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C:\Users\ASUS\Documents\1. UNILLANOS\__SUBIR\"/>
    </mc:Choice>
  </mc:AlternateContent>
  <xr:revisionPtr revIDLastSave="0" documentId="13_ncr:1_{ECC0371F-64BB-4626-A58A-05515CAB47DE}" xr6:coauthVersionLast="47" xr6:coauthVersionMax="47" xr10:uidLastSave="{00000000-0000-0000-0000-000000000000}"/>
  <bookViews>
    <workbookView xWindow="-108" yWindow="-108" windowWidth="23256" windowHeight="13896" tabRatio="887" xr2:uid="{00000000-000D-0000-FFFF-FFFF00000000}"/>
  </bookViews>
  <sheets>
    <sheet name="Consulte_num_contrato" sheetId="72" r:id="rId1"/>
    <sheet name="ActadeInicio" sheetId="17" r:id="rId2"/>
    <sheet name="ComunicacionSupervisor" sheetId="16" r:id="rId3"/>
    <sheet name="Recomendación" sheetId="23" state="hidden" r:id="rId4"/>
    <sheet name="CertificaciónSupervisor" sheetId="19" r:id="rId5"/>
    <sheet name="InformeActividades" sheetId="18" r:id="rId6"/>
    <sheet name="InformeActividadesJI" sheetId="55" state="hidden" r:id="rId7"/>
    <sheet name="Actaterminación" sheetId="20" r:id="rId8"/>
    <sheet name="datos" sheetId="5" state="hidden" r:id="rId9"/>
    <sheet name="generador" sheetId="13" state="hidden" r:id="rId10"/>
    <sheet name="textos" sheetId="21" state="hidden" r:id="rId11"/>
  </sheets>
  <externalReferences>
    <externalReference r:id="rId12"/>
    <externalReference r:id="rId13"/>
  </externalReferences>
  <definedNames>
    <definedName name="_xlnm._FilterDatabase" localSheetId="0" hidden="1">Consulte_num_contrato!$A$2:$WVN$24</definedName>
    <definedName name="_xlnm._FilterDatabase" localSheetId="8" hidden="1">datos!$A$3:$EB$627</definedName>
    <definedName name="_xlnm._FilterDatabase" localSheetId="9" hidden="1">generador!$A$2:$W$1000</definedName>
    <definedName name="actividades" localSheetId="3">#REF!</definedName>
    <definedName name="actividades">#REF!</definedName>
    <definedName name="_xlnm.Print_Area" localSheetId="1">ActadeInicio!$A$1:$N$34</definedName>
    <definedName name="_xlnm.Print_Area" localSheetId="7">Actaterminación!$A$1:$K$46</definedName>
    <definedName name="_xlnm.Print_Area" localSheetId="4">CertificaciónSupervisor!$A$1:$L$50</definedName>
    <definedName name="_xlnm.Print_Area" localSheetId="2">ComunicacionSupervisor!$A$1:$I$36</definedName>
    <definedName name="_xlnm.Print_Area" localSheetId="5">InformeActividades!$A$1:$L$46</definedName>
    <definedName name="_xlnm.Print_Area" localSheetId="6">InformeActividadesJI!$A$1:$L$49</definedName>
    <definedName name="_xlnm.Print_Area" localSheetId="3">Recomendación!$A$1:$I$26</definedName>
    <definedName name="matriz" localSheetId="4">#REF!</definedName>
    <definedName name="matriz" localSheetId="0">'[1]Datos- Formatos'!$B$2:$CC$1533</definedName>
    <definedName name="matriz" localSheetId="6">[2]datos!$B$2:$CZ$806</definedName>
    <definedName name="matriz">datos!$B$2:$CZ$627</definedName>
    <definedName name="_xlnm.Print_Titles" localSheetId="7">Actaterminación!$1:$4</definedName>
    <definedName name="_xlnm.Print_Titles" localSheetId="4">CertificaciónSupervisor!$1:$5</definedName>
    <definedName name="_xlnm.Print_Titles" localSheetId="5">InformeActividades!$1:$5</definedName>
    <definedName name="_xlnm.Print_Titles" localSheetId="6">InformeActividadesJI!$1:$5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479" i="5" l="1"/>
  <c r="DA445" i="5"/>
  <c r="DC445" i="5" s="1"/>
  <c r="DA446" i="5"/>
  <c r="DC446" i="5" s="1"/>
  <c r="DA447" i="5"/>
  <c r="DC447" i="5" s="1"/>
  <c r="DA448" i="5"/>
  <c r="DC448" i="5" s="1"/>
  <c r="DA449" i="5"/>
  <c r="DB449" i="5" s="1"/>
  <c r="DA450" i="5"/>
  <c r="DB450" i="5" s="1"/>
  <c r="DA451" i="5"/>
  <c r="DB451" i="5" s="1"/>
  <c r="DA452" i="5"/>
  <c r="DB452" i="5" s="1"/>
  <c r="DA453" i="5"/>
  <c r="DC453" i="5" s="1"/>
  <c r="DA454" i="5"/>
  <c r="DC454" i="5" s="1"/>
  <c r="DA455" i="5"/>
  <c r="DB455" i="5" s="1"/>
  <c r="DA456" i="5"/>
  <c r="DC456" i="5" s="1"/>
  <c r="DA457" i="5"/>
  <c r="DC457" i="5" s="1"/>
  <c r="DA458" i="5"/>
  <c r="DC458" i="5" s="1"/>
  <c r="DA459" i="5"/>
  <c r="DC459" i="5" s="1"/>
  <c r="DA460" i="5"/>
  <c r="DC460" i="5" s="1"/>
  <c r="DA461" i="5"/>
  <c r="DC461" i="5" s="1"/>
  <c r="DA462" i="5"/>
  <c r="DB462" i="5" s="1"/>
  <c r="DA463" i="5"/>
  <c r="DB463" i="5" s="1"/>
  <c r="DA464" i="5"/>
  <c r="DB464" i="5" s="1"/>
  <c r="DA465" i="5"/>
  <c r="DB465" i="5" s="1"/>
  <c r="DA466" i="5"/>
  <c r="DC466" i="5" s="1"/>
  <c r="DA467" i="5"/>
  <c r="DC467" i="5" s="1"/>
  <c r="DA468" i="5"/>
  <c r="DC468" i="5" s="1"/>
  <c r="DA469" i="5"/>
  <c r="DC469" i="5" s="1"/>
  <c r="DA470" i="5"/>
  <c r="DC470" i="5" s="1"/>
  <c r="DA471" i="5"/>
  <c r="DB471" i="5" s="1"/>
  <c r="DA472" i="5"/>
  <c r="DC472" i="5" s="1"/>
  <c r="DA473" i="5"/>
  <c r="DB473" i="5" s="1"/>
  <c r="DA474" i="5"/>
  <c r="DB474" i="5" s="1"/>
  <c r="DA475" i="5"/>
  <c r="DB475" i="5" s="1"/>
  <c r="DA476" i="5"/>
  <c r="DB476" i="5" s="1"/>
  <c r="DA477" i="5"/>
  <c r="DB477" i="5" s="1"/>
  <c r="DA478" i="5"/>
  <c r="DB478" i="5" s="1"/>
  <c r="DA479" i="5"/>
  <c r="DB479" i="5" s="1"/>
  <c r="DA480" i="5"/>
  <c r="DC480" i="5" s="1"/>
  <c r="DA481" i="5"/>
  <c r="DC481" i="5" s="1"/>
  <c r="DA482" i="5"/>
  <c r="DC482" i="5" s="1"/>
  <c r="DA483" i="5"/>
  <c r="DB483" i="5" s="1"/>
  <c r="DA484" i="5"/>
  <c r="DC484" i="5" s="1"/>
  <c r="DA485" i="5"/>
  <c r="DC485" i="5" s="1"/>
  <c r="DA486" i="5"/>
  <c r="DB486" i="5" s="1"/>
  <c r="DA487" i="5"/>
  <c r="DB487" i="5" s="1"/>
  <c r="DA488" i="5"/>
  <c r="DB488" i="5" s="1"/>
  <c r="DA489" i="5"/>
  <c r="DC489" i="5" s="1"/>
  <c r="DA490" i="5"/>
  <c r="DB490" i="5" s="1"/>
  <c r="DA491" i="5"/>
  <c r="DB491" i="5" s="1"/>
  <c r="DA492" i="5"/>
  <c r="DC492" i="5" s="1"/>
  <c r="DA493" i="5"/>
  <c r="DC493" i="5" s="1"/>
  <c r="DA494" i="5"/>
  <c r="DC494" i="5" s="1"/>
  <c r="DA495" i="5"/>
  <c r="DC495" i="5" s="1"/>
  <c r="DA496" i="5"/>
  <c r="DC496" i="5" s="1"/>
  <c r="DA497" i="5"/>
  <c r="DB497" i="5" s="1"/>
  <c r="DA498" i="5"/>
  <c r="DC498" i="5" s="1"/>
  <c r="DA499" i="5"/>
  <c r="DB499" i="5" s="1"/>
  <c r="DA500" i="5"/>
  <c r="DB500" i="5" s="1"/>
  <c r="DA501" i="5"/>
  <c r="DB501" i="5" s="1"/>
  <c r="DA502" i="5"/>
  <c r="DB502" i="5" s="1"/>
  <c r="DA503" i="5"/>
  <c r="DB503" i="5" s="1"/>
  <c r="DA504" i="5"/>
  <c r="DC504" i="5" s="1"/>
  <c r="DA505" i="5"/>
  <c r="DC505" i="5" s="1"/>
  <c r="DA506" i="5"/>
  <c r="DC506" i="5" s="1"/>
  <c r="DA507" i="5"/>
  <c r="DC507" i="5" s="1"/>
  <c r="DA508" i="5"/>
  <c r="DC508" i="5" s="1"/>
  <c r="DA509" i="5"/>
  <c r="DC509" i="5" s="1"/>
  <c r="DC478" i="5" l="1"/>
  <c r="DC455" i="5"/>
  <c r="DB468" i="5"/>
  <c r="DB467" i="5"/>
  <c r="DB466" i="5"/>
  <c r="DC490" i="5"/>
  <c r="DB489" i="5"/>
  <c r="DB447" i="5"/>
  <c r="DC491" i="5"/>
  <c r="DB453" i="5"/>
  <c r="DC477" i="5"/>
  <c r="DB495" i="5"/>
  <c r="DC483" i="5"/>
  <c r="DC465" i="5"/>
  <c r="DB454" i="5"/>
  <c r="DB509" i="5"/>
  <c r="DB508" i="5"/>
  <c r="DB507" i="5"/>
  <c r="DB461" i="5"/>
  <c r="DC503" i="5"/>
  <c r="DB504" i="5"/>
  <c r="DB460" i="5"/>
  <c r="DC502" i="5"/>
  <c r="DC473" i="5"/>
  <c r="DB480" i="5"/>
  <c r="DB459" i="5"/>
  <c r="DC501" i="5"/>
  <c r="DC471" i="5"/>
  <c r="DB485" i="5"/>
  <c r="DC449" i="5"/>
  <c r="DB484" i="5"/>
  <c r="DB456" i="5"/>
  <c r="DC497" i="5"/>
  <c r="DB496" i="5"/>
  <c r="DB472" i="5"/>
  <c r="DB492" i="5"/>
  <c r="DB448" i="5"/>
  <c r="DB498" i="5"/>
  <c r="DB506" i="5"/>
  <c r="DB494" i="5"/>
  <c r="DB482" i="5"/>
  <c r="DB470" i="5"/>
  <c r="DB458" i="5"/>
  <c r="DB446" i="5"/>
  <c r="DC500" i="5"/>
  <c r="DC488" i="5"/>
  <c r="DC476" i="5"/>
  <c r="DC464" i="5"/>
  <c r="DC452" i="5"/>
  <c r="DB505" i="5"/>
  <c r="DB493" i="5"/>
  <c r="DB481" i="5"/>
  <c r="DB469" i="5"/>
  <c r="DB457" i="5"/>
  <c r="DB445" i="5"/>
  <c r="DC499" i="5"/>
  <c r="DC487" i="5"/>
  <c r="DC475" i="5"/>
  <c r="DC463" i="5"/>
  <c r="DC451" i="5"/>
  <c r="DC486" i="5"/>
  <c r="DC474" i="5"/>
  <c r="DC462" i="5"/>
  <c r="DC450" i="5"/>
  <c r="DA444" i="5"/>
  <c r="DA443" i="5"/>
  <c r="DA442" i="5"/>
  <c r="DB442" i="5" s="1"/>
  <c r="DA441" i="5"/>
  <c r="DC441" i="5" s="1"/>
  <c r="DA440" i="5"/>
  <c r="DC440" i="5" s="1"/>
  <c r="DA439" i="5"/>
  <c r="DB439" i="5" s="1"/>
  <c r="DA438" i="5"/>
  <c r="DB438" i="5" s="1"/>
  <c r="DA437" i="5"/>
  <c r="DB437" i="5" s="1"/>
  <c r="DA436" i="5"/>
  <c r="DC436" i="5" s="1"/>
  <c r="DA435" i="5"/>
  <c r="DB435" i="5" s="1"/>
  <c r="DA434" i="5"/>
  <c r="DB434" i="5" s="1"/>
  <c r="DA433" i="5"/>
  <c r="DB433" i="5" s="1"/>
  <c r="DA432" i="5"/>
  <c r="DC432" i="5" s="1"/>
  <c r="DA431" i="5"/>
  <c r="DB431" i="5" s="1"/>
  <c r="DA430" i="5"/>
  <c r="DB430" i="5" s="1"/>
  <c r="DA429" i="5"/>
  <c r="DC429" i="5" s="1"/>
  <c r="DA427" i="5"/>
  <c r="DB427" i="5" s="1"/>
  <c r="DA426" i="5"/>
  <c r="DB426" i="5" s="1"/>
  <c r="DA424" i="5"/>
  <c r="DC424" i="5" s="1"/>
  <c r="DA423" i="5"/>
  <c r="DB423" i="5" s="1"/>
  <c r="DA422" i="5"/>
  <c r="DB422" i="5" s="1"/>
  <c r="DA420" i="5"/>
  <c r="DC420" i="5" s="1"/>
  <c r="DA419" i="5"/>
  <c r="DB419" i="5" s="1"/>
  <c r="DA418" i="5"/>
  <c r="DB418" i="5" s="1"/>
  <c r="DA417" i="5"/>
  <c r="DB417" i="5" s="1"/>
  <c r="DA416" i="5"/>
  <c r="DC416" i="5" s="1"/>
  <c r="DA415" i="5"/>
  <c r="DB415" i="5" s="1"/>
  <c r="DA414" i="5"/>
  <c r="DB414" i="5" s="1"/>
  <c r="DA413" i="5"/>
  <c r="DB413" i="5" s="1"/>
  <c r="DA412" i="5"/>
  <c r="DC412" i="5" s="1"/>
  <c r="DA411" i="5"/>
  <c r="DB411" i="5" s="1"/>
  <c r="DA410" i="5"/>
  <c r="DB410" i="5" s="1"/>
  <c r="DA409" i="5"/>
  <c r="DB409" i="5" s="1"/>
  <c r="DA408" i="5"/>
  <c r="DC408" i="5" s="1"/>
  <c r="DA407" i="5"/>
  <c r="DB407" i="5" s="1"/>
  <c r="DA406" i="5"/>
  <c r="DB406" i="5" s="1"/>
  <c r="DA405" i="5"/>
  <c r="DC405" i="5" s="1"/>
  <c r="DA404" i="5"/>
  <c r="DC404" i="5" s="1"/>
  <c r="DA403" i="5"/>
  <c r="DB403" i="5" s="1"/>
  <c r="DA402" i="5"/>
  <c r="DB402" i="5" s="1"/>
  <c r="DB443" i="5" l="1"/>
  <c r="DC443" i="5"/>
  <c r="DC444" i="5"/>
  <c r="DB444" i="5"/>
  <c r="DC414" i="5"/>
  <c r="DC406" i="5"/>
  <c r="DC438" i="5"/>
  <c r="DC422" i="5"/>
  <c r="DC430" i="5"/>
  <c r="DC407" i="5"/>
  <c r="DC415" i="5"/>
  <c r="DC423" i="5"/>
  <c r="DC431" i="5"/>
  <c r="DC439" i="5"/>
  <c r="DC402" i="5"/>
  <c r="DC410" i="5"/>
  <c r="DC418" i="5"/>
  <c r="DC426" i="5"/>
  <c r="DC434" i="5"/>
  <c r="DC442" i="5"/>
  <c r="DC403" i="5"/>
  <c r="DC411" i="5"/>
  <c r="DC419" i="5"/>
  <c r="DC427" i="5"/>
  <c r="DC435" i="5"/>
  <c r="DB405" i="5"/>
  <c r="DB429" i="5"/>
  <c r="DB441" i="5"/>
  <c r="DC409" i="5"/>
  <c r="DC413" i="5"/>
  <c r="DC417" i="5"/>
  <c r="DC433" i="5"/>
  <c r="DC437" i="5"/>
  <c r="DB404" i="5"/>
  <c r="DB408" i="5"/>
  <c r="DB412" i="5"/>
  <c r="DB416" i="5"/>
  <c r="DB420" i="5"/>
  <c r="DB424" i="5"/>
  <c r="DB432" i="5"/>
  <c r="DB436" i="5"/>
  <c r="DB440" i="5"/>
  <c r="DA318" i="5"/>
  <c r="DC318" i="5" s="1"/>
  <c r="DA319" i="5"/>
  <c r="DC319" i="5" s="1"/>
  <c r="DA320" i="5"/>
  <c r="DC320" i="5" s="1"/>
  <c r="DA321" i="5"/>
  <c r="DB321" i="5" s="1"/>
  <c r="DA322" i="5"/>
  <c r="DB322" i="5" s="1"/>
  <c r="DA323" i="5"/>
  <c r="DB323" i="5" s="1"/>
  <c r="DA324" i="5"/>
  <c r="DB324" i="5" s="1"/>
  <c r="DA325" i="5"/>
  <c r="DB325" i="5" s="1"/>
  <c r="DA326" i="5"/>
  <c r="DB326" i="5" s="1"/>
  <c r="DA327" i="5"/>
  <c r="DB327" i="5" s="1"/>
  <c r="DA328" i="5"/>
  <c r="DB328" i="5" s="1"/>
  <c r="DA329" i="5"/>
  <c r="DB329" i="5" s="1"/>
  <c r="DA330" i="5"/>
  <c r="DC330" i="5" s="1"/>
  <c r="DA331" i="5"/>
  <c r="DC331" i="5" s="1"/>
  <c r="DA332" i="5"/>
  <c r="DC332" i="5" s="1"/>
  <c r="DA333" i="5"/>
  <c r="DB333" i="5" s="1"/>
  <c r="DA334" i="5"/>
  <c r="DB334" i="5" s="1"/>
  <c r="DA335" i="5"/>
  <c r="DB335" i="5" s="1"/>
  <c r="DA336" i="5"/>
  <c r="DB336" i="5" s="1"/>
  <c r="DA337" i="5"/>
  <c r="DB337" i="5" s="1"/>
  <c r="DA338" i="5"/>
  <c r="DB338" i="5" s="1"/>
  <c r="DA339" i="5"/>
  <c r="DB339" i="5" s="1"/>
  <c r="DA340" i="5"/>
  <c r="DB340" i="5" s="1"/>
  <c r="DA341" i="5"/>
  <c r="DB341" i="5" s="1"/>
  <c r="DA342" i="5"/>
  <c r="DC342" i="5" s="1"/>
  <c r="DA343" i="5"/>
  <c r="DC343" i="5" s="1"/>
  <c r="DA344" i="5"/>
  <c r="DC344" i="5" s="1"/>
  <c r="DA345" i="5"/>
  <c r="DB345" i="5" s="1"/>
  <c r="DA346" i="5"/>
  <c r="DB346" i="5" s="1"/>
  <c r="DA347" i="5"/>
  <c r="DB347" i="5" s="1"/>
  <c r="DA348" i="5"/>
  <c r="DB348" i="5" s="1"/>
  <c r="DA349" i="5"/>
  <c r="DB349" i="5" s="1"/>
  <c r="DA350" i="5"/>
  <c r="DB350" i="5" s="1"/>
  <c r="DA351" i="5"/>
  <c r="DB351" i="5" s="1"/>
  <c r="DA352" i="5"/>
  <c r="DB352" i="5" s="1"/>
  <c r="DA353" i="5"/>
  <c r="DB353" i="5" s="1"/>
  <c r="DA354" i="5"/>
  <c r="DC354" i="5" s="1"/>
  <c r="DA355" i="5"/>
  <c r="DC355" i="5" s="1"/>
  <c r="DA356" i="5"/>
  <c r="DC356" i="5" s="1"/>
  <c r="DA357" i="5"/>
  <c r="DB357" i="5" s="1"/>
  <c r="DA358" i="5"/>
  <c r="DB358" i="5" s="1"/>
  <c r="DA359" i="5"/>
  <c r="DB359" i="5" s="1"/>
  <c r="DA360" i="5"/>
  <c r="DB360" i="5" s="1"/>
  <c r="DA361" i="5"/>
  <c r="DB361" i="5" s="1"/>
  <c r="DA362" i="5"/>
  <c r="DB362" i="5" s="1"/>
  <c r="DA363" i="5"/>
  <c r="DB363" i="5" s="1"/>
  <c r="DA364" i="5"/>
  <c r="DB364" i="5" s="1"/>
  <c r="DA365" i="5"/>
  <c r="DB365" i="5" s="1"/>
  <c r="DA366" i="5"/>
  <c r="DC366" i="5" s="1"/>
  <c r="DA367" i="5"/>
  <c r="DC367" i="5" s="1"/>
  <c r="DA368" i="5"/>
  <c r="DC368" i="5" s="1"/>
  <c r="DA369" i="5"/>
  <c r="DB369" i="5" s="1"/>
  <c r="DA370" i="5"/>
  <c r="DB370" i="5" s="1"/>
  <c r="DA371" i="5"/>
  <c r="DB371" i="5" s="1"/>
  <c r="DA372" i="5"/>
  <c r="DB372" i="5" s="1"/>
  <c r="DA374" i="5"/>
  <c r="DB374" i="5" s="1"/>
  <c r="DA375" i="5"/>
  <c r="DB375" i="5" s="1"/>
  <c r="DA376" i="5"/>
  <c r="DB376" i="5" s="1"/>
  <c r="DA377" i="5"/>
  <c r="DB377" i="5" s="1"/>
  <c r="DA378" i="5"/>
  <c r="DC378" i="5" s="1"/>
  <c r="DA379" i="5"/>
  <c r="DC379" i="5" s="1"/>
  <c r="DA380" i="5"/>
  <c r="DC380" i="5" s="1"/>
  <c r="DA381" i="5"/>
  <c r="DB381" i="5" s="1"/>
  <c r="DA382" i="5"/>
  <c r="DB382" i="5" s="1"/>
  <c r="DA383" i="5"/>
  <c r="DB383" i="5" s="1"/>
  <c r="DA384" i="5"/>
  <c r="DB384" i="5" s="1"/>
  <c r="DA385" i="5"/>
  <c r="DB385" i="5" s="1"/>
  <c r="DA386" i="5"/>
  <c r="DB386" i="5" s="1"/>
  <c r="DA387" i="5"/>
  <c r="DB387" i="5" s="1"/>
  <c r="DA388" i="5"/>
  <c r="DB388" i="5" s="1"/>
  <c r="DA389" i="5"/>
  <c r="DB389" i="5" s="1"/>
  <c r="DA390" i="5"/>
  <c r="DC390" i="5" s="1"/>
  <c r="DA391" i="5"/>
  <c r="DB391" i="5" s="1"/>
  <c r="DA392" i="5"/>
  <c r="DB392" i="5" s="1"/>
  <c r="DA393" i="5"/>
  <c r="DB393" i="5" s="1"/>
  <c r="DA394" i="5"/>
  <c r="DB394" i="5" s="1"/>
  <c r="DA395" i="5"/>
  <c r="DB395" i="5" s="1"/>
  <c r="DA396" i="5"/>
  <c r="DB396" i="5" s="1"/>
  <c r="DA397" i="5"/>
  <c r="DB397" i="5" s="1"/>
  <c r="DA398" i="5"/>
  <c r="DB398" i="5" s="1"/>
  <c r="DA399" i="5"/>
  <c r="DB399" i="5" s="1"/>
  <c r="DA400" i="5"/>
  <c r="DC400" i="5" s="1"/>
  <c r="DA401" i="5"/>
  <c r="DC401" i="5" s="1"/>
  <c r="DB332" i="5" l="1"/>
  <c r="DB331" i="5"/>
  <c r="DB330" i="5"/>
  <c r="DB319" i="5"/>
  <c r="DC398" i="5"/>
  <c r="DB380" i="5"/>
  <c r="DC365" i="5"/>
  <c r="DB379" i="5"/>
  <c r="DC364" i="5"/>
  <c r="DB378" i="5"/>
  <c r="DC363" i="5"/>
  <c r="DB367" i="5"/>
  <c r="DC352" i="5"/>
  <c r="DB368" i="5"/>
  <c r="DB320" i="5"/>
  <c r="DC399" i="5"/>
  <c r="DC353" i="5"/>
  <c r="DB366" i="5"/>
  <c r="DB318" i="5"/>
  <c r="DC397" i="5"/>
  <c r="DC351" i="5"/>
  <c r="DB356" i="5"/>
  <c r="DC389" i="5"/>
  <c r="DC341" i="5"/>
  <c r="DB401" i="5"/>
  <c r="DB355" i="5"/>
  <c r="DC388" i="5"/>
  <c r="DC340" i="5"/>
  <c r="DB400" i="5"/>
  <c r="DB354" i="5"/>
  <c r="DC387" i="5"/>
  <c r="DC339" i="5"/>
  <c r="DB390" i="5"/>
  <c r="DB344" i="5"/>
  <c r="DC377" i="5"/>
  <c r="DC329" i="5"/>
  <c r="DB343" i="5"/>
  <c r="DC376" i="5"/>
  <c r="DC328" i="5"/>
  <c r="DB342" i="5"/>
  <c r="DC375" i="5"/>
  <c r="DC327" i="5"/>
  <c r="DC396" i="5"/>
  <c r="DC386" i="5"/>
  <c r="DC374" i="5"/>
  <c r="DC362" i="5"/>
  <c r="DC350" i="5"/>
  <c r="DC338" i="5"/>
  <c r="DC326" i="5"/>
  <c r="DC395" i="5"/>
  <c r="DC385" i="5"/>
  <c r="DC361" i="5"/>
  <c r="DC349" i="5"/>
  <c r="DC337" i="5"/>
  <c r="DC325" i="5"/>
  <c r="DC394" i="5"/>
  <c r="DC384" i="5"/>
  <c r="DC372" i="5"/>
  <c r="DC360" i="5"/>
  <c r="DC348" i="5"/>
  <c r="DC336" i="5"/>
  <c r="DC324" i="5"/>
  <c r="DC393" i="5"/>
  <c r="DC383" i="5"/>
  <c r="DC371" i="5"/>
  <c r="DC359" i="5"/>
  <c r="DC347" i="5"/>
  <c r="DC335" i="5"/>
  <c r="DC323" i="5"/>
  <c r="DC392" i="5"/>
  <c r="DC382" i="5"/>
  <c r="DC370" i="5"/>
  <c r="DC358" i="5"/>
  <c r="DC346" i="5"/>
  <c r="DC334" i="5"/>
  <c r="DC322" i="5"/>
  <c r="DC391" i="5"/>
  <c r="DC381" i="5"/>
  <c r="DC369" i="5"/>
  <c r="DC357" i="5"/>
  <c r="DC345" i="5"/>
  <c r="DC333" i="5"/>
  <c r="DC321" i="5"/>
  <c r="DA101" i="5" l="1"/>
  <c r="DC101" i="5" s="1"/>
  <c r="DA102" i="5"/>
  <c r="DC102" i="5" s="1"/>
  <c r="DA103" i="5"/>
  <c r="DC103" i="5" s="1"/>
  <c r="DA104" i="5"/>
  <c r="DC104" i="5" s="1"/>
  <c r="DA105" i="5"/>
  <c r="DC105" i="5" s="1"/>
  <c r="DA106" i="5"/>
  <c r="DB106" i="5" s="1"/>
  <c r="DA107" i="5"/>
  <c r="DC107" i="5" s="1"/>
  <c r="DA108" i="5"/>
  <c r="DC108" i="5" s="1"/>
  <c r="DA109" i="5"/>
  <c r="DB109" i="5" s="1"/>
  <c r="DA110" i="5"/>
  <c r="DB110" i="5" s="1"/>
  <c r="DA111" i="5"/>
  <c r="DC111" i="5" s="1"/>
  <c r="DA112" i="5"/>
  <c r="DC112" i="5" s="1"/>
  <c r="DA113" i="5"/>
  <c r="DC113" i="5" s="1"/>
  <c r="DA114" i="5"/>
  <c r="DC114" i="5" s="1"/>
  <c r="DA115" i="5"/>
  <c r="DC115" i="5" s="1"/>
  <c r="DA116" i="5"/>
  <c r="DC116" i="5" s="1"/>
  <c r="DA117" i="5"/>
  <c r="DC117" i="5" s="1"/>
  <c r="DA118" i="5"/>
  <c r="DC118" i="5" s="1"/>
  <c r="DA119" i="5"/>
  <c r="DC119" i="5" s="1"/>
  <c r="DA120" i="5"/>
  <c r="DC120" i="5" s="1"/>
  <c r="DA121" i="5"/>
  <c r="DB121" i="5" s="1"/>
  <c r="DA122" i="5"/>
  <c r="DB122" i="5" s="1"/>
  <c r="DA123" i="5"/>
  <c r="DC123" i="5" s="1"/>
  <c r="DA124" i="5"/>
  <c r="DC124" i="5" s="1"/>
  <c r="DA125" i="5"/>
  <c r="DC125" i="5" s="1"/>
  <c r="DA126" i="5"/>
  <c r="DC126" i="5" s="1"/>
  <c r="DA127" i="5"/>
  <c r="DC127" i="5" s="1"/>
  <c r="DA128" i="5"/>
  <c r="DC128" i="5" s="1"/>
  <c r="DA129" i="5"/>
  <c r="DC129" i="5" s="1"/>
  <c r="DA130" i="5"/>
  <c r="DC130" i="5" s="1"/>
  <c r="DA131" i="5"/>
  <c r="DC131" i="5" s="1"/>
  <c r="DA132" i="5"/>
  <c r="DC132" i="5" s="1"/>
  <c r="DA133" i="5"/>
  <c r="DB133" i="5" s="1"/>
  <c r="DA134" i="5"/>
  <c r="DB134" i="5" s="1"/>
  <c r="DA135" i="5"/>
  <c r="DC135" i="5" s="1"/>
  <c r="DA136" i="5"/>
  <c r="DC136" i="5" s="1"/>
  <c r="DA137" i="5"/>
  <c r="DC137" i="5" s="1"/>
  <c r="DA138" i="5"/>
  <c r="DC138" i="5" s="1"/>
  <c r="DA139" i="5"/>
  <c r="DC139" i="5" s="1"/>
  <c r="DA140" i="5"/>
  <c r="DC140" i="5" s="1"/>
  <c r="DA141" i="5"/>
  <c r="DC141" i="5" s="1"/>
  <c r="DA142" i="5"/>
  <c r="DC142" i="5" s="1"/>
  <c r="DA143" i="5"/>
  <c r="DC143" i="5" s="1"/>
  <c r="DA144" i="5"/>
  <c r="DC144" i="5" s="1"/>
  <c r="DA145" i="5"/>
  <c r="DB145" i="5" s="1"/>
  <c r="DA146" i="5"/>
  <c r="DB146" i="5" s="1"/>
  <c r="DA147" i="5"/>
  <c r="DC147" i="5" s="1"/>
  <c r="DA148" i="5"/>
  <c r="DC148" i="5" s="1"/>
  <c r="DA149" i="5"/>
  <c r="DC149" i="5" s="1"/>
  <c r="DA150" i="5"/>
  <c r="DC150" i="5" s="1"/>
  <c r="DA151" i="5"/>
  <c r="DC151" i="5" s="1"/>
  <c r="DA152" i="5"/>
  <c r="DC152" i="5" s="1"/>
  <c r="DA153" i="5"/>
  <c r="DC153" i="5" s="1"/>
  <c r="DA154" i="5"/>
  <c r="DB154" i="5" s="1"/>
  <c r="DA155" i="5"/>
  <c r="DC155" i="5" s="1"/>
  <c r="DA156" i="5"/>
  <c r="DC156" i="5" s="1"/>
  <c r="DA157" i="5"/>
  <c r="DB157" i="5" s="1"/>
  <c r="DA158" i="5"/>
  <c r="DB158" i="5" s="1"/>
  <c r="DA159" i="5"/>
  <c r="DC159" i="5" s="1"/>
  <c r="DA160" i="5"/>
  <c r="DC160" i="5" s="1"/>
  <c r="DA161" i="5"/>
  <c r="DC161" i="5" s="1"/>
  <c r="DA162" i="5"/>
  <c r="DC162" i="5" s="1"/>
  <c r="DA163" i="5"/>
  <c r="DC163" i="5" s="1"/>
  <c r="DA164" i="5"/>
  <c r="DC164" i="5" s="1"/>
  <c r="DA165" i="5"/>
  <c r="DC165" i="5" s="1"/>
  <c r="DA166" i="5"/>
  <c r="DB166" i="5" s="1"/>
  <c r="DA167" i="5"/>
  <c r="DC167" i="5" s="1"/>
  <c r="DA168" i="5"/>
  <c r="DC168" i="5" s="1"/>
  <c r="DA169" i="5"/>
  <c r="DB169" i="5" s="1"/>
  <c r="DA170" i="5"/>
  <c r="DB170" i="5" s="1"/>
  <c r="DA171" i="5"/>
  <c r="DC171" i="5" s="1"/>
  <c r="DA172" i="5"/>
  <c r="DC172" i="5" s="1"/>
  <c r="DA173" i="5"/>
  <c r="DC173" i="5" s="1"/>
  <c r="DA174" i="5"/>
  <c r="DC174" i="5" s="1"/>
  <c r="DA175" i="5"/>
  <c r="DC175" i="5" s="1"/>
  <c r="DA176" i="5"/>
  <c r="DC176" i="5" s="1"/>
  <c r="DA177" i="5"/>
  <c r="DC177" i="5" s="1"/>
  <c r="DA178" i="5"/>
  <c r="DB178" i="5" s="1"/>
  <c r="DA179" i="5"/>
  <c r="DC179" i="5" s="1"/>
  <c r="DA180" i="5"/>
  <c r="DC180" i="5" s="1"/>
  <c r="DA181" i="5"/>
  <c r="DB181" i="5" s="1"/>
  <c r="DA182" i="5"/>
  <c r="DB182" i="5" s="1"/>
  <c r="DA183" i="5"/>
  <c r="DC183" i="5" s="1"/>
  <c r="DA184" i="5"/>
  <c r="DC184" i="5" s="1"/>
  <c r="DA185" i="5"/>
  <c r="DC185" i="5" s="1"/>
  <c r="DA186" i="5"/>
  <c r="DC186" i="5" s="1"/>
  <c r="DA187" i="5"/>
  <c r="DC187" i="5" s="1"/>
  <c r="DA188" i="5"/>
  <c r="DC188" i="5" s="1"/>
  <c r="DA189" i="5"/>
  <c r="DC189" i="5" s="1"/>
  <c r="DA190" i="5"/>
  <c r="DB190" i="5" s="1"/>
  <c r="DA191" i="5"/>
  <c r="DC191" i="5" s="1"/>
  <c r="DA192" i="5"/>
  <c r="DC192" i="5" s="1"/>
  <c r="DA193" i="5"/>
  <c r="DB193" i="5" s="1"/>
  <c r="DA194" i="5"/>
  <c r="DB194" i="5" s="1"/>
  <c r="DA195" i="5"/>
  <c r="DC195" i="5" s="1"/>
  <c r="DA196" i="5"/>
  <c r="DC196" i="5" s="1"/>
  <c r="DA197" i="5"/>
  <c r="DC197" i="5" s="1"/>
  <c r="DA198" i="5"/>
  <c r="DC198" i="5" s="1"/>
  <c r="DA199" i="5"/>
  <c r="DC199" i="5" s="1"/>
  <c r="DA200" i="5"/>
  <c r="DC200" i="5" s="1"/>
  <c r="DA201" i="5"/>
  <c r="DC201" i="5" s="1"/>
  <c r="DA202" i="5"/>
  <c r="DB202" i="5" s="1"/>
  <c r="DA203" i="5"/>
  <c r="DC203" i="5" s="1"/>
  <c r="DA204" i="5"/>
  <c r="DC204" i="5" s="1"/>
  <c r="DA205" i="5"/>
  <c r="DB205" i="5" s="1"/>
  <c r="DA206" i="5"/>
  <c r="DB206" i="5" s="1"/>
  <c r="DA207" i="5"/>
  <c r="DC207" i="5" s="1"/>
  <c r="DA208" i="5"/>
  <c r="DC208" i="5" s="1"/>
  <c r="DA209" i="5"/>
  <c r="DC209" i="5" s="1"/>
  <c r="DA210" i="5"/>
  <c r="DC210" i="5" s="1"/>
  <c r="DA211" i="5"/>
  <c r="DC211" i="5" s="1"/>
  <c r="DA212" i="5"/>
  <c r="DC212" i="5" s="1"/>
  <c r="DA213" i="5"/>
  <c r="DC213" i="5" s="1"/>
  <c r="DA214" i="5"/>
  <c r="DC214" i="5" s="1"/>
  <c r="DA215" i="5"/>
  <c r="DC215" i="5" s="1"/>
  <c r="DA216" i="5"/>
  <c r="DC216" i="5" s="1"/>
  <c r="DA217" i="5"/>
  <c r="DB217" i="5" s="1"/>
  <c r="DA218" i="5"/>
  <c r="DB218" i="5" s="1"/>
  <c r="DA219" i="5"/>
  <c r="DC219" i="5" s="1"/>
  <c r="DA220" i="5"/>
  <c r="DC220" i="5" s="1"/>
  <c r="DA221" i="5"/>
  <c r="DC221" i="5" s="1"/>
  <c r="DA222" i="5"/>
  <c r="DC222" i="5" s="1"/>
  <c r="DA223" i="5"/>
  <c r="DC223" i="5" s="1"/>
  <c r="DA224" i="5"/>
  <c r="DC224" i="5" s="1"/>
  <c r="DA225" i="5"/>
  <c r="DC225" i="5" s="1"/>
  <c r="DA226" i="5"/>
  <c r="DC226" i="5" s="1"/>
  <c r="DA227" i="5"/>
  <c r="DC227" i="5" s="1"/>
  <c r="DA228" i="5"/>
  <c r="DC228" i="5" s="1"/>
  <c r="DA229" i="5"/>
  <c r="DB229" i="5" s="1"/>
  <c r="DA230" i="5"/>
  <c r="DB230" i="5" s="1"/>
  <c r="DA231" i="5"/>
  <c r="DC231" i="5" s="1"/>
  <c r="DA232" i="5"/>
  <c r="DC232" i="5" s="1"/>
  <c r="DA233" i="5"/>
  <c r="DC233" i="5" s="1"/>
  <c r="DA234" i="5"/>
  <c r="DC234" i="5" s="1"/>
  <c r="DA235" i="5"/>
  <c r="DC235" i="5" s="1"/>
  <c r="DA236" i="5"/>
  <c r="DC236" i="5" s="1"/>
  <c r="DA237" i="5"/>
  <c r="DC237" i="5" s="1"/>
  <c r="DA238" i="5"/>
  <c r="DC238" i="5" s="1"/>
  <c r="DA239" i="5"/>
  <c r="DC239" i="5" s="1"/>
  <c r="DA240" i="5"/>
  <c r="DC240" i="5" s="1"/>
  <c r="DA241" i="5"/>
  <c r="DB241" i="5" s="1"/>
  <c r="DA242" i="5"/>
  <c r="DB242" i="5" s="1"/>
  <c r="DA243" i="5"/>
  <c r="DC243" i="5" s="1"/>
  <c r="DA244" i="5"/>
  <c r="DC244" i="5" s="1"/>
  <c r="DA245" i="5"/>
  <c r="DC245" i="5" s="1"/>
  <c r="DA246" i="5"/>
  <c r="DC246" i="5" s="1"/>
  <c r="DA247" i="5"/>
  <c r="DC247" i="5" s="1"/>
  <c r="DA248" i="5"/>
  <c r="DC248" i="5" s="1"/>
  <c r="DA249" i="5"/>
  <c r="DC249" i="5" s="1"/>
  <c r="DA250" i="5"/>
  <c r="DC250" i="5" s="1"/>
  <c r="DA251" i="5"/>
  <c r="DC251" i="5" s="1"/>
  <c r="DA252" i="5"/>
  <c r="DC252" i="5" s="1"/>
  <c r="DA253" i="5"/>
  <c r="DB253" i="5" s="1"/>
  <c r="DA254" i="5"/>
  <c r="DB254" i="5" s="1"/>
  <c r="DA255" i="5"/>
  <c r="DC255" i="5" s="1"/>
  <c r="DA256" i="5"/>
  <c r="DC256" i="5" s="1"/>
  <c r="DA257" i="5"/>
  <c r="DC257" i="5" s="1"/>
  <c r="DA258" i="5"/>
  <c r="DC258" i="5" s="1"/>
  <c r="DA259" i="5"/>
  <c r="DC259" i="5" s="1"/>
  <c r="DA260" i="5"/>
  <c r="DC260" i="5" s="1"/>
  <c r="DA261" i="5"/>
  <c r="DC261" i="5" s="1"/>
  <c r="DA262" i="5"/>
  <c r="DC262" i="5" s="1"/>
  <c r="DA263" i="5"/>
  <c r="DC263" i="5" s="1"/>
  <c r="DA264" i="5"/>
  <c r="DC264" i="5" s="1"/>
  <c r="DA265" i="5"/>
  <c r="DB265" i="5" s="1"/>
  <c r="DA266" i="5"/>
  <c r="DB266" i="5" s="1"/>
  <c r="DA267" i="5"/>
  <c r="DC267" i="5" s="1"/>
  <c r="DA268" i="5"/>
  <c r="DC268" i="5" s="1"/>
  <c r="DA269" i="5"/>
  <c r="DC269" i="5" s="1"/>
  <c r="DA270" i="5"/>
  <c r="DC270" i="5" s="1"/>
  <c r="DA271" i="5"/>
  <c r="DC271" i="5" s="1"/>
  <c r="DA272" i="5"/>
  <c r="DC272" i="5" s="1"/>
  <c r="DA273" i="5"/>
  <c r="DC273" i="5" s="1"/>
  <c r="DA274" i="5"/>
  <c r="DC274" i="5" s="1"/>
  <c r="DA275" i="5"/>
  <c r="DC275" i="5" s="1"/>
  <c r="DA276" i="5"/>
  <c r="DC276" i="5" s="1"/>
  <c r="DA277" i="5"/>
  <c r="DB277" i="5" s="1"/>
  <c r="DA278" i="5"/>
  <c r="DB278" i="5" s="1"/>
  <c r="DA279" i="5"/>
  <c r="DC279" i="5" s="1"/>
  <c r="DA280" i="5"/>
  <c r="DC280" i="5" s="1"/>
  <c r="DA281" i="5"/>
  <c r="DC281" i="5" s="1"/>
  <c r="DA282" i="5"/>
  <c r="DC282" i="5" s="1"/>
  <c r="DA283" i="5"/>
  <c r="DC283" i="5" s="1"/>
  <c r="DA284" i="5"/>
  <c r="DC284" i="5" s="1"/>
  <c r="DA285" i="5"/>
  <c r="DC285" i="5" s="1"/>
  <c r="DA286" i="5"/>
  <c r="DC286" i="5" s="1"/>
  <c r="DA287" i="5"/>
  <c r="DC287" i="5" s="1"/>
  <c r="DA288" i="5"/>
  <c r="DC288" i="5" s="1"/>
  <c r="DA289" i="5"/>
  <c r="DB289" i="5" s="1"/>
  <c r="DA290" i="5"/>
  <c r="DB290" i="5" s="1"/>
  <c r="DA291" i="5"/>
  <c r="DC291" i="5" s="1"/>
  <c r="DA292" i="5"/>
  <c r="DC292" i="5" s="1"/>
  <c r="DA293" i="5"/>
  <c r="DC293" i="5" s="1"/>
  <c r="DA294" i="5"/>
  <c r="DC294" i="5" s="1"/>
  <c r="DA295" i="5"/>
  <c r="DC295" i="5" s="1"/>
  <c r="DA296" i="5"/>
  <c r="DC296" i="5" s="1"/>
  <c r="DA297" i="5"/>
  <c r="DC297" i="5" s="1"/>
  <c r="DA298" i="5"/>
  <c r="DC298" i="5" s="1"/>
  <c r="DA299" i="5"/>
  <c r="DC299" i="5" s="1"/>
  <c r="DA300" i="5"/>
  <c r="DC300" i="5" s="1"/>
  <c r="DA301" i="5"/>
  <c r="DB301" i="5" s="1"/>
  <c r="DA302" i="5"/>
  <c r="DB302" i="5" s="1"/>
  <c r="DA303" i="5"/>
  <c r="DC303" i="5" s="1"/>
  <c r="DA304" i="5"/>
  <c r="DC304" i="5" s="1"/>
  <c r="DA305" i="5"/>
  <c r="DC305" i="5" s="1"/>
  <c r="DA306" i="5"/>
  <c r="DC306" i="5" s="1"/>
  <c r="DA307" i="5"/>
  <c r="DC307" i="5" s="1"/>
  <c r="DA308" i="5"/>
  <c r="DC308" i="5" s="1"/>
  <c r="DA309" i="5"/>
  <c r="DC309" i="5" s="1"/>
  <c r="DA310" i="5"/>
  <c r="DC310" i="5" s="1"/>
  <c r="DA311" i="5"/>
  <c r="DC311" i="5" s="1"/>
  <c r="DA312" i="5"/>
  <c r="DC312" i="5" s="1"/>
  <c r="DA313" i="5"/>
  <c r="DB313" i="5" s="1"/>
  <c r="DA314" i="5"/>
  <c r="DB314" i="5" s="1"/>
  <c r="DA315" i="5"/>
  <c r="DC315" i="5" s="1"/>
  <c r="DA316" i="5"/>
  <c r="DC316" i="5" s="1"/>
  <c r="DA317" i="5"/>
  <c r="DC317" i="5" s="1"/>
  <c r="DB142" i="5" l="1"/>
  <c r="DB310" i="5"/>
  <c r="DB130" i="5"/>
  <c r="DB298" i="5"/>
  <c r="DB118" i="5"/>
  <c r="DB286" i="5"/>
  <c r="DC202" i="5"/>
  <c r="DB262" i="5"/>
  <c r="DC190" i="5"/>
  <c r="DB250" i="5"/>
  <c r="DC178" i="5"/>
  <c r="DB238" i="5"/>
  <c r="DC166" i="5"/>
  <c r="DB226" i="5"/>
  <c r="DC154" i="5"/>
  <c r="DB214" i="5"/>
  <c r="DC106" i="5"/>
  <c r="DB108" i="5"/>
  <c r="DB274" i="5"/>
  <c r="DB212" i="5"/>
  <c r="DB284" i="5"/>
  <c r="DB156" i="5"/>
  <c r="DB272" i="5"/>
  <c r="DB152" i="5"/>
  <c r="DB104" i="5"/>
  <c r="DB200" i="5"/>
  <c r="DB144" i="5"/>
  <c r="DB260" i="5"/>
  <c r="DB188" i="5"/>
  <c r="DB140" i="5"/>
  <c r="DB248" i="5"/>
  <c r="DB180" i="5"/>
  <c r="DB132" i="5"/>
  <c r="DB308" i="5"/>
  <c r="DB236" i="5"/>
  <c r="DB176" i="5"/>
  <c r="DB128" i="5"/>
  <c r="DB168" i="5"/>
  <c r="DB120" i="5"/>
  <c r="DB296" i="5"/>
  <c r="DB224" i="5"/>
  <c r="DB216" i="5"/>
  <c r="DB164" i="5"/>
  <c r="DB116" i="5"/>
  <c r="DB300" i="5"/>
  <c r="DB288" i="5"/>
  <c r="DB276" i="5"/>
  <c r="DB264" i="5"/>
  <c r="DB252" i="5"/>
  <c r="DB228" i="5"/>
  <c r="DB204" i="5"/>
  <c r="DB192" i="5"/>
  <c r="DC314" i="5"/>
  <c r="DC302" i="5"/>
  <c r="DC290" i="5"/>
  <c r="DC278" i="5"/>
  <c r="DC266" i="5"/>
  <c r="DC254" i="5"/>
  <c r="DC242" i="5"/>
  <c r="DC230" i="5"/>
  <c r="DC218" i="5"/>
  <c r="DC206" i="5"/>
  <c r="DC194" i="5"/>
  <c r="DC182" i="5"/>
  <c r="DC170" i="5"/>
  <c r="DC158" i="5"/>
  <c r="DC146" i="5"/>
  <c r="DC134" i="5"/>
  <c r="DC122" i="5"/>
  <c r="DC110" i="5"/>
  <c r="DB311" i="5"/>
  <c r="DB299" i="5"/>
  <c r="DB287" i="5"/>
  <c r="DB275" i="5"/>
  <c r="DB263" i="5"/>
  <c r="DB251" i="5"/>
  <c r="DB239" i="5"/>
  <c r="DB227" i="5"/>
  <c r="DB215" i="5"/>
  <c r="DB203" i="5"/>
  <c r="DB191" i="5"/>
  <c r="DB179" i="5"/>
  <c r="DB167" i="5"/>
  <c r="DB155" i="5"/>
  <c r="DB143" i="5"/>
  <c r="DB131" i="5"/>
  <c r="DB119" i="5"/>
  <c r="DB107" i="5"/>
  <c r="DC313" i="5"/>
  <c r="DC301" i="5"/>
  <c r="DC289" i="5"/>
  <c r="DC277" i="5"/>
  <c r="DC265" i="5"/>
  <c r="DC253" i="5"/>
  <c r="DC241" i="5"/>
  <c r="DC229" i="5"/>
  <c r="DC217" i="5"/>
  <c r="DC205" i="5"/>
  <c r="DC193" i="5"/>
  <c r="DC181" i="5"/>
  <c r="DC169" i="5"/>
  <c r="DC157" i="5"/>
  <c r="DC145" i="5"/>
  <c r="DC133" i="5"/>
  <c r="DC121" i="5"/>
  <c r="DC109" i="5"/>
  <c r="DB312" i="5"/>
  <c r="DB240" i="5"/>
  <c r="DB309" i="5"/>
  <c r="DB297" i="5"/>
  <c r="DB285" i="5"/>
  <c r="DB273" i="5"/>
  <c r="DB261" i="5"/>
  <c r="DB249" i="5"/>
  <c r="DB237" i="5"/>
  <c r="DB225" i="5"/>
  <c r="DB213" i="5"/>
  <c r="DB201" i="5"/>
  <c r="DB189" i="5"/>
  <c r="DB177" i="5"/>
  <c r="DB165" i="5"/>
  <c r="DB153" i="5"/>
  <c r="DB141" i="5"/>
  <c r="DB129" i="5"/>
  <c r="DB117" i="5"/>
  <c r="DB105" i="5"/>
  <c r="DB307" i="5"/>
  <c r="DB295" i="5"/>
  <c r="DB283" i="5"/>
  <c r="DB271" i="5"/>
  <c r="DB259" i="5"/>
  <c r="DB247" i="5"/>
  <c r="DB235" i="5"/>
  <c r="DB223" i="5"/>
  <c r="DB211" i="5"/>
  <c r="DB199" i="5"/>
  <c r="DB187" i="5"/>
  <c r="DB175" i="5"/>
  <c r="DB163" i="5"/>
  <c r="DB151" i="5"/>
  <c r="DB139" i="5"/>
  <c r="DB127" i="5"/>
  <c r="DB115" i="5"/>
  <c r="DB103" i="5"/>
  <c r="DB306" i="5"/>
  <c r="DB294" i="5"/>
  <c r="DB282" i="5"/>
  <c r="DB270" i="5"/>
  <c r="DB258" i="5"/>
  <c r="DB246" i="5"/>
  <c r="DB234" i="5"/>
  <c r="DB222" i="5"/>
  <c r="DB210" i="5"/>
  <c r="DB198" i="5"/>
  <c r="DB186" i="5"/>
  <c r="DB174" i="5"/>
  <c r="DB162" i="5"/>
  <c r="DB150" i="5"/>
  <c r="DB138" i="5"/>
  <c r="DB126" i="5"/>
  <c r="DB114" i="5"/>
  <c r="DB102" i="5"/>
  <c r="DB317" i="5"/>
  <c r="DB305" i="5"/>
  <c r="DB293" i="5"/>
  <c r="DB281" i="5"/>
  <c r="DB269" i="5"/>
  <c r="DB257" i="5"/>
  <c r="DB245" i="5"/>
  <c r="DB233" i="5"/>
  <c r="DB221" i="5"/>
  <c r="DB209" i="5"/>
  <c r="DB197" i="5"/>
  <c r="DB185" i="5"/>
  <c r="DB173" i="5"/>
  <c r="DB161" i="5"/>
  <c r="DB149" i="5"/>
  <c r="DB137" i="5"/>
  <c r="DB125" i="5"/>
  <c r="DB113" i="5"/>
  <c r="DB101" i="5"/>
  <c r="DB316" i="5"/>
  <c r="DB304" i="5"/>
  <c r="DB292" i="5"/>
  <c r="DB280" i="5"/>
  <c r="DB268" i="5"/>
  <c r="DB256" i="5"/>
  <c r="DB244" i="5"/>
  <c r="DB232" i="5"/>
  <c r="DB220" i="5"/>
  <c r="DB208" i="5"/>
  <c r="DB196" i="5"/>
  <c r="DB184" i="5"/>
  <c r="DB172" i="5"/>
  <c r="DB160" i="5"/>
  <c r="DB148" i="5"/>
  <c r="DB136" i="5"/>
  <c r="DB124" i="5"/>
  <c r="DB112" i="5"/>
  <c r="DB315" i="5"/>
  <c r="DB303" i="5"/>
  <c r="DB291" i="5"/>
  <c r="DB279" i="5"/>
  <c r="DB267" i="5"/>
  <c r="DB255" i="5"/>
  <c r="DB243" i="5"/>
  <c r="DB231" i="5"/>
  <c r="DB219" i="5"/>
  <c r="DB207" i="5"/>
  <c r="DB195" i="5"/>
  <c r="DB183" i="5"/>
  <c r="DB171" i="5"/>
  <c r="DB159" i="5"/>
  <c r="DB147" i="5"/>
  <c r="DB135" i="5"/>
  <c r="DB123" i="5"/>
  <c r="DB111" i="5"/>
  <c r="DA46" i="5"/>
  <c r="DB46" i="5" s="1"/>
  <c r="DA47" i="5"/>
  <c r="DC47" i="5" s="1"/>
  <c r="DA48" i="5"/>
  <c r="DC48" i="5" s="1"/>
  <c r="DA49" i="5"/>
  <c r="DC49" i="5" s="1"/>
  <c r="DA50" i="5"/>
  <c r="DC50" i="5" s="1"/>
  <c r="DA51" i="5"/>
  <c r="DC51" i="5" s="1"/>
  <c r="DA52" i="5"/>
  <c r="DC52" i="5" s="1"/>
  <c r="DA53" i="5"/>
  <c r="DC53" i="5" s="1"/>
  <c r="DA54" i="5"/>
  <c r="DC54" i="5" s="1"/>
  <c r="DA55" i="5"/>
  <c r="DC55" i="5" s="1"/>
  <c r="DA56" i="5"/>
  <c r="DC56" i="5" s="1"/>
  <c r="DA57" i="5"/>
  <c r="DC57" i="5" s="1"/>
  <c r="DA58" i="5"/>
  <c r="DC58" i="5" s="1"/>
  <c r="DA59" i="5"/>
  <c r="DC59" i="5" s="1"/>
  <c r="DA60" i="5"/>
  <c r="DC60" i="5" s="1"/>
  <c r="DA61" i="5"/>
  <c r="DC61" i="5" s="1"/>
  <c r="DA62" i="5"/>
  <c r="DC62" i="5" s="1"/>
  <c r="DA63" i="5"/>
  <c r="DC63" i="5" s="1"/>
  <c r="DA64" i="5"/>
  <c r="DB64" i="5" s="1"/>
  <c r="DA65" i="5"/>
  <c r="DC65" i="5" s="1"/>
  <c r="DA66" i="5"/>
  <c r="DC66" i="5" s="1"/>
  <c r="DA67" i="5"/>
  <c r="DC67" i="5" s="1"/>
  <c r="DA68" i="5"/>
  <c r="DC68" i="5" s="1"/>
  <c r="DA69" i="5"/>
  <c r="DC69" i="5" s="1"/>
  <c r="DA70" i="5"/>
  <c r="DC70" i="5" s="1"/>
  <c r="DA71" i="5"/>
  <c r="DB71" i="5" s="1"/>
  <c r="DA72" i="5"/>
  <c r="DB72" i="5" s="1"/>
  <c r="DA73" i="5"/>
  <c r="DC73" i="5" s="1"/>
  <c r="DA74" i="5"/>
  <c r="DC74" i="5" s="1"/>
  <c r="DA75" i="5"/>
  <c r="DC75" i="5" s="1"/>
  <c r="DA76" i="5"/>
  <c r="DB76" i="5" s="1"/>
  <c r="DA77" i="5"/>
  <c r="DC77" i="5" s="1"/>
  <c r="DA78" i="5"/>
  <c r="DC78" i="5" s="1"/>
  <c r="DA79" i="5"/>
  <c r="DB79" i="5" s="1"/>
  <c r="DA80" i="5"/>
  <c r="DC80" i="5" s="1"/>
  <c r="DA81" i="5"/>
  <c r="DC81" i="5" s="1"/>
  <c r="DA82" i="5"/>
  <c r="DB82" i="5" s="1"/>
  <c r="DA83" i="5"/>
  <c r="DC83" i="5" s="1"/>
  <c r="DA84" i="5"/>
  <c r="DC84" i="5" s="1"/>
  <c r="DA85" i="5"/>
  <c r="DC85" i="5" s="1"/>
  <c r="DA86" i="5"/>
  <c r="DC86" i="5" s="1"/>
  <c r="DA87" i="5"/>
  <c r="DC87" i="5" s="1"/>
  <c r="DA88" i="5"/>
  <c r="DB88" i="5" s="1"/>
  <c r="DA89" i="5"/>
  <c r="DC89" i="5" s="1"/>
  <c r="DA90" i="5"/>
  <c r="DC90" i="5" s="1"/>
  <c r="DA91" i="5"/>
  <c r="DC91" i="5" s="1"/>
  <c r="DA92" i="5"/>
  <c r="DC92" i="5" s="1"/>
  <c r="DA93" i="5"/>
  <c r="DC93" i="5" s="1"/>
  <c r="DA94" i="5"/>
  <c r="DB94" i="5" s="1"/>
  <c r="DA95" i="5"/>
  <c r="DC95" i="5" s="1"/>
  <c r="DA96" i="5"/>
  <c r="DC96" i="5" s="1"/>
  <c r="DA97" i="5"/>
  <c r="DC97" i="5" s="1"/>
  <c r="DA98" i="5"/>
  <c r="DC98" i="5" s="1"/>
  <c r="DA99" i="5"/>
  <c r="DC99" i="5" s="1"/>
  <c r="DA100" i="5"/>
  <c r="DC100" i="5" l="1"/>
  <c r="DB100" i="5"/>
  <c r="DC76" i="5"/>
  <c r="DB58" i="5"/>
  <c r="DB52" i="5"/>
  <c r="DC88" i="5"/>
  <c r="DC82" i="5"/>
  <c r="DC64" i="5"/>
  <c r="DC94" i="5"/>
  <c r="DB96" i="5"/>
  <c r="DB48" i="5"/>
  <c r="DB95" i="5"/>
  <c r="DB47" i="5"/>
  <c r="DB70" i="5"/>
  <c r="DC46" i="5"/>
  <c r="DB91" i="5"/>
  <c r="DC71" i="5"/>
  <c r="DC79" i="5"/>
  <c r="DC72" i="5"/>
  <c r="DB67" i="5"/>
  <c r="DB85" i="5"/>
  <c r="DB61" i="5"/>
  <c r="DB84" i="5"/>
  <c r="DB60" i="5"/>
  <c r="DB83" i="5"/>
  <c r="DB59" i="5"/>
  <c r="DB55" i="5"/>
  <c r="DB73" i="5"/>
  <c r="DB49" i="5"/>
  <c r="DB97" i="5"/>
  <c r="DB90" i="5"/>
  <c r="DB78" i="5"/>
  <c r="DB66" i="5"/>
  <c r="DB54" i="5"/>
  <c r="DB89" i="5"/>
  <c r="DB77" i="5"/>
  <c r="DB65" i="5"/>
  <c r="DB53" i="5"/>
  <c r="DB99" i="5"/>
  <c r="DB87" i="5"/>
  <c r="DB75" i="5"/>
  <c r="DB63" i="5"/>
  <c r="DB51" i="5"/>
  <c r="DB98" i="5"/>
  <c r="DB86" i="5"/>
  <c r="DB74" i="5"/>
  <c r="DB62" i="5"/>
  <c r="DB50" i="5"/>
  <c r="DB93" i="5"/>
  <c r="DB81" i="5"/>
  <c r="DB69" i="5"/>
  <c r="DB57" i="5"/>
  <c r="DB92" i="5"/>
  <c r="DB80" i="5"/>
  <c r="DB68" i="5"/>
  <c r="DB56" i="5"/>
  <c r="DA31" i="5" l="1"/>
  <c r="DB31" i="5" s="1"/>
  <c r="DA30" i="5"/>
  <c r="DC30" i="5" s="1"/>
  <c r="DA29" i="5"/>
  <c r="DC29" i="5" s="1"/>
  <c r="DA28" i="5"/>
  <c r="DC28" i="5" s="1"/>
  <c r="DA27" i="5"/>
  <c r="DC27" i="5" s="1"/>
  <c r="DA26" i="5"/>
  <c r="DC26" i="5" s="1"/>
  <c r="DA25" i="5"/>
  <c r="DC25" i="5" s="1"/>
  <c r="DA24" i="5"/>
  <c r="DC24" i="5" s="1"/>
  <c r="DB26" i="5" l="1"/>
  <c r="DC31" i="5"/>
  <c r="DB27" i="5"/>
  <c r="DB29" i="5"/>
  <c r="DB30" i="5"/>
  <c r="DB24" i="5"/>
  <c r="DB28" i="5"/>
  <c r="DB25" i="5"/>
  <c r="DA37" i="5"/>
  <c r="DC37" i="5" s="1"/>
  <c r="DA36" i="5"/>
  <c r="DC36" i="5" s="1"/>
  <c r="DA35" i="5"/>
  <c r="DC35" i="5" s="1"/>
  <c r="DA34" i="5"/>
  <c r="DB34" i="5" s="1"/>
  <c r="DA33" i="5"/>
  <c r="DC33" i="5" s="1"/>
  <c r="DA32" i="5"/>
  <c r="DC32" i="5" s="1"/>
  <c r="DC34" i="5" l="1"/>
  <c r="DB33" i="5"/>
  <c r="DB37" i="5"/>
  <c r="DB32" i="5"/>
  <c r="DB36" i="5"/>
  <c r="DB35" i="5"/>
  <c r="DA22" i="5" l="1"/>
  <c r="DB22" i="5" s="1"/>
  <c r="DA23" i="5"/>
  <c r="DB23" i="5" s="1"/>
  <c r="DA38" i="5"/>
  <c r="DC38" i="5" s="1"/>
  <c r="DA39" i="5"/>
  <c r="DC39" i="5" s="1"/>
  <c r="DA40" i="5"/>
  <c r="DB40" i="5" s="1"/>
  <c r="DA41" i="5"/>
  <c r="DC41" i="5" s="1"/>
  <c r="DA42" i="5"/>
  <c r="DC42" i="5" s="1"/>
  <c r="DA43" i="5"/>
  <c r="DB43" i="5" s="1"/>
  <c r="DA44" i="5"/>
  <c r="DC44" i="5" s="1"/>
  <c r="DA45" i="5"/>
  <c r="DC45" i="5" l="1"/>
  <c r="DB45" i="5"/>
  <c r="DB42" i="5"/>
  <c r="DB38" i="5"/>
  <c r="DC23" i="5"/>
  <c r="DB39" i="5"/>
  <c r="DC43" i="5"/>
  <c r="DC22" i="5"/>
  <c r="DB41" i="5"/>
  <c r="DC40" i="5"/>
  <c r="DA21" i="5" l="1"/>
  <c r="DB21" i="5" s="1"/>
  <c r="DB44" i="5"/>
  <c r="DC21" i="5" l="1"/>
  <c r="DA4" i="5" l="1"/>
  <c r="DA5" i="5"/>
  <c r="DA6" i="5"/>
  <c r="DA7" i="5"/>
  <c r="DA8" i="5"/>
  <c r="DA9" i="5"/>
  <c r="DA10" i="5"/>
  <c r="DA11" i="5"/>
  <c r="DA12" i="5"/>
  <c r="DA13" i="5"/>
  <c r="DA14" i="5"/>
  <c r="DA15" i="5"/>
  <c r="DA16" i="5"/>
  <c r="DA17" i="5"/>
  <c r="DC17" i="5" s="1"/>
  <c r="DA18" i="5"/>
  <c r="DA19" i="5"/>
  <c r="DA20" i="5"/>
  <c r="DC11" i="5" l="1"/>
  <c r="DB11" i="5"/>
  <c r="DC19" i="5"/>
  <c r="DB19" i="5"/>
  <c r="DB17" i="5"/>
  <c r="DC20" i="5"/>
  <c r="DB20" i="5"/>
  <c r="DC16" i="5"/>
  <c r="DB16" i="5"/>
  <c r="DC6" i="5"/>
  <c r="DB6" i="5"/>
  <c r="DC15" i="5"/>
  <c r="DB15" i="5"/>
  <c r="DB13" i="5"/>
  <c r="DC13" i="5"/>
  <c r="DC14" i="5"/>
  <c r="DB14" i="5"/>
  <c r="DC4" i="5"/>
  <c r="DB4" i="5"/>
  <c r="DC18" i="5"/>
  <c r="DB18" i="5"/>
  <c r="DC10" i="5"/>
  <c r="DB10" i="5"/>
  <c r="DC9" i="5"/>
  <c r="DB9" i="5"/>
  <c r="DC8" i="5"/>
  <c r="DB8" i="5"/>
  <c r="DC7" i="5"/>
  <c r="DB7" i="5"/>
  <c r="DC12" i="5"/>
  <c r="DB12" i="5"/>
  <c r="DC5" i="5"/>
  <c r="DB5" i="5"/>
  <c r="G47" i="55" l="1"/>
  <c r="G46" i="55"/>
  <c r="G38" i="55"/>
  <c r="S19" i="55"/>
  <c r="F12" i="55" s="1"/>
  <c r="K40" i="55" s="1"/>
  <c r="B14" i="55"/>
  <c r="B10" i="55"/>
  <c r="B46" i="55" s="1"/>
  <c r="S34" i="55"/>
  <c r="S33" i="55"/>
  <c r="S32" i="55"/>
  <c r="S31" i="55"/>
  <c r="S30" i="55"/>
  <c r="S29" i="55"/>
  <c r="S28" i="55"/>
  <c r="S35" i="55" s="1"/>
  <c r="H40" i="55" s="1"/>
  <c r="S27" i="55"/>
  <c r="S26" i="55"/>
  <c r="S25" i="55"/>
  <c r="S24" i="55"/>
  <c r="S23" i="55"/>
  <c r="S22" i="55"/>
  <c r="S21" i="55"/>
  <c r="S20" i="55"/>
  <c r="S18" i="55"/>
  <c r="C12" i="55" s="1"/>
  <c r="S17" i="55"/>
  <c r="S16" i="55"/>
  <c r="B8" i="55"/>
  <c r="C47" i="55" s="1"/>
  <c r="S36" i="55" l="1"/>
  <c r="O13" i="55"/>
  <c r="O12" i="55"/>
  <c r="S37" i="55" l="1"/>
  <c r="H41" i="55" s="1"/>
  <c r="H39" i="55"/>
  <c r="D4" i="13" l="1"/>
  <c r="I4" i="13" s="1"/>
  <c r="E4" i="13"/>
  <c r="M4" i="13" s="1"/>
  <c r="H4" i="13"/>
  <c r="J4" i="13"/>
  <c r="D5" i="13"/>
  <c r="E5" i="13"/>
  <c r="H5" i="13"/>
  <c r="J5" i="13"/>
  <c r="D6" i="13"/>
  <c r="E6" i="13"/>
  <c r="F6" i="13" s="1"/>
  <c r="H6" i="13"/>
  <c r="J6" i="13"/>
  <c r="D7" i="13"/>
  <c r="E7" i="13"/>
  <c r="R7" i="13" s="1"/>
  <c r="H7" i="13"/>
  <c r="J7" i="13"/>
  <c r="D8" i="13"/>
  <c r="E8" i="13"/>
  <c r="H8" i="13"/>
  <c r="J8" i="13"/>
  <c r="D9" i="13"/>
  <c r="E9" i="13"/>
  <c r="H9" i="13"/>
  <c r="J9" i="13"/>
  <c r="D10" i="13"/>
  <c r="E10" i="13"/>
  <c r="H10" i="13"/>
  <c r="J10" i="13"/>
  <c r="D11" i="13"/>
  <c r="E11" i="13"/>
  <c r="G11" i="13" s="1"/>
  <c r="H11" i="13"/>
  <c r="J11" i="13"/>
  <c r="D12" i="13"/>
  <c r="I12" i="13" s="1"/>
  <c r="E12" i="13"/>
  <c r="K12" i="13" s="1"/>
  <c r="P12" i="13" s="1"/>
  <c r="H12" i="13"/>
  <c r="J12" i="13"/>
  <c r="D13" i="13"/>
  <c r="S13" i="13" s="1"/>
  <c r="E13" i="13"/>
  <c r="F13" i="13" s="1"/>
  <c r="H13" i="13"/>
  <c r="J13" i="13"/>
  <c r="D14" i="13"/>
  <c r="E14" i="13"/>
  <c r="H14" i="13"/>
  <c r="J14" i="13"/>
  <c r="D15" i="13"/>
  <c r="E15" i="13"/>
  <c r="H15" i="13"/>
  <c r="J15" i="13"/>
  <c r="D16" i="13"/>
  <c r="E16" i="13"/>
  <c r="H16" i="13"/>
  <c r="J16" i="13"/>
  <c r="D17" i="13"/>
  <c r="S17" i="13" s="1"/>
  <c r="E17" i="13"/>
  <c r="F17" i="13" s="1"/>
  <c r="H17" i="13"/>
  <c r="J17" i="13"/>
  <c r="D18" i="13"/>
  <c r="S18" i="13" s="1"/>
  <c r="E18" i="13"/>
  <c r="H18" i="13"/>
  <c r="J18" i="13"/>
  <c r="D19" i="13"/>
  <c r="E19" i="13"/>
  <c r="L19" i="13" s="1"/>
  <c r="H19" i="13"/>
  <c r="J19" i="13"/>
  <c r="D20" i="13"/>
  <c r="S20" i="13" s="1"/>
  <c r="E20" i="13"/>
  <c r="H20" i="13"/>
  <c r="J20" i="13"/>
  <c r="D21" i="13"/>
  <c r="E21" i="13"/>
  <c r="H21" i="13"/>
  <c r="J21" i="13"/>
  <c r="D22" i="13"/>
  <c r="S22" i="13" s="1"/>
  <c r="E22" i="13"/>
  <c r="K22" i="13" s="1"/>
  <c r="P22" i="13" s="1"/>
  <c r="H22" i="13"/>
  <c r="J22" i="13"/>
  <c r="D23" i="13"/>
  <c r="E23" i="13"/>
  <c r="H23" i="13"/>
  <c r="J23" i="13"/>
  <c r="D24" i="13"/>
  <c r="S24" i="13" s="1"/>
  <c r="E24" i="13"/>
  <c r="L24" i="13" s="1"/>
  <c r="H24" i="13"/>
  <c r="J24" i="13"/>
  <c r="D25" i="13"/>
  <c r="E25" i="13"/>
  <c r="G25" i="13" s="1"/>
  <c r="H25" i="13"/>
  <c r="J25" i="13"/>
  <c r="D26" i="13"/>
  <c r="I26" i="13" s="1"/>
  <c r="E26" i="13"/>
  <c r="H26" i="13"/>
  <c r="J26" i="13"/>
  <c r="D27" i="13"/>
  <c r="E27" i="13"/>
  <c r="H27" i="13"/>
  <c r="J27" i="13"/>
  <c r="D28" i="13"/>
  <c r="E28" i="13"/>
  <c r="M28" i="13" s="1"/>
  <c r="H28" i="13"/>
  <c r="J28" i="13"/>
  <c r="D29" i="13"/>
  <c r="E29" i="13"/>
  <c r="H29" i="13"/>
  <c r="J29" i="13"/>
  <c r="D30" i="13"/>
  <c r="E30" i="13"/>
  <c r="H30" i="13"/>
  <c r="J30" i="13"/>
  <c r="D31" i="13"/>
  <c r="E31" i="13"/>
  <c r="H31" i="13"/>
  <c r="J31" i="13"/>
  <c r="D32" i="13"/>
  <c r="E32" i="13"/>
  <c r="H32" i="13"/>
  <c r="J32" i="13"/>
  <c r="D33" i="13"/>
  <c r="S33" i="13" s="1"/>
  <c r="E33" i="13"/>
  <c r="F33" i="13" s="1"/>
  <c r="H33" i="13"/>
  <c r="J33" i="13"/>
  <c r="D34" i="13"/>
  <c r="E34" i="13"/>
  <c r="H34" i="13"/>
  <c r="J34" i="13"/>
  <c r="D35" i="13"/>
  <c r="E35" i="13"/>
  <c r="T35" i="13" s="1"/>
  <c r="H35" i="13"/>
  <c r="J35" i="13"/>
  <c r="D36" i="13"/>
  <c r="E36" i="13"/>
  <c r="T36" i="13" s="1"/>
  <c r="H36" i="13"/>
  <c r="J36" i="13"/>
  <c r="D37" i="13"/>
  <c r="E37" i="13"/>
  <c r="Q37" i="13" s="1"/>
  <c r="H37" i="13"/>
  <c r="J37" i="13"/>
  <c r="D38" i="13"/>
  <c r="E38" i="13"/>
  <c r="H38" i="13"/>
  <c r="J38" i="13"/>
  <c r="D39" i="13"/>
  <c r="E39" i="13"/>
  <c r="H39" i="13"/>
  <c r="J39" i="13"/>
  <c r="D40" i="13"/>
  <c r="I40" i="13" s="1"/>
  <c r="E40" i="13"/>
  <c r="V40" i="13" s="1"/>
  <c r="W40" i="13" s="1"/>
  <c r="H40" i="13"/>
  <c r="J40" i="13"/>
  <c r="D41" i="13"/>
  <c r="E41" i="13"/>
  <c r="L41" i="13" s="1"/>
  <c r="H41" i="13"/>
  <c r="J41" i="13"/>
  <c r="D42" i="13"/>
  <c r="E42" i="13"/>
  <c r="R42" i="13" s="1"/>
  <c r="H42" i="13"/>
  <c r="J42" i="13"/>
  <c r="D43" i="13"/>
  <c r="S43" i="13" s="1"/>
  <c r="E43" i="13"/>
  <c r="H43" i="13"/>
  <c r="J43" i="13"/>
  <c r="D44" i="13"/>
  <c r="E44" i="13"/>
  <c r="K44" i="13" s="1"/>
  <c r="P44" i="13" s="1"/>
  <c r="H44" i="13"/>
  <c r="J44" i="13"/>
  <c r="D45" i="13"/>
  <c r="E45" i="13"/>
  <c r="H45" i="13"/>
  <c r="J45" i="13"/>
  <c r="D46" i="13"/>
  <c r="E46" i="13"/>
  <c r="H46" i="13"/>
  <c r="J46" i="13"/>
  <c r="D47" i="13"/>
  <c r="E47" i="13"/>
  <c r="K47" i="13" s="1"/>
  <c r="P47" i="13" s="1"/>
  <c r="H47" i="13"/>
  <c r="J47" i="13"/>
  <c r="D48" i="13"/>
  <c r="I48" i="13" s="1"/>
  <c r="E48" i="13"/>
  <c r="U48" i="13" s="1"/>
  <c r="H48" i="13"/>
  <c r="J48" i="13"/>
  <c r="D49" i="13"/>
  <c r="E49" i="13"/>
  <c r="H49" i="13"/>
  <c r="J49" i="13"/>
  <c r="D50" i="13"/>
  <c r="E50" i="13"/>
  <c r="M50" i="13" s="1"/>
  <c r="H50" i="13"/>
  <c r="J50" i="13"/>
  <c r="D51" i="13"/>
  <c r="E51" i="13"/>
  <c r="U51" i="13" s="1"/>
  <c r="H51" i="13"/>
  <c r="J51" i="13"/>
  <c r="D52" i="13"/>
  <c r="I52" i="13" s="1"/>
  <c r="E52" i="13"/>
  <c r="V52" i="13" s="1"/>
  <c r="W52" i="13" s="1"/>
  <c r="H52" i="13"/>
  <c r="J52" i="13"/>
  <c r="D53" i="13"/>
  <c r="E53" i="13"/>
  <c r="H53" i="13"/>
  <c r="J53" i="13"/>
  <c r="D54" i="13"/>
  <c r="E54" i="13"/>
  <c r="M54" i="13" s="1"/>
  <c r="H54" i="13"/>
  <c r="J54" i="13"/>
  <c r="D55" i="13"/>
  <c r="E55" i="13"/>
  <c r="F55" i="13" s="1"/>
  <c r="H55" i="13"/>
  <c r="J55" i="13"/>
  <c r="D56" i="13"/>
  <c r="E56" i="13"/>
  <c r="H56" i="13"/>
  <c r="J56" i="13"/>
  <c r="D57" i="13"/>
  <c r="E57" i="13"/>
  <c r="H57" i="13"/>
  <c r="J57" i="13"/>
  <c r="D58" i="13"/>
  <c r="I58" i="13" s="1"/>
  <c r="E58" i="13"/>
  <c r="G58" i="13" s="1"/>
  <c r="H58" i="13"/>
  <c r="J58" i="13"/>
  <c r="D59" i="13"/>
  <c r="E59" i="13"/>
  <c r="T59" i="13" s="1"/>
  <c r="H59" i="13"/>
  <c r="J59" i="13"/>
  <c r="D60" i="13"/>
  <c r="I60" i="13" s="1"/>
  <c r="E60" i="13"/>
  <c r="G60" i="13" s="1"/>
  <c r="H60" i="13"/>
  <c r="J60" i="13"/>
  <c r="D61" i="13"/>
  <c r="E61" i="13"/>
  <c r="H61" i="13"/>
  <c r="J61" i="13"/>
  <c r="D62" i="13"/>
  <c r="E62" i="13"/>
  <c r="H62" i="13"/>
  <c r="J62" i="13"/>
  <c r="D63" i="13"/>
  <c r="E63" i="13"/>
  <c r="N63" i="13" s="1"/>
  <c r="H63" i="13"/>
  <c r="J63" i="13"/>
  <c r="D64" i="13"/>
  <c r="E64" i="13"/>
  <c r="U64" i="13" s="1"/>
  <c r="H64" i="13"/>
  <c r="J64" i="13"/>
  <c r="D65" i="13"/>
  <c r="E65" i="13"/>
  <c r="F65" i="13" s="1"/>
  <c r="H65" i="13"/>
  <c r="J65" i="13"/>
  <c r="D66" i="13"/>
  <c r="E66" i="13"/>
  <c r="H66" i="13"/>
  <c r="J66" i="13"/>
  <c r="D67" i="13"/>
  <c r="S67" i="13" s="1"/>
  <c r="E67" i="13"/>
  <c r="H67" i="13"/>
  <c r="J67" i="13"/>
  <c r="D68" i="13"/>
  <c r="E68" i="13"/>
  <c r="H68" i="13"/>
  <c r="J68" i="13"/>
  <c r="D69" i="13"/>
  <c r="E69" i="13"/>
  <c r="H69" i="13"/>
  <c r="J69" i="13"/>
  <c r="D70" i="13"/>
  <c r="I70" i="13" s="1"/>
  <c r="E70" i="13"/>
  <c r="H70" i="13"/>
  <c r="J70" i="13"/>
  <c r="D71" i="13"/>
  <c r="E71" i="13"/>
  <c r="L71" i="13" s="1"/>
  <c r="H71" i="13"/>
  <c r="J71" i="13"/>
  <c r="D72" i="13"/>
  <c r="I72" i="13" s="1"/>
  <c r="E72" i="13"/>
  <c r="H72" i="13"/>
  <c r="J72" i="13"/>
  <c r="D73" i="13"/>
  <c r="E73" i="13"/>
  <c r="U73" i="13" s="1"/>
  <c r="H73" i="13"/>
  <c r="J73" i="13"/>
  <c r="D74" i="13"/>
  <c r="E74" i="13"/>
  <c r="N74" i="13" s="1"/>
  <c r="H74" i="13"/>
  <c r="J74" i="13"/>
  <c r="D75" i="13"/>
  <c r="E75" i="13"/>
  <c r="O75" i="13" s="1"/>
  <c r="H75" i="13"/>
  <c r="J75" i="13"/>
  <c r="D76" i="13"/>
  <c r="I76" i="13" s="1"/>
  <c r="E76" i="13"/>
  <c r="N76" i="13" s="1"/>
  <c r="H76" i="13"/>
  <c r="J76" i="13"/>
  <c r="D77" i="13"/>
  <c r="E77" i="13"/>
  <c r="H77" i="13"/>
  <c r="J77" i="13"/>
  <c r="D78" i="13"/>
  <c r="E78" i="13"/>
  <c r="H78" i="13"/>
  <c r="J78" i="13"/>
  <c r="D79" i="13"/>
  <c r="E79" i="13"/>
  <c r="K79" i="13" s="1"/>
  <c r="P79" i="13" s="1"/>
  <c r="H79" i="13"/>
  <c r="J79" i="13"/>
  <c r="D80" i="13"/>
  <c r="I80" i="13" s="1"/>
  <c r="E80" i="13"/>
  <c r="H80" i="13"/>
  <c r="J80" i="13"/>
  <c r="D81" i="13"/>
  <c r="E81" i="13"/>
  <c r="V81" i="13" s="1"/>
  <c r="W81" i="13" s="1"/>
  <c r="H81" i="13"/>
  <c r="J81" i="13"/>
  <c r="D82" i="13"/>
  <c r="E82" i="13"/>
  <c r="G82" i="13" s="1"/>
  <c r="H82" i="13"/>
  <c r="J82" i="13"/>
  <c r="D83" i="13"/>
  <c r="E83" i="13"/>
  <c r="L83" i="13" s="1"/>
  <c r="H83" i="13"/>
  <c r="J83" i="13"/>
  <c r="D84" i="13"/>
  <c r="E84" i="13"/>
  <c r="K84" i="13" s="1"/>
  <c r="P84" i="13" s="1"/>
  <c r="H84" i="13"/>
  <c r="J84" i="13"/>
  <c r="D85" i="13"/>
  <c r="E85" i="13"/>
  <c r="V85" i="13" s="1"/>
  <c r="W85" i="13" s="1"/>
  <c r="H85" i="13"/>
  <c r="J85" i="13"/>
  <c r="D86" i="13"/>
  <c r="S86" i="13" s="1"/>
  <c r="E86" i="13"/>
  <c r="H86" i="13"/>
  <c r="J86" i="13"/>
  <c r="D87" i="13"/>
  <c r="S87" i="13" s="1"/>
  <c r="E87" i="13"/>
  <c r="O87" i="13" s="1"/>
  <c r="H87" i="13"/>
  <c r="J87" i="13"/>
  <c r="D88" i="13"/>
  <c r="E88" i="13"/>
  <c r="H88" i="13"/>
  <c r="J88" i="13"/>
  <c r="D89" i="13"/>
  <c r="I89" i="13" s="1"/>
  <c r="E89" i="13"/>
  <c r="H89" i="13"/>
  <c r="J89" i="13"/>
  <c r="D90" i="13"/>
  <c r="S90" i="13" s="1"/>
  <c r="E90" i="13"/>
  <c r="H90" i="13"/>
  <c r="J90" i="13"/>
  <c r="D91" i="13"/>
  <c r="E91" i="13"/>
  <c r="H91" i="13"/>
  <c r="J91" i="13"/>
  <c r="D92" i="13"/>
  <c r="S92" i="13" s="1"/>
  <c r="E92" i="13"/>
  <c r="H92" i="13"/>
  <c r="J92" i="13"/>
  <c r="D93" i="13"/>
  <c r="E93" i="13"/>
  <c r="G93" i="13" s="1"/>
  <c r="H93" i="13"/>
  <c r="J93" i="13"/>
  <c r="D94" i="13"/>
  <c r="I94" i="13" s="1"/>
  <c r="E94" i="13"/>
  <c r="N94" i="13" s="1"/>
  <c r="H94" i="13"/>
  <c r="J94" i="13"/>
  <c r="D95" i="13"/>
  <c r="E95" i="13"/>
  <c r="G95" i="13" s="1"/>
  <c r="H95" i="13"/>
  <c r="J95" i="13"/>
  <c r="D96" i="13"/>
  <c r="E96" i="13"/>
  <c r="U96" i="13" s="1"/>
  <c r="H96" i="13"/>
  <c r="J96" i="13"/>
  <c r="D97" i="13"/>
  <c r="E97" i="13"/>
  <c r="H97" i="13"/>
  <c r="J97" i="13"/>
  <c r="D98" i="13"/>
  <c r="I98" i="13" s="1"/>
  <c r="E98" i="13"/>
  <c r="H98" i="13"/>
  <c r="J98" i="13"/>
  <c r="D99" i="13"/>
  <c r="E99" i="13"/>
  <c r="U99" i="13" s="1"/>
  <c r="H99" i="13"/>
  <c r="J99" i="13"/>
  <c r="D100" i="13"/>
  <c r="I100" i="13" s="1"/>
  <c r="E100" i="13"/>
  <c r="H100" i="13"/>
  <c r="J100" i="13"/>
  <c r="D101" i="13"/>
  <c r="E101" i="13"/>
  <c r="H101" i="13"/>
  <c r="J101" i="13"/>
  <c r="D102" i="13"/>
  <c r="E102" i="13"/>
  <c r="U102" i="13" s="1"/>
  <c r="H102" i="13"/>
  <c r="J102" i="13"/>
  <c r="D103" i="13"/>
  <c r="S103" i="13" s="1"/>
  <c r="E103" i="13"/>
  <c r="H103" i="13"/>
  <c r="J103" i="13"/>
  <c r="D104" i="13"/>
  <c r="E104" i="13"/>
  <c r="O104" i="13" s="1"/>
  <c r="H104" i="13"/>
  <c r="J104" i="13"/>
  <c r="D105" i="13"/>
  <c r="I105" i="13" s="1"/>
  <c r="E105" i="13"/>
  <c r="N105" i="13" s="1"/>
  <c r="H105" i="13"/>
  <c r="J105" i="13"/>
  <c r="D106" i="13"/>
  <c r="E106" i="13"/>
  <c r="H106" i="13"/>
  <c r="J106" i="13"/>
  <c r="D107" i="13"/>
  <c r="E107" i="13"/>
  <c r="F107" i="13" s="1"/>
  <c r="H107" i="13"/>
  <c r="J107" i="13"/>
  <c r="D108" i="13"/>
  <c r="E108" i="13"/>
  <c r="H108" i="13"/>
  <c r="J108" i="13"/>
  <c r="D109" i="13"/>
  <c r="E109" i="13"/>
  <c r="T109" i="13" s="1"/>
  <c r="H109" i="13"/>
  <c r="J109" i="13"/>
  <c r="D110" i="13"/>
  <c r="E110" i="13"/>
  <c r="H110" i="13"/>
  <c r="J110" i="13"/>
  <c r="D111" i="13"/>
  <c r="E111" i="13"/>
  <c r="H111" i="13"/>
  <c r="J111" i="13"/>
  <c r="D112" i="13"/>
  <c r="I112" i="13" s="1"/>
  <c r="E112" i="13"/>
  <c r="H112" i="13"/>
  <c r="J112" i="13"/>
  <c r="D113" i="13"/>
  <c r="S113" i="13" s="1"/>
  <c r="E113" i="13"/>
  <c r="H113" i="13"/>
  <c r="J113" i="13"/>
  <c r="D114" i="13"/>
  <c r="S114" i="13" s="1"/>
  <c r="E114" i="13"/>
  <c r="O114" i="13" s="1"/>
  <c r="H114" i="13"/>
  <c r="J114" i="13"/>
  <c r="D115" i="13"/>
  <c r="E115" i="13"/>
  <c r="H115" i="13"/>
  <c r="J115" i="13"/>
  <c r="D116" i="13"/>
  <c r="S116" i="13" s="1"/>
  <c r="E116" i="13"/>
  <c r="H116" i="13"/>
  <c r="J116" i="13"/>
  <c r="D117" i="13"/>
  <c r="E117" i="13"/>
  <c r="O117" i="13" s="1"/>
  <c r="H117" i="13"/>
  <c r="J117" i="13"/>
  <c r="D118" i="13"/>
  <c r="E118" i="13"/>
  <c r="H118" i="13"/>
  <c r="J118" i="13"/>
  <c r="D119" i="13"/>
  <c r="I119" i="13" s="1"/>
  <c r="E119" i="13"/>
  <c r="Q119" i="13" s="1"/>
  <c r="H119" i="13"/>
  <c r="J119" i="13"/>
  <c r="D120" i="13"/>
  <c r="E120" i="13"/>
  <c r="H120" i="13"/>
  <c r="J120" i="13"/>
  <c r="D121" i="13"/>
  <c r="E121" i="13"/>
  <c r="H121" i="13"/>
  <c r="J121" i="13"/>
  <c r="D122" i="13"/>
  <c r="I122" i="13" s="1"/>
  <c r="E122" i="13"/>
  <c r="R122" i="13" s="1"/>
  <c r="H122" i="13"/>
  <c r="J122" i="13"/>
  <c r="D123" i="13"/>
  <c r="S123" i="13" s="1"/>
  <c r="E123" i="13"/>
  <c r="M123" i="13" s="1"/>
  <c r="H123" i="13"/>
  <c r="J123" i="13"/>
  <c r="D124" i="13"/>
  <c r="E124" i="13"/>
  <c r="M124" i="13" s="1"/>
  <c r="H124" i="13"/>
  <c r="J124" i="13"/>
  <c r="D125" i="13"/>
  <c r="I125" i="13" s="1"/>
  <c r="E125" i="13"/>
  <c r="T125" i="13" s="1"/>
  <c r="H125" i="13"/>
  <c r="J125" i="13"/>
  <c r="D126" i="13"/>
  <c r="I126" i="13" s="1"/>
  <c r="E126" i="13"/>
  <c r="M126" i="13" s="1"/>
  <c r="H126" i="13"/>
  <c r="J126" i="13"/>
  <c r="D127" i="13"/>
  <c r="E127" i="13"/>
  <c r="H127" i="13"/>
  <c r="J127" i="13"/>
  <c r="D128" i="13"/>
  <c r="E128" i="13"/>
  <c r="H128" i="13"/>
  <c r="J128" i="13"/>
  <c r="D129" i="13"/>
  <c r="S129" i="13" s="1"/>
  <c r="E129" i="13"/>
  <c r="H129" i="13"/>
  <c r="J129" i="13"/>
  <c r="D130" i="13"/>
  <c r="E130" i="13"/>
  <c r="H130" i="13"/>
  <c r="J130" i="13"/>
  <c r="D131" i="13"/>
  <c r="E131" i="13"/>
  <c r="G131" i="13" s="1"/>
  <c r="H131" i="13"/>
  <c r="J131" i="13"/>
  <c r="D132" i="13"/>
  <c r="E132" i="13"/>
  <c r="Q132" i="13" s="1"/>
  <c r="H132" i="13"/>
  <c r="J132" i="13"/>
  <c r="D133" i="13"/>
  <c r="E133" i="13"/>
  <c r="T133" i="13" s="1"/>
  <c r="H133" i="13"/>
  <c r="J133" i="13"/>
  <c r="D134" i="13"/>
  <c r="E134" i="13"/>
  <c r="N134" i="13" s="1"/>
  <c r="H134" i="13"/>
  <c r="J134" i="13"/>
  <c r="D135" i="13"/>
  <c r="S135" i="13" s="1"/>
  <c r="E135" i="13"/>
  <c r="H135" i="13"/>
  <c r="J135" i="13"/>
  <c r="D136" i="13"/>
  <c r="I136" i="13" s="1"/>
  <c r="E136" i="13"/>
  <c r="H136" i="13"/>
  <c r="J136" i="13"/>
  <c r="D137" i="13"/>
  <c r="S137" i="13" s="1"/>
  <c r="E137" i="13"/>
  <c r="T137" i="13" s="1"/>
  <c r="H137" i="13"/>
  <c r="J137" i="13"/>
  <c r="D138" i="13"/>
  <c r="I138" i="13" s="1"/>
  <c r="E138" i="13"/>
  <c r="U138" i="13" s="1"/>
  <c r="H138" i="13"/>
  <c r="J138" i="13"/>
  <c r="D139" i="13"/>
  <c r="S139" i="13" s="1"/>
  <c r="E139" i="13"/>
  <c r="R139" i="13" s="1"/>
  <c r="H139" i="13"/>
  <c r="J139" i="13"/>
  <c r="D140" i="13"/>
  <c r="S140" i="13" s="1"/>
  <c r="E140" i="13"/>
  <c r="H140" i="13"/>
  <c r="J140" i="13"/>
  <c r="D141" i="13"/>
  <c r="E141" i="13"/>
  <c r="H141" i="13"/>
  <c r="J141" i="13"/>
  <c r="D142" i="13"/>
  <c r="E142" i="13"/>
  <c r="H142" i="13"/>
  <c r="J142" i="13"/>
  <c r="D143" i="13"/>
  <c r="S143" i="13" s="1"/>
  <c r="E143" i="13"/>
  <c r="H143" i="13"/>
  <c r="J143" i="13"/>
  <c r="D144" i="13"/>
  <c r="E144" i="13"/>
  <c r="K144" i="13" s="1"/>
  <c r="P144" i="13" s="1"/>
  <c r="H144" i="13"/>
  <c r="J144" i="13"/>
  <c r="D145" i="13"/>
  <c r="E145" i="13"/>
  <c r="H145" i="13"/>
  <c r="J145" i="13"/>
  <c r="D146" i="13"/>
  <c r="E146" i="13"/>
  <c r="M146" i="13" s="1"/>
  <c r="H146" i="13"/>
  <c r="J146" i="13"/>
  <c r="D147" i="13"/>
  <c r="E147" i="13"/>
  <c r="R147" i="13" s="1"/>
  <c r="H147" i="13"/>
  <c r="J147" i="13"/>
  <c r="D148" i="13"/>
  <c r="E148" i="13"/>
  <c r="H148" i="13"/>
  <c r="J148" i="13"/>
  <c r="D149" i="13"/>
  <c r="I149" i="13" s="1"/>
  <c r="E149" i="13"/>
  <c r="K149" i="13" s="1"/>
  <c r="P149" i="13" s="1"/>
  <c r="H149" i="13"/>
  <c r="J149" i="13"/>
  <c r="D150" i="13"/>
  <c r="E150" i="13"/>
  <c r="H150" i="13"/>
  <c r="J150" i="13"/>
  <c r="D151" i="13"/>
  <c r="E151" i="13"/>
  <c r="H151" i="13"/>
  <c r="J151" i="13"/>
  <c r="D152" i="13"/>
  <c r="E152" i="13"/>
  <c r="T152" i="13" s="1"/>
  <c r="H152" i="13"/>
  <c r="J152" i="13"/>
  <c r="D153" i="13"/>
  <c r="I153" i="13" s="1"/>
  <c r="E153" i="13"/>
  <c r="H153" i="13"/>
  <c r="J153" i="13"/>
  <c r="D154" i="13"/>
  <c r="E154" i="13"/>
  <c r="H154" i="13"/>
  <c r="J154" i="13"/>
  <c r="D155" i="13"/>
  <c r="I155" i="13" s="1"/>
  <c r="E155" i="13"/>
  <c r="H155" i="13"/>
  <c r="J155" i="13"/>
  <c r="D156" i="13"/>
  <c r="E156" i="13"/>
  <c r="H156" i="13"/>
  <c r="J156" i="13"/>
  <c r="D157" i="13"/>
  <c r="E157" i="13"/>
  <c r="T157" i="13" s="1"/>
  <c r="H157" i="13"/>
  <c r="J157" i="13"/>
  <c r="D158" i="13"/>
  <c r="E158" i="13"/>
  <c r="H158" i="13"/>
  <c r="J158" i="13"/>
  <c r="D159" i="13"/>
  <c r="E159" i="13"/>
  <c r="T159" i="13" s="1"/>
  <c r="H159" i="13"/>
  <c r="J159" i="13"/>
  <c r="D160" i="13"/>
  <c r="E160" i="13"/>
  <c r="H160" i="13"/>
  <c r="J160" i="13"/>
  <c r="D161" i="13"/>
  <c r="E161" i="13"/>
  <c r="H161" i="13"/>
  <c r="J161" i="13"/>
  <c r="D162" i="13"/>
  <c r="E162" i="13"/>
  <c r="M162" i="13" s="1"/>
  <c r="H162" i="13"/>
  <c r="J162" i="13"/>
  <c r="D163" i="13"/>
  <c r="E163" i="13"/>
  <c r="R163" i="13" s="1"/>
  <c r="H163" i="13"/>
  <c r="J163" i="13"/>
  <c r="D164" i="13"/>
  <c r="E164" i="13"/>
  <c r="M164" i="13" s="1"/>
  <c r="H164" i="13"/>
  <c r="J164" i="13"/>
  <c r="D165" i="13"/>
  <c r="E165" i="13"/>
  <c r="U165" i="13" s="1"/>
  <c r="H165" i="13"/>
  <c r="J165" i="13"/>
  <c r="D166" i="13"/>
  <c r="E166" i="13"/>
  <c r="U166" i="13" s="1"/>
  <c r="H166" i="13"/>
  <c r="J166" i="13"/>
  <c r="D167" i="13"/>
  <c r="E167" i="13"/>
  <c r="H167" i="13"/>
  <c r="J167" i="13"/>
  <c r="D168" i="13"/>
  <c r="S168" i="13" s="1"/>
  <c r="E168" i="13"/>
  <c r="F168" i="13" s="1"/>
  <c r="H168" i="13"/>
  <c r="J168" i="13"/>
  <c r="D169" i="13"/>
  <c r="E169" i="13"/>
  <c r="H169" i="13"/>
  <c r="J169" i="13"/>
  <c r="D170" i="13"/>
  <c r="E170" i="13"/>
  <c r="H170" i="13"/>
  <c r="J170" i="13"/>
  <c r="D171" i="13"/>
  <c r="E171" i="13"/>
  <c r="R171" i="13" s="1"/>
  <c r="H171" i="13"/>
  <c r="J171" i="13"/>
  <c r="D172" i="13"/>
  <c r="I172" i="13" s="1"/>
  <c r="E172" i="13"/>
  <c r="R172" i="13" s="1"/>
  <c r="H172" i="13"/>
  <c r="J172" i="13"/>
  <c r="D173" i="13"/>
  <c r="I173" i="13" s="1"/>
  <c r="E173" i="13"/>
  <c r="T173" i="13" s="1"/>
  <c r="H173" i="13"/>
  <c r="J173" i="13"/>
  <c r="D174" i="13"/>
  <c r="S174" i="13" s="1"/>
  <c r="E174" i="13"/>
  <c r="H174" i="13"/>
  <c r="J174" i="13"/>
  <c r="D175" i="13"/>
  <c r="E175" i="13"/>
  <c r="T175" i="13" s="1"/>
  <c r="H175" i="13"/>
  <c r="J175" i="13"/>
  <c r="D176" i="13"/>
  <c r="E176" i="13"/>
  <c r="V176" i="13" s="1"/>
  <c r="W176" i="13" s="1"/>
  <c r="H176" i="13"/>
  <c r="J176" i="13"/>
  <c r="D177" i="13"/>
  <c r="E177" i="13"/>
  <c r="H177" i="13"/>
  <c r="J177" i="13"/>
  <c r="D178" i="13"/>
  <c r="S178" i="13" s="1"/>
  <c r="E178" i="13"/>
  <c r="H178" i="13"/>
  <c r="J178" i="13"/>
  <c r="D179" i="13"/>
  <c r="E179" i="13"/>
  <c r="H179" i="13"/>
  <c r="J179" i="13"/>
  <c r="D180" i="13"/>
  <c r="E180" i="13"/>
  <c r="F180" i="13" s="1"/>
  <c r="H180" i="13"/>
  <c r="J180" i="13"/>
  <c r="D181" i="13"/>
  <c r="E181" i="13"/>
  <c r="L181" i="13" s="1"/>
  <c r="H181" i="13"/>
  <c r="J181" i="13"/>
  <c r="D182" i="13"/>
  <c r="E182" i="13"/>
  <c r="H182" i="13"/>
  <c r="J182" i="13"/>
  <c r="D183" i="13"/>
  <c r="E183" i="13"/>
  <c r="G183" i="13" s="1"/>
  <c r="H183" i="13"/>
  <c r="J183" i="13"/>
  <c r="D184" i="13"/>
  <c r="E184" i="13"/>
  <c r="Q184" i="13" s="1"/>
  <c r="H184" i="13"/>
  <c r="J184" i="13"/>
  <c r="D185" i="13"/>
  <c r="E185" i="13"/>
  <c r="L185" i="13" s="1"/>
  <c r="H185" i="13"/>
  <c r="J185" i="13"/>
  <c r="D186" i="13"/>
  <c r="E186" i="13"/>
  <c r="H186" i="13"/>
  <c r="J186" i="13"/>
  <c r="D187" i="13"/>
  <c r="E187" i="13"/>
  <c r="R187" i="13" s="1"/>
  <c r="H187" i="13"/>
  <c r="J187" i="13"/>
  <c r="D188" i="13"/>
  <c r="E188" i="13"/>
  <c r="V188" i="13" s="1"/>
  <c r="W188" i="13" s="1"/>
  <c r="H188" i="13"/>
  <c r="J188" i="13"/>
  <c r="D189" i="13"/>
  <c r="E189" i="13"/>
  <c r="H189" i="13"/>
  <c r="J189" i="13"/>
  <c r="D190" i="13"/>
  <c r="S190" i="13" s="1"/>
  <c r="E190" i="13"/>
  <c r="O190" i="13" s="1"/>
  <c r="H190" i="13"/>
  <c r="J190" i="13"/>
  <c r="D191" i="13"/>
  <c r="E191" i="13"/>
  <c r="H191" i="13"/>
  <c r="J191" i="13"/>
  <c r="D192" i="13"/>
  <c r="E192" i="13"/>
  <c r="H192" i="13"/>
  <c r="J192" i="13"/>
  <c r="D193" i="13"/>
  <c r="E193" i="13"/>
  <c r="G193" i="13" s="1"/>
  <c r="H193" i="13"/>
  <c r="J193" i="13"/>
  <c r="D194" i="13"/>
  <c r="E194" i="13"/>
  <c r="H194" i="13"/>
  <c r="J194" i="13"/>
  <c r="D195" i="13"/>
  <c r="I195" i="13" s="1"/>
  <c r="E195" i="13"/>
  <c r="H195" i="13"/>
  <c r="J195" i="13"/>
  <c r="D196" i="13"/>
  <c r="E196" i="13"/>
  <c r="O196" i="13" s="1"/>
  <c r="H196" i="13"/>
  <c r="J196" i="13"/>
  <c r="D197" i="13"/>
  <c r="E197" i="13"/>
  <c r="G197" i="13" s="1"/>
  <c r="H197" i="13"/>
  <c r="J197" i="13"/>
  <c r="D198" i="13"/>
  <c r="E198" i="13"/>
  <c r="H198" i="13"/>
  <c r="J198" i="13"/>
  <c r="D199" i="13"/>
  <c r="E199" i="13"/>
  <c r="H199" i="13"/>
  <c r="J199" i="13"/>
  <c r="D200" i="13"/>
  <c r="E200" i="13"/>
  <c r="H200" i="13"/>
  <c r="J200" i="13"/>
  <c r="D201" i="13"/>
  <c r="E201" i="13"/>
  <c r="H201" i="13"/>
  <c r="J201" i="13"/>
  <c r="D202" i="13"/>
  <c r="E202" i="13"/>
  <c r="H202" i="13"/>
  <c r="J202" i="13"/>
  <c r="D203" i="13"/>
  <c r="I203" i="13" s="1"/>
  <c r="E203" i="13"/>
  <c r="F203" i="13" s="1"/>
  <c r="H203" i="13"/>
  <c r="J203" i="13"/>
  <c r="D204" i="13"/>
  <c r="E204" i="13"/>
  <c r="V204" i="13" s="1"/>
  <c r="W204" i="13" s="1"/>
  <c r="H204" i="13"/>
  <c r="J204" i="13"/>
  <c r="D205" i="13"/>
  <c r="E205" i="13"/>
  <c r="H205" i="13"/>
  <c r="J205" i="13"/>
  <c r="D206" i="13"/>
  <c r="E206" i="13"/>
  <c r="H206" i="13"/>
  <c r="J206" i="13"/>
  <c r="D207" i="13"/>
  <c r="E207" i="13"/>
  <c r="U207" i="13" s="1"/>
  <c r="H207" i="13"/>
  <c r="J207" i="13"/>
  <c r="D208" i="13"/>
  <c r="S208" i="13" s="1"/>
  <c r="E208" i="13"/>
  <c r="N208" i="13" s="1"/>
  <c r="H208" i="13"/>
  <c r="J208" i="13"/>
  <c r="D209" i="13"/>
  <c r="I209" i="13" s="1"/>
  <c r="E209" i="13"/>
  <c r="H209" i="13"/>
  <c r="J209" i="13"/>
  <c r="D210" i="13"/>
  <c r="E210" i="13"/>
  <c r="G210" i="13" s="1"/>
  <c r="H210" i="13"/>
  <c r="J210" i="13"/>
  <c r="D211" i="13"/>
  <c r="E211" i="13"/>
  <c r="U211" i="13" s="1"/>
  <c r="H211" i="13"/>
  <c r="J211" i="13"/>
  <c r="D212" i="13"/>
  <c r="E212" i="13"/>
  <c r="M212" i="13" s="1"/>
  <c r="H212" i="13"/>
  <c r="J212" i="13"/>
  <c r="D213" i="13"/>
  <c r="E213" i="13"/>
  <c r="H213" i="13"/>
  <c r="J213" i="13"/>
  <c r="D214" i="13"/>
  <c r="E214" i="13"/>
  <c r="Q214" i="13" s="1"/>
  <c r="H214" i="13"/>
  <c r="J214" i="13"/>
  <c r="D215" i="13"/>
  <c r="S215" i="13" s="1"/>
  <c r="E215" i="13"/>
  <c r="R215" i="13" s="1"/>
  <c r="H215" i="13"/>
  <c r="J215" i="13"/>
  <c r="D216" i="13"/>
  <c r="E216" i="13"/>
  <c r="H216" i="13"/>
  <c r="J216" i="13"/>
  <c r="D217" i="13"/>
  <c r="E217" i="13"/>
  <c r="H217" i="13"/>
  <c r="J217" i="13"/>
  <c r="D218" i="13"/>
  <c r="E218" i="13"/>
  <c r="H218" i="13"/>
  <c r="J218" i="13"/>
  <c r="D219" i="13"/>
  <c r="E219" i="13"/>
  <c r="F219" i="13" s="1"/>
  <c r="H219" i="13"/>
  <c r="J219" i="13"/>
  <c r="D220" i="13"/>
  <c r="E220" i="13"/>
  <c r="H220" i="13"/>
  <c r="J220" i="13"/>
  <c r="D221" i="13"/>
  <c r="E221" i="13"/>
  <c r="G221" i="13" s="1"/>
  <c r="H221" i="13"/>
  <c r="J221" i="13"/>
  <c r="D222" i="13"/>
  <c r="E222" i="13"/>
  <c r="H222" i="13"/>
  <c r="J222" i="13"/>
  <c r="D223" i="13"/>
  <c r="S223" i="13" s="1"/>
  <c r="E223" i="13"/>
  <c r="H223" i="13"/>
  <c r="J223" i="13"/>
  <c r="D224" i="13"/>
  <c r="I224" i="13" s="1"/>
  <c r="E224" i="13"/>
  <c r="H224" i="13"/>
  <c r="J224" i="13"/>
  <c r="D225" i="13"/>
  <c r="E225" i="13"/>
  <c r="H225" i="13"/>
  <c r="J225" i="13"/>
  <c r="D226" i="13"/>
  <c r="E226" i="13"/>
  <c r="K226" i="13" s="1"/>
  <c r="P226" i="13" s="1"/>
  <c r="H226" i="13"/>
  <c r="J226" i="13"/>
  <c r="D227" i="13"/>
  <c r="E227" i="13"/>
  <c r="N227" i="13" s="1"/>
  <c r="H227" i="13"/>
  <c r="J227" i="13"/>
  <c r="D228" i="13"/>
  <c r="E228" i="13"/>
  <c r="H228" i="13"/>
  <c r="J228" i="13"/>
  <c r="D229" i="13"/>
  <c r="E229" i="13"/>
  <c r="H229" i="13"/>
  <c r="J229" i="13"/>
  <c r="D230" i="13"/>
  <c r="I230" i="13" s="1"/>
  <c r="E230" i="13"/>
  <c r="K230" i="13" s="1"/>
  <c r="P230" i="13" s="1"/>
  <c r="H230" i="13"/>
  <c r="J230" i="13"/>
  <c r="D231" i="13"/>
  <c r="E231" i="13"/>
  <c r="H231" i="13"/>
  <c r="J231" i="13"/>
  <c r="D232" i="13"/>
  <c r="E232" i="13"/>
  <c r="M232" i="13" s="1"/>
  <c r="H232" i="13"/>
  <c r="J232" i="13"/>
  <c r="D233" i="13"/>
  <c r="S233" i="13" s="1"/>
  <c r="E233" i="13"/>
  <c r="F233" i="13" s="1"/>
  <c r="H233" i="13"/>
  <c r="J233" i="13"/>
  <c r="D234" i="13"/>
  <c r="I234" i="13" s="1"/>
  <c r="E234" i="13"/>
  <c r="H234" i="13"/>
  <c r="J234" i="13"/>
  <c r="D235" i="13"/>
  <c r="E235" i="13"/>
  <c r="H235" i="13"/>
  <c r="J235" i="13"/>
  <c r="D236" i="13"/>
  <c r="E236" i="13"/>
  <c r="H236" i="13"/>
  <c r="J236" i="13"/>
  <c r="D237" i="13"/>
  <c r="E237" i="13"/>
  <c r="H237" i="13"/>
  <c r="J237" i="13"/>
  <c r="D238" i="13"/>
  <c r="S238" i="13" s="1"/>
  <c r="E238" i="13"/>
  <c r="H238" i="13"/>
  <c r="J238" i="13"/>
  <c r="D239" i="13"/>
  <c r="S239" i="13" s="1"/>
  <c r="E239" i="13"/>
  <c r="H239" i="13"/>
  <c r="J239" i="13"/>
  <c r="D240" i="13"/>
  <c r="I240" i="13" s="1"/>
  <c r="E240" i="13"/>
  <c r="H240" i="13"/>
  <c r="J240" i="13"/>
  <c r="D241" i="13"/>
  <c r="E241" i="13"/>
  <c r="H241" i="13"/>
  <c r="J241" i="13"/>
  <c r="D242" i="13"/>
  <c r="S242" i="13" s="1"/>
  <c r="E242" i="13"/>
  <c r="H242" i="13"/>
  <c r="J242" i="13"/>
  <c r="D243" i="13"/>
  <c r="E243" i="13"/>
  <c r="H243" i="13"/>
  <c r="J243" i="13"/>
  <c r="D244" i="13"/>
  <c r="E244" i="13"/>
  <c r="V244" i="13" s="1"/>
  <c r="W244" i="13" s="1"/>
  <c r="H244" i="13"/>
  <c r="J244" i="13"/>
  <c r="D245" i="13"/>
  <c r="E245" i="13"/>
  <c r="Q245" i="13" s="1"/>
  <c r="H245" i="13"/>
  <c r="J245" i="13"/>
  <c r="D246" i="13"/>
  <c r="I246" i="13" s="1"/>
  <c r="E246" i="13"/>
  <c r="H246" i="13"/>
  <c r="J246" i="13"/>
  <c r="D247" i="13"/>
  <c r="E247" i="13"/>
  <c r="V247" i="13" s="1"/>
  <c r="W247" i="13" s="1"/>
  <c r="H247" i="13"/>
  <c r="J247" i="13"/>
  <c r="D248" i="13"/>
  <c r="E248" i="13"/>
  <c r="H248" i="13"/>
  <c r="J248" i="13"/>
  <c r="D249" i="13"/>
  <c r="S249" i="13" s="1"/>
  <c r="E249" i="13"/>
  <c r="H249" i="13"/>
  <c r="J249" i="13"/>
  <c r="D250" i="13"/>
  <c r="E250" i="13"/>
  <c r="R250" i="13" s="1"/>
  <c r="H250" i="13"/>
  <c r="J250" i="13"/>
  <c r="D251" i="13"/>
  <c r="E251" i="13"/>
  <c r="H251" i="13"/>
  <c r="J251" i="13"/>
  <c r="D252" i="13"/>
  <c r="E252" i="13"/>
  <c r="F252" i="13" s="1"/>
  <c r="H252" i="13"/>
  <c r="J252" i="13"/>
  <c r="D253" i="13"/>
  <c r="E253" i="13"/>
  <c r="H253" i="13"/>
  <c r="J253" i="13"/>
  <c r="D254" i="13"/>
  <c r="I254" i="13" s="1"/>
  <c r="E254" i="13"/>
  <c r="K254" i="13" s="1"/>
  <c r="P254" i="13" s="1"/>
  <c r="H254" i="13"/>
  <c r="J254" i="13"/>
  <c r="D255" i="13"/>
  <c r="E255" i="13"/>
  <c r="H255" i="13"/>
  <c r="J255" i="13"/>
  <c r="D256" i="13"/>
  <c r="E256" i="13"/>
  <c r="H256" i="13"/>
  <c r="J256" i="13"/>
  <c r="D257" i="13"/>
  <c r="S257" i="13" s="1"/>
  <c r="E257" i="13"/>
  <c r="F257" i="13" s="1"/>
  <c r="H257" i="13"/>
  <c r="J257" i="13"/>
  <c r="D258" i="13"/>
  <c r="E258" i="13"/>
  <c r="U258" i="13" s="1"/>
  <c r="H258" i="13"/>
  <c r="J258" i="13"/>
  <c r="D259" i="13"/>
  <c r="E259" i="13"/>
  <c r="L259" i="13" s="1"/>
  <c r="H259" i="13"/>
  <c r="J259" i="13"/>
  <c r="D260" i="13"/>
  <c r="E260" i="13"/>
  <c r="H260" i="13"/>
  <c r="J260" i="13"/>
  <c r="D261" i="13"/>
  <c r="E261" i="13"/>
  <c r="G261" i="13" s="1"/>
  <c r="H261" i="13"/>
  <c r="J261" i="13"/>
  <c r="D262" i="13"/>
  <c r="E262" i="13"/>
  <c r="K262" i="13" s="1"/>
  <c r="P262" i="13" s="1"/>
  <c r="H262" i="13"/>
  <c r="J262" i="13"/>
  <c r="D263" i="13"/>
  <c r="S263" i="13" s="1"/>
  <c r="E263" i="13"/>
  <c r="H263" i="13"/>
  <c r="J263" i="13"/>
  <c r="D264" i="13"/>
  <c r="E264" i="13"/>
  <c r="H264" i="13"/>
  <c r="J264" i="13"/>
  <c r="D265" i="13"/>
  <c r="S265" i="13" s="1"/>
  <c r="E265" i="13"/>
  <c r="O265" i="13" s="1"/>
  <c r="H265" i="13"/>
  <c r="J265" i="13"/>
  <c r="D266" i="13"/>
  <c r="I266" i="13" s="1"/>
  <c r="E266" i="13"/>
  <c r="M266" i="13" s="1"/>
  <c r="H266" i="13"/>
  <c r="J266" i="13"/>
  <c r="D267" i="13"/>
  <c r="S267" i="13" s="1"/>
  <c r="E267" i="13"/>
  <c r="N267" i="13" s="1"/>
  <c r="H267" i="13"/>
  <c r="J267" i="13"/>
  <c r="D268" i="13"/>
  <c r="E268" i="13"/>
  <c r="V268" i="13" s="1"/>
  <c r="W268" i="13" s="1"/>
  <c r="H268" i="13"/>
  <c r="J268" i="13"/>
  <c r="D269" i="13"/>
  <c r="E269" i="13"/>
  <c r="H269" i="13"/>
  <c r="J269" i="13"/>
  <c r="D270" i="13"/>
  <c r="I270" i="13" s="1"/>
  <c r="E270" i="13"/>
  <c r="H270" i="13"/>
  <c r="J270" i="13"/>
  <c r="D271" i="13"/>
  <c r="S271" i="13" s="1"/>
  <c r="E271" i="13"/>
  <c r="Q271" i="13" s="1"/>
  <c r="H271" i="13"/>
  <c r="J271" i="13"/>
  <c r="D272" i="13"/>
  <c r="E272" i="13"/>
  <c r="H272" i="13"/>
  <c r="J272" i="13"/>
  <c r="D273" i="13"/>
  <c r="E273" i="13"/>
  <c r="H273" i="13"/>
  <c r="J273" i="13"/>
  <c r="D274" i="13"/>
  <c r="S274" i="13" s="1"/>
  <c r="E274" i="13"/>
  <c r="H274" i="13"/>
  <c r="J274" i="13"/>
  <c r="D275" i="13"/>
  <c r="E275" i="13"/>
  <c r="L275" i="13" s="1"/>
  <c r="H275" i="13"/>
  <c r="J275" i="13"/>
  <c r="D276" i="13"/>
  <c r="I276" i="13" s="1"/>
  <c r="E276" i="13"/>
  <c r="H276" i="13"/>
  <c r="J276" i="13"/>
  <c r="D277" i="13"/>
  <c r="S277" i="13" s="1"/>
  <c r="E277" i="13"/>
  <c r="N277" i="13" s="1"/>
  <c r="H277" i="13"/>
  <c r="J277" i="13"/>
  <c r="D278" i="13"/>
  <c r="E278" i="13"/>
  <c r="V278" i="13" s="1"/>
  <c r="W278" i="13" s="1"/>
  <c r="H278" i="13"/>
  <c r="J278" i="13"/>
  <c r="D279" i="13"/>
  <c r="E279" i="13"/>
  <c r="H279" i="13"/>
  <c r="J279" i="13"/>
  <c r="D280" i="13"/>
  <c r="I280" i="13" s="1"/>
  <c r="E280" i="13"/>
  <c r="F280" i="13" s="1"/>
  <c r="H280" i="13"/>
  <c r="J280" i="13"/>
  <c r="D281" i="13"/>
  <c r="S281" i="13" s="1"/>
  <c r="E281" i="13"/>
  <c r="F281" i="13" s="1"/>
  <c r="H281" i="13"/>
  <c r="J281" i="13"/>
  <c r="D282" i="13"/>
  <c r="E282" i="13"/>
  <c r="H282" i="13"/>
  <c r="J282" i="13"/>
  <c r="D283" i="13"/>
  <c r="S283" i="13" s="1"/>
  <c r="E283" i="13"/>
  <c r="F283" i="13" s="1"/>
  <c r="H283" i="13"/>
  <c r="J283" i="13"/>
  <c r="D284" i="13"/>
  <c r="I284" i="13" s="1"/>
  <c r="E284" i="13"/>
  <c r="V284" i="13" s="1"/>
  <c r="W284" i="13" s="1"/>
  <c r="H284" i="13"/>
  <c r="J284" i="13"/>
  <c r="D285" i="13"/>
  <c r="E285" i="13"/>
  <c r="H285" i="13"/>
  <c r="J285" i="13"/>
  <c r="D286" i="13"/>
  <c r="E286" i="13"/>
  <c r="F286" i="13" s="1"/>
  <c r="H286" i="13"/>
  <c r="J286" i="13"/>
  <c r="D287" i="13"/>
  <c r="E287" i="13"/>
  <c r="H287" i="13"/>
  <c r="J287" i="13"/>
  <c r="D288" i="13"/>
  <c r="I288" i="13" s="1"/>
  <c r="E288" i="13"/>
  <c r="H288" i="13"/>
  <c r="J288" i="13"/>
  <c r="D289" i="13"/>
  <c r="E289" i="13"/>
  <c r="H289" i="13"/>
  <c r="J289" i="13"/>
  <c r="D290" i="13"/>
  <c r="E290" i="13"/>
  <c r="M290" i="13" s="1"/>
  <c r="H290" i="13"/>
  <c r="J290" i="13"/>
  <c r="D291" i="13"/>
  <c r="S291" i="13" s="1"/>
  <c r="E291" i="13"/>
  <c r="H291" i="13"/>
  <c r="J291" i="13"/>
  <c r="D292" i="13"/>
  <c r="E292" i="13"/>
  <c r="V292" i="13" s="1"/>
  <c r="W292" i="13" s="1"/>
  <c r="H292" i="13"/>
  <c r="J292" i="13"/>
  <c r="D293" i="13"/>
  <c r="E293" i="13"/>
  <c r="V293" i="13" s="1"/>
  <c r="W293" i="13" s="1"/>
  <c r="H293" i="13"/>
  <c r="J293" i="13"/>
  <c r="D294" i="13"/>
  <c r="E294" i="13"/>
  <c r="T294" i="13" s="1"/>
  <c r="H294" i="13"/>
  <c r="J294" i="13"/>
  <c r="D295" i="13"/>
  <c r="S295" i="13" s="1"/>
  <c r="E295" i="13"/>
  <c r="H295" i="13"/>
  <c r="J295" i="13"/>
  <c r="D296" i="13"/>
  <c r="E296" i="13"/>
  <c r="V296" i="13" s="1"/>
  <c r="W296" i="13" s="1"/>
  <c r="H296" i="13"/>
  <c r="J296" i="13"/>
  <c r="D297" i="13"/>
  <c r="E297" i="13"/>
  <c r="U297" i="13" s="1"/>
  <c r="H297" i="13"/>
  <c r="J297" i="13"/>
  <c r="D298" i="13"/>
  <c r="E298" i="13"/>
  <c r="Q298" i="13" s="1"/>
  <c r="H298" i="13"/>
  <c r="J298" i="13"/>
  <c r="D299" i="13"/>
  <c r="E299" i="13"/>
  <c r="T299" i="13" s="1"/>
  <c r="H299" i="13"/>
  <c r="J299" i="13"/>
  <c r="D300" i="13"/>
  <c r="E300" i="13"/>
  <c r="H300" i="13"/>
  <c r="J300" i="13"/>
  <c r="D301" i="13"/>
  <c r="E301" i="13"/>
  <c r="H301" i="13"/>
  <c r="J301" i="13"/>
  <c r="D302" i="13"/>
  <c r="E302" i="13"/>
  <c r="H302" i="13"/>
  <c r="J302" i="13"/>
  <c r="D303" i="13"/>
  <c r="E303" i="13"/>
  <c r="O303" i="13" s="1"/>
  <c r="H303" i="13"/>
  <c r="J303" i="13"/>
  <c r="D304" i="13"/>
  <c r="S304" i="13" s="1"/>
  <c r="E304" i="13"/>
  <c r="O304" i="13" s="1"/>
  <c r="H304" i="13"/>
  <c r="J304" i="13"/>
  <c r="D305" i="13"/>
  <c r="E305" i="13"/>
  <c r="H305" i="13"/>
  <c r="J305" i="13"/>
  <c r="D306" i="13"/>
  <c r="E306" i="13"/>
  <c r="F306" i="13" s="1"/>
  <c r="H306" i="13"/>
  <c r="J306" i="13"/>
  <c r="D307" i="13"/>
  <c r="E307" i="13"/>
  <c r="T307" i="13" s="1"/>
  <c r="H307" i="13"/>
  <c r="J307" i="13"/>
  <c r="D308" i="13"/>
  <c r="E308" i="13"/>
  <c r="Q308" i="13" s="1"/>
  <c r="H308" i="13"/>
  <c r="J308" i="13"/>
  <c r="D309" i="13"/>
  <c r="I309" i="13" s="1"/>
  <c r="E309" i="13"/>
  <c r="O309" i="13" s="1"/>
  <c r="H309" i="13"/>
  <c r="J309" i="13"/>
  <c r="D310" i="13"/>
  <c r="E310" i="13"/>
  <c r="R310" i="13" s="1"/>
  <c r="H310" i="13"/>
  <c r="J310" i="13"/>
  <c r="D311" i="13"/>
  <c r="E311" i="13"/>
  <c r="U311" i="13" s="1"/>
  <c r="H311" i="13"/>
  <c r="J311" i="13"/>
  <c r="D312" i="13"/>
  <c r="E312" i="13"/>
  <c r="H312" i="13"/>
  <c r="J312" i="13"/>
  <c r="D313" i="13"/>
  <c r="E313" i="13"/>
  <c r="L313" i="13" s="1"/>
  <c r="H313" i="13"/>
  <c r="J313" i="13"/>
  <c r="D314" i="13"/>
  <c r="E314" i="13"/>
  <c r="M314" i="13" s="1"/>
  <c r="H314" i="13"/>
  <c r="J314" i="13"/>
  <c r="D315" i="13"/>
  <c r="I315" i="13" s="1"/>
  <c r="E315" i="13"/>
  <c r="H315" i="13"/>
  <c r="J315" i="13"/>
  <c r="D316" i="13"/>
  <c r="E316" i="13"/>
  <c r="H316" i="13"/>
  <c r="J316" i="13"/>
  <c r="D317" i="13"/>
  <c r="E317" i="13"/>
  <c r="G317" i="13" s="1"/>
  <c r="H317" i="13"/>
  <c r="J317" i="13"/>
  <c r="D318" i="13"/>
  <c r="E318" i="13"/>
  <c r="T318" i="13" s="1"/>
  <c r="H318" i="13"/>
  <c r="J318" i="13"/>
  <c r="D319" i="13"/>
  <c r="E319" i="13"/>
  <c r="H319" i="13"/>
  <c r="J319" i="13"/>
  <c r="D320" i="13"/>
  <c r="E320" i="13"/>
  <c r="H320" i="13"/>
  <c r="J320" i="13"/>
  <c r="D321" i="13"/>
  <c r="E321" i="13"/>
  <c r="K321" i="13" s="1"/>
  <c r="P321" i="13" s="1"/>
  <c r="H321" i="13"/>
  <c r="J321" i="13"/>
  <c r="D322" i="13"/>
  <c r="E322" i="13"/>
  <c r="H322" i="13"/>
  <c r="J322" i="13"/>
  <c r="D323" i="13"/>
  <c r="I323" i="13" s="1"/>
  <c r="E323" i="13"/>
  <c r="R323" i="13" s="1"/>
  <c r="H323" i="13"/>
  <c r="J323" i="13"/>
  <c r="D324" i="13"/>
  <c r="E324" i="13"/>
  <c r="H324" i="13"/>
  <c r="J324" i="13"/>
  <c r="D325" i="13"/>
  <c r="E325" i="13"/>
  <c r="H325" i="13"/>
  <c r="J325" i="13"/>
  <c r="D326" i="13"/>
  <c r="E326" i="13"/>
  <c r="H326" i="13"/>
  <c r="J326" i="13"/>
  <c r="D327" i="13"/>
  <c r="E327" i="13"/>
  <c r="H327" i="13"/>
  <c r="J327" i="13"/>
  <c r="D328" i="13"/>
  <c r="E328" i="13"/>
  <c r="G328" i="13" s="1"/>
  <c r="H328" i="13"/>
  <c r="J328" i="13"/>
  <c r="D329" i="13"/>
  <c r="E329" i="13"/>
  <c r="G329" i="13" s="1"/>
  <c r="H329" i="13"/>
  <c r="J329" i="13"/>
  <c r="D330" i="13"/>
  <c r="E330" i="13"/>
  <c r="Q330" i="13" s="1"/>
  <c r="H330" i="13"/>
  <c r="J330" i="13"/>
  <c r="D331" i="13"/>
  <c r="E331" i="13"/>
  <c r="H331" i="13"/>
  <c r="J331" i="13"/>
  <c r="D332" i="13"/>
  <c r="E332" i="13"/>
  <c r="G332" i="13" s="1"/>
  <c r="H332" i="13"/>
  <c r="J332" i="13"/>
  <c r="D333" i="13"/>
  <c r="I333" i="13" s="1"/>
  <c r="E333" i="13"/>
  <c r="G333" i="13" s="1"/>
  <c r="H333" i="13"/>
  <c r="J333" i="13"/>
  <c r="D334" i="13"/>
  <c r="E334" i="13"/>
  <c r="V334" i="13" s="1"/>
  <c r="W334" i="13" s="1"/>
  <c r="H334" i="13"/>
  <c r="J334" i="13"/>
  <c r="D335" i="13"/>
  <c r="E335" i="13"/>
  <c r="G335" i="13" s="1"/>
  <c r="H335" i="13"/>
  <c r="J335" i="13"/>
  <c r="D336" i="13"/>
  <c r="I336" i="13" s="1"/>
  <c r="E336" i="13"/>
  <c r="H336" i="13"/>
  <c r="J336" i="13"/>
  <c r="D337" i="13"/>
  <c r="E337" i="13"/>
  <c r="G337" i="13" s="1"/>
  <c r="H337" i="13"/>
  <c r="J337" i="13"/>
  <c r="D338" i="13"/>
  <c r="E338" i="13"/>
  <c r="H338" i="13"/>
  <c r="J338" i="13"/>
  <c r="D339" i="13"/>
  <c r="I339" i="13" s="1"/>
  <c r="E339" i="13"/>
  <c r="O339" i="13" s="1"/>
  <c r="H339" i="13"/>
  <c r="J339" i="13"/>
  <c r="D340" i="13"/>
  <c r="E340" i="13"/>
  <c r="H340" i="13"/>
  <c r="J340" i="13"/>
  <c r="D341" i="13"/>
  <c r="E341" i="13"/>
  <c r="O341" i="13" s="1"/>
  <c r="H341" i="13"/>
  <c r="J341" i="13"/>
  <c r="D342" i="13"/>
  <c r="E342" i="13"/>
  <c r="K342" i="13" s="1"/>
  <c r="P342" i="13" s="1"/>
  <c r="H342" i="13"/>
  <c r="J342" i="13"/>
  <c r="D343" i="13"/>
  <c r="E343" i="13"/>
  <c r="H343" i="13"/>
  <c r="J343" i="13"/>
  <c r="D344" i="13"/>
  <c r="I344" i="13" s="1"/>
  <c r="E344" i="13"/>
  <c r="O344" i="13" s="1"/>
  <c r="H344" i="13"/>
  <c r="J344" i="13"/>
  <c r="D345" i="13"/>
  <c r="I345" i="13" s="1"/>
  <c r="E345" i="13"/>
  <c r="G345" i="13" s="1"/>
  <c r="H345" i="13"/>
  <c r="J345" i="13"/>
  <c r="D346" i="13"/>
  <c r="E346" i="13"/>
  <c r="N346" i="13" s="1"/>
  <c r="H346" i="13"/>
  <c r="J346" i="13"/>
  <c r="D347" i="13"/>
  <c r="I347" i="13" s="1"/>
  <c r="E347" i="13"/>
  <c r="H347" i="13"/>
  <c r="J347" i="13"/>
  <c r="D348" i="13"/>
  <c r="E348" i="13"/>
  <c r="H348" i="13"/>
  <c r="J348" i="13"/>
  <c r="D349" i="13"/>
  <c r="E349" i="13"/>
  <c r="H349" i="13"/>
  <c r="J349" i="13"/>
  <c r="D350" i="13"/>
  <c r="E350" i="13"/>
  <c r="N350" i="13" s="1"/>
  <c r="H350" i="13"/>
  <c r="J350" i="13"/>
  <c r="D351" i="13"/>
  <c r="E351" i="13"/>
  <c r="H351" i="13"/>
  <c r="J351" i="13"/>
  <c r="D352" i="13"/>
  <c r="S352" i="13" s="1"/>
  <c r="E352" i="13"/>
  <c r="H352" i="13"/>
  <c r="J352" i="13"/>
  <c r="D353" i="13"/>
  <c r="E353" i="13"/>
  <c r="H353" i="13"/>
  <c r="J353" i="13"/>
  <c r="D354" i="13"/>
  <c r="E354" i="13"/>
  <c r="G354" i="13" s="1"/>
  <c r="H354" i="13"/>
  <c r="J354" i="13"/>
  <c r="D355" i="13"/>
  <c r="E355" i="13"/>
  <c r="H355" i="13"/>
  <c r="J355" i="13"/>
  <c r="D356" i="13"/>
  <c r="E356" i="13"/>
  <c r="H356" i="13"/>
  <c r="J356" i="13"/>
  <c r="D357" i="13"/>
  <c r="E357" i="13"/>
  <c r="K357" i="13" s="1"/>
  <c r="P357" i="13" s="1"/>
  <c r="H357" i="13"/>
  <c r="J357" i="13"/>
  <c r="D358" i="13"/>
  <c r="E358" i="13"/>
  <c r="O358" i="13" s="1"/>
  <c r="H358" i="13"/>
  <c r="J358" i="13"/>
  <c r="D359" i="13"/>
  <c r="E359" i="13"/>
  <c r="H359" i="13"/>
  <c r="J359" i="13"/>
  <c r="D360" i="13"/>
  <c r="E360" i="13"/>
  <c r="U360" i="13" s="1"/>
  <c r="H360" i="13"/>
  <c r="J360" i="13"/>
  <c r="D361" i="13"/>
  <c r="I361" i="13" s="1"/>
  <c r="E361" i="13"/>
  <c r="H361" i="13"/>
  <c r="J361" i="13"/>
  <c r="D362" i="13"/>
  <c r="E362" i="13"/>
  <c r="G362" i="13" s="1"/>
  <c r="H362" i="13"/>
  <c r="J362" i="13"/>
  <c r="D363" i="13"/>
  <c r="I363" i="13" s="1"/>
  <c r="E363" i="13"/>
  <c r="G363" i="13" s="1"/>
  <c r="H363" i="13"/>
  <c r="J363" i="13"/>
  <c r="D364" i="13"/>
  <c r="E364" i="13"/>
  <c r="H364" i="13"/>
  <c r="J364" i="13"/>
  <c r="D365" i="13"/>
  <c r="E365" i="13"/>
  <c r="H365" i="13"/>
  <c r="J365" i="13"/>
  <c r="D366" i="13"/>
  <c r="S366" i="13" s="1"/>
  <c r="E366" i="13"/>
  <c r="H366" i="13"/>
  <c r="J366" i="13"/>
  <c r="D367" i="13"/>
  <c r="E367" i="13"/>
  <c r="H367" i="13"/>
  <c r="J367" i="13"/>
  <c r="D368" i="13"/>
  <c r="E368" i="13"/>
  <c r="F368" i="13" s="1"/>
  <c r="H368" i="13"/>
  <c r="J368" i="13"/>
  <c r="D369" i="13"/>
  <c r="E369" i="13"/>
  <c r="H369" i="13"/>
  <c r="J369" i="13"/>
  <c r="D370" i="13"/>
  <c r="I370" i="13" s="1"/>
  <c r="E370" i="13"/>
  <c r="N370" i="13" s="1"/>
  <c r="H370" i="13"/>
  <c r="J370" i="13"/>
  <c r="D371" i="13"/>
  <c r="E371" i="13"/>
  <c r="H371" i="13"/>
  <c r="J371" i="13"/>
  <c r="D372" i="13"/>
  <c r="E372" i="13"/>
  <c r="L372" i="13" s="1"/>
  <c r="H372" i="13"/>
  <c r="J372" i="13"/>
  <c r="D373" i="13"/>
  <c r="I373" i="13" s="1"/>
  <c r="E373" i="13"/>
  <c r="H373" i="13"/>
  <c r="J373" i="13"/>
  <c r="D374" i="13"/>
  <c r="E374" i="13"/>
  <c r="H374" i="13"/>
  <c r="J374" i="13"/>
  <c r="D375" i="13"/>
  <c r="E375" i="13"/>
  <c r="G375" i="13" s="1"/>
  <c r="H375" i="13"/>
  <c r="J375" i="13"/>
  <c r="D376" i="13"/>
  <c r="I376" i="13" s="1"/>
  <c r="E376" i="13"/>
  <c r="H376" i="13"/>
  <c r="J376" i="13"/>
  <c r="D377" i="13"/>
  <c r="E377" i="13"/>
  <c r="H377" i="13"/>
  <c r="J377" i="13"/>
  <c r="D378" i="13"/>
  <c r="E378" i="13"/>
  <c r="H378" i="13"/>
  <c r="J378" i="13"/>
  <c r="D379" i="13"/>
  <c r="E379" i="13"/>
  <c r="G379" i="13" s="1"/>
  <c r="H379" i="13"/>
  <c r="J379" i="13"/>
  <c r="D380" i="13"/>
  <c r="E380" i="13"/>
  <c r="H380" i="13"/>
  <c r="J380" i="13"/>
  <c r="D381" i="13"/>
  <c r="E381" i="13"/>
  <c r="H381" i="13"/>
  <c r="J381" i="13"/>
  <c r="D382" i="13"/>
  <c r="E382" i="13"/>
  <c r="N382" i="13" s="1"/>
  <c r="H382" i="13"/>
  <c r="J382" i="13"/>
  <c r="D383" i="13"/>
  <c r="E383" i="13"/>
  <c r="H383" i="13"/>
  <c r="J383" i="13"/>
  <c r="D384" i="13"/>
  <c r="E384" i="13"/>
  <c r="F384" i="13" s="1"/>
  <c r="H384" i="13"/>
  <c r="J384" i="13"/>
  <c r="D385" i="13"/>
  <c r="I385" i="13" s="1"/>
  <c r="E385" i="13"/>
  <c r="H385" i="13"/>
  <c r="J385" i="13"/>
  <c r="D386" i="13"/>
  <c r="E386" i="13"/>
  <c r="L386" i="13" s="1"/>
  <c r="H386" i="13"/>
  <c r="J386" i="13"/>
  <c r="D387" i="13"/>
  <c r="I387" i="13" s="1"/>
  <c r="E387" i="13"/>
  <c r="O387" i="13" s="1"/>
  <c r="H387" i="13"/>
  <c r="J387" i="13"/>
  <c r="D388" i="13"/>
  <c r="E388" i="13"/>
  <c r="R388" i="13" s="1"/>
  <c r="H388" i="13"/>
  <c r="J388" i="13"/>
  <c r="D389" i="13"/>
  <c r="I389" i="13" s="1"/>
  <c r="E389" i="13"/>
  <c r="H389" i="13"/>
  <c r="J389" i="13"/>
  <c r="D390" i="13"/>
  <c r="I390" i="13" s="1"/>
  <c r="E390" i="13"/>
  <c r="H390" i="13"/>
  <c r="J390" i="13"/>
  <c r="D391" i="13"/>
  <c r="I391" i="13" s="1"/>
  <c r="E391" i="13"/>
  <c r="H391" i="13"/>
  <c r="J391" i="13"/>
  <c r="D392" i="13"/>
  <c r="E392" i="13"/>
  <c r="H392" i="13"/>
  <c r="J392" i="13"/>
  <c r="D393" i="13"/>
  <c r="E393" i="13"/>
  <c r="R393" i="13" s="1"/>
  <c r="H393" i="13"/>
  <c r="J393" i="13"/>
  <c r="D394" i="13"/>
  <c r="E394" i="13"/>
  <c r="H394" i="13"/>
  <c r="J394" i="13"/>
  <c r="D395" i="13"/>
  <c r="I395" i="13" s="1"/>
  <c r="E395" i="13"/>
  <c r="H395" i="13"/>
  <c r="J395" i="13"/>
  <c r="D396" i="13"/>
  <c r="E396" i="13"/>
  <c r="F396" i="13" s="1"/>
  <c r="H396" i="13"/>
  <c r="J396" i="13"/>
  <c r="D397" i="13"/>
  <c r="E397" i="13"/>
  <c r="O397" i="13" s="1"/>
  <c r="H397" i="13"/>
  <c r="J397" i="13"/>
  <c r="D398" i="13"/>
  <c r="S398" i="13" s="1"/>
  <c r="E398" i="13"/>
  <c r="V398" i="13" s="1"/>
  <c r="W398" i="13" s="1"/>
  <c r="H398" i="13"/>
  <c r="J398" i="13"/>
  <c r="D399" i="13"/>
  <c r="E399" i="13"/>
  <c r="M399" i="13" s="1"/>
  <c r="H399" i="13"/>
  <c r="J399" i="13"/>
  <c r="D400" i="13"/>
  <c r="E400" i="13"/>
  <c r="H400" i="13"/>
  <c r="J400" i="13"/>
  <c r="D401" i="13"/>
  <c r="I401" i="13" s="1"/>
  <c r="E401" i="13"/>
  <c r="H401" i="13"/>
  <c r="J401" i="13"/>
  <c r="D402" i="13"/>
  <c r="E402" i="13"/>
  <c r="H402" i="13"/>
  <c r="J402" i="13"/>
  <c r="D403" i="13"/>
  <c r="I403" i="13" s="1"/>
  <c r="E403" i="13"/>
  <c r="L403" i="13" s="1"/>
  <c r="H403" i="13"/>
  <c r="J403" i="13"/>
  <c r="D404" i="13"/>
  <c r="E404" i="13"/>
  <c r="H404" i="13"/>
  <c r="J404" i="13"/>
  <c r="D405" i="13"/>
  <c r="E405" i="13"/>
  <c r="H405" i="13"/>
  <c r="J405" i="13"/>
  <c r="D406" i="13"/>
  <c r="E406" i="13"/>
  <c r="H406" i="13"/>
  <c r="J406" i="13"/>
  <c r="D407" i="13"/>
  <c r="E407" i="13"/>
  <c r="G407" i="13" s="1"/>
  <c r="H407" i="13"/>
  <c r="J407" i="13"/>
  <c r="D408" i="13"/>
  <c r="E408" i="13"/>
  <c r="T408" i="13" s="1"/>
  <c r="H408" i="13"/>
  <c r="J408" i="13"/>
  <c r="D409" i="13"/>
  <c r="E409" i="13"/>
  <c r="T409" i="13" s="1"/>
  <c r="H409" i="13"/>
  <c r="J409" i="13"/>
  <c r="D410" i="13"/>
  <c r="I410" i="13" s="1"/>
  <c r="E410" i="13"/>
  <c r="U410" i="13" s="1"/>
  <c r="H410" i="13"/>
  <c r="J410" i="13"/>
  <c r="D411" i="13"/>
  <c r="E411" i="13"/>
  <c r="L411" i="13" s="1"/>
  <c r="H411" i="13"/>
  <c r="J411" i="13"/>
  <c r="D412" i="13"/>
  <c r="E412" i="13"/>
  <c r="Q412" i="13" s="1"/>
  <c r="H412" i="13"/>
  <c r="J412" i="13"/>
  <c r="D413" i="13"/>
  <c r="E413" i="13"/>
  <c r="H413" i="13"/>
  <c r="J413" i="13"/>
  <c r="D414" i="13"/>
  <c r="E414" i="13"/>
  <c r="H414" i="13"/>
  <c r="J414" i="13"/>
  <c r="D415" i="13"/>
  <c r="E415" i="13"/>
  <c r="G415" i="13" s="1"/>
  <c r="H415" i="13"/>
  <c r="J415" i="13"/>
  <c r="D416" i="13"/>
  <c r="E416" i="13"/>
  <c r="H416" i="13"/>
  <c r="J416" i="13"/>
  <c r="D417" i="13"/>
  <c r="E417" i="13"/>
  <c r="U417" i="13" s="1"/>
  <c r="H417" i="13"/>
  <c r="J417" i="13"/>
  <c r="D418" i="13"/>
  <c r="E418" i="13"/>
  <c r="U418" i="13" s="1"/>
  <c r="H418" i="13"/>
  <c r="J418" i="13"/>
  <c r="D419" i="13"/>
  <c r="E419" i="13"/>
  <c r="R419" i="13" s="1"/>
  <c r="H419" i="13"/>
  <c r="J419" i="13"/>
  <c r="D420" i="13"/>
  <c r="I420" i="13" s="1"/>
  <c r="E420" i="13"/>
  <c r="K420" i="13" s="1"/>
  <c r="P420" i="13" s="1"/>
  <c r="H420" i="13"/>
  <c r="J420" i="13"/>
  <c r="D421" i="13"/>
  <c r="I421" i="13" s="1"/>
  <c r="E421" i="13"/>
  <c r="H421" i="13"/>
  <c r="J421" i="13"/>
  <c r="D422" i="13"/>
  <c r="E422" i="13"/>
  <c r="H422" i="13"/>
  <c r="J422" i="13"/>
  <c r="D423" i="13"/>
  <c r="I423" i="13" s="1"/>
  <c r="E423" i="13"/>
  <c r="G423" i="13" s="1"/>
  <c r="H423" i="13"/>
  <c r="J423" i="13"/>
  <c r="D424" i="13"/>
  <c r="E424" i="13"/>
  <c r="F424" i="13" s="1"/>
  <c r="H424" i="13"/>
  <c r="J424" i="13"/>
  <c r="D425" i="13"/>
  <c r="I425" i="13" s="1"/>
  <c r="E425" i="13"/>
  <c r="G425" i="13" s="1"/>
  <c r="H425" i="13"/>
  <c r="J425" i="13"/>
  <c r="D426" i="13"/>
  <c r="E426" i="13"/>
  <c r="H426" i="13"/>
  <c r="J426" i="13"/>
  <c r="D427" i="13"/>
  <c r="E427" i="13"/>
  <c r="N427" i="13" s="1"/>
  <c r="H427" i="13"/>
  <c r="J427" i="13"/>
  <c r="D428" i="13"/>
  <c r="I428" i="13" s="1"/>
  <c r="E428" i="13"/>
  <c r="H428" i="13"/>
  <c r="J428" i="13"/>
  <c r="D429" i="13"/>
  <c r="I429" i="13" s="1"/>
  <c r="E429" i="13"/>
  <c r="H429" i="13"/>
  <c r="J429" i="13"/>
  <c r="D430" i="13"/>
  <c r="I430" i="13" s="1"/>
  <c r="E430" i="13"/>
  <c r="H430" i="13"/>
  <c r="J430" i="13"/>
  <c r="D431" i="13"/>
  <c r="E431" i="13"/>
  <c r="H431" i="13"/>
  <c r="J431" i="13"/>
  <c r="D432" i="13"/>
  <c r="I432" i="13" s="1"/>
  <c r="E432" i="13"/>
  <c r="H432" i="13"/>
  <c r="J432" i="13"/>
  <c r="D433" i="13"/>
  <c r="E433" i="13"/>
  <c r="M433" i="13" s="1"/>
  <c r="H433" i="13"/>
  <c r="J433" i="13"/>
  <c r="D434" i="13"/>
  <c r="E434" i="13"/>
  <c r="H434" i="13"/>
  <c r="J434" i="13"/>
  <c r="D435" i="13"/>
  <c r="E435" i="13"/>
  <c r="F435" i="13" s="1"/>
  <c r="H435" i="13"/>
  <c r="J435" i="13"/>
  <c r="D436" i="13"/>
  <c r="I436" i="13" s="1"/>
  <c r="E436" i="13"/>
  <c r="O436" i="13" s="1"/>
  <c r="H436" i="13"/>
  <c r="J436" i="13"/>
  <c r="D437" i="13"/>
  <c r="I437" i="13" s="1"/>
  <c r="E437" i="13"/>
  <c r="R437" i="13" s="1"/>
  <c r="H437" i="13"/>
  <c r="J437" i="13"/>
  <c r="D438" i="13"/>
  <c r="E438" i="13"/>
  <c r="H438" i="13"/>
  <c r="J438" i="13"/>
  <c r="D439" i="13"/>
  <c r="E439" i="13"/>
  <c r="H439" i="13"/>
  <c r="J439" i="13"/>
  <c r="D440" i="13"/>
  <c r="I440" i="13" s="1"/>
  <c r="E440" i="13"/>
  <c r="H440" i="13"/>
  <c r="J440" i="13"/>
  <c r="D441" i="13"/>
  <c r="E441" i="13"/>
  <c r="H441" i="13"/>
  <c r="J441" i="13"/>
  <c r="D442" i="13"/>
  <c r="E442" i="13"/>
  <c r="K442" i="13" s="1"/>
  <c r="P442" i="13" s="1"/>
  <c r="H442" i="13"/>
  <c r="J442" i="13"/>
  <c r="D443" i="13"/>
  <c r="E443" i="13"/>
  <c r="H443" i="13"/>
  <c r="J443" i="13"/>
  <c r="D444" i="13"/>
  <c r="E444" i="13"/>
  <c r="H444" i="13"/>
  <c r="J444" i="13"/>
  <c r="D445" i="13"/>
  <c r="I445" i="13" s="1"/>
  <c r="E445" i="13"/>
  <c r="H445" i="13"/>
  <c r="J445" i="13"/>
  <c r="D446" i="13"/>
  <c r="E446" i="13"/>
  <c r="H446" i="13"/>
  <c r="J446" i="13"/>
  <c r="D447" i="13"/>
  <c r="E447" i="13"/>
  <c r="H447" i="13"/>
  <c r="J447" i="13"/>
  <c r="D448" i="13"/>
  <c r="I448" i="13" s="1"/>
  <c r="E448" i="13"/>
  <c r="F448" i="13" s="1"/>
  <c r="H448" i="13"/>
  <c r="J448" i="13"/>
  <c r="D449" i="13"/>
  <c r="I449" i="13" s="1"/>
  <c r="E449" i="13"/>
  <c r="H449" i="13"/>
  <c r="J449" i="13"/>
  <c r="D450" i="13"/>
  <c r="E450" i="13"/>
  <c r="H450" i="13"/>
  <c r="J450" i="13"/>
  <c r="D451" i="13"/>
  <c r="E451" i="13"/>
  <c r="H451" i="13"/>
  <c r="J451" i="13"/>
  <c r="D452" i="13"/>
  <c r="E452" i="13"/>
  <c r="H452" i="13"/>
  <c r="J452" i="13"/>
  <c r="D453" i="13"/>
  <c r="I453" i="13" s="1"/>
  <c r="E453" i="13"/>
  <c r="K453" i="13" s="1"/>
  <c r="P453" i="13" s="1"/>
  <c r="H453" i="13"/>
  <c r="J453" i="13"/>
  <c r="D454" i="13"/>
  <c r="I454" i="13" s="1"/>
  <c r="E454" i="13"/>
  <c r="G454" i="13" s="1"/>
  <c r="H454" i="13"/>
  <c r="J454" i="13"/>
  <c r="D455" i="13"/>
  <c r="E455" i="13"/>
  <c r="H455" i="13"/>
  <c r="J455" i="13"/>
  <c r="D456" i="13"/>
  <c r="E456" i="13"/>
  <c r="G456" i="13" s="1"/>
  <c r="H456" i="13"/>
  <c r="J456" i="13"/>
  <c r="D457" i="13"/>
  <c r="E457" i="13"/>
  <c r="H457" i="13"/>
  <c r="J457" i="13"/>
  <c r="D458" i="13"/>
  <c r="E458" i="13"/>
  <c r="H458" i="13"/>
  <c r="J458" i="13"/>
  <c r="D459" i="13"/>
  <c r="I459" i="13" s="1"/>
  <c r="E459" i="13"/>
  <c r="H459" i="13"/>
  <c r="J459" i="13"/>
  <c r="D460" i="13"/>
  <c r="I460" i="13" s="1"/>
  <c r="E460" i="13"/>
  <c r="H460" i="13"/>
  <c r="J460" i="13"/>
  <c r="D461" i="13"/>
  <c r="I461" i="13" s="1"/>
  <c r="E461" i="13"/>
  <c r="G461" i="13" s="1"/>
  <c r="H461" i="13"/>
  <c r="J461" i="13"/>
  <c r="D462" i="13"/>
  <c r="E462" i="13"/>
  <c r="Q462" i="13" s="1"/>
  <c r="H462" i="13"/>
  <c r="J462" i="13"/>
  <c r="D463" i="13"/>
  <c r="E463" i="13"/>
  <c r="H463" i="13"/>
  <c r="J463" i="13"/>
  <c r="D464" i="13"/>
  <c r="I464" i="13" s="1"/>
  <c r="E464" i="13"/>
  <c r="M464" i="13" s="1"/>
  <c r="H464" i="13"/>
  <c r="J464" i="13"/>
  <c r="D465" i="13"/>
  <c r="E465" i="13"/>
  <c r="H465" i="13"/>
  <c r="J465" i="13"/>
  <c r="D466" i="13"/>
  <c r="S466" i="13" s="1"/>
  <c r="E466" i="13"/>
  <c r="H466" i="13"/>
  <c r="J466" i="13"/>
  <c r="D467" i="13"/>
  <c r="E467" i="13"/>
  <c r="F467" i="13" s="1"/>
  <c r="H467" i="13"/>
  <c r="J467" i="13"/>
  <c r="D468" i="13"/>
  <c r="E468" i="13"/>
  <c r="H468" i="13"/>
  <c r="J468" i="13"/>
  <c r="D469" i="13"/>
  <c r="I469" i="13" s="1"/>
  <c r="E469" i="13"/>
  <c r="H469" i="13"/>
  <c r="J469" i="13"/>
  <c r="D470" i="13"/>
  <c r="E470" i="13"/>
  <c r="H470" i="13"/>
  <c r="J470" i="13"/>
  <c r="D471" i="13"/>
  <c r="I471" i="13" s="1"/>
  <c r="E471" i="13"/>
  <c r="M471" i="13" s="1"/>
  <c r="H471" i="13"/>
  <c r="J471" i="13"/>
  <c r="D472" i="13"/>
  <c r="E472" i="13"/>
  <c r="Q472" i="13" s="1"/>
  <c r="H472" i="13"/>
  <c r="J472" i="13"/>
  <c r="D473" i="13"/>
  <c r="E473" i="13"/>
  <c r="H473" i="13"/>
  <c r="J473" i="13"/>
  <c r="D474" i="13"/>
  <c r="E474" i="13"/>
  <c r="H474" i="13"/>
  <c r="J474" i="13"/>
  <c r="D475" i="13"/>
  <c r="E475" i="13"/>
  <c r="O475" i="13" s="1"/>
  <c r="H475" i="13"/>
  <c r="J475" i="13"/>
  <c r="D476" i="13"/>
  <c r="E476" i="13"/>
  <c r="H476" i="13"/>
  <c r="J476" i="13"/>
  <c r="D477" i="13"/>
  <c r="I477" i="13" s="1"/>
  <c r="E477" i="13"/>
  <c r="H477" i="13"/>
  <c r="J477" i="13"/>
  <c r="D478" i="13"/>
  <c r="I478" i="13" s="1"/>
  <c r="E478" i="13"/>
  <c r="M478" i="13" s="1"/>
  <c r="H478" i="13"/>
  <c r="J478" i="13"/>
  <c r="D479" i="13"/>
  <c r="I479" i="13" s="1"/>
  <c r="E479" i="13"/>
  <c r="H479" i="13"/>
  <c r="J479" i="13"/>
  <c r="D480" i="13"/>
  <c r="I480" i="13" s="1"/>
  <c r="E480" i="13"/>
  <c r="O480" i="13" s="1"/>
  <c r="H480" i="13"/>
  <c r="J480" i="13"/>
  <c r="D481" i="13"/>
  <c r="E481" i="13"/>
  <c r="F481" i="13" s="1"/>
  <c r="H481" i="13"/>
  <c r="J481" i="13"/>
  <c r="D482" i="13"/>
  <c r="E482" i="13"/>
  <c r="U482" i="13" s="1"/>
  <c r="H482" i="13"/>
  <c r="J482" i="13"/>
  <c r="D483" i="13"/>
  <c r="I483" i="13" s="1"/>
  <c r="E483" i="13"/>
  <c r="H483" i="13"/>
  <c r="J483" i="13"/>
  <c r="D484" i="13"/>
  <c r="S484" i="13" s="1"/>
  <c r="E484" i="13"/>
  <c r="H484" i="13"/>
  <c r="J484" i="13"/>
  <c r="D485" i="13"/>
  <c r="I485" i="13" s="1"/>
  <c r="E485" i="13"/>
  <c r="H485" i="13"/>
  <c r="J485" i="13"/>
  <c r="D486" i="13"/>
  <c r="I486" i="13" s="1"/>
  <c r="E486" i="13"/>
  <c r="K486" i="13" s="1"/>
  <c r="P486" i="13" s="1"/>
  <c r="H486" i="13"/>
  <c r="J486" i="13"/>
  <c r="D487" i="13"/>
  <c r="E487" i="13"/>
  <c r="H487" i="13"/>
  <c r="J487" i="13"/>
  <c r="D488" i="13"/>
  <c r="E488" i="13"/>
  <c r="H488" i="13"/>
  <c r="J488" i="13"/>
  <c r="D489" i="13"/>
  <c r="E489" i="13"/>
  <c r="H489" i="13"/>
  <c r="J489" i="13"/>
  <c r="D490" i="13"/>
  <c r="I490" i="13" s="1"/>
  <c r="E490" i="13"/>
  <c r="H490" i="13"/>
  <c r="J490" i="13"/>
  <c r="D491" i="13"/>
  <c r="E491" i="13"/>
  <c r="L491" i="13" s="1"/>
  <c r="H491" i="13"/>
  <c r="J491" i="13"/>
  <c r="D492" i="13"/>
  <c r="E492" i="13"/>
  <c r="F492" i="13" s="1"/>
  <c r="H492" i="13"/>
  <c r="J492" i="13"/>
  <c r="D493" i="13"/>
  <c r="E493" i="13"/>
  <c r="O493" i="13" s="1"/>
  <c r="H493" i="13"/>
  <c r="J493" i="13"/>
  <c r="D494" i="13"/>
  <c r="E494" i="13"/>
  <c r="H494" i="13"/>
  <c r="J494" i="13"/>
  <c r="D495" i="13"/>
  <c r="E495" i="13"/>
  <c r="H495" i="13"/>
  <c r="J495" i="13"/>
  <c r="D496" i="13"/>
  <c r="I496" i="13" s="1"/>
  <c r="E496" i="13"/>
  <c r="H496" i="13"/>
  <c r="J496" i="13"/>
  <c r="D497" i="13"/>
  <c r="E497" i="13"/>
  <c r="H497" i="13"/>
  <c r="J497" i="13"/>
  <c r="D498" i="13"/>
  <c r="E498" i="13"/>
  <c r="H498" i="13"/>
  <c r="J498" i="13"/>
  <c r="D499" i="13"/>
  <c r="E499" i="13"/>
  <c r="L499" i="13" s="1"/>
  <c r="H499" i="13"/>
  <c r="J499" i="13"/>
  <c r="D500" i="13"/>
  <c r="E500" i="13"/>
  <c r="H500" i="13"/>
  <c r="J500" i="13"/>
  <c r="D501" i="13"/>
  <c r="E501" i="13"/>
  <c r="H501" i="13"/>
  <c r="J501" i="13"/>
  <c r="D502" i="13"/>
  <c r="E502" i="13"/>
  <c r="H502" i="13"/>
  <c r="J502" i="13"/>
  <c r="D503" i="13"/>
  <c r="S503" i="13" s="1"/>
  <c r="E503" i="13"/>
  <c r="H503" i="13"/>
  <c r="J503" i="13"/>
  <c r="D504" i="13"/>
  <c r="E504" i="13"/>
  <c r="H504" i="13"/>
  <c r="J504" i="13"/>
  <c r="D505" i="13"/>
  <c r="E505" i="13"/>
  <c r="H505" i="13"/>
  <c r="J505" i="13"/>
  <c r="D506" i="13"/>
  <c r="E506" i="13"/>
  <c r="H506" i="13"/>
  <c r="J506" i="13"/>
  <c r="D507" i="13"/>
  <c r="E507" i="13"/>
  <c r="T507" i="13" s="1"/>
  <c r="H507" i="13"/>
  <c r="J507" i="13"/>
  <c r="D508" i="13"/>
  <c r="E508" i="13"/>
  <c r="F508" i="13" s="1"/>
  <c r="H508" i="13"/>
  <c r="J508" i="13"/>
  <c r="D509" i="13"/>
  <c r="E509" i="13"/>
  <c r="G509" i="13" s="1"/>
  <c r="H509" i="13"/>
  <c r="J509" i="13"/>
  <c r="D510" i="13"/>
  <c r="E510" i="13"/>
  <c r="F510" i="13" s="1"/>
  <c r="H510" i="13"/>
  <c r="J510" i="13"/>
  <c r="D511" i="13"/>
  <c r="E511" i="13"/>
  <c r="L511" i="13" s="1"/>
  <c r="H511" i="13"/>
  <c r="J511" i="13"/>
  <c r="D512" i="13"/>
  <c r="I512" i="13" s="1"/>
  <c r="E512" i="13"/>
  <c r="Q512" i="13" s="1"/>
  <c r="H512" i="13"/>
  <c r="J512" i="13"/>
  <c r="D513" i="13"/>
  <c r="E513" i="13"/>
  <c r="T513" i="13" s="1"/>
  <c r="H513" i="13"/>
  <c r="J513" i="13"/>
  <c r="D514" i="13"/>
  <c r="E514" i="13"/>
  <c r="H514" i="13"/>
  <c r="J514" i="13"/>
  <c r="D515" i="13"/>
  <c r="E515" i="13"/>
  <c r="H515" i="13"/>
  <c r="J515" i="13"/>
  <c r="D516" i="13"/>
  <c r="I516" i="13" s="1"/>
  <c r="E516" i="13"/>
  <c r="H516" i="13"/>
  <c r="J516" i="13"/>
  <c r="D517" i="13"/>
  <c r="E517" i="13"/>
  <c r="H517" i="13"/>
  <c r="J517" i="13"/>
  <c r="D518" i="13"/>
  <c r="E518" i="13"/>
  <c r="H518" i="13"/>
  <c r="J518" i="13"/>
  <c r="D519" i="13"/>
  <c r="E519" i="13"/>
  <c r="H519" i="13"/>
  <c r="J519" i="13"/>
  <c r="D520" i="13"/>
  <c r="E520" i="13"/>
  <c r="L520" i="13" s="1"/>
  <c r="H520" i="13"/>
  <c r="J520" i="13"/>
  <c r="D521" i="13"/>
  <c r="E521" i="13"/>
  <c r="G521" i="13" s="1"/>
  <c r="H521" i="13"/>
  <c r="J521" i="13"/>
  <c r="D522" i="13"/>
  <c r="I522" i="13" s="1"/>
  <c r="E522" i="13"/>
  <c r="H522" i="13"/>
  <c r="J522" i="13"/>
  <c r="D523" i="13"/>
  <c r="E523" i="13"/>
  <c r="H523" i="13"/>
  <c r="J523" i="13"/>
  <c r="D524" i="13"/>
  <c r="S524" i="13" s="1"/>
  <c r="E524" i="13"/>
  <c r="L524" i="13" s="1"/>
  <c r="H524" i="13"/>
  <c r="J524" i="13"/>
  <c r="D525" i="13"/>
  <c r="E525" i="13"/>
  <c r="T525" i="13" s="1"/>
  <c r="H525" i="13"/>
  <c r="J525" i="13"/>
  <c r="D526" i="13"/>
  <c r="E526" i="13"/>
  <c r="Q526" i="13" s="1"/>
  <c r="H526" i="13"/>
  <c r="J526" i="13"/>
  <c r="D527" i="13"/>
  <c r="E527" i="13"/>
  <c r="G527" i="13" s="1"/>
  <c r="H527" i="13"/>
  <c r="J527" i="13"/>
  <c r="D528" i="13"/>
  <c r="S528" i="13" s="1"/>
  <c r="E528" i="13"/>
  <c r="K528" i="13" s="1"/>
  <c r="P528" i="13" s="1"/>
  <c r="H528" i="13"/>
  <c r="J528" i="13"/>
  <c r="D529" i="13"/>
  <c r="S529" i="13" s="1"/>
  <c r="E529" i="13"/>
  <c r="H529" i="13"/>
  <c r="J529" i="13"/>
  <c r="D530" i="13"/>
  <c r="S530" i="13" s="1"/>
  <c r="E530" i="13"/>
  <c r="H530" i="13"/>
  <c r="J530" i="13"/>
  <c r="D531" i="13"/>
  <c r="S531" i="13" s="1"/>
  <c r="E531" i="13"/>
  <c r="M531" i="13" s="1"/>
  <c r="H531" i="13"/>
  <c r="J531" i="13"/>
  <c r="D532" i="13"/>
  <c r="E532" i="13"/>
  <c r="H532" i="13"/>
  <c r="J532" i="13"/>
  <c r="D533" i="13"/>
  <c r="E533" i="13"/>
  <c r="H533" i="13"/>
  <c r="J533" i="13"/>
  <c r="D534" i="13"/>
  <c r="I534" i="13" s="1"/>
  <c r="E534" i="13"/>
  <c r="L534" i="13" s="1"/>
  <c r="H534" i="13"/>
  <c r="J534" i="13"/>
  <c r="D535" i="13"/>
  <c r="S535" i="13" s="1"/>
  <c r="E535" i="13"/>
  <c r="Q535" i="13" s="1"/>
  <c r="H535" i="13"/>
  <c r="J535" i="13"/>
  <c r="D536" i="13"/>
  <c r="E536" i="13"/>
  <c r="L536" i="13" s="1"/>
  <c r="H536" i="13"/>
  <c r="J536" i="13"/>
  <c r="D537" i="13"/>
  <c r="E537" i="13"/>
  <c r="U537" i="13" s="1"/>
  <c r="H537" i="13"/>
  <c r="J537" i="13"/>
  <c r="D538" i="13"/>
  <c r="I538" i="13" s="1"/>
  <c r="E538" i="13"/>
  <c r="M538" i="13" s="1"/>
  <c r="H538" i="13"/>
  <c r="J538" i="13"/>
  <c r="D539" i="13"/>
  <c r="S539" i="13" s="1"/>
  <c r="E539" i="13"/>
  <c r="R539" i="13" s="1"/>
  <c r="H539" i="13"/>
  <c r="J539" i="13"/>
  <c r="D540" i="13"/>
  <c r="E540" i="13"/>
  <c r="H540" i="13"/>
  <c r="J540" i="13"/>
  <c r="D541" i="13"/>
  <c r="S541" i="13" s="1"/>
  <c r="E541" i="13"/>
  <c r="G541" i="13" s="1"/>
  <c r="H541" i="13"/>
  <c r="J541" i="13"/>
  <c r="D542" i="13"/>
  <c r="E542" i="13"/>
  <c r="T542" i="13" s="1"/>
  <c r="H542" i="13"/>
  <c r="J542" i="13"/>
  <c r="D543" i="13"/>
  <c r="E543" i="13"/>
  <c r="H543" i="13"/>
  <c r="J543" i="13"/>
  <c r="D544" i="13"/>
  <c r="E544" i="13"/>
  <c r="L544" i="13" s="1"/>
  <c r="H544" i="13"/>
  <c r="J544" i="13"/>
  <c r="D545" i="13"/>
  <c r="E545" i="13"/>
  <c r="H545" i="13"/>
  <c r="J545" i="13"/>
  <c r="D546" i="13"/>
  <c r="E546" i="13"/>
  <c r="U546" i="13" s="1"/>
  <c r="H546" i="13"/>
  <c r="J546" i="13"/>
  <c r="D547" i="13"/>
  <c r="E547" i="13"/>
  <c r="Q547" i="13" s="1"/>
  <c r="H547" i="13"/>
  <c r="J547" i="13"/>
  <c r="D548" i="13"/>
  <c r="E548" i="13"/>
  <c r="K548" i="13" s="1"/>
  <c r="P548" i="13" s="1"/>
  <c r="H548" i="13"/>
  <c r="J548" i="13"/>
  <c r="D549" i="13"/>
  <c r="S549" i="13" s="1"/>
  <c r="E549" i="13"/>
  <c r="H549" i="13"/>
  <c r="J549" i="13"/>
  <c r="D550" i="13"/>
  <c r="E550" i="13"/>
  <c r="H550" i="13"/>
  <c r="J550" i="13"/>
  <c r="D551" i="13"/>
  <c r="E551" i="13"/>
  <c r="G551" i="13" s="1"/>
  <c r="H551" i="13"/>
  <c r="J551" i="13"/>
  <c r="D552" i="13"/>
  <c r="E552" i="13"/>
  <c r="H552" i="13"/>
  <c r="J552" i="13"/>
  <c r="D553" i="13"/>
  <c r="E553" i="13"/>
  <c r="H553" i="13"/>
  <c r="J553" i="13"/>
  <c r="D554" i="13"/>
  <c r="I554" i="13" s="1"/>
  <c r="E554" i="13"/>
  <c r="N554" i="13" s="1"/>
  <c r="H554" i="13"/>
  <c r="J554" i="13"/>
  <c r="D555" i="13"/>
  <c r="S555" i="13" s="1"/>
  <c r="E555" i="13"/>
  <c r="H555" i="13"/>
  <c r="J555" i="13"/>
  <c r="D556" i="13"/>
  <c r="E556" i="13"/>
  <c r="H556" i="13"/>
  <c r="J556" i="13"/>
  <c r="D557" i="13"/>
  <c r="S557" i="13" s="1"/>
  <c r="E557" i="13"/>
  <c r="H557" i="13"/>
  <c r="J557" i="13"/>
  <c r="D558" i="13"/>
  <c r="E558" i="13"/>
  <c r="H558" i="13"/>
  <c r="J558" i="13"/>
  <c r="D559" i="13"/>
  <c r="E559" i="13"/>
  <c r="Q559" i="13" s="1"/>
  <c r="H559" i="13"/>
  <c r="J559" i="13"/>
  <c r="D560" i="13"/>
  <c r="E560" i="13"/>
  <c r="H560" i="13"/>
  <c r="J560" i="13"/>
  <c r="D561" i="13"/>
  <c r="E561" i="13"/>
  <c r="H561" i="13"/>
  <c r="J561" i="13"/>
  <c r="D562" i="13"/>
  <c r="E562" i="13"/>
  <c r="H562" i="13"/>
  <c r="J562" i="13"/>
  <c r="D563" i="13"/>
  <c r="E563" i="13"/>
  <c r="H563" i="13"/>
  <c r="J563" i="13"/>
  <c r="D564" i="13"/>
  <c r="S564" i="13" s="1"/>
  <c r="E564" i="13"/>
  <c r="L564" i="13" s="1"/>
  <c r="H564" i="13"/>
  <c r="J564" i="13"/>
  <c r="D565" i="13"/>
  <c r="E565" i="13"/>
  <c r="Q565" i="13" s="1"/>
  <c r="H565" i="13"/>
  <c r="J565" i="13"/>
  <c r="D566" i="13"/>
  <c r="E566" i="13"/>
  <c r="H566" i="13"/>
  <c r="J566" i="13"/>
  <c r="D567" i="13"/>
  <c r="E567" i="13"/>
  <c r="H567" i="13"/>
  <c r="J567" i="13"/>
  <c r="D568" i="13"/>
  <c r="E568" i="13"/>
  <c r="R568" i="13" s="1"/>
  <c r="H568" i="13"/>
  <c r="J568" i="13"/>
  <c r="D569" i="13"/>
  <c r="E569" i="13"/>
  <c r="H569" i="13"/>
  <c r="J569" i="13"/>
  <c r="D570" i="13"/>
  <c r="E570" i="13"/>
  <c r="H570" i="13"/>
  <c r="J570" i="13"/>
  <c r="D571" i="13"/>
  <c r="E571" i="13"/>
  <c r="H571" i="13"/>
  <c r="J571" i="13"/>
  <c r="D572" i="13"/>
  <c r="I572" i="13" s="1"/>
  <c r="E572" i="13"/>
  <c r="H572" i="13"/>
  <c r="J572" i="13"/>
  <c r="D573" i="13"/>
  <c r="E573" i="13"/>
  <c r="H573" i="13"/>
  <c r="J573" i="13"/>
  <c r="D574" i="13"/>
  <c r="I574" i="13" s="1"/>
  <c r="E574" i="13"/>
  <c r="F574" i="13" s="1"/>
  <c r="H574" i="13"/>
  <c r="J574" i="13"/>
  <c r="D575" i="13"/>
  <c r="E575" i="13"/>
  <c r="H575" i="13"/>
  <c r="J575" i="13"/>
  <c r="D576" i="13"/>
  <c r="I576" i="13" s="1"/>
  <c r="E576" i="13"/>
  <c r="Q576" i="13" s="1"/>
  <c r="H576" i="13"/>
  <c r="J576" i="13"/>
  <c r="D577" i="13"/>
  <c r="S577" i="13" s="1"/>
  <c r="E577" i="13"/>
  <c r="H577" i="13"/>
  <c r="J577" i="13"/>
  <c r="D578" i="13"/>
  <c r="I578" i="13" s="1"/>
  <c r="E578" i="13"/>
  <c r="V578" i="13" s="1"/>
  <c r="W578" i="13" s="1"/>
  <c r="H578" i="13"/>
  <c r="J578" i="13"/>
  <c r="D579" i="13"/>
  <c r="E579" i="13"/>
  <c r="L579" i="13" s="1"/>
  <c r="H579" i="13"/>
  <c r="J579" i="13"/>
  <c r="D580" i="13"/>
  <c r="I580" i="13" s="1"/>
  <c r="E580" i="13"/>
  <c r="H580" i="13"/>
  <c r="J580" i="13"/>
  <c r="D581" i="13"/>
  <c r="E581" i="13"/>
  <c r="G581" i="13" s="1"/>
  <c r="H581" i="13"/>
  <c r="J581" i="13"/>
  <c r="D582" i="13"/>
  <c r="S582" i="13" s="1"/>
  <c r="E582" i="13"/>
  <c r="H582" i="13"/>
  <c r="J582" i="13"/>
  <c r="D583" i="13"/>
  <c r="E583" i="13"/>
  <c r="O583" i="13" s="1"/>
  <c r="H583" i="13"/>
  <c r="J583" i="13"/>
  <c r="D584" i="13"/>
  <c r="E584" i="13"/>
  <c r="Q584" i="13" s="1"/>
  <c r="H584" i="13"/>
  <c r="J584" i="13"/>
  <c r="D585" i="13"/>
  <c r="E585" i="13"/>
  <c r="T585" i="13" s="1"/>
  <c r="H585" i="13"/>
  <c r="J585" i="13"/>
  <c r="D586" i="13"/>
  <c r="I586" i="13" s="1"/>
  <c r="E586" i="13"/>
  <c r="H586" i="13"/>
  <c r="J586" i="13"/>
  <c r="D587" i="13"/>
  <c r="E587" i="13"/>
  <c r="H587" i="13"/>
  <c r="J587" i="13"/>
  <c r="D588" i="13"/>
  <c r="E588" i="13"/>
  <c r="H588" i="13"/>
  <c r="J588" i="13"/>
  <c r="D589" i="13"/>
  <c r="E589" i="13"/>
  <c r="U589" i="13" s="1"/>
  <c r="H589" i="13"/>
  <c r="J589" i="13"/>
  <c r="D590" i="13"/>
  <c r="E590" i="13"/>
  <c r="F590" i="13" s="1"/>
  <c r="H590" i="13"/>
  <c r="J590" i="13"/>
  <c r="D591" i="13"/>
  <c r="E591" i="13"/>
  <c r="H591" i="13"/>
  <c r="J591" i="13"/>
  <c r="D592" i="13"/>
  <c r="E592" i="13"/>
  <c r="M592" i="13" s="1"/>
  <c r="H592" i="13"/>
  <c r="J592" i="13"/>
  <c r="D593" i="13"/>
  <c r="S593" i="13" s="1"/>
  <c r="E593" i="13"/>
  <c r="H593" i="13"/>
  <c r="J593" i="13"/>
  <c r="D594" i="13"/>
  <c r="I594" i="13" s="1"/>
  <c r="E594" i="13"/>
  <c r="R594" i="13" s="1"/>
  <c r="H594" i="13"/>
  <c r="J594" i="13"/>
  <c r="D595" i="13"/>
  <c r="E595" i="13"/>
  <c r="H595" i="13"/>
  <c r="J595" i="13"/>
  <c r="D596" i="13"/>
  <c r="I596" i="13" s="1"/>
  <c r="E596" i="13"/>
  <c r="T596" i="13" s="1"/>
  <c r="H596" i="13"/>
  <c r="J596" i="13"/>
  <c r="D597" i="13"/>
  <c r="E597" i="13"/>
  <c r="H597" i="13"/>
  <c r="J597" i="13"/>
  <c r="D598" i="13"/>
  <c r="E598" i="13"/>
  <c r="H598" i="13"/>
  <c r="J598" i="13"/>
  <c r="D599" i="13"/>
  <c r="S599" i="13" s="1"/>
  <c r="E599" i="13"/>
  <c r="H599" i="13"/>
  <c r="J599" i="13"/>
  <c r="D600" i="13"/>
  <c r="S600" i="13" s="1"/>
  <c r="E600" i="13"/>
  <c r="H600" i="13"/>
  <c r="J600" i="13"/>
  <c r="D601" i="13"/>
  <c r="S601" i="13" s="1"/>
  <c r="E601" i="13"/>
  <c r="H601" i="13"/>
  <c r="J601" i="13"/>
  <c r="D602" i="13"/>
  <c r="E602" i="13"/>
  <c r="H602" i="13"/>
  <c r="J602" i="13"/>
  <c r="D603" i="13"/>
  <c r="E603" i="13"/>
  <c r="H603" i="13"/>
  <c r="J603" i="13"/>
  <c r="D604" i="13"/>
  <c r="E604" i="13"/>
  <c r="H604" i="13"/>
  <c r="J604" i="13"/>
  <c r="D605" i="13"/>
  <c r="S605" i="13" s="1"/>
  <c r="E605" i="13"/>
  <c r="F605" i="13" s="1"/>
  <c r="H605" i="13"/>
  <c r="J605" i="13"/>
  <c r="D606" i="13"/>
  <c r="I606" i="13" s="1"/>
  <c r="E606" i="13"/>
  <c r="H606" i="13"/>
  <c r="J606" i="13"/>
  <c r="D607" i="13"/>
  <c r="E607" i="13"/>
  <c r="T607" i="13" s="1"/>
  <c r="H607" i="13"/>
  <c r="J607" i="13"/>
  <c r="D608" i="13"/>
  <c r="I608" i="13" s="1"/>
  <c r="E608" i="13"/>
  <c r="L608" i="13" s="1"/>
  <c r="H608" i="13"/>
  <c r="J608" i="13"/>
  <c r="D609" i="13"/>
  <c r="E609" i="13"/>
  <c r="H609" i="13"/>
  <c r="J609" i="13"/>
  <c r="D610" i="13"/>
  <c r="E610" i="13"/>
  <c r="M610" i="13" s="1"/>
  <c r="H610" i="13"/>
  <c r="J610" i="13"/>
  <c r="D611" i="13"/>
  <c r="E611" i="13"/>
  <c r="G611" i="13" s="1"/>
  <c r="H611" i="13"/>
  <c r="J611" i="13"/>
  <c r="D612" i="13"/>
  <c r="S612" i="13" s="1"/>
  <c r="E612" i="13"/>
  <c r="H612" i="13"/>
  <c r="J612" i="13"/>
  <c r="D613" i="13"/>
  <c r="E613" i="13"/>
  <c r="Q613" i="13" s="1"/>
  <c r="H613" i="13"/>
  <c r="J613" i="13"/>
  <c r="D614" i="13"/>
  <c r="E614" i="13"/>
  <c r="T614" i="13" s="1"/>
  <c r="H614" i="13"/>
  <c r="J614" i="13"/>
  <c r="D615" i="13"/>
  <c r="E615" i="13"/>
  <c r="G615" i="13" s="1"/>
  <c r="H615" i="13"/>
  <c r="J615" i="13"/>
  <c r="D616" i="13"/>
  <c r="E616" i="13"/>
  <c r="H616" i="13"/>
  <c r="J616" i="13"/>
  <c r="D617" i="13"/>
  <c r="S617" i="13" s="1"/>
  <c r="E617" i="13"/>
  <c r="G617" i="13" s="1"/>
  <c r="H617" i="13"/>
  <c r="J617" i="13"/>
  <c r="D618" i="13"/>
  <c r="E618" i="13"/>
  <c r="T618" i="13" s="1"/>
  <c r="H618" i="13"/>
  <c r="J618" i="13"/>
  <c r="D619" i="13"/>
  <c r="S619" i="13" s="1"/>
  <c r="E619" i="13"/>
  <c r="H619" i="13"/>
  <c r="J619" i="13"/>
  <c r="D620" i="13"/>
  <c r="E620" i="13"/>
  <c r="H620" i="13"/>
  <c r="J620" i="13"/>
  <c r="D621" i="13"/>
  <c r="E621" i="13"/>
  <c r="H621" i="13"/>
  <c r="J621" i="13"/>
  <c r="D622" i="13"/>
  <c r="E622" i="13"/>
  <c r="M622" i="13" s="1"/>
  <c r="H622" i="13"/>
  <c r="J622" i="13"/>
  <c r="D623" i="13"/>
  <c r="S623" i="13" s="1"/>
  <c r="E623" i="13"/>
  <c r="H623" i="13"/>
  <c r="J623" i="13"/>
  <c r="D624" i="13"/>
  <c r="I624" i="13" s="1"/>
  <c r="E624" i="13"/>
  <c r="H624" i="13"/>
  <c r="J624" i="13"/>
  <c r="D625" i="13"/>
  <c r="E625" i="13"/>
  <c r="H625" i="13"/>
  <c r="J625" i="13"/>
  <c r="D626" i="13"/>
  <c r="I626" i="13" s="1"/>
  <c r="E626" i="13"/>
  <c r="R626" i="13" s="1"/>
  <c r="H626" i="13"/>
  <c r="J626" i="13"/>
  <c r="D627" i="13"/>
  <c r="E627" i="13"/>
  <c r="H627" i="13"/>
  <c r="J627" i="13"/>
  <c r="D628" i="13"/>
  <c r="E628" i="13"/>
  <c r="K628" i="13" s="1"/>
  <c r="P628" i="13" s="1"/>
  <c r="H628" i="13"/>
  <c r="J628" i="13"/>
  <c r="D629" i="13"/>
  <c r="E629" i="13"/>
  <c r="T629" i="13" s="1"/>
  <c r="H629" i="13"/>
  <c r="J629" i="13"/>
  <c r="D630" i="13"/>
  <c r="E630" i="13"/>
  <c r="H630" i="13"/>
  <c r="J630" i="13"/>
  <c r="D631" i="13"/>
  <c r="E631" i="13"/>
  <c r="V631" i="13" s="1"/>
  <c r="W631" i="13" s="1"/>
  <c r="H631" i="13"/>
  <c r="J631" i="13"/>
  <c r="D632" i="13"/>
  <c r="E632" i="13"/>
  <c r="Q632" i="13" s="1"/>
  <c r="H632" i="13"/>
  <c r="J632" i="13"/>
  <c r="D633" i="13"/>
  <c r="E633" i="13"/>
  <c r="R633" i="13" s="1"/>
  <c r="H633" i="13"/>
  <c r="J633" i="13"/>
  <c r="D634" i="13"/>
  <c r="E634" i="13"/>
  <c r="H634" i="13"/>
  <c r="J634" i="13"/>
  <c r="D635" i="13"/>
  <c r="S635" i="13" s="1"/>
  <c r="E635" i="13"/>
  <c r="H635" i="13"/>
  <c r="J635" i="13"/>
  <c r="D636" i="13"/>
  <c r="E636" i="13"/>
  <c r="F636" i="13" s="1"/>
  <c r="H636" i="13"/>
  <c r="J636" i="13"/>
  <c r="D637" i="13"/>
  <c r="S637" i="13" s="1"/>
  <c r="E637" i="13"/>
  <c r="H637" i="13"/>
  <c r="J637" i="13"/>
  <c r="D638" i="13"/>
  <c r="E638" i="13"/>
  <c r="H638" i="13"/>
  <c r="J638" i="13"/>
  <c r="D639" i="13"/>
  <c r="E639" i="13"/>
  <c r="F639" i="13" s="1"/>
  <c r="H639" i="13"/>
  <c r="J639" i="13"/>
  <c r="D640" i="13"/>
  <c r="E640" i="13"/>
  <c r="K640" i="13" s="1"/>
  <c r="P640" i="13" s="1"/>
  <c r="H640" i="13"/>
  <c r="J640" i="13"/>
  <c r="D641" i="13"/>
  <c r="E641" i="13"/>
  <c r="G641" i="13" s="1"/>
  <c r="H641" i="13"/>
  <c r="J641" i="13"/>
  <c r="D642" i="13"/>
  <c r="E642" i="13"/>
  <c r="H642" i="13"/>
  <c r="J642" i="13"/>
  <c r="D643" i="13"/>
  <c r="E643" i="13"/>
  <c r="H643" i="13"/>
  <c r="J643" i="13"/>
  <c r="D644" i="13"/>
  <c r="I644" i="13" s="1"/>
  <c r="E644" i="13"/>
  <c r="H644" i="13"/>
  <c r="J644" i="13"/>
  <c r="D645" i="13"/>
  <c r="E645" i="13"/>
  <c r="N645" i="13" s="1"/>
  <c r="H645" i="13"/>
  <c r="J645" i="13"/>
  <c r="D646" i="13"/>
  <c r="I646" i="13" s="1"/>
  <c r="E646" i="13"/>
  <c r="F646" i="13" s="1"/>
  <c r="H646" i="13"/>
  <c r="J646" i="13"/>
  <c r="D647" i="13"/>
  <c r="E647" i="13"/>
  <c r="R647" i="13" s="1"/>
  <c r="H647" i="13"/>
  <c r="J647" i="13"/>
  <c r="D648" i="13"/>
  <c r="S648" i="13" s="1"/>
  <c r="E648" i="13"/>
  <c r="U648" i="13" s="1"/>
  <c r="H648" i="13"/>
  <c r="J648" i="13"/>
  <c r="D649" i="13"/>
  <c r="E649" i="13"/>
  <c r="V649" i="13" s="1"/>
  <c r="W649" i="13" s="1"/>
  <c r="H649" i="13"/>
  <c r="J649" i="13"/>
  <c r="D650" i="13"/>
  <c r="S650" i="13" s="1"/>
  <c r="E650" i="13"/>
  <c r="H650" i="13"/>
  <c r="J650" i="13"/>
  <c r="D651" i="13"/>
  <c r="E651" i="13"/>
  <c r="H651" i="13"/>
  <c r="J651" i="13"/>
  <c r="D652" i="13"/>
  <c r="I652" i="13" s="1"/>
  <c r="E652" i="13"/>
  <c r="K652" i="13" s="1"/>
  <c r="P652" i="13" s="1"/>
  <c r="H652" i="13"/>
  <c r="J652" i="13"/>
  <c r="D653" i="13"/>
  <c r="E653" i="13"/>
  <c r="F653" i="13" s="1"/>
  <c r="H653" i="13"/>
  <c r="J653" i="13"/>
  <c r="D654" i="13"/>
  <c r="E654" i="13"/>
  <c r="M654" i="13" s="1"/>
  <c r="H654" i="13"/>
  <c r="J654" i="13"/>
  <c r="D655" i="13"/>
  <c r="E655" i="13"/>
  <c r="F655" i="13" s="1"/>
  <c r="H655" i="13"/>
  <c r="J655" i="13"/>
  <c r="D656" i="13"/>
  <c r="I656" i="13" s="1"/>
  <c r="E656" i="13"/>
  <c r="K656" i="13" s="1"/>
  <c r="P656" i="13" s="1"/>
  <c r="H656" i="13"/>
  <c r="J656" i="13"/>
  <c r="D657" i="13"/>
  <c r="I657" i="13" s="1"/>
  <c r="E657" i="13"/>
  <c r="H657" i="13"/>
  <c r="J657" i="13"/>
  <c r="D658" i="13"/>
  <c r="E658" i="13"/>
  <c r="H658" i="13"/>
  <c r="J658" i="13"/>
  <c r="D659" i="13"/>
  <c r="I659" i="13" s="1"/>
  <c r="E659" i="13"/>
  <c r="H659" i="13"/>
  <c r="J659" i="13"/>
  <c r="D660" i="13"/>
  <c r="E660" i="13"/>
  <c r="H660" i="13"/>
  <c r="J660" i="13"/>
  <c r="D661" i="13"/>
  <c r="I661" i="13" s="1"/>
  <c r="E661" i="13"/>
  <c r="R661" i="13" s="1"/>
  <c r="H661" i="13"/>
  <c r="J661" i="13"/>
  <c r="D662" i="13"/>
  <c r="E662" i="13"/>
  <c r="H662" i="13"/>
  <c r="J662" i="13"/>
  <c r="D663" i="13"/>
  <c r="E663" i="13"/>
  <c r="U663" i="13" s="1"/>
  <c r="H663" i="13"/>
  <c r="J663" i="13"/>
  <c r="D664" i="13"/>
  <c r="I664" i="13" s="1"/>
  <c r="E664" i="13"/>
  <c r="H664" i="13"/>
  <c r="J664" i="13"/>
  <c r="D665" i="13"/>
  <c r="E665" i="13"/>
  <c r="L665" i="13" s="1"/>
  <c r="H665" i="13"/>
  <c r="J665" i="13"/>
  <c r="D666" i="13"/>
  <c r="E666" i="13"/>
  <c r="H666" i="13"/>
  <c r="J666" i="13"/>
  <c r="D667" i="13"/>
  <c r="E667" i="13"/>
  <c r="O667" i="13" s="1"/>
  <c r="H667" i="13"/>
  <c r="J667" i="13"/>
  <c r="D668" i="13"/>
  <c r="I668" i="13" s="1"/>
  <c r="E668" i="13"/>
  <c r="H668" i="13"/>
  <c r="J668" i="13"/>
  <c r="D669" i="13"/>
  <c r="S669" i="13" s="1"/>
  <c r="E669" i="13"/>
  <c r="H669" i="13"/>
  <c r="J669" i="13"/>
  <c r="D670" i="13"/>
  <c r="E670" i="13"/>
  <c r="H670" i="13"/>
  <c r="J670" i="13"/>
  <c r="D671" i="13"/>
  <c r="S671" i="13" s="1"/>
  <c r="E671" i="13"/>
  <c r="H671" i="13"/>
  <c r="J671" i="13"/>
  <c r="D672" i="13"/>
  <c r="I672" i="13" s="1"/>
  <c r="E672" i="13"/>
  <c r="K672" i="13" s="1"/>
  <c r="P672" i="13" s="1"/>
  <c r="H672" i="13"/>
  <c r="J672" i="13"/>
  <c r="D673" i="13"/>
  <c r="E673" i="13"/>
  <c r="H673" i="13"/>
  <c r="J673" i="13"/>
  <c r="D674" i="13"/>
  <c r="E674" i="13"/>
  <c r="H674" i="13"/>
  <c r="J674" i="13"/>
  <c r="D675" i="13"/>
  <c r="E675" i="13"/>
  <c r="U675" i="13" s="1"/>
  <c r="H675" i="13"/>
  <c r="J675" i="13"/>
  <c r="D676" i="13"/>
  <c r="E676" i="13"/>
  <c r="H676" i="13"/>
  <c r="J676" i="13"/>
  <c r="D677" i="13"/>
  <c r="E677" i="13"/>
  <c r="H677" i="13"/>
  <c r="J677" i="13"/>
  <c r="D678" i="13"/>
  <c r="E678" i="13"/>
  <c r="U678" i="13" s="1"/>
  <c r="H678" i="13"/>
  <c r="J678" i="13"/>
  <c r="D679" i="13"/>
  <c r="I679" i="13" s="1"/>
  <c r="E679" i="13"/>
  <c r="H679" i="13"/>
  <c r="J679" i="13"/>
  <c r="D680" i="13"/>
  <c r="E680" i="13"/>
  <c r="R680" i="13" s="1"/>
  <c r="H680" i="13"/>
  <c r="J680" i="13"/>
  <c r="D681" i="13"/>
  <c r="I681" i="13" s="1"/>
  <c r="E681" i="13"/>
  <c r="H681" i="13"/>
  <c r="J681" i="13"/>
  <c r="D682" i="13"/>
  <c r="I682" i="13" s="1"/>
  <c r="E682" i="13"/>
  <c r="T682" i="13" s="1"/>
  <c r="H682" i="13"/>
  <c r="J682" i="13"/>
  <c r="D683" i="13"/>
  <c r="E683" i="13"/>
  <c r="L683" i="13" s="1"/>
  <c r="H683" i="13"/>
  <c r="J683" i="13"/>
  <c r="D684" i="13"/>
  <c r="I684" i="13" s="1"/>
  <c r="E684" i="13"/>
  <c r="H684" i="13"/>
  <c r="J684" i="13"/>
  <c r="D685" i="13"/>
  <c r="I685" i="13" s="1"/>
  <c r="E685" i="13"/>
  <c r="O685" i="13" s="1"/>
  <c r="H685" i="13"/>
  <c r="J685" i="13"/>
  <c r="D686" i="13"/>
  <c r="I686" i="13" s="1"/>
  <c r="E686" i="13"/>
  <c r="K686" i="13" s="1"/>
  <c r="P686" i="13" s="1"/>
  <c r="H686" i="13"/>
  <c r="J686" i="13"/>
  <c r="D687" i="13"/>
  <c r="I687" i="13" s="1"/>
  <c r="E687" i="13"/>
  <c r="T687" i="13" s="1"/>
  <c r="H687" i="13"/>
  <c r="J687" i="13"/>
  <c r="D688" i="13"/>
  <c r="I688" i="13" s="1"/>
  <c r="E688" i="13"/>
  <c r="L688" i="13" s="1"/>
  <c r="H688" i="13"/>
  <c r="J688" i="13"/>
  <c r="D689" i="13"/>
  <c r="I689" i="13" s="1"/>
  <c r="E689" i="13"/>
  <c r="Q689" i="13" s="1"/>
  <c r="H689" i="13"/>
  <c r="J689" i="13"/>
  <c r="D690" i="13"/>
  <c r="I690" i="13" s="1"/>
  <c r="E690" i="13"/>
  <c r="M690" i="13" s="1"/>
  <c r="H690" i="13"/>
  <c r="J690" i="13"/>
  <c r="D691" i="13"/>
  <c r="E691" i="13"/>
  <c r="H691" i="13"/>
  <c r="J691" i="13"/>
  <c r="D692" i="13"/>
  <c r="I692" i="13" s="1"/>
  <c r="E692" i="13"/>
  <c r="H692" i="13"/>
  <c r="J692" i="13"/>
  <c r="D693" i="13"/>
  <c r="E693" i="13"/>
  <c r="F693" i="13" s="1"/>
  <c r="H693" i="13"/>
  <c r="J693" i="13"/>
  <c r="D694" i="13"/>
  <c r="I694" i="13" s="1"/>
  <c r="E694" i="13"/>
  <c r="H694" i="13"/>
  <c r="J694" i="13"/>
  <c r="D695" i="13"/>
  <c r="E695" i="13"/>
  <c r="F695" i="13" s="1"/>
  <c r="H695" i="13"/>
  <c r="J695" i="13"/>
  <c r="D696" i="13"/>
  <c r="E696" i="13"/>
  <c r="H696" i="13"/>
  <c r="J696" i="13"/>
  <c r="D697" i="13"/>
  <c r="E697" i="13"/>
  <c r="H697" i="13"/>
  <c r="J697" i="13"/>
  <c r="D698" i="13"/>
  <c r="I698" i="13" s="1"/>
  <c r="E698" i="13"/>
  <c r="H698" i="13"/>
  <c r="J698" i="13"/>
  <c r="D699" i="13"/>
  <c r="E699" i="13"/>
  <c r="F699" i="13" s="1"/>
  <c r="H699" i="13"/>
  <c r="J699" i="13"/>
  <c r="D700" i="13"/>
  <c r="E700" i="13"/>
  <c r="M700" i="13" s="1"/>
  <c r="H700" i="13"/>
  <c r="J700" i="13"/>
  <c r="D701" i="13"/>
  <c r="E701" i="13"/>
  <c r="F701" i="13" s="1"/>
  <c r="H701" i="13"/>
  <c r="J701" i="13"/>
  <c r="D702" i="13"/>
  <c r="I702" i="13" s="1"/>
  <c r="E702" i="13"/>
  <c r="U702" i="13" s="1"/>
  <c r="H702" i="13"/>
  <c r="J702" i="13"/>
  <c r="D703" i="13"/>
  <c r="E703" i="13"/>
  <c r="M703" i="13" s="1"/>
  <c r="H703" i="13"/>
  <c r="J703" i="13"/>
  <c r="D704" i="13"/>
  <c r="E704" i="13"/>
  <c r="G704" i="13" s="1"/>
  <c r="H704" i="13"/>
  <c r="J704" i="13"/>
  <c r="D705" i="13"/>
  <c r="E705" i="13"/>
  <c r="M705" i="13" s="1"/>
  <c r="H705" i="13"/>
  <c r="J705" i="13"/>
  <c r="D706" i="13"/>
  <c r="E706" i="13"/>
  <c r="H706" i="13"/>
  <c r="J706" i="13"/>
  <c r="D707" i="13"/>
  <c r="E707" i="13"/>
  <c r="H707" i="13"/>
  <c r="J707" i="13"/>
  <c r="D708" i="13"/>
  <c r="I708" i="13" s="1"/>
  <c r="E708" i="13"/>
  <c r="U708" i="13" s="1"/>
  <c r="H708" i="13"/>
  <c r="J708" i="13"/>
  <c r="D709" i="13"/>
  <c r="E709" i="13"/>
  <c r="M709" i="13" s="1"/>
  <c r="H709" i="13"/>
  <c r="J709" i="13"/>
  <c r="D710" i="13"/>
  <c r="E710" i="13"/>
  <c r="G710" i="13" s="1"/>
  <c r="H710" i="13"/>
  <c r="J710" i="13"/>
  <c r="D711" i="13"/>
  <c r="E711" i="13"/>
  <c r="F711" i="13" s="1"/>
  <c r="H711" i="13"/>
  <c r="J711" i="13"/>
  <c r="D712" i="13"/>
  <c r="E712" i="13"/>
  <c r="H712" i="13"/>
  <c r="J712" i="13"/>
  <c r="D713" i="13"/>
  <c r="E713" i="13"/>
  <c r="H713" i="13"/>
  <c r="J713" i="13"/>
  <c r="D714" i="13"/>
  <c r="E714" i="13"/>
  <c r="H714" i="13"/>
  <c r="J714" i="13"/>
  <c r="D715" i="13"/>
  <c r="S715" i="13" s="1"/>
  <c r="E715" i="13"/>
  <c r="F715" i="13" s="1"/>
  <c r="H715" i="13"/>
  <c r="J715" i="13"/>
  <c r="D716" i="13"/>
  <c r="I716" i="13" s="1"/>
  <c r="E716" i="13"/>
  <c r="H716" i="13"/>
  <c r="J716" i="13"/>
  <c r="D717" i="13"/>
  <c r="I717" i="13" s="1"/>
  <c r="E717" i="13"/>
  <c r="H717" i="13"/>
  <c r="J717" i="13"/>
  <c r="D718" i="13"/>
  <c r="I718" i="13" s="1"/>
  <c r="E718" i="13"/>
  <c r="H718" i="13"/>
  <c r="J718" i="13"/>
  <c r="D719" i="13"/>
  <c r="E719" i="13"/>
  <c r="H719" i="13"/>
  <c r="J719" i="13"/>
  <c r="D720" i="13"/>
  <c r="E720" i="13"/>
  <c r="H720" i="13"/>
  <c r="J720" i="13"/>
  <c r="D721" i="13"/>
  <c r="E721" i="13"/>
  <c r="H721" i="13"/>
  <c r="J721" i="13"/>
  <c r="D722" i="13"/>
  <c r="I722" i="13" s="1"/>
  <c r="E722" i="13"/>
  <c r="O722" i="13" s="1"/>
  <c r="H722" i="13"/>
  <c r="J722" i="13"/>
  <c r="D723" i="13"/>
  <c r="E723" i="13"/>
  <c r="Q723" i="13" s="1"/>
  <c r="H723" i="13"/>
  <c r="J723" i="13"/>
  <c r="D724" i="13"/>
  <c r="E724" i="13"/>
  <c r="T724" i="13" s="1"/>
  <c r="H724" i="13"/>
  <c r="J724" i="13"/>
  <c r="D725" i="13"/>
  <c r="E725" i="13"/>
  <c r="U725" i="13" s="1"/>
  <c r="H725" i="13"/>
  <c r="J725" i="13"/>
  <c r="D726" i="13"/>
  <c r="E726" i="13"/>
  <c r="K726" i="13" s="1"/>
  <c r="P726" i="13" s="1"/>
  <c r="H726" i="13"/>
  <c r="J726" i="13"/>
  <c r="D727" i="13"/>
  <c r="E727" i="13"/>
  <c r="H727" i="13"/>
  <c r="J727" i="13"/>
  <c r="D728" i="13"/>
  <c r="E728" i="13"/>
  <c r="H728" i="13"/>
  <c r="J728" i="13"/>
  <c r="D729" i="13"/>
  <c r="I729" i="13" s="1"/>
  <c r="E729" i="13"/>
  <c r="H729" i="13"/>
  <c r="J729" i="13"/>
  <c r="D730" i="13"/>
  <c r="E730" i="13"/>
  <c r="L730" i="13" s="1"/>
  <c r="H730" i="13"/>
  <c r="J730" i="13"/>
  <c r="D731" i="13"/>
  <c r="S731" i="13" s="1"/>
  <c r="E731" i="13"/>
  <c r="H731" i="13"/>
  <c r="J731" i="13"/>
  <c r="D732" i="13"/>
  <c r="E732" i="13"/>
  <c r="H732" i="13"/>
  <c r="J732" i="13"/>
  <c r="D733" i="13"/>
  <c r="E733" i="13"/>
  <c r="H733" i="13"/>
  <c r="J733" i="13"/>
  <c r="D734" i="13"/>
  <c r="I734" i="13" s="1"/>
  <c r="E734" i="13"/>
  <c r="H734" i="13"/>
  <c r="J734" i="13"/>
  <c r="D735" i="13"/>
  <c r="E735" i="13"/>
  <c r="L735" i="13" s="1"/>
  <c r="H735" i="13"/>
  <c r="J735" i="13"/>
  <c r="D736" i="13"/>
  <c r="I736" i="13" s="1"/>
  <c r="E736" i="13"/>
  <c r="H736" i="13"/>
  <c r="J736" i="13"/>
  <c r="D737" i="13"/>
  <c r="I737" i="13" s="1"/>
  <c r="E737" i="13"/>
  <c r="R737" i="13" s="1"/>
  <c r="H737" i="13"/>
  <c r="J737" i="13"/>
  <c r="D738" i="13"/>
  <c r="I738" i="13" s="1"/>
  <c r="E738" i="13"/>
  <c r="K738" i="13" s="1"/>
  <c r="P738" i="13" s="1"/>
  <c r="H738" i="13"/>
  <c r="J738" i="13"/>
  <c r="D739" i="13"/>
  <c r="E739" i="13"/>
  <c r="V739" i="13" s="1"/>
  <c r="W739" i="13" s="1"/>
  <c r="H739" i="13"/>
  <c r="J739" i="13"/>
  <c r="D740" i="13"/>
  <c r="E740" i="13"/>
  <c r="H740" i="13"/>
  <c r="J740" i="13"/>
  <c r="D741" i="13"/>
  <c r="E741" i="13"/>
  <c r="F741" i="13" s="1"/>
  <c r="H741" i="13"/>
  <c r="J741" i="13"/>
  <c r="D742" i="13"/>
  <c r="I742" i="13" s="1"/>
  <c r="E742" i="13"/>
  <c r="H742" i="13"/>
  <c r="J742" i="13"/>
  <c r="D743" i="13"/>
  <c r="E743" i="13"/>
  <c r="H743" i="13"/>
  <c r="J743" i="13"/>
  <c r="D744" i="13"/>
  <c r="E744" i="13"/>
  <c r="H744" i="13"/>
  <c r="J744" i="13"/>
  <c r="D745" i="13"/>
  <c r="E745" i="13"/>
  <c r="H745" i="13"/>
  <c r="J745" i="13"/>
  <c r="D746" i="13"/>
  <c r="I746" i="13" s="1"/>
  <c r="E746" i="13"/>
  <c r="U746" i="13" s="1"/>
  <c r="H746" i="13"/>
  <c r="J746" i="13"/>
  <c r="D747" i="13"/>
  <c r="I747" i="13" s="1"/>
  <c r="E747" i="13"/>
  <c r="G747" i="13" s="1"/>
  <c r="H747" i="13"/>
  <c r="J747" i="13"/>
  <c r="D748" i="13"/>
  <c r="I748" i="13" s="1"/>
  <c r="E748" i="13"/>
  <c r="H748" i="13"/>
  <c r="J748" i="13"/>
  <c r="D749" i="13"/>
  <c r="E749" i="13"/>
  <c r="H749" i="13"/>
  <c r="J749" i="13"/>
  <c r="D750" i="13"/>
  <c r="I750" i="13" s="1"/>
  <c r="E750" i="13"/>
  <c r="G750" i="13" s="1"/>
  <c r="H750" i="13"/>
  <c r="J750" i="13"/>
  <c r="D751" i="13"/>
  <c r="E751" i="13"/>
  <c r="H751" i="13"/>
  <c r="J751" i="13"/>
  <c r="D752" i="13"/>
  <c r="E752" i="13"/>
  <c r="H752" i="13"/>
  <c r="J752" i="13"/>
  <c r="D753" i="13"/>
  <c r="I753" i="13" s="1"/>
  <c r="E753" i="13"/>
  <c r="L753" i="13" s="1"/>
  <c r="H753" i="13"/>
  <c r="J753" i="13"/>
  <c r="D754" i="13"/>
  <c r="I754" i="13" s="1"/>
  <c r="E754" i="13"/>
  <c r="H754" i="13"/>
  <c r="J754" i="13"/>
  <c r="D755" i="13"/>
  <c r="S755" i="13" s="1"/>
  <c r="E755" i="13"/>
  <c r="M755" i="13" s="1"/>
  <c r="H755" i="13"/>
  <c r="J755" i="13"/>
  <c r="D756" i="13"/>
  <c r="I756" i="13" s="1"/>
  <c r="E756" i="13"/>
  <c r="H756" i="13"/>
  <c r="J756" i="13"/>
  <c r="D757" i="13"/>
  <c r="I757" i="13" s="1"/>
  <c r="E757" i="13"/>
  <c r="K757" i="13" s="1"/>
  <c r="P757" i="13" s="1"/>
  <c r="H757" i="13"/>
  <c r="J757" i="13"/>
  <c r="D758" i="13"/>
  <c r="I758" i="13" s="1"/>
  <c r="E758" i="13"/>
  <c r="H758" i="13"/>
  <c r="J758" i="13"/>
  <c r="D759" i="13"/>
  <c r="E759" i="13"/>
  <c r="H759" i="13"/>
  <c r="J759" i="13"/>
  <c r="D760" i="13"/>
  <c r="E760" i="13"/>
  <c r="T760" i="13" s="1"/>
  <c r="H760" i="13"/>
  <c r="J760" i="13"/>
  <c r="D761" i="13"/>
  <c r="E761" i="13"/>
  <c r="L761" i="13" s="1"/>
  <c r="H761" i="13"/>
  <c r="J761" i="13"/>
  <c r="D762" i="13"/>
  <c r="I762" i="13" s="1"/>
  <c r="E762" i="13"/>
  <c r="G762" i="13" s="1"/>
  <c r="H762" i="13"/>
  <c r="J762" i="13"/>
  <c r="D763" i="13"/>
  <c r="I763" i="13" s="1"/>
  <c r="E763" i="13"/>
  <c r="L763" i="13" s="1"/>
  <c r="H763" i="13"/>
  <c r="J763" i="13"/>
  <c r="D764" i="13"/>
  <c r="E764" i="13"/>
  <c r="O764" i="13" s="1"/>
  <c r="H764" i="13"/>
  <c r="J764" i="13"/>
  <c r="D765" i="13"/>
  <c r="I765" i="13" s="1"/>
  <c r="E765" i="13"/>
  <c r="G765" i="13" s="1"/>
  <c r="H765" i="13"/>
  <c r="J765" i="13"/>
  <c r="D766" i="13"/>
  <c r="I766" i="13" s="1"/>
  <c r="E766" i="13"/>
  <c r="H766" i="13"/>
  <c r="J766" i="13"/>
  <c r="D767" i="13"/>
  <c r="E767" i="13"/>
  <c r="H767" i="13"/>
  <c r="J767" i="13"/>
  <c r="D768" i="13"/>
  <c r="E768" i="13"/>
  <c r="H768" i="13"/>
  <c r="J768" i="13"/>
  <c r="D769" i="13"/>
  <c r="E769" i="13"/>
  <c r="T769" i="13" s="1"/>
  <c r="H769" i="13"/>
  <c r="J769" i="13"/>
  <c r="D770" i="13"/>
  <c r="E770" i="13"/>
  <c r="H770" i="13"/>
  <c r="J770" i="13"/>
  <c r="D771" i="13"/>
  <c r="I771" i="13" s="1"/>
  <c r="E771" i="13"/>
  <c r="V771" i="13" s="1"/>
  <c r="W771" i="13" s="1"/>
  <c r="H771" i="13"/>
  <c r="J771" i="13"/>
  <c r="D772" i="13"/>
  <c r="I772" i="13" s="1"/>
  <c r="E772" i="13"/>
  <c r="R772" i="13" s="1"/>
  <c r="H772" i="13"/>
  <c r="J772" i="13"/>
  <c r="D773" i="13"/>
  <c r="E773" i="13"/>
  <c r="H773" i="13"/>
  <c r="J773" i="13"/>
  <c r="D774" i="13"/>
  <c r="E774" i="13"/>
  <c r="H774" i="13"/>
  <c r="J774" i="13"/>
  <c r="D775" i="13"/>
  <c r="E775" i="13"/>
  <c r="H775" i="13"/>
  <c r="J775" i="13"/>
  <c r="D776" i="13"/>
  <c r="I776" i="13" s="1"/>
  <c r="E776" i="13"/>
  <c r="H776" i="13"/>
  <c r="J776" i="13"/>
  <c r="D777" i="13"/>
  <c r="S777" i="13" s="1"/>
  <c r="E777" i="13"/>
  <c r="G777" i="13" s="1"/>
  <c r="H777" i="13"/>
  <c r="J777" i="13"/>
  <c r="D778" i="13"/>
  <c r="E778" i="13"/>
  <c r="H778" i="13"/>
  <c r="J778" i="13"/>
  <c r="D779" i="13"/>
  <c r="I779" i="13" s="1"/>
  <c r="E779" i="13"/>
  <c r="N779" i="13" s="1"/>
  <c r="H779" i="13"/>
  <c r="J779" i="13"/>
  <c r="D780" i="13"/>
  <c r="E780" i="13"/>
  <c r="G780" i="13" s="1"/>
  <c r="H780" i="13"/>
  <c r="J780" i="13"/>
  <c r="D781" i="13"/>
  <c r="E781" i="13"/>
  <c r="H781" i="13"/>
  <c r="J781" i="13"/>
  <c r="D782" i="13"/>
  <c r="E782" i="13"/>
  <c r="H782" i="13"/>
  <c r="J782" i="13"/>
  <c r="D783" i="13"/>
  <c r="E783" i="13"/>
  <c r="H783" i="13"/>
  <c r="J783" i="13"/>
  <c r="D784" i="13"/>
  <c r="E784" i="13"/>
  <c r="H784" i="13"/>
  <c r="J784" i="13"/>
  <c r="D785" i="13"/>
  <c r="E785" i="13"/>
  <c r="H785" i="13"/>
  <c r="J785" i="13"/>
  <c r="D786" i="13"/>
  <c r="I786" i="13" s="1"/>
  <c r="E786" i="13"/>
  <c r="R786" i="13" s="1"/>
  <c r="H786" i="13"/>
  <c r="J786" i="13"/>
  <c r="D787" i="13"/>
  <c r="E787" i="13"/>
  <c r="M787" i="13" s="1"/>
  <c r="H787" i="13"/>
  <c r="J787" i="13"/>
  <c r="D788" i="13"/>
  <c r="E788" i="13"/>
  <c r="G788" i="13" s="1"/>
  <c r="H788" i="13"/>
  <c r="J788" i="13"/>
  <c r="D789" i="13"/>
  <c r="E789" i="13"/>
  <c r="H789" i="13"/>
  <c r="J789" i="13"/>
  <c r="D790" i="13"/>
  <c r="E790" i="13"/>
  <c r="H790" i="13"/>
  <c r="J790" i="13"/>
  <c r="D791" i="13"/>
  <c r="E791" i="13"/>
  <c r="V791" i="13" s="1"/>
  <c r="W791" i="13" s="1"/>
  <c r="H791" i="13"/>
  <c r="J791" i="13"/>
  <c r="D792" i="13"/>
  <c r="E792" i="13"/>
  <c r="U792" i="13" s="1"/>
  <c r="H792" i="13"/>
  <c r="J792" i="13"/>
  <c r="D793" i="13"/>
  <c r="E793" i="13"/>
  <c r="H793" i="13"/>
  <c r="J793" i="13"/>
  <c r="D794" i="13"/>
  <c r="I794" i="13" s="1"/>
  <c r="E794" i="13"/>
  <c r="H794" i="13"/>
  <c r="J794" i="13"/>
  <c r="D795" i="13"/>
  <c r="I795" i="13" s="1"/>
  <c r="E795" i="13"/>
  <c r="Q795" i="13" s="1"/>
  <c r="H795" i="13"/>
  <c r="J795" i="13"/>
  <c r="D796" i="13"/>
  <c r="E796" i="13"/>
  <c r="H796" i="13"/>
  <c r="J796" i="13"/>
  <c r="D797" i="13"/>
  <c r="S797" i="13" s="1"/>
  <c r="E797" i="13"/>
  <c r="F797" i="13" s="1"/>
  <c r="H797" i="13"/>
  <c r="J797" i="13"/>
  <c r="D798" i="13"/>
  <c r="I798" i="13" s="1"/>
  <c r="E798" i="13"/>
  <c r="H798" i="13"/>
  <c r="J798" i="13"/>
  <c r="D799" i="13"/>
  <c r="E799" i="13"/>
  <c r="H799" i="13"/>
  <c r="J799" i="13"/>
  <c r="D800" i="13"/>
  <c r="E800" i="13"/>
  <c r="T800" i="13" s="1"/>
  <c r="H800" i="13"/>
  <c r="J800" i="13"/>
  <c r="D801" i="13"/>
  <c r="E801" i="13"/>
  <c r="U801" i="13" s="1"/>
  <c r="H801" i="13"/>
  <c r="J801" i="13"/>
  <c r="D802" i="13"/>
  <c r="E802" i="13"/>
  <c r="H802" i="13"/>
  <c r="J802" i="13"/>
  <c r="D803" i="13"/>
  <c r="E803" i="13"/>
  <c r="H803" i="13"/>
  <c r="J803" i="13"/>
  <c r="D804" i="13"/>
  <c r="S804" i="13" s="1"/>
  <c r="E804" i="13"/>
  <c r="Q804" i="13" s="1"/>
  <c r="H804" i="13"/>
  <c r="J804" i="13"/>
  <c r="D805" i="13"/>
  <c r="S805" i="13" s="1"/>
  <c r="E805" i="13"/>
  <c r="N805" i="13" s="1"/>
  <c r="H805" i="13"/>
  <c r="J805" i="13"/>
  <c r="D806" i="13"/>
  <c r="I806" i="13" s="1"/>
  <c r="E806" i="13"/>
  <c r="H806" i="13"/>
  <c r="J806" i="13"/>
  <c r="D807" i="13"/>
  <c r="E807" i="13"/>
  <c r="T807" i="13" s="1"/>
  <c r="H807" i="13"/>
  <c r="J807" i="13"/>
  <c r="D808" i="13"/>
  <c r="S808" i="13" s="1"/>
  <c r="E808" i="13"/>
  <c r="G808" i="13" s="1"/>
  <c r="H808" i="13"/>
  <c r="J808" i="13"/>
  <c r="D809" i="13"/>
  <c r="S809" i="13" s="1"/>
  <c r="E809" i="13"/>
  <c r="H809" i="13"/>
  <c r="J809" i="13"/>
  <c r="D810" i="13"/>
  <c r="I810" i="13" s="1"/>
  <c r="E810" i="13"/>
  <c r="H810" i="13"/>
  <c r="J810" i="13"/>
  <c r="D811" i="13"/>
  <c r="I811" i="13" s="1"/>
  <c r="E811" i="13"/>
  <c r="H811" i="13"/>
  <c r="J811" i="13"/>
  <c r="D812" i="13"/>
  <c r="I812" i="13" s="1"/>
  <c r="E812" i="13"/>
  <c r="T812" i="13" s="1"/>
  <c r="H812" i="13"/>
  <c r="J812" i="13"/>
  <c r="D813" i="13"/>
  <c r="S813" i="13" s="1"/>
  <c r="E813" i="13"/>
  <c r="H813" i="13"/>
  <c r="J813" i="13"/>
  <c r="D814" i="13"/>
  <c r="E814" i="13"/>
  <c r="Q814" i="13" s="1"/>
  <c r="H814" i="13"/>
  <c r="J814" i="13"/>
  <c r="D815" i="13"/>
  <c r="E815" i="13"/>
  <c r="M815" i="13" s="1"/>
  <c r="H815" i="13"/>
  <c r="J815" i="13"/>
  <c r="D816" i="13"/>
  <c r="E816" i="13"/>
  <c r="G816" i="13" s="1"/>
  <c r="H816" i="13"/>
  <c r="J816" i="13"/>
  <c r="D817" i="13"/>
  <c r="E817" i="13"/>
  <c r="N817" i="13" s="1"/>
  <c r="H817" i="13"/>
  <c r="J817" i="13"/>
  <c r="D818" i="13"/>
  <c r="E818" i="13"/>
  <c r="K818" i="13" s="1"/>
  <c r="P818" i="13" s="1"/>
  <c r="H818" i="13"/>
  <c r="J818" i="13"/>
  <c r="D819" i="13"/>
  <c r="E819" i="13"/>
  <c r="T819" i="13" s="1"/>
  <c r="H819" i="13"/>
  <c r="J819" i="13"/>
  <c r="D820" i="13"/>
  <c r="I820" i="13" s="1"/>
  <c r="E820" i="13"/>
  <c r="H820" i="13"/>
  <c r="J820" i="13"/>
  <c r="D821" i="13"/>
  <c r="E821" i="13"/>
  <c r="H821" i="13"/>
  <c r="J821" i="13"/>
  <c r="D822" i="13"/>
  <c r="E822" i="13"/>
  <c r="Q822" i="13" s="1"/>
  <c r="H822" i="13"/>
  <c r="J822" i="13"/>
  <c r="D823" i="13"/>
  <c r="I823" i="13" s="1"/>
  <c r="E823" i="13"/>
  <c r="T823" i="13" s="1"/>
  <c r="H823" i="13"/>
  <c r="J823" i="13"/>
  <c r="D824" i="13"/>
  <c r="E824" i="13"/>
  <c r="K824" i="13" s="1"/>
  <c r="P824" i="13" s="1"/>
  <c r="H824" i="13"/>
  <c r="J824" i="13"/>
  <c r="D825" i="13"/>
  <c r="E825" i="13"/>
  <c r="H825" i="13"/>
  <c r="J825" i="13"/>
  <c r="D826" i="13"/>
  <c r="I826" i="13" s="1"/>
  <c r="E826" i="13"/>
  <c r="G826" i="13" s="1"/>
  <c r="H826" i="13"/>
  <c r="J826" i="13"/>
  <c r="D827" i="13"/>
  <c r="I827" i="13" s="1"/>
  <c r="E827" i="13"/>
  <c r="H827" i="13"/>
  <c r="J827" i="13"/>
  <c r="D828" i="13"/>
  <c r="S828" i="13" s="1"/>
  <c r="E828" i="13"/>
  <c r="G828" i="13" s="1"/>
  <c r="H828" i="13"/>
  <c r="J828" i="13"/>
  <c r="D829" i="13"/>
  <c r="E829" i="13"/>
  <c r="G829" i="13" s="1"/>
  <c r="H829" i="13"/>
  <c r="J829" i="13"/>
  <c r="D830" i="13"/>
  <c r="E830" i="13"/>
  <c r="H830" i="13"/>
  <c r="J830" i="13"/>
  <c r="D831" i="13"/>
  <c r="I831" i="13" s="1"/>
  <c r="E831" i="13"/>
  <c r="T831" i="13" s="1"/>
  <c r="H831" i="13"/>
  <c r="J831" i="13"/>
  <c r="D832" i="13"/>
  <c r="I832" i="13" s="1"/>
  <c r="E832" i="13"/>
  <c r="Q832" i="13" s="1"/>
  <c r="H832" i="13"/>
  <c r="J832" i="13"/>
  <c r="D833" i="13"/>
  <c r="E833" i="13"/>
  <c r="G833" i="13" s="1"/>
  <c r="H833" i="13"/>
  <c r="J833" i="13"/>
  <c r="D834" i="13"/>
  <c r="E834" i="13"/>
  <c r="Q834" i="13" s="1"/>
  <c r="H834" i="13"/>
  <c r="J834" i="13"/>
  <c r="D835" i="13"/>
  <c r="E835" i="13"/>
  <c r="H835" i="13"/>
  <c r="J835" i="13"/>
  <c r="D836" i="13"/>
  <c r="S836" i="13" s="1"/>
  <c r="E836" i="13"/>
  <c r="G836" i="13" s="1"/>
  <c r="H836" i="13"/>
  <c r="J836" i="13"/>
  <c r="D837" i="13"/>
  <c r="E837" i="13"/>
  <c r="H837" i="13"/>
  <c r="J837" i="13"/>
  <c r="D838" i="13"/>
  <c r="I838" i="13" s="1"/>
  <c r="E838" i="13"/>
  <c r="G838" i="13" s="1"/>
  <c r="H838" i="13"/>
  <c r="J838" i="13"/>
  <c r="D839" i="13"/>
  <c r="I839" i="13" s="1"/>
  <c r="E839" i="13"/>
  <c r="H839" i="13"/>
  <c r="J839" i="13"/>
  <c r="D840" i="13"/>
  <c r="E840" i="13"/>
  <c r="H840" i="13"/>
  <c r="J840" i="13"/>
  <c r="D841" i="13"/>
  <c r="E841" i="13"/>
  <c r="U841" i="13" s="1"/>
  <c r="H841" i="13"/>
  <c r="J841" i="13"/>
  <c r="D842" i="13"/>
  <c r="I842" i="13" s="1"/>
  <c r="E842" i="13"/>
  <c r="T842" i="13" s="1"/>
  <c r="H842" i="13"/>
  <c r="J842" i="13"/>
  <c r="D843" i="13"/>
  <c r="E843" i="13"/>
  <c r="H843" i="13"/>
  <c r="J843" i="13"/>
  <c r="D844" i="13"/>
  <c r="S844" i="13" s="1"/>
  <c r="E844" i="13"/>
  <c r="H844" i="13"/>
  <c r="J844" i="13"/>
  <c r="D845" i="13"/>
  <c r="E845" i="13"/>
  <c r="H845" i="13"/>
  <c r="J845" i="13"/>
  <c r="D846" i="13"/>
  <c r="E846" i="13"/>
  <c r="L846" i="13" s="1"/>
  <c r="H846" i="13"/>
  <c r="J846" i="13"/>
  <c r="D847" i="13"/>
  <c r="E847" i="13"/>
  <c r="R847" i="13" s="1"/>
  <c r="H847" i="13"/>
  <c r="J847" i="13"/>
  <c r="D848" i="13"/>
  <c r="E848" i="13"/>
  <c r="H848" i="13"/>
  <c r="J848" i="13"/>
  <c r="D849" i="13"/>
  <c r="I849" i="13" s="1"/>
  <c r="E849" i="13"/>
  <c r="Q849" i="13" s="1"/>
  <c r="H849" i="13"/>
  <c r="J849" i="13"/>
  <c r="D850" i="13"/>
  <c r="E850" i="13"/>
  <c r="H850" i="13"/>
  <c r="J850" i="13"/>
  <c r="D851" i="13"/>
  <c r="E851" i="13"/>
  <c r="H851" i="13"/>
  <c r="J851" i="13"/>
  <c r="D852" i="13"/>
  <c r="S852" i="13" s="1"/>
  <c r="E852" i="13"/>
  <c r="T852" i="13" s="1"/>
  <c r="H852" i="13"/>
  <c r="J852" i="13"/>
  <c r="D853" i="13"/>
  <c r="I853" i="13" s="1"/>
  <c r="E853" i="13"/>
  <c r="H853" i="13"/>
  <c r="J853" i="13"/>
  <c r="D854" i="13"/>
  <c r="E854" i="13"/>
  <c r="V854" i="13" s="1"/>
  <c r="W854" i="13" s="1"/>
  <c r="H854" i="13"/>
  <c r="J854" i="13"/>
  <c r="D855" i="13"/>
  <c r="I855" i="13" s="1"/>
  <c r="E855" i="13"/>
  <c r="H855" i="13"/>
  <c r="J855" i="13"/>
  <c r="D856" i="13"/>
  <c r="E856" i="13"/>
  <c r="G856" i="13" s="1"/>
  <c r="H856" i="13"/>
  <c r="J856" i="13"/>
  <c r="D857" i="13"/>
  <c r="E857" i="13"/>
  <c r="U857" i="13" s="1"/>
  <c r="H857" i="13"/>
  <c r="J857" i="13"/>
  <c r="D858" i="13"/>
  <c r="E858" i="13"/>
  <c r="V858" i="13" s="1"/>
  <c r="W858" i="13" s="1"/>
  <c r="H858" i="13"/>
  <c r="J858" i="13"/>
  <c r="D859" i="13"/>
  <c r="E859" i="13"/>
  <c r="M859" i="13" s="1"/>
  <c r="H859" i="13"/>
  <c r="J859" i="13"/>
  <c r="D860" i="13"/>
  <c r="E860" i="13"/>
  <c r="Q860" i="13" s="1"/>
  <c r="H860" i="13"/>
  <c r="J860" i="13"/>
  <c r="D861" i="13"/>
  <c r="I861" i="13" s="1"/>
  <c r="E861" i="13"/>
  <c r="R861" i="13" s="1"/>
  <c r="H861" i="13"/>
  <c r="J861" i="13"/>
  <c r="D862" i="13"/>
  <c r="E862" i="13"/>
  <c r="H862" i="13"/>
  <c r="J862" i="13"/>
  <c r="D863" i="13"/>
  <c r="E863" i="13"/>
  <c r="H863" i="13"/>
  <c r="J863" i="13"/>
  <c r="D864" i="13"/>
  <c r="S864" i="13" s="1"/>
  <c r="E864" i="13"/>
  <c r="T864" i="13" s="1"/>
  <c r="H864" i="13"/>
  <c r="J864" i="13"/>
  <c r="D865" i="13"/>
  <c r="E865" i="13"/>
  <c r="M865" i="13" s="1"/>
  <c r="H865" i="13"/>
  <c r="J865" i="13"/>
  <c r="D866" i="13"/>
  <c r="E866" i="13"/>
  <c r="M866" i="13" s="1"/>
  <c r="H866" i="13"/>
  <c r="J866" i="13"/>
  <c r="D867" i="13"/>
  <c r="I867" i="13" s="1"/>
  <c r="E867" i="13"/>
  <c r="M867" i="13" s="1"/>
  <c r="H867" i="13"/>
  <c r="J867" i="13"/>
  <c r="D868" i="13"/>
  <c r="S868" i="13" s="1"/>
  <c r="E868" i="13"/>
  <c r="T868" i="13" s="1"/>
  <c r="H868" i="13"/>
  <c r="J868" i="13"/>
  <c r="D869" i="13"/>
  <c r="E869" i="13"/>
  <c r="Q869" i="13" s="1"/>
  <c r="H869" i="13"/>
  <c r="J869" i="13"/>
  <c r="D870" i="13"/>
  <c r="E870" i="13"/>
  <c r="L870" i="13" s="1"/>
  <c r="H870" i="13"/>
  <c r="J870" i="13"/>
  <c r="D871" i="13"/>
  <c r="E871" i="13"/>
  <c r="H871" i="13"/>
  <c r="J871" i="13"/>
  <c r="D872" i="13"/>
  <c r="E872" i="13"/>
  <c r="H872" i="13"/>
  <c r="J872" i="13"/>
  <c r="D873" i="13"/>
  <c r="I873" i="13" s="1"/>
  <c r="E873" i="13"/>
  <c r="K873" i="13" s="1"/>
  <c r="P873" i="13" s="1"/>
  <c r="H873" i="13"/>
  <c r="J873" i="13"/>
  <c r="D874" i="13"/>
  <c r="E874" i="13"/>
  <c r="V874" i="13" s="1"/>
  <c r="W874" i="13" s="1"/>
  <c r="H874" i="13"/>
  <c r="J874" i="13"/>
  <c r="D875" i="13"/>
  <c r="E875" i="13"/>
  <c r="M875" i="13" s="1"/>
  <c r="H875" i="13"/>
  <c r="J875" i="13"/>
  <c r="D876" i="13"/>
  <c r="S876" i="13" s="1"/>
  <c r="E876" i="13"/>
  <c r="F876" i="13" s="1"/>
  <c r="H876" i="13"/>
  <c r="J876" i="13"/>
  <c r="D877" i="13"/>
  <c r="S877" i="13" s="1"/>
  <c r="E877" i="13"/>
  <c r="H877" i="13"/>
  <c r="J877" i="13"/>
  <c r="D878" i="13"/>
  <c r="E878" i="13"/>
  <c r="H878" i="13"/>
  <c r="J878" i="13"/>
  <c r="D879" i="13"/>
  <c r="S879" i="13" s="1"/>
  <c r="E879" i="13"/>
  <c r="Q879" i="13" s="1"/>
  <c r="H879" i="13"/>
  <c r="J879" i="13"/>
  <c r="D880" i="13"/>
  <c r="S880" i="13" s="1"/>
  <c r="E880" i="13"/>
  <c r="H880" i="13"/>
  <c r="J880" i="13"/>
  <c r="D881" i="13"/>
  <c r="S881" i="13" s="1"/>
  <c r="E881" i="13"/>
  <c r="H881" i="13"/>
  <c r="J881" i="13"/>
  <c r="D882" i="13"/>
  <c r="E882" i="13"/>
  <c r="H882" i="13"/>
  <c r="J882" i="13"/>
  <c r="D883" i="13"/>
  <c r="S883" i="13" s="1"/>
  <c r="E883" i="13"/>
  <c r="H883" i="13"/>
  <c r="J883" i="13"/>
  <c r="D884" i="13"/>
  <c r="E884" i="13"/>
  <c r="T884" i="13" s="1"/>
  <c r="H884" i="13"/>
  <c r="J884" i="13"/>
  <c r="D885" i="13"/>
  <c r="E885" i="13"/>
  <c r="H885" i="13"/>
  <c r="J885" i="13"/>
  <c r="D886" i="13"/>
  <c r="E886" i="13"/>
  <c r="L886" i="13" s="1"/>
  <c r="H886" i="13"/>
  <c r="J886" i="13"/>
  <c r="D887" i="13"/>
  <c r="E887" i="13"/>
  <c r="H887" i="13"/>
  <c r="J887" i="13"/>
  <c r="D888" i="13"/>
  <c r="E888" i="13"/>
  <c r="N888" i="13" s="1"/>
  <c r="H888" i="13"/>
  <c r="J888" i="13"/>
  <c r="D889" i="13"/>
  <c r="I889" i="13" s="1"/>
  <c r="E889" i="13"/>
  <c r="K889" i="13" s="1"/>
  <c r="P889" i="13" s="1"/>
  <c r="H889" i="13"/>
  <c r="J889" i="13"/>
  <c r="D890" i="13"/>
  <c r="E890" i="13"/>
  <c r="V890" i="13" s="1"/>
  <c r="W890" i="13" s="1"/>
  <c r="H890" i="13"/>
  <c r="J890" i="13"/>
  <c r="D891" i="13"/>
  <c r="E891" i="13"/>
  <c r="H891" i="13"/>
  <c r="J891" i="13"/>
  <c r="D892" i="13"/>
  <c r="E892" i="13"/>
  <c r="T892" i="13" s="1"/>
  <c r="H892" i="13"/>
  <c r="J892" i="13"/>
  <c r="D893" i="13"/>
  <c r="I893" i="13" s="1"/>
  <c r="E893" i="13"/>
  <c r="R893" i="13" s="1"/>
  <c r="H893" i="13"/>
  <c r="J893" i="13"/>
  <c r="D894" i="13"/>
  <c r="E894" i="13"/>
  <c r="L894" i="13" s="1"/>
  <c r="H894" i="13"/>
  <c r="J894" i="13"/>
  <c r="D895" i="13"/>
  <c r="S895" i="13" s="1"/>
  <c r="E895" i="13"/>
  <c r="Q895" i="13" s="1"/>
  <c r="H895" i="13"/>
  <c r="J895" i="13"/>
  <c r="D896" i="13"/>
  <c r="E896" i="13"/>
  <c r="O896" i="13" s="1"/>
  <c r="H896" i="13"/>
  <c r="J896" i="13"/>
  <c r="D897" i="13"/>
  <c r="I897" i="13" s="1"/>
  <c r="E897" i="13"/>
  <c r="Q897" i="13" s="1"/>
  <c r="H897" i="13"/>
  <c r="J897" i="13"/>
  <c r="D898" i="13"/>
  <c r="E898" i="13"/>
  <c r="H898" i="13"/>
  <c r="J898" i="13"/>
  <c r="D899" i="13"/>
  <c r="E899" i="13"/>
  <c r="H899" i="13"/>
  <c r="J899" i="13"/>
  <c r="D900" i="13"/>
  <c r="E900" i="13"/>
  <c r="F900" i="13" s="1"/>
  <c r="H900" i="13"/>
  <c r="J900" i="13"/>
  <c r="D901" i="13"/>
  <c r="I901" i="13" s="1"/>
  <c r="E901" i="13"/>
  <c r="M901" i="13" s="1"/>
  <c r="H901" i="13"/>
  <c r="J901" i="13"/>
  <c r="D902" i="13"/>
  <c r="E902" i="13"/>
  <c r="V902" i="13" s="1"/>
  <c r="W902" i="13" s="1"/>
  <c r="H902" i="13"/>
  <c r="J902" i="13"/>
  <c r="D903" i="13"/>
  <c r="S903" i="13" s="1"/>
  <c r="E903" i="13"/>
  <c r="H903" i="13"/>
  <c r="J903" i="13"/>
  <c r="D904" i="13"/>
  <c r="S904" i="13" s="1"/>
  <c r="E904" i="13"/>
  <c r="N904" i="13" s="1"/>
  <c r="H904" i="13"/>
  <c r="J904" i="13"/>
  <c r="D905" i="13"/>
  <c r="I905" i="13" s="1"/>
  <c r="E905" i="13"/>
  <c r="U905" i="13" s="1"/>
  <c r="H905" i="13"/>
  <c r="J905" i="13"/>
  <c r="D906" i="13"/>
  <c r="E906" i="13"/>
  <c r="V906" i="13" s="1"/>
  <c r="W906" i="13" s="1"/>
  <c r="H906" i="13"/>
  <c r="J906" i="13"/>
  <c r="D907" i="13"/>
  <c r="E907" i="13"/>
  <c r="H907" i="13"/>
  <c r="J907" i="13"/>
  <c r="D908" i="13"/>
  <c r="E908" i="13"/>
  <c r="H908" i="13"/>
  <c r="J908" i="13"/>
  <c r="D909" i="13"/>
  <c r="I909" i="13" s="1"/>
  <c r="E909" i="13"/>
  <c r="H909" i="13"/>
  <c r="J909" i="13"/>
  <c r="D910" i="13"/>
  <c r="E910" i="13"/>
  <c r="L910" i="13" s="1"/>
  <c r="H910" i="13"/>
  <c r="J910" i="13"/>
  <c r="D911" i="13"/>
  <c r="E911" i="13"/>
  <c r="R911" i="13" s="1"/>
  <c r="H911" i="13"/>
  <c r="J911" i="13"/>
  <c r="D912" i="13"/>
  <c r="E912" i="13"/>
  <c r="G912" i="13" s="1"/>
  <c r="H912" i="13"/>
  <c r="J912" i="13"/>
  <c r="D913" i="13"/>
  <c r="I913" i="13" s="1"/>
  <c r="E913" i="13"/>
  <c r="U913" i="13" s="1"/>
  <c r="H913" i="13"/>
  <c r="J913" i="13"/>
  <c r="D914" i="13"/>
  <c r="E914" i="13"/>
  <c r="H914" i="13"/>
  <c r="J914" i="13"/>
  <c r="D915" i="13"/>
  <c r="I915" i="13" s="1"/>
  <c r="E915" i="13"/>
  <c r="M915" i="13" s="1"/>
  <c r="H915" i="13"/>
  <c r="J915" i="13"/>
  <c r="D916" i="13"/>
  <c r="S916" i="13" s="1"/>
  <c r="E916" i="13"/>
  <c r="T916" i="13" s="1"/>
  <c r="H916" i="13"/>
  <c r="J916" i="13"/>
  <c r="D917" i="13"/>
  <c r="S917" i="13" s="1"/>
  <c r="E917" i="13"/>
  <c r="M917" i="13" s="1"/>
  <c r="H917" i="13"/>
  <c r="J917" i="13"/>
  <c r="D918" i="13"/>
  <c r="E918" i="13"/>
  <c r="L918" i="13" s="1"/>
  <c r="H918" i="13"/>
  <c r="J918" i="13"/>
  <c r="D919" i="13"/>
  <c r="I919" i="13" s="1"/>
  <c r="E919" i="13"/>
  <c r="H919" i="13"/>
  <c r="J919" i="13"/>
  <c r="D920" i="13"/>
  <c r="E920" i="13"/>
  <c r="H920" i="13"/>
  <c r="J920" i="13"/>
  <c r="D921" i="13"/>
  <c r="E921" i="13"/>
  <c r="H921" i="13"/>
  <c r="J921" i="13"/>
  <c r="D922" i="13"/>
  <c r="E922" i="13"/>
  <c r="V922" i="13" s="1"/>
  <c r="W922" i="13" s="1"/>
  <c r="H922" i="13"/>
  <c r="J922" i="13"/>
  <c r="D923" i="13"/>
  <c r="E923" i="13"/>
  <c r="L923" i="13" s="1"/>
  <c r="H923" i="13"/>
  <c r="J923" i="13"/>
  <c r="D924" i="13"/>
  <c r="S924" i="13" s="1"/>
  <c r="E924" i="13"/>
  <c r="F924" i="13" s="1"/>
  <c r="H924" i="13"/>
  <c r="J924" i="13"/>
  <c r="D925" i="13"/>
  <c r="S925" i="13" s="1"/>
  <c r="E925" i="13"/>
  <c r="R925" i="13" s="1"/>
  <c r="H925" i="13"/>
  <c r="J925" i="13"/>
  <c r="D926" i="13"/>
  <c r="E926" i="13"/>
  <c r="H926" i="13"/>
  <c r="J926" i="13"/>
  <c r="D927" i="13"/>
  <c r="E927" i="13"/>
  <c r="L927" i="13" s="1"/>
  <c r="H927" i="13"/>
  <c r="J927" i="13"/>
  <c r="D928" i="13"/>
  <c r="E928" i="13"/>
  <c r="T928" i="13" s="1"/>
  <c r="H928" i="13"/>
  <c r="J928" i="13"/>
  <c r="D929" i="13"/>
  <c r="S929" i="13" s="1"/>
  <c r="E929" i="13"/>
  <c r="H929" i="13"/>
  <c r="J929" i="13"/>
  <c r="D930" i="13"/>
  <c r="E930" i="13"/>
  <c r="T930" i="13" s="1"/>
  <c r="H930" i="13"/>
  <c r="J930" i="13"/>
  <c r="D931" i="13"/>
  <c r="E931" i="13"/>
  <c r="Q931" i="13" s="1"/>
  <c r="H931" i="13"/>
  <c r="J931" i="13"/>
  <c r="D932" i="13"/>
  <c r="E932" i="13"/>
  <c r="H932" i="13"/>
  <c r="J932" i="13"/>
  <c r="D933" i="13"/>
  <c r="E933" i="13"/>
  <c r="H933" i="13"/>
  <c r="J933" i="13"/>
  <c r="D934" i="13"/>
  <c r="S934" i="13" s="1"/>
  <c r="E934" i="13"/>
  <c r="K934" i="13" s="1"/>
  <c r="P934" i="13" s="1"/>
  <c r="H934" i="13"/>
  <c r="J934" i="13"/>
  <c r="D935" i="13"/>
  <c r="E935" i="13"/>
  <c r="F935" i="13" s="1"/>
  <c r="H935" i="13"/>
  <c r="J935" i="13"/>
  <c r="D936" i="13"/>
  <c r="E936" i="13"/>
  <c r="H936" i="13"/>
  <c r="J936" i="13"/>
  <c r="D937" i="13"/>
  <c r="E937" i="13"/>
  <c r="Q937" i="13" s="1"/>
  <c r="H937" i="13"/>
  <c r="J937" i="13"/>
  <c r="D938" i="13"/>
  <c r="E938" i="13"/>
  <c r="U938" i="13" s="1"/>
  <c r="H938" i="13"/>
  <c r="J938" i="13"/>
  <c r="D939" i="13"/>
  <c r="I939" i="13" s="1"/>
  <c r="E939" i="13"/>
  <c r="F939" i="13" s="1"/>
  <c r="H939" i="13"/>
  <c r="J939" i="13"/>
  <c r="D940" i="13"/>
  <c r="S940" i="13" s="1"/>
  <c r="E940" i="13"/>
  <c r="H940" i="13"/>
  <c r="J940" i="13"/>
  <c r="D941" i="13"/>
  <c r="I941" i="13" s="1"/>
  <c r="E941" i="13"/>
  <c r="Q941" i="13" s="1"/>
  <c r="H941" i="13"/>
  <c r="J941" i="13"/>
  <c r="D942" i="13"/>
  <c r="E942" i="13"/>
  <c r="F942" i="13" s="1"/>
  <c r="H942" i="13"/>
  <c r="J942" i="13"/>
  <c r="D943" i="13"/>
  <c r="E943" i="13"/>
  <c r="H943" i="13"/>
  <c r="J943" i="13"/>
  <c r="D944" i="13"/>
  <c r="E944" i="13"/>
  <c r="H944" i="13"/>
  <c r="J944" i="13"/>
  <c r="D945" i="13"/>
  <c r="I945" i="13" s="1"/>
  <c r="E945" i="13"/>
  <c r="H945" i="13"/>
  <c r="J945" i="13"/>
  <c r="D946" i="13"/>
  <c r="S946" i="13" s="1"/>
  <c r="E946" i="13"/>
  <c r="K946" i="13" s="1"/>
  <c r="P946" i="13" s="1"/>
  <c r="H946" i="13"/>
  <c r="J946" i="13"/>
  <c r="D947" i="13"/>
  <c r="I947" i="13" s="1"/>
  <c r="E947" i="13"/>
  <c r="F947" i="13" s="1"/>
  <c r="H947" i="13"/>
  <c r="J947" i="13"/>
  <c r="D948" i="13"/>
  <c r="E948" i="13"/>
  <c r="G948" i="13" s="1"/>
  <c r="H948" i="13"/>
  <c r="J948" i="13"/>
  <c r="D949" i="13"/>
  <c r="E949" i="13"/>
  <c r="H949" i="13"/>
  <c r="J949" i="13"/>
  <c r="D950" i="13"/>
  <c r="S950" i="13" s="1"/>
  <c r="E950" i="13"/>
  <c r="R950" i="13" s="1"/>
  <c r="H950" i="13"/>
  <c r="J950" i="13"/>
  <c r="D951" i="13"/>
  <c r="I951" i="13" s="1"/>
  <c r="E951" i="13"/>
  <c r="N951" i="13" s="1"/>
  <c r="H951" i="13"/>
  <c r="J951" i="13"/>
  <c r="D952" i="13"/>
  <c r="E952" i="13"/>
  <c r="M952" i="13" s="1"/>
  <c r="H952" i="13"/>
  <c r="J952" i="13"/>
  <c r="D953" i="13"/>
  <c r="E953" i="13"/>
  <c r="H953" i="13"/>
  <c r="J953" i="13"/>
  <c r="D954" i="13"/>
  <c r="E954" i="13"/>
  <c r="V954" i="13" s="1"/>
  <c r="W954" i="13" s="1"/>
  <c r="H954" i="13"/>
  <c r="J954" i="13"/>
  <c r="D955" i="13"/>
  <c r="I955" i="13" s="1"/>
  <c r="E955" i="13"/>
  <c r="N955" i="13" s="1"/>
  <c r="H955" i="13"/>
  <c r="J955" i="13"/>
  <c r="D956" i="13"/>
  <c r="S956" i="13" s="1"/>
  <c r="E956" i="13"/>
  <c r="H956" i="13"/>
  <c r="J956" i="13"/>
  <c r="D957" i="13"/>
  <c r="E957" i="13"/>
  <c r="H957" i="13"/>
  <c r="J957" i="13"/>
  <c r="D958" i="13"/>
  <c r="S958" i="13" s="1"/>
  <c r="E958" i="13"/>
  <c r="O958" i="13" s="1"/>
  <c r="H958" i="13"/>
  <c r="J958" i="13"/>
  <c r="D959" i="13"/>
  <c r="E959" i="13"/>
  <c r="F959" i="13" s="1"/>
  <c r="H959" i="13"/>
  <c r="J959" i="13"/>
  <c r="D960" i="13"/>
  <c r="E960" i="13"/>
  <c r="H960" i="13"/>
  <c r="J960" i="13"/>
  <c r="D961" i="13"/>
  <c r="E961" i="13"/>
  <c r="H961" i="13"/>
  <c r="J961" i="13"/>
  <c r="D962" i="13"/>
  <c r="S962" i="13" s="1"/>
  <c r="E962" i="13"/>
  <c r="R962" i="13" s="1"/>
  <c r="H962" i="13"/>
  <c r="J962" i="13"/>
  <c r="D963" i="13"/>
  <c r="I963" i="13" s="1"/>
  <c r="E963" i="13"/>
  <c r="H963" i="13"/>
  <c r="J963" i="13"/>
  <c r="D964" i="13"/>
  <c r="E964" i="13"/>
  <c r="F964" i="13" s="1"/>
  <c r="H964" i="13"/>
  <c r="J964" i="13"/>
  <c r="D965" i="13"/>
  <c r="E965" i="13"/>
  <c r="N965" i="13" s="1"/>
  <c r="H965" i="13"/>
  <c r="J965" i="13"/>
  <c r="D966" i="13"/>
  <c r="S966" i="13" s="1"/>
  <c r="E966" i="13"/>
  <c r="V966" i="13" s="1"/>
  <c r="W966" i="13" s="1"/>
  <c r="H966" i="13"/>
  <c r="J966" i="13"/>
  <c r="D967" i="13"/>
  <c r="I967" i="13" s="1"/>
  <c r="E967" i="13"/>
  <c r="R967" i="13" s="1"/>
  <c r="H967" i="13"/>
  <c r="J967" i="13"/>
  <c r="D968" i="13"/>
  <c r="S968" i="13" s="1"/>
  <c r="E968" i="13"/>
  <c r="H968" i="13"/>
  <c r="J968" i="13"/>
  <c r="D969" i="13"/>
  <c r="E969" i="13"/>
  <c r="N969" i="13" s="1"/>
  <c r="H969" i="13"/>
  <c r="J969" i="13"/>
  <c r="D970" i="13"/>
  <c r="E970" i="13"/>
  <c r="H970" i="13"/>
  <c r="J970" i="13"/>
  <c r="D971" i="13"/>
  <c r="E971" i="13"/>
  <c r="H971" i="13"/>
  <c r="J971" i="13"/>
  <c r="D972" i="13"/>
  <c r="S972" i="13" s="1"/>
  <c r="E972" i="13"/>
  <c r="F972" i="13" s="1"/>
  <c r="H972" i="13"/>
  <c r="J972" i="13"/>
  <c r="D973" i="13"/>
  <c r="E973" i="13"/>
  <c r="V973" i="13" s="1"/>
  <c r="W973" i="13" s="1"/>
  <c r="H973" i="13"/>
  <c r="J973" i="13"/>
  <c r="D974" i="13"/>
  <c r="S974" i="13" s="1"/>
  <c r="E974" i="13"/>
  <c r="N974" i="13" s="1"/>
  <c r="H974" i="13"/>
  <c r="J974" i="13"/>
  <c r="D975" i="13"/>
  <c r="E975" i="13"/>
  <c r="F975" i="13" s="1"/>
  <c r="H975" i="13"/>
  <c r="J975" i="13"/>
  <c r="D976" i="13"/>
  <c r="E976" i="13"/>
  <c r="H976" i="13"/>
  <c r="J976" i="13"/>
  <c r="D977" i="13"/>
  <c r="I977" i="13" s="1"/>
  <c r="E977" i="13"/>
  <c r="L977" i="13" s="1"/>
  <c r="H977" i="13"/>
  <c r="J977" i="13"/>
  <c r="D978" i="13"/>
  <c r="E978" i="13"/>
  <c r="T978" i="13" s="1"/>
  <c r="H978" i="13"/>
  <c r="J978" i="13"/>
  <c r="D979" i="13"/>
  <c r="S979" i="13" s="1"/>
  <c r="E979" i="13"/>
  <c r="Q979" i="13" s="1"/>
  <c r="H979" i="13"/>
  <c r="J979" i="13"/>
  <c r="D980" i="13"/>
  <c r="E980" i="13"/>
  <c r="F980" i="13" s="1"/>
  <c r="H980" i="13"/>
  <c r="J980" i="13"/>
  <c r="D981" i="13"/>
  <c r="E981" i="13"/>
  <c r="T981" i="13" s="1"/>
  <c r="H981" i="13"/>
  <c r="J981" i="13"/>
  <c r="D982" i="13"/>
  <c r="S982" i="13" s="1"/>
  <c r="E982" i="13"/>
  <c r="T982" i="13" s="1"/>
  <c r="H982" i="13"/>
  <c r="J982" i="13"/>
  <c r="D983" i="13"/>
  <c r="I983" i="13" s="1"/>
  <c r="E983" i="13"/>
  <c r="H983" i="13"/>
  <c r="J983" i="13"/>
  <c r="D984" i="13"/>
  <c r="S984" i="13" s="1"/>
  <c r="E984" i="13"/>
  <c r="G984" i="13" s="1"/>
  <c r="H984" i="13"/>
  <c r="J984" i="13"/>
  <c r="D985" i="13"/>
  <c r="E985" i="13"/>
  <c r="Q985" i="13" s="1"/>
  <c r="H985" i="13"/>
  <c r="J985" i="13"/>
  <c r="D986" i="13"/>
  <c r="I986" i="13" s="1"/>
  <c r="E986" i="13"/>
  <c r="L986" i="13" s="1"/>
  <c r="H986" i="13"/>
  <c r="J986" i="13"/>
  <c r="D987" i="13"/>
  <c r="E987" i="13"/>
  <c r="Q987" i="13" s="1"/>
  <c r="H987" i="13"/>
  <c r="J987" i="13"/>
  <c r="D988" i="13"/>
  <c r="I988" i="13" s="1"/>
  <c r="E988" i="13"/>
  <c r="U988" i="13" s="1"/>
  <c r="H988" i="13"/>
  <c r="J988" i="13"/>
  <c r="D989" i="13"/>
  <c r="E989" i="13"/>
  <c r="V989" i="13" s="1"/>
  <c r="W989" i="13" s="1"/>
  <c r="H989" i="13"/>
  <c r="J989" i="13"/>
  <c r="D990" i="13"/>
  <c r="I990" i="13" s="1"/>
  <c r="E990" i="13"/>
  <c r="R990" i="13" s="1"/>
  <c r="H990" i="13"/>
  <c r="J990" i="13"/>
  <c r="D991" i="13"/>
  <c r="S991" i="13" s="1"/>
  <c r="E991" i="13"/>
  <c r="G991" i="13" s="1"/>
  <c r="H991" i="13"/>
  <c r="J991" i="13"/>
  <c r="D992" i="13"/>
  <c r="I992" i="13" s="1"/>
  <c r="E992" i="13"/>
  <c r="H992" i="13"/>
  <c r="J992" i="13"/>
  <c r="D993" i="13"/>
  <c r="S993" i="13" s="1"/>
  <c r="E993" i="13"/>
  <c r="G993" i="13" s="1"/>
  <c r="H993" i="13"/>
  <c r="J993" i="13"/>
  <c r="D994" i="13"/>
  <c r="I994" i="13" s="1"/>
  <c r="E994" i="13"/>
  <c r="H994" i="13"/>
  <c r="J994" i="13"/>
  <c r="D995" i="13"/>
  <c r="S995" i="13" s="1"/>
  <c r="E995" i="13"/>
  <c r="H995" i="13"/>
  <c r="J995" i="13"/>
  <c r="D996" i="13"/>
  <c r="I996" i="13" s="1"/>
  <c r="E996" i="13"/>
  <c r="H996" i="13"/>
  <c r="J996" i="13"/>
  <c r="D997" i="13"/>
  <c r="S997" i="13" s="1"/>
  <c r="E997" i="13"/>
  <c r="Q997" i="13" s="1"/>
  <c r="H997" i="13"/>
  <c r="J997" i="13"/>
  <c r="D998" i="13"/>
  <c r="I998" i="13" s="1"/>
  <c r="E998" i="13"/>
  <c r="T998" i="13" s="1"/>
  <c r="H998" i="13"/>
  <c r="J998" i="13"/>
  <c r="D999" i="13"/>
  <c r="S999" i="13" s="1"/>
  <c r="E999" i="13"/>
  <c r="H999" i="13"/>
  <c r="J999" i="13"/>
  <c r="D1000" i="13"/>
  <c r="I1000" i="13" s="1"/>
  <c r="E1000" i="13"/>
  <c r="H1000" i="13"/>
  <c r="J1000" i="13"/>
  <c r="E3" i="13"/>
  <c r="F3" i="13" s="1"/>
  <c r="H3" i="13"/>
  <c r="D3" i="13"/>
  <c r="F420" i="13" l="1"/>
  <c r="T6" i="13"/>
  <c r="G188" i="13"/>
  <c r="K411" i="13"/>
  <c r="P411" i="13" s="1"/>
  <c r="M436" i="13"/>
  <c r="N795" i="13"/>
  <c r="M737" i="13"/>
  <c r="I876" i="13"/>
  <c r="Q262" i="13"/>
  <c r="G126" i="13"/>
  <c r="F985" i="13"/>
  <c r="T93" i="13"/>
  <c r="S4" i="13"/>
  <c r="Q176" i="13"/>
  <c r="F925" i="13"/>
  <c r="T342" i="13"/>
  <c r="I178" i="13"/>
  <c r="O448" i="13"/>
  <c r="R415" i="13"/>
  <c r="T280" i="13"/>
  <c r="G227" i="13"/>
  <c r="K688" i="13"/>
  <c r="P688" i="13" s="1"/>
  <c r="M323" i="13"/>
  <c r="G771" i="13"/>
  <c r="Q737" i="13"/>
  <c r="R584" i="13"/>
  <c r="Q388" i="13"/>
  <c r="R96" i="13"/>
  <c r="N737" i="13"/>
  <c r="Q448" i="13"/>
  <c r="K386" i="13"/>
  <c r="P386" i="13" s="1"/>
  <c r="U159" i="13"/>
  <c r="F997" i="13"/>
  <c r="K795" i="13"/>
  <c r="P795" i="13" s="1"/>
  <c r="G102" i="13"/>
  <c r="R11" i="13"/>
  <c r="U814" i="13"/>
  <c r="I530" i="13"/>
  <c r="U332" i="13"/>
  <c r="O11" i="13"/>
  <c r="V831" i="13"/>
  <c r="W831" i="13" s="1"/>
  <c r="Q629" i="13"/>
  <c r="U486" i="13"/>
  <c r="U379" i="13"/>
  <c r="F172" i="13"/>
  <c r="U126" i="13"/>
  <c r="U528" i="13"/>
  <c r="S708" i="13"/>
  <c r="R448" i="13"/>
  <c r="K408" i="13"/>
  <c r="P408" i="13" s="1"/>
  <c r="O379" i="13"/>
  <c r="M261" i="13"/>
  <c r="F204" i="13"/>
  <c r="S126" i="13"/>
  <c r="V259" i="13"/>
  <c r="W259" i="13" s="1"/>
  <c r="K955" i="13"/>
  <c r="P955" i="13" s="1"/>
  <c r="G946" i="13"/>
  <c r="G685" i="13"/>
  <c r="U667" i="13"/>
  <c r="N520" i="13"/>
  <c r="O386" i="13"/>
  <c r="T379" i="13"/>
  <c r="G368" i="13"/>
  <c r="U265" i="13"/>
  <c r="F261" i="13"/>
  <c r="U259" i="13"/>
  <c r="N109" i="13"/>
  <c r="Q11" i="13"/>
  <c r="T705" i="13"/>
  <c r="Q667" i="13"/>
  <c r="N418" i="13"/>
  <c r="Q265" i="13"/>
  <c r="S624" i="13"/>
  <c r="N578" i="13"/>
  <c r="N196" i="13"/>
  <c r="T181" i="13"/>
  <c r="U172" i="13"/>
  <c r="S105" i="13"/>
  <c r="N12" i="13"/>
  <c r="N55" i="13"/>
  <c r="T989" i="13"/>
  <c r="I619" i="13"/>
  <c r="L418" i="13"/>
  <c r="O382" i="13"/>
  <c r="I968" i="13"/>
  <c r="U869" i="13"/>
  <c r="M807" i="13"/>
  <c r="U695" i="13"/>
  <c r="Q663" i="13"/>
  <c r="L622" i="13"/>
  <c r="U564" i="13"/>
  <c r="T304" i="13"/>
  <c r="I295" i="13"/>
  <c r="N266" i="13"/>
  <c r="G259" i="13"/>
  <c r="K172" i="13"/>
  <c r="P172" i="13" s="1"/>
  <c r="I116" i="13"/>
  <c r="F109" i="13"/>
  <c r="K55" i="13"/>
  <c r="P55" i="13" s="1"/>
  <c r="Q12" i="13"/>
  <c r="I557" i="13"/>
  <c r="V266" i="13"/>
  <c r="W266" i="13" s="1"/>
  <c r="L55" i="13"/>
  <c r="M869" i="13"/>
  <c r="K807" i="13"/>
  <c r="P807" i="13" s="1"/>
  <c r="O780" i="13"/>
  <c r="G705" i="13"/>
  <c r="N649" i="13"/>
  <c r="K622" i="13"/>
  <c r="P622" i="13" s="1"/>
  <c r="V585" i="13"/>
  <c r="W585" i="13" s="1"/>
  <c r="R564" i="13"/>
  <c r="I283" i="13"/>
  <c r="F259" i="13"/>
  <c r="T372" i="13"/>
  <c r="Q372" i="13"/>
  <c r="O372" i="13"/>
  <c r="S266" i="13"/>
  <c r="G892" i="13"/>
  <c r="M846" i="13"/>
  <c r="N741" i="13"/>
  <c r="Q709" i="13"/>
  <c r="O259" i="13"/>
  <c r="O126" i="13"/>
  <c r="L11" i="13"/>
  <c r="U372" i="13"/>
  <c r="T846" i="13"/>
  <c r="T741" i="13"/>
  <c r="S436" i="13"/>
  <c r="O709" i="13"/>
  <c r="Q661" i="13"/>
  <c r="Q648" i="13"/>
  <c r="Q328" i="13"/>
  <c r="N259" i="13"/>
  <c r="V193" i="13"/>
  <c r="W193" i="13" s="1"/>
  <c r="I135" i="13"/>
  <c r="K973" i="13"/>
  <c r="P973" i="13" s="1"/>
  <c r="V952" i="13"/>
  <c r="W952" i="13" s="1"/>
  <c r="U916" i="13"/>
  <c r="V737" i="13"/>
  <c r="W737" i="13" s="1"/>
  <c r="L661" i="13"/>
  <c r="L648" i="13"/>
  <c r="M536" i="13"/>
  <c r="U521" i="13"/>
  <c r="L462" i="13"/>
  <c r="V417" i="13"/>
  <c r="W417" i="13" s="1"/>
  <c r="G372" i="13"/>
  <c r="U335" i="13"/>
  <c r="R261" i="13"/>
  <c r="O144" i="13"/>
  <c r="K126" i="13"/>
  <c r="P126" i="13" s="1"/>
  <c r="N95" i="13"/>
  <c r="I92" i="13"/>
  <c r="R84" i="13"/>
  <c r="S849" i="13"/>
  <c r="O472" i="13"/>
  <c r="N275" i="13"/>
  <c r="V144" i="13"/>
  <c r="W144" i="13" s="1"/>
  <c r="N126" i="13"/>
  <c r="N79" i="13"/>
  <c r="T935" i="13"/>
  <c r="U737" i="13"/>
  <c r="O726" i="13"/>
  <c r="T649" i="13"/>
  <c r="F372" i="13"/>
  <c r="S333" i="13"/>
  <c r="Q261" i="13"/>
  <c r="V93" i="13"/>
  <c r="W93" i="13" s="1"/>
  <c r="O852" i="13"/>
  <c r="Q852" i="13"/>
  <c r="Q830" i="13"/>
  <c r="T830" i="13"/>
  <c r="U830" i="13"/>
  <c r="I201" i="13"/>
  <c r="S201" i="13"/>
  <c r="N771" i="13"/>
  <c r="O771" i="13"/>
  <c r="M771" i="13"/>
  <c r="U771" i="13"/>
  <c r="R741" i="13"/>
  <c r="G741" i="13"/>
  <c r="K741" i="13"/>
  <c r="P741" i="13" s="1"/>
  <c r="M667" i="13"/>
  <c r="G667" i="13"/>
  <c r="K667" i="13"/>
  <c r="P667" i="13" s="1"/>
  <c r="Q574" i="13"/>
  <c r="L574" i="13"/>
  <c r="F400" i="13"/>
  <c r="M400" i="13"/>
  <c r="O400" i="13"/>
  <c r="G139" i="13"/>
  <c r="S96" i="13"/>
  <c r="I96" i="13"/>
  <c r="M30" i="13"/>
  <c r="R30" i="13"/>
  <c r="L638" i="13"/>
  <c r="N638" i="13"/>
  <c r="I556" i="13"/>
  <c r="S556" i="13"/>
  <c r="U552" i="13"/>
  <c r="V552" i="13"/>
  <c r="W552" i="13" s="1"/>
  <c r="I412" i="13"/>
  <c r="S412" i="13"/>
  <c r="K401" i="13"/>
  <c r="P401" i="13" s="1"/>
  <c r="M401" i="13"/>
  <c r="Q340" i="13"/>
  <c r="L340" i="13"/>
  <c r="V340" i="13"/>
  <c r="W340" i="13" s="1"/>
  <c r="N302" i="13"/>
  <c r="L302" i="13"/>
  <c r="Q302" i="13"/>
  <c r="V302" i="13"/>
  <c r="W302" i="13" s="1"/>
  <c r="L243" i="13"/>
  <c r="O243" i="13"/>
  <c r="U243" i="13"/>
  <c r="N231" i="13"/>
  <c r="M231" i="13"/>
  <c r="K968" i="13"/>
  <c r="P968" i="13" s="1"/>
  <c r="L968" i="13"/>
  <c r="R968" i="13"/>
  <c r="U806" i="13"/>
  <c r="M806" i="13"/>
  <c r="O806" i="13"/>
  <c r="R192" i="13"/>
  <c r="M192" i="13"/>
  <c r="L993" i="13"/>
  <c r="R993" i="13"/>
  <c r="U752" i="13"/>
  <c r="M752" i="13"/>
  <c r="O752" i="13"/>
  <c r="F880" i="13"/>
  <c r="T880" i="13"/>
  <c r="Q873" i="13"/>
  <c r="M873" i="13"/>
  <c r="R873" i="13"/>
  <c r="G999" i="13"/>
  <c r="T999" i="13"/>
  <c r="G997" i="13"/>
  <c r="T990" i="13"/>
  <c r="U968" i="13"/>
  <c r="F952" i="13"/>
  <c r="N952" i="13"/>
  <c r="O952" i="13"/>
  <c r="Q905" i="13"/>
  <c r="R905" i="13"/>
  <c r="T803" i="13"/>
  <c r="V803" i="13"/>
  <c r="W803" i="13" s="1"/>
  <c r="U741" i="13"/>
  <c r="N709" i="13"/>
  <c r="F709" i="13"/>
  <c r="K709" i="13"/>
  <c r="P709" i="13" s="1"/>
  <c r="U638" i="13"/>
  <c r="I463" i="13"/>
  <c r="S463" i="13"/>
  <c r="N362" i="13"/>
  <c r="L362" i="13"/>
  <c r="V362" i="13"/>
  <c r="W362" i="13" s="1"/>
  <c r="Q322" i="13"/>
  <c r="U322" i="13"/>
  <c r="N322" i="13"/>
  <c r="O299" i="13"/>
  <c r="F299" i="13"/>
  <c r="L299" i="13"/>
  <c r="N299" i="13"/>
  <c r="Q260" i="13"/>
  <c r="V260" i="13"/>
  <c r="W260" i="13" s="1"/>
  <c r="N97" i="13"/>
  <c r="K97" i="13"/>
  <c r="P97" i="13" s="1"/>
  <c r="U97" i="13"/>
  <c r="M66" i="13"/>
  <c r="N66" i="13"/>
  <c r="G64" i="13"/>
  <c r="Q995" i="13"/>
  <c r="F995" i="13"/>
  <c r="G872" i="13"/>
  <c r="O872" i="13"/>
  <c r="V729" i="13"/>
  <c r="W729" i="13" s="1"/>
  <c r="K729" i="13"/>
  <c r="P729" i="13" s="1"/>
  <c r="T729" i="13"/>
  <c r="K69" i="13"/>
  <c r="P69" i="13" s="1"/>
  <c r="O69" i="13"/>
  <c r="L69" i="13"/>
  <c r="U69" i="13"/>
  <c r="L798" i="13"/>
  <c r="M798" i="13"/>
  <c r="O798" i="13"/>
  <c r="O603" i="13"/>
  <c r="R603" i="13"/>
  <c r="Q603" i="13"/>
  <c r="L501" i="13"/>
  <c r="T501" i="13"/>
  <c r="O501" i="13"/>
  <c r="O754" i="13"/>
  <c r="T754" i="13"/>
  <c r="U557" i="13"/>
  <c r="Q557" i="13"/>
  <c r="V557" i="13"/>
  <c r="W557" i="13" s="1"/>
  <c r="K413" i="13"/>
  <c r="P413" i="13" s="1"/>
  <c r="N413" i="13"/>
  <c r="R413" i="13"/>
  <c r="O413" i="13"/>
  <c r="T413" i="13"/>
  <c r="T288" i="13"/>
  <c r="R288" i="13"/>
  <c r="T993" i="13"/>
  <c r="Q963" i="13"/>
  <c r="R963" i="13"/>
  <c r="I671" i="13"/>
  <c r="M606" i="13"/>
  <c r="N606" i="13"/>
  <c r="T560" i="13"/>
  <c r="F560" i="13"/>
  <c r="N558" i="13"/>
  <c r="Q558" i="13"/>
  <c r="T558" i="13"/>
  <c r="G416" i="13"/>
  <c r="R416" i="13"/>
  <c r="S68" i="13"/>
  <c r="I68" i="13"/>
  <c r="G45" i="13"/>
  <c r="N45" i="13"/>
  <c r="O45" i="13"/>
  <c r="K43" i="13"/>
  <c r="P43" i="13" s="1"/>
  <c r="M43" i="13"/>
  <c r="M825" i="13"/>
  <c r="N825" i="13"/>
  <c r="G770" i="13"/>
  <c r="M770" i="13"/>
  <c r="R770" i="13"/>
  <c r="M573" i="13"/>
  <c r="N573" i="13"/>
  <c r="T781" i="13"/>
  <c r="U781" i="13"/>
  <c r="V781" i="13"/>
  <c r="W781" i="13" s="1"/>
  <c r="T619" i="13"/>
  <c r="N619" i="13"/>
  <c r="K458" i="13"/>
  <c r="P458" i="13" s="1"/>
  <c r="M458" i="13"/>
  <c r="U281" i="13"/>
  <c r="L281" i="13"/>
  <c r="T281" i="13"/>
  <c r="O120" i="13"/>
  <c r="U120" i="13"/>
  <c r="O904" i="13"/>
  <c r="T904" i="13"/>
  <c r="V904" i="13"/>
  <c r="W904" i="13" s="1"/>
  <c r="L990" i="13"/>
  <c r="K917" i="13"/>
  <c r="P917" i="13" s="1"/>
  <c r="O876" i="13"/>
  <c r="Q876" i="13"/>
  <c r="K806" i="13"/>
  <c r="P806" i="13" s="1"/>
  <c r="G778" i="13"/>
  <c r="U778" i="13"/>
  <c r="L774" i="13"/>
  <c r="O774" i="13"/>
  <c r="G995" i="13"/>
  <c r="K993" i="13"/>
  <c r="P993" i="13" s="1"/>
  <c r="S951" i="13"/>
  <c r="Q916" i="13"/>
  <c r="F916" i="13"/>
  <c r="G916" i="13"/>
  <c r="M914" i="13"/>
  <c r="L914" i="13"/>
  <c r="U904" i="13"/>
  <c r="M903" i="13"/>
  <c r="R903" i="13"/>
  <c r="Q903" i="13"/>
  <c r="I865" i="13"/>
  <c r="S865" i="13"/>
  <c r="T798" i="13"/>
  <c r="O755" i="13"/>
  <c r="V755" i="13"/>
  <c r="W755" i="13" s="1"/>
  <c r="T755" i="13"/>
  <c r="M751" i="13"/>
  <c r="K751" i="13"/>
  <c r="P751" i="13" s="1"/>
  <c r="N751" i="13"/>
  <c r="K745" i="13"/>
  <c r="P745" i="13" s="1"/>
  <c r="M745" i="13"/>
  <c r="Q741" i="13"/>
  <c r="L673" i="13"/>
  <c r="M673" i="13"/>
  <c r="V673" i="13"/>
  <c r="W673" i="13" s="1"/>
  <c r="T667" i="13"/>
  <c r="N577" i="13"/>
  <c r="O577" i="13"/>
  <c r="U577" i="13"/>
  <c r="F552" i="13"/>
  <c r="K474" i="13"/>
  <c r="P474" i="13" s="1"/>
  <c r="N474" i="13"/>
  <c r="L474" i="13"/>
  <c r="F278" i="13"/>
  <c r="G185" i="13"/>
  <c r="U180" i="13"/>
  <c r="L180" i="13"/>
  <c r="K869" i="13"/>
  <c r="P869" i="13" s="1"/>
  <c r="F860" i="13"/>
  <c r="K780" i="13"/>
  <c r="P780" i="13" s="1"/>
  <c r="L737" i="13"/>
  <c r="F705" i="13"/>
  <c r="G631" i="13"/>
  <c r="L576" i="13"/>
  <c r="O547" i="13"/>
  <c r="L480" i="13"/>
  <c r="N372" i="13"/>
  <c r="T357" i="13"/>
  <c r="N280" i="13"/>
  <c r="K196" i="13"/>
  <c r="P196" i="13" s="1"/>
  <c r="O63" i="13"/>
  <c r="R13" i="13"/>
  <c r="F564" i="13"/>
  <c r="K372" i="13"/>
  <c r="P372" i="13" s="1"/>
  <c r="T55" i="13"/>
  <c r="F11" i="13"/>
  <c r="U705" i="13"/>
  <c r="V584" i="13"/>
  <c r="W584" i="13" s="1"/>
  <c r="T520" i="13"/>
  <c r="S410" i="13"/>
  <c r="S376" i="13"/>
  <c r="O55" i="13"/>
  <c r="S48" i="13"/>
  <c r="G789" i="13"/>
  <c r="Q789" i="13"/>
  <c r="K789" i="13"/>
  <c r="P789" i="13" s="1"/>
  <c r="N789" i="13"/>
  <c r="V789" i="13"/>
  <c r="W789" i="13" s="1"/>
  <c r="R553" i="13"/>
  <c r="L553" i="13"/>
  <c r="T336" i="13"/>
  <c r="O336" i="13"/>
  <c r="I502" i="13"/>
  <c r="S502" i="13"/>
  <c r="R466" i="13"/>
  <c r="V466" i="13"/>
  <c r="W466" i="13" s="1"/>
  <c r="N466" i="13"/>
  <c r="K466" i="13"/>
  <c r="P466" i="13" s="1"/>
  <c r="F422" i="13"/>
  <c r="N422" i="13"/>
  <c r="G422" i="13"/>
  <c r="O422" i="13"/>
  <c r="K422" i="13"/>
  <c r="P422" i="13" s="1"/>
  <c r="L422" i="13"/>
  <c r="S206" i="13"/>
  <c r="I206" i="13"/>
  <c r="V976" i="13"/>
  <c r="W976" i="13" s="1"/>
  <c r="L976" i="13"/>
  <c r="S873" i="13"/>
  <c r="Q844" i="13"/>
  <c r="R844" i="13"/>
  <c r="K820" i="13"/>
  <c r="P820" i="13" s="1"/>
  <c r="T820" i="13"/>
  <c r="R794" i="13"/>
  <c r="K794" i="13"/>
  <c r="P794" i="13" s="1"/>
  <c r="M794" i="13"/>
  <c r="I770" i="13"/>
  <c r="S770" i="13"/>
  <c r="T503" i="13"/>
  <c r="M503" i="13"/>
  <c r="V209" i="13"/>
  <c r="W209" i="13" s="1"/>
  <c r="U209" i="13"/>
  <c r="I196" i="13"/>
  <c r="S196" i="13"/>
  <c r="U1000" i="13"/>
  <c r="K1000" i="13"/>
  <c r="P1000" i="13" s="1"/>
  <c r="I843" i="13"/>
  <c r="S843" i="13"/>
  <c r="K744" i="13"/>
  <c r="P744" i="13" s="1"/>
  <c r="O744" i="13"/>
  <c r="S59" i="13"/>
  <c r="I59" i="13"/>
  <c r="O174" i="13"/>
  <c r="N174" i="13"/>
  <c r="G174" i="13"/>
  <c r="Q174" i="13"/>
  <c r="L842" i="13"/>
  <c r="Q842" i="13"/>
  <c r="M842" i="13"/>
  <c r="L707" i="13"/>
  <c r="T707" i="13"/>
  <c r="G696" i="13"/>
  <c r="L696" i="13"/>
  <c r="V422" i="13"/>
  <c r="W422" i="13" s="1"/>
  <c r="M402" i="13"/>
  <c r="N402" i="13"/>
  <c r="Q402" i="13"/>
  <c r="G377" i="13"/>
  <c r="U377" i="13"/>
  <c r="Q228" i="13"/>
  <c r="R228" i="13"/>
  <c r="N228" i="13"/>
  <c r="M228" i="13"/>
  <c r="M179" i="13"/>
  <c r="T179" i="13"/>
  <c r="I144" i="13"/>
  <c r="S144" i="13"/>
  <c r="G129" i="13"/>
  <c r="R129" i="13"/>
  <c r="V843" i="13"/>
  <c r="W843" i="13" s="1"/>
  <c r="T843" i="13"/>
  <c r="N848" i="13"/>
  <c r="T848" i="13"/>
  <c r="L659" i="13"/>
  <c r="M659" i="13"/>
  <c r="U960" i="13"/>
  <c r="M960" i="13"/>
  <c r="U956" i="13"/>
  <c r="R956" i="13"/>
  <c r="T956" i="13"/>
  <c r="M811" i="13"/>
  <c r="T811" i="13"/>
  <c r="V811" i="13"/>
  <c r="W811" i="13" s="1"/>
  <c r="R270" i="13"/>
  <c r="T270" i="13"/>
  <c r="N957" i="13"/>
  <c r="T957" i="13"/>
  <c r="U957" i="13"/>
  <c r="V957" i="13"/>
  <c r="W957" i="13" s="1"/>
  <c r="G880" i="13"/>
  <c r="N880" i="13"/>
  <c r="Q880" i="13"/>
  <c r="O880" i="13"/>
  <c r="I847" i="13"/>
  <c r="S847" i="13"/>
  <c r="G810" i="13"/>
  <c r="Q810" i="13"/>
  <c r="T810" i="13"/>
  <c r="S807" i="13"/>
  <c r="I807" i="13"/>
  <c r="G800" i="13"/>
  <c r="L489" i="13"/>
  <c r="O489" i="13"/>
  <c r="T445" i="13"/>
  <c r="G445" i="13"/>
  <c r="G424" i="13"/>
  <c r="V424" i="13"/>
  <c r="W424" i="13" s="1"/>
  <c r="U424" i="13"/>
  <c r="U422" i="13"/>
  <c r="U502" i="13"/>
  <c r="T502" i="13"/>
  <c r="V502" i="13"/>
  <c r="W502" i="13" s="1"/>
  <c r="L939" i="13"/>
  <c r="Q939" i="13"/>
  <c r="T939" i="13"/>
  <c r="S819" i="13"/>
  <c r="I819" i="13"/>
  <c r="V572" i="13"/>
  <c r="W572" i="13" s="1"/>
  <c r="M572" i="13"/>
  <c r="K396" i="13"/>
  <c r="P396" i="13" s="1"/>
  <c r="N396" i="13"/>
  <c r="O396" i="13"/>
  <c r="T396" i="13"/>
  <c r="V777" i="13"/>
  <c r="W777" i="13" s="1"/>
  <c r="N777" i="13"/>
  <c r="T777" i="13"/>
  <c r="I732" i="13"/>
  <c r="S732" i="13"/>
  <c r="F454" i="13"/>
  <c r="L454" i="13"/>
  <c r="U454" i="13"/>
  <c r="N454" i="13"/>
  <c r="O454" i="13"/>
  <c r="G91" i="13"/>
  <c r="Q91" i="13"/>
  <c r="R91" i="13"/>
  <c r="O91" i="13"/>
  <c r="N91" i="13"/>
  <c r="I313" i="13"/>
  <c r="S313" i="13"/>
  <c r="G285" i="13"/>
  <c r="L285" i="13"/>
  <c r="G761" i="13"/>
  <c r="N761" i="13"/>
  <c r="Q504" i="13"/>
  <c r="U504" i="13"/>
  <c r="M460" i="13"/>
  <c r="U460" i="13"/>
  <c r="M350" i="13"/>
  <c r="F350" i="13"/>
  <c r="V350" i="13"/>
  <c r="W350" i="13" s="1"/>
  <c r="G350" i="13"/>
  <c r="L350" i="13"/>
  <c r="S287" i="13"/>
  <c r="I287" i="13"/>
  <c r="T204" i="13"/>
  <c r="Q204" i="13"/>
  <c r="U204" i="13"/>
  <c r="F190" i="13"/>
  <c r="M190" i="13"/>
  <c r="I169" i="13"/>
  <c r="S169" i="13"/>
  <c r="N150" i="13"/>
  <c r="O150" i="13"/>
  <c r="V150" i="13"/>
  <c r="W150" i="13" s="1"/>
  <c r="V92" i="13"/>
  <c r="W92" i="13" s="1"/>
  <c r="F92" i="13"/>
  <c r="T71" i="13"/>
  <c r="N71" i="13"/>
  <c r="Q71" i="13"/>
  <c r="F71" i="13"/>
  <c r="G42" i="13"/>
  <c r="M35" i="13"/>
  <c r="L35" i="13"/>
  <c r="G980" i="13"/>
  <c r="U917" i="13"/>
  <c r="G876" i="13"/>
  <c r="I778" i="13"/>
  <c r="S778" i="13"/>
  <c r="O731" i="13"/>
  <c r="K731" i="13"/>
  <c r="P731" i="13" s="1"/>
  <c r="N673" i="13"/>
  <c r="O673" i="13"/>
  <c r="R639" i="13"/>
  <c r="K624" i="13"/>
  <c r="P624" i="13" s="1"/>
  <c r="N624" i="13"/>
  <c r="F606" i="13"/>
  <c r="V606" i="13"/>
  <c r="W606" i="13" s="1"/>
  <c r="L603" i="13"/>
  <c r="F603" i="13"/>
  <c r="U603" i="13"/>
  <c r="G603" i="13"/>
  <c r="N603" i="13"/>
  <c r="O599" i="13"/>
  <c r="T599" i="13"/>
  <c r="L578" i="13"/>
  <c r="I539" i="13"/>
  <c r="T308" i="13"/>
  <c r="M296" i="13"/>
  <c r="K296" i="13"/>
  <c r="P296" i="13" s="1"/>
  <c r="I267" i="13"/>
  <c r="T255" i="13"/>
  <c r="N255" i="13"/>
  <c r="S152" i="13"/>
  <c r="I152" i="13"/>
  <c r="N83" i="13"/>
  <c r="T83" i="13"/>
  <c r="F83" i="13"/>
  <c r="V72" i="13"/>
  <c r="W72" i="13" s="1"/>
  <c r="O72" i="13"/>
  <c r="F42" i="13"/>
  <c r="O158" i="13"/>
  <c r="U158" i="13"/>
  <c r="F100" i="13"/>
  <c r="N100" i="13"/>
  <c r="I728" i="13"/>
  <c r="S728" i="13"/>
  <c r="V761" i="13"/>
  <c r="W761" i="13" s="1"/>
  <c r="L706" i="13"/>
  <c r="T706" i="13"/>
  <c r="N265" i="13"/>
  <c r="T265" i="13"/>
  <c r="V773" i="13"/>
  <c r="W773" i="13" s="1"/>
  <c r="G773" i="13"/>
  <c r="S771" i="13"/>
  <c r="O995" i="13"/>
  <c r="R917" i="13"/>
  <c r="M671" i="13"/>
  <c r="K671" i="13"/>
  <c r="P671" i="13" s="1"/>
  <c r="U671" i="13"/>
  <c r="G671" i="13"/>
  <c r="O465" i="13"/>
  <c r="M465" i="13"/>
  <c r="N995" i="13"/>
  <c r="Q917" i="13"/>
  <c r="F767" i="13"/>
  <c r="V767" i="13"/>
  <c r="W767" i="13" s="1"/>
  <c r="Q761" i="13"/>
  <c r="V745" i="13"/>
  <c r="W745" i="13" s="1"/>
  <c r="O745" i="13"/>
  <c r="Q745" i="13"/>
  <c r="G688" i="13"/>
  <c r="O688" i="13"/>
  <c r="G663" i="13"/>
  <c r="F663" i="13"/>
  <c r="R663" i="13"/>
  <c r="G658" i="13"/>
  <c r="T658" i="13"/>
  <c r="F638" i="13"/>
  <c r="Q638" i="13"/>
  <c r="N628" i="13"/>
  <c r="K574" i="13"/>
  <c r="P574" i="13" s="1"/>
  <c r="V574" i="13"/>
  <c r="W574" i="13" s="1"/>
  <c r="G418" i="13"/>
  <c r="O418" i="13"/>
  <c r="F408" i="13"/>
  <c r="U408" i="13"/>
  <c r="Q362" i="13"/>
  <c r="R362" i="13"/>
  <c r="U362" i="13"/>
  <c r="U350" i="13"/>
  <c r="K266" i="13"/>
  <c r="P266" i="13" s="1"/>
  <c r="R266" i="13"/>
  <c r="U250" i="13"/>
  <c r="L204" i="13"/>
  <c r="I193" i="13"/>
  <c r="S193" i="13"/>
  <c r="O171" i="13"/>
  <c r="L158" i="13"/>
  <c r="G155" i="13"/>
  <c r="L155" i="13"/>
  <c r="U153" i="13"/>
  <c r="R153" i="13"/>
  <c r="R123" i="13"/>
  <c r="S117" i="13"/>
  <c r="I117" i="13"/>
  <c r="S88" i="13"/>
  <c r="I88" i="13"/>
  <c r="V71" i="13"/>
  <c r="W71" i="13" s="1"/>
  <c r="S60" i="13"/>
  <c r="Q47" i="13"/>
  <c r="G46" i="13"/>
  <c r="K46" i="13"/>
  <c r="P46" i="13" s="1"/>
  <c r="Q651" i="13"/>
  <c r="L651" i="13"/>
  <c r="M246" i="13"/>
  <c r="N246" i="13"/>
  <c r="I228" i="13"/>
  <c r="S228" i="13"/>
  <c r="T692" i="13"/>
  <c r="G692" i="13"/>
  <c r="G814" i="13"/>
  <c r="T814" i="13"/>
  <c r="O567" i="13"/>
  <c r="N567" i="13"/>
  <c r="T488" i="13"/>
  <c r="Q488" i="13"/>
  <c r="G474" i="13"/>
  <c r="O474" i="13"/>
  <c r="Q474" i="13"/>
  <c r="I438" i="13"/>
  <c r="S438" i="13"/>
  <c r="F342" i="13"/>
  <c r="V342" i="13"/>
  <c r="W342" i="13" s="1"/>
  <c r="Q314" i="13"/>
  <c r="V314" i="13"/>
  <c r="W314" i="13" s="1"/>
  <c r="F314" i="13"/>
  <c r="O81" i="13"/>
  <c r="F81" i="13"/>
  <c r="G81" i="13"/>
  <c r="Q81" i="13"/>
  <c r="T47" i="13"/>
  <c r="S820" i="13"/>
  <c r="L784" i="13"/>
  <c r="T784" i="13"/>
  <c r="S977" i="13"/>
  <c r="T876" i="13"/>
  <c r="R869" i="13"/>
  <c r="O795" i="13"/>
  <c r="O761" i="13"/>
  <c r="F755" i="13"/>
  <c r="N755" i="13"/>
  <c r="S682" i="13"/>
  <c r="G677" i="13"/>
  <c r="O677" i="13"/>
  <c r="T673" i="13"/>
  <c r="L628" i="13"/>
  <c r="U501" i="13"/>
  <c r="R501" i="13"/>
  <c r="L497" i="13"/>
  <c r="T497" i="13"/>
  <c r="U474" i="13"/>
  <c r="R382" i="13"/>
  <c r="T382" i="13"/>
  <c r="O350" i="13"/>
  <c r="F328" i="13"/>
  <c r="M328" i="13"/>
  <c r="U299" i="13"/>
  <c r="F245" i="13"/>
  <c r="T245" i="13"/>
  <c r="K204" i="13"/>
  <c r="P204" i="13" s="1"/>
  <c r="U185" i="13"/>
  <c r="S172" i="13"/>
  <c r="L171" i="13"/>
  <c r="K158" i="13"/>
  <c r="P158" i="13" s="1"/>
  <c r="U144" i="13"/>
  <c r="G144" i="13"/>
  <c r="N144" i="13"/>
  <c r="M133" i="13"/>
  <c r="N133" i="13"/>
  <c r="Q133" i="13"/>
  <c r="L123" i="13"/>
  <c r="K100" i="13"/>
  <c r="P100" i="13" s="1"/>
  <c r="U71" i="13"/>
  <c r="N70" i="13"/>
  <c r="U70" i="13"/>
  <c r="F69" i="13"/>
  <c r="M69" i="13"/>
  <c r="N69" i="13"/>
  <c r="V69" i="13"/>
  <c r="W69" i="13" s="1"/>
  <c r="O57" i="13"/>
  <c r="M57" i="13"/>
  <c r="U57" i="13"/>
  <c r="G43" i="13"/>
  <c r="V43" i="13"/>
  <c r="W43" i="13" s="1"/>
  <c r="S26" i="13"/>
  <c r="S776" i="13"/>
  <c r="S756" i="13"/>
  <c r="K737" i="13"/>
  <c r="P737" i="13" s="1"/>
  <c r="O695" i="13"/>
  <c r="Q577" i="13"/>
  <c r="M558" i="13"/>
  <c r="U525" i="13"/>
  <c r="M520" i="13"/>
  <c r="I466" i="13"/>
  <c r="L448" i="13"/>
  <c r="N437" i="13"/>
  <c r="L413" i="13"/>
  <c r="T360" i="13"/>
  <c r="O335" i="13"/>
  <c r="M302" i="13"/>
  <c r="I215" i="13"/>
  <c r="Q192" i="13"/>
  <c r="T737" i="13"/>
  <c r="G737" i="13"/>
  <c r="Q705" i="13"/>
  <c r="N667" i="13"/>
  <c r="F512" i="13"/>
  <c r="G448" i="13"/>
  <c r="U413" i="13"/>
  <c r="G413" i="13"/>
  <c r="G360" i="13"/>
  <c r="G173" i="13"/>
  <c r="V79" i="13"/>
  <c r="W79" i="13" s="1"/>
  <c r="O770" i="13"/>
  <c r="O741" i="13"/>
  <c r="U726" i="13"/>
  <c r="O79" i="13"/>
  <c r="M920" i="13"/>
  <c r="O920" i="13"/>
  <c r="S871" i="13"/>
  <c r="I871" i="13"/>
  <c r="M853" i="13"/>
  <c r="K853" i="13"/>
  <c r="P853" i="13" s="1"/>
  <c r="I456" i="13"/>
  <c r="S456" i="13"/>
  <c r="L414" i="13"/>
  <c r="T414" i="13"/>
  <c r="S302" i="13"/>
  <c r="I302" i="13"/>
  <c r="L609" i="13"/>
  <c r="U609" i="13"/>
  <c r="U516" i="13"/>
  <c r="K516" i="13"/>
  <c r="P516" i="13" s="1"/>
  <c r="K306" i="13"/>
  <c r="P306" i="13" s="1"/>
  <c r="O306" i="13"/>
  <c r="V306" i="13"/>
  <c r="W306" i="13" s="1"/>
  <c r="N306" i="13"/>
  <c r="U306" i="13"/>
  <c r="M287" i="13"/>
  <c r="V287" i="13"/>
  <c r="W287" i="13" s="1"/>
  <c r="I185" i="13"/>
  <c r="S185" i="13"/>
  <c r="U992" i="13"/>
  <c r="L992" i="13"/>
  <c r="R992" i="13"/>
  <c r="V839" i="13"/>
  <c r="W839" i="13" s="1"/>
  <c r="K839" i="13"/>
  <c r="P839" i="13" s="1"/>
  <c r="M839" i="13"/>
  <c r="S518" i="13"/>
  <c r="I518" i="13"/>
  <c r="V470" i="13"/>
  <c r="W470" i="13" s="1"/>
  <c r="O470" i="13"/>
  <c r="F470" i="13"/>
  <c r="T470" i="13"/>
  <c r="G470" i="13"/>
  <c r="O468" i="13"/>
  <c r="T468" i="13"/>
  <c r="N428" i="13"/>
  <c r="O428" i="13"/>
  <c r="L428" i="13"/>
  <c r="M428" i="13"/>
  <c r="R424" i="13"/>
  <c r="T424" i="13"/>
  <c r="M424" i="13"/>
  <c r="K424" i="13"/>
  <c r="P424" i="13" s="1"/>
  <c r="L424" i="13"/>
  <c r="F326" i="13"/>
  <c r="O326" i="13"/>
  <c r="G326" i="13"/>
  <c r="Q326" i="13"/>
  <c r="T326" i="13"/>
  <c r="V326" i="13"/>
  <c r="W326" i="13" s="1"/>
  <c r="M326" i="13"/>
  <c r="K326" i="13"/>
  <c r="P326" i="13" s="1"/>
  <c r="L326" i="13"/>
  <c r="O324" i="13"/>
  <c r="V324" i="13"/>
  <c r="W324" i="13" s="1"/>
  <c r="F324" i="13"/>
  <c r="K324" i="13"/>
  <c r="P324" i="13" s="1"/>
  <c r="N324" i="13"/>
  <c r="R200" i="13"/>
  <c r="F200" i="13"/>
  <c r="Q200" i="13"/>
  <c r="G200" i="13"/>
  <c r="U200" i="13"/>
  <c r="L200" i="13"/>
  <c r="O200" i="13"/>
  <c r="M200" i="13"/>
  <c r="N200" i="13"/>
  <c r="G198" i="13"/>
  <c r="O198" i="13"/>
  <c r="K111" i="13"/>
  <c r="P111" i="13" s="1"/>
  <c r="M111" i="13"/>
  <c r="N111" i="13"/>
  <c r="U111" i="13"/>
  <c r="L111" i="13"/>
  <c r="Q111" i="13"/>
  <c r="V111" i="13"/>
  <c r="W111" i="13" s="1"/>
  <c r="I740" i="13"/>
  <c r="S740" i="13"/>
  <c r="G723" i="13"/>
  <c r="L723" i="13"/>
  <c r="O723" i="13"/>
  <c r="T703" i="13"/>
  <c r="T702" i="13"/>
  <c r="U689" i="13"/>
  <c r="M626" i="13"/>
  <c r="N626" i="13"/>
  <c r="V626" i="13"/>
  <c r="W626" i="13" s="1"/>
  <c r="F626" i="13"/>
  <c r="G482" i="13"/>
  <c r="M482" i="13"/>
  <c r="O482" i="13"/>
  <c r="V482" i="13"/>
  <c r="W482" i="13" s="1"/>
  <c r="K482" i="13"/>
  <c r="P482" i="13" s="1"/>
  <c r="L482" i="13"/>
  <c r="R482" i="13"/>
  <c r="I462" i="13"/>
  <c r="S462" i="13"/>
  <c r="Q424" i="13"/>
  <c r="V368" i="13"/>
  <c r="W368" i="13" s="1"/>
  <c r="K368" i="13"/>
  <c r="P368" i="13" s="1"/>
  <c r="N368" i="13"/>
  <c r="Q368" i="13"/>
  <c r="L368" i="13"/>
  <c r="O368" i="13"/>
  <c r="R368" i="13"/>
  <c r="Q253" i="13"/>
  <c r="M253" i="13"/>
  <c r="U253" i="13"/>
  <c r="V253" i="13"/>
  <c r="W253" i="13" s="1"/>
  <c r="I198" i="13"/>
  <c r="S198" i="13"/>
  <c r="I127" i="13"/>
  <c r="S127" i="13"/>
  <c r="I120" i="13"/>
  <c r="S120" i="13"/>
  <c r="L75" i="13"/>
  <c r="F75" i="13"/>
  <c r="S57" i="13"/>
  <c r="I57" i="13"/>
  <c r="K999" i="13"/>
  <c r="P999" i="13" s="1"/>
  <c r="T987" i="13"/>
  <c r="S986" i="13"/>
  <c r="I973" i="13"/>
  <c r="S973" i="13"/>
  <c r="K966" i="13"/>
  <c r="P966" i="13" s="1"/>
  <c r="L966" i="13"/>
  <c r="I931" i="13"/>
  <c r="S931" i="13"/>
  <c r="V916" i="13"/>
  <c r="W916" i="13" s="1"/>
  <c r="L916" i="13"/>
  <c r="M916" i="13"/>
  <c r="I880" i="13"/>
  <c r="Q865" i="13"/>
  <c r="T856" i="13"/>
  <c r="R853" i="13"/>
  <c r="G848" i="13"/>
  <c r="M848" i="13"/>
  <c r="V841" i="13"/>
  <c r="W841" i="13" s="1"/>
  <c r="T838" i="13"/>
  <c r="G775" i="13"/>
  <c r="N775" i="13"/>
  <c r="O775" i="13"/>
  <c r="Q763" i="13"/>
  <c r="I745" i="13"/>
  <c r="S745" i="13"/>
  <c r="V711" i="13"/>
  <c r="W711" i="13" s="1"/>
  <c r="S702" i="13"/>
  <c r="F687" i="13"/>
  <c r="K675" i="13"/>
  <c r="P675" i="13" s="1"/>
  <c r="M675" i="13"/>
  <c r="O675" i="13"/>
  <c r="U616" i="13"/>
  <c r="R616" i="13"/>
  <c r="U592" i="13"/>
  <c r="V592" i="13"/>
  <c r="W592" i="13" s="1"/>
  <c r="L592" i="13"/>
  <c r="U534" i="13"/>
  <c r="T509" i="13"/>
  <c r="R470" i="13"/>
  <c r="O424" i="13"/>
  <c r="U420" i="13"/>
  <c r="G420" i="13"/>
  <c r="L420" i="13"/>
  <c r="O420" i="13"/>
  <c r="Q420" i="13"/>
  <c r="T420" i="13"/>
  <c r="V414" i="13"/>
  <c r="W414" i="13" s="1"/>
  <c r="I378" i="13"/>
  <c r="S378" i="13"/>
  <c r="G338" i="13"/>
  <c r="N338" i="13"/>
  <c r="O338" i="13"/>
  <c r="F338" i="13"/>
  <c r="K338" i="13"/>
  <c r="P338" i="13" s="1"/>
  <c r="L338" i="13"/>
  <c r="F235" i="13"/>
  <c r="O235" i="13"/>
  <c r="Q235" i="13"/>
  <c r="L227" i="13"/>
  <c r="O227" i="13"/>
  <c r="T227" i="13"/>
  <c r="U227" i="13"/>
  <c r="R227" i="13"/>
  <c r="V227" i="13"/>
  <c r="W227" i="13" s="1"/>
  <c r="Q145" i="13"/>
  <c r="V145" i="13"/>
  <c r="W145" i="13" s="1"/>
  <c r="M139" i="13"/>
  <c r="U139" i="13"/>
  <c r="V139" i="13"/>
  <c r="W139" i="13" s="1"/>
  <c r="L139" i="13"/>
  <c r="S63" i="13"/>
  <c r="I63" i="13"/>
  <c r="F983" i="13"/>
  <c r="Q983" i="13"/>
  <c r="S957" i="13"/>
  <c r="I957" i="13"/>
  <c r="I727" i="13"/>
  <c r="S727" i="13"/>
  <c r="Q703" i="13"/>
  <c r="G703" i="13"/>
  <c r="R666" i="13"/>
  <c r="K666" i="13"/>
  <c r="P666" i="13" s="1"/>
  <c r="O537" i="13"/>
  <c r="R537" i="13"/>
  <c r="G537" i="13"/>
  <c r="S493" i="13"/>
  <c r="I493" i="13"/>
  <c r="G191" i="13"/>
  <c r="R191" i="13"/>
  <c r="U191" i="13"/>
  <c r="K191" i="13"/>
  <c r="P191" i="13" s="1"/>
  <c r="M191" i="13"/>
  <c r="U884" i="13"/>
  <c r="L884" i="13"/>
  <c r="S703" i="13"/>
  <c r="I703" i="13"/>
  <c r="F689" i="13"/>
  <c r="G689" i="13"/>
  <c r="Q679" i="13"/>
  <c r="R679" i="13"/>
  <c r="K668" i="13"/>
  <c r="P668" i="13" s="1"/>
  <c r="O668" i="13"/>
  <c r="T668" i="13"/>
  <c r="N600" i="13"/>
  <c r="V600" i="13"/>
  <c r="W600" i="13" s="1"/>
  <c r="N479" i="13"/>
  <c r="K479" i="13"/>
  <c r="P479" i="13" s="1"/>
  <c r="V479" i="13"/>
  <c r="W479" i="13" s="1"/>
  <c r="M186" i="13"/>
  <c r="G186" i="13"/>
  <c r="N186" i="13"/>
  <c r="R186" i="13"/>
  <c r="T186" i="13"/>
  <c r="R108" i="13"/>
  <c r="V108" i="13"/>
  <c r="W108" i="13" s="1"/>
  <c r="F14" i="13"/>
  <c r="Q14" i="13"/>
  <c r="N14" i="13"/>
  <c r="U14" i="13"/>
  <c r="Q999" i="13"/>
  <c r="S990" i="13"/>
  <c r="Q961" i="13"/>
  <c r="K961" i="13"/>
  <c r="P961" i="13" s="1"/>
  <c r="L961" i="13"/>
  <c r="N961" i="13"/>
  <c r="S926" i="13"/>
  <c r="I926" i="13"/>
  <c r="O712" i="13"/>
  <c r="L712" i="13"/>
  <c r="U703" i="13"/>
  <c r="G653" i="13"/>
  <c r="O653" i="13"/>
  <c r="L653" i="13"/>
  <c r="Q653" i="13"/>
  <c r="V884" i="13"/>
  <c r="W884" i="13" s="1"/>
  <c r="U853" i="13"/>
  <c r="F989" i="13"/>
  <c r="U989" i="13"/>
  <c r="K983" i="13"/>
  <c r="P983" i="13" s="1"/>
  <c r="Q977" i="13"/>
  <c r="K977" i="13"/>
  <c r="P977" i="13" s="1"/>
  <c r="F927" i="13"/>
  <c r="M927" i="13"/>
  <c r="S892" i="13"/>
  <c r="I892" i="13"/>
  <c r="O884" i="13"/>
  <c r="U864" i="13"/>
  <c r="V864" i="13"/>
  <c r="W864" i="13" s="1"/>
  <c r="Q856" i="13"/>
  <c r="Q853" i="13"/>
  <c r="U711" i="13"/>
  <c r="L537" i="13"/>
  <c r="F348" i="13"/>
  <c r="R348" i="13"/>
  <c r="N348" i="13"/>
  <c r="U348" i="13"/>
  <c r="U326" i="13"/>
  <c r="R287" i="13"/>
  <c r="S258" i="13"/>
  <c r="I258" i="13"/>
  <c r="I212" i="13"/>
  <c r="S212" i="13"/>
  <c r="O184" i="13"/>
  <c r="N184" i="13"/>
  <c r="M160" i="13"/>
  <c r="U160" i="13"/>
  <c r="K160" i="13"/>
  <c r="P160" i="13" s="1"/>
  <c r="I73" i="13"/>
  <c r="S73" i="13"/>
  <c r="S23" i="13"/>
  <c r="I23" i="13"/>
  <c r="V999" i="13"/>
  <c r="W999" i="13" s="1"/>
  <c r="K982" i="13"/>
  <c r="P982" i="13" s="1"/>
  <c r="F982" i="13"/>
  <c r="G962" i="13"/>
  <c r="T962" i="13"/>
  <c r="G920" i="13"/>
  <c r="O916" i="13"/>
  <c r="S899" i="13"/>
  <c r="I899" i="13"/>
  <c r="M884" i="13"/>
  <c r="L866" i="13"/>
  <c r="N856" i="13"/>
  <c r="S766" i="13"/>
  <c r="N765" i="13"/>
  <c r="L765" i="13"/>
  <c r="T765" i="13"/>
  <c r="U765" i="13"/>
  <c r="M763" i="13"/>
  <c r="S716" i="13"/>
  <c r="O705" i="13"/>
  <c r="N689" i="13"/>
  <c r="L678" i="13"/>
  <c r="T678" i="13"/>
  <c r="R659" i="13"/>
  <c r="F659" i="13"/>
  <c r="O659" i="13"/>
  <c r="G659" i="13"/>
  <c r="Q659" i="13"/>
  <c r="K659" i="13"/>
  <c r="P659" i="13" s="1"/>
  <c r="V659" i="13"/>
  <c r="W659" i="13" s="1"/>
  <c r="N659" i="13"/>
  <c r="T659" i="13"/>
  <c r="U659" i="13"/>
  <c r="T653" i="13"/>
  <c r="O637" i="13"/>
  <c r="V637" i="13"/>
  <c r="W637" i="13" s="1"/>
  <c r="T579" i="13"/>
  <c r="M579" i="13"/>
  <c r="F546" i="13"/>
  <c r="Q546" i="13"/>
  <c r="K546" i="13"/>
  <c r="P546" i="13" s="1"/>
  <c r="N546" i="13"/>
  <c r="N470" i="13"/>
  <c r="R453" i="13"/>
  <c r="I435" i="13"/>
  <c r="S435" i="13"/>
  <c r="R403" i="13"/>
  <c r="T403" i="13"/>
  <c r="F394" i="13"/>
  <c r="L394" i="13"/>
  <c r="N394" i="13"/>
  <c r="U394" i="13"/>
  <c r="T368" i="13"/>
  <c r="G356" i="13"/>
  <c r="N356" i="13"/>
  <c r="L356" i="13"/>
  <c r="M352" i="13"/>
  <c r="U352" i="13"/>
  <c r="R326" i="13"/>
  <c r="T291" i="13"/>
  <c r="U291" i="13"/>
  <c r="I264" i="13"/>
  <c r="S264" i="13"/>
  <c r="T244" i="13"/>
  <c r="Q244" i="13"/>
  <c r="T210" i="13"/>
  <c r="R210" i="13"/>
  <c r="V210" i="13"/>
  <c r="W210" i="13" s="1"/>
  <c r="L186" i="13"/>
  <c r="F112" i="13"/>
  <c r="V112" i="13"/>
  <c r="W112" i="13" s="1"/>
  <c r="S70" i="13"/>
  <c r="R67" i="13"/>
  <c r="Q67" i="13"/>
  <c r="K865" i="13"/>
  <c r="P865" i="13" s="1"/>
  <c r="R865" i="13"/>
  <c r="U865" i="13"/>
  <c r="O739" i="13"/>
  <c r="Q739" i="13"/>
  <c r="M702" i="13"/>
  <c r="K702" i="13"/>
  <c r="P702" i="13" s="1"/>
  <c r="O702" i="13"/>
  <c r="R702" i="13"/>
  <c r="L660" i="13"/>
  <c r="O660" i="13"/>
  <c r="N633" i="13"/>
  <c r="O633" i="13"/>
  <c r="G633" i="13"/>
  <c r="V633" i="13"/>
  <c r="W633" i="13" s="1"/>
  <c r="Q591" i="13"/>
  <c r="T591" i="13"/>
  <c r="F556" i="13"/>
  <c r="M556" i="13"/>
  <c r="N556" i="13"/>
  <c r="M542" i="13"/>
  <c r="U542" i="13"/>
  <c r="F534" i="13"/>
  <c r="V534" i="13"/>
  <c r="W534" i="13" s="1"/>
  <c r="R999" i="13"/>
  <c r="L925" i="13"/>
  <c r="M925" i="13"/>
  <c r="N925" i="13"/>
  <c r="I739" i="13"/>
  <c r="S739" i="13"/>
  <c r="O491" i="13"/>
  <c r="R491" i="13"/>
  <c r="G349" i="13"/>
  <c r="U349" i="13"/>
  <c r="N222" i="13"/>
  <c r="F222" i="13"/>
  <c r="F220" i="13"/>
  <c r="V220" i="13"/>
  <c r="W220" i="13" s="1"/>
  <c r="M211" i="13"/>
  <c r="R211" i="13"/>
  <c r="O211" i="13"/>
  <c r="T211" i="13"/>
  <c r="F987" i="13"/>
  <c r="V987" i="13"/>
  <c r="W987" i="13" s="1"/>
  <c r="K987" i="13"/>
  <c r="P987" i="13" s="1"/>
  <c r="I663" i="13"/>
  <c r="S663" i="13"/>
  <c r="F29" i="13"/>
  <c r="Q29" i="13"/>
  <c r="R29" i="13"/>
  <c r="I14" i="13"/>
  <c r="S14" i="13"/>
  <c r="N999" i="13"/>
  <c r="U987" i="13"/>
  <c r="K984" i="13"/>
  <c r="P984" i="13" s="1"/>
  <c r="L984" i="13"/>
  <c r="T984" i="13"/>
  <c r="O974" i="13"/>
  <c r="G974" i="13"/>
  <c r="Q973" i="13"/>
  <c r="L973" i="13"/>
  <c r="R973" i="13"/>
  <c r="V925" i="13"/>
  <c r="W925" i="13" s="1"/>
  <c r="F896" i="13"/>
  <c r="N896" i="13"/>
  <c r="R987" i="13"/>
  <c r="Q925" i="13"/>
  <c r="I840" i="13"/>
  <c r="S840" i="13"/>
  <c r="S838" i="13"/>
  <c r="I784" i="13"/>
  <c r="S784" i="13"/>
  <c r="N763" i="13"/>
  <c r="K739" i="13"/>
  <c r="P739" i="13" s="1"/>
  <c r="K708" i="13"/>
  <c r="P708" i="13" s="1"/>
  <c r="M708" i="13"/>
  <c r="K703" i="13"/>
  <c r="P703" i="13" s="1"/>
  <c r="R694" i="13"/>
  <c r="U694" i="13"/>
  <c r="S690" i="13"/>
  <c r="O689" i="13"/>
  <c r="O662" i="13"/>
  <c r="K662" i="13"/>
  <c r="P662" i="13" s="1"/>
  <c r="T662" i="13"/>
  <c r="L633" i="13"/>
  <c r="F588" i="13"/>
  <c r="V588" i="13"/>
  <c r="W588" i="13" s="1"/>
  <c r="F573" i="13"/>
  <c r="Q573" i="13"/>
  <c r="O573" i="13"/>
  <c r="M529" i="13"/>
  <c r="Q529" i="13"/>
  <c r="M509" i="13"/>
  <c r="U490" i="13"/>
  <c r="L490" i="13"/>
  <c r="N490" i="13"/>
  <c r="F472" i="13"/>
  <c r="R472" i="13"/>
  <c r="G472" i="13"/>
  <c r="T472" i="13"/>
  <c r="M472" i="13"/>
  <c r="N472" i="13"/>
  <c r="Q470" i="13"/>
  <c r="K445" i="13"/>
  <c r="P445" i="13" s="1"/>
  <c r="F440" i="13"/>
  <c r="U440" i="13"/>
  <c r="N424" i="13"/>
  <c r="U416" i="13"/>
  <c r="L416" i="13"/>
  <c r="N416" i="13"/>
  <c r="V416" i="13"/>
  <c r="W416" i="13" s="1"/>
  <c r="M416" i="13"/>
  <c r="T233" i="13"/>
  <c r="Q233" i="13"/>
  <c r="N191" i="13"/>
  <c r="Q116" i="13"/>
  <c r="R116" i="13"/>
  <c r="G85" i="13"/>
  <c r="K85" i="13"/>
  <c r="P85" i="13" s="1"/>
  <c r="N85" i="13"/>
  <c r="R85" i="13"/>
  <c r="R15" i="13"/>
  <c r="U15" i="13"/>
  <c r="T992" i="13"/>
  <c r="U984" i="13"/>
  <c r="U973" i="13"/>
  <c r="G950" i="13"/>
  <c r="F943" i="13"/>
  <c r="V943" i="13"/>
  <c r="W943" i="13" s="1"/>
  <c r="T839" i="13"/>
  <c r="U999" i="13"/>
  <c r="F999" i="13"/>
  <c r="O993" i="13"/>
  <c r="M992" i="13"/>
  <c r="V991" i="13"/>
  <c r="W991" i="13" s="1"/>
  <c r="F991" i="13"/>
  <c r="U990" i="13"/>
  <c r="K990" i="13"/>
  <c r="P990" i="13" s="1"/>
  <c r="M990" i="13"/>
  <c r="L987" i="13"/>
  <c r="R984" i="13"/>
  <c r="T973" i="13"/>
  <c r="M970" i="13"/>
  <c r="U970" i="13"/>
  <c r="V970" i="13"/>
  <c r="W970" i="13" s="1"/>
  <c r="Q957" i="13"/>
  <c r="K957" i="13"/>
  <c r="P957" i="13" s="1"/>
  <c r="F954" i="13"/>
  <c r="F950" i="13"/>
  <c r="F920" i="13"/>
  <c r="N916" i="13"/>
  <c r="F904" i="13"/>
  <c r="L904" i="13"/>
  <c r="M904" i="13"/>
  <c r="Q896" i="13"/>
  <c r="T872" i="13"/>
  <c r="F868" i="13"/>
  <c r="F852" i="13"/>
  <c r="G852" i="13"/>
  <c r="L850" i="13"/>
  <c r="M850" i="13"/>
  <c r="V848" i="13"/>
  <c r="W848" i="13" s="1"/>
  <c r="K831" i="13"/>
  <c r="P831" i="13" s="1"/>
  <c r="M831" i="13"/>
  <c r="Q831" i="13"/>
  <c r="I816" i="13"/>
  <c r="S816" i="13"/>
  <c r="F795" i="13"/>
  <c r="G795" i="13"/>
  <c r="O785" i="13"/>
  <c r="T785" i="13"/>
  <c r="T770" i="13"/>
  <c r="U749" i="13"/>
  <c r="N749" i="13"/>
  <c r="F727" i="13"/>
  <c r="V727" i="13"/>
  <c r="W727" i="13" s="1"/>
  <c r="T723" i="13"/>
  <c r="U709" i="13"/>
  <c r="G709" i="13"/>
  <c r="T709" i="13"/>
  <c r="U707" i="13"/>
  <c r="N705" i="13"/>
  <c r="G702" i="13"/>
  <c r="O693" i="13"/>
  <c r="U626" i="13"/>
  <c r="N595" i="13"/>
  <c r="Q595" i="13"/>
  <c r="U595" i="13"/>
  <c r="G595" i="13"/>
  <c r="L595" i="13"/>
  <c r="V595" i="13"/>
  <c r="W595" i="13" s="1"/>
  <c r="I546" i="13"/>
  <c r="S546" i="13"/>
  <c r="F542" i="13"/>
  <c r="F473" i="13"/>
  <c r="T473" i="13"/>
  <c r="M470" i="13"/>
  <c r="L466" i="13"/>
  <c r="M466" i="13"/>
  <c r="U466" i="13"/>
  <c r="F466" i="13"/>
  <c r="S432" i="13"/>
  <c r="M423" i="13"/>
  <c r="N423" i="13"/>
  <c r="V423" i="13"/>
  <c r="W423" i="13" s="1"/>
  <c r="Q417" i="13"/>
  <c r="F417" i="13"/>
  <c r="O417" i="13"/>
  <c r="G417" i="13"/>
  <c r="T417" i="13"/>
  <c r="K417" i="13"/>
  <c r="P417" i="13" s="1"/>
  <c r="N417" i="13"/>
  <c r="L417" i="13"/>
  <c r="M417" i="13"/>
  <c r="R417" i="13"/>
  <c r="G414" i="13"/>
  <c r="T411" i="13"/>
  <c r="U411" i="13"/>
  <c r="O411" i="13"/>
  <c r="O367" i="13"/>
  <c r="L367" i="13"/>
  <c r="R367" i="13"/>
  <c r="G367" i="13"/>
  <c r="T367" i="13"/>
  <c r="I356" i="13"/>
  <c r="S356" i="13"/>
  <c r="R333" i="13"/>
  <c r="K333" i="13"/>
  <c r="P333" i="13" s="1"/>
  <c r="O333" i="13"/>
  <c r="U333" i="13"/>
  <c r="N326" i="13"/>
  <c r="Q269" i="13"/>
  <c r="U269" i="13"/>
  <c r="F213" i="13"/>
  <c r="G213" i="13"/>
  <c r="Q213" i="13"/>
  <c r="V213" i="13"/>
  <c r="W213" i="13" s="1"/>
  <c r="V200" i="13"/>
  <c r="W200" i="13" s="1"/>
  <c r="S125" i="13"/>
  <c r="F90" i="13"/>
  <c r="O90" i="13"/>
  <c r="M90" i="13"/>
  <c r="N90" i="13"/>
  <c r="F801" i="13"/>
  <c r="Q771" i="13"/>
  <c r="F771" i="13"/>
  <c r="R634" i="13"/>
  <c r="Q634" i="13"/>
  <c r="U582" i="13"/>
  <c r="K582" i="13"/>
  <c r="P582" i="13" s="1"/>
  <c r="R574" i="13"/>
  <c r="M574" i="13"/>
  <c r="N574" i="13"/>
  <c r="U574" i="13"/>
  <c r="R543" i="13"/>
  <c r="U543" i="13"/>
  <c r="I532" i="13"/>
  <c r="S532" i="13"/>
  <c r="L398" i="13"/>
  <c r="Q398" i="13"/>
  <c r="M398" i="13"/>
  <c r="R398" i="13"/>
  <c r="G388" i="13"/>
  <c r="M388" i="13"/>
  <c r="T388" i="13"/>
  <c r="G351" i="13"/>
  <c r="R351" i="13"/>
  <c r="L109" i="13"/>
  <c r="M109" i="13"/>
  <c r="O109" i="13"/>
  <c r="U109" i="13"/>
  <c r="G62" i="13"/>
  <c r="R62" i="13"/>
  <c r="T62" i="13"/>
  <c r="G37" i="13"/>
  <c r="V37" i="13"/>
  <c r="W37" i="13" s="1"/>
  <c r="T745" i="13"/>
  <c r="G745" i="13"/>
  <c r="M741" i="13"/>
  <c r="O737" i="13"/>
  <c r="F737" i="13"/>
  <c r="G673" i="13"/>
  <c r="R671" i="13"/>
  <c r="G649" i="13"/>
  <c r="O649" i="13"/>
  <c r="T574" i="13"/>
  <c r="N564" i="13"/>
  <c r="T564" i="13"/>
  <c r="S545" i="13"/>
  <c r="I545" i="13"/>
  <c r="L535" i="13"/>
  <c r="M535" i="13"/>
  <c r="Q422" i="13"/>
  <c r="I408" i="13"/>
  <c r="S408" i="13"/>
  <c r="I337" i="13"/>
  <c r="S337" i="13"/>
  <c r="R322" i="13"/>
  <c r="F322" i="13"/>
  <c r="V322" i="13"/>
  <c r="W322" i="13" s="1"/>
  <c r="K322" i="13"/>
  <c r="P322" i="13" s="1"/>
  <c r="T322" i="13"/>
  <c r="F310" i="13"/>
  <c r="T310" i="13"/>
  <c r="U310" i="13"/>
  <c r="S297" i="13"/>
  <c r="I297" i="13"/>
  <c r="U270" i="13"/>
  <c r="F270" i="13"/>
  <c r="L250" i="13"/>
  <c r="Q250" i="13"/>
  <c r="M250" i="13"/>
  <c r="O110" i="13"/>
  <c r="F110" i="13"/>
  <c r="F97" i="13"/>
  <c r="L97" i="13"/>
  <c r="O97" i="13"/>
  <c r="N26" i="13"/>
  <c r="R26" i="13"/>
  <c r="T26" i="13"/>
  <c r="K26" i="13"/>
  <c r="P26" i="13" s="1"/>
  <c r="V807" i="13"/>
  <c r="W807" i="13" s="1"/>
  <c r="V741" i="13"/>
  <c r="W741" i="13" s="1"/>
  <c r="L741" i="13"/>
  <c r="Q671" i="13"/>
  <c r="N665" i="13"/>
  <c r="R665" i="13"/>
  <c r="G665" i="13"/>
  <c r="N661" i="13"/>
  <c r="O661" i="13"/>
  <c r="F661" i="13"/>
  <c r="U661" i="13"/>
  <c r="L585" i="13"/>
  <c r="M585" i="13"/>
  <c r="Q489" i="13"/>
  <c r="R489" i="13"/>
  <c r="G432" i="13"/>
  <c r="T432" i="13"/>
  <c r="R422" i="13"/>
  <c r="T422" i="13"/>
  <c r="M422" i="13"/>
  <c r="T323" i="13"/>
  <c r="G323" i="13"/>
  <c r="I305" i="13"/>
  <c r="S305" i="13"/>
  <c r="U283" i="13"/>
  <c r="G283" i="13"/>
  <c r="I268" i="13"/>
  <c r="S268" i="13"/>
  <c r="I248" i="13"/>
  <c r="S248" i="13"/>
  <c r="F178" i="13"/>
  <c r="L178" i="13"/>
  <c r="V178" i="13"/>
  <c r="W178" i="13" s="1"/>
  <c r="Q120" i="13"/>
  <c r="N120" i="13"/>
  <c r="N22" i="13"/>
  <c r="R22" i="13"/>
  <c r="L658" i="13"/>
  <c r="G384" i="13"/>
  <c r="Q384" i="13"/>
  <c r="F370" i="13"/>
  <c r="K370" i="13"/>
  <c r="P370" i="13" s="1"/>
  <c r="R370" i="13"/>
  <c r="I346" i="13"/>
  <c r="S346" i="13"/>
  <c r="G344" i="13"/>
  <c r="Q344" i="13"/>
  <c r="F340" i="13"/>
  <c r="R340" i="13"/>
  <c r="U340" i="13"/>
  <c r="K340" i="13"/>
  <c r="P340" i="13" s="1"/>
  <c r="Q334" i="13"/>
  <c r="R334" i="13"/>
  <c r="S272" i="13"/>
  <c r="I272" i="13"/>
  <c r="G245" i="13"/>
  <c r="U245" i="13"/>
  <c r="V245" i="13"/>
  <c r="W245" i="13" s="1"/>
  <c r="L245" i="13"/>
  <c r="V226" i="13"/>
  <c r="W226" i="13" s="1"/>
  <c r="N226" i="13"/>
  <c r="S219" i="13"/>
  <c r="I219" i="13"/>
  <c r="R212" i="13"/>
  <c r="K212" i="13"/>
  <c r="P212" i="13" s="1"/>
  <c r="T188" i="13"/>
  <c r="L188" i="13"/>
  <c r="M188" i="13"/>
  <c r="Q188" i="13"/>
  <c r="N44" i="13"/>
  <c r="O44" i="13"/>
  <c r="V25" i="13"/>
  <c r="W25" i="13" s="1"/>
  <c r="R667" i="13"/>
  <c r="F667" i="13"/>
  <c r="N663" i="13"/>
  <c r="Q552" i="13"/>
  <c r="R547" i="13"/>
  <c r="Q536" i="13"/>
  <c r="U488" i="13"/>
  <c r="R436" i="13"/>
  <c r="T384" i="13"/>
  <c r="V370" i="13"/>
  <c r="W370" i="13" s="1"/>
  <c r="S360" i="13"/>
  <c r="I360" i="13"/>
  <c r="N340" i="13"/>
  <c r="F336" i="13"/>
  <c r="R335" i="13"/>
  <c r="M335" i="13"/>
  <c r="T335" i="13"/>
  <c r="O245" i="13"/>
  <c r="S213" i="13"/>
  <c r="I213" i="13"/>
  <c r="F196" i="13"/>
  <c r="M196" i="13"/>
  <c r="R188" i="13"/>
  <c r="M158" i="13"/>
  <c r="N158" i="13"/>
  <c r="F158" i="13"/>
  <c r="T158" i="13"/>
  <c r="G156" i="13"/>
  <c r="R156" i="13"/>
  <c r="F121" i="13"/>
  <c r="V121" i="13"/>
  <c r="W121" i="13" s="1"/>
  <c r="L663" i="13"/>
  <c r="S586" i="13"/>
  <c r="L552" i="13"/>
  <c r="N536" i="13"/>
  <c r="Q436" i="13"/>
  <c r="K415" i="13"/>
  <c r="P415" i="13" s="1"/>
  <c r="N415" i="13"/>
  <c r="V415" i="13"/>
  <c r="W415" i="13" s="1"/>
  <c r="R384" i="13"/>
  <c r="F382" i="13"/>
  <c r="G382" i="13"/>
  <c r="U382" i="13"/>
  <c r="K382" i="13"/>
  <c r="P382" i="13" s="1"/>
  <c r="M379" i="13"/>
  <c r="K379" i="13"/>
  <c r="P379" i="13" s="1"/>
  <c r="L379" i="13"/>
  <c r="R379" i="13"/>
  <c r="T370" i="13"/>
  <c r="M340" i="13"/>
  <c r="M245" i="13"/>
  <c r="R226" i="13"/>
  <c r="O188" i="13"/>
  <c r="U162" i="13"/>
  <c r="V162" i="13"/>
  <c r="W162" i="13" s="1"/>
  <c r="V158" i="13"/>
  <c r="W158" i="13" s="1"/>
  <c r="R25" i="13"/>
  <c r="T25" i="13"/>
  <c r="U393" i="13"/>
  <c r="N209" i="13"/>
  <c r="V126" i="13"/>
  <c r="W126" i="13" s="1"/>
  <c r="N93" i="13"/>
  <c r="U63" i="13"/>
  <c r="V59" i="13"/>
  <c r="W59" i="13" s="1"/>
  <c r="U45" i="13"/>
  <c r="T43" i="13"/>
  <c r="V42" i="13"/>
  <c r="W42" i="13" s="1"/>
  <c r="R400" i="13"/>
  <c r="Q190" i="13"/>
  <c r="Q126" i="13"/>
  <c r="S72" i="13"/>
  <c r="Q63" i="13"/>
  <c r="Q45" i="13"/>
  <c r="Q43" i="13"/>
  <c r="U42" i="13"/>
  <c r="R681" i="13"/>
  <c r="G681" i="13"/>
  <c r="Q681" i="13"/>
  <c r="T681" i="13"/>
  <c r="V681" i="13"/>
  <c r="W681" i="13" s="1"/>
  <c r="K681" i="13"/>
  <c r="P681" i="13" s="1"/>
  <c r="M681" i="13"/>
  <c r="L681" i="13"/>
  <c r="N681" i="13"/>
  <c r="O681" i="13"/>
  <c r="G669" i="13"/>
  <c r="T669" i="13"/>
  <c r="M669" i="13"/>
  <c r="O669" i="13"/>
  <c r="R669" i="13"/>
  <c r="K669" i="13"/>
  <c r="P669" i="13" s="1"/>
  <c r="Q669" i="13"/>
  <c r="S630" i="13"/>
  <c r="I630" i="13"/>
  <c r="Q53" i="13"/>
  <c r="O53" i="13"/>
  <c r="R53" i="13"/>
  <c r="G53" i="13"/>
  <c r="M53" i="13"/>
  <c r="F113" i="13"/>
  <c r="R113" i="13"/>
  <c r="G113" i="13"/>
  <c r="V113" i="13"/>
  <c r="W113" i="13" s="1"/>
  <c r="N113" i="13"/>
  <c r="M113" i="13"/>
  <c r="O113" i="13"/>
  <c r="L113" i="13"/>
  <c r="I106" i="13"/>
  <c r="S106" i="13"/>
  <c r="R989" i="13"/>
  <c r="N982" i="13"/>
  <c r="V981" i="13"/>
  <c r="W981" i="13" s="1"/>
  <c r="O980" i="13"/>
  <c r="R979" i="13"/>
  <c r="M871" i="13"/>
  <c r="Q871" i="13"/>
  <c r="R871" i="13"/>
  <c r="U860" i="13"/>
  <c r="S860" i="13"/>
  <c r="I860" i="13"/>
  <c r="R838" i="13"/>
  <c r="K838" i="13"/>
  <c r="P838" i="13" s="1"/>
  <c r="L838" i="13"/>
  <c r="M838" i="13"/>
  <c r="O838" i="13"/>
  <c r="T834" i="13"/>
  <c r="T822" i="13"/>
  <c r="I802" i="13"/>
  <c r="S802" i="13"/>
  <c r="I787" i="13"/>
  <c r="S787" i="13"/>
  <c r="U756" i="13"/>
  <c r="R756" i="13"/>
  <c r="O734" i="13"/>
  <c r="T734" i="13"/>
  <c r="L722" i="13"/>
  <c r="M722" i="13"/>
  <c r="T722" i="13"/>
  <c r="O710" i="13"/>
  <c r="R710" i="13"/>
  <c r="K710" i="13"/>
  <c r="P710" i="13" s="1"/>
  <c r="T710" i="13"/>
  <c r="M710" i="13"/>
  <c r="U710" i="13"/>
  <c r="U681" i="13"/>
  <c r="T670" i="13"/>
  <c r="O670" i="13"/>
  <c r="R670" i="13"/>
  <c r="Q643" i="13"/>
  <c r="V643" i="13"/>
  <c r="W643" i="13" s="1"/>
  <c r="G457" i="13"/>
  <c r="U457" i="13"/>
  <c r="N457" i="13"/>
  <c r="O347" i="13"/>
  <c r="M347" i="13"/>
  <c r="K347" i="13"/>
  <c r="P347" i="13" s="1"/>
  <c r="R347" i="13"/>
  <c r="M331" i="13"/>
  <c r="R331" i="13"/>
  <c r="T331" i="13"/>
  <c r="O331" i="13"/>
  <c r="L331" i="13"/>
  <c r="U331" i="13"/>
  <c r="G331" i="13"/>
  <c r="M168" i="13"/>
  <c r="K168" i="13"/>
  <c r="P168" i="13" s="1"/>
  <c r="V168" i="13"/>
  <c r="W168" i="13" s="1"/>
  <c r="L168" i="13"/>
  <c r="N168" i="13"/>
  <c r="Q168" i="13"/>
  <c r="O168" i="13"/>
  <c r="R168" i="13"/>
  <c r="G168" i="13"/>
  <c r="U168" i="13"/>
  <c r="T168" i="13"/>
  <c r="N141" i="13"/>
  <c r="O141" i="13"/>
  <c r="L141" i="13"/>
  <c r="M141" i="13"/>
  <c r="F141" i="13"/>
  <c r="R141" i="13"/>
  <c r="F135" i="13"/>
  <c r="K135" i="13"/>
  <c r="P135" i="13" s="1"/>
  <c r="M135" i="13"/>
  <c r="T135" i="13"/>
  <c r="Q135" i="13"/>
  <c r="R135" i="13"/>
  <c r="I132" i="13"/>
  <c r="S132" i="13"/>
  <c r="K940" i="13"/>
  <c r="P940" i="13" s="1"/>
  <c r="O940" i="13"/>
  <c r="Q940" i="13"/>
  <c r="I935" i="13"/>
  <c r="S935" i="13"/>
  <c r="F929" i="13"/>
  <c r="U929" i="13"/>
  <c r="R934" i="13"/>
  <c r="V725" i="13"/>
  <c r="W725" i="13" s="1"/>
  <c r="K725" i="13"/>
  <c r="P725" i="13" s="1"/>
  <c r="M725" i="13"/>
  <c r="F725" i="13"/>
  <c r="L725" i="13"/>
  <c r="R687" i="13"/>
  <c r="K687" i="13"/>
  <c r="P687" i="13" s="1"/>
  <c r="N687" i="13"/>
  <c r="M687" i="13"/>
  <c r="O687" i="13"/>
  <c r="N522" i="13"/>
  <c r="K522" i="13"/>
  <c r="P522" i="13" s="1"/>
  <c r="V522" i="13"/>
  <c r="W522" i="13" s="1"/>
  <c r="L522" i="13"/>
  <c r="O476" i="13"/>
  <c r="N476" i="13"/>
  <c r="R476" i="13"/>
  <c r="T476" i="13"/>
  <c r="F476" i="13"/>
  <c r="V476" i="13"/>
  <c r="W476" i="13" s="1"/>
  <c r="K476" i="13"/>
  <c r="P476" i="13" s="1"/>
  <c r="U476" i="13"/>
  <c r="L476" i="13"/>
  <c r="G450" i="13"/>
  <c r="V450" i="13"/>
  <c r="W450" i="13" s="1"/>
  <c r="M450" i="13"/>
  <c r="F450" i="13"/>
  <c r="L450" i="13"/>
  <c r="N450" i="13"/>
  <c r="O450" i="13"/>
  <c r="U450" i="13"/>
  <c r="R450" i="13"/>
  <c r="V170" i="13"/>
  <c r="W170" i="13" s="1"/>
  <c r="U170" i="13"/>
  <c r="K170" i="13"/>
  <c r="P170" i="13" s="1"/>
  <c r="L170" i="13"/>
  <c r="M170" i="13"/>
  <c r="T170" i="13"/>
  <c r="N170" i="13"/>
  <c r="O106" i="13"/>
  <c r="N106" i="13"/>
  <c r="U106" i="13"/>
  <c r="O982" i="13"/>
  <c r="M919" i="13"/>
  <c r="Q919" i="13"/>
  <c r="S913" i="13"/>
  <c r="U822" i="13"/>
  <c r="K816" i="13"/>
  <c r="P816" i="13" s="1"/>
  <c r="O816" i="13"/>
  <c r="Q816" i="13"/>
  <c r="R736" i="13"/>
  <c r="U736" i="13"/>
  <c r="F691" i="13"/>
  <c r="N691" i="13"/>
  <c r="M691" i="13"/>
  <c r="O691" i="13"/>
  <c r="V691" i="13"/>
  <c r="W691" i="13" s="1"/>
  <c r="U687" i="13"/>
  <c r="O621" i="13"/>
  <c r="N621" i="13"/>
  <c r="R621" i="13"/>
  <c r="L601" i="13"/>
  <c r="T601" i="13"/>
  <c r="U601" i="13"/>
  <c r="O601" i="13"/>
  <c r="V601" i="13"/>
  <c r="W601" i="13" s="1"/>
  <c r="K27" i="13"/>
  <c r="P27" i="13" s="1"/>
  <c r="N27" i="13"/>
  <c r="O27" i="13"/>
  <c r="F27" i="13"/>
  <c r="U27" i="13"/>
  <c r="Q27" i="13"/>
  <c r="V27" i="13"/>
  <c r="W27" i="13" s="1"/>
  <c r="L27" i="13"/>
  <c r="M27" i="13"/>
  <c r="O934" i="13"/>
  <c r="F923" i="13"/>
  <c r="K923" i="13"/>
  <c r="P923" i="13" s="1"/>
  <c r="R913" i="13"/>
  <c r="T912" i="13"/>
  <c r="T900" i="13"/>
  <c r="S897" i="13"/>
  <c r="S893" i="13"/>
  <c r="U892" i="13"/>
  <c r="I885" i="13"/>
  <c r="S885" i="13"/>
  <c r="O779" i="13"/>
  <c r="K550" i="13"/>
  <c r="P550" i="13" s="1"/>
  <c r="L550" i="13"/>
  <c r="T550" i="13"/>
  <c r="N550" i="13"/>
  <c r="V550" i="13"/>
  <c r="W550" i="13" s="1"/>
  <c r="F550" i="13"/>
  <c r="U550" i="13"/>
  <c r="F530" i="13"/>
  <c r="V530" i="13"/>
  <c r="W530" i="13" s="1"/>
  <c r="L530" i="13"/>
  <c r="N530" i="13"/>
  <c r="U530" i="13"/>
  <c r="M505" i="13"/>
  <c r="U505" i="13"/>
  <c r="V997" i="13"/>
  <c r="W997" i="13" s="1"/>
  <c r="Q989" i="13"/>
  <c r="T988" i="13"/>
  <c r="M982" i="13"/>
  <c r="U981" i="13"/>
  <c r="N980" i="13"/>
  <c r="G978" i="13"/>
  <c r="I974" i="13"/>
  <c r="F973" i="13"/>
  <c r="T968" i="13"/>
  <c r="G968" i="13"/>
  <c r="U966" i="13"/>
  <c r="O964" i="13"/>
  <c r="R957" i="13"/>
  <c r="F957" i="13"/>
  <c r="F956" i="13"/>
  <c r="R955" i="13"/>
  <c r="L955" i="13"/>
  <c r="M955" i="13"/>
  <c r="Q946" i="13"/>
  <c r="L940" i="13"/>
  <c r="N939" i="13"/>
  <c r="F937" i="13"/>
  <c r="V937" i="13"/>
  <c r="W937" i="13" s="1"/>
  <c r="N929" i="13"/>
  <c r="I925" i="13"/>
  <c r="Q913" i="13"/>
  <c r="K905" i="13"/>
  <c r="P905" i="13" s="1"/>
  <c r="M905" i="13"/>
  <c r="O900" i="13"/>
  <c r="M894" i="13"/>
  <c r="S889" i="13"/>
  <c r="N882" i="13"/>
  <c r="L882" i="13"/>
  <c r="M882" i="13"/>
  <c r="V882" i="13"/>
  <c r="W882" i="13" s="1"/>
  <c r="U880" i="13"/>
  <c r="V880" i="13"/>
  <c r="W880" i="13" s="1"/>
  <c r="L880" i="13"/>
  <c r="M880" i="13"/>
  <c r="G846" i="13"/>
  <c r="U846" i="13"/>
  <c r="K846" i="13"/>
  <c r="P846" i="13" s="1"/>
  <c r="U838" i="13"/>
  <c r="O836" i="13"/>
  <c r="Q836" i="13"/>
  <c r="R836" i="13"/>
  <c r="Q824" i="13"/>
  <c r="R824" i="13"/>
  <c r="T816" i="13"/>
  <c r="O805" i="13"/>
  <c r="U805" i="13"/>
  <c r="I799" i="13"/>
  <c r="S799" i="13"/>
  <c r="O787" i="13"/>
  <c r="T786" i="13"/>
  <c r="R731" i="13"/>
  <c r="N731" i="13"/>
  <c r="U731" i="13"/>
  <c r="M731" i="13"/>
  <c r="F731" i="13"/>
  <c r="T731" i="13"/>
  <c r="G731" i="13"/>
  <c r="T725" i="13"/>
  <c r="Q687" i="13"/>
  <c r="R683" i="13"/>
  <c r="T683" i="13"/>
  <c r="K683" i="13"/>
  <c r="P683" i="13" s="1"/>
  <c r="V683" i="13"/>
  <c r="W683" i="13" s="1"/>
  <c r="F683" i="13"/>
  <c r="Q683" i="13"/>
  <c r="G683" i="13"/>
  <c r="U683" i="13"/>
  <c r="M683" i="13"/>
  <c r="N683" i="13"/>
  <c r="O683" i="13"/>
  <c r="S681" i="13"/>
  <c r="M679" i="13"/>
  <c r="V679" i="13"/>
  <c r="W679" i="13" s="1"/>
  <c r="F679" i="13"/>
  <c r="O679" i="13"/>
  <c r="K679" i="13"/>
  <c r="P679" i="13" s="1"/>
  <c r="L679" i="13"/>
  <c r="G679" i="13"/>
  <c r="N679" i="13"/>
  <c r="T548" i="13"/>
  <c r="M548" i="13"/>
  <c r="Q548" i="13"/>
  <c r="N496" i="13"/>
  <c r="F496" i="13"/>
  <c r="U496" i="13"/>
  <c r="Q496" i="13"/>
  <c r="I411" i="13"/>
  <c r="S411" i="13"/>
  <c r="K256" i="13"/>
  <c r="P256" i="13" s="1"/>
  <c r="N256" i="13"/>
  <c r="U256" i="13"/>
  <c r="U234" i="13"/>
  <c r="L234" i="13"/>
  <c r="F234" i="13"/>
  <c r="Q234" i="13"/>
  <c r="M893" i="13"/>
  <c r="K893" i="13"/>
  <c r="P893" i="13" s="1"/>
  <c r="Q883" i="13"/>
  <c r="R883" i="13"/>
  <c r="S869" i="13"/>
  <c r="I869" i="13"/>
  <c r="I733" i="13"/>
  <c r="S733" i="13"/>
  <c r="F623" i="13"/>
  <c r="T623" i="13"/>
  <c r="K514" i="13"/>
  <c r="P514" i="13" s="1"/>
  <c r="U514" i="13"/>
  <c r="V514" i="13"/>
  <c r="W514" i="13" s="1"/>
  <c r="L514" i="13"/>
  <c r="K5" i="13"/>
  <c r="P5" i="13" s="1"/>
  <c r="F5" i="13"/>
  <c r="V5" i="13"/>
  <c r="W5" i="13" s="1"/>
  <c r="L5" i="13"/>
  <c r="O5" i="13"/>
  <c r="R5" i="13"/>
  <c r="N5" i="13"/>
  <c r="M5" i="13"/>
  <c r="M881" i="13"/>
  <c r="Q881" i="13"/>
  <c r="R881" i="13"/>
  <c r="U881" i="13"/>
  <c r="R877" i="13"/>
  <c r="U877" i="13"/>
  <c r="L801" i="13"/>
  <c r="G801" i="13"/>
  <c r="O801" i="13"/>
  <c r="L791" i="13"/>
  <c r="F791" i="13"/>
  <c r="G791" i="13"/>
  <c r="R779" i="13"/>
  <c r="T779" i="13"/>
  <c r="V779" i="13"/>
  <c r="W779" i="13" s="1"/>
  <c r="M779" i="13"/>
  <c r="F779" i="13"/>
  <c r="Q779" i="13"/>
  <c r="G779" i="13"/>
  <c r="U779" i="13"/>
  <c r="M699" i="13"/>
  <c r="K699" i="13"/>
  <c r="P699" i="13" s="1"/>
  <c r="O699" i="13"/>
  <c r="L699" i="13"/>
  <c r="Q699" i="13"/>
  <c r="T946" i="13"/>
  <c r="T940" i="13"/>
  <c r="M936" i="13"/>
  <c r="N936" i="13"/>
  <c r="O926" i="13"/>
  <c r="Q926" i="13"/>
  <c r="V912" i="13"/>
  <c r="W912" i="13" s="1"/>
  <c r="U893" i="13"/>
  <c r="V892" i="13"/>
  <c r="W892" i="13" s="1"/>
  <c r="N892" i="13"/>
  <c r="Q892" i="13"/>
  <c r="K885" i="13"/>
  <c r="P885" i="13" s="1"/>
  <c r="M885" i="13"/>
  <c r="Q885" i="13"/>
  <c r="R885" i="13"/>
  <c r="L860" i="13"/>
  <c r="V860" i="13"/>
  <c r="W860" i="13" s="1"/>
  <c r="M860" i="13"/>
  <c r="R773" i="13"/>
  <c r="L773" i="13"/>
  <c r="F773" i="13"/>
  <c r="O773" i="13"/>
  <c r="K773" i="13"/>
  <c r="P773" i="13" s="1"/>
  <c r="M773" i="13"/>
  <c r="N773" i="13"/>
  <c r="Q773" i="13"/>
  <c r="L376" i="13"/>
  <c r="U376" i="13"/>
  <c r="T376" i="13"/>
  <c r="K376" i="13"/>
  <c r="P376" i="13" s="1"/>
  <c r="V376" i="13"/>
  <c r="W376" i="13" s="1"/>
  <c r="N376" i="13"/>
  <c r="M376" i="13"/>
  <c r="O376" i="13"/>
  <c r="F376" i="13"/>
  <c r="G376" i="13"/>
  <c r="Q376" i="13"/>
  <c r="R376" i="13"/>
  <c r="S963" i="13"/>
  <c r="R946" i="13"/>
  <c r="L892" i="13"/>
  <c r="M883" i="13"/>
  <c r="L872" i="13"/>
  <c r="M872" i="13"/>
  <c r="F864" i="13"/>
  <c r="O864" i="13"/>
  <c r="L862" i="13"/>
  <c r="M862" i="13"/>
  <c r="O860" i="13"/>
  <c r="F841" i="13"/>
  <c r="N841" i="13"/>
  <c r="Q841" i="13"/>
  <c r="N833" i="13"/>
  <c r="O833" i="13"/>
  <c r="T827" i="13"/>
  <c r="V827" i="13"/>
  <c r="W827" i="13" s="1"/>
  <c r="K810" i="13"/>
  <c r="P810" i="13" s="1"/>
  <c r="L810" i="13"/>
  <c r="M810" i="13"/>
  <c r="Q801" i="13"/>
  <c r="Q791" i="13"/>
  <c r="N787" i="13"/>
  <c r="I782" i="13"/>
  <c r="S782" i="13"/>
  <c r="L779" i="13"/>
  <c r="R775" i="13"/>
  <c r="U775" i="13"/>
  <c r="F775" i="13"/>
  <c r="K775" i="13"/>
  <c r="P775" i="13" s="1"/>
  <c r="M775" i="13"/>
  <c r="U773" i="13"/>
  <c r="N767" i="13"/>
  <c r="O767" i="13"/>
  <c r="K767" i="13"/>
  <c r="P767" i="13" s="1"/>
  <c r="L767" i="13"/>
  <c r="M767" i="13"/>
  <c r="T767" i="13"/>
  <c r="G759" i="13"/>
  <c r="F759" i="13"/>
  <c r="V759" i="13"/>
  <c r="W759" i="13" s="1"/>
  <c r="G477" i="13"/>
  <c r="R477" i="13"/>
  <c r="T477" i="13"/>
  <c r="L443" i="13"/>
  <c r="V443" i="13"/>
  <c r="W443" i="13" s="1"/>
  <c r="O443" i="13"/>
  <c r="R443" i="13"/>
  <c r="N443" i="13"/>
  <c r="F443" i="13"/>
  <c r="L438" i="13"/>
  <c r="T438" i="13"/>
  <c r="G438" i="13"/>
  <c r="N438" i="13"/>
  <c r="V438" i="13"/>
  <c r="W438" i="13" s="1"/>
  <c r="G426" i="13"/>
  <c r="V426" i="13"/>
  <c r="W426" i="13" s="1"/>
  <c r="O426" i="13"/>
  <c r="N426" i="13"/>
  <c r="R426" i="13"/>
  <c r="F426" i="13"/>
  <c r="M426" i="13"/>
  <c r="T426" i="13"/>
  <c r="K426" i="13"/>
  <c r="P426" i="13" s="1"/>
  <c r="M999" i="13"/>
  <c r="U998" i="13"/>
  <c r="L989" i="13"/>
  <c r="U986" i="13"/>
  <c r="Q984" i="13"/>
  <c r="T983" i="13"/>
  <c r="V982" i="13"/>
  <c r="W982" i="13" s="1"/>
  <c r="N981" i="13"/>
  <c r="N973" i="13"/>
  <c r="V969" i="13"/>
  <c r="W969" i="13" s="1"/>
  <c r="Q968" i="13"/>
  <c r="N966" i="13"/>
  <c r="U965" i="13"/>
  <c r="M964" i="13"/>
  <c r="N959" i="13"/>
  <c r="M957" i="13"/>
  <c r="I946" i="13"/>
  <c r="U936" i="13"/>
  <c r="G934" i="13"/>
  <c r="N923" i="13"/>
  <c r="S919" i="13"/>
  <c r="M910" i="13"/>
  <c r="K881" i="13"/>
  <c r="P881" i="13" s="1"/>
  <c r="V872" i="13"/>
  <c r="W872" i="13" s="1"/>
  <c r="U856" i="13"/>
  <c r="L856" i="13"/>
  <c r="M856" i="13"/>
  <c r="S833" i="13"/>
  <c r="I833" i="13"/>
  <c r="G818" i="13"/>
  <c r="L818" i="13"/>
  <c r="T818" i="13"/>
  <c r="R816" i="13"/>
  <c r="K814" i="13"/>
  <c r="P814" i="13" s="1"/>
  <c r="L814" i="13"/>
  <c r="O814" i="13"/>
  <c r="K803" i="13"/>
  <c r="P803" i="13" s="1"/>
  <c r="M803" i="13"/>
  <c r="Q803" i="13"/>
  <c r="N793" i="13"/>
  <c r="Q793" i="13"/>
  <c r="T793" i="13"/>
  <c r="O791" i="13"/>
  <c r="F785" i="13"/>
  <c r="K785" i="13"/>
  <c r="P785" i="13" s="1"/>
  <c r="L785" i="13"/>
  <c r="M785" i="13"/>
  <c r="K779" i="13"/>
  <c r="P779" i="13" s="1"/>
  <c r="T775" i="13"/>
  <c r="T773" i="13"/>
  <c r="G757" i="13"/>
  <c r="U757" i="13"/>
  <c r="L757" i="13"/>
  <c r="Q757" i="13"/>
  <c r="Q731" i="13"/>
  <c r="N725" i="13"/>
  <c r="K711" i="13"/>
  <c r="P711" i="13" s="1"/>
  <c r="N711" i="13"/>
  <c r="M711" i="13"/>
  <c r="O711" i="13"/>
  <c r="Q711" i="13"/>
  <c r="R695" i="13"/>
  <c r="M695" i="13"/>
  <c r="G695" i="13"/>
  <c r="Q695" i="13"/>
  <c r="T695" i="13"/>
  <c r="K695" i="13"/>
  <c r="P695" i="13" s="1"/>
  <c r="V695" i="13"/>
  <c r="W695" i="13" s="1"/>
  <c r="L695" i="13"/>
  <c r="N695" i="13"/>
  <c r="U679" i="13"/>
  <c r="N604" i="13"/>
  <c r="T604" i="13"/>
  <c r="M604" i="13"/>
  <c r="Q604" i="13"/>
  <c r="O557" i="13"/>
  <c r="F557" i="13"/>
  <c r="R557" i="13"/>
  <c r="M557" i="13"/>
  <c r="N557" i="13"/>
  <c r="L508" i="13"/>
  <c r="M508" i="13"/>
  <c r="N508" i="13"/>
  <c r="T508" i="13"/>
  <c r="V508" i="13"/>
  <c r="W508" i="13" s="1"/>
  <c r="L446" i="13"/>
  <c r="F446" i="13"/>
  <c r="M446" i="13"/>
  <c r="O446" i="13"/>
  <c r="R446" i="13"/>
  <c r="N446" i="13"/>
  <c r="V446" i="13"/>
  <c r="W446" i="13" s="1"/>
  <c r="V378" i="13"/>
  <c r="W378" i="13" s="1"/>
  <c r="K378" i="13"/>
  <c r="P378" i="13" s="1"/>
  <c r="M378" i="13"/>
  <c r="O378" i="13"/>
  <c r="F378" i="13"/>
  <c r="N378" i="13"/>
  <c r="R378" i="13"/>
  <c r="T378" i="13"/>
  <c r="K913" i="13"/>
  <c r="P913" i="13" s="1"/>
  <c r="M913" i="13"/>
  <c r="U912" i="13"/>
  <c r="Q912" i="13"/>
  <c r="K834" i="13"/>
  <c r="P834" i="13" s="1"/>
  <c r="L834" i="13"/>
  <c r="O834" i="13"/>
  <c r="K822" i="13"/>
  <c r="P822" i="13" s="1"/>
  <c r="M822" i="13"/>
  <c r="O822" i="13"/>
  <c r="G786" i="13"/>
  <c r="M786" i="13"/>
  <c r="G743" i="13"/>
  <c r="Q743" i="13"/>
  <c r="T717" i="13"/>
  <c r="U717" i="13"/>
  <c r="F657" i="13"/>
  <c r="U657" i="13"/>
  <c r="N657" i="13"/>
  <c r="O657" i="13"/>
  <c r="R657" i="13"/>
  <c r="Q657" i="13"/>
  <c r="I835" i="13"/>
  <c r="S835" i="13"/>
  <c r="T828" i="13"/>
  <c r="K828" i="13"/>
  <c r="P828" i="13" s="1"/>
  <c r="O828" i="13"/>
  <c r="Q828" i="13"/>
  <c r="R828" i="13"/>
  <c r="R855" i="13"/>
  <c r="M855" i="13"/>
  <c r="Q855" i="13"/>
  <c r="L845" i="13"/>
  <c r="O845" i="13"/>
  <c r="U834" i="13"/>
  <c r="L813" i="13"/>
  <c r="U813" i="13"/>
  <c r="V813" i="13"/>
  <c r="W813" i="13" s="1"/>
  <c r="U802" i="13"/>
  <c r="G802" i="13"/>
  <c r="G796" i="13"/>
  <c r="K796" i="13"/>
  <c r="P796" i="13" s="1"/>
  <c r="O796" i="13"/>
  <c r="R796" i="13"/>
  <c r="R787" i="13"/>
  <c r="F787" i="13"/>
  <c r="Q787" i="13"/>
  <c r="G787" i="13"/>
  <c r="U787" i="13"/>
  <c r="V787" i="13"/>
  <c r="W787" i="13" s="1"/>
  <c r="I760" i="13"/>
  <c r="S760" i="13"/>
  <c r="G715" i="13"/>
  <c r="U715" i="13"/>
  <c r="K715" i="13"/>
  <c r="P715" i="13" s="1"/>
  <c r="N715" i="13"/>
  <c r="O715" i="13"/>
  <c r="Q715" i="13"/>
  <c r="R940" i="13"/>
  <c r="R939" i="13"/>
  <c r="U939" i="13"/>
  <c r="V939" i="13"/>
  <c r="W939" i="13" s="1"/>
  <c r="O997" i="13"/>
  <c r="M989" i="13"/>
  <c r="K988" i="13"/>
  <c r="P988" i="13" s="1"/>
  <c r="M985" i="13"/>
  <c r="L982" i="13"/>
  <c r="M980" i="13"/>
  <c r="I979" i="13"/>
  <c r="L975" i="13"/>
  <c r="O966" i="13"/>
  <c r="V965" i="13"/>
  <c r="W965" i="13" s="1"/>
  <c r="N964" i="13"/>
  <c r="U959" i="13"/>
  <c r="I958" i="13"/>
  <c r="M939" i="13"/>
  <c r="K929" i="13"/>
  <c r="P929" i="13" s="1"/>
  <c r="U928" i="13"/>
  <c r="V928" i="13"/>
  <c r="W928" i="13" s="1"/>
  <c r="N927" i="13"/>
  <c r="U927" i="13"/>
  <c r="Q923" i="13"/>
  <c r="S901" i="13"/>
  <c r="N900" i="13"/>
  <c r="Q893" i="13"/>
  <c r="F888" i="13"/>
  <c r="O888" i="13"/>
  <c r="Q888" i="13"/>
  <c r="Q725" i="13"/>
  <c r="L716" i="13"/>
  <c r="R716" i="13"/>
  <c r="G716" i="13"/>
  <c r="U716" i="13"/>
  <c r="K716" i="13"/>
  <c r="P716" i="13" s="1"/>
  <c r="M716" i="13"/>
  <c r="T716" i="13"/>
  <c r="I706" i="13"/>
  <c r="S706" i="13"/>
  <c r="U704" i="13"/>
  <c r="R704" i="13"/>
  <c r="V699" i="13"/>
  <c r="W699" i="13" s="1"/>
  <c r="U669" i="13"/>
  <c r="S614" i="13"/>
  <c r="I614" i="13"/>
  <c r="M597" i="13"/>
  <c r="N597" i="13"/>
  <c r="N997" i="13"/>
  <c r="K901" i="13"/>
  <c r="P901" i="13" s="1"/>
  <c r="S872" i="13"/>
  <c r="I872" i="13"/>
  <c r="N860" i="13"/>
  <c r="V845" i="13"/>
  <c r="W845" i="13" s="1"/>
  <c r="L999" i="13"/>
  <c r="Q993" i="13"/>
  <c r="K989" i="13"/>
  <c r="P989" i="13" s="1"/>
  <c r="M987" i="13"/>
  <c r="T986" i="13"/>
  <c r="R983" i="13"/>
  <c r="U982" i="13"/>
  <c r="F979" i="13"/>
  <c r="U977" i="13"/>
  <c r="M973" i="13"/>
  <c r="M966" i="13"/>
  <c r="T965" i="13"/>
  <c r="R961" i="13"/>
  <c r="V960" i="13"/>
  <c r="W960" i="13" s="1"/>
  <c r="M959" i="13"/>
  <c r="L957" i="13"/>
  <c r="Q955" i="13"/>
  <c r="F941" i="13"/>
  <c r="F940" i="13"/>
  <c r="K939" i="13"/>
  <c r="P939" i="13" s="1"/>
  <c r="L936" i="13"/>
  <c r="F934" i="13"/>
  <c r="V927" i="13"/>
  <c r="W927" i="13" s="1"/>
  <c r="T925" i="13"/>
  <c r="K925" i="13"/>
  <c r="P925" i="13" s="1"/>
  <c r="U925" i="13"/>
  <c r="M923" i="13"/>
  <c r="N920" i="13"/>
  <c r="L919" i="13"/>
  <c r="S915" i="13"/>
  <c r="F912" i="13"/>
  <c r="I907" i="13"/>
  <c r="S907" i="13"/>
  <c r="S905" i="13"/>
  <c r="I891" i="13"/>
  <c r="S891" i="13"/>
  <c r="U885" i="13"/>
  <c r="I877" i="13"/>
  <c r="U872" i="13"/>
  <c r="S856" i="13"/>
  <c r="I856" i="13"/>
  <c r="S848" i="13"/>
  <c r="I848" i="13"/>
  <c r="Q846" i="13"/>
  <c r="U845" i="13"/>
  <c r="G842" i="13"/>
  <c r="U842" i="13"/>
  <c r="K842" i="13"/>
  <c r="P842" i="13" s="1"/>
  <c r="Q838" i="13"/>
  <c r="F837" i="13"/>
  <c r="N837" i="13"/>
  <c r="O837" i="13"/>
  <c r="Q837" i="13"/>
  <c r="G834" i="13"/>
  <c r="S826" i="13"/>
  <c r="G822" i="13"/>
  <c r="I815" i="13"/>
  <c r="S815" i="13"/>
  <c r="G812" i="13"/>
  <c r="Q812" i="13"/>
  <c r="R812" i="13"/>
  <c r="U810" i="13"/>
  <c r="I803" i="13"/>
  <c r="S803" i="13"/>
  <c r="Q800" i="13"/>
  <c r="K800" i="13"/>
  <c r="P800" i="13" s="1"/>
  <c r="O800" i="13"/>
  <c r="R800" i="13"/>
  <c r="L787" i="13"/>
  <c r="R777" i="13"/>
  <c r="F777" i="13"/>
  <c r="Q777" i="13"/>
  <c r="O777" i="13"/>
  <c r="L777" i="13"/>
  <c r="M777" i="13"/>
  <c r="Q775" i="13"/>
  <c r="L768" i="13"/>
  <c r="T768" i="13"/>
  <c r="R763" i="13"/>
  <c r="U763" i="13"/>
  <c r="F763" i="13"/>
  <c r="O763" i="13"/>
  <c r="V763" i="13"/>
  <c r="W763" i="13" s="1"/>
  <c r="G763" i="13"/>
  <c r="T763" i="13"/>
  <c r="K763" i="13"/>
  <c r="P763" i="13" s="1"/>
  <c r="M738" i="13"/>
  <c r="T738" i="13"/>
  <c r="U738" i="13"/>
  <c r="G733" i="13"/>
  <c r="M733" i="13"/>
  <c r="Q733" i="13"/>
  <c r="U733" i="13"/>
  <c r="L721" i="13"/>
  <c r="U721" i="13"/>
  <c r="T721" i="13"/>
  <c r="V721" i="13"/>
  <c r="W721" i="13" s="1"/>
  <c r="G717" i="13"/>
  <c r="G687" i="13"/>
  <c r="K684" i="13"/>
  <c r="P684" i="13" s="1"/>
  <c r="U684" i="13"/>
  <c r="L684" i="13"/>
  <c r="F681" i="13"/>
  <c r="T679" i="13"/>
  <c r="G657" i="13"/>
  <c r="S649" i="13"/>
  <c r="I649" i="13"/>
  <c r="V618" i="13"/>
  <c r="W618" i="13" s="1"/>
  <c r="T617" i="13"/>
  <c r="L617" i="13"/>
  <c r="U617" i="13"/>
  <c r="V617" i="13"/>
  <c r="W617" i="13" s="1"/>
  <c r="S607" i="13"/>
  <c r="I607" i="13"/>
  <c r="M571" i="13"/>
  <c r="T571" i="13"/>
  <c r="O571" i="13"/>
  <c r="G884" i="13"/>
  <c r="Q811" i="13"/>
  <c r="U795" i="13"/>
  <c r="T792" i="13"/>
  <c r="F789" i="13"/>
  <c r="M774" i="13"/>
  <c r="I773" i="13"/>
  <c r="S773" i="13"/>
  <c r="R755" i="13"/>
  <c r="K755" i="13"/>
  <c r="P755" i="13" s="1"/>
  <c r="U755" i="13"/>
  <c r="G755" i="13"/>
  <c r="Q755" i="13"/>
  <c r="L755" i="13"/>
  <c r="G739" i="13"/>
  <c r="T739" i="13"/>
  <c r="M739" i="13"/>
  <c r="G707" i="13"/>
  <c r="V707" i="13"/>
  <c r="W707" i="13" s="1"/>
  <c r="K707" i="13"/>
  <c r="P707" i="13" s="1"/>
  <c r="Q707" i="13"/>
  <c r="I704" i="13"/>
  <c r="S704" i="13"/>
  <c r="S683" i="13"/>
  <c r="I683" i="13"/>
  <c r="M660" i="13"/>
  <c r="R642" i="13"/>
  <c r="M642" i="13"/>
  <c r="N634" i="13"/>
  <c r="S631" i="13"/>
  <c r="I631" i="13"/>
  <c r="G613" i="13"/>
  <c r="M613" i="13"/>
  <c r="T613" i="13"/>
  <c r="V613" i="13"/>
  <c r="W613" i="13" s="1"/>
  <c r="T588" i="13"/>
  <c r="L560" i="13"/>
  <c r="Q560" i="13"/>
  <c r="M560" i="13"/>
  <c r="V560" i="13"/>
  <c r="W560" i="13" s="1"/>
  <c r="K480" i="13"/>
  <c r="P480" i="13" s="1"/>
  <c r="U480" i="13"/>
  <c r="V480" i="13"/>
  <c r="W480" i="13" s="1"/>
  <c r="F480" i="13"/>
  <c r="Q480" i="13"/>
  <c r="G480" i="13"/>
  <c r="R480" i="13"/>
  <c r="M480" i="13"/>
  <c r="N480" i="13"/>
  <c r="T480" i="13"/>
  <c r="I439" i="13"/>
  <c r="S439" i="13"/>
  <c r="U432" i="13"/>
  <c r="L432" i="13"/>
  <c r="K432" i="13"/>
  <c r="P432" i="13" s="1"/>
  <c r="R432" i="13"/>
  <c r="O432" i="13"/>
  <c r="M366" i="13"/>
  <c r="L366" i="13"/>
  <c r="R366" i="13"/>
  <c r="Q312" i="13"/>
  <c r="F312" i="13"/>
  <c r="O312" i="13"/>
  <c r="G312" i="13"/>
  <c r="R312" i="13"/>
  <c r="K312" i="13"/>
  <c r="P312" i="13" s="1"/>
  <c r="M312" i="13"/>
  <c r="L312" i="13"/>
  <c r="N312" i="13"/>
  <c r="T312" i="13"/>
  <c r="U312" i="13"/>
  <c r="V312" i="13"/>
  <c r="W312" i="13" s="1"/>
  <c r="N239" i="13"/>
  <c r="R239" i="13"/>
  <c r="T239" i="13"/>
  <c r="M239" i="13"/>
  <c r="Q239" i="13"/>
  <c r="G239" i="13"/>
  <c r="O23" i="13"/>
  <c r="R23" i="13"/>
  <c r="V23" i="13"/>
  <c r="W23" i="13" s="1"/>
  <c r="F23" i="13"/>
  <c r="N23" i="13"/>
  <c r="G764" i="13"/>
  <c r="K764" i="13"/>
  <c r="P764" i="13" s="1"/>
  <c r="R752" i="13"/>
  <c r="G752" i="13"/>
  <c r="T742" i="13"/>
  <c r="G742" i="13"/>
  <c r="T735" i="13"/>
  <c r="N735" i="13"/>
  <c r="I730" i="13"/>
  <c r="S730" i="13"/>
  <c r="G708" i="13"/>
  <c r="R708" i="13"/>
  <c r="L708" i="13"/>
  <c r="K693" i="13"/>
  <c r="P693" i="13" s="1"/>
  <c r="N693" i="13"/>
  <c r="U693" i="13"/>
  <c r="F677" i="13"/>
  <c r="V677" i="13"/>
  <c r="W677" i="13" s="1"/>
  <c r="L677" i="13"/>
  <c r="N677" i="13"/>
  <c r="R677" i="13"/>
  <c r="G664" i="13"/>
  <c r="O664" i="13"/>
  <c r="F608" i="13"/>
  <c r="Q608" i="13"/>
  <c r="T608" i="13"/>
  <c r="Q515" i="13"/>
  <c r="R515" i="13"/>
  <c r="L515" i="13"/>
  <c r="U515" i="13"/>
  <c r="Q497" i="13"/>
  <c r="R497" i="13"/>
  <c r="G497" i="13"/>
  <c r="M497" i="13"/>
  <c r="G442" i="13"/>
  <c r="R442" i="13"/>
  <c r="Q442" i="13"/>
  <c r="V442" i="13"/>
  <c r="W442" i="13" s="1"/>
  <c r="N433" i="13"/>
  <c r="R433" i="13"/>
  <c r="F433" i="13"/>
  <c r="K433" i="13"/>
  <c r="P433" i="13" s="1"/>
  <c r="O433" i="13"/>
  <c r="T433" i="13"/>
  <c r="G301" i="13"/>
  <c r="M301" i="13"/>
  <c r="R301" i="13"/>
  <c r="T301" i="13"/>
  <c r="V274" i="13"/>
  <c r="W274" i="13" s="1"/>
  <c r="L274" i="13"/>
  <c r="S241" i="13"/>
  <c r="I241" i="13"/>
  <c r="I764" i="13"/>
  <c r="S764" i="13"/>
  <c r="R761" i="13"/>
  <c r="M761" i="13"/>
  <c r="F761" i="13"/>
  <c r="T761" i="13"/>
  <c r="R745" i="13"/>
  <c r="N745" i="13"/>
  <c r="F745" i="13"/>
  <c r="M726" i="13"/>
  <c r="R726" i="13"/>
  <c r="T726" i="13"/>
  <c r="G726" i="13"/>
  <c r="U723" i="13"/>
  <c r="K723" i="13"/>
  <c r="P723" i="13" s="1"/>
  <c r="M723" i="13"/>
  <c r="M645" i="13"/>
  <c r="Q645" i="13"/>
  <c r="R645" i="13"/>
  <c r="T645" i="13"/>
  <c r="K600" i="13"/>
  <c r="P600" i="13" s="1"/>
  <c r="R600" i="13"/>
  <c r="T600" i="13"/>
  <c r="U600" i="13"/>
  <c r="F561" i="13"/>
  <c r="N561" i="13"/>
  <c r="L561" i="13"/>
  <c r="Q561" i="13"/>
  <c r="T539" i="13"/>
  <c r="O539" i="13"/>
  <c r="L539" i="13"/>
  <c r="G495" i="13"/>
  <c r="L495" i="13"/>
  <c r="U495" i="13"/>
  <c r="S442" i="13"/>
  <c r="I442" i="13"/>
  <c r="M410" i="13"/>
  <c r="N410" i="13"/>
  <c r="Q410" i="13"/>
  <c r="G410" i="13"/>
  <c r="R410" i="13"/>
  <c r="V410" i="13"/>
  <c r="W410" i="13" s="1"/>
  <c r="K395" i="13"/>
  <c r="P395" i="13" s="1"/>
  <c r="M395" i="13"/>
  <c r="T395" i="13"/>
  <c r="L392" i="13"/>
  <c r="Q392" i="13"/>
  <c r="N392" i="13"/>
  <c r="R392" i="13"/>
  <c r="F390" i="13"/>
  <c r="N390" i="13"/>
  <c r="R390" i="13"/>
  <c r="V390" i="13"/>
  <c r="W390" i="13" s="1"/>
  <c r="K390" i="13"/>
  <c r="P390" i="13" s="1"/>
  <c r="T390" i="13"/>
  <c r="I327" i="13"/>
  <c r="S327" i="13"/>
  <c r="I322" i="13"/>
  <c r="S322" i="13"/>
  <c r="F136" i="13"/>
  <c r="Q136" i="13"/>
  <c r="U873" i="13"/>
  <c r="M778" i="13"/>
  <c r="R778" i="13"/>
  <c r="G727" i="13"/>
  <c r="U727" i="13"/>
  <c r="O696" i="13"/>
  <c r="U696" i="13"/>
  <c r="K696" i="13"/>
  <c r="P696" i="13" s="1"/>
  <c r="R696" i="13"/>
  <c r="M694" i="13"/>
  <c r="G694" i="13"/>
  <c r="K694" i="13"/>
  <c r="P694" i="13" s="1"/>
  <c r="O694" i="13"/>
  <c r="T694" i="13"/>
  <c r="O686" i="13"/>
  <c r="R686" i="13"/>
  <c r="K650" i="13"/>
  <c r="P650" i="13" s="1"/>
  <c r="T650" i="13"/>
  <c r="M650" i="13"/>
  <c r="T630" i="13"/>
  <c r="N630" i="13"/>
  <c r="V627" i="13"/>
  <c r="W627" i="13" s="1"/>
  <c r="N627" i="13"/>
  <c r="Q627" i="13"/>
  <c r="F577" i="13"/>
  <c r="T577" i="13"/>
  <c r="G577" i="13"/>
  <c r="L577" i="13"/>
  <c r="F526" i="13"/>
  <c r="K526" i="13"/>
  <c r="P526" i="13" s="1"/>
  <c r="N526" i="13"/>
  <c r="M526" i="13"/>
  <c r="L513" i="13"/>
  <c r="M513" i="13"/>
  <c r="Q513" i="13"/>
  <c r="V483" i="13"/>
  <c r="W483" i="13" s="1"/>
  <c r="F483" i="13"/>
  <c r="R464" i="13"/>
  <c r="F464" i="13"/>
  <c r="T464" i="13"/>
  <c r="L464" i="13"/>
  <c r="O464" i="13"/>
  <c r="K464" i="13"/>
  <c r="P464" i="13" s="1"/>
  <c r="N464" i="13"/>
  <c r="U464" i="13"/>
  <c r="V464" i="13"/>
  <c r="W464" i="13" s="1"/>
  <c r="K754" i="13"/>
  <c r="P754" i="13" s="1"/>
  <c r="M749" i="13"/>
  <c r="R705" i="13"/>
  <c r="K705" i="13"/>
  <c r="P705" i="13" s="1"/>
  <c r="S693" i="13"/>
  <c r="I693" i="13"/>
  <c r="Q665" i="13"/>
  <c r="F665" i="13"/>
  <c r="U665" i="13"/>
  <c r="N651" i="13"/>
  <c r="V651" i="13"/>
  <c r="W651" i="13" s="1"/>
  <c r="F649" i="13"/>
  <c r="R649" i="13"/>
  <c r="U649" i="13"/>
  <c r="N646" i="13"/>
  <c r="L646" i="13"/>
  <c r="I618" i="13"/>
  <c r="S618" i="13"/>
  <c r="T609" i="13"/>
  <c r="O609" i="13"/>
  <c r="L559" i="13"/>
  <c r="L547" i="13"/>
  <c r="U547" i="13"/>
  <c r="I508" i="13"/>
  <c r="S508" i="13"/>
  <c r="T465" i="13"/>
  <c r="K465" i="13"/>
  <c r="P465" i="13" s="1"/>
  <c r="F465" i="13"/>
  <c r="V465" i="13"/>
  <c r="W465" i="13" s="1"/>
  <c r="L465" i="13"/>
  <c r="N465" i="13"/>
  <c r="N458" i="13"/>
  <c r="O458" i="13"/>
  <c r="Q458" i="13"/>
  <c r="F458" i="13"/>
  <c r="R444" i="13"/>
  <c r="N444" i="13"/>
  <c r="Q444" i="13"/>
  <c r="L407" i="13"/>
  <c r="T407" i="13"/>
  <c r="R407" i="13"/>
  <c r="R383" i="13"/>
  <c r="K383" i="13"/>
  <c r="P383" i="13" s="1"/>
  <c r="O383" i="13"/>
  <c r="T359" i="13"/>
  <c r="R359" i="13"/>
  <c r="K359" i="13"/>
  <c r="P359" i="13" s="1"/>
  <c r="U359" i="13"/>
  <c r="T332" i="13"/>
  <c r="S299" i="13"/>
  <c r="I299" i="13"/>
  <c r="K282" i="13"/>
  <c r="P282" i="13" s="1"/>
  <c r="F282" i="13"/>
  <c r="V282" i="13"/>
  <c r="W282" i="13" s="1"/>
  <c r="Q282" i="13"/>
  <c r="R282" i="13"/>
  <c r="U282" i="13"/>
  <c r="L282" i="13"/>
  <c r="T282" i="13"/>
  <c r="S259" i="13"/>
  <c r="I259" i="13"/>
  <c r="F241" i="13"/>
  <c r="T241" i="13"/>
  <c r="O241" i="13"/>
  <c r="V241" i="13"/>
  <c r="W241" i="13" s="1"/>
  <c r="Q229" i="13"/>
  <c r="T229" i="13"/>
  <c r="F218" i="13"/>
  <c r="T218" i="13"/>
  <c r="L218" i="13"/>
  <c r="V208" i="13"/>
  <c r="W208" i="13" s="1"/>
  <c r="L208" i="13"/>
  <c r="M208" i="13"/>
  <c r="R208" i="13"/>
  <c r="T208" i="13"/>
  <c r="F208" i="13"/>
  <c r="Q208" i="13"/>
  <c r="L182" i="13"/>
  <c r="N182" i="13"/>
  <c r="M182" i="13"/>
  <c r="L49" i="13"/>
  <c r="U49" i="13"/>
  <c r="K49" i="13"/>
  <c r="P49" i="13" s="1"/>
  <c r="N49" i="13"/>
  <c r="Q49" i="13"/>
  <c r="G49" i="13"/>
  <c r="O49" i="13"/>
  <c r="T49" i="13"/>
  <c r="F49" i="13"/>
  <c r="M49" i="13"/>
  <c r="R49" i="13"/>
  <c r="N16" i="13"/>
  <c r="Q16" i="13"/>
  <c r="R16" i="13"/>
  <c r="G729" i="13"/>
  <c r="L729" i="13"/>
  <c r="F685" i="13"/>
  <c r="N685" i="13"/>
  <c r="V685" i="13"/>
  <c r="W685" i="13" s="1"/>
  <c r="K663" i="13"/>
  <c r="P663" i="13" s="1"/>
  <c r="T663" i="13"/>
  <c r="M663" i="13"/>
  <c r="V663" i="13"/>
  <c r="W663" i="13" s="1"/>
  <c r="G629" i="13"/>
  <c r="R629" i="13"/>
  <c r="G619" i="13"/>
  <c r="O619" i="13"/>
  <c r="L610" i="13"/>
  <c r="R610" i="13"/>
  <c r="F578" i="13"/>
  <c r="U578" i="13"/>
  <c r="T489" i="13"/>
  <c r="G489" i="13"/>
  <c r="U489" i="13"/>
  <c r="M489" i="13"/>
  <c r="I475" i="13"/>
  <c r="S475" i="13"/>
  <c r="O469" i="13"/>
  <c r="K469" i="13"/>
  <c r="P469" i="13" s="1"/>
  <c r="G469" i="13"/>
  <c r="T469" i="13"/>
  <c r="O456" i="13"/>
  <c r="M456" i="13"/>
  <c r="V456" i="13"/>
  <c r="W456" i="13" s="1"/>
  <c r="R371" i="13"/>
  <c r="T371" i="13"/>
  <c r="L371" i="13"/>
  <c r="G310" i="13"/>
  <c r="V291" i="13"/>
  <c r="W291" i="13" s="1"/>
  <c r="L291" i="13"/>
  <c r="M291" i="13"/>
  <c r="O291" i="13"/>
  <c r="F291" i="13"/>
  <c r="N291" i="13"/>
  <c r="M289" i="13"/>
  <c r="T289" i="13"/>
  <c r="G195" i="13"/>
  <c r="L195" i="13"/>
  <c r="M195" i="13"/>
  <c r="V195" i="13"/>
  <c r="W195" i="13" s="1"/>
  <c r="F195" i="13"/>
  <c r="O195" i="13"/>
  <c r="U195" i="13"/>
  <c r="G148" i="13"/>
  <c r="V148" i="13"/>
  <c r="W148" i="13" s="1"/>
  <c r="L148" i="13"/>
  <c r="M148" i="13"/>
  <c r="Q148" i="13"/>
  <c r="O148" i="13"/>
  <c r="R148" i="13"/>
  <c r="F142" i="13"/>
  <c r="N142" i="13"/>
  <c r="O142" i="13"/>
  <c r="Q142" i="13"/>
  <c r="M142" i="13"/>
  <c r="R771" i="13"/>
  <c r="L771" i="13"/>
  <c r="M765" i="13"/>
  <c r="R709" i="13"/>
  <c r="V709" i="13"/>
  <c r="W709" i="13" s="1"/>
  <c r="Q675" i="13"/>
  <c r="F675" i="13"/>
  <c r="O663" i="13"/>
  <c r="G661" i="13"/>
  <c r="T661" i="13"/>
  <c r="K661" i="13"/>
  <c r="P661" i="13" s="1"/>
  <c r="V661" i="13"/>
  <c r="W661" i="13" s="1"/>
  <c r="L649" i="13"/>
  <c r="F633" i="13"/>
  <c r="T633" i="13"/>
  <c r="Q624" i="13"/>
  <c r="F624" i="13"/>
  <c r="U624" i="13"/>
  <c r="N622" i="13"/>
  <c r="K620" i="13"/>
  <c r="P620" i="13" s="1"/>
  <c r="T620" i="13"/>
  <c r="S608" i="13"/>
  <c r="K603" i="13"/>
  <c r="P603" i="13" s="1"/>
  <c r="T603" i="13"/>
  <c r="M603" i="13"/>
  <c r="V603" i="13"/>
  <c r="W603" i="13" s="1"/>
  <c r="F580" i="13"/>
  <c r="R580" i="13"/>
  <c r="N579" i="13"/>
  <c r="V579" i="13"/>
  <c r="W579" i="13" s="1"/>
  <c r="I570" i="13"/>
  <c r="S570" i="13"/>
  <c r="Q544" i="13"/>
  <c r="K544" i="13"/>
  <c r="P544" i="13" s="1"/>
  <c r="U536" i="13"/>
  <c r="F536" i="13"/>
  <c r="T536" i="13"/>
  <c r="V536" i="13"/>
  <c r="W536" i="13" s="1"/>
  <c r="K536" i="13"/>
  <c r="P536" i="13" s="1"/>
  <c r="G525" i="13"/>
  <c r="Q525" i="13"/>
  <c r="L504" i="13"/>
  <c r="F504" i="13"/>
  <c r="M504" i="13"/>
  <c r="T491" i="13"/>
  <c r="M491" i="13"/>
  <c r="G486" i="13"/>
  <c r="V486" i="13"/>
  <c r="W486" i="13" s="1"/>
  <c r="R486" i="13"/>
  <c r="M486" i="13"/>
  <c r="T486" i="13"/>
  <c r="S482" i="13"/>
  <c r="I482" i="13"/>
  <c r="U465" i="13"/>
  <c r="G462" i="13"/>
  <c r="T462" i="13"/>
  <c r="N462" i="13"/>
  <c r="U458" i="13"/>
  <c r="I452" i="13"/>
  <c r="S452" i="13"/>
  <c r="I393" i="13"/>
  <c r="S393" i="13"/>
  <c r="R385" i="13"/>
  <c r="U385" i="13"/>
  <c r="S324" i="13"/>
  <c r="I324" i="13"/>
  <c r="I286" i="13"/>
  <c r="S286" i="13"/>
  <c r="R248" i="13"/>
  <c r="U248" i="13"/>
  <c r="K248" i="13"/>
  <c r="P248" i="13" s="1"/>
  <c r="V248" i="13"/>
  <c r="W248" i="13" s="1"/>
  <c r="N248" i="13"/>
  <c r="Q248" i="13"/>
  <c r="F248" i="13"/>
  <c r="T248" i="13"/>
  <c r="L248" i="13"/>
  <c r="M248" i="13"/>
  <c r="R202" i="13"/>
  <c r="K202" i="13"/>
  <c r="P202" i="13" s="1"/>
  <c r="T202" i="13"/>
  <c r="G202" i="13"/>
  <c r="Q202" i="13"/>
  <c r="U202" i="13"/>
  <c r="F202" i="13"/>
  <c r="V202" i="13"/>
  <c r="W202" i="13" s="1"/>
  <c r="L202" i="13"/>
  <c r="M202" i="13"/>
  <c r="N202" i="13"/>
  <c r="O202" i="13"/>
  <c r="S146" i="13"/>
  <c r="I146" i="13"/>
  <c r="S91" i="13"/>
  <c r="I91" i="13"/>
  <c r="L77" i="13"/>
  <c r="M77" i="13"/>
  <c r="O77" i="13"/>
  <c r="Q77" i="13"/>
  <c r="G77" i="13"/>
  <c r="K77" i="13"/>
  <c r="P77" i="13" s="1"/>
  <c r="R77" i="13"/>
  <c r="V77" i="13"/>
  <c r="W77" i="13" s="1"/>
  <c r="K332" i="13"/>
  <c r="P332" i="13" s="1"/>
  <c r="V332" i="13"/>
  <c r="W332" i="13" s="1"/>
  <c r="L332" i="13"/>
  <c r="N332" i="13"/>
  <c r="M332" i="13"/>
  <c r="Q332" i="13"/>
  <c r="R332" i="13"/>
  <c r="K317" i="13"/>
  <c r="P317" i="13" s="1"/>
  <c r="M317" i="13"/>
  <c r="O317" i="13"/>
  <c r="U317" i="13"/>
  <c r="T317" i="13"/>
  <c r="L310" i="13"/>
  <c r="V310" i="13"/>
  <c r="W310" i="13" s="1"/>
  <c r="M310" i="13"/>
  <c r="K310" i="13"/>
  <c r="P310" i="13" s="1"/>
  <c r="O310" i="13"/>
  <c r="N310" i="13"/>
  <c r="Q310" i="13"/>
  <c r="K298" i="13"/>
  <c r="P298" i="13" s="1"/>
  <c r="T298" i="13"/>
  <c r="V298" i="13"/>
  <c r="W298" i="13" s="1"/>
  <c r="M298" i="13"/>
  <c r="N101" i="13"/>
  <c r="M101" i="13"/>
  <c r="G101" i="13"/>
  <c r="R101" i="13"/>
  <c r="T537" i="13"/>
  <c r="M537" i="13"/>
  <c r="K534" i="13"/>
  <c r="P534" i="13" s="1"/>
  <c r="I529" i="13"/>
  <c r="I524" i="13"/>
  <c r="K520" i="13"/>
  <c r="P520" i="13" s="1"/>
  <c r="S519" i="13"/>
  <c r="I519" i="13"/>
  <c r="T482" i="13"/>
  <c r="N478" i="13"/>
  <c r="U478" i="13"/>
  <c r="O445" i="13"/>
  <c r="N445" i="13"/>
  <c r="K414" i="13"/>
  <c r="P414" i="13" s="1"/>
  <c r="U414" i="13"/>
  <c r="M414" i="13"/>
  <c r="N414" i="13"/>
  <c r="F414" i="13"/>
  <c r="Q414" i="13"/>
  <c r="R391" i="13"/>
  <c r="K391" i="13"/>
  <c r="P391" i="13" s="1"/>
  <c r="K384" i="13"/>
  <c r="P384" i="13" s="1"/>
  <c r="U384" i="13"/>
  <c r="V384" i="13"/>
  <c r="W384" i="13" s="1"/>
  <c r="L384" i="13"/>
  <c r="N384" i="13"/>
  <c r="F352" i="13"/>
  <c r="T352" i="13"/>
  <c r="Q352" i="13"/>
  <c r="S348" i="13"/>
  <c r="I348" i="13"/>
  <c r="U328" i="13"/>
  <c r="F318" i="13"/>
  <c r="O318" i="13"/>
  <c r="Q318" i="13"/>
  <c r="K314" i="13"/>
  <c r="P314" i="13" s="1"/>
  <c r="T314" i="13"/>
  <c r="G314" i="13"/>
  <c r="R314" i="13"/>
  <c r="U314" i="13"/>
  <c r="L314" i="13"/>
  <c r="N283" i="13"/>
  <c r="L283" i="13"/>
  <c r="O283" i="13"/>
  <c r="Q283" i="13"/>
  <c r="S235" i="13"/>
  <c r="I235" i="13"/>
  <c r="K224" i="13"/>
  <c r="P224" i="13" s="1"/>
  <c r="L224" i="13"/>
  <c r="T224" i="13"/>
  <c r="I197" i="13"/>
  <c r="S197" i="13"/>
  <c r="G152" i="13"/>
  <c r="R152" i="13"/>
  <c r="M125" i="13"/>
  <c r="O125" i="13"/>
  <c r="G125" i="13"/>
  <c r="U125" i="13"/>
  <c r="V125" i="13"/>
  <c r="W125" i="13" s="1"/>
  <c r="L125" i="13"/>
  <c r="K125" i="13"/>
  <c r="P125" i="13" s="1"/>
  <c r="R125" i="13"/>
  <c r="G87" i="13"/>
  <c r="T87" i="13"/>
  <c r="U87" i="13"/>
  <c r="M87" i="13"/>
  <c r="N87" i="13"/>
  <c r="F87" i="13"/>
  <c r="R87" i="13"/>
  <c r="L87" i="13"/>
  <c r="O82" i="13"/>
  <c r="M82" i="13"/>
  <c r="N82" i="13"/>
  <c r="F78" i="13"/>
  <c r="M78" i="13"/>
  <c r="U78" i="13"/>
  <c r="I28" i="13"/>
  <c r="S28" i="13"/>
  <c r="S6" i="13"/>
  <c r="I6" i="13"/>
  <c r="L409" i="13"/>
  <c r="M409" i="13"/>
  <c r="G402" i="13"/>
  <c r="T402" i="13"/>
  <c r="V402" i="13"/>
  <c r="W402" i="13" s="1"/>
  <c r="L402" i="13"/>
  <c r="M394" i="13"/>
  <c r="G394" i="13"/>
  <c r="R394" i="13"/>
  <c r="T394" i="13"/>
  <c r="K394" i="13"/>
  <c r="P394" i="13" s="1"/>
  <c r="V394" i="13"/>
  <c r="W394" i="13" s="1"/>
  <c r="S380" i="13"/>
  <c r="I380" i="13"/>
  <c r="M369" i="13"/>
  <c r="R369" i="13"/>
  <c r="G358" i="13"/>
  <c r="M358" i="13"/>
  <c r="Q358" i="13"/>
  <c r="K328" i="13"/>
  <c r="P328" i="13" s="1"/>
  <c r="R328" i="13"/>
  <c r="T328" i="13"/>
  <c r="V328" i="13"/>
  <c r="W328" i="13" s="1"/>
  <c r="L328" i="13"/>
  <c r="N328" i="13"/>
  <c r="I314" i="13"/>
  <c r="S314" i="13"/>
  <c r="Q296" i="13"/>
  <c r="T296" i="13"/>
  <c r="F296" i="13"/>
  <c r="O247" i="13"/>
  <c r="Q247" i="13"/>
  <c r="L247" i="13"/>
  <c r="M155" i="13"/>
  <c r="O155" i="13"/>
  <c r="R155" i="13"/>
  <c r="T155" i="13"/>
  <c r="U155" i="13"/>
  <c r="K155" i="13"/>
  <c r="P155" i="13" s="1"/>
  <c r="G72" i="13"/>
  <c r="K72" i="13"/>
  <c r="P72" i="13" s="1"/>
  <c r="N72" i="13"/>
  <c r="U72" i="13"/>
  <c r="F72" i="13"/>
  <c r="R72" i="13"/>
  <c r="F51" i="13"/>
  <c r="O51" i="13"/>
  <c r="G51" i="13"/>
  <c r="Q51" i="13"/>
  <c r="T51" i="13"/>
  <c r="K51" i="13"/>
  <c r="P51" i="13" s="1"/>
  <c r="L51" i="13"/>
  <c r="R51" i="13"/>
  <c r="M51" i="13"/>
  <c r="N51" i="13"/>
  <c r="V51" i="13"/>
  <c r="W51" i="13" s="1"/>
  <c r="G543" i="13"/>
  <c r="Q537" i="13"/>
  <c r="S497" i="13"/>
  <c r="I497" i="13"/>
  <c r="G479" i="13"/>
  <c r="R474" i="13"/>
  <c r="R468" i="13"/>
  <c r="N468" i="13"/>
  <c r="T448" i="13"/>
  <c r="R445" i="13"/>
  <c r="L437" i="13"/>
  <c r="K437" i="13"/>
  <c r="P437" i="13" s="1"/>
  <c r="F428" i="13"/>
  <c r="V428" i="13"/>
  <c r="W428" i="13" s="1"/>
  <c r="Q428" i="13"/>
  <c r="R414" i="13"/>
  <c r="Q394" i="13"/>
  <c r="O384" i="13"/>
  <c r="K377" i="13"/>
  <c r="P377" i="13" s="1"/>
  <c r="M377" i="13"/>
  <c r="O377" i="13"/>
  <c r="R377" i="13"/>
  <c r="U330" i="13"/>
  <c r="G330" i="13"/>
  <c r="L330" i="13"/>
  <c r="O314" i="13"/>
  <c r="T283" i="13"/>
  <c r="R243" i="13"/>
  <c r="N243" i="13"/>
  <c r="V243" i="13"/>
  <c r="W243" i="13" s="1"/>
  <c r="F206" i="13"/>
  <c r="N206" i="13"/>
  <c r="U206" i="13"/>
  <c r="L194" i="13"/>
  <c r="M194" i="13"/>
  <c r="U194" i="13"/>
  <c r="I187" i="13"/>
  <c r="S187" i="13"/>
  <c r="R180" i="13"/>
  <c r="K180" i="13"/>
  <c r="P180" i="13" s="1"/>
  <c r="G180" i="13"/>
  <c r="O180" i="13"/>
  <c r="Q180" i="13"/>
  <c r="N180" i="13"/>
  <c r="I128" i="13"/>
  <c r="S128" i="13"/>
  <c r="N114" i="13"/>
  <c r="G114" i="13"/>
  <c r="G54" i="13"/>
  <c r="V54" i="13"/>
  <c r="W54" i="13" s="1"/>
  <c r="M499" i="13"/>
  <c r="R499" i="13"/>
  <c r="F482" i="13"/>
  <c r="N482" i="13"/>
  <c r="Q482" i="13"/>
  <c r="M474" i="13"/>
  <c r="V474" i="13"/>
  <c r="W474" i="13" s="1"/>
  <c r="F474" i="13"/>
  <c r="T474" i="13"/>
  <c r="K460" i="13"/>
  <c r="P460" i="13" s="1"/>
  <c r="N460" i="13"/>
  <c r="K448" i="13"/>
  <c r="P448" i="13" s="1"/>
  <c r="U448" i="13"/>
  <c r="N448" i="13"/>
  <c r="L445" i="13"/>
  <c r="S425" i="13"/>
  <c r="K421" i="13"/>
  <c r="P421" i="13" s="1"/>
  <c r="N421" i="13"/>
  <c r="T421" i="13"/>
  <c r="O414" i="13"/>
  <c r="R402" i="13"/>
  <c r="S401" i="13"/>
  <c r="O394" i="13"/>
  <c r="V388" i="13"/>
  <c r="W388" i="13" s="1"/>
  <c r="K388" i="13"/>
  <c r="P388" i="13" s="1"/>
  <c r="L388" i="13"/>
  <c r="O388" i="13"/>
  <c r="M384" i="13"/>
  <c r="I375" i="13"/>
  <c r="S375" i="13"/>
  <c r="O328" i="13"/>
  <c r="M321" i="13"/>
  <c r="R321" i="13"/>
  <c r="U321" i="13"/>
  <c r="N314" i="13"/>
  <c r="M255" i="13"/>
  <c r="R255" i="13"/>
  <c r="S246" i="13"/>
  <c r="I222" i="13"/>
  <c r="S222" i="13"/>
  <c r="K184" i="13"/>
  <c r="P184" i="13" s="1"/>
  <c r="T184" i="13"/>
  <c r="L184" i="13"/>
  <c r="V184" i="13"/>
  <c r="W184" i="13" s="1"/>
  <c r="M184" i="13"/>
  <c r="F184" i="13"/>
  <c r="R184" i="13"/>
  <c r="G184" i="13"/>
  <c r="U184" i="13"/>
  <c r="T156" i="13"/>
  <c r="U156" i="13"/>
  <c r="K156" i="13"/>
  <c r="P156" i="13" s="1"/>
  <c r="M156" i="13"/>
  <c r="N156" i="13"/>
  <c r="L156" i="13"/>
  <c r="Q156" i="13"/>
  <c r="V156" i="13"/>
  <c r="W156" i="13" s="1"/>
  <c r="F150" i="13"/>
  <c r="M150" i="13"/>
  <c r="R137" i="13"/>
  <c r="K137" i="13"/>
  <c r="P137" i="13" s="1"/>
  <c r="M137" i="13"/>
  <c r="N137" i="13"/>
  <c r="V137" i="13"/>
  <c r="W137" i="13" s="1"/>
  <c r="L137" i="13"/>
  <c r="I134" i="13"/>
  <c r="S134" i="13"/>
  <c r="O88" i="13"/>
  <c r="R88" i="13"/>
  <c r="K88" i="13"/>
  <c r="P88" i="13" s="1"/>
  <c r="U88" i="13"/>
  <c r="V88" i="13"/>
  <c r="W88" i="13" s="1"/>
  <c r="I54" i="13"/>
  <c r="S54" i="13"/>
  <c r="K470" i="13"/>
  <c r="P470" i="13" s="1"/>
  <c r="U470" i="13"/>
  <c r="G408" i="13"/>
  <c r="O408" i="13"/>
  <c r="G398" i="13"/>
  <c r="U398" i="13"/>
  <c r="F360" i="13"/>
  <c r="K360" i="13"/>
  <c r="P360" i="13" s="1"/>
  <c r="R350" i="13"/>
  <c r="T350" i="13"/>
  <c r="U342" i="13"/>
  <c r="L342" i="13"/>
  <c r="O342" i="13"/>
  <c r="R338" i="13"/>
  <c r="M334" i="13"/>
  <c r="N334" i="13"/>
  <c r="R306" i="13"/>
  <c r="G306" i="13"/>
  <c r="Q306" i="13"/>
  <c r="T306" i="13"/>
  <c r="R303" i="13"/>
  <c r="T303" i="13"/>
  <c r="F293" i="13"/>
  <c r="M293" i="13"/>
  <c r="N285" i="13"/>
  <c r="T285" i="13"/>
  <c r="U285" i="13"/>
  <c r="Q278" i="13"/>
  <c r="K278" i="13"/>
  <c r="P278" i="13" s="1"/>
  <c r="N278" i="13"/>
  <c r="F275" i="13"/>
  <c r="T275" i="13"/>
  <c r="V275" i="13"/>
  <c r="W275" i="13" s="1"/>
  <c r="L222" i="13"/>
  <c r="T222" i="13"/>
  <c r="U131" i="13"/>
  <c r="O131" i="13"/>
  <c r="V131" i="13"/>
  <c r="W131" i="13" s="1"/>
  <c r="M131" i="13"/>
  <c r="T117" i="13"/>
  <c r="K117" i="13"/>
  <c r="P117" i="13" s="1"/>
  <c r="F117" i="13"/>
  <c r="M117" i="13"/>
  <c r="T107" i="13"/>
  <c r="Q107" i="13"/>
  <c r="R107" i="13"/>
  <c r="M107" i="13"/>
  <c r="N107" i="13"/>
  <c r="G84" i="13"/>
  <c r="N84" i="13"/>
  <c r="O84" i="13"/>
  <c r="F84" i="13"/>
  <c r="V84" i="13"/>
  <c r="W84" i="13" s="1"/>
  <c r="U84" i="13"/>
  <c r="G83" i="13"/>
  <c r="Q83" i="13"/>
  <c r="R83" i="13"/>
  <c r="U83" i="13"/>
  <c r="V83" i="13"/>
  <c r="W83" i="13" s="1"/>
  <c r="M83" i="13"/>
  <c r="K83" i="13"/>
  <c r="P83" i="13" s="1"/>
  <c r="O83" i="13"/>
  <c r="M75" i="13"/>
  <c r="N75" i="13"/>
  <c r="R75" i="13"/>
  <c r="T75" i="13"/>
  <c r="Q57" i="13"/>
  <c r="K57" i="13"/>
  <c r="P57" i="13" s="1"/>
  <c r="V57" i="13"/>
  <c r="W57" i="13" s="1"/>
  <c r="L57" i="13"/>
  <c r="F57" i="13"/>
  <c r="R57" i="13"/>
  <c r="G57" i="13"/>
  <c r="T57" i="13"/>
  <c r="N57" i="13"/>
  <c r="I39" i="13"/>
  <c r="S39" i="13"/>
  <c r="O9" i="13"/>
  <c r="Q9" i="13"/>
  <c r="T9" i="13"/>
  <c r="Q408" i="13"/>
  <c r="U351" i="13"/>
  <c r="M351" i="13"/>
  <c r="Q338" i="13"/>
  <c r="U338" i="13"/>
  <c r="V338" i="13"/>
  <c r="W338" i="13" s="1"/>
  <c r="M322" i="13"/>
  <c r="M306" i="13"/>
  <c r="F302" i="13"/>
  <c r="R302" i="13"/>
  <c r="T302" i="13"/>
  <c r="V285" i="13"/>
  <c r="W285" i="13" s="1"/>
  <c r="R281" i="13"/>
  <c r="K270" i="13"/>
  <c r="P270" i="13" s="1"/>
  <c r="L270" i="13"/>
  <c r="N270" i="13"/>
  <c r="V250" i="13"/>
  <c r="W250" i="13" s="1"/>
  <c r="F250" i="13"/>
  <c r="N244" i="13"/>
  <c r="K244" i="13"/>
  <c r="P244" i="13" s="1"/>
  <c r="M215" i="13"/>
  <c r="L215" i="13"/>
  <c r="Q215" i="13"/>
  <c r="F215" i="13"/>
  <c r="M210" i="13"/>
  <c r="K210" i="13"/>
  <c r="P210" i="13" s="1"/>
  <c r="L210" i="13"/>
  <c r="I205" i="13"/>
  <c r="S205" i="13"/>
  <c r="S164" i="13"/>
  <c r="I164" i="13"/>
  <c r="S150" i="13"/>
  <c r="I150" i="13"/>
  <c r="G112" i="13"/>
  <c r="K112" i="13"/>
  <c r="P112" i="13" s="1"/>
  <c r="N112" i="13"/>
  <c r="U112" i="13"/>
  <c r="O112" i="13"/>
  <c r="R112" i="13"/>
  <c r="K67" i="13"/>
  <c r="P67" i="13" s="1"/>
  <c r="M67" i="13"/>
  <c r="G67" i="13"/>
  <c r="U67" i="13"/>
  <c r="O67" i="13"/>
  <c r="T67" i="13"/>
  <c r="I62" i="13"/>
  <c r="S62" i="13"/>
  <c r="S53" i="13"/>
  <c r="I53" i="13"/>
  <c r="S37" i="13"/>
  <c r="I37" i="13"/>
  <c r="L470" i="13"/>
  <c r="N420" i="13"/>
  <c r="Q416" i="13"/>
  <c r="T415" i="13"/>
  <c r="M415" i="13"/>
  <c r="N408" i="13"/>
  <c r="N398" i="13"/>
  <c r="L382" i="13"/>
  <c r="M368" i="13"/>
  <c r="U368" i="13"/>
  <c r="S363" i="13"/>
  <c r="T362" i="13"/>
  <c r="N360" i="13"/>
  <c r="K350" i="13"/>
  <c r="P350" i="13" s="1"/>
  <c r="R342" i="13"/>
  <c r="M338" i="13"/>
  <c r="T334" i="13"/>
  <c r="T333" i="13"/>
  <c r="G324" i="13"/>
  <c r="R324" i="13"/>
  <c r="T324" i="13"/>
  <c r="L322" i="13"/>
  <c r="L306" i="13"/>
  <c r="M285" i="13"/>
  <c r="N281" i="13"/>
  <c r="R275" i="13"/>
  <c r="U238" i="13"/>
  <c r="T238" i="13"/>
  <c r="N235" i="13"/>
  <c r="L235" i="13"/>
  <c r="R233" i="13"/>
  <c r="G199" i="13"/>
  <c r="L199" i="13"/>
  <c r="V198" i="13"/>
  <c r="W198" i="13" s="1"/>
  <c r="M198" i="13"/>
  <c r="G178" i="13"/>
  <c r="O178" i="13"/>
  <c r="N178" i="13"/>
  <c r="T178" i="13"/>
  <c r="T139" i="13"/>
  <c r="K139" i="13"/>
  <c r="P139" i="13" s="1"/>
  <c r="N139" i="13"/>
  <c r="Q139" i="13"/>
  <c r="S118" i="13"/>
  <c r="I118" i="13"/>
  <c r="U105" i="13"/>
  <c r="O105" i="13"/>
  <c r="Q105" i="13"/>
  <c r="R105" i="13"/>
  <c r="G105" i="13"/>
  <c r="F105" i="13"/>
  <c r="L103" i="13"/>
  <c r="N103" i="13"/>
  <c r="R103" i="13"/>
  <c r="F103" i="13"/>
  <c r="V103" i="13"/>
  <c r="W103" i="13" s="1"/>
  <c r="M70" i="13"/>
  <c r="G70" i="13"/>
  <c r="O70" i="13"/>
  <c r="F70" i="13"/>
  <c r="F60" i="13"/>
  <c r="M60" i="13"/>
  <c r="O60" i="13"/>
  <c r="V60" i="13"/>
  <c r="W60" i="13" s="1"/>
  <c r="R60" i="13"/>
  <c r="R59" i="13"/>
  <c r="Q59" i="13"/>
  <c r="G59" i="13"/>
  <c r="I42" i="13"/>
  <c r="S42" i="13"/>
  <c r="G100" i="13"/>
  <c r="O100" i="13"/>
  <c r="R100" i="13"/>
  <c r="U100" i="13"/>
  <c r="V100" i="13"/>
  <c r="W100" i="13" s="1"/>
  <c r="I67" i="13"/>
  <c r="O62" i="13"/>
  <c r="G61" i="13"/>
  <c r="N61" i="13"/>
  <c r="K41" i="13"/>
  <c r="P41" i="13" s="1"/>
  <c r="F41" i="13"/>
  <c r="Q41" i="13"/>
  <c r="G41" i="13"/>
  <c r="R41" i="13"/>
  <c r="V41" i="13"/>
  <c r="W41" i="13" s="1"/>
  <c r="N41" i="13"/>
  <c r="O41" i="13"/>
  <c r="G39" i="13"/>
  <c r="R39" i="13"/>
  <c r="N37" i="13"/>
  <c r="S31" i="13"/>
  <c r="I31" i="13"/>
  <c r="V28" i="13"/>
  <c r="W28" i="13" s="1"/>
  <c r="N28" i="13"/>
  <c r="Q28" i="13"/>
  <c r="F28" i="13"/>
  <c r="K245" i="13"/>
  <c r="P245" i="13" s="1"/>
  <c r="R245" i="13"/>
  <c r="L213" i="13"/>
  <c r="O213" i="13"/>
  <c r="M207" i="13"/>
  <c r="K207" i="13"/>
  <c r="P207" i="13" s="1"/>
  <c r="L207" i="13"/>
  <c r="M204" i="13"/>
  <c r="N204" i="13"/>
  <c r="F186" i="13"/>
  <c r="O186" i="13"/>
  <c r="U186" i="13"/>
  <c r="K186" i="13"/>
  <c r="P186" i="13" s="1"/>
  <c r="V186" i="13"/>
  <c r="W186" i="13" s="1"/>
  <c r="O185" i="13"/>
  <c r="R185" i="13"/>
  <c r="O167" i="13"/>
  <c r="L167" i="13"/>
  <c r="T167" i="13"/>
  <c r="N123" i="13"/>
  <c r="T123" i="13"/>
  <c r="V123" i="13"/>
  <c r="W123" i="13" s="1"/>
  <c r="K80" i="13"/>
  <c r="P80" i="13" s="1"/>
  <c r="R80" i="13"/>
  <c r="F80" i="13"/>
  <c r="T79" i="13"/>
  <c r="U79" i="13"/>
  <c r="L79" i="13"/>
  <c r="M79" i="13"/>
  <c r="F79" i="13"/>
  <c r="R79" i="13"/>
  <c r="G55" i="13"/>
  <c r="Q55" i="13"/>
  <c r="R55" i="13"/>
  <c r="U55" i="13"/>
  <c r="V55" i="13"/>
  <c r="W55" i="13" s="1"/>
  <c r="M55" i="13"/>
  <c r="U47" i="13"/>
  <c r="V47" i="13"/>
  <c r="W47" i="13" s="1"/>
  <c r="L47" i="13"/>
  <c r="M47" i="13"/>
  <c r="N47" i="13"/>
  <c r="G47" i="13"/>
  <c r="U41" i="13"/>
  <c r="N34" i="13"/>
  <c r="M34" i="13"/>
  <c r="T266" i="13"/>
  <c r="N245" i="13"/>
  <c r="T228" i="13"/>
  <c r="U213" i="13"/>
  <c r="R204" i="13"/>
  <c r="Q186" i="13"/>
  <c r="O183" i="13"/>
  <c r="U183" i="13"/>
  <c r="K171" i="13"/>
  <c r="P171" i="13" s="1"/>
  <c r="T171" i="13"/>
  <c r="U145" i="13"/>
  <c r="O145" i="13"/>
  <c r="L145" i="13"/>
  <c r="M145" i="13"/>
  <c r="K63" i="13"/>
  <c r="P63" i="13" s="1"/>
  <c r="L63" i="13"/>
  <c r="V63" i="13"/>
  <c r="W63" i="13" s="1"/>
  <c r="M63" i="13"/>
  <c r="F63" i="13"/>
  <c r="R63" i="13"/>
  <c r="G63" i="13"/>
  <c r="T63" i="13"/>
  <c r="M62" i="13"/>
  <c r="U62" i="13"/>
  <c r="K62" i="13"/>
  <c r="P62" i="13" s="1"/>
  <c r="N62" i="13"/>
  <c r="F62" i="13"/>
  <c r="O48" i="13"/>
  <c r="F48" i="13"/>
  <c r="M48" i="13"/>
  <c r="N48" i="13"/>
  <c r="M41" i="13"/>
  <c r="M37" i="13"/>
  <c r="R37" i="13"/>
  <c r="T28" i="13"/>
  <c r="I104" i="13"/>
  <c r="S104" i="13"/>
  <c r="M81" i="13"/>
  <c r="N81" i="13"/>
  <c r="O65" i="13"/>
  <c r="Q65" i="13"/>
  <c r="F64" i="13"/>
  <c r="N64" i="13"/>
  <c r="O64" i="13"/>
  <c r="F58" i="13"/>
  <c r="U58" i="13"/>
  <c r="U33" i="13"/>
  <c r="R196" i="13"/>
  <c r="G190" i="13"/>
  <c r="F174" i="13"/>
  <c r="T172" i="13"/>
  <c r="N172" i="13"/>
  <c r="M163" i="13"/>
  <c r="O163" i="13"/>
  <c r="R144" i="13"/>
  <c r="F144" i="13"/>
  <c r="I124" i="13"/>
  <c r="S124" i="13"/>
  <c r="G120" i="13"/>
  <c r="U110" i="13"/>
  <c r="V109" i="13"/>
  <c r="W109" i="13" s="1"/>
  <c r="K109" i="13"/>
  <c r="P109" i="13" s="1"/>
  <c r="S107" i="13"/>
  <c r="I107" i="13"/>
  <c r="N102" i="13"/>
  <c r="O102" i="13"/>
  <c r="N92" i="13"/>
  <c r="U92" i="13"/>
  <c r="L81" i="13"/>
  <c r="T69" i="13"/>
  <c r="F66" i="13"/>
  <c r="R66" i="13"/>
  <c r="U66" i="13"/>
  <c r="M64" i="13"/>
  <c r="R58" i="13"/>
  <c r="O42" i="13"/>
  <c r="I30" i="13"/>
  <c r="S30" i="13"/>
  <c r="K11" i="13"/>
  <c r="P11" i="13" s="1"/>
  <c r="U11" i="13"/>
  <c r="V11" i="13"/>
  <c r="W11" i="13" s="1"/>
  <c r="N11" i="13"/>
  <c r="L179" i="13"/>
  <c r="R179" i="13"/>
  <c r="L160" i="13"/>
  <c r="N160" i="13"/>
  <c r="R95" i="13"/>
  <c r="F93" i="13"/>
  <c r="K93" i="13"/>
  <c r="P93" i="13" s="1"/>
  <c r="M93" i="13"/>
  <c r="G69" i="13"/>
  <c r="Q69" i="13"/>
  <c r="R69" i="13"/>
  <c r="L64" i="13"/>
  <c r="N58" i="13"/>
  <c r="I36" i="13"/>
  <c r="S36" i="13"/>
  <c r="N29" i="13"/>
  <c r="I18" i="13"/>
  <c r="R126" i="13"/>
  <c r="F126" i="13"/>
  <c r="U91" i="13"/>
  <c r="F91" i="13"/>
  <c r="F45" i="13"/>
  <c r="I929" i="13"/>
  <c r="I903" i="13"/>
  <c r="I879" i="13"/>
  <c r="I813" i="13"/>
  <c r="I809" i="13"/>
  <c r="I805" i="13"/>
  <c r="S685" i="13"/>
  <c r="I612" i="13"/>
  <c r="I600" i="13"/>
  <c r="I593" i="13"/>
  <c r="I531" i="13"/>
  <c r="I528" i="13"/>
  <c r="I503" i="13"/>
  <c r="S454" i="13"/>
  <c r="S423" i="13"/>
  <c r="S420" i="13"/>
  <c r="I352" i="13"/>
  <c r="S344" i="13"/>
  <c r="I277" i="13"/>
  <c r="I242" i="13"/>
  <c r="I143" i="13"/>
  <c r="I140" i="13"/>
  <c r="I123" i="13"/>
  <c r="S80" i="13"/>
  <c r="I43" i="13"/>
  <c r="I22" i="13"/>
  <c r="S76" i="13"/>
  <c r="I940" i="13"/>
  <c r="S939" i="13"/>
  <c r="I934" i="13"/>
  <c r="I883" i="13"/>
  <c r="S867" i="13"/>
  <c r="S861" i="13"/>
  <c r="I844" i="13"/>
  <c r="S823" i="13"/>
  <c r="S798" i="13"/>
  <c r="S757" i="13"/>
  <c r="S742" i="13"/>
  <c r="S689" i="13"/>
  <c r="I648" i="13"/>
  <c r="S646" i="13"/>
  <c r="S576" i="13"/>
  <c r="S516" i="13"/>
  <c r="S512" i="13"/>
  <c r="S440" i="13"/>
  <c r="S385" i="13"/>
  <c r="S373" i="13"/>
  <c r="S339" i="13"/>
  <c r="S203" i="13"/>
  <c r="I168" i="13"/>
  <c r="S138" i="13"/>
  <c r="S136" i="13"/>
  <c r="S119" i="13"/>
  <c r="S853" i="13"/>
  <c r="S729" i="13"/>
  <c r="S288" i="13"/>
  <c r="I995" i="13"/>
  <c r="S827" i="13"/>
  <c r="S656" i="13"/>
  <c r="I564" i="13"/>
  <c r="S361" i="13"/>
  <c r="S345" i="13"/>
  <c r="S270" i="13"/>
  <c r="S224" i="13"/>
  <c r="I208" i="13"/>
  <c r="I190" i="13"/>
  <c r="S832" i="13"/>
  <c r="S831" i="13"/>
  <c r="I828" i="13"/>
  <c r="S806" i="13"/>
  <c r="S758" i="13"/>
  <c r="S746" i="13"/>
  <c r="S672" i="13"/>
  <c r="I669" i="13"/>
  <c r="S659" i="13"/>
  <c r="I650" i="13"/>
  <c r="I637" i="13"/>
  <c r="S596" i="13"/>
  <c r="I582" i="13"/>
  <c r="S580" i="13"/>
  <c r="I577" i="13"/>
  <c r="S572" i="13"/>
  <c r="I555" i="13"/>
  <c r="I549" i="13"/>
  <c r="S483" i="13"/>
  <c r="S480" i="13"/>
  <c r="S387" i="13"/>
  <c r="I984" i="13"/>
  <c r="S748" i="13"/>
  <c r="S717" i="13"/>
  <c r="S652" i="13"/>
  <c r="S644" i="13"/>
  <c r="I623" i="13"/>
  <c r="S478" i="13"/>
  <c r="S430" i="13"/>
  <c r="S315" i="13"/>
  <c r="S309" i="13"/>
  <c r="S254" i="13"/>
  <c r="I114" i="13"/>
  <c r="I993" i="13"/>
  <c r="I864" i="13"/>
  <c r="I777" i="13"/>
  <c r="I755" i="13"/>
  <c r="I715" i="13"/>
  <c r="S692" i="13"/>
  <c r="S276" i="13"/>
  <c r="S173" i="13"/>
  <c r="I86" i="13"/>
  <c r="S998" i="13"/>
  <c r="S855" i="13"/>
  <c r="S812" i="13"/>
  <c r="I808" i="13"/>
  <c r="S762" i="13"/>
  <c r="S698" i="13"/>
  <c r="I601" i="13"/>
  <c r="I541" i="13"/>
  <c r="S534" i="13"/>
  <c r="S449" i="13"/>
  <c r="S428" i="13"/>
  <c r="I366" i="13"/>
  <c r="I274" i="13"/>
  <c r="I271" i="13"/>
  <c r="I265" i="13"/>
  <c r="I249" i="13"/>
  <c r="S240" i="13"/>
  <c r="S234" i="13"/>
  <c r="S209" i="13"/>
  <c r="S149" i="13"/>
  <c r="I129" i="13"/>
  <c r="I103" i="13"/>
  <c r="I87" i="13"/>
  <c r="S52" i="13"/>
  <c r="S195" i="13"/>
  <c r="S684" i="13"/>
  <c r="S460" i="13"/>
  <c r="S448" i="13"/>
  <c r="S280" i="13"/>
  <c r="S122" i="13"/>
  <c r="I999" i="13"/>
  <c r="I997" i="13"/>
  <c r="I917" i="13"/>
  <c r="I904" i="13"/>
  <c r="S811" i="13"/>
  <c r="S750" i="13"/>
  <c r="S737" i="13"/>
  <c r="S679" i="13"/>
  <c r="S606" i="13"/>
  <c r="I605" i="13"/>
  <c r="S578" i="13"/>
  <c r="S538" i="13"/>
  <c r="S471" i="13"/>
  <c r="S464" i="13"/>
  <c r="S323" i="13"/>
  <c r="I281" i="13"/>
  <c r="I238" i="13"/>
  <c r="I174" i="13"/>
  <c r="S112" i="13"/>
  <c r="S89" i="13"/>
  <c r="S58" i="13"/>
  <c r="I24" i="13"/>
  <c r="R851" i="13"/>
  <c r="M851" i="13"/>
  <c r="Q851" i="13"/>
  <c r="S845" i="13"/>
  <c r="I845" i="13"/>
  <c r="I793" i="13"/>
  <c r="S793" i="13"/>
  <c r="R783" i="13"/>
  <c r="G783" i="13"/>
  <c r="Q783" i="13"/>
  <c r="U783" i="13"/>
  <c r="V783" i="13"/>
  <c r="W783" i="13" s="1"/>
  <c r="L783" i="13"/>
  <c r="F783" i="13"/>
  <c r="M783" i="13"/>
  <c r="K783" i="13"/>
  <c r="P783" i="13" s="1"/>
  <c r="I714" i="13"/>
  <c r="S714" i="13"/>
  <c r="L8" i="13"/>
  <c r="Q8" i="13"/>
  <c r="M8" i="13"/>
  <c r="R8" i="13"/>
  <c r="U8" i="13"/>
  <c r="T8" i="13"/>
  <c r="T908" i="13"/>
  <c r="F908" i="13"/>
  <c r="O908" i="13"/>
  <c r="G908" i="13"/>
  <c r="Q908" i="13"/>
  <c r="U908" i="13"/>
  <c r="V908" i="13"/>
  <c r="W908" i="13" s="1"/>
  <c r="S817" i="13"/>
  <c r="I817" i="13"/>
  <c r="R808" i="13"/>
  <c r="O808" i="13"/>
  <c r="Q808" i="13"/>
  <c r="G327" i="13"/>
  <c r="O327" i="13"/>
  <c r="K327" i="13"/>
  <c r="P327" i="13" s="1"/>
  <c r="K994" i="13"/>
  <c r="P994" i="13" s="1"/>
  <c r="T994" i="13"/>
  <c r="U994" i="13"/>
  <c r="I971" i="13"/>
  <c r="S971" i="13"/>
  <c r="S967" i="13"/>
  <c r="Q953" i="13"/>
  <c r="F953" i="13"/>
  <c r="M953" i="13"/>
  <c r="V953" i="13"/>
  <c r="W953" i="13" s="1"/>
  <c r="K930" i="13"/>
  <c r="P930" i="13" s="1"/>
  <c r="G930" i="13"/>
  <c r="Q930" i="13"/>
  <c r="R930" i="13"/>
  <c r="M878" i="13"/>
  <c r="L878" i="13"/>
  <c r="Q868" i="13"/>
  <c r="M857" i="13"/>
  <c r="K857" i="13"/>
  <c r="P857" i="13" s="1"/>
  <c r="Q857" i="13"/>
  <c r="R857" i="13"/>
  <c r="S839" i="13"/>
  <c r="R826" i="13"/>
  <c r="M826" i="13"/>
  <c r="K826" i="13"/>
  <c r="P826" i="13" s="1"/>
  <c r="Q826" i="13"/>
  <c r="L826" i="13"/>
  <c r="O826" i="13"/>
  <c r="O817" i="13"/>
  <c r="I790" i="13"/>
  <c r="S790" i="13"/>
  <c r="T783" i="13"/>
  <c r="I780" i="13"/>
  <c r="S780" i="13"/>
  <c r="K728" i="13"/>
  <c r="P728" i="13" s="1"/>
  <c r="G728" i="13"/>
  <c r="U728" i="13"/>
  <c r="R728" i="13"/>
  <c r="L728" i="13"/>
  <c r="O728" i="13"/>
  <c r="I724" i="13"/>
  <c r="S724" i="13"/>
  <c r="R713" i="13"/>
  <c r="L713" i="13"/>
  <c r="U713" i="13"/>
  <c r="T713" i="13"/>
  <c r="M713" i="13"/>
  <c r="O713" i="13"/>
  <c r="F713" i="13"/>
  <c r="Q713" i="13"/>
  <c r="G713" i="13"/>
  <c r="V713" i="13"/>
  <c r="W713" i="13" s="1"/>
  <c r="K713" i="13"/>
  <c r="P713" i="13" s="1"/>
  <c r="N713" i="13"/>
  <c r="I695" i="13"/>
  <c r="S695" i="13"/>
  <c r="Q484" i="13"/>
  <c r="T484" i="13"/>
  <c r="K484" i="13"/>
  <c r="P484" i="13" s="1"/>
  <c r="V484" i="13"/>
  <c r="W484" i="13" s="1"/>
  <c r="L484" i="13"/>
  <c r="F484" i="13"/>
  <c r="U484" i="13"/>
  <c r="M484" i="13"/>
  <c r="N484" i="13"/>
  <c r="O484" i="13"/>
  <c r="R484" i="13"/>
  <c r="G484" i="13"/>
  <c r="K952" i="13"/>
  <c r="P952" i="13" s="1"/>
  <c r="G952" i="13"/>
  <c r="Q952" i="13"/>
  <c r="L952" i="13"/>
  <c r="R952" i="13"/>
  <c r="U952" i="13"/>
  <c r="T952" i="13"/>
  <c r="F948" i="13"/>
  <c r="M948" i="13"/>
  <c r="N948" i="13"/>
  <c r="O948" i="13"/>
  <c r="S930" i="13"/>
  <c r="I930" i="13"/>
  <c r="N908" i="13"/>
  <c r="M899" i="13"/>
  <c r="Q899" i="13"/>
  <c r="R899" i="13"/>
  <c r="M876" i="13"/>
  <c r="U876" i="13"/>
  <c r="V876" i="13"/>
  <c r="W876" i="13" s="1"/>
  <c r="N876" i="13"/>
  <c r="L876" i="13"/>
  <c r="O868" i="13"/>
  <c r="I857" i="13"/>
  <c r="S857" i="13"/>
  <c r="V852" i="13"/>
  <c r="W852" i="13" s="1"/>
  <c r="L852" i="13"/>
  <c r="U852" i="13"/>
  <c r="N852" i="13"/>
  <c r="M852" i="13"/>
  <c r="U849" i="13"/>
  <c r="R849" i="13"/>
  <c r="M849" i="13"/>
  <c r="K849" i="13"/>
  <c r="P849" i="13" s="1"/>
  <c r="T835" i="13"/>
  <c r="V835" i="13"/>
  <c r="W835" i="13" s="1"/>
  <c r="K835" i="13"/>
  <c r="P835" i="13" s="1"/>
  <c r="M835" i="13"/>
  <c r="F809" i="13"/>
  <c r="G809" i="13"/>
  <c r="U809" i="13"/>
  <c r="N809" i="13"/>
  <c r="Q809" i="13"/>
  <c r="V809" i="13"/>
  <c r="W809" i="13" s="1"/>
  <c r="M805" i="13"/>
  <c r="F805" i="13"/>
  <c r="Q805" i="13"/>
  <c r="G805" i="13"/>
  <c r="V805" i="13"/>
  <c r="W805" i="13" s="1"/>
  <c r="L805" i="13"/>
  <c r="O783" i="13"/>
  <c r="R781" i="13"/>
  <c r="F781" i="13"/>
  <c r="O781" i="13"/>
  <c r="Q781" i="13"/>
  <c r="M781" i="13"/>
  <c r="G781" i="13"/>
  <c r="K781" i="13"/>
  <c r="P781" i="13" s="1"/>
  <c r="L781" i="13"/>
  <c r="N781" i="13"/>
  <c r="S589" i="13"/>
  <c r="I589" i="13"/>
  <c r="F967" i="13"/>
  <c r="T967" i="13"/>
  <c r="N967" i="13"/>
  <c r="K967" i="13"/>
  <c r="P967" i="13" s="1"/>
  <c r="F932" i="13"/>
  <c r="M932" i="13"/>
  <c r="N932" i="13"/>
  <c r="V932" i="13"/>
  <c r="W932" i="13" s="1"/>
  <c r="O932" i="13"/>
  <c r="S824" i="13"/>
  <c r="I824" i="13"/>
  <c r="U817" i="13"/>
  <c r="V817" i="13"/>
  <c r="W817" i="13" s="1"/>
  <c r="L817" i="13"/>
  <c r="F817" i="13"/>
  <c r="Q817" i="13"/>
  <c r="G817" i="13"/>
  <c r="S851" i="13"/>
  <c r="I851" i="13"/>
  <c r="S992" i="13"/>
  <c r="K978" i="13"/>
  <c r="P978" i="13" s="1"/>
  <c r="N978" i="13"/>
  <c r="R971" i="13"/>
  <c r="F971" i="13"/>
  <c r="L971" i="13"/>
  <c r="T971" i="13"/>
  <c r="U971" i="13"/>
  <c r="K971" i="13"/>
  <c r="P971" i="13" s="1"/>
  <c r="V971" i="13"/>
  <c r="W971" i="13" s="1"/>
  <c r="Q909" i="13"/>
  <c r="K909" i="13"/>
  <c r="P909" i="13" s="1"/>
  <c r="M909" i="13"/>
  <c r="I887" i="13"/>
  <c r="S887" i="13"/>
  <c r="O758" i="13"/>
  <c r="M758" i="13"/>
  <c r="L758" i="13"/>
  <c r="I720" i="13"/>
  <c r="S720" i="13"/>
  <c r="S340" i="13"/>
  <c r="I340" i="13"/>
  <c r="G316" i="13"/>
  <c r="F316" i="13"/>
  <c r="Q316" i="13"/>
  <c r="L316" i="13"/>
  <c r="U316" i="13"/>
  <c r="K316" i="13"/>
  <c r="P316" i="13" s="1"/>
  <c r="M316" i="13"/>
  <c r="N316" i="13"/>
  <c r="T316" i="13"/>
  <c r="O316" i="13"/>
  <c r="R316" i="13"/>
  <c r="V316" i="13"/>
  <c r="W316" i="13" s="1"/>
  <c r="Q991" i="13"/>
  <c r="R991" i="13"/>
  <c r="K991" i="13"/>
  <c r="P991" i="13" s="1"/>
  <c r="T991" i="13"/>
  <c r="L991" i="13"/>
  <c r="U991" i="13"/>
  <c r="S978" i="13"/>
  <c r="I978" i="13"/>
  <c r="K972" i="13"/>
  <c r="P972" i="13" s="1"/>
  <c r="L972" i="13"/>
  <c r="Q972" i="13"/>
  <c r="O972" i="13"/>
  <c r="K950" i="13"/>
  <c r="P950" i="13" s="1"/>
  <c r="T950" i="13"/>
  <c r="U950" i="13"/>
  <c r="N950" i="13"/>
  <c r="L950" i="13"/>
  <c r="V950" i="13"/>
  <c r="W950" i="13" s="1"/>
  <c r="M950" i="13"/>
  <c r="S942" i="13"/>
  <c r="I942" i="13"/>
  <c r="U933" i="13"/>
  <c r="V933" i="13"/>
  <c r="W933" i="13" s="1"/>
  <c r="K924" i="13"/>
  <c r="P924" i="13" s="1"/>
  <c r="L924" i="13"/>
  <c r="N924" i="13"/>
  <c r="Q924" i="13"/>
  <c r="O924" i="13"/>
  <c r="S841" i="13"/>
  <c r="I841" i="13"/>
  <c r="I588" i="13"/>
  <c r="S588" i="13"/>
  <c r="O991" i="13"/>
  <c r="S987" i="13"/>
  <c r="I987" i="13"/>
  <c r="R996" i="13"/>
  <c r="K996" i="13"/>
  <c r="P996" i="13" s="1"/>
  <c r="T996" i="13"/>
  <c r="N991" i="13"/>
  <c r="R978" i="13"/>
  <c r="U972" i="13"/>
  <c r="Q971" i="13"/>
  <c r="Q967" i="13"/>
  <c r="K962" i="13"/>
  <c r="P962" i="13" s="1"/>
  <c r="N962" i="13"/>
  <c r="Q962" i="13"/>
  <c r="S952" i="13"/>
  <c r="I952" i="13"/>
  <c r="S945" i="13"/>
  <c r="L943" i="13"/>
  <c r="M943" i="13"/>
  <c r="U943" i="13"/>
  <c r="N943" i="13"/>
  <c r="U924" i="13"/>
  <c r="I923" i="13"/>
  <c r="S923" i="13"/>
  <c r="Q921" i="13"/>
  <c r="V921" i="13"/>
  <c r="W921" i="13" s="1"/>
  <c r="U909" i="13"/>
  <c r="M908" i="13"/>
  <c r="U888" i="13"/>
  <c r="G888" i="13"/>
  <c r="T888" i="13"/>
  <c r="V888" i="13"/>
  <c r="W888" i="13" s="1"/>
  <c r="L888" i="13"/>
  <c r="M888" i="13"/>
  <c r="I863" i="13"/>
  <c r="S863" i="13"/>
  <c r="U826" i="13"/>
  <c r="M817" i="13"/>
  <c r="N783" i="13"/>
  <c r="I781" i="13"/>
  <c r="S781" i="13"/>
  <c r="R719" i="13"/>
  <c r="G719" i="13"/>
  <c r="T719" i="13"/>
  <c r="M719" i="13"/>
  <c r="O719" i="13"/>
  <c r="F719" i="13"/>
  <c r="U719" i="13"/>
  <c r="V719" i="13"/>
  <c r="W719" i="13" s="1"/>
  <c r="K719" i="13"/>
  <c r="P719" i="13" s="1"/>
  <c r="Q719" i="13"/>
  <c r="L719" i="13"/>
  <c r="N719" i="13"/>
  <c r="L698" i="13"/>
  <c r="O698" i="13"/>
  <c r="M698" i="13"/>
  <c r="T698" i="13"/>
  <c r="G674" i="13"/>
  <c r="L674" i="13"/>
  <c r="M674" i="13"/>
  <c r="F644" i="13"/>
  <c r="K644" i="13"/>
  <c r="P644" i="13" s="1"/>
  <c r="N644" i="13"/>
  <c r="U644" i="13"/>
  <c r="T644" i="13"/>
  <c r="S613" i="13"/>
  <c r="I613" i="13"/>
  <c r="V602" i="13"/>
  <c r="W602" i="13" s="1"/>
  <c r="K602" i="13"/>
  <c r="P602" i="13" s="1"/>
  <c r="R602" i="13"/>
  <c r="M602" i="13"/>
  <c r="N602" i="13"/>
  <c r="I598" i="13"/>
  <c r="S598" i="13"/>
  <c r="F575" i="13"/>
  <c r="R575" i="13"/>
  <c r="U575" i="13"/>
  <c r="T575" i="13"/>
  <c r="Q575" i="13"/>
  <c r="V506" i="13"/>
  <c r="W506" i="13" s="1"/>
  <c r="K506" i="13"/>
  <c r="P506" i="13" s="1"/>
  <c r="M506" i="13"/>
  <c r="N506" i="13"/>
  <c r="L506" i="13"/>
  <c r="Q506" i="13"/>
  <c r="U506" i="13"/>
  <c r="S900" i="13"/>
  <c r="I900" i="13"/>
  <c r="L898" i="13"/>
  <c r="M898" i="13"/>
  <c r="N898" i="13"/>
  <c r="V898" i="13"/>
  <c r="W898" i="13" s="1"/>
  <c r="N947" i="13"/>
  <c r="R947" i="13"/>
  <c r="M718" i="13"/>
  <c r="R718" i="13"/>
  <c r="U718" i="13"/>
  <c r="G718" i="13"/>
  <c r="T718" i="13"/>
  <c r="K718" i="13"/>
  <c r="P718" i="13" s="1"/>
  <c r="O718" i="13"/>
  <c r="R701" i="13"/>
  <c r="T701" i="13"/>
  <c r="K701" i="13"/>
  <c r="P701" i="13" s="1"/>
  <c r="V701" i="13"/>
  <c r="W701" i="13" s="1"/>
  <c r="N701" i="13"/>
  <c r="M701" i="13"/>
  <c r="O701" i="13"/>
  <c r="U701" i="13"/>
  <c r="L701" i="13"/>
  <c r="Q701" i="13"/>
  <c r="R655" i="13"/>
  <c r="T655" i="13"/>
  <c r="K655" i="13"/>
  <c r="P655" i="13" s="1"/>
  <c r="V655" i="13"/>
  <c r="W655" i="13" s="1"/>
  <c r="N655" i="13"/>
  <c r="G655" i="13"/>
  <c r="U655" i="13"/>
  <c r="L655" i="13"/>
  <c r="O655" i="13"/>
  <c r="Q655" i="13"/>
  <c r="M655" i="13"/>
  <c r="S989" i="13"/>
  <c r="I989" i="13"/>
  <c r="O942" i="13"/>
  <c r="Q942" i="13"/>
  <c r="S908" i="13"/>
  <c r="I908" i="13"/>
  <c r="I911" i="13"/>
  <c r="S911" i="13"/>
  <c r="S909" i="13"/>
  <c r="L908" i="13"/>
  <c r="L896" i="13"/>
  <c r="G896" i="13"/>
  <c r="T896" i="13"/>
  <c r="U896" i="13"/>
  <c r="V896" i="13"/>
  <c r="W896" i="13" s="1"/>
  <c r="M896" i="13"/>
  <c r="S888" i="13"/>
  <c r="I888" i="13"/>
  <c r="L837" i="13"/>
  <c r="G837" i="13"/>
  <c r="U837" i="13"/>
  <c r="V837" i="13"/>
  <c r="W837" i="13" s="1"/>
  <c r="M837" i="13"/>
  <c r="R830" i="13"/>
  <c r="M830" i="13"/>
  <c r="O830" i="13"/>
  <c r="G830" i="13"/>
  <c r="K830" i="13"/>
  <c r="P830" i="13" s="1"/>
  <c r="L830" i="13"/>
  <c r="T826" i="13"/>
  <c r="R769" i="13"/>
  <c r="G769" i="13"/>
  <c r="Q769" i="13"/>
  <c r="U769" i="13"/>
  <c r="L769" i="13"/>
  <c r="F769" i="13"/>
  <c r="V769" i="13"/>
  <c r="W769" i="13" s="1"/>
  <c r="K769" i="13"/>
  <c r="P769" i="13" s="1"/>
  <c r="M769" i="13"/>
  <c r="N769" i="13"/>
  <c r="O769" i="13"/>
  <c r="I700" i="13"/>
  <c r="S700" i="13"/>
  <c r="F647" i="13"/>
  <c r="K587" i="13"/>
  <c r="P587" i="13" s="1"/>
  <c r="R587" i="13"/>
  <c r="F587" i="13"/>
  <c r="T587" i="13"/>
  <c r="U587" i="13"/>
  <c r="N587" i="13"/>
  <c r="L587" i="13"/>
  <c r="M587" i="13"/>
  <c r="G587" i="13"/>
  <c r="V587" i="13"/>
  <c r="W587" i="13" s="1"/>
  <c r="Q587" i="13"/>
  <c r="O587" i="13"/>
  <c r="I74" i="13"/>
  <c r="S74" i="13"/>
  <c r="Q887" i="13"/>
  <c r="M887" i="13"/>
  <c r="R887" i="13"/>
  <c r="I875" i="13"/>
  <c r="S875" i="13"/>
  <c r="L868" i="13"/>
  <c r="U868" i="13"/>
  <c r="V868" i="13"/>
  <c r="W868" i="13" s="1"/>
  <c r="M868" i="13"/>
  <c r="N868" i="13"/>
  <c r="Q861" i="13"/>
  <c r="K861" i="13"/>
  <c r="P861" i="13" s="1"/>
  <c r="M861" i="13"/>
  <c r="G720" i="13"/>
  <c r="L720" i="13"/>
  <c r="K720" i="13"/>
  <c r="P720" i="13" s="1"/>
  <c r="R720" i="13"/>
  <c r="O720" i="13"/>
  <c r="R697" i="13"/>
  <c r="K697" i="13"/>
  <c r="P697" i="13" s="1"/>
  <c r="U697" i="13"/>
  <c r="V697" i="13"/>
  <c r="W697" i="13" s="1"/>
  <c r="M697" i="13"/>
  <c r="O697" i="13"/>
  <c r="F697" i="13"/>
  <c r="T697" i="13"/>
  <c r="G697" i="13"/>
  <c r="Q697" i="13"/>
  <c r="L697" i="13"/>
  <c r="N697" i="13"/>
  <c r="S688" i="13"/>
  <c r="K569" i="13"/>
  <c r="P569" i="13" s="1"/>
  <c r="L569" i="13"/>
  <c r="V569" i="13"/>
  <c r="W569" i="13" s="1"/>
  <c r="G569" i="13"/>
  <c r="R569" i="13"/>
  <c r="U569" i="13"/>
  <c r="M569" i="13"/>
  <c r="F569" i="13"/>
  <c r="N569" i="13"/>
  <c r="O569" i="13"/>
  <c r="T569" i="13"/>
  <c r="Q945" i="13"/>
  <c r="F945" i="13"/>
  <c r="T945" i="13"/>
  <c r="U945" i="13"/>
  <c r="K945" i="13"/>
  <c r="P945" i="13" s="1"/>
  <c r="R941" i="13"/>
  <c r="M941" i="13"/>
  <c r="K941" i="13"/>
  <c r="P941" i="13" s="1"/>
  <c r="T941" i="13"/>
  <c r="L941" i="13"/>
  <c r="U941" i="13"/>
  <c r="V941" i="13"/>
  <c r="W941" i="13" s="1"/>
  <c r="M802" i="13"/>
  <c r="Q802" i="13"/>
  <c r="T802" i="13"/>
  <c r="K802" i="13"/>
  <c r="P802" i="13" s="1"/>
  <c r="R802" i="13"/>
  <c r="L802" i="13"/>
  <c r="O802" i="13"/>
  <c r="M790" i="13"/>
  <c r="L790" i="13"/>
  <c r="O790" i="13"/>
  <c r="U861" i="13"/>
  <c r="K998" i="13"/>
  <c r="P998" i="13" s="1"/>
  <c r="R998" i="13"/>
  <c r="L998" i="13"/>
  <c r="M998" i="13"/>
  <c r="M991" i="13"/>
  <c r="Q978" i="13"/>
  <c r="T972" i="13"/>
  <c r="N971" i="13"/>
  <c r="S961" i="13"/>
  <c r="I961" i="13"/>
  <c r="O950" i="13"/>
  <c r="R945" i="13"/>
  <c r="N941" i="13"/>
  <c r="K936" i="13"/>
  <c r="P936" i="13" s="1"/>
  <c r="F936" i="13"/>
  <c r="O936" i="13"/>
  <c r="G936" i="13"/>
  <c r="T936" i="13"/>
  <c r="Q936" i="13"/>
  <c r="R936" i="13"/>
  <c r="T924" i="13"/>
  <c r="S983" i="13"/>
  <c r="R972" i="13"/>
  <c r="M971" i="13"/>
  <c r="K956" i="13"/>
  <c r="P956" i="13" s="1"/>
  <c r="L956" i="13"/>
  <c r="O956" i="13"/>
  <c r="Q956" i="13"/>
  <c r="N954" i="13"/>
  <c r="O954" i="13"/>
  <c r="U954" i="13"/>
  <c r="N949" i="13"/>
  <c r="T949" i="13"/>
  <c r="U949" i="13"/>
  <c r="V949" i="13"/>
  <c r="W949" i="13" s="1"/>
  <c r="L945" i="13"/>
  <c r="V944" i="13"/>
  <c r="W944" i="13" s="1"/>
  <c r="T944" i="13"/>
  <c r="U944" i="13"/>
  <c r="V936" i="13"/>
  <c r="W936" i="13" s="1"/>
  <c r="S936" i="13"/>
  <c r="I936" i="13"/>
  <c r="G932" i="13"/>
  <c r="R924" i="13"/>
  <c r="R909" i="13"/>
  <c r="G900" i="13"/>
  <c r="Q900" i="13"/>
  <c r="U900" i="13"/>
  <c r="V900" i="13"/>
  <c r="W900" i="13" s="1"/>
  <c r="M900" i="13"/>
  <c r="L900" i="13"/>
  <c r="S896" i="13"/>
  <c r="I896" i="13"/>
  <c r="G868" i="13"/>
  <c r="M843" i="13"/>
  <c r="K843" i="13"/>
  <c r="P843" i="13" s="1"/>
  <c r="Q843" i="13"/>
  <c r="S837" i="13"/>
  <c r="I837" i="13"/>
  <c r="I830" i="13"/>
  <c r="S830" i="13"/>
  <c r="R793" i="13"/>
  <c r="L793" i="13"/>
  <c r="F793" i="13"/>
  <c r="O793" i="13"/>
  <c r="G793" i="13"/>
  <c r="U793" i="13"/>
  <c r="V793" i="13"/>
  <c r="W793" i="13" s="1"/>
  <c r="M793" i="13"/>
  <c r="K793" i="13"/>
  <c r="P793" i="13" s="1"/>
  <c r="R747" i="13"/>
  <c r="M747" i="13"/>
  <c r="F747" i="13"/>
  <c r="O747" i="13"/>
  <c r="V747" i="13"/>
  <c r="W747" i="13" s="1"/>
  <c r="U747" i="13"/>
  <c r="K747" i="13"/>
  <c r="P747" i="13" s="1"/>
  <c r="L747" i="13"/>
  <c r="N747" i="13"/>
  <c r="Q747" i="13"/>
  <c r="T747" i="13"/>
  <c r="G701" i="13"/>
  <c r="M676" i="13"/>
  <c r="T676" i="13"/>
  <c r="L676" i="13"/>
  <c r="O676" i="13"/>
  <c r="K635" i="13"/>
  <c r="P635" i="13" s="1"/>
  <c r="M635" i="13"/>
  <c r="V635" i="13"/>
  <c r="W635" i="13" s="1"/>
  <c r="G635" i="13"/>
  <c r="R635" i="13"/>
  <c r="U635" i="13"/>
  <c r="O635" i="13"/>
  <c r="F635" i="13"/>
  <c r="T635" i="13"/>
  <c r="L635" i="13"/>
  <c r="Q635" i="13"/>
  <c r="N635" i="13"/>
  <c r="S587" i="13"/>
  <c r="I587" i="13"/>
  <c r="T951" i="13"/>
  <c r="G864" i="13"/>
  <c r="Q864" i="13"/>
  <c r="S859" i="13"/>
  <c r="I859" i="13"/>
  <c r="R759" i="13"/>
  <c r="K759" i="13"/>
  <c r="P759" i="13" s="1"/>
  <c r="U759" i="13"/>
  <c r="M759" i="13"/>
  <c r="L759" i="13"/>
  <c r="N759" i="13"/>
  <c r="O759" i="13"/>
  <c r="T494" i="13"/>
  <c r="Q494" i="13"/>
  <c r="F494" i="13"/>
  <c r="U494" i="13"/>
  <c r="G485" i="13"/>
  <c r="K485" i="13"/>
  <c r="P485" i="13" s="1"/>
  <c r="O485" i="13"/>
  <c r="L485" i="13"/>
  <c r="T485" i="13"/>
  <c r="I476" i="13"/>
  <c r="S476" i="13"/>
  <c r="O189" i="13"/>
  <c r="K189" i="13"/>
  <c r="P189" i="13" s="1"/>
  <c r="G189" i="13"/>
  <c r="I154" i="13"/>
  <c r="S154" i="13"/>
  <c r="I130" i="13"/>
  <c r="S130" i="13"/>
  <c r="O999" i="13"/>
  <c r="U997" i="13"/>
  <c r="L997" i="13"/>
  <c r="U995" i="13"/>
  <c r="L995" i="13"/>
  <c r="N993" i="13"/>
  <c r="F993" i="13"/>
  <c r="K992" i="13"/>
  <c r="P992" i="13" s="1"/>
  <c r="O984" i="13"/>
  <c r="F984" i="13"/>
  <c r="R982" i="13"/>
  <c r="G982" i="13"/>
  <c r="T977" i="13"/>
  <c r="F977" i="13"/>
  <c r="F974" i="13"/>
  <c r="O968" i="13"/>
  <c r="F968" i="13"/>
  <c r="T966" i="13"/>
  <c r="U961" i="13"/>
  <c r="L960" i="13"/>
  <c r="L959" i="13"/>
  <c r="G958" i="13"/>
  <c r="V955" i="13"/>
  <c r="W955" i="13" s="1"/>
  <c r="S947" i="13"/>
  <c r="U940" i="13"/>
  <c r="R935" i="13"/>
  <c r="M934" i="13"/>
  <c r="T929" i="13"/>
  <c r="F926" i="13"/>
  <c r="V923" i="13"/>
  <c r="W923" i="13" s="1"/>
  <c r="L922" i="13"/>
  <c r="F922" i="13"/>
  <c r="N912" i="13"/>
  <c r="S912" i="13"/>
  <c r="I912" i="13"/>
  <c r="G904" i="13"/>
  <c r="Q904" i="13"/>
  <c r="I895" i="13"/>
  <c r="O892" i="13"/>
  <c r="F892" i="13"/>
  <c r="Q884" i="13"/>
  <c r="F884" i="13"/>
  <c r="I881" i="13"/>
  <c r="Q872" i="13"/>
  <c r="F872" i="13"/>
  <c r="N864" i="13"/>
  <c r="T860" i="13"/>
  <c r="G860" i="13"/>
  <c r="U848" i="13"/>
  <c r="G820" i="13"/>
  <c r="Q820" i="13"/>
  <c r="K811" i="13"/>
  <c r="P811" i="13" s="1"/>
  <c r="S801" i="13"/>
  <c r="I801" i="13"/>
  <c r="R795" i="13"/>
  <c r="L795" i="13"/>
  <c r="V795" i="13"/>
  <c r="W795" i="13" s="1"/>
  <c r="T795" i="13"/>
  <c r="M795" i="13"/>
  <c r="U794" i="13"/>
  <c r="O794" i="13"/>
  <c r="G794" i="13"/>
  <c r="T794" i="13"/>
  <c r="N791" i="13"/>
  <c r="T789" i="13"/>
  <c r="I788" i="13"/>
  <c r="S788" i="13"/>
  <c r="U786" i="13"/>
  <c r="K786" i="13"/>
  <c r="P786" i="13" s="1"/>
  <c r="O786" i="13"/>
  <c r="T759" i="13"/>
  <c r="R749" i="13"/>
  <c r="G749" i="13"/>
  <c r="O749" i="13"/>
  <c r="Q749" i="13"/>
  <c r="F749" i="13"/>
  <c r="T749" i="13"/>
  <c r="V749" i="13"/>
  <c r="W749" i="13" s="1"/>
  <c r="K749" i="13"/>
  <c r="P749" i="13" s="1"/>
  <c r="L749" i="13"/>
  <c r="M734" i="13"/>
  <c r="R734" i="13"/>
  <c r="U734" i="13"/>
  <c r="G734" i="13"/>
  <c r="K734" i="13"/>
  <c r="P734" i="13" s="1"/>
  <c r="R721" i="13"/>
  <c r="F721" i="13"/>
  <c r="O721" i="13"/>
  <c r="Q721" i="13"/>
  <c r="G721" i="13"/>
  <c r="K721" i="13"/>
  <c r="P721" i="13" s="1"/>
  <c r="M721" i="13"/>
  <c r="N721" i="13"/>
  <c r="I705" i="13"/>
  <c r="S705" i="13"/>
  <c r="L700" i="13"/>
  <c r="I658" i="13"/>
  <c r="S658" i="13"/>
  <c r="I636" i="13"/>
  <c r="S636" i="13"/>
  <c r="F630" i="13"/>
  <c r="R630" i="13"/>
  <c r="Q630" i="13"/>
  <c r="L630" i="13"/>
  <c r="S626" i="13"/>
  <c r="G565" i="13"/>
  <c r="M565" i="13"/>
  <c r="N565" i="13"/>
  <c r="V565" i="13"/>
  <c r="W565" i="13" s="1"/>
  <c r="T531" i="13"/>
  <c r="O531" i="13"/>
  <c r="G531" i="13"/>
  <c r="R531" i="13"/>
  <c r="U531" i="13"/>
  <c r="Q531" i="13"/>
  <c r="L531" i="13"/>
  <c r="S507" i="13"/>
  <c r="I507" i="13"/>
  <c r="G455" i="13"/>
  <c r="N455" i="13"/>
  <c r="R455" i="13"/>
  <c r="V455" i="13"/>
  <c r="W455" i="13" s="1"/>
  <c r="M455" i="13"/>
  <c r="Q425" i="13"/>
  <c r="M425" i="13"/>
  <c r="V425" i="13"/>
  <c r="W425" i="13" s="1"/>
  <c r="N425" i="13"/>
  <c r="F425" i="13"/>
  <c r="K425" i="13"/>
  <c r="P425" i="13" s="1"/>
  <c r="U425" i="13"/>
  <c r="L425" i="13"/>
  <c r="O425" i="13"/>
  <c r="R425" i="13"/>
  <c r="T425" i="13"/>
  <c r="K412" i="13"/>
  <c r="P412" i="13" s="1"/>
  <c r="T412" i="13"/>
  <c r="G412" i="13"/>
  <c r="O412" i="13"/>
  <c r="U412" i="13"/>
  <c r="L412" i="13"/>
  <c r="F412" i="13"/>
  <c r="R412" i="13"/>
  <c r="M412" i="13"/>
  <c r="N412" i="13"/>
  <c r="V412" i="13"/>
  <c r="W412" i="13" s="1"/>
  <c r="I407" i="13"/>
  <c r="S407" i="13"/>
  <c r="O363" i="13"/>
  <c r="U363" i="13"/>
  <c r="M363" i="13"/>
  <c r="L363" i="13"/>
  <c r="R363" i="13"/>
  <c r="K363" i="13"/>
  <c r="P363" i="13" s="1"/>
  <c r="T363" i="13"/>
  <c r="S583" i="13"/>
  <c r="I583" i="13"/>
  <c r="M995" i="13"/>
  <c r="N934" i="13"/>
  <c r="O912" i="13"/>
  <c r="U901" i="13"/>
  <c r="U897" i="13"/>
  <c r="U889" i="13"/>
  <c r="U776" i="13"/>
  <c r="T776" i="13"/>
  <c r="R753" i="13"/>
  <c r="M753" i="13"/>
  <c r="F753" i="13"/>
  <c r="O753" i="13"/>
  <c r="N753" i="13"/>
  <c r="G753" i="13"/>
  <c r="V753" i="13"/>
  <c r="W753" i="13" s="1"/>
  <c r="K753" i="13"/>
  <c r="P753" i="13" s="1"/>
  <c r="I678" i="13"/>
  <c r="S678" i="13"/>
  <c r="I676" i="13"/>
  <c r="S676" i="13"/>
  <c r="M672" i="13"/>
  <c r="T672" i="13"/>
  <c r="L672" i="13"/>
  <c r="K636" i="13"/>
  <c r="P636" i="13" s="1"/>
  <c r="T636" i="13"/>
  <c r="Q570" i="13"/>
  <c r="K570" i="13"/>
  <c r="P570" i="13" s="1"/>
  <c r="R570" i="13"/>
  <c r="N570" i="13"/>
  <c r="R523" i="13"/>
  <c r="T523" i="13"/>
  <c r="S392" i="13"/>
  <c r="I392" i="13"/>
  <c r="K997" i="13"/>
  <c r="P997" i="13" s="1"/>
  <c r="T995" i="13"/>
  <c r="V993" i="13"/>
  <c r="W993" i="13" s="1"/>
  <c r="M993" i="13"/>
  <c r="G987" i="13"/>
  <c r="N984" i="13"/>
  <c r="U975" i="13"/>
  <c r="Q974" i="13"/>
  <c r="N968" i="13"/>
  <c r="R966" i="13"/>
  <c r="T961" i="13"/>
  <c r="U955" i="13"/>
  <c r="R951" i="13"/>
  <c r="Q935" i="13"/>
  <c r="V934" i="13"/>
  <c r="W934" i="13" s="1"/>
  <c r="L934" i="13"/>
  <c r="Q929" i="13"/>
  <c r="L929" i="13"/>
  <c r="T923" i="13"/>
  <c r="R915" i="13"/>
  <c r="V914" i="13"/>
  <c r="W914" i="13" s="1"/>
  <c r="M912" i="13"/>
  <c r="R901" i="13"/>
  <c r="R897" i="13"/>
  <c r="R889" i="13"/>
  <c r="Q877" i="13"/>
  <c r="R867" i="13"/>
  <c r="V866" i="13"/>
  <c r="W866" i="13" s="1"/>
  <c r="M864" i="13"/>
  <c r="F848" i="13"/>
  <c r="O848" i="13"/>
  <c r="L848" i="13"/>
  <c r="R840" i="13"/>
  <c r="G840" i="13"/>
  <c r="M829" i="13"/>
  <c r="Q829" i="13"/>
  <c r="R818" i="13"/>
  <c r="M818" i="13"/>
  <c r="U818" i="13"/>
  <c r="G806" i="13"/>
  <c r="R806" i="13"/>
  <c r="L806" i="13"/>
  <c r="Q806" i="13"/>
  <c r="S800" i="13"/>
  <c r="I800" i="13"/>
  <c r="R798" i="13"/>
  <c r="G798" i="13"/>
  <c r="Q798" i="13"/>
  <c r="K798" i="13"/>
  <c r="P798" i="13" s="1"/>
  <c r="U798" i="13"/>
  <c r="S761" i="13"/>
  <c r="I761" i="13"/>
  <c r="Q759" i="13"/>
  <c r="U753" i="13"/>
  <c r="R751" i="13"/>
  <c r="G751" i="13"/>
  <c r="O751" i="13"/>
  <c r="Q751" i="13"/>
  <c r="L751" i="13"/>
  <c r="F751" i="13"/>
  <c r="U751" i="13"/>
  <c r="V751" i="13"/>
  <c r="W751" i="13" s="1"/>
  <c r="S749" i="13"/>
  <c r="I749" i="13"/>
  <c r="R743" i="13"/>
  <c r="M743" i="13"/>
  <c r="F743" i="13"/>
  <c r="O743" i="13"/>
  <c r="K743" i="13"/>
  <c r="P743" i="13" s="1"/>
  <c r="V743" i="13"/>
  <c r="W743" i="13" s="1"/>
  <c r="L743" i="13"/>
  <c r="N743" i="13"/>
  <c r="S741" i="13"/>
  <c r="I741" i="13"/>
  <c r="S723" i="13"/>
  <c r="I723" i="13"/>
  <c r="I721" i="13"/>
  <c r="S721" i="13"/>
  <c r="R685" i="13"/>
  <c r="Q685" i="13"/>
  <c r="T685" i="13"/>
  <c r="U685" i="13"/>
  <c r="L685" i="13"/>
  <c r="K685" i="13"/>
  <c r="P685" i="13" s="1"/>
  <c r="M685" i="13"/>
  <c r="I660" i="13"/>
  <c r="S660" i="13"/>
  <c r="U639" i="13"/>
  <c r="L639" i="13"/>
  <c r="O639" i="13"/>
  <c r="Q639" i="13"/>
  <c r="N639" i="13"/>
  <c r="T639" i="13"/>
  <c r="F612" i="13"/>
  <c r="R612" i="13"/>
  <c r="K612" i="13"/>
  <c r="P612" i="13" s="1"/>
  <c r="U596" i="13"/>
  <c r="K596" i="13"/>
  <c r="P596" i="13" s="1"/>
  <c r="L596" i="13"/>
  <c r="V570" i="13"/>
  <c r="W570" i="13" s="1"/>
  <c r="K434" i="13"/>
  <c r="P434" i="13" s="1"/>
  <c r="T434" i="13"/>
  <c r="R434" i="13"/>
  <c r="L434" i="13"/>
  <c r="V434" i="13"/>
  <c r="W434" i="13" s="1"/>
  <c r="G434" i="13"/>
  <c r="F434" i="13"/>
  <c r="M434" i="13"/>
  <c r="O434" i="13"/>
  <c r="Q434" i="13"/>
  <c r="U434" i="13"/>
  <c r="N434" i="13"/>
  <c r="R430" i="13"/>
  <c r="T430" i="13"/>
  <c r="L430" i="13"/>
  <c r="V430" i="13"/>
  <c r="W430" i="13" s="1"/>
  <c r="G430" i="13"/>
  <c r="Q430" i="13"/>
  <c r="K430" i="13"/>
  <c r="P430" i="13" s="1"/>
  <c r="M430" i="13"/>
  <c r="N430" i="13"/>
  <c r="O430" i="13"/>
  <c r="F430" i="13"/>
  <c r="U430" i="13"/>
  <c r="L380" i="13"/>
  <c r="U380" i="13"/>
  <c r="R380" i="13"/>
  <c r="T380" i="13"/>
  <c r="V380" i="13"/>
  <c r="W380" i="13" s="1"/>
  <c r="F380" i="13"/>
  <c r="O380" i="13"/>
  <c r="G380" i="13"/>
  <c r="K380" i="13"/>
  <c r="P380" i="13" s="1"/>
  <c r="M380" i="13"/>
  <c r="N380" i="13"/>
  <c r="Q380" i="13"/>
  <c r="R89" i="13"/>
  <c r="G89" i="13"/>
  <c r="Q89" i="13"/>
  <c r="M89" i="13"/>
  <c r="N89" i="13"/>
  <c r="K89" i="13"/>
  <c r="P89" i="13" s="1"/>
  <c r="O89" i="13"/>
  <c r="F89" i="13"/>
  <c r="U89" i="13"/>
  <c r="T89" i="13"/>
  <c r="V89" i="13"/>
  <c r="W89" i="13" s="1"/>
  <c r="L89" i="13"/>
  <c r="Q799" i="13"/>
  <c r="V799" i="13"/>
  <c r="W799" i="13" s="1"/>
  <c r="R791" i="13"/>
  <c r="T791" i="13"/>
  <c r="U791" i="13"/>
  <c r="M791" i="13"/>
  <c r="T732" i="13"/>
  <c r="R732" i="13"/>
  <c r="R727" i="13"/>
  <c r="Q727" i="13"/>
  <c r="K727" i="13"/>
  <c r="P727" i="13" s="1"/>
  <c r="T727" i="13"/>
  <c r="N727" i="13"/>
  <c r="M727" i="13"/>
  <c r="O727" i="13"/>
  <c r="R717" i="13"/>
  <c r="L717" i="13"/>
  <c r="V717" i="13"/>
  <c r="W717" i="13" s="1"/>
  <c r="F717" i="13"/>
  <c r="N717" i="13"/>
  <c r="K717" i="13"/>
  <c r="P717" i="13" s="1"/>
  <c r="O717" i="13"/>
  <c r="Q717" i="13"/>
  <c r="R590" i="13"/>
  <c r="V590" i="13"/>
  <c r="W590" i="13" s="1"/>
  <c r="U590" i="13"/>
  <c r="K590" i="13"/>
  <c r="P590" i="13" s="1"/>
  <c r="L590" i="13"/>
  <c r="Q590" i="13"/>
  <c r="M590" i="13"/>
  <c r="N590" i="13"/>
  <c r="T590" i="13"/>
  <c r="S474" i="13"/>
  <c r="I474" i="13"/>
  <c r="S256" i="13"/>
  <c r="I256" i="13"/>
  <c r="T997" i="13"/>
  <c r="K995" i="13"/>
  <c r="P995" i="13" s="1"/>
  <c r="O989" i="13"/>
  <c r="G989" i="13"/>
  <c r="O987" i="13"/>
  <c r="G966" i="13"/>
  <c r="R997" i="13"/>
  <c r="R995" i="13"/>
  <c r="U993" i="13"/>
  <c r="I991" i="13"/>
  <c r="N989" i="13"/>
  <c r="N987" i="13"/>
  <c r="V984" i="13"/>
  <c r="W984" i="13" s="1"/>
  <c r="M984" i="13"/>
  <c r="R977" i="13"/>
  <c r="N975" i="13"/>
  <c r="F970" i="13"/>
  <c r="V968" i="13"/>
  <c r="W968" i="13" s="1"/>
  <c r="M968" i="13"/>
  <c r="F966" i="13"/>
  <c r="G964" i="13"/>
  <c r="F963" i="13"/>
  <c r="F961" i="13"/>
  <c r="T955" i="13"/>
  <c r="F955" i="13"/>
  <c r="Q951" i="13"/>
  <c r="S941" i="13"/>
  <c r="N935" i="13"/>
  <c r="U934" i="13"/>
  <c r="R929" i="13"/>
  <c r="I916" i="13"/>
  <c r="Q915" i="13"/>
  <c r="N914" i="13"/>
  <c r="L912" i="13"/>
  <c r="Q901" i="13"/>
  <c r="M897" i="13"/>
  <c r="M892" i="13"/>
  <c r="Q889" i="13"/>
  <c r="N884" i="13"/>
  <c r="S884" i="13"/>
  <c r="I884" i="13"/>
  <c r="M877" i="13"/>
  <c r="N872" i="13"/>
  <c r="I868" i="13"/>
  <c r="Q867" i="13"/>
  <c r="N866" i="13"/>
  <c r="L864" i="13"/>
  <c r="V856" i="13"/>
  <c r="W856" i="13" s="1"/>
  <c r="F856" i="13"/>
  <c r="O856" i="13"/>
  <c r="I852" i="13"/>
  <c r="Q848" i="13"/>
  <c r="R846" i="13"/>
  <c r="O846" i="13"/>
  <c r="G841" i="13"/>
  <c r="I834" i="13"/>
  <c r="S834" i="13"/>
  <c r="Q818" i="13"/>
  <c r="R814" i="13"/>
  <c r="M814" i="13"/>
  <c r="G813" i="13"/>
  <c r="O813" i="13"/>
  <c r="N813" i="13"/>
  <c r="F813" i="13"/>
  <c r="T806" i="13"/>
  <c r="T799" i="13"/>
  <c r="S794" i="13"/>
  <c r="K791" i="13"/>
  <c r="P791" i="13" s="1"/>
  <c r="R789" i="13"/>
  <c r="L789" i="13"/>
  <c r="U789" i="13"/>
  <c r="M789" i="13"/>
  <c r="S786" i="13"/>
  <c r="U784" i="13"/>
  <c r="K784" i="13"/>
  <c r="P784" i="13" s="1"/>
  <c r="M784" i="13"/>
  <c r="U768" i="13"/>
  <c r="K768" i="13"/>
  <c r="P768" i="13" s="1"/>
  <c r="M768" i="13"/>
  <c r="T753" i="13"/>
  <c r="U743" i="13"/>
  <c r="R735" i="13"/>
  <c r="G735" i="13"/>
  <c r="O735" i="13"/>
  <c r="Q735" i="13"/>
  <c r="M735" i="13"/>
  <c r="F735" i="13"/>
  <c r="U735" i="13"/>
  <c r="K735" i="13"/>
  <c r="P735" i="13" s="1"/>
  <c r="L727" i="13"/>
  <c r="M717" i="13"/>
  <c r="U672" i="13"/>
  <c r="U666" i="13"/>
  <c r="L666" i="13"/>
  <c r="O666" i="13"/>
  <c r="G666" i="13"/>
  <c r="M666" i="13"/>
  <c r="T666" i="13"/>
  <c r="T570" i="13"/>
  <c r="T532" i="13"/>
  <c r="M532" i="13"/>
  <c r="N532" i="13"/>
  <c r="K532" i="13"/>
  <c r="P532" i="13" s="1"/>
  <c r="S522" i="13"/>
  <c r="F518" i="13"/>
  <c r="V518" i="13"/>
  <c r="W518" i="13" s="1"/>
  <c r="K518" i="13"/>
  <c r="P518" i="13" s="1"/>
  <c r="L518" i="13"/>
  <c r="L498" i="13"/>
  <c r="N498" i="13"/>
  <c r="F498" i="13"/>
  <c r="U498" i="13"/>
  <c r="K498" i="13"/>
  <c r="P498" i="13" s="1"/>
  <c r="M498" i="13"/>
  <c r="T498" i="13"/>
  <c r="Q498" i="13"/>
  <c r="V498" i="13"/>
  <c r="W498" i="13" s="1"/>
  <c r="Q481" i="13"/>
  <c r="K481" i="13"/>
  <c r="P481" i="13" s="1"/>
  <c r="V481" i="13"/>
  <c r="W481" i="13" s="1"/>
  <c r="M481" i="13"/>
  <c r="G481" i="13"/>
  <c r="U481" i="13"/>
  <c r="L481" i="13"/>
  <c r="N481" i="13"/>
  <c r="R481" i="13"/>
  <c r="O481" i="13"/>
  <c r="T481" i="13"/>
  <c r="Q441" i="13"/>
  <c r="L441" i="13"/>
  <c r="K441" i="13"/>
  <c r="P441" i="13" s="1"/>
  <c r="N441" i="13"/>
  <c r="U441" i="13"/>
  <c r="F441" i="13"/>
  <c r="V441" i="13"/>
  <c r="W441" i="13" s="1"/>
  <c r="G441" i="13"/>
  <c r="M441" i="13"/>
  <c r="O441" i="13"/>
  <c r="R441" i="13"/>
  <c r="T441" i="13"/>
  <c r="I602" i="13"/>
  <c r="S602" i="13"/>
  <c r="L452" i="13"/>
  <c r="U452" i="13"/>
  <c r="T452" i="13"/>
  <c r="M452" i="13"/>
  <c r="G452" i="13"/>
  <c r="R452" i="13"/>
  <c r="F452" i="13"/>
  <c r="V452" i="13"/>
  <c r="W452" i="13" s="1"/>
  <c r="K452" i="13"/>
  <c r="P452" i="13" s="1"/>
  <c r="O452" i="13"/>
  <c r="Q452" i="13"/>
  <c r="N452" i="13"/>
  <c r="I416" i="13"/>
  <c r="S416" i="13"/>
  <c r="L343" i="13"/>
  <c r="O343" i="13"/>
  <c r="R343" i="13"/>
  <c r="U343" i="13"/>
  <c r="M997" i="13"/>
  <c r="V995" i="13"/>
  <c r="W995" i="13" s="1"/>
  <c r="S994" i="13"/>
  <c r="M975" i="13"/>
  <c r="I972" i="13"/>
  <c r="I962" i="13"/>
  <c r="I956" i="13"/>
  <c r="K951" i="13"/>
  <c r="P951" i="13" s="1"/>
  <c r="K935" i="13"/>
  <c r="P935" i="13" s="1"/>
  <c r="T934" i="13"/>
  <c r="I924" i="13"/>
  <c r="R923" i="13"/>
  <c r="U923" i="13"/>
  <c r="K897" i="13"/>
  <c r="P897" i="13" s="1"/>
  <c r="M889" i="13"/>
  <c r="K877" i="13"/>
  <c r="P877" i="13" s="1"/>
  <c r="V850" i="13"/>
  <c r="W850" i="13" s="1"/>
  <c r="N850" i="13"/>
  <c r="G845" i="13"/>
  <c r="N845" i="13"/>
  <c r="F845" i="13"/>
  <c r="G844" i="13"/>
  <c r="T844" i="13"/>
  <c r="I836" i="13"/>
  <c r="F825" i="13"/>
  <c r="O825" i="13"/>
  <c r="L825" i="13"/>
  <c r="T824" i="13"/>
  <c r="O824" i="13"/>
  <c r="G824" i="13"/>
  <c r="O818" i="13"/>
  <c r="O789" i="13"/>
  <c r="I789" i="13"/>
  <c r="S789" i="13"/>
  <c r="R785" i="13"/>
  <c r="G785" i="13"/>
  <c r="Q785" i="13"/>
  <c r="U785" i="13"/>
  <c r="N785" i="13"/>
  <c r="V785" i="13"/>
  <c r="W785" i="13" s="1"/>
  <c r="K762" i="13"/>
  <c r="P762" i="13" s="1"/>
  <c r="O762" i="13"/>
  <c r="M762" i="13"/>
  <c r="R762" i="13"/>
  <c r="T762" i="13"/>
  <c r="U762" i="13"/>
  <c r="Q753" i="13"/>
  <c r="T751" i="13"/>
  <c r="T743" i="13"/>
  <c r="V735" i="13"/>
  <c r="W735" i="13" s="1"/>
  <c r="S735" i="13"/>
  <c r="I735" i="13"/>
  <c r="T730" i="13"/>
  <c r="M730" i="13"/>
  <c r="O730" i="13"/>
  <c r="S691" i="13"/>
  <c r="I691" i="13"/>
  <c r="O654" i="13"/>
  <c r="R654" i="13"/>
  <c r="G654" i="13"/>
  <c r="T654" i="13"/>
  <c r="R652" i="13"/>
  <c r="G652" i="13"/>
  <c r="T652" i="13"/>
  <c r="M652" i="13"/>
  <c r="U652" i="13"/>
  <c r="O652" i="13"/>
  <c r="R650" i="13"/>
  <c r="Q650" i="13"/>
  <c r="V650" i="13"/>
  <c r="W650" i="13" s="1"/>
  <c r="L640" i="13"/>
  <c r="V640" i="13"/>
  <c r="W640" i="13" s="1"/>
  <c r="F640" i="13"/>
  <c r="Q640" i="13"/>
  <c r="T640" i="13"/>
  <c r="M640" i="13"/>
  <c r="N640" i="13"/>
  <c r="R640" i="13"/>
  <c r="U640" i="13"/>
  <c r="I638" i="13"/>
  <c r="S638" i="13"/>
  <c r="Q636" i="13"/>
  <c r="S632" i="13"/>
  <c r="I632" i="13"/>
  <c r="L614" i="13"/>
  <c r="K614" i="13"/>
  <c r="P614" i="13" s="1"/>
  <c r="Q614" i="13"/>
  <c r="F614" i="13"/>
  <c r="U614" i="13"/>
  <c r="N614" i="13"/>
  <c r="R614" i="13"/>
  <c r="S591" i="13"/>
  <c r="I591" i="13"/>
  <c r="S559" i="13"/>
  <c r="I559" i="13"/>
  <c r="I558" i="13"/>
  <c r="S558" i="13"/>
  <c r="T555" i="13"/>
  <c r="M555" i="13"/>
  <c r="L555" i="13"/>
  <c r="R555" i="13"/>
  <c r="S547" i="13"/>
  <c r="I547" i="13"/>
  <c r="Q449" i="13"/>
  <c r="L449" i="13"/>
  <c r="U449" i="13"/>
  <c r="N449" i="13"/>
  <c r="F449" i="13"/>
  <c r="K449" i="13"/>
  <c r="P449" i="13" s="1"/>
  <c r="V449" i="13"/>
  <c r="W449" i="13" s="1"/>
  <c r="M449" i="13"/>
  <c r="O449" i="13"/>
  <c r="R449" i="13"/>
  <c r="T449" i="13"/>
  <c r="G449" i="13"/>
  <c r="R842" i="13"/>
  <c r="O842" i="13"/>
  <c r="R810" i="13"/>
  <c r="O810" i="13"/>
  <c r="I804" i="13"/>
  <c r="I792" i="13"/>
  <c r="S792" i="13"/>
  <c r="K778" i="13"/>
  <c r="P778" i="13" s="1"/>
  <c r="O778" i="13"/>
  <c r="T778" i="13"/>
  <c r="S765" i="13"/>
  <c r="R765" i="13"/>
  <c r="F765" i="13"/>
  <c r="O765" i="13"/>
  <c r="Q765" i="13"/>
  <c r="K765" i="13"/>
  <c r="P765" i="13" s="1"/>
  <c r="V765" i="13"/>
  <c r="W765" i="13" s="1"/>
  <c r="L746" i="13"/>
  <c r="G736" i="13"/>
  <c r="K736" i="13"/>
  <c r="P736" i="13" s="1"/>
  <c r="T733" i="13"/>
  <c r="U729" i="13"/>
  <c r="R715" i="13"/>
  <c r="T715" i="13"/>
  <c r="L715" i="13"/>
  <c r="V715" i="13"/>
  <c r="W715" i="13" s="1"/>
  <c r="M715" i="13"/>
  <c r="R707" i="13"/>
  <c r="M707" i="13"/>
  <c r="F707" i="13"/>
  <c r="O707" i="13"/>
  <c r="N707" i="13"/>
  <c r="R703" i="13"/>
  <c r="L703" i="13"/>
  <c r="V703" i="13"/>
  <c r="W703" i="13" s="1"/>
  <c r="F703" i="13"/>
  <c r="N703" i="13"/>
  <c r="O703" i="13"/>
  <c r="R699" i="13"/>
  <c r="G699" i="13"/>
  <c r="T699" i="13"/>
  <c r="N699" i="13"/>
  <c r="U699" i="13"/>
  <c r="Q677" i="13"/>
  <c r="K677" i="13"/>
  <c r="P677" i="13" s="1"/>
  <c r="T677" i="13"/>
  <c r="U677" i="13"/>
  <c r="M677" i="13"/>
  <c r="T675" i="13"/>
  <c r="L675" i="13"/>
  <c r="V675" i="13"/>
  <c r="W675" i="13" s="1"/>
  <c r="N675" i="13"/>
  <c r="G675" i="13"/>
  <c r="R675" i="13"/>
  <c r="R673" i="13"/>
  <c r="K673" i="13"/>
  <c r="P673" i="13" s="1"/>
  <c r="U673" i="13"/>
  <c r="F673" i="13"/>
  <c r="Q673" i="13"/>
  <c r="M653" i="13"/>
  <c r="V653" i="13"/>
  <c r="W653" i="13" s="1"/>
  <c r="R653" i="13"/>
  <c r="K653" i="13"/>
  <c r="P653" i="13" s="1"/>
  <c r="U653" i="13"/>
  <c r="N653" i="13"/>
  <c r="S640" i="13"/>
  <c r="I640" i="13"/>
  <c r="S639" i="13"/>
  <c r="I639" i="13"/>
  <c r="S625" i="13"/>
  <c r="I625" i="13"/>
  <c r="F620" i="13"/>
  <c r="Q620" i="13"/>
  <c r="M620" i="13"/>
  <c r="V620" i="13"/>
  <c r="W620" i="13" s="1"/>
  <c r="F607" i="13"/>
  <c r="L607" i="13"/>
  <c r="Q607" i="13"/>
  <c r="U607" i="13"/>
  <c r="O607" i="13"/>
  <c r="N592" i="13"/>
  <c r="F592" i="13"/>
  <c r="R592" i="13"/>
  <c r="T592" i="13"/>
  <c r="K592" i="13"/>
  <c r="P592" i="13" s="1"/>
  <c r="Q592" i="13"/>
  <c r="T553" i="13"/>
  <c r="Q553" i="13"/>
  <c r="G553" i="13"/>
  <c r="U553" i="13"/>
  <c r="M553" i="13"/>
  <c r="O553" i="13"/>
  <c r="I492" i="13"/>
  <c r="S492" i="13"/>
  <c r="G478" i="13"/>
  <c r="O478" i="13"/>
  <c r="R478" i="13"/>
  <c r="T478" i="13"/>
  <c r="K478" i="13"/>
  <c r="P478" i="13" s="1"/>
  <c r="V478" i="13"/>
  <c r="W478" i="13" s="1"/>
  <c r="L478" i="13"/>
  <c r="Q478" i="13"/>
  <c r="F478" i="13"/>
  <c r="G473" i="13"/>
  <c r="F459" i="13"/>
  <c r="L459" i="13"/>
  <c r="O459" i="13"/>
  <c r="N459" i="13"/>
  <c r="I424" i="13"/>
  <c r="S424" i="13"/>
  <c r="Q354" i="13"/>
  <c r="K354" i="13"/>
  <c r="P354" i="13" s="1"/>
  <c r="U354" i="13"/>
  <c r="F354" i="13"/>
  <c r="O354" i="13"/>
  <c r="M354" i="13"/>
  <c r="N354" i="13"/>
  <c r="L354" i="13"/>
  <c r="R354" i="13"/>
  <c r="T354" i="13"/>
  <c r="V354" i="13"/>
  <c r="W354" i="13" s="1"/>
  <c r="S308" i="13"/>
  <c r="I308" i="13"/>
  <c r="R264" i="13"/>
  <c r="N264" i="13"/>
  <c r="L264" i="13"/>
  <c r="F264" i="13"/>
  <c r="M264" i="13"/>
  <c r="Q264" i="13"/>
  <c r="V264" i="13"/>
  <c r="W264" i="13" s="1"/>
  <c r="T264" i="13"/>
  <c r="U264" i="13"/>
  <c r="K264" i="13"/>
  <c r="P264" i="13" s="1"/>
  <c r="R757" i="13"/>
  <c r="M757" i="13"/>
  <c r="V757" i="13"/>
  <c r="W757" i="13" s="1"/>
  <c r="F757" i="13"/>
  <c r="O757" i="13"/>
  <c r="T757" i="13"/>
  <c r="R744" i="13"/>
  <c r="G744" i="13"/>
  <c r="R733" i="13"/>
  <c r="L733" i="13"/>
  <c r="V733" i="13"/>
  <c r="W733" i="13" s="1"/>
  <c r="F733" i="13"/>
  <c r="N733" i="13"/>
  <c r="K733" i="13"/>
  <c r="P733" i="13" s="1"/>
  <c r="R729" i="13"/>
  <c r="M729" i="13"/>
  <c r="F729" i="13"/>
  <c r="O729" i="13"/>
  <c r="Q729" i="13"/>
  <c r="I725" i="13"/>
  <c r="S725" i="13"/>
  <c r="G686" i="13"/>
  <c r="U686" i="13"/>
  <c r="M686" i="13"/>
  <c r="T686" i="13"/>
  <c r="R664" i="13"/>
  <c r="K664" i="13"/>
  <c r="P664" i="13" s="1"/>
  <c r="U664" i="13"/>
  <c r="G662" i="13"/>
  <c r="U662" i="13"/>
  <c r="L662" i="13"/>
  <c r="T651" i="13"/>
  <c r="M651" i="13"/>
  <c r="F651" i="13"/>
  <c r="O651" i="13"/>
  <c r="G651" i="13"/>
  <c r="U651" i="13"/>
  <c r="K651" i="13"/>
  <c r="P651" i="13" s="1"/>
  <c r="M621" i="13"/>
  <c r="L621" i="13"/>
  <c r="F610" i="13"/>
  <c r="V610" i="13"/>
  <c r="W610" i="13" s="1"/>
  <c r="N610" i="13"/>
  <c r="U610" i="13"/>
  <c r="R606" i="13"/>
  <c r="T606" i="13"/>
  <c r="U606" i="13"/>
  <c r="K606" i="13"/>
  <c r="P606" i="13" s="1"/>
  <c r="L606" i="13"/>
  <c r="Q606" i="13"/>
  <c r="F599" i="13"/>
  <c r="R599" i="13"/>
  <c r="T584" i="13"/>
  <c r="K584" i="13"/>
  <c r="P584" i="13" s="1"/>
  <c r="M584" i="13"/>
  <c r="N584" i="13"/>
  <c r="L584" i="13"/>
  <c r="U584" i="13"/>
  <c r="T580" i="13"/>
  <c r="L580" i="13"/>
  <c r="N580" i="13"/>
  <c r="T568" i="13"/>
  <c r="N568" i="13"/>
  <c r="Q568" i="13"/>
  <c r="S550" i="13"/>
  <c r="I550" i="13"/>
  <c r="G511" i="13"/>
  <c r="O511" i="13"/>
  <c r="R511" i="13"/>
  <c r="V488" i="13"/>
  <c r="W488" i="13" s="1"/>
  <c r="L488" i="13"/>
  <c r="M488" i="13"/>
  <c r="N488" i="13"/>
  <c r="F488" i="13"/>
  <c r="K488" i="13"/>
  <c r="P488" i="13" s="1"/>
  <c r="T431" i="13"/>
  <c r="K431" i="13"/>
  <c r="P431" i="13" s="1"/>
  <c r="N431" i="13"/>
  <c r="G431" i="13"/>
  <c r="M431" i="13"/>
  <c r="R431" i="13"/>
  <c r="V431" i="13"/>
  <c r="W431" i="13" s="1"/>
  <c r="G364" i="13"/>
  <c r="O364" i="13"/>
  <c r="L364" i="13"/>
  <c r="U364" i="13"/>
  <c r="Q364" i="13"/>
  <c r="T364" i="13"/>
  <c r="V364" i="13"/>
  <c r="W364" i="13" s="1"/>
  <c r="K364" i="13"/>
  <c r="P364" i="13" s="1"/>
  <c r="F364" i="13"/>
  <c r="R364" i="13"/>
  <c r="M364" i="13"/>
  <c r="N364" i="13"/>
  <c r="K361" i="13"/>
  <c r="P361" i="13" s="1"/>
  <c r="U361" i="13"/>
  <c r="L361" i="13"/>
  <c r="R622" i="13"/>
  <c r="U622" i="13"/>
  <c r="F622" i="13"/>
  <c r="Q622" i="13"/>
  <c r="V622" i="13"/>
  <c r="W622" i="13" s="1"/>
  <c r="K619" i="13"/>
  <c r="P619" i="13" s="1"/>
  <c r="M619" i="13"/>
  <c r="V619" i="13"/>
  <c r="W619" i="13" s="1"/>
  <c r="F619" i="13"/>
  <c r="R619" i="13"/>
  <c r="U619" i="13"/>
  <c r="L619" i="13"/>
  <c r="R608" i="13"/>
  <c r="K608" i="13"/>
  <c r="P608" i="13" s="1"/>
  <c r="U608" i="13"/>
  <c r="M608" i="13"/>
  <c r="V608" i="13"/>
  <c r="W608" i="13" s="1"/>
  <c r="N608" i="13"/>
  <c r="R586" i="13"/>
  <c r="N586" i="13"/>
  <c r="Q586" i="13"/>
  <c r="V586" i="13"/>
  <c r="W586" i="13" s="1"/>
  <c r="K585" i="13"/>
  <c r="P585" i="13" s="1"/>
  <c r="U585" i="13"/>
  <c r="N585" i="13"/>
  <c r="F585" i="13"/>
  <c r="G585" i="13"/>
  <c r="R585" i="13"/>
  <c r="O585" i="13"/>
  <c r="F576" i="13"/>
  <c r="K576" i="13"/>
  <c r="P576" i="13" s="1"/>
  <c r="U576" i="13"/>
  <c r="M576" i="13"/>
  <c r="N576" i="13"/>
  <c r="R576" i="13"/>
  <c r="V576" i="13"/>
  <c r="W576" i="13" s="1"/>
  <c r="U561" i="13"/>
  <c r="G561" i="13"/>
  <c r="T561" i="13"/>
  <c r="O561" i="13"/>
  <c r="Q554" i="13"/>
  <c r="U554" i="13"/>
  <c r="T505" i="13"/>
  <c r="L505" i="13"/>
  <c r="O505" i="13"/>
  <c r="Q505" i="13"/>
  <c r="R505" i="13"/>
  <c r="G505" i="13"/>
  <c r="Q473" i="13"/>
  <c r="K473" i="13"/>
  <c r="P473" i="13" s="1"/>
  <c r="U473" i="13"/>
  <c r="V473" i="13"/>
  <c r="W473" i="13" s="1"/>
  <c r="M473" i="13"/>
  <c r="L473" i="13"/>
  <c r="N473" i="13"/>
  <c r="O473" i="13"/>
  <c r="R473" i="13"/>
  <c r="I431" i="13"/>
  <c r="S431" i="13"/>
  <c r="K406" i="13"/>
  <c r="P406" i="13" s="1"/>
  <c r="U406" i="13"/>
  <c r="F406" i="13"/>
  <c r="O406" i="13"/>
  <c r="M406" i="13"/>
  <c r="Q406" i="13"/>
  <c r="L406" i="13"/>
  <c r="N406" i="13"/>
  <c r="R406" i="13"/>
  <c r="T406" i="13"/>
  <c r="G406" i="13"/>
  <c r="V406" i="13"/>
  <c r="W406" i="13" s="1"/>
  <c r="F404" i="13"/>
  <c r="O404" i="13"/>
  <c r="K404" i="13"/>
  <c r="P404" i="13" s="1"/>
  <c r="T404" i="13"/>
  <c r="V404" i="13"/>
  <c r="W404" i="13" s="1"/>
  <c r="M404" i="13"/>
  <c r="G404" i="13"/>
  <c r="N404" i="13"/>
  <c r="Q404" i="13"/>
  <c r="R404" i="13"/>
  <c r="U404" i="13"/>
  <c r="L404" i="13"/>
  <c r="F374" i="13"/>
  <c r="N374" i="13"/>
  <c r="T374" i="13"/>
  <c r="U374" i="13"/>
  <c r="K374" i="13"/>
  <c r="P374" i="13" s="1"/>
  <c r="V374" i="13"/>
  <c r="W374" i="13" s="1"/>
  <c r="G374" i="13"/>
  <c r="Q374" i="13"/>
  <c r="M374" i="13"/>
  <c r="O374" i="13"/>
  <c r="R374" i="13"/>
  <c r="L374" i="13"/>
  <c r="I364" i="13"/>
  <c r="S364" i="13"/>
  <c r="O315" i="13"/>
  <c r="L315" i="13"/>
  <c r="G315" i="13"/>
  <c r="T315" i="13"/>
  <c r="M315" i="13"/>
  <c r="R315" i="13"/>
  <c r="K315" i="13"/>
  <c r="P315" i="13" s="1"/>
  <c r="U315" i="13"/>
  <c r="R834" i="13"/>
  <c r="M834" i="13"/>
  <c r="F833" i="13"/>
  <c r="Q833" i="13"/>
  <c r="R822" i="13"/>
  <c r="L822" i="13"/>
  <c r="I774" i="13"/>
  <c r="S774" i="13"/>
  <c r="I768" i="13"/>
  <c r="S768" i="13"/>
  <c r="N757" i="13"/>
  <c r="S751" i="13"/>
  <c r="I751" i="13"/>
  <c r="S738" i="13"/>
  <c r="S736" i="13"/>
  <c r="O733" i="13"/>
  <c r="N729" i="13"/>
  <c r="I726" i="13"/>
  <c r="S726" i="13"/>
  <c r="R723" i="13"/>
  <c r="F723" i="13"/>
  <c r="N723" i="13"/>
  <c r="V723" i="13"/>
  <c r="W723" i="13" s="1"/>
  <c r="I713" i="13"/>
  <c r="S713" i="13"/>
  <c r="I697" i="13"/>
  <c r="S697" i="13"/>
  <c r="R693" i="13"/>
  <c r="T693" i="13"/>
  <c r="L693" i="13"/>
  <c r="V693" i="13"/>
  <c r="W693" i="13" s="1"/>
  <c r="M693" i="13"/>
  <c r="G693" i="13"/>
  <c r="Q693" i="13"/>
  <c r="R691" i="13"/>
  <c r="Q691" i="13"/>
  <c r="K691" i="13"/>
  <c r="P691" i="13" s="1"/>
  <c r="U691" i="13"/>
  <c r="G691" i="13"/>
  <c r="T691" i="13"/>
  <c r="L691" i="13"/>
  <c r="L671" i="13"/>
  <c r="V671" i="13"/>
  <c r="W671" i="13" s="1"/>
  <c r="F671" i="13"/>
  <c r="N671" i="13"/>
  <c r="O671" i="13"/>
  <c r="T671" i="13"/>
  <c r="S668" i="13"/>
  <c r="K665" i="13"/>
  <c r="P665" i="13" s="1"/>
  <c r="T665" i="13"/>
  <c r="M665" i="13"/>
  <c r="V665" i="13"/>
  <c r="W665" i="13" s="1"/>
  <c r="O665" i="13"/>
  <c r="R651" i="13"/>
  <c r="T622" i="13"/>
  <c r="Q619" i="13"/>
  <c r="Q597" i="13"/>
  <c r="T597" i="13"/>
  <c r="F594" i="13"/>
  <c r="N594" i="13"/>
  <c r="V594" i="13"/>
  <c r="W594" i="13" s="1"/>
  <c r="T576" i="13"/>
  <c r="K571" i="13"/>
  <c r="P571" i="13" s="1"/>
  <c r="G571" i="13"/>
  <c r="Q571" i="13"/>
  <c r="F571" i="13"/>
  <c r="R571" i="13"/>
  <c r="U571" i="13"/>
  <c r="L571" i="13"/>
  <c r="V571" i="13"/>
  <c r="W571" i="13" s="1"/>
  <c r="N571" i="13"/>
  <c r="I566" i="13"/>
  <c r="S566" i="13"/>
  <c r="S561" i="13"/>
  <c r="I561" i="13"/>
  <c r="T521" i="13"/>
  <c r="M521" i="13"/>
  <c r="L521" i="13"/>
  <c r="Q521" i="13"/>
  <c r="R521" i="13"/>
  <c r="O521" i="13"/>
  <c r="L503" i="13"/>
  <c r="Q503" i="13"/>
  <c r="U503" i="13"/>
  <c r="G503" i="13"/>
  <c r="R711" i="13"/>
  <c r="G711" i="13"/>
  <c r="T711" i="13"/>
  <c r="I696" i="13"/>
  <c r="S696" i="13"/>
  <c r="R689" i="13"/>
  <c r="K689" i="13"/>
  <c r="P689" i="13" s="1"/>
  <c r="T689" i="13"/>
  <c r="M689" i="13"/>
  <c r="V689" i="13"/>
  <c r="W689" i="13" s="1"/>
  <c r="R684" i="13"/>
  <c r="G684" i="13"/>
  <c r="T684" i="13"/>
  <c r="K678" i="13"/>
  <c r="P678" i="13" s="1"/>
  <c r="O678" i="13"/>
  <c r="I674" i="13"/>
  <c r="S674" i="13"/>
  <c r="M668" i="13"/>
  <c r="G668" i="13"/>
  <c r="U668" i="13"/>
  <c r="I665" i="13"/>
  <c r="S665" i="13"/>
  <c r="T657" i="13"/>
  <c r="K657" i="13"/>
  <c r="P657" i="13" s="1"/>
  <c r="V657" i="13"/>
  <c r="W657" i="13" s="1"/>
  <c r="M657" i="13"/>
  <c r="R638" i="13"/>
  <c r="T638" i="13"/>
  <c r="K638" i="13"/>
  <c r="P638" i="13" s="1"/>
  <c r="V638" i="13"/>
  <c r="W638" i="13" s="1"/>
  <c r="F637" i="13"/>
  <c r="N637" i="13"/>
  <c r="L637" i="13"/>
  <c r="R637" i="13"/>
  <c r="F631" i="13"/>
  <c r="N631" i="13"/>
  <c r="O631" i="13"/>
  <c r="T631" i="13"/>
  <c r="I628" i="13"/>
  <c r="S628" i="13"/>
  <c r="R624" i="13"/>
  <c r="T624" i="13"/>
  <c r="L624" i="13"/>
  <c r="V624" i="13"/>
  <c r="W624" i="13" s="1"/>
  <c r="O623" i="13"/>
  <c r="R623" i="13"/>
  <c r="K617" i="13"/>
  <c r="P617" i="13" s="1"/>
  <c r="M617" i="13"/>
  <c r="O617" i="13"/>
  <c r="F617" i="13"/>
  <c r="R617" i="13"/>
  <c r="K601" i="13"/>
  <c r="P601" i="13" s="1"/>
  <c r="G601" i="13"/>
  <c r="N601" i="13"/>
  <c r="F601" i="13"/>
  <c r="R601" i="13"/>
  <c r="S581" i="13"/>
  <c r="I581" i="13"/>
  <c r="S569" i="13"/>
  <c r="I569" i="13"/>
  <c r="R558" i="13"/>
  <c r="F558" i="13"/>
  <c r="U558" i="13"/>
  <c r="V558" i="13"/>
  <c r="W558" i="13" s="1"/>
  <c r="K558" i="13"/>
  <c r="P558" i="13" s="1"/>
  <c r="L558" i="13"/>
  <c r="I535" i="13"/>
  <c r="F520" i="13"/>
  <c r="Q520" i="13"/>
  <c r="U520" i="13"/>
  <c r="V520" i="13"/>
  <c r="W520" i="13" s="1"/>
  <c r="G515" i="13"/>
  <c r="T515" i="13"/>
  <c r="M515" i="13"/>
  <c r="O515" i="13"/>
  <c r="G468" i="13"/>
  <c r="Q468" i="13"/>
  <c r="K468" i="13"/>
  <c r="P468" i="13" s="1"/>
  <c r="U468" i="13"/>
  <c r="M468" i="13"/>
  <c r="F468" i="13"/>
  <c r="V468" i="13"/>
  <c r="W468" i="13" s="1"/>
  <c r="L468" i="13"/>
  <c r="I465" i="13"/>
  <c r="S465" i="13"/>
  <c r="Q457" i="13"/>
  <c r="T457" i="13"/>
  <c r="R457" i="13"/>
  <c r="K457" i="13"/>
  <c r="P457" i="13" s="1"/>
  <c r="V457" i="13"/>
  <c r="W457" i="13" s="1"/>
  <c r="F457" i="13"/>
  <c r="O457" i="13"/>
  <c r="L457" i="13"/>
  <c r="M457" i="13"/>
  <c r="R439" i="13"/>
  <c r="G439" i="13"/>
  <c r="V439" i="13"/>
  <c r="W439" i="13" s="1"/>
  <c r="M439" i="13"/>
  <c r="K439" i="13"/>
  <c r="P439" i="13" s="1"/>
  <c r="N439" i="13"/>
  <c r="S434" i="13"/>
  <c r="I434" i="13"/>
  <c r="N429" i="13"/>
  <c r="K429" i="13"/>
  <c r="P429" i="13" s="1"/>
  <c r="T429" i="13"/>
  <c r="O429" i="13"/>
  <c r="T405" i="13"/>
  <c r="K405" i="13"/>
  <c r="P405" i="13" s="1"/>
  <c r="L405" i="13"/>
  <c r="O405" i="13"/>
  <c r="U405" i="13"/>
  <c r="M329" i="13"/>
  <c r="L329" i="13"/>
  <c r="O329" i="13"/>
  <c r="R329" i="13"/>
  <c r="K329" i="13"/>
  <c r="P329" i="13" s="1"/>
  <c r="U329" i="13"/>
  <c r="I316" i="13"/>
  <c r="S316" i="13"/>
  <c r="K311" i="13"/>
  <c r="P311" i="13" s="1"/>
  <c r="L311" i="13"/>
  <c r="T311" i="13"/>
  <c r="M276" i="13"/>
  <c r="Q276" i="13"/>
  <c r="K276" i="13"/>
  <c r="P276" i="13" s="1"/>
  <c r="T276" i="13"/>
  <c r="V276" i="13"/>
  <c r="W276" i="13" s="1"/>
  <c r="N276" i="13"/>
  <c r="R276" i="13"/>
  <c r="R216" i="13"/>
  <c r="F216" i="13"/>
  <c r="M216" i="13"/>
  <c r="T216" i="13"/>
  <c r="K216" i="13"/>
  <c r="P216" i="13" s="1"/>
  <c r="Q216" i="13"/>
  <c r="U216" i="13"/>
  <c r="V216" i="13"/>
  <c r="W216" i="13" s="1"/>
  <c r="L216" i="13"/>
  <c r="N216" i="13"/>
  <c r="I200" i="13"/>
  <c r="S200" i="13"/>
  <c r="S192" i="13"/>
  <c r="I192" i="13"/>
  <c r="I468" i="13"/>
  <c r="S468" i="13"/>
  <c r="F444" i="13"/>
  <c r="O444" i="13"/>
  <c r="K444" i="13"/>
  <c r="P444" i="13" s="1"/>
  <c r="U444" i="13"/>
  <c r="M444" i="13"/>
  <c r="G444" i="13"/>
  <c r="V444" i="13"/>
  <c r="W444" i="13" s="1"/>
  <c r="L444" i="13"/>
  <c r="T375" i="13"/>
  <c r="R375" i="13"/>
  <c r="K375" i="13"/>
  <c r="P375" i="13" s="1"/>
  <c r="L375" i="13"/>
  <c r="O375" i="13"/>
  <c r="U375" i="13"/>
  <c r="M355" i="13"/>
  <c r="O355" i="13"/>
  <c r="M345" i="13"/>
  <c r="L345" i="13"/>
  <c r="R345" i="13"/>
  <c r="K345" i="13"/>
  <c r="P345" i="13" s="1"/>
  <c r="U345" i="13"/>
  <c r="S334" i="13"/>
  <c r="I334" i="13"/>
  <c r="F304" i="13"/>
  <c r="N304" i="13"/>
  <c r="K304" i="13"/>
  <c r="P304" i="13" s="1"/>
  <c r="V304" i="13"/>
  <c r="W304" i="13" s="1"/>
  <c r="G304" i="13"/>
  <c r="Q304" i="13"/>
  <c r="U304" i="13"/>
  <c r="R304" i="13"/>
  <c r="L304" i="13"/>
  <c r="M304" i="13"/>
  <c r="V300" i="13"/>
  <c r="W300" i="13" s="1"/>
  <c r="F300" i="13"/>
  <c r="I294" i="13"/>
  <c r="S294" i="13"/>
  <c r="S289" i="13"/>
  <c r="I289" i="13"/>
  <c r="G223" i="13"/>
  <c r="V223" i="13"/>
  <c r="W223" i="13" s="1"/>
  <c r="M223" i="13"/>
  <c r="O201" i="13"/>
  <c r="G201" i="13"/>
  <c r="N201" i="13"/>
  <c r="F201" i="13"/>
  <c r="V201" i="13"/>
  <c r="W201" i="13" s="1"/>
  <c r="L201" i="13"/>
  <c r="G463" i="13"/>
  <c r="V463" i="13"/>
  <c r="W463" i="13" s="1"/>
  <c r="I444" i="13"/>
  <c r="S444" i="13"/>
  <c r="K436" i="13"/>
  <c r="P436" i="13" s="1"/>
  <c r="T436" i="13"/>
  <c r="L436" i="13"/>
  <c r="V436" i="13"/>
  <c r="W436" i="13" s="1"/>
  <c r="N436" i="13"/>
  <c r="F436" i="13"/>
  <c r="G436" i="13"/>
  <c r="U436" i="13"/>
  <c r="I427" i="13"/>
  <c r="S427" i="13"/>
  <c r="I332" i="13"/>
  <c r="S332" i="13"/>
  <c r="I300" i="13"/>
  <c r="S300" i="13"/>
  <c r="F249" i="13"/>
  <c r="R249" i="13"/>
  <c r="U249" i="13"/>
  <c r="N249" i="13"/>
  <c r="T249" i="13"/>
  <c r="L249" i="13"/>
  <c r="O249" i="13"/>
  <c r="Q249" i="13"/>
  <c r="O219" i="13"/>
  <c r="L219" i="13"/>
  <c r="U219" i="13"/>
  <c r="Q219" i="13"/>
  <c r="G219" i="13"/>
  <c r="U770" i="13"/>
  <c r="K770" i="13"/>
  <c r="P770" i="13" s="1"/>
  <c r="R767" i="13"/>
  <c r="G767" i="13"/>
  <c r="Q767" i="13"/>
  <c r="U767" i="13"/>
  <c r="R739" i="13"/>
  <c r="L739" i="13"/>
  <c r="U739" i="13"/>
  <c r="F739" i="13"/>
  <c r="N739" i="13"/>
  <c r="R725" i="13"/>
  <c r="G725" i="13"/>
  <c r="O725" i="13"/>
  <c r="L711" i="13"/>
  <c r="I710" i="13"/>
  <c r="S710" i="13"/>
  <c r="L690" i="13"/>
  <c r="O690" i="13"/>
  <c r="T690" i="13"/>
  <c r="L689" i="13"/>
  <c r="M684" i="13"/>
  <c r="R668" i="13"/>
  <c r="L657" i="13"/>
  <c r="S655" i="13"/>
  <c r="I655" i="13"/>
  <c r="G645" i="13"/>
  <c r="V645" i="13"/>
  <c r="W645" i="13" s="1"/>
  <c r="S641" i="13"/>
  <c r="I641" i="13"/>
  <c r="M638" i="13"/>
  <c r="U637" i="13"/>
  <c r="R631" i="13"/>
  <c r="M624" i="13"/>
  <c r="Q623" i="13"/>
  <c r="N617" i="13"/>
  <c r="M601" i="13"/>
  <c r="Q600" i="13"/>
  <c r="M600" i="13"/>
  <c r="M588" i="13"/>
  <c r="Q588" i="13"/>
  <c r="M583" i="13"/>
  <c r="T583" i="13"/>
  <c r="V583" i="13"/>
  <c r="W583" i="13" s="1"/>
  <c r="F572" i="13"/>
  <c r="K572" i="13"/>
  <c r="P572" i="13" s="1"/>
  <c r="N572" i="13"/>
  <c r="Q572" i="13"/>
  <c r="S565" i="13"/>
  <c r="I565" i="13"/>
  <c r="S551" i="13"/>
  <c r="I551" i="13"/>
  <c r="U549" i="13"/>
  <c r="T549" i="13"/>
  <c r="M547" i="13"/>
  <c r="G547" i="13"/>
  <c r="T547" i="13"/>
  <c r="G545" i="13"/>
  <c r="M545" i="13"/>
  <c r="R545" i="13"/>
  <c r="Q545" i="13"/>
  <c r="T524" i="13"/>
  <c r="M524" i="13"/>
  <c r="N524" i="13"/>
  <c r="Q493" i="13"/>
  <c r="G493" i="13"/>
  <c r="M493" i="13"/>
  <c r="T493" i="13"/>
  <c r="I472" i="13"/>
  <c r="S472" i="13"/>
  <c r="T444" i="13"/>
  <c r="M440" i="13"/>
  <c r="V440" i="13"/>
  <c r="W440" i="13" s="1"/>
  <c r="T440" i="13"/>
  <c r="L440" i="13"/>
  <c r="G440" i="13"/>
  <c r="R440" i="13"/>
  <c r="K440" i="13"/>
  <c r="P440" i="13" s="1"/>
  <c r="N440" i="13"/>
  <c r="O440" i="13"/>
  <c r="Q440" i="13"/>
  <c r="K392" i="13"/>
  <c r="P392" i="13" s="1"/>
  <c r="T392" i="13"/>
  <c r="G392" i="13"/>
  <c r="O392" i="13"/>
  <c r="V392" i="13"/>
  <c r="W392" i="13" s="1"/>
  <c r="M392" i="13"/>
  <c r="F392" i="13"/>
  <c r="U392" i="13"/>
  <c r="S388" i="13"/>
  <c r="I388" i="13"/>
  <c r="U373" i="13"/>
  <c r="K373" i="13"/>
  <c r="P373" i="13" s="1"/>
  <c r="M373" i="13"/>
  <c r="O373" i="13"/>
  <c r="L373" i="13"/>
  <c r="T373" i="13"/>
  <c r="I353" i="13"/>
  <c r="S353" i="13"/>
  <c r="R346" i="13"/>
  <c r="K346" i="13"/>
  <c r="P346" i="13" s="1"/>
  <c r="U346" i="13"/>
  <c r="F346" i="13"/>
  <c r="O346" i="13"/>
  <c r="L346" i="13"/>
  <c r="M346" i="13"/>
  <c r="G346" i="13"/>
  <c r="T346" i="13"/>
  <c r="Q346" i="13"/>
  <c r="V346" i="13"/>
  <c r="W346" i="13" s="1"/>
  <c r="L320" i="13"/>
  <c r="V320" i="13"/>
  <c r="W320" i="13" s="1"/>
  <c r="F320" i="13"/>
  <c r="Q320" i="13"/>
  <c r="K320" i="13"/>
  <c r="P320" i="13" s="1"/>
  <c r="M320" i="13"/>
  <c r="N320" i="13"/>
  <c r="G320" i="13"/>
  <c r="U320" i="13"/>
  <c r="O320" i="13"/>
  <c r="R320" i="13"/>
  <c r="T320" i="13"/>
  <c r="K308" i="13"/>
  <c r="P308" i="13" s="1"/>
  <c r="U308" i="13"/>
  <c r="G308" i="13"/>
  <c r="O308" i="13"/>
  <c r="V308" i="13"/>
  <c r="W308" i="13" s="1"/>
  <c r="L308" i="13"/>
  <c r="F308" i="13"/>
  <c r="R308" i="13"/>
  <c r="M308" i="13"/>
  <c r="N308" i="13"/>
  <c r="T305" i="13"/>
  <c r="R305" i="13"/>
  <c r="G305" i="13"/>
  <c r="U305" i="13"/>
  <c r="M305" i="13"/>
  <c r="Q290" i="13"/>
  <c r="L290" i="13"/>
  <c r="T290" i="13"/>
  <c r="V290" i="13"/>
  <c r="W290" i="13" s="1"/>
  <c r="N290" i="13"/>
  <c r="R290" i="13"/>
  <c r="U290" i="13"/>
  <c r="K290" i="13"/>
  <c r="P290" i="13" s="1"/>
  <c r="R232" i="13"/>
  <c r="F232" i="13"/>
  <c r="T232" i="13"/>
  <c r="K232" i="13"/>
  <c r="P232" i="13" s="1"/>
  <c r="N232" i="13"/>
  <c r="Q232" i="13"/>
  <c r="V232" i="13"/>
  <c r="W232" i="13" s="1"/>
  <c r="L232" i="13"/>
  <c r="U232" i="13"/>
  <c r="F582" i="13"/>
  <c r="N582" i="13"/>
  <c r="S575" i="13"/>
  <c r="I575" i="13"/>
  <c r="K552" i="13"/>
  <c r="P552" i="13" s="1"/>
  <c r="M552" i="13"/>
  <c r="F544" i="13"/>
  <c r="V544" i="13"/>
  <c r="W544" i="13" s="1"/>
  <c r="Q530" i="13"/>
  <c r="T530" i="13"/>
  <c r="F528" i="13"/>
  <c r="L528" i="13"/>
  <c r="N514" i="13"/>
  <c r="F514" i="13"/>
  <c r="Q514" i="13"/>
  <c r="Q499" i="13"/>
  <c r="G499" i="13"/>
  <c r="T499" i="13"/>
  <c r="O495" i="13"/>
  <c r="R495" i="13"/>
  <c r="S491" i="13"/>
  <c r="I491" i="13"/>
  <c r="K490" i="13"/>
  <c r="P490" i="13" s="1"/>
  <c r="M490" i="13"/>
  <c r="F486" i="13"/>
  <c r="O486" i="13"/>
  <c r="Q486" i="13"/>
  <c r="F475" i="13"/>
  <c r="N475" i="13"/>
  <c r="R475" i="13"/>
  <c r="L456" i="13"/>
  <c r="T456" i="13"/>
  <c r="R456" i="13"/>
  <c r="K456" i="13"/>
  <c r="P456" i="13" s="1"/>
  <c r="U456" i="13"/>
  <c r="F456" i="13"/>
  <c r="I455" i="13"/>
  <c r="S455" i="13"/>
  <c r="I433" i="13"/>
  <c r="S433" i="13"/>
  <c r="I422" i="13"/>
  <c r="S422" i="13"/>
  <c r="I404" i="13"/>
  <c r="S404" i="13"/>
  <c r="L401" i="13"/>
  <c r="G401" i="13"/>
  <c r="T401" i="13"/>
  <c r="U401" i="13"/>
  <c r="R401" i="13"/>
  <c r="R397" i="13"/>
  <c r="U397" i="13"/>
  <c r="M397" i="13"/>
  <c r="S374" i="13"/>
  <c r="I374" i="13"/>
  <c r="U357" i="13"/>
  <c r="M357" i="13"/>
  <c r="L357" i="13"/>
  <c r="O357" i="13"/>
  <c r="I349" i="13"/>
  <c r="S349" i="13"/>
  <c r="R336" i="13"/>
  <c r="G336" i="13"/>
  <c r="Q336" i="13"/>
  <c r="L336" i="13"/>
  <c r="V336" i="13"/>
  <c r="W336" i="13" s="1"/>
  <c r="K336" i="13"/>
  <c r="P336" i="13" s="1"/>
  <c r="M336" i="13"/>
  <c r="N336" i="13"/>
  <c r="U336" i="13"/>
  <c r="M330" i="13"/>
  <c r="T330" i="13"/>
  <c r="N330" i="13"/>
  <c r="V330" i="13"/>
  <c r="W330" i="13" s="1"/>
  <c r="K330" i="13"/>
  <c r="P330" i="13" s="1"/>
  <c r="F330" i="13"/>
  <c r="R330" i="13"/>
  <c r="I321" i="13"/>
  <c r="S321" i="13"/>
  <c r="K277" i="13"/>
  <c r="P277" i="13" s="1"/>
  <c r="M277" i="13"/>
  <c r="V277" i="13"/>
  <c r="W277" i="13" s="1"/>
  <c r="G277" i="13"/>
  <c r="Q277" i="13"/>
  <c r="O277" i="13"/>
  <c r="F277" i="13"/>
  <c r="R277" i="13"/>
  <c r="L277" i="13"/>
  <c r="T277" i="13"/>
  <c r="U277" i="13"/>
  <c r="I236" i="13"/>
  <c r="S236" i="13"/>
  <c r="G203" i="13"/>
  <c r="O203" i="13"/>
  <c r="U203" i="13"/>
  <c r="L203" i="13"/>
  <c r="M203" i="13"/>
  <c r="V203" i="13"/>
  <c r="W203" i="13" s="1"/>
  <c r="G161" i="13"/>
  <c r="L161" i="13"/>
  <c r="R161" i="13"/>
  <c r="T161" i="13"/>
  <c r="S108" i="13"/>
  <c r="I108" i="13"/>
  <c r="F669" i="13"/>
  <c r="N669" i="13"/>
  <c r="K633" i="13"/>
  <c r="P633" i="13" s="1"/>
  <c r="U633" i="13"/>
  <c r="S609" i="13"/>
  <c r="I609" i="13"/>
  <c r="T595" i="13"/>
  <c r="T582" i="13"/>
  <c r="G579" i="13"/>
  <c r="U579" i="13"/>
  <c r="R560" i="13"/>
  <c r="K560" i="13"/>
  <c r="P560" i="13" s="1"/>
  <c r="U560" i="13"/>
  <c r="F559" i="13"/>
  <c r="N559" i="13"/>
  <c r="T552" i="13"/>
  <c r="U548" i="13"/>
  <c r="T546" i="13"/>
  <c r="L546" i="13"/>
  <c r="V546" i="13"/>
  <c r="W546" i="13" s="1"/>
  <c r="U544" i="13"/>
  <c r="S544" i="13"/>
  <c r="I544" i="13"/>
  <c r="K542" i="13"/>
  <c r="P542" i="13" s="1"/>
  <c r="N542" i="13"/>
  <c r="M530" i="13"/>
  <c r="V528" i="13"/>
  <c r="W528" i="13" s="1"/>
  <c r="T514" i="13"/>
  <c r="S513" i="13"/>
  <c r="I513" i="13"/>
  <c r="T504" i="13"/>
  <c r="K504" i="13"/>
  <c r="P504" i="13" s="1"/>
  <c r="V504" i="13"/>
  <c r="W504" i="13" s="1"/>
  <c r="U499" i="13"/>
  <c r="V496" i="13"/>
  <c r="W496" i="13" s="1"/>
  <c r="V490" i="13"/>
  <c r="W490" i="13" s="1"/>
  <c r="N486" i="13"/>
  <c r="S479" i="13"/>
  <c r="G476" i="13"/>
  <c r="Q476" i="13"/>
  <c r="G471" i="13"/>
  <c r="V471" i="13"/>
  <c r="W471" i="13" s="1"/>
  <c r="K471" i="13"/>
  <c r="P471" i="13" s="1"/>
  <c r="R471" i="13"/>
  <c r="V462" i="13"/>
  <c r="W462" i="13" s="1"/>
  <c r="G460" i="13"/>
  <c r="Q460" i="13"/>
  <c r="T460" i="13"/>
  <c r="L460" i="13"/>
  <c r="V460" i="13"/>
  <c r="W460" i="13" s="1"/>
  <c r="F460" i="13"/>
  <c r="R460" i="13"/>
  <c r="Q456" i="13"/>
  <c r="G453" i="13"/>
  <c r="L453" i="13"/>
  <c r="N453" i="13"/>
  <c r="I451" i="13"/>
  <c r="S451" i="13"/>
  <c r="L442" i="13"/>
  <c r="U442" i="13"/>
  <c r="M442" i="13"/>
  <c r="F442" i="13"/>
  <c r="O442" i="13"/>
  <c r="T442" i="13"/>
  <c r="R438" i="13"/>
  <c r="M438" i="13"/>
  <c r="F438" i="13"/>
  <c r="O438" i="13"/>
  <c r="K438" i="13"/>
  <c r="P438" i="13" s="1"/>
  <c r="U438" i="13"/>
  <c r="I419" i="13"/>
  <c r="S419" i="13"/>
  <c r="I415" i="13"/>
  <c r="S415" i="13"/>
  <c r="T387" i="13"/>
  <c r="R387" i="13"/>
  <c r="L387" i="13"/>
  <c r="M387" i="13"/>
  <c r="G387" i="13"/>
  <c r="M386" i="13"/>
  <c r="R386" i="13"/>
  <c r="F386" i="13"/>
  <c r="Q386" i="13"/>
  <c r="G386" i="13"/>
  <c r="T386" i="13"/>
  <c r="U386" i="13"/>
  <c r="N386" i="13"/>
  <c r="I384" i="13"/>
  <c r="S384" i="13"/>
  <c r="I379" i="13"/>
  <c r="S379" i="13"/>
  <c r="G366" i="13"/>
  <c r="O366" i="13"/>
  <c r="F366" i="13"/>
  <c r="K366" i="13"/>
  <c r="P366" i="13" s="1"/>
  <c r="U366" i="13"/>
  <c r="T366" i="13"/>
  <c r="V366" i="13"/>
  <c r="W366" i="13" s="1"/>
  <c r="Q366" i="13"/>
  <c r="R356" i="13"/>
  <c r="M356" i="13"/>
  <c r="V356" i="13"/>
  <c r="W356" i="13" s="1"/>
  <c r="Q356" i="13"/>
  <c r="T356" i="13"/>
  <c r="U356" i="13"/>
  <c r="K356" i="13"/>
  <c r="P356" i="13" s="1"/>
  <c r="F356" i="13"/>
  <c r="T344" i="13"/>
  <c r="K258" i="13"/>
  <c r="P258" i="13" s="1"/>
  <c r="Q258" i="13"/>
  <c r="N258" i="13"/>
  <c r="L258" i="13"/>
  <c r="R258" i="13"/>
  <c r="M258" i="13"/>
  <c r="T258" i="13"/>
  <c r="I157" i="13"/>
  <c r="S157" i="13"/>
  <c r="Q128" i="13"/>
  <c r="F128" i="13"/>
  <c r="O128" i="13"/>
  <c r="U128" i="13"/>
  <c r="V128" i="13"/>
  <c r="W128" i="13" s="1"/>
  <c r="N128" i="13"/>
  <c r="R128" i="13"/>
  <c r="G128" i="13"/>
  <c r="K128" i="13"/>
  <c r="P128" i="13" s="1"/>
  <c r="M128" i="13"/>
  <c r="I470" i="13"/>
  <c r="S470" i="13"/>
  <c r="R462" i="13"/>
  <c r="M462" i="13"/>
  <c r="F462" i="13"/>
  <c r="O462" i="13"/>
  <c r="K462" i="13"/>
  <c r="P462" i="13" s="1"/>
  <c r="U462" i="13"/>
  <c r="Q418" i="13"/>
  <c r="M418" i="13"/>
  <c r="V418" i="13"/>
  <c r="W418" i="13" s="1"/>
  <c r="T418" i="13"/>
  <c r="K418" i="13"/>
  <c r="P418" i="13" s="1"/>
  <c r="F418" i="13"/>
  <c r="L400" i="13"/>
  <c r="V400" i="13"/>
  <c r="W400" i="13" s="1"/>
  <c r="G400" i="13"/>
  <c r="Q400" i="13"/>
  <c r="K400" i="13"/>
  <c r="P400" i="13" s="1"/>
  <c r="N400" i="13"/>
  <c r="U400" i="13"/>
  <c r="O395" i="13"/>
  <c r="R395" i="13"/>
  <c r="G395" i="13"/>
  <c r="U395" i="13"/>
  <c r="L395" i="13"/>
  <c r="I381" i="13"/>
  <c r="S381" i="13"/>
  <c r="I362" i="13"/>
  <c r="S362" i="13"/>
  <c r="L358" i="13"/>
  <c r="V358" i="13"/>
  <c r="W358" i="13" s="1"/>
  <c r="T358" i="13"/>
  <c r="N358" i="13"/>
  <c r="K358" i="13"/>
  <c r="P358" i="13" s="1"/>
  <c r="F358" i="13"/>
  <c r="R358" i="13"/>
  <c r="F344" i="13"/>
  <c r="N344" i="13"/>
  <c r="M344" i="13"/>
  <c r="U344" i="13"/>
  <c r="K344" i="13"/>
  <c r="P344" i="13" s="1"/>
  <c r="V344" i="13"/>
  <c r="W344" i="13" s="1"/>
  <c r="L344" i="13"/>
  <c r="I342" i="13"/>
  <c r="S342" i="13"/>
  <c r="K293" i="13"/>
  <c r="P293" i="13" s="1"/>
  <c r="L293" i="13"/>
  <c r="U293" i="13"/>
  <c r="N293" i="13"/>
  <c r="O293" i="13"/>
  <c r="G293" i="13"/>
  <c r="T293" i="13"/>
  <c r="Q293" i="13"/>
  <c r="R293" i="13"/>
  <c r="Q279" i="13"/>
  <c r="O279" i="13"/>
  <c r="T787" i="13"/>
  <c r="K787" i="13"/>
  <c r="P787" i="13" s="1"/>
  <c r="U777" i="13"/>
  <c r="K777" i="13"/>
  <c r="P777" i="13" s="1"/>
  <c r="V775" i="13"/>
  <c r="W775" i="13" s="1"/>
  <c r="L775" i="13"/>
  <c r="T771" i="13"/>
  <c r="K771" i="13"/>
  <c r="P771" i="13" s="1"/>
  <c r="U761" i="13"/>
  <c r="K761" i="13"/>
  <c r="P761" i="13" s="1"/>
  <c r="U745" i="13"/>
  <c r="L745" i="13"/>
  <c r="V731" i="13"/>
  <c r="W731" i="13" s="1"/>
  <c r="L731" i="13"/>
  <c r="L709" i="13"/>
  <c r="V705" i="13"/>
  <c r="W705" i="13" s="1"/>
  <c r="L705" i="13"/>
  <c r="R688" i="13"/>
  <c r="V687" i="13"/>
  <c r="W687" i="13" s="1"/>
  <c r="L687" i="13"/>
  <c r="V669" i="13"/>
  <c r="W669" i="13" s="1"/>
  <c r="L669" i="13"/>
  <c r="L667" i="13"/>
  <c r="V667" i="13"/>
  <c r="W667" i="13" s="1"/>
  <c r="M661" i="13"/>
  <c r="K649" i="13"/>
  <c r="P649" i="13" s="1"/>
  <c r="M649" i="13"/>
  <c r="Q646" i="13"/>
  <c r="G643" i="13"/>
  <c r="M643" i="13"/>
  <c r="M633" i="13"/>
  <c r="F598" i="13"/>
  <c r="T598" i="13"/>
  <c r="S594" i="13"/>
  <c r="R582" i="13"/>
  <c r="Q579" i="13"/>
  <c r="N560" i="13"/>
  <c r="U559" i="13"/>
  <c r="N552" i="13"/>
  <c r="N548" i="13"/>
  <c r="M546" i="13"/>
  <c r="N544" i="13"/>
  <c r="Q542" i="13"/>
  <c r="K530" i="13"/>
  <c r="P530" i="13" s="1"/>
  <c r="M516" i="13"/>
  <c r="T516" i="13"/>
  <c r="M514" i="13"/>
  <c r="Q509" i="13"/>
  <c r="U509" i="13"/>
  <c r="N504" i="13"/>
  <c r="O499" i="13"/>
  <c r="S496" i="13"/>
  <c r="Q495" i="13"/>
  <c r="Q490" i="13"/>
  <c r="S487" i="13"/>
  <c r="I487" i="13"/>
  <c r="L486" i="13"/>
  <c r="I484" i="13"/>
  <c r="M476" i="13"/>
  <c r="V475" i="13"/>
  <c r="W475" i="13" s="1"/>
  <c r="L472" i="13"/>
  <c r="U472" i="13"/>
  <c r="K472" i="13"/>
  <c r="P472" i="13" s="1"/>
  <c r="V472" i="13"/>
  <c r="W472" i="13" s="1"/>
  <c r="O460" i="13"/>
  <c r="S459" i="13"/>
  <c r="R458" i="13"/>
  <c r="T458" i="13"/>
  <c r="L458" i="13"/>
  <c r="V458" i="13"/>
  <c r="W458" i="13" s="1"/>
  <c r="G458" i="13"/>
  <c r="N456" i="13"/>
  <c r="Q454" i="13"/>
  <c r="K454" i="13"/>
  <c r="P454" i="13" s="1"/>
  <c r="T454" i="13"/>
  <c r="M454" i="13"/>
  <c r="V454" i="13"/>
  <c r="W454" i="13" s="1"/>
  <c r="R454" i="13"/>
  <c r="I447" i="13"/>
  <c r="S447" i="13"/>
  <c r="N442" i="13"/>
  <c r="Q438" i="13"/>
  <c r="M432" i="13"/>
  <c r="V432" i="13"/>
  <c r="W432" i="13" s="1"/>
  <c r="F432" i="13"/>
  <c r="Q432" i="13"/>
  <c r="N432" i="13"/>
  <c r="R418" i="13"/>
  <c r="I417" i="13"/>
  <c r="S417" i="13"/>
  <c r="T400" i="13"/>
  <c r="M396" i="13"/>
  <c r="V396" i="13"/>
  <c r="W396" i="13" s="1"/>
  <c r="Q396" i="13"/>
  <c r="U396" i="13"/>
  <c r="L396" i="13"/>
  <c r="G396" i="13"/>
  <c r="R396" i="13"/>
  <c r="V386" i="13"/>
  <c r="W386" i="13" s="1"/>
  <c r="N366" i="13"/>
  <c r="U358" i="13"/>
  <c r="O356" i="13"/>
  <c r="R344" i="13"/>
  <c r="S338" i="13"/>
  <c r="I338" i="13"/>
  <c r="S336" i="13"/>
  <c r="O330" i="13"/>
  <c r="R318" i="13"/>
  <c r="L318" i="13"/>
  <c r="V318" i="13"/>
  <c r="W318" i="13" s="1"/>
  <c r="G318" i="13"/>
  <c r="K318" i="13"/>
  <c r="P318" i="13" s="1"/>
  <c r="M318" i="13"/>
  <c r="N318" i="13"/>
  <c r="U318" i="13"/>
  <c r="U313" i="13"/>
  <c r="K313" i="13"/>
  <c r="P313" i="13" s="1"/>
  <c r="R313" i="13"/>
  <c r="I312" i="13"/>
  <c r="S312" i="13"/>
  <c r="I278" i="13"/>
  <c r="S278" i="13"/>
  <c r="G267" i="13"/>
  <c r="F267" i="13"/>
  <c r="T267" i="13"/>
  <c r="Q267" i="13"/>
  <c r="U267" i="13"/>
  <c r="I204" i="13"/>
  <c r="S204" i="13"/>
  <c r="R166" i="13"/>
  <c r="Q166" i="13"/>
  <c r="T166" i="13"/>
  <c r="V166" i="13"/>
  <c r="W166" i="13" s="1"/>
  <c r="K166" i="13"/>
  <c r="P166" i="13" s="1"/>
  <c r="M166" i="13"/>
  <c r="G166" i="13"/>
  <c r="O166" i="13"/>
  <c r="L166" i="13"/>
  <c r="N166" i="13"/>
  <c r="F166" i="13"/>
  <c r="G466" i="13"/>
  <c r="O466" i="13"/>
  <c r="K446" i="13"/>
  <c r="P446" i="13" s="1"/>
  <c r="T446" i="13"/>
  <c r="Q433" i="13"/>
  <c r="L433" i="13"/>
  <c r="V433" i="13"/>
  <c r="W433" i="13" s="1"/>
  <c r="K428" i="13"/>
  <c r="P428" i="13" s="1"/>
  <c r="T428" i="13"/>
  <c r="T423" i="13"/>
  <c r="R423" i="13"/>
  <c r="F410" i="13"/>
  <c r="O410" i="13"/>
  <c r="K410" i="13"/>
  <c r="P410" i="13" s="1"/>
  <c r="T410" i="13"/>
  <c r="I409" i="13"/>
  <c r="S409" i="13"/>
  <c r="L408" i="13"/>
  <c r="M390" i="13"/>
  <c r="F388" i="13"/>
  <c r="N388" i="13"/>
  <c r="M372" i="13"/>
  <c r="R372" i="13"/>
  <c r="G371" i="13"/>
  <c r="M371" i="13"/>
  <c r="M370" i="13"/>
  <c r="F362" i="13"/>
  <c r="O362" i="13"/>
  <c r="M362" i="13"/>
  <c r="K352" i="13"/>
  <c r="P352" i="13" s="1"/>
  <c r="M348" i="13"/>
  <c r="N342" i="13"/>
  <c r="G339" i="13"/>
  <c r="L339" i="13"/>
  <c r="G334" i="13"/>
  <c r="O334" i="13"/>
  <c r="K334" i="13"/>
  <c r="P334" i="13" s="1"/>
  <c r="U334" i="13"/>
  <c r="F334" i="13"/>
  <c r="T321" i="13"/>
  <c r="S310" i="13"/>
  <c r="I310" i="13"/>
  <c r="I292" i="13"/>
  <c r="S292" i="13"/>
  <c r="F263" i="13"/>
  <c r="V263" i="13"/>
  <c r="W263" i="13" s="1"/>
  <c r="Q263" i="13"/>
  <c r="I250" i="13"/>
  <c r="S250" i="13"/>
  <c r="L240" i="13"/>
  <c r="T240" i="13"/>
  <c r="R240" i="13"/>
  <c r="I183" i="13"/>
  <c r="S183" i="13"/>
  <c r="I177" i="13"/>
  <c r="S177" i="13"/>
  <c r="L164" i="13"/>
  <c r="U164" i="13"/>
  <c r="R164" i="13"/>
  <c r="F164" i="13"/>
  <c r="O164" i="13"/>
  <c r="G164" i="13"/>
  <c r="Q164" i="13"/>
  <c r="T164" i="13"/>
  <c r="N164" i="13"/>
  <c r="V164" i="13"/>
  <c r="W164" i="13" s="1"/>
  <c r="S98" i="13"/>
  <c r="T466" i="13"/>
  <c r="Q464" i="13"/>
  <c r="G464" i="13"/>
  <c r="Q450" i="13"/>
  <c r="M448" i="13"/>
  <c r="V448" i="13"/>
  <c r="W448" i="13" s="1"/>
  <c r="U446" i="13"/>
  <c r="U433" i="13"/>
  <c r="U428" i="13"/>
  <c r="Q426" i="13"/>
  <c r="K423" i="13"/>
  <c r="P423" i="13" s="1"/>
  <c r="R420" i="13"/>
  <c r="M420" i="13"/>
  <c r="V420" i="13"/>
  <c r="W420" i="13" s="1"/>
  <c r="L410" i="13"/>
  <c r="M403" i="13"/>
  <c r="F402" i="13"/>
  <c r="O402" i="13"/>
  <c r="K402" i="13"/>
  <c r="P402" i="13" s="1"/>
  <c r="U402" i="13"/>
  <c r="K398" i="13"/>
  <c r="P398" i="13" s="1"/>
  <c r="T398" i="13"/>
  <c r="F398" i="13"/>
  <c r="O398" i="13"/>
  <c r="L391" i="13"/>
  <c r="S390" i="13"/>
  <c r="U388" i="13"/>
  <c r="Q382" i="13"/>
  <c r="M382" i="13"/>
  <c r="V382" i="13"/>
  <c r="W382" i="13" s="1"/>
  <c r="G378" i="13"/>
  <c r="Q378" i="13"/>
  <c r="L378" i="13"/>
  <c r="U378" i="13"/>
  <c r="V372" i="13"/>
  <c r="W372" i="13" s="1"/>
  <c r="O371" i="13"/>
  <c r="S370" i="13"/>
  <c r="I369" i="13"/>
  <c r="S369" i="13"/>
  <c r="K362" i="13"/>
  <c r="P362" i="13" s="1"/>
  <c r="O360" i="13"/>
  <c r="S350" i="13"/>
  <c r="I350" i="13"/>
  <c r="I341" i="13"/>
  <c r="S341" i="13"/>
  <c r="L334" i="13"/>
  <c r="S328" i="13"/>
  <c r="I328" i="13"/>
  <c r="L324" i="13"/>
  <c r="U324" i="13"/>
  <c r="M324" i="13"/>
  <c r="Q324" i="13"/>
  <c r="K302" i="13"/>
  <c r="P302" i="13" s="1"/>
  <c r="U302" i="13"/>
  <c r="G302" i="13"/>
  <c r="O302" i="13"/>
  <c r="L301" i="13"/>
  <c r="O301" i="13"/>
  <c r="K301" i="13"/>
  <c r="P301" i="13" s="1"/>
  <c r="U301" i="13"/>
  <c r="K274" i="13"/>
  <c r="P274" i="13" s="1"/>
  <c r="R274" i="13"/>
  <c r="R271" i="13"/>
  <c r="V271" i="13"/>
  <c r="W271" i="13" s="1"/>
  <c r="G271" i="13"/>
  <c r="N271" i="13"/>
  <c r="R263" i="13"/>
  <c r="I257" i="13"/>
  <c r="R234" i="13"/>
  <c r="N234" i="13"/>
  <c r="M234" i="13"/>
  <c r="T234" i="13"/>
  <c r="K234" i="13"/>
  <c r="P234" i="13" s="1"/>
  <c r="V234" i="13"/>
  <c r="W234" i="13" s="1"/>
  <c r="K229" i="13"/>
  <c r="P229" i="13" s="1"/>
  <c r="L229" i="13"/>
  <c r="U229" i="13"/>
  <c r="M229" i="13"/>
  <c r="G229" i="13"/>
  <c r="R229" i="13"/>
  <c r="N229" i="13"/>
  <c r="O229" i="13"/>
  <c r="F229" i="13"/>
  <c r="V229" i="13"/>
  <c r="W229" i="13" s="1"/>
  <c r="L220" i="13"/>
  <c r="M220" i="13"/>
  <c r="N220" i="13"/>
  <c r="R220" i="13"/>
  <c r="U220" i="13"/>
  <c r="M187" i="13"/>
  <c r="G187" i="13"/>
  <c r="T187" i="13"/>
  <c r="O187" i="13"/>
  <c r="K187" i="13"/>
  <c r="P187" i="13" s="1"/>
  <c r="U187" i="13"/>
  <c r="L187" i="13"/>
  <c r="K164" i="13"/>
  <c r="P164" i="13" s="1"/>
  <c r="L119" i="13"/>
  <c r="M119" i="13"/>
  <c r="K119" i="13"/>
  <c r="P119" i="13" s="1"/>
  <c r="N119" i="13"/>
  <c r="R119" i="13"/>
  <c r="F119" i="13"/>
  <c r="V119" i="13"/>
  <c r="W119" i="13" s="1"/>
  <c r="T119" i="13"/>
  <c r="L390" i="13"/>
  <c r="U390" i="13"/>
  <c r="G390" i="13"/>
  <c r="Q390" i="13"/>
  <c r="G383" i="13"/>
  <c r="M383" i="13"/>
  <c r="G370" i="13"/>
  <c r="Q370" i="13"/>
  <c r="L370" i="13"/>
  <c r="U370" i="13"/>
  <c r="Q360" i="13"/>
  <c r="R360" i="13"/>
  <c r="L360" i="13"/>
  <c r="V360" i="13"/>
  <c r="W360" i="13" s="1"/>
  <c r="O359" i="13"/>
  <c r="L359" i="13"/>
  <c r="G359" i="13"/>
  <c r="G352" i="13"/>
  <c r="O352" i="13"/>
  <c r="R352" i="13"/>
  <c r="L352" i="13"/>
  <c r="V352" i="13"/>
  <c r="W352" i="13" s="1"/>
  <c r="K348" i="13"/>
  <c r="P348" i="13" s="1"/>
  <c r="T348" i="13"/>
  <c r="G348" i="13"/>
  <c r="Q348" i="13"/>
  <c r="L348" i="13"/>
  <c r="V348" i="13"/>
  <c r="W348" i="13" s="1"/>
  <c r="U347" i="13"/>
  <c r="L347" i="13"/>
  <c r="G347" i="13"/>
  <c r="T347" i="13"/>
  <c r="I331" i="13"/>
  <c r="S331" i="13"/>
  <c r="G321" i="13"/>
  <c r="S306" i="13"/>
  <c r="I306" i="13"/>
  <c r="I304" i="13"/>
  <c r="R280" i="13"/>
  <c r="M280" i="13"/>
  <c r="L280" i="13"/>
  <c r="K280" i="13"/>
  <c r="P280" i="13" s="1"/>
  <c r="Q280" i="13"/>
  <c r="V280" i="13"/>
  <c r="W280" i="13" s="1"/>
  <c r="K275" i="13"/>
  <c r="P275" i="13" s="1"/>
  <c r="G275" i="13"/>
  <c r="U275" i="13"/>
  <c r="M275" i="13"/>
  <c r="O275" i="13"/>
  <c r="L269" i="13"/>
  <c r="N269" i="13"/>
  <c r="L263" i="13"/>
  <c r="L253" i="13"/>
  <c r="T253" i="13"/>
  <c r="N253" i="13"/>
  <c r="G253" i="13"/>
  <c r="S244" i="13"/>
  <c r="I244" i="13"/>
  <c r="S229" i="13"/>
  <c r="I229" i="13"/>
  <c r="S225" i="13"/>
  <c r="I225" i="13"/>
  <c r="I220" i="13"/>
  <c r="S220" i="13"/>
  <c r="R194" i="13"/>
  <c r="F194" i="13"/>
  <c r="O194" i="13"/>
  <c r="K194" i="13"/>
  <c r="P194" i="13" s="1"/>
  <c r="V194" i="13"/>
  <c r="W194" i="13" s="1"/>
  <c r="N194" i="13"/>
  <c r="Q194" i="13"/>
  <c r="G194" i="13"/>
  <c r="T194" i="13"/>
  <c r="I191" i="13"/>
  <c r="S191" i="13"/>
  <c r="F176" i="13"/>
  <c r="O176" i="13"/>
  <c r="T176" i="13"/>
  <c r="G176" i="13"/>
  <c r="R176" i="13"/>
  <c r="U176" i="13"/>
  <c r="K176" i="13"/>
  <c r="P176" i="13" s="1"/>
  <c r="M176" i="13"/>
  <c r="N176" i="13"/>
  <c r="L176" i="13"/>
  <c r="G122" i="13"/>
  <c r="U122" i="13"/>
  <c r="K122" i="13"/>
  <c r="P122" i="13" s="1"/>
  <c r="N122" i="13"/>
  <c r="F122" i="13"/>
  <c r="O122" i="13"/>
  <c r="Q122" i="13"/>
  <c r="Q466" i="13"/>
  <c r="Q465" i="13"/>
  <c r="G465" i="13"/>
  <c r="R465" i="13"/>
  <c r="K450" i="13"/>
  <c r="P450" i="13" s="1"/>
  <c r="T450" i="13"/>
  <c r="Q446" i="13"/>
  <c r="G446" i="13"/>
  <c r="G433" i="13"/>
  <c r="R428" i="13"/>
  <c r="G428" i="13"/>
  <c r="L427" i="13"/>
  <c r="O427" i="13"/>
  <c r="L426" i="13"/>
  <c r="U426" i="13"/>
  <c r="K416" i="13"/>
  <c r="P416" i="13" s="1"/>
  <c r="T416" i="13"/>
  <c r="F416" i="13"/>
  <c r="O416" i="13"/>
  <c r="R408" i="13"/>
  <c r="M408" i="13"/>
  <c r="V408" i="13"/>
  <c r="W408" i="13" s="1"/>
  <c r="I394" i="13"/>
  <c r="S394" i="13"/>
  <c r="O390" i="13"/>
  <c r="O370" i="13"/>
  <c r="M360" i="13"/>
  <c r="N352" i="13"/>
  <c r="O348" i="13"/>
  <c r="G342" i="13"/>
  <c r="Q342" i="13"/>
  <c r="M342" i="13"/>
  <c r="N298" i="13"/>
  <c r="U298" i="13"/>
  <c r="L298" i="13"/>
  <c r="F298" i="13"/>
  <c r="R298" i="13"/>
  <c r="R296" i="13"/>
  <c r="U296" i="13"/>
  <c r="L296" i="13"/>
  <c r="N296" i="13"/>
  <c r="U280" i="13"/>
  <c r="M262" i="13"/>
  <c r="F262" i="13"/>
  <c r="V262" i="13"/>
  <c r="W262" i="13" s="1"/>
  <c r="N262" i="13"/>
  <c r="T262" i="13"/>
  <c r="S251" i="13"/>
  <c r="I251" i="13"/>
  <c r="S243" i="13"/>
  <c r="I243" i="13"/>
  <c r="S217" i="13"/>
  <c r="I217" i="13"/>
  <c r="G206" i="13"/>
  <c r="O206" i="13"/>
  <c r="Q206" i="13"/>
  <c r="R206" i="13"/>
  <c r="L206" i="13"/>
  <c r="V206" i="13"/>
  <c r="W206" i="13" s="1"/>
  <c r="K206" i="13"/>
  <c r="P206" i="13" s="1"/>
  <c r="M206" i="13"/>
  <c r="T206" i="13"/>
  <c r="T199" i="13"/>
  <c r="K199" i="13"/>
  <c r="P199" i="13" s="1"/>
  <c r="N199" i="13"/>
  <c r="U199" i="13"/>
  <c r="M199" i="13"/>
  <c r="R199" i="13"/>
  <c r="V199" i="13"/>
  <c r="W199" i="13" s="1"/>
  <c r="T182" i="13"/>
  <c r="G182" i="13"/>
  <c r="Q182" i="13"/>
  <c r="R182" i="13"/>
  <c r="K182" i="13"/>
  <c r="P182" i="13" s="1"/>
  <c r="V182" i="13"/>
  <c r="W182" i="13" s="1"/>
  <c r="O182" i="13"/>
  <c r="F182" i="13"/>
  <c r="U182" i="13"/>
  <c r="F154" i="13"/>
  <c r="O154" i="13"/>
  <c r="T154" i="13"/>
  <c r="K154" i="13"/>
  <c r="P154" i="13" s="1"/>
  <c r="U154" i="13"/>
  <c r="G154" i="13"/>
  <c r="V154" i="13"/>
  <c r="W154" i="13" s="1"/>
  <c r="L154" i="13"/>
  <c r="R154" i="13"/>
  <c r="M154" i="13"/>
  <c r="N154" i="13"/>
  <c r="Q154" i="13"/>
  <c r="R151" i="13"/>
  <c r="O151" i="13"/>
  <c r="G340" i="13"/>
  <c r="O340" i="13"/>
  <c r="I307" i="13"/>
  <c r="S307" i="13"/>
  <c r="K288" i="13"/>
  <c r="P288" i="13" s="1"/>
  <c r="Q285" i="13"/>
  <c r="S284" i="13"/>
  <c r="N261" i="13"/>
  <c r="K259" i="13"/>
  <c r="P259" i="13" s="1"/>
  <c r="R259" i="13"/>
  <c r="T259" i="13"/>
  <c r="M259" i="13"/>
  <c r="G255" i="13"/>
  <c r="V255" i="13"/>
  <c r="W255" i="13" s="1"/>
  <c r="Q255" i="13"/>
  <c r="N218" i="13"/>
  <c r="K213" i="13"/>
  <c r="P213" i="13" s="1"/>
  <c r="T213" i="13"/>
  <c r="M213" i="13"/>
  <c r="N213" i="13"/>
  <c r="R213" i="13"/>
  <c r="I184" i="13"/>
  <c r="S184" i="13"/>
  <c r="M173" i="13"/>
  <c r="K136" i="13"/>
  <c r="P136" i="13" s="1"/>
  <c r="N136" i="13"/>
  <c r="O136" i="13"/>
  <c r="G136" i="13"/>
  <c r="U136" i="13"/>
  <c r="I133" i="13"/>
  <c r="S133" i="13"/>
  <c r="I93" i="13"/>
  <c r="S93" i="13"/>
  <c r="S77" i="13"/>
  <c r="I77" i="13"/>
  <c r="S69" i="13"/>
  <c r="I69" i="13"/>
  <c r="S389" i="13"/>
  <c r="Q350" i="13"/>
  <c r="T340" i="13"/>
  <c r="T338" i="13"/>
  <c r="K335" i="13"/>
  <c r="P335" i="13" s="1"/>
  <c r="F332" i="13"/>
  <c r="O332" i="13"/>
  <c r="K331" i="13"/>
  <c r="P331" i="13" s="1"/>
  <c r="G322" i="13"/>
  <c r="O322" i="13"/>
  <c r="L317" i="13"/>
  <c r="R317" i="13"/>
  <c r="M282" i="13"/>
  <c r="N282" i="13"/>
  <c r="S275" i="13"/>
  <c r="I275" i="13"/>
  <c r="L266" i="13"/>
  <c r="U266" i="13"/>
  <c r="F266" i="13"/>
  <c r="Q266" i="13"/>
  <c r="V261" i="13"/>
  <c r="W261" i="13" s="1"/>
  <c r="N224" i="13"/>
  <c r="F224" i="13"/>
  <c r="U224" i="13"/>
  <c r="Q224" i="13"/>
  <c r="U222" i="13"/>
  <c r="K222" i="13"/>
  <c r="P222" i="13" s="1"/>
  <c r="U218" i="13"/>
  <c r="F197" i="13"/>
  <c r="O197" i="13"/>
  <c r="R197" i="13"/>
  <c r="I186" i="13"/>
  <c r="S186" i="13"/>
  <c r="I170" i="13"/>
  <c r="S170" i="13"/>
  <c r="S148" i="13"/>
  <c r="I148" i="13"/>
  <c r="I142" i="13"/>
  <c r="S142" i="13"/>
  <c r="G104" i="13"/>
  <c r="V104" i="13"/>
  <c r="W104" i="13" s="1"/>
  <c r="F104" i="13"/>
  <c r="U104" i="13"/>
  <c r="R104" i="13"/>
  <c r="N104" i="13"/>
  <c r="K104" i="13"/>
  <c r="P104" i="13" s="1"/>
  <c r="U18" i="13"/>
  <c r="M18" i="13"/>
  <c r="L18" i="13"/>
  <c r="N18" i="13"/>
  <c r="R10" i="13"/>
  <c r="V10" i="13"/>
  <c r="W10" i="13" s="1"/>
  <c r="K10" i="13"/>
  <c r="P10" i="13" s="1"/>
  <c r="Q10" i="13"/>
  <c r="T10" i="13"/>
  <c r="M10" i="13"/>
  <c r="N10" i="13"/>
  <c r="M218" i="13"/>
  <c r="K218" i="13"/>
  <c r="P218" i="13" s="1"/>
  <c r="V218" i="13"/>
  <c r="W218" i="13" s="1"/>
  <c r="Q218" i="13"/>
  <c r="T207" i="13"/>
  <c r="N207" i="13"/>
  <c r="G207" i="13"/>
  <c r="V207" i="13"/>
  <c r="W207" i="13" s="1"/>
  <c r="R207" i="13"/>
  <c r="S188" i="13"/>
  <c r="I188" i="13"/>
  <c r="F162" i="13"/>
  <c r="N162" i="13"/>
  <c r="Q162" i="13"/>
  <c r="R162" i="13"/>
  <c r="K162" i="13"/>
  <c r="P162" i="13" s="1"/>
  <c r="L162" i="13"/>
  <c r="O162" i="13"/>
  <c r="G162" i="13"/>
  <c r="T162" i="13"/>
  <c r="S158" i="13"/>
  <c r="I158" i="13"/>
  <c r="G99" i="13"/>
  <c r="O99" i="13"/>
  <c r="R99" i="13"/>
  <c r="T99" i="13"/>
  <c r="K99" i="13"/>
  <c r="P99" i="13" s="1"/>
  <c r="L99" i="13"/>
  <c r="N99" i="13"/>
  <c r="V99" i="13"/>
  <c r="W99" i="13" s="1"/>
  <c r="M99" i="13"/>
  <c r="Q99" i="13"/>
  <c r="F99" i="13"/>
  <c r="G68" i="13"/>
  <c r="K68" i="13"/>
  <c r="P68" i="13" s="1"/>
  <c r="O68" i="13"/>
  <c r="R68" i="13"/>
  <c r="U68" i="13"/>
  <c r="F68" i="13"/>
  <c r="V68" i="13"/>
  <c r="W68" i="13" s="1"/>
  <c r="N68" i="13"/>
  <c r="K261" i="13"/>
  <c r="P261" i="13" s="1"/>
  <c r="L261" i="13"/>
  <c r="U261" i="13"/>
  <c r="O261" i="13"/>
  <c r="T261" i="13"/>
  <c r="K250" i="13"/>
  <c r="P250" i="13" s="1"/>
  <c r="T250" i="13"/>
  <c r="N250" i="13"/>
  <c r="K243" i="13"/>
  <c r="P243" i="13" s="1"/>
  <c r="G243" i="13"/>
  <c r="M243" i="13"/>
  <c r="F243" i="13"/>
  <c r="T243" i="13"/>
  <c r="L226" i="13"/>
  <c r="U226" i="13"/>
  <c r="Q226" i="13"/>
  <c r="R224" i="13"/>
  <c r="R222" i="13"/>
  <c r="R218" i="13"/>
  <c r="V215" i="13"/>
  <c r="W215" i="13" s="1"/>
  <c r="N215" i="13"/>
  <c r="U215" i="13"/>
  <c r="O215" i="13"/>
  <c r="Q210" i="13"/>
  <c r="F210" i="13"/>
  <c r="O210" i="13"/>
  <c r="N210" i="13"/>
  <c r="U210" i="13"/>
  <c r="F209" i="13"/>
  <c r="L209" i="13"/>
  <c r="G209" i="13"/>
  <c r="O209" i="13"/>
  <c r="Q198" i="13"/>
  <c r="K198" i="13"/>
  <c r="P198" i="13" s="1"/>
  <c r="T198" i="13"/>
  <c r="U198" i="13"/>
  <c r="N198" i="13"/>
  <c r="L198" i="13"/>
  <c r="F198" i="13"/>
  <c r="R198" i="13"/>
  <c r="K192" i="13"/>
  <c r="P192" i="13" s="1"/>
  <c r="T192" i="13"/>
  <c r="F192" i="13"/>
  <c r="O192" i="13"/>
  <c r="L192" i="13"/>
  <c r="G192" i="13"/>
  <c r="U192" i="13"/>
  <c r="V192" i="13"/>
  <c r="W192" i="13" s="1"/>
  <c r="N192" i="13"/>
  <c r="I181" i="13"/>
  <c r="S181" i="13"/>
  <c r="I110" i="13"/>
  <c r="S110" i="13"/>
  <c r="G76" i="13"/>
  <c r="U76" i="13"/>
  <c r="K76" i="13"/>
  <c r="P76" i="13" s="1"/>
  <c r="O76" i="13"/>
  <c r="R76" i="13"/>
  <c r="F76" i="13"/>
  <c r="V76" i="13"/>
  <c r="W76" i="13" s="1"/>
  <c r="K291" i="13"/>
  <c r="P291" i="13" s="1"/>
  <c r="G291" i="13"/>
  <c r="R291" i="13"/>
  <c r="L238" i="13"/>
  <c r="N238" i="13"/>
  <c r="I233" i="13"/>
  <c r="I182" i="13"/>
  <c r="S182" i="13"/>
  <c r="L174" i="13"/>
  <c r="U174" i="13"/>
  <c r="K174" i="13"/>
  <c r="P174" i="13" s="1"/>
  <c r="V174" i="13"/>
  <c r="W174" i="13" s="1"/>
  <c r="R174" i="13"/>
  <c r="T174" i="13"/>
  <c r="M174" i="13"/>
  <c r="K150" i="13"/>
  <c r="P150" i="13" s="1"/>
  <c r="N132" i="13"/>
  <c r="M132" i="13"/>
  <c r="R132" i="13"/>
  <c r="I113" i="13"/>
  <c r="I109" i="13"/>
  <c r="S109" i="13"/>
  <c r="I97" i="13"/>
  <c r="S97" i="13"/>
  <c r="T95" i="13"/>
  <c r="S94" i="13"/>
  <c r="Q85" i="13"/>
  <c r="T85" i="13"/>
  <c r="U85" i="13"/>
  <c r="L85" i="13"/>
  <c r="M85" i="13"/>
  <c r="F85" i="13"/>
  <c r="O85" i="13"/>
  <c r="K36" i="13"/>
  <c r="P36" i="13" s="1"/>
  <c r="N36" i="13"/>
  <c r="F36" i="13"/>
  <c r="U36" i="13"/>
  <c r="L36" i="13"/>
  <c r="R36" i="13"/>
  <c r="S231" i="13"/>
  <c r="I231" i="13"/>
  <c r="K227" i="13"/>
  <c r="P227" i="13" s="1"/>
  <c r="F227" i="13"/>
  <c r="M227" i="13"/>
  <c r="I216" i="13"/>
  <c r="S216" i="13"/>
  <c r="S210" i="13"/>
  <c r="I210" i="13"/>
  <c r="G208" i="13"/>
  <c r="O208" i="13"/>
  <c r="K208" i="13"/>
  <c r="P208" i="13" s="1"/>
  <c r="U208" i="13"/>
  <c r="L196" i="13"/>
  <c r="U196" i="13"/>
  <c r="T196" i="13"/>
  <c r="G196" i="13"/>
  <c r="Q196" i="13"/>
  <c r="V196" i="13"/>
  <c r="W196" i="13" s="1"/>
  <c r="R190" i="13"/>
  <c r="I189" i="13"/>
  <c r="S189" i="13"/>
  <c r="U167" i="13"/>
  <c r="K167" i="13"/>
  <c r="P167" i="13" s="1"/>
  <c r="R167" i="13"/>
  <c r="G167" i="13"/>
  <c r="K165" i="13"/>
  <c r="P165" i="13" s="1"/>
  <c r="O165" i="13"/>
  <c r="L165" i="13"/>
  <c r="M165" i="13"/>
  <c r="T165" i="13"/>
  <c r="I161" i="13"/>
  <c r="S161" i="13"/>
  <c r="Q160" i="13"/>
  <c r="R160" i="13"/>
  <c r="F160" i="13"/>
  <c r="O160" i="13"/>
  <c r="G160" i="13"/>
  <c r="T160" i="13"/>
  <c r="V160" i="13"/>
  <c r="W160" i="13" s="1"/>
  <c r="L153" i="13"/>
  <c r="M153" i="13"/>
  <c r="G153" i="13"/>
  <c r="K153" i="13"/>
  <c r="P153" i="13" s="1"/>
  <c r="V129" i="13"/>
  <c r="W129" i="13" s="1"/>
  <c r="L129" i="13"/>
  <c r="M129" i="13"/>
  <c r="Q129" i="13"/>
  <c r="U129" i="13"/>
  <c r="K124" i="13"/>
  <c r="P124" i="13" s="1"/>
  <c r="N124" i="13"/>
  <c r="O124" i="13"/>
  <c r="U124" i="13"/>
  <c r="K118" i="13"/>
  <c r="P118" i="13" s="1"/>
  <c r="U118" i="13"/>
  <c r="Q118" i="13"/>
  <c r="S84" i="13"/>
  <c r="I84" i="13"/>
  <c r="I82" i="13"/>
  <c r="S82" i="13"/>
  <c r="K190" i="13"/>
  <c r="P190" i="13" s="1"/>
  <c r="T190" i="13"/>
  <c r="L190" i="13"/>
  <c r="V190" i="13"/>
  <c r="W190" i="13" s="1"/>
  <c r="U190" i="13"/>
  <c r="N190" i="13"/>
  <c r="T183" i="13"/>
  <c r="K183" i="13"/>
  <c r="P183" i="13" s="1"/>
  <c r="L183" i="13"/>
  <c r="R183" i="13"/>
  <c r="U181" i="13"/>
  <c r="O181" i="13"/>
  <c r="M181" i="13"/>
  <c r="K181" i="13"/>
  <c r="P181" i="13" s="1"/>
  <c r="I160" i="13"/>
  <c r="S160" i="13"/>
  <c r="K152" i="13"/>
  <c r="P152" i="13" s="1"/>
  <c r="L152" i="13"/>
  <c r="U152" i="13"/>
  <c r="M152" i="13"/>
  <c r="V152" i="13"/>
  <c r="W152" i="13" s="1"/>
  <c r="N152" i="13"/>
  <c r="O152" i="13"/>
  <c r="F152" i="13"/>
  <c r="Q152" i="13"/>
  <c r="L150" i="13"/>
  <c r="T150" i="13"/>
  <c r="R150" i="13"/>
  <c r="G150" i="13"/>
  <c r="Q150" i="13"/>
  <c r="U150" i="13"/>
  <c r="M130" i="13"/>
  <c r="R130" i="13"/>
  <c r="S121" i="13"/>
  <c r="I121" i="13"/>
  <c r="T103" i="13"/>
  <c r="G103" i="13"/>
  <c r="O103" i="13"/>
  <c r="Q103" i="13"/>
  <c r="K103" i="13"/>
  <c r="P103" i="13" s="1"/>
  <c r="M103" i="13"/>
  <c r="U103" i="13"/>
  <c r="Q101" i="13"/>
  <c r="T101" i="13"/>
  <c r="K101" i="13"/>
  <c r="P101" i="13" s="1"/>
  <c r="U101" i="13"/>
  <c r="V101" i="13"/>
  <c r="W101" i="13" s="1"/>
  <c r="L101" i="13"/>
  <c r="F101" i="13"/>
  <c r="O101" i="13"/>
  <c r="I44" i="13"/>
  <c r="S44" i="13"/>
  <c r="K32" i="13"/>
  <c r="P32" i="13" s="1"/>
  <c r="L32" i="13"/>
  <c r="N32" i="13"/>
  <c r="M32" i="13"/>
  <c r="Q32" i="13"/>
  <c r="R32" i="13"/>
  <c r="U32" i="13"/>
  <c r="V32" i="13"/>
  <c r="W32" i="13" s="1"/>
  <c r="F32" i="13"/>
  <c r="S21" i="13"/>
  <c r="I21" i="13"/>
  <c r="G108" i="13"/>
  <c r="F108" i="13"/>
  <c r="N108" i="13"/>
  <c r="O108" i="13"/>
  <c r="K108" i="13"/>
  <c r="P108" i="13" s="1"/>
  <c r="U108" i="13"/>
  <c r="S102" i="13"/>
  <c r="I102" i="13"/>
  <c r="S101" i="13"/>
  <c r="I101" i="13"/>
  <c r="O98" i="13"/>
  <c r="G98" i="13"/>
  <c r="G96" i="13"/>
  <c r="F96" i="13"/>
  <c r="N96" i="13"/>
  <c r="O96" i="13"/>
  <c r="K96" i="13"/>
  <c r="P96" i="13" s="1"/>
  <c r="V96" i="13"/>
  <c r="W96" i="13" s="1"/>
  <c r="F95" i="13"/>
  <c r="O95" i="13"/>
  <c r="U95" i="13"/>
  <c r="K95" i="13"/>
  <c r="P95" i="13" s="1"/>
  <c r="V95" i="13"/>
  <c r="W95" i="13" s="1"/>
  <c r="L95" i="13"/>
  <c r="M95" i="13"/>
  <c r="Q95" i="13"/>
  <c r="Q73" i="13"/>
  <c r="R73" i="13"/>
  <c r="F73" i="13"/>
  <c r="N73" i="13"/>
  <c r="G73" i="13"/>
  <c r="O73" i="13"/>
  <c r="K73" i="13"/>
  <c r="P73" i="13" s="1"/>
  <c r="V73" i="13"/>
  <c r="W73" i="13" s="1"/>
  <c r="L73" i="13"/>
  <c r="M73" i="13"/>
  <c r="T73" i="13"/>
  <c r="U142" i="13"/>
  <c r="V142" i="13"/>
  <c r="W142" i="13" s="1"/>
  <c r="R109" i="13"/>
  <c r="G109" i="13"/>
  <c r="Q109" i="13"/>
  <c r="L107" i="13"/>
  <c r="M97" i="13"/>
  <c r="G94" i="13"/>
  <c r="F94" i="13"/>
  <c r="L93" i="13"/>
  <c r="G92" i="13"/>
  <c r="K92" i="13"/>
  <c r="P92" i="13" s="1"/>
  <c r="R92" i="13"/>
  <c r="O92" i="13"/>
  <c r="U82" i="13"/>
  <c r="F82" i="13"/>
  <c r="I45" i="13"/>
  <c r="S45" i="13"/>
  <c r="U39" i="13"/>
  <c r="T191" i="13"/>
  <c r="V191" i="13"/>
  <c r="W191" i="13" s="1"/>
  <c r="L191" i="13"/>
  <c r="K185" i="13"/>
  <c r="P185" i="13" s="1"/>
  <c r="M185" i="13"/>
  <c r="R178" i="13"/>
  <c r="F170" i="13"/>
  <c r="O170" i="13"/>
  <c r="G170" i="13"/>
  <c r="Q170" i="13"/>
  <c r="R170" i="13"/>
  <c r="S162" i="13"/>
  <c r="I162" i="13"/>
  <c r="Q158" i="13"/>
  <c r="G158" i="13"/>
  <c r="R158" i="13"/>
  <c r="F148" i="13"/>
  <c r="N148" i="13"/>
  <c r="T148" i="13"/>
  <c r="K148" i="13"/>
  <c r="P148" i="13" s="1"/>
  <c r="U148" i="13"/>
  <c r="K142" i="13"/>
  <c r="P142" i="13" s="1"/>
  <c r="Q141" i="13"/>
  <c r="K141" i="13"/>
  <c r="P141" i="13" s="1"/>
  <c r="V141" i="13"/>
  <c r="W141" i="13" s="1"/>
  <c r="G141" i="13"/>
  <c r="T141" i="13"/>
  <c r="U141" i="13"/>
  <c r="G133" i="13"/>
  <c r="V133" i="13"/>
  <c r="W133" i="13" s="1"/>
  <c r="Q131" i="13"/>
  <c r="K131" i="13"/>
  <c r="P131" i="13" s="1"/>
  <c r="Q113" i="13"/>
  <c r="T113" i="13"/>
  <c r="K113" i="13"/>
  <c r="P113" i="13" s="1"/>
  <c r="U113" i="13"/>
  <c r="F111" i="13"/>
  <c r="O111" i="13"/>
  <c r="G111" i="13"/>
  <c r="R111" i="13"/>
  <c r="T111" i="13"/>
  <c r="K105" i="13"/>
  <c r="P105" i="13" s="1"/>
  <c r="T105" i="13"/>
  <c r="L105" i="13"/>
  <c r="V105" i="13"/>
  <c r="W105" i="13" s="1"/>
  <c r="M105" i="13"/>
  <c r="F102" i="13"/>
  <c r="M102" i="13"/>
  <c r="S99" i="13"/>
  <c r="I99" i="13"/>
  <c r="V97" i="13"/>
  <c r="W97" i="13" s="1"/>
  <c r="U93" i="13"/>
  <c r="T91" i="13"/>
  <c r="I90" i="13"/>
  <c r="I78" i="13"/>
  <c r="S78" i="13"/>
  <c r="S71" i="13"/>
  <c r="I71" i="13"/>
  <c r="M61" i="13"/>
  <c r="F61" i="13"/>
  <c r="O61" i="13"/>
  <c r="V61" i="13"/>
  <c r="W61" i="13" s="1"/>
  <c r="K61" i="13"/>
  <c r="P61" i="13" s="1"/>
  <c r="L61" i="13"/>
  <c r="Q61" i="13"/>
  <c r="R61" i="13"/>
  <c r="T61" i="13"/>
  <c r="I41" i="13"/>
  <c r="S41" i="13"/>
  <c r="K16" i="13"/>
  <c r="P16" i="13" s="1"/>
  <c r="V16" i="13"/>
  <c r="W16" i="13" s="1"/>
  <c r="M16" i="13"/>
  <c r="L16" i="13"/>
  <c r="F16" i="13"/>
  <c r="U16" i="13"/>
  <c r="Q178" i="13"/>
  <c r="K178" i="13"/>
  <c r="P178" i="13" s="1"/>
  <c r="U178" i="13"/>
  <c r="G172" i="13"/>
  <c r="O172" i="13"/>
  <c r="L172" i="13"/>
  <c r="V172" i="13"/>
  <c r="W172" i="13" s="1"/>
  <c r="M172" i="13"/>
  <c r="T115" i="13"/>
  <c r="U115" i="13"/>
  <c r="V114" i="13"/>
  <c r="W114" i="13" s="1"/>
  <c r="F114" i="13"/>
  <c r="M114" i="13"/>
  <c r="G107" i="13"/>
  <c r="O107" i="13"/>
  <c r="U107" i="13"/>
  <c r="K107" i="13"/>
  <c r="P107" i="13" s="1"/>
  <c r="V107" i="13"/>
  <c r="W107" i="13" s="1"/>
  <c r="G106" i="13"/>
  <c r="S100" i="13"/>
  <c r="T97" i="13"/>
  <c r="O93" i="13"/>
  <c r="L91" i="13"/>
  <c r="V91" i="13"/>
  <c r="W91" i="13" s="1"/>
  <c r="M91" i="13"/>
  <c r="K91" i="13"/>
  <c r="P91" i="13" s="1"/>
  <c r="I85" i="13"/>
  <c r="S85" i="13"/>
  <c r="S81" i="13"/>
  <c r="I81" i="13"/>
  <c r="G80" i="13"/>
  <c r="U80" i="13"/>
  <c r="V80" i="13"/>
  <c r="W80" i="13" s="1"/>
  <c r="N80" i="13"/>
  <c r="O80" i="13"/>
  <c r="R65" i="13"/>
  <c r="L65" i="13"/>
  <c r="U65" i="13"/>
  <c r="K65" i="13"/>
  <c r="P65" i="13" s="1"/>
  <c r="M65" i="13"/>
  <c r="N65" i="13"/>
  <c r="G65" i="13"/>
  <c r="T65" i="13"/>
  <c r="N20" i="13"/>
  <c r="F20" i="13"/>
  <c r="U20" i="13"/>
  <c r="L20" i="13"/>
  <c r="R20" i="13"/>
  <c r="T20" i="13"/>
  <c r="K20" i="13"/>
  <c r="P20" i="13" s="1"/>
  <c r="U235" i="13"/>
  <c r="G235" i="13"/>
  <c r="T235" i="13"/>
  <c r="K228" i="13"/>
  <c r="P228" i="13" s="1"/>
  <c r="V228" i="13"/>
  <c r="W228" i="13" s="1"/>
  <c r="L211" i="13"/>
  <c r="F211" i="13"/>
  <c r="V211" i="13"/>
  <c r="W211" i="13" s="1"/>
  <c r="G204" i="13"/>
  <c r="O204" i="13"/>
  <c r="K200" i="13"/>
  <c r="P200" i="13" s="1"/>
  <c r="T200" i="13"/>
  <c r="F188" i="13"/>
  <c r="N188" i="13"/>
  <c r="K188" i="13"/>
  <c r="P188" i="13" s="1"/>
  <c r="U188" i="13"/>
  <c r="M180" i="13"/>
  <c r="V180" i="13"/>
  <c r="W180" i="13" s="1"/>
  <c r="T180" i="13"/>
  <c r="G179" i="13"/>
  <c r="O179" i="13"/>
  <c r="M178" i="13"/>
  <c r="Q172" i="13"/>
  <c r="M171" i="13"/>
  <c r="G171" i="13"/>
  <c r="U171" i="13"/>
  <c r="M149" i="13"/>
  <c r="O149" i="13"/>
  <c r="R142" i="13"/>
  <c r="G142" i="13"/>
  <c r="K123" i="13"/>
  <c r="P123" i="13" s="1"/>
  <c r="U123" i="13"/>
  <c r="F123" i="13"/>
  <c r="O123" i="13"/>
  <c r="G123" i="13"/>
  <c r="Q123" i="13"/>
  <c r="L121" i="13"/>
  <c r="R121" i="13"/>
  <c r="R97" i="13"/>
  <c r="G97" i="13"/>
  <c r="Q97" i="13"/>
  <c r="Q93" i="13"/>
  <c r="R93" i="13"/>
  <c r="V65" i="13"/>
  <c r="W65" i="13" s="1"/>
  <c r="U61" i="13"/>
  <c r="F46" i="13"/>
  <c r="M46" i="13"/>
  <c r="N46" i="13"/>
  <c r="O46" i="13"/>
  <c r="R46" i="13"/>
  <c r="U46" i="13"/>
  <c r="V46" i="13"/>
  <c r="W46" i="13" s="1"/>
  <c r="K39" i="13"/>
  <c r="P39" i="13" s="1"/>
  <c r="T39" i="13"/>
  <c r="M39" i="13"/>
  <c r="V39" i="13"/>
  <c r="W39" i="13" s="1"/>
  <c r="L39" i="13"/>
  <c r="N39" i="13"/>
  <c r="O39" i="13"/>
  <c r="Q39" i="13"/>
  <c r="F39" i="13"/>
  <c r="N30" i="13"/>
  <c r="F30" i="13"/>
  <c r="Q30" i="13"/>
  <c r="T30" i="13"/>
  <c r="U30" i="13"/>
  <c r="K30" i="13"/>
  <c r="P30" i="13" s="1"/>
  <c r="V30" i="13"/>
  <c r="W30" i="13" s="1"/>
  <c r="L30" i="13"/>
  <c r="K81" i="13"/>
  <c r="P81" i="13" s="1"/>
  <c r="U81" i="13"/>
  <c r="F77" i="13"/>
  <c r="N77" i="13"/>
  <c r="G75" i="13"/>
  <c r="Q75" i="13"/>
  <c r="U75" i="13"/>
  <c r="G71" i="13"/>
  <c r="O71" i="13"/>
  <c r="R71" i="13"/>
  <c r="M71" i="13"/>
  <c r="L59" i="13"/>
  <c r="U59" i="13"/>
  <c r="F59" i="13"/>
  <c r="N59" i="13"/>
  <c r="K59" i="13"/>
  <c r="P59" i="13" s="1"/>
  <c r="M59" i="13"/>
  <c r="O59" i="13"/>
  <c r="L53" i="13"/>
  <c r="U53" i="13"/>
  <c r="F53" i="13"/>
  <c r="N53" i="13"/>
  <c r="T53" i="13"/>
  <c r="V53" i="13"/>
  <c r="W53" i="13" s="1"/>
  <c r="K53" i="13"/>
  <c r="P53" i="13" s="1"/>
  <c r="I51" i="13"/>
  <c r="S51" i="13"/>
  <c r="K9" i="13"/>
  <c r="P9" i="13" s="1"/>
  <c r="N9" i="13"/>
  <c r="F9" i="13"/>
  <c r="R9" i="13"/>
  <c r="G9" i="13"/>
  <c r="U9" i="13"/>
  <c r="V9" i="13"/>
  <c r="W9" i="13" s="1"/>
  <c r="S8" i="13"/>
  <c r="I8" i="13"/>
  <c r="S5" i="13"/>
  <c r="I5" i="13"/>
  <c r="O156" i="13"/>
  <c r="F156" i="13"/>
  <c r="Q144" i="13"/>
  <c r="M144" i="13"/>
  <c r="O139" i="13"/>
  <c r="F139" i="13"/>
  <c r="Q138" i="13"/>
  <c r="N138" i="13"/>
  <c r="V135" i="13"/>
  <c r="W135" i="13" s="1"/>
  <c r="Q125" i="13"/>
  <c r="F125" i="13"/>
  <c r="N125" i="13"/>
  <c r="U90" i="13"/>
  <c r="Q87" i="13"/>
  <c r="K87" i="13"/>
  <c r="P87" i="13" s="1"/>
  <c r="V87" i="13"/>
  <c r="W87" i="13" s="1"/>
  <c r="T81" i="13"/>
  <c r="U77" i="13"/>
  <c r="K75" i="13"/>
  <c r="P75" i="13" s="1"/>
  <c r="K71" i="13"/>
  <c r="P71" i="13" s="1"/>
  <c r="L67" i="13"/>
  <c r="V67" i="13"/>
  <c r="W67" i="13" s="1"/>
  <c r="F67" i="13"/>
  <c r="N67" i="13"/>
  <c r="N42" i="13"/>
  <c r="K42" i="13"/>
  <c r="P42" i="13" s="1"/>
  <c r="S40" i="13"/>
  <c r="U24" i="13"/>
  <c r="R24" i="13"/>
  <c r="M24" i="13"/>
  <c r="Q24" i="13"/>
  <c r="T24" i="13"/>
  <c r="G19" i="13"/>
  <c r="M19" i="13"/>
  <c r="Q19" i="13"/>
  <c r="T19" i="13"/>
  <c r="U19" i="13"/>
  <c r="M9" i="13"/>
  <c r="R157" i="13"/>
  <c r="O157" i="13"/>
  <c r="G88" i="13"/>
  <c r="F88" i="13"/>
  <c r="N88" i="13"/>
  <c r="R81" i="13"/>
  <c r="T77" i="13"/>
  <c r="V75" i="13"/>
  <c r="W75" i="13" s="1"/>
  <c r="V66" i="13"/>
  <c r="W66" i="13" s="1"/>
  <c r="L66" i="13"/>
  <c r="O66" i="13"/>
  <c r="K54" i="13"/>
  <c r="P54" i="13" s="1"/>
  <c r="N54" i="13"/>
  <c r="O54" i="13"/>
  <c r="R54" i="13"/>
  <c r="I50" i="13"/>
  <c r="S50" i="13"/>
  <c r="R38" i="13"/>
  <c r="M38" i="13"/>
  <c r="L9" i="13"/>
  <c r="I56" i="13"/>
  <c r="S56" i="13"/>
  <c r="R45" i="13"/>
  <c r="K45" i="13"/>
  <c r="P45" i="13" s="1"/>
  <c r="T45" i="13"/>
  <c r="V45" i="13"/>
  <c r="W45" i="13" s="1"/>
  <c r="L45" i="13"/>
  <c r="M45" i="13"/>
  <c r="U44" i="13"/>
  <c r="M44" i="13"/>
  <c r="F44" i="13"/>
  <c r="R44" i="13"/>
  <c r="G44" i="13"/>
  <c r="V44" i="13"/>
  <c r="W44" i="13" s="1"/>
  <c r="I38" i="13"/>
  <c r="S38" i="13"/>
  <c r="U31" i="13"/>
  <c r="Q31" i="13"/>
  <c r="F31" i="13"/>
  <c r="T31" i="13"/>
  <c r="L31" i="13"/>
  <c r="N31" i="13"/>
  <c r="R31" i="13"/>
  <c r="M26" i="13"/>
  <c r="Q26" i="13"/>
  <c r="V26" i="13"/>
  <c r="W26" i="13" s="1"/>
  <c r="K25" i="13"/>
  <c r="P25" i="13" s="1"/>
  <c r="L25" i="13"/>
  <c r="U25" i="13"/>
  <c r="N25" i="13"/>
  <c r="F25" i="13"/>
  <c r="M25" i="13"/>
  <c r="O25" i="13"/>
  <c r="Q25" i="13"/>
  <c r="R14" i="13"/>
  <c r="K14" i="13"/>
  <c r="P14" i="13" s="1"/>
  <c r="T14" i="13"/>
  <c r="M14" i="13"/>
  <c r="V14" i="13"/>
  <c r="W14" i="13" s="1"/>
  <c r="L14" i="13"/>
  <c r="G79" i="13"/>
  <c r="Q79" i="13"/>
  <c r="U60" i="13"/>
  <c r="I46" i="13"/>
  <c r="S46" i="13"/>
  <c r="R43" i="13"/>
  <c r="G23" i="13"/>
  <c r="S7" i="13"/>
  <c r="I7" i="13"/>
  <c r="Q64" i="13"/>
  <c r="T64" i="13"/>
  <c r="K64" i="13"/>
  <c r="P64" i="13" s="1"/>
  <c r="V64" i="13"/>
  <c r="W64" i="13" s="1"/>
  <c r="K60" i="13"/>
  <c r="P60" i="13" s="1"/>
  <c r="N60" i="13"/>
  <c r="L43" i="13"/>
  <c r="U43" i="13"/>
  <c r="F43" i="13"/>
  <c r="N43" i="13"/>
  <c r="S27" i="13"/>
  <c r="I27" i="13"/>
  <c r="V12" i="13"/>
  <c r="W12" i="13" s="1"/>
  <c r="M12" i="13"/>
  <c r="F12" i="13"/>
  <c r="T12" i="13"/>
  <c r="R4" i="13"/>
  <c r="F4" i="13"/>
  <c r="F47" i="13"/>
  <c r="O47" i="13"/>
  <c r="R47" i="13"/>
  <c r="O43" i="13"/>
  <c r="T22" i="13"/>
  <c r="L22" i="13"/>
  <c r="S15" i="13"/>
  <c r="I15" i="13"/>
  <c r="O13" i="13"/>
  <c r="V13" i="13"/>
  <c r="W13" i="13" s="1"/>
  <c r="K28" i="13"/>
  <c r="P28" i="13" s="1"/>
  <c r="R27" i="13"/>
  <c r="I20" i="13"/>
  <c r="T5" i="13"/>
  <c r="V62" i="13"/>
  <c r="W62" i="13" s="1"/>
  <c r="V49" i="13"/>
  <c r="W49" i="13" s="1"/>
  <c r="T41" i="13"/>
  <c r="G27" i="13"/>
  <c r="M11" i="13"/>
  <c r="Q5" i="13"/>
  <c r="G5" i="13"/>
  <c r="K4" i="13"/>
  <c r="P4" i="13" s="1"/>
  <c r="S1000" i="13"/>
  <c r="M1000" i="13"/>
  <c r="T1000" i="13"/>
  <c r="R1000" i="13"/>
  <c r="L1000" i="13"/>
  <c r="I16" i="13"/>
  <c r="S16" i="13"/>
  <c r="O938" i="13"/>
  <c r="S938" i="13"/>
  <c r="I938" i="13"/>
  <c r="G933" i="13"/>
  <c r="O933" i="13"/>
  <c r="F933" i="13"/>
  <c r="Q933" i="13"/>
  <c r="R933" i="13"/>
  <c r="U922" i="13"/>
  <c r="L907" i="13"/>
  <c r="T907" i="13"/>
  <c r="F907" i="13"/>
  <c r="N907" i="13"/>
  <c r="V907" i="13"/>
  <c r="W907" i="13" s="1"/>
  <c r="G907" i="13"/>
  <c r="O907" i="13"/>
  <c r="U907" i="13"/>
  <c r="K907" i="13"/>
  <c r="P907" i="13" s="1"/>
  <c r="S902" i="13"/>
  <c r="I902" i="13"/>
  <c r="L891" i="13"/>
  <c r="T891" i="13"/>
  <c r="F891" i="13"/>
  <c r="N891" i="13"/>
  <c r="V891" i="13"/>
  <c r="W891" i="13" s="1"/>
  <c r="G891" i="13"/>
  <c r="O891" i="13"/>
  <c r="U891" i="13"/>
  <c r="K891" i="13"/>
  <c r="P891" i="13" s="1"/>
  <c r="S886" i="13"/>
  <c r="I886" i="13"/>
  <c r="S870" i="13"/>
  <c r="I870" i="13"/>
  <c r="S854" i="13"/>
  <c r="I854" i="13"/>
  <c r="I846" i="13"/>
  <c r="S846" i="13"/>
  <c r="I822" i="13"/>
  <c r="S822" i="13"/>
  <c r="S821" i="13"/>
  <c r="I821" i="13"/>
  <c r="I818" i="13"/>
  <c r="S818" i="13"/>
  <c r="R797" i="13"/>
  <c r="K797" i="13"/>
  <c r="P797" i="13" s="1"/>
  <c r="T797" i="13"/>
  <c r="U797" i="13"/>
  <c r="V797" i="13"/>
  <c r="W797" i="13" s="1"/>
  <c r="M797" i="13"/>
  <c r="L797" i="13"/>
  <c r="F788" i="13"/>
  <c r="N788" i="13"/>
  <c r="V788" i="13"/>
  <c r="W788" i="13" s="1"/>
  <c r="Q788" i="13"/>
  <c r="T788" i="13"/>
  <c r="L788" i="13"/>
  <c r="M788" i="13"/>
  <c r="K788" i="13"/>
  <c r="P788" i="13" s="1"/>
  <c r="O788" i="13"/>
  <c r="I719" i="13"/>
  <c r="S719" i="13"/>
  <c r="I654" i="13"/>
  <c r="S654" i="13"/>
  <c r="K605" i="13"/>
  <c r="P605" i="13" s="1"/>
  <c r="G605" i="13"/>
  <c r="T605" i="13"/>
  <c r="V605" i="13"/>
  <c r="W605" i="13" s="1"/>
  <c r="M605" i="13"/>
  <c r="N605" i="13"/>
  <c r="L605" i="13"/>
  <c r="O605" i="13"/>
  <c r="Q605" i="13"/>
  <c r="R605" i="13"/>
  <c r="U605" i="13"/>
  <c r="S540" i="13"/>
  <c r="I540" i="13"/>
  <c r="Q467" i="13"/>
  <c r="G467" i="13"/>
  <c r="K467" i="13"/>
  <c r="P467" i="13" s="1"/>
  <c r="T467" i="13"/>
  <c r="U467" i="13"/>
  <c r="M467" i="13"/>
  <c r="L467" i="13"/>
  <c r="N467" i="13"/>
  <c r="O467" i="13"/>
  <c r="R467" i="13"/>
  <c r="V467" i="13"/>
  <c r="W467" i="13" s="1"/>
  <c r="S11" i="13"/>
  <c r="I11" i="13"/>
  <c r="U996" i="13"/>
  <c r="G981" i="13"/>
  <c r="O981" i="13"/>
  <c r="F981" i="13"/>
  <c r="R981" i="13"/>
  <c r="Q981" i="13"/>
  <c r="K974" i="13"/>
  <c r="P974" i="13" s="1"/>
  <c r="R974" i="13"/>
  <c r="L974" i="13"/>
  <c r="U974" i="13"/>
  <c r="T974" i="13"/>
  <c r="M974" i="13"/>
  <c r="V974" i="13"/>
  <c r="W974" i="13" s="1"/>
  <c r="O970" i="13"/>
  <c r="S970" i="13"/>
  <c r="I970" i="13"/>
  <c r="F969" i="13"/>
  <c r="G965" i="13"/>
  <c r="O965" i="13"/>
  <c r="F965" i="13"/>
  <c r="Q965" i="13"/>
  <c r="R965" i="13"/>
  <c r="Q958" i="13"/>
  <c r="F958" i="13"/>
  <c r="K954" i="13"/>
  <c r="P954" i="13" s="1"/>
  <c r="G954" i="13"/>
  <c r="Q954" i="13"/>
  <c r="R954" i="13"/>
  <c r="T954" i="13"/>
  <c r="G949" i="13"/>
  <c r="O949" i="13"/>
  <c r="F949" i="13"/>
  <c r="Q949" i="13"/>
  <c r="R949" i="13"/>
  <c r="Q947" i="13"/>
  <c r="K944" i="13"/>
  <c r="P944" i="13" s="1"/>
  <c r="F944" i="13"/>
  <c r="O944" i="13"/>
  <c r="G944" i="13"/>
  <c r="Q944" i="13"/>
  <c r="R944" i="13"/>
  <c r="N938" i="13"/>
  <c r="G937" i="13"/>
  <c r="O937" i="13"/>
  <c r="R937" i="13"/>
  <c r="T937" i="13"/>
  <c r="K937" i="13"/>
  <c r="P937" i="13" s="1"/>
  <c r="L937" i="13"/>
  <c r="U937" i="13"/>
  <c r="T933" i="13"/>
  <c r="I933" i="13"/>
  <c r="S933" i="13"/>
  <c r="K928" i="13"/>
  <c r="P928" i="13" s="1"/>
  <c r="F928" i="13"/>
  <c r="O928" i="13"/>
  <c r="G928" i="13"/>
  <c r="Q928" i="13"/>
  <c r="R928" i="13"/>
  <c r="O922" i="13"/>
  <c r="S922" i="13"/>
  <c r="I922" i="13"/>
  <c r="F921" i="13"/>
  <c r="G921" i="13"/>
  <c r="O921" i="13"/>
  <c r="R921" i="13"/>
  <c r="K921" i="13"/>
  <c r="P921" i="13" s="1"/>
  <c r="T921" i="13"/>
  <c r="L921" i="13"/>
  <c r="U921" i="13"/>
  <c r="V918" i="13"/>
  <c r="W918" i="13" s="1"/>
  <c r="R907" i="13"/>
  <c r="R906" i="13"/>
  <c r="K906" i="13"/>
  <c r="P906" i="13" s="1"/>
  <c r="F906" i="13"/>
  <c r="O906" i="13"/>
  <c r="G906" i="13"/>
  <c r="Q906" i="13"/>
  <c r="T906" i="13"/>
  <c r="U906" i="13"/>
  <c r="R891" i="13"/>
  <c r="R890" i="13"/>
  <c r="K890" i="13"/>
  <c r="P890" i="13" s="1"/>
  <c r="F890" i="13"/>
  <c r="O890" i="13"/>
  <c r="G890" i="13"/>
  <c r="Q890" i="13"/>
  <c r="T890" i="13"/>
  <c r="U890" i="13"/>
  <c r="V886" i="13"/>
  <c r="W886" i="13" s="1"/>
  <c r="R875" i="13"/>
  <c r="R874" i="13"/>
  <c r="K874" i="13"/>
  <c r="P874" i="13" s="1"/>
  <c r="F874" i="13"/>
  <c r="O874" i="13"/>
  <c r="G874" i="13"/>
  <c r="Q874" i="13"/>
  <c r="T874" i="13"/>
  <c r="U874" i="13"/>
  <c r="V870" i="13"/>
  <c r="W870" i="13" s="1"/>
  <c r="R859" i="13"/>
  <c r="R858" i="13"/>
  <c r="K858" i="13"/>
  <c r="P858" i="13" s="1"/>
  <c r="F858" i="13"/>
  <c r="O858" i="13"/>
  <c r="G858" i="13"/>
  <c r="Q858" i="13"/>
  <c r="T858" i="13"/>
  <c r="U858" i="13"/>
  <c r="F829" i="13"/>
  <c r="R819" i="13"/>
  <c r="L819" i="13"/>
  <c r="U819" i="13"/>
  <c r="F819" i="13"/>
  <c r="N819" i="13"/>
  <c r="G819" i="13"/>
  <c r="O819" i="13"/>
  <c r="V819" i="13"/>
  <c r="W819" i="13" s="1"/>
  <c r="K819" i="13"/>
  <c r="P819" i="13" s="1"/>
  <c r="M819" i="13"/>
  <c r="I814" i="13"/>
  <c r="S814" i="13"/>
  <c r="F804" i="13"/>
  <c r="N804" i="13"/>
  <c r="V804" i="13"/>
  <c r="W804" i="13" s="1"/>
  <c r="L804" i="13"/>
  <c r="U804" i="13"/>
  <c r="M804" i="13"/>
  <c r="G804" i="13"/>
  <c r="R804" i="13"/>
  <c r="T804" i="13"/>
  <c r="K804" i="13"/>
  <c r="P804" i="13" s="1"/>
  <c r="Q797" i="13"/>
  <c r="U772" i="13"/>
  <c r="I752" i="13"/>
  <c r="S752" i="13"/>
  <c r="F748" i="13"/>
  <c r="N748" i="13"/>
  <c r="V748" i="13"/>
  <c r="W748" i="13" s="1"/>
  <c r="Q748" i="13"/>
  <c r="O748" i="13"/>
  <c r="U748" i="13"/>
  <c r="L748" i="13"/>
  <c r="M748" i="13"/>
  <c r="G748" i="13"/>
  <c r="K748" i="13"/>
  <c r="P748" i="13" s="1"/>
  <c r="F740" i="13"/>
  <c r="N740" i="13"/>
  <c r="V740" i="13"/>
  <c r="W740" i="13" s="1"/>
  <c r="Q740" i="13"/>
  <c r="O740" i="13"/>
  <c r="K740" i="13"/>
  <c r="P740" i="13" s="1"/>
  <c r="M740" i="13"/>
  <c r="G740" i="13"/>
  <c r="L740" i="13"/>
  <c r="R740" i="13"/>
  <c r="V581" i="13"/>
  <c r="W581" i="13" s="1"/>
  <c r="K563" i="13"/>
  <c r="P563" i="13" s="1"/>
  <c r="F563" i="13"/>
  <c r="O563" i="13"/>
  <c r="R563" i="13"/>
  <c r="V563" i="13"/>
  <c r="W563" i="13" s="1"/>
  <c r="L563" i="13"/>
  <c r="M563" i="13"/>
  <c r="N563" i="13"/>
  <c r="Q563" i="13"/>
  <c r="T563" i="13"/>
  <c r="G563" i="13"/>
  <c r="U563" i="13"/>
  <c r="K519" i="13"/>
  <c r="P519" i="13" s="1"/>
  <c r="F519" i="13"/>
  <c r="N519" i="13"/>
  <c r="V519" i="13"/>
  <c r="W519" i="13" s="1"/>
  <c r="O519" i="13"/>
  <c r="R519" i="13"/>
  <c r="G519" i="13"/>
  <c r="T519" i="13"/>
  <c r="L519" i="13"/>
  <c r="M519" i="13"/>
  <c r="Q519" i="13"/>
  <c r="U519" i="13"/>
  <c r="S490" i="13"/>
  <c r="I467" i="13"/>
  <c r="S467" i="13"/>
  <c r="F325" i="13"/>
  <c r="N325" i="13"/>
  <c r="V325" i="13"/>
  <c r="W325" i="13" s="1"/>
  <c r="Q325" i="13"/>
  <c r="G325" i="13"/>
  <c r="R325" i="13"/>
  <c r="U325" i="13"/>
  <c r="K325" i="13"/>
  <c r="P325" i="13" s="1"/>
  <c r="M325" i="13"/>
  <c r="L325" i="13"/>
  <c r="O325" i="13"/>
  <c r="T325" i="13"/>
  <c r="F319" i="13"/>
  <c r="N319" i="13"/>
  <c r="V319" i="13"/>
  <c r="W319" i="13" s="1"/>
  <c r="Q319" i="13"/>
  <c r="M319" i="13"/>
  <c r="O319" i="13"/>
  <c r="G319" i="13"/>
  <c r="R319" i="13"/>
  <c r="L319" i="13"/>
  <c r="T319" i="13"/>
  <c r="U319" i="13"/>
  <c r="K319" i="13"/>
  <c r="P319" i="13" s="1"/>
  <c r="S255" i="13"/>
  <c r="I255" i="13"/>
  <c r="S247" i="13"/>
  <c r="I247" i="13"/>
  <c r="S227" i="13"/>
  <c r="I227" i="13"/>
  <c r="L140" i="13"/>
  <c r="T140" i="13"/>
  <c r="G140" i="13"/>
  <c r="F140" i="13"/>
  <c r="Q140" i="13"/>
  <c r="U140" i="13"/>
  <c r="N140" i="13"/>
  <c r="O140" i="13"/>
  <c r="M140" i="13"/>
  <c r="R140" i="13"/>
  <c r="V140" i="13"/>
  <c r="W140" i="13" s="1"/>
  <c r="K140" i="13"/>
  <c r="P140" i="13" s="1"/>
  <c r="L56" i="13"/>
  <c r="T56" i="13"/>
  <c r="Q56" i="13"/>
  <c r="M56" i="13"/>
  <c r="F56" i="13"/>
  <c r="V56" i="13"/>
  <c r="W56" i="13" s="1"/>
  <c r="N56" i="13"/>
  <c r="G56" i="13"/>
  <c r="K56" i="13"/>
  <c r="P56" i="13" s="1"/>
  <c r="O56" i="13"/>
  <c r="U56" i="13"/>
  <c r="R56" i="13"/>
  <c r="G931" i="13"/>
  <c r="O931" i="13"/>
  <c r="K931" i="13"/>
  <c r="P931" i="13" s="1"/>
  <c r="T931" i="13"/>
  <c r="L931" i="13"/>
  <c r="U931" i="13"/>
  <c r="M931" i="13"/>
  <c r="V931" i="13"/>
  <c r="W931" i="13" s="1"/>
  <c r="R902" i="13"/>
  <c r="K902" i="13"/>
  <c r="P902" i="13" s="1"/>
  <c r="F902" i="13"/>
  <c r="O902" i="13"/>
  <c r="G902" i="13"/>
  <c r="Q902" i="13"/>
  <c r="T902" i="13"/>
  <c r="U902" i="13"/>
  <c r="R854" i="13"/>
  <c r="K854" i="13"/>
  <c r="P854" i="13" s="1"/>
  <c r="F854" i="13"/>
  <c r="O854" i="13"/>
  <c r="G854" i="13"/>
  <c r="Q854" i="13"/>
  <c r="T854" i="13"/>
  <c r="U854" i="13"/>
  <c r="R821" i="13"/>
  <c r="K821" i="13"/>
  <c r="P821" i="13" s="1"/>
  <c r="T821" i="13"/>
  <c r="F821" i="13"/>
  <c r="O821" i="13"/>
  <c r="G821" i="13"/>
  <c r="Q821" i="13"/>
  <c r="U821" i="13"/>
  <c r="V821" i="13"/>
  <c r="W821" i="13" s="1"/>
  <c r="I785" i="13"/>
  <c r="S785" i="13"/>
  <c r="K625" i="13"/>
  <c r="P625" i="13" s="1"/>
  <c r="R625" i="13"/>
  <c r="M625" i="13"/>
  <c r="V625" i="13"/>
  <c r="W625" i="13" s="1"/>
  <c r="U625" i="13"/>
  <c r="L625" i="13"/>
  <c r="N625" i="13"/>
  <c r="F625" i="13"/>
  <c r="T625" i="13"/>
  <c r="G625" i="13"/>
  <c r="O625" i="13"/>
  <c r="Q625" i="13"/>
  <c r="S533" i="13"/>
  <c r="I533" i="13"/>
  <c r="S517" i="13"/>
  <c r="I517" i="13"/>
  <c r="G979" i="13"/>
  <c r="O979" i="13"/>
  <c r="L979" i="13"/>
  <c r="U979" i="13"/>
  <c r="K979" i="13"/>
  <c r="P979" i="13" s="1"/>
  <c r="T979" i="13"/>
  <c r="M979" i="13"/>
  <c r="V979" i="13"/>
  <c r="W979" i="13" s="1"/>
  <c r="K926" i="13"/>
  <c r="P926" i="13" s="1"/>
  <c r="R926" i="13"/>
  <c r="T926" i="13"/>
  <c r="L926" i="13"/>
  <c r="U926" i="13"/>
  <c r="M926" i="13"/>
  <c r="V926" i="13"/>
  <c r="W926" i="13" s="1"/>
  <c r="S918" i="13"/>
  <c r="I918" i="13"/>
  <c r="F988" i="13"/>
  <c r="N988" i="13"/>
  <c r="V988" i="13"/>
  <c r="W988" i="13" s="1"/>
  <c r="G988" i="13"/>
  <c r="O988" i="13"/>
  <c r="Q988" i="13"/>
  <c r="R986" i="13"/>
  <c r="I982" i="13"/>
  <c r="I981" i="13"/>
  <c r="S981" i="13"/>
  <c r="K976" i="13"/>
  <c r="P976" i="13" s="1"/>
  <c r="F976" i="13"/>
  <c r="O976" i="13"/>
  <c r="Q976" i="13"/>
  <c r="G976" i="13"/>
  <c r="R976" i="13"/>
  <c r="N970" i="13"/>
  <c r="I966" i="13"/>
  <c r="N902" i="13"/>
  <c r="N870" i="13"/>
  <c r="L863" i="13"/>
  <c r="T863" i="13"/>
  <c r="F863" i="13"/>
  <c r="N863" i="13"/>
  <c r="V863" i="13"/>
  <c r="W863" i="13" s="1"/>
  <c r="G863" i="13"/>
  <c r="O863" i="13"/>
  <c r="U863" i="13"/>
  <c r="K863" i="13"/>
  <c r="P863" i="13" s="1"/>
  <c r="Q859" i="13"/>
  <c r="S858" i="13"/>
  <c r="I858" i="13"/>
  <c r="O797" i="13"/>
  <c r="U788" i="13"/>
  <c r="S772" i="13"/>
  <c r="S763" i="13"/>
  <c r="I744" i="13"/>
  <c r="S744" i="13"/>
  <c r="M933" i="13"/>
  <c r="R910" i="13"/>
  <c r="K910" i="13"/>
  <c r="P910" i="13" s="1"/>
  <c r="F910" i="13"/>
  <c r="O910" i="13"/>
  <c r="G910" i="13"/>
  <c r="Q910" i="13"/>
  <c r="T910" i="13"/>
  <c r="U910" i="13"/>
  <c r="R895" i="13"/>
  <c r="M886" i="13"/>
  <c r="R878" i="13"/>
  <c r="K878" i="13"/>
  <c r="P878" i="13" s="1"/>
  <c r="F878" i="13"/>
  <c r="O878" i="13"/>
  <c r="G878" i="13"/>
  <c r="Q878" i="13"/>
  <c r="T878" i="13"/>
  <c r="U878" i="13"/>
  <c r="R862" i="13"/>
  <c r="K862" i="13"/>
  <c r="P862" i="13" s="1"/>
  <c r="F862" i="13"/>
  <c r="O862" i="13"/>
  <c r="G862" i="13"/>
  <c r="Q862" i="13"/>
  <c r="T862" i="13"/>
  <c r="U862" i="13"/>
  <c r="S829" i="13"/>
  <c r="I829" i="13"/>
  <c r="V823" i="13"/>
  <c r="W823" i="13" s="1"/>
  <c r="M821" i="13"/>
  <c r="S779" i="13"/>
  <c r="K541" i="13"/>
  <c r="P541" i="13" s="1"/>
  <c r="F541" i="13"/>
  <c r="N541" i="13"/>
  <c r="V541" i="13"/>
  <c r="W541" i="13" s="1"/>
  <c r="R541" i="13"/>
  <c r="L541" i="13"/>
  <c r="M541" i="13"/>
  <c r="O541" i="13"/>
  <c r="Q541" i="13"/>
  <c r="T541" i="13"/>
  <c r="U541" i="13"/>
  <c r="G492" i="13"/>
  <c r="O492" i="13"/>
  <c r="R492" i="13"/>
  <c r="Q492" i="13"/>
  <c r="K492" i="13"/>
  <c r="P492" i="13" s="1"/>
  <c r="U492" i="13"/>
  <c r="N492" i="13"/>
  <c r="V492" i="13"/>
  <c r="W492" i="13" s="1"/>
  <c r="L492" i="13"/>
  <c r="M492" i="13"/>
  <c r="T492" i="13"/>
  <c r="F998" i="13"/>
  <c r="N998" i="13"/>
  <c r="V998" i="13"/>
  <c r="W998" i="13" s="1"/>
  <c r="G998" i="13"/>
  <c r="O998" i="13"/>
  <c r="Q998" i="13"/>
  <c r="L994" i="13"/>
  <c r="F990" i="13"/>
  <c r="N990" i="13"/>
  <c r="V990" i="13"/>
  <c r="W990" i="13" s="1"/>
  <c r="O990" i="13"/>
  <c r="G990" i="13"/>
  <c r="Q990" i="13"/>
  <c r="R988" i="13"/>
  <c r="I985" i="13"/>
  <c r="S985" i="13"/>
  <c r="M981" i="13"/>
  <c r="V980" i="13"/>
  <c r="W980" i="13" s="1"/>
  <c r="T976" i="13"/>
  <c r="V975" i="13"/>
  <c r="W975" i="13" s="1"/>
  <c r="L970" i="13"/>
  <c r="M965" i="13"/>
  <c r="V964" i="13"/>
  <c r="W964" i="13" s="1"/>
  <c r="S960" i="13"/>
  <c r="I960" i="13"/>
  <c r="N958" i="13"/>
  <c r="S955" i="13"/>
  <c r="M954" i="13"/>
  <c r="I953" i="13"/>
  <c r="S953" i="13"/>
  <c r="M949" i="13"/>
  <c r="V948" i="13"/>
  <c r="W948" i="13" s="1"/>
  <c r="N944" i="13"/>
  <c r="G943" i="13"/>
  <c r="O943" i="13"/>
  <c r="Q943" i="13"/>
  <c r="R943" i="13"/>
  <c r="K943" i="13"/>
  <c r="P943" i="13" s="1"/>
  <c r="T943" i="13"/>
  <c r="N937" i="13"/>
  <c r="L933" i="13"/>
  <c r="K932" i="13"/>
  <c r="P932" i="13" s="1"/>
  <c r="Q932" i="13"/>
  <c r="R932" i="13"/>
  <c r="T932" i="13"/>
  <c r="L932" i="13"/>
  <c r="U932" i="13"/>
  <c r="N928" i="13"/>
  <c r="G927" i="13"/>
  <c r="O927" i="13"/>
  <c r="Q927" i="13"/>
  <c r="R927" i="13"/>
  <c r="K927" i="13"/>
  <c r="P927" i="13" s="1"/>
  <c r="T927" i="13"/>
  <c r="R920" i="13"/>
  <c r="K920" i="13"/>
  <c r="P920" i="13" s="1"/>
  <c r="Q920" i="13"/>
  <c r="T920" i="13"/>
  <c r="U920" i="13"/>
  <c r="L920" i="13"/>
  <c r="V920" i="13"/>
  <c r="W920" i="13" s="1"/>
  <c r="L915" i="13"/>
  <c r="T915" i="13"/>
  <c r="F915" i="13"/>
  <c r="N915" i="13"/>
  <c r="V915" i="13"/>
  <c r="W915" i="13" s="1"/>
  <c r="G915" i="13"/>
  <c r="O915" i="13"/>
  <c r="U915" i="13"/>
  <c r="K915" i="13"/>
  <c r="P915" i="13" s="1"/>
  <c r="Q911" i="13"/>
  <c r="S910" i="13"/>
  <c r="I910" i="13"/>
  <c r="M907" i="13"/>
  <c r="N906" i="13"/>
  <c r="L902" i="13"/>
  <c r="L899" i="13"/>
  <c r="T899" i="13"/>
  <c r="F899" i="13"/>
  <c r="N899" i="13"/>
  <c r="V899" i="13"/>
  <c r="W899" i="13" s="1"/>
  <c r="G899" i="13"/>
  <c r="O899" i="13"/>
  <c r="U899" i="13"/>
  <c r="K899" i="13"/>
  <c r="P899" i="13" s="1"/>
  <c r="S894" i="13"/>
  <c r="I894" i="13"/>
  <c r="M891" i="13"/>
  <c r="N890" i="13"/>
  <c r="L883" i="13"/>
  <c r="T883" i="13"/>
  <c r="F883" i="13"/>
  <c r="N883" i="13"/>
  <c r="V883" i="13"/>
  <c r="W883" i="13" s="1"/>
  <c r="G883" i="13"/>
  <c r="O883" i="13"/>
  <c r="U883" i="13"/>
  <c r="K883" i="13"/>
  <c r="P883" i="13" s="1"/>
  <c r="S878" i="13"/>
  <c r="I878" i="13"/>
  <c r="N874" i="13"/>
  <c r="L867" i="13"/>
  <c r="T867" i="13"/>
  <c r="F867" i="13"/>
  <c r="N867" i="13"/>
  <c r="V867" i="13"/>
  <c r="W867" i="13" s="1"/>
  <c r="G867" i="13"/>
  <c r="O867" i="13"/>
  <c r="U867" i="13"/>
  <c r="K867" i="13"/>
  <c r="P867" i="13" s="1"/>
  <c r="Q863" i="13"/>
  <c r="S862" i="13"/>
  <c r="I862" i="13"/>
  <c r="N858" i="13"/>
  <c r="L854" i="13"/>
  <c r="L851" i="13"/>
  <c r="T851" i="13"/>
  <c r="F851" i="13"/>
  <c r="N851" i="13"/>
  <c r="V851" i="13"/>
  <c r="W851" i="13" s="1"/>
  <c r="G851" i="13"/>
  <c r="O851" i="13"/>
  <c r="U851" i="13"/>
  <c r="K851" i="13"/>
  <c r="P851" i="13" s="1"/>
  <c r="Q847" i="13"/>
  <c r="F836" i="13"/>
  <c r="N836" i="13"/>
  <c r="V836" i="13"/>
  <c r="W836" i="13" s="1"/>
  <c r="L836" i="13"/>
  <c r="U836" i="13"/>
  <c r="M836" i="13"/>
  <c r="T836" i="13"/>
  <c r="K836" i="13"/>
  <c r="P836" i="13" s="1"/>
  <c r="U833" i="13"/>
  <c r="N829" i="13"/>
  <c r="L821" i="13"/>
  <c r="Q819" i="13"/>
  <c r="F808" i="13"/>
  <c r="N808" i="13"/>
  <c r="V808" i="13"/>
  <c r="W808" i="13" s="1"/>
  <c r="L808" i="13"/>
  <c r="U808" i="13"/>
  <c r="M808" i="13"/>
  <c r="T808" i="13"/>
  <c r="K808" i="13"/>
  <c r="P808" i="13" s="1"/>
  <c r="S795" i="13"/>
  <c r="R788" i="13"/>
  <c r="F776" i="13"/>
  <c r="N776" i="13"/>
  <c r="V776" i="13"/>
  <c r="W776" i="13" s="1"/>
  <c r="Q776" i="13"/>
  <c r="O776" i="13"/>
  <c r="G776" i="13"/>
  <c r="R776" i="13"/>
  <c r="K776" i="13"/>
  <c r="P776" i="13" s="1"/>
  <c r="L776" i="13"/>
  <c r="M776" i="13"/>
  <c r="F766" i="13"/>
  <c r="N766" i="13"/>
  <c r="V766" i="13"/>
  <c r="W766" i="13" s="1"/>
  <c r="Q766" i="13"/>
  <c r="G766" i="13"/>
  <c r="R766" i="13"/>
  <c r="T766" i="13"/>
  <c r="K766" i="13"/>
  <c r="P766" i="13" s="1"/>
  <c r="U766" i="13"/>
  <c r="L766" i="13"/>
  <c r="M766" i="13"/>
  <c r="O766" i="13"/>
  <c r="T748" i="13"/>
  <c r="U740" i="13"/>
  <c r="I680" i="13"/>
  <c r="S680" i="13"/>
  <c r="I959" i="13"/>
  <c r="S959" i="13"/>
  <c r="K938" i="13"/>
  <c r="P938" i="13" s="1"/>
  <c r="G938" i="13"/>
  <c r="Q938" i="13"/>
  <c r="R938" i="13"/>
  <c r="T938" i="13"/>
  <c r="R931" i="13"/>
  <c r="R918" i="13"/>
  <c r="K918" i="13"/>
  <c r="P918" i="13" s="1"/>
  <c r="F918" i="13"/>
  <c r="O918" i="13"/>
  <c r="G918" i="13"/>
  <c r="Q918" i="13"/>
  <c r="T918" i="13"/>
  <c r="U918" i="13"/>
  <c r="R886" i="13"/>
  <c r="K886" i="13"/>
  <c r="P886" i="13" s="1"/>
  <c r="F886" i="13"/>
  <c r="O886" i="13"/>
  <c r="G886" i="13"/>
  <c r="Q886" i="13"/>
  <c r="T886" i="13"/>
  <c r="U886" i="13"/>
  <c r="R870" i="13"/>
  <c r="K870" i="13"/>
  <c r="P870" i="13" s="1"/>
  <c r="F870" i="13"/>
  <c r="O870" i="13"/>
  <c r="G870" i="13"/>
  <c r="Q870" i="13"/>
  <c r="T870" i="13"/>
  <c r="U870" i="13"/>
  <c r="F832" i="13"/>
  <c r="N832" i="13"/>
  <c r="V832" i="13"/>
  <c r="W832" i="13" s="1"/>
  <c r="L832" i="13"/>
  <c r="U832" i="13"/>
  <c r="M832" i="13"/>
  <c r="G832" i="13"/>
  <c r="R832" i="13"/>
  <c r="T832" i="13"/>
  <c r="F772" i="13"/>
  <c r="N772" i="13"/>
  <c r="V772" i="13"/>
  <c r="W772" i="13" s="1"/>
  <c r="Q772" i="13"/>
  <c r="T772" i="13"/>
  <c r="L772" i="13"/>
  <c r="M772" i="13"/>
  <c r="K772" i="13"/>
  <c r="P772" i="13" s="1"/>
  <c r="O772" i="13"/>
  <c r="I651" i="13"/>
  <c r="S651" i="13"/>
  <c r="F986" i="13"/>
  <c r="N986" i="13"/>
  <c r="V986" i="13"/>
  <c r="W986" i="13" s="1"/>
  <c r="O986" i="13"/>
  <c r="G986" i="13"/>
  <c r="Q986" i="13"/>
  <c r="G963" i="13"/>
  <c r="O963" i="13"/>
  <c r="K963" i="13"/>
  <c r="P963" i="13" s="1"/>
  <c r="T963" i="13"/>
  <c r="L963" i="13"/>
  <c r="U963" i="13"/>
  <c r="M963" i="13"/>
  <c r="V963" i="13"/>
  <c r="W963" i="13" s="1"/>
  <c r="K922" i="13"/>
  <c r="P922" i="13" s="1"/>
  <c r="G922" i="13"/>
  <c r="Q922" i="13"/>
  <c r="R922" i="13"/>
  <c r="T922" i="13"/>
  <c r="L875" i="13"/>
  <c r="T875" i="13"/>
  <c r="F875" i="13"/>
  <c r="N875" i="13"/>
  <c r="V875" i="13"/>
  <c r="W875" i="13" s="1"/>
  <c r="G875" i="13"/>
  <c r="O875" i="13"/>
  <c r="U875" i="13"/>
  <c r="K875" i="13"/>
  <c r="P875" i="13" s="1"/>
  <c r="L859" i="13"/>
  <c r="T859" i="13"/>
  <c r="F859" i="13"/>
  <c r="N859" i="13"/>
  <c r="V859" i="13"/>
  <c r="W859" i="13" s="1"/>
  <c r="G859" i="13"/>
  <c r="O859" i="13"/>
  <c r="U859" i="13"/>
  <c r="K859" i="13"/>
  <c r="P859" i="13" s="1"/>
  <c r="F996" i="13"/>
  <c r="N996" i="13"/>
  <c r="V996" i="13"/>
  <c r="W996" i="13" s="1"/>
  <c r="O996" i="13"/>
  <c r="G996" i="13"/>
  <c r="Q996" i="13"/>
  <c r="R994" i="13"/>
  <c r="S954" i="13"/>
  <c r="I954" i="13"/>
  <c r="N931" i="13"/>
  <c r="S928" i="13"/>
  <c r="I928" i="13"/>
  <c r="N926" i="13"/>
  <c r="N922" i="13"/>
  <c r="I921" i="13"/>
  <c r="S921" i="13"/>
  <c r="S890" i="13"/>
  <c r="I890" i="13"/>
  <c r="N886" i="13"/>
  <c r="L879" i="13"/>
  <c r="T879" i="13"/>
  <c r="F879" i="13"/>
  <c r="N879" i="13"/>
  <c r="V879" i="13"/>
  <c r="W879" i="13" s="1"/>
  <c r="G879" i="13"/>
  <c r="O879" i="13"/>
  <c r="U879" i="13"/>
  <c r="K879" i="13"/>
  <c r="P879" i="13" s="1"/>
  <c r="Q875" i="13"/>
  <c r="S874" i="13"/>
  <c r="I874" i="13"/>
  <c r="K593" i="13"/>
  <c r="P593" i="13" s="1"/>
  <c r="R593" i="13"/>
  <c r="M593" i="13"/>
  <c r="V593" i="13"/>
  <c r="W593" i="13" s="1"/>
  <c r="G593" i="13"/>
  <c r="Q593" i="13"/>
  <c r="U593" i="13"/>
  <c r="F593" i="13"/>
  <c r="T593" i="13"/>
  <c r="L593" i="13"/>
  <c r="N593" i="13"/>
  <c r="O593" i="13"/>
  <c r="S563" i="13"/>
  <c r="I563" i="13"/>
  <c r="I325" i="13"/>
  <c r="S325" i="13"/>
  <c r="S996" i="13"/>
  <c r="S988" i="13"/>
  <c r="G985" i="13"/>
  <c r="O985" i="13"/>
  <c r="R985" i="13"/>
  <c r="K985" i="13"/>
  <c r="P985" i="13" s="1"/>
  <c r="T985" i="13"/>
  <c r="L985" i="13"/>
  <c r="U985" i="13"/>
  <c r="N979" i="13"/>
  <c r="U976" i="13"/>
  <c r="Q969" i="13"/>
  <c r="N963" i="13"/>
  <c r="K960" i="13"/>
  <c r="P960" i="13" s="1"/>
  <c r="F960" i="13"/>
  <c r="O960" i="13"/>
  <c r="G960" i="13"/>
  <c r="Q960" i="13"/>
  <c r="R960" i="13"/>
  <c r="G953" i="13"/>
  <c r="O953" i="13"/>
  <c r="R953" i="13"/>
  <c r="T953" i="13"/>
  <c r="K953" i="13"/>
  <c r="P953" i="13" s="1"/>
  <c r="L953" i="13"/>
  <c r="U953" i="13"/>
  <c r="M922" i="13"/>
  <c r="M918" i="13"/>
  <c r="M902" i="13"/>
  <c r="R894" i="13"/>
  <c r="K894" i="13"/>
  <c r="P894" i="13" s="1"/>
  <c r="F894" i="13"/>
  <c r="O894" i="13"/>
  <c r="G894" i="13"/>
  <c r="Q894" i="13"/>
  <c r="T894" i="13"/>
  <c r="U894" i="13"/>
  <c r="R879" i="13"/>
  <c r="M870" i="13"/>
  <c r="R863" i="13"/>
  <c r="M854" i="13"/>
  <c r="F840" i="13"/>
  <c r="N840" i="13"/>
  <c r="V840" i="13"/>
  <c r="W840" i="13" s="1"/>
  <c r="L840" i="13"/>
  <c r="U840" i="13"/>
  <c r="M840" i="13"/>
  <c r="T840" i="13"/>
  <c r="K840" i="13"/>
  <c r="P840" i="13" s="1"/>
  <c r="O840" i="13"/>
  <c r="K832" i="13"/>
  <c r="P832" i="13" s="1"/>
  <c r="O829" i="13"/>
  <c r="R815" i="13"/>
  <c r="L815" i="13"/>
  <c r="U815" i="13"/>
  <c r="F815" i="13"/>
  <c r="N815" i="13"/>
  <c r="G815" i="13"/>
  <c r="O815" i="13"/>
  <c r="T815" i="13"/>
  <c r="V815" i="13"/>
  <c r="W815" i="13" s="1"/>
  <c r="K815" i="13"/>
  <c r="P815" i="13" s="1"/>
  <c r="N797" i="13"/>
  <c r="F760" i="13"/>
  <c r="N760" i="13"/>
  <c r="V760" i="13"/>
  <c r="W760" i="13" s="1"/>
  <c r="Q760" i="13"/>
  <c r="O760" i="13"/>
  <c r="G760" i="13"/>
  <c r="R760" i="13"/>
  <c r="K760" i="13"/>
  <c r="P760" i="13" s="1"/>
  <c r="L760" i="13"/>
  <c r="M760" i="13"/>
  <c r="F680" i="13"/>
  <c r="N680" i="13"/>
  <c r="V680" i="13"/>
  <c r="W680" i="13" s="1"/>
  <c r="Q680" i="13"/>
  <c r="T680" i="13"/>
  <c r="M680" i="13"/>
  <c r="G680" i="13"/>
  <c r="U680" i="13"/>
  <c r="K680" i="13"/>
  <c r="P680" i="13" s="1"/>
  <c r="L680" i="13"/>
  <c r="O680" i="13"/>
  <c r="M996" i="13"/>
  <c r="M988" i="13"/>
  <c r="K986" i="13"/>
  <c r="P986" i="13" s="1"/>
  <c r="L981" i="13"/>
  <c r="K980" i="13"/>
  <c r="P980" i="13" s="1"/>
  <c r="Q980" i="13"/>
  <c r="T980" i="13"/>
  <c r="R980" i="13"/>
  <c r="L980" i="13"/>
  <c r="U980" i="13"/>
  <c r="N976" i="13"/>
  <c r="G975" i="13"/>
  <c r="O975" i="13"/>
  <c r="Q975" i="13"/>
  <c r="R975" i="13"/>
  <c r="K975" i="13"/>
  <c r="P975" i="13" s="1"/>
  <c r="T975" i="13"/>
  <c r="L965" i="13"/>
  <c r="K964" i="13"/>
  <c r="P964" i="13" s="1"/>
  <c r="Q964" i="13"/>
  <c r="R964" i="13"/>
  <c r="T964" i="13"/>
  <c r="L964" i="13"/>
  <c r="U964" i="13"/>
  <c r="T960" i="13"/>
  <c r="V959" i="13"/>
  <c r="W959" i="13" s="1"/>
  <c r="L954" i="13"/>
  <c r="L949" i="13"/>
  <c r="K948" i="13"/>
  <c r="P948" i="13" s="1"/>
  <c r="Q948" i="13"/>
  <c r="R948" i="13"/>
  <c r="T948" i="13"/>
  <c r="L948" i="13"/>
  <c r="U948" i="13"/>
  <c r="M944" i="13"/>
  <c r="I943" i="13"/>
  <c r="S943" i="13"/>
  <c r="M937" i="13"/>
  <c r="K933" i="13"/>
  <c r="P933" i="13" s="1"/>
  <c r="S932" i="13"/>
  <c r="I932" i="13"/>
  <c r="M928" i="13"/>
  <c r="I927" i="13"/>
  <c r="S927" i="13"/>
  <c r="N921" i="13"/>
  <c r="S920" i="13"/>
  <c r="I920" i="13"/>
  <c r="R914" i="13"/>
  <c r="K914" i="13"/>
  <c r="P914" i="13" s="1"/>
  <c r="F914" i="13"/>
  <c r="O914" i="13"/>
  <c r="G914" i="13"/>
  <c r="Q914" i="13"/>
  <c r="T914" i="13"/>
  <c r="U914" i="13"/>
  <c r="V910" i="13"/>
  <c r="W910" i="13" s="1"/>
  <c r="M906" i="13"/>
  <c r="R898" i="13"/>
  <c r="K898" i="13"/>
  <c r="P898" i="13" s="1"/>
  <c r="F898" i="13"/>
  <c r="O898" i="13"/>
  <c r="G898" i="13"/>
  <c r="Q898" i="13"/>
  <c r="T898" i="13"/>
  <c r="U898" i="13"/>
  <c r="V894" i="13"/>
  <c r="W894" i="13" s="1"/>
  <c r="M890" i="13"/>
  <c r="R882" i="13"/>
  <c r="K882" i="13"/>
  <c r="P882" i="13" s="1"/>
  <c r="F882" i="13"/>
  <c r="O882" i="13"/>
  <c r="G882" i="13"/>
  <c r="Q882" i="13"/>
  <c r="T882" i="13"/>
  <c r="U882" i="13"/>
  <c r="V878" i="13"/>
  <c r="W878" i="13" s="1"/>
  <c r="M874" i="13"/>
  <c r="R866" i="13"/>
  <c r="K866" i="13"/>
  <c r="P866" i="13" s="1"/>
  <c r="F866" i="13"/>
  <c r="O866" i="13"/>
  <c r="G866" i="13"/>
  <c r="Q866" i="13"/>
  <c r="T866" i="13"/>
  <c r="U866" i="13"/>
  <c r="V862" i="13"/>
  <c r="W862" i="13" s="1"/>
  <c r="M858" i="13"/>
  <c r="R850" i="13"/>
  <c r="K850" i="13"/>
  <c r="P850" i="13" s="1"/>
  <c r="F850" i="13"/>
  <c r="O850" i="13"/>
  <c r="G850" i="13"/>
  <c r="Q850" i="13"/>
  <c r="T850" i="13"/>
  <c r="U850" i="13"/>
  <c r="F844" i="13"/>
  <c r="N844" i="13"/>
  <c r="V844" i="13"/>
  <c r="W844" i="13" s="1"/>
  <c r="L844" i="13"/>
  <c r="U844" i="13"/>
  <c r="M844" i="13"/>
  <c r="K844" i="13"/>
  <c r="P844" i="13" s="1"/>
  <c r="O844" i="13"/>
  <c r="Q840" i="13"/>
  <c r="R833" i="13"/>
  <c r="K833" i="13"/>
  <c r="P833" i="13" s="1"/>
  <c r="T833" i="13"/>
  <c r="V833" i="13"/>
  <c r="W833" i="13" s="1"/>
  <c r="L833" i="13"/>
  <c r="M833" i="13"/>
  <c r="R825" i="13"/>
  <c r="K825" i="13"/>
  <c r="P825" i="13" s="1"/>
  <c r="T825" i="13"/>
  <c r="G825" i="13"/>
  <c r="Q825" i="13"/>
  <c r="U825" i="13"/>
  <c r="V825" i="13"/>
  <c r="W825" i="13" s="1"/>
  <c r="Q815" i="13"/>
  <c r="O804" i="13"/>
  <c r="F792" i="13"/>
  <c r="N792" i="13"/>
  <c r="V792" i="13"/>
  <c r="W792" i="13" s="1"/>
  <c r="Q792" i="13"/>
  <c r="O792" i="13"/>
  <c r="G792" i="13"/>
  <c r="R792" i="13"/>
  <c r="K792" i="13"/>
  <c r="P792" i="13" s="1"/>
  <c r="L792" i="13"/>
  <c r="M792" i="13"/>
  <c r="F782" i="13"/>
  <c r="N782" i="13"/>
  <c r="V782" i="13"/>
  <c r="W782" i="13" s="1"/>
  <c r="Q782" i="13"/>
  <c r="G782" i="13"/>
  <c r="R782" i="13"/>
  <c r="T782" i="13"/>
  <c r="K782" i="13"/>
  <c r="P782" i="13" s="1"/>
  <c r="U782" i="13"/>
  <c r="O782" i="13"/>
  <c r="L782" i="13"/>
  <c r="M782" i="13"/>
  <c r="F756" i="13"/>
  <c r="N756" i="13"/>
  <c r="V756" i="13"/>
  <c r="W756" i="13" s="1"/>
  <c r="Q756" i="13"/>
  <c r="O756" i="13"/>
  <c r="T756" i="13"/>
  <c r="K756" i="13"/>
  <c r="P756" i="13" s="1"/>
  <c r="L756" i="13"/>
  <c r="G756" i="13"/>
  <c r="M756" i="13"/>
  <c r="T740" i="13"/>
  <c r="F724" i="13"/>
  <c r="N724" i="13"/>
  <c r="V724" i="13"/>
  <c r="W724" i="13" s="1"/>
  <c r="Q724" i="13"/>
  <c r="O724" i="13"/>
  <c r="U724" i="13"/>
  <c r="K724" i="13"/>
  <c r="P724" i="13" s="1"/>
  <c r="L724" i="13"/>
  <c r="M724" i="13"/>
  <c r="G724" i="13"/>
  <c r="R724" i="13"/>
  <c r="S694" i="13"/>
  <c r="S573" i="13"/>
  <c r="I573" i="13"/>
  <c r="Q435" i="13"/>
  <c r="G435" i="13"/>
  <c r="K435" i="13"/>
  <c r="P435" i="13" s="1"/>
  <c r="T435" i="13"/>
  <c r="U435" i="13"/>
  <c r="M435" i="13"/>
  <c r="N435" i="13"/>
  <c r="R435" i="13"/>
  <c r="L435" i="13"/>
  <c r="O435" i="13"/>
  <c r="V435" i="13"/>
  <c r="W435" i="13" s="1"/>
  <c r="F994" i="13"/>
  <c r="N994" i="13"/>
  <c r="V994" i="13"/>
  <c r="W994" i="13" s="1"/>
  <c r="O994" i="13"/>
  <c r="G994" i="13"/>
  <c r="Q994" i="13"/>
  <c r="K970" i="13"/>
  <c r="P970" i="13" s="1"/>
  <c r="G970" i="13"/>
  <c r="Q970" i="13"/>
  <c r="R970" i="13"/>
  <c r="T970" i="13"/>
  <c r="G947" i="13"/>
  <c r="O947" i="13"/>
  <c r="K947" i="13"/>
  <c r="P947" i="13" s="1"/>
  <c r="T947" i="13"/>
  <c r="L947" i="13"/>
  <c r="U947" i="13"/>
  <c r="M947" i="13"/>
  <c r="V947" i="13"/>
  <c r="W947" i="13" s="1"/>
  <c r="K942" i="13"/>
  <c r="P942" i="13" s="1"/>
  <c r="R942" i="13"/>
  <c r="T942" i="13"/>
  <c r="L942" i="13"/>
  <c r="U942" i="13"/>
  <c r="M942" i="13"/>
  <c r="V942" i="13"/>
  <c r="W942" i="13" s="1"/>
  <c r="G969" i="13"/>
  <c r="O969" i="13"/>
  <c r="R969" i="13"/>
  <c r="K969" i="13"/>
  <c r="P969" i="13" s="1"/>
  <c r="T969" i="13"/>
  <c r="L969" i="13"/>
  <c r="U969" i="13"/>
  <c r="I965" i="13"/>
  <c r="S965" i="13"/>
  <c r="K958" i="13"/>
  <c r="P958" i="13" s="1"/>
  <c r="R958" i="13"/>
  <c r="T958" i="13"/>
  <c r="L958" i="13"/>
  <c r="U958" i="13"/>
  <c r="M958" i="13"/>
  <c r="V958" i="13"/>
  <c r="W958" i="13" s="1"/>
  <c r="I950" i="13"/>
  <c r="I949" i="13"/>
  <c r="S949" i="13"/>
  <c r="S944" i="13"/>
  <c r="I944" i="13"/>
  <c r="N942" i="13"/>
  <c r="M938" i="13"/>
  <c r="I937" i="13"/>
  <c r="S937" i="13"/>
  <c r="N933" i="13"/>
  <c r="N918" i="13"/>
  <c r="L911" i="13"/>
  <c r="T911" i="13"/>
  <c r="F911" i="13"/>
  <c r="N911" i="13"/>
  <c r="V911" i="13"/>
  <c r="W911" i="13" s="1"/>
  <c r="G911" i="13"/>
  <c r="O911" i="13"/>
  <c r="U911" i="13"/>
  <c r="K911" i="13"/>
  <c r="P911" i="13" s="1"/>
  <c r="Q907" i="13"/>
  <c r="S906" i="13"/>
  <c r="I906" i="13"/>
  <c r="L895" i="13"/>
  <c r="T895" i="13"/>
  <c r="F895" i="13"/>
  <c r="N895" i="13"/>
  <c r="V895" i="13"/>
  <c r="W895" i="13" s="1"/>
  <c r="G895" i="13"/>
  <c r="O895" i="13"/>
  <c r="U895" i="13"/>
  <c r="K895" i="13"/>
  <c r="P895" i="13" s="1"/>
  <c r="Q891" i="13"/>
  <c r="N854" i="13"/>
  <c r="L847" i="13"/>
  <c r="T847" i="13"/>
  <c r="F847" i="13"/>
  <c r="N847" i="13"/>
  <c r="V847" i="13"/>
  <c r="W847" i="13" s="1"/>
  <c r="G847" i="13"/>
  <c r="O847" i="13"/>
  <c r="U847" i="13"/>
  <c r="K847" i="13"/>
  <c r="P847" i="13" s="1"/>
  <c r="O832" i="13"/>
  <c r="R829" i="13"/>
  <c r="K829" i="13"/>
  <c r="P829" i="13" s="1"/>
  <c r="T829" i="13"/>
  <c r="U829" i="13"/>
  <c r="V829" i="13"/>
  <c r="W829" i="13" s="1"/>
  <c r="L829" i="13"/>
  <c r="R823" i="13"/>
  <c r="L823" i="13"/>
  <c r="U823" i="13"/>
  <c r="F823" i="13"/>
  <c r="N823" i="13"/>
  <c r="G823" i="13"/>
  <c r="O823" i="13"/>
  <c r="K823" i="13"/>
  <c r="P823" i="13" s="1"/>
  <c r="M823" i="13"/>
  <c r="N821" i="13"/>
  <c r="I743" i="13"/>
  <c r="S743" i="13"/>
  <c r="F732" i="13"/>
  <c r="N732" i="13"/>
  <c r="V732" i="13"/>
  <c r="W732" i="13" s="1"/>
  <c r="Q732" i="13"/>
  <c r="O732" i="13"/>
  <c r="G732" i="13"/>
  <c r="U732" i="13"/>
  <c r="K732" i="13"/>
  <c r="P732" i="13" s="1"/>
  <c r="L732" i="13"/>
  <c r="M732" i="13"/>
  <c r="I592" i="13"/>
  <c r="S592" i="13"/>
  <c r="I560" i="13"/>
  <c r="S560" i="13"/>
  <c r="M994" i="13"/>
  <c r="M986" i="13"/>
  <c r="V985" i="13"/>
  <c r="W985" i="13" s="1"/>
  <c r="S976" i="13"/>
  <c r="I976" i="13"/>
  <c r="I969" i="13"/>
  <c r="S969" i="13"/>
  <c r="L938" i="13"/>
  <c r="I675" i="13"/>
  <c r="S675" i="13"/>
  <c r="I673" i="13"/>
  <c r="S673" i="13"/>
  <c r="F1000" i="13"/>
  <c r="N1000" i="13"/>
  <c r="V1000" i="13"/>
  <c r="W1000" i="13" s="1"/>
  <c r="O1000" i="13"/>
  <c r="G1000" i="13"/>
  <c r="Q1000" i="13"/>
  <c r="L996" i="13"/>
  <c r="F992" i="13"/>
  <c r="N992" i="13"/>
  <c r="V992" i="13"/>
  <c r="W992" i="13" s="1"/>
  <c r="G992" i="13"/>
  <c r="O992" i="13"/>
  <c r="Q992" i="13"/>
  <c r="L988" i="13"/>
  <c r="N985" i="13"/>
  <c r="K981" i="13"/>
  <c r="P981" i="13" s="1"/>
  <c r="S980" i="13"/>
  <c r="I980" i="13"/>
  <c r="M976" i="13"/>
  <c r="I975" i="13"/>
  <c r="S975" i="13"/>
  <c r="M969" i="13"/>
  <c r="K965" i="13"/>
  <c r="P965" i="13" s="1"/>
  <c r="S964" i="13"/>
  <c r="I964" i="13"/>
  <c r="N960" i="13"/>
  <c r="G959" i="13"/>
  <c r="O959" i="13"/>
  <c r="Q959" i="13"/>
  <c r="R959" i="13"/>
  <c r="K959" i="13"/>
  <c r="P959" i="13" s="1"/>
  <c r="T959" i="13"/>
  <c r="N953" i="13"/>
  <c r="K949" i="13"/>
  <c r="P949" i="13" s="1"/>
  <c r="S948" i="13"/>
  <c r="I948" i="13"/>
  <c r="L944" i="13"/>
  <c r="G942" i="13"/>
  <c r="V938" i="13"/>
  <c r="W938" i="13" s="1"/>
  <c r="F938" i="13"/>
  <c r="F931" i="13"/>
  <c r="L928" i="13"/>
  <c r="G926" i="13"/>
  <c r="M921" i="13"/>
  <c r="F919" i="13"/>
  <c r="N919" i="13"/>
  <c r="V919" i="13"/>
  <c r="W919" i="13" s="1"/>
  <c r="G919" i="13"/>
  <c r="O919" i="13"/>
  <c r="R919" i="13"/>
  <c r="T919" i="13"/>
  <c r="K919" i="13"/>
  <c r="P919" i="13" s="1"/>
  <c r="U919" i="13"/>
  <c r="S914" i="13"/>
  <c r="I914" i="13"/>
  <c r="M911" i="13"/>
  <c r="N910" i="13"/>
  <c r="L906" i="13"/>
  <c r="L903" i="13"/>
  <c r="T903" i="13"/>
  <c r="F903" i="13"/>
  <c r="N903" i="13"/>
  <c r="V903" i="13"/>
  <c r="W903" i="13" s="1"/>
  <c r="G903" i="13"/>
  <c r="O903" i="13"/>
  <c r="U903" i="13"/>
  <c r="K903" i="13"/>
  <c r="P903" i="13" s="1"/>
  <c r="S898" i="13"/>
  <c r="I898" i="13"/>
  <c r="M895" i="13"/>
  <c r="N894" i="13"/>
  <c r="L890" i="13"/>
  <c r="L887" i="13"/>
  <c r="T887" i="13"/>
  <c r="F887" i="13"/>
  <c r="N887" i="13"/>
  <c r="V887" i="13"/>
  <c r="W887" i="13" s="1"/>
  <c r="G887" i="13"/>
  <c r="O887" i="13"/>
  <c r="U887" i="13"/>
  <c r="K887" i="13"/>
  <c r="P887" i="13" s="1"/>
  <c r="S882" i="13"/>
  <c r="I882" i="13"/>
  <c r="M879" i="13"/>
  <c r="N878" i="13"/>
  <c r="L874" i="13"/>
  <c r="L871" i="13"/>
  <c r="T871" i="13"/>
  <c r="F871" i="13"/>
  <c r="N871" i="13"/>
  <c r="V871" i="13"/>
  <c r="W871" i="13" s="1"/>
  <c r="G871" i="13"/>
  <c r="O871" i="13"/>
  <c r="U871" i="13"/>
  <c r="K871" i="13"/>
  <c r="P871" i="13" s="1"/>
  <c r="S866" i="13"/>
  <c r="I866" i="13"/>
  <c r="M863" i="13"/>
  <c r="N862" i="13"/>
  <c r="L858" i="13"/>
  <c r="L855" i="13"/>
  <c r="T855" i="13"/>
  <c r="F855" i="13"/>
  <c r="N855" i="13"/>
  <c r="V855" i="13"/>
  <c r="W855" i="13" s="1"/>
  <c r="G855" i="13"/>
  <c r="O855" i="13"/>
  <c r="U855" i="13"/>
  <c r="K855" i="13"/>
  <c r="P855" i="13" s="1"/>
  <c r="S850" i="13"/>
  <c r="I850" i="13"/>
  <c r="M847" i="13"/>
  <c r="R827" i="13"/>
  <c r="L827" i="13"/>
  <c r="U827" i="13"/>
  <c r="F827" i="13"/>
  <c r="N827" i="13"/>
  <c r="G827" i="13"/>
  <c r="O827" i="13"/>
  <c r="K827" i="13"/>
  <c r="P827" i="13" s="1"/>
  <c r="M827" i="13"/>
  <c r="Q827" i="13"/>
  <c r="S825" i="13"/>
  <c r="I825" i="13"/>
  <c r="Q823" i="13"/>
  <c r="F812" i="13"/>
  <c r="N812" i="13"/>
  <c r="V812" i="13"/>
  <c r="W812" i="13" s="1"/>
  <c r="L812" i="13"/>
  <c r="U812" i="13"/>
  <c r="M812" i="13"/>
  <c r="K812" i="13"/>
  <c r="P812" i="13" s="1"/>
  <c r="O812" i="13"/>
  <c r="G797" i="13"/>
  <c r="G772" i="13"/>
  <c r="I769" i="13"/>
  <c r="S769" i="13"/>
  <c r="U760" i="13"/>
  <c r="R748" i="13"/>
  <c r="I709" i="13"/>
  <c r="S709" i="13"/>
  <c r="K615" i="13"/>
  <c r="P615" i="13" s="1"/>
  <c r="Q615" i="13"/>
  <c r="L615" i="13"/>
  <c r="U615" i="13"/>
  <c r="F615" i="13"/>
  <c r="T615" i="13"/>
  <c r="V615" i="13"/>
  <c r="W615" i="13" s="1"/>
  <c r="M615" i="13"/>
  <c r="N615" i="13"/>
  <c r="O615" i="13"/>
  <c r="R615" i="13"/>
  <c r="G598" i="13"/>
  <c r="O598" i="13"/>
  <c r="M598" i="13"/>
  <c r="V598" i="13"/>
  <c r="W598" i="13" s="1"/>
  <c r="K598" i="13"/>
  <c r="P598" i="13" s="1"/>
  <c r="U598" i="13"/>
  <c r="L598" i="13"/>
  <c r="N598" i="13"/>
  <c r="Q598" i="13"/>
  <c r="R598" i="13"/>
  <c r="K581" i="13"/>
  <c r="P581" i="13" s="1"/>
  <c r="L581" i="13"/>
  <c r="U581" i="13"/>
  <c r="F581" i="13"/>
  <c r="O581" i="13"/>
  <c r="N581" i="13"/>
  <c r="M581" i="13"/>
  <c r="Q581" i="13"/>
  <c r="R581" i="13"/>
  <c r="T581" i="13"/>
  <c r="K533" i="13"/>
  <c r="P533" i="13" s="1"/>
  <c r="F533" i="13"/>
  <c r="N533" i="13"/>
  <c r="V533" i="13"/>
  <c r="W533" i="13" s="1"/>
  <c r="M533" i="13"/>
  <c r="G533" i="13"/>
  <c r="Q533" i="13"/>
  <c r="L533" i="13"/>
  <c r="O533" i="13"/>
  <c r="R533" i="13"/>
  <c r="T533" i="13"/>
  <c r="U533" i="13"/>
  <c r="K517" i="13"/>
  <c r="P517" i="13" s="1"/>
  <c r="F517" i="13"/>
  <c r="N517" i="13"/>
  <c r="V517" i="13"/>
  <c r="W517" i="13" s="1"/>
  <c r="M517" i="13"/>
  <c r="G517" i="13"/>
  <c r="Q517" i="13"/>
  <c r="L517" i="13"/>
  <c r="O517" i="13"/>
  <c r="R517" i="13"/>
  <c r="T517" i="13"/>
  <c r="U517" i="13"/>
  <c r="S506" i="13"/>
  <c r="I506" i="13"/>
  <c r="Q447" i="13"/>
  <c r="L447" i="13"/>
  <c r="U447" i="13"/>
  <c r="F447" i="13"/>
  <c r="O447" i="13"/>
  <c r="T447" i="13"/>
  <c r="G447" i="13"/>
  <c r="K447" i="13"/>
  <c r="P447" i="13" s="1"/>
  <c r="M447" i="13"/>
  <c r="N447" i="13"/>
  <c r="R447" i="13"/>
  <c r="V447" i="13"/>
  <c r="W447" i="13" s="1"/>
  <c r="N801" i="13"/>
  <c r="I759" i="13"/>
  <c r="S759" i="13"/>
  <c r="F750" i="13"/>
  <c r="N750" i="13"/>
  <c r="V750" i="13"/>
  <c r="W750" i="13" s="1"/>
  <c r="Q750" i="13"/>
  <c r="L750" i="13"/>
  <c r="T750" i="13"/>
  <c r="K750" i="13"/>
  <c r="P750" i="13" s="1"/>
  <c r="M750" i="13"/>
  <c r="S653" i="13"/>
  <c r="I653" i="13"/>
  <c r="S645" i="13"/>
  <c r="I645" i="13"/>
  <c r="K641" i="13"/>
  <c r="P641" i="13" s="1"/>
  <c r="R641" i="13"/>
  <c r="M641" i="13"/>
  <c r="V641" i="13"/>
  <c r="W641" i="13" s="1"/>
  <c r="F641" i="13"/>
  <c r="T641" i="13"/>
  <c r="U641" i="13"/>
  <c r="L641" i="13"/>
  <c r="N641" i="13"/>
  <c r="O641" i="13"/>
  <c r="K611" i="13"/>
  <c r="P611" i="13" s="1"/>
  <c r="F611" i="13"/>
  <c r="O611" i="13"/>
  <c r="R611" i="13"/>
  <c r="U611" i="13"/>
  <c r="L611" i="13"/>
  <c r="M611" i="13"/>
  <c r="N611" i="13"/>
  <c r="S571" i="13"/>
  <c r="I571" i="13"/>
  <c r="I542" i="13"/>
  <c r="S542" i="13"/>
  <c r="G510" i="13"/>
  <c r="O510" i="13"/>
  <c r="R510" i="13"/>
  <c r="L510" i="13"/>
  <c r="V510" i="13"/>
  <c r="W510" i="13" s="1"/>
  <c r="K510" i="13"/>
  <c r="P510" i="13" s="1"/>
  <c r="M510" i="13"/>
  <c r="N510" i="13"/>
  <c r="Q510" i="13"/>
  <c r="T510" i="13"/>
  <c r="F353" i="13"/>
  <c r="N353" i="13"/>
  <c r="V353" i="13"/>
  <c r="W353" i="13" s="1"/>
  <c r="Q353" i="13"/>
  <c r="O353" i="13"/>
  <c r="U353" i="13"/>
  <c r="K353" i="13"/>
  <c r="P353" i="13" s="1"/>
  <c r="M353" i="13"/>
  <c r="L353" i="13"/>
  <c r="R353" i="13"/>
  <c r="T353" i="13"/>
  <c r="G353" i="13"/>
  <c r="S285" i="13"/>
  <c r="I285" i="13"/>
  <c r="S269" i="13"/>
  <c r="I269" i="13"/>
  <c r="K217" i="13"/>
  <c r="P217" i="13" s="1"/>
  <c r="M217" i="13"/>
  <c r="V217" i="13"/>
  <c r="W217" i="13" s="1"/>
  <c r="G217" i="13"/>
  <c r="F217" i="13"/>
  <c r="R217" i="13"/>
  <c r="T217" i="13"/>
  <c r="N217" i="13"/>
  <c r="Q217" i="13"/>
  <c r="L217" i="13"/>
  <c r="U217" i="13"/>
  <c r="O217" i="13"/>
  <c r="I156" i="13"/>
  <c r="S156" i="13"/>
  <c r="Q86" i="13"/>
  <c r="L86" i="13"/>
  <c r="T86" i="13"/>
  <c r="R86" i="13"/>
  <c r="K86" i="13"/>
  <c r="P86" i="13" s="1"/>
  <c r="V86" i="13"/>
  <c r="W86" i="13" s="1"/>
  <c r="F86" i="13"/>
  <c r="G86" i="13"/>
  <c r="U86" i="13"/>
  <c r="N86" i="13"/>
  <c r="O86" i="13"/>
  <c r="M86" i="13"/>
  <c r="S83" i="13"/>
  <c r="I83" i="13"/>
  <c r="I55" i="13"/>
  <c r="S55" i="13"/>
  <c r="Q982" i="13"/>
  <c r="O978" i="13"/>
  <c r="F978" i="13"/>
  <c r="G973" i="13"/>
  <c r="O973" i="13"/>
  <c r="G972" i="13"/>
  <c r="Q966" i="13"/>
  <c r="O962" i="13"/>
  <c r="F962" i="13"/>
  <c r="G957" i="13"/>
  <c r="O957" i="13"/>
  <c r="G956" i="13"/>
  <c r="F951" i="13"/>
  <c r="Q950" i="13"/>
  <c r="O946" i="13"/>
  <c r="F946" i="13"/>
  <c r="G941" i="13"/>
  <c r="O941" i="13"/>
  <c r="G940" i="13"/>
  <c r="Q934" i="13"/>
  <c r="O930" i="13"/>
  <c r="F930" i="13"/>
  <c r="G925" i="13"/>
  <c r="O925" i="13"/>
  <c r="G924" i="13"/>
  <c r="L917" i="13"/>
  <c r="T917" i="13"/>
  <c r="F917" i="13"/>
  <c r="N917" i="13"/>
  <c r="V917" i="13"/>
  <c r="W917" i="13" s="1"/>
  <c r="G917" i="13"/>
  <c r="O917" i="13"/>
  <c r="R916" i="13"/>
  <c r="K916" i="13"/>
  <c r="P916" i="13" s="1"/>
  <c r="L913" i="13"/>
  <c r="T913" i="13"/>
  <c r="F913" i="13"/>
  <c r="N913" i="13"/>
  <c r="V913" i="13"/>
  <c r="W913" i="13" s="1"/>
  <c r="G913" i="13"/>
  <c r="O913" i="13"/>
  <c r="R912" i="13"/>
  <c r="K912" i="13"/>
  <c r="P912" i="13" s="1"/>
  <c r="L909" i="13"/>
  <c r="T909" i="13"/>
  <c r="F909" i="13"/>
  <c r="N909" i="13"/>
  <c r="V909" i="13"/>
  <c r="W909" i="13" s="1"/>
  <c r="G909" i="13"/>
  <c r="O909" i="13"/>
  <c r="R908" i="13"/>
  <c r="K908" i="13"/>
  <c r="P908" i="13" s="1"/>
  <c r="L905" i="13"/>
  <c r="T905" i="13"/>
  <c r="F905" i="13"/>
  <c r="N905" i="13"/>
  <c r="V905" i="13"/>
  <c r="W905" i="13" s="1"/>
  <c r="G905" i="13"/>
  <c r="O905" i="13"/>
  <c r="R904" i="13"/>
  <c r="K904" i="13"/>
  <c r="P904" i="13" s="1"/>
  <c r="L901" i="13"/>
  <c r="T901" i="13"/>
  <c r="F901" i="13"/>
  <c r="N901" i="13"/>
  <c r="V901" i="13"/>
  <c r="W901" i="13" s="1"/>
  <c r="G901" i="13"/>
  <c r="O901" i="13"/>
  <c r="R900" i="13"/>
  <c r="K900" i="13"/>
  <c r="P900" i="13" s="1"/>
  <c r="L897" i="13"/>
  <c r="T897" i="13"/>
  <c r="F897" i="13"/>
  <c r="N897" i="13"/>
  <c r="V897" i="13"/>
  <c r="W897" i="13" s="1"/>
  <c r="G897" i="13"/>
  <c r="O897" i="13"/>
  <c r="R896" i="13"/>
  <c r="K896" i="13"/>
  <c r="P896" i="13" s="1"/>
  <c r="L893" i="13"/>
  <c r="T893" i="13"/>
  <c r="F893" i="13"/>
  <c r="N893" i="13"/>
  <c r="V893" i="13"/>
  <c r="W893" i="13" s="1"/>
  <c r="G893" i="13"/>
  <c r="O893" i="13"/>
  <c r="R892" i="13"/>
  <c r="K892" i="13"/>
  <c r="P892" i="13" s="1"/>
  <c r="L889" i="13"/>
  <c r="T889" i="13"/>
  <c r="F889" i="13"/>
  <c r="N889" i="13"/>
  <c r="V889" i="13"/>
  <c r="W889" i="13" s="1"/>
  <c r="G889" i="13"/>
  <c r="O889" i="13"/>
  <c r="R888" i="13"/>
  <c r="K888" i="13"/>
  <c r="P888" i="13" s="1"/>
  <c r="L885" i="13"/>
  <c r="T885" i="13"/>
  <c r="F885" i="13"/>
  <c r="N885" i="13"/>
  <c r="V885" i="13"/>
  <c r="W885" i="13" s="1"/>
  <c r="G885" i="13"/>
  <c r="O885" i="13"/>
  <c r="R884" i="13"/>
  <c r="K884" i="13"/>
  <c r="P884" i="13" s="1"/>
  <c r="L881" i="13"/>
  <c r="T881" i="13"/>
  <c r="F881" i="13"/>
  <c r="N881" i="13"/>
  <c r="V881" i="13"/>
  <c r="W881" i="13" s="1"/>
  <c r="G881" i="13"/>
  <c r="O881" i="13"/>
  <c r="R880" i="13"/>
  <c r="K880" i="13"/>
  <c r="P880" i="13" s="1"/>
  <c r="L877" i="13"/>
  <c r="T877" i="13"/>
  <c r="F877" i="13"/>
  <c r="N877" i="13"/>
  <c r="V877" i="13"/>
  <c r="W877" i="13" s="1"/>
  <c r="G877" i="13"/>
  <c r="O877" i="13"/>
  <c r="R876" i="13"/>
  <c r="K876" i="13"/>
  <c r="P876" i="13" s="1"/>
  <c r="L873" i="13"/>
  <c r="T873" i="13"/>
  <c r="F873" i="13"/>
  <c r="N873" i="13"/>
  <c r="V873" i="13"/>
  <c r="W873" i="13" s="1"/>
  <c r="G873" i="13"/>
  <c r="O873" i="13"/>
  <c r="R872" i="13"/>
  <c r="K872" i="13"/>
  <c r="P872" i="13" s="1"/>
  <c r="L869" i="13"/>
  <c r="T869" i="13"/>
  <c r="F869" i="13"/>
  <c r="N869" i="13"/>
  <c r="V869" i="13"/>
  <c r="W869" i="13" s="1"/>
  <c r="G869" i="13"/>
  <c r="O869" i="13"/>
  <c r="R868" i="13"/>
  <c r="K868" i="13"/>
  <c r="P868" i="13" s="1"/>
  <c r="L865" i="13"/>
  <c r="T865" i="13"/>
  <c r="F865" i="13"/>
  <c r="N865" i="13"/>
  <c r="V865" i="13"/>
  <c r="W865" i="13" s="1"/>
  <c r="G865" i="13"/>
  <c r="O865" i="13"/>
  <c r="R864" i="13"/>
  <c r="K864" i="13"/>
  <c r="P864" i="13" s="1"/>
  <c r="L861" i="13"/>
  <c r="T861" i="13"/>
  <c r="F861" i="13"/>
  <c r="N861" i="13"/>
  <c r="V861" i="13"/>
  <c r="W861" i="13" s="1"/>
  <c r="G861" i="13"/>
  <c r="O861" i="13"/>
  <c r="R860" i="13"/>
  <c r="K860" i="13"/>
  <c r="P860" i="13" s="1"/>
  <c r="L857" i="13"/>
  <c r="T857" i="13"/>
  <c r="F857" i="13"/>
  <c r="N857" i="13"/>
  <c r="V857" i="13"/>
  <c r="W857" i="13" s="1"/>
  <c r="G857" i="13"/>
  <c r="O857" i="13"/>
  <c r="R856" i="13"/>
  <c r="K856" i="13"/>
  <c r="P856" i="13" s="1"/>
  <c r="L853" i="13"/>
  <c r="T853" i="13"/>
  <c r="F853" i="13"/>
  <c r="N853" i="13"/>
  <c r="V853" i="13"/>
  <c r="W853" i="13" s="1"/>
  <c r="G853" i="13"/>
  <c r="O853" i="13"/>
  <c r="R852" i="13"/>
  <c r="K852" i="13"/>
  <c r="P852" i="13" s="1"/>
  <c r="L849" i="13"/>
  <c r="T849" i="13"/>
  <c r="F849" i="13"/>
  <c r="N849" i="13"/>
  <c r="V849" i="13"/>
  <c r="W849" i="13" s="1"/>
  <c r="G849" i="13"/>
  <c r="O849" i="13"/>
  <c r="R848" i="13"/>
  <c r="K848" i="13"/>
  <c r="P848" i="13" s="1"/>
  <c r="Q845" i="13"/>
  <c r="S842" i="13"/>
  <c r="O841" i="13"/>
  <c r="R837" i="13"/>
  <c r="K837" i="13"/>
  <c r="P837" i="13" s="1"/>
  <c r="T837" i="13"/>
  <c r="R831" i="13"/>
  <c r="L831" i="13"/>
  <c r="U831" i="13"/>
  <c r="F831" i="13"/>
  <c r="N831" i="13"/>
  <c r="G831" i="13"/>
  <c r="O831" i="13"/>
  <c r="R820" i="13"/>
  <c r="F816" i="13"/>
  <c r="N816" i="13"/>
  <c r="V816" i="13"/>
  <c r="W816" i="13" s="1"/>
  <c r="L816" i="13"/>
  <c r="U816" i="13"/>
  <c r="M816" i="13"/>
  <c r="Q813" i="13"/>
  <c r="S810" i="13"/>
  <c r="O809" i="13"/>
  <c r="R805" i="13"/>
  <c r="K805" i="13"/>
  <c r="P805" i="13" s="1"/>
  <c r="T805" i="13"/>
  <c r="R803" i="13"/>
  <c r="L803" i="13"/>
  <c r="U803" i="13"/>
  <c r="F803" i="13"/>
  <c r="N803" i="13"/>
  <c r="G803" i="13"/>
  <c r="O803" i="13"/>
  <c r="M801" i="13"/>
  <c r="T796" i="13"/>
  <c r="F790" i="13"/>
  <c r="N790" i="13"/>
  <c r="V790" i="13"/>
  <c r="W790" i="13" s="1"/>
  <c r="Q790" i="13"/>
  <c r="G790" i="13"/>
  <c r="R790" i="13"/>
  <c r="T790" i="13"/>
  <c r="K790" i="13"/>
  <c r="P790" i="13" s="1"/>
  <c r="U790" i="13"/>
  <c r="U780" i="13"/>
  <c r="F774" i="13"/>
  <c r="N774" i="13"/>
  <c r="V774" i="13"/>
  <c r="W774" i="13" s="1"/>
  <c r="Q774" i="13"/>
  <c r="G774" i="13"/>
  <c r="R774" i="13"/>
  <c r="T774" i="13"/>
  <c r="K774" i="13"/>
  <c r="P774" i="13" s="1"/>
  <c r="U774" i="13"/>
  <c r="U764" i="13"/>
  <c r="F758" i="13"/>
  <c r="N758" i="13"/>
  <c r="V758" i="13"/>
  <c r="W758" i="13" s="1"/>
  <c r="Q758" i="13"/>
  <c r="G758" i="13"/>
  <c r="R758" i="13"/>
  <c r="T758" i="13"/>
  <c r="K758" i="13"/>
  <c r="P758" i="13" s="1"/>
  <c r="U758" i="13"/>
  <c r="F754" i="13"/>
  <c r="N754" i="13"/>
  <c r="V754" i="13"/>
  <c r="W754" i="13" s="1"/>
  <c r="Q754" i="13"/>
  <c r="G754" i="13"/>
  <c r="R754" i="13"/>
  <c r="U754" i="13"/>
  <c r="L754" i="13"/>
  <c r="M754" i="13"/>
  <c r="F738" i="13"/>
  <c r="N738" i="13"/>
  <c r="V738" i="13"/>
  <c r="W738" i="13" s="1"/>
  <c r="Q738" i="13"/>
  <c r="G738" i="13"/>
  <c r="R738" i="13"/>
  <c r="L738" i="13"/>
  <c r="O738" i="13"/>
  <c r="S734" i="13"/>
  <c r="S722" i="13"/>
  <c r="F706" i="13"/>
  <c r="N706" i="13"/>
  <c r="V706" i="13"/>
  <c r="W706" i="13" s="1"/>
  <c r="Q706" i="13"/>
  <c r="G706" i="13"/>
  <c r="R706" i="13"/>
  <c r="K706" i="13"/>
  <c r="P706" i="13" s="1"/>
  <c r="U706" i="13"/>
  <c r="M706" i="13"/>
  <c r="O706" i="13"/>
  <c r="I701" i="13"/>
  <c r="S701" i="13"/>
  <c r="F700" i="13"/>
  <c r="N700" i="13"/>
  <c r="V700" i="13"/>
  <c r="W700" i="13" s="1"/>
  <c r="Q700" i="13"/>
  <c r="O700" i="13"/>
  <c r="G700" i="13"/>
  <c r="T700" i="13"/>
  <c r="U700" i="13"/>
  <c r="K700" i="13"/>
  <c r="P700" i="13" s="1"/>
  <c r="I662" i="13"/>
  <c r="S662" i="13"/>
  <c r="F656" i="13"/>
  <c r="N656" i="13"/>
  <c r="V656" i="13"/>
  <c r="W656" i="13" s="1"/>
  <c r="Q656" i="13"/>
  <c r="O656" i="13"/>
  <c r="G656" i="13"/>
  <c r="R656" i="13"/>
  <c r="L656" i="13"/>
  <c r="M656" i="13"/>
  <c r="S647" i="13"/>
  <c r="I647" i="13"/>
  <c r="S642" i="13"/>
  <c r="I642" i="13"/>
  <c r="G632" i="13"/>
  <c r="O632" i="13"/>
  <c r="F632" i="13"/>
  <c r="N632" i="13"/>
  <c r="R632" i="13"/>
  <c r="T632" i="13"/>
  <c r="K632" i="13"/>
  <c r="P632" i="13" s="1"/>
  <c r="L632" i="13"/>
  <c r="M632" i="13"/>
  <c r="I622" i="13"/>
  <c r="S622" i="13"/>
  <c r="G616" i="13"/>
  <c r="O616" i="13"/>
  <c r="F616" i="13"/>
  <c r="T616" i="13"/>
  <c r="K616" i="13"/>
  <c r="P616" i="13" s="1"/>
  <c r="V616" i="13"/>
  <c r="W616" i="13" s="1"/>
  <c r="L616" i="13"/>
  <c r="M616" i="13"/>
  <c r="N616" i="13"/>
  <c r="Q616" i="13"/>
  <c r="S611" i="13"/>
  <c r="I611" i="13"/>
  <c r="K589" i="13"/>
  <c r="P589" i="13" s="1"/>
  <c r="G589" i="13"/>
  <c r="T589" i="13"/>
  <c r="N589" i="13"/>
  <c r="F589" i="13"/>
  <c r="Q589" i="13"/>
  <c r="R589" i="13"/>
  <c r="L589" i="13"/>
  <c r="M589" i="13"/>
  <c r="O589" i="13"/>
  <c r="G566" i="13"/>
  <c r="O566" i="13"/>
  <c r="M566" i="13"/>
  <c r="V566" i="13"/>
  <c r="W566" i="13" s="1"/>
  <c r="F566" i="13"/>
  <c r="Q566" i="13"/>
  <c r="R566" i="13"/>
  <c r="T566" i="13"/>
  <c r="K566" i="13"/>
  <c r="P566" i="13" s="1"/>
  <c r="L566" i="13"/>
  <c r="N566" i="13"/>
  <c r="G562" i="13"/>
  <c r="O562" i="13"/>
  <c r="Q562" i="13"/>
  <c r="K562" i="13"/>
  <c r="P562" i="13" s="1"/>
  <c r="T562" i="13"/>
  <c r="F562" i="13"/>
  <c r="R562" i="13"/>
  <c r="U562" i="13"/>
  <c r="V562" i="13"/>
  <c r="W562" i="13" s="1"/>
  <c r="L562" i="13"/>
  <c r="M562" i="13"/>
  <c r="N562" i="13"/>
  <c r="S521" i="13"/>
  <c r="I521" i="13"/>
  <c r="I504" i="13"/>
  <c r="S504" i="13"/>
  <c r="G500" i="13"/>
  <c r="O500" i="13"/>
  <c r="R500" i="13"/>
  <c r="L500" i="13"/>
  <c r="V500" i="13"/>
  <c r="W500" i="13" s="1"/>
  <c r="F500" i="13"/>
  <c r="N500" i="13"/>
  <c r="U500" i="13"/>
  <c r="K500" i="13"/>
  <c r="P500" i="13" s="1"/>
  <c r="M500" i="13"/>
  <c r="Q500" i="13"/>
  <c r="T500" i="13"/>
  <c r="I481" i="13"/>
  <c r="S481" i="13"/>
  <c r="I791" i="13"/>
  <c r="S791" i="13"/>
  <c r="U750" i="13"/>
  <c r="F746" i="13"/>
  <c r="N746" i="13"/>
  <c r="V746" i="13"/>
  <c r="W746" i="13" s="1"/>
  <c r="Q746" i="13"/>
  <c r="G746" i="13"/>
  <c r="R746" i="13"/>
  <c r="K746" i="13"/>
  <c r="P746" i="13" s="1"/>
  <c r="M746" i="13"/>
  <c r="O746" i="13"/>
  <c r="F742" i="13"/>
  <c r="N742" i="13"/>
  <c r="V742" i="13"/>
  <c r="W742" i="13" s="1"/>
  <c r="Q742" i="13"/>
  <c r="L742" i="13"/>
  <c r="U742" i="13"/>
  <c r="M742" i="13"/>
  <c r="O742" i="13"/>
  <c r="F714" i="13"/>
  <c r="N714" i="13"/>
  <c r="V714" i="13"/>
  <c r="W714" i="13" s="1"/>
  <c r="Q714" i="13"/>
  <c r="G714" i="13"/>
  <c r="R714" i="13"/>
  <c r="K714" i="13"/>
  <c r="P714" i="13" s="1"/>
  <c r="U714" i="13"/>
  <c r="L714" i="13"/>
  <c r="M714" i="13"/>
  <c r="O714" i="13"/>
  <c r="F692" i="13"/>
  <c r="N692" i="13"/>
  <c r="V692" i="13"/>
  <c r="W692" i="13" s="1"/>
  <c r="Q692" i="13"/>
  <c r="O692" i="13"/>
  <c r="U692" i="13"/>
  <c r="K692" i="13"/>
  <c r="P692" i="13" s="1"/>
  <c r="L692" i="13"/>
  <c r="M692" i="13"/>
  <c r="G967" i="13"/>
  <c r="O967" i="13"/>
  <c r="G935" i="13"/>
  <c r="O935" i="13"/>
  <c r="N930" i="13"/>
  <c r="R841" i="13"/>
  <c r="K841" i="13"/>
  <c r="P841" i="13" s="1"/>
  <c r="T841" i="13"/>
  <c r="R835" i="13"/>
  <c r="L835" i="13"/>
  <c r="U835" i="13"/>
  <c r="F835" i="13"/>
  <c r="N835" i="13"/>
  <c r="G835" i="13"/>
  <c r="O835" i="13"/>
  <c r="F820" i="13"/>
  <c r="N820" i="13"/>
  <c r="V820" i="13"/>
  <c r="W820" i="13" s="1"/>
  <c r="L820" i="13"/>
  <c r="U820" i="13"/>
  <c r="M820" i="13"/>
  <c r="R809" i="13"/>
  <c r="K809" i="13"/>
  <c r="P809" i="13" s="1"/>
  <c r="T809" i="13"/>
  <c r="R807" i="13"/>
  <c r="L807" i="13"/>
  <c r="U807" i="13"/>
  <c r="F807" i="13"/>
  <c r="N807" i="13"/>
  <c r="G807" i="13"/>
  <c r="O807" i="13"/>
  <c r="F796" i="13"/>
  <c r="N796" i="13"/>
  <c r="V796" i="13"/>
  <c r="W796" i="13" s="1"/>
  <c r="L796" i="13"/>
  <c r="U796" i="13"/>
  <c r="M796" i="13"/>
  <c r="F784" i="13"/>
  <c r="N784" i="13"/>
  <c r="V784" i="13"/>
  <c r="W784" i="13" s="1"/>
  <c r="Q784" i="13"/>
  <c r="O784" i="13"/>
  <c r="G784" i="13"/>
  <c r="R784" i="13"/>
  <c r="F780" i="13"/>
  <c r="N780" i="13"/>
  <c r="V780" i="13"/>
  <c r="W780" i="13" s="1"/>
  <c r="Q780" i="13"/>
  <c r="T780" i="13"/>
  <c r="L780" i="13"/>
  <c r="M780" i="13"/>
  <c r="F768" i="13"/>
  <c r="N768" i="13"/>
  <c r="V768" i="13"/>
  <c r="W768" i="13" s="1"/>
  <c r="Q768" i="13"/>
  <c r="O768" i="13"/>
  <c r="G768" i="13"/>
  <c r="R768" i="13"/>
  <c r="F764" i="13"/>
  <c r="N764" i="13"/>
  <c r="V764" i="13"/>
  <c r="W764" i="13" s="1"/>
  <c r="Q764" i="13"/>
  <c r="T764" i="13"/>
  <c r="L764" i="13"/>
  <c r="M764" i="13"/>
  <c r="R750" i="13"/>
  <c r="S747" i="13"/>
  <c r="T746" i="13"/>
  <c r="R742" i="13"/>
  <c r="F712" i="13"/>
  <c r="N712" i="13"/>
  <c r="V712" i="13"/>
  <c r="W712" i="13" s="1"/>
  <c r="Q712" i="13"/>
  <c r="T712" i="13"/>
  <c r="M712" i="13"/>
  <c r="G712" i="13"/>
  <c r="U712" i="13"/>
  <c r="K712" i="13"/>
  <c r="P712" i="13" s="1"/>
  <c r="S707" i="13"/>
  <c r="I707" i="13"/>
  <c r="G634" i="13"/>
  <c r="O634" i="13"/>
  <c r="L634" i="13"/>
  <c r="U634" i="13"/>
  <c r="F634" i="13"/>
  <c r="V634" i="13"/>
  <c r="W634" i="13" s="1"/>
  <c r="K634" i="13"/>
  <c r="P634" i="13" s="1"/>
  <c r="M634" i="13"/>
  <c r="S633" i="13"/>
  <c r="I633" i="13"/>
  <c r="K627" i="13"/>
  <c r="P627" i="13" s="1"/>
  <c r="F627" i="13"/>
  <c r="O627" i="13"/>
  <c r="R627" i="13"/>
  <c r="G627" i="13"/>
  <c r="T627" i="13"/>
  <c r="U627" i="13"/>
  <c r="L627" i="13"/>
  <c r="M627" i="13"/>
  <c r="S616" i="13"/>
  <c r="I616" i="13"/>
  <c r="V611" i="13"/>
  <c r="W611" i="13" s="1"/>
  <c r="I590" i="13"/>
  <c r="S590" i="13"/>
  <c r="S584" i="13"/>
  <c r="I584" i="13"/>
  <c r="K567" i="13"/>
  <c r="P567" i="13" s="1"/>
  <c r="Q567" i="13"/>
  <c r="L567" i="13"/>
  <c r="U567" i="13"/>
  <c r="G567" i="13"/>
  <c r="R567" i="13"/>
  <c r="T567" i="13"/>
  <c r="V567" i="13"/>
  <c r="W567" i="13" s="1"/>
  <c r="F567" i="13"/>
  <c r="M567" i="13"/>
  <c r="S562" i="13"/>
  <c r="I562" i="13"/>
  <c r="K551" i="13"/>
  <c r="P551" i="13" s="1"/>
  <c r="F551" i="13"/>
  <c r="N551" i="13"/>
  <c r="V551" i="13"/>
  <c r="W551" i="13" s="1"/>
  <c r="O551" i="13"/>
  <c r="R551" i="13"/>
  <c r="U551" i="13"/>
  <c r="L551" i="13"/>
  <c r="M551" i="13"/>
  <c r="S548" i="13"/>
  <c r="I548" i="13"/>
  <c r="I500" i="13"/>
  <c r="S500" i="13"/>
  <c r="Q461" i="13"/>
  <c r="M461" i="13"/>
  <c r="V461" i="13"/>
  <c r="W461" i="13" s="1"/>
  <c r="F461" i="13"/>
  <c r="U461" i="13"/>
  <c r="K461" i="13"/>
  <c r="P461" i="13" s="1"/>
  <c r="L461" i="13"/>
  <c r="N461" i="13"/>
  <c r="O461" i="13"/>
  <c r="R461" i="13"/>
  <c r="T461" i="13"/>
  <c r="R801" i="13"/>
  <c r="K801" i="13"/>
  <c r="P801" i="13" s="1"/>
  <c r="T801" i="13"/>
  <c r="R799" i="13"/>
  <c r="L799" i="13"/>
  <c r="U799" i="13"/>
  <c r="F799" i="13"/>
  <c r="N799" i="13"/>
  <c r="G799" i="13"/>
  <c r="O799" i="13"/>
  <c r="I775" i="13"/>
  <c r="S775" i="13"/>
  <c r="K647" i="13"/>
  <c r="P647" i="13" s="1"/>
  <c r="Q647" i="13"/>
  <c r="L647" i="13"/>
  <c r="U647" i="13"/>
  <c r="T647" i="13"/>
  <c r="M647" i="13"/>
  <c r="G647" i="13"/>
  <c r="V647" i="13"/>
  <c r="W647" i="13" s="1"/>
  <c r="G983" i="13"/>
  <c r="O983" i="13"/>
  <c r="G951" i="13"/>
  <c r="O951" i="13"/>
  <c r="N946" i="13"/>
  <c r="V978" i="13"/>
  <c r="W978" i="13" s="1"/>
  <c r="M978" i="13"/>
  <c r="G977" i="13"/>
  <c r="O977" i="13"/>
  <c r="N956" i="13"/>
  <c r="V946" i="13"/>
  <c r="W946" i="13" s="1"/>
  <c r="M946" i="13"/>
  <c r="G945" i="13"/>
  <c r="O945" i="13"/>
  <c r="N940" i="13"/>
  <c r="R845" i="13"/>
  <c r="K845" i="13"/>
  <c r="P845" i="13" s="1"/>
  <c r="T845" i="13"/>
  <c r="M841" i="13"/>
  <c r="R839" i="13"/>
  <c r="L839" i="13"/>
  <c r="U839" i="13"/>
  <c r="F839" i="13"/>
  <c r="N839" i="13"/>
  <c r="G839" i="13"/>
  <c r="O839" i="13"/>
  <c r="Q835" i="13"/>
  <c r="F824" i="13"/>
  <c r="N824" i="13"/>
  <c r="V824" i="13"/>
  <c r="W824" i="13" s="1"/>
  <c r="L824" i="13"/>
  <c r="U824" i="13"/>
  <c r="M824" i="13"/>
  <c r="R813" i="13"/>
  <c r="K813" i="13"/>
  <c r="P813" i="13" s="1"/>
  <c r="T813" i="13"/>
  <c r="M809" i="13"/>
  <c r="Q807" i="13"/>
  <c r="M799" i="13"/>
  <c r="I797" i="13"/>
  <c r="Q796" i="13"/>
  <c r="I796" i="13"/>
  <c r="S796" i="13"/>
  <c r="R780" i="13"/>
  <c r="R764" i="13"/>
  <c r="S754" i="13"/>
  <c r="I731" i="13"/>
  <c r="T714" i="13"/>
  <c r="I712" i="13"/>
  <c r="S712" i="13"/>
  <c r="I711" i="13"/>
  <c r="S711" i="13"/>
  <c r="F704" i="13"/>
  <c r="N704" i="13"/>
  <c r="V704" i="13"/>
  <c r="W704" i="13" s="1"/>
  <c r="Q704" i="13"/>
  <c r="T704" i="13"/>
  <c r="M704" i="13"/>
  <c r="K704" i="13"/>
  <c r="P704" i="13" s="1"/>
  <c r="L704" i="13"/>
  <c r="O704" i="13"/>
  <c r="R700" i="13"/>
  <c r="S699" i="13"/>
  <c r="I699" i="13"/>
  <c r="R692" i="13"/>
  <c r="S687" i="13"/>
  <c r="F682" i="13"/>
  <c r="N682" i="13"/>
  <c r="V682" i="13"/>
  <c r="W682" i="13" s="1"/>
  <c r="Q682" i="13"/>
  <c r="G682" i="13"/>
  <c r="R682" i="13"/>
  <c r="K682" i="13"/>
  <c r="P682" i="13" s="1"/>
  <c r="U682" i="13"/>
  <c r="L682" i="13"/>
  <c r="M682" i="13"/>
  <c r="O682" i="13"/>
  <c r="F670" i="13"/>
  <c r="N670" i="13"/>
  <c r="V670" i="13"/>
  <c r="W670" i="13" s="1"/>
  <c r="Q670" i="13"/>
  <c r="K670" i="13"/>
  <c r="P670" i="13" s="1"/>
  <c r="U670" i="13"/>
  <c r="L670" i="13"/>
  <c r="G670" i="13"/>
  <c r="M670" i="13"/>
  <c r="S657" i="13"/>
  <c r="U656" i="13"/>
  <c r="O647" i="13"/>
  <c r="Q641" i="13"/>
  <c r="S634" i="13"/>
  <c r="I634" i="13"/>
  <c r="V632" i="13"/>
  <c r="W632" i="13" s="1"/>
  <c r="T611" i="13"/>
  <c r="S567" i="13"/>
  <c r="I567" i="13"/>
  <c r="T551" i="13"/>
  <c r="K527" i="13"/>
  <c r="P527" i="13" s="1"/>
  <c r="F527" i="13"/>
  <c r="N527" i="13"/>
  <c r="V527" i="13"/>
  <c r="W527" i="13" s="1"/>
  <c r="T527" i="13"/>
  <c r="M527" i="13"/>
  <c r="L527" i="13"/>
  <c r="O527" i="13"/>
  <c r="Q527" i="13"/>
  <c r="R527" i="13"/>
  <c r="U527" i="13"/>
  <c r="G512" i="13"/>
  <c r="O512" i="13"/>
  <c r="R512" i="13"/>
  <c r="T512" i="13"/>
  <c r="M512" i="13"/>
  <c r="N512" i="13"/>
  <c r="V512" i="13"/>
  <c r="W512" i="13" s="1"/>
  <c r="K512" i="13"/>
  <c r="P512" i="13" s="1"/>
  <c r="L512" i="13"/>
  <c r="K487" i="13"/>
  <c r="P487" i="13" s="1"/>
  <c r="F487" i="13"/>
  <c r="N487" i="13"/>
  <c r="V487" i="13"/>
  <c r="W487" i="13" s="1"/>
  <c r="O487" i="13"/>
  <c r="R487" i="13"/>
  <c r="G487" i="13"/>
  <c r="U487" i="13"/>
  <c r="L487" i="13"/>
  <c r="M487" i="13"/>
  <c r="Q487" i="13"/>
  <c r="T487" i="13"/>
  <c r="S426" i="13"/>
  <c r="I426" i="13"/>
  <c r="I406" i="13"/>
  <c r="S406" i="13"/>
  <c r="G642" i="13"/>
  <c r="O642" i="13"/>
  <c r="Q642" i="13"/>
  <c r="K642" i="13"/>
  <c r="P642" i="13" s="1"/>
  <c r="T642" i="13"/>
  <c r="V642" i="13"/>
  <c r="W642" i="13" s="1"/>
  <c r="L642" i="13"/>
  <c r="F642" i="13"/>
  <c r="U642" i="13"/>
  <c r="N983" i="13"/>
  <c r="V983" i="13"/>
  <c r="W983" i="13" s="1"/>
  <c r="M983" i="13"/>
  <c r="N977" i="13"/>
  <c r="N972" i="13"/>
  <c r="V967" i="13"/>
  <c r="W967" i="13" s="1"/>
  <c r="M967" i="13"/>
  <c r="V962" i="13"/>
  <c r="W962" i="13" s="1"/>
  <c r="M962" i="13"/>
  <c r="G961" i="13"/>
  <c r="O961" i="13"/>
  <c r="V951" i="13"/>
  <c r="W951" i="13" s="1"/>
  <c r="M951" i="13"/>
  <c r="N945" i="13"/>
  <c r="V935" i="13"/>
  <c r="W935" i="13" s="1"/>
  <c r="M935" i="13"/>
  <c r="V930" i="13"/>
  <c r="W930" i="13" s="1"/>
  <c r="M930" i="13"/>
  <c r="G929" i="13"/>
  <c r="O929" i="13"/>
  <c r="U983" i="13"/>
  <c r="L983" i="13"/>
  <c r="U978" i="13"/>
  <c r="L978" i="13"/>
  <c r="V977" i="13"/>
  <c r="W977" i="13" s="1"/>
  <c r="M977" i="13"/>
  <c r="V972" i="13"/>
  <c r="W972" i="13" s="1"/>
  <c r="M972" i="13"/>
  <c r="G971" i="13"/>
  <c r="O971" i="13"/>
  <c r="U967" i="13"/>
  <c r="L967" i="13"/>
  <c r="U962" i="13"/>
  <c r="L962" i="13"/>
  <c r="V961" i="13"/>
  <c r="W961" i="13" s="1"/>
  <c r="M961" i="13"/>
  <c r="V956" i="13"/>
  <c r="W956" i="13" s="1"/>
  <c r="M956" i="13"/>
  <c r="G955" i="13"/>
  <c r="O955" i="13"/>
  <c r="U951" i="13"/>
  <c r="L951" i="13"/>
  <c r="U946" i="13"/>
  <c r="L946" i="13"/>
  <c r="V945" i="13"/>
  <c r="W945" i="13" s="1"/>
  <c r="M945" i="13"/>
  <c r="V940" i="13"/>
  <c r="W940" i="13" s="1"/>
  <c r="M940" i="13"/>
  <c r="G939" i="13"/>
  <c r="O939" i="13"/>
  <c r="U935" i="13"/>
  <c r="L935" i="13"/>
  <c r="U930" i="13"/>
  <c r="L930" i="13"/>
  <c r="V929" i="13"/>
  <c r="W929" i="13" s="1"/>
  <c r="M929" i="13"/>
  <c r="V924" i="13"/>
  <c r="W924" i="13" s="1"/>
  <c r="M924" i="13"/>
  <c r="G923" i="13"/>
  <c r="O923" i="13"/>
  <c r="M845" i="13"/>
  <c r="R843" i="13"/>
  <c r="L843" i="13"/>
  <c r="U843" i="13"/>
  <c r="F843" i="13"/>
  <c r="N843" i="13"/>
  <c r="G843" i="13"/>
  <c r="O843" i="13"/>
  <c r="L841" i="13"/>
  <c r="Q839" i="13"/>
  <c r="F828" i="13"/>
  <c r="N828" i="13"/>
  <c r="V828" i="13"/>
  <c r="W828" i="13" s="1"/>
  <c r="L828" i="13"/>
  <c r="U828" i="13"/>
  <c r="M828" i="13"/>
  <c r="O820" i="13"/>
  <c r="R817" i="13"/>
  <c r="K817" i="13"/>
  <c r="P817" i="13" s="1"/>
  <c r="T817" i="13"/>
  <c r="M813" i="13"/>
  <c r="R811" i="13"/>
  <c r="L811" i="13"/>
  <c r="U811" i="13"/>
  <c r="F811" i="13"/>
  <c r="N811" i="13"/>
  <c r="G811" i="13"/>
  <c r="O811" i="13"/>
  <c r="L809" i="13"/>
  <c r="V801" i="13"/>
  <c r="W801" i="13" s="1"/>
  <c r="F800" i="13"/>
  <c r="N800" i="13"/>
  <c r="V800" i="13"/>
  <c r="W800" i="13" s="1"/>
  <c r="L800" i="13"/>
  <c r="U800" i="13"/>
  <c r="M800" i="13"/>
  <c r="K799" i="13"/>
  <c r="P799" i="13" s="1"/>
  <c r="I783" i="13"/>
  <c r="S783" i="13"/>
  <c r="I767" i="13"/>
  <c r="S767" i="13"/>
  <c r="F752" i="13"/>
  <c r="N752" i="13"/>
  <c r="V752" i="13"/>
  <c r="W752" i="13" s="1"/>
  <c r="Q752" i="13"/>
  <c r="T752" i="13"/>
  <c r="K752" i="13"/>
  <c r="P752" i="13" s="1"/>
  <c r="L752" i="13"/>
  <c r="O750" i="13"/>
  <c r="F744" i="13"/>
  <c r="N744" i="13"/>
  <c r="V744" i="13"/>
  <c r="W744" i="13" s="1"/>
  <c r="Q744" i="13"/>
  <c r="T744" i="13"/>
  <c r="U744" i="13"/>
  <c r="L744" i="13"/>
  <c r="M744" i="13"/>
  <c r="K742" i="13"/>
  <c r="P742" i="13" s="1"/>
  <c r="F736" i="13"/>
  <c r="N736" i="13"/>
  <c r="V736" i="13"/>
  <c r="W736" i="13" s="1"/>
  <c r="Q736" i="13"/>
  <c r="T736" i="13"/>
  <c r="M736" i="13"/>
  <c r="L736" i="13"/>
  <c r="O736" i="13"/>
  <c r="R712" i="13"/>
  <c r="I677" i="13"/>
  <c r="S677" i="13"/>
  <c r="I670" i="13"/>
  <c r="S670" i="13"/>
  <c r="I667" i="13"/>
  <c r="S667" i="13"/>
  <c r="T656" i="13"/>
  <c r="N647" i="13"/>
  <c r="N642" i="13"/>
  <c r="T634" i="13"/>
  <c r="U632" i="13"/>
  <c r="G618" i="13"/>
  <c r="O618" i="13"/>
  <c r="L618" i="13"/>
  <c r="U618" i="13"/>
  <c r="F618" i="13"/>
  <c r="K618" i="13"/>
  <c r="P618" i="13" s="1"/>
  <c r="N618" i="13"/>
  <c r="Q618" i="13"/>
  <c r="M618" i="13"/>
  <c r="R618" i="13"/>
  <c r="Q611" i="13"/>
  <c r="K591" i="13"/>
  <c r="P591" i="13" s="1"/>
  <c r="M591" i="13"/>
  <c r="V591" i="13"/>
  <c r="W591" i="13" s="1"/>
  <c r="G591" i="13"/>
  <c r="F591" i="13"/>
  <c r="R591" i="13"/>
  <c r="U591" i="13"/>
  <c r="L591" i="13"/>
  <c r="N591" i="13"/>
  <c r="O591" i="13"/>
  <c r="V589" i="13"/>
  <c r="W589" i="13" s="1"/>
  <c r="S568" i="13"/>
  <c r="I568" i="13"/>
  <c r="U566" i="13"/>
  <c r="S554" i="13"/>
  <c r="Q551" i="13"/>
  <c r="G540" i="13"/>
  <c r="O540" i="13"/>
  <c r="R540" i="13"/>
  <c r="Q540" i="13"/>
  <c r="K540" i="13"/>
  <c r="P540" i="13" s="1"/>
  <c r="U540" i="13"/>
  <c r="F540" i="13"/>
  <c r="T540" i="13"/>
  <c r="V540" i="13"/>
  <c r="W540" i="13" s="1"/>
  <c r="L540" i="13"/>
  <c r="M540" i="13"/>
  <c r="N540" i="13"/>
  <c r="G538" i="13"/>
  <c r="O538" i="13"/>
  <c r="R538" i="13"/>
  <c r="F538" i="13"/>
  <c r="T538" i="13"/>
  <c r="U538" i="13"/>
  <c r="V538" i="13"/>
  <c r="W538" i="13" s="1"/>
  <c r="K538" i="13"/>
  <c r="P538" i="13" s="1"/>
  <c r="L538" i="13"/>
  <c r="N538" i="13"/>
  <c r="Q538" i="13"/>
  <c r="K529" i="13"/>
  <c r="P529" i="13" s="1"/>
  <c r="F529" i="13"/>
  <c r="N529" i="13"/>
  <c r="V529" i="13"/>
  <c r="W529" i="13" s="1"/>
  <c r="U529" i="13"/>
  <c r="O529" i="13"/>
  <c r="G529" i="13"/>
  <c r="R529" i="13"/>
  <c r="T529" i="13"/>
  <c r="L529" i="13"/>
  <c r="S515" i="13"/>
  <c r="I515" i="13"/>
  <c r="U512" i="13"/>
  <c r="U510" i="13"/>
  <c r="G502" i="13"/>
  <c r="O502" i="13"/>
  <c r="R502" i="13"/>
  <c r="M502" i="13"/>
  <c r="Q502" i="13"/>
  <c r="L502" i="13"/>
  <c r="K502" i="13"/>
  <c r="P502" i="13" s="1"/>
  <c r="N502" i="13"/>
  <c r="F502" i="13"/>
  <c r="F794" i="13"/>
  <c r="N794" i="13"/>
  <c r="V794" i="13"/>
  <c r="W794" i="13" s="1"/>
  <c r="Q794" i="13"/>
  <c r="F786" i="13"/>
  <c r="N786" i="13"/>
  <c r="V786" i="13"/>
  <c r="W786" i="13" s="1"/>
  <c r="Q786" i="13"/>
  <c r="F778" i="13"/>
  <c r="N778" i="13"/>
  <c r="V778" i="13"/>
  <c r="W778" i="13" s="1"/>
  <c r="Q778" i="13"/>
  <c r="F770" i="13"/>
  <c r="N770" i="13"/>
  <c r="V770" i="13"/>
  <c r="W770" i="13" s="1"/>
  <c r="Q770" i="13"/>
  <c r="F762" i="13"/>
  <c r="N762" i="13"/>
  <c r="V762" i="13"/>
  <c r="W762" i="13" s="1"/>
  <c r="Q762" i="13"/>
  <c r="F728" i="13"/>
  <c r="N728" i="13"/>
  <c r="V728" i="13"/>
  <c r="W728" i="13" s="1"/>
  <c r="Q728" i="13"/>
  <c r="T728" i="13"/>
  <c r="M728" i="13"/>
  <c r="U720" i="13"/>
  <c r="S718" i="13"/>
  <c r="F716" i="13"/>
  <c r="N716" i="13"/>
  <c r="V716" i="13"/>
  <c r="W716" i="13" s="1"/>
  <c r="Q716" i="13"/>
  <c r="O716" i="13"/>
  <c r="T708" i="13"/>
  <c r="F696" i="13"/>
  <c r="N696" i="13"/>
  <c r="V696" i="13"/>
  <c r="W696" i="13" s="1"/>
  <c r="Q696" i="13"/>
  <c r="T696" i="13"/>
  <c r="M696" i="13"/>
  <c r="U688" i="13"/>
  <c r="S686" i="13"/>
  <c r="F684" i="13"/>
  <c r="N684" i="13"/>
  <c r="V684" i="13"/>
  <c r="W684" i="13" s="1"/>
  <c r="Q684" i="13"/>
  <c r="O684" i="13"/>
  <c r="T674" i="13"/>
  <c r="F672" i="13"/>
  <c r="N672" i="13"/>
  <c r="V672" i="13"/>
  <c r="W672" i="13" s="1"/>
  <c r="Q672" i="13"/>
  <c r="O672" i="13"/>
  <c r="G672" i="13"/>
  <c r="R672" i="13"/>
  <c r="S664" i="13"/>
  <c r="F664" i="13"/>
  <c r="N664" i="13"/>
  <c r="V664" i="13"/>
  <c r="W664" i="13" s="1"/>
  <c r="Q664" i="13"/>
  <c r="T664" i="13"/>
  <c r="L664" i="13"/>
  <c r="M664" i="13"/>
  <c r="G646" i="13"/>
  <c r="O646" i="13"/>
  <c r="M646" i="13"/>
  <c r="V646" i="13"/>
  <c r="W646" i="13" s="1"/>
  <c r="R646" i="13"/>
  <c r="T646" i="13"/>
  <c r="K646" i="13"/>
  <c r="P646" i="13" s="1"/>
  <c r="U646" i="13"/>
  <c r="K629" i="13"/>
  <c r="P629" i="13" s="1"/>
  <c r="L629" i="13"/>
  <c r="U629" i="13"/>
  <c r="F629" i="13"/>
  <c r="O629" i="13"/>
  <c r="V629" i="13"/>
  <c r="W629" i="13" s="1"/>
  <c r="M629" i="13"/>
  <c r="N629" i="13"/>
  <c r="K623" i="13"/>
  <c r="P623" i="13" s="1"/>
  <c r="M623" i="13"/>
  <c r="V623" i="13"/>
  <c r="W623" i="13" s="1"/>
  <c r="G623" i="13"/>
  <c r="U623" i="13"/>
  <c r="L623" i="13"/>
  <c r="N623" i="13"/>
  <c r="K621" i="13"/>
  <c r="P621" i="13" s="1"/>
  <c r="G621" i="13"/>
  <c r="T621" i="13"/>
  <c r="F621" i="13"/>
  <c r="Q621" i="13"/>
  <c r="U621" i="13"/>
  <c r="V621" i="13"/>
  <c r="W621" i="13" s="1"/>
  <c r="S615" i="13"/>
  <c r="I615" i="13"/>
  <c r="G604" i="13"/>
  <c r="O604" i="13"/>
  <c r="R604" i="13"/>
  <c r="L604" i="13"/>
  <c r="U604" i="13"/>
  <c r="F604" i="13"/>
  <c r="V604" i="13"/>
  <c r="W604" i="13" s="1"/>
  <c r="K604" i="13"/>
  <c r="P604" i="13" s="1"/>
  <c r="K597" i="13"/>
  <c r="P597" i="13" s="1"/>
  <c r="L597" i="13"/>
  <c r="U597" i="13"/>
  <c r="F597" i="13"/>
  <c r="O597" i="13"/>
  <c r="G597" i="13"/>
  <c r="R597" i="13"/>
  <c r="V597" i="13"/>
  <c r="W597" i="13" s="1"/>
  <c r="G588" i="13"/>
  <c r="O588" i="13"/>
  <c r="R588" i="13"/>
  <c r="L588" i="13"/>
  <c r="U588" i="13"/>
  <c r="K588" i="13"/>
  <c r="P588" i="13" s="1"/>
  <c r="N588" i="13"/>
  <c r="K583" i="13"/>
  <c r="P583" i="13" s="1"/>
  <c r="Q583" i="13"/>
  <c r="L583" i="13"/>
  <c r="U583" i="13"/>
  <c r="N583" i="13"/>
  <c r="F583" i="13"/>
  <c r="G583" i="13"/>
  <c r="R583" i="13"/>
  <c r="S574" i="13"/>
  <c r="K543" i="13"/>
  <c r="P543" i="13" s="1"/>
  <c r="F543" i="13"/>
  <c r="N543" i="13"/>
  <c r="V543" i="13"/>
  <c r="W543" i="13" s="1"/>
  <c r="T543" i="13"/>
  <c r="M543" i="13"/>
  <c r="L543" i="13"/>
  <c r="O543" i="13"/>
  <c r="Q543" i="13"/>
  <c r="S527" i="13"/>
  <c r="I527" i="13"/>
  <c r="K525" i="13"/>
  <c r="P525" i="13" s="1"/>
  <c r="F525" i="13"/>
  <c r="N525" i="13"/>
  <c r="V525" i="13"/>
  <c r="W525" i="13" s="1"/>
  <c r="R525" i="13"/>
  <c r="L525" i="13"/>
  <c r="M525" i="13"/>
  <c r="O525" i="13"/>
  <c r="I473" i="13"/>
  <c r="S473" i="13"/>
  <c r="Q419" i="13"/>
  <c r="G419" i="13"/>
  <c r="K419" i="13"/>
  <c r="P419" i="13" s="1"/>
  <c r="T419" i="13"/>
  <c r="U419" i="13"/>
  <c r="V419" i="13"/>
  <c r="W419" i="13" s="1"/>
  <c r="M419" i="13"/>
  <c r="F419" i="13"/>
  <c r="L419" i="13"/>
  <c r="N419" i="13"/>
  <c r="O419" i="13"/>
  <c r="I414" i="13"/>
  <c r="S414" i="13"/>
  <c r="S293" i="13"/>
  <c r="I293" i="13"/>
  <c r="G286" i="13"/>
  <c r="O286" i="13"/>
  <c r="M286" i="13"/>
  <c r="V286" i="13"/>
  <c r="W286" i="13" s="1"/>
  <c r="Q286" i="13"/>
  <c r="K286" i="13"/>
  <c r="P286" i="13" s="1"/>
  <c r="U286" i="13"/>
  <c r="N286" i="13"/>
  <c r="L286" i="13"/>
  <c r="R286" i="13"/>
  <c r="T286" i="13"/>
  <c r="G272" i="13"/>
  <c r="O272" i="13"/>
  <c r="M272" i="13"/>
  <c r="V272" i="13"/>
  <c r="W272" i="13" s="1"/>
  <c r="T272" i="13"/>
  <c r="F272" i="13"/>
  <c r="Q272" i="13"/>
  <c r="N272" i="13"/>
  <c r="K272" i="13"/>
  <c r="P272" i="13" s="1"/>
  <c r="L272" i="13"/>
  <c r="R272" i="13"/>
  <c r="U272" i="13"/>
  <c r="K257" i="13"/>
  <c r="P257" i="13" s="1"/>
  <c r="Q257" i="13"/>
  <c r="L257" i="13"/>
  <c r="U257" i="13"/>
  <c r="N257" i="13"/>
  <c r="T257" i="13"/>
  <c r="O257" i="13"/>
  <c r="G257" i="13"/>
  <c r="M257" i="13"/>
  <c r="R257" i="13"/>
  <c r="V257" i="13"/>
  <c r="W257" i="13" s="1"/>
  <c r="F730" i="13"/>
  <c r="N730" i="13"/>
  <c r="V730" i="13"/>
  <c r="W730" i="13" s="1"/>
  <c r="Q730" i="13"/>
  <c r="G730" i="13"/>
  <c r="R730" i="13"/>
  <c r="K730" i="13"/>
  <c r="P730" i="13" s="1"/>
  <c r="U730" i="13"/>
  <c r="F698" i="13"/>
  <c r="N698" i="13"/>
  <c r="V698" i="13"/>
  <c r="W698" i="13" s="1"/>
  <c r="Q698" i="13"/>
  <c r="G698" i="13"/>
  <c r="R698" i="13"/>
  <c r="K698" i="13"/>
  <c r="P698" i="13" s="1"/>
  <c r="U698" i="13"/>
  <c r="F676" i="13"/>
  <c r="N676" i="13"/>
  <c r="V676" i="13"/>
  <c r="W676" i="13" s="1"/>
  <c r="Q676" i="13"/>
  <c r="G676" i="13"/>
  <c r="R676" i="13"/>
  <c r="K676" i="13"/>
  <c r="P676" i="13" s="1"/>
  <c r="U676" i="13"/>
  <c r="F674" i="13"/>
  <c r="N674" i="13"/>
  <c r="V674" i="13"/>
  <c r="W674" i="13" s="1"/>
  <c r="Q674" i="13"/>
  <c r="K674" i="13"/>
  <c r="P674" i="13" s="1"/>
  <c r="U674" i="13"/>
  <c r="O674" i="13"/>
  <c r="F658" i="13"/>
  <c r="N658" i="13"/>
  <c r="V658" i="13"/>
  <c r="W658" i="13" s="1"/>
  <c r="Q658" i="13"/>
  <c r="K658" i="13"/>
  <c r="P658" i="13" s="1"/>
  <c r="U658" i="13"/>
  <c r="M658" i="13"/>
  <c r="O658" i="13"/>
  <c r="G648" i="13"/>
  <c r="O648" i="13"/>
  <c r="F648" i="13"/>
  <c r="K648" i="13"/>
  <c r="P648" i="13" s="1"/>
  <c r="V648" i="13"/>
  <c r="W648" i="13" s="1"/>
  <c r="M648" i="13"/>
  <c r="N648" i="13"/>
  <c r="K643" i="13"/>
  <c r="P643" i="13" s="1"/>
  <c r="F643" i="13"/>
  <c r="O643" i="13"/>
  <c r="R643" i="13"/>
  <c r="L643" i="13"/>
  <c r="N643" i="13"/>
  <c r="S629" i="13"/>
  <c r="I629" i="13"/>
  <c r="S621" i="13"/>
  <c r="I621" i="13"/>
  <c r="S610" i="13"/>
  <c r="I610" i="13"/>
  <c r="I604" i="13"/>
  <c r="S604" i="13"/>
  <c r="S603" i="13"/>
  <c r="I603" i="13"/>
  <c r="G599" i="13"/>
  <c r="S597" i="13"/>
  <c r="I597" i="13"/>
  <c r="G594" i="13"/>
  <c r="O594" i="13"/>
  <c r="Q594" i="13"/>
  <c r="K594" i="13"/>
  <c r="P594" i="13" s="1"/>
  <c r="T594" i="13"/>
  <c r="U594" i="13"/>
  <c r="L594" i="13"/>
  <c r="M594" i="13"/>
  <c r="S579" i="13"/>
  <c r="I579" i="13"/>
  <c r="G556" i="13"/>
  <c r="O556" i="13"/>
  <c r="R556" i="13"/>
  <c r="Q556" i="13"/>
  <c r="K556" i="13"/>
  <c r="P556" i="13" s="1"/>
  <c r="U556" i="13"/>
  <c r="T556" i="13"/>
  <c r="V556" i="13"/>
  <c r="W556" i="13" s="1"/>
  <c r="L556" i="13"/>
  <c r="S525" i="13"/>
  <c r="I525" i="13"/>
  <c r="K523" i="13"/>
  <c r="P523" i="13" s="1"/>
  <c r="F523" i="13"/>
  <c r="N523" i="13"/>
  <c r="V523" i="13"/>
  <c r="W523" i="13" s="1"/>
  <c r="G523" i="13"/>
  <c r="Q523" i="13"/>
  <c r="U523" i="13"/>
  <c r="M523" i="13"/>
  <c r="L523" i="13"/>
  <c r="O523" i="13"/>
  <c r="K507" i="13"/>
  <c r="P507" i="13" s="1"/>
  <c r="F507" i="13"/>
  <c r="N507" i="13"/>
  <c r="V507" i="13"/>
  <c r="W507" i="13" s="1"/>
  <c r="G507" i="13"/>
  <c r="Q507" i="13"/>
  <c r="U507" i="13"/>
  <c r="L507" i="13"/>
  <c r="M507" i="13"/>
  <c r="O507" i="13"/>
  <c r="R507" i="13"/>
  <c r="I498" i="13"/>
  <c r="S498" i="13"/>
  <c r="I402" i="13"/>
  <c r="S402" i="13"/>
  <c r="S396" i="13"/>
  <c r="I396" i="13"/>
  <c r="F381" i="13"/>
  <c r="N381" i="13"/>
  <c r="V381" i="13"/>
  <c r="W381" i="13" s="1"/>
  <c r="Q381" i="13"/>
  <c r="L381" i="13"/>
  <c r="T381" i="13"/>
  <c r="U381" i="13"/>
  <c r="M381" i="13"/>
  <c r="K381" i="13"/>
  <c r="P381" i="13" s="1"/>
  <c r="O381" i="13"/>
  <c r="R381" i="13"/>
  <c r="G381" i="13"/>
  <c r="I357" i="13"/>
  <c r="S357" i="13"/>
  <c r="K295" i="13"/>
  <c r="P295" i="13" s="1"/>
  <c r="G295" i="13"/>
  <c r="T295" i="13"/>
  <c r="R295" i="13"/>
  <c r="N295" i="13"/>
  <c r="M295" i="13"/>
  <c r="O295" i="13"/>
  <c r="F295" i="13"/>
  <c r="U295" i="13"/>
  <c r="L295" i="13"/>
  <c r="Q295" i="13"/>
  <c r="V295" i="13"/>
  <c r="W295" i="13" s="1"/>
  <c r="I262" i="13"/>
  <c r="S262" i="13"/>
  <c r="S261" i="13"/>
  <c r="I261" i="13"/>
  <c r="F720" i="13"/>
  <c r="N720" i="13"/>
  <c r="V720" i="13"/>
  <c r="W720" i="13" s="1"/>
  <c r="Q720" i="13"/>
  <c r="T720" i="13"/>
  <c r="M720" i="13"/>
  <c r="F708" i="13"/>
  <c r="N708" i="13"/>
  <c r="V708" i="13"/>
  <c r="W708" i="13" s="1"/>
  <c r="Q708" i="13"/>
  <c r="O708" i="13"/>
  <c r="F688" i="13"/>
  <c r="N688" i="13"/>
  <c r="V688" i="13"/>
  <c r="W688" i="13" s="1"/>
  <c r="Q688" i="13"/>
  <c r="T688" i="13"/>
  <c r="M688" i="13"/>
  <c r="R674" i="13"/>
  <c r="F660" i="13"/>
  <c r="N660" i="13"/>
  <c r="V660" i="13"/>
  <c r="W660" i="13" s="1"/>
  <c r="Q660" i="13"/>
  <c r="G660" i="13"/>
  <c r="R660" i="13"/>
  <c r="T660" i="13"/>
  <c r="K660" i="13"/>
  <c r="P660" i="13" s="1"/>
  <c r="U660" i="13"/>
  <c r="T648" i="13"/>
  <c r="U643" i="13"/>
  <c r="G636" i="13"/>
  <c r="O636" i="13"/>
  <c r="R636" i="13"/>
  <c r="L636" i="13"/>
  <c r="U636" i="13"/>
  <c r="V636" i="13"/>
  <c r="W636" i="13" s="1"/>
  <c r="M636" i="13"/>
  <c r="N636" i="13"/>
  <c r="G628" i="13"/>
  <c r="O628" i="13"/>
  <c r="M628" i="13"/>
  <c r="V628" i="13"/>
  <c r="W628" i="13" s="1"/>
  <c r="Q628" i="13"/>
  <c r="F628" i="13"/>
  <c r="R628" i="13"/>
  <c r="T628" i="13"/>
  <c r="U628" i="13"/>
  <c r="T612" i="13"/>
  <c r="K609" i="13"/>
  <c r="P609" i="13" s="1"/>
  <c r="R609" i="13"/>
  <c r="M609" i="13"/>
  <c r="V609" i="13"/>
  <c r="W609" i="13" s="1"/>
  <c r="N609" i="13"/>
  <c r="F609" i="13"/>
  <c r="G609" i="13"/>
  <c r="Q609" i="13"/>
  <c r="G586" i="13"/>
  <c r="O586" i="13"/>
  <c r="L586" i="13"/>
  <c r="U586" i="13"/>
  <c r="F586" i="13"/>
  <c r="T586" i="13"/>
  <c r="K586" i="13"/>
  <c r="P586" i="13" s="1"/>
  <c r="M586" i="13"/>
  <c r="S585" i="13"/>
  <c r="I585" i="13"/>
  <c r="G580" i="13"/>
  <c r="O580" i="13"/>
  <c r="M580" i="13"/>
  <c r="V580" i="13"/>
  <c r="W580" i="13" s="1"/>
  <c r="Q580" i="13"/>
  <c r="U580" i="13"/>
  <c r="K580" i="13"/>
  <c r="P580" i="13" s="1"/>
  <c r="K549" i="13"/>
  <c r="P549" i="13" s="1"/>
  <c r="F549" i="13"/>
  <c r="N549" i="13"/>
  <c r="V549" i="13"/>
  <c r="W549" i="13" s="1"/>
  <c r="M549" i="13"/>
  <c r="G549" i="13"/>
  <c r="Q549" i="13"/>
  <c r="L549" i="13"/>
  <c r="O549" i="13"/>
  <c r="R549" i="13"/>
  <c r="K535" i="13"/>
  <c r="P535" i="13" s="1"/>
  <c r="F535" i="13"/>
  <c r="N535" i="13"/>
  <c r="V535" i="13"/>
  <c r="W535" i="13" s="1"/>
  <c r="O535" i="13"/>
  <c r="R535" i="13"/>
  <c r="G535" i="13"/>
  <c r="T535" i="13"/>
  <c r="U535" i="13"/>
  <c r="S523" i="13"/>
  <c r="I523" i="13"/>
  <c r="G494" i="13"/>
  <c r="O494" i="13"/>
  <c r="R494" i="13"/>
  <c r="L494" i="13"/>
  <c r="V494" i="13"/>
  <c r="W494" i="13" s="1"/>
  <c r="N494" i="13"/>
  <c r="K494" i="13"/>
  <c r="P494" i="13" s="1"/>
  <c r="M494" i="13"/>
  <c r="Q483" i="13"/>
  <c r="G483" i="13"/>
  <c r="K483" i="13"/>
  <c r="P483" i="13" s="1"/>
  <c r="T483" i="13"/>
  <c r="U483" i="13"/>
  <c r="M483" i="13"/>
  <c r="N483" i="13"/>
  <c r="L483" i="13"/>
  <c r="O483" i="13"/>
  <c r="R483" i="13"/>
  <c r="Q477" i="13"/>
  <c r="M477" i="13"/>
  <c r="V477" i="13"/>
  <c r="W477" i="13" s="1"/>
  <c r="F477" i="13"/>
  <c r="U477" i="13"/>
  <c r="N477" i="13"/>
  <c r="K477" i="13"/>
  <c r="P477" i="13" s="1"/>
  <c r="L477" i="13"/>
  <c r="O477" i="13"/>
  <c r="Q463" i="13"/>
  <c r="L463" i="13"/>
  <c r="U463" i="13"/>
  <c r="F463" i="13"/>
  <c r="O463" i="13"/>
  <c r="T463" i="13"/>
  <c r="M463" i="13"/>
  <c r="K463" i="13"/>
  <c r="P463" i="13" s="1"/>
  <c r="N463" i="13"/>
  <c r="R463" i="13"/>
  <c r="Q451" i="13"/>
  <c r="G451" i="13"/>
  <c r="K451" i="13"/>
  <c r="P451" i="13" s="1"/>
  <c r="T451" i="13"/>
  <c r="U451" i="13"/>
  <c r="M451" i="13"/>
  <c r="F451" i="13"/>
  <c r="V451" i="13"/>
  <c r="W451" i="13" s="1"/>
  <c r="L451" i="13"/>
  <c r="N451" i="13"/>
  <c r="O451" i="13"/>
  <c r="R451" i="13"/>
  <c r="I372" i="13"/>
  <c r="S372" i="13"/>
  <c r="I317" i="13"/>
  <c r="S317" i="13"/>
  <c r="F846" i="13"/>
  <c r="N846" i="13"/>
  <c r="V846" i="13"/>
  <c r="W846" i="13" s="1"/>
  <c r="F842" i="13"/>
  <c r="N842" i="13"/>
  <c r="V842" i="13"/>
  <c r="W842" i="13" s="1"/>
  <c r="F838" i="13"/>
  <c r="N838" i="13"/>
  <c r="V838" i="13"/>
  <c r="W838" i="13" s="1"/>
  <c r="F834" i="13"/>
  <c r="N834" i="13"/>
  <c r="V834" i="13"/>
  <c r="W834" i="13" s="1"/>
  <c r="F830" i="13"/>
  <c r="N830" i="13"/>
  <c r="V830" i="13"/>
  <c r="W830" i="13" s="1"/>
  <c r="F826" i="13"/>
  <c r="N826" i="13"/>
  <c r="V826" i="13"/>
  <c r="W826" i="13" s="1"/>
  <c r="F822" i="13"/>
  <c r="N822" i="13"/>
  <c r="V822" i="13"/>
  <c r="W822" i="13" s="1"/>
  <c r="F818" i="13"/>
  <c r="N818" i="13"/>
  <c r="V818" i="13"/>
  <c r="W818" i="13" s="1"/>
  <c r="F814" i="13"/>
  <c r="N814" i="13"/>
  <c r="V814" i="13"/>
  <c r="W814" i="13" s="1"/>
  <c r="F810" i="13"/>
  <c r="N810" i="13"/>
  <c r="V810" i="13"/>
  <c r="W810" i="13" s="1"/>
  <c r="F806" i="13"/>
  <c r="N806" i="13"/>
  <c r="V806" i="13"/>
  <c r="W806" i="13" s="1"/>
  <c r="F802" i="13"/>
  <c r="N802" i="13"/>
  <c r="V802" i="13"/>
  <c r="W802" i="13" s="1"/>
  <c r="F798" i="13"/>
  <c r="N798" i="13"/>
  <c r="V798" i="13"/>
  <c r="W798" i="13" s="1"/>
  <c r="L794" i="13"/>
  <c r="L786" i="13"/>
  <c r="L778" i="13"/>
  <c r="L770" i="13"/>
  <c r="L762" i="13"/>
  <c r="S753" i="13"/>
  <c r="F722" i="13"/>
  <c r="N722" i="13"/>
  <c r="V722" i="13"/>
  <c r="W722" i="13" s="1"/>
  <c r="Q722" i="13"/>
  <c r="G722" i="13"/>
  <c r="R722" i="13"/>
  <c r="K722" i="13"/>
  <c r="P722" i="13" s="1"/>
  <c r="U722" i="13"/>
  <c r="F690" i="13"/>
  <c r="N690" i="13"/>
  <c r="V690" i="13"/>
  <c r="W690" i="13" s="1"/>
  <c r="Q690" i="13"/>
  <c r="G690" i="13"/>
  <c r="R690" i="13"/>
  <c r="K690" i="13"/>
  <c r="P690" i="13" s="1"/>
  <c r="U690" i="13"/>
  <c r="F678" i="13"/>
  <c r="N678" i="13"/>
  <c r="V678" i="13"/>
  <c r="W678" i="13" s="1"/>
  <c r="Q678" i="13"/>
  <c r="M678" i="13"/>
  <c r="G678" i="13"/>
  <c r="R678" i="13"/>
  <c r="I666" i="13"/>
  <c r="S666" i="13"/>
  <c r="S661" i="13"/>
  <c r="R658" i="13"/>
  <c r="F654" i="13"/>
  <c r="N654" i="13"/>
  <c r="V654" i="13"/>
  <c r="W654" i="13" s="1"/>
  <c r="Q654" i="13"/>
  <c r="K654" i="13"/>
  <c r="P654" i="13" s="1"/>
  <c r="U654" i="13"/>
  <c r="L654" i="13"/>
  <c r="R648" i="13"/>
  <c r="T643" i="13"/>
  <c r="I620" i="13"/>
  <c r="S620" i="13"/>
  <c r="G612" i="13"/>
  <c r="O612" i="13"/>
  <c r="M612" i="13"/>
  <c r="V612" i="13"/>
  <c r="W612" i="13" s="1"/>
  <c r="Q612" i="13"/>
  <c r="U612" i="13"/>
  <c r="L612" i="13"/>
  <c r="N612" i="13"/>
  <c r="G602" i="13"/>
  <c r="O602" i="13"/>
  <c r="L602" i="13"/>
  <c r="U602" i="13"/>
  <c r="F602" i="13"/>
  <c r="Q602" i="13"/>
  <c r="T602" i="13"/>
  <c r="K599" i="13"/>
  <c r="P599" i="13" s="1"/>
  <c r="Q599" i="13"/>
  <c r="L599" i="13"/>
  <c r="U599" i="13"/>
  <c r="V599" i="13"/>
  <c r="W599" i="13" s="1"/>
  <c r="M599" i="13"/>
  <c r="N599" i="13"/>
  <c r="G596" i="13"/>
  <c r="O596" i="13"/>
  <c r="M596" i="13"/>
  <c r="V596" i="13"/>
  <c r="W596" i="13" s="1"/>
  <c r="Q596" i="13"/>
  <c r="N596" i="13"/>
  <c r="F596" i="13"/>
  <c r="R596" i="13"/>
  <c r="K575" i="13"/>
  <c r="P575" i="13" s="1"/>
  <c r="M575" i="13"/>
  <c r="V575" i="13"/>
  <c r="W575" i="13" s="1"/>
  <c r="G575" i="13"/>
  <c r="L575" i="13"/>
  <c r="N575" i="13"/>
  <c r="O575" i="13"/>
  <c r="K573" i="13"/>
  <c r="P573" i="13" s="1"/>
  <c r="G573" i="13"/>
  <c r="T573" i="13"/>
  <c r="R573" i="13"/>
  <c r="U573" i="13"/>
  <c r="V573" i="13"/>
  <c r="W573" i="13" s="1"/>
  <c r="L573" i="13"/>
  <c r="G568" i="13"/>
  <c r="O568" i="13"/>
  <c r="F568" i="13"/>
  <c r="U568" i="13"/>
  <c r="K568" i="13"/>
  <c r="P568" i="13" s="1"/>
  <c r="V568" i="13"/>
  <c r="W568" i="13" s="1"/>
  <c r="L568" i="13"/>
  <c r="M568" i="13"/>
  <c r="G554" i="13"/>
  <c r="O554" i="13"/>
  <c r="R554" i="13"/>
  <c r="F554" i="13"/>
  <c r="T554" i="13"/>
  <c r="V554" i="13"/>
  <c r="W554" i="13" s="1"/>
  <c r="K554" i="13"/>
  <c r="P554" i="13" s="1"/>
  <c r="L554" i="13"/>
  <c r="M554" i="13"/>
  <c r="K545" i="13"/>
  <c r="P545" i="13" s="1"/>
  <c r="F545" i="13"/>
  <c r="N545" i="13"/>
  <c r="V545" i="13"/>
  <c r="W545" i="13" s="1"/>
  <c r="U545" i="13"/>
  <c r="O545" i="13"/>
  <c r="T545" i="13"/>
  <c r="L545" i="13"/>
  <c r="I514" i="13"/>
  <c r="S514" i="13"/>
  <c r="S495" i="13"/>
  <c r="I495" i="13"/>
  <c r="I494" i="13"/>
  <c r="S494" i="13"/>
  <c r="S458" i="13"/>
  <c r="I458" i="13"/>
  <c r="I457" i="13"/>
  <c r="S457" i="13"/>
  <c r="S354" i="13"/>
  <c r="I354" i="13"/>
  <c r="F734" i="13"/>
  <c r="N734" i="13"/>
  <c r="V734" i="13"/>
  <c r="W734" i="13" s="1"/>
  <c r="Q734" i="13"/>
  <c r="F726" i="13"/>
  <c r="N726" i="13"/>
  <c r="V726" i="13"/>
  <c r="W726" i="13" s="1"/>
  <c r="Q726" i="13"/>
  <c r="F718" i="13"/>
  <c r="N718" i="13"/>
  <c r="V718" i="13"/>
  <c r="W718" i="13" s="1"/>
  <c r="Q718" i="13"/>
  <c r="F710" i="13"/>
  <c r="N710" i="13"/>
  <c r="V710" i="13"/>
  <c r="W710" i="13" s="1"/>
  <c r="Q710" i="13"/>
  <c r="F702" i="13"/>
  <c r="N702" i="13"/>
  <c r="V702" i="13"/>
  <c r="W702" i="13" s="1"/>
  <c r="Q702" i="13"/>
  <c r="F694" i="13"/>
  <c r="N694" i="13"/>
  <c r="V694" i="13"/>
  <c r="W694" i="13" s="1"/>
  <c r="Q694" i="13"/>
  <c r="F686" i="13"/>
  <c r="N686" i="13"/>
  <c r="V686" i="13"/>
  <c r="W686" i="13" s="1"/>
  <c r="Q686" i="13"/>
  <c r="F668" i="13"/>
  <c r="N668" i="13"/>
  <c r="V668" i="13"/>
  <c r="W668" i="13" s="1"/>
  <c r="Q668" i="13"/>
  <c r="R662" i="13"/>
  <c r="F652" i="13"/>
  <c r="N652" i="13"/>
  <c r="V652" i="13"/>
  <c r="W652" i="13" s="1"/>
  <c r="Q652" i="13"/>
  <c r="R644" i="13"/>
  <c r="S643" i="13"/>
  <c r="I643" i="13"/>
  <c r="Q637" i="13"/>
  <c r="G630" i="13"/>
  <c r="O630" i="13"/>
  <c r="M630" i="13"/>
  <c r="V630" i="13"/>
  <c r="W630" i="13" s="1"/>
  <c r="G626" i="13"/>
  <c r="O626" i="13"/>
  <c r="Q626" i="13"/>
  <c r="K626" i="13"/>
  <c r="P626" i="13" s="1"/>
  <c r="T626" i="13"/>
  <c r="R613" i="13"/>
  <c r="R607" i="13"/>
  <c r="G600" i="13"/>
  <c r="O600" i="13"/>
  <c r="F600" i="13"/>
  <c r="K595" i="13"/>
  <c r="P595" i="13" s="1"/>
  <c r="F595" i="13"/>
  <c r="O595" i="13"/>
  <c r="R595" i="13"/>
  <c r="Q582" i="13"/>
  <c r="R578" i="13"/>
  <c r="K577" i="13"/>
  <c r="P577" i="13" s="1"/>
  <c r="R577" i="13"/>
  <c r="M577" i="13"/>
  <c r="V577" i="13"/>
  <c r="W577" i="13" s="1"/>
  <c r="T572" i="13"/>
  <c r="G570" i="13"/>
  <c r="O570" i="13"/>
  <c r="L570" i="13"/>
  <c r="U570" i="13"/>
  <c r="F570" i="13"/>
  <c r="T565" i="13"/>
  <c r="G564" i="13"/>
  <c r="O564" i="13"/>
  <c r="M564" i="13"/>
  <c r="V564" i="13"/>
  <c r="W564" i="13" s="1"/>
  <c r="Q564" i="13"/>
  <c r="T559" i="13"/>
  <c r="K557" i="13"/>
  <c r="P557" i="13" s="1"/>
  <c r="G557" i="13"/>
  <c r="T557" i="13"/>
  <c r="S543" i="13"/>
  <c r="I543" i="13"/>
  <c r="K539" i="13"/>
  <c r="P539" i="13" s="1"/>
  <c r="F539" i="13"/>
  <c r="N539" i="13"/>
  <c r="V539" i="13"/>
  <c r="W539" i="13" s="1"/>
  <c r="G539" i="13"/>
  <c r="Q539" i="13"/>
  <c r="U539" i="13"/>
  <c r="I536" i="13"/>
  <c r="S536" i="13"/>
  <c r="T534" i="13"/>
  <c r="U532" i="13"/>
  <c r="U526" i="13"/>
  <c r="V524" i="13"/>
  <c r="W524" i="13" s="1"/>
  <c r="G522" i="13"/>
  <c r="O522" i="13"/>
  <c r="R522" i="13"/>
  <c r="F522" i="13"/>
  <c r="T522" i="13"/>
  <c r="U522" i="13"/>
  <c r="U518" i="13"/>
  <c r="K509" i="13"/>
  <c r="P509" i="13" s="1"/>
  <c r="F509" i="13"/>
  <c r="N509" i="13"/>
  <c r="V509" i="13"/>
  <c r="W509" i="13" s="1"/>
  <c r="R509" i="13"/>
  <c r="L509" i="13"/>
  <c r="S505" i="13"/>
  <c r="I505" i="13"/>
  <c r="G496" i="13"/>
  <c r="O496" i="13"/>
  <c r="R496" i="13"/>
  <c r="T496" i="13"/>
  <c r="M496" i="13"/>
  <c r="L496" i="13"/>
  <c r="Q479" i="13"/>
  <c r="L479" i="13"/>
  <c r="U479" i="13"/>
  <c r="F479" i="13"/>
  <c r="O479" i="13"/>
  <c r="T479" i="13"/>
  <c r="R479" i="13"/>
  <c r="Q469" i="13"/>
  <c r="M469" i="13"/>
  <c r="V469" i="13"/>
  <c r="W469" i="13" s="1"/>
  <c r="F469" i="13"/>
  <c r="U469" i="13"/>
  <c r="L469" i="13"/>
  <c r="I446" i="13"/>
  <c r="S446" i="13"/>
  <c r="I443" i="13"/>
  <c r="S443" i="13"/>
  <c r="S418" i="13"/>
  <c r="I418" i="13"/>
  <c r="F389" i="13"/>
  <c r="N389" i="13"/>
  <c r="V389" i="13"/>
  <c r="W389" i="13" s="1"/>
  <c r="Q389" i="13"/>
  <c r="G389" i="13"/>
  <c r="R389" i="13"/>
  <c r="O389" i="13"/>
  <c r="T389" i="13"/>
  <c r="K389" i="13"/>
  <c r="P389" i="13" s="1"/>
  <c r="L389" i="13"/>
  <c r="M389" i="13"/>
  <c r="U389" i="13"/>
  <c r="F365" i="13"/>
  <c r="N365" i="13"/>
  <c r="V365" i="13"/>
  <c r="W365" i="13" s="1"/>
  <c r="Q365" i="13"/>
  <c r="L365" i="13"/>
  <c r="U365" i="13"/>
  <c r="K365" i="13"/>
  <c r="P365" i="13" s="1"/>
  <c r="O365" i="13"/>
  <c r="G365" i="13"/>
  <c r="M365" i="13"/>
  <c r="R365" i="13"/>
  <c r="T365" i="13"/>
  <c r="F307" i="13"/>
  <c r="N307" i="13"/>
  <c r="V307" i="13"/>
  <c r="W307" i="13" s="1"/>
  <c r="Q307" i="13"/>
  <c r="O307" i="13"/>
  <c r="K307" i="13"/>
  <c r="P307" i="13" s="1"/>
  <c r="U307" i="13"/>
  <c r="L307" i="13"/>
  <c r="G307" i="13"/>
  <c r="M307" i="13"/>
  <c r="R307" i="13"/>
  <c r="K273" i="13"/>
  <c r="P273" i="13" s="1"/>
  <c r="Q273" i="13"/>
  <c r="L273" i="13"/>
  <c r="U273" i="13"/>
  <c r="G273" i="13"/>
  <c r="R273" i="13"/>
  <c r="V273" i="13"/>
  <c r="W273" i="13" s="1"/>
  <c r="M273" i="13"/>
  <c r="F273" i="13"/>
  <c r="N273" i="13"/>
  <c r="O273" i="13"/>
  <c r="T273" i="13"/>
  <c r="F169" i="13"/>
  <c r="N169" i="13"/>
  <c r="V169" i="13"/>
  <c r="W169" i="13" s="1"/>
  <c r="Q169" i="13"/>
  <c r="T169" i="13"/>
  <c r="M169" i="13"/>
  <c r="O169" i="13"/>
  <c r="G169" i="13"/>
  <c r="R169" i="13"/>
  <c r="L169" i="13"/>
  <c r="K169" i="13"/>
  <c r="P169" i="13" s="1"/>
  <c r="U169" i="13"/>
  <c r="F662" i="13"/>
  <c r="N662" i="13"/>
  <c r="V662" i="13"/>
  <c r="W662" i="13" s="1"/>
  <c r="Q662" i="13"/>
  <c r="G650" i="13"/>
  <c r="O650" i="13"/>
  <c r="L650" i="13"/>
  <c r="U650" i="13"/>
  <c r="F650" i="13"/>
  <c r="G644" i="13"/>
  <c r="O644" i="13"/>
  <c r="M644" i="13"/>
  <c r="V644" i="13"/>
  <c r="W644" i="13" s="1"/>
  <c r="Q644" i="13"/>
  <c r="K637" i="13"/>
  <c r="P637" i="13" s="1"/>
  <c r="G637" i="13"/>
  <c r="T637" i="13"/>
  <c r="K631" i="13"/>
  <c r="P631" i="13" s="1"/>
  <c r="Q631" i="13"/>
  <c r="L631" i="13"/>
  <c r="U631" i="13"/>
  <c r="G620" i="13"/>
  <c r="O620" i="13"/>
  <c r="R620" i="13"/>
  <c r="L620" i="13"/>
  <c r="U620" i="13"/>
  <c r="K613" i="13"/>
  <c r="P613" i="13" s="1"/>
  <c r="L613" i="13"/>
  <c r="U613" i="13"/>
  <c r="F613" i="13"/>
  <c r="O613" i="13"/>
  <c r="K607" i="13"/>
  <c r="P607" i="13" s="1"/>
  <c r="M607" i="13"/>
  <c r="V607" i="13"/>
  <c r="W607" i="13" s="1"/>
  <c r="G607" i="13"/>
  <c r="S595" i="13"/>
  <c r="I595" i="13"/>
  <c r="G582" i="13"/>
  <c r="O582" i="13"/>
  <c r="M582" i="13"/>
  <c r="V582" i="13"/>
  <c r="W582" i="13" s="1"/>
  <c r="G578" i="13"/>
  <c r="O578" i="13"/>
  <c r="Q578" i="13"/>
  <c r="K578" i="13"/>
  <c r="P578" i="13" s="1"/>
  <c r="T578" i="13"/>
  <c r="R565" i="13"/>
  <c r="R559" i="13"/>
  <c r="K555" i="13"/>
  <c r="P555" i="13" s="1"/>
  <c r="F555" i="13"/>
  <c r="N555" i="13"/>
  <c r="V555" i="13"/>
  <c r="W555" i="13" s="1"/>
  <c r="G555" i="13"/>
  <c r="Q555" i="13"/>
  <c r="U555" i="13"/>
  <c r="I552" i="13"/>
  <c r="S552" i="13"/>
  <c r="Q528" i="13"/>
  <c r="T526" i="13"/>
  <c r="Q522" i="13"/>
  <c r="T518" i="13"/>
  <c r="G516" i="13"/>
  <c r="O516" i="13"/>
  <c r="R516" i="13"/>
  <c r="L516" i="13"/>
  <c r="V516" i="13"/>
  <c r="W516" i="13" s="1"/>
  <c r="F516" i="13"/>
  <c r="Q516" i="13"/>
  <c r="K513" i="13"/>
  <c r="P513" i="13" s="1"/>
  <c r="F513" i="13"/>
  <c r="N513" i="13"/>
  <c r="V513" i="13"/>
  <c r="W513" i="13" s="1"/>
  <c r="U513" i="13"/>
  <c r="O513" i="13"/>
  <c r="G513" i="13"/>
  <c r="R513" i="13"/>
  <c r="U511" i="13"/>
  <c r="S509" i="13"/>
  <c r="I509" i="13"/>
  <c r="K501" i="13"/>
  <c r="P501" i="13" s="1"/>
  <c r="F501" i="13"/>
  <c r="N501" i="13"/>
  <c r="V501" i="13"/>
  <c r="W501" i="13" s="1"/>
  <c r="M501" i="13"/>
  <c r="G501" i="13"/>
  <c r="Q501" i="13"/>
  <c r="S499" i="13"/>
  <c r="I499" i="13"/>
  <c r="K493" i="13"/>
  <c r="P493" i="13" s="1"/>
  <c r="F493" i="13"/>
  <c r="N493" i="13"/>
  <c r="V493" i="13"/>
  <c r="W493" i="13" s="1"/>
  <c r="R493" i="13"/>
  <c r="L493" i="13"/>
  <c r="U493" i="13"/>
  <c r="K491" i="13"/>
  <c r="P491" i="13" s="1"/>
  <c r="F491" i="13"/>
  <c r="N491" i="13"/>
  <c r="V491" i="13"/>
  <c r="W491" i="13" s="1"/>
  <c r="G491" i="13"/>
  <c r="Q491" i="13"/>
  <c r="U491" i="13"/>
  <c r="I488" i="13"/>
  <c r="S488" i="13"/>
  <c r="S486" i="13"/>
  <c r="R469" i="13"/>
  <c r="V459" i="13"/>
  <c r="W459" i="13" s="1"/>
  <c r="T453" i="13"/>
  <c r="S450" i="13"/>
  <c r="I450" i="13"/>
  <c r="Q437" i="13"/>
  <c r="M437" i="13"/>
  <c r="V437" i="13"/>
  <c r="W437" i="13" s="1"/>
  <c r="F437" i="13"/>
  <c r="U437" i="13"/>
  <c r="O437" i="13"/>
  <c r="G437" i="13"/>
  <c r="T437" i="13"/>
  <c r="Q429" i="13"/>
  <c r="M429" i="13"/>
  <c r="V429" i="13"/>
  <c r="W429" i="13" s="1"/>
  <c r="F429" i="13"/>
  <c r="G429" i="13"/>
  <c r="R429" i="13"/>
  <c r="U429" i="13"/>
  <c r="L429" i="13"/>
  <c r="S382" i="13"/>
  <c r="I382" i="13"/>
  <c r="I365" i="13"/>
  <c r="S365" i="13"/>
  <c r="I335" i="13"/>
  <c r="S335" i="13"/>
  <c r="I330" i="13"/>
  <c r="S330" i="13"/>
  <c r="S273" i="13"/>
  <c r="I273" i="13"/>
  <c r="G242" i="13"/>
  <c r="O242" i="13"/>
  <c r="F242" i="13"/>
  <c r="U242" i="13"/>
  <c r="N242" i="13"/>
  <c r="M242" i="13"/>
  <c r="K242" i="13"/>
  <c r="P242" i="13" s="1"/>
  <c r="Q242" i="13"/>
  <c r="L242" i="13"/>
  <c r="R242" i="13"/>
  <c r="T242" i="13"/>
  <c r="V242" i="13"/>
  <c r="W242" i="13" s="1"/>
  <c r="G230" i="13"/>
  <c r="O230" i="13"/>
  <c r="R230" i="13"/>
  <c r="L230" i="13"/>
  <c r="U230" i="13"/>
  <c r="T230" i="13"/>
  <c r="N230" i="13"/>
  <c r="F230" i="13"/>
  <c r="V230" i="13"/>
  <c r="W230" i="13" s="1"/>
  <c r="M230" i="13"/>
  <c r="Q230" i="13"/>
  <c r="S226" i="13"/>
  <c r="I226" i="13"/>
  <c r="G572" i="13"/>
  <c r="O572" i="13"/>
  <c r="R572" i="13"/>
  <c r="L572" i="13"/>
  <c r="U572" i="13"/>
  <c r="K565" i="13"/>
  <c r="P565" i="13" s="1"/>
  <c r="L565" i="13"/>
  <c r="U565" i="13"/>
  <c r="F565" i="13"/>
  <c r="O565" i="13"/>
  <c r="K559" i="13"/>
  <c r="P559" i="13" s="1"/>
  <c r="M559" i="13"/>
  <c r="V559" i="13"/>
  <c r="W559" i="13" s="1"/>
  <c r="G559" i="13"/>
  <c r="S537" i="13"/>
  <c r="I537" i="13"/>
  <c r="G534" i="13"/>
  <c r="O534" i="13"/>
  <c r="R534" i="13"/>
  <c r="M534" i="13"/>
  <c r="Q534" i="13"/>
  <c r="G532" i="13"/>
  <c r="O532" i="13"/>
  <c r="R532" i="13"/>
  <c r="L532" i="13"/>
  <c r="V532" i="13"/>
  <c r="W532" i="13" s="1"/>
  <c r="F532" i="13"/>
  <c r="G528" i="13"/>
  <c r="O528" i="13"/>
  <c r="R528" i="13"/>
  <c r="T528" i="13"/>
  <c r="M528" i="13"/>
  <c r="G526" i="13"/>
  <c r="O526" i="13"/>
  <c r="R526" i="13"/>
  <c r="L526" i="13"/>
  <c r="V526" i="13"/>
  <c r="W526" i="13" s="1"/>
  <c r="G524" i="13"/>
  <c r="O524" i="13"/>
  <c r="R524" i="13"/>
  <c r="Q524" i="13"/>
  <c r="K524" i="13"/>
  <c r="P524" i="13" s="1"/>
  <c r="U524" i="13"/>
  <c r="F524" i="13"/>
  <c r="G518" i="13"/>
  <c r="O518" i="13"/>
  <c r="R518" i="13"/>
  <c r="M518" i="13"/>
  <c r="Q518" i="13"/>
  <c r="N518" i="13"/>
  <c r="K511" i="13"/>
  <c r="P511" i="13" s="1"/>
  <c r="F511" i="13"/>
  <c r="N511" i="13"/>
  <c r="V511" i="13"/>
  <c r="W511" i="13" s="1"/>
  <c r="T511" i="13"/>
  <c r="M511" i="13"/>
  <c r="S501" i="13"/>
  <c r="I501" i="13"/>
  <c r="Q485" i="13"/>
  <c r="M485" i="13"/>
  <c r="V485" i="13"/>
  <c r="W485" i="13" s="1"/>
  <c r="F485" i="13"/>
  <c r="U485" i="13"/>
  <c r="N485" i="13"/>
  <c r="Q475" i="13"/>
  <c r="G475" i="13"/>
  <c r="K475" i="13"/>
  <c r="P475" i="13" s="1"/>
  <c r="T475" i="13"/>
  <c r="U475" i="13"/>
  <c r="M475" i="13"/>
  <c r="L475" i="13"/>
  <c r="Q471" i="13"/>
  <c r="L471" i="13"/>
  <c r="U471" i="13"/>
  <c r="F471" i="13"/>
  <c r="O471" i="13"/>
  <c r="T471" i="13"/>
  <c r="N471" i="13"/>
  <c r="Q459" i="13"/>
  <c r="G459" i="13"/>
  <c r="K459" i="13"/>
  <c r="P459" i="13" s="1"/>
  <c r="T459" i="13"/>
  <c r="U459" i="13"/>
  <c r="M459" i="13"/>
  <c r="Q453" i="13"/>
  <c r="M453" i="13"/>
  <c r="V453" i="13"/>
  <c r="W453" i="13" s="1"/>
  <c r="F453" i="13"/>
  <c r="U453" i="13"/>
  <c r="I441" i="13"/>
  <c r="S441" i="13"/>
  <c r="I413" i="13"/>
  <c r="S413" i="13"/>
  <c r="I377" i="13"/>
  <c r="S377" i="13"/>
  <c r="S368" i="13"/>
  <c r="I368" i="13"/>
  <c r="F337" i="13"/>
  <c r="N337" i="13"/>
  <c r="V337" i="13"/>
  <c r="W337" i="13" s="1"/>
  <c r="Q337" i="13"/>
  <c r="O337" i="13"/>
  <c r="K337" i="13"/>
  <c r="P337" i="13" s="1"/>
  <c r="L337" i="13"/>
  <c r="M337" i="13"/>
  <c r="R337" i="13"/>
  <c r="T337" i="13"/>
  <c r="U337" i="13"/>
  <c r="S326" i="13"/>
  <c r="I326" i="13"/>
  <c r="I296" i="13"/>
  <c r="S296" i="13"/>
  <c r="G236" i="13"/>
  <c r="O236" i="13"/>
  <c r="Q236" i="13"/>
  <c r="K236" i="13"/>
  <c r="P236" i="13" s="1"/>
  <c r="T236" i="13"/>
  <c r="F236" i="13"/>
  <c r="R236" i="13"/>
  <c r="L236" i="13"/>
  <c r="V236" i="13"/>
  <c r="W236" i="13" s="1"/>
  <c r="M236" i="13"/>
  <c r="N236" i="13"/>
  <c r="U236" i="13"/>
  <c r="L734" i="13"/>
  <c r="L726" i="13"/>
  <c r="L718" i="13"/>
  <c r="L710" i="13"/>
  <c r="L702" i="13"/>
  <c r="L694" i="13"/>
  <c r="L686" i="13"/>
  <c r="L668" i="13"/>
  <c r="F666" i="13"/>
  <c r="N666" i="13"/>
  <c r="V666" i="13"/>
  <c r="W666" i="13" s="1"/>
  <c r="Q666" i="13"/>
  <c r="M662" i="13"/>
  <c r="L652" i="13"/>
  <c r="N650" i="13"/>
  <c r="K645" i="13"/>
  <c r="P645" i="13" s="1"/>
  <c r="L645" i="13"/>
  <c r="U645" i="13"/>
  <c r="F645" i="13"/>
  <c r="O645" i="13"/>
  <c r="L644" i="13"/>
  <c r="K639" i="13"/>
  <c r="P639" i="13" s="1"/>
  <c r="M639" i="13"/>
  <c r="V639" i="13"/>
  <c r="W639" i="13" s="1"/>
  <c r="G639" i="13"/>
  <c r="M637" i="13"/>
  <c r="I635" i="13"/>
  <c r="M631" i="13"/>
  <c r="U630" i="13"/>
  <c r="K630" i="13"/>
  <c r="P630" i="13" s="1"/>
  <c r="S627" i="13"/>
  <c r="I627" i="13"/>
  <c r="L626" i="13"/>
  <c r="N620" i="13"/>
  <c r="I617" i="13"/>
  <c r="G614" i="13"/>
  <c r="O614" i="13"/>
  <c r="M614" i="13"/>
  <c r="V614" i="13"/>
  <c r="W614" i="13" s="1"/>
  <c r="N613" i="13"/>
  <c r="G610" i="13"/>
  <c r="O610" i="13"/>
  <c r="Q610" i="13"/>
  <c r="K610" i="13"/>
  <c r="P610" i="13" s="1"/>
  <c r="T610" i="13"/>
  <c r="N607" i="13"/>
  <c r="L600" i="13"/>
  <c r="I599" i="13"/>
  <c r="M595" i="13"/>
  <c r="G584" i="13"/>
  <c r="O584" i="13"/>
  <c r="F584" i="13"/>
  <c r="L582" i="13"/>
  <c r="K579" i="13"/>
  <c r="P579" i="13" s="1"/>
  <c r="F579" i="13"/>
  <c r="O579" i="13"/>
  <c r="R579" i="13"/>
  <c r="M578" i="13"/>
  <c r="M570" i="13"/>
  <c r="K564" i="13"/>
  <c r="P564" i="13" s="1"/>
  <c r="K561" i="13"/>
  <c r="P561" i="13" s="1"/>
  <c r="R561" i="13"/>
  <c r="M561" i="13"/>
  <c r="V561" i="13"/>
  <c r="W561" i="13" s="1"/>
  <c r="O559" i="13"/>
  <c r="L557" i="13"/>
  <c r="O555" i="13"/>
  <c r="S553" i="13"/>
  <c r="I553" i="13"/>
  <c r="G550" i="13"/>
  <c r="O550" i="13"/>
  <c r="R550" i="13"/>
  <c r="M550" i="13"/>
  <c r="Q550" i="13"/>
  <c r="G548" i="13"/>
  <c r="O548" i="13"/>
  <c r="R548" i="13"/>
  <c r="L548" i="13"/>
  <c r="V548" i="13"/>
  <c r="W548" i="13" s="1"/>
  <c r="F548" i="13"/>
  <c r="G544" i="13"/>
  <c r="O544" i="13"/>
  <c r="R544" i="13"/>
  <c r="T544" i="13"/>
  <c r="M544" i="13"/>
  <c r="G542" i="13"/>
  <c r="O542" i="13"/>
  <c r="R542" i="13"/>
  <c r="L542" i="13"/>
  <c r="V542" i="13"/>
  <c r="W542" i="13" s="1"/>
  <c r="M539" i="13"/>
  <c r="N534" i="13"/>
  <c r="Q532" i="13"/>
  <c r="N528" i="13"/>
  <c r="I526" i="13"/>
  <c r="S526" i="13"/>
  <c r="M522" i="13"/>
  <c r="I520" i="13"/>
  <c r="S520" i="13"/>
  <c r="N516" i="13"/>
  <c r="Q511" i="13"/>
  <c r="S511" i="13"/>
  <c r="I511" i="13"/>
  <c r="O509" i="13"/>
  <c r="G506" i="13"/>
  <c r="O506" i="13"/>
  <c r="R506" i="13"/>
  <c r="F506" i="13"/>
  <c r="T506" i="13"/>
  <c r="K496" i="13"/>
  <c r="P496" i="13" s="1"/>
  <c r="K495" i="13"/>
  <c r="P495" i="13" s="1"/>
  <c r="F495" i="13"/>
  <c r="N495" i="13"/>
  <c r="V495" i="13"/>
  <c r="W495" i="13" s="1"/>
  <c r="T495" i="13"/>
  <c r="M495" i="13"/>
  <c r="S489" i="13"/>
  <c r="I489" i="13"/>
  <c r="R485" i="13"/>
  <c r="M479" i="13"/>
  <c r="N469" i="13"/>
  <c r="R459" i="13"/>
  <c r="Q455" i="13"/>
  <c r="L455" i="13"/>
  <c r="U455" i="13"/>
  <c r="F455" i="13"/>
  <c r="O455" i="13"/>
  <c r="T455" i="13"/>
  <c r="K455" i="13"/>
  <c r="P455" i="13" s="1"/>
  <c r="O453" i="13"/>
  <c r="Q427" i="13"/>
  <c r="G427" i="13"/>
  <c r="K427" i="13"/>
  <c r="P427" i="13" s="1"/>
  <c r="T427" i="13"/>
  <c r="U427" i="13"/>
  <c r="V427" i="13"/>
  <c r="W427" i="13" s="1"/>
  <c r="M427" i="13"/>
  <c r="R427" i="13"/>
  <c r="F427" i="13"/>
  <c r="Q421" i="13"/>
  <c r="M421" i="13"/>
  <c r="V421" i="13"/>
  <c r="W421" i="13" s="1"/>
  <c r="F421" i="13"/>
  <c r="G421" i="13"/>
  <c r="R421" i="13"/>
  <c r="U421" i="13"/>
  <c r="L421" i="13"/>
  <c r="O421" i="13"/>
  <c r="I400" i="13"/>
  <c r="S400" i="13"/>
  <c r="G284" i="13"/>
  <c r="O284" i="13"/>
  <c r="Q284" i="13"/>
  <c r="K284" i="13"/>
  <c r="P284" i="13" s="1"/>
  <c r="T284" i="13"/>
  <c r="F284" i="13"/>
  <c r="R284" i="13"/>
  <c r="M284" i="13"/>
  <c r="L284" i="13"/>
  <c r="N284" i="13"/>
  <c r="U284" i="13"/>
  <c r="I405" i="13"/>
  <c r="S405" i="13"/>
  <c r="F399" i="13"/>
  <c r="N399" i="13"/>
  <c r="V399" i="13"/>
  <c r="W399" i="13" s="1"/>
  <c r="Q399" i="13"/>
  <c r="G399" i="13"/>
  <c r="R399" i="13"/>
  <c r="T399" i="13"/>
  <c r="K399" i="13"/>
  <c r="P399" i="13" s="1"/>
  <c r="L399" i="13"/>
  <c r="O399" i="13"/>
  <c r="K297" i="13"/>
  <c r="P297" i="13" s="1"/>
  <c r="M297" i="13"/>
  <c r="V297" i="13"/>
  <c r="W297" i="13" s="1"/>
  <c r="G297" i="13"/>
  <c r="F297" i="13"/>
  <c r="R297" i="13"/>
  <c r="L297" i="13"/>
  <c r="O297" i="13"/>
  <c r="N297" i="13"/>
  <c r="Q297" i="13"/>
  <c r="T297" i="13"/>
  <c r="K279" i="13"/>
  <c r="P279" i="13" s="1"/>
  <c r="G279" i="13"/>
  <c r="T279" i="13"/>
  <c r="L279" i="13"/>
  <c r="R279" i="13"/>
  <c r="V279" i="13"/>
  <c r="W279" i="13" s="1"/>
  <c r="M279" i="13"/>
  <c r="F279" i="13"/>
  <c r="N279" i="13"/>
  <c r="K251" i="13"/>
  <c r="P251" i="13" s="1"/>
  <c r="R251" i="13"/>
  <c r="M251" i="13"/>
  <c r="V251" i="13"/>
  <c r="W251" i="13" s="1"/>
  <c r="F251" i="13"/>
  <c r="U251" i="13"/>
  <c r="O251" i="13"/>
  <c r="N251" i="13"/>
  <c r="Q251" i="13"/>
  <c r="G251" i="13"/>
  <c r="L251" i="13"/>
  <c r="T251" i="13"/>
  <c r="K237" i="13"/>
  <c r="P237" i="13" s="1"/>
  <c r="F237" i="13"/>
  <c r="O237" i="13"/>
  <c r="R237" i="13"/>
  <c r="V237" i="13"/>
  <c r="W237" i="13" s="1"/>
  <c r="Q237" i="13"/>
  <c r="L237" i="13"/>
  <c r="T237" i="13"/>
  <c r="U237" i="13"/>
  <c r="G237" i="13"/>
  <c r="M237" i="13"/>
  <c r="N237" i="13"/>
  <c r="I171" i="13"/>
  <c r="S171" i="13"/>
  <c r="I510" i="13"/>
  <c r="S510" i="13"/>
  <c r="G508" i="13"/>
  <c r="O508" i="13"/>
  <c r="R508" i="13"/>
  <c r="Q508" i="13"/>
  <c r="K508" i="13"/>
  <c r="P508" i="13" s="1"/>
  <c r="U508" i="13"/>
  <c r="K503" i="13"/>
  <c r="P503" i="13" s="1"/>
  <c r="F503" i="13"/>
  <c r="N503" i="13"/>
  <c r="V503" i="13"/>
  <c r="W503" i="13" s="1"/>
  <c r="O503" i="13"/>
  <c r="R503" i="13"/>
  <c r="K497" i="13"/>
  <c r="P497" i="13" s="1"/>
  <c r="F497" i="13"/>
  <c r="N497" i="13"/>
  <c r="V497" i="13"/>
  <c r="W497" i="13" s="1"/>
  <c r="U497" i="13"/>
  <c r="O497" i="13"/>
  <c r="G490" i="13"/>
  <c r="O490" i="13"/>
  <c r="R490" i="13"/>
  <c r="F490" i="13"/>
  <c r="T490" i="13"/>
  <c r="Q443" i="13"/>
  <c r="G443" i="13"/>
  <c r="K443" i="13"/>
  <c r="P443" i="13" s="1"/>
  <c r="T443" i="13"/>
  <c r="U443" i="13"/>
  <c r="M443" i="13"/>
  <c r="I399" i="13"/>
  <c r="S399" i="13"/>
  <c r="S395" i="13"/>
  <c r="F385" i="13"/>
  <c r="N385" i="13"/>
  <c r="V385" i="13"/>
  <c r="W385" i="13" s="1"/>
  <c r="Q385" i="13"/>
  <c r="O385" i="13"/>
  <c r="G385" i="13"/>
  <c r="T385" i="13"/>
  <c r="K385" i="13"/>
  <c r="P385" i="13" s="1"/>
  <c r="L385" i="13"/>
  <c r="M385" i="13"/>
  <c r="I371" i="13"/>
  <c r="S371" i="13"/>
  <c r="I329" i="13"/>
  <c r="S329" i="13"/>
  <c r="F309" i="13"/>
  <c r="N309" i="13"/>
  <c r="V309" i="13"/>
  <c r="W309" i="13" s="1"/>
  <c r="Q309" i="13"/>
  <c r="K309" i="13"/>
  <c r="P309" i="13" s="1"/>
  <c r="U309" i="13"/>
  <c r="G309" i="13"/>
  <c r="R309" i="13"/>
  <c r="L309" i="13"/>
  <c r="M309" i="13"/>
  <c r="T309" i="13"/>
  <c r="I301" i="13"/>
  <c r="S301" i="13"/>
  <c r="G292" i="13"/>
  <c r="O292" i="13"/>
  <c r="L292" i="13"/>
  <c r="U292" i="13"/>
  <c r="F292" i="13"/>
  <c r="M292" i="13"/>
  <c r="T292" i="13"/>
  <c r="N292" i="13"/>
  <c r="Q292" i="13"/>
  <c r="K292" i="13"/>
  <c r="P292" i="13" s="1"/>
  <c r="R292" i="13"/>
  <c r="S279" i="13"/>
  <c r="I279" i="13"/>
  <c r="I180" i="13"/>
  <c r="S180" i="13"/>
  <c r="F177" i="13"/>
  <c r="N177" i="13"/>
  <c r="V177" i="13"/>
  <c r="W177" i="13" s="1"/>
  <c r="Q177" i="13"/>
  <c r="O177" i="13"/>
  <c r="T177" i="13"/>
  <c r="U177" i="13"/>
  <c r="L177" i="13"/>
  <c r="R177" i="13"/>
  <c r="G177" i="13"/>
  <c r="K177" i="13"/>
  <c r="P177" i="13" s="1"/>
  <c r="M177" i="13"/>
  <c r="F369" i="13"/>
  <c r="N369" i="13"/>
  <c r="V369" i="13"/>
  <c r="W369" i="13" s="1"/>
  <c r="Q369" i="13"/>
  <c r="O369" i="13"/>
  <c r="T369" i="13"/>
  <c r="U369" i="13"/>
  <c r="L369" i="13"/>
  <c r="G369" i="13"/>
  <c r="K369" i="13"/>
  <c r="P369" i="13" s="1"/>
  <c r="F349" i="13"/>
  <c r="N349" i="13"/>
  <c r="V349" i="13"/>
  <c r="W349" i="13" s="1"/>
  <c r="Q349" i="13"/>
  <c r="L349" i="13"/>
  <c r="K349" i="13"/>
  <c r="P349" i="13" s="1"/>
  <c r="M349" i="13"/>
  <c r="O349" i="13"/>
  <c r="R349" i="13"/>
  <c r="T349" i="13"/>
  <c r="F341" i="13"/>
  <c r="N341" i="13"/>
  <c r="V341" i="13"/>
  <c r="W341" i="13" s="1"/>
  <c r="Q341" i="13"/>
  <c r="G341" i="13"/>
  <c r="R341" i="13"/>
  <c r="T341" i="13"/>
  <c r="U341" i="13"/>
  <c r="L341" i="13"/>
  <c r="K341" i="13"/>
  <c r="P341" i="13" s="1"/>
  <c r="M341" i="13"/>
  <c r="I320" i="13"/>
  <c r="S320" i="13"/>
  <c r="I311" i="13"/>
  <c r="S311" i="13"/>
  <c r="F303" i="13"/>
  <c r="N303" i="13"/>
  <c r="V303" i="13"/>
  <c r="W303" i="13" s="1"/>
  <c r="Q303" i="13"/>
  <c r="L303" i="13"/>
  <c r="U303" i="13"/>
  <c r="M303" i="13"/>
  <c r="G303" i="13"/>
  <c r="K303" i="13"/>
  <c r="P303" i="13" s="1"/>
  <c r="G268" i="13"/>
  <c r="O268" i="13"/>
  <c r="Q268" i="13"/>
  <c r="K268" i="13"/>
  <c r="P268" i="13" s="1"/>
  <c r="T268" i="13"/>
  <c r="N268" i="13"/>
  <c r="F268" i="13"/>
  <c r="M268" i="13"/>
  <c r="L268" i="13"/>
  <c r="R268" i="13"/>
  <c r="U268" i="13"/>
  <c r="K221" i="13"/>
  <c r="P221" i="13" s="1"/>
  <c r="F221" i="13"/>
  <c r="O221" i="13"/>
  <c r="R221" i="13"/>
  <c r="N221" i="13"/>
  <c r="U221" i="13"/>
  <c r="Q221" i="13"/>
  <c r="L221" i="13"/>
  <c r="T221" i="13"/>
  <c r="M221" i="13"/>
  <c r="V221" i="13"/>
  <c r="W221" i="13" s="1"/>
  <c r="Q445" i="13"/>
  <c r="M445" i="13"/>
  <c r="V445" i="13"/>
  <c r="W445" i="13" s="1"/>
  <c r="F445" i="13"/>
  <c r="U445" i="13"/>
  <c r="Q439" i="13"/>
  <c r="L439" i="13"/>
  <c r="U439" i="13"/>
  <c r="F439" i="13"/>
  <c r="O439" i="13"/>
  <c r="T439" i="13"/>
  <c r="U399" i="13"/>
  <c r="I397" i="13"/>
  <c r="S397" i="13"/>
  <c r="F393" i="13"/>
  <c r="N393" i="13"/>
  <c r="V393" i="13"/>
  <c r="W393" i="13" s="1"/>
  <c r="Q393" i="13"/>
  <c r="T393" i="13"/>
  <c r="K393" i="13"/>
  <c r="P393" i="13" s="1"/>
  <c r="L393" i="13"/>
  <c r="O393" i="13"/>
  <c r="G393" i="13"/>
  <c r="M393" i="13"/>
  <c r="I386" i="13"/>
  <c r="S386" i="13"/>
  <c r="I303" i="13"/>
  <c r="S303" i="13"/>
  <c r="I298" i="13"/>
  <c r="S298" i="13"/>
  <c r="G294" i="13"/>
  <c r="O294" i="13"/>
  <c r="R294" i="13"/>
  <c r="L294" i="13"/>
  <c r="U294" i="13"/>
  <c r="K294" i="13"/>
  <c r="P294" i="13" s="1"/>
  <c r="F294" i="13"/>
  <c r="V294" i="13"/>
  <c r="W294" i="13" s="1"/>
  <c r="M294" i="13"/>
  <c r="N294" i="13"/>
  <c r="Q294" i="13"/>
  <c r="U279" i="13"/>
  <c r="G252" i="13"/>
  <c r="O252" i="13"/>
  <c r="Q252" i="13"/>
  <c r="K252" i="13"/>
  <c r="P252" i="13" s="1"/>
  <c r="T252" i="13"/>
  <c r="M252" i="13"/>
  <c r="N252" i="13"/>
  <c r="L252" i="13"/>
  <c r="U252" i="13"/>
  <c r="R252" i="13"/>
  <c r="V252" i="13"/>
  <c r="W252" i="13" s="1"/>
  <c r="K225" i="13"/>
  <c r="P225" i="13" s="1"/>
  <c r="Q225" i="13"/>
  <c r="L225" i="13"/>
  <c r="U225" i="13"/>
  <c r="F225" i="13"/>
  <c r="M225" i="13"/>
  <c r="G225" i="13"/>
  <c r="T225" i="13"/>
  <c r="R225" i="13"/>
  <c r="V225" i="13"/>
  <c r="W225" i="13" s="1"/>
  <c r="N225" i="13"/>
  <c r="O225" i="13"/>
  <c r="S176" i="13"/>
  <c r="I176" i="13"/>
  <c r="Q649" i="13"/>
  <c r="G640" i="13"/>
  <c r="O640" i="13"/>
  <c r="Q633" i="13"/>
  <c r="G624" i="13"/>
  <c r="O624" i="13"/>
  <c r="Q617" i="13"/>
  <c r="G608" i="13"/>
  <c r="O608" i="13"/>
  <c r="Q601" i="13"/>
  <c r="G592" i="13"/>
  <c r="O592" i="13"/>
  <c r="Q585" i="13"/>
  <c r="G576" i="13"/>
  <c r="O576" i="13"/>
  <c r="Q569" i="13"/>
  <c r="G560" i="13"/>
  <c r="O560" i="13"/>
  <c r="K547" i="13"/>
  <c r="P547" i="13" s="1"/>
  <c r="F547" i="13"/>
  <c r="N547" i="13"/>
  <c r="V547" i="13"/>
  <c r="W547" i="13" s="1"/>
  <c r="G546" i="13"/>
  <c r="O546" i="13"/>
  <c r="R546" i="13"/>
  <c r="K531" i="13"/>
  <c r="P531" i="13" s="1"/>
  <c r="F531" i="13"/>
  <c r="N531" i="13"/>
  <c r="V531" i="13"/>
  <c r="W531" i="13" s="1"/>
  <c r="G530" i="13"/>
  <c r="O530" i="13"/>
  <c r="R530" i="13"/>
  <c r="K515" i="13"/>
  <c r="P515" i="13" s="1"/>
  <c r="F515" i="13"/>
  <c r="N515" i="13"/>
  <c r="V515" i="13"/>
  <c r="W515" i="13" s="1"/>
  <c r="G514" i="13"/>
  <c r="O514" i="13"/>
  <c r="R514" i="13"/>
  <c r="K499" i="13"/>
  <c r="P499" i="13" s="1"/>
  <c r="F499" i="13"/>
  <c r="N499" i="13"/>
  <c r="V499" i="13"/>
  <c r="W499" i="13" s="1"/>
  <c r="G498" i="13"/>
  <c r="O498" i="13"/>
  <c r="R498" i="13"/>
  <c r="F409" i="13"/>
  <c r="N409" i="13"/>
  <c r="V409" i="13"/>
  <c r="W409" i="13" s="1"/>
  <c r="Q409" i="13"/>
  <c r="G409" i="13"/>
  <c r="R409" i="13"/>
  <c r="K409" i="13"/>
  <c r="P409" i="13" s="1"/>
  <c r="U409" i="13"/>
  <c r="F407" i="13"/>
  <c r="N407" i="13"/>
  <c r="V407" i="13"/>
  <c r="W407" i="13" s="1"/>
  <c r="Q407" i="13"/>
  <c r="K407" i="13"/>
  <c r="P407" i="13" s="1"/>
  <c r="U407" i="13"/>
  <c r="O407" i="13"/>
  <c r="F397" i="13"/>
  <c r="N397" i="13"/>
  <c r="V397" i="13"/>
  <c r="W397" i="13" s="1"/>
  <c r="Q397" i="13"/>
  <c r="L397" i="13"/>
  <c r="G397" i="13"/>
  <c r="T397" i="13"/>
  <c r="K397" i="13"/>
  <c r="P397" i="13" s="1"/>
  <c r="F367" i="13"/>
  <c r="N367" i="13"/>
  <c r="V367" i="13"/>
  <c r="W367" i="13" s="1"/>
  <c r="Q367" i="13"/>
  <c r="U367" i="13"/>
  <c r="K367" i="13"/>
  <c r="P367" i="13" s="1"/>
  <c r="M367" i="13"/>
  <c r="F343" i="13"/>
  <c r="N343" i="13"/>
  <c r="V343" i="13"/>
  <c r="W343" i="13" s="1"/>
  <c r="Q343" i="13"/>
  <c r="M343" i="13"/>
  <c r="G343" i="13"/>
  <c r="T343" i="13"/>
  <c r="K343" i="13"/>
  <c r="P343" i="13" s="1"/>
  <c r="F313" i="13"/>
  <c r="N313" i="13"/>
  <c r="V313" i="13"/>
  <c r="W313" i="13" s="1"/>
  <c r="Q313" i="13"/>
  <c r="M313" i="13"/>
  <c r="T313" i="13"/>
  <c r="O313" i="13"/>
  <c r="G313" i="13"/>
  <c r="F305" i="13"/>
  <c r="N305" i="13"/>
  <c r="V305" i="13"/>
  <c r="W305" i="13" s="1"/>
  <c r="Q305" i="13"/>
  <c r="O305" i="13"/>
  <c r="K305" i="13"/>
  <c r="P305" i="13" s="1"/>
  <c r="L305" i="13"/>
  <c r="K271" i="13"/>
  <c r="P271" i="13" s="1"/>
  <c r="L271" i="13"/>
  <c r="U271" i="13"/>
  <c r="F271" i="13"/>
  <c r="O271" i="13"/>
  <c r="T271" i="13"/>
  <c r="M271" i="13"/>
  <c r="G256" i="13"/>
  <c r="O256" i="13"/>
  <c r="M256" i="13"/>
  <c r="V256" i="13"/>
  <c r="W256" i="13" s="1"/>
  <c r="L256" i="13"/>
  <c r="R256" i="13"/>
  <c r="F256" i="13"/>
  <c r="Q256" i="13"/>
  <c r="T256" i="13"/>
  <c r="K231" i="13"/>
  <c r="P231" i="13" s="1"/>
  <c r="G231" i="13"/>
  <c r="T231" i="13"/>
  <c r="L231" i="13"/>
  <c r="F231" i="13"/>
  <c r="Q231" i="13"/>
  <c r="O231" i="13"/>
  <c r="R231" i="13"/>
  <c r="U231" i="13"/>
  <c r="V231" i="13"/>
  <c r="W231" i="13" s="1"/>
  <c r="L146" i="13"/>
  <c r="T146" i="13"/>
  <c r="Q146" i="13"/>
  <c r="K146" i="13"/>
  <c r="P146" i="13" s="1"/>
  <c r="U146" i="13"/>
  <c r="F146" i="13"/>
  <c r="G146" i="13"/>
  <c r="R146" i="13"/>
  <c r="V146" i="13"/>
  <c r="W146" i="13" s="1"/>
  <c r="O146" i="13"/>
  <c r="N146" i="13"/>
  <c r="Q143" i="13"/>
  <c r="K143" i="13"/>
  <c r="P143" i="13" s="1"/>
  <c r="T143" i="13"/>
  <c r="L143" i="13"/>
  <c r="F143" i="13"/>
  <c r="O143" i="13"/>
  <c r="G143" i="13"/>
  <c r="U143" i="13"/>
  <c r="V143" i="13"/>
  <c r="W143" i="13" s="1"/>
  <c r="M143" i="13"/>
  <c r="N143" i="13"/>
  <c r="R143" i="13"/>
  <c r="Q78" i="13"/>
  <c r="L78" i="13"/>
  <c r="T78" i="13"/>
  <c r="R78" i="13"/>
  <c r="K78" i="13"/>
  <c r="P78" i="13" s="1"/>
  <c r="V78" i="13"/>
  <c r="W78" i="13" s="1"/>
  <c r="N78" i="13"/>
  <c r="G78" i="13"/>
  <c r="O78" i="13"/>
  <c r="S75" i="13"/>
  <c r="I75" i="13"/>
  <c r="F391" i="13"/>
  <c r="N391" i="13"/>
  <c r="V391" i="13"/>
  <c r="W391" i="13" s="1"/>
  <c r="Q391" i="13"/>
  <c r="M391" i="13"/>
  <c r="O391" i="13"/>
  <c r="G391" i="13"/>
  <c r="I367" i="13"/>
  <c r="S367" i="13"/>
  <c r="F355" i="13"/>
  <c r="N355" i="13"/>
  <c r="V355" i="13"/>
  <c r="W355" i="13" s="1"/>
  <c r="Q355" i="13"/>
  <c r="K355" i="13"/>
  <c r="P355" i="13" s="1"/>
  <c r="U355" i="13"/>
  <c r="G355" i="13"/>
  <c r="T355" i="13"/>
  <c r="L355" i="13"/>
  <c r="I343" i="13"/>
  <c r="S343" i="13"/>
  <c r="F339" i="13"/>
  <c r="N339" i="13"/>
  <c r="V339" i="13"/>
  <c r="W339" i="13" s="1"/>
  <c r="Q339" i="13"/>
  <c r="K339" i="13"/>
  <c r="P339" i="13" s="1"/>
  <c r="U339" i="13"/>
  <c r="T339" i="13"/>
  <c r="M339" i="13"/>
  <c r="K289" i="13"/>
  <c r="P289" i="13" s="1"/>
  <c r="Q289" i="13"/>
  <c r="L289" i="13"/>
  <c r="U289" i="13"/>
  <c r="G289" i="13"/>
  <c r="R289" i="13"/>
  <c r="N289" i="13"/>
  <c r="O289" i="13"/>
  <c r="F289" i="13"/>
  <c r="V289" i="13"/>
  <c r="W289" i="13" s="1"/>
  <c r="G260" i="13"/>
  <c r="O260" i="13"/>
  <c r="L260" i="13"/>
  <c r="U260" i="13"/>
  <c r="F260" i="13"/>
  <c r="T260" i="13"/>
  <c r="N260" i="13"/>
  <c r="R260" i="13"/>
  <c r="K260" i="13"/>
  <c r="P260" i="13" s="1"/>
  <c r="M260" i="13"/>
  <c r="I147" i="13"/>
  <c r="S147" i="13"/>
  <c r="I64" i="13"/>
  <c r="S64" i="13"/>
  <c r="I34" i="13"/>
  <c r="S34" i="13"/>
  <c r="Q431" i="13"/>
  <c r="L431" i="13"/>
  <c r="U431" i="13"/>
  <c r="F431" i="13"/>
  <c r="O431" i="13"/>
  <c r="Q423" i="13"/>
  <c r="L423" i="13"/>
  <c r="U423" i="13"/>
  <c r="F423" i="13"/>
  <c r="O423" i="13"/>
  <c r="Q415" i="13"/>
  <c r="L415" i="13"/>
  <c r="U415" i="13"/>
  <c r="F415" i="13"/>
  <c r="O415" i="13"/>
  <c r="F411" i="13"/>
  <c r="N411" i="13"/>
  <c r="V411" i="13"/>
  <c r="W411" i="13" s="1"/>
  <c r="Q411" i="13"/>
  <c r="M411" i="13"/>
  <c r="G411" i="13"/>
  <c r="R411" i="13"/>
  <c r="F403" i="13"/>
  <c r="N403" i="13"/>
  <c r="V403" i="13"/>
  <c r="W403" i="13" s="1"/>
  <c r="Q403" i="13"/>
  <c r="K403" i="13"/>
  <c r="P403" i="13" s="1"/>
  <c r="U403" i="13"/>
  <c r="O403" i="13"/>
  <c r="G403" i="13"/>
  <c r="U391" i="13"/>
  <c r="F383" i="13"/>
  <c r="N383" i="13"/>
  <c r="V383" i="13"/>
  <c r="W383" i="13" s="1"/>
  <c r="Q383" i="13"/>
  <c r="T383" i="13"/>
  <c r="U383" i="13"/>
  <c r="L383" i="13"/>
  <c r="I355" i="13"/>
  <c r="S355" i="13"/>
  <c r="F351" i="13"/>
  <c r="N351" i="13"/>
  <c r="V351" i="13"/>
  <c r="W351" i="13" s="1"/>
  <c r="Q351" i="13"/>
  <c r="K351" i="13"/>
  <c r="P351" i="13" s="1"/>
  <c r="L351" i="13"/>
  <c r="O351" i="13"/>
  <c r="R339" i="13"/>
  <c r="F327" i="13"/>
  <c r="N327" i="13"/>
  <c r="V327" i="13"/>
  <c r="W327" i="13" s="1"/>
  <c r="Q327" i="13"/>
  <c r="M327" i="13"/>
  <c r="T327" i="13"/>
  <c r="U327" i="13"/>
  <c r="L327" i="13"/>
  <c r="F323" i="13"/>
  <c r="N323" i="13"/>
  <c r="V323" i="13"/>
  <c r="W323" i="13" s="1"/>
  <c r="Q323" i="13"/>
  <c r="K323" i="13"/>
  <c r="P323" i="13" s="1"/>
  <c r="U323" i="13"/>
  <c r="L323" i="13"/>
  <c r="O323" i="13"/>
  <c r="S318" i="13"/>
  <c r="I318" i="13"/>
  <c r="S290" i="13"/>
  <c r="I290" i="13"/>
  <c r="I260" i="13"/>
  <c r="S260" i="13"/>
  <c r="G246" i="13"/>
  <c r="O246" i="13"/>
  <c r="R246" i="13"/>
  <c r="L246" i="13"/>
  <c r="U246" i="13"/>
  <c r="V246" i="13"/>
  <c r="W246" i="13" s="1"/>
  <c r="Q246" i="13"/>
  <c r="K246" i="13"/>
  <c r="P246" i="13" s="1"/>
  <c r="T246" i="13"/>
  <c r="F246" i="13"/>
  <c r="I232" i="13"/>
  <c r="S232" i="13"/>
  <c r="K21" i="13"/>
  <c r="P21" i="13" s="1"/>
  <c r="F21" i="13"/>
  <c r="O21" i="13"/>
  <c r="L21" i="13"/>
  <c r="U21" i="13"/>
  <c r="T21" i="13"/>
  <c r="M21" i="13"/>
  <c r="Q21" i="13"/>
  <c r="N21" i="13"/>
  <c r="R21" i="13"/>
  <c r="V21" i="13"/>
  <c r="W21" i="13" s="1"/>
  <c r="G21" i="13"/>
  <c r="G638" i="13"/>
  <c r="O638" i="13"/>
  <c r="G622" i="13"/>
  <c r="O622" i="13"/>
  <c r="G606" i="13"/>
  <c r="O606" i="13"/>
  <c r="G590" i="13"/>
  <c r="O590" i="13"/>
  <c r="G574" i="13"/>
  <c r="O574" i="13"/>
  <c r="G558" i="13"/>
  <c r="O558" i="13"/>
  <c r="K553" i="13"/>
  <c r="P553" i="13" s="1"/>
  <c r="F553" i="13"/>
  <c r="N553" i="13"/>
  <c r="V553" i="13"/>
  <c r="W553" i="13" s="1"/>
  <c r="G552" i="13"/>
  <c r="O552" i="13"/>
  <c r="R552" i="13"/>
  <c r="K537" i="13"/>
  <c r="P537" i="13" s="1"/>
  <c r="F537" i="13"/>
  <c r="N537" i="13"/>
  <c r="V537" i="13"/>
  <c r="W537" i="13" s="1"/>
  <c r="G536" i="13"/>
  <c r="O536" i="13"/>
  <c r="R536" i="13"/>
  <c r="K521" i="13"/>
  <c r="P521" i="13" s="1"/>
  <c r="F521" i="13"/>
  <c r="N521" i="13"/>
  <c r="V521" i="13"/>
  <c r="W521" i="13" s="1"/>
  <c r="G520" i="13"/>
  <c r="O520" i="13"/>
  <c r="R520" i="13"/>
  <c r="K505" i="13"/>
  <c r="P505" i="13" s="1"/>
  <c r="F505" i="13"/>
  <c r="N505" i="13"/>
  <c r="V505" i="13"/>
  <c r="W505" i="13" s="1"/>
  <c r="G504" i="13"/>
  <c r="O504" i="13"/>
  <c r="R504" i="13"/>
  <c r="K489" i="13"/>
  <c r="P489" i="13" s="1"/>
  <c r="F489" i="13"/>
  <c r="N489" i="13"/>
  <c r="V489" i="13"/>
  <c r="W489" i="13" s="1"/>
  <c r="G488" i="13"/>
  <c r="O488" i="13"/>
  <c r="R488" i="13"/>
  <c r="F413" i="13"/>
  <c r="Q413" i="13"/>
  <c r="M413" i="13"/>
  <c r="V413" i="13"/>
  <c r="W413" i="13" s="1"/>
  <c r="O409" i="13"/>
  <c r="M407" i="13"/>
  <c r="T391" i="13"/>
  <c r="I383" i="13"/>
  <c r="S383" i="13"/>
  <c r="F361" i="13"/>
  <c r="N361" i="13"/>
  <c r="V361" i="13"/>
  <c r="W361" i="13" s="1"/>
  <c r="Q361" i="13"/>
  <c r="T361" i="13"/>
  <c r="M361" i="13"/>
  <c r="O361" i="13"/>
  <c r="G361" i="13"/>
  <c r="R361" i="13"/>
  <c r="I359" i="13"/>
  <c r="S359" i="13"/>
  <c r="I358" i="13"/>
  <c r="S358" i="13"/>
  <c r="R355" i="13"/>
  <c r="T351" i="13"/>
  <c r="R327" i="13"/>
  <c r="G300" i="13"/>
  <c r="O300" i="13"/>
  <c r="Q300" i="13"/>
  <c r="K300" i="13"/>
  <c r="P300" i="13" s="1"/>
  <c r="T300" i="13"/>
  <c r="M300" i="13"/>
  <c r="U300" i="13"/>
  <c r="L300" i="13"/>
  <c r="N300" i="13"/>
  <c r="R300" i="13"/>
  <c r="G288" i="13"/>
  <c r="O288" i="13"/>
  <c r="M288" i="13"/>
  <c r="V288" i="13"/>
  <c r="W288" i="13" s="1"/>
  <c r="F288" i="13"/>
  <c r="Q288" i="13"/>
  <c r="L288" i="13"/>
  <c r="U288" i="13"/>
  <c r="N288" i="13"/>
  <c r="K287" i="13"/>
  <c r="P287" i="13" s="1"/>
  <c r="L287" i="13"/>
  <c r="U287" i="13"/>
  <c r="F287" i="13"/>
  <c r="O287" i="13"/>
  <c r="N287" i="13"/>
  <c r="Q287" i="13"/>
  <c r="G287" i="13"/>
  <c r="T287" i="13"/>
  <c r="I282" i="13"/>
  <c r="S282" i="13"/>
  <c r="G274" i="13"/>
  <c r="O274" i="13"/>
  <c r="F274" i="13"/>
  <c r="M274" i="13"/>
  <c r="U274" i="13"/>
  <c r="N274" i="13"/>
  <c r="Q274" i="13"/>
  <c r="T274" i="13"/>
  <c r="G254" i="13"/>
  <c r="O254" i="13"/>
  <c r="M254" i="13"/>
  <c r="V254" i="13"/>
  <c r="W254" i="13" s="1"/>
  <c r="Q254" i="13"/>
  <c r="L254" i="13"/>
  <c r="N254" i="13"/>
  <c r="U254" i="13"/>
  <c r="R254" i="13"/>
  <c r="F254" i="13"/>
  <c r="T254" i="13"/>
  <c r="Q205" i="13"/>
  <c r="M205" i="13"/>
  <c r="V205" i="13"/>
  <c r="W205" i="13" s="1"/>
  <c r="T205" i="13"/>
  <c r="K205" i="13"/>
  <c r="P205" i="13" s="1"/>
  <c r="U205" i="13"/>
  <c r="N205" i="13"/>
  <c r="F205" i="13"/>
  <c r="G205" i="13"/>
  <c r="O205" i="13"/>
  <c r="R205" i="13"/>
  <c r="L205" i="13"/>
  <c r="F175" i="13"/>
  <c r="N175" i="13"/>
  <c r="V175" i="13"/>
  <c r="W175" i="13" s="1"/>
  <c r="Q175" i="13"/>
  <c r="U175" i="13"/>
  <c r="K175" i="13"/>
  <c r="P175" i="13" s="1"/>
  <c r="M175" i="13"/>
  <c r="R175" i="13"/>
  <c r="O175" i="13"/>
  <c r="G175" i="13"/>
  <c r="L175" i="13"/>
  <c r="Q127" i="13"/>
  <c r="K127" i="13"/>
  <c r="P127" i="13" s="1"/>
  <c r="T127" i="13"/>
  <c r="M127" i="13"/>
  <c r="G127" i="13"/>
  <c r="R127" i="13"/>
  <c r="F127" i="13"/>
  <c r="U127" i="13"/>
  <c r="V127" i="13"/>
  <c r="W127" i="13" s="1"/>
  <c r="L127" i="13"/>
  <c r="N127" i="13"/>
  <c r="O127" i="13"/>
  <c r="L52" i="13"/>
  <c r="T52" i="13"/>
  <c r="Q52" i="13"/>
  <c r="U52" i="13"/>
  <c r="N52" i="13"/>
  <c r="F52" i="13"/>
  <c r="R52" i="13"/>
  <c r="G52" i="13"/>
  <c r="K52" i="13"/>
  <c r="P52" i="13" s="1"/>
  <c r="O52" i="13"/>
  <c r="M52" i="13"/>
  <c r="F405" i="13"/>
  <c r="N405" i="13"/>
  <c r="V405" i="13"/>
  <c r="W405" i="13" s="1"/>
  <c r="Q405" i="13"/>
  <c r="G405" i="13"/>
  <c r="R405" i="13"/>
  <c r="S403" i="13"/>
  <c r="S391" i="13"/>
  <c r="F377" i="13"/>
  <c r="N377" i="13"/>
  <c r="V377" i="13"/>
  <c r="W377" i="13" s="1"/>
  <c r="Q377" i="13"/>
  <c r="T377" i="13"/>
  <c r="I351" i="13"/>
  <c r="S351" i="13"/>
  <c r="S347" i="13"/>
  <c r="F335" i="13"/>
  <c r="N335" i="13"/>
  <c r="V335" i="13"/>
  <c r="W335" i="13" s="1"/>
  <c r="Q335" i="13"/>
  <c r="F333" i="13"/>
  <c r="N333" i="13"/>
  <c r="V333" i="13"/>
  <c r="W333" i="13" s="1"/>
  <c r="Q333" i="13"/>
  <c r="L333" i="13"/>
  <c r="F321" i="13"/>
  <c r="N321" i="13"/>
  <c r="V321" i="13"/>
  <c r="W321" i="13" s="1"/>
  <c r="Q321" i="13"/>
  <c r="O321" i="13"/>
  <c r="F311" i="13"/>
  <c r="N311" i="13"/>
  <c r="V311" i="13"/>
  <c r="W311" i="13" s="1"/>
  <c r="Q311" i="13"/>
  <c r="G311" i="13"/>
  <c r="R311" i="13"/>
  <c r="M311" i="13"/>
  <c r="G278" i="13"/>
  <c r="O278" i="13"/>
  <c r="R278" i="13"/>
  <c r="L278" i="13"/>
  <c r="U278" i="13"/>
  <c r="T278" i="13"/>
  <c r="K263" i="13"/>
  <c r="P263" i="13" s="1"/>
  <c r="G263" i="13"/>
  <c r="T263" i="13"/>
  <c r="N263" i="13"/>
  <c r="U263" i="13"/>
  <c r="O263" i="13"/>
  <c r="S252" i="13"/>
  <c r="I252" i="13"/>
  <c r="K247" i="13"/>
  <c r="P247" i="13" s="1"/>
  <c r="G247" i="13"/>
  <c r="T247" i="13"/>
  <c r="R247" i="13"/>
  <c r="M247" i="13"/>
  <c r="F247" i="13"/>
  <c r="U247" i="13"/>
  <c r="K241" i="13"/>
  <c r="P241" i="13" s="1"/>
  <c r="Q241" i="13"/>
  <c r="L241" i="13"/>
  <c r="U241" i="13"/>
  <c r="G241" i="13"/>
  <c r="R241" i="13"/>
  <c r="M241" i="13"/>
  <c r="K223" i="13"/>
  <c r="P223" i="13" s="1"/>
  <c r="L223" i="13"/>
  <c r="U223" i="13"/>
  <c r="F223" i="13"/>
  <c r="O223" i="13"/>
  <c r="T223" i="13"/>
  <c r="N223" i="13"/>
  <c r="Q223" i="13"/>
  <c r="G214" i="13"/>
  <c r="O214" i="13"/>
  <c r="R214" i="13"/>
  <c r="L214" i="13"/>
  <c r="U214" i="13"/>
  <c r="K214" i="13"/>
  <c r="P214" i="13" s="1"/>
  <c r="M214" i="13"/>
  <c r="F214" i="13"/>
  <c r="T214" i="13"/>
  <c r="V214" i="13"/>
  <c r="W214" i="13" s="1"/>
  <c r="N214" i="13"/>
  <c r="Q193" i="13"/>
  <c r="R193" i="13"/>
  <c r="T193" i="13"/>
  <c r="K193" i="13"/>
  <c r="P193" i="13" s="1"/>
  <c r="U193" i="13"/>
  <c r="M193" i="13"/>
  <c r="N193" i="13"/>
  <c r="O193" i="13"/>
  <c r="L193" i="13"/>
  <c r="F193" i="13"/>
  <c r="I166" i="13"/>
  <c r="S166" i="13"/>
  <c r="S145" i="13"/>
  <c r="I145" i="13"/>
  <c r="L40" i="13"/>
  <c r="T40" i="13"/>
  <c r="Q40" i="13"/>
  <c r="M40" i="13"/>
  <c r="F40" i="13"/>
  <c r="K40" i="13"/>
  <c r="P40" i="13" s="1"/>
  <c r="O40" i="13"/>
  <c r="G40" i="13"/>
  <c r="N40" i="13"/>
  <c r="U40" i="13"/>
  <c r="R40" i="13"/>
  <c r="F387" i="13"/>
  <c r="N387" i="13"/>
  <c r="V387" i="13"/>
  <c r="W387" i="13" s="1"/>
  <c r="Q387" i="13"/>
  <c r="K387" i="13"/>
  <c r="P387" i="13" s="1"/>
  <c r="U387" i="13"/>
  <c r="F375" i="13"/>
  <c r="N375" i="13"/>
  <c r="V375" i="13"/>
  <c r="W375" i="13" s="1"/>
  <c r="Q375" i="13"/>
  <c r="M375" i="13"/>
  <c r="F373" i="13"/>
  <c r="N373" i="13"/>
  <c r="V373" i="13"/>
  <c r="W373" i="13" s="1"/>
  <c r="Q373" i="13"/>
  <c r="G373" i="13"/>
  <c r="R373" i="13"/>
  <c r="F345" i="13"/>
  <c r="N345" i="13"/>
  <c r="V345" i="13"/>
  <c r="W345" i="13" s="1"/>
  <c r="Q345" i="13"/>
  <c r="T345" i="13"/>
  <c r="I319" i="13"/>
  <c r="S319" i="13"/>
  <c r="K281" i="13"/>
  <c r="P281" i="13" s="1"/>
  <c r="M281" i="13"/>
  <c r="V281" i="13"/>
  <c r="W281" i="13" s="1"/>
  <c r="G281" i="13"/>
  <c r="O281" i="13"/>
  <c r="K267" i="13"/>
  <c r="P267" i="13" s="1"/>
  <c r="R267" i="13"/>
  <c r="M267" i="13"/>
  <c r="V267" i="13"/>
  <c r="W267" i="13" s="1"/>
  <c r="L267" i="13"/>
  <c r="O267" i="13"/>
  <c r="G240" i="13"/>
  <c r="O240" i="13"/>
  <c r="M240" i="13"/>
  <c r="V240" i="13"/>
  <c r="W240" i="13" s="1"/>
  <c r="F240" i="13"/>
  <c r="Q240" i="13"/>
  <c r="K240" i="13"/>
  <c r="P240" i="13" s="1"/>
  <c r="U240" i="13"/>
  <c r="N240" i="13"/>
  <c r="G212" i="13"/>
  <c r="O212" i="13"/>
  <c r="L212" i="13"/>
  <c r="U212" i="13"/>
  <c r="F212" i="13"/>
  <c r="T212" i="13"/>
  <c r="V212" i="13"/>
  <c r="W212" i="13" s="1"/>
  <c r="Q212" i="13"/>
  <c r="N212" i="13"/>
  <c r="S111" i="13"/>
  <c r="I111" i="13"/>
  <c r="S485" i="13"/>
  <c r="S477" i="13"/>
  <c r="S469" i="13"/>
  <c r="S461" i="13"/>
  <c r="S453" i="13"/>
  <c r="S445" i="13"/>
  <c r="S437" i="13"/>
  <c r="S429" i="13"/>
  <c r="S421" i="13"/>
  <c r="M405" i="13"/>
  <c r="F401" i="13"/>
  <c r="N401" i="13"/>
  <c r="V401" i="13"/>
  <c r="W401" i="13" s="1"/>
  <c r="Q401" i="13"/>
  <c r="O401" i="13"/>
  <c r="I398" i="13"/>
  <c r="L377" i="13"/>
  <c r="F371" i="13"/>
  <c r="N371" i="13"/>
  <c r="V371" i="13"/>
  <c r="W371" i="13" s="1"/>
  <c r="Q371" i="13"/>
  <c r="K371" i="13"/>
  <c r="P371" i="13" s="1"/>
  <c r="U371" i="13"/>
  <c r="F359" i="13"/>
  <c r="N359" i="13"/>
  <c r="V359" i="13"/>
  <c r="W359" i="13" s="1"/>
  <c r="Q359" i="13"/>
  <c r="M359" i="13"/>
  <c r="F357" i="13"/>
  <c r="N357" i="13"/>
  <c r="V357" i="13"/>
  <c r="W357" i="13" s="1"/>
  <c r="Q357" i="13"/>
  <c r="G357" i="13"/>
  <c r="R357" i="13"/>
  <c r="O345" i="13"/>
  <c r="L335" i="13"/>
  <c r="M333" i="13"/>
  <c r="F329" i="13"/>
  <c r="N329" i="13"/>
  <c r="V329" i="13"/>
  <c r="W329" i="13" s="1"/>
  <c r="Q329" i="13"/>
  <c r="T329" i="13"/>
  <c r="L321" i="13"/>
  <c r="O311" i="13"/>
  <c r="K299" i="13"/>
  <c r="P299" i="13" s="1"/>
  <c r="R299" i="13"/>
  <c r="M299" i="13"/>
  <c r="V299" i="13"/>
  <c r="W299" i="13" s="1"/>
  <c r="G299" i="13"/>
  <c r="Q299" i="13"/>
  <c r="I291" i="13"/>
  <c r="Q281" i="13"/>
  <c r="M278" i="13"/>
  <c r="K269" i="13"/>
  <c r="P269" i="13" s="1"/>
  <c r="F269" i="13"/>
  <c r="O269" i="13"/>
  <c r="R269" i="13"/>
  <c r="G269" i="13"/>
  <c r="T269" i="13"/>
  <c r="M269" i="13"/>
  <c r="V269" i="13"/>
  <c r="W269" i="13" s="1"/>
  <c r="M263" i="13"/>
  <c r="N247" i="13"/>
  <c r="G244" i="13"/>
  <c r="O244" i="13"/>
  <c r="L244" i="13"/>
  <c r="U244" i="13"/>
  <c r="F244" i="13"/>
  <c r="M244" i="13"/>
  <c r="R244" i="13"/>
  <c r="N241" i="13"/>
  <c r="K233" i="13"/>
  <c r="P233" i="13" s="1"/>
  <c r="M233" i="13"/>
  <c r="V233" i="13"/>
  <c r="W233" i="13" s="1"/>
  <c r="G233" i="13"/>
  <c r="O233" i="13"/>
  <c r="U233" i="13"/>
  <c r="L233" i="13"/>
  <c r="N233" i="13"/>
  <c r="S230" i="13"/>
  <c r="R223" i="13"/>
  <c r="F395" i="13"/>
  <c r="N395" i="13"/>
  <c r="V395" i="13"/>
  <c r="W395" i="13" s="1"/>
  <c r="Q395" i="13"/>
  <c r="F379" i="13"/>
  <c r="N379" i="13"/>
  <c r="V379" i="13"/>
  <c r="W379" i="13" s="1"/>
  <c r="Q379" i="13"/>
  <c r="F363" i="13"/>
  <c r="N363" i="13"/>
  <c r="V363" i="13"/>
  <c r="W363" i="13" s="1"/>
  <c r="Q363" i="13"/>
  <c r="F347" i="13"/>
  <c r="N347" i="13"/>
  <c r="V347" i="13"/>
  <c r="W347" i="13" s="1"/>
  <c r="Q347" i="13"/>
  <c r="F331" i="13"/>
  <c r="N331" i="13"/>
  <c r="V331" i="13"/>
  <c r="W331" i="13" s="1"/>
  <c r="Q331" i="13"/>
  <c r="F315" i="13"/>
  <c r="N315" i="13"/>
  <c r="V315" i="13"/>
  <c r="W315" i="13" s="1"/>
  <c r="Q315" i="13"/>
  <c r="G290" i="13"/>
  <c r="O290" i="13"/>
  <c r="F290" i="13"/>
  <c r="K285" i="13"/>
  <c r="P285" i="13" s="1"/>
  <c r="F285" i="13"/>
  <c r="O285" i="13"/>
  <c r="R285" i="13"/>
  <c r="K265" i="13"/>
  <c r="P265" i="13" s="1"/>
  <c r="M265" i="13"/>
  <c r="V265" i="13"/>
  <c r="W265" i="13" s="1"/>
  <c r="G265" i="13"/>
  <c r="F265" i="13"/>
  <c r="R265" i="13"/>
  <c r="L265" i="13"/>
  <c r="S253" i="13"/>
  <c r="I253" i="13"/>
  <c r="G238" i="13"/>
  <c r="O238" i="13"/>
  <c r="M238" i="13"/>
  <c r="V238" i="13"/>
  <c r="W238" i="13" s="1"/>
  <c r="Q238" i="13"/>
  <c r="K238" i="13"/>
  <c r="P238" i="13" s="1"/>
  <c r="F238" i="13"/>
  <c r="R238" i="13"/>
  <c r="I223" i="13"/>
  <c r="I207" i="13"/>
  <c r="S207" i="13"/>
  <c r="I199" i="13"/>
  <c r="S199" i="13"/>
  <c r="I167" i="13"/>
  <c r="S167" i="13"/>
  <c r="F159" i="13"/>
  <c r="N159" i="13"/>
  <c r="V159" i="13"/>
  <c r="W159" i="13" s="1"/>
  <c r="Q159" i="13"/>
  <c r="K159" i="13"/>
  <c r="P159" i="13" s="1"/>
  <c r="L159" i="13"/>
  <c r="O159" i="13"/>
  <c r="M159" i="13"/>
  <c r="G159" i="13"/>
  <c r="F151" i="13"/>
  <c r="N151" i="13"/>
  <c r="V151" i="13"/>
  <c r="W151" i="13" s="1"/>
  <c r="Q151" i="13"/>
  <c r="M151" i="13"/>
  <c r="G151" i="13"/>
  <c r="T151" i="13"/>
  <c r="K151" i="13"/>
  <c r="P151" i="13" s="1"/>
  <c r="L151" i="13"/>
  <c r="U151" i="13"/>
  <c r="G121" i="13"/>
  <c r="O121" i="13"/>
  <c r="Q121" i="13"/>
  <c r="M121" i="13"/>
  <c r="T121" i="13"/>
  <c r="K121" i="13"/>
  <c r="P121" i="13" s="1"/>
  <c r="N121" i="13"/>
  <c r="U121" i="13"/>
  <c r="I66" i="13"/>
  <c r="S66" i="13"/>
  <c r="S221" i="13"/>
  <c r="I221" i="13"/>
  <c r="I214" i="13"/>
  <c r="S214" i="13"/>
  <c r="F157" i="13"/>
  <c r="N157" i="13"/>
  <c r="V157" i="13"/>
  <c r="W157" i="13" s="1"/>
  <c r="Q157" i="13"/>
  <c r="L157" i="13"/>
  <c r="K157" i="13"/>
  <c r="P157" i="13" s="1"/>
  <c r="M157" i="13"/>
  <c r="G157" i="13"/>
  <c r="L134" i="13"/>
  <c r="T134" i="13"/>
  <c r="F134" i="13"/>
  <c r="O134" i="13"/>
  <c r="R134" i="13"/>
  <c r="M134" i="13"/>
  <c r="G134" i="13"/>
  <c r="Q134" i="13"/>
  <c r="V134" i="13"/>
  <c r="W134" i="13" s="1"/>
  <c r="K134" i="13"/>
  <c r="P134" i="13" s="1"/>
  <c r="U134" i="13"/>
  <c r="L130" i="13"/>
  <c r="T130" i="13"/>
  <c r="Q130" i="13"/>
  <c r="K130" i="13"/>
  <c r="P130" i="13" s="1"/>
  <c r="U130" i="13"/>
  <c r="F130" i="13"/>
  <c r="V130" i="13"/>
  <c r="W130" i="13" s="1"/>
  <c r="G130" i="13"/>
  <c r="N130" i="13"/>
  <c r="O130" i="13"/>
  <c r="Q98" i="13"/>
  <c r="L98" i="13"/>
  <c r="T98" i="13"/>
  <c r="R98" i="13"/>
  <c r="K98" i="13"/>
  <c r="P98" i="13" s="1"/>
  <c r="V98" i="13"/>
  <c r="W98" i="13" s="1"/>
  <c r="N98" i="13"/>
  <c r="M98" i="13"/>
  <c r="F98" i="13"/>
  <c r="U98" i="13"/>
  <c r="S95" i="13"/>
  <c r="I95" i="13"/>
  <c r="F317" i="13"/>
  <c r="N317" i="13"/>
  <c r="V317" i="13"/>
  <c r="W317" i="13" s="1"/>
  <c r="Q317" i="13"/>
  <c r="F301" i="13"/>
  <c r="N301" i="13"/>
  <c r="V301" i="13"/>
  <c r="W301" i="13" s="1"/>
  <c r="Q301" i="13"/>
  <c r="K283" i="13"/>
  <c r="P283" i="13" s="1"/>
  <c r="R283" i="13"/>
  <c r="M283" i="13"/>
  <c r="V283" i="13"/>
  <c r="W283" i="13" s="1"/>
  <c r="G276" i="13"/>
  <c r="O276" i="13"/>
  <c r="L276" i="13"/>
  <c r="U276" i="13"/>
  <c r="F276" i="13"/>
  <c r="G270" i="13"/>
  <c r="O270" i="13"/>
  <c r="M270" i="13"/>
  <c r="V270" i="13"/>
  <c r="W270" i="13" s="1"/>
  <c r="Q270" i="13"/>
  <c r="S245" i="13"/>
  <c r="I245" i="13"/>
  <c r="K239" i="13"/>
  <c r="P239" i="13" s="1"/>
  <c r="L239" i="13"/>
  <c r="U239" i="13"/>
  <c r="F239" i="13"/>
  <c r="O239" i="13"/>
  <c r="V239" i="13"/>
  <c r="W239" i="13" s="1"/>
  <c r="G226" i="13"/>
  <c r="O226" i="13"/>
  <c r="F226" i="13"/>
  <c r="M226" i="13"/>
  <c r="T226" i="13"/>
  <c r="K219" i="13"/>
  <c r="P219" i="13" s="1"/>
  <c r="R219" i="13"/>
  <c r="M219" i="13"/>
  <c r="V219" i="13"/>
  <c r="W219" i="13" s="1"/>
  <c r="T219" i="13"/>
  <c r="N219" i="13"/>
  <c r="I218" i="13"/>
  <c r="S218" i="13"/>
  <c r="I202" i="13"/>
  <c r="S202" i="13"/>
  <c r="F189" i="13"/>
  <c r="N189" i="13"/>
  <c r="Q189" i="13"/>
  <c r="L189" i="13"/>
  <c r="V189" i="13"/>
  <c r="W189" i="13" s="1"/>
  <c r="T189" i="13"/>
  <c r="U189" i="13"/>
  <c r="M189" i="13"/>
  <c r="R189" i="13"/>
  <c r="F173" i="13"/>
  <c r="N173" i="13"/>
  <c r="V173" i="13"/>
  <c r="W173" i="13" s="1"/>
  <c r="Q173" i="13"/>
  <c r="L173" i="13"/>
  <c r="U173" i="13"/>
  <c r="K173" i="13"/>
  <c r="P173" i="13" s="1"/>
  <c r="O173" i="13"/>
  <c r="R173" i="13"/>
  <c r="I163" i="13"/>
  <c r="S163" i="13"/>
  <c r="R159" i="13"/>
  <c r="U157" i="13"/>
  <c r="F147" i="13"/>
  <c r="N147" i="13"/>
  <c r="V147" i="13"/>
  <c r="W147" i="13" s="1"/>
  <c r="Q147" i="13"/>
  <c r="K147" i="13"/>
  <c r="P147" i="13" s="1"/>
  <c r="U147" i="13"/>
  <c r="T147" i="13"/>
  <c r="M147" i="13"/>
  <c r="L147" i="13"/>
  <c r="O147" i="13"/>
  <c r="G147" i="13"/>
  <c r="I137" i="13"/>
  <c r="I131" i="13"/>
  <c r="S131" i="13"/>
  <c r="F115" i="13"/>
  <c r="N115" i="13"/>
  <c r="G115" i="13"/>
  <c r="O115" i="13"/>
  <c r="R115" i="13"/>
  <c r="V115" i="13"/>
  <c r="W115" i="13" s="1"/>
  <c r="M115" i="13"/>
  <c r="K115" i="13"/>
  <c r="P115" i="13" s="1"/>
  <c r="L115" i="13"/>
  <c r="Q115" i="13"/>
  <c r="Q74" i="13"/>
  <c r="L74" i="13"/>
  <c r="T74" i="13"/>
  <c r="R74" i="13"/>
  <c r="K74" i="13"/>
  <c r="P74" i="13" s="1"/>
  <c r="V74" i="13"/>
  <c r="W74" i="13" s="1"/>
  <c r="M74" i="13"/>
  <c r="F74" i="13"/>
  <c r="O74" i="13"/>
  <c r="G74" i="13"/>
  <c r="U74" i="13"/>
  <c r="I263" i="13"/>
  <c r="G262" i="13"/>
  <c r="O262" i="13"/>
  <c r="R262" i="13"/>
  <c r="L262" i="13"/>
  <c r="U262" i="13"/>
  <c r="V258" i="13"/>
  <c r="W258" i="13" s="1"/>
  <c r="K255" i="13"/>
  <c r="P255" i="13" s="1"/>
  <c r="L255" i="13"/>
  <c r="U255" i="13"/>
  <c r="F255" i="13"/>
  <c r="O255" i="13"/>
  <c r="K249" i="13"/>
  <c r="P249" i="13" s="1"/>
  <c r="M249" i="13"/>
  <c r="V249" i="13"/>
  <c r="W249" i="13" s="1"/>
  <c r="G249" i="13"/>
  <c r="I239" i="13"/>
  <c r="S237" i="13"/>
  <c r="I237" i="13"/>
  <c r="G224" i="13"/>
  <c r="O224" i="13"/>
  <c r="M224" i="13"/>
  <c r="V224" i="13"/>
  <c r="W224" i="13" s="1"/>
  <c r="G220" i="13"/>
  <c r="O220" i="13"/>
  <c r="Q220" i="13"/>
  <c r="K220" i="13"/>
  <c r="P220" i="13" s="1"/>
  <c r="T220" i="13"/>
  <c r="K209" i="13"/>
  <c r="P209" i="13" s="1"/>
  <c r="L197" i="13"/>
  <c r="I194" i="13"/>
  <c r="S194" i="13"/>
  <c r="I175" i="13"/>
  <c r="S175" i="13"/>
  <c r="F163" i="13"/>
  <c r="N163" i="13"/>
  <c r="V163" i="13"/>
  <c r="W163" i="13" s="1"/>
  <c r="Q163" i="13"/>
  <c r="K163" i="13"/>
  <c r="P163" i="13" s="1"/>
  <c r="U163" i="13"/>
  <c r="G163" i="13"/>
  <c r="T163" i="13"/>
  <c r="L163" i="13"/>
  <c r="I151" i="13"/>
  <c r="S151" i="13"/>
  <c r="I141" i="13"/>
  <c r="S141" i="13"/>
  <c r="I139" i="13"/>
  <c r="L116" i="13"/>
  <c r="T116" i="13"/>
  <c r="K116" i="13"/>
  <c r="P116" i="13" s="1"/>
  <c r="U116" i="13"/>
  <c r="M116" i="13"/>
  <c r="V116" i="13"/>
  <c r="W116" i="13" s="1"/>
  <c r="F116" i="13"/>
  <c r="O116" i="13"/>
  <c r="G116" i="13"/>
  <c r="N116" i="13"/>
  <c r="I115" i="13"/>
  <c r="S115" i="13"/>
  <c r="L50" i="13"/>
  <c r="T50" i="13"/>
  <c r="Q50" i="13"/>
  <c r="N50" i="13"/>
  <c r="G50" i="13"/>
  <c r="R50" i="13"/>
  <c r="F50" i="13"/>
  <c r="U50" i="13"/>
  <c r="V50" i="13"/>
  <c r="W50" i="13" s="1"/>
  <c r="K50" i="13"/>
  <c r="P50" i="13" s="1"/>
  <c r="O50" i="13"/>
  <c r="K17" i="13"/>
  <c r="P17" i="13" s="1"/>
  <c r="M17" i="13"/>
  <c r="V17" i="13"/>
  <c r="W17" i="13" s="1"/>
  <c r="R17" i="13"/>
  <c r="O17" i="13"/>
  <c r="G17" i="13"/>
  <c r="T17" i="13"/>
  <c r="L17" i="13"/>
  <c r="N17" i="13"/>
  <c r="Q17" i="13"/>
  <c r="U17" i="13"/>
  <c r="G258" i="13"/>
  <c r="O258" i="13"/>
  <c r="F258" i="13"/>
  <c r="K253" i="13"/>
  <c r="P253" i="13" s="1"/>
  <c r="F253" i="13"/>
  <c r="O253" i="13"/>
  <c r="R253" i="13"/>
  <c r="K235" i="13"/>
  <c r="P235" i="13" s="1"/>
  <c r="R235" i="13"/>
  <c r="M235" i="13"/>
  <c r="V235" i="13"/>
  <c r="W235" i="13" s="1"/>
  <c r="G228" i="13"/>
  <c r="O228" i="13"/>
  <c r="L228" i="13"/>
  <c r="U228" i="13"/>
  <c r="F228" i="13"/>
  <c r="G222" i="13"/>
  <c r="O222" i="13"/>
  <c r="M222" i="13"/>
  <c r="V222" i="13"/>
  <c r="W222" i="13" s="1"/>
  <c r="Q222" i="13"/>
  <c r="K215" i="13"/>
  <c r="P215" i="13" s="1"/>
  <c r="G215" i="13"/>
  <c r="T215" i="13"/>
  <c r="K211" i="13"/>
  <c r="P211" i="13" s="1"/>
  <c r="N211" i="13"/>
  <c r="G211" i="13"/>
  <c r="Q211" i="13"/>
  <c r="Q201" i="13"/>
  <c r="R201" i="13"/>
  <c r="T201" i="13"/>
  <c r="K201" i="13"/>
  <c r="P201" i="13" s="1"/>
  <c r="U201" i="13"/>
  <c r="M201" i="13"/>
  <c r="I165" i="13"/>
  <c r="S165" i="13"/>
  <c r="F149" i="13"/>
  <c r="N149" i="13"/>
  <c r="V149" i="13"/>
  <c r="W149" i="13" s="1"/>
  <c r="Q149" i="13"/>
  <c r="G149" i="13"/>
  <c r="R149" i="13"/>
  <c r="T149" i="13"/>
  <c r="U149" i="13"/>
  <c r="L149" i="13"/>
  <c r="L118" i="13"/>
  <c r="T118" i="13"/>
  <c r="F118" i="13"/>
  <c r="O118" i="13"/>
  <c r="G118" i="13"/>
  <c r="R118" i="13"/>
  <c r="V118" i="13"/>
  <c r="W118" i="13" s="1"/>
  <c r="M118" i="13"/>
  <c r="N118" i="13"/>
  <c r="Q110" i="13"/>
  <c r="L110" i="13"/>
  <c r="T110" i="13"/>
  <c r="R110" i="13"/>
  <c r="K110" i="13"/>
  <c r="P110" i="13" s="1"/>
  <c r="V110" i="13"/>
  <c r="W110" i="13" s="1"/>
  <c r="N110" i="13"/>
  <c r="G110" i="13"/>
  <c r="M110" i="13"/>
  <c r="S25" i="13"/>
  <c r="I25" i="13"/>
  <c r="Q209" i="13"/>
  <c r="R209" i="13"/>
  <c r="T209" i="13"/>
  <c r="M209" i="13"/>
  <c r="Q197" i="13"/>
  <c r="M197" i="13"/>
  <c r="V197" i="13"/>
  <c r="W197" i="13" s="1"/>
  <c r="T197" i="13"/>
  <c r="K197" i="13"/>
  <c r="P197" i="13" s="1"/>
  <c r="U197" i="13"/>
  <c r="N197" i="13"/>
  <c r="I179" i="13"/>
  <c r="S179" i="13"/>
  <c r="F161" i="13"/>
  <c r="N161" i="13"/>
  <c r="V161" i="13"/>
  <c r="W161" i="13" s="1"/>
  <c r="Q161" i="13"/>
  <c r="O161" i="13"/>
  <c r="U161" i="13"/>
  <c r="K161" i="13"/>
  <c r="P161" i="13" s="1"/>
  <c r="M161" i="13"/>
  <c r="L138" i="13"/>
  <c r="T138" i="13"/>
  <c r="M138" i="13"/>
  <c r="V138" i="13"/>
  <c r="W138" i="13" s="1"/>
  <c r="G138" i="13"/>
  <c r="F138" i="13"/>
  <c r="R138" i="13"/>
  <c r="K138" i="13"/>
  <c r="P138" i="13" s="1"/>
  <c r="O138" i="13"/>
  <c r="L132" i="13"/>
  <c r="T132" i="13"/>
  <c r="K132" i="13"/>
  <c r="P132" i="13" s="1"/>
  <c r="U132" i="13"/>
  <c r="F132" i="13"/>
  <c r="O132" i="13"/>
  <c r="G132" i="13"/>
  <c r="V132" i="13"/>
  <c r="W132" i="13" s="1"/>
  <c r="G298" i="13"/>
  <c r="O298" i="13"/>
  <c r="Q291" i="13"/>
  <c r="G282" i="13"/>
  <c r="O282" i="13"/>
  <c r="Q275" i="13"/>
  <c r="G266" i="13"/>
  <c r="O266" i="13"/>
  <c r="Q259" i="13"/>
  <c r="G250" i="13"/>
  <c r="O250" i="13"/>
  <c r="Q243" i="13"/>
  <c r="G234" i="13"/>
  <c r="O234" i="13"/>
  <c r="Q227" i="13"/>
  <c r="G218" i="13"/>
  <c r="O218" i="13"/>
  <c r="R203" i="13"/>
  <c r="R195" i="13"/>
  <c r="F185" i="13"/>
  <c r="N185" i="13"/>
  <c r="V185" i="13"/>
  <c r="W185" i="13" s="1"/>
  <c r="Q185" i="13"/>
  <c r="T185" i="13"/>
  <c r="I159" i="13"/>
  <c r="S159" i="13"/>
  <c r="S155" i="13"/>
  <c r="S153" i="13"/>
  <c r="K145" i="13"/>
  <c r="P145" i="13" s="1"/>
  <c r="T145" i="13"/>
  <c r="F145" i="13"/>
  <c r="N145" i="13"/>
  <c r="G145" i="13"/>
  <c r="R145" i="13"/>
  <c r="L135" i="13"/>
  <c r="U135" i="13"/>
  <c r="G135" i="13"/>
  <c r="O135" i="13"/>
  <c r="N135" i="13"/>
  <c r="R133" i="13"/>
  <c r="L133" i="13"/>
  <c r="U133" i="13"/>
  <c r="K133" i="13"/>
  <c r="P133" i="13" s="1"/>
  <c r="F133" i="13"/>
  <c r="O133" i="13"/>
  <c r="F131" i="13"/>
  <c r="N131" i="13"/>
  <c r="R131" i="13"/>
  <c r="T131" i="13"/>
  <c r="L131" i="13"/>
  <c r="K129" i="13"/>
  <c r="P129" i="13" s="1"/>
  <c r="T129" i="13"/>
  <c r="F129" i="13"/>
  <c r="N129" i="13"/>
  <c r="O129" i="13"/>
  <c r="Q90" i="13"/>
  <c r="L90" i="13"/>
  <c r="T90" i="13"/>
  <c r="R90" i="13"/>
  <c r="K90" i="13"/>
  <c r="P90" i="13" s="1"/>
  <c r="V90" i="13"/>
  <c r="W90" i="13" s="1"/>
  <c r="G90" i="13"/>
  <c r="L38" i="13"/>
  <c r="T38" i="13"/>
  <c r="Q38" i="13"/>
  <c r="F38" i="13"/>
  <c r="U38" i="13"/>
  <c r="G38" i="13"/>
  <c r="V38" i="13"/>
  <c r="W38" i="13" s="1"/>
  <c r="K38" i="13"/>
  <c r="P38" i="13" s="1"/>
  <c r="N38" i="13"/>
  <c r="O38" i="13"/>
  <c r="S19" i="13"/>
  <c r="I19" i="13"/>
  <c r="S10" i="13"/>
  <c r="I10" i="13"/>
  <c r="S9" i="13"/>
  <c r="I9" i="13"/>
  <c r="K7" i="13"/>
  <c r="P7" i="13" s="1"/>
  <c r="L7" i="13"/>
  <c r="U7" i="13"/>
  <c r="Q7" i="13"/>
  <c r="T7" i="13"/>
  <c r="M7" i="13"/>
  <c r="N7" i="13"/>
  <c r="F7" i="13"/>
  <c r="V7" i="13"/>
  <c r="W7" i="13" s="1"/>
  <c r="G7" i="13"/>
  <c r="O7" i="13"/>
  <c r="Q203" i="13"/>
  <c r="K203" i="13"/>
  <c r="P203" i="13" s="1"/>
  <c r="T203" i="13"/>
  <c r="Q195" i="13"/>
  <c r="K195" i="13"/>
  <c r="P195" i="13" s="1"/>
  <c r="T195" i="13"/>
  <c r="F183" i="13"/>
  <c r="N183" i="13"/>
  <c r="V183" i="13"/>
  <c r="W183" i="13" s="1"/>
  <c r="Q183" i="13"/>
  <c r="M183" i="13"/>
  <c r="F181" i="13"/>
  <c r="N181" i="13"/>
  <c r="V181" i="13"/>
  <c r="W181" i="13" s="1"/>
  <c r="Q181" i="13"/>
  <c r="G181" i="13"/>
  <c r="R181" i="13"/>
  <c r="F153" i="13"/>
  <c r="N153" i="13"/>
  <c r="V153" i="13"/>
  <c r="W153" i="13" s="1"/>
  <c r="Q153" i="13"/>
  <c r="T153" i="13"/>
  <c r="R117" i="13"/>
  <c r="L117" i="13"/>
  <c r="U117" i="13"/>
  <c r="G117" i="13"/>
  <c r="Q117" i="13"/>
  <c r="V117" i="13"/>
  <c r="W117" i="13" s="1"/>
  <c r="Q106" i="13"/>
  <c r="L106" i="13"/>
  <c r="T106" i="13"/>
  <c r="R106" i="13"/>
  <c r="K106" i="13"/>
  <c r="P106" i="13" s="1"/>
  <c r="V106" i="13"/>
  <c r="W106" i="13" s="1"/>
  <c r="M106" i="13"/>
  <c r="F106" i="13"/>
  <c r="Q94" i="13"/>
  <c r="L94" i="13"/>
  <c r="T94" i="13"/>
  <c r="R94" i="13"/>
  <c r="K94" i="13"/>
  <c r="P94" i="13" s="1"/>
  <c r="V94" i="13"/>
  <c r="W94" i="13" s="1"/>
  <c r="U94" i="13"/>
  <c r="M94" i="13"/>
  <c r="I61" i="13"/>
  <c r="S61" i="13"/>
  <c r="K15" i="13"/>
  <c r="P15" i="13" s="1"/>
  <c r="G15" i="13"/>
  <c r="M15" i="13"/>
  <c r="V15" i="13"/>
  <c r="W15" i="13" s="1"/>
  <c r="O15" i="13"/>
  <c r="N15" i="13"/>
  <c r="Q15" i="13"/>
  <c r="F15" i="13"/>
  <c r="T15" i="13"/>
  <c r="L15" i="13"/>
  <c r="K13" i="13"/>
  <c r="P13" i="13" s="1"/>
  <c r="T13" i="13"/>
  <c r="G13" i="13"/>
  <c r="U13" i="13"/>
  <c r="M13" i="13"/>
  <c r="N13" i="13"/>
  <c r="L13" i="13"/>
  <c r="Q13" i="13"/>
  <c r="G296" i="13"/>
  <c r="O296" i="13"/>
  <c r="G280" i="13"/>
  <c r="O280" i="13"/>
  <c r="G264" i="13"/>
  <c r="O264" i="13"/>
  <c r="G248" i="13"/>
  <c r="O248" i="13"/>
  <c r="G232" i="13"/>
  <c r="O232" i="13"/>
  <c r="G216" i="13"/>
  <c r="O216" i="13"/>
  <c r="I211" i="13"/>
  <c r="S211" i="13"/>
  <c r="Q207" i="13"/>
  <c r="F207" i="13"/>
  <c r="O207" i="13"/>
  <c r="N203" i="13"/>
  <c r="Q199" i="13"/>
  <c r="F199" i="13"/>
  <c r="O199" i="13"/>
  <c r="N195" i="13"/>
  <c r="Q191" i="13"/>
  <c r="F191" i="13"/>
  <c r="O191" i="13"/>
  <c r="F179" i="13"/>
  <c r="N179" i="13"/>
  <c r="V179" i="13"/>
  <c r="W179" i="13" s="1"/>
  <c r="Q179" i="13"/>
  <c r="K179" i="13"/>
  <c r="P179" i="13" s="1"/>
  <c r="U179" i="13"/>
  <c r="F167" i="13"/>
  <c r="N167" i="13"/>
  <c r="V167" i="13"/>
  <c r="W167" i="13" s="1"/>
  <c r="Q167" i="13"/>
  <c r="M167" i="13"/>
  <c r="F165" i="13"/>
  <c r="N165" i="13"/>
  <c r="V165" i="13"/>
  <c r="W165" i="13" s="1"/>
  <c r="Q165" i="13"/>
  <c r="G165" i="13"/>
  <c r="R165" i="13"/>
  <c r="O153" i="13"/>
  <c r="G137" i="13"/>
  <c r="O137" i="13"/>
  <c r="F137" i="13"/>
  <c r="Q137" i="13"/>
  <c r="U137" i="13"/>
  <c r="L124" i="13"/>
  <c r="T124" i="13"/>
  <c r="G124" i="13"/>
  <c r="Q124" i="13"/>
  <c r="F124" i="13"/>
  <c r="R124" i="13"/>
  <c r="V124" i="13"/>
  <c r="W124" i="13" s="1"/>
  <c r="L120" i="13"/>
  <c r="T120" i="13"/>
  <c r="R120" i="13"/>
  <c r="M120" i="13"/>
  <c r="V120" i="13"/>
  <c r="W120" i="13" s="1"/>
  <c r="K120" i="13"/>
  <c r="P120" i="13" s="1"/>
  <c r="F120" i="13"/>
  <c r="N117" i="13"/>
  <c r="O94" i="13"/>
  <c r="S79" i="13"/>
  <c r="I79" i="13"/>
  <c r="S47" i="13"/>
  <c r="I47" i="13"/>
  <c r="I32" i="13"/>
  <c r="S32" i="13"/>
  <c r="F187" i="13"/>
  <c r="N187" i="13"/>
  <c r="V187" i="13"/>
  <c r="W187" i="13" s="1"/>
  <c r="Q187" i="13"/>
  <c r="F171" i="13"/>
  <c r="N171" i="13"/>
  <c r="V171" i="13"/>
  <c r="W171" i="13" s="1"/>
  <c r="Q171" i="13"/>
  <c r="F155" i="13"/>
  <c r="N155" i="13"/>
  <c r="V155" i="13"/>
  <c r="W155" i="13" s="1"/>
  <c r="Q155" i="13"/>
  <c r="Q102" i="13"/>
  <c r="L102" i="13"/>
  <c r="T102" i="13"/>
  <c r="R102" i="13"/>
  <c r="K102" i="13"/>
  <c r="P102" i="13" s="1"/>
  <c r="V102" i="13"/>
  <c r="W102" i="13" s="1"/>
  <c r="Q70" i="13"/>
  <c r="L70" i="13"/>
  <c r="T70" i="13"/>
  <c r="R70" i="13"/>
  <c r="K70" i="13"/>
  <c r="P70" i="13" s="1"/>
  <c r="V70" i="13"/>
  <c r="W70" i="13" s="1"/>
  <c r="S65" i="13"/>
  <c r="I65" i="13"/>
  <c r="L58" i="13"/>
  <c r="T58" i="13"/>
  <c r="Q58" i="13"/>
  <c r="M58" i="13"/>
  <c r="V58" i="13"/>
  <c r="W58" i="13" s="1"/>
  <c r="K58" i="13"/>
  <c r="P58" i="13" s="1"/>
  <c r="O58" i="13"/>
  <c r="K35" i="13"/>
  <c r="P35" i="13" s="1"/>
  <c r="R35" i="13"/>
  <c r="F35" i="13"/>
  <c r="O35" i="13"/>
  <c r="V35" i="13"/>
  <c r="W35" i="13" s="1"/>
  <c r="N35" i="13"/>
  <c r="Q35" i="13"/>
  <c r="G35" i="13"/>
  <c r="U35" i="13"/>
  <c r="G34" i="13"/>
  <c r="O34" i="13"/>
  <c r="K34" i="13"/>
  <c r="P34" i="13" s="1"/>
  <c r="T34" i="13"/>
  <c r="Q34" i="13"/>
  <c r="F34" i="13"/>
  <c r="R34" i="13"/>
  <c r="V34" i="13"/>
  <c r="W34" i="13" s="1"/>
  <c r="U34" i="13"/>
  <c r="L34" i="13"/>
  <c r="K33" i="13"/>
  <c r="P33" i="13" s="1"/>
  <c r="M33" i="13"/>
  <c r="V33" i="13"/>
  <c r="W33" i="13" s="1"/>
  <c r="R33" i="13"/>
  <c r="O33" i="13"/>
  <c r="G33" i="13"/>
  <c r="T33" i="13"/>
  <c r="L33" i="13"/>
  <c r="N33" i="13"/>
  <c r="Q33" i="13"/>
  <c r="G6" i="13"/>
  <c r="O6" i="13"/>
  <c r="M6" i="13"/>
  <c r="V6" i="13"/>
  <c r="W6" i="13" s="1"/>
  <c r="R6" i="13"/>
  <c r="K6" i="13"/>
  <c r="P6" i="13" s="1"/>
  <c r="U6" i="13"/>
  <c r="L6" i="13"/>
  <c r="N6" i="13"/>
  <c r="Q6" i="13"/>
  <c r="K29" i="13"/>
  <c r="P29" i="13" s="1"/>
  <c r="T29" i="13"/>
  <c r="G29" i="13"/>
  <c r="U29" i="13"/>
  <c r="M29" i="13"/>
  <c r="L29" i="13"/>
  <c r="O29" i="13"/>
  <c r="L136" i="13"/>
  <c r="T136" i="13"/>
  <c r="R136" i="13"/>
  <c r="M136" i="13"/>
  <c r="V136" i="13"/>
  <c r="W136" i="13" s="1"/>
  <c r="L114" i="13"/>
  <c r="T114" i="13"/>
  <c r="Q114" i="13"/>
  <c r="R114" i="13"/>
  <c r="K114" i="13"/>
  <c r="P114" i="13" s="1"/>
  <c r="U114" i="13"/>
  <c r="Q82" i="13"/>
  <c r="L82" i="13"/>
  <c r="T82" i="13"/>
  <c r="R82" i="13"/>
  <c r="K82" i="13"/>
  <c r="P82" i="13" s="1"/>
  <c r="V82" i="13"/>
  <c r="W82" i="13" s="1"/>
  <c r="S49" i="13"/>
  <c r="I49" i="13"/>
  <c r="V29" i="13"/>
  <c r="W29" i="13" s="1"/>
  <c r="S29" i="13"/>
  <c r="I29" i="13"/>
  <c r="L142" i="13"/>
  <c r="T142" i="13"/>
  <c r="L126" i="13"/>
  <c r="T126" i="13"/>
  <c r="O119" i="13"/>
  <c r="G119" i="13"/>
  <c r="L42" i="13"/>
  <c r="T42" i="13"/>
  <c r="Q42" i="13"/>
  <c r="M42" i="13"/>
  <c r="K37" i="13"/>
  <c r="P37" i="13" s="1"/>
  <c r="F37" i="13"/>
  <c r="O37" i="13"/>
  <c r="L37" i="13"/>
  <c r="U37" i="13"/>
  <c r="T37" i="13"/>
  <c r="K23" i="13"/>
  <c r="P23" i="13" s="1"/>
  <c r="L23" i="13"/>
  <c r="U23" i="13"/>
  <c r="Q23" i="13"/>
  <c r="T23" i="13"/>
  <c r="M23" i="13"/>
  <c r="K19" i="13"/>
  <c r="P19" i="13" s="1"/>
  <c r="R19" i="13"/>
  <c r="F19" i="13"/>
  <c r="O19" i="13"/>
  <c r="V19" i="13"/>
  <c r="W19" i="13" s="1"/>
  <c r="N19" i="13"/>
  <c r="S12" i="13"/>
  <c r="L122" i="13"/>
  <c r="T122" i="13"/>
  <c r="Q112" i="13"/>
  <c r="L112" i="13"/>
  <c r="T112" i="13"/>
  <c r="Q108" i="13"/>
  <c r="L108" i="13"/>
  <c r="T108" i="13"/>
  <c r="Q104" i="13"/>
  <c r="L104" i="13"/>
  <c r="T104" i="13"/>
  <c r="Q100" i="13"/>
  <c r="L100" i="13"/>
  <c r="T100" i="13"/>
  <c r="Q96" i="13"/>
  <c r="L96" i="13"/>
  <c r="T96" i="13"/>
  <c r="Q92" i="13"/>
  <c r="L92" i="13"/>
  <c r="T92" i="13"/>
  <c r="Q88" i="13"/>
  <c r="L88" i="13"/>
  <c r="T88" i="13"/>
  <c r="Q84" i="13"/>
  <c r="L84" i="13"/>
  <c r="T84" i="13"/>
  <c r="Q80" i="13"/>
  <c r="L80" i="13"/>
  <c r="T80" i="13"/>
  <c r="Q76" i="13"/>
  <c r="L76" i="13"/>
  <c r="T76" i="13"/>
  <c r="Q72" i="13"/>
  <c r="L72" i="13"/>
  <c r="T72" i="13"/>
  <c r="Q68" i="13"/>
  <c r="L68" i="13"/>
  <c r="T68" i="13"/>
  <c r="L48" i="13"/>
  <c r="T48" i="13"/>
  <c r="Q48" i="13"/>
  <c r="G48" i="13"/>
  <c r="R48" i="13"/>
  <c r="K48" i="13"/>
  <c r="P48" i="13" s="1"/>
  <c r="V48" i="13"/>
  <c r="W48" i="13" s="1"/>
  <c r="S35" i="13"/>
  <c r="I35" i="13"/>
  <c r="K31" i="13"/>
  <c r="P31" i="13" s="1"/>
  <c r="G31" i="13"/>
  <c r="M31" i="13"/>
  <c r="V31" i="13"/>
  <c r="W31" i="13" s="1"/>
  <c r="O31" i="13"/>
  <c r="L4" i="13"/>
  <c r="T4" i="13"/>
  <c r="G4" i="13"/>
  <c r="O4" i="13"/>
  <c r="N4" i="13"/>
  <c r="U4" i="13"/>
  <c r="V4" i="13"/>
  <c r="W4" i="13" s="1"/>
  <c r="L144" i="13"/>
  <c r="T144" i="13"/>
  <c r="L128" i="13"/>
  <c r="T128" i="13"/>
  <c r="V122" i="13"/>
  <c r="W122" i="13" s="1"/>
  <c r="M122" i="13"/>
  <c r="U119" i="13"/>
  <c r="M112" i="13"/>
  <c r="M108" i="13"/>
  <c r="M104" i="13"/>
  <c r="M100" i="13"/>
  <c r="M96" i="13"/>
  <c r="M92" i="13"/>
  <c r="M88" i="13"/>
  <c r="M84" i="13"/>
  <c r="M80" i="13"/>
  <c r="M76" i="13"/>
  <c r="M72" i="13"/>
  <c r="M68" i="13"/>
  <c r="Q66" i="13"/>
  <c r="G66" i="13"/>
  <c r="K66" i="13"/>
  <c r="P66" i="13" s="1"/>
  <c r="T66" i="13"/>
  <c r="L54" i="13"/>
  <c r="T54" i="13"/>
  <c r="Q54" i="13"/>
  <c r="F54" i="13"/>
  <c r="U54" i="13"/>
  <c r="G24" i="13"/>
  <c r="O24" i="13"/>
  <c r="F24" i="13"/>
  <c r="K24" i="13"/>
  <c r="P24" i="13" s="1"/>
  <c r="V24" i="13"/>
  <c r="W24" i="13" s="1"/>
  <c r="N24" i="13"/>
  <c r="G22" i="13"/>
  <c r="O22" i="13"/>
  <c r="M22" i="13"/>
  <c r="V22" i="13"/>
  <c r="W22" i="13" s="1"/>
  <c r="F22" i="13"/>
  <c r="Q22" i="13"/>
  <c r="U22" i="13"/>
  <c r="G18" i="13"/>
  <c r="O18" i="13"/>
  <c r="K18" i="13"/>
  <c r="P18" i="13" s="1"/>
  <c r="T18" i="13"/>
  <c r="Q18" i="13"/>
  <c r="F18" i="13"/>
  <c r="R18" i="13"/>
  <c r="V18" i="13"/>
  <c r="W18" i="13" s="1"/>
  <c r="Q4" i="13"/>
  <c r="G8" i="13"/>
  <c r="O8" i="13"/>
  <c r="F8" i="13"/>
  <c r="R64" i="13"/>
  <c r="L62" i="13"/>
  <c r="Q62" i="13"/>
  <c r="L46" i="13"/>
  <c r="T46" i="13"/>
  <c r="Q46" i="13"/>
  <c r="G36" i="13"/>
  <c r="O36" i="13"/>
  <c r="Q36" i="13"/>
  <c r="M36" i="13"/>
  <c r="V36" i="13"/>
  <c r="W36" i="13" s="1"/>
  <c r="G26" i="13"/>
  <c r="O26" i="13"/>
  <c r="F26" i="13"/>
  <c r="L26" i="13"/>
  <c r="U26" i="13"/>
  <c r="G20" i="13"/>
  <c r="O20" i="13"/>
  <c r="Q20" i="13"/>
  <c r="M20" i="13"/>
  <c r="V20" i="13"/>
  <c r="W20" i="13" s="1"/>
  <c r="G10" i="13"/>
  <c r="O10" i="13"/>
  <c r="F10" i="13"/>
  <c r="L10" i="13"/>
  <c r="U10" i="13"/>
  <c r="N8" i="13"/>
  <c r="L60" i="13"/>
  <c r="T60" i="13"/>
  <c r="Q60" i="13"/>
  <c r="L44" i="13"/>
  <c r="T44" i="13"/>
  <c r="Q44" i="13"/>
  <c r="G28" i="13"/>
  <c r="O28" i="13"/>
  <c r="L28" i="13"/>
  <c r="U28" i="13"/>
  <c r="R28" i="13"/>
  <c r="I13" i="13"/>
  <c r="G12" i="13"/>
  <c r="O12" i="13"/>
  <c r="L12" i="13"/>
  <c r="U12" i="13"/>
  <c r="R12" i="13"/>
  <c r="V8" i="13"/>
  <c r="W8" i="13" s="1"/>
  <c r="K8" i="13"/>
  <c r="P8" i="13" s="1"/>
  <c r="I33" i="13"/>
  <c r="T32" i="13"/>
  <c r="G30" i="13"/>
  <c r="O30" i="13"/>
  <c r="T27" i="13"/>
  <c r="I17" i="13"/>
  <c r="T16" i="13"/>
  <c r="G14" i="13"/>
  <c r="O14" i="13"/>
  <c r="T11" i="13"/>
  <c r="U5" i="13"/>
  <c r="G32" i="13"/>
  <c r="O32" i="13"/>
  <c r="G16" i="13"/>
  <c r="O16" i="13"/>
  <c r="T3" i="13"/>
  <c r="R3" i="13"/>
  <c r="G3" i="13"/>
  <c r="S17" i="19" l="1"/>
  <c r="B33" i="17" l="1"/>
  <c r="B46" i="20" l="1"/>
  <c r="B45" i="19" l="1"/>
  <c r="H45" i="20" l="1"/>
  <c r="B45" i="20"/>
  <c r="E34" i="20"/>
  <c r="E26" i="19"/>
  <c r="E33" i="20"/>
  <c r="H32" i="20"/>
  <c r="I24" i="19"/>
  <c r="E32" i="20"/>
  <c r="E24" i="19"/>
  <c r="J31" i="20"/>
  <c r="L23" i="19"/>
  <c r="H31" i="20"/>
  <c r="I23" i="19"/>
  <c r="E31" i="20"/>
  <c r="E23" i="19"/>
  <c r="H30" i="20"/>
  <c r="E30" i="20"/>
  <c r="E22" i="19"/>
  <c r="J29" i="20"/>
  <c r="H29" i="20"/>
  <c r="I21" i="19"/>
  <c r="E29" i="20"/>
  <c r="E21" i="19"/>
  <c r="H28" i="20"/>
  <c r="E28" i="20"/>
  <c r="J27" i="20"/>
  <c r="L19" i="19"/>
  <c r="H27" i="20"/>
  <c r="E27" i="20"/>
  <c r="E19" i="19"/>
  <c r="H26" i="20"/>
  <c r="I18" i="19"/>
  <c r="E26" i="20"/>
  <c r="E18" i="19"/>
  <c r="H25" i="20"/>
  <c r="E21" i="20"/>
  <c r="B44" i="20" s="1"/>
  <c r="I20" i="20"/>
  <c r="I19" i="20"/>
  <c r="E20" i="20"/>
  <c r="E25" i="20"/>
  <c r="E19" i="20"/>
  <c r="E14" i="17"/>
  <c r="E18" i="20"/>
  <c r="E15" i="19"/>
  <c r="E17" i="20"/>
  <c r="E14" i="19"/>
  <c r="E16" i="20"/>
  <c r="E13" i="19"/>
  <c r="E15" i="20"/>
  <c r="E12" i="19"/>
  <c r="E14" i="20"/>
  <c r="E11" i="19"/>
  <c r="E13" i="20"/>
  <c r="E10" i="19"/>
  <c r="B14" i="18" s="1"/>
  <c r="E10" i="20"/>
  <c r="E9" i="19"/>
  <c r="E8" i="20"/>
  <c r="H44" i="20" s="1"/>
  <c r="E7" i="19"/>
  <c r="E7" i="20"/>
  <c r="E6" i="19"/>
  <c r="G45" i="18"/>
  <c r="F35" i="16"/>
  <c r="B16" i="18"/>
  <c r="I8" i="18"/>
  <c r="I10" i="18"/>
  <c r="I22" i="19"/>
  <c r="L21" i="19"/>
  <c r="I20" i="19"/>
  <c r="I19" i="19"/>
  <c r="I17" i="19"/>
  <c r="E25" i="19"/>
  <c r="E20" i="19"/>
  <c r="E17" i="19"/>
  <c r="B44" i="19" l="1"/>
  <c r="G44" i="18" s="1"/>
  <c r="B32" i="17"/>
  <c r="B43" i="19"/>
  <c r="G43" i="18" s="1"/>
  <c r="B31" i="17"/>
  <c r="B10" i="18"/>
  <c r="B43" i="18" s="1"/>
  <c r="S34" i="19"/>
  <c r="S33" i="19"/>
  <c r="S32" i="19"/>
  <c r="S31" i="19"/>
  <c r="S30" i="19"/>
  <c r="S29" i="19"/>
  <c r="S28" i="19"/>
  <c r="S27" i="19"/>
  <c r="S26" i="19"/>
  <c r="S25" i="19"/>
  <c r="S24" i="19"/>
  <c r="S23" i="19"/>
  <c r="S22" i="19"/>
  <c r="S21" i="19"/>
  <c r="S20" i="19"/>
  <c r="S19" i="19"/>
  <c r="E29" i="19" s="1"/>
  <c r="S18" i="19"/>
  <c r="B29" i="19" s="1"/>
  <c r="C12" i="18" s="1"/>
  <c r="S16" i="19"/>
  <c r="S35" i="19" l="1"/>
  <c r="S36" i="19"/>
  <c r="H33" i="19" s="1"/>
  <c r="K34" i="19"/>
  <c r="F12" i="18"/>
  <c r="F34" i="16"/>
  <c r="S37" i="19" l="1"/>
  <c r="H35" i="19" s="1"/>
  <c r="H34" i="19"/>
  <c r="B20" i="16"/>
  <c r="E19" i="17"/>
  <c r="E18" i="17"/>
  <c r="E13" i="17"/>
  <c r="E12" i="17"/>
  <c r="E11" i="17"/>
  <c r="B8" i="18"/>
  <c r="C44" i="18" s="1"/>
  <c r="C6" i="16" l="1"/>
  <c r="C6" i="23"/>
  <c r="B21" i="23" s="1"/>
  <c r="I32" i="17"/>
  <c r="E6" i="17"/>
  <c r="I31" i="17"/>
  <c r="C11" i="16" l="1"/>
  <c r="B33" i="16" s="1"/>
  <c r="F33" i="16"/>
  <c r="C8" i="16"/>
  <c r="B24" i="17"/>
  <c r="E17" i="17"/>
  <c r="K16" i="17"/>
  <c r="E16" i="17"/>
  <c r="I15" i="17"/>
  <c r="E15" i="17"/>
  <c r="I14" i="17"/>
  <c r="E10" i="17"/>
  <c r="E9" i="17"/>
  <c r="E7" i="17"/>
  <c r="E20" i="16" s="1"/>
  <c r="B10" i="23" l="1"/>
  <c r="B21" i="17"/>
  <c r="H44" i="19"/>
  <c r="O13" i="18" l="1"/>
  <c r="O12" i="18"/>
  <c r="J3" i="13" l="1"/>
  <c r="M3" i="13" l="1"/>
  <c r="U3" i="13"/>
  <c r="O3" i="13"/>
  <c r="K3" i="13"/>
  <c r="P3" i="13" s="1"/>
  <c r="V3" i="13"/>
  <c r="W3" i="13" s="1"/>
  <c r="Q3" i="13"/>
  <c r="N3" i="13"/>
  <c r="L3" i="13"/>
  <c r="I3" i="13"/>
  <c r="S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0" authorId="0" shapeId="0" xr:uid="{00000000-0006-0000-0400-000001000000}">
      <text>
        <r>
          <rPr>
            <sz val="9"/>
            <color indexed="81"/>
            <rFont val="Tahoma"/>
            <family val="2"/>
          </rPr>
          <t>En caso de que sea necesario ajuste el alto de la fila de acuerdo al objeto de su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500-000001000000}">
      <text>
        <r>
          <rPr>
            <sz val="9"/>
            <color indexed="81"/>
            <rFont val="Tahoma"/>
            <family val="2"/>
          </rPr>
          <t>En caso de que sea necesario ajuste el alto de la fila de acuerdo al objeto de su contrato.</t>
        </r>
      </text>
    </comment>
    <comment ref="B16" authorId="0" shapeId="0" xr:uid="{00000000-0006-0000-0500-000002000000}">
      <text>
        <r>
          <rPr>
            <sz val="9"/>
            <color indexed="81"/>
            <rFont val="Tahoma"/>
            <family val="2"/>
          </rPr>
          <t>En caso de que sea necesario ajuste el alto de las filas de acuerdo a las actividades de su contrato.</t>
        </r>
      </text>
    </comment>
    <comment ref="B19" authorId="0" shapeId="0" xr:uid="{00000000-0006-0000-0500-000003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600-000001000000}">
      <text>
        <r>
          <rPr>
            <sz val="9"/>
            <color indexed="81"/>
            <rFont val="Tahoma"/>
            <family val="2"/>
          </rPr>
          <t>En caso de que sea necesario ajuste el alto de la fila de acuerdo al objeto de su contrato.</t>
        </r>
      </text>
    </comment>
    <comment ref="B16" authorId="0" shapeId="0" xr:uid="{00000000-0006-0000-0600-000002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3" authorId="0" shapeId="0" xr:uid="{00000000-0006-0000-0700-000001000000}">
      <text>
        <r>
          <rPr>
            <sz val="9"/>
            <color indexed="81"/>
            <rFont val="Tahoma"/>
            <family val="2"/>
          </rPr>
          <t>En caso de que sea necesario ajuste el alto de la fila de acuerdo al objeto de su contrato.</t>
        </r>
      </text>
    </comment>
  </commentList>
</comments>
</file>

<file path=xl/sharedStrings.xml><?xml version="1.0" encoding="utf-8"?>
<sst xmlns="http://schemas.openxmlformats.org/spreadsheetml/2006/main" count="8108" uniqueCount="2671">
  <si>
    <t>PRIMER PAGO</t>
  </si>
  <si>
    <t>SEGUNDO PAGO</t>
  </si>
  <si>
    <t>CUARTO PAGO</t>
  </si>
  <si>
    <t>QUINTO PAGO</t>
  </si>
  <si>
    <t>NÚMERO DE CONTRATO</t>
  </si>
  <si>
    <t>IDENTIFICACIÓN DEL CONTRATISTA</t>
  </si>
  <si>
    <t>NOMBRES Y APELLIDOS 
DEL CONTRATISTA</t>
  </si>
  <si>
    <t>CLASE DE CONTRATO</t>
  </si>
  <si>
    <t>OBJETO DEL CONTRATO</t>
  </si>
  <si>
    <t>FECHA SUSCRIPCIÓN DEL CONTRATO</t>
  </si>
  <si>
    <t>VALOR CONTRATO</t>
  </si>
  <si>
    <t>PLAZO EJECUCIÓN DEL CONTRATO</t>
  </si>
  <si>
    <t>FECHA INICIO DEL CONTRATO</t>
  </si>
  <si>
    <t>FECHA TERMINACIÓN DEL CONTRATO</t>
  </si>
  <si>
    <t>POLIZA</t>
  </si>
  <si>
    <t>VALOR PRIMER PAGO</t>
  </si>
  <si>
    <t>NÚMERO 
DE PAGOS</t>
  </si>
  <si>
    <t>DESDE</t>
  </si>
  <si>
    <t>HASTA</t>
  </si>
  <si>
    <t>NOMBRE DEL SUPERVISOR</t>
  </si>
  <si>
    <t>CARGO DEL SUPERVISOR</t>
  </si>
  <si>
    <t>FECHA DEL CDP</t>
  </si>
  <si>
    <t>VALOR DEL CDP</t>
  </si>
  <si>
    <t>CODIGO_CONCEPTO</t>
  </si>
  <si>
    <t>FECHA DE INICIO PRORROGA</t>
  </si>
  <si>
    <t>FECHA DE TERMINACIÓN PRORROGA</t>
  </si>
  <si>
    <t>VALOR ADICIÓN</t>
  </si>
  <si>
    <t>NIT</t>
  </si>
  <si>
    <t>PLAZO DE EJECUCIÓN DE PRORROGA</t>
  </si>
  <si>
    <t>NÚMERO DEL CDP</t>
  </si>
  <si>
    <t>VALOR DECIMO PAGO</t>
  </si>
  <si>
    <t>VALOR NOVENO PAGO</t>
  </si>
  <si>
    <t>VALOR OCTAVO PAGO</t>
  </si>
  <si>
    <t>VALOR SEPTIMO PAGO</t>
  </si>
  <si>
    <t>VALOR SEXTO PAGO</t>
  </si>
  <si>
    <t>VALOR QUINTO PAGO</t>
  </si>
  <si>
    <t>VALOR CUARTO PAGO</t>
  </si>
  <si>
    <t>VALOR TERCER PAGO</t>
  </si>
  <si>
    <t>VALOR SEGUNDO PAGO</t>
  </si>
  <si>
    <t>DECIMO PAGO</t>
  </si>
  <si>
    <t>NOVENO PAGO</t>
  </si>
  <si>
    <t>OCTAVO PAGO</t>
  </si>
  <si>
    <t>SEPTIMO PAGO</t>
  </si>
  <si>
    <t>SEXTO PAGO</t>
  </si>
  <si>
    <t>TERCER PAGO</t>
  </si>
  <si>
    <t>VALOR</t>
  </si>
  <si>
    <t>CENTRO  COSTOS</t>
  </si>
  <si>
    <t>FECHA_PAGO</t>
  </si>
  <si>
    <t>CONSECUTIVO</t>
  </si>
  <si>
    <t>CODIGO_COMERCIAL</t>
  </si>
  <si>
    <t>NUMERO_DOCUMENTO</t>
  </si>
  <si>
    <t>VALOR2</t>
  </si>
  <si>
    <t>CONSECUTIVO_REF</t>
  </si>
  <si>
    <t>NIT2</t>
  </si>
  <si>
    <t>TIPO</t>
  </si>
  <si>
    <t>SEQ</t>
  </si>
  <si>
    <t>NOMBRE_TERCERO</t>
  </si>
  <si>
    <t>NUMERO_compromiso</t>
  </si>
  <si>
    <t>SEQ_REF</t>
  </si>
  <si>
    <t>NUMERO_DISPONIBILIDAD</t>
  </si>
  <si>
    <t>VALOR_DESCUENTA_BASE</t>
  </si>
  <si>
    <t>CONTRATO</t>
  </si>
  <si>
    <t xml:space="preserve">DESCRIPCION </t>
  </si>
  <si>
    <t>NÚMERO DE PAGO</t>
  </si>
  <si>
    <t>NIT SICOF</t>
  </si>
  <si>
    <t>¿ADICIÓN?</t>
  </si>
  <si>
    <t>NUMERO CDP ADICIÓN</t>
  </si>
  <si>
    <t>FECHA CDP ADICIÓN</t>
  </si>
  <si>
    <t>VALOR CDP ADICIÓN</t>
  </si>
  <si>
    <t>CONCEPTO INTERFACE
(IGUAL AL RUBRO) CONTRATO</t>
  </si>
  <si>
    <t>CENTRO DE COSTOS CONTRATO</t>
  </si>
  <si>
    <t xml:space="preserve">CONCEPTO INTERFACE
(IGUAL AL RUBRO) ADICIÓN
</t>
  </si>
  <si>
    <t xml:space="preserve">CENTRO DE COSTOS ADICIÓN
</t>
  </si>
  <si>
    <t>TARIFA</t>
  </si>
  <si>
    <t>ACTIVIDAD ECONOMICA</t>
  </si>
  <si>
    <t>ACTIVIDADES</t>
  </si>
  <si>
    <t>ASEGURADORA</t>
  </si>
  <si>
    <t>FECHA APROBACIÓN PÓLIZA</t>
  </si>
  <si>
    <t>VALOR DECIMO TERCER PAGO</t>
  </si>
  <si>
    <t>DECIMO TERCER PAGO</t>
  </si>
  <si>
    <t>UNDÉCIMO PAGO</t>
  </si>
  <si>
    <t>VALOR UNDÉCIMO PAGO</t>
  </si>
  <si>
    <t>VALOR DUODÉCIMO PAGO</t>
  </si>
  <si>
    <t>DUODÉCIMO PAGO</t>
  </si>
  <si>
    <t>VALOR DÉCIMO CUARTO PAGO</t>
  </si>
  <si>
    <t>DÉCIMO CUARTO PAGO</t>
  </si>
  <si>
    <t>VALOR DÉCIMO QUINTO PAGO</t>
  </si>
  <si>
    <t>DÉCIMO QUINTO PAGO</t>
  </si>
  <si>
    <t>PRORROGA No.</t>
  </si>
  <si>
    <t xml:space="preserve">FECHA DE SUSCRIPCIÓN PRORROGA </t>
  </si>
  <si>
    <t>PLAZO DE EJECUCIÓN FINAL CONTRATO + PRORROGA</t>
  </si>
  <si>
    <t>ADICIÓN No.</t>
  </si>
  <si>
    <t xml:space="preserve">FECHA DE SUSCRIPCIÓN ADICIÓN </t>
  </si>
  <si>
    <t>NUMERO CP ADICIÓN</t>
  </si>
  <si>
    <t>FECHA CP ADICIÓN</t>
  </si>
  <si>
    <t>VALOR CP ADICIÓN</t>
  </si>
  <si>
    <t>ACTA ACLARATORIA No.</t>
  </si>
  <si>
    <t>FECHA DE SUSCRIPCIÓN ACTA ACLARATORIA</t>
  </si>
  <si>
    <t xml:space="preserve">ACTA MODIFICATORIA No. </t>
  </si>
  <si>
    <t>FECHA DE SUSCRIPCIÓN ACTA MODIFICATORIA</t>
  </si>
  <si>
    <t>ACTA DE SUSPENSIÓN No.</t>
  </si>
  <si>
    <t xml:space="preserve">FECHA DE SUSCRIPCIÓN ACTA SUSPENSIÓN </t>
  </si>
  <si>
    <t>ACTA DE REINICIO No.</t>
  </si>
  <si>
    <t>FECHA DE SUSCRIPCIÓN ACTA DE REINICIO</t>
  </si>
  <si>
    <t>FECHA DE TERMINACIÓN ACTA DE REINICIO</t>
  </si>
  <si>
    <t>CESIÓN No.</t>
  </si>
  <si>
    <t>FECHA DE SUSCRIPCIÓN DE LA CESIÓN</t>
  </si>
  <si>
    <t>PROCESO GESTIÓN BIENES Y SERVICIOS</t>
  </si>
  <si>
    <t>COMUNICACIÓN AL SUPERVISOR DE CONTRATO</t>
  </si>
  <si>
    <r>
      <rPr>
        <b/>
        <i/>
        <sz val="9"/>
        <rFont val="Arial"/>
        <family val="2"/>
      </rPr>
      <t>Código:</t>
    </r>
    <r>
      <rPr>
        <i/>
        <sz val="9"/>
        <rFont val="Arial"/>
        <family val="2"/>
      </rPr>
      <t xml:space="preserve"> FO-GBS-10</t>
    </r>
  </si>
  <si>
    <r>
      <rPr>
        <b/>
        <i/>
        <sz val="9"/>
        <rFont val="Arial"/>
        <family val="2"/>
      </rPr>
      <t>Versión:</t>
    </r>
    <r>
      <rPr>
        <i/>
        <sz val="9"/>
        <rFont val="Arial"/>
        <family val="2"/>
      </rPr>
      <t xml:space="preserve"> 01</t>
    </r>
  </si>
  <si>
    <r>
      <rPr>
        <b/>
        <i/>
        <sz val="9"/>
        <rFont val="Arial"/>
        <family val="2"/>
      </rPr>
      <t>Fecha de aprobación:</t>
    </r>
    <r>
      <rPr>
        <i/>
        <sz val="9"/>
        <rFont val="Arial"/>
        <family val="2"/>
      </rPr>
      <t xml:space="preserve"> 30/09/2021</t>
    </r>
  </si>
  <si>
    <r>
      <rPr>
        <b/>
        <i/>
        <sz val="9"/>
        <rFont val="Arial"/>
        <family val="2"/>
      </rPr>
      <t>Página:</t>
    </r>
    <r>
      <rPr>
        <i/>
        <sz val="9"/>
        <rFont val="Arial"/>
        <family val="2"/>
      </rPr>
      <t xml:space="preserve"> 1 de 1</t>
    </r>
  </si>
  <si>
    <t>Villavicencio,</t>
  </si>
  <si>
    <t>PARA:</t>
  </si>
  <si>
    <t>Supervisor</t>
  </si>
  <si>
    <t>DE:</t>
  </si>
  <si>
    <t>ASUNTO:</t>
  </si>
  <si>
    <t>COMUNICACIÓN</t>
  </si>
  <si>
    <t>Para su conocimiento y demás fines pertinentes, me permito informarle que ha sido designado como supervisor del siguiente contrato de prestación de servicios:</t>
  </si>
  <si>
    <t>NÚMERO DE CONTRATO DE PRESTACIÓN DE SERVICIOS</t>
  </si>
  <si>
    <t>Adjunto a la presente me permito adjuntar copia del contrato o convenio y demás documentación digital existente hasta la designación.</t>
  </si>
  <si>
    <t>La supervisión de los contratos o convenios por parte de la Universidad de los Llanos, estará a su cargo o quien haga sus veces, conforme a lo establecido en la Resolución Rectoral No. 1092 del 30 de septiembre de 2021.</t>
  </si>
  <si>
    <t>Cordialmente,</t>
  </si>
  <si>
    <t>Recibe,</t>
  </si>
  <si>
    <t>PROCESO GESTIÓN DE BIENES Y SERVICIOS</t>
  </si>
  <si>
    <t>ACTA DE INICIO DE CONTRATO</t>
  </si>
  <si>
    <r>
      <t xml:space="preserve">Código: </t>
    </r>
    <r>
      <rPr>
        <i/>
        <sz val="9"/>
        <rFont val="Arial"/>
        <family val="2"/>
      </rPr>
      <t>FO-GBS-11</t>
    </r>
  </si>
  <si>
    <r>
      <t xml:space="preserve">Versión: </t>
    </r>
    <r>
      <rPr>
        <i/>
        <sz val="9"/>
        <rFont val="Arial"/>
        <family val="2"/>
      </rPr>
      <t>01</t>
    </r>
  </si>
  <si>
    <r>
      <t xml:space="preserve">Fecha de aprobación: </t>
    </r>
    <r>
      <rPr>
        <i/>
        <sz val="9"/>
        <rFont val="Arial"/>
        <family val="2"/>
      </rPr>
      <t>30/09/2021</t>
    </r>
  </si>
  <si>
    <t>NIT o C.C DEL CONTRATISTA</t>
  </si>
  <si>
    <t>NOMBRE DEL CONTRATISTA</t>
  </si>
  <si>
    <t>CLASE</t>
  </si>
  <si>
    <t>OBJETO</t>
  </si>
  <si>
    <t>FECHA DE SUSCRIPCIÓN</t>
  </si>
  <si>
    <t>PLAZO DE EJECUCIÓN Y 
VIGENCIA DEL CONTRATO</t>
  </si>
  <si>
    <t>NÚMERO CDP</t>
  </si>
  <si>
    <t>FECHA</t>
  </si>
  <si>
    <t>NÚMERO COMPROMISO PRESUESTAL</t>
  </si>
  <si>
    <t>NÚMERO PÓLIZA</t>
  </si>
  <si>
    <t>FECHA DE INICIO</t>
  </si>
  <si>
    <t>FECHA DE TERMINACIÓN</t>
  </si>
  <si>
    <t>Así mismo, se certifica que el contratista se encuentra a paz y salvo con seguridad social y parafiscales (si aplica)</t>
  </si>
  <si>
    <t>Firma del supervisor:</t>
  </si>
  <si>
    <t>Firma del contratista:</t>
  </si>
  <si>
    <t>C.C. No.</t>
  </si>
  <si>
    <t>INFORME No.</t>
  </si>
  <si>
    <t>PERIODO DE EJECUCIÓN:</t>
  </si>
  <si>
    <t>FECHA DE ELABORACIÓN</t>
  </si>
  <si>
    <t>Del:</t>
  </si>
  <si>
    <t>al</t>
  </si>
  <si>
    <t>ACTIVIDADES DEL CONTRATO</t>
  </si>
  <si>
    <t>AVANCE EJECUCIÓN</t>
  </si>
  <si>
    <t xml:space="preserve"> </t>
  </si>
  <si>
    <t>Firma del contratista</t>
  </si>
  <si>
    <t>Firma del supervisor</t>
  </si>
  <si>
    <t>PROCESO DE GESTIÓN DE BIENES Y SERVICIOS</t>
  </si>
  <si>
    <t>INFORME DE ACTIVIDADES 
CONTRATO DE PRESTACIÓN DE SERVICIOS PROFESIONALES O DE APOYO A LA GESTIÓN</t>
  </si>
  <si>
    <r>
      <t xml:space="preserve">Código: </t>
    </r>
    <r>
      <rPr>
        <i/>
        <sz val="9"/>
        <color theme="1"/>
        <rFont val="Arial"/>
        <family val="2"/>
      </rPr>
      <t>FO-GBS-12</t>
    </r>
  </si>
  <si>
    <r>
      <t>Versión:</t>
    </r>
    <r>
      <rPr>
        <i/>
        <sz val="9"/>
        <color theme="1"/>
        <rFont val="Arial"/>
        <family val="2"/>
      </rPr>
      <t xml:space="preserve"> 01</t>
    </r>
  </si>
  <si>
    <r>
      <t xml:space="preserve">Fecha de aprobación: </t>
    </r>
    <r>
      <rPr>
        <i/>
        <sz val="9"/>
        <color theme="1"/>
        <rFont val="Arial"/>
        <family val="2"/>
      </rPr>
      <t>30/09/2021</t>
    </r>
  </si>
  <si>
    <t>CERTIFICACIÓN DE CUMPLIMIENTO SUPERVISOR 
CONTRATO DE PRESTACIÓN DE SERVICIOS PROFESIONALES O DE APOYO A LA GESTIÓN</t>
  </si>
  <si>
    <r>
      <t>Código:</t>
    </r>
    <r>
      <rPr>
        <i/>
        <sz val="9"/>
        <color theme="1"/>
        <rFont val="Arial"/>
        <family val="2"/>
      </rPr>
      <t xml:space="preserve"> FO-GBS-13</t>
    </r>
  </si>
  <si>
    <r>
      <t xml:space="preserve">Versión: </t>
    </r>
    <r>
      <rPr>
        <i/>
        <sz val="9"/>
        <color theme="1"/>
        <rFont val="Arial"/>
        <family val="2"/>
      </rPr>
      <t>01</t>
    </r>
  </si>
  <si>
    <r>
      <t>Fecha de aprobación:</t>
    </r>
    <r>
      <rPr>
        <i/>
        <sz val="9"/>
        <color theme="1"/>
        <rFont val="Arial"/>
        <family val="2"/>
      </rPr>
      <t xml:space="preserve"> 30/09/2021</t>
    </r>
  </si>
  <si>
    <r>
      <rPr>
        <b/>
        <i/>
        <sz val="9"/>
        <color theme="1"/>
        <rFont val="Arial"/>
        <family val="2"/>
      </rPr>
      <t>Página:</t>
    </r>
    <r>
      <rPr>
        <i/>
        <sz val="9"/>
        <color theme="1"/>
        <rFont val="Arial"/>
        <family val="2"/>
      </rPr>
      <t xml:space="preserve"> 1 de 1</t>
    </r>
  </si>
  <si>
    <t>NUMERO DE CONTRATO</t>
  </si>
  <si>
    <t>FECHA DE SUSCRIPCION</t>
  </si>
  <si>
    <t>FECHA DE TERMINACIÓN INICIAL</t>
  </si>
  <si>
    <t>MODIFICACIÓN, PRÓRROGA, ADICIÓN, ACLARACIÓN, SUSPENSIÓN, REINICIO (Si existe, podrá incluir las filas que le aplique)</t>
  </si>
  <si>
    <t>CDP</t>
  </si>
  <si>
    <t>CP</t>
  </si>
  <si>
    <t>En calidad de Supervisor(a) del Contrato de la referencia, me permito certificar que una vez verificado el informe de actividades presentado por el contratista, que fue allegado a través de medios tecnológcos en archivos magnétivos, se puede establecer que éste cumplió satisfactoriamente con las actividades que hacen parte de las obligaciones contractaules derivadas del contrato relacioando en el presente formato, durante el periodo comprendido entre el:</t>
  </si>
  <si>
    <t>y el</t>
  </si>
  <si>
    <t>, previa verificación del cumplimiento de los siguientes requisitos:</t>
  </si>
  <si>
    <t>REQUISITOS</t>
  </si>
  <si>
    <t>Informe de actividades No.</t>
  </si>
  <si>
    <t>Valor ejecutado del contrato</t>
  </si>
  <si>
    <t>Valor a girar al contratista</t>
  </si>
  <si>
    <t>Saldo pendiente de ejecutar</t>
  </si>
  <si>
    <t>SEGURIDAD SOCIAL Y PARAFISCALES (si aplica)</t>
  </si>
  <si>
    <t>Como constancia del cumplimiento del pago de seguridad social y parafiscales (si aplica), por parte del contratista, se adjunta al presente documento la planilla de pago correspondiente al periodo de este certificado, respecto de la cual se realizó la verificación, encontrando una correcta relación entre el monto cancelado y la suma que debió haber sido cotizada.</t>
  </si>
  <si>
    <t>Para constancia se firma, en Villavicencio - Departamento del Meta el:</t>
  </si>
  <si>
    <t>Supervisor Unillanos</t>
  </si>
  <si>
    <t>Elaboró:</t>
  </si>
  <si>
    <t>Vo.Bo:</t>
  </si>
  <si>
    <t xml:space="preserve">ACTA DE TERMINACIÓN
(CUMPLIMIENTO DE PLAZO O CUMPLIMIENTO DEL OBJETO) </t>
  </si>
  <si>
    <r>
      <t>Código:</t>
    </r>
    <r>
      <rPr>
        <i/>
        <sz val="9"/>
        <color theme="1"/>
        <rFont val="Arial"/>
        <family val="2"/>
      </rPr>
      <t xml:space="preserve"> FO-GBS-18</t>
    </r>
  </si>
  <si>
    <r>
      <rPr>
        <b/>
        <i/>
        <sz val="9"/>
        <color indexed="8"/>
        <rFont val="Arial"/>
        <family val="2"/>
      </rPr>
      <t>Versión:</t>
    </r>
    <r>
      <rPr>
        <i/>
        <sz val="9"/>
        <color indexed="8"/>
        <rFont val="Arial"/>
        <family val="2"/>
      </rPr>
      <t xml:space="preserve"> 01</t>
    </r>
  </si>
  <si>
    <r>
      <t>Fecha de aprobación:</t>
    </r>
    <r>
      <rPr>
        <i/>
        <sz val="9"/>
        <color indexed="8"/>
        <rFont val="Arial"/>
        <family val="2"/>
      </rPr>
      <t xml:space="preserve"> 30/09/2021</t>
    </r>
  </si>
  <si>
    <r>
      <t>Página:</t>
    </r>
    <r>
      <rPr>
        <i/>
        <sz val="9"/>
        <color indexed="8"/>
        <rFont val="Arial"/>
        <family val="2"/>
      </rPr>
      <t>1 de 1</t>
    </r>
  </si>
  <si>
    <t>1. ASPECTOS GENERALES DEL CONTRATO:</t>
  </si>
  <si>
    <t>CONTRATANTE</t>
  </si>
  <si>
    <t>UNIVERSIDAD DE LOS LLANOS</t>
  </si>
  <si>
    <t>NIT DEL CONTRATANTE</t>
  </si>
  <si>
    <t>892000757-3</t>
  </si>
  <si>
    <t>VALOR INICIAL</t>
  </si>
  <si>
    <t>PLAZO DE EJECUCIÓN INICIAL</t>
  </si>
  <si>
    <t>CERTIFICADO DISPONIBILIDAD PRESUPUESTAL</t>
  </si>
  <si>
    <t>COMPROMISO PRESUPUESTAL</t>
  </si>
  <si>
    <t>SUPERVISOR</t>
  </si>
  <si>
    <t>2. MODIFICACIONES, ACLARACIONES, PRÓRROGAS, ADICIONES, SUSPENSIONES, REINICIO, CESIONES</t>
  </si>
  <si>
    <t>3. DESARROLLO Y EJECUCIÓN:</t>
  </si>
  <si>
    <t>a) Que vencido el término del plazo de ejecución del contrato, se suscribe la presente acta de terminación, previa verificación de todos los documentos y requisitos legales.</t>
  </si>
  <si>
    <t>En constancia de todo lo anterior se firma la presente en Villavicencio el:</t>
  </si>
  <si>
    <t>Supervisor:</t>
  </si>
  <si>
    <t>Contratista:</t>
  </si>
  <si>
    <t>Vicerrector de Recursos Universitarios</t>
  </si>
  <si>
    <t>NÚMERO DEL CP</t>
  </si>
  <si>
    <t>FECHA DEL CP</t>
  </si>
  <si>
    <t>VALOR DEL CP</t>
  </si>
  <si>
    <t>Acta de inicio</t>
  </si>
  <si>
    <t xml:space="preserve">En Villavicencio - Meta el: </t>
  </si>
  <si>
    <t xml:space="preserve">, y </t>
  </si>
  <si>
    <t xml:space="preserve"> como contratista, dejando constancia que por medio de la presente se da inicio a la ejecución del contrato en mención, previa verificación del cumplimiento de los requisitos de perfeccionamiento, legalización y ejecución.</t>
  </si>
  <si>
    <t xml:space="preserve"> se reunieron las siguientes personas: </t>
  </si>
  <si>
    <t xml:space="preserve"> No. </t>
  </si>
  <si>
    <t>Acta modificatoria:</t>
  </si>
  <si>
    <t>Acta aclaratoria:</t>
  </si>
  <si>
    <t>Prórroga:</t>
  </si>
  <si>
    <t>Adición:</t>
  </si>
  <si>
    <t>Valor adición:</t>
  </si>
  <si>
    <t>Acta de suspensión:</t>
  </si>
  <si>
    <t>Acta de reinicio:</t>
  </si>
  <si>
    <t>Número de pagos</t>
  </si>
  <si>
    <t>Valor del contrato</t>
  </si>
  <si>
    <t>Desde</t>
  </si>
  <si>
    <t>Hasta</t>
  </si>
  <si>
    <t>Pago 1</t>
  </si>
  <si>
    <t>Pago 2</t>
  </si>
  <si>
    <t>Pago 3</t>
  </si>
  <si>
    <t>Pago 4</t>
  </si>
  <si>
    <t>Pago 5</t>
  </si>
  <si>
    <t>Pago 6</t>
  </si>
  <si>
    <t>Pago 7</t>
  </si>
  <si>
    <t>Pago 8</t>
  </si>
  <si>
    <t>Pago 9</t>
  </si>
  <si>
    <t>Pago 10</t>
  </si>
  <si>
    <t>Pago 11</t>
  </si>
  <si>
    <t>Pago 12</t>
  </si>
  <si>
    <t>Pago 13</t>
  </si>
  <si>
    <t>Pago 14</t>
  </si>
  <si>
    <t>Pago 15</t>
  </si>
  <si>
    <t>Saldo pendiente a ejecutar</t>
  </si>
  <si>
    <t>DEPENDENCIA SOLICITANTE</t>
  </si>
  <si>
    <t>Fecha de terminación final:</t>
  </si>
  <si>
    <t>Plazo de ejecución final:</t>
  </si>
  <si>
    <t>Fecha de suscripción:</t>
  </si>
  <si>
    <t>Fecha de terminación:</t>
  </si>
  <si>
    <t>Cesión:</t>
  </si>
  <si>
    <t>2.1 Acta modificatoria:</t>
  </si>
  <si>
    <t>2.2 Acta aclaratoria:</t>
  </si>
  <si>
    <t>2.3 Prórroga:</t>
  </si>
  <si>
    <t>2.4 Adición:</t>
  </si>
  <si>
    <t>2.5 Acta de suspensión:</t>
  </si>
  <si>
    <t>2.6 Acta de reinicio:</t>
  </si>
  <si>
    <t>2.7 Cesión:</t>
  </si>
  <si>
    <t>2.8 Plazo de ejecución final:</t>
  </si>
  <si>
    <t>2.9 Fecha de terminación final:</t>
  </si>
  <si>
    <t xml:space="preserve">DEPENDENCIA </t>
  </si>
  <si>
    <t xml:space="preserve"> como supervisor(a), del </t>
  </si>
  <si>
    <r>
      <rPr>
        <b/>
        <i/>
        <sz val="9"/>
        <rFont val="Arial"/>
        <family val="2"/>
      </rPr>
      <t>Código:</t>
    </r>
    <r>
      <rPr>
        <i/>
        <sz val="9"/>
        <rFont val="Arial"/>
        <family val="2"/>
      </rPr>
      <t xml:space="preserve"> FO-GBS-06</t>
    </r>
  </si>
  <si>
    <t>RECOMENDACIÓN CONTRATACIÓN DIRECTA</t>
  </si>
  <si>
    <t>EL SUSCRITO VICERRECTOR DE RECURSOS UNIVERSITARIOS O QUIEN HAGA SUS VECES, DE LA UNIVERSIDAD DE LOS LLANOS</t>
  </si>
  <si>
    <t>Recomendación</t>
  </si>
  <si>
    <t xml:space="preserve"> a favor de </t>
  </si>
  <si>
    <t xml:space="preserve">De acuerdo a los establecido en el TÍTULO V. DE LA PLANEACIÓN DE LA ACTIVIDAD CONTRACTUAL CAPÍTULO 3. MODALIDADES DE SELECCIÓN, Artículo 30 REQUISITOS DE LA CONTRATACIÓN DIRECTA, numeral 8 de la Resolución Rectoral N° 0685 de 2021 “Por medio de la cual se adopta el Manual de Contratación de la Universidad de los Llanos, y se derogan las Resoluciones 2661 de 2011, 2079 de 2014 y 2588 de 2015”, conforme a la verificación de requisitos y documentos realizada por la Oficina Asesora Jurídica, me permito recomendar la suscripción del </t>
  </si>
  <si>
    <t xml:space="preserve"> para el desarrollo del objeto: </t>
  </si>
  <si>
    <t>Verificó:</t>
  </si>
  <si>
    <t>Proyectó:</t>
  </si>
  <si>
    <t>Dirección General de Proyección Social</t>
  </si>
  <si>
    <t>Facultad de Ciencias Agropecuarias y Recursos Naturales</t>
  </si>
  <si>
    <t>Docente de planta de la Universidad de los Llanos</t>
  </si>
  <si>
    <t>Facultad de Ciencias Básicas e Ingeniería</t>
  </si>
  <si>
    <t>Dirección General de Currículo</t>
  </si>
  <si>
    <t>División de Bienestar Universitario</t>
  </si>
  <si>
    <t>Jefe de Oficina</t>
  </si>
  <si>
    <t xml:space="preserve">Dirección General de Investigaciones  </t>
  </si>
  <si>
    <t>Vicerrectoría de Recursos Universitarios</t>
  </si>
  <si>
    <t>Oficina Asesora de Planeación</t>
  </si>
  <si>
    <t>Vicerrector Universitario</t>
  </si>
  <si>
    <t>Oficina Asesora Jurídica</t>
  </si>
  <si>
    <t>Facultad de Ciencias Humanas y de la Educación</t>
  </si>
  <si>
    <t>CRISTÓBAL LUGO LÓPEZ</t>
  </si>
  <si>
    <t>JHON FREYD MONROY RODRIGUEZ</t>
  </si>
  <si>
    <t>MARTIN ENRIQUE RINCON ROMERO</t>
  </si>
  <si>
    <t>EDWIN ALEXANDER GUEVARA</t>
  </si>
  <si>
    <t xml:space="preserve">STEFANNI LOPEZ BUITRAGO </t>
  </si>
  <si>
    <t xml:space="preserve">ISLANDA MILENA CASTRO QUEVEDO </t>
  </si>
  <si>
    <t xml:space="preserve">DIANA HASBLEIDY AVILA LARA </t>
  </si>
  <si>
    <t>LUDDY ANDREA ZAPATA LADINO</t>
  </si>
  <si>
    <t>NO APLICA</t>
  </si>
  <si>
    <t>M5</t>
  </si>
  <si>
    <t>M6</t>
  </si>
  <si>
    <t>423</t>
  </si>
  <si>
    <t>210</t>
  </si>
  <si>
    <t>54406</t>
  </si>
  <si>
    <t>CONTRATO DE PRESTACIÓN DE SERVICIOS PROFESIONALES</t>
  </si>
  <si>
    <t>CONTRATO DE PRESTACIÓN DE SERVICIOS DE APOYO A LA GESTIÓN</t>
  </si>
  <si>
    <t>FASE PARA PAGO</t>
  </si>
  <si>
    <t>CLAUDIA CONSTANZA GANTIVA ORTEGON</t>
  </si>
  <si>
    <t>Técnico Administrativo</t>
  </si>
  <si>
    <t>Seis (06) meses calendario</t>
  </si>
  <si>
    <t>432</t>
  </si>
  <si>
    <t>División de Biblioteca</t>
  </si>
  <si>
    <t>BLANCA HERMINDA NAVARRO ARGUELLO</t>
  </si>
  <si>
    <t>Cinco (05) meses calendario</t>
  </si>
  <si>
    <t>Facultad de Ciencias Económicas</t>
  </si>
  <si>
    <t>SURIAN SURILLY CASTRO JARAMILLO</t>
  </si>
  <si>
    <t>Facultad de Ciencias de la Salud</t>
  </si>
  <si>
    <t>LUZ MIRYAM TOBÓN BORRERO</t>
  </si>
  <si>
    <t>RODOLFO SALAMANCA SALAMANCA</t>
  </si>
  <si>
    <t>DIANA MILENA SALAS LEAL</t>
  </si>
  <si>
    <t>JENNY PAOLA TORRES RIVAS</t>
  </si>
  <si>
    <t>LEIDY CAROLINA LEON RUIZ</t>
  </si>
  <si>
    <t>IRENE PAOLA QUIÑONEZ</t>
  </si>
  <si>
    <t>Cuatro (04) meses calendario</t>
  </si>
  <si>
    <t>LAURA YINETH SUAREZ CONTENTO</t>
  </si>
  <si>
    <t>Un (01) mes calendario</t>
  </si>
  <si>
    <t>CÓDIGO INTERNO</t>
  </si>
  <si>
    <t>JAIRO GUILLERMO JIMENEZ REINA</t>
  </si>
  <si>
    <t>VALOR TOTAL DE PAGOS</t>
  </si>
  <si>
    <t>FECHA DE SUSCRIPCIÓN ACTA DE SUSPENSIÓN</t>
  </si>
  <si>
    <r>
      <t xml:space="preserve">FECHA DE TERMINACIÓN FINAL DEL CONTRATO </t>
    </r>
    <r>
      <rPr>
        <sz val="10"/>
        <color theme="1"/>
        <rFont val="Calibri"/>
        <family val="2"/>
        <scheme val="minor"/>
      </rPr>
      <t>(Si existen prórrogas o suspensión)</t>
    </r>
  </si>
  <si>
    <t>Adición y prórroga</t>
  </si>
  <si>
    <t>PRESTACIÓN DE SERVICIOS PROFESIONALES NECESARIO PARA EL FORTALECIMIENTO DE LOS PROCESOS DE GESTIÓN JURÍDICA DE LA OFICINA ASESORA JURÍDICA DE LA UNIVERSIDAD DE LOS LLANOS.</t>
  </si>
  <si>
    <t>Reconocimiento y pago de gastos de desplazamiento y manutención</t>
  </si>
  <si>
    <t>PRESTACIÓN DE SERVICIOS DE APOYO A LA GESTIÓN NECESARIO PARA EL FORTALECIMIENTO DE LOS PROCESOS OPERATIVOS DE SERVICIOS GENERALES DE LA UNIVERSIDAD DE LOS LLANOS.</t>
  </si>
  <si>
    <t>KARINA GISELL GONZALEZ SANCHEZ</t>
  </si>
  <si>
    <r>
      <t xml:space="preserve">FECHA DE TERMINACIÓN FINAL DEL CONTRATO </t>
    </r>
    <r>
      <rPr>
        <sz val="10"/>
        <rFont val="Calibri"/>
        <family val="2"/>
        <scheme val="minor"/>
      </rPr>
      <t>(Si existen prórrogas o suspensión)</t>
    </r>
  </si>
  <si>
    <r>
      <t xml:space="preserve">DIFERENCIA </t>
    </r>
    <r>
      <rPr>
        <sz val="10"/>
        <color theme="1"/>
        <rFont val="Calibri"/>
        <family val="2"/>
        <scheme val="minor"/>
      </rPr>
      <t>(Valor total de pagos vs valor total de contrato + valor total de adición)</t>
    </r>
  </si>
  <si>
    <r>
      <t>DIFERENCIA</t>
    </r>
    <r>
      <rPr>
        <sz val="10"/>
        <color theme="1"/>
        <rFont val="Calibri"/>
        <family val="2"/>
        <scheme val="minor"/>
      </rPr>
      <t xml:space="preserve"> (Valor total de pagos VS valor total del CP del contrato + valor total del CP de la adición) </t>
    </r>
  </si>
  <si>
    <t>PRESTACIÓN DE SERVICIOS DE APOYO A LA GESTIÓN NECESARIO PARA EL FORTALECIMIENTO DE LOS PROCESOS DE LA DIVISIÓN DE BIBLIOTECA DE LA UNIVERSIDAD DE LOS LLANOS.</t>
  </si>
  <si>
    <t>Decana de la Facultad de Ciencias de la Salud</t>
  </si>
  <si>
    <t>Decano de la Facultad de Ciencias Económicas</t>
  </si>
  <si>
    <t>JAVIER DIAZ CASTRO</t>
  </si>
  <si>
    <t>Decano de la Facultad de Ciencias Humanas y de la Educación</t>
  </si>
  <si>
    <t xml:space="preserve">FERNANDO CAMPOS POLO </t>
  </si>
  <si>
    <t>FERNANDO CAMPOS POLO</t>
  </si>
  <si>
    <t>PRESTACIÓN DE SERVICIOS PROFESIONALES NECESARIO PARA EL FORTALECIMIENTO DE LOS PROCESOS DE COORDINACIÓN DEL ÁREA DE PROMOCIÓN SOCIOECONÓMICA DE LA DIVISIÓN DE BIENESTAR UNIVERSITARIO DE LA UNIVERSIDAD DE LOS LLANOS.</t>
  </si>
  <si>
    <t>Tres (03) meses calendario</t>
  </si>
  <si>
    <t>0108 DE 2023</t>
  </si>
  <si>
    <t>0113 DE 2023</t>
  </si>
  <si>
    <t>0141 DE 2023</t>
  </si>
  <si>
    <t>PRESTACIÓN DE SERVICIOS DE APOYO A LA GESTIÓN NECESARIO PARA EL FORTALECIMIENTO DE LOS PROCESOS PROPIOS DE LA GRANJA BARCELONA ADSCRITA AL CENTRO AGRARIO DE PRODUCCIÓN DE LA FACULTAD DE CIENCIAS AGROPECUARIAS Y RECURSOS NATURALES DE LA UNIVERSIDAD DE LOS LLANOS.</t>
  </si>
  <si>
    <t>PRESTACIÓN DE SERVICIOS DE APOYO A LA GESTIÓN NECESARIO PARA EL FORTALECIMIENTO DE LOS PROCESOS EN EL LABORATORIO DE BROMATOLOGÍA ADSCRITO AL INSTITUTO DE ACUICULTURA DE LOS LLANOS DE LA FACULTAD DE CIENCIAS AGROPECUARIAS Y RECURSOS NATURALES DE LA UNIVERSIDAD DE LOS LLANOS.</t>
  </si>
  <si>
    <t>PRESTACIÓN DE SERVICIOS DE APOYO A LA GESTIÓN NECESARIO PARA EL FORTALECIMIENTO DE LOS PROCESOS EN LA ESCUELA DE ADMINISTRACIÓN Y NEGOCIOS DE LA FACULTAD DE CIENCIAS ECONÓMICAS DE LA UNIVERSIDAD DE LOS LLANOS.</t>
  </si>
  <si>
    <t>PRESTACIÓN DE SERVICIOS PROFESIONALES NECESARIO PARA EL DESARROLLO DEL PROYECTO FICHA BPUNI VIAC 07 0610 2022 “ESCENARIOS DE EXTENSIÓN UNIVERSITARIA PARA LA CUALIFICACIÓN ACADÉMICA Y ACCIÓN SOCIAL DE LA UNIVERSIDAD DE LOS LLANOS”</t>
  </si>
  <si>
    <t>PRESTACIÓN DE LOS SERVICIOS PROFESIONALES NECESARIO PARA EL DESARROLLO DEL PROYECTO FICHA BPUNI FCHE 02 1011 2022 “MEJORAMIENTO DE LA CALIDAD ACADÉMICA A TRAVÉS DE LA FORMACIÓN Y DESARROLLO DE LENGUAS EXTRANJERAS EN LA UNIVERSIDAD DE LOS LLANOS”</t>
  </si>
  <si>
    <t>0288 DE 2023</t>
  </si>
  <si>
    <t>FELIPE ANDRES MOSQUERA MORERA</t>
  </si>
  <si>
    <t>Decano de la Facultad de Ciencias Agropecuarias y Recursos Naturales</t>
  </si>
  <si>
    <t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t>
  </si>
  <si>
    <t>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t>
  </si>
  <si>
    <t>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t>
  </si>
  <si>
    <t>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t>
  </si>
  <si>
    <t>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Colaborar con la limpieza de la estantería y los recursos bibliográficos de las Bibliotecas. 5. Prestar apoyo a los procesos de gestión de recurso bibliográficos. (Inventario, descarte, proceso de compra). 6. Contribuir en el cumplimiento del reglamento general para el funcionamiento y servicio del sistema de biblioteca de la universidad.</t>
  </si>
  <si>
    <t>1. Colaborar en el seguimiento de forma trimestral al BPUNI de acuerdo a los parámetros dados por la oficina de Planeación. 2. Coadyuvar en las solicitudes de avances de acuerdo a las necesidades que se presenten y sus respectivas legalizaciones. 3. Ayudar en la proyección de respuestas de solicitudes y requerimientos por parte de la universidad y estudiantes Bull.  4. Colaborar en otras actividades que le solicite la dirección con base en la gestión del Centro de Idiomas para el plan de bilingüismo. 5. Apoyar en la elaboración de Informe de gestión. 6. Colaborar en la digitación de facturación electrónica. 7. Apoyar en la gestión correspondiente a pagos y liquidaciones de docentes, con la orientación de la dependencia encargada de este proceso en la universidad para el plan de bilingüismo de la universidad. 8. Brindar apoyo en la proyección de la elaboración y sustentación de actos administrativos de materia administrativa y presupuestal frente a las instancias determinadas por la universidad. 9. Contribuir con los procesos de calidad y planes de mejora.</t>
  </si>
  <si>
    <t>E217</t>
  </si>
  <si>
    <t>E222</t>
  </si>
  <si>
    <t>E50</t>
  </si>
  <si>
    <t>E346</t>
  </si>
  <si>
    <t>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t>
  </si>
  <si>
    <t>1. Apoyar a la División de Bienestar Institucional en la planeación, desarrollo e implementación sesiones de práctica y entrenamiento deportivos, recreacionales, formativos y competitivos o de acondicionamiento físico. 2. Apoyar en la formulación de estrategias,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t>
  </si>
  <si>
    <t>441</t>
  </si>
  <si>
    <t>54614</t>
  </si>
  <si>
    <t>58300</t>
  </si>
  <si>
    <t>24019</t>
  </si>
  <si>
    <t>53013</t>
  </si>
  <si>
    <t>56505</t>
  </si>
  <si>
    <t>44108</t>
  </si>
  <si>
    <t>PRESTACIÓN DE SERVICIOS DE APOYO A LA GESTIÓN NECESARIO PARA EL DESARROLLO DEL PROYECTO FICHA BPUNI PLAN 04 0111 2022 “IMPLEMENTACIÓN DEL SISTEMA DE GESTIÓN AMBIENTAL EN LA UNIVERSIDAD DE LOS LLANOS - ACTUALIZACIÓN”</t>
  </si>
  <si>
    <t>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t>
  </si>
  <si>
    <t>Veinticuatro (24) días calendario</t>
  </si>
  <si>
    <t>0359 DE 2023</t>
  </si>
  <si>
    <t>SANTIAGO RAMOS NARANJO</t>
  </si>
  <si>
    <t>JHONY AUGUSTO LINARES GOMEZ</t>
  </si>
  <si>
    <t>0390 DE 2023</t>
  </si>
  <si>
    <t>ANDRES LISIMACO PRIETO GOMEZ</t>
  </si>
  <si>
    <t>PRESTACIÓN DE SERVICIOS DE APOYO A LA GESTIÓN NECESARIO PARA EL DESARROLLO DE LOS DIFERENTES PROCESOS EN LAS DISCIPLINAS DEPORTIVAS DEL PROYECTO FICHA BPUNI BU 02 1011 2022 “FORTALECER LAS CONDICIONES DE BIENESTAR Y PERMANENCIA DE LA COMUNIDAD UNIVERSITARIA EN LA UNIVERSIDAD DE LOS LLANOS - ACTUALIZACIÓN”</t>
  </si>
  <si>
    <t>E330</t>
  </si>
  <si>
    <t>E364</t>
  </si>
  <si>
    <t>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t>
  </si>
  <si>
    <t>Cuatro (04) meses y veintiocho (28) días calendario</t>
  </si>
  <si>
    <t>Cuatro (04) meses y veintiún (21) días calendario</t>
  </si>
  <si>
    <t>0460 DE 2023</t>
  </si>
  <si>
    <t>Cuatro (04) meses y seis (06) días calendario</t>
  </si>
  <si>
    <t>E439</t>
  </si>
  <si>
    <t>Asesora Jurídica</t>
  </si>
  <si>
    <t>Asesora de Planeación</t>
  </si>
  <si>
    <t>Cuatro (04) meses y quince (15) días calendario</t>
  </si>
  <si>
    <t>LEONEL ALBEIRO ZAMBRANO TRUJILLO</t>
  </si>
  <si>
    <t>54604</t>
  </si>
  <si>
    <t xml:space="preserve">MARIA PAULA ESTUPIÑAN TIUSO  </t>
  </si>
  <si>
    <t>Acta de suspensión a partir del 11/04/2022</t>
  </si>
  <si>
    <t>LEIDY TATIANA ALFONSO VILLADA</t>
  </si>
  <si>
    <t>0667 DE 2023</t>
  </si>
  <si>
    <t>LUIS ALEJANDRO SANCHEZ BARRIOS</t>
  </si>
  <si>
    <t>E553</t>
  </si>
  <si>
    <t>Quince (15) días calendario</t>
  </si>
  <si>
    <t>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t>
  </si>
  <si>
    <t>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t>
  </si>
  <si>
    <t>0870 DE 2023</t>
  </si>
  <si>
    <t>E790</t>
  </si>
  <si>
    <t>CARLOS FERNANDO VANEGAS MARCA</t>
  </si>
  <si>
    <t>EVELYNE ALEXANDRA BENITEZ GUTIERREZ</t>
  </si>
  <si>
    <t>BIBIANA LORENA ZAMBRANO ROJAS</t>
  </si>
  <si>
    <t>LUIS GIOVANI SALAMANCA SALAMANCA</t>
  </si>
  <si>
    <t>PRESTACIÓN DE SERVICIOS DE APOYO A LA GESTIÓN NECESARIO PARA EL FORTALECIMIENTO DE LOS PROCESOS ADMINISTRATIVOS DE SERVICIOS GENERALES DE LA UNIVERSIDAD DE LOS LLANOS.</t>
  </si>
  <si>
    <t>YENNY EMILIANA MELO SUAREZ</t>
  </si>
  <si>
    <t>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t>
  </si>
  <si>
    <t>ELVIS MIGUEL PEREZ RODRIGUEZ</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</si>
  <si>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t>
  </si>
  <si>
    <t>56302</t>
  </si>
  <si>
    <t>44110</t>
  </si>
  <si>
    <t>53017</t>
  </si>
  <si>
    <t>53018</t>
  </si>
  <si>
    <t>Tres (03) meses y veintisiete (27) días calendario</t>
  </si>
  <si>
    <t>0430 DE 2024</t>
  </si>
  <si>
    <t>NORBEY MARIN MARIN</t>
  </si>
  <si>
    <t>F469</t>
  </si>
  <si>
    <t>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</si>
  <si>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t>
  </si>
  <si>
    <t>WILSON FERNANDO SALGADO CIFUENTES</t>
  </si>
  <si>
    <t xml:space="preserve">JOVEN INVESTIGADOR </t>
  </si>
  <si>
    <t>Ocho (08) meses y nueve (09) días calendario</t>
  </si>
  <si>
    <t>INFORME DE ACTIVIDADES JOVEN INVESTIGADOR</t>
  </si>
  <si>
    <r>
      <t xml:space="preserve">Código: </t>
    </r>
    <r>
      <rPr>
        <i/>
        <sz val="9"/>
        <color theme="1"/>
        <rFont val="Arial"/>
        <family val="2"/>
      </rPr>
      <t>FO-GBS-65</t>
    </r>
  </si>
  <si>
    <r>
      <t>Fecha de aprobación:</t>
    </r>
    <r>
      <rPr>
        <i/>
        <sz val="9"/>
        <color theme="1"/>
        <rFont val="Arial"/>
        <family val="2"/>
      </rPr>
      <t xml:space="preserve"> 12/03/2024</t>
    </r>
  </si>
  <si>
    <t xml:space="preserve">NIT o C.C DEL JOVEN INVESTIGADOR </t>
  </si>
  <si>
    <t/>
  </si>
  <si>
    <t xml:space="preserve">NOMBRE DEL JOVEN INVESTIGADOR </t>
  </si>
  <si>
    <t xml:space="preserve">NÚMERO DE VINCULACIÓN </t>
  </si>
  <si>
    <t xml:space="preserve">OBJETO DE LA VINCULACIÓN </t>
  </si>
  <si>
    <t>Valor ejecutado de la vinculación</t>
  </si>
  <si>
    <t>Valor a girar al joven investigador</t>
  </si>
  <si>
    <t>Como constancia del cumplimiento del pago de seguridad social y parafiscales (si aplica), por parte del joven investigador, se adjunta al presente documento la planilla de pago correspondiente al periodo de este certificado, respecto de la cual se realizó la verificación, encontrando una correcta relación entre el monto cancelado y la suma que debió haber sido cotizada.</t>
  </si>
  <si>
    <t xml:space="preserve">Firma del joven investigador </t>
  </si>
  <si>
    <t>Firma del tutor</t>
  </si>
  <si>
    <t>JI004 DE 2024</t>
  </si>
  <si>
    <t>ORLEY ANDRES SALAS ROMERO</t>
  </si>
  <si>
    <t>JOVEN INVESTIGADOR PARA EL PROYECTO DENOMINADO "SISTEMA DE MONITOREO DE RENDIMIENTO PARA CULTIVOS CÍTRICOS MEDIANTE ANÁLISIS DE INFORMACIÓN ADQUIRIDA POR SENSORES REMOTOS" SEGÚN CONVOCATORIA DE JÓVENES INVESTIGADORES 2022</t>
  </si>
  <si>
    <t>SARA CRISTINA GUERRERO</t>
  </si>
  <si>
    <t>DAYRA YISEL GARCIA RAMIREZ</t>
  </si>
  <si>
    <t>Docente ocasional de la Facultad de Ciencias Agropecuarias y Recursos Naturales</t>
  </si>
  <si>
    <t>FRANCISCO ALEJANDRO SANCHEZ BARRERA</t>
  </si>
  <si>
    <t>Las establecidas en el anexo 1 (uno) del proyecto denominado "Sistema de monitoreo de rendimiento para cultivos cítricos mediante análisis de información adquirida por sensores remotos" según convocatoria de jóvenes investigadores 2022.</t>
  </si>
  <si>
    <t>JI004</t>
  </si>
  <si>
    <t>KARLA VALENTINA ROJAS ROMERO</t>
  </si>
  <si>
    <t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t>
  </si>
  <si>
    <t>50059</t>
  </si>
  <si>
    <t>Seis (06) meses y ocho (08) días calendario</t>
  </si>
  <si>
    <t>0635 DE 2024</t>
  </si>
  <si>
    <t>ELIZABETH SALAS BOHORQUEZ</t>
  </si>
  <si>
    <t>PRESTACIÓN DE SERVICIOS DE APOYO A LA GESTIÓN NECESARIOS PARA EL FORTALECIMIENTO DEL PROYECTO “EL MUSEO DE HISTORIA NATURAL UNILLANOS COMO ESPACIO DE APROPIACIÓN SOCIAL DEL CONOCIMIENTO DE LA FAUNA DE LA ORINOQUÍA COLOMBIANA”.” SELECCIONADO EN LA CONVOCATORIA ENTRELAZOS “CREER PARA CREAR”, DERIVADO DEL ACUERDO DE COFINANCIACIÓN DE PROYECTOS No. 11. SUSCRITO ENTRE LA FUNDACIÓN ZOOLÓGICO DE CALI Y LA UNIVERSIDAD DE LOS LLANOS.</t>
  </si>
  <si>
    <t>Supervisor Acuerdo de Cofinanciación de proyectos No. 11</t>
  </si>
  <si>
    <t>1. Apoyo en la elaboración de informes técnicos-administrativos y de gestión del avance del proyecto que sean requeridos por la supervisión y el programa Entrelazos “Creer para crear”. 2. Apoyo en el seguimiento administrativo y contable del proyecto “El museo de Historia Natural Unillanos como espacio de apropiación social del conocimiento de la fauna de la Orinoquia Colombiana”.</t>
  </si>
  <si>
    <t>53024</t>
  </si>
  <si>
    <t>F559</t>
  </si>
  <si>
    <t>0657 DE 2024</t>
  </si>
  <si>
    <t>LILIANA MARGARITA DEL BASTO DE PEREZ</t>
  </si>
  <si>
    <t>PRESTACIÓN DE SERVICIOS PROFESIONALES NECESARIOS PARA LA CONSTRUCCIÓN DEL DOCUMENTO MAESTRO Y FICHA DE REGISTRO CALIFICADO PARA EL PROGRAMA DE POSGRADO EN DOCTORADO EN CIENCIAS DE LA EDUCACIÓN DEL PROYECTO FICHA BPUNI VIAC 08 1011 2022 “REALIZACIÓN DE DOCUMENTOS DE CONDICIONES DE CALIDAD PARA LOS NUEVOS PROGRAMAS ACADÉMICOS DE LA UNIVERSIDAD DE LOS LLANOS – ACTUALIZACIÓN II”.</t>
  </si>
  <si>
    <t>1. Contribuir a la elaboración del documento de condiciones de calidad y ficha de registro calificado conducentes al registro calificado del programa de posgrado en Doctorado en Ciencias de la Educación.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posgrado en Doctorado en Ciencias de la Educación. 3. Coadyuvar en recopilar, revisar, sistematizar y analizar la información de carácter académico, jurídico y normativo como base para la construcción del documento maestro o documento de condiciones de calidad y ficha de registro calificado del programa de posgrado en Doctorado en Ciencias de la Educación. 4. Contribuir a ajustar y actualizar el documento maestro o de condiciones de calidad y ficha de registro calificado del programa de posgrado en Doctorado en Ciencias de la Educación, de acuerdo a las directrices y normativas vigentes del Ministerio de Educación Nacional y los lineamientos y la normativa interna de la Universidad de los Llanos. 5. Coadyuvar en la presentación y sustentación del documento maestro o documento de condiciones de calidad y de la ficha de registro calificado del programa de posgrado en Doctorado en Ciencias de la Educación, al equipo de autoevaluación ante las diferentes unidades académicas, de conformidad con las necesidades del Consejo de Facultad respectivo, de la Universidad de los Llanos. 6. Contribuir a la elaboración de los documentos soporte (o anexos) que se adjuntarán al documento maestro o de condiciones de calidad y ficha de registro calificado con sus respectivas evidencias físicas y digitales. 7. Brindar apoyo para ajustar y actualizar el documento maestro y la ficha de registro calificado, en el Sistema de Aseguramiento de la Calidad en Educación Superior (Plataforma SACES).</t>
  </si>
  <si>
    <t>F538</t>
  </si>
  <si>
    <t>Trece (13) días calendario</t>
  </si>
  <si>
    <t>Cinco (05) meses y veintiséis (26) días calendario</t>
  </si>
  <si>
    <t>0679 DE 2024</t>
  </si>
  <si>
    <t>OLGA HELENA PIÑEROS MORA</t>
  </si>
  <si>
    <t xml:space="preserve">PRESTACIÓN DE SERVICIOS PROFESIONALES NECESARIOS PARA EL FORTALECIMIENTO DE LOS PROCESOS EN LOS PROGRAMAS DE POSGRADOS DE LA MAESTRÍA Y LA ESPECIALIZACIÓN EN SALUD FAMILIAR Y COMUNITARIA, EN EL MARCO DEL ASEGURAMIENTO DE LA CALIDAD ACADÉMICA DE LA UNIVERSIDAD DE LOS LLANOS. </t>
  </si>
  <si>
    <t>55401. 55403. 55404</t>
  </si>
  <si>
    <t>1. Coadyuvar los procesos de búsqueda, recopilación y sistematización de la información que se requiere dentro de del proceso de autoevaluación de los programas, acorde a los lineamientos del MEN y los institucionales. 2. Contribuir en la valoración, análisis, juicio de valor y nivel de cumplimiento de la información obtenida en el marco de la autoevaluación y autorregulación, así como los indicadores del programa. 3. Apoyar en la construcción de documentos maestros, anexos técnicos y evidencias para procesos de calidad en la educación superior, así como la elaboración de informes en el marco del proceso de autoevaluación y autorregulación de los procesos de autoevaluación de los programas académicos asignados. 4. Colaborar en la definición, evaluación y seguimiento de planes de mejoramiento de los programas asignados.</t>
  </si>
  <si>
    <t>F586</t>
  </si>
  <si>
    <t>0785 DE 2024</t>
  </si>
  <si>
    <t>F695</t>
  </si>
  <si>
    <t>0749 DE 2024</t>
  </si>
  <si>
    <t>F659</t>
  </si>
  <si>
    <t>0750 DE 2024</t>
  </si>
  <si>
    <t>F660</t>
  </si>
  <si>
    <t>0855 DE 2024</t>
  </si>
  <si>
    <t>F779</t>
  </si>
  <si>
    <t>0706 DE 2024</t>
  </si>
  <si>
    <t>F610</t>
  </si>
  <si>
    <t>0883 DE 2024</t>
  </si>
  <si>
    <t>F827</t>
  </si>
  <si>
    <t>0884 DE 2024</t>
  </si>
  <si>
    <t>F828</t>
  </si>
  <si>
    <t>Cinco (05) meses y trece (13) días calendario</t>
  </si>
  <si>
    <t>Cinco (05) meses y cuatro (04) días calendario</t>
  </si>
  <si>
    <t>1. Coadyuvar en la proyección de informes y solicitudes asignadas al Área Servicios Generales. 2. Apoyar en la planificación de servicios como transporte de prácticas académicas, vigilancia, aseo, mantenimiento vehicular, combustible y demás necesidades a cargo del Área Servicios Generales. 3. Apoyar en la revisión y seguimiento de la documentación enviada al correo de Servicios Generales. 4. Apoyar en la elaboración de avances y gastos de desplazamiento del Área Servicios Generales, según la normatividad interna y procedimientos. 5. Coadyuvar en el diligenciamiento de formatos a cargo del Área Servicios Generales.  6. Apoyar con la elaboración del reporte de austeridad del gasto a la Oficina Asesora de Control Interno.</t>
  </si>
  <si>
    <t>Cuatro (04) meses y veintinueve (29) días calendario</t>
  </si>
  <si>
    <t>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 ACTUALIZACIÓN”</t>
  </si>
  <si>
    <t>1. Contribuir al diseño e implementación de estrategias que fortalezcan y mejoren las etapas de formulación y seguimiento de proyectos de educación continuada y eventos en la Universidad de los Llanos. 2. Apoyar los procesos administrativos para la ejecución de proyectos de educación continuada y eventos que se desarrollen a través de las facultades y dependencias de la Universidad de los Llanos. 3. Coadyuvar a las facultades en la formulación, estructuración, seguimiento y consolidación de los proyectos de educación continua, actividades académicas y eventos de la Universidad de los Llanos. 4. Apoyar el manejo y publicación de educación continuada, actividades académicas y/o eventos en las plataformas institucionales.  5. Contribuir con el proceso de trazabilidad en la plataforma SIAU de cada uno de los proyectos institucionalizados en lo concerniente a la educación continua, actividades académicas y eventos.</t>
  </si>
  <si>
    <t>Cuatro (04) meses y veintidós (22) días calendario</t>
  </si>
  <si>
    <t>0982 DE 2024</t>
  </si>
  <si>
    <t>F798</t>
  </si>
  <si>
    <t>1143 DE 2024</t>
  </si>
  <si>
    <t>MARIA JULIANA MORALES ZAPATA</t>
  </si>
  <si>
    <t>PRESTACIÓN DE SERVICIOS DE APOYO A LA GESTIÓN COMO AUXILIAR DE INVESTIGACIÓN PARA EL DESARROLLO DEL PROYECTO DE INVESTIGACIÓN “CARACTERIZACIÓN DE LA DESERCIÓN ESTUDIANTIL EN LA FACULTAD DE CIENCIAS BÁSICAS E INGENIERÍA DE LA UNILLANOS. 2017-2022”, con código C10-F02-006-2024, DE LA FACULTAD DE CIENCIAS BÁSICAS E INGENIERIA CONFORME A LA FICHA BPUNI VIAC 04 3110 2023 “GENERAR CAPACIDADES EN INNOVACIÓN, DESARROLLO TECNOLÓGICO Y CREACIÓN PARA LA GENERACIÓN, USO Y TRANSFERENCIA DEL CONOCIMIENTO EN LA UNIVERSIDAD DE LOS LLANOS.</t>
  </si>
  <si>
    <t xml:space="preserve">1. Colaborar con el proceso de selección de estudiantes, docentes y personal administrativo de la facultad de Ciencias Básicas e Ingeniería, población objeto de estudio. 2. Contribuir con la realización de entrevistas a estudiantes desertores o que hayan sido beneficiados con las amnistías que ha establecido la universidad en el periodo de estudios y sean pertenecientes a la facultad de Ciencias Básicas e Ingeniería de la Universidad de los Llanos. 3. Apoyar con el desarrollo de entrevistas a docentes de los programas de la facultad de Ciencias Básicas en Ingeniería de la Universidad de los Llanos. 4. Apoyar con la aplicación de entrevistas al personal administrativo de los programas de la facultad de Ciencias Básicas e Ingeniería de la Universidad de los Llanos.
</t>
  </si>
  <si>
    <t>F576</t>
  </si>
  <si>
    <t>1176 DE 2024</t>
  </si>
  <si>
    <t>MYRIAM FERNANDA TORRES GOMEZ</t>
  </si>
  <si>
    <t>PRESTACIÓN DE SERVICIOS DE APOYO A LA GESTIÓN COMO AUXILIAR DE INVESTIGACIÓN PARA EL DESARROLLO DEL PROYECTO DE INVESTIGACIÓN “CARACTERIZACIÓN DE LA DESERCIÓN ESTUDIANTIL EN LA FACULTAD DE CIENCIAS BÁSICAS E INGENIERÍA DE LA UNILLANOS. 2017-2022”, CON CÓDIGO C10-F02-006-2024, DE LA FACULTAD DE CIENCIAS BÁSICAS E INGENIERÍA CONFORME A LA FICHA BPUNI VIAC 04 3110 2023 “GENERAR CAPACIDADES EN INNOVACIÓN, DESARROLLO TECNOLÓGICO Y CREACIÓN PARA LA GENERACIÓN, USO Y TRANSFERENCIA DEL CONOCIMIENTO EN LA UNIVERSIDAD DE LOS LLANOS.</t>
  </si>
  <si>
    <t>1. Apoyar el proceso de validación de los instrumentos para ser aplicados a estudiantes, docentes y administrativos, esto implica concretar los atributos relacionados con las categorías teóricas de análisis. 2. Apoyar y recomendar la saturación del muestreo teórico en el proceso de aplicación de las encuestas a estudiantes, docentes y administrativos. 3. Coadyuvar en la codificación e identificación de patrones emergentes para contribuir en el análisis de la información de las entrevistas a estudiantes, docentes y personal administrativo, desde la interpretación intra e inter textual de las categorías teóricas. 4. Apoyar el proceso de análisis y triangulación de la información de las entrevistas realizadas a estudiantes, docentes y personal administrativo desde el marco teórico. 5. Apoyar el proceso de elaboración de un artículo a partir de la información analizada.</t>
  </si>
  <si>
    <t>F578</t>
  </si>
  <si>
    <t>Un (01) mes y cinco (05) días calendario</t>
  </si>
  <si>
    <t>1243 DE 2024</t>
  </si>
  <si>
    <t>JULIAN ALBERTO GALLEGO GARCIA</t>
  </si>
  <si>
    <t>PRESTACIÓN DE SERVICIOS DE APOYO A LA GESTIÓN COMO AUXILIAR DE INVESTIGACIÓN NECESARIOS PARA EL FORTALECIMIENTO  DEL PROYECTO DE INVESTIGACIÓN “APROXIMACIÓN METAGENÓMICA AL MICROBIOMA CLOACAL DE LA MIGRATORIA NEOTROPICAL SETOPHAGA STRIATA EN ÁREAS NO REPRODUCTIVAS EN EL PIEDEMONTE LLANERO COLOMBIANO”- CÓDIGO C01-F02-002 2022, DE LA FACULTAD DE CIENCIAS BÁSICAS E INGENIERÍA CONFORME A LA FICHA BPUNI VIAC 04 3110 2023 “GENERAR CAPACIDADES EN INNOVACIÓN, DESARROLLO TECNOLÓGICO Y CREACIÓN PARA LA GENERACIÓN, USO Y TRANSFERENCIA DEL CONOCIMIENTO EN LA UNIVERSIDAD DE LOS LLANOS – ACTUALIZACIÓN”.</t>
  </si>
  <si>
    <t xml:space="preserve">PRESTACIÓN DE SERVICIOS PROFESIONALES NECESARIO PARA EL DESARROLLO DEL PROYECTO FICHA BPUNI VIAC 05 0111 2023 “ESCENARIOS DE EXTENSIÓN, APROPIACIÓN Y RESPONSABILIDAD SOCIAL DE LA UNIVERSIDAD DE LOS LLANOS – ACTUALIZACIÓN” </t>
  </si>
  <si>
    <t>1. Apoyar en la determinación del número de librerías y reads de las secuencias resultantes del proceso de secuenciación. 2. Brindar apoyo determinado la composición de bacterias y/o virus de interés presentes-índice de diversidad de Shannon. 3. Coadyuvar en la elaboración de un informe con la metodología utilizada, los análisis y resultados generados (tablas y gráficas), anexar códigos de R, Pyton y base de datos resultante.</t>
  </si>
  <si>
    <t>F1042</t>
  </si>
  <si>
    <t>1262 DE 2024</t>
  </si>
  <si>
    <t>JAVIER EDUARDO PARDO VARELA</t>
  </si>
  <si>
    <t>Dos (02) meses y ocho (08) días calendario</t>
  </si>
  <si>
    <t>F911</t>
  </si>
  <si>
    <t>F1082</t>
  </si>
  <si>
    <t>1306 DE 2024</t>
  </si>
  <si>
    <t>PRESTACIÓN DE SERVICIOS PROFESIONALES NECESARIO PARA EL FORTALECIMIENTO DEL PROCESO DE AUTOEVALUACIÓN EN LA ESPECIALIZACIÓN EN ACUICULTURA - AGUAS CONTINENTALES, EN EL MARCO DEL ASEGURAMIENTO DE LA CALIDAD ACADÉMICA DE LA UNIVERSIDAD DE LOS LLANOS.</t>
  </si>
  <si>
    <t>Un (01) mes y diecinueve (19) días calendario</t>
  </si>
  <si>
    <t xml:space="preserve">1. Apoyar en el proceso de revisión, ajuste y sistematización requerida en los aspectos concernientes al segundo proceso de autoevaluación del programa de Especialización en Acuicultura Aguas Continentales. 2. Apoyar el análisis de la información recolectada para la construcción del documento maestro para la renovación del Registro Calificado. 3. Contribuir en el cumplimiento del proceso de autoevaluación del programa de especialización en acuicultura - aguas continentales, adscrito a la Facultad de Ciencias Agropecuarias y Recursos Naturales. </t>
  </si>
  <si>
    <t>F1089</t>
  </si>
  <si>
    <t>1308 DE 2024</t>
  </si>
  <si>
    <t>VIVIANA CASTAÑEDA ANGEL</t>
  </si>
  <si>
    <t>PRESTACIÓN DE SERVICIOS DE APOYO A LA GESTIÓN COMO AUXILIAR DE INVESTIGACIÓN PARA EL DESARROLLO DEL PROYECTO DE INVESTIGACIÓN “ESTUDIO DE COSTOS CATASTRÓFICOS QUE EXPERIMENTAN LAS PERSONAS AFECTADAS POR LA TUBERCULOSIS EN EL MUNICIPIO DE VILLAVICENCIO AÑO 2023”, CON CÓDIGO C05-F03-003-2024, DE LA FACULTAD DE CIENCIAS DE LA SALUD, CONFORME A LA FICHA BPUNI VIAC 04 3110 2023 “GENERAR CAPACIDADES EN INNOVACIÓN, DESARROLLO TECNOLÓGICO Y CREACIÓN PARA LA GENERACIÓN, USO Y TRANSFERENCIA DEL CONOCIMIENTO EN LA UNIVERSIDAD DE LOS LLANOS – ACTUALIZACIÓN 2”.</t>
  </si>
  <si>
    <t>MERY LUZ VALDERRAMA SANABRIA</t>
  </si>
  <si>
    <t>1. Contribuir con el acercamiento a los participantes en el estudio de investigación, personas mayores de 18 años diagnosticadas con Tuberculosis con más de 14 días en el programa. 2. Coadyuvar con la aplicación del instrumento de versión adaptada al contexto basado en el instrumento genérico propuesto por el Programa Global de la OMS año 2017 a cada uno de los participantes. 3. Brindar apoyo en la entrega de resultados con tabulación de los datos obtenidos en la aplicación de cada uno de los participantes.</t>
  </si>
  <si>
    <t>Siete (07) meses y trece (13) días calendario</t>
  </si>
  <si>
    <t>Veintidós (22) días calendario</t>
  </si>
  <si>
    <t>Veintisiete (27) días calendario</t>
  </si>
  <si>
    <t>Veintiséis (26) días calendario</t>
  </si>
  <si>
    <t>58301. 58501</t>
  </si>
  <si>
    <t xml:space="preserve"> ANTONIO JOSÉ CASTRO RIVEROS </t>
  </si>
  <si>
    <t>Director Técnico de Proyección Social</t>
  </si>
  <si>
    <t>0001 DE 2025</t>
  </si>
  <si>
    <t>Seis (06) meses y seis (06) días calendario</t>
  </si>
  <si>
    <t>0002 DE 2025</t>
  </si>
  <si>
    <t>PRESTACIÓN DE SERVICIOS PROFESIONALES NECESARIO PARA EL FORTALECIMIENTO DE LOS PROCESOS DE GESTIÓN CONTABLE Y ADMINISTRATIVA DE LA OFICINA ASESORA JURÍDICA DE LA UNIVERSIDAD DE LOS LLANOS.</t>
  </si>
  <si>
    <t>0003 DE 2025</t>
  </si>
  <si>
    <t>PRESTACIÓN DE SERVICIOS DE APOYO A LA GESTIÓN NECESARIO PARA EL FORTALECIMIENTO DE LOS PROCESOS ADMINISTRATIVOS Y DE GESTIÓN DOCUMENTAL DE LA OFICINA ASESORA JURÍDICA DE LA UNIVERSIDAD DE LOS LLANOS.</t>
  </si>
  <si>
    <t>0004 DE 2025</t>
  </si>
  <si>
    <t>PRESTACIÓN DE SERVICIOS PROFESIONALES NECESARIO PARA EL FORTALECIMIENTO DE LOS PROCESOS DE GESTIÓN ADMINISTRATIVA Y CONTRATACIÓN DE LA OFICINA ASESORA JURÍDICA DE LA UNIVERSIDAD DE LOS LLANOS.</t>
  </si>
  <si>
    <t>0005 DE 2025</t>
  </si>
  <si>
    <t>PRESTACIÓN DE SERVICIOS PROFESIONALES NECESARIO PARA EL FORTALECIMIENTO DEL PROCESO CONTRACTUAL Y DE GESTIÓN ADMINISTRATIVA DE LA OFICINA ASESORA JURÍDICA DE LA UNIVERSIDAD DE LOS LLANOS.</t>
  </si>
  <si>
    <t>0006 DE 2025</t>
  </si>
  <si>
    <t>0007 DE 2025</t>
  </si>
  <si>
    <t>JOSE ALEXANDER ZAPATA BELTRAN</t>
  </si>
  <si>
    <t>PRESTACIÓN DE SERVICIOS DE APOYO A LA GESTIÓN NECESARIO PARA EL FORTALECIMIENTO DE LOS PROCESOS DE LA ESTACIÓN PISCÍCOLA Y LABORATORIOS DEL INSTITUTO DE ACUICULTURA DE LA FACULTAD DE CIENCIAS AGROPECUARIAS Y RECURSOS NATURALES DE LA UNIVERSIDAD DE LOS LLANOS.</t>
  </si>
  <si>
    <t>0008 DE 2025</t>
  </si>
  <si>
    <t>PRESTACIÓN DE SERVICIOS DE APOYO A LA GESTIÓN NECESARIO PARA EL FORTALECIMIENTO DE LOS PROCESOS DEL CENTRO AGRARIO DE PRODUCCIÓN, EN LA UNIDAD RURAL MANACACÍAS ADSCRITA A LA FACULTAD DE CIENCIAS AGROPECUARIAS Y RECURSOS NATURALES DE LA UNIVERSIDAD DE LOS LLANOS.</t>
  </si>
  <si>
    <t>0009 DE 2025</t>
  </si>
  <si>
    <t>PRESTACIÓN DE SERVICIOS PROFESIONALES NECESARIO PARA EL FORTALECIMIENTO DE LOS PROCESOS DE LA DIVISIÓN FINANCIERA DE LA UNIVERSIDAD DE LOS LLANOS.</t>
  </si>
  <si>
    <t>0010 DE 2025</t>
  </si>
  <si>
    <t>PRESTACIÓN DE SERVICIOS PROFESIONALES NECESARIO PARA EL FORTALECIMIENTO DE LOS PROCESOS DE GESTIÓN ADMINISTRATIVA Y CONTABLE DE LA DIVISIÓN DE TESORERÍA DE LA UNIVERSIDAD DE LOS LLANOS.</t>
  </si>
  <si>
    <t>0011 DE 2025</t>
  </si>
  <si>
    <t>Seis (06) meses y cinco (05) días calendario</t>
  </si>
  <si>
    <t>0012 DE 2025</t>
  </si>
  <si>
    <t>0013 DE 2025</t>
  </si>
  <si>
    <t>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t>
  </si>
  <si>
    <t>0014 DE 2025</t>
  </si>
  <si>
    <t>0015 DE 2025</t>
  </si>
  <si>
    <t>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6. Proyectar y revisar las minutas de contratos de prestación de servicios y todos los actos que modifiquen los contratos iniciales del sistema SICOF y Sistema General de Regalías -SPGR- suscritos con la Universidad de los Llanos.  7. Brindar apoyo en la revisión de los valores de los compromisos presupuestales de los contratos y adiciones de prestación de servicios e informar por correo electrónico los ajustes requeridos.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11.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12.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(SGR).13.Brindar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t>
  </si>
  <si>
    <t>1. Prestar apoyo en activar y desasociar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correspondiente a contratos de prestación de servicios profesionales y/o de apoyo a la gestión de contratistas administrativos, academia, proyectos de investigación y proyectos del sistema general de regalías (SGR).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y personas con discapacidad vinculados a la Universidad de los Llanos para ser remitida al Departamento Administrativo de la Función Pública. 13. Prestar apoyo en la elaboración del directorio de contratistas de la Universidad de los Llanos, en caso de que se requiera. 14.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t>
  </si>
  <si>
    <t>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9. Brindar apoyo en la digitalización de los Contratos de Prestación de Servicios que afectan los rubros de Estampilla con el fin de ser cargados en el aplicativo de la Auditoria General de la Republica (SIA - OBSERVA). 10. Prestar apoyo en la elaboración de certificaciones de contratos de prestación de servicio suscritos entre la Universidad y terceros.</t>
  </si>
  <si>
    <t>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t>
  </si>
  <si>
    <t>1. Brindar apoyo en la verificación de los estudios de conveniencia y oportunidad para la elaboración de contrato contratos de prestación de servicios profesionales y/o de apoyo a la gestión de contratistas administrativos, academia, proyectos de investigación y proyectos del sistema general de regalías (SGR). 2. Coadyuvar en la revisión, verificación y cumplimiento de la documentación requerida para la vinculación por contratos de prestación de servicios profesionales y/o de apoyo a la gestión de contratistas administrativos, academia, proyectos de investigación y proyectos del sistema general de regalías (SGR). 3. Brindar apoyo cuando se requiera en la elaboración de solicitud de disponibilidad y compromisos presupuestal según requerimientos radicados en la oficina.  4. Proyectar las minutas de los contratos de prestación de servicios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Elaborar base de datos que facilite los formatos de cuentas de cobro de los contratistas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aplicativos que se llevan a cabo en el área de contratación. 17. Brindar apoyo en el análisis y diseño de formatos que se requieran para el buen funcionamiento del proceso de contratación. 18. Colaborar con la atención y respuesta a solicitudes que realicen los contratistas sobre el proceso precontractual, contractual y postcontractual.</t>
  </si>
  <si>
    <t>1. Contribuir y prestar apoyo jurídico en la proyección de las respuestas a las solicitudes efectuadas por los órganos de control.  2. Contribuir con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en la proyección de actos administrativos, documentos, informes, requerimientos y circulares, a suscribir por parte de la Universidad de los Llanos, de acuerdo a la naturaleza de los mismos y conforme a la normatividad aplicable.  4. Coadyuvar en la revisión, verificación y cumplimiento de la documentación requerida para la vinculación por contrato de prestación de servicios profesionales o de apoyo a la gestión del Sistema SICOF y Sistema general de regalías - SPGR, de las diferentes dependencias y los pertenecientes a Convenios y/o proyectos suscritos con la Universidad de los Llanos; conforme la normativa institucional aplicable a los procesos de contratación directa. 5. Apoyar la ejecución del programa anual de auditorías internas de gestión y calidad en caso de que la Oficina Asesora de Control Interno así lo requiera. 6. Proyectar y revisar las minutas de los contratos de prestación de servicios profesionales y/o de apoyo a la gestión del Sistema SICOF y Sistema general de regalías – SPGR suscritos con la universidad de los Llanos. 7. Proyectar las actas de terminación, actas de suspensión y reinicio, actas aclaratorias, actas modificatorias, actas de cesión de contratos de prestación de servicios y/o de apoyo a la gestión del Sistema SICOF y Sistema general de regalías – SPGR, liquidación o terminación bilaterales por mutuo acuerdo y demás actos administrativos que surjan dentro de la etapa contractual y pos-contractual de los contratos de prestación de servicios. 8. Contribuir en la elaboración de los formatos para pago que contenga la información de los contratos de prestación de servicios o de apoyo a la gestión del Sistema SICOF y Sistema general de regalías – SPGR y las novedades que se devengan dentro de la etapa contractual y pos-contractual, verificando que se han cargados en la página de la Universidad de los Llanos. 9. Contribuir en la elaboración de la Matriz SICOF y SPGR, con la información de los contratos de prestación de servicios o de apoyo a la gestión del Sistema SICOF y Sistema general de regalías – SPGR y las novedades que surjan dentro de la etapa contractual y pos-contractual, para llevar a cabo el proceso de cargue de pago masivo e individual. 10. Brindar reporte de los contratos o de apoyo a la gestión del Sistema SICOF y Sistema general de regalías – SPGR y las novedades que surjan dentro del proceso, para la proyección de informes y procedimientos que sean requeridos por los entes de control y diferentes dependencias de la Universidad. 11. Brindar apoyo en el análisis y diseño de formatos que se requieran para el buen funcionamiento de proceso de contratación. 12. Brindar apoyo en el manejo de plataforma SECOP II, respecto del cargue de documentación necesaria dentro del proceso gestión contractual de los contratos de prestación de servicios profesionales o de apoyo a la gestión del Sistema SICOF y Sistema general de regalías – SPGR, suscritos por la Universidad de los Llanos y conforme las estipulaciones normativas aplicables. 13. Contribuir y prestar apoyo con la respectiva foliación, rotulación y digitalización de cada uno de los contratos de prestación de servicios o de apoyo a la gestión del Sistema SICOF y Sistema general de regalías – SPGR, suscritos por la Universidad de los Llanos, así como, la actualización del inventario documental. 14. Coadyuvar en la recepción, verificación y cumplimiento de los soportes para pago de cuentas de cobro y/o terminaciones de contratos de administrativos, academia, proyectos de investigación y proyectos del de sistema general de regalías. 15. Contribuir en la elaboración del reporte de vinculación y contratación de personas con discapacidad vinculados a la Universidad de los Llanos para ser remitida al Departamento Administrativo de la Función Pública. 16.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17. Revisar y avalar los formatos de los actos que modifican los contratos iniciales de prestación de servicios profesionales y/o de apoyo a la gestión del Sistema SICOF y Sistema general de regalías – SPGR suscritos con la universidad de los Llanos. 18. Coadyuvar en la elaboración de informes de reservas de contratación de los proyectos de sistema general de regalías (SPGR) de los contratistas vinculados en la Universidad de los Llanos. 19. Brindar apoyo en la afiliación (cargue de información, validación y radicación) a través del portal web de la Aseguradora de Riesgos Laborales – Positiva Compañía de Seguros de los contratistas vinculados en la Universidad de los Llanos.</t>
  </si>
  <si>
    <t>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t>
  </si>
  <si>
    <t>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t>
  </si>
  <si>
    <t>1. Apoyar en la elaboración de indicadores financieros, para el proceso de gestión financiera -presupuesto sig. 2. Colaborar con la identificación, elaboración y presentación de Informes requeridos por entes Internos de la Universidad de los Llanos (Consejo Superior Universitario, acreditación, Rectoría, Viceacademica, Vicerrectoría, Posgrados, Planeación, entre otros). 3. Colaborar con la consolidación de las proyecciones dadas por cada dependencia, y presentación del Presupuesto Ordinario y/o Regalías para la apertura de la nueva vigencia. 4. Colaborar con lo asignado en el cierre Presupuestal del Presupuesto Ordinario y/o Regalías de cada vigencia. 5. Colaborar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disponibilidades presupuestales,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CONTRALORIA) y Anuales (SIRECI, SUE, IES), entre otros; del Presupuesto Ordinario y/o Regalías requeridos por los diferentes entes Externos del Orden Regional y Orden Nacional. 9. Colaborar con la elaboración y seguimiento de las diferentes matrices y planes a cargo de la Dirección Financiera (PAI, ITA, mapa de riesgo, plan de mejoramiento, entre otros). 10. Colaborar con la elaboración y presentación de Información requeridos por los diferentes Proyectos de Regalías de la Universidad de los Llanos. 11. colaborar en las diferentes solicitudes allegadas a la dirección financiera (derechos de petición, movimientos del rubro, saldos disponibles, certificaciones, memorandos, entre otros). 12. Brindar apoyo al proceso de cierre financiero con relación de reintegros, verificación de los ajustes a los documentos presupuestales disponibilidades, registros y obligaciones. 13. Brindar apoyo en la recepción de la información de las vicerrectorías y de diferentes dependencias en la consolidación de las diferentes proyecciones de la siguiente vigencia.</t>
  </si>
  <si>
    <t xml:space="preserve">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de manera mensual) al proceso de conciliaciones bancarias, contabilización de ajustes tesorales e identificación y depuración de las partidas conciliatorias; igualmente, apoyar en la elaboración de Archivos en Excel de los extractos bancarios, para elaboración de conciliación bancaria.  4.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el Área de Sistemas para la elaboración de las facturas por la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Sección de Presupuesto y Contabilidad y posterior cargue en la plataforma de impuestos de la Alcaldía de Villavicencio. (firma Rector y Contador). 10. Apoyo a la consolidación de los reportes en SICOF, para la construcción y validación de la información de los reportes a la Contraloría General de la Nación: Vista 2 y Vista 7.  11. Coadyuvar en la información correspondiente al cierre de Tesorería de forma anual, de acuerdo al FORMATO FO-FIN-21 del proceso de Gestión Financiera.  12. Brindar apoyo en la elaboración de informe anual de las cuentas por pagar en Formato Excel, como apoyo al cierre de Tesorería, de acuerdo al proceso de Gestión Financiera. 13. Apoyar en el seguimiento de transferencias Nación, Generación E y/o Fondo Solidario para la Educación – FSE, resoluciones de giro y extractos bancarios de la Universidad. 14. Contribuir en revisar la contabilización de los pagos de los derechos académicos y verificar su registro en las plataformas de SICOF y SIAU, como apoyo al proceso de autorización de los grados de estudiantes de la Universidad. 15. Apoyo a la Tesorería en la elaboración de informes y demás requerimientos emanados por los diferentes entes de control y dependencias de la Universidad. </t>
  </si>
  <si>
    <t>412</t>
  </si>
  <si>
    <t>415</t>
  </si>
  <si>
    <t>410205</t>
  </si>
  <si>
    <t>G1</t>
  </si>
  <si>
    <t>G2</t>
  </si>
  <si>
    <t>G3</t>
  </si>
  <si>
    <t>G4</t>
  </si>
  <si>
    <t>G5</t>
  </si>
  <si>
    <t>G8</t>
  </si>
  <si>
    <t>G10</t>
  </si>
  <si>
    <t>G11</t>
  </si>
  <si>
    <t>G15</t>
  </si>
  <si>
    <t>G61</t>
  </si>
  <si>
    <t>G6</t>
  </si>
  <si>
    <t>G7</t>
  </si>
  <si>
    <t>G12</t>
  </si>
  <si>
    <t>G13</t>
  </si>
  <si>
    <t>G14</t>
  </si>
  <si>
    <t>0016 DE 2025</t>
  </si>
  <si>
    <t>HEIDY GISSELLA GONZALEZ PARDO</t>
  </si>
  <si>
    <t>0017 DE 2025</t>
  </si>
  <si>
    <t xml:space="preserve">NURY CONSUELO ALVAREZ </t>
  </si>
  <si>
    <t>PRESTACIÓN DE SERVICIOS PROFESIONALES NECESARIO PARA EL FORTALECIMIENTO DE LOS PROCESOS ADMINISTRATIVOS DE LA OFICINA DE ADMISIONES, REGISTRO Y CONTROL ACADÉMICO DE LA UNIVERSIDAD DE LOS LLANOS.</t>
  </si>
  <si>
    <t>0018 DE 2025</t>
  </si>
  <si>
    <t>MARIA TERESA ALVAREZ CORTES</t>
  </si>
  <si>
    <t>PRESTACIÓN DE SERVICIOS DE APOYO A LA GESTIÓN NECESARIO PARA EL FORTALECIMIENTO DE LOS PROCESOS OPERATIVOS Y ADMINISTRATIVOS DE LA OFICINA DE ADMISIONES, REGISTRO Y CONTROL ACADÉMICO DE LA UNIVERSIDAD DE LOS LLANOS.</t>
  </si>
  <si>
    <t>0019 DE 2025</t>
  </si>
  <si>
    <t>CARLOS ROBINSON CELIS REINOSO</t>
  </si>
  <si>
    <t>0020 DE 2025</t>
  </si>
  <si>
    <t>ESTEFANI YULIETH BERNAL BUSTOS</t>
  </si>
  <si>
    <t>PRESTACIÓN DE SERVICIOS DE APOYO A LA GESTIÓN NECESARIO PARA EL FORTALECIMIENTO DE LOS PROCESOS ADMINISTRATIVOS DE LA SECCIÓN DE ALMACÉN DE LA UNIVERSIDAD DE LOS LLANOS.</t>
  </si>
  <si>
    <t>0021 DE 2025</t>
  </si>
  <si>
    <t>BREY DIDIANA AMADO</t>
  </si>
  <si>
    <t>Minuta especial, se debe agregar cláusula de rodamiento</t>
  </si>
  <si>
    <t>0022 DE 2025</t>
  </si>
  <si>
    <t>CAMILO ALEJANDRO HURTADO BOTERO</t>
  </si>
  <si>
    <t>PRESTACIÓN DE SERVICIOS DE APOYO A LA GESTIÓN NECESARIO PARA EL FORTALECIMIENTO DE LOS PROCESOS DE INFORMACIÓN Y ATENCIÓN AL CIUDADANO EN LA UNIVERSIDAD DE LOS LLANOS - SEDE BARCELONA.</t>
  </si>
  <si>
    <t>0023 DE 2025</t>
  </si>
  <si>
    <t>DIEGO LUIS SOTO MENDOZA</t>
  </si>
  <si>
    <t>PRESTACIÓN DE SERVICIOS PROFESIONALES NECESARIO PARA EL FORTALECIMIENTO DE LOS PROCESOS ADMINISTRATIVOS DE LA OFICINA DE ASUNTOS DOCENTES DE LA UNIVERSIDAD DE LOS LLANOS.</t>
  </si>
  <si>
    <t>0024 DE 2025</t>
  </si>
  <si>
    <t>EDGARD ANTONIO CASTRO BOLAÑO</t>
  </si>
  <si>
    <t>PRESTACIÓN DE SERVICIOS PROFESIONALES NECESARIO PARA EL FORTALECIMIENTO DE LOS PROCESOS DE LA SECCIÓN DE PRESUPUESTO Y CONTABILIDAD DE LA UNIVERSIDAD DE LOS LLANOS.</t>
  </si>
  <si>
    <t>0025 DE 2025</t>
  </si>
  <si>
    <t>MIRTA PATRICIA SAYADO VARGAS</t>
  </si>
  <si>
    <t>0026 DE 2025</t>
  </si>
  <si>
    <t xml:space="preserve">MARCO ANIBAL MOLINA MONTAÑEZ  </t>
  </si>
  <si>
    <t>0027 DE 2025</t>
  </si>
  <si>
    <t>DIANA VANESSA VALENCIA GUERRERO</t>
  </si>
  <si>
    <t>0028 DE 2025</t>
  </si>
  <si>
    <t xml:space="preserve">OSCAR EDUARDO PAEZ BAQUERO  </t>
  </si>
  <si>
    <t>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t>
  </si>
  <si>
    <t>0029 DE 2025</t>
  </si>
  <si>
    <t>JAIME ELIECER ROA GARCIA</t>
  </si>
  <si>
    <t>PRESTACIÓN DE SERVICIOS PROFESIONALES NECESARIO PARA EL FORTALECIMIENTO DE LOS PROCESOS ADMINISTRATIVOS Y DE SOPORTE TÉCNICO EN EL ÁREA DE SISTEMAS DE LA UNIVERSIDAD DE LOS LLANOS.</t>
  </si>
  <si>
    <t>0030 DE 2025</t>
  </si>
  <si>
    <t>GLORIA PATRICIA RAMIREZ NARVAEZ</t>
  </si>
  <si>
    <t>PRESTACIÓN DE SERVICIOS PROFESIONALES NECESARIO PARA EL FORTALECIMIENTO DE LOS PROCESOS DEL ÁREA DE SISTEMAS DE LA UNIVERSIDAD DE LOS LLANOS.</t>
  </si>
  <si>
    <t>0031 DE 2025</t>
  </si>
  <si>
    <t xml:space="preserve">CRISTIAN ADRIAN DOMINGUEZ MANTILLA </t>
  </si>
  <si>
    <t>0032 DE 2025</t>
  </si>
  <si>
    <t>RAFAEL ANTONIO HUERTAS CASTRO</t>
  </si>
  <si>
    <t>PRESTACIÓN DE SERVICIOS PROFESIONALES NECESARIO PARA EL DESARROLLO DEL PROYECTO FICHA BPUNI SIST 01 1810 2024 “FORTALECIMIENTO DE CAPACIDADES TIC PARA EL APOYO DE LAS FUNCIONES ADMINISTRATIVAS Y MISIONALES DE LA UNIVERSIDAD DE LOS LLANOS”</t>
  </si>
  <si>
    <t>0033 DE 2025</t>
  </si>
  <si>
    <t xml:space="preserve">CARLOS DANIEL GONZALEZ TORRES </t>
  </si>
  <si>
    <t>0034 DE 2025</t>
  </si>
  <si>
    <t>JUAN CARLOS PEREZ RINCON</t>
  </si>
  <si>
    <t>0035 DE 2025</t>
  </si>
  <si>
    <t>BRAYAN HERRERA ROCHA</t>
  </si>
  <si>
    <t>0036 DE 2025</t>
  </si>
  <si>
    <t>ALEXANDER MEZA AVILA</t>
  </si>
  <si>
    <t>0037 DE 2025</t>
  </si>
  <si>
    <t>LEYDI MARCELA BONILLA SABOGAL</t>
  </si>
  <si>
    <t>0038 DE 2025</t>
  </si>
  <si>
    <t>0039 DE 2025</t>
  </si>
  <si>
    <t>GERALDINE RUEDA GIRALDO</t>
  </si>
  <si>
    <t>0040 DE 2025</t>
  </si>
  <si>
    <t>NORMA CONSTANZA BELTRAN TRIGUEROS</t>
  </si>
  <si>
    <t>PRESTACIÓN DE SERVICIOS PROFESIONALES NECESARIO PARA EL FORTALECIMIENTO DE LOS PROCESOS DE CONTRATACIÓN EN LA DIVISIÓN DE SERVICIOS ADMINISTRATIVOS DE LA UNIVERSIDAD DE LOS LLANOS.</t>
  </si>
  <si>
    <t>0041 DE 2025</t>
  </si>
  <si>
    <t>ERIKA MENDEZ RONDON</t>
  </si>
  <si>
    <t>0042 DE 2025</t>
  </si>
  <si>
    <t>AURA CAROLINA VILLARREAL VILLERA</t>
  </si>
  <si>
    <t>PRESTACIÓN DE SERVICIOS DE APOYO A LA GESTIÓN NECESARIO PARA EL FORTALECIMIENTO DE LOS PROCESOS EN GESTIÓN ADMINISTRATIVA EN LA DIVISIÓN DE SERVICIOS ADMINISTRATIVOS DE LA UNIVERSIDAD DE LOS LLANOS.</t>
  </si>
  <si>
    <t>0043 DE 2025</t>
  </si>
  <si>
    <t xml:space="preserve">MABEL PATRICIA CASTILLO INSIGNARES </t>
  </si>
  <si>
    <t>PRESTACIÓN DE SERVICIOS PROFESIONALES NECESARIO PARA EL FORTALECIMIENTO DE LOS PROCESOS DE COORDINACIÓN DEL ÁREA DE SEGURIDAD Y SALUD EN EL TRABAJO EN LA DIVISIÓN DE SERVICIOS ADMINISTRATIVOS DE LA UNIVERSIDAD DE LOS LLANOS.</t>
  </si>
  <si>
    <t>0044 DE 2025</t>
  </si>
  <si>
    <t>JOHN ANDERSSON SALAZAR ORTIZ</t>
  </si>
  <si>
    <t>PRESTACIÓN DE SERVICIOS DE APOYO A LA GESTIÓN NECESARIO PARA EL FORTALECIMIENTO DE LOS PROCESOS EN LA DIVISIÓN DE SERVICIOS ADMINISTRATIVOS DE LA UNIVERSIDAD DE LOS LLANOS.</t>
  </si>
  <si>
    <t>0045 DE 2025</t>
  </si>
  <si>
    <t>NINA LISSETH BALLEN RODRIGUEZ</t>
  </si>
  <si>
    <t>PRESTACIÓN DE SERVICIOS PROFESIONALES NECESARIO PARA EL FORTALECIMIENTO DE LOS PROCESOS ESTRATÉGICOS Y MISIONALES DE LA OFICINA ASESORA DE PLANEACIÓN DE LA UNIVERSIDAD DE LOS LLANOS.</t>
  </si>
  <si>
    <t>0046 DE 2025</t>
  </si>
  <si>
    <t>JUAN PABLO ARANGO MEDINA</t>
  </si>
  <si>
    <t>PRESTACIÓN DE SERVICIOS PROFESIONALES NECESARIO PARA EL FORTALECIMIENTO DE LOS PROCESOS DEL ÁREA DE INFRAESTRUCTURA DE LA OFICINA ASESORA DE PLANEACIÓN DE LA UNIVERSIDAD DE LOS LLANOS.</t>
  </si>
  <si>
    <t>0047 DE 2025</t>
  </si>
  <si>
    <t>HIGINIO CASTRO HERNANDEZ</t>
  </si>
  <si>
    <t>0048 DE 2025</t>
  </si>
  <si>
    <t xml:space="preserve">NORIDA ANDREA GARCIA </t>
  </si>
  <si>
    <t>PRESTACIÓN DE SERVICIOS PROFESIONALES NECESARIO PARA EL FORTALECIMIENTO DE LOS PROCESOS ESTRATÉGICOS Y DE PLANEACIÓN DE LA OFICINA ASESORA DE PLANEACIÓN DE LA UNIVERSIDAD DE LOS LLANOS.</t>
  </si>
  <si>
    <t>0049 DE 2025</t>
  </si>
  <si>
    <t>ANDREA DEL PILAR ALVAREZ TORRES</t>
  </si>
  <si>
    <t>0050 DE 2025</t>
  </si>
  <si>
    <t>0051 DE 2025</t>
  </si>
  <si>
    <t>NAISSHA XIOMARA RESTREPO TORO</t>
  </si>
  <si>
    <t>PRESTACIÓN DE SERVICIOS PROFESIONALES NECESARIO PARA EL FORTALECIMIENTO DE LOS PROCESOS DE LA RECTORÍA DE LA UNIVERSIDAD DE LOS LLANOS.</t>
  </si>
  <si>
    <t>0052 DE 2025</t>
  </si>
  <si>
    <t>ALEXANDER HERNAN TORRES TINTIN</t>
  </si>
  <si>
    <t>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t>
  </si>
  <si>
    <t>0053 DE 2025</t>
  </si>
  <si>
    <t>REYES ANDRES VEGA BELTRAN</t>
  </si>
  <si>
    <t>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t>
  </si>
  <si>
    <t>0054 DE 2025</t>
  </si>
  <si>
    <t>WILMER JAVIER VEGA BELTRAN</t>
  </si>
  <si>
    <t>0055 DE 2025</t>
  </si>
  <si>
    <t>JUAN PABLO BERNAL MONCADA</t>
  </si>
  <si>
    <t>PRESTACIÓN DE SERVICIOS PROFESIONALES NECESARIO PARA EL FORTALECIMIENTO DE LOS PROCESOS JURÍDICOS Y ADMINISTRATIVOS DE LA SECRETARIA GENERAL DE LA UNIVERSIDAD DE LOS LLANOS.</t>
  </si>
  <si>
    <t>0056 DE 2025</t>
  </si>
  <si>
    <t>JHON ALEJANDRO LEON RODRIGUEZ</t>
  </si>
  <si>
    <t>PRESTACIÓN DE SERVICIOS PROFESIONALES NECESARIO PARA EL FORTALECIMIENTO DE LOS PROCESOS ADMINISTRATIVOS DE LA SECRETARIA GENERAL Y EL CONSEJO ACADÉMICO DE LA UNIVERSIDAD DE LOS LLANOS.</t>
  </si>
  <si>
    <t>0057 DE 2025</t>
  </si>
  <si>
    <t xml:space="preserve">CARLOS ALBERTO PEÑA GODOY </t>
  </si>
  <si>
    <t>PRESTACIÓN DE SERVICIOS PROFESIONALES NECESARIO PARA EL FORTALECIMIENTO DE LOS PROCESOS ADMINISTRATIVOS DE LA SECRETARIA GENERAL Y EL CONSEJO SUPERIOR DE LA UNIVERSIDAD DE LOS LLANOS.</t>
  </si>
  <si>
    <t>0058 DE 2025</t>
  </si>
  <si>
    <t xml:space="preserve">MARTA INES VARON RANGEL </t>
  </si>
  <si>
    <t>0059 DE 2025</t>
  </si>
  <si>
    <t>ANYI YIZETH RODRIGUEZ SALINAS</t>
  </si>
  <si>
    <t>0060 DE 2025</t>
  </si>
  <si>
    <t xml:space="preserve">ADRIANA YOHANA GARZON VEGA  </t>
  </si>
  <si>
    <t>PRESTACIÓN DE SERVICIOS PROFESIONALES NECESARIO PARA EL FORTALECIMIENTO DE LOS PROCESOS DE LA VICERRECTORÍA ACADÉMICA DE LA UNIVERSIDAD DE LOS LLANOS.</t>
  </si>
  <si>
    <t>0061 DE 2025</t>
  </si>
  <si>
    <t xml:space="preserve">DIANA YANIRA RICO ORTIZ </t>
  </si>
  <si>
    <t>PRESTACIÓN DE SERVICIOS PROFESIONALES NECESARIO PARA EL FORTALECIMIENTO DE LOS PROCESOS DE GESTIÓN ADMINISTRATIVA Y DE CALIDAD DE LA VICERRECTORÍA DE RECURSOS UNIVERSITARIOS DE LA UNIVERSIDAD DE LOS LLANOS.</t>
  </si>
  <si>
    <t>0062 DE 2025</t>
  </si>
  <si>
    <t>ELIZABETH CAGUA DAZA</t>
  </si>
  <si>
    <t>PRESTACIÓN DE SERVICIOS PROFESIONALES NECESARIO PARA EL FORTALECIMIENTO DEL PROCESO CONTRACTUAL Y DE GESTIÓN ADMINISTRATIVA DE LA VICERRECTORÍA DE RECURSOS UNIVERSITARIOS DE LA UNIVERSIDAD DE LOS LLANOS.</t>
  </si>
  <si>
    <t>0063 DE 2025</t>
  </si>
  <si>
    <t>JOJHAN EMERZON HERRAN LIEVANO</t>
  </si>
  <si>
    <t>PRESTACIÓN DE SERVICIOS PROFESIONALES NECESARIO PARA EL FORTALECIMIENTO DE LOS PROCESOS DEL ÁREA DE INFRAESTRUCTURA EN LA VICERRECTORÍA DE RECURSOS UNIVERSITARIOS DE LA UNIVERSIDAD DE LOS LLANOS.</t>
  </si>
  <si>
    <t>0064 DE 2025</t>
  </si>
  <si>
    <t>SERGIO DAVID VACA GALINDO</t>
  </si>
  <si>
    <t>PRESTACIÓN DE SERVICIOS PROFESIONALES NECESARIO PARA EL FORTALECIMIENTO DE LOS PROCESOS DE INFRAESTRUCTURA DE LA VICERRECTORÍA DE RECURSOS UNIVERSITARIOS DE LA UNIVERSIDAD DE LOS LLANOS.</t>
  </si>
  <si>
    <t>0065 DE 2025</t>
  </si>
  <si>
    <t>LEIDY ALEJANDRA SARMIENTO FULA</t>
  </si>
  <si>
    <t>PRESTACIÓN DE SERVICIOS PROFESIONALES NECESARIO PARA EL FORTALECIMIENTO DE LOS PROCESOS CONTRACTUALES Y JURÍDICOS DE LA VICERRECTORÍA DE RECURSOS UNIVERSITARIOS DE LA UNIVERSIDAD DE LOS LLANOS.</t>
  </si>
  <si>
    <t>0066 DE 2025</t>
  </si>
  <si>
    <t>RENE YESID HERRERA VANEGAS</t>
  </si>
  <si>
    <t>PRESTACIÓN DE SERVICIOS PROFESIONALES NECESARIO PARA EL FORTALECIMIENTO DE LOS DIFERENTES PROCESOS EN LA SEDE BOQUEMONTE DE LA UNIVERSIDAD DE LOS LLANOS.</t>
  </si>
  <si>
    <t>0067 DE 2025</t>
  </si>
  <si>
    <t>JORGE ALBERTO DAZA ROJAS</t>
  </si>
  <si>
    <t>0068 DE 2025</t>
  </si>
  <si>
    <t>WILBER ANDRES HERNANDEZ ENCISO</t>
  </si>
  <si>
    <t>0069 DE 2025</t>
  </si>
  <si>
    <t>ADRIANA YADIRA MORENO CHACON</t>
  </si>
  <si>
    <t>No. Libre</t>
  </si>
  <si>
    <t>Área de Sistemas</t>
  </si>
  <si>
    <t>ROIMAN ARTURO SASTOQUE GUZMÁN</t>
  </si>
  <si>
    <t>1. Cooperar en el informe del Sia Observa con la elaboración, cargue, seguimiento y actualización de la información que se reporta en el Aplicativo del SIA OBSERVA de forma mensual, semestral y anual según solicitudes de las diferentes dependencias o requerimiento del mismo aplicativo. 2. Cooperar con la elaboración mensual y seguimiento de los diferentes reportes internos presentados por la Dirección Financiera (reporte de posgrados, reporte de ejecución y rubros de inversión, reporte ejecución y compromisos estampilla prounillanos, entre otros). 3. Cooperar con la elaboración y seguimiento a solicitudes de disponibilidades presupuestales, compromisos presupuestales, orden de pago, apoyos económicos y su respectiva distribución, del presupuesto ordinario y/o regalías cuando sea el caso. 4. Colaborar en las diferentes solicitudes allegadas a la dirección financiera (derechos de petición, movimientos del rubro, saldos disponibles, certificaciones, memorandos, entre otros). 5. Cooperar en la Identificación, elaboración y presentación de reportes del presupuesto de Regalías, requerido por los diferentes Proyectos de Regalías de la Universidad de los Llanos. 6. Cooperar en la identificación, elaboración y presentación de reportes por Centros de Costos requeridos por entes Internos de la Universidad de los Llanos (Consejo Superior Universitario, Acreditación, Rectoría, Vice académica, Vicerrectoría, Facultades, Planeación, entre otros). 7. Colaborar con la elaboración mensual de las diferentes Resoluciones Rectorales que son requeridas desde la Dirección Financiera, del Presupuesto Ordinario y/o Presupuesto de Regalías, así mismo como el seguimiento de las mismas. 8. Colaborar con la elaboración y seguimiento de las diferentes Matrices y Planes a cargo de la Dirección Financiera (PAI, ITA, Mapa de Riesgo, Plan de Mejoramiento, entre otros). 9. Brindar apoyo al proceso de cierre financiero con relación de reintegros, verificación de los ajustes a los documentos presupuestales disponibilidades, registros y obligaciones.</t>
  </si>
  <si>
    <t>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t>
  </si>
  <si>
    <t>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infogramas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Apoyar y asesorar los requerimientos e inquietudes de los estudiantes de programas académicos ofertados mediante convenio CERES-UNITOLIMA, así como brindar apoyo según corresponda en la liquidación del convenio. 13. Coordinar junto con el Jefe de Admisiones propuestas de creación, actualización  de procedimientos y/o normas de posgrado conforme a los avances tecnológicos o ajustes de normatividad nacional o institucional. 14. Colaborar con el reporte de estudiantes extranjeros matriculados en programas de posgrado al Sistema de Información de Migración (SIRE)</t>
  </si>
  <si>
    <t>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 11. Colaborar con el reporte de estudiantes extranjeros matriculados en programas de pregrado al Sistema de Información de Migración (SIRE).</t>
  </si>
  <si>
    <t>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 17. Apoyar en el análisis, elaboración y reclasificación de grupo de inventarios de bienes muebles e inmuebles.</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</si>
  <si>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a la oficina de correspondencia y archivo en la consolidación del reporte mensual de incidencias de PQRSD recibidas, en la consolidación y elaboración del informe trimestral de PQRSD y en la elaboración de informes similares que se requieran.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Participar en el proceso, organización y distribución de las facturas electrónicas. 8. Apoyar la recolección y entrega de documentos institucionales para trámites internos y externos, que son gestionados por las dependencias de la Universidad, a través de la Oficina de Archivo y Correspondencia. 9. Prestar apoyo a la División de Tesorería en las diligencias bancarias que se requieran. 10. Contribuir en salvaguarda la totalidad de la documentación e información entregada por la Universidad a través de la Oficina de Correspondencia y Archivo y las demás dependencias que lo requieran.</t>
  </si>
  <si>
    <t>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t>
  </si>
  <si>
    <t>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 5. Coadyuvar al proceso contable en la presentación de informes.</t>
  </si>
  <si>
    <t>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 9. Coadyuvar al proceso contable en la presentación de informes.</t>
  </si>
  <si>
    <t>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t>
  </si>
  <si>
    <t>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t>
  </si>
  <si>
    <t>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t>
  </si>
  <si>
    <t>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</si>
  <si>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</si>
  <si>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a los procesos de defensa judicial de la Universidad de los Llanos.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13.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en los tramites y distintas actividades de índole administrativo y operativo desarrolladas por el Consejo Electoral Universitario de la Universidad de los Llanos. 16. Contribuir y prestar apoyo jurídico en la proyección o revisión de documentos propios del trámite administrativo y gestión de los proyectos del Sistema General de Regalías. 17. Contribuir y prestar apoyo jurídico respecto de la asistencia a los comités de obra en los cuales sea participe la Oficina Asesora Jurídica. 18. Contribuir y prestar apoyo jurídico respecto de la asistencia al Comité de proyectos del Sistema General de Regalías.  19.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20. Contribuir y prestar apoyo jurídico conforme se requiera frente a los tramites, proceso y reglamentación existente del tributo departamental Estampilla Universidad de los Llanos. 21. Prestar apoyo jurídico a la Dirección General de Investigaciones, con el propósito de reestructurar el marco normativo y fortalecer el Sistema Institucional de Investigaciones y los procesos de propiedad intelectual, así como ética, bioética e integridad científica de la Universidad de los Llanos.</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</si>
  <si>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los trámites, consultas, asesorías o requerimiento que versen en asuntos de índole laboral, prestacional, de seguridad social y administrativo organizacional conforme la normativa nacional y los lineamientos institucionales aplicables. 11. Contribuir y prestar apoyo jurídico a la asesora en los distintos procesos, tramites y actividades derivadas de las actuaciones, negociaciones y demás situaciones particulares del ejercicio de las organizaciones sindicales en la Universidad de los Llanos. 12. Apoyo en la sustentación de fallos disciplinarios de segunda instancia. 13.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14.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15.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16.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17. Contribuir y prestar apoyo jurídico a la asesora jurídica, respecto de la participación en el comité técnico operativo de rediseño de la arquitectura institucional. 18. Contribuir y prestar apoyo jurídico en la proyección de respuestas a las consultas asignadas por el señor Rector, conforme a las directrices impartidas por el asesor jurídico y la normatividad propia del asunto.</t>
  </si>
  <si>
    <t>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jurídico de los procesos, trámites y particularidades institucionales de la situación administrativa de comisión de estudios al interior de la Universidad de los Llanos.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Apoyo en la sustentación de fallos disciplinarios de segunda instancia.</t>
  </si>
  <si>
    <t>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en el SICOF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elaboración de Órdenes de Pago evaluadores de posgrados y externos.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y cargue de cuentas CPS en la División de Servicios Administrativos. 21. Apoyar los procesos de rendición de contratos en SIA OBSERVA. 22. Apoyar el proceso de revisión de Nomina. 23. Brindar apoyo en la revisión de estudios previos y certificados de necesidad para la contratación de CPS. 24. Apoyar el proceso de Jóvenes Investigadores.</t>
  </si>
  <si>
    <t>1. Apoyar la realización de las proyecciones salariales de docentes Planta, Ocasionales y Catedráticos (Pregrado y Centro de idiomas interno y externos), anualmente. 2. Apoyar y coordinar la solicitud del Certificado de Disponibilidad Presupuestal docentes cátedra (Pregrado y centro de idiomas interno y externos) semestralmente según los requerimientos. 3. Apoyar la verificación de solicitudes de servicios y requerimientos de docentes ocasionales y cátedra de pregrado, centro de idiomas internos y externos, según el plan de estudio de cada programa. 4. Apoyar la verificación de documentos para contratación de docentes catedráticos cátedra de pregrado, centro de idiomas internos – externos   y ocasionales en pregrado. 5. Apoyar el proceso de recepción de paz y salvo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de pregrado. 8. Prestar apoyo en realizar las afiliaciones al Sistema de Seguridad Social en Salud, Pensión, Cesantías, COFREM y Afiliación a Riesgos Laborales de docentes ocasionales. 9. Apoyar la elaboración de contratos de profesores catedráticos (pregrado y centro de idiomas internos y externos). 10. Apoyar el proceso de las firmas de los contratos de los profesores catedráticos y centro de idiomas internos y externos (pregrado) en el Sistema de información asignado para el proceso. 11. Apoyar el proceso de información de contrato de hora catedra pregrado y centro de idiomas interno y externo en el sistema de información asignado para el proceso. 12. Apoyar la elaboración de las solicitudes de Compromisos presupuestales en el SICOF de docentes catedráticos pregrado y centro de idiomas internos y externos. 13. Apoyar la elaboración de Resolución Rectorales para la vinculación de docentes ocasionales. 14. Apoyar la recepción de los documentos para liquidar contratos de hora cátedra pregrado y centro de idiomas interno y externos frente al contrato. 15. Apoyar la recepción de los documentos para pago mensual de los docentes catedráticos de pregrado y centro de idiomas interno y externos. 16. Apoyar la liquidación de los contratos de profesores catedráticos pregrado y centro de idiomas interno y externos en el sistema SICOF. 17. Apoyo para la entrega de información a nomina correspondiente a las novedades de los docentes ocasionales. 18.  Apoyo a la notificación (vinculación) docentes ocasionales. 19. Apoyar la elaboración de órdenes de pago para Docentes catedráticos pregrado y centro de idiomas interno y externos en el sistema SICOF mensualmente. 20.  Apoyar la verificación de la entrega de documentos de pago de catedráticos catedráticos (pregrado y centro de idiomas internos y externos ante las áreas de vicerrectoría de recursos universitarios y área de tesorería. 21.  Apoyar la realización de novedades a los contratos de hora cátedra catedráticos (pregrado y centro de idiomas internos y externos. 22. Apoyar la verificación y ajustes de los procedimientos y formatos de los programas de pregrado de acuerdo a las exigencias establecidas en el marco de la implementación del nuevo sistema de información. 23. Prestar apoyo para el proceso de los exámenes médicos de ingreso y egreso de los docentes de Ocasionales y planta. 24. Apoyar el proceso de rendición de los contratos de los docentes catedráticos (pregrado y centro de idiomas internos y externos al sistema integral de auditoria (SIA OBSERVA)). 25. Apoyar el proceso de contratación de docentes de planta. 26. Apoyar el proceso de proyecciones del anteproyecto presupuestal de gastos de personal, administrativos y docentes.</t>
  </si>
  <si>
    <t>1. Apoyar la verificación de documentos para la contratación de docentes catedráticos y ocasionales. 2. Cooperar con la verificación de antecedentes judiciales, fiscales y disciplinarios del personal docente a vincular. 3. Coadyuvar en la elaboración de resoluciones y respectivas notificaciones de vacaciones de docentes de planta, personal administrativo docente y docentes ocasionales. 4. Prestar apoyo en la elaboración de certificaciones de docentes de planta, ocasionales y catedráticos. 5. Apoyar las diferentes actividades de gestión documental y archivo de docentes de planta, ocasionales y catedráticos. 6. Coadyuvar en las afiliaciones a riesgos laborales de docentes catedráticos y ocasionales. 7. Brindar apoyo en dar respuesta a correos de docentes y personal que tuvo vínculo laboral con la universidad. 8. Coadyuvar en la proyección de respuestas a las solicitudes de los órganos de control y de las diferentes dependencias de la Universidad de los docentes. 9. Prestar apoyo a las auditorías internas y externas recibidas y al plan de mejoramiento de acuerdo con las actividades en la División de Servicios Administrativos. 10. Apoyar el proceso de información a docentes y empleados públicos de vacaciones pendientes por disfrutar. 11. Apoyar el proceso de verificación y actualización de hojas de vida y bienes y rentas en el SIGEP II, como lo establece el Decreto 1083 del 26 de mayo de 2015, de los empleados públicos y docentes de la Universidad de los Llanos.</t>
  </si>
  <si>
    <t>1. Apoyar el proceso para el control de ingreso y salida de los empleados y trabajadores administrativos. 2. Apoyo en el proceso de Ausentismo laboral. 3. Apoyar el proceso de capacitaciones. 4. Contribuir con la correcta gestión documental de evaluaciones de desempeño de empleados de carrera. 5. Apoyar el proceso de novedades de nómina. 6. Apoyar la actualización de hojas de vida y bienes y rentas de empleados oficiales, planta y Docentes, para revisión en SIGEP II. 7. Apoyar el proceso de archivo de hojas de vida. 8. Apoyar las actividades de gestión documental y archivo. 9. Prestar apoyo a las auditorías internas y externas recibidas y al plan de mejoramiento de acuerdo con las actividades en la División de Servicios Administrativos. 10. Brindar apoyo en la revisión de trabajo suplementario y horas extras del personal de granja. 11. Apoyar el proceso de alimentación del Indicador de ausentismo por enfermedad general o común. 12. Apoyar la verificación de Documentos para vinculación de Docentes Catedráticos de Posgrado. 13. Apoyar la verificación de documentos para cuentas de Docentes Posgrados.</t>
  </si>
  <si>
    <t>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t>
  </si>
  <si>
    <t>1. Apoyar el proceso de estandarización y elaboración de los planes de mejoramiento institucionales y de programa del proceso de autoevaluación, fruto de auditorías internas y externas. 2. Apoyar el seguimiento a los planes estratégicos institucionales. 3. Brindar apoyo en el análisis y elaboración de conceptos de viabilidad técnica para el trámite ante el Consejo Superior Universitario. 4. Brindar apoyo en la verificación de la información de los formatos de SIRECI reportada al área de Sistemas de Información y Estadística. 5. Apoyar el monitoreo y análisis de los indicadores de gestión asociados al proceso de direccionamiento estratégico. 6. Brindar apoyo en la estructuración de los planes, políticas y prospectivas institucionales. 7. Apoyar la elaboración de los análisis estadísticos de la información reportada en el boletín de la oficina de Planeación y demás información institucional.</t>
  </si>
  <si>
    <t>1. Brindar apoyo en el monitoreo, seguimiento y evaluación del Plan de Desarrollo Institucional 2022-2030. 2. Brindar las herramientas para la estructuración y monitoreo de los planes de acción de las facultades. 3. Prestar apoyo en la formulación,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Brindar apoyo en la elaboración de informes de índole estratégico y respuestas a los requerimientos de las diferentes entidades a nivel interno y externo.</t>
  </si>
  <si>
    <t>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y apoyar en la proyección de decisiones que dan inicio a la etapa de juicio disciplinario, autos de trámite o interlocutorios, citaciones, actas, constancias, audiencias, diligencias y demás documentos en el juzgamiento de procesos disciplinarios competencia de la Secretaría General conforme al Código General Disciplinario. 7. Prestar apoyo a las actividades de organización, logística y de desarrollo electorales a cargo de la Secretaría General.  8. Contribuir en el diligenciamiento de informes que se requieran en virtud del apoyo que se hace en función de la Secretaría General.</t>
  </si>
  <si>
    <t>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t>
  </si>
  <si>
    <t>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Acuerdos Superiores del Consejo Superior Universitario. 5. Contribuir con la elaboración, proyección y consolidación de Resoluciones Superiores del Consejo Superior Universitario. 6. Contribuir con los tramites de divulgación y publicación de los Actos Administrativos del Consejo Superior Universitario. 7. Prestar apoyo profesional en el diligenciamiento y cumplimiento de las matrices de seguimiento, planes de mejoramiento correspondiente a la Secretaría General y avances de cumplimiento de la agenda estratégica definida por el Consejo Superior Universitario. 8. Prestar apoyo profesional a las actividades de organización, logística y de desarrollo electorales a cargo de la Secretaría General. 9. Contribuir en el diligenciamiento de informes que se requieran en virtud del apoyo que se hace en función de la Secretaría General y el Consejo Superior Universitario.</t>
  </si>
  <si>
    <t xml:space="preserve">1. Contribuir en la redacción de comunicaciones escritas y control de agenda a reuniones y asistencia por delegación a las mismas. 2. Apoyar en el seguimiento a Planes de Mejoramiento, Mapa de Riesgos y demás actividades que contribuyen a la mejora continua de la Tesorería. 3.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mediante el requerimiento a la oficina asesora Jurídica de la Universidad de manera bimestral del estado actual de los convenios conforme a proceso de liquidación- acta de liquidación y otros, para el traslado de saldos y/o cancelación de las mismas cuentas bancarias por Tesorería. 5. Apoyar en el seguimiento de transferencias Nación, Generación E y/o Fondo Solidario para la Educación – FSE, resoluciones de giro y extractos bancarios de la Universidad.  6. Contribuir en la consolidación de los reportes en SICOF para la verificación de la correcta ejecución presupuestal en los pagos realizados por Tesorería mensualmente. 7. Brindar apoyo en la consolidación de los reportes en SICOF, para la construcción y validación de la información de los reportes mensuales denominado Cadena Presupuestal -Reporte de Gastos-, presentado a la Contraloría General de la Nación APPUI.  8. Contribuir en el apoyo en la recepción y verificación de lista de chequeo de la documentación que contiene las diferentes órdenes de pago a los proyectos con recursos del SPGR, para el proceso de giros al Ministerio de Hacienda.  9. Apoyo en la recepción y registro de las diferentes órdenes de pago, como también la verificación de los documentos conforme a su lista de chequeo y la identificación del rubro presupuestal y la cuenta bancaria a causar para el pago de la misma. 10. Apoyo en la revisión y respuesta del correo institucional tesoreria@unillanos.edu.co y el reenvío según requerimientos a los correos institucionales del equipo de trabajo de la División de Tesorería y a los correos de procesos: extractostesoreria @ unillanos.edu.co,   certificados_retenciones@unillanos.edu.co, pactesoreria@unillanos.edu.co, cajasmenoresextractos@unillanos.edu.co y su seguimiento oportuno a las respuestas de los mismos. 11.  Apoyar en la revisión de la información del tercero beneficiario en el proceso de devolución de giros a estudiantes por diferentes conceptos y coordinar con el Área de Sistemas para la elaboración del respectivo archivo plano para el cargue de la información en el respectivo Portal Bancario.  12. Apoyar la consolidación de la información conforme a la Ejecución Presupuestal de Ingresos y Gastos de Estampilla Departamental desde su inicio hasta la fecha actual. 13. Apoyar a la Tesorería en la elaboración de informes y demás requerimientos emanados por los diferentes entes de control y dependencias de la Universidad.   </t>
  </si>
  <si>
    <t xml:space="preserve">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Sección de Presupuesto y Contabilidad, la revisión y aprobación de los documentos que acompañan las legalizaciones de los avances en proceso. 3. Coordinar con Caja de Tesorería la devolución de los dineros por concepto de avances y sus retenciones.  4. Apoyo en la preparación y presentación a la Oficina Asesora de Control Interno, el informe mensual de avances pendientes por legalizar.  5. Apoyo en la revisión SICOF y entrega de Certificados de Retención en la Fuente, IVA e ICA, Certificados de Ingresos y Retenciones, entre otras.  6.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Apoyo en la elaboración de informes sobre reintegros del valor de los avances a la División de Servicios Administrativos. 10. Apoyo en la revisión y elaboración de los Paz y Salvo, conforme a la respectiva solicitud emanada de las diferentes dependencias que gestionan el otorgamiento de nuevos avances.  11. Apoyo a la Tesorería en la elaboración de informes y demás requerimientos emanados por los diferentes entes de control y dependencias de la Universidad. </t>
  </si>
  <si>
    <t>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Apoyo en la solicitud de conceptos jurídicos, técnicos y financieros, para trámite de actos administrativos ante el Consejo Superior universitario, para realizar su respectiva radicación. 4. Colaborar en la Vicerrectoría Académica con la revisión de las proyecciones de actos administrativos de planes de estudio, calendario académico y planeación académica de los programas de grado. 5. Cooperar en la revisión del acto administrativo por el cual se aprueban: cupos y horarios para cada semestre, tiempos de dedicación a labores académicas administrativas, acreditación. 6. Apoyar la elaboración y ajustes de los procedimientos relacionados con la docencia (asignación responsabilidades académicas, convocatorias, vinculación y pago de docentes catedráticos de grado y realizar seguimiento a los mismos). 7. Apoyar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 15. Contribuir a la Vicerrectoría en lo que respecta al proceso de convocatorias docentes ocasionales y catedráticos.</t>
  </si>
  <si>
    <t>1. Contribuir en la proyección, revisión y trámite de la etapa precontractual de los distintos procesos a cargo de la Vicerrectoría de Recursos Universitarios, conforme a la normatividad vigente de la universidad de los llanos. 2. Apoyar en la realización de evaluaciones financieras de los distintos procesos contractuales, conforme a la normatividad vigente de la universidad de los llanos. 3. Apoyar con la revisión y trámite de los pagos de contratos de obra y consultoría de la Vicerrectoría de Recursos Universitarios. 4. Cooperar en el cargue y seguimiento de la documentación emitida en los procesos contractuales de la vicerrectoría de Recursos Universitarios (SECOP, SICOF, Drive, micrositio contratación unillanos, entre otros). 5. Colaborar en el diligenciamiento del informe Sia Observa, conforme a los lineamientos establecidos para su correcta elaboración.</t>
  </si>
  <si>
    <t>1. Contribuir en la proyección, revisión y trámite de la etapa precontractual de los distintos procesos a cargo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t>
  </si>
  <si>
    <t>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 verificación de los actos administrativos que disponen el reintegro o la devolución de recursos por diversos conceptos a estudiantes, personal administrativo u otras entidades que lo requieran. 5. Colaborar en la proyección y revisión de los procesos de contratación relacionados con el arrendamiento de bienes de la Universidad.</t>
  </si>
  <si>
    <t>1. Apoyar en la elaboración de informes y respuestas a solicitudes internas y externas, relacionadas con el Campus Boquemonte de la Universidad de los Llanos. 2. Colaborar tanto en la planificación como en la ejecución del plan de mantenimiento preventivo y correctivo, incluyendo la actualización del inventario del Campus Boquemonte. 3. Coadyuvar en la organización de espacios, actividades académico-administrativas y eventos institucionales en el Campus Boquemont. 4. Brindar apoyo en la revisión y gestión de los requerimientos del personal docente para el adecuado desarrollo académico en el Campus Boquemonte. 5. Brindar apoyo en las auditorías internas y externas asignadas al Campus Boquemonte.</t>
  </si>
  <si>
    <t>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t>
  </si>
  <si>
    <t>G16</t>
  </si>
  <si>
    <t>G18</t>
  </si>
  <si>
    <t>G19</t>
  </si>
  <si>
    <t>G20</t>
  </si>
  <si>
    <t>G21</t>
  </si>
  <si>
    <t>G22</t>
  </si>
  <si>
    <t>G23</t>
  </si>
  <si>
    <t>G24</t>
  </si>
  <si>
    <t>G25</t>
  </si>
  <si>
    <t>G26</t>
  </si>
  <si>
    <t>G27</t>
  </si>
  <si>
    <t>G28</t>
  </si>
  <si>
    <t>G29</t>
  </si>
  <si>
    <t>G30</t>
  </si>
  <si>
    <t>G31</t>
  </si>
  <si>
    <t>G32</t>
  </si>
  <si>
    <t>G33</t>
  </si>
  <si>
    <t>G34</t>
  </si>
  <si>
    <t>G35</t>
  </si>
  <si>
    <t>G36</t>
  </si>
  <si>
    <t>G37</t>
  </si>
  <si>
    <t>G39</t>
  </si>
  <si>
    <t>G40</t>
  </si>
  <si>
    <t>G41</t>
  </si>
  <si>
    <t>G42</t>
  </si>
  <si>
    <t>G43</t>
  </si>
  <si>
    <t>G44</t>
  </si>
  <si>
    <t>G46</t>
  </si>
  <si>
    <t>G47</t>
  </si>
  <si>
    <t>G48</t>
  </si>
  <si>
    <t>G49</t>
  </si>
  <si>
    <t>G50</t>
  </si>
  <si>
    <t>G51</t>
  </si>
  <si>
    <t>G53</t>
  </si>
  <si>
    <t>G54</t>
  </si>
  <si>
    <t>G55</t>
  </si>
  <si>
    <t>G56</t>
  </si>
  <si>
    <t>G57</t>
  </si>
  <si>
    <t>G58</t>
  </si>
  <si>
    <t>G59</t>
  </si>
  <si>
    <t>G60</t>
  </si>
  <si>
    <t>G62</t>
  </si>
  <si>
    <t>G63</t>
  </si>
  <si>
    <t>G64</t>
  </si>
  <si>
    <t>G65</t>
  </si>
  <si>
    <t>G66</t>
  </si>
  <si>
    <t>G67</t>
  </si>
  <si>
    <t>G68</t>
  </si>
  <si>
    <t>G75</t>
  </si>
  <si>
    <t>G69</t>
  </si>
  <si>
    <t>G72</t>
  </si>
  <si>
    <t>G74</t>
  </si>
  <si>
    <t>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</si>
  <si>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Brindar apoyo en la proyección de respuestas a los requerimientos internos o provenientes de entidades externas sobre temas de competencia del área. 14. Brindar apoyo a la jefatura de Bienestar en los eventos institucionales que se realicen y sean liderados o apoyados por la Dirección de Bienestar Institucional.</t>
  </si>
  <si>
    <t>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t>
  </si>
  <si>
    <t>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</si>
  <si>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t>
  </si>
  <si>
    <t>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</si>
  <si>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</si>
  <si>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t>
  </si>
  <si>
    <t>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 7. Prestar apoyo en la elaboración y revisión de las resoluciones rectorales, circulares y actos administrativos de competencia del Rector, según sea su naturaleza, que sean de competencia del señor Rector. 8. Apoyar el protocolo de los eventos institucionales liderado por la Rectoría.</t>
  </si>
  <si>
    <t>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t>
  </si>
  <si>
    <t>1. Contribuir con el manejo locativo y sanitario de la actividad agrícola desarrollada en las Unidades Rurales.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cultivos agrícolas e instalaciones para las prácticas de los alumnos, así como en proyectos de investigación. 9. Apoyar en las actividades de la Unidad Rural con sus conocimientos en las labores Agropecuarias. 10. Apoyar las labores realizadas en la Institución para elevar la productividad de la granja.</t>
  </si>
  <si>
    <t>1. Contribuir en la proyección, revisión y trámite de las diferentes etapas de los procesos contractuales de la Vicerrectoría de Recursos Universitarios, en lo concerniente a obra pública y/o consultoría, conforme a la normatividad vigente de la Universidad de los Llanos. 2. Apoyar en la estructuración de proyectos de inversión o documentos estratégicos asociados a la infraestructura de la universidad. 3. Apoyar el proceso de vigilancia, seguimiento y control de los contratos de infraestructura a cargo de la Vicerrectoría de Recursos Universitarios. 4. Contribuir técnicamente en el área de ingeniería a los diferentes contratos de obra y/o consultoría asignados a la vicerrectoría de recursos universitarios, abarcando aspectos como anticipos, prórrogas, suspensiones, modificaciones, ajustes de mayores, menores y nuevas cantidades de obra, así como la terminación y liquidación de los mismos. 5. Coadyuvar en la proyección de informes o solicitudes internas o externas asignadas a la Vicerrectoría de Recursos Universitarios. 6. Participar en reuniones técnicas relacionados con procesos de obra pública y/o consultoría. 7. Contribuir en las auditorías internas y externas de los procesos de gestión de obra y/o consultoría, asignadas a la Vicerrectoría de Recursos Universitarios.</t>
  </si>
  <si>
    <t>1. Colaborar en la proyección, revisión y gestión de las diferentes etapas de los procesos contractuales relacionados con obra pública y/o consultoría, asegurando el estricto cumplimiento de la normativa vigente de la Universidad de los Llanos. 2. Apoyar en la elaboración técnica de informes o solicitudes, tanto internas como externas, asignadas a la Vicerrectoría de Recursos Universitarios. 3. Brindar apoyo en la elaboración de conceptos, evaluaciones técnicas, presupuestos de obra y/o consultoría, así como en proyectos de inversión asignados a la Vicerrectoría de Recursos Universitarios, en cumplimiento de los lineamientos establecidos por la entidad. 4. Colaborar técnicamente en las actividades de vigilancia, seguimiento y control de los contratos de obra y/o consultoría bajo la responsabilidad de la Vicerrectoría de Recursos Universitarios. 5. Participar en reuniones técnicas relacionadas con procesos de obra y/o consultoría.</t>
  </si>
  <si>
    <t>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t>
  </si>
  <si>
    <t>603</t>
  </si>
  <si>
    <t>416</t>
  </si>
  <si>
    <t>320</t>
  </si>
  <si>
    <t>608</t>
  </si>
  <si>
    <t>413</t>
  </si>
  <si>
    <t>447</t>
  </si>
  <si>
    <t>170204</t>
  </si>
  <si>
    <t>421</t>
  </si>
  <si>
    <t>240</t>
  </si>
  <si>
    <t>200</t>
  </si>
  <si>
    <t>310</t>
  </si>
  <si>
    <t>500</t>
  </si>
  <si>
    <t>400</t>
  </si>
  <si>
    <t xml:space="preserve">No. Vice Recursos / Regalías </t>
  </si>
  <si>
    <t>0070 DE 2025</t>
  </si>
  <si>
    <t>0071 DE 2025</t>
  </si>
  <si>
    <t>0072 DE 2025</t>
  </si>
  <si>
    <t>0073 DE 2025</t>
  </si>
  <si>
    <t>0074 DE 2025</t>
  </si>
  <si>
    <t>0075 DE 2025</t>
  </si>
  <si>
    <t>0076 DE 2025</t>
  </si>
  <si>
    <t>YENNY ASTRID GANTIVA ORTEGON</t>
  </si>
  <si>
    <t>Cinco (05) meses y veintidós (22) días calendario</t>
  </si>
  <si>
    <t>0077 DE 2025</t>
  </si>
  <si>
    <t xml:space="preserve">DARWIN SCHLEYDEN GUTIERREZ CASALLAS </t>
  </si>
  <si>
    <t>PRESTACIÓN DE SERVICIOS PROFESIONALES NECESARIO PARA EL FORTALECIMIENTO DE LOS PROCESOS DE LA SECCIÓN DE ALMACÉN DE LA UNIVERSIDAD DE LOS LLANOS.</t>
  </si>
  <si>
    <t>0078 DE 2025</t>
  </si>
  <si>
    <t>GINNA JAEL CORTES HERNANDEZ</t>
  </si>
  <si>
    <t>0079 DE 2025</t>
  </si>
  <si>
    <t>MARTHA LUCIA ORJUELA VERGARA</t>
  </si>
  <si>
    <t>PRESTACIÓN DE SERVICIOS DE APOYO A LA GESTIÓN NECESARIO PARA EL FORTALECIMIENTO DE LOS PROCESOS DE INFORMACIÓN Y ATENCIÓN AL CIUDADANO EN LA UNIVERSIDAD DE LOS LLANOS - SEDE SAN ANTONIO.</t>
  </si>
  <si>
    <t>0080 DE 2025</t>
  </si>
  <si>
    <t>ILSE YESENIA SANABRIA ROMERO</t>
  </si>
  <si>
    <t>PRESTACIÓN DE SERVICIOS DE APOYO A LA GESTIÓN NECESARIO PARA EL FORTALECIMIENTO DE LOS PROCESOS DE GESTIÓN DOCUMENTAL DE LA OFICINA DE CORRESPONDENCIA Y ARCHIVO DE LA UNIVERSIDAD DE LOS LLANOS.</t>
  </si>
  <si>
    <t>0081 DE 2025</t>
  </si>
  <si>
    <t>MARIA CRISTINA BONELO TRUJILLO</t>
  </si>
  <si>
    <t>0082 DE 2025</t>
  </si>
  <si>
    <t>DELFINA ACOSTA LOPEZ</t>
  </si>
  <si>
    <t>0083 DE 2025</t>
  </si>
  <si>
    <t>CAROL JINET PUENTES BAQUERO</t>
  </si>
  <si>
    <t>0084 DE 2025</t>
  </si>
  <si>
    <t xml:space="preserve">MONICA LINETH MELO MARQUEZ </t>
  </si>
  <si>
    <t>PRESTACIÓN DE SERVICIOS PROFESIONALES NECESARIO PARA EL FORTALECIMIENTO DE LOS PROCESOS ADMINISTRATIVOS DE LA SECRETARIA TÉCNICA DE EVALUACIÓN Y PROMOCIÓN DOCENTE DE LA UNIVERSIDAD DE LOS LLANOS.</t>
  </si>
  <si>
    <t>0085 DE 2025</t>
  </si>
  <si>
    <t xml:space="preserve">YOLANDA CARDOZO PEREZ </t>
  </si>
  <si>
    <t>PRESTACIÓN DE SERVICIOS DE APOYO A LA GESTIÓN NECESARIO PARA EL FORTALECIMIENTO DE LOS PROCESOS ADMINISTRATIVOS Y DE GESTIÓN DOCUMENTAL DE LA SECRETARIA TÉCNICA DE EVALUACIÓN Y PROMOCIÓN DOCENTE DE LA UNIVERSIDAD DE LOS LLANOS.</t>
  </si>
  <si>
    <t>0086 DE 2025</t>
  </si>
  <si>
    <t>WILSON STIVEN PARRADO GUZMAN</t>
  </si>
  <si>
    <t>PRESTACIÓN DE SERVICIOS DE APOYO A LA GESTIÓN NECESARIO PARA EL FORTALECIMIENTO DE LOS PROCESOS DE LA SECCIÓN DE PUBLICACIONES Y AYUDAS EDUCATIVAS DE LA UNIVERSIDAD DE LOS LLANOS.</t>
  </si>
  <si>
    <t>0087 DE 2025</t>
  </si>
  <si>
    <t>ROBINSON GAONA PARRA</t>
  </si>
  <si>
    <t>PRESTACIÓN DE SERVICIOS PROFESIONALES NECESARIO PARA EL FORTALECIMIENTO DE LOS PROCESOS DE LA DIVISIÓN DE BIENESTAR UNIVERSITARIO DE LA UNIVERSIDAD DE LOS LLANOS.</t>
  </si>
  <si>
    <t>0088 DE 2025</t>
  </si>
  <si>
    <t xml:space="preserve">JORGE ISRAEL LINARES GIRALDO </t>
  </si>
  <si>
    <t>PRESTACIÓN DE SERVICIOS DE APOYO A LA GESTIÓN NECESARIO PARA EL FORTALECIMIENTO DE LOS PROCESOS DE SOPORTE TÉCNICO EN LA DIVISIÓN DE BIBLIOTECA DE LA UNIVERSIDAD DE LOS LLANOS.</t>
  </si>
  <si>
    <t>0089 DE 2025</t>
  </si>
  <si>
    <t>LAURA VALENTINA FRIAS MENDEZ</t>
  </si>
  <si>
    <t>PRESTACIÓN DE SERVICIOS DE APOYO A LA GESTIÓN NECESARIO PARA EL FORTALECIMIENTO DE LOS PROCESOS ACADÉMICOS Y ADMINISTRATIVOS DEL CENTRO DE IDIOMAS DE LA FACULTAD DE CIENCIAS HUMANAS Y DE LA EDUCACIÓN DE LA UNIVERSIDAD DE LOS LLANOS.</t>
  </si>
  <si>
    <t>0090 DE 2025</t>
  </si>
  <si>
    <t>JOSE HELI CASTRO QUEVEDO</t>
  </si>
  <si>
    <t>PRESTACIÓN DE SERVICIOS DE APOYO A LA GESTIÓN NECESARIO PARA EL FORTALECIMIENTO DE LOS PROCESOS DE PROMOCIÓN Y FOMENTO DE HÁBITOS DE VIDA SALUDABLES EN EL CENTRO DE IDIOMAS DE LA FACULTAD DE CIENCIAS HUMANAS Y DE LA EDUCACIÓN DE LA UNIVERSIDAD DE LOS LLANOS.</t>
  </si>
  <si>
    <t>0091 DE 2025</t>
  </si>
  <si>
    <t>WIGDY KATHERINE ARENAS FAJARDO</t>
  </si>
  <si>
    <t>0092 DE 2025</t>
  </si>
  <si>
    <t xml:space="preserve">ANGELA MARIA VALENCIA MEDINA </t>
  </si>
  <si>
    <t>PRESTACIÓN DE SERVICIOS PROFESIONALES NECESARIO PARA EL FORTALECIMIENTO DE LOS PROCESOS ACADÉMICOS Y ADMINISTRATIVOS DEL CENTRO DE IDIOMAS DE LA FACULTAD DE CIENCIAS HUMANAS Y DE LA EDUCACIÓN DE LA UNIVERSIDAD DE LOS LLANOS.</t>
  </si>
  <si>
    <t>0093 DE 2025</t>
  </si>
  <si>
    <t>YENNI ANDREA CAMACHO CASTILLO</t>
  </si>
  <si>
    <t>PRESTACIÓN DE LOS SERVICIOS PROFESIONALES NECESARIO PARA EL FORTALECIMIENTO DE LOS PROCESOS ACADÉMICOS Y ADMINISTRATIVOS DEL CENTRO DE IDIOMAS DE LA FACULTAD DE CIENCIAS HUMANAS Y DE LA EDUCACIÓN DE LA UNIVERSIDAD DE LOS LLANOS.</t>
  </si>
  <si>
    <t>0094 DE 2025</t>
  </si>
  <si>
    <t>MARY ESTEFANNY JIMENEZ ROPERO</t>
  </si>
  <si>
    <t>PRESTACIÓN DE SERVICIOS DE APOYO A LA GESTIÓN NECESARIO PARA EL FORTALECIMIENTO DE LOS PROCESOS DE GESTIÓN DOCUMENTAL DEL CENTRO DE IDIOMAS DE LA FACULTAD DE CIENCIAS HUMANAS Y DE LA EDUCACIÓN DE LA UNIVERSIDAD DE LOS LLANOS.</t>
  </si>
  <si>
    <t>0095 DE 2025</t>
  </si>
  <si>
    <t>ANDRES MAURICIO CHAVES BURITICA</t>
  </si>
  <si>
    <t>0096 DE 2025</t>
  </si>
  <si>
    <t>LAURA DANIELA CASTRO CORTES</t>
  </si>
  <si>
    <t>0097 DE 2025</t>
  </si>
  <si>
    <t>BRAYAN SNEIDER RAMIREZ BLANDON</t>
  </si>
  <si>
    <t>PRESTACIÓN DE SERVICIOS PROFESIONALES NECESARIO PARA EL FORTALECIMIENTO DE LOS DIFERENTES PROCESOS DE CALIDAD EN EL CENTRO DE IDIOMAS DE LA FACULTAD DE CIENCIAS HUMANAS Y DE LA EDUCACIÓN DE LA UNIVERSIDAD DE LOS LLANOS”</t>
  </si>
  <si>
    <t>0098 DE 2025</t>
  </si>
  <si>
    <t>JOSE DAVID PARDO CARRILLO</t>
  </si>
  <si>
    <t>PRESTACIÓN DE SERVICIOS PROFESIONALES NECESARIO PARA EL FORTALECIMIENTO DE LOS PROCESOS DE LA OFICINA ASESORA DE CONTROL INTERNO DISCIPLINARIO DE LA UNIVERSIDAD DE LOS LLANOS.</t>
  </si>
  <si>
    <t>0099 DE 2025</t>
  </si>
  <si>
    <t>JULIETH ESPERANZA TORRES ARANDA</t>
  </si>
  <si>
    <t>0100 DE 2025</t>
  </si>
  <si>
    <t>WILLINGTON CARRILLO CARRILLO</t>
  </si>
  <si>
    <t>0101 DE 2025</t>
  </si>
  <si>
    <t>CARLOS GUILLERMO VARELA TOBON</t>
  </si>
  <si>
    <t>PRESTACIÓN DE SERVICIOS DE APOYO A LA GESTIÓN NECESARIO PARA EL FORTALECIMIENTO DE LOS PROCESOS DE LA OFICINA ASESORA DE CONTROL INTERNO DISCIPLINARIO DE LA UNIVERSIDAD DE LOS LLANOS.</t>
  </si>
  <si>
    <t>0102 DE 2025</t>
  </si>
  <si>
    <t>SONIA PATRICIA CLAVIJO BAQUERO</t>
  </si>
  <si>
    <t>PRESTACIÓN DE SERVICIOS PROFESIONALES NECESARIO PARA EL FORTALECIMIENTO DE LOS PROCESOS DE AUDITORÍA EN LA OFICINA ASESORA DE CONTROL INTERNO DE LA UNIVERSIDAD DE LOS LLANOS.</t>
  </si>
  <si>
    <t>0103 DE 2025</t>
  </si>
  <si>
    <t>DERLY PATRICIA POVEDA LADINO</t>
  </si>
  <si>
    <t>0104 DE 2025</t>
  </si>
  <si>
    <t>OSCAR ERNESTO LONDOÑO PARRADO</t>
  </si>
  <si>
    <t>0105 DE 2025</t>
  </si>
  <si>
    <t>KEILA MILENA GARCIA DUARTE</t>
  </si>
  <si>
    <t>0106 DE 2025</t>
  </si>
  <si>
    <t>SANDRA VIVIANA RODRIGUEZ URUEÑA</t>
  </si>
  <si>
    <t>PRESTACIÓN DE SERVICIOS PROFESIONALES NECESARIO PARA EL FORTALECIMIENTO DE LOS PROCESOS DE LA DIRECCIÓN GENERAL DE CURRÍCULO DE LA UNIVERSIDAD DE LOS LLANOS.</t>
  </si>
  <si>
    <t>0107 DE 2025</t>
  </si>
  <si>
    <t>GIOVANNY ANDRES DIAZ GIRALDO</t>
  </si>
  <si>
    <t>PRESTACIÓN DE SERVICIOS PROFESIONALES NECESARIO PARA EL FORTALECIMIENTO DE LOS PROCESOS DE REVISIÓN DE DOCUMENTOS DE AUTOEVALUACIÓN Y REGISTRO CALIFICADO DE PROGRAMAS DE POSGRADO EN LA DIRECCIÓN GENERAL DE CURRÍCULO DE LA UNIVERSIDAD DE LOS LLANOS.</t>
  </si>
  <si>
    <t>0108 DE 2025</t>
  </si>
  <si>
    <t>RAFAEL SNEIDER CUARTAS VELANDIA</t>
  </si>
  <si>
    <t>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t>
  </si>
  <si>
    <t>0109 DE 2025</t>
  </si>
  <si>
    <t xml:space="preserve">HAYDEE ROCIO DEL PILAR LARA SILVA </t>
  </si>
  <si>
    <t>PRESTACIÓN DE SERVICIOS DE APOYO A LA GESTIÓN NECESARIO PARA EL FORTALECIMIENTO DE LOS PROCESOS ACADÉMICOS Y ADMINISTRATIVOS DEL INSTITUTO DE EDUCACIÓN ABIERTA Y A DISTANCIA DE LA UNIVERSIDAD DE LOS LLANOS.</t>
  </si>
  <si>
    <t>0110 DE 2025</t>
  </si>
  <si>
    <t>JUAN DAVID PERDOMO VARGAS</t>
  </si>
  <si>
    <t>PRESTACIÓN DE SERVICIOS PROFESIONALES NECESARIO PARA EL FORTALECIMIENTO DE LOS PROCESOS ADMINISTRATIVOS DEL INSTITUTO DE EDUCACIÓN ABIERTA Y A DISTANCIA DE LA UNIVERSIDAD DE LOS LLANOS.</t>
  </si>
  <si>
    <t>0111 DE 2025</t>
  </si>
  <si>
    <t>BRAJAN STEVEN GARCES LAITON</t>
  </si>
  <si>
    <t>0112 DE 2025</t>
  </si>
  <si>
    <t>MARIANA LUCIA LAVERDE ORTIZ</t>
  </si>
  <si>
    <t>PRESTACIÓN DE SERVICIOS DE APOYO A LA GESTIÓN NECESARIO PARA EL FORTALECIMIENTO DE LOS PROCESOS DE GESTIÓN JURÍDICA DE LA OFICINA ASESORA JURÍDICA DE LA UNIVERSIDAD DE LOS LLANOS.</t>
  </si>
  <si>
    <t>0113 DE 2025</t>
  </si>
  <si>
    <t>MILDRED LIZETH ROJAS LAVADO</t>
  </si>
  <si>
    <t>0114 DE 2025</t>
  </si>
  <si>
    <t>DIEGO CAMILO CARREÑO ROMERO</t>
  </si>
  <si>
    <t>PRESTACIÓN DE SERVICIOS PROFESIONALES NECESARIO PARA EL FORTALECIMIENTO DE LOS PROCESOS DE GESTIÓN ADMINISTRATIVA EN LA DIVISIÓN DE SERVICIOS ADMINISTRATIVOS DE LA UNIVERSIDAD DE LOS LLANOS.</t>
  </si>
  <si>
    <t>0115 DE 2025</t>
  </si>
  <si>
    <t xml:space="preserve">TRICIA VERLEY GONZALEZ VELAIZAN </t>
  </si>
  <si>
    <t>PRESTACIÓN DE SERVICIOS DE APOYO A LA GESTIÓN NECESARIO PARA EL FORTALECIMIENTO DE LOS PROCESOS DE GESTIÓN DOCUMENTAL EN LA DIVISIÓN DE SERVICIOS ADMINISTRATIVOS DE LA UNIVERSIDAD DE LOS LLANOS.</t>
  </si>
  <si>
    <t>0116 DE 2025</t>
  </si>
  <si>
    <t>JUAN CAMILO ALVAREZ CUBILLOS</t>
  </si>
  <si>
    <t>PRESTACIÓN DE SERVICIOS PROFESIONALES NECESARIO PARA EL FORTALECIMIENTO DE LOS PROCESOS DEL ÁREA DE SEGURIDAD Y SALUD EN EL TRABAJO DE LA DIVISIÓN DE SERVICIOS ADMINISTRATIVOS DE LA UNIVERSIDAD DE LOS LLANOS.</t>
  </si>
  <si>
    <t>0117 DE 2025</t>
  </si>
  <si>
    <t xml:space="preserve">ESMERALDA QUEVEDO ROZO </t>
  </si>
  <si>
    <t>PRESTACIÓN DE SERVICIOS PROFESIONALES NECESARIO PARA EL FORTALECIMIENTO DE LOS PROCESOS DE SEGURIDAD SOCIAL EN LA DIVISIÓN DE SERVICIOS ADMINISTRATIVOS DE LA UNIVERSIDAD DE LOS LLANOS.</t>
  </si>
  <si>
    <t>0118 DE 2025</t>
  </si>
  <si>
    <t>JOSE JOAQUIN ROMERO ORTIZ</t>
  </si>
  <si>
    <t>PRESTACIÓN DE SERVICIOS PROFESIONALES NECESARIO PARA EL FORTALECIMIENTO DE LOS PROCESOS EN LA DIVISIÓN DE SERVICIOS ADMINISTRATIVOS DE LA UNIVERSIDAD DE LOS LLANOS.</t>
  </si>
  <si>
    <t>0119 DE 2025</t>
  </si>
  <si>
    <t>LAURA CRISTINA MARTINEZ REY</t>
  </si>
  <si>
    <t>0120 DE 2025</t>
  </si>
  <si>
    <t>ESTEFANY ANDREA ZABALA RAMOS</t>
  </si>
  <si>
    <t>0121 DE 2025</t>
  </si>
  <si>
    <t>YULY PAOLA DIAZ VACCA</t>
  </si>
  <si>
    <t>PRESTACIÓN DE SERVICIOS PROFESIONALES NECESARIO PARA EL FORTALECIMIENTO DE LOS PROCESOS DE GESTIÓN DE PROYECTOS ESTRATÉGICOS INSTITUCIONALES Y EL FORTALECIMIENTO DE LOS PROCESOS DE PLANEACIÓN DE LA OFICINA ASESORA DE PLANEACIÓN DE LA UNIVERSIDAD DE LOS LLANOS.</t>
  </si>
  <si>
    <t>0122 DE 2025</t>
  </si>
  <si>
    <t>JHON ALEJANDRO GARCIA VELASQUEZ</t>
  </si>
  <si>
    <t>0123 DE 2025</t>
  </si>
  <si>
    <t>MARTHA EDITH VERGARA ACEVEDO</t>
  </si>
  <si>
    <t>0124 DE 2025</t>
  </si>
  <si>
    <t>YISELL MAYERLY PEREZ MONDRAGON</t>
  </si>
  <si>
    <t>0125 DE 2025</t>
  </si>
  <si>
    <t>JOSE DAVID OSORIO LONDOÑO</t>
  </si>
  <si>
    <t>PRESTACIÓN DE SERVICIOS PROFESIONALES NECESARIO PARA EL FORTALECIMIENTO DE LOS PROCESOS DEL SISTEMA INTEGRADO DE GESTIÓN DE LA OFICINA ASESORA DE PLANEACIÓN DE LA UNIVERSIDAD DE LOS LLANOS.</t>
  </si>
  <si>
    <t>0126 DE 2025</t>
  </si>
  <si>
    <t>ADRIANA RAMOS AYA</t>
  </si>
  <si>
    <t>0127 DE 2025</t>
  </si>
  <si>
    <t>MARIA VICTORIA MARIÑO DAVID</t>
  </si>
  <si>
    <t>0128 DE 2025</t>
  </si>
  <si>
    <t>GUSTAVO FIDEL BENAVIDES LADINO</t>
  </si>
  <si>
    <t>0129 DE 2025</t>
  </si>
  <si>
    <t>JAIRA MICHELE TOVAR ESPINEL</t>
  </si>
  <si>
    <t>0130 DE 2025</t>
  </si>
  <si>
    <t>FRAYTHER HERNAN PARRADO PARRADO</t>
  </si>
  <si>
    <t>0131 DE 2025</t>
  </si>
  <si>
    <t xml:space="preserve">ANA MARIA SENDOYA GARCIA </t>
  </si>
  <si>
    <t>0132 DE 2025</t>
  </si>
  <si>
    <t>LUIS MARIA HERRERA RAMOS</t>
  </si>
  <si>
    <t>0133 DE 2025</t>
  </si>
  <si>
    <t>LUIS HERNANDO GALAN LEMUS</t>
  </si>
  <si>
    <t>0134 DE 2025</t>
  </si>
  <si>
    <t>PEDRO ANTONIO MUÑOZ RAMOS</t>
  </si>
  <si>
    <t>0135 DE 2025</t>
  </si>
  <si>
    <t>EDGAR GABRIEL VALIENTE ROJAS</t>
  </si>
  <si>
    <t>0136 DE 2025</t>
  </si>
  <si>
    <t>ANGEL ALBERTO MANRIQUE RODRIGUEZ</t>
  </si>
  <si>
    <t>PRESTACIÓN DE SERVICIOS DE APOYO A LA GESTIÓN NECESARIO PARA EL FORTALECIMIENTO DE LOS PROCESOS OPERATIVOS DE SERVICIOS GENERALES DE LA VICERRECTORÍA DE RECURSOS DE LA UNIVERSIDAD DE LOS LLANOS.</t>
  </si>
  <si>
    <t>0137 DE 2025</t>
  </si>
  <si>
    <t>VLADIMIR MANCIPE DEL RIO</t>
  </si>
  <si>
    <t>0138 DE 2025</t>
  </si>
  <si>
    <t>JOHN ALEXANDER TAPIERO DEVIA</t>
  </si>
  <si>
    <t>PRESTACIÓN DE SERVICIOS DE APOYO A LA GESTIÓN NECESARIO PARA EL FORTALECIMIENTO DE LOS PROCESOS OPERATIVOS DE SERVICIOS GENERALES SEDE BARCELONA DE LA UNIVERSIDAD DE LOS LLANOS.</t>
  </si>
  <si>
    <t>0139 DE 2025</t>
  </si>
  <si>
    <t>OMAR YESID LEIVANO GARAVITO</t>
  </si>
  <si>
    <t>PRESTACIÓN DE SERVICIOS DE APOYO A LA GESTIÓN NECESARIO PARA EL FORTALECIMIENTO DE LOS PROCESOS OPERATIVOS DE SERVICIOS GENERALES EN LA SEDE SAN ANTONIO DE LA UNIVERSIDAD DE LOS LLANOS.</t>
  </si>
  <si>
    <t>0140 DE 2025</t>
  </si>
  <si>
    <t>NANCY GONGORA GUTIERREZ</t>
  </si>
  <si>
    <t>PRESTACIÓN DE SERVICIOS DE APOYO A LA GESTIÓN NECESARIO PARA EL FORTALECIMIENTO DE LOS PROCESOS DE SOPORTE TÉCNICO EN EL ÁREA DE SISTEMAS DE LA UNIVERSIDAD DE LOS LLANOS.</t>
  </si>
  <si>
    <t>0141 DE 2025</t>
  </si>
  <si>
    <t xml:space="preserve">GILBERTO ALEJANDRO RAMIREZ CLAVIJO </t>
  </si>
  <si>
    <t>PRESTACIÓN DE SERVICIOS DE APOYO A LA GESTIÓN NECESARIO PARA EL FORTALECIMIENTO DE LOS PROCESOS OPERATIVOS DE SERVICIOS GENERALES EN LA SEDE BARCELONA DE LA UNIVERSIDAD DE LOS LLANOS.</t>
  </si>
  <si>
    <t>0142 DE 2025</t>
  </si>
  <si>
    <t>LUIS EDUARDO DIAZ MELO</t>
  </si>
  <si>
    <t>0143 DE 2025</t>
  </si>
  <si>
    <t>LUIS ALFREDO HERNANDEZ AYALA</t>
  </si>
  <si>
    <t>0144 DE 2025</t>
  </si>
  <si>
    <t>JUAN DAVID VARGAS GARCIA</t>
  </si>
  <si>
    <t>0145 DE 2025</t>
  </si>
  <si>
    <t xml:space="preserve">EDNA  MAGALY PEREZ PERALTA </t>
  </si>
  <si>
    <t>PRESTACIÓN DE SERVICIOS PROFESIONALES PARA EL FORTALECIMIENTO DE LOS PROCESOS DE LA VICERRECTORÍA ACADÉMICA DE LA UNIVERSIDAD DE LOS LLANOS.</t>
  </si>
  <si>
    <t>0146 DE 2025</t>
  </si>
  <si>
    <t>EDITH ZABALETA FRANCO</t>
  </si>
  <si>
    <t>PRESTACIÓN DE SERVICIOS PROFESIONALES NECESARIO PARA EL FORTALECIMIENTO DE LOS DIFERENTES PROCESOS DE LA VICERRECTORÍA ACADÉMICA.</t>
  </si>
  <si>
    <t>0147 DE 2025</t>
  </si>
  <si>
    <t>SANDRA MIREYA LOSADA RAMIREZ</t>
  </si>
  <si>
    <t>PRESTACIÓN DE SERVICIOS DE APOYO A LA GESTIÓN NECESARIO PARA FORTALECER LOS PROCEDIMIENTOS DE GESTIÓN DE ARCHIVO, PUBLICIDAD, SEGUIMIENTO Y PAGOS DE LA VICERRECTORÍA DE RECURSOS UNIVERSITARIOS DE LA UNIVERSIDAD DE LOS LLANOS</t>
  </si>
  <si>
    <t>Embarazada</t>
  </si>
  <si>
    <t>0148 DE 2025</t>
  </si>
  <si>
    <t>BRENDA NATALIA DIAZ MEJIA</t>
  </si>
  <si>
    <t>PRESTACIÓN DE SERVICIOS PROFESIONALES NECESARIO PARA EL FORTALECIMIENTO DE LOS PROCESOS ADMINISTRATIVOS Y JURÍDICOS DE LA VICERRECTORÍA DE RECURSOS UNIVERSITARIOS DE LA UNIVERSIDAD DE LOS LLANOS.</t>
  </si>
  <si>
    <t>0149 DE 2025</t>
  </si>
  <si>
    <t>ERIKA LEANDRA ROJAS ORTIZ</t>
  </si>
  <si>
    <t>PRESTACIÓN DE SERVICIOS PROFESIONALES NECESARIO PARA EL FORTALECIMIENTO DE LOS PROCESOS ADMINISTRATIVOS DE LA VICERRECTORÍA DE RECURSOS UNIVERSITARIOS DE LA UNIVERSIDAD DE LOS LLANOS.</t>
  </si>
  <si>
    <t>0150 DE 2025</t>
  </si>
  <si>
    <t>CAMILO ANDRES LOAIZA GARCIA</t>
  </si>
  <si>
    <t>0151 DE 2025</t>
  </si>
  <si>
    <t>LIDA FRAIZURY ECHEVERRY MACHADO</t>
  </si>
  <si>
    <t>0152 DE 2025</t>
  </si>
  <si>
    <t>KAREN STEPHANY VERGARA MELO</t>
  </si>
  <si>
    <t>PRESTACIÓN DE SERVICIOS DE APOYO A LA GESTIÓN NECESARIO PARA FORTALECER LOS PROCEDIMIENTOS DEL SISTEMA FINANCIERO (SICOF) EN LA VICERRECTORÍA DE RECURSOS UNIVERSITARIOS DE LA UNIVERSIDAD DE LOS LLANOS.</t>
  </si>
  <si>
    <t>0153 DE 2025</t>
  </si>
  <si>
    <t>INY JOHANA MARULANDA SANTA</t>
  </si>
  <si>
    <t>PRESTACIÓN DE SERVICIOS DE APOYO A LA GESTIÓN NECESARIO PARA EL FORTALECIMIENTO DE LOS PROCESOS OPERATIVOS Y ADMINISTRATIVOS EN LA SEDE BOQUEMONTE DE LA UNIVERSIDAD DE LOS LLANOS.</t>
  </si>
  <si>
    <t>0154 DE 2025</t>
  </si>
  <si>
    <t>LIGIA HELENA ROBLEDO SUAREZ</t>
  </si>
  <si>
    <t>PRESTACIÓN DE SERVICIOS DE APOYO A LA GESTIÓN NECESARIO PARA FORTALECER LOS PROCEDIMIENTOS DE GESTIÓN DE ARCHIVO, PUBLICIDAD Y SEGUIMIENTO DE LA VICERRECTORÍA DE RECURSOS UNIVERSITARIOS DE LA UNIVERSIDAD DE LOS LLANOS.</t>
  </si>
  <si>
    <t>0155 DE 2025</t>
  </si>
  <si>
    <t>JUAN MANUEL MORALES LONDOÑO</t>
  </si>
  <si>
    <t>0156 DE 2025</t>
  </si>
  <si>
    <t>DANIEL FERNANDO RIVERA VELASQUEZ</t>
  </si>
  <si>
    <t>0157 DE 2025</t>
  </si>
  <si>
    <t>CAROLINA OSORIO RIOS</t>
  </si>
  <si>
    <t>0158 DE 2025</t>
  </si>
  <si>
    <t>LUCILA VARGAS MALAVER</t>
  </si>
  <si>
    <t xml:space="preserve">PRESTACIÓN DE SERVICIOS PROFESIONALES NECESARIO PARA EL DESARROLLO DEL PROYECTO FICHA BPUNI VIAC 05 0310 2024 “FORTALECIMIENTO DE LOS PROCESOS DE ASEGURAMIENTO DE LA CALIDAD ACADÉMICA DE LA UNIVERSIDAD DE LOS LLANOS” </t>
  </si>
  <si>
    <t>0159 DE 2025</t>
  </si>
  <si>
    <t>GLADYS GUERRERO MALDONADO</t>
  </si>
  <si>
    <t>0160 DE 2025</t>
  </si>
  <si>
    <t xml:space="preserve">NATALIA DEL PILAR  LEON ROLDAN </t>
  </si>
  <si>
    <t>0161 DE 2025</t>
  </si>
  <si>
    <t>JESSIKA FERNANDA LEAL MARTINEZ</t>
  </si>
  <si>
    <t>0162 DE 2025</t>
  </si>
  <si>
    <t xml:space="preserve">JUAN MAURICIO REYES ZARATE </t>
  </si>
  <si>
    <t>0163 DE 2025</t>
  </si>
  <si>
    <t>PABLO ALEXANDER MELO SARAY</t>
  </si>
  <si>
    <t>0164 DE 2025</t>
  </si>
  <si>
    <t>CLARA INES BRAGA SILVA</t>
  </si>
  <si>
    <t>0165 DE 2025</t>
  </si>
  <si>
    <t>KATHERINE TATIANA PEREZ CASTAÑEDA</t>
  </si>
  <si>
    <t>0166 DE 2025</t>
  </si>
  <si>
    <t>MERY YINETH ROJAS RICO</t>
  </si>
  <si>
    <t>PRESTACIÓN DE SERVICIOS PROFESIONALES NECESARIO PARA EL DESARROLLO DE LOS DIFERENTES PROCESOS DE ACREDITACIÓN DEL PROYECTO FICHA BPUNI BU 01 2510 2024 “IMPLEMENTACIÓN DEL MODELO DE BIENESTAR A TRAVÉS DE ESTRATEGIAS QUE BENEFICIEN A LA COMUNIDAD DE LA UNIVERSIDAD DE LOS LLANOS”</t>
  </si>
  <si>
    <t>0167 DE 2025</t>
  </si>
  <si>
    <t>LINA ESMERALDA NOVA AREVALO</t>
  </si>
  <si>
    <t>PRESTACIÓN DE SERVICIOS PROFESIONALES NECESARIO PARA EL DESARROLLO DE LOS DIFERENTES PROCESOS DE SISTEMAS INFORMÁTICOS EN EL PROGRAMA DE RETENCIÓN ESTUDIANTIL UNILLANISTA DEL PROYECTO FICHA BPUNI BU 01 2510 2024 “IMPLEMENTACIÓN DEL MODELO DE BIENESTAR A TRAVÉS DE ESTRATEGIAS QUE BENEFICIEN A LA COMUNIDAD DE LA UNIVERSIDAD DE LOS LLANOS”</t>
  </si>
  <si>
    <t>0168 DE 2025</t>
  </si>
  <si>
    <t>LINA MARIA CUELLAR GALVIS</t>
  </si>
  <si>
    <t>0169 DE 2025</t>
  </si>
  <si>
    <t>ADRIANA PATRICIA GUTIERREZ PARRA</t>
  </si>
  <si>
    <t>PRESTACIÓN DE SERVICIOS PROFESIONALES NECESARIO PARA EL DESARROLLO DE LOS DIFERENTES PROCESOS DE SISTEMAS INFORMÁTICOS DE LA DIVISIÓN DE BIENESTAR UNIVERSITARIO CON CARGO AL PROYECTO FICHA BPUNI BU 01 2510 2024 “IMPLEMENTACIÓN DEL MODELO DE BIENESTAR A TRAVÉS DE ESTRATEGIAS QUE BENEFICIEN A LA COMUNIDAD DE LA UNIVERSIDAD DE LOS LLANOS”</t>
  </si>
  <si>
    <t>0170 DE 2025</t>
  </si>
  <si>
    <t xml:space="preserve">JOHANNA PATRICIA RODRIGUEZ TELLEZ </t>
  </si>
  <si>
    <t>PRESTACIÓN DE SERVICIOS PROFESIONALES NECESARIO PARA EL DESARROLLO DE LOS DIFERENTES PROCESOS DE CONVIVENCIA INSTITUCIONAL E INTRAFAMILIAR DEL PROYECTO FICHA BPUNI BU 01 2510 2024 “IMPLEMENTACIÓN DEL MODELO DE BIENESTAR A TRAVÉS DE ESTRATEGIAS QUE BENEFICIEN A LA COMUNIDAD DE LA UNIVERSIDAD DE LOS LLANOS”</t>
  </si>
  <si>
    <t>0171 DE 2025</t>
  </si>
  <si>
    <t>VALENTINA HERNANDEZ VIVAS</t>
  </si>
  <si>
    <t>PRESTACIÓN DE SERVICIOS PROFESIONALES NECESARIO PARA EL DESARROLLO DEL PROYECTO FICHA BPUNI BU 01 2510 2024 “IMPLEMENTACIÓN DEL MODELO DE BIENESTAR A TRAVÉS DE ESTRATEGIAS QUE BENEFICIEN A LA COMUNIDAD DE LA UNIVERSIDAD DE LOS LLANOS”</t>
  </si>
  <si>
    <t>0172 DE 2025</t>
  </si>
  <si>
    <t>GABRIEL ELKIN MARTINEZ AMORTEGUI</t>
  </si>
  <si>
    <t>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t>
  </si>
  <si>
    <t>0173 DE 2025</t>
  </si>
  <si>
    <t>PILI CARMIÑA RIAÑO URBANO</t>
  </si>
  <si>
    <t>0174 DE 2025</t>
  </si>
  <si>
    <t>IANN SANTIAGO VELEZ HUERTAS</t>
  </si>
  <si>
    <t>PRESTACIÓN DE SERVICIOS PROFESIONALES NECESARIO PARA EL DESARROLLO DEL PROYECTO FICHA BPUNI FCHE 02 1710 2024 “APRENDIZAJE SIGNIFICATIVO EN UNA SEGUNDA LENGUA EN ESTUDIANTES DEL PLAN DE BILINGÜISMO DE LA UNIVERSIDAD DE LOS LLANOS MEDIANTE EL DESARROLLO DE ESTRATEGIAS COMUNICATIVAS”</t>
  </si>
  <si>
    <t>0175 DE 2025</t>
  </si>
  <si>
    <t xml:space="preserve">MIRTHA YANIRA CALDERON CHITIVA </t>
  </si>
  <si>
    <t>0176 DE 2025</t>
  </si>
  <si>
    <t>DUMAR ALCIDES PARRA FANDIÑO</t>
  </si>
  <si>
    <t>PRESTACIÓN DE SERVICIOS PROFESIONALES NECESARIO PARA EL DESARROLLO DEL PROYECTO FICHA BPUNI VIARE 09 1510 2024 “CONSOLIDACIÓN DE LA IDENTIDAD INSTITUCIONAL HACIA LA TRASCENDENCIA ACADÉMICA Y LA INNOVACIÓN SOCIAL EN LA UNIVERSIDAD DE LOS LLANOS”</t>
  </si>
  <si>
    <t>0177 DE 2025</t>
  </si>
  <si>
    <t>ZUE TATIANA CASTRO VELEZ</t>
  </si>
  <si>
    <t>0178 DE 2025</t>
  </si>
  <si>
    <t>JORGE ALBERTO FERNANDEZ GUTIERREZ</t>
  </si>
  <si>
    <t>0179 DE 2025</t>
  </si>
  <si>
    <t>SEBASTIAN GUZMAN RAVE</t>
  </si>
  <si>
    <t>PRESTACIÓN DE SERVICIOS DE APOYO A LA GESTIÓN NECESARIO PARA EL DESARROLLO DEL PROYECTO FICHA BPUNI VIARE 09 1510 2024 “CONSOLIDACIÓN DE LA IDENTIDAD INSTITUCIONAL HACIA LA TRASCENDENCIA ACADÉMICA Y LA INNOVACIÓN SOCIAL EN LA UNIVERSIDAD DE LOS LLANOS”</t>
  </si>
  <si>
    <t>0180 DE 2025</t>
  </si>
  <si>
    <t>LAURA DANIELA RICO LEGUIZAMO</t>
  </si>
  <si>
    <t>0181 DE 2025</t>
  </si>
  <si>
    <t>ELDER YOVANNY CORTES ESCOBAR</t>
  </si>
  <si>
    <t>0182 DE 2025</t>
  </si>
  <si>
    <t>MAICOL ANDREY MATEUS BEJARANO</t>
  </si>
  <si>
    <t>0183 DE 2025</t>
  </si>
  <si>
    <t>NATALY ANDREA CALDERON GUTIERREZ</t>
  </si>
  <si>
    <t>0184 DE 2025</t>
  </si>
  <si>
    <t>GERMAN ALEJANDRO PEÑARANDA RUGELIS</t>
  </si>
  <si>
    <t>0185 DE 2025</t>
  </si>
  <si>
    <t>JESSICA LISETH RAMIREZ PEREZ</t>
  </si>
  <si>
    <t>0186 DE 2025</t>
  </si>
  <si>
    <t>MONICA MARIA HERNANDEZ CORREA</t>
  </si>
  <si>
    <t>0187 DE 2025</t>
  </si>
  <si>
    <t>YUSLEY DANEYI PARRADO MORENO</t>
  </si>
  <si>
    <t>0188 DE 2025</t>
  </si>
  <si>
    <t>YUDY ANGELICA VARGAS GUATIVA</t>
  </si>
  <si>
    <t>0189 DE 2025</t>
  </si>
  <si>
    <t>LUCERO TRUJILLO CASALLAS</t>
  </si>
  <si>
    <t>0190 DE 2025</t>
  </si>
  <si>
    <t>JUAN SEBASTIAN GUTIERREZ CRISTANCHO</t>
  </si>
  <si>
    <t>0191 DE 2025</t>
  </si>
  <si>
    <t>YAMID ANTONIO CELY BAQUERO</t>
  </si>
  <si>
    <t>0192 DE 2025</t>
  </si>
  <si>
    <t>LUIS ALBERTO PARRA LINARES</t>
  </si>
  <si>
    <t>0193 DE 2025</t>
  </si>
  <si>
    <t>WENDY KATHERINE URREA GONZALEZ</t>
  </si>
  <si>
    <t xml:space="preserve">PRESTACIÓN DE SERVICIOS PROFESIONALES NECESARIO PARA EL DESARROLLO DEL PROYECTO FICHA BPUNI VIAC 08 1510 2024 “FORTALECIMIENTO DEL SISTEMA DE INVESTIGACIONES DE LA UNIVERSIDAD DE LOS LLANOS PARA ATENDER LOS RETOS Y DESAFÍOS DEL TERRITORIO” </t>
  </si>
  <si>
    <t>0194 DE 2025</t>
  </si>
  <si>
    <t>DIANA LUCIA VILLALOBOS CASALLAS</t>
  </si>
  <si>
    <t xml:space="preserve">PRESTACIÓN DE SERVICIOS DE APOYO A LA GESTIÓN NECESARIO PARA EL DESARROLLO DEL PROYECTO FICHA BPUNI VIAC 08 1510 2024 “FORTALECIMIENTO DEL SISTEMA DE INVESTIGACIONES DE LA UNIVERSIDAD DE LOS LLANOS PARA ATENDER LOS RETOS Y DESAFÍOS DEL TERRITORIO” </t>
  </si>
  <si>
    <t>0195 DE 2025</t>
  </si>
  <si>
    <t>YENNY ELIZABETH GUTIERREZ LOPEZ</t>
  </si>
  <si>
    <t>0196 DE 2025</t>
  </si>
  <si>
    <t>EVELYN CAROLINA ALVAREZ DAZA</t>
  </si>
  <si>
    <t>0197 DE 2025</t>
  </si>
  <si>
    <t>SANDRA LORENA FONSECA RODRIGUEZ</t>
  </si>
  <si>
    <t>0198 DE 2025</t>
  </si>
  <si>
    <t>BETCY ORIANA MARTINEZ SANDOVAL</t>
  </si>
  <si>
    <t>0199 DE 2025</t>
  </si>
  <si>
    <t>PAOLA ANDREA AGUDELO LOZANO</t>
  </si>
  <si>
    <t>0200 DE 2025</t>
  </si>
  <si>
    <t>DIEGO ALEJANDRO MORA SOLARTE</t>
  </si>
  <si>
    <t>0201 DE 2025</t>
  </si>
  <si>
    <t>ALIDIS EVELCY SIERRA VARGAS</t>
  </si>
  <si>
    <t>0202 DE 2025</t>
  </si>
  <si>
    <t>CARLOS FERNANDO MATEO OMAÑA RUIZ</t>
  </si>
  <si>
    <t>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t>
  </si>
  <si>
    <t>0203 DE 2025</t>
  </si>
  <si>
    <t>MARIA CONSTANZA CORTES SANCHEZ</t>
  </si>
  <si>
    <t>0204 DE 2025</t>
  </si>
  <si>
    <t>MARTHA LILIANA AVELLANEDA CASTRO</t>
  </si>
  <si>
    <t>0205 DE 2025</t>
  </si>
  <si>
    <t>MASSIEL ALEJANDRA ROJAS TORRES</t>
  </si>
  <si>
    <t>0206 DE 2025</t>
  </si>
  <si>
    <t>ALEXANDRA BEDOYA MUÑOZ</t>
  </si>
  <si>
    <t>0207 DE 2025</t>
  </si>
  <si>
    <t>MANUEL HERNANDO GONZALEZ BACCA</t>
  </si>
  <si>
    <t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t>
  </si>
  <si>
    <t>0208 DE 2025</t>
  </si>
  <si>
    <t>ADRIANA MARIA MORA SAAVEDRA</t>
  </si>
  <si>
    <t>0209 DE 2025</t>
  </si>
  <si>
    <t>PAULA ALEJANDRA MANCERA PEREZ</t>
  </si>
  <si>
    <t>Cinco (05) meses y tres (03) días calendario</t>
  </si>
  <si>
    <t>0210 DE 2025</t>
  </si>
  <si>
    <t>JENIFFER YULIED VILLALOBOS PARRADO</t>
  </si>
  <si>
    <t>0211 DE 2025</t>
  </si>
  <si>
    <t>LUIS EDUARDO VICUÑA GALVEZ</t>
  </si>
  <si>
    <t>PRESTACIÓN DE SERVICIOS PROFESIONALES NECESARIO PARA EL DESARROLLO DEL PROYECTO FICHA BPUNI VIAC 10 1610 2024 “POTENCIAR EL DESARROLLO DEL SISTEMA DE LABORATORIOS COMO APOYO AL CUMPLIMIENTO DE LAS FUNCIONES MISIONALES DE LA UNIVERSIDAD DE LLANOS”</t>
  </si>
  <si>
    <t>0212 DE 2025</t>
  </si>
  <si>
    <t>FLOR ANGELA ERAZO BAUTISTA</t>
  </si>
  <si>
    <t>0213 DE 2025</t>
  </si>
  <si>
    <t>LAURA MELISSA VELA PRIETO</t>
  </si>
  <si>
    <t>PRESTACIÓN DE SERVICIOS PROFESIONALES NECESARIO PARA EL DESARROLLO DEL PROYECTO FICHA BPUNI VIAC 07 0810 2024 “TEJIENDO VÍNCULOS: PROYECCIÓN E INTERACCIÓN SOCIAL DE LA UNIVERSIDAD DE LOS LLANOS EN LA REGIÓN ORINOQUIA”</t>
  </si>
  <si>
    <t>0214 DE 2025</t>
  </si>
  <si>
    <t>ANA MARIA LOMBANA GRACIA</t>
  </si>
  <si>
    <t>0215 DE 2025</t>
  </si>
  <si>
    <t>JUAN CARLOS BELTRAN RUBIO</t>
  </si>
  <si>
    <t>PRESTACIÓN DE SERVICIOS DE APOYO A LA GESTIÓN NECESARIO PARA EL DESARROLLO DEL PROYECTO FICHA BPUNI VIAC 07 0810 2024 “TEJIENDO VÍNCULOS: PROYECCIÓN E INTERACCIÓN SOCIAL DE LA UNIVERSIDAD DE LOS LLANOS EN LA REGIÓN ORINOQUIA”</t>
  </si>
  <si>
    <t>0216 DE 2025</t>
  </si>
  <si>
    <t>MAYRA FERNANDA CASTRO VILLA</t>
  </si>
  <si>
    <t>0217 DE 2025</t>
  </si>
  <si>
    <t>ELKIN YESID MORENO HERNANDEZ</t>
  </si>
  <si>
    <t>0218 DE 2025</t>
  </si>
  <si>
    <t>HELMER BRYAN CESPEDES HERNANDEZ</t>
  </si>
  <si>
    <t>0219 DE 2025</t>
  </si>
  <si>
    <t>YIRSLEY ANDRADE VALENCIA</t>
  </si>
  <si>
    <t>0220 DE 2025</t>
  </si>
  <si>
    <t>LUIS FREDY CARRILLO MORALES</t>
  </si>
  <si>
    <t>0221 DE 2025</t>
  </si>
  <si>
    <t>ELVIA CECILIA GARZON</t>
  </si>
  <si>
    <t>PRESTACIÓN DE SERVICIOS PROFESIONALES NECESARIO PARA EL FORTALECIMIENTO DE LOS PROCESOS ADMINISTRATIVOS QUE SE DESARROLLAN EN LA FACULTAD DE CIENCIAS AGROPECUARIAS Y RECURSOS NATURALES DE LA UNIVERSIDAD DE LOS LLANOS.</t>
  </si>
  <si>
    <t>0222 DE 2025</t>
  </si>
  <si>
    <t>LEDA VANESSA BAYONA VARON</t>
  </si>
  <si>
    <t>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t>
  </si>
  <si>
    <t>0223 DE 2025</t>
  </si>
  <si>
    <t xml:space="preserve">MARTHA LUCIA CASTRO PEREZ </t>
  </si>
  <si>
    <t>PRESTACIÓN DE SERVICIOS DE APOYO A LA GESTIÓN NECESARIO PARA EL FORTALECIMIENTO DE LOS PROCESOS EN EL LABORATORIO DE SUELOS DE LA FACULTAD DE CIENCIAS AGROPECUARIAS Y RECURSOS NATURALES DE LA UNIVERSIDAD DE LOS LLANOS.</t>
  </si>
  <si>
    <t>0224 DE 2025</t>
  </si>
  <si>
    <t xml:space="preserve">ELIANA ANDREA LOPEZ ORDOÑEZ </t>
  </si>
  <si>
    <t>PRESTACIÓN DE SERVICIOS PROFESIONALES NECESARIO PARA EL FORTALECIMIENTO DE LOS PROCESOS DEL PROGRAMA DOCTORADO EN CIENCIAS AGRARIAS DE LA FACULTAD DE CIENCIAS AGROPECUARIAS Y RECURSOS NATURALES DE LA UNIVERSIDAD DE LOS LLANOS.</t>
  </si>
  <si>
    <t>0225 DE 2025</t>
  </si>
  <si>
    <t>MARTHA LILIANA PUENTES MARTIN</t>
  </si>
  <si>
    <t>PRESTACIÓN DE SERVICIOS DE APOYO A LA GESTIÓN NECESARIO PARA EL FORTALECIMIENTO DE LOS PROCESOS EN LA ESCUELA DE CIENCIAS ANIMALES DE LA FACULTAD DE CIENCIAS AGROPECUARIAS Y RECURSOS NATURALES DE LA UNIVERSIDAD DE LOS LLANOS.</t>
  </si>
  <si>
    <t>0226 DE 2025</t>
  </si>
  <si>
    <t>DERLY LULIET AGUDELO BOBADILLA</t>
  </si>
  <si>
    <t>PRESTACIÓN DE SERVICIOS DE APOYO A LA GESTIÓN NECESARIO PARA EL FORTALECIMIENTO DE LOS PROCESOS EN EL DEPARTAMENTO DE PRODUCCIÓN ANIMAL DE LA FACULTAD DE CIENCIAS AGROPECUARIAS Y RECURSOS NATURALES DE LA UNIVERSIDAD DE LOS LLANOS.</t>
  </si>
  <si>
    <t>0227 DE 2025</t>
  </si>
  <si>
    <t>ERIKA VANESSA RUIZ SERRATO</t>
  </si>
  <si>
    <t>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t>
  </si>
  <si>
    <t>0228 DE 2025</t>
  </si>
  <si>
    <t>KATERIN ALEXA DIAZ MOZO</t>
  </si>
  <si>
    <t>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t>
  </si>
  <si>
    <t>0229 DE 2025</t>
  </si>
  <si>
    <t>MARISOL DUQUE BUSTOS</t>
  </si>
  <si>
    <t>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t>
  </si>
  <si>
    <t>0230 DE 2025</t>
  </si>
  <si>
    <t>AHYDE SORAYA VALIENTE ROJAS</t>
  </si>
  <si>
    <t>PRESTACIÓN DE SERVICIOS DE APOYO A LA GESTIÓN NECESARIO PARA EL FORTALECIMIENTO DE LOS PROCESOS EN LA DECANATURA DE LA FACULTAD DE CIENCIAS ECONÓMICAS DE LA UNIVERSIDAD DE LOS LLANOS.</t>
  </si>
  <si>
    <t>0231 DE 2025</t>
  </si>
  <si>
    <t>0232 DE 2025</t>
  </si>
  <si>
    <t>LINA MARIA MORALES GAVANZO</t>
  </si>
  <si>
    <t>PRESTACIÓN DE SERVICIOS DE APOYO A LA GESTIÓN NECESARIO PARA EL FORTALECIMIENTO DE LOS PROCESOS ACADÉMICO ADMINISTRATIVOS DE LA SECRETARÍA ACADÉMICA DE LA FACULTAD DE CIENCIAS ECONÓMICAS DE LA UNIVERSIDAD DE LOS LLANOS.</t>
  </si>
  <si>
    <t>0233 DE 2025</t>
  </si>
  <si>
    <t>LUCERITO DIAZ RINCON</t>
  </si>
  <si>
    <t>PRESTACIÓN DE SERVICIOS DE APOYO A LA GESTIÓN NECESARIO PARA EL FORTALECIMIENTO DE LOS PROCESOS ACADÉMICOS Y ADMINISTRATIVOS DE LOS PROGRAMAS DE POSGRADOS DE LA FACULTAD DE CIENCIAS ECONÓMICAS DE LA UNIVERSIDAD DE LOS LLANOS.</t>
  </si>
  <si>
    <t>0234 DE 2025</t>
  </si>
  <si>
    <t>ADRIANA MARCELA MOLINA SOSA</t>
  </si>
  <si>
    <t>0235 DE 2025</t>
  </si>
  <si>
    <t>XIOMARA ANDREA LINARES ROA</t>
  </si>
  <si>
    <t>0236 DE 2025</t>
  </si>
  <si>
    <t>JULIET GIVANNA GUTIERREZ RAMOS</t>
  </si>
  <si>
    <t>PRESTACIÓN DE SERVICIOS PROFESIONALES NECESARIO PARA EL FORTALECIMIENTO DE LOS PROCESOS ADMINISTRATIVOS DE LA FACULTAD DE CIENCIAS DE LA SALUD DE LA UNIVERSIDAD DE LOS LLANOS.</t>
  </si>
  <si>
    <t>0237 DE 2025</t>
  </si>
  <si>
    <t>MONICA ANDREA PATARROYO PEREZ</t>
  </si>
  <si>
    <t>PRESTACIÓN DE SERVICIOS DE APOYO A LA GESTIÓN NECESARIO PARA EL FORTALECIMIENTO DE LOS PROCESOS EN LAS ESCUELAS ADSCRITAS DE LA FACULTAD DE CIENCIAS DE LA SALUD DE LA UNIVERSIDAD DE LOS LLANOS.</t>
  </si>
  <si>
    <t>0238 DE 2025</t>
  </si>
  <si>
    <t>DIANA CAROLINA LOPEZ QUIMBAYO</t>
  </si>
  <si>
    <t>PRESTACIÓN DE SERVICIOS PROFESIONALES NECESARIO PARA EL FORTALECIMIENTO DE LOS PROCESOS ADMINISTRATIVOS DE LOS POSGRADOS DE LA FACULTAD DE CIENCIAS DE LA SALUD DE LA UNIVERSIDAD DE LOS LLANOS.</t>
  </si>
  <si>
    <t>0239 DE 2025</t>
  </si>
  <si>
    <t>MONICA LUCRECIA MURILLO PACHECO</t>
  </si>
  <si>
    <t>PRESTACIÓN DE SERVICIOS DE APOYO A LA GESTIÓN NECESARIO PARA EL FORTALECIMIENTO DE LOS PROCESOS ACADÉMICOS Y ADMINISTRATIVOS DE LA MAESTRÍA DE EPIDEMIOLOGÍA DE LA FACULTAD DE CIENCIAS DE LA SALUD DE LA UNIVERSIDAD DE LOS LLANOS.</t>
  </si>
  <si>
    <t>0240 DE 2025</t>
  </si>
  <si>
    <t xml:space="preserve">ELIZABETH ORTIZ REINOSO  </t>
  </si>
  <si>
    <t>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t>
  </si>
  <si>
    <t>0241 DE 2025</t>
  </si>
  <si>
    <t>EDNA ROCIO ROCHA APONTE</t>
  </si>
  <si>
    <t>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t>
  </si>
  <si>
    <t>0242 DE 2025</t>
  </si>
  <si>
    <t>MARIA ALEJANDRA PAJOY RUIZ</t>
  </si>
  <si>
    <t>PRESTACIÓN DE SERVICIOS PROFESIONALES NECESARIO PARA EL FORTALECIMIENTO DE LOS PROCESOS ADMINISTRATIVOS QUE SE DESARROLLAN EN LA FACULTAD DE CIENCIAS HUMANAS Y DE LA EDUCACIÓN DE LA UNIVERSIDAD DE LOS LLANOS.</t>
  </si>
  <si>
    <t>0243 DE 2025</t>
  </si>
  <si>
    <t>SANDRA MILENA BOLIVAR RUBIO</t>
  </si>
  <si>
    <t>PRESTACIÓN DE SERVICIOS DE APOYO A LA GESTIÓN NECESARIO PARA EL FORTALECIMIENTO DE LOS PROCESOS ACADÉMICOS Y ADMINISTRATIVOS EN LA ESCUELA DE PEDAGOGÍA Y BELLAS ARTES DE LA FACULTAD DE CIENCIAS HUMANAS Y DE LA EDUCACIÓN DE LA UNIVERSIDAD DE LOS LLANOS.</t>
  </si>
  <si>
    <t>0244 DE 2025</t>
  </si>
  <si>
    <t xml:space="preserve">MERCEDES NAYIBE HERNANDEZ CORREAL </t>
  </si>
  <si>
    <t>PRESTACIÓN DE SERVICIOS DE APOYO A LA GESTIÓN NECESARIO PARA EL FORTALECIMIENTO DE LOS PROCESOS ACADÉMICOS Y ADMINISTRATIVOS EN LA SECRETARÍA ACADÉMICA DE LA FACULTAD DE CIENCIAS HUMANAS Y DE LA EDUCACIÓN DE LA UNIVERSIDAD DE LOS LLANOS.</t>
  </si>
  <si>
    <t>0245 DE 2025</t>
  </si>
  <si>
    <t>PAOLA MERCEDES GARZON ROZO</t>
  </si>
  <si>
    <t>PRESTACIÓN DE SERVICIOS DE APOYO A LA GESTIÓN NECESARIO PARA EL FORTALECIMIENTO DE LOS PROCESOS ACADÉMICOS Y ADMINISTRATIVOS EN LA ESCUELA DE HUMANIDADES DE LA FACULTAD DE CIENCIAS HUMANAS Y DE LA EDUCACIÓN DE LA UNIVERSIDAD DE LOS LLANOS.</t>
  </si>
  <si>
    <t>0246 DE 2025</t>
  </si>
  <si>
    <t>NATALIA CORREDOR BONELO</t>
  </si>
  <si>
    <t>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t>
  </si>
  <si>
    <t>0247 DE 2025</t>
  </si>
  <si>
    <t>LIZETH KATHERINE VILLALBA RINCON</t>
  </si>
  <si>
    <t>PRESTACIÓN DE SERVICIOS PROFESIONALES NECESARIO PARA EL FORTALECIMIENTO DE LOS PROCESOS ACADÉMICOS Y ADMINISTRATIVOS DE LOS PROGRAMAS DE POSGRADOS PROPIOS Y EN CONVENIO DE LA UNIVERSIDAD DE LOS LLANOS.</t>
  </si>
  <si>
    <t>0248 DE 2025</t>
  </si>
  <si>
    <t>KELLY ANGELICA SANCHEZ ORTIZ</t>
  </si>
  <si>
    <t>PRESTACIÓN DE SERVICIOS PROFESIONALES NECESARIO PARA EL FORTALECIMIENTO DE LOS PROCESOS ADMINISTRATIVOS DE LA FACULTAD DE CIENCIAS BÁSICAS E INGENIERÍA DE LA UNIVERSIDAD DE LOS LLANOS.</t>
  </si>
  <si>
    <t>0249 DE 2025</t>
  </si>
  <si>
    <t>CINDY SOFIA LINARES ROA</t>
  </si>
  <si>
    <t>PRESTACIÓN DE SERVICIOS DE APOYO A LA GESTIÓN NECESARIO PARA EL FORTALECIMIENTO DE LOS PROCESOS DE LA ESCUELA DE INGENIERÍA DE LA FACULTAD DE CIENCIAS BÁSICAS E INGENIERÍA DE LA UNIVERSIDAD DE LOS LLANOS.</t>
  </si>
  <si>
    <t>0250 DE 2025</t>
  </si>
  <si>
    <t>CLAUDIA VIVIANA BUITRAGO GUTIERREZ</t>
  </si>
  <si>
    <t>PRESTACIÓN DE SERVICIOS DE APOYO A LA GESTIÓN NECESARIO PARA EL FORTALECIMIENTO DE LOS PROCESOS DEL DEPARTAMENTO DE BIOLOGÍA Y QUÍMICA DE LA FACULTAD DE CIENCIAS BÁSICAS E INGENIERÍA DE LA UNIVERSIDAD DE LOS LLANOS.</t>
  </si>
  <si>
    <t>0251 DE 2025</t>
  </si>
  <si>
    <t>JOHANNA DEL PILAR BARRETO QUINTERO</t>
  </si>
  <si>
    <t>PRESTACIÓN DE SERVICIOS DE APOYO A LA GESTIÓN NECESARIO PARA EL FORTALECIMIENTO DE LOS PROCESOS DEL DEPARTAMENTO DE MATEMÁTICAS Y FÍSICA DE LA FACULTAD DE CIENCIAS BÁSICAS E INGENIERÍA DE LA UNIVERSIDAD DE LOS LLANOS.</t>
  </si>
  <si>
    <t>0252 DE 2025</t>
  </si>
  <si>
    <t>NANCY VIVIANA ROZO CHAVES</t>
  </si>
  <si>
    <t>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t>
  </si>
  <si>
    <t>0253 DE 2025</t>
  </si>
  <si>
    <t xml:space="preserve">MONICA JOHANNA VARELA TORRES </t>
  </si>
  <si>
    <t>PRESTACIÓN DE SERVICIOS DE APOYO A LA GESTIÓN NECESARIO PARA EL FORTALECIMIENTO DE LOS PROCESOS ACADÉMICOS Y ADMINISTRATIVOS EN LOS PROGRAMAS DE POSGRADOS DE LA FACULTAD DE CIENCIAS BÁSICAS E INGENIERÍA DE LA UNIVERSIDAD DE LOS LLANOS.</t>
  </si>
  <si>
    <t>0254 DE 2025</t>
  </si>
  <si>
    <t>MARIA ALEJANDRA POVEDA ROJAS</t>
  </si>
  <si>
    <t>PRESTACIÓN DE SERVICIOS DE APOYO A LA GESTIÓN NECESARIO PARA EL FORTALECIMIENTO DE LOS PROCESOS ACADÉMICOS Y ADMINISTRATIVOS EN LA SECRETARÍA ACADÉMICA DE LA FACULTAD DE CIENCIAS BASICAS INGENIERÍA DE LA UNIVERSIDAD DE LOS LLANOS.</t>
  </si>
  <si>
    <t>0255 DE 2025</t>
  </si>
  <si>
    <t>CAMILO ANDRES LAYTON RODRIGUEZ</t>
  </si>
  <si>
    <t>0256 DE 2025</t>
  </si>
  <si>
    <t>DIDIER ANIBAL MEJIA SEPULVEDA</t>
  </si>
  <si>
    <t>0257 DE 2025</t>
  </si>
  <si>
    <t>EDWIN DAMIAM GUINA ESCOBAR</t>
  </si>
  <si>
    <t>0258 DE 2025</t>
  </si>
  <si>
    <t>JAVIER EDUARDO MENDOZA LIZARAZO</t>
  </si>
  <si>
    <t>0259 DE 2025</t>
  </si>
  <si>
    <t>YAIR LEANDRO ZAPATA MUÑOZ</t>
  </si>
  <si>
    <t>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t>
  </si>
  <si>
    <t>0260 DE 2025</t>
  </si>
  <si>
    <t>YIRLEY ANGELICA RINCON BLANQUICET</t>
  </si>
  <si>
    <t>0261 DE 2025</t>
  </si>
  <si>
    <t>ERIKA ALEJANDRA GONZALEZ RUIZ</t>
  </si>
  <si>
    <t>0262 DE 2025</t>
  </si>
  <si>
    <t>JAIRO ANDRES NOVOA BERNATE</t>
  </si>
  <si>
    <t>0263 DE 2025</t>
  </si>
  <si>
    <t>CRISTIAN DAVID OJEDA GARCIA</t>
  </si>
  <si>
    <t>0264 DE 2025</t>
  </si>
  <si>
    <t>JUAN DAVID AGUILAR PACHECO</t>
  </si>
  <si>
    <t>0265 DE 2025</t>
  </si>
  <si>
    <t>IVAN AGUSTO GUIZA VALDES</t>
  </si>
  <si>
    <t>PRESTACIÓN DE SERVICIOS DE APOYO A LA GESTIÓN NECESARIOS PARA EL DESARROLLO DEL PROYECTO FICHA BPUNI FCBI 02 2510 2024 “FORTALECIMIENTO ESTRATÉGICO DEL CENTRO DE INVESTIGACIÓN - INSTITUTO DE CIENCIAS AMBIENTALES DE LA ORINOQUIA COLOMBIANA PARA LA SOSTENIBILIDAD COMO ACTOR REGIONAL DEL SNCTI”</t>
  </si>
  <si>
    <t>0266 DE 2025</t>
  </si>
  <si>
    <t>FRANCISCO JOSE MORALES ESPITIA</t>
  </si>
  <si>
    <t>PRESTACIÓN DE SERVICIOS PROFESIONALES NECESARIO PARA EL FORTALECIMIENTO DE LOS PROCESOS DEL INSTITUTO DE CIENCIAS AMBIENTALES DE LA ORINOQUIA COLOMBIANA DE LA UNIVERSIDAD DE LOS LLANOS.</t>
  </si>
  <si>
    <t>0267 DE 2025</t>
  </si>
  <si>
    <t>ANDREA DEL PILAR MURCIA LONDOÑO</t>
  </si>
  <si>
    <t>PRESTACIÓN DE SERVICIOS PROFESIONALES NECESARIO PARA EL DESARROLLO DE LOS DIFERENTES PROCESOS ADMINISTRATIVOS DEL PROYECTO FICHA BPUNI BU 01 2510 2024 “IMPLEMENTACIÓN DEL MODELO DE BIENESTAR A TRAVÉS DE ESTRATEGIAS QUE BENEFICIEN A LA COMUNIDAD DE LA UNIVERSIDAD DE LOS LLANOS”</t>
  </si>
  <si>
    <t>0268 DE 2025</t>
  </si>
  <si>
    <t xml:space="preserve">HERVIN YAIR ROJAS LOPEZ </t>
  </si>
  <si>
    <t>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t>
  </si>
  <si>
    <t>0269 DE 2025</t>
  </si>
  <si>
    <t>CLAUDIA MARGOTH GONZALEZ GIRALDO</t>
  </si>
  <si>
    <t>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t>
  </si>
  <si>
    <t>0270 DE 2025</t>
  </si>
  <si>
    <t>MAYDA FERNANDEZ CURICO</t>
  </si>
  <si>
    <t>0271 DE 2025</t>
  </si>
  <si>
    <t>JUAN JOSE CORREDOR BONELO</t>
  </si>
  <si>
    <t>0272 DE 2025</t>
  </si>
  <si>
    <t xml:space="preserve">YORAIMA SAYUNET NIÑO RAMIREZ </t>
  </si>
  <si>
    <t>0273 DE 2025</t>
  </si>
  <si>
    <t xml:space="preserve">MAYDA GISELA DIAZ MORENO </t>
  </si>
  <si>
    <t>0274 DE 2025</t>
  </si>
  <si>
    <t>OSWALDO ANIBAL ESLAVA MOYANO</t>
  </si>
  <si>
    <t>0275 DE 2025</t>
  </si>
  <si>
    <t xml:space="preserve">NELSON MARTINEZ VANEGAS </t>
  </si>
  <si>
    <t>0276 DE 2025</t>
  </si>
  <si>
    <t>ANGELA MARIA ACOSTA CAÑON</t>
  </si>
  <si>
    <t>0277 DE 2025</t>
  </si>
  <si>
    <t>MARICELA GARCIA CASTAÑO</t>
  </si>
  <si>
    <t>PRESTACIÓN DE SERVICIOS DE APOYO A LA GESTIÓN NECESARIO PARA EL FORTALECIMIENTO DE LOS PROCESOS EN LA ESCUELA DE ECONOMÍA DE LA FACULTAD DE CIENCIAS ECONÓMICAS DE LA UNIVERSIDAD DE LOS LLANOS.</t>
  </si>
  <si>
    <t>0278 DE 2025</t>
  </si>
  <si>
    <t xml:space="preserve">JEIMY STEFPANIE LAVERDE PABON </t>
  </si>
  <si>
    <t>0279 DE 2025</t>
  </si>
  <si>
    <t>NIDIA LISSET CLAVIJO PINEDA</t>
  </si>
  <si>
    <t>0280 DE 2025</t>
  </si>
  <si>
    <t>NICOLAS GUARNIZO CARBALLO</t>
  </si>
  <si>
    <t>0281 DE 2025</t>
  </si>
  <si>
    <t>ALVARO LEONEL GUERRERO CASTIBLANCO</t>
  </si>
  <si>
    <t>0282 DE 2025</t>
  </si>
  <si>
    <t>ERAMIS OLIVERO CORRALES</t>
  </si>
  <si>
    <t>0283 DE 2025</t>
  </si>
  <si>
    <t>ELKIN MARTINEZ RUIZ</t>
  </si>
  <si>
    <t>PRESTACIÓN DE SERVICIOS PROFESIONALES NECESARIO PARA EL DESARROLLO DEL PROYECTO VIARE 01 0202 2024 “IMPLEMENTACIÓN DE UN SISTEMA DE COSTEO ACADÉMICO EN LA UNIVERSIDAD DE LOS LLANOS (FASE III) (ACTUALIZACIÓN I)”.</t>
  </si>
  <si>
    <t>Dos (02) meses y nueve (09) días calendario</t>
  </si>
  <si>
    <t>0284 DE 2025</t>
  </si>
  <si>
    <t>JESICA ZAMBRANO BOHORQUEZ</t>
  </si>
  <si>
    <t>0285 DE 2025</t>
  </si>
  <si>
    <t xml:space="preserve">JHON ALEXANDER PALACINO VARGAS </t>
  </si>
  <si>
    <t>0286 DE 2025</t>
  </si>
  <si>
    <t>PRESTACIÓN DE SERVICIOS DE APOYO A LA GESTIÓN NECESARIOS PARA EL FORTALECIMIENTO DE LOS PROCESOS DEL LABORATORIO DE BIOLOGÍA DE LA FACULTAD DE CIENCIAS BÁSICAS E INGENIERÍA DE LA UNIVERSIDAD DE LOS LLANOS.</t>
  </si>
  <si>
    <t>Vicerrectoría Académica</t>
  </si>
  <si>
    <t>Secretaria General</t>
  </si>
  <si>
    <t>DEIVER GIOVANNY QUINTERO REYES</t>
  </si>
  <si>
    <t>Secretario General</t>
  </si>
  <si>
    <t>YOHANA MARIA VELASCO SANTAMARIA</t>
  </si>
  <si>
    <t>Directora Técnica de Investigaciones</t>
  </si>
  <si>
    <t>Instituto de Educación Abierta y a Distancia</t>
  </si>
  <si>
    <t>ANGELICA SOFIA GONZALEZ PULIDO</t>
  </si>
  <si>
    <t>Director Técnico de Educación a Distancia</t>
  </si>
  <si>
    <t>MONICA SILVA QUICENO</t>
  </si>
  <si>
    <t>ANTONIO JOSÉ CASTRO RIVEROS</t>
  </si>
  <si>
    <t>Instituto de Ciencias Ambientales de la Orinoquia Colombiana</t>
  </si>
  <si>
    <t>Director del Instituto de Ciencias Ambientales de la Orinoquia Colombiana</t>
  </si>
  <si>
    <t>ELSA EDILMA PÁEZ CASTRO</t>
  </si>
  <si>
    <t>Profesional Especializado</t>
  </si>
  <si>
    <t>División Financiera</t>
  </si>
  <si>
    <t xml:space="preserve">1. Apoyar y asesorar los requerimientos e inquietudes de los aspirantes, admitidos y estudiantes con respecto a su situación académica de acuerdo a la normatividad vigente.2. Apoyar en la notificación telefónica de admitidos a los programas de pregrado. 3. Apoyar en la verificación de soportes de admisión de estudiantes de pregrado, brindando asesoría en las dudas que pueda presentar el admitido. 4. Apoyar en la expedición de certificados de notas y constancias de estudios de estudiantes de pregrado. 5. Contribuir en la recepción, verificación y registro correspondiente de documentos para grado a estudiantes de programas de pregrado.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t>
  </si>
  <si>
    <t>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 atendiendo solicitud de creación de los usuarios que lo soliciten. 10. Apoyar en el análisis, elaboración y reclasificación de grupo de inventarios de bienes muebles e inmuebles.</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</si>
  <si>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t>
  </si>
  <si>
    <t>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t>
  </si>
  <si>
    <t>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Apoyar en la búsqueda y recuperación de documentos del Archivo Central requeridos por los usuarios, llevando los registros de consultas documentales en los formatos suministradas para tal fin. 4. Apoyar técnicamente el proceso de transferencias documentales y la construcción de instrumentos archivísticos. 5. Colaborar en las actividades de preservación, mantenimiento, limpieza y custodia de los documentos del Archivo Central y apoyar en el control y registro en los formatos respectivos. 6. Apoyar los procesos básicos de conservación y preservación de documentos tanto físicos como electrónicos en actividades como:  propuesta de piezas gráficas y material didáctico para socializar, visitas a los archivos de gestión en jornadas de sensibilización y capacitación, actividades de reprografía y digitalización.</t>
  </si>
  <si>
    <t>1. Apoyar en la valoración de las hojas de vida de los docentes de pregrado y posgrado que ingresan por convocatoria y necesidad del servicio. 2. Contribuir en la verificación de títulos de docentes de posgrados para la entrega de los informes correspondientes. 3. Cooperar en el diligenciamiento de la base de datos de los docentes de posgrados para informes estadísticos y de banco de datos.  4. Apoyar en la relación de los docentes por Facultades, en cada periodo académico y consolidar por año. 5. Contribuir en el diligenciamiento en el drive de la información sobre acreditación de programas de posgrado y acreditación institucional.  6. Apoyar en la elaboración de las presentaciones de los programas de posgrados para las visitas de pares académicos, correspondientes a la Oficina de Asuntos Docentes.  7. Apoyar en la respuestas oportuna de la información solicitada por la dependencias internas de la Institución, así como a entes externos que la soliciten. 8. Apoyar en las actividades administrativas en cuanto a la información relacionada con los profesores de posgrados a las diferentes dependencias de la universidad, así como a entes externos que la soliciten. 9. Apoyar en la respuesta oportuna de la información solicitada por los programas de posgrados y el Área Autoevaluación y Acreditación. 10. Apoyar en el trámite de proyección para el pago, CDP, solicitud y envío de libros y software de los pares evaluadores.  11. Apoyar en el seguimiento, elaboración del informe mensual y entrega para el pago de par evaluador a la dependencia a cargo. 12. Apoyar en la organización del informe de experiencia calificada y cargo académico administrativo de los docentes de planta y ocasionales con su respectiva resolución rectoral. 13. Brindar apoyo en la elaboración y organización del inventario documental de la Oficina de Asuntos Docentes. 14. Brindar apoyo en la entrega de oficios, memorandos de resoluciones rectorales y novedades de docentes planta, ocasionales y catedráticos a la División de Servicios Administrativos.</t>
  </si>
  <si>
    <t>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t>
  </si>
  <si>
    <t>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t>
  </si>
  <si>
    <t>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t>
  </si>
  <si>
    <t>1. Apoyar en la capacitación e inducción en el uso y manejo de las plataformas y bases de datos de la División de Biblioteca. 2. Apoyar con informes estadísticos, reportes bibliográficos de las plataformas y bases de datos de División de Biblioteca, solicitadas por unidades académicas, administrativas o por entes externos. 3. Apoyar en el soporte técnico las plataformas tecnológicas, bases de datos, equipos tecnológicos y página Web del Sistema de Bibliotecas de la Universidad. 4. Coadyuvar en la participación de las reuniones y programas de formación del Sistema de Bibliotecas, solicitados por las unidades académicas, administrativas o entes externos. 5. Prestar apoyo en los procesos de gestión de los recursos bibliográficos, muebles y equipos tecnológicos del Sistema de Biblioteca. 6. Brindar apoyo en la realización de reporte de multas de préstamo en el sistema y reportarla en la plataforma SIAU.</t>
  </si>
  <si>
    <t>1. Apoyar en la atención al área del servicio al cliente para toda la comunidad educativa del Centro de Idiomas.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en la realización de listados para pólizas. 6. Apoyar los procesos de apertura de semestre académico de las diferentes sedes de Centro de Idiomas. 7. Contribuir con los procesos de calidad y planes de mejora.</t>
  </si>
  <si>
    <t>1. Apoyar en la atención en el área del servicio al cliente para toda la comunidad educativa del Centro de Idioma.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los procesos de apertura de semestre académico de las diferentes sedes de Centro de Idiomas. 6. Coadyuvar con el registro de estudiantes en la plataforma SIET. 7. Contribuir con los procesos de calidad y planes de mejora.</t>
  </si>
  <si>
    <t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t>
  </si>
  <si>
    <t>1. Apoyar en la atención al área del servicio al cliente para toda la comunidad educativa del Centro de Idiomas. 2. Contribuir en el archivo y control de documentos del área según normatividad. 3. Apoyar con la recepción y revisión de los documentos soporte de los grupos de los diferentes programas que se ofertan. 4. Apoyar con la elaboración de actas de las diferentes reuniones que se realizan. 5. Apoyar con la revisión de la documentación consolidada de los estudiantes del programa de extensión a la comunidad. 6. Contribuir con los procesos de calidad y planes de mejora.</t>
  </si>
  <si>
    <t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t>
  </si>
  <si>
    <t>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Participar en la socialización de la actualización en el régimen disciplinario y sus modificaciones. 16. Coadyuvar en tener debidamente sustanciado, organizado y digitalizado el expediente. Así mismo, entregar el expediente organizado al momento de dar por finalizado el contrato. 17. Apoyar el manejo del correo electrónico de la oficina asesora de Control Interno Disciplinario. 18. Colaborar con la elaboración de informes e inventarios de la oficina asesora de Control Interno Disciplinario. 19. Prestar apoyo en el envío de información requerida a través de medios electrónicos.</t>
  </si>
  <si>
    <t>1. Coadyuvar jurídicamente las instancias de las actuaciones disciplinarias-jurídicas contenidas en el código único disciplinario. 2. Coadyuvar a sustanciar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necesarias para las actuaciones disciplinarias previa designación del Asesor de Control Interno Disciplinario. 13. Coadyuvar en el diligenciamiento de la matriz de procesos. 14. Apoyar el manejo del correo electrónico de la oficina asesora de Control Interno Disciplinario. 15. Colaborar con la elaboración de informes e inventarios de la Oficina de Control Interno Disciplinario. 16. Prestar apoyo en el envío de información requerida a través de medios electrónicos. 17. Coadyuvar en tener debidamente sustanciado, organizado y digitalizado el expediente. Así mismo, entregar el expediente organizado al momento de dar por finalizado el contrato. 18. Coadyuvar a la elaboración del libro de correspondencia recibida y generada. 19. Participar en la socialización de la actualización en el régimen disciplinario y sus modificaciones</t>
  </si>
  <si>
    <t>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Apoyo en la formulación de pliego de cargos. 7. Coadyuvar a la fijación y desfijación de edictos. 8. Apoyar en la realización de comunicaciones de las actuaciones disciplinarias y notificaciones de las actuaciones disciplinarias. 9. Contribuir a la proyección y revisión de respuestas a solicitudes y derechos de petición. 10. Coadyuvar en la actualización de la información diligenciada en la matriz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Coadyuvar en tener debidamente organizado y digitalizado el expediente que se encuentra sustanciando. 16. Apoyar el manejo del correo electrónico de la oficina asesora de Control Interno Disciplinario. 17. Colaborar con la elaboración de informes e inventarios de la Oficina de Control Interno Disciplinario. 18. Prestar apoyo en el envío de información requerida a través de medios electrónicos.</t>
  </si>
  <si>
    <t>1. Apoyar en la planeación y ejecución de las auditorías internas de tercera línea, de acuerdo al programa de auditorías para la vigencia 2025. 2. Colaborar en el seguimiento e informe mensual a una muestra mínima de diez contratos y su verificación en el aplicativo Secop II. 3. Apoyar con la evaluación y seguimiento trimestral de Austeridad del gasto Público con corte a diciembre, marzo y junio. 4. Contribuir en el seguimiento a la implementación del Código de Ética, Integridad y Buen Gobierno. 5. Coadyuvar en el seguimiento a Planes de acción de las facultades con corte a marzo. 6. Contribuir para la realización de la encuesta de Autocontrol y su respectivo informe de Gestión. 7.  Colaborar en el seguimiento a la liquidación y estado de convenios pendientes por liquidar y generar las alertas respectivas.</t>
  </si>
  <si>
    <t>1. Apoyar en la planeación y ejecución de las auditorías internas de tercera línea, de acuerdo al programa de auditorías para la vigencia 2025. 2. Colaborar en la evaluación del informe de Control Interno Contable. 3. Coadyuvar en el seguimiento trimestral a la legalización de avances con corte a marzo y junio. 4. Contribuir en el seguimiento al Plan de Mejoramiento Archivístico trimestralmente. 5. Colaborar cuatrimestralmente a la realización del Informe de seguimiento de la estrategia de rendición de cuentas. 6. Apoyar trimestralmente al seguimiento al plan de acción institucional - PAI, con corte a marzo y junio. 7.  Apoyar en el seguimiento trimestral a las Cajas Menores a través de arqueos. 8.  Coadyuvar en el seguimiento bimestral a las conciliaciones bancarias sobre una muestra aleatoria de 10 cuentas y apoyar a la verificación del cumplimiento de los registros contables para presentación de Estados Financieros.</t>
  </si>
  <si>
    <t>1. Apoyar en la planeación y ejecución de las auditorías internas de tercera línea, de acuerdo al programa de auditorías para la vigencia 2025. 2. Contribuir en el seguimiento y evaluación a la política anti trámites en el Aplicativo SUIT de acuerdo a la normatividad vigente. 3. Apoyar en el seguimiento semestral al Sistema Único de Gestión e Información Litigiosa y comité de conciliaciones a través de la plataforma EKOGUI. 4.  Colaborar en el seguimiento y verificación al cumplimiento a los criterios de publicación ITA transparencia y acceso a la información pública trimestralmente. 5. Apoyar en el seguimiento mensual al Plan de Mejoramiento Institucional de la CGR y Contraloría Departamental.  6. Coadyuvar en el seguimiento y evaluación de las solicitudes realizadas por los diferentes procesos. 7. Apoyar la consolidación de la información y el diligenciamiento de indicadores de gestión relacionados con el proceso de evaluación, control y contribuir en el seguimiento institucional.</t>
  </si>
  <si>
    <t>1. Apoyar en la planeación y ejecución de las auditorías internas de tercera línea, de acuerdo al programa de auditorías para la vigencia 2025.  2. Contribuir en la evaluación cuatrimestral al Programa de transparencia y ética pública, incluyendo el Mapa de Riesgos de Corrupción de los diferentes procesos de acuerdo a la reglamentación vigente. 3.  Colaborar en el seguimiento al plan de mejoramiento General de la Universidad de acuerdo al procedimiento establecido y generar las alertas respectivas. 4. Coadyuvar en el seguimiento al área financiera sobre el plan de mejoramiento de la Comisión Legal de Cuentas de la Cámara de Representantes. 5. Brindar acompañamiento y asesoría en el marco del Sistema de Control Interno, de acuerdo a las necesidades o solicitudes de los diferentes procesos de la Universidad. 6. Brindar orientación y acompañamiento en las actividades de mantenimiento y mejora continua del proceso de Gestión de Control Interno, de acuerdo con los lineamientos del Sistema de Gestión de la Calidad.</t>
  </si>
  <si>
    <t>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Colaborar en la elaboración, digitación y presentación de la documentación requerida para la radicación y seguimiento a fichas BPUNI asignadas. 8. Brindar apoyo al seguimiento, verificación de los avances y cumplimiento de las metas PAI. 9. Prestar apoyo en la elaboración, consolidación y presentación de los informes de gestión solicitados a la Dirección General de Currículo. 10. Apoyar las actividades propias en el desarrollo de las funciones de la Dirección General de Currículo para el cumplimiento de metas y objetivos.</t>
  </si>
  <si>
    <t>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t>
  </si>
  <si>
    <t>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Colaborar con la administración de la plataforma Moodle establecida por Unillanos como herramienta oficial de los procesos docentes en sus diversas modalidades. 4. Colaborar en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Colaborar con la administración del ambiente AVA. 9. Contribuir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t>
  </si>
  <si>
    <t>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t>
  </si>
  <si>
    <t>1. Colaborar con la administración del ambiente AVA. 2. Colaborar con el desarrollo de los procesos académicos y administrativos en las diferentes modalidades (virtual, distancia, continua, hibrida) ofrecidas por la universidad a través del campus virtual Unillanos (Moodle). 3. Apoyar la construcción de documentos a incorporar en el proceso de innovación y regionalización de Unillanos. 4. Apoyar en el proceso de recopilación de información académica y administrativa, en programas de pregrado y posgrado, para la carga en el plataforma virtual y generación de material multimedia por parte del área técnica. 5. Colaborar en el diseño, desarrollo e implementación de los contenidos generados para el apoyo de los cursos a ofertar por el IDEAD. 6. Brindar apoyo en los procesos administrativos y académicos que el Instituto de Educación Abierta y a Distancia implemente.</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</si>
  <si>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t>
  </si>
  <si>
    <t>1. Prestar apoyo en asesorías jurídicas y proyectar respuesta de los derechos de petición presentadas en contra de la Universidad cuando le sean requeridas por el Rector. 2. Brindar el apoyo en la proyección de respuestas a las solicitudes de los órganos de control y distintas dependencias de la Universidad cuando le sean requeridas por el Rector. 3. Prestar apoyo en la elaboración y revisión de las resoluciones rectorales, circulares y actos administrativos de competencia del Rector, según sea su naturaleza. 4. Prestar apoyo en las reuniones que le fueren asignadas y participar en las mesas de trabajo requeridas por los entes de Control. 5. Coadyuvar en la elaboración y organización de los informes que deba presentar el Rector, ante el Consejo Superior Universitario, Consejo Académico, entes de Control y demás situaciones que lo ameriten. 6. Prestar apoyo en el proceso de revisión de las etapas precontractuales y contractuales de los diferentes contratos que se adelanten en la Vicerrectoría de Recursos Universitarios, que deba suscribir el señor Rector. 7. Prestar apoyo en la revisión permanente de los canales digitales que sean de manejo de la Rectoría, y del correo electrónico institucional de la Rectoría.</t>
  </si>
  <si>
    <t>1. Prestar apoyo jurídico en la proyección de conceptos jurídicos. 2. Prestar apoyo en asesorías jurídicas cuando le sean requeridas por la Asesora Jurídica. 3. Prestar apoyo jurídico en la proyección de las respuestas a las solicitudes efectuadas por los órganos de control. 4.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Prestar apoyo jurídico en la proyección o revisión de respuestas a los derechos de petición. 6. Prestar apoyo jurídico de los procesos, trámites y particularidades institucionales en materia de contratación (resoluciones, contratos, modificaciones, prórrogas y demás solicitudes) que realice la Vicerrectoría de Recursos. 7. Prestar apoyo jurídico en la proyección o revisión de actos administrativos, documentos, informes, requerimientos y circulares, a suscribir por parte de la Universidad de los Llanos, de acuerdo a la naturaleza de los mismos y conforme a la normatividad aplicable. 8. Prestar apoyo jurídico con la proyección o revisión de respuestas a los recursos que sean interpuestos contra los actos administrativos expedidos por la Universidad de los Llanos y que se trasladen al conocimiento y competencia de la oficina Asesora Jurídica. 9.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t>
  </si>
  <si>
    <t>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orientación para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posgrado. 9. Brindar apoyo en la afiliación a ARL de Monitores y Auxiliares de Docencia.</t>
  </si>
  <si>
    <t>1. Apoyar las actividades de gestión archivística de la División de Servicios Administrativos, con criterio de eficiencia, eficacia y efectividad. 2. Apoyar la recepción, revisión, clasificación, radicación, distribución y control de la correspondencia interna y externa, tanto física como digital de acuerdo con las instrucciones del jefe de la Oficina de la División de Servicios Administrativos. 3. Contribuir en la proyección de informes referentes a la gestión documental, que se requieran de la División de Servicios Administrativos para las dependencias de la institución. 4. Brindar apoyo en la elaboración de informes periódicos de las actividades realizadas. 5. Apoyar las actividades en cuanto a disposiciones legales en materia de gestión documental y archivo.  6. Apoyar el proceso de verificación del correo de la División.</t>
  </si>
  <si>
    <t>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t>
  </si>
  <si>
    <t>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31 de enero de 2020.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proceso de gestión ante las ARL y fondos de pensiones necesarios para el reconocimiento y pago de incapacidades y el reconocimiento de pensión por invalidez o indemnización por merma laboral. 13. Apoyar en el desarrollo y gestión de las incapacidades que llegan a la División de Servicios Administrativos. 14. Apoyar las gestiones de la División en el tema de nómina, relacionado con la verificación de supervivencia de pensionados.</t>
  </si>
  <si>
    <t>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 25. Apoyar la gestión de la división, en temas de prestaciones sociales, mesada pensional, mesada 14 y otros resultantes de las sentencias judiciales.</t>
  </si>
  <si>
    <t xml:space="preserve">1. Apoyar el proceso de formulación y monitoreo del Plan Anticorrupción y Atención al ciudadano (PAAC) y Mapa de Riesgos Institucional.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 7. Brindar apoyo en la elaboración del boletín estadístico de la oficina de Planeación y demás información institucional. 8. Apoyar la implementación de las buenas practicas del Modelo Integrado de Planeación y Gestión (MIPG) en los componentes definidos por la Universidad. </t>
  </si>
  <si>
    <t>1. Apoyar la evaluación del contexto institucional conforme a los cambios que impactan a los objetivos estratégicos y a los objetivos de los procesos en el marco del Sistema de Gestión de la Calidad. 2. Acompañar la mejora continua de los procesos del Sistema de Gestión de la Calidad. 3. Apoyar la implementación de herramientas que permitan hacer seguimiento y medición a los procesos. 4.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5. Apoyar la ejecución del programa anual de auditorías internas. 6. Apoyar la elaboración y presentación de informes de revisión por la alta dirección del Sistema de Gestión de la Calidad. 7. Apoyar la reestructuración y articulación del Sistema de Gestión de la Calidad. 8. Apoyar en la Planeación y ejecución de las actividades de sensibilización sobre el Sistema de Gestión de Calidad de la Universidad.</t>
  </si>
  <si>
    <t>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4. Apoyar las actividades relacionadas con la actualización y administración del micro sitio web del SIG. 5. Apoyar la planeación y ejecución del programa anual de auditorías internas. 6. Apoyar la elaboración de los informes requeridos por las unidades Académico - administrativas y entes externos que así lo requieran. 7. Apoyar la reestructuración y articulación del Sistema de Gestión de la Calidad. 8. Apoyar la planeación y ejecución de las actividades de sensibilización sobre el Sistema de Gestión de Calidad de la Universidad.</t>
  </si>
  <si>
    <t>1. Brindar apoyo en la mejora continua de los procesos del sistema de gestión de la calidad, mediante el monitoreo de las herramientas de gestión implementadas. 2.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3. Apoyar la elaboración de informes del Sistema de Gestión de la Calidad. 4. Apoyar las actividades relacionadas con la racionalización de trámites, en el marco del Plan Anticorrupción y Atención al Ciudadano y en concordancia con la plataforma SUIT. 5. Apoyar la ejecución del programa anual de auditorías internas. 6. Apoyar el monitoreo de los riesgos de gestión, indicadores de gestión, salidas no conformes y planes de mejoramiento, producto de la implementación del Sistema de Gestión de la Calidad. 7. Apoyar la planeación y ejecución de las actividades de sensibilización sobre el Sistema de Gestión de Calidad de la Universidad.</t>
  </si>
  <si>
    <t>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t>
  </si>
  <si>
    <t>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asesora de Planeación. 6. Apoyar en el proceso de actualización de tarifas de servicios ofrecidos por la Universidad de los Llanos. 7. Coadyuvar en la elaboración de las proyecciones financieras de los programas académicos. 8. Apoyar la elaboración de los análisis estadísticos de la información reportada en el boletín de la oficina asesora de Planeación y demás información institucional.</t>
  </si>
  <si>
    <t>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Brindar apoyo en el mantenimiento de la cancha de fútbol (podar con el tractor).</t>
  </si>
  <si>
    <t>1. Contribuir en el mantenimiento preventivo y correctivo de la infraestructura de la Universidad de los Llanos, conforme a los procedimientos de calidad establecidos para desarrollar la actividad. 2. Contribuir en la recolección y disposición final de los residuos generados en la Universidad de los Llanos. 3. Colaborar en la organización, limpieza y mantenimiento ordenado de la bodega y de los materiales que allí se encuentran. 4. Colaborar en el alistamiento del terreno, herramientas y andamios requeridos para la ejecución de los diversos mantenimientos de la infraestructura de la Universidad de los Llanos. 5. Participar en actividades que impliquen trabajo en alturas, cumpliendo con las normas de seguridad establecidas.  6. Apoyar en las labores de limpieza, lavado y recolección de residuos generados en el Laboratorio de Necropsia.</t>
  </si>
  <si>
    <t>1. Prestar apoyo a las transferencias documentales, realizar su revisión y colaborar con la clasificación, foliación y ordenación de expedientes del archivo de Servicios Generales. 2. Coadyuvar en actividades de programación de prácticas extramuros. 3. Apoyar en él envió de la relación de horas extras laboradas por los funcionarios de servicios generales. 4. Contribuir en la construcción y mantenimiento de las hojas de vida de los vehículos pertenecientes al parque automotor de la Universidad. 5. Apoyar en la recepción de las solicitudes de información allegadas a servicios generales y comunicarlas al supervisor.</t>
  </si>
  <si>
    <t>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Contribuir en el mantenimiento preventivo y correctivo de la infraestructura de la Universidad de los Llanos, conforme a los procedimientos de calidad establecidos para desarrollar la actividad. 3. Contribuir en la recolección y disposición final de los diferentes residuos generados en la Universidad de los Llanos. 4. Contribuir en el cumplimiento de los protocolos y procedimientos de seguridad y salud en el trabajo para la ejecución de las actividades asignadas. 5. Prestar apoyo en trabajos en Alturas.</t>
  </si>
  <si>
    <t>1. Contribuir con el servicio de limpieza de senderos. 2. Participar en las limpiezas de las zanjas. 3. Brindar apoyo en la limpieza y reparación de cubiertas y techos, así como prestar apoyo en trabajos en alturas y podas según sea necesario. 4. Cooperar en pintar paredes, pisos, techos, aceras para mantener la infraestructura en óptimas condiciones de los distintos campus. 5. Coadyuvar en el lavado de tanques aéreos y subterráneos. 6. Coadyuvar en el cargue y descargue de bienes y materiales según programación del Área de Servicios Generales.</t>
  </si>
  <si>
    <t>1. Colaborar en la inspección y cumplimiento del mantenimiento preventivo y correctivo de las redes de baja y media tensión ubicadas en la Universidad de los Llanos. 2. Contribuir en el buen uso y cuidado de las herramientas y equipos destinados al desarrollo de las actividades de mantenimiento eléctrico en la Universidad de los Llanos. 3. Prestar apoyo en trabajos en Alturas</t>
  </si>
  <si>
    <t>1. Colaborar con el proceso mensual de cierre de bancos y sus ajustes de tesorería.  2. Brindar apoyo en la identificación y revisión de Ingresos y sus terceros para proceso de depuración a través de la plataforma SIAU y su posterior facturación electrónica. 3. Apoyar en la identificación de los ingresos que se encuentran facturados en SICOF, teniendo como referencia la cuenta 13 (cuentas por pagar) para el respectivo cruce y su contabilización.  4. Contribuir en la depuración de facturas que están pendientes por cruzar en SICOF, para su contabilización y respectivo cargue en INTERFACE y Manualmente.  5. Brindar apoyo en revisar, identificar, depurar y consolidar el informe de matrículas pregrados para su correspondiente facturación.  6. Apoyar en la búsqueda de los soportes bancarios para la elaboración de las conciliaciones bancarias.  7. Brindar apoyo en la consolidación de los reportes en SICOF, para la construcción y validación de la información de los reportes mensuales denominado Cadena Presupuestal -Reporte de Gastos-, presentado a la Contraloría General de la Nación -APPUI.  8. Apoyar en la revisión de actos administrativos y saldos a favor de estudiantes en proceso de devolución.  9. Colaborar en la elaboración de comprobantes de egreso de los giros empresariales conforme a las resoluciones de devolución. 10.  Apoyar a la Tesorería en la elaboración de informes y demás requerimientos emanados por los diferentes entes de control y dependencias de la Universidad.</t>
  </si>
  <si>
    <t>1. Apoyar el registro de información relacionada con el monitoreo del Plan de Acción Institucional en las metas sobre las cuales registra responsabilidad la Vicerrectoría Académica, y sus dependencias adscritas. 2. Apoyar el registro de la información relacionada con los planes de mejoramiento derivados de auditorías internas, en articulación con las dependencias adscritas a la Vicerrectoría Académica. 3. Apoyar el registro de la información relacionada con el Plan de Mejoramiento Institucional, de cara a brindar las evidencias de avance de las metas relacionadas con la Vicerrectoría Académica. 4. Apoyar el registro de la información relacionada con la matriz de riesgos institucional. 5. Apoyar el diligenciamiento de los formatos dispuestos por el Banco de proyectos (ficha BPUNI y demás soportes) para la radicación del proyecto de inversión, relacionado con los procesos de capacitación y formación docente. 6. Apoyar el diligenciamiento del formato FO-DIE-07, como soporte del seguimiento del proyecto de inversión, a partir del reporte de ejecución presupuestal. 7. Coadyuvar con la consolidación de informes derivados del Diagnóstico Institucional (CNA) a cargo de la Vicerrectoría Académica. 8. Coadyuvar con la elaboración del informe de gestión semestral de la vicerrectoría Académica para ser presentado al Rector. 9. Apoyar la elaboración de informes con destino a instancias superiores (CSU, CA, Rectoría, entes de control). 10. Coadyuvar en la organización de las jornadas de capacitación docente, en lo concerniente a: consolidación de cronograma, citación, y garantizar los espacios y recursos para su desarrollo. 11. Contribuir con el seguimiento a la actualización de los indicadores de gestión del proceso de docencia. 12. Coadyuvar en la elaboración de informes y documentos necesarios para el desarrollo del proyecto del sistema general de regalías, BPUNI 2021000100100 “Formación de Alto Nivel de Talento Humano en Articulación con las Potencialidades y Vocaciones del Departamento del Meta - Universidad De Los Llanos, Meta “</t>
  </si>
  <si>
    <t>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Promover la oportuna comunicación entre la Vicerrectoría Académica, Consejo Académico, Consejos de Facultad y unidades académicas, con miras a garantizar el normal desarrollo de la convocatoria en el marco de la normativa institucional. 11. Apoyar el trámite de avances relacionados con proyectos de investigación y proyección social. 12. Apoyar la respuesta a solicitudes de permisos académicos. 13. Apoyar la proyección de respuestas a derechos de petición y/o solicitudes de entes externos. 14. Apoyo en la revisión de los soportes previstos en la etapa pre contractual, para la contratación de servicios del personal de Apoyó. 15. Apoyo en la revisión a los informes de ejecución de los contratos de prestación de servicios del personal de Apoyó adscrito a la Vicerrectoría Académica, y demás soportes, como requisito para el pago honorarios mensuales. 16. Apoyo en la consolidación de informes de seguimiento a la ejecución de contratos de prestación de servicios, bajo la supervisión de la Vicerrectoría Académica.</t>
  </si>
  <si>
    <t>1. Cooperar en el cargue y seguimiento de la documentación emitida en los procesos contractuales de la Vicerrectoría de Recursos Universitarios (Drive, micrositio contratación unillanos, entre otros). 2. Coadyuvar en la recopilación de información necesaria para la elaboración de informes y/o respuestas a solicitudes internas o externas asignadas a la Vicerrectoría de Recursos Universitarios. 3. Apoyar en la recopilación de información para las distintas auditorías internas o externas asignadas a la Vicerrectoría de Recursos Universitarios. 4. Colaborar en las actividades de revisión, foliación, organización general de los expedientes, cambio de carpetas, rotulación para el archivo, cierre final del expediente e inventario documental conforme a los procedimientos de gestión de archivo de la Universidad de los Llanos.</t>
  </si>
  <si>
    <t>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Colaborar en la gestión de las solicitudes relacionadas con los distintos siniestros que ocurran en la Universidad de los Llanos, en cumplimiento de la normatividad vigente de la entidad. 5. Apoyar en la gestión y trámite del pago de los seguros estudiantiles de la Universidad de los Llanos. 6. Apoyar en la revisión de minutas y demás documentos necesarios para el proceso de contratación de docentes por hora cátedra.</t>
  </si>
  <si>
    <t>1. Apoyar con la proyección, revisión y trámite de los pagos correspondientes a los contratos a cargo de la Vicerrectoría de Recursos Universitarios. 2. Colaborar en el cargue, gestión y seguimiento de la documentación generada en los procesos contractuales de la Vicerrectoría de Recursos Universitarios, utilizando plataformas como SECOP, SICOF, Drive, el micrositio de contratación de Unillanos, entre otras.</t>
  </si>
  <si>
    <t>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Apoyar las diferentes etapas de los procesos contractuales de Recursos provenientes de Regalías a cargo de la Vicerrectoría de Recursos Universitarios, conforme a la normatividad vigente de la Universidad de los Llanos.</t>
  </si>
  <si>
    <t>1. Contribuir en la proyección, revisión y trámite de las diferentes etapas de los procesos de la modalidad de contratación directa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Colaborar en la revisión y elaboración de la documentación necesaria para los procesos de comisiones de estudio de la Universidad de los Llanos.</t>
  </si>
  <si>
    <t>1. Brindar apoyo contable para el trámite, revisión y proyección de los diferentes pagos a cargo de la Vicerrectoría de Recursos Universitarios, utilizando el sistema de información financiera SICOF y los procedimientos vigentes. 2. Cooperar con el diligenciamiento del informe SIRECI a cargo de la Vicerrectoría de Recursos Universitarios. 3. Brindar apoyo en el cargue de órdenes de pago en la herramienta de control de contratos para las auditorías internas o externas, asignadas a la Vicerrectoría de Recursos Universitarios.</t>
  </si>
  <si>
    <t>1. Contribuir en los procesos académico-administrativos de los programas ofertados en el campus Boquemonte de acuerdo a los procedimientos establecidos por la Universidad. 2. Apoyar en la verificación de la asistencia en los procesos de docencia de los programas ofertados en el campus Boquemonte (Control de Asistencia a Clase). 3. Colaborar en la recepción, custodia y entrega de los formatos FODOC23 del programa de administración de empresas ofertado en el campus Boquemonte. 4. Prestar apoyo en la atención a la comunicad universitaria (estudiantes y docentes). 5. Apoyar las actividades encaminadas a la conservación, sostenimiento, mantenimiento y operación de las instalaciones físicas del campus Boquemonte. 6. Apoyar la custodia y gestión del inventario físico y documental del campus Boquemonte.</t>
  </si>
  <si>
    <t>1. Colaborar en las actividades de revisión, foliación, organización general de los expedientes, cambio de carpetas y rotulación para el archivo de la Vicerrectoría de Recursos Universitarios, conforme a los procedimientos de gestión de archivo de la Universidad de los Llanos. 2. Cooperar en la actualización de la tabla documental de cada uno de los expedientes contractuales, de conformidad con la normatividad vigente.</t>
  </si>
  <si>
    <t>1. Apoyar con la proyección, revisión y trámite de los pagos correspondientes a los contratos a cargo de la Vicerrectoría de Recursos Universitarios. 2. Colaborar en el cargue, gestión y seguimiento de la documentación generada en los procesos contractuales de la Vicerrectoría de Recursos Universitarios, utilizando plataformas como SECOP, SICOF, Drive, el micrositio de contratación de Unillanos, entre otras. 3. Coadyuvar en la proyección de informes o solicitudes internas o externas asignadas a la Vicerrectoría de Recursos Universitarios. 4. Colaborar en las auditorías internas y externas asignadas a la Vicerrectoría de Recursos Universitarios de los procesos de gestión de bienes y servicios.</t>
  </si>
  <si>
    <t>1. Contribuir en la gestión de los contratos de prestación de servicios profesionales y de apoyo a la gestión a cargo de la Vicerrectoría de Recursos Universitarios. 2. Apoyar con la revisión, cargue y trámite de la documentación relacionada con la supervisión a los contratos de prestación de servicios profesionales y de apoyo a la gestión a cargo de la Vicerrectoría de Recursos Universitarios. 3. Contribuir en el seguimiento al correcto diligenciamiento de la herramienta de control, análisis y planeación de las actividades asignadas a la Vicerrectoría de Recursos Universitarios.</t>
  </si>
  <si>
    <t>1.  Contribuir con el levantamiento e identificación de los requisitos necesarios para la realización y programación de módulos sobre: Proceso de Inscripciones y Matricula Online, Recibo de Matriculas/Certificados en línea, seguimiento al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3. Coadyuvar en los procesos tecnológicos que permitan garantizar el buen funcionamiento y sostenibilidad constante y tecnológica en los siguientes procesos: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4. Colaborar en el desarrollo de programación e interfaz, manejo de servidor (es), hosting, seguridad, portabilidad y las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la oficina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 11. Contribuir con los procesos de calidad y planes de mejora.</t>
  </si>
  <si>
    <t>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t>
  </si>
  <si>
    <t>1. Proponer a la supervisión la ejecución de acciones encaminadas a fortalecer, ampliar y mejorar los sistemas de información desarrollados por el Área de Sistemas. 2. Cooperar con el análisis y documentación de las especificaciones de requerimientos, diagramas y gráficas de flujo e historias de usuario que deben seguir los desarrolladores de software, utilizando los formatos establecidos en el proceso de Gestión de TIC. 3. Contribuir con la elaboración de los casos de prueba (de forma manual o automática), análisis de resultados y notificación de errores al equipo de desarrollo. 4. Cooperar en la elaboración de los cronogramas de desarrollo de los proyectos que le sean asignados. 5. Cooperar con el repositorio de información de los proyectos gestionando y almacenando la documentación que le haya sido asignado. 6. Asistir a las reuniones a las que sea convocada en el marco del desarrollo de sus actividades y atender las directrices que sean emanadas de estas.</t>
  </si>
  <si>
    <t>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t>
  </si>
  <si>
    <t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t>
  </si>
  <si>
    <t>1. Proponer a la supervisión la ejecución de acciones encaminadas a fortalecer, ampliar y mejorar los sistemas de información desarrollados por el Área de Sistemas. 2. Cooperar con la elaboración y publicación de la documentación de usuario referente a módulos y procesos de los sistemas de información desarrollados por el Área de Sistemas. 3. Contribuir en la actualización y publicación de la documentación de usuario de los sistemas de información desarrollados por el Área de Sistemas. 4. Apoyar en la aplicación de pruebas de calidad al software desarrollado por el Área de Sistemas y notificar los resultados al equipo de desarrollo, atendiendo los procedimientos establecidos en el proceso de Gestión de TIC. 5. Coadyuvar con la capacitación y apoyo a los usuarios de los sistemas de información desarrollados por el Área de Sistemas. 6. Brindar apoyo en elaborar y mantener actualizado el repositorio de la documentación generada para los usuarios de los sistemas de información desarrollados por el Área de Sistemas. 7. Asistir a las reuniones a las que sea convocada en el marco del desarrollo de sus actividades y atender las directrices que sean emanadas de estas.</t>
  </si>
  <si>
    <t>1. Proponer a la supervisión la ejecución de acciones encaminadas a fortalecer, ampliar y mejorar los sistemas de información desarrollados por el Área de Sistemas. 2. Apoyar en el análisis y priorización de los requerimientos de desarrollo, mantenimiento y soporte de los sistemas de información desarrollados por el Área de Sistemas. 3. Cooperar con la asignación, seguimiento y retroalimentación de planes de trabajo y tareas que se establezcan con el equipo de desarrolladores de software del Área de Sistemas. 4. Apoyar en la preparación y realización de reuniones de socialización y gestión sobre el avance o entrega de los módulos de los sistemas de información desarrollados por el Área de Sistemas. 5. Apoyar a la supervisión en la verificación del cumplimiento del procedimiento establecido para el desarrollo del software. 6. Coadyuvar en la gestión de la documentación técnica y de usuario relacionada con los sistemas de información desarrollados por el Área de Sistemas. 7. Asistir a las reuniones a las que sea convocada en el marco del desarrollo de sus actividades y atender las directrices que sean emanadas de estas.</t>
  </si>
  <si>
    <t>1. Proponer a la supervisión la ejecución de acciones encaminadas a fortalecer, ampliar y mejorar los sistemas de información desarrollados por el Área de Sistemas. 2. Contribuir con el análisis, desarrollo, pruebas e implementación del módulo de Internacionalización y la actualización del módulo de Pruebas Saber Pro del Sistema de Información Académico de la Universidad de los Llanos (SIAU), atendiendo los procedimientos establecidos en el proceso de Gestión de TIC. 3. Colaborar con la elaboración de la documentación técnica del módulo de Internacionalización y del módulo de Pruebas Saber Pro del SIAU. 4. Brindar soporte técnico a los usuarios finales, resolviendo las inquietudes/solicitudes relacionadas con la operación y funcionamiento de los módulos del SIAU que le haya sido asignado. 5. Bridar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</si>
  <si>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el Área de Sistemas. 2. Contribuir con el análisis, desarrollo, pruebas e implementación de nuevas funcionalidades del módulo de Bienestar Institucional del Sistema de Información Académico de la Universidad de los Llanos (SIAU), atendiendo los procedimientos establecidos en el proceso de Gestión de TIC. 3. Contribuir con el mantenimiento, actualización y pruebas del módulo existente de Bienestar Institucional del SIAU, atendiendo los procedimientos establecidos en el proceso de Gestión de TIC. 4. Colaborar con la elaboración de la documentación técnica del módulo de Bienestar Institucional del SIAU.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</si>
  <si>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el Área de Sistemas. 2. Contribuir con el análisis, desarrollo, pruebas, implementación y documentación de nuevos reportes para el Sistema de Información Académico de la Universidad de los Llanos (SIAU), atendiendo los procedimientos establecidos en el proceso de Gestión de TIC. 3. Coadyuvar con el mantenimiento, actualización y pruebas de los reportes existentes en el SIAU, atendiendo los procedimientos establecidos en el proceso de Gestión de TIC. 4. Colaborar con la elaboración de la documentación técnica de los reportes nuevos y de los que sean actualizados en el SIAU.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nuevos reportes y la actualización de reportes existentes en el SIAU y la elaboración de la documentación técnica. 7. Apoyar la revisión de la documentación de usuario, la entrega de los reportes desarrollados y las capacitaciones que al respecto se requieran. 8. Asistir a las reuniones a las que sea convocado en el marco del desarrollo de sus actividades y atender las directrices que sean emanadas de estas.</t>
  </si>
  <si>
    <t>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Colaborar en el diseño de instrumentos de seguimiento a las actividades del IDEAD.</t>
  </si>
  <si>
    <t>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brindar respuesta a inquietudes de profesores y estudiantes en temas relacionados con el uso de plataforma Moodle y herramientas de apoyo a la formación. 6. Colaborar en el diseño de instrumentos de seguimiento a las actividades del IDEAD.</t>
  </si>
  <si>
    <t>1. Contribuir al desarrollo de contenidos académicos y administrativos establecidos por UNILLANOS y utilizada por el IDEAD. 2. Coordinar y apoyar en la dirección de las transmisiones de eventos académicos institucionales apoyados por el Instituto de Educación Abierta y a Distancia. 3. Coadyuvar en el diseño de contenido multimedia interactivo, como presentaciones, videos y actividades educativas, para los cursos ofertados por el IDEAD. 4. Brindar apoyo en el soporte técnico a docentes y estudiantes para el uso efectivo del campus virtual Unillanos (Moodle) y otras herramientas tecnológicas implementadas en el IDEAD.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Desarrollar y coordinar capacitaciones dirigidas a la comunidad Unillanista, impulsados por el IDEAD. 7. Brindar apoyo en los procesos administrativos y académicos que el Instituto de Educación Abierta y a Distancia implemente.</t>
  </si>
  <si>
    <t>1. Apoyar los procesos de la educación a distancia y continua de la Unillanos. 2. Brindar soporte técnico a estudiantes y docentes en la solución de inquietudes y solicitudes en temas relacionados con el uso del campus virtual Unillanos (Moodle) y herramientas de apoyo para la formación. 3. Brindar capacitación a estudiantes y docentes en el uso del campus virtual, enfocado en los procedimientos y actividades relacionadas con la integración del modelo de educación digital de la Unillanos. 4. Coadyuvar a la generación y coordinación de contenido digital para la oferta del IDEAD en el campus virtual Unillanos. 5. Colaborar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Brindar apoyo en los procesos administrativos y académicos que el Instituto de Educación Abierta y a Distancia implemente.</t>
  </si>
  <si>
    <t>1. Brindar apoyo de soporte estructural en las modalidades de educación hibrida y virtual. 2. Apoyar y acompañar el diseño de ambientes virtuales de aprendizaje. 3.Brindar apoyo en la implementación de estrategias del modelo de educación digital de la universidad (MediU). 4. Contribuir con la elaboración de los lineamientos de soporte para las modalidades hibrida y virtual de la universidad de los llanos. 5. Brindar apoyo y dar seguimiento a la generación del diseño instruccional de la oferta hibrida y virtual del IDEAD.</t>
  </si>
  <si>
    <t>1. Apoyar el diseño, implementación, divulgación y seguimiento de convocatorias internas de movilidad académica saliente de estudiantes presentación de ponencias, cursos cortos, participación en eventos, misiones académicas y estancias de investigación. 2. Apoyar el diseño, implementación, divulgación y seguimiento de convocatorias internas de movilidad entrante de docentes nacionales o extranjeros que participan con una agenda de cooperación relacionada con las tres funciones misionales. 3. Contribuir en el acompañamiento a programas académicos, facultades, escuelas, entre otras áreas que se postulen a movilidad entrante. 4. Contribuir en la asesoría y seguimiento de los estudiantes que se postulan de movilidad saliente en de presentación de ponencias, cursos cortos, participación en eventos, misiones académicas y estancias de investigación. 5. Coadyuvar en la consolidación de información de docentes en movilidad saliente que participan en presentación de ponencias, cursos cortos, participación en eventos, misiones académicas y estancias de investigación. 6. Contribuir al seguimiento del proyecto de inversión de Internacionalización. 7. Coadyuvar en el reporte interno de OIRI los datos relacionados con movilidad de los programas académicos y con el registro SIRE de extranjeros en movilidad entrante.</t>
  </si>
  <si>
    <t>1. Apoyar la gestión y seguimiento de las funcionalidades del sistema MoveOn de QS Stars.  2. Apoyar la actualización del micro sitio web del área de internacionalización. 3. Apoyar las reuniones con el área de sistemas en el desarrollo del Módulo de Internacionalización del SIAU. 4. Apoyar las jornadas de sensibilización y capacitación que realiza OIRI a estudiantes y comunidad académica.  5. Coadyuvar en el seguimiento y consolidación de información de profesores con certificación internacional de segunda lengua que incorporan la segunda lengua en su actividad docente. 6. Contribuir en la consolidación de información de egresados que se encuentran en el exterior. 7. Apoyar las actividades de inventario propias del área de internacionalización y de archivo.</t>
  </si>
  <si>
    <t>1. Cooperar con el diseño e implementación y seguimiento de la estrategia de internacionalización con enfoque global e intercultural y su incorporación en los programas académicos que se encuentren en procesos de autoevaluación de acuerdo a los lineamientos establecidos. 2. Contribuir en el seguimiento de las actividades desarrolladas en las redes académicas e investigativas a las que pertenece la Universidad. 3. Brindar apoyo en el seguimiento de las asociaciones internacionales a las que pertenece la universidad en el proceso de inscripción y seguimiento de actividades conjuntas. 4. Apoyar la gestión de internacionalización en el aula en estrategias profesor invitado, cursos con proyectos COIL y clases espejo y en la participación de docentes y estudiantes en estas actividades. 5. Contribuir en la consolidación de informes e indicadores relacionados con el plan de mejoramiento institucional y de programas en términos de acreditación y de auditorías internas.</t>
  </si>
  <si>
    <t>1. Apoyar la gestión de suscripción y seguimiento de convenios a nivel internacional. 2. Coadyuvar en el proceso de liquidación de convenios de responsabilidad de OIRI que culminan su vigencia. 3. Apoyar la gestión de convocatorias de cooperación internacional que fomenten el intercambio de conocimiento y de experiencias académicas, culturales, técnicas y científicas y en encuentros de relacionamiento académico. 4. Cooperar en la identificación de nuevos aliados estratégicos en el marco de los eventos internacionales en los que participa la Universidad de los Llanos. 5. Coadyuvar en el reporte interno que debe realizar OIRI en el Plan de mejoramiento institucional, indicadores y los datos relacionados con los convenios internacionales y nuevas alianzas.</t>
  </si>
  <si>
    <t>1. Coadyuvar a la coordinación del sistema de laboratorios en la planeación y/o ejecución de capacitaciones en relación a la gestión del Aseguramiento Metrológico. 2. Apoyar a la coordinación del sistema de laboratorios en la planeación, revisión, ajuste, ejecución y seguimiento del Procedimiento de Aseguramiento Metrológico (PD-GAA-78) de los Equipos de laboratorios. 3. Apoyar la supervisión del diligenciamiento del libro de aseguramiento metrológico de los laboratorios de la universidad. 4. Brindar apoyo a los laboratorios para capacitar, guiar, confirmar, asegurar, la ejecución del Procedimiento de Aseguramiento Metrológico (PD-GAA-78) de los Equipos de laboratorios. 5. Apoyar a la Coordinación de Laboratorios en las reuniones del Comité Institucional del Sistema de Laboratorios de la Universidad de los Llanos. 6. Apoyar a la coordinación del sistema de laboratorios en la formulación de proyectos de inversión en la metodología establecida por el banco de proyecto. 7. Apoyar a la coordinación del sistema de laboratorios en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9. Apoyar a la coordinación del sistema de laboratorios en la atención de las auditorías Internas y/o externas definidas en la universidad. 10. Coadyuvar a la coordinación del sistema de  laboratorios en el cumplimiento de los requisitos legales, la normatividad y directrices de la universidad.</t>
  </si>
  <si>
    <t>1. Brindar apoyo a la Coordinación de Laboratorios en las reuniones del Comité Institucional del Sistema de Laboratorios de la Universidad de los Llanos. 2. Apoyar la planeación estratégica de la gestión del Sistema de Laboratorios de la Universidad de los Llanos.  3. Coadyuvar a la coordinación del sistema de laboratorios en el cumplimiento de los requisitos legales, la normatividad y directrices de la universidad.  4. Brindar apoyo a la coordinación del sistema de laboratorios en la formulación de proyectos de inversión en la metodología establecida por el banco de proyecto.  5. Apoyar a la coordinación del sistema de laboratorios en el seguimiento de la ejecución de proyectos de inversión. 6. Apoyar a la coordinación de laboratorios en la gestión del riesgo y la implementación del SGA en los laboratorios. 7. Brindar apoyo a la coordinación del sistema de laboratorios en la planeación, revisión, ajuste, ejecución y seguimiento del Procedimiento de Aseguramiento Metrológico (PD-GAA-78) de los Equipos de laboratorios.  8. Apoyar la revisión y ajuste de la documentación de los Laboratorios (planes, manuales, procedimientos, formatos, indicadores de gestión, mapa de riesgos, etc), cuando se requiera. 9. Contribuir en la articulación de la Coordinación del sistema de Laboratorios con las dependencias de la universidad como seguridad y salud, ambiental, planeación entre otras en relación al quehacer misional del sistema de laboratorio. 10. Apoyar a la coordinación del sistema de laboratorios en la supervisión del control de inventario de reactivos (FO- GAA 15) de los Laboratorios y del software definido por el SL. 11. Contribuir en la articulación de la Coordinación del sistema de Laboratorios con las dependencias de la universidad como seguridad y salud, ambiental, planeación entre otras en relación al quehacer misional del sistema de laboratorio.</t>
  </si>
  <si>
    <t>1. Contribuir con el análisis y documentación de las especificaciones de requerimientos, diagramas y gráficas de flujo e historias de usuario, desarrollo, pruebas e implementación de los módulos de Proyección Social del Sistema de Información Académico de la Universidad de los Llanos (SIAU), atendiendo los procedimientos establecidos en el proceso de Gestión de TIC. 2. Colaborar con la elaboración de la documentación técnica de los módulos. 3. Brindar soporte técnico a los usuarios finales, resolviendo las inquietudes/solicitudes relacionadas con la operación y funcionamiento de los módulos de Proyección social. 4. Contribuir en la elaboración y aportes al plan de trabajo en donde se establezca el tiempo de respuesta para atender el desarrollo, el mantenimiento y mejora de funcionalidades de los módulos de proyección social. 5. Apoyar la revisión de la documentación de usuario y las capacitaciones que se requieran sobre el funcionamiento de los módulos. 6. Apoyar los procesos de actualización y mantenimiento de los micrositios web destinados a la visibilización del sistema de proyección social.</t>
  </si>
  <si>
    <t>1. Contribuir con el manejo locativo, sanitario, reproductivo y nutricional de las producciones de especies menores del área pecuaria y de la unidad de vivero de la unidad rural Barcelona. 2. Apoyar a los docentes para la realización de prácticas, proyectos de aula y de investigación en la unidad rural. 3. Contribuir en el manejo de inventarios de las producciones de especies menores del área pecuaria y del vivero de la granja Barcelona.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las unidades de especies menores y vivero de la granja Barcelona. 7. Contribuir en el desarrollo integral de los programas y proyectos de investigación y transferencia de tecnología, que se ejecuten en el Centro Agrario de Producción. 8. Brindar apoyo en el manejo de los elementos e instalaciones para las prácticas de los estudiantes, así como proyectos de investigación. 9. Apoyar en las actividades de la Unidad Rural con sus conocimientos agropecuarios. 10. Apoyar las actividades realizadas en la Institución para elevar la productividad de la granja.</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</si>
  <si>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t>
  </si>
  <si>
    <t>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</si>
  <si>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t>
  </si>
  <si>
    <t>1. Prestar apoyo en la gestión, organización, manejo y custodia del archivo documental de la Escuela de Ciencias Animales. 2. Contribuir al desarrollo de las actividades de la dependencia mediante la recepción, redacción y envío de comunicaciones, así como la atención telefónica y la organización de la información física y digital. 3. Apoyar las iniciativas que buscan el fortalecimiento de la actividad docente, la gestión administrativa y la atención al usuario. 4. Colaborar en la planificación, logística y asistencia de las reuniones del Comité de Escuela y el Claustro Docente. 5. Prestar apoyo en la redacción y elaboración de actas para las reuniones del Comité de Escuela y del Claustro Docente. 6. Contribuir en proceso de proyección e ingreso de las responsabilidades académicas en el Sistema de Información Académico de la Universidad de los Llanos (SIAU) y en el manejo de otros aplicativos y bases de datos. 7. Brindar apoyo en la implementación de conocimientos básicos en Tecnologías de la Información y la Comunicación (TIC). 8. Apoyar en la recopilación de datos e información que alimenten los diferentes indicadores del área. 9. Colaborar en la redacción y entrega de informes requeridos por las distintas instancias académicas y administrativas. 10. Participar activamente en programas de capacitación, formación y desarrollo para fortalecer competencias laborales, mejorar el desempeño y elevar la calidad de la atención al usuario, garantizando una respuesta eficiente y efectiva a sus necesidades.</t>
  </si>
  <si>
    <t>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</si>
  <si>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 xml:space="preserve">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 6. Prestar apoyo en la gestión, manejo y custodia del archivo documental de los Posgrados en Producción Tropical Sostenible. 7. Colaborar con la logística de las reuniones del Comité de Posgrados en Producción Tropical Sostenible. 8. Prestar apoyo en la elaboración de actas del Comité de Posgrados en Producción Tropical sostenible. 9. Contribuir en la proyección e ingreso de las responsabilidades académicas en el Sistema de Información Académico de la Universidad de los Llanos – SIAU". </t>
  </si>
  <si>
    <t>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 14. Prestar apoyo a estudiantes y docentes en el uso de la plataforma Moodle de la Universidad de los Llanos.</t>
  </si>
  <si>
    <t>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t>
  </si>
  <si>
    <t>1. Apoyar con la realización de actividades para el cumplimiento de los procesos de mejoramiento y acreditación del desarrollo, ejecución del direccionamiento curricular. 2. Apoyar en recibir las solicitudes y la correspondencia externa o de las demás dependencias internas que son dirigidas a la Facultad, distribuir para su trámite o respuesta, hacer seguimiento para su respuesta en los tiempos establecidos. 3. Contribuir en la debida elaboración de respuestas de la correspondencia externa o interna que recibe la Decanatura, como en la elaboración de informes relacionados con procesos de la dependencia.  4. Apoyar en la proyección y remisión de oficios según el requerimiento pertinente del Decano y mantener informados por medio de los canales institucionales a los docentes, estudiantes sobre los procesos académicos y administrativos. 5. Cooperar con los procesos administrativos de la Secretaria Académica y los programas de pregrados y posgrado. 6. Apoyar en la atención y suministro de información a los usuarios internos y externos de acuerdo con la normativa y procesos mediante los canales institucionales de comunicación establecidos. 7. Coadyuvar en la elaboración de los informes administrativos. 8. Brindar apoyo en la revisión, verificación y cumplimiento de los soportes para pago de docentes de hora catedra enviadas por las escuelas de la facultad, para dar posterior trámite a la firma del decano. 9. Adelantar los procesos de gestión documental de la dependencia, que permita llevar el control de los documentos, datos, elementos y correspondencia, relacionados con los asuntos de competencia, de acuerdo con la normatividad vigente y los lineamientos y procedimientos institucionales aplicables. 10. Brindar apoyo en la actualización de la agenda del Decano de acuerdo con los procedimientos establecidos para tal fin.</t>
  </si>
  <si>
    <t>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t>
  </si>
  <si>
    <t>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t>
  </si>
  <si>
    <t>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t>
  </si>
  <si>
    <t>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t>
  </si>
  <si>
    <t>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t>
  </si>
  <si>
    <t>1. Colaborar en la asistencia a eventos para realizar promoción de los programas de posgrados y apoyar en el seguimiento de las personas o instituciones interesadas. 2. Ayudar en la atención y solicitud de los requerimientos para la contratación y pago de los docentes de los posgrados de la FCS. 3. Coadyuvar el seguimiento de la planeación académica de los posgrados de la FCS. 4. Apoyar y realizar acompañamiento logístico al desarrollo de las entrevistas para aspirantes inscritos de los posgrados de la facultad. 5. Colaborar en la ejecución y seguimiento de los Planes de Mejora y Planes de Acción de los programas, de acuerdo a los lineamientos dados por cada Director de programa. 6. Colaborar con el seguimiento y ejecución a los planes de mejoramiento administrativos de los posgrados de la FCS. 7. Contribuir en la planeación administrativa de los procesos de registro calificado, autoevaluación y acreditación de los posgrados de la facultad. 8. Apoyar el director en la documentación y consecución o construcción de evidencias y anexos relacionados con las condiciones administrativas, de infraestructura y financieras, así como de medios educativos. 9. Colaborar en el seguimiento y apoyo a la ejecución de los Ingresos y Egresos de cada programa de posgrados de la facultad. 10. Coadyuvar en la promoción y oferta de los programas de posgrado en salud y educación continua. 11. Contribuir en la planeación de las actividades administrativas de educación continua de los posgrados. 12. Apoyar a los directores de programa en el proceso de formulación, ejecución y seguimiento de los proyectos y actividades de extensión de los programas, así como en los procesos de publicidad y mercadeo de las actividades de extensión. 13. Colaborar con el seguimiento a las actividades en los programas de bienestar para los estudiantes de Posgrados de la FCS. 14. Apoyar los procesos administrativos para la movilidad académica de los estudiantes de posgrados. 15. Gestionar el diseño y presentación de propuestas de inversión, participación de convocatorias y proyectos BPUNI de los programas de posgrados. 16. Gestionar ante las unidades internas y entes externos, el procedimiento administrativo para la postulación por parte de los estudiantes de maestría. 17. Apoyar en las reuniones de comité de programa de posgrados y de los directores de Posgrados.</t>
  </si>
  <si>
    <t>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t>
  </si>
  <si>
    <t>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t>
  </si>
  <si>
    <t>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t>
  </si>
  <si>
    <t>1. Colaborar en el desarrollo de las actividades de la dependencia como:  atención al público de manera presencial, telefónica o virtual, recepción, redacción o proyección de respuestas y revisión de correos electrónicos.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Brindar apoyo en la elaboración de informes que sean requeridos por las diferentes instancias.</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</si>
  <si>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t>
  </si>
  <si>
    <t>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</si>
  <si>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t>
  </si>
  <si>
    <t>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t>
  </si>
  <si>
    <t>1. Contribuir en la elaboración de informes requeridos por los diferentes entes de control que supervisan a la Universidad. 2. Contribuir en la elaboración de propuestas de proyectos de inversión en infraestructura física y tecnológica para garantizar el mejoramiento de las condiciones de calidad, la sostenibilidad del crecimiento y el fortalecimiento de todas las dependencias en sus diversas actividades. 3. Brindar apoyo en la gestión, coordinación y administración de proyectos que se desarrollen al interior de la Facultad. 4.  Apoyar en la elaboración de planes, programas y demás documentos que soliciten las dependencias al interior de la Universidad. 5. Brindar apoyo en la recopilación de información de las diferentes dependencias de la Facultad con el objetivo de generar los reportes correspondientes para ser consolidados y presentados a las instancias superiores para a su vez ser consolidadas en el informe general de la Universidad. 6. Brindar apoyo en las acciones necesarias para la elaboración y suscripción de Convenios nacionales e internacionales para la extensión de servicios que permitan el desarrollo y puesta en marcha de proyectos de innovación, educación continuada, prácticas y pasantías para los alumnos de la Facultad y demás formas de acción universitaria. 7. Apoyar la elaboración de informes de cumplimiento de los distintos procesos y proyectos asignados bajo supervisión de la Facultad. 8. Contribuir en la atención de las necesidades que se presenten y que sean de competencia para hacer las gestiones necesarias para dar la solución pertinente. 9. Brindar apoyo, seguimiento y verificación a los procesos de comisiones de estudio de los docentes adscritos a los Departamentos, Instituto y Escuela de la Facultad. 10. Apoyar las comunicaciones de la decanatura con las diferentes dependencias de la Facultad con el fin de facilitar los procesos al interior de la facultad. 11. Prestar apoyo en las actividades y gestiones necesarias en el marco de los procesos de acreditación de la alta calidad, renovación de registro calificado de todos los programas inmersos en estos procesos y registro calificado de las nuevas ofertas académicas que se construyan al interior de la Facultad. 12. Contribuir con las acciones y gestiones necesarias que lleven al cumplimiento de las actividades, planes y programas propuestos en el Plan de Acción de la Facultad. 13. Apoyar la recopilación de información de diferentes herramientas con el objetivo de consolidar los datos y generar los reportes e informes de gestión correspondientes al Plan de Acción de la Facultad.</t>
  </si>
  <si>
    <t>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que se genere de los procesos propios a la Escuela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 la Escuela.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 Escuela. 12. Apoyar en la elaboración del inventario documental y modificaciones al acta de descarte. 13. Apoyar en la gestión para las convocatorias docentes de la Escuela de ingeniería. 14. Apoyar la logística para la realización de claustros académicos. 15. Apoyar a los programas académicos brindando información en el marco de los procesos de acreditación.</t>
  </si>
  <si>
    <t>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director del departamento de biología y química. 3. Apoyar a los directores con la organización de la correspondencia, citaciones y elaboración de actas, que se generen en el desarrollo del comité de departamento de biología y química. 4. Contribuir en la publicación y difusión de la información que se genere de los procesos propios del departamento de biología y química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de biología y química. 12. Apoyar en la elaboración del inventario documental y modificaciones al acta de descarte. 13. Apoyar en la gestión para las convocatorias docentes del departamento de biología y química. 14. Apoyar la logística para la realización de claustros académicos. 15. Apoyar a los programas académicos brindando información en el marco de los procesos de acreditación.</t>
  </si>
  <si>
    <t>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director del departamento de matemáticas y física. 3. Apoyar a los directores con la organización de la correspondencia, citaciones y elaboración de actas, que se generen en el desarrollo del comité de departamento de matemáticas y física. 4. Contribuir en la publicación y difusión de la información que se genere de los procesos propios del departamento de matemáticas y física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matemáticas y física. 12. Apoyar en la elaboración del inventario documental y modificaciones al acta de descarte. 13. Apoyar en la gestión para las convocatorias docentes del departamento matemáticas y física. 14. Apoyar la logística para la realización de claustros académicos. 15. Apoyar a los programas académicos brindando información en el marco de los procesos de acreditación.</t>
  </si>
  <si>
    <t>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t>
  </si>
  <si>
    <t xml:space="preserve">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Prestar apoyo en las actividades inmersas en el manejo adecuado del material documental que se genere al interior de la dependencia. 3. Apoyar los procesos operativos, logísticos y administrativos institucionales de los programas de posgrados adscritos a la Escuela de Ingeniería de la Facultad. 4. Apoyar las direcciones de posgrados en la elaboración de los informes de ejecución y seguimiento a actividades de la Facultad. 5. Participar en la promoción y difusión de los programas académicos de posgrados. 6. Contribuir en la atención de las necesidades que se presenten y que sean de competencia para hacer las gestiones necesarias para dar la solución pertinente.  </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</si>
  <si>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t>
  </si>
  <si>
    <t>1. Proponer a la supervisión la ejecución de acciones encaminadas a fortalecer, ampliar y mejorar los sistemas de información desarrollados por el Área de Sistemas. 2. Contribuir con el análisis, desarrollo, pruebas e implementación del módulo de Proyección Social, el módulo de Granja y el módulo de Convenios del Sistema de Información Académico de la Universidad de los Llanos (SIAU), atendiendo los procedimientos establecidos en el proceso de Gestión de TIC. 3. Colaborar con la elaboración de la documentación técnica relacionada con las funcionalidades nuevas y existentes del SIAU que le haya sido asignado. 4. Brindar soporte técnico a los usuarios finales, resolviendo las inquietudes/solicitudes relacionadas con la operación y funcionamiento de los módulos del SIAU que le haya sido asignado. 5.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</si>
  <si>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el Área de Sistemas.2. Contribuir con el análisis, desarrollo, pruebas e implementación de la tercera fase del Sistema de Alertas Tempranas en el Sistema de Información Académico de la Universidad de los Llanos (SIAU), atendiendo los procedimientos establecidos en el proceso de Gestión de TIC. 3. Contribuir con el mantenimiento, actualización y pruebas de la primera y segunda fase del Sistema de Alertas Tempranas del SIAU, atendiendo los procedimientos establecidos en el proceso de Gestión de TIC. 4. Colaborar con la elaboración de la documentación técnica de los módulos que le hayan sido asignados.5.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</si>
  <si>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la Oficina de Sistemas. 2. Contribuir con el análisis, desarrollo, pruebas e implementación del sistema de información del Sistema de Investigaciones, atendiendo los procedimientos establecidos en el proceso de Gestión de TIC. 3. Colaborar con la elaboración de la documentación técnica del sistema de información del Sistema de Investigaciones. 4. Brindar soporte técnico a los usuarios finales, resolviendo las inquietudes/solicitudes relacionadas con la operación y funcionamiento del sistema de información del Sistema de Investigaciones. 5. Elaborar y aportar plan de trabajo en donde se establezca el tiempo de respuesta para atender el desarrollo de funcionalidades nuevas, el mantenimiento y mejora de funcionalidades existentes en el sistema de información del Sistema de Investigaciones. 6. Apoyar la revisión de la documentación de usuario y las capacitaciones que se requieran sobre el funcionamiento del sistema de información del Sistema de Investigaciones. 7. Asistir a las reuniones a las que sea convocado en el marco del desarrollo de sus actividades y atender las directrices que sean emanadas de estas.</t>
  </si>
  <si>
    <t>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t>
  </si>
  <si>
    <t xml:space="preserve">1. Colaborar en al generación y desarrollo de nuevos proyectos de investigación para el Instituto de Ciencias Ambientales de la Orinoquia Colombiana (ICAOC). 2. Apoyar en el análisis de información cuantitativa, cualitativa y análisis estadisitcos generados por los proyectos de investigación del Instituto de Ciencias Ambientales de la Orinoquia Colombiana. 3. Cooperar en la elaboración de manuscritos de investigación e informes técnicos de avance de los proyectos de investigación desarrollados en el ICAOC. 4. Cooperar en las actividades académicas, investigativas y de divulgación que se adelanten por el Instituto de Ciencias Ambientales de la Orinoquía Colombiana (ICAOC). </t>
  </si>
  <si>
    <t>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t>
  </si>
  <si>
    <t>1. Cooperar con la revisión, análisis y seguimiento de la información documental y financiera generada en las actividades y procesos llevados a cabo en el Instituto de Ciencias Ambientales de la Orinoquia Colombiana (ICAOC). 2. Colaborar en la gestión administrativa requerida en la ejecución de procesos financieros desarrollados por los acuerdos, convenios y contratos que se ejecutan en el Instituto de Ciencias Ambientales de la Orinoquia Colombiana (ICAOC). 3. Coadyuvar en los procesos de cotización y facturación de los servicios del Instituto de Ciencias Ambientales de la Orinoquia Colombiana (ICAOC) en el marco de los sistemas de aseguramiento de calidad. 4. Apoyar las actividades académicas y de investigación que se adelanten por el Instituto de Ciencias Ambientales de la Orinoquía Colombiana (ICAOC).</t>
  </si>
  <si>
    <t>1. Contribuir en la revisión de los procedimientos actuales para la elaboración de documentos presupuestales (Disponibilidades, Compromisos, Traslados Presupuestales entre otros). 2. Colaborar en la realización de una propuesta sobre las mejores prácticas frente a los procesos financieros previamente revisados. 3. Coadyuvar en la socialización de las mejores prácticas aprobadas para el área financiera (Presupuesto, Contabilidad y Tesorería). 4. Apoyar para la atención a las inquietudes presentadas por los funcionarios del área financiera (Presupuesto, Contabilidad y Tesorería). 5. Contribuir en la actualización y capacitación a los funcionarios del área financiera (Presupuesto, Contabilidad y Tesorería) en los diferentes procesos y cambios normativos. 6. Coadyuvar en el acompañamiento trimestral en la generación de los reportes a los entes de control. 7. Colaborar en el acompañamiento para la revisión y respuesta a requerimientos de los diferentes entes de control o directivos de la entidad. 8. Apoyar en la realización del seguimiento de la taxonomía de centros de costos. 9. Contribuir en el acompañamiento para la estructuración de los presupuestos de ingreso y gastos. 10. Apoyar en el acompañamiento para el proceso de cierre y apertura de la vigencia.</t>
  </si>
  <si>
    <t>1. Apoyar técnica y administrativamente el desarrollo del proyecto de inversión en lo concerniente a realización de reuniones, elaboración de actas, informes y demás documentación que deba elaborarse, entre otros. 2. Apoyar las actividades que a la Oficina de Sistemas le correspondan para continuar con el desarrollo, implementación, soporte, mantenimiento y mejora de la Plataforma BI (Business Intelligence) sobre una nube híbrida para su aplicación al modelo de costos de la Universidad de los Llanos desarrollada en la fase II del proyecto. 3. Contribuir en la elaboración de pruebas de usuario final para la implementación de la plataforma BI (Business Inteligence) e informar a la supervisión sobre las observaciones y oportunidades de mejora de la herramienta. 4. Apoyar las capacitaciones que deban realizarse con los usuarios para el uso de la plataforma BI (Business Inteligence). 5. Contribuir con los lineamientos de la oficina en materia de uso de formatos y procedimientos establecidos en el SIG.</t>
  </si>
  <si>
    <t>1. Apoyar en los requerimientos de las diferentes auditorías internas o externas realizadas al proceso de gestión de bienes y servicios y asignadas a la Vicerrectoría de Recursos Universitarios. 2. Colaborar en la elaboración y seguimiento de los procedimientos y formatos del sistema integrado de gestión de calidad (sig) del proceso de gestión de bienes y servicios. 3. Contribuir en la proyección, revisión y trámite de la etapa precontractual de los diferentes procesos a cargo de la Vicerrectoría de Recursos Universitarios, conforme a la normatividad vigente de la universidad de los llanos. 4. Apoyar el diligenciamiento de herramientas que contribuyan al seguimiento, control, análisis y planeación de las actividades propias de la Vicerrectoría de Recursos Universitarios. 5. Colaborar con el procedimiento de contratación en la tienda virtual de colombia compra eficiente. 6. Colaborar con la formulación, revisión, publicación y seguimiento del plan de adquisiciones de la universidad de los llanos.</t>
  </si>
  <si>
    <t>1. Coadyuvar en la realización de la reclasificación de activos por depuración. 2. Contribuir en la clasificación de activos de acuerdo a su naturaleza, nombre y estado en el módulo de almacén e inventarios. 3. Apoyar en la realización de los ajustes de inventarios según verificación física de inventarios a cargo de cada responsable, cumpliendo procedimiento PD-GBS-10 Procedimiento Inventario de Bienes y sus actas respectivas. 4. Contribuir en la verificación de saldos reales por grupo en cada una de las bodegas, según inventarios físicos. 5. Apoyar en la revisión de los parámetros generales del sistema para establecer los datos reales de la menor y mayor cuantía. 6. Coadyuvar en la revisión de saldos menor y mayor cuantía por grupos. 7. Contribuir en la revisión de política de inventarios, propiedad planta y equipo, amortizaciones y diferidos, incluido el indicio de deterioro, analizados bajo norma internacional. Ajustar si es el caso el deterioro de activos". 8. Apoyar en la conciliación de saldos de inventarios por tipo de grupo de inventarios. 9. Colaborar en la actualización integradamente los artículos del inventario de la Universidad con los cálculos contables como depreciación, amortización y valorización</t>
  </si>
  <si>
    <t>1. Apoyar en la revisión, actualización y documentación de las fichas técnicas correspondientes a los equipos especializados del laboratorio de Biología, asegurando que la información técnica sea precisa y esté en conformidad con las especificaciones del fabricante y las normativas aplicables. 2. Colaborar en la preparación de contenidos y materiales didácticos para la capacitación dirigida a los docentes que utilizan los equipos especializados del laboratorio de Biología, así como participar en la planificación, coordinación y ejecución de las sesiones de capacitación, asegurando la comprensión de los protocolos de uso. 3. Apoyar en la creación y actualización de manuales operativos para cada equipo especializado, incluyendo procedimientos de instalación, operación segura y mantenimiento preventivo, orientados a optimizar su funcionalidad y duración.</t>
  </si>
  <si>
    <t>26</t>
  </si>
  <si>
    <t>4204</t>
  </si>
  <si>
    <t>1102</t>
  </si>
  <si>
    <t>27</t>
  </si>
  <si>
    <t>250401</t>
  </si>
  <si>
    <t>4101</t>
  </si>
  <si>
    <t>2501</t>
  </si>
  <si>
    <t>2801031</t>
  </si>
  <si>
    <t>15</t>
  </si>
  <si>
    <t>16</t>
  </si>
  <si>
    <t>21</t>
  </si>
  <si>
    <t>230101</t>
  </si>
  <si>
    <t>14</t>
  </si>
  <si>
    <t>430101</t>
  </si>
  <si>
    <t>1301</t>
  </si>
  <si>
    <t>130308</t>
  </si>
  <si>
    <t>4401</t>
  </si>
  <si>
    <t>1701</t>
  </si>
  <si>
    <t>4203</t>
  </si>
  <si>
    <t>2001</t>
  </si>
  <si>
    <t>4003</t>
  </si>
  <si>
    <t>2938</t>
  </si>
  <si>
    <t>280103508</t>
  </si>
  <si>
    <t>120201</t>
  </si>
  <si>
    <t>320202</t>
  </si>
  <si>
    <t>23010401</t>
  </si>
  <si>
    <t>2940</t>
  </si>
  <si>
    <t>2941</t>
  </si>
  <si>
    <t>33010101</t>
  </si>
  <si>
    <t>28010460003</t>
  </si>
  <si>
    <t>2801044</t>
  </si>
  <si>
    <t>280104323</t>
  </si>
  <si>
    <t>280104203</t>
  </si>
  <si>
    <t>320501</t>
  </si>
  <si>
    <t>320503</t>
  </si>
  <si>
    <t>280104303</t>
  </si>
  <si>
    <t>280104204</t>
  </si>
  <si>
    <t>280104128</t>
  </si>
  <si>
    <t>2802023</t>
  </si>
  <si>
    <t>320601</t>
  </si>
  <si>
    <t>280202110</t>
  </si>
  <si>
    <t>280202105</t>
  </si>
  <si>
    <t>280202104</t>
  </si>
  <si>
    <t>2802053</t>
  </si>
  <si>
    <t>280205101. 280205102. 280205104</t>
  </si>
  <si>
    <t>280205105</t>
  </si>
  <si>
    <t>280205101. 280205102. 280205103. 280205104</t>
  </si>
  <si>
    <t>280205101. 280205107</t>
  </si>
  <si>
    <t>2801034</t>
  </si>
  <si>
    <t>320402</t>
  </si>
  <si>
    <t>320401</t>
  </si>
  <si>
    <t>280303301</t>
  </si>
  <si>
    <t>2912</t>
  </si>
  <si>
    <t>2801014</t>
  </si>
  <si>
    <t>320303</t>
  </si>
  <si>
    <t>2801011040001</t>
  </si>
  <si>
    <t>2801011010003</t>
  </si>
  <si>
    <t>280101201</t>
  </si>
  <si>
    <t>280101305. 280101306</t>
  </si>
  <si>
    <t>28010120002</t>
  </si>
  <si>
    <t>280101203</t>
  </si>
  <si>
    <t>320602</t>
  </si>
  <si>
    <t>4201</t>
  </si>
  <si>
    <t>4608</t>
  </si>
  <si>
    <t>280101314</t>
  </si>
  <si>
    <t>M7</t>
  </si>
  <si>
    <t>M3</t>
  </si>
  <si>
    <t>G17</t>
  </si>
  <si>
    <t>G77</t>
  </si>
  <si>
    <t>G78</t>
  </si>
  <si>
    <t>G80</t>
  </si>
  <si>
    <t>G81</t>
  </si>
  <si>
    <t>G82</t>
  </si>
  <si>
    <t>G83</t>
  </si>
  <si>
    <t>G84</t>
  </si>
  <si>
    <t>G85</t>
  </si>
  <si>
    <t>G86</t>
  </si>
  <si>
    <t>G88</t>
  </si>
  <si>
    <t>G89</t>
  </si>
  <si>
    <t>G90</t>
  </si>
  <si>
    <t>G92</t>
  </si>
  <si>
    <t>G93</t>
  </si>
  <si>
    <t>G94</t>
  </si>
  <si>
    <t>G95</t>
  </si>
  <si>
    <t>G96</t>
  </si>
  <si>
    <t>G97</t>
  </si>
  <si>
    <t>G98</t>
  </si>
  <si>
    <t>G99</t>
  </si>
  <si>
    <t>G100</t>
  </si>
  <si>
    <t>G102</t>
  </si>
  <si>
    <t>G103</t>
  </si>
  <si>
    <t>G104</t>
  </si>
  <si>
    <t>G105</t>
  </si>
  <si>
    <t>G106</t>
  </si>
  <si>
    <t>G107</t>
  </si>
  <si>
    <t>G108</t>
  </si>
  <si>
    <t>G110</t>
  </si>
  <si>
    <t>G111</t>
  </si>
  <si>
    <t>G112</t>
  </si>
  <si>
    <t>G114</t>
  </si>
  <si>
    <t>G115</t>
  </si>
  <si>
    <t>G116</t>
  </si>
  <si>
    <t>G117</t>
  </si>
  <si>
    <t>G118</t>
  </si>
  <si>
    <t>G119</t>
  </si>
  <si>
    <t>G120</t>
  </si>
  <si>
    <t>G121</t>
  </si>
  <si>
    <t>G124</t>
  </si>
  <si>
    <t>G126</t>
  </si>
  <si>
    <t>G127</t>
  </si>
  <si>
    <t>G128</t>
  </si>
  <si>
    <t>G129</t>
  </si>
  <si>
    <t>G130</t>
  </si>
  <si>
    <t>G131</t>
  </si>
  <si>
    <t>G132</t>
  </si>
  <si>
    <t>G133</t>
  </si>
  <si>
    <t>G134</t>
  </si>
  <si>
    <t>G135</t>
  </si>
  <si>
    <t>G136</t>
  </si>
  <si>
    <t>G137</t>
  </si>
  <si>
    <t>G139</t>
  </si>
  <si>
    <t>G140</t>
  </si>
  <si>
    <t>G141</t>
  </si>
  <si>
    <t>G143</t>
  </si>
  <si>
    <t>G145</t>
  </si>
  <si>
    <t>G146</t>
  </si>
  <si>
    <t>G147</t>
  </si>
  <si>
    <t>G148</t>
  </si>
  <si>
    <t>G149</t>
  </si>
  <si>
    <t>G150</t>
  </si>
  <si>
    <t>G151</t>
  </si>
  <si>
    <t>G153</t>
  </si>
  <si>
    <t>G70</t>
  </si>
  <si>
    <t>G71</t>
  </si>
  <si>
    <t>G73</t>
  </si>
  <si>
    <t>G154</t>
  </si>
  <si>
    <t>G155</t>
  </si>
  <si>
    <t>G156</t>
  </si>
  <si>
    <t>G157</t>
  </si>
  <si>
    <t>G158</t>
  </si>
  <si>
    <t>G159</t>
  </si>
  <si>
    <t>G160</t>
  </si>
  <si>
    <t>G161</t>
  </si>
  <si>
    <t>G162</t>
  </si>
  <si>
    <t>G163</t>
  </si>
  <si>
    <t>G164</t>
  </si>
  <si>
    <t>G166</t>
  </si>
  <si>
    <t>G167</t>
  </si>
  <si>
    <t>G168</t>
  </si>
  <si>
    <t>G169</t>
  </si>
  <si>
    <t>G170</t>
  </si>
  <si>
    <t>G171</t>
  </si>
  <si>
    <t>G172</t>
  </si>
  <si>
    <t>G173</t>
  </si>
  <si>
    <t>G174</t>
  </si>
  <si>
    <t>G175</t>
  </si>
  <si>
    <t>G177</t>
  </si>
  <si>
    <t>G178</t>
  </si>
  <si>
    <t>G179</t>
  </si>
  <si>
    <t>G180</t>
  </si>
  <si>
    <t>G181</t>
  </si>
  <si>
    <t>G182</t>
  </si>
  <si>
    <t>G183</t>
  </si>
  <si>
    <t>G184</t>
  </si>
  <si>
    <t>G185</t>
  </si>
  <si>
    <t>G186</t>
  </si>
  <si>
    <t>G188</t>
  </si>
  <si>
    <t>G189</t>
  </si>
  <si>
    <t>G190</t>
  </si>
  <si>
    <t>G191</t>
  </si>
  <si>
    <t>G192</t>
  </si>
  <si>
    <t>G193</t>
  </si>
  <si>
    <t>G194</t>
  </si>
  <si>
    <t>G196</t>
  </si>
  <si>
    <t>G197</t>
  </si>
  <si>
    <t>G198</t>
  </si>
  <si>
    <t>G199</t>
  </si>
  <si>
    <t>G200</t>
  </si>
  <si>
    <t>G201</t>
  </si>
  <si>
    <t>G202</t>
  </si>
  <si>
    <t>G203</t>
  </si>
  <si>
    <t>G204</t>
  </si>
  <si>
    <t>G205</t>
  </si>
  <si>
    <t>G206</t>
  </si>
  <si>
    <t>G207</t>
  </si>
  <si>
    <t>G208</t>
  </si>
  <si>
    <t>G209</t>
  </si>
  <si>
    <t>G210</t>
  </si>
  <si>
    <t>G211</t>
  </si>
  <si>
    <t>G212</t>
  </si>
  <si>
    <t>G213</t>
  </si>
  <si>
    <t>G214</t>
  </si>
  <si>
    <t>G215</t>
  </si>
  <si>
    <t>G216</t>
  </si>
  <si>
    <t>G217</t>
  </si>
  <si>
    <t>G219</t>
  </si>
  <si>
    <t>G220</t>
  </si>
  <si>
    <t>G221</t>
  </si>
  <si>
    <t>G222</t>
  </si>
  <si>
    <t>G224</t>
  </si>
  <si>
    <t>G225</t>
  </si>
  <si>
    <t>G226</t>
  </si>
  <si>
    <t>G227</t>
  </si>
  <si>
    <t>G228</t>
  </si>
  <si>
    <t>G229</t>
  </si>
  <si>
    <t>G231</t>
  </si>
  <si>
    <t>G233</t>
  </si>
  <si>
    <t>G235</t>
  </si>
  <si>
    <t>G236</t>
  </si>
  <si>
    <t>G237</t>
  </si>
  <si>
    <t>G238</t>
  </si>
  <si>
    <t>G240</t>
  </si>
  <si>
    <t>G241</t>
  </si>
  <si>
    <t>G242</t>
  </si>
  <si>
    <t>G243</t>
  </si>
  <si>
    <t>G245</t>
  </si>
  <si>
    <t>G246</t>
  </si>
  <si>
    <t>G247</t>
  </si>
  <si>
    <t>G248</t>
  </si>
  <si>
    <t>G249</t>
  </si>
  <si>
    <t>G250</t>
  </si>
  <si>
    <t>G251</t>
  </si>
  <si>
    <t>G252</t>
  </si>
  <si>
    <t>G253</t>
  </si>
  <si>
    <t>G254</t>
  </si>
  <si>
    <t>G255</t>
  </si>
  <si>
    <t>G256</t>
  </si>
  <si>
    <t>G257</t>
  </si>
  <si>
    <t>G258</t>
  </si>
  <si>
    <t>G259</t>
  </si>
  <si>
    <t>G260</t>
  </si>
  <si>
    <t>G261</t>
  </si>
  <si>
    <t>G262</t>
  </si>
  <si>
    <t>G263</t>
  </si>
  <si>
    <t>G264</t>
  </si>
  <si>
    <t>G265</t>
  </si>
  <si>
    <t>G266</t>
  </si>
  <si>
    <t>G268</t>
  </si>
  <si>
    <t>G269</t>
  </si>
  <si>
    <t>G270</t>
  </si>
  <si>
    <t>G271</t>
  </si>
  <si>
    <t>G272</t>
  </si>
  <si>
    <t>G273</t>
  </si>
  <si>
    <t>G274</t>
  </si>
  <si>
    <t>G275</t>
  </si>
  <si>
    <t>G276</t>
  </si>
  <si>
    <t>G277</t>
  </si>
  <si>
    <t>G279</t>
  </si>
  <si>
    <t>G280</t>
  </si>
  <si>
    <t>G281</t>
  </si>
  <si>
    <t>G282</t>
  </si>
  <si>
    <t>G283</t>
  </si>
  <si>
    <t>G284</t>
  </si>
  <si>
    <t>G285</t>
  </si>
  <si>
    <t>G286</t>
  </si>
  <si>
    <t>G287</t>
  </si>
  <si>
    <t>G288</t>
  </si>
  <si>
    <t>G289</t>
  </si>
  <si>
    <t>G290</t>
  </si>
  <si>
    <t>G291</t>
  </si>
  <si>
    <t>G292</t>
  </si>
  <si>
    <t>G293</t>
  </si>
  <si>
    <t>G294</t>
  </si>
  <si>
    <t>G295</t>
  </si>
  <si>
    <t>G296</t>
  </si>
  <si>
    <t>G297</t>
  </si>
  <si>
    <t>G299</t>
  </si>
  <si>
    <t>G300</t>
  </si>
  <si>
    <t>G302</t>
  </si>
  <si>
    <t>G303</t>
  </si>
  <si>
    <t>G304</t>
  </si>
  <si>
    <t>G305</t>
  </si>
  <si>
    <t>G306</t>
  </si>
  <si>
    <t>G307</t>
  </si>
  <si>
    <t>G308</t>
  </si>
  <si>
    <t>G309</t>
  </si>
  <si>
    <t>G310</t>
  </si>
  <si>
    <t>G312</t>
  </si>
  <si>
    <t>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a estudiantes, docentes, administrativos y público en general, que requieran colaboración de la Oficina de Ayudas Educativas.  4. Apoyar en el manejo de sonido y medios audiovisuales en los auditorios de la Universidad cuando sea requerido. 5. Colaborar en la verificación del estado de las aulas, salas audiovisuales e infraestructura general para la prestación del servicio.</t>
  </si>
  <si>
    <t>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9. Brindar apoyo en la proyección de respuestas a los requerimientos internos o provenientes de entidades externas sobre temas de su competencia. 10. Brindar apoyo a la jefatura de Bienestar en los eventos institucionales que se realicen y sean liderados o apoyados por la Dirección de Bienestar Institucional.</t>
  </si>
  <si>
    <t>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3. Prestar apoyo en la atención de primeros auxilios básicos para la comunidad del centro de idiomas. 4. Cooperar con el supervisor y la coordinación en la elaboración del informe mensual descriptivo y estadístico, en medio físico y magnético con los soportes respectivos de las actividades realizadas. 5. Contribuir en la gestión de actividades y eventos especiales que desde el centro de idiomas se realicen con la universidad de los llanos. 6. Colaborar en las estrategias que se desarrollan en el centro de idiomas encaminadas a masificar la divulgación de servicios y aumentar el índice de participación de la comunidad del centro de idiomas (estudiantes, docentes, administrativos y egresados).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en la atención a estudiantes y usuarios del Centro de Idiomas. 10. Contribuir con los procesos de calidad y planes de mejora.</t>
  </si>
  <si>
    <t>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Colaborar a la coordinación académica con la estructuración, ejecución y seguimiento de los diferentes programas desarrollados (niveles y módulos) de acuerdo a los objetivos, planes de estudio y en la enseñanza de una segunda lengua. 5. Coadyuvar en la coordinación de reuniones académicas con los docentes del Centro de Idiomas con el fin de otorgar lineamientos y directrices de la dirección del Centro de Idiomas. 6. Contribuir en la organización de los docentes según los niveles y los horarios establecidos, en pro del cumplimiento del calendario académico aprobado. 7. Coadyuvar en el suministro de los formatos de uso interno e institucional a los docentes del programa externos para su quehacer académico y material didáctico necesario dentro del ambiente de aprendizaje. 8. Coadyuvar en el rendimiento de informes de las actividades académicas realizadas a coordinación académica. 9. Coadyuvar en el seguimiento del uso adecuado, mantenimiento y seguridad de los equipos y materiales. 10. Brindar apoyo al proceso de matrículas. 11. Apoyar en el proceso de evaluación docente orientada por la Universidad para el Centro de Idiomas. 12. Coadyuvar en la nueva oferta proyectada por el Centro de Idiomas en pro del manejo de una segunda lengua en: alemán, francés y portugués. 13. Coadyuvar en el seguimiento idóneo de ejecución de actividades académicas de los docentes del Centro de Idiomas.  14. Apoyar en el proceso y verificación de los auxiliares y monitores como apoyo en los procesos académicos del programa externos. 15. Contribuir con los procesos de calidad y planes de mejora.</t>
  </si>
  <si>
    <t>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 7. Contribuir con la gestión según los procesos de la universidad para la generación de alianzas, convenios y/o contratos con entidades externas.</t>
  </si>
  <si>
    <t>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t>
  </si>
  <si>
    <t>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t>
  </si>
  <si>
    <t>1. Apoyar en la revisión y evaluación técnica de las propuestas precontractuales relacionadas con los proyectos que comprenden componente de infraestructura física. 2. Brindar apoyo profesional especializado en la estructuración técnica de proyectos de inversión de infraestructura física, así como la elaboración de documentos estratégicos relacionados con la infraestructura de la Universidad. 3. Brindar apoyo integral en la elaboración de presupuestos, análisis de precios, memorias, especificaciones técnicas, análisis técnico de infraestructura necesarios para los proyectos de inversión de la Universidad. 4. Contribuir en la elaboración de estudios preliminares requeridos para el proceso de contratación por la Vicerrectoría de Recursos Universitarios, enfocados en la infraestructura física de la Universidad y los proyectos de inversión. 5. Evaluar la viabilidad técnica para el apoyo a la supervisión, vigilancia y control en la ejecución de los contratos de consultoría que le sean designadas, de acuerdo con los proyectos de inversión. 6. Coadyuvar en el reporte de la información requerida de SNIES, SIRECI, Contraloría General y demás entidades que así lo requieran. 7. Brindar apoyo en el seguimiento y reportes de avance de los proyectos de inversión relacionados con infraestructura, a través de las herramientas establecidas para tal fin. 8.Revisar y aprobar en el aspecto técnico, las novedades de los contratos de consultoría (anticipos, prórrogas, suspensiones, modificaciones, liquidaciones y demás) que le sean encomendadas. 9. Tramitar de forma oportuna los requerimientos de interventores o contratistas que le sean asignados. 10. Presentar las observaciones que considere conveniente en el desarrollo de la ejecución de contratos de consultoría y convenios. 11. Elaborar los conceptos técnicos solicitados por la Universidad. 12. Brindar apoyo en la respuesta oportuna a los requerimientos institucionales, de la comunidad educativa y de los órganos de control, en materia de infraestructura física. 13. Brindar apoyo en la elaboración y actualización del Plan de mantenimiento físico y el Plan de Desarrollo de infraestructura de la Universidad. 14. Elaborar un informe del estado de las funciones administrativas, contables, legales y técnicas de los contratos de consultoría en los que haya sido designado como apoyo a supervisión cuando finalice su contrato de prestación de servicios profesionales.</t>
  </si>
  <si>
    <t>1. Realizar, modificar, ajustar y revisar los diseños arquitectónicos requeridos en los diferentes proyectos de infraestructura de la Universidad. 2. Apoyar desde el componente técnico en la elaboración de los presupuestos de infraestructura requeridos en los proyectos de inversión de la Universidad. 3. Brindar apoyo a la supervisión en la revisión arquitectónica de los contratos de consultoría. 4. Contribuir con la elaboración de estudios previos solicitados por la Vicerrectoría de Recursos Universitarios, relacionados con la infraestructura física de la Universidad. 5. Elaborar los conceptos técnicos solicitados por la Universidad. 6. Brindar apoyo en la respuesta oportuna a los requerimientos institucionales, de la comunidad educativa y de los órganos de control, en materia de obras de infraestructura física.</t>
  </si>
  <si>
    <t>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t>
  </si>
  <si>
    <t>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t>
  </si>
  <si>
    <t>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Apoyar los procesos de formulación de proyectos de consecución de recursos mediante convocatorias internas, externas, nacionales e internacionales.</t>
  </si>
  <si>
    <t>1. Colaborar en la planificación, organización, operación y desarrollo de procesos de soldadura, incluyendo preparación de superficies y maquinaria. 2. Coadyuvar en el mantenimiento del sistema hidrosanitario según el Plan de Mantenimiento y participar en la instalación y sustitución accesorios o elementos según sea necesario. 3. Brindar apoyo en la limpieza y reparación de cubiertas y techos, así como prestar apoyo en trabajos en alturas y podas según sea necesario. 4. Contribuir al servicio de limpieza de senderos y participar activamente en la limpieza de zanjas para mantener un entorno seguro y ordenado en el campus. 5. Cooperar en pintar y revestir superficies con diversas herramientas y en la reparación de paredes, pisos, techos, aceras y cañerías para mantener la infraestructura en óptimas condiciones de los distintos campus. 6. Coadyuvar en el lavado de tanques aéreos y subterráneos, asegurando la calidad y salubridad del agua almacenada para el adecuado funcionamiento de las instalaciones.</t>
  </si>
  <si>
    <t>1. Colaborar en el cumplimiento del cronograma del Plan de Mantenimiento de Infraestructura física en las diferentes zonas, desarrollando actividades como de limpieza de senderos, zanjas y arreglo de jardines ubicado en la Universidad de los Llanos. 2. Colaborar con la poda de árboles (utilizando motosierra y maquina podadora de alturas). 3. Apoyar la ejecución y desarrollo de las actividades como mantenimiento de Jardines y Zonas verdes (utilizando la guadaña); en las diferentes sedes de la Universidad de los Llanos. 4. Prestar apoyo en trabajos en Alturas.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</si>
  <si>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</si>
  <si>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t>
  </si>
  <si>
    <t>1. Coadyuvar en el mantenimiento del sistema hidrosanitario según el Plan de Mantenimiento y participar en la instalación y sustitución accesorios o elementos según sea necesario. 2. Brindar apoyo en la limpieza y reparación de cubiertas y techos, así como prestar apoyo en trabajos en alturas y podas según sea necesario. 3. Contribuir al servicio de limpieza de senderos y participar activamente en la limpieza de zanjas para mantener un entorno seguro y ordenado en el campus. 4. Cooperar en pintar y revestir superficies con diversas herramientas y en la reparación de paredes, pisos, techos, aceras y cañerías para mantener la infraestructura en óptimas condiciones de los distintos campus. 5. Coadyuvar en el lavado de tanques aéreos y subterráneos, asegurando la calidad y salubridad del agua almacenada para el adecuado funcionamiento de las instalaciones.</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</si>
  <si>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t>
  </si>
  <si>
    <t>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</si>
  <si>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</si>
  <si>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trámite para acreditar internacionalmente a los programas académicos de la Institución.</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</si>
  <si>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</si>
  <si>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</si>
  <si>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Apoyo en la construcción y revisión de documentos para la radicación de condiciones Institucionales de los diferentes lugares de desarrollo.</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</si>
  <si>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t>
  </si>
  <si>
    <t>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Contribuir en masificar la divulgación y visualización de los servicios de Bienestar. 8. Apoyar la formulación y seguimiento de los diferentes planes de acción y Planes de Mejoramiento de la División de Bienestar Universitario. 9.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t>
  </si>
  <si>
    <t>1. Apoyar a la jefatura de Bienestar en la consolidación, administración y generación de reportes estadísticos de participación y cobertura de la comunidad universitaria en los programas/servicios/actividades de Bienestar Institucional Universitario. 2. Apoyar  la implementación,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del Área de Desarrollo Humano y Permanencia (SIG, PDI, PAI,  planes de mejoramiento, procesos acreditación). 6. Apoyar a la jefatura de Bienestar Institucional en la elaboración de informes que permitan responder los procesos de autoevaluación con fines de acreditación de calidad y registro calificado de los programas académicos. 7. Coadyuvar en la planeación y ejecución de la estrategia de “Comunicación y Socialización”, siendo participe activo en la promoción y divulgación de las diversas estrategias del Área de Desarrollo Humano y Permanencia, de forma tanto escrita (presentación de informes, notas, boletines, entre otros) como en las reuniones o eventos donde el Área de Desarrollo Humano y Permanencia participe. 8. Brindar apoyo en el aporte de información correspondiente al sistema integrado de gestión de calidad SIG. 9. Brindar apoyo logístico en la Jornada de Primer Encuentro con la U al Inicio de cada periodo académico. 10. Brindar apoyo a la jefatura de Bienestar en los eventos institucionales que se realicen y sean liderados o apoyados por la Dirección de Bienestar Institucional.</t>
  </si>
  <si>
    <t>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4. Contribuir en masificar la divulgación y visualización de los servicios de Bienestar. 5. Apoyar la formulación y seguimiento de los diferentes planes de acción y Planes de Mejoramiento de la División de Bienestar Universitario. 6. Brindar apoyo a la jefatura de Bienestar en los eventos institucionales que se realicen y sean liderados o apoyados por la Dirección de Bienestar Institucional. 7. Apoyar con el seguimiento de la ejecución financiera de las fichas BPUNI a cargo de la División de Bienestar Institucional.</t>
  </si>
  <si>
    <t>1. Contribuir con la realización de proyectos de desarrollo tecnológico mediante la implementación de sistemas informáticos. 2. Apoyar el seguimiento y monitoreo eficiente de los sistemas de información de la División de Bienestar Universitario. 3. Brindar asistencia técnica y capacitación de los desarrollos tecnológicos implantados por la División de Bienestar Universitario. 4. Aportar información necesaria para la elaboración de informes relacionados con la ejecución de los proyectos y actividades de la División de Bienestar Universitario. 5. Apoyar con información del sistema de alertas tempranas las actividades de consejería. 6. Apoyar la planeación y ejecución de la estrategia de “Comunicación y Socialización”, siendo participe activo en la promoción y divulgación de las diversas estrategias de la División de Bienestar Universitario, de forma tanto escrita (presentación de informes, notas, boletines, entre otros) como en las reuniones o eventos donde la División participe. 7. Aportar información correspondiente al sistema integrado de gestión de calidad SIG. 8. Brindar apoyo a la jefatura de Bienestar en los eventos institucionales que se realicen y sean liderados o apoyados por la División de Bienestar Universitario. 9. Apoyar a la jefatura de Bienestar Institucional en la elaboración de informes que permitan responder los procesos de autoevaluación con fines de acreditación de calidad y registro calificado de los programas académicos.</t>
  </si>
  <si>
    <t>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 7. Apoyar a la jefatura de Bienestar Institucional en la elaboración de informes que permitan responder los procesos de autoevaluación con fines de acreditación de calidad y registro calificado de los programas académicos.</t>
  </si>
  <si>
    <t>1. Contribuir en la construcción de estrategias de comunicación para la divulgación del área de Bienestar Institucional. 2. Prestar apoyo en el diseño y producción de contenidos en formato de audio y a fines para medios internos y externos del área de Bienestar Institucional. 3. Prestar apoyo en la redacción de notas informativas, que sean resultado de las actividades del área de Bienestar Institucional. 4. Colaborar con el acompañamiento y cubrimiento de los diferentes eventos del área de Bienestar Institucional de la Universidad de los Llanos. 5. Prestar apoyo en el protocolo de eventos institucionales a través de redes sociales, de acuerdo a requerimientos y disponibilidad. 6. Prestar apoyo en el manejo y publicación en la página web de la institución micrositio (Bienestar Institucional). 7. Prestar apoyo en la planificación, redacción, edición y difusión del boletín ‘El Unillanista’. 8. Brindar apoyo en la creación de material audiovisual (reels, historias y storytelling) de los eventos desarrollados por el área de Bienestar Institucional con el fin de dinamizar las interacciones en las redes sociales. 9. ⁠prestar apoyo en la elaboración de informes de la División de Bienestar Institucional Universitario. 10. Brindar apoyo a la jefatura de Bienestar en los eventos institucionales que se realicen y sean liderados o apoyados por la Dirección de Bienestar Institucional.</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</si>
  <si>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Brindar apoyo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Coadyuvar en la verificación del cumplimiento de los docentes del Plan Bull orientado por la Universidad. 6. Apoyar en el seguimiento al proceso de formación de la evolución en el nivel de inglés de los estudiantes de los diferentes programas según resultados de las pruebas Saber Pro. 7. Contribuir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Brindar apoyo en el proceso de evaluación docente orientada por la Universidad para el Centro de Idiomas. 10.  Apoyar en la realización de la trazabilidad académica de los estudiantes del Plan Bull, de acuerdo con las inscripciones enviadas por los programas. 11. Brindar apoyo en la respuesta a la correspondencia allegada al Centro de Idiomas. 12. Apoyar en el proceso y verificación de los auxiliares y monitores como apoyo en los procesos académicos del plan de Bilingüismo. 13. Contribuir con los procesos de calidad y planes de mejora. 14. Coadyuvar en el proceso de trazabilidad de los estudiantes Bull. 15. Apoyar a la coordinación académica en los diferentes procesos y requerimientos del plan de bilinguismo.</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</si>
  <si>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Brindar apoyo a los docentes en los módulos asignados en los tiempos y espacios establecidos, en pro del cumplimiento del calendario académico aprobado. 4. Apoyar en la entrega a los docentes Bull los formatos de uso interno e institucional para su quehacer académico, además material didáctico necesario dentro del ambiente de aprendizaje. 5. Coadyuvar en la verificación del cumplimiento de los docentes del Plan Bull orientado por la Universidad. 6. Apoyar el seguimiento al proceso de formación de la evolución en el nivel de inglés de los estudiantes de los diferentes programas según resultados de las pruebas Saber Pro. 7. Apoyar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Apoyar el proceso de evaluación docente orientada por la Universidad para el Centro de Idiomas. 10.  Apoyar en la realización de la trazabilidad académica de los estudiantes del Plan Bull, de acuerdo con las inscripciones enviadas por los programas. 11. Apoyar en dar respuesta a la correspondencia allegada al Centro de Idiomas. 12. Apoyar en el proceso y verificación de los auxiliares y monitores como apoyo en los procesos académicos del plan de Bilingüismo. 13. Contribuir con los procesos de calidad y planes de mejora. 14. Apoyo al proceso de trazabilidad de los estudiantes Bull. 15. Apoyar a la coordinación académica en los diferentes procesos y requerimientos del plan de bilinguismo.</t>
  </si>
  <si>
    <t>1. Contribuir en la coordinación las diferentes acciones para el buen desarrollo del proceso de comunicación institucional. 2. Contribuir con el diseño e implementación del Plan de Comunicaciones y Medios de la Universidad. 3. Cooperar en la creación y ejecución de una estrategia de comunicaciones que fortalezca el mensaje y la imagen institucional 4. Colaborar en la selección y verificación del cumplimiento de la pauta publicitaria que la Universidad de los Llanos contrata con los diferentes medios de comunicación regional o nacional. 5. Contribuir con la recepción, diligenciamiento y requerimientos de los documentos, oficios salientes y entrantes del proceso de comunicación institucional de la Universidad de los Llanos. 6. Colaborar en la revisión y aprobación de los productos periodísticos realizados dentro del proceso de comunicación institucional para ser publicados a través de las redes sociales y los diferentes canales periodísticos institucionales. 7. Coordinar los cubrimientos y acompañamientos a eventos. 8. Prestar apoyo en el monitoreo y seguimiento a los medios. 9. Contribuir en el cumplimiento de los requerimientos realizados por la comunidad Unillanista. 10. Apoyar en la revisión y actualización de matrices correspondientes al Área de Comunicaciones. 11. Contribuir con el manejo y cuidado de todas las herramientas tecnológicas e implementos que sean puestos a su disposición para el desarrollo de sus actividades.</t>
  </si>
  <si>
    <t>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Apoyar en el registro fotográfico y audiovisual de los eventos institucionales. 8. Prestar apoyo con las herramientas virtuales (Facebook live, streaming) y las demás herramientas necesarias para el desarrollo de las actividades del área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</si>
  <si>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5. Prestar apoyo en el registro fotográfico de eventos institucionales. 6. Apoyar en el diseño en la transmisión en vivo de eventos institucionales, a través de las redes sociales oficiales. 7. Ayudar en la revisión y actualización de matrices correspondientes al Área de Comunicaciones. 8. Contribuir con el manejo y cuidado de todas las herramientas tecnológicas e implementos que sean puestos a su disposición para el desarrollo de sus actividades.</t>
  </si>
  <si>
    <t>1. Contribuir en la realización de una campaña de sensibilización al público externo e interno de la Universidad de los Llanos. 2. Apoyar en la verificación y seguimiento al plan desarrollo del plan de comunicaciones. 3. Prestar apoyo en el diseño y producción de contenido institucional para medios internos y externos. 4. Contribuir en el desarrollo de campañas de marketing institucional que fortalezcan la imagen de la universidad. 5. Prestar apoyo en las transmisiones y protocolo de eventos especiales de acuerdo a requerimientos. 6. Contribuir en la elaboración de producto audiovisual Unillanos al día. 7. Prestar apoyo en la realización del boletín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t>
  </si>
  <si>
    <t>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las transmisiones de la estrategia de rendición de cuentas.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</si>
  <si>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 7. Contribuir con el manejo y cuidado de todas las herramientas tecnológicas e implementos que sean puestos a su disposición para el desarrollo de las actividades</t>
  </si>
  <si>
    <t>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t>
  </si>
  <si>
    <t>1. Prestar apoyo en la realización de piezas gráficas para redes sociales y publicidad de la Institución, publicidad ATL y BTL. 2. Contribuir en el diseño tarjetas (invitaciones, alusivos a una fecha importante, festividades, entre otros). 3. Colaborar con el buen uso de la marca institucional de acuerdo a lo establecido por el manual de identidad.  4. Contribuir en elaboración y edición de video clips y videos Institucionales. 5.  Apoyar con la elaboración de la diagramación y línea grafica del boletín informativo digital Unillanista y El periódico “Revista Contexto de proyección social”. 6. Prestar apoyo en el registro fotográfico de eventos institucionales. 7. Prestar apoyo en el diseño en la transmisión en vivo de eventos institucionales, a través de las redes sociales oficiales. 8. Apoyar en la revisión y actualización de matrices correspondientes al Área de Comunicaciones. 9. Contribuir con el manejo y cuidado de todas las herramientas tecnológicas e implementos que sean puestos a su disposición para el desarrollo de sus actividades. 10. Colaborar con la supervisión de la identidad visual y narrativa de la Universidad en todas sus plataformas, asegurando que el mensaje de la institución refleje sus valores y objetivos.</t>
  </si>
  <si>
    <t>1. Prestar apoyo en la redacción y corrección de textos de boletines externos de prensa. 2. Apoyar en la redacción, revisión y corrección de textos del boletín interno ‘El Unillanista’ y el periódico ‘Revista Contexto de proyección social”.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 11. Contribuir en la edición de los textos periodísticos y productos en general del área de comunicaciones, en lo concerniente a la edición y corrección de estilo.</t>
  </si>
  <si>
    <t>1. Coadyuvar en los procesos de formulación, evaluación, seguimiento y cierre de los proyectos de extensión con enfoque comunitario que se desarrollen en convocatorias internas. 2. Contribuir en el diseño e implementación de estrategias que permitan fortalecer y mejorar las etapas de formulación y seguimiento de proyectos de extensión e iniciativas de innovación y responsabilidad social que surjan de la comunidad académica. 3. Apoyar los procesos contractuales y las etapas que surjan de estos para la adquisición de requerimientos (bienes y servicios) ante la Vicerrectoría de Recursos Universitarios necesarios para la ejecución de proyectos de extensión. 4. Coadyuvar con los procesos administrativos de solicitud de avances para el desarrollo de las actividades programadas dentro de los proyectos de extensión con enfoque comunitario. 5. Brindar apoyo en los procesos contractuales que surjan para la contratación del recurso humano requerido en los diferentes proyectos de extensión. 6. Contribuir en el diseño, revisión e implementación de procedimientos y formatos en el marco de la autoevaluación, acreditación y aseguramiento de la calidad en los procesos de Proyección Social. 7. Colaborar en el diseño e implementación de estrategias que optimicen la eficacia y eficiencia en la formulación y seguimiento de proyectos, garantizando el cumplimiento de los estándares de calidad institucionales. 8. Brindar apoyo a los procesos de auditorías internas y externas que se reciban en la Dirección General de Proyección Social y al desarrollo, seguimiento y monitoreo de los respectivos planes de mejoramiento que surjan de estos procesos.</t>
  </si>
  <si>
    <t>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t>
  </si>
  <si>
    <t>1. Contribuir con las actividades tendientes a la elaboración de diseños, impresión material institucional y publicitario que se requiere en los proyectos, educación continuada y eventos debidamente institucionalizados o autorizados por la Dirección General de Proyección Social. 2. Apoyar la Dirección General de Proyección Social en lo que respecta al uso de símbolos institucionales en coordinación con la Secretaria General y de acuerdo con los lineamientos del manual de identidad visual de la Universidad. 3. Coadyuvar en la actualización permanente de la página web del Sistema de Proyección Social. 4. Apoyar las actividades de diseño editorial de la revista “Corocora” y publicaciones como informes y boletines de la Dirección General de Proyección Social. 5. Apoyar las actividades de impresión de material divulgativo y de portafolios de servicios de la Universidad de los Llanos. 6. Coadyuvar en la diagramación de los libros de Sello Editorial Unillanos. 7. Apoyar el diseño e implementación de estrategias de divulgación de las actividades realizadas por la Dirección General de Proyección Social. 8. Apoyar el diseño e implementación de estrategias de comunicación que fortalezcan la imagen institucional de la Universidad de los Llanos.</t>
  </si>
  <si>
    <t>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t>
  </si>
  <si>
    <t>1. Contribuir en el diseño, gestión e implementación de estrategias que fortalezcan el seguimiento y contacto permanente con los egresados en la Universidad de los Llanos de acuerdo con el Plan de Acción Institucional. 2. Contribuir con la organización y participar en los procesos de planeación y programación de espacios académicos y de relacionamiento con los egresados. 3. Apoyar el diseño y fortalecimiento de los canales de comunicación con los graduados, actualización del Portal Web Egresados, paginas sociales Facebook y correo electrónico. 4. Apoyar el diseño e implementación de estrategias de difusión de beneficios, servicios y actividades proyectadas para el programa de egresados. 5. Coadyuvar en el diseño, implementación y seguimiento de estrategias que fortalezcan la inserción laboral de los egresados de la Universidad de los Llanos. 6. Apoyar la gestión y consolidación de mesas de trabajo y redes de participación del programa de egresados en entidades públicas y privadas. 7. Coadyuvar en la recepción de documentos de estudiantes en Trámite de grado y firma de paz y salvos. 8. Brindar acompañamiento a los egresados en el proceso de carnetización y diligenciamiento de las encuestas de seguimiento del MEN y de la Universidad de los Llanos.</t>
  </si>
  <si>
    <t>1. Apoyar en la formulación de proyectos de inversión dirigidos a las diferentes Unidades Rurales. 2. Contribuir con la elaboración, actualización y supervisión de las formalidades requeridas por cada uno de los ejecutores de los procesos investigativos y de proyección a la comunidad. 3. Apoyar la ejecución de proyectos de aula y la atención a la docencia y a los usuarios externos de la Unidad. 4. Colaborar en la elaboración y proyección de informes solicitados para visitas de pares externos o auditorías internas. 5. Brindar apoyo en la gestión y coordinación de las Unidades Rurales para la suscripción de convenios que fortalezcan la academia y la investigación. 6. Colaborar en la planificación, elaboración, evaluación y seguimiento de proyectos en ejecución. 7. Contribuir con la proyección de las necesidades de insumos y materiales requeridos para el normal funcionamiento de la Unidad. 8. Contribuir con la elaboración de los informes periódicos de las actividades realizadas y que sean solicitadas por la Facultad y entes Rectores. 9. Apoyar en la elaboración de estudios previos, fichas técnicas y otros documentos necesarios para la formalización contractual de las Unidades Rurales.</t>
  </si>
  <si>
    <t>1. Colaborar en la revisión de solicitudes y generación de cotizaciones allegadas al Centro de Calidad de Aguas del ICAOC. 2. Apoyar los procesos de verificación y actualización del plan de aseguramiento metrológico e inventario de reactivos del Centro de Calidad de Aguas. 3. Apoyar el seguimiento del sistema de identificación y generación de muestras - SIDEM, reporte de resultados e informes del Centro de Calidad de Aguas. 4. Apoyar en el pretratamiento y análisis de laboratorio de muestras de las matrices agua, suelo y biota requeridas en el Centro de Calidad de Aguas. 5. Cooperar en los procesos del sistema de gestión de calidad, basados en los estándares NTC ISO/IEC 17025:2017, para contribuir a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t>
  </si>
  <si>
    <t>1. Apoyar con el análisis de laboratorio y controles de calidad para las matrices de agua, suelo y biota requeridos por el Centro de Calidad de Aguas. (Actividad que implica trabajo de laboratorio). 2. Apoyar la revisión y verificación de los resultados de los análisis para garantizar la confiabilidad de los datos emitidos por el laboratorio. (Actividad que implica trabajo de laboratorio). 3. Apoyar el seguimiento para la verificación y/o validación de métodos de ensayos fisicoquímicos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t>
  </si>
  <si>
    <t>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t>
  </si>
  <si>
    <t>1. Contribuir a la toma y aseguramiento de muestras, así como al registro de parámetros in situ en campo requeridos por el Centro de Calidad de Aguas. (Actividad que implica trabajo de campo). 2. Apoyar el procesamiento de muestras en laboratorio y preparación de soluciones asociados a los métodos de ensayo. (Actividad que implica trabajo de laboratorio). 3. Colaborar en el registro y seguimiento de condiciones ambientales, así como en la organización y disposición final de residuos de las diferentes unidades del Centro de Calidad de Aguas. 4. Apoyar las actividades académicas y de investigación que se adelanten por el Instituto de Ciencias Ambientales de la Orinoquía Colombiana (ICAOC) que coadyuven al desarrollo de los distintos convenios y contratos interadministrativos.</t>
  </si>
  <si>
    <t>1. Colaborar en la compilación de información de las áreas de bienestar y mantener actualizadas las bases de datos creadas para obtener información de todos los beneficios ofrecidos en la División de Bienestar Universitario. 2. Contribuir en masificar la divulgación y visualización de los servicios de Bienestar. 3. Apoyar la formulación y seguimiento de los diferentes planes de acción y Planes de Mejoramiento de la División de Bienestar Universitario. 4. Brindar apoyo a la jefatura de Bienestar en los eventos institucionales que se realicen y sean liderados o apoyados por la Dirección de Bienestar Institucional. 5. Contribuir en la elaboración de informes de informes institucionales requeridos a la División de Bienestar. 6. Brindar apoyo en el seguimiento de peticiones y/o requerimientos internos y/o externos.</t>
  </si>
  <si>
    <t>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t>
  </si>
  <si>
    <t>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t>
  </si>
  <si>
    <t>1. Cooperar en los procesos de gestión de la investigación que permitan la colaboración del ICAOC como centro de investigación con otros actores del SNCTI (Actividad que implica desplazamiento). 2. Apoyar la formulación de proyectos de investigación para la participación del ICAOC en convocatorias internas y externas. 3. Colaborar en el proceso de seguimiento técnico y administrativo en el marco del desarrollo del proyecto BPUNI de ICAOC. 4. Cooperar en la elaboración de manuscritos de investigación e informes técnicos de avance de los proyectos de investigación desarrollados en el ICAOC. 5. Apoyar las actividades académicas y de investigación que se adelanten por el Instituto de Ciencias Ambientales de la Orinoquía Colombiana (ICAOC).</t>
  </si>
  <si>
    <t xml:space="preserve">PRESTACIÓN DE SERVICIOS PROFESIONALES NECESARIO PARA EL DESARROLLO DEL PROYECTO FICHA BPUNI PLAN 01 2110 2024 “FORTALECIMIENTO DEL SISTEMA DE GESTIÓN AMBIENTAL EN LA UNIVERSIDAD DE LOS LLANOS: COMPROMISO CON LA SOSTENIBILIDAD Y LA OPTIMIZACIÓN DE RECURSOS - ACTUALIZACIÓN I” </t>
  </si>
  <si>
    <t>JUAN MANUEL TRUJILLO GONZÁLEZ</t>
  </si>
  <si>
    <t>0287 DE 2025</t>
  </si>
  <si>
    <t>0288 DE 2025</t>
  </si>
  <si>
    <t xml:space="preserve">LISA DANIELA CHIRIVI ROMERO </t>
  </si>
  <si>
    <t>Cinco (05) meses y doce (12) días calendario</t>
  </si>
  <si>
    <t>0289 DE 2025</t>
  </si>
  <si>
    <t>JUAN DAVID MAHECHA ATEHORTUA</t>
  </si>
  <si>
    <t>0290 DE 2025</t>
  </si>
  <si>
    <t>DAVID ESTEBAN ARANGO PINZON</t>
  </si>
  <si>
    <t>Cuatro (04) meses y cinco (05) días calendario</t>
  </si>
  <si>
    <t>0291 DE 2025</t>
  </si>
  <si>
    <t>MARIA CAMILA LENGUA DELGADO</t>
  </si>
  <si>
    <t>0292 DE 2025</t>
  </si>
  <si>
    <t>ANGEL ESTEBAN MANRIQUE SUAREZ</t>
  </si>
  <si>
    <t>0293 DE 2025</t>
  </si>
  <si>
    <t>YENI YOANA CASTILLO HURTADO</t>
  </si>
  <si>
    <t>0294 DE 2025</t>
  </si>
  <si>
    <t>LINA PAOLA ROJAS ROJAS</t>
  </si>
  <si>
    <t>PRESTACIÓN DE SERVICIOS PROFESIONALES NECESARIO PARA EL FORTALECIMIENTO DE LOS PROCESOS DE COORDINACIÓN DEL ÁREA DE LA SALUD DE LA DIVISIÓN DE BIENESTAR UNIVERSITARIO DE LA UNIVERSIDAD DE LOS LLANOS.</t>
  </si>
  <si>
    <t>Cuatro (04) meses y veinte (20) días calendario</t>
  </si>
  <si>
    <t>0295 DE 2025</t>
  </si>
  <si>
    <t>ANDRES FELIPE ACOSTA CIFUENTES</t>
  </si>
  <si>
    <t>PRESTACIÓN DE SERVICIOS PROFESIONALES NECESARIO PARA EL FORTALECIMIENTO DE LOS PROCESOS DE COORDINACIÓN DEL ÁREA ARTÍSTICO CULTURAL DE LA DIVISIÓN DE BIENESTAR UNIVERSITARIO DE LA UNIVERSIDAD DE LOS LLANOS.</t>
  </si>
  <si>
    <t>0296 DE 2025</t>
  </si>
  <si>
    <t xml:space="preserve">OBDINEYI ROJAS RICO </t>
  </si>
  <si>
    <t>PRESTACIÓN DE SERVICIOS PROFESIONALES NECESARIO PARA EL FORTALECIMIENTO DE LOS PROCESOS DE COORDINACIÓN EN LA SEDE SAN ANTONIO DE LA DIVISIÓN DE BIENESTAR UNIVERSITARIO DE LA UNIVERSIDAD DE LOS LLANOS.</t>
  </si>
  <si>
    <t>0297 DE 2025</t>
  </si>
  <si>
    <t>JULIAN ALBERTO PRECIADO GIRALDO</t>
  </si>
  <si>
    <t>PRESTACIÓN DE SERVICIOS PROFESIONALES NECESARIO PARA EL FORTALECIMIENTO DE LOS PROCESOS DE COORDINACIÓN DEL ÁREA DE RECREACIÓN Y DEPORTES DE LA DIVISIÓN DE BIENESTAR UNIVERSITARIO DE LA UNIVERSIDAD DE LOS LLANOS.</t>
  </si>
  <si>
    <t>0298 DE 2025</t>
  </si>
  <si>
    <t>CAROLINA JARAMILLO MURILLO</t>
  </si>
  <si>
    <t>0299 DE 2025</t>
  </si>
  <si>
    <t>CESAR HERNANDO CRUZ MURILLO</t>
  </si>
  <si>
    <t>PRESTACIÓN DE SERVICIOS PROFESIONALES NECESARIO PARA EL DESARROLLO DE LOS DIFERENTES PROCESOS DE ASIGNACIÓN DE DESCUENTOS SOCIOECONÓMICOS DEL PROYECTO FICHA BPUNI BU 01 2510 2024 “IMPLEMENTACIÓN DEL MODELO DE BIENESTAR A TRAVÉS DE ESTRATEGIAS QUE BENEFICIEN A LA COMUNIDAD DE LA UNIVERSIDAD DE LOS LLANOS”</t>
  </si>
  <si>
    <t>0300 DE 2025</t>
  </si>
  <si>
    <t>JOHAN LEONARDO RIVERA MUÑOZ</t>
  </si>
  <si>
    <t>PRESTACIÓN DE SERVICIOS DE APOYO A LA GESTIÓN NECESARIO PARA EL DESARROLLO DE LOS DIFERENTES PROCESOS DE CONTROL DE ELEMENTOS ARTÍSTICOS Y DEPORTIVOS DEL PROYECTO FICHA BPUNI BU 01 2510 2024 “IMPLEMENTACIÓN DEL MODELO DE BIENESTAR A TRAVÉS DE ESTRATEGIAS QUE BENEFICIEN A LA COMUNIDAD DE LA UNIVERSIDAD DE LOS LLANOS”</t>
  </si>
  <si>
    <t>0301 DE 2025</t>
  </si>
  <si>
    <t xml:space="preserve">GUZMAN EDUARDO VERGARA ROMERO </t>
  </si>
  <si>
    <t>PRESTACIÓN DE SERVICIOS PROFESIONALES NECESARIO PARA EL DESARROLLO DE LOS DIFERENTES PROCESOS DE PROMOCIÓN Y FOMENTO DE ESTILOS DE VIDA SALUDABLES (MÉDICO) DEL PROYECTO FICHA BPUNI BU 01 2510 2024 “IMPLEMENTACIÓN DEL MODELO DE BIENESTAR A TRAVÉS DE ESTRATEGIAS QUE BENEFICIEN A LA COMUNIDAD DE LA UNIVERSIDAD DE LOS LLANOS”</t>
  </si>
  <si>
    <t>0302 DE 2025</t>
  </si>
  <si>
    <t>CHRISTIAN CAMILO REYES GARAY</t>
  </si>
  <si>
    <t>PRESTACIÓN DE SERVICIOS PROFESIONALES NECESARIO PARA EL DESARROLLO DE LOS DIFERENTES PROCESOS DE INCLUSIÓN DEL PROYECTO FICHA BPUNI BU 01 2510 2024 “IMPLEMENTACIÓN DEL MODELO DE BIENESTAR A TRAVÉS DE ESTRATEGIAS QUE BENEFICIEN A LA COMUNIDAD DE LA UNIVERSIDAD DE LOS LLANOS”</t>
  </si>
  <si>
    <t>0303 DE 2025</t>
  </si>
  <si>
    <t>MARIA ALEJANDRA VACA GALINDO</t>
  </si>
  <si>
    <t>0304 DE 2025</t>
  </si>
  <si>
    <t>OWENS JOSE BARROS BARRIOS</t>
  </si>
  <si>
    <t>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t>
  </si>
  <si>
    <t>0305 DE 2025</t>
  </si>
  <si>
    <t>0306 DE 2025</t>
  </si>
  <si>
    <t xml:space="preserve">RUBY TATIANA DIAZ MARTINEZ </t>
  </si>
  <si>
    <t>PRESTACIÓN DE SERVICIOS DE APOYO A LA GESTIÓN NECESARIO PARA EL FORTALECIMIENTO DE LOS PROCESOS DEL PROGRAMA DE MEDICINA VETERINARIA Y ZOOTECNIA DE LA FACULTAD DE CIENCIAS AGROPECUARIAS Y RECURSOS NATURALES DE LA UNIVERSIDAD DE LOS LLANOS.</t>
  </si>
  <si>
    <t>0307 DE 2025</t>
  </si>
  <si>
    <t>SANDRA PATRICIA GARCIA</t>
  </si>
  <si>
    <t>PRESTACIÓN DE SERVICIOS DE APOYO A LA GESTIÓN NECESARIO PARA EL FORTALECIMIENTO DE LOS PROCESOS DEL PROGRAMA DE INGENIERÍA AGROINDUSTRIAL DE LA FACULTAD DE CIENCIAS AGROPECUARIAS Y RECURSOS NATURALES DE LA UNIVERSIDAD DE LOS LLANOS.</t>
  </si>
  <si>
    <t>0308 DE 2025</t>
  </si>
  <si>
    <t>0309 DE 2025</t>
  </si>
  <si>
    <t>JAIME RICARDO LAGUNA CHACON</t>
  </si>
  <si>
    <t>PRESTACIÓN DE SERVICIOS DE APOYO A LA GESTIÓN NECESARIO PARA EL FORTALECIMIENTO DE LOS PROCESOS EN EL LABORATORIO POLIFUNCIONAL AGROINDUSTRIA DE LA FACULTAD DE CIENCIAS AGROPECUARIAS Y RECURSOS NATURALES DE LA UNIVERSIDAD DE LOS LLANOS.</t>
  </si>
  <si>
    <t>0310 DE 2025</t>
  </si>
  <si>
    <t xml:space="preserve">CRISTIAN ANTONIO RUIZ RAMIREZ </t>
  </si>
  <si>
    <t>PRESTACIÓN DE SERVICIOS PROFESIONALES NECESARIO PARA EL FORTALECIMIENTO DE LOS PROCESOS DEL CENTRO DE PROYECCIÓN SOCIAL Y CENTRO DE INVESTIGACIONES DE LA FACULTAD DE CIENCIAS AGROPECUARIAS Y RECURSOS NATURALES DE LA UNIVERSIDAD DE LOS LLANOS.</t>
  </si>
  <si>
    <t>0311 DE 2025</t>
  </si>
  <si>
    <t>OLGA JACQUELINE LIZARAZO BUITRAGO</t>
  </si>
  <si>
    <t>PRESTACIÓN DE SERVICIOS DE APOYO A LA GESTIÓN NECESARIO PARA EL FORTALECIMIENTO DE LOS PROCESOS ADMINISTRATIVOS EN EL LABORATORIO DE SUELOS DE LA FACULTAD DE CIENCIAS AGROPECUARIAS Y RECURSOS NATURALES DE LA UNIVERSIDAD DE LOS LLANOS.</t>
  </si>
  <si>
    <t>0312 DE 2025</t>
  </si>
  <si>
    <t>LAURA XIMENA RUEDA CARDENAS</t>
  </si>
  <si>
    <t>PRESTACIÓN DE SERVICIOS PROFESIONALES NECESARIO PARA EL FORTALECIMIENTO DE LOS PROCESOS DEL DEPARTAMENTO DE PRODUCCIÓN ANIMAL DE LA FACULTAD DE CIENCIAS AGROPECUARIAS Y RECURSOS NATURALES DE LA UNIVERSIDAD DE LOS LLANOS.</t>
  </si>
  <si>
    <t>0313 DE 2025</t>
  </si>
  <si>
    <t xml:space="preserve">NATALIA ALVAREZ PERDOMO </t>
  </si>
  <si>
    <t>PRESTACIÓN DE SERVICIOS PROFESIONALES NECESARIO PARA EL FORTALECIMIENTO DE LOS PROCESOS EN LA ESTACIÓN PISCÍCOLA Y LABORATORIOS DEL INSTITUTO DE ACUICULTURA DE LA FACULTAD DE CIENCIAS AGROPECUARIAS Y RECURSOS NATURALES DE LA UNIVERSIDAD DE LOS LLANOS.</t>
  </si>
  <si>
    <t>0314 DE 2025</t>
  </si>
  <si>
    <t>HEDY RUTH RODRIGUEZ NOVOA</t>
  </si>
  <si>
    <t>PRESTACIÓN DE SERVICIOS DE APOYO A LA GESTIÓN NECESARIO PARA EL FORTALECIMIENTO DE LOS PROCESOS EN EL PROGRAMA DE INGENIERÍA FORESTAL DE LA FACULTAD DE CIENCIAS AGROPECUARIAS Y RECURSOS NATURALES DE LA UNIVERSIDAD DE LOS LLANOS.</t>
  </si>
  <si>
    <t>0315 DE 2025</t>
  </si>
  <si>
    <t>KAROLINE PAYARES AVILA</t>
  </si>
  <si>
    <t>PRESTACIÓN DE SERVICIOS DE APOYO A LA GESTIÓN NECESARIO PARA EL FORTALECIMIENTO DE LOS PROCESOS DEL PROGRAMA DE BIOLOGÍA DE LA FACULTAD DE CIENCIAS BÁSICAS E INGENIERÍA DE LA UNIVERSIDAD DE LOS LLANOS.</t>
  </si>
  <si>
    <t>0316 DE 2025</t>
  </si>
  <si>
    <t>YULY JANETH ALVARADO RINCON</t>
  </si>
  <si>
    <t>PRESTACIÓN DE SERVICIOS DE APOYO A LA GESTIÓN NECESARIO PARA EL FORTALECIMIENTO DE LOS PROCESOS DEL PROGRAMA DE INGENIERÍA ELECTRÓNICA DE LA FACULTAD DE CIENCIAS BÁSICAS E INGENIERÍA DE LA UNIVERSIDAD DE LOS LLANOS.</t>
  </si>
  <si>
    <t>0317 DE 2025</t>
  </si>
  <si>
    <t>GLORIA MILENA SASTOQUE CORDOBA</t>
  </si>
  <si>
    <t>0318 DE 2025</t>
  </si>
  <si>
    <t>LEYDI CAROLINA CARDENAS MORENO</t>
  </si>
  <si>
    <t>PRESTACIÓN DE SERVICIOS DE APOYO A LA GESTIÓN NECESARIO PARA EL FORTALECIMIENTO DE LOS PROCESOS DEL PROGRAMA DE INGENIERÍA DE PROCESOS DE LA FACULTAD DE CIENCIAS BÁSICAS E INGENIERÍA DE LA UNIVERSIDAD DE LOS LLANOS.</t>
  </si>
  <si>
    <t>0319 DE 2025</t>
  </si>
  <si>
    <t>HEIDY GISSELA ALONSO GUTIERREZ</t>
  </si>
  <si>
    <t>PRESTACIÓN DE SERVICIOS PROFESIONALES NECESARIO PARA EL FORTALECIMIENTO DE LOS PROCESOS DEL CENTRO DE PROYECCIÓN SOCIAL Y CENTRO DE INVESTIGACIONES DE LA FACULTAD DE CIENCIAS BÁSICAS E INGENIERÍA DE LA UNIVERSIDAD DE LOS LLANOS.</t>
  </si>
  <si>
    <t>0320 DE 2025</t>
  </si>
  <si>
    <t>KAREN JULIANA RODRIGUEZ GUERRA</t>
  </si>
  <si>
    <t>PRESTACIÓN DE SERVICIOS DE APOYO A LA GESTIÓN NECESARIO PARA EL FORTALECIMIENTO DE LOS PROCESOS DEL PROGRAMA DE INGENIERÍA AMBIENTAL DE LA FACULTAD DE CIENCIAS BÁSICAS E INGENIERÍA DE LA UNIVERSIDAD DE LOS LLANOS.</t>
  </si>
  <si>
    <t>0321 DE 2025</t>
  </si>
  <si>
    <t xml:space="preserve">HEILLER STIBEN GIRALDO CARRILLO </t>
  </si>
  <si>
    <t>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t>
  </si>
  <si>
    <t>0322 DE 2025</t>
  </si>
  <si>
    <t>YAMILE EXADIS ROJAS BULLA</t>
  </si>
  <si>
    <t>PRESTACIÓN DE SERVICIOS DE APOYO A LA GESTIÓN NECESARIO PARA EL FORTALECIMIENTO DE LOS PROCESOS DEL PROGRAMA DE MERCADEO DE LA FACULTAD DE CIENCIAS ECONÓMICAS DE LA UNIVERSIDAD DE LOS LLANOS.</t>
  </si>
  <si>
    <t>0323 DE 2025</t>
  </si>
  <si>
    <t>DAYANA TRUJILLO APONTE</t>
  </si>
  <si>
    <t>PRESTACIÓN DE SERVICIOS DE APOYO A LA GESTIÓN NECESARIO PARA EL FORTALECIMIENTO DE LOS PROCESOS DEL PROGRAMA DE ECONOMÍA DE LA FACULTAD DE CIENCIAS ECONÓMICAS DE LA UNIVERSIDAD DE LOS LLANOS.</t>
  </si>
  <si>
    <t>0324 DE 2025</t>
  </si>
  <si>
    <t>NANCY ANDREA SUAREZ ERAZO</t>
  </si>
  <si>
    <t>PRESTACIÓN DE SERVICIOS PROFESIONALES NECESARIO PARA EL FORTALECIMIENTO DE LOS PROCESOS MISIONALES DEL CENTRO DE PROYECCIÓN SOCIAL, CENTRO DE CONSULTORIO EMPRESARIAL Y UNIDAD DE EMPRENDIMIENTO DE LA FACULTAD DE CIENCIAS ECONÓMICAS DE LA UNIVERSIDAD DE LOS LLANOS.</t>
  </si>
  <si>
    <t>0325 DE 2025</t>
  </si>
  <si>
    <t xml:space="preserve">JUAN DIEGO FRANCO BUITRAGO </t>
  </si>
  <si>
    <t>0326 DE 2025</t>
  </si>
  <si>
    <t>YUPSSY FERNANDA GUZMAN HENAO</t>
  </si>
  <si>
    <t>PRESTACIÓN DE SERVICIOS DE APOYO A LA GESTIÓN NECESARIO PARA EL FORTALECIMIENTO DE LOS PROCESOS DEL PROGRAMA DE ADMINISTRACIÓN DE EMPRESAS DE LA FACULTAD DE CIENCIAS ECONÓMICAS DE LA UNIVERSIDAD DE LOS LLANOS.</t>
  </si>
  <si>
    <t>0327 DE 2025</t>
  </si>
  <si>
    <t>ERIKA ISABEL ROJAS CASCAVITA</t>
  </si>
  <si>
    <t>PRESTACIÓN DE SERVICIOS PROFESIONALES NECESARIO PARA EL FORTALECIMIENTO DE LOS DIFERENTES PROCESOS MISIONALES DEL CENTRO DE INVESTIGACIONES Y EL CENTRO DE ESTUDIOS SOCIOECONÓMICOS DE LA FACULTAD DE CIENCIAS ECONÓMICAS.</t>
  </si>
  <si>
    <t>0328 DE 2025</t>
  </si>
  <si>
    <t>DAMARIS GARCIA CADAVID</t>
  </si>
  <si>
    <t>PRESTACIÓN DE SERVICIOS PROFESIONALES NECESARIO PARA EL FORTALECIMIENTO DE LOS PROCESOS ADMINISTRATIVOS QUE SE DESARROLLAN EN LA FACULTAD DE CIENCIAS ECONÓMICAS DE LA UNIVERSIDAD DE LOS LLANOS.</t>
  </si>
  <si>
    <t>0329 DE 2025</t>
  </si>
  <si>
    <t>BYRON NICOLAS BAQUERO SOLANO</t>
  </si>
  <si>
    <t>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t>
  </si>
  <si>
    <t>0330 DE 2025</t>
  </si>
  <si>
    <t xml:space="preserve">ANA CECILIA RODRIGUEZ CRUZ </t>
  </si>
  <si>
    <t>PRESTACIÓN DE SERVICIOS DE APOYO A LA GESTIÓN NECESARIO PARA EL FORTALECIMIENTO DE LOS PROCESOS ACADÉMICOS Y ADMINISTRATIVOS DEL PROGRAMA DE LICENCIATURA EN EDUCACIÓN FÍSICA Y DEPORTE DE LA FACULTAD DE CIENCIAS HUMANAS Y DE LA EDUCACIÓN DE LA UNIVERSIDAD DE LOS LLANOS.</t>
  </si>
  <si>
    <t>0331 DE 2025</t>
  </si>
  <si>
    <t>CLAUDIA MILENA FORERO ECHAVARRIA</t>
  </si>
  <si>
    <t>PRESTACIÓN DE SERVICIOS DE APOYO A LA GESTIÓN NECESARIO PARA EL FORTALECIMIENTO DE LOS PROCESOS ACADÉMICOS Y ADMINISTRATIVOS DEL PROGRAMA DE LICENCIATURA EN MATEMÁTICAS DE LA FACULTAD DE CIENCIAS HUMANAS Y DE LA EDUCACIÓN DE LA UNIVERSIDAD DE LOS LLANOS.</t>
  </si>
  <si>
    <t>0332 DE 2025</t>
  </si>
  <si>
    <t>JHON SMITH RUGES GUTIERREZ</t>
  </si>
  <si>
    <t>PRESTACIÓN DE SERVICIOS PROFESIONALES NECESARIO PARA EL FORTALECIMIENTO DE LOS PROCESOS DEL CENTRO DE PROYECCIÓN SOCIAL Y CENTRO DE INVESTIGACIONES DE LA FACULTAD DE CIENCIAS HUMANAS Y DE LA EDUCACIÓN DE LA UNIVERSIDAD DE LOS LLANOS.</t>
  </si>
  <si>
    <t>0333 DE 2025</t>
  </si>
  <si>
    <t>DEYSI ALEJANDRA VARGAS PARRA</t>
  </si>
  <si>
    <t>PRESTACIÓN DE SERVICIOS DE APOYO A LA GESTIÓN NECESARIO PARA EL FORTALECIMIENTO DE LOS PROCESOS ACADÉMICOS Y ADMINISTRATIVOS DEL PROGRAMA DE SOCIOLOGÍA DE LA FACULTAD DE CIENCIAS HUMANAS Y DE LA EDUCACIÓN DE LA UNIVERSIDAD DE LOS LLANOS.</t>
  </si>
  <si>
    <t>0334 DE 2025</t>
  </si>
  <si>
    <t>DAYANA ROMERO GONZALEZ</t>
  </si>
  <si>
    <t>0335 DE 2025</t>
  </si>
  <si>
    <t>MARLY JAICETH CORTES LARA</t>
  </si>
  <si>
    <t>PRESTACIÓN DE SERVICIOS DE APOYO A LA GESTIÓN NECESARIO PARA EL FORTALECIMIENTO DE LOS PROCESOS ACADÉMICOS Y ADMINISTRATIVOS DEL PROGRAMA DE TECNOLOGÍA EN REGENCIA DE FARMACIA DE LA FACULTAD DE CIENCIAS DE LA SALUD DE LA UNIVERSIDAD DE LOS LLANOS.</t>
  </si>
  <si>
    <t>0336 DE 2025</t>
  </si>
  <si>
    <t>YOJAN STYVEN HERNANDEZ CARDONA</t>
  </si>
  <si>
    <t>0337 DE 2025</t>
  </si>
  <si>
    <t>PEDRO ESTEBAN VARGAS ROJAS</t>
  </si>
  <si>
    <t>0338 DE 2025</t>
  </si>
  <si>
    <t>LEIDY ESTEFANIA CORREDOR PORTILLA</t>
  </si>
  <si>
    <t xml:space="preserve">PRESTACIÓN DE SERVICIOS DE APOYO A LA GESTIÓN NECESARIO PARA EL FORTALECIMIENTO DE LOS PROCESOS ADMINISTRATIVOS EN EL CENTRO DE IDIOMAS DE LA FACULTAD DE CIENCIAS HUMANAS Y DE LA EDUCACIÓN. </t>
  </si>
  <si>
    <t>0339 DE 2025</t>
  </si>
  <si>
    <t>STEPHANIE NASSI LOMBANA</t>
  </si>
  <si>
    <t>0340 DE 2025</t>
  </si>
  <si>
    <t>TANIA ALEJANDRA SALAZAR HERNANDEZ</t>
  </si>
  <si>
    <t>0341 DE 2025</t>
  </si>
  <si>
    <t>BRANDON ANDRES PULIDO PLAZA</t>
  </si>
  <si>
    <t>0342 DE 2025</t>
  </si>
  <si>
    <t>0343 DE 2025</t>
  </si>
  <si>
    <t>DAVID ARNULFO MURCIA GONZALEZ</t>
  </si>
  <si>
    <t>0344 DE 2025</t>
  </si>
  <si>
    <t>LAURA MELISA OCHOA RUBIANO</t>
  </si>
  <si>
    <t>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t>
  </si>
  <si>
    <t>0345 DE 2025</t>
  </si>
  <si>
    <t>OMAR PALACIOS ROZO</t>
  </si>
  <si>
    <t>0346 DE 2025</t>
  </si>
  <si>
    <t>ALEICER ESTIBEN RESTREPO GONZALEZ</t>
  </si>
  <si>
    <t>0347 DE 2025</t>
  </si>
  <si>
    <t>LEINER LIBARDO MENDOZA RODRIGUEZ</t>
  </si>
  <si>
    <t>0348 DE 2025</t>
  </si>
  <si>
    <t>FELIPE ANDRES PRIETO TACHA</t>
  </si>
  <si>
    <t>0349 DE 2025</t>
  </si>
  <si>
    <t>MAIRA ZILENA TUNJANO VELASQUEZ</t>
  </si>
  <si>
    <t>0350 DE 2025</t>
  </si>
  <si>
    <t>NELSON ALBERTO ZAPATA CIFUENTES</t>
  </si>
  <si>
    <t>PRESTACIÓN DE SERVICIOS PROFESIONALES NECESARIO PARA EL FORTALECIMIENTO DE LOS PROCESOS DE INFRAESTRUCTURA DE LA VICERRECTORÍA DE RECURSOS UNIVERSITARIOS DE LA UNIVERSIDAD DE LOS LLANOS</t>
  </si>
  <si>
    <t>0351 DE 2025</t>
  </si>
  <si>
    <t>0352 DE 2025</t>
  </si>
  <si>
    <t>JUAN DAVID TORRES RADA</t>
  </si>
  <si>
    <t>0353 DE 2025</t>
  </si>
  <si>
    <t>JUAN DAVID ROJAS ARANGO</t>
  </si>
  <si>
    <t>PRESTACIÓN DE SERVICIOS DE APOYO A LA GESTIÓN NECESARIO PARA EL DESARROLLO DE LOS DIFERENTES PROCESOS EN LA DISCIPLINA DE FUTBOL PARA ADMINISTRATIVOS DEL PROYECTO FICHA BPUNI BU 01 2510 2024 “IMPLEMENTACIÓN DEL MODELO DE BIENESTAR A TRAVÉS DE ESTRATEGIAS QUE BENEFICIEN A LA COMUNIDAD DE LA UNIVERSIDAD DE LOS LLANOS”</t>
  </si>
  <si>
    <t>0354 DE 2025</t>
  </si>
  <si>
    <t>JENNY PATRICIA GONZALEZ LEIVA</t>
  </si>
  <si>
    <t>0355 DE 2025</t>
  </si>
  <si>
    <t xml:space="preserve">PRESTACIÓN DE SERVICIOS DE APOYO A LA GESTIÓN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</si>
  <si>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Diez (10) meses y diecinueve (19) días calendario</t>
  </si>
  <si>
    <t>0356 DE 2025</t>
  </si>
  <si>
    <t xml:space="preserve">ANA MARIA GUTIERREZ VARON </t>
  </si>
  <si>
    <t xml:space="preserve">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</si>
  <si>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Dos (02) meses y dieciocho (18) días calendario</t>
  </si>
  <si>
    <t>EMILCE SALAMANCA RAMOS</t>
  </si>
  <si>
    <t>Supervisor del proyecto – Contrato No. 655 de 2022</t>
  </si>
  <si>
    <t>280104805</t>
  </si>
  <si>
    <t>280104126</t>
  </si>
  <si>
    <t>280104101</t>
  </si>
  <si>
    <t>280104302</t>
  </si>
  <si>
    <t>280104324</t>
  </si>
  <si>
    <t>320500</t>
  </si>
  <si>
    <t>280104704</t>
  </si>
  <si>
    <t>280104608</t>
  </si>
  <si>
    <t>280104307</t>
  </si>
  <si>
    <t>280101103</t>
  </si>
  <si>
    <t>280101302</t>
  </si>
  <si>
    <t>280101301</t>
  </si>
  <si>
    <t>280101308</t>
  </si>
  <si>
    <t>320300</t>
  </si>
  <si>
    <t>280103202</t>
  </si>
  <si>
    <t>280202109</t>
  </si>
  <si>
    <t>280202201</t>
  </si>
  <si>
    <t>280202106</t>
  </si>
  <si>
    <t>280202101</t>
  </si>
  <si>
    <t>280202204</t>
  </si>
  <si>
    <t>280103304</t>
  </si>
  <si>
    <t>280103302</t>
  </si>
  <si>
    <t>280103301</t>
  </si>
  <si>
    <t>320400</t>
  </si>
  <si>
    <t>280103203</t>
  </si>
  <si>
    <t>280303303</t>
  </si>
  <si>
    <t>280205202</t>
  </si>
  <si>
    <t>4001</t>
  </si>
  <si>
    <t>280205402</t>
  </si>
  <si>
    <t>M4</t>
  </si>
  <si>
    <t>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organización de elementos para ser entregados a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Apoyar con el diligenciamiento de los formatos necesarios para la realización de la supervisión de los contratos a cargo de Almacén: actas, informes, certificaciones. 10. Apoyar por el buen uso, seguridad e integridad de los elementos en bodega de inactivos. 11. Apoyar en el análisis, elaboración y reclasificación de grupo de inventarios de bienes muebles e inmuebles.</t>
  </si>
  <si>
    <t>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t>
  </si>
  <si>
    <t>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t>
  </si>
  <si>
    <t>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</si>
  <si>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t>
  </si>
  <si>
    <t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</si>
  <si>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t>
  </si>
  <si>
    <t>1. Apoyar en la administración de la estación, el mantenimiento de los bienes y los recursos de la estación.  2. Apoyar la coordinación y distribución de responsabilidades entre los operarios de la EPU. 3. Contribuir con sus conocimientos la toma de decisiones de acuerdo a las necesidades previamente solicitadas por los investigadores (materiales y condiciones experimentales que necesitan los proyectos).  4. Prestar apoyo en el registro y procesamiento de la información sobre materiales e insumos y contención de animales en los diferentes espacios de la estación.  5. Coadyuvar con la proyección, ejecución y aseguramiento de la producción de alevinos de las diferentes especies de peces contenidos en la estación.  6. Prestar apoyo en la atención y coordinación del sistema de pasantías en la estación.</t>
  </si>
  <si>
    <t>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</si>
  <si>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</si>
  <si>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</si>
  <si>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</si>
  <si>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t>
  </si>
  <si>
    <t>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t>
  </si>
  <si>
    <t>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</si>
  <si>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Económicas.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</si>
  <si>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</si>
  <si>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</si>
  <si>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</si>
  <si>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t>
  </si>
  <si>
    <t>1. Brindar apoyo en la elaboración y radicación de documentos de condiciones institucionales para otros lugares de desarrollo en la modalidad distancia, virtual e hibrida, junto con el área de la secretaria técnica de acreditación. 2. Coadyuvar en la elaboración, publicación y socialización de lineamientos pedagógicos del IDEAD, así como en la actualización que se requiera de los mismos. 3. Contribuir con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4. Brindar apoyo logístico en la organización, coordinación y ejecución de las Masterclass ofertadas por el IDEAD. 5. Brindar apoyo en los procesos administrativos y académicos que el Instituto de Educación Abierta y a Distancia implemente.</t>
  </si>
  <si>
    <t>1. Apoyar en la atención en el área del servicio al cliente para toda la comunidad educativa del Centro de Idioma. 2. Apoyar en el suministro de ayudas educativas para el personal docente. 3. Contribuir en el archivo y control de documentos del área según normatividad. 4. Apoyar con el procesamiento de información pertinente a los procesos del programa de extensión a la comunidad. 5. Colaborar con las actividades relacionadas con los sistemas de seguridad y salud en el trabajo brindando información sobre las deficiencias detectadas en la sede del Centro de Idiomas. 6. Prestar apoyo en promover la cultura preventiva entre colaboradores y estudiantes del Centro de Idiomas. 7. Brindar apoyo en la ejecución efectiva de los protocolos de bioseguridad en las instalaciones del Centro de Idiomas. 8. Contribuir con los procesos de calidad y planes de mejora.</t>
  </si>
  <si>
    <t>1. Apoyar con brindar información sobre los servicios ofertados a la comunidad en general del centro de idiomas. 2. Apoyar mediante la trazabilidad y consolidación del historial documental de los estudiantes de los diferentes programas del centro de idiomas. 3. Apoyar con la revisión y aprobación de los soportes que son parte del proceso de matrícula de estudiantes de cada uno de los programas del centro de idiomas. 4. Apoyar mediante el acompañamiento y articulación con el Centro de Idiomas a los estudiantes de pasantías que realizan actividades en el Centro de Idiomas. 5. Apoyar con la recopilación y análisis de indicadores internos de calidad educativa para los diferentes programas del centro de idiomas. 6. Contribuir con los procesos de calidad y planes de mejora que se ejecuten en el centro de idiomas.</t>
  </si>
  <si>
    <t xml:space="preserve"> 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t>
  </si>
  <si>
    <t>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t>
  </si>
  <si>
    <t>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t>
  </si>
  <si>
    <t>1. Contribuir en el diseño, implementación, divulgación y seguimiento de convocatorias internas y externas para la movilidad académica de estudiantes, tanto entrante como saliente, en programas de intercambio, prácticas y pasantías, así como el acompañamiento a los estudiantes y a las instituciones de educación superior (IES) postulantes, en cumplimiento de los procedimientos establecidos en el SIG. 2. Coadyuvar en el seguimiento y acompañamiento de los estudiantes que realizan intercambios académicos, prácticas o pasantías a nivel nacional, internacional, asegurando el cumplimiento en los informes requeridos y la correcta gestión de los trámites relacionados con el desarrollo de cada una de las etapas de la movilidad. 3. Apoyar la gestión y consolidación de redes de casas amigas para estudiantes de movilidad entrante, garantizando su bienestar y adecuada integración. 4. Contribuir en la consolidación y reporte de la información requerida para rendir informe a instancias superiores (SNIES y SIRECI). 5. Apoyar la actualización y reporte de la matriz de riesgos del proceso de internacionalización, asegurando el cumplimiento de los estándares y regulaciones aplicables. 6. Contribuir y participar en el control de la ejecución de las políticas y procedimientos de la Oficina de Internacionalización relacionados con la autoevaluación, acreditación y aseguramiento de la calidad.</t>
  </si>
  <si>
    <t>1. Brindar apoyo en la revisión del correo de Presupuesto, analizando las diferentes solicitudes y e informar sobre las misma y su estado. 2. Identificar las diferentes solicitudes de reuniones establecidas para el Director Financiero, agendarlas, informar y recordar sobre las mismas. 3. Colaborar en las diferentes solicitudes allegadas a la Dirección Financiera (Derechos de Petición, Movimientos del Rubro, Saldos disponibles, Certificaciones, Memorandos, entre otros). 4. Colaborar con la identificación, elaboración y presentación de Informes requeridos por entes Internos de la Universidad de los Llanos (CSU, Acreditación, Rectoría, Viceacademica, Vicerrectoria, posgrados, planeación, entre Otros). 5. Colaborar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Disponibilidades Presupuestales, Compromisos Presupuestales, Orden de Pago y su respectiva distribución, del Presupuesto ordinario y/o Regalías cuando sea el caso. 8. Colaborar con la elaboración y seguimiento de las diferentes Matrices y Planes a cargo de la Dirección Financiera (PAI, ITA, Mapa de Riesgo, Plan de Mejoramiento, entre otros). 9. Colaborar con la elaboración y presentación de Información requeridos por los diferentes Proyectos de Regalías de la Universidad de los Llanos. 10. Brindar apoyo al proceso de cierre financiero con relación de reintegros, verificación de los ajustes a los documentos presupuestales disponibilidades, registros y obligaciones.</t>
  </si>
  <si>
    <t>1. Apoyar la coordinación administrativa del proyecto. 2. Apoyar la elaboración de informes administrativos, requeridos durante la ejecución del proyecto. 3. Colaborar con su participación en el Comité Técnico administrativo del proyecto. 4. Contribuir en el registro y actualización de los gastos presupuestales realizados, de conformidad con los informes financieros presentados por el profesional financiero del proyecto. 5. Prestar apoyo en la conservación y organización de los archivos relativos al proyecto. 6. Brindar apoyo en la gestión informes, contrataciones, nóminas, avances, archivo y compras. 7. Apoyar el proceso de liquidación del proyecto.</t>
  </si>
  <si>
    <t>1. Apoyar la gestión jurídica durante la ejecución del proyecto. 2. Apoyar en la elaboración de documentos e informes, brindando soporte jurídico, acorde a la normatividad institucional y nacional vigente. 3. Apoyar los distintos procesos de contratación y compras del proyecto desde el componente jurídico. 4. Apoyar la formulación de documentos legales de autorización y tratamiento de información a utilizar y publicar dentro del portal web del observatorio de salud mental, a ser firmados por los directivos de las entidades regionales aportantes de información y data sensible. 5. Prestar apoyo en asesoría jurídico para el establecimiento de lineamientos legales sobre los cuales funcionará y brindará servicio en un futuro el Observatorio de salud mental, familia y convivencia social de la Orinoquia colombiana. 6. Prestar apoyo en la formulación, seguimiento y gestión de las obligaciones derivadas en la alianza interinstitucional suscrita con las entidades coejecutoras del proyecto.</t>
  </si>
  <si>
    <t>G79</t>
  </si>
  <si>
    <t>G313</t>
  </si>
  <si>
    <t>G314</t>
  </si>
  <si>
    <t>G315</t>
  </si>
  <si>
    <t>G316</t>
  </si>
  <si>
    <t>G317</t>
  </si>
  <si>
    <t>G318</t>
  </si>
  <si>
    <t>G319</t>
  </si>
  <si>
    <t>G320</t>
  </si>
  <si>
    <t>G321</t>
  </si>
  <si>
    <t>G298</t>
  </si>
  <si>
    <t>G360</t>
  </si>
  <si>
    <t>G361</t>
  </si>
  <si>
    <t>G362</t>
  </si>
  <si>
    <t>G363</t>
  </si>
  <si>
    <t>G364</t>
  </si>
  <si>
    <t>G322</t>
  </si>
  <si>
    <t>G323</t>
  </si>
  <si>
    <t>G324</t>
  </si>
  <si>
    <t>G325</t>
  </si>
  <si>
    <t>G327</t>
  </si>
  <si>
    <t>G328</t>
  </si>
  <si>
    <t>G244</t>
  </si>
  <si>
    <t>G239</t>
  </si>
  <si>
    <t>G329</t>
  </si>
  <si>
    <t>G330</t>
  </si>
  <si>
    <t>G331</t>
  </si>
  <si>
    <t>G332</t>
  </si>
  <si>
    <t>G333</t>
  </si>
  <si>
    <t>G334</t>
  </si>
  <si>
    <t>G335</t>
  </si>
  <si>
    <t>G336</t>
  </si>
  <si>
    <t>G267</t>
  </si>
  <si>
    <t>G337</t>
  </si>
  <si>
    <t>G338</t>
  </si>
  <si>
    <t>G339</t>
  </si>
  <si>
    <t>G341</t>
  </si>
  <si>
    <t>G342</t>
  </si>
  <si>
    <t>G343</t>
  </si>
  <si>
    <t>G344</t>
  </si>
  <si>
    <t>G345</t>
  </si>
  <si>
    <t>G346</t>
  </si>
  <si>
    <t>G347</t>
  </si>
  <si>
    <t>G349</t>
  </si>
  <si>
    <t>G350</t>
  </si>
  <si>
    <t>G351</t>
  </si>
  <si>
    <t>G352</t>
  </si>
  <si>
    <t>G218</t>
  </si>
  <si>
    <t>G230</t>
  </si>
  <si>
    <t>G91</t>
  </si>
  <si>
    <t>G101</t>
  </si>
  <si>
    <t>G357</t>
  </si>
  <si>
    <t>G187</t>
  </si>
  <si>
    <t>G125</t>
  </si>
  <si>
    <t>G45</t>
  </si>
  <si>
    <t>G358</t>
  </si>
  <si>
    <t>G359</t>
  </si>
  <si>
    <t>G152</t>
  </si>
  <si>
    <t>G176</t>
  </si>
  <si>
    <t>G223</t>
  </si>
  <si>
    <t>G165</t>
  </si>
  <si>
    <t>G311</t>
  </si>
  <si>
    <t>G370</t>
  </si>
  <si>
    <t>G371</t>
  </si>
  <si>
    <t>G372</t>
  </si>
  <si>
    <t>G367</t>
  </si>
  <si>
    <t>G368</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</si>
  <si>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</si>
  <si>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t>
  </si>
  <si>
    <t>1. Apoyar a la jefatura de Bienestar en el diseño, ejecución, evaluación y seguimiento de las diferentes acciones suscritas en los planes de acción y planes de mejoramiento que contribuyan al cumplimiento de estrategias, planes, programas y proyectos del área actividad física y deporte en los tres niveles,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Contribuir en la Implementación de los planes de entrenamientos y capacitación a los instructores a partir de las necesidades presentadas por los mismos. 15. Apoyar en el planteamiento de estrategias y fases de desarrollo para la consolidación de los entrenamientos con los grupos de inicio, avanzado y competitivo. 16. Contribuir en la participación de los eventos formativos, lúdicos, recreativos, deportivos y campeonatos organizados desde la coordinación de deportes, la División de Bienestar o a los que la Universidad sea invitada. 17. Brindar apoyo en el desarrollo de las actividades del Club deportivo de la Universidad de los Llanos. 18. Apoyar en las reuniones de orientación metodológica para la elaboración de los planes de entrenamiento, plan de trabajo, de enseñanza y de actividades por deporte. 19. Brindar apoyo a la jefatura de Bienestar en los eventos institucionales que se realicen y sean liderados o apoyados por la Dirección de Bienestar Institucional.</t>
  </si>
  <si>
    <t>1. Apoyar en la implementación y ejecución de la Política de Género, los protocolos y ruta para la prevención mitigación y atención en los casos de todo tipo de acoso, abuso discriminación y violencia en la Universidad de los Llanos. 2. Prestar apoyo en la identificación y documentación de la cultura organizacional sobre la temática de género y sobre los casos de acoso, abuso, discriminación y violencia en la Universidad de los Llanos. 3. Apoyar en la organización de la documentación y normatividad correspondiente a la Política de Género, protocolos y rutas que la operacionalice. 4. Contribuir en el aseguramiento de los registros físicos y virtuales que den cuenta del desarrollo de eventos/actividades/talleres de género realizados desde la División de Bienestar Institucional. 5. Apoyar en la recopilación y formulación de informes solicitados por entidades externas e informes de interés interinstitucional. 6. Colaborar en la organización de la base de datos en la masificación, divulgación y visualización de la política de Género de la Universidad de los Llanos. 7. Coadyuvar en la realización de los informes del proceso que apoyen la presentación de informes de gestión de la División de Bienestar Universitario y el Área de Desarrollo Humano y Permanencia. 8. Brindar apoyo a la jefatura de Bienestar en los eventos institucionales que se realicen y sean liderados o apoyados por la Dirección de Bienestar Institucional.</t>
  </si>
  <si>
    <t>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con las estrategias que desarrolle la División de Bienestar Universitario encaminadas a masificar la divulgación de sus servicios y aumentar el índice de participación de la comunidad Unillanista.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t>
  </si>
  <si>
    <t>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t>
  </si>
  <si>
    <t>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t>
  </si>
  <si>
    <t>1. Brindar apoyo a la jefatura de Bienestar Institucional en la implementación y evaluación de la política de inclusión en la Universidad de los Llanos. 2. Coadyuvar en el uso y aplicación de la herramienta (MEN- IES - INES): módulo “Índice de Inclusión para Educación Superior” a estudiantes, administrativos y docentes de índices de inclusión.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Prestar apoyo para el desarrollo del análisis estadístico de la información obtenida de encuestas a estudiantes, administrativos y docentes de índices de inclusión (MEN-IES - INES). 7. Apoyar en la recopilación y formulación de informes solicitados por los organismos de control e informes de interés interinstitucional. 8. Brindar apoyo a la jefatura de Bienestar en los eventos institucionales que se realicen y sean liderados o apoyados por la Dirección de Bienestar Institucional.</t>
  </si>
  <si>
    <t>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t>
  </si>
  <si>
    <t>1. Contribuir en el diseño e implementación de políticas, estrategias, programas y proyectos que fomenten y fortalezcan el cumplimiento de la función de proyección social y extensión universitaria, alineando estos esfuerzos con los objetivos estratégicos del Plan de Desarrollo Institucional, los Planes de Acción y Planes de mejoramiento. 2. Brindar apoyo en la planificación y programación institucional mediante el seguimiento y monitoreo de planes, programas y proyectos de inversión a cargo de la Dirección General de Proyección Social. 3. Colaborar en el seguimiento y evaluación de la gestión institucional, incluyendo la ejecución presupuestal de la Dirección General de Proyección Social, utilizando herramientas y metodologías establecidas para garantizar el uso eficiente de los recursos. 4. Cooperar en el control de la ejecución de las políticas, estrategias, programas y proyectos a cargo de la Dirección General de Proyección Social. 5. Apoyar con la consolidación y elaboración de informes ejecutivos requeridos por las instancias superiores sobre los resultados y temas a cargo de la Dirección General de Proyección Social. 6. Apoyar en la redacción, proyección y validación de actos administrativos, documentos, actas y relatorías derivados de los procesos institucionales, asegurando que reflejen las decisiones adoptadas por el Consejo Institucional de Proyección Social y respalden la gestión de la Dirección General de Proyección Social. 7. Coadyuvar en la aprobación y trámite de procesos contractuales, solicitud de avances para el desarrollo de las actividades programadas en los diferentes campos de acción de Proyección Social. 8.  Contribuir y participar en la actualización y mejora continua de procesos y procedimientos de Proyección Social para el aseguramiento de la calidad. 9. Brindar apoyo en los procesos que atienda la Dirección relacionados con la autoevaluación, rendición de cuentas y acreditación y aseguramiento de la calidad.</t>
  </si>
  <si>
    <t>1. Contribuir con el archivo y control de los documentos de los registros correspondientes para programas de extensión a la comunidad alineados con la normatividad de archivo vigente al igual que la normatividad de la Secretaría de Educación Municipal y Departamental siguiendo las medidas dispuestas por la Oficina de Correspondencia y Archivo. 2. Coadyuvar con la oferta y promoción de los servicios del Centro de Idiomas.  3. Apoyo en la actualización del estudio de mercado y aspectos de contexto de acuerdo a las normas establecidas. 4. Coadyuvar en los diferentes procesos de legalización, actualización o de trámite de proyectos de registros, educación continuada, convenios etc. 5. Apoyar a la dirección y/o coordinación en diferentes procesos de acuerdo a las necesidades. 6. Apoyar en el control del inventario que se encuentra en el Centro de Idiomas. 7. Apoyar en el seguimiento y control de la base de datos de los estudiantes de extensión a la comunidad.  8. Contribuir con los procesos de calidad y planes de mejora.</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</si>
  <si>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</si>
  <si>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t>
  </si>
  <si>
    <t>1. Colaborar en la proyección, revisión y gestión de las diferentes etapas de los procesos contractuales relacionados con obra pública y/o consultoría, asegurando el estricto cumplimiento de la normativa vigente de la Universidad de los Llanos. 2. Brindar apoyo en la elaboración de conceptos, evaluaciones técnicas, presupuestos de obra y/o consultoría, así como en proyectos de inversión asignados a la Vicerrectoría de Recursos Universitarios, en cumplimiento de los lineamientos establecidos por la entidad. 3. Colaborar técnicamente en las actividades de vigilancia, seguimiento y control de los contratos de obra y/o consultoría bajo la responsabilidad de la Vicerrectoría de Recursos Universitarios. 4. Participar en reuniones técnicas relacionadas con procesos de obra y/o consultoría.</t>
  </si>
  <si>
    <t>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t>
  </si>
  <si>
    <t>1. Contribuir en el trámite, revisión, y proyección de las fichas técnicas de los proyectos de investigación conforme a la normatividad vigente de la Universidad de los Llanos.  2. Apoyar la realización de estudios de mercado, elaboración de estudios de oportunidad y conveniencia de los proyectos de investigación para la adquisición de bienes y servicios.   3. Apoyar en la proyección de disponibilidad presupuestal y acto administrativo de los avances solicitados desde la Dirección General de Investigaciones. 4.Contribuir en las auditorías internas o externas de gestión de calidad realizada por control interno y en los procesos de gestión de bienes y servicios asignadas a la Dirección General de Investigaciones. 5. Coadyuvar en la proyección de informes o solicitudes internas o externas asignadas a la Dirección General de Investigaciones.  6. Coadyuvar en el seguimiento del presupuesto de la Dirección General de Investigaciones.  7. Colaborar en la planificación, elaboración, evaluación y seguimiento de los procedimientos y demás formatos del Sistema Integrado de Gestión de Calidad, relacionados con el proceso de Investigación.</t>
  </si>
  <si>
    <t>1. Apoyar la gestión editorial de las revistas científicas de la Universidad de los Llanos (Orinoquia, Boletín de Semillero de Investigación en Familia, GEON)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Apoyar el manejo de la inclusión de artículos y revistas en las bases de datos (Publindex-Colciencias, DOAJ, EBSCO, REDALYC, IMBIOMED, LATINDEX, DIALNET, CABI,e-revistas y ScieloColombia), y la organización de base de datos de autores y de evaluadores de los artículos sometidos a las revistas institucionales de la Universidad de los Llanos. 3. Contribuir al seguimiento de adjudicación de los DOI Digital Object Identifier Sistem en las diferentes publicaciones de la Universidad de los Llanos. 4. Coadyuvar en el proceso de publicaciones que aporten a la divulgación de la ciencia y el sistema de investigaciones de la Universidad de los Llanos. 5. Realizar informe detallado, de manera semestral, de las actividades desarrolladas en las revistas, tanto a la Dirección General de Investigaciones como al Consejo Institucional de Investigaciones.</t>
  </si>
  <si>
    <t>1. Apoyar estrategias que permitan el seguimiento y renovación en el marco del permiso de recolección de la Autoridad Nacional de Licencias Ambientales (ANLA) o de contrato de acceso a recursos genéticos y sus derivados.  2. Coadyuvar en la gestión y fortalecimiento de las colecciones científicas y proyectos de investigación de la Universidad de los Llanos mediante la publicación de datos abiertos sobre biodiversidad a través del SiB Colombia. 3. Apoyar las estrategias para el fortalecimiento de los procesos de ética, bioética e integridad científica en la Universidad de los Llanos, así como apoyar los comités afines. 4. Contribuir al análisis y seguimiento de los informes técnicos y a la productividad científica y tecnológica de los proyectos de investigación conforme a la propuesta aprobada y reportada ante la Dirección General de Investigaciones. 5. Apoyar las actividades del programa CATI- Centros de Apoyo a la Tecnología y la Innovación de la Superintendencia de Industria y Comercio en la Dirección General de Investigaciones. 6. Apoyar el seguimiento de la matriz de riesgos del proceso de investigaciones, así como la proyección y asignación de horas de investigación de los proyectos de investigación.</t>
  </si>
  <si>
    <t>1. Apoyar el diseño de políticas y estrategias que fomenten, fortalezcan y articulen la investigación, el desarrollo, la innovación y la extensión en la Universidad de los Llanos. 2. Apoyar el diseño, implementación y seguimiento de indicadores de investigación, desarrollo tecnológico, innovación y extensión en la Universidad de los Llanos. 3. Coadyuvar en la elaboración del presupuesto de la Dirección General de Investigaciones. 4.  Apoyar el diseño, estructuración y articulación de la Vicerrectoría de Investigaciones y Extensión Social de la Universidad de los Llanos.  5. Coadyuvar en la elaboración de informes ejecutivos y presentaciones de la Dirección General de Investigaciones. 6. Apoyar la construcción de convocatorias internas que permitan el fortalecimiento de las capacidades científicas y tecnológicas de los actores institucionales de CTeI.  7. Apoyar el diseño y estrategias planteadas por la Directora Técnica de Investigaciones en la Red de Investigación, Innovación y Gestión del Conocimiento REDIME.</t>
  </si>
  <si>
    <t>1. Coadyuvar al trámite de avances necesarios para garantizar la ejecución de los proyectos de investigación, así como el trámite y seguimiento de los apoyos económicos asignados por el Consejo Institucional de Investigaciones. 2. Apoyar la revisión de informes financieros de los proyectos de investigación, asegurando su alineación con los presupuestos aprobados y dando seguimiento a su correcta ejecución. 3. Apoyar la actualización de la base datos de los proyectos de investigación financiados mediante convocatorias internas. 4. Apoyar los procesos contractuales de auxiliares, asesores e investigadores requeridos en los proyectos de investigación internos financiados por la Dirección General de Investigaciones.</t>
  </si>
  <si>
    <t>1. Brindar apoyo a los Grupos de Investigación de la Universidad de los Llanos a través de la clasificación, seguimiento y consolidación de su productividad de manera interna y ante las plataformas establecidas por Sistema Nacional de Ciencia, Tecnología e innovación.  2. Contribuir en la planificación e implementación de estrategias, así como el seguimiento de las actividades,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 5. Contribuir con la presentación del estado de los proyectos de investigación, ante las diferentes dependencias de la Universidad y el Consejo Institucional de investigaciones.</t>
  </si>
  <si>
    <t>1. Apoyar en la consolidación de información de la base de datos de investigaciones solicitada por dependencias de la universidad (planeación, control interno, acreditación, entre otros) y por el Sistema Nacional de Información de la Educación Superior - SNIES. 2. Apoyar en la gestión y desarrollo del procedimiento de convocatorias internas de la Universidad de los Llanos, así como los trámites para la cesión de derechos de productos de desarrollo tecnológico e innovación. 3. Apoyar los trámites y procesos administrativos para la vinculación de Jóvenes Investigadores. 4. Apoyar la divulgación y participación de los investigadores y grupos de investigación en convocatorias externas realizadas por entidades nacionales e internacionales. 5. Coadyuvar a los grupos de investigación en la formulación y cargue de información de los proyectos de investigación presentados a convocatorias internacionales. 6. Apoyar la Secretaria Técnica del Consejo de Ciencia y Tecnología e Innovación del Meta - CODECTI.</t>
  </si>
  <si>
    <t>1. Coadyuvar en el análisis detallado de los presupuestos de los proyectos de investigación a ser postulados, según lo establecido en los términos de referencia de las convocatorias internas de la Dirección General de Investigaciones. 2. Coadyuvar en los trámites y procesos para la ejecución de desplazamientos y salidas de campo requeridos en la ejecución de los proyectos de investigación. 3. Apoyar la planificación y estructuración de los pedidos de compra para la adquisición de bienes y servicios requeridos en los proyectos de investigación financiados por la Dirección General de Investigaciones. 4. Contribuir a la implementación de estrategias que permitan la viabilidad presupuestal de los bienes y servicios requeridos en los proyectos de investigación con financiación interna. 5. Apoyar el análisis e implementación de los sistemas de costeo asociados a los procesos financieros de los proyectos de investigación.</t>
  </si>
  <si>
    <t>1. Colaborar en la revisión y recopilación información necesaria para el proceso de actualización del registro calificado del programa de Especialización en Gestión Ambiental Sostenible de la Universidad de los Llanos. 2. Apoyar en la construcción de los documentos de condiciones para el informe del proceso de actualización del registro calificado del programa de Especialización en Gestión Ambiental Sostenible de la Universidad de los Llanos. 3. Cooperar con los procesos de aplicación a convocatorias internas o externas en Ciencia Tecnología e Innovación para el Instituto de Ciencias Ambientales de la Orinoquia Colombiana (ICAOC). 4. Apoyar las actividades académicas y de investigación que se adelanten por el Instituto de Ciencias Ambientales de la Orinoquia Colombiana (ICAOC).</t>
  </si>
  <si>
    <t>1. Apoyar la gestión editorial de las revistas científicas de la Universidad de los Llanos (Revista Impetus, Punto de Inflexión, Revista de Sistemas de Producción Agroecológicos, Revista Boletín El Conuco),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Contribuir en la inclusión de los artículos y las revistas en bases de datos y directorios nacionales e internacionales que permitan visibilizar las publicaciones de las revistas científicas de la Universidad de los Llanos. 3. Apoyar con las estrategias para convocatoria de autores (para la publicación de artículos), revisores (para la revisión de los artículos) y lectores (para difundir el conocimiento) y que se registren en la plataforma OJS de la revista respectiva.  4. Contribuir en el desarrollo y ejecución de estrategias que permitan divulgar la ciencia de la producción intelectual de la comunidad académica de la Universidad de los Llanos. 5. Contribuir con la implementación de estrategias de visibilidad de las publicaciones científicas de la Universidad de los Llanos. 6. Realizar informe detallado, de manera semestral, de las actividades desarrolladas en las revistas, tanto a la Dirección General de Investigaciones como al Consejo Institucional de Investigaciones.</t>
  </si>
  <si>
    <t>1. Contribuir con el diseño, maquetación y diagramación, material audiovisual y conceptos visuales de los artículos de las revistas científicas de la Universidad de los Llanos. 2. Coadyuvar en el proceso de marcación de metadatos de acuerdo con las políticas de las diferentes bases de datos, directorios e indizadores correspondiente a los artículos publicados por las revistas científicas de la Universidad de los Llanos, en los diferentes formatos html, XML, JATS, Epub, PDF, Marcalyc, Scielo y aquellos necesarios que aporte a la visibilidad de los artículos de las revistas. 3. Colaborar en las piezas, conceptos visuales, portadas y material audiovisual necesario para tener actualizados los sitios web de las revistas científicas de la Universidad de los Llanos y que aporten a la visibilidad y lectura de las publicaciones. 4. Apoyar en el diseño e implementación de productos de comunicación visual, piezas, producción web para la divulgación de la ciencia de la comunidad académica y el Sistema de Investigaciones de la Universidad de los Llanos.</t>
  </si>
  <si>
    <t>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siembra de árboles en la institución.</t>
  </si>
  <si>
    <t>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en la identificación de las necesidades para el desarrollo de la gestión ambiental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t>
  </si>
  <si>
    <t>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desinfección. 10. Apoyar a la supervisión de ejecución de contratos en materia ambiental de acuerdo a su perfil. 11. Apoyar la implementación, seguimiento y evaluación del programa de manejo y control de plagas.</t>
  </si>
  <si>
    <t>1. Apoyar la participación de los grupos de investigación en convocatorias externas realizadas por el Ministerio de Ciencia Tecnología e Innovación –Minciencias y el Sistema General de Regalías- SGR.  2. Coadyuvar a los grupos de investigación en la formulación, diligenciamiento de las plataformas, seguimiento en la ejecución y solicitud de informes de los proyectos de investigación que participan en convocatorias externas.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 6. Apoyar la gestión llevada a cabo en la Red de Investigación, Innovación y Gestión del Conocimiento REDIME.</t>
  </si>
  <si>
    <t>0357 DE 2025</t>
  </si>
  <si>
    <t>0358 DE 2025</t>
  </si>
  <si>
    <t>0359 DE 2025</t>
  </si>
  <si>
    <t>0360 DE 2025</t>
  </si>
  <si>
    <t>0361 DE 2025</t>
  </si>
  <si>
    <t>0362 DE 2025</t>
  </si>
  <si>
    <t>0363 DE 2025</t>
  </si>
  <si>
    <t>0364 DE 2025</t>
  </si>
  <si>
    <t>0365 DE 2025</t>
  </si>
  <si>
    <t>0366 DE 2025</t>
  </si>
  <si>
    <t>0367 DE 2025</t>
  </si>
  <si>
    <t>0368 DE 2025</t>
  </si>
  <si>
    <t>0369 DE 2025</t>
  </si>
  <si>
    <t>0370 DE 2025</t>
  </si>
  <si>
    <t>No. Vice Recursos / Regalías</t>
  </si>
  <si>
    <t>0371 DE 2025</t>
  </si>
  <si>
    <t>SALLY VANESSA CARRILLO GUTIERREZ</t>
  </si>
  <si>
    <t>0372 DE 2025</t>
  </si>
  <si>
    <t>NICOLLE YUDETZIX BLANDON BETANCOURT</t>
  </si>
  <si>
    <t>0373 DE 2025</t>
  </si>
  <si>
    <t>ANGY CAMILA CORREA PALACIOS</t>
  </si>
  <si>
    <t>0374 DE 2025</t>
  </si>
  <si>
    <t>JONATAN SMITH SALAZAR DELGADO</t>
  </si>
  <si>
    <t>0375 DE 2025</t>
  </si>
  <si>
    <t>BRAYAN DAVID MENDEZ GOMEZ</t>
  </si>
  <si>
    <t>0376 DE 2025</t>
  </si>
  <si>
    <t xml:space="preserve">LAURA VIVIANA MELO ARENAS </t>
  </si>
  <si>
    <t>PRESTACIÓN DE SERVICIOS PROFESIONALES NECESARIO PARA EL FORTALECIMIENTO DE LOS PROCESOS ADMINISTRATIVOS DEL CENTRO CLÍNICO VETERINARIO DE LA FACULTAD DE CIENCIAS AGROPECUARIAS Y RECURSOS NATURALES DE LA UNIVERSIDAD DE LOS LLANOS.</t>
  </si>
  <si>
    <t>0377 DE 2025</t>
  </si>
  <si>
    <t xml:space="preserve">ALIX YURANI SANABRIA JIMENEZ </t>
  </si>
  <si>
    <t>PRESTACIÓN DE SERVICIOS DE APOYO A LA GESTIÓN NECESARIO PARA EL FORTALECIMIENTO DE LOS PROCESOS EN EL CENTRO CLÍNICO VETERINARIO DE LA FACULTAD DE CIENCIAS AGROPECUARIAS Y RECURSOS NATURALES DE LA UNIVERSIDAD DE LOS LLANOS.</t>
  </si>
  <si>
    <t>0378 DE 2025</t>
  </si>
  <si>
    <t>ANGEL ALEXIS LEON BENITEZ</t>
  </si>
  <si>
    <t>PRESTACIÓN DE SERVICIOS PROFESIONALES NECESARIO PARA EL FORTALECIMIENTO DE LOS PROCESOS DEL CENTRO CLÍNICO VETERINARIO DE LA FACULTAD DE CIENCIAS AGROPECUARIAS Y RECURSOS NATURALES DE LA UNIVERSIDAD DE LOS LLANOS.</t>
  </si>
  <si>
    <t>0379 DE 2025</t>
  </si>
  <si>
    <t>DIANA CAROLINA CIFUENTES GUERRERO</t>
  </si>
  <si>
    <t>0380 DE 2025</t>
  </si>
  <si>
    <t>GRACE PATRICIA OLIVERO ROJAS</t>
  </si>
  <si>
    <t>0381 DE 2025</t>
  </si>
  <si>
    <t xml:space="preserve">ZAYDA JULIETH POLANCO FALLA </t>
  </si>
  <si>
    <t>PRESTACIÓN DE SERVICIOS DE APOYO A LA GESTIÓN NECESARIO PARA EL FORTALECIMIENTO DE LOS PROCESOS EN EL LABORATORIO DE BIOTECNOLOGÍA DE LA FACULTAD DE CIENCIAS AGROPECUARIAS Y RECURSOS NATURALES DE LA UNIVERSIDAD DE LOS LLANOS.</t>
  </si>
  <si>
    <t>0382 DE 2025</t>
  </si>
  <si>
    <t xml:space="preserve">OSCAR JAVIER HERRERA PARRA </t>
  </si>
  <si>
    <t>PRESTACIÓN DE SERVICIOS PROFESIONALES NECESARIO PARA EL FORTALECIMIENTO DE LOS PROCESOS DEL LABORATORIO CLÍNICO DE LA FACULTAD DE CIENCIAS AGROPECUARIAS Y RECURSOS NATURALES DE LA UNIVERSIDAD DE LOS LLANOS.</t>
  </si>
  <si>
    <t>0383 DE 2025</t>
  </si>
  <si>
    <t>MARIA CRISTINA HERNANDEZ MARTINEZ</t>
  </si>
  <si>
    <t>PRESTACIÓN DE SERVICIOS PROFESIONALES NECESARIO PARA EL FORTALECIMIENTO DE LOS PROCESOS DEL LABORATORIO DE LÁCTEOS Y CÁRNICOS DE LA FACULTAD DE CIENCIAS AGROPECUARIAS Y RECURSOS NATURALES DE LA UNIVERSIDAD DE LOS LLANOS.</t>
  </si>
  <si>
    <t>0384 DE 2025</t>
  </si>
  <si>
    <t xml:space="preserve">LEYDY LICETH SANDOVAL ROMERO </t>
  </si>
  <si>
    <t>PRESTACIÓN DE SERVICIOS PROFESIONALES NECESARIO PARA EL FORTALECIMIENTO DE LOS PROCESOS DEL LABORATORIO DE GENÉTICA Y REPRODUCCIÓN ANIMAL DE LA FACULTAD DE CIENCIAS AGROPECUARIAS Y RECURSOS NATURALES DE LA UNIVERSIDAD DE LOS LLANOS.</t>
  </si>
  <si>
    <t>0385 DE 2025</t>
  </si>
  <si>
    <t xml:space="preserve">DIANA MARCELA PIRABAN VILLARREAL </t>
  </si>
  <si>
    <t>PRESTACIÓN DE SERVICIOS DE APOYO A LA GESTIÓN NECESARIO PARA EL FORTALECIMIENTO DE LOS PROCESOS EN EL LABORATORIO DE FISIOLOGÍA VEGETAL DE LA FACULTAD DE CIENCIAS AGROPECUARIAS Y RECURSOS NATURALES DE LA UNIVERSIDAD DE LOS LLANOS.</t>
  </si>
  <si>
    <t>0386 DE 2025</t>
  </si>
  <si>
    <t>DALILA FRANCO GONZALEZ</t>
  </si>
  <si>
    <t>PRESTACIÓN DE SERVICIOS DE APOYO A LA GESTIÓN NECESARIO PARA EL FORTALECIMIENTO DE LOS PROCESOS EN EL LABORATORIO DE MICROBIOLOGÍA Y FITOPATOLOGÍA VEGETAL DE LA FACULTAD DE CIENCIAS AGROPECUARIAS Y RECURSOS NATURALES DE LA UNIVERSIDAD DE LOS LLANOS.</t>
  </si>
  <si>
    <t>0387 DE 2025</t>
  </si>
  <si>
    <t xml:space="preserve">SANDRA LORENA NAVAS BEDOYA </t>
  </si>
  <si>
    <t>PRESTACIÓN DE SERVICIOS DE APOYO A LA GESTIÓN NECESARIO PARA EL FORTALECIMIENTO DE LOS PROCESOS EN EL LABORATORIO DE HISTOPATOLOGÍA DE LA FACULTAD DE CIENCIAS AGROPECUARIAS Y RECURSOS NATURALES DE LA UNIVERSIDAD DE LOS LLANOS.</t>
  </si>
  <si>
    <t>0388 DE 2025</t>
  </si>
  <si>
    <t>VALENTINA VALENCIA GUEVARA</t>
  </si>
  <si>
    <t>PRESTACIÓN DE SERVICIOS PROFESIONALES NECESARIO PARA EL FORTALECIMIENTO DE LOS PROCESOS DEL LABORATORIO DE TOXICOLOGÍA DE LA FACULTAD DE CIENCIAS AGROPECUARIAS Y RECURSOS NATURALES DE LA UNIVERSIDAD DE LOS LLANOS.</t>
  </si>
  <si>
    <t>0389 DE 2025</t>
  </si>
  <si>
    <t>LEIDY YULIED VARGAS MONTOYA</t>
  </si>
  <si>
    <t>PRESTACIÓN DE SERVICIOS PROFESIONALES NECESARIO PARA EL FORTALECIMIENTO DE LOS PROCESOS DEL LABORATORIO DE FISIOLOGÍA Y PARASITOLOGÍA DE LA FACULTAD DE CIENCIAS AGROPECUARIAS Y RECURSOS NATURALES DE LA UNIVERSIDAD DE LOS LLANOS.</t>
  </si>
  <si>
    <t>0390 DE 2025</t>
  </si>
  <si>
    <t>0391 DE 2025</t>
  </si>
  <si>
    <t xml:space="preserve">MARIA NELCY GUARNIZO PEREZ </t>
  </si>
  <si>
    <t>PRESTACIÓN DE SERVICIOS PROFESIONALES NECESARIO PARA EL FORTALECIMIENTO DE LOS PROCESOS DESARROLLADOS POR LOS ESTUDIANTES DEL PROGRAMA DE INGENIERÍA AGRONÓMICA EN LA GRANJA TAHÚR Y BANQUETA DE LA UNIVERSIDAD DE LOS LLANOS.</t>
  </si>
  <si>
    <t>0392 DE 2025</t>
  </si>
  <si>
    <t>JAVIER AUGUSTO SANCHEZ MARTINEZ</t>
  </si>
  <si>
    <t>PRESTACIÓN DE SERVICIOS DE APOYO A LA GESTIÓN NECESARIO PARA EL FORTALECIMIENTO DE LOS PROCESOS DEL LABORATORIO DE QUÍMICA DE LA FACULTAD DE CIENCIAS BÁSICAS E INGENIERÍA DE LA UNIVERSIDAD DE LOS LLANOS.</t>
  </si>
  <si>
    <t>0393 DE 2025</t>
  </si>
  <si>
    <t>HECTOR ROJAS RICO</t>
  </si>
  <si>
    <t>PRESTACIÓN DE SERVICIOS DE APOYO A LA GESTIÓN NECESARIO PARA EL FORTALECIMIENTO DE LOS PROCESOS DEL LABORATORIO DE ELECTRÓNICA DE LA FACULTAD DE CIENCIAS BÁSICAS E INGENIERÍA DE LA UNIVERSIDAD DE LOS LLANOS.</t>
  </si>
  <si>
    <t>0394 DE 2025</t>
  </si>
  <si>
    <t>0395 DE 2025</t>
  </si>
  <si>
    <t>DORA LOYDA MALVA CARRILLO</t>
  </si>
  <si>
    <t>0396 DE 2025</t>
  </si>
  <si>
    <t>MAYRA NATALY ROA GONZALEZ</t>
  </si>
  <si>
    <t>0397 DE 2025</t>
  </si>
  <si>
    <t>PRESTACIÓN DE SERVICIOS DE APOYO A LA GESTIÓN NECESARIO PARA EL FORTALECIMIENTO DE LOS PROCESOS DEL LABORATORIO DE BIOLOGÍA DE LA FACULTAD DE CIENCIAS BÁSICAS E INGENIERÍA DE LA UNIVERSIDAD DE LOS LLANOS.</t>
  </si>
  <si>
    <t>0398 DE 2025</t>
  </si>
  <si>
    <t>DANIS DANIELA GALINDO RODRIGUEZ</t>
  </si>
  <si>
    <t>0399 DE 2025</t>
  </si>
  <si>
    <t>ANA MARIA MUÑOZ SANCHEZ</t>
  </si>
  <si>
    <t>0400 DE 2025</t>
  </si>
  <si>
    <t>YEIMY ELIANA QUIÑONES AGUDELO</t>
  </si>
  <si>
    <t>PRESTACIÓN DE SERVICIOS DE APOYO A LA GESTIÓN NECESARIO PARA EL FORTALECIMIENTO DE LOS PROCESOS DEL LABORATORIO DE CALIDAD DE AGUAS DE LA FACULTAD DE CIENCIAS BÁSICAS E INGENIERÍA LA UNIVERSIDAD DE LOS LLANOS.</t>
  </si>
  <si>
    <t>0401 DE 2025</t>
  </si>
  <si>
    <t xml:space="preserve">KAREN ELAINED VARELA BOHORQUEZ </t>
  </si>
  <si>
    <t>0402 DE 2025</t>
  </si>
  <si>
    <t>FRANCY DAYANA REYES GUTIERREZ</t>
  </si>
  <si>
    <t>0403 DE 2025</t>
  </si>
  <si>
    <t>MARLLY LORENA TORO LONDOÑO</t>
  </si>
  <si>
    <t>PRESTACIÓN DE SERVICIOS PROFESIONALES NECESARIO PARA EL FORTALECIMIENTO DE LOS PROCESOS DEL LABORATORIO DE QUÍMICA DE LA FACULTAD DE CIENCIAS BÁSICAS E INGENIERÍA DE LA UNIVERSIDAD DE LOS LLANOS.</t>
  </si>
  <si>
    <t>0404 DE 2025</t>
  </si>
  <si>
    <t>FANNY GAMBOA CORTES</t>
  </si>
  <si>
    <t>PRESTACIÓN DE SERVICIOS DE APOYO A LA GESTIÓN NECESARIO PARA EL FORTALECIMIENTO DE LOS PROCESOS DE LOS LABORATORIOS DE LA SEDE BOQUEMONTE DE LA UNIVERSIDAD DE LOS LLANOS</t>
  </si>
  <si>
    <t>0405 DE 2025</t>
  </si>
  <si>
    <t>MAYEITH JULIANA BETANCOURT BASABE</t>
  </si>
  <si>
    <t>PRESTACIÓN DE SERVICIOS DE APOYO A LA GESTIÓN NECESARIO PARA EL FORTALECIMIENTO DE LOS PROCESOS DEL LABORATORIO DE AUTOMATIZACIÓN DE LA FACULTAD DE CIENCIAS BÁSICAS E INGENIERÍA DE LA UNIVERSIDAD DE LOS LLANOS.</t>
  </si>
  <si>
    <t>0406 DE 2025</t>
  </si>
  <si>
    <t>JHON EDISSON SALGUERO PINZON</t>
  </si>
  <si>
    <t>PRESTACIÓN DE SERVICIOS DE APOYO A LA GESTIÓN NECESARIO PARA EL FORTALECIMIENTO DE LOS PROCESOS EN EL CENTRO TIC PARA LA INGENIERÍA DE LA FACULTAD DE CIENCIAS BÁSICAS E INGENIERÍA DE LA UNIVERSIDAD DE LOS LLANOS.</t>
  </si>
  <si>
    <t>0407 DE 2025</t>
  </si>
  <si>
    <t>DANIEL HUMBERTO MORENO MORENO</t>
  </si>
  <si>
    <t>0408 DE 2025</t>
  </si>
  <si>
    <t>YEINER FABIAN CASTRO BERNAL</t>
  </si>
  <si>
    <t>0409 DE 2025</t>
  </si>
  <si>
    <t>PABLO EMILIO HERRERA CELIS</t>
  </si>
  <si>
    <t>0410 DE 2025</t>
  </si>
  <si>
    <t>SOL ANGIE MAYORGA ARAGON</t>
  </si>
  <si>
    <t>0411 DE 2025</t>
  </si>
  <si>
    <t>JUAN CAMILO PIÑEROS CASTAÑEDA</t>
  </si>
  <si>
    <t>PRESTACIÓN DE SERVICIOS PROFESIONALES NECESARIO PARA EL FORTALECIMIENTO DE LOS PROCESOS DEL GIMNASIO Y EL LABORATORIO DE FISIOLOGÍA DEL ESFUERZO DE LA FACULTAD DE CIENCIAS HUMANAS Y DE LA EDUCACIÓN DE LA UNIVERSIDAD DE LOS LLANOS.</t>
  </si>
  <si>
    <t>Dos (02) meses y veintidós (22) días calendario</t>
  </si>
  <si>
    <t>0412 DE 2025</t>
  </si>
  <si>
    <t>YENY JOHANNA CORTES MONTILLA</t>
  </si>
  <si>
    <t>PRESTACIÓN DE SERVICIOS DE APOYO A LA GESTIÓN NECESARIO PARA EL FORTALECIMIENTO DE LOS PROCESOS DEL PROGRAMA DE ENFERMERÍA DE LA FACULTAD DE CIENCIAS DE LA SALUD DE LA UNIVERSIDAD DE LOS LLANOS.</t>
  </si>
  <si>
    <t>0413 DE 2025</t>
  </si>
  <si>
    <t>JUAN CAMILO RIVERA PACHECO</t>
  </si>
  <si>
    <t>PRESTACIÓN DE SERVICIOS DE APOYO A LA GESTIÓN NECESARIO PARA EL FORTALECIMIENTO DE LOS PROCESOS DEL LABORATORIO DE ENTOMOLOGÍA MÉDICA DE LA FACULTAD DE CIENCIAS DE LA SALUD DE LA UNIVERSIDAD DE LOS LLANOS.</t>
  </si>
  <si>
    <t>0414 DE 2025</t>
  </si>
  <si>
    <t>YOHANA ARCOS</t>
  </si>
  <si>
    <t>PRESTACIÓN DE SERVICIOS DE APOYO A LA GESTIÓN NECESARIO PARA EL FORTALECIMIENTO DE LOS PROCESOS DEL LABORATORIO DE SIMULACIÓN Y HABILIDADES CLÍNICAS DE LA FACULTAD DE CIENCIAS DE LA SALUD DE LA UNIVERSIDAD DE LOS LLANOS.</t>
  </si>
  <si>
    <t>0415 DE 2025</t>
  </si>
  <si>
    <t>DAVID FELIPE HURTADO ARCILA</t>
  </si>
  <si>
    <t>PRESTACIÓN DE SERVICIOS DE APOYO A LA GESTIÓN NECESARIO PARA EL FORTALECIMIENTO DE LOS PROCESOS DEL LABORATORIO DE SIMULACIÓN Y HABILIDADES FARMACÉUTICAS DE LA FACULTAD DE CIENCIAS DE LA SALUD DE LA UNIVERSIDAD DE LOS LLANOS.</t>
  </si>
  <si>
    <t>0416 DE 2025</t>
  </si>
  <si>
    <t>DERLY JULIETH VARON DUCUARA</t>
  </si>
  <si>
    <t>0417 DE 2025</t>
  </si>
  <si>
    <t>SAIDA NIYIRETH RODRIGUEZ GARZON</t>
  </si>
  <si>
    <t>0418 DE 2025</t>
  </si>
  <si>
    <t xml:space="preserve">MILTON MANUEL MENDIVIL MANJARRES </t>
  </si>
  <si>
    <t>Cuatro (04) meses y tres (03) días calendario</t>
  </si>
  <si>
    <t>0419 DE 2025</t>
  </si>
  <si>
    <t>NIXON YOHAN ROA CRUZ</t>
  </si>
  <si>
    <t>PRESTACIÓN DE SERVICIOS DE APOYO A LA GESTIÓN NECESARIO PARA EL DESARROLLO DE LOS DIFERENTES PROCESOS EN LA INSTRUCCIÓN DE MÚSICA Y TÉCNICA VOCAL DEL PROYECTO FICHA BPUNI BU 01 2510 2024 “IMPLEMENTACIÓN DEL MODELO DE BIENESTAR A TRAVÉS DE ESTRATEGIAS QUE BENEFICIEN A LA COMUNIDAD DE LA UNIVERSIDAD DE LOS LLANOS”</t>
  </si>
  <si>
    <t>0420 DE 2025</t>
  </si>
  <si>
    <t>FREDY ALEJANDRO BERMUDEZ RAMIREZ</t>
  </si>
  <si>
    <t>PRESTACIÓN DE SERVICIOS DE APOYO A LA GESTIÓN NECESARIO PARA EL DESARROLLO DE LOS DIFERENTES PROCESOS EN LA INSTRUCCIÓN DE MÚSICA LLANERA DEL PROYECTO FICHA BPUNI BU 01 2510 2024 “IMPLEMENTACIÓN DEL MODELO DE BIENESTAR A TRAVÉS DE ESTRATEGIAS QUE BENEFICIEN A LA COMUNIDAD DE LA UNIVERSIDAD DE LOS LLANOS”</t>
  </si>
  <si>
    <t>0421 DE 2025</t>
  </si>
  <si>
    <t>HOLMAN LOPEZ CASTRO</t>
  </si>
  <si>
    <t>PRESTACIÓN DE SERVICIOS DE APOYO A LA GESTIÓN NECESARIO PARA EL DESARROLLO DE LOS DIFERENTES PROCESOS EN LA INSTRUCCIÓN DE BAILE JOROPO DEL PROYECTO FICHA BPUNI BU 01 2510 2024 “IMPLEMENTACIÓN DEL MODELO DE BIENESTAR A TRAVÉS DE ESTRATEGIAS QUE BENEFICIEN A LA COMUNIDAD DE LA UNIVERSIDAD DE LOS LLANOS”</t>
  </si>
  <si>
    <t>0422 DE 2025</t>
  </si>
  <si>
    <t>VICTOR JULIO ROJAS AGUDELO</t>
  </si>
  <si>
    <t>PRESTACIÓN DE SERVICIOS DE APOYO A LA GESTIÓN NECESARIO PARA EL DESARROLLO DE LOS DIFERENTES PROCESOS EN LA INSTRUCCIÓN DE TÉCNICA VOCAL DE MÚSICA LLANERA DEL PROYECTO FICHA BPUNI BU 01 2510 2024 “IMPLEMENTACIÓN DEL MODELO DE BIENESTAR A TRAVÉS DE ESTRATEGIAS QUE BENEFICIEN A LA COMUNIDAD DE LA UNIVERSIDAD DE LOS LLANOS”</t>
  </si>
  <si>
    <t>0423 DE 2025</t>
  </si>
  <si>
    <t>GERMAN CARRERA CASTRO</t>
  </si>
  <si>
    <t>PRESTACIÓN DE SERVICIOS DE APOYO A LA GESTIÓN NECESARIO PARA EL DESARROLLO DE LOS DIFERENTES PROCESOS EN LA DISCIPLINA DE BALONCESTO DEL PROYECTO FICHA BPUNI BU 01 2510 2024 “IMPLEMENTACIÓN DEL MODELO DE BIENESTAR A TRAVÉS DE ESTRATEGIAS QUE BENEFICIEN A LA COMUNIDAD DE LA UNIVERSIDAD DE LOS LLANOS”</t>
  </si>
  <si>
    <t>0424 DE 2025</t>
  </si>
  <si>
    <t>BLANCA AURORA MORENO VASQUEZ</t>
  </si>
  <si>
    <t>PRESTACIÓN DE SERVICIOS DE APOYO A LA GESTIÓN NECESARIO PARA EL DESARROLLO DE LOS DIFERENTES PROCESOS EN ACTIVIDAD FÍSICA DIRIGIDA DEL PROYECTO FICHA BPUNI BU 01 2510 2024 “IMPLEMENTACIÓN DEL MODELO DE BIENESTAR A TRAVÉS DE ESTRATEGIAS QUE BENEFICIEN A LA COMUNIDAD DE LA UNIVERSIDAD DE LOS LLANOS”</t>
  </si>
  <si>
    <t>0425 DE 2025</t>
  </si>
  <si>
    <t xml:space="preserve">YEISON FERNANDO RIVERA HERNANDEZ </t>
  </si>
  <si>
    <t>PRESTACIÓN DE SERVICIOS DE APOYO A LA GESTIÓN NECESARIO PARA EL DESARROLLO DE LOS DIFERENTES PROCESOS EN LA DISCIPLINA DE ATLETISMO DEL PROYECTO FICHA BPUNI BU 01 2510 2024 “IMPLEMENTACIÓN DEL MODELO DE BIENESTAR A TRAVÉS DE ESTRATEGIAS QUE BENEFICIEN A LA COMUNIDAD DE LA UNIVERSIDAD DE LOS LLANOS”</t>
  </si>
  <si>
    <t>0426 DE 2025</t>
  </si>
  <si>
    <t>GILDARDO DAZA</t>
  </si>
  <si>
    <t>0427 DE 2025</t>
  </si>
  <si>
    <t>FREDY JULIAN MURILLO HERRAN</t>
  </si>
  <si>
    <t>PRESTACIÓN DE SERVICIOS DE APOYO A LA GESTIÓN NECESARIO PARA EL DESARROLLO DE LOS DIFERENTES PROCESOS EN LA DISCIPLINA DE FÚTBOL DEL PROYECTO FICHA BPUNI BU 01 2510 2024 “IMPLEMENTACIÓN DEL MODELO DE BIENESTAR A TRAVÉS DE ESTRATEGIAS QUE BENEFICIEN A LA COMUNIDAD DE LA UNIVERSIDAD DE LOS LLANOS”</t>
  </si>
  <si>
    <t>0428 DE 2025</t>
  </si>
  <si>
    <t>JOLBER ALEXANDER PLAZAS</t>
  </si>
  <si>
    <t>PRESTACIÓN DE SERVICIOS DE APOYO A LA GESTIÓN NECESARIO PARA EL DESARROLLO DE LOS DIFERENTES PROCESOS DEL ÁREA DE RECREACIÓN Y DEPORTES DEL PROYECTO FICHA BPUNI BU 01 2510 2024 “IMPLEMENTACIÓN DEL MODELO DE BIENESTAR A TRAVÉS DE ESTRATEGIAS QUE BENEFICIEN A LA COMUNIDAD DE LA UNIVERSIDAD DE LOS LLANOS”</t>
  </si>
  <si>
    <t>0429 DE 2025</t>
  </si>
  <si>
    <t>MONICA LILIANA VILLALOBOS</t>
  </si>
  <si>
    <t>PRESTACIÓN DE SERVICIOS DE APOYO A LA GESTIÓN NECESARIO PARA EL DESARROLLO DE LOS DIFERENTES PROCESOS EN LA DISCIPLINA DE NATACIÓN DEL PROYECTO FICHA BPUNI BU 01 2510 2024 “IMPLEMENTACIÓN DEL MODELO DE BIENESTAR A TRAVÉS DE ESTRATEGIAS QUE BENEFICIEN A LA COMUNIDAD DE LA UNIVERSIDAD DE LOS LLANOS”</t>
  </si>
  <si>
    <t>0430 DE 2025</t>
  </si>
  <si>
    <t xml:space="preserve">DANIEL OSWALDO ROJAS RODRIGUEZ </t>
  </si>
  <si>
    <t>0431 DE 2025</t>
  </si>
  <si>
    <t>JOSE WILMER SOLAQUE RIVEROS</t>
  </si>
  <si>
    <t>0432 DE 2025</t>
  </si>
  <si>
    <t>NIDIA MARGARITA VERGARA MONDRAGON</t>
  </si>
  <si>
    <t>0433 DE 2025</t>
  </si>
  <si>
    <t>GERARDO ANDRES DOMINGUEZ DE LOS RIOS</t>
  </si>
  <si>
    <t>0434 DE 2025</t>
  </si>
  <si>
    <t>JAVIER GUSTAVO LA ROTTA MONROY</t>
  </si>
  <si>
    <t>PRESTACIÓN DE SERVICIOS DE APOYO A LA GESTIÓN NECESARIO PARA EL DESARROLLO DE LOS DIFERENTES PROCESOS EN LA INSTRUCCIÓN DE ARTES ESCÉNICAS DEL PROYECTO FICHA BPUNI BU 01 2510 2024 “IMPLEMENTACIÓN DEL MODELO DE BIENESTAR A TRAVÉS DE ESTRATEGIAS QUE BENEFICIEN A LA COMUNIDAD DE LA UNIVERSIDAD DE LOS LLANOS”</t>
  </si>
  <si>
    <t>0435 DE 2025</t>
  </si>
  <si>
    <t>JHON LEANDRO TORO DIAZ</t>
  </si>
  <si>
    <t>PRESTACIÓN DE SERVICIOS DE APOYO A LA GESTIÓN NECESARIO PARA EL DESARROLLO DE LOS DIFERENTES PROCESOS EN LA INSTRUCCIÓN DE DANZAS DEL PROYECTO FICHA BPUNI BU 01 2510 2024 “IMPLEMENTACIÓN DEL MODELO DE BIENESTAR A TRAVÉS DE ESTRATEGIAS QUE BENEFICIEN A LA COMUNIDAD DE LA UNIVERSIDAD DE LOS LLANOS”</t>
  </si>
  <si>
    <t>0436 DE 2025</t>
  </si>
  <si>
    <t>ALVARO ALEJANDRO ARENAS GOMEZ</t>
  </si>
  <si>
    <t>PRESTACIÓN DE SERVICIOS DE APOYO A LA GESTIÓN NECESARIO PARA EL DESARROLLO DE LOS DIFERENTES PROCESOS DEPORTIVOS DEL PROYECTO FICHA BPUNI BU 01 2510 2024 “IMPLEMENTACIÓN DEL MODELO DE BIENESTAR A TRAVÉS DE ESTRATEGIAS QUE BENEFICIEN A LA COMUNIDAD DE LA UNIVERSIDAD DE LOS LLANOS”</t>
  </si>
  <si>
    <t>0437 DE 2025</t>
  </si>
  <si>
    <t>ALCY DUVAN OSORIO GALAN</t>
  </si>
  <si>
    <t>0438 DE 2025</t>
  </si>
  <si>
    <t>ANDREA ALZATE IPUZ</t>
  </si>
  <si>
    <t>0439 DE 2025</t>
  </si>
  <si>
    <t>LINA MARCELA GUERRERO BETANCOURT</t>
  </si>
  <si>
    <t>0440 DE 2025</t>
  </si>
  <si>
    <t>OSCAR BYRON CORTES CASTAÑEDA</t>
  </si>
  <si>
    <t>PRESTACIÓN DE SERVICIOS DE APOYO A LA GESTIÓN NECESARIO PARA EL DESARROLLO DE LOS DIFERENTES PROCESOS DE PREVENCIÓN Y REHABILITACIÓN DE LESIONES OSTEOMUSCULARES DE PRACTICANTES DE ACTIVIDADES DEPORTIVAS DEL PROYECTO FICHA BPUNI BU 01 2510 2024 “IMPLEMENTACIÓN DEL MODELO DE BIENESTAR A TRAVÉS DE ESTRATEGIAS QUE BENEFICIEN A LA COMUNIDAD DE LA UNIVERSIDAD DE LOS LLANOS”</t>
  </si>
  <si>
    <t>0441 DE 2025</t>
  </si>
  <si>
    <t xml:space="preserve">PAOLA ANDREA SIERRA OBANDO </t>
  </si>
  <si>
    <t>0442 DE 2025</t>
  </si>
  <si>
    <t>HEYDI PATRICIA QUINTERO CASALLAS</t>
  </si>
  <si>
    <t>0443 DE 2025</t>
  </si>
  <si>
    <t>YICEL NAYIBER TORRES SANCHEZ</t>
  </si>
  <si>
    <t>0444 DE 2025</t>
  </si>
  <si>
    <t>JOHN FREDY MUÑOZ MARTINEZ</t>
  </si>
  <si>
    <t>PRESTACIÓN DE SERVICIOS DE APOYO A LA GESTIÓN NECESARIO PARA EL DESARROLLO DE LOS DIFERENTES PROCESOS EN LA DISCIPLINA DE FUTBOL SALA DEL PROYECTO FICHA BPUNI BU 01 2510 2024 “IMPLEMENTACIÓN DEL MODELO DE BIENESTAR A TRAVÉS DE ESTRATEGIAS QUE BENEFICIEN A LA COMUNIDAD DE LA UNIVERSIDAD DE LOS LLANOS”</t>
  </si>
  <si>
    <t>0445 DE 2025</t>
  </si>
  <si>
    <t>LORENA AGUDELO SUESCUN</t>
  </si>
  <si>
    <t>0446 DE 2025</t>
  </si>
  <si>
    <t>PAULA ANDREA CARVAJAL ESTRADA</t>
  </si>
  <si>
    <t>0447 DE 2025</t>
  </si>
  <si>
    <t>DANILO ALBERTO VERA PARRA</t>
  </si>
  <si>
    <t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</si>
  <si>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Ocho (08) meses y veinte (20) días calendario</t>
  </si>
  <si>
    <t>0448 DE 2025</t>
  </si>
  <si>
    <t>LUIS ENRIQUE LOPEZ REYES</t>
  </si>
  <si>
    <t>PRESTACIÓN DE SERVICIOS PROFESIONALES NECESARIO PARA EL FORTALECIMIENTO DE LOS PROCESOS ADMINISTRATIVOS DE SERVICIOS GENERALES DE LA UNIVERSIDAD DE LOS LLANOS.</t>
  </si>
  <si>
    <t>0449 DE 2025</t>
  </si>
  <si>
    <t>CRISTIAN ANDRES IBAÑEZ PUENTES</t>
  </si>
  <si>
    <t>PRESTACIÓN DE SERVICIOS DE APOYO A LA GESTIÓN NECESARIO PARA EL FORTALECIMIENTO DE LOS PROCESOS DEL HERBARIO LLANOS DE LA FACULTAD DE CIENCIAS BÁSICAS E INGENIERÍA DE LA UNIVERSIDAD DE LOS LLANOS.</t>
  </si>
  <si>
    <t>0450 DE 2025</t>
  </si>
  <si>
    <t>JEFER DANNY CANO CALDERON</t>
  </si>
  <si>
    <t>PRESTACIÓN DE SERVICIOS PROFESIONALES NECESARIO PARA EL FORTALECIMIENTO DE LOS PROCESOS DEL MUSEO DE HISTORIA NATURAL DE LA FACULTAD DE CIENCIAS BÁSICAS E INGENIERÍA DE LA UNIVERSIDAD DE LOS LLANOS.</t>
  </si>
  <si>
    <t>0451 DE 2025</t>
  </si>
  <si>
    <t>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en la comunidad universitaria.</t>
  </si>
  <si>
    <t>1. Apoyar los programas de formación de usuarios, sobre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de la comunidad universitaria.</t>
  </si>
  <si>
    <t>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t>
  </si>
  <si>
    <t>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t>
  </si>
  <si>
    <t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t>
  </si>
  <si>
    <t>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</si>
  <si>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</si>
  <si>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el análisis y procesamiento de las muestras procedentes de usuarios externos y de docencias.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</si>
  <si>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t>
  </si>
  <si>
    <t>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t>
  </si>
  <si>
    <t>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t>
  </si>
  <si>
    <t>1. Colaborar en el mantenimiento, limpieza y organización del Laboratorio de Toxicología y Biotecnología y del Laboratorio de Microbiología Animal. 2. Apoyar la organización, limpieza, actualización de hojas de vida y el registro de uso de equipos de los Laboratorios. 3. Apoyar con la organización, almacenamiento, inventario y correcto uso de materiales y reactivos de los Laboratorios. 4. Prestar apoyo en el análisis de muestras y ensayos de laboratorio que se llevan a cabo para el desarrollo de actividades curriculares y de grupos de investigación que hacen uso de los laboratorios. 5. Colaborar con el mantenimiento y preservación de todo material biológico utilizado en proyectos de investigación y actividades curriculares de los laboratorios. 6. Apoyar con el descarte, clasificación, rotulación y diligenciamiento de formatos de residuos biológicos, líquidos y sólidos derivados de las prácticas académicas y de proyectos de investigación realizadas en los laboratorios. 7. Coadyuvar con la esterilización de material de vidrio y otros elementos de los laboratorios para el desarrollo de las prácticas académicas y actividades de proyectos de investigación. 8. Contribuir con la aplicación y cumplimiento del reglamento y buenas prácticas de uso de los laboratorios por parte de los usuarios e informar de cualquier eventualidad al Coordinador del laboratorio respectivo. 9. Colaborar, asistir e instruir a los docentes, estudiantes e investigadores en el correcto uso de los equipos con el fin de que realicen las actividades de los laboratorios en forma adecuada. 10. Apoyar el diligenciamiento y aplicación de formatos del Sistema de Laboratorios de la Universidad y propios de los laboratorios de acuerdo a lo establecido por el Coordinador de cada laboratorio. 11. Mantener la reserva profesional sobre la información que le sea suministrada de los dos laboratorios con ocasión del desarrollo del contrato. 12. Brindar apoyo a los coordinadores de los laboratorios en la elaboración de informes de gestión, así como con el manejo y custodia del archivo documental de cada uno de los laboratorios.</t>
  </si>
  <si>
    <t>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t>
  </si>
  <si>
    <t>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</si>
  <si>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</si>
  <si>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t>
  </si>
  <si>
    <t>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</si>
  <si>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</si>
  <si>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t>
  </si>
  <si>
    <t>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t>
  </si>
  <si>
    <t>1. Colaborar en el montaje, entrega y recepción de materiales en las prácticas de los laboratorios. 2. Velar por el correcto uso y manejo de los equipos de laboratorios y por el cumplimiento del procedimiento de aseguramiento metrológico. 3. Asistir en el control de acceso de usuarios a los laboratorios, gestionando los espacios y horarios disponibles. 4. Colaborar en la elaboración de inventarios de reactivos, material de vidrio y proyección de necesidades del laboratorio</t>
  </si>
  <si>
    <t>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t>
  </si>
  <si>
    <t>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t>
  </si>
  <si>
    <t>1. Contribuir en visibilizar el ejercicio físico en pro del bienestar de la población de toda la universidad que haga uso del gimnasio, a través del asesoramiento y apoyo en los planes de entrenamiento semi - personalizado. 2. Apoyar en el proceso de plan de acción del Laboratorio de fisiología del esfuerzo en el seguimiento de proyectos de investigación, gestión administrativa en el recaudo por la venta de servicios ofertados y apoyo a la academia en clases, talleres y ponencias generadas desde el área biomédica en donde se desarrollan las actividades del Laboratorio. 3. Contribuir en la consolidación de informes parciales y finales relacionando el registro y control de los usuarios y beneficiados de los servicios prestados, así como los reportes de ingresos generados. 4. Coadyuvar en la calibración y puesta a prueba de los equipos de baja, media y alta criticidad del Laboratorio de Fisiología del Esfuerzo, así como el apoyo en la creación y aplicación de los protocolos de cada equipo. 5. Apoyar en el proceso de capacitación a los docentes en los equipos de tecnología que se encuentran en el Laboratorio de Fisiología del Esfuerzo desde la organización del Centro de Entrenamiento. 6. Acompañar a los cursos de entrenamiento, morfología, fisiología y prácticos a los cuales pueden hacer uso de los equipos para las clases y apoyar los procesos de enseñanza y aprendizaje de los mismos durante el periodo académico. 7. Colaborar en la asesoría y aplicación de pruebas de laboratorio a deportistas de la Universidad de los Llanos en acompañamiento de la dirección del Centro de Entrenamiento para los procesos deportivos ASCUN que participen en los zonales regionales y nacionales.</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</si>
  <si>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Enfermería.  6. Apoyar al manejo de las TIC’s. 7. Contribuir con la proyección de los oficios según el requerimiento pertinente al Director de Programa. 8. Apoyar los procesos de Investigación, Proyección Social y Docencia coherentes al programa académico.</t>
  </si>
  <si>
    <t>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</si>
  <si>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</si>
  <si>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</si>
  <si>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1. Apoyar los procesos de sistematización del Plan de Bilingüismo de la Universidad de los Llanos. 2. Contribuir con los diseños de comunicación asertiva para los estudiantes del Plan Bull. 3. Colaborar en los procesos de aprendizaje a estudiantes del Plan Bull que presentan dificultades durante el desarrollo de los módulos. 4. Coadyuvar a la coordinación en la revisión de los documentos soportes de las clases del Plan Bull. 5. Contribuir con los procesos de calidad y planes de mejora.</t>
  </si>
  <si>
    <t>1. Prestar apoyo en velar por el cumplimiento de las normas de seguridad y salud en el trabajo. 2. Prestar apoyo en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a la coordinación sobre las deficiencias detectadas en las inspecciones periódicas. 9. Colaborar en la investigación de accidentes laborales. 10. Apoyar el proceso de afiliación de ARL a estudiantes con prácticas extramuros. 11. Prestar apoyo en la realización de inspecciones del botiquín de primeros auxilios y de los equipos de extinción de incendios, así como su correcta ubicación. 12. Apoyar la elaboración y actualización el programa de seguridad y salud en el trabajo y el panorama de factores de riesgo. 13. Apoyar en el desarrollo del sistema de gestión en seguridad y salud en el trabajo. 14. Brindar apoyo en la socialización de las matrices de identificación de peligros evaluación y control de riesgos en la universidad. 15. Apoyar en el diseño de mecanismos e implementarlos para la socialización del sistema de gestión de seguridad y salud en el trabajo, la política, objetivos, metas, resultados de los indicadores. 16. Prestar apoyo en velar por cumplimiento a los decretos 1443 de 2014, Decreto 1072 de 2015, Resolución 0312 de 2019 y demás normatividad aplicable, en lo pertinente a la implementación y ejecución del sistema de gestión de seguridad y salud en el trabajo.</t>
  </si>
  <si>
    <t>1. Apoyar la realización de enlaces con los territorios. 2. Apoyar la formulación de instrumentos de recolección de información. 3. Apoyar la recolección de información. 4. Brindar apoyo técnico y científico. 5. Prestar apoyo en la elaboración de los informes de gestión técnico y administrativo del contrato de recuperación contingente No. 655 de 2022. 6. Apoyar las actividades de cierre y liquidación del contrato No 655 de 2022 suscrito con MINICIENCIAS.</t>
  </si>
  <si>
    <t>1. Apoyar en la elaboración y entrega de información a las diferentes auditorías internas o externas programadas y asignadas al Área de Servicios Generales. 2. Garantizar el diligenciamiento de las diferentes herramientas para el seguimiento de gestión a cargo del Área de Servicios Generales. 3. Cooperar en la elaboración de la documentación necesaria para la planeación y supervisión de los diferentes procesos contractuales a cargo del Área de Servicios Generales, conforme a los procedimientos establecidos. 4. Contribuir en la elaboración de proyectos de inversión para la presentación, aprobación y trámite ante las diferentes instancias de la Universidad de los Llanos. 5. Apoyar en la elaboración de avances y gastos de desplazamiento a cargo del Área de Servicios Generales, según procedimientos internos.</t>
  </si>
  <si>
    <t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t>
  </si>
  <si>
    <t>1. Contribuir en la atención adecuada, facilitando los procesos y brindando la información al público docente, estudiantil, administrativo y exterior a la Universidad. 2. Apoyar en las actividades de organización, etiqueta, catalogo y almacenamiento de las colecciones biológicas. 3. Contribuir con las acciones necesarias para la preservación de los especímenes y colecciones biológicas depositadas en el Museo. 4. Apoyar en el empaque de los especímenes en condición de préstamo. 5. Brindar apoyo en las acciones necesarias que permitan la conservación de las diferentes colecciones biológicas existentes en el Museo de la Universidad. 6. Apoyar en las actividades de registro de las colecciones. 7. Contribuir en la atención de las necesidades que se presenten y que sean de competencia para hacer las gestiones necesarias para dar la solución pertinente.</t>
  </si>
  <si>
    <t>280104103</t>
  </si>
  <si>
    <t>280104317</t>
  </si>
  <si>
    <t>280104107</t>
  </si>
  <si>
    <t>280104604</t>
  </si>
  <si>
    <t>280104111</t>
  </si>
  <si>
    <t>280104110</t>
  </si>
  <si>
    <t>280104321</t>
  </si>
  <si>
    <t>280104112</t>
  </si>
  <si>
    <t>280104115</t>
  </si>
  <si>
    <t>280104602</t>
  </si>
  <si>
    <t>280101315</t>
  </si>
  <si>
    <t>280101309</t>
  </si>
  <si>
    <t>280301</t>
  </si>
  <si>
    <t>280101310</t>
  </si>
  <si>
    <t>280101303</t>
  </si>
  <si>
    <t>280103305</t>
  </si>
  <si>
    <t>280205201</t>
  </si>
  <si>
    <t>280104322</t>
  </si>
  <si>
    <t>280205205</t>
  </si>
  <si>
    <t>280205206</t>
  </si>
  <si>
    <t>280101319</t>
  </si>
  <si>
    <t>2801011040005</t>
  </si>
  <si>
    <t>G373</t>
  </si>
  <si>
    <t>G374</t>
  </si>
  <si>
    <t>G375</t>
  </si>
  <si>
    <t>G377</t>
  </si>
  <si>
    <t>G378</t>
  </si>
  <si>
    <t>G380</t>
  </si>
  <si>
    <t>G381</t>
  </si>
  <si>
    <t>G382</t>
  </si>
  <si>
    <t>G383</t>
  </si>
  <si>
    <t>G385</t>
  </si>
  <si>
    <t>G386</t>
  </si>
  <si>
    <t>G387</t>
  </si>
  <si>
    <t>G388</t>
  </si>
  <si>
    <t>G389</t>
  </si>
  <si>
    <t>G390</t>
  </si>
  <si>
    <t>G391</t>
  </si>
  <si>
    <t>G392</t>
  </si>
  <si>
    <t>G393</t>
  </si>
  <si>
    <t>G394</t>
  </si>
  <si>
    <t>G396</t>
  </si>
  <si>
    <t>G397</t>
  </si>
  <si>
    <t>G398</t>
  </si>
  <si>
    <t>G400</t>
  </si>
  <si>
    <t>G401</t>
  </si>
  <si>
    <t>G403</t>
  </si>
  <si>
    <t>G404</t>
  </si>
  <si>
    <t>G405</t>
  </si>
  <si>
    <t>G406</t>
  </si>
  <si>
    <t>G407</t>
  </si>
  <si>
    <t>G408</t>
  </si>
  <si>
    <t>G409</t>
  </si>
  <si>
    <t>G410</t>
  </si>
  <si>
    <t>G412</t>
  </si>
  <si>
    <t>G413</t>
  </si>
  <si>
    <t>G414</t>
  </si>
  <si>
    <t>G415</t>
  </si>
  <si>
    <t>G195</t>
  </si>
  <si>
    <t>G416</t>
  </si>
  <si>
    <t>G353</t>
  </si>
  <si>
    <t>G417</t>
  </si>
  <si>
    <t>G418</t>
  </si>
  <si>
    <t>G419</t>
  </si>
  <si>
    <t>G365</t>
  </si>
  <si>
    <t>G356</t>
  </si>
  <si>
    <t>G421</t>
  </si>
  <si>
    <t>G422</t>
  </si>
  <si>
    <t>G424</t>
  </si>
  <si>
    <t>G425</t>
  </si>
  <si>
    <t>G426</t>
  </si>
  <si>
    <t>G427</t>
  </si>
  <si>
    <t>G428</t>
  </si>
  <si>
    <t>G429</t>
  </si>
  <si>
    <t>G430</t>
  </si>
  <si>
    <t>G431</t>
  </si>
  <si>
    <t>G432</t>
  </si>
  <si>
    <t>G434</t>
  </si>
  <si>
    <t>G435</t>
  </si>
  <si>
    <t>G437</t>
  </si>
  <si>
    <t>G438</t>
  </si>
  <si>
    <t>G439</t>
  </si>
  <si>
    <t>G442</t>
  </si>
  <si>
    <t>G443</t>
  </si>
  <si>
    <t>G444</t>
  </si>
  <si>
    <t>G446</t>
  </si>
  <si>
    <t>G447</t>
  </si>
  <si>
    <t>G448</t>
  </si>
  <si>
    <t>G449</t>
  </si>
  <si>
    <t>G450</t>
  </si>
  <si>
    <t>G451</t>
  </si>
  <si>
    <t>G453</t>
  </si>
  <si>
    <t>G454</t>
  </si>
  <si>
    <t>G455</t>
  </si>
  <si>
    <t>G122</t>
  </si>
  <si>
    <t>G369</t>
  </si>
  <si>
    <t>G144</t>
  </si>
  <si>
    <t>G456</t>
  </si>
  <si>
    <t>G457</t>
  </si>
  <si>
    <t>1. Brindar apoyo en la creación de “parrillas” de contenidos para las redes. 2. Prestar apoyo en la pre-producción, producción, postproducción y realización de piezas audiovisuales para redes sociales y publicidad. 3. Contribuir en la elaboración de piezas gráficas y audiovisuales en las diferentes campañas y estrategias de comunicación. 4. Prestar apoyo en la redacción de notas informativas de acuerdo a las fuentes asignadas.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‘Unillanista’ y el periódico “Revista Contexto de proyección social”. 8. Apoyar en el registro fotográfico y audiovisual de los eventos institucionales.  9. Contribuir con el manejo y cuidado de todas las herramientas tecnológicas e implementos que sean puestos a su disposición para el desarrollo de sus actividades. 10. Contribuir en la generación de contenido dinámico para el fortalecimiento de la marca Unillanos.</t>
  </si>
  <si>
    <t>1. Coadyuvar en los procesos de formulación, evaluación, seguimiento y cierre de los proyectos de extensión de educación continuada y eventos de la Universidad de los Llanos. 2. Apoyar la consolidación de requerimientos para los procesos contractuales necesarios para la ejecución de los proyectos de educación continuada y eventos. 3. Coadyuvar con los procesos administrativos de solicitud de avances para el desarrollo de las actividades programadas dentro de los proyectos de extensión de educación continuada y eventos. 4. Brindar apoyo a las Facultades y dependencias en la realización de los procesos contractuales que surjan para la contratación del recurso humano requerido en los diferentes proyectos de educación continuada y eventos. 5. Apoyar el manejo y publicación de educación continuada, actividades académicas y/o eventos en las plataformas institucionales. 6. Contribuir con el proceso de trazabilidad en la plataforma SIAU de cada uno de los proyectos institucionalizados en lo concerniente a la educación continua, actividades académicas y eventos. 7. Apoyar en el diseño, revisión e implementación de procedimientos y formatos en el marco de la autoevaluación, acreditación y aseguramiento de la calidad del proceso de educación continuada.</t>
  </si>
  <si>
    <t>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t>
  </si>
  <si>
    <t>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actividad masiva como evento recreativo.</t>
  </si>
  <si>
    <t>1. Apoyar a la división de bienestar institucional en la planeación, desarrollo e implementación de sesiones de practica entrenamientos deportivos, recreacionales, formativos y competitivos o de acondicionamiento físico. 2. Contribuir al desarrollo de programas, servicios y actividades de Bienestar dirigidas a la comunidad académica de los programas de posgrado de la universidad de los Llanos. 3. Apoyar la elaboración del plan de entrenamiento de la disciplina, desarrollar planes de juego, dirigir deportistas durante los eventos deportivos. 4.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5. Brindar apoyo en identificar y reclutar deportistas promisorios para fortalecer los procesos deportivos formativos y competitivos. 6. Contribuir en la planeación y ejecución de estrategias tendientes a incentivar la participación del personal administrativo y docente en las actividades programadas. 7. Apoyar a la división de bienestar en la articulación de proyectos y/o actividades dirigidas al bienestar físico al fomento de la actividad física y el deporte. 8. Contribuir con el buen uso de los escenarios y los implementos deportivos puestos a su disposición para llevar a cabo los entrenamientos los cuales deben ser utilizados exclusivamente para los integrantes de la comunidad Unillanista. 9. Velar por el aseguramiento de los registros de participación de la comunidad universitaria en los procesos deportivos formativos y competitivos adelantados por la división de bienestar institucional. 10. Contribuir con la actualización de datos o sistema de información que este habilitado para los usuarios del área de recreación y deportes, informes cualitativos y cuantitativos con sus respectivas evidencias fotográficas deberán reportarlas de acuerdo las necesidades del área. 11. Apoyar a la división de bienestar en la oferta y desarrollo de programas y actividades del fomento del deporte y la actividad física a través de medios digítales dirigido a estudiantes, docentes, funcionarios y egresados.  12. Brindar apoyo a la jefatura de Bienestar en los eventos institucionales que se realicen y sean liderados y apoyados por la dirección de bienestar institucional. 13. Apoyar en la promoción de la práctica deportiva o de actividad física, realizando una actividad masiva como evento recreativo. 14. Apoyar con el fortalecimiento del club deportivo de la Universidad de los llanos, por medio de las escuelas de formación atendiendo las necesidades del mismo.</t>
  </si>
  <si>
    <t>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t>
  </si>
  <si>
    <t>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t>
  </si>
  <si>
    <t>CRISTIAN EDUARDO GARCIA GARCIA /  ROIMAN ARTURO SASTOQUE GUZMÁN</t>
  </si>
  <si>
    <t>Director Financiero - División Financiera / Jefe de Oficina - Área de Sistemas</t>
  </si>
  <si>
    <t>Acta de terminación a partir del 22/01/2025</t>
  </si>
  <si>
    <t>DEPENDENCIA</t>
  </si>
  <si>
    <t>División de Tesorería</t>
  </si>
  <si>
    <t>Oficina de Admisiones, Registro y Control Académico</t>
  </si>
  <si>
    <t>Sección de Almacén</t>
  </si>
  <si>
    <t>Oficina de Correspondencia y Archivo</t>
  </si>
  <si>
    <t>Oficina de Asuntos Docentes</t>
  </si>
  <si>
    <t xml:space="preserve">Sección de Presupuesto y Contabilidad </t>
  </si>
  <si>
    <t xml:space="preserve">División de Servicios Administrativos </t>
  </si>
  <si>
    <t>Rectoría</t>
  </si>
  <si>
    <t>Sección de Publicaciones y Ayudas Educativas</t>
  </si>
  <si>
    <t xml:space="preserve">Oficina Asesora de Control Interno Disciplinario </t>
  </si>
  <si>
    <t xml:space="preserve">Oficina Asesora de Control Interno </t>
  </si>
  <si>
    <t>Facultad de Ciencias Básicas E Ingeniería</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</si>
  <si>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Humanas y de la Educación.</t>
  </si>
  <si>
    <t>PRESTACIÓN DE SERVICIOS DE APOYO A LA GESTIÓN NECESARIO PARA EL FORTALECIMIENTO DE LOS PROCESOS DEL PROGRAMA DE INGENIERÍA DE SISTEMAS DE LA FACULTAD DE CIENCIAS BÁSICAS E INGENIERÍA DE LA UNIVERSIDAD DE LOS LLANOS.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</si>
  <si>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 5. Contribuir en la promoción del programa de posgrado asignado. 6. Colaborar con el seguimiento y control del inventario de bienes de la dependencia.</t>
  </si>
  <si>
    <t xml:space="preserve">PRESTACIÓN DE SERVICIOS DE APOYO A LA GESTIÓN NECESARIO PARA EL DESARROLLO DE LOS DIFERENTES PROCESOS EN LA DISCIPLINA TAEKWONDO DEL PROYECTO FICHA BPUNI BU 01 2510 2024 “IMPLEMENTACIÓN DEL MODELO DE BIENESTAR A TRAVÉS DE ESTRATEGIAS QUE BENEFICIEN A LA COMUNIDAD DE LA UNIVERSIDAD DE LOS LLANOS” </t>
  </si>
  <si>
    <t>0452 DE 2025</t>
  </si>
  <si>
    <t>0453 DE 2025</t>
  </si>
  <si>
    <t>0454 DE 2025</t>
  </si>
  <si>
    <t>0455 DE 2025</t>
  </si>
  <si>
    <t>0456 DE 2025</t>
  </si>
  <si>
    <t>0457 DE 2025</t>
  </si>
  <si>
    <t>0458 DE 2025</t>
  </si>
  <si>
    <t>JUAN MANUEL SUANCHA JEREZ</t>
  </si>
  <si>
    <t>PRESTACIÓN DE SERVICIOS DE APOYO A LA GESTIÓN NECESARIO PARA EL FORTALECIMIENTO DE LOS PROCESOS OPERATIVOS Y ADMINISTRATIVOS DE LA SECCIÓN DE PUBLICACIONES Y AYUDAS EDUCATIVAS DE LA UNIVERSIDAD DE LOS LLANOS.</t>
  </si>
  <si>
    <t>Cuatro (04) meses y veintisiete (27) días calendario</t>
  </si>
  <si>
    <t>0459 DE 2025</t>
  </si>
  <si>
    <t>SHARICK MARIANA HERNANDEZ RUIZ</t>
  </si>
  <si>
    <t>Tres (03) meses y veintiún (21) días calendario</t>
  </si>
  <si>
    <t>0460 DE 2025</t>
  </si>
  <si>
    <t xml:space="preserve">SARA ROCIO MORENO BALMACEDA </t>
  </si>
  <si>
    <t>PRESTACIÓN DE SERVICIOS DE APOYO A LA GESTIÓN NECESARIO PARA EL FORTALECIMIENTO DE LOS PROCESOS ADMINISTRATIVOS DE LA DIRECCIÓN GENERAL DE CURRÍCULO DE LA UNIVERSIDAD DE LOS LLANOS.</t>
  </si>
  <si>
    <t>0461 DE 2025</t>
  </si>
  <si>
    <t>ADRIANA XIMENA MONSALVE BERNAL</t>
  </si>
  <si>
    <t>0462 DE 2025</t>
  </si>
  <si>
    <t>CARLOS LEONARDO VILLAMIL ORDOÑEZ</t>
  </si>
  <si>
    <t>0463 DE 2025</t>
  </si>
  <si>
    <t>SANTIAGO GONZALEZ CESPEDES</t>
  </si>
  <si>
    <t>PRESTACIÓN DE SERVICIOS PROFESIONALES NECESARIO PARA EL FORTALECIMIENTO DE LOS PROCESOS EN EL CENTRO TIC PARA LA INGENIERÍA DE LA FACULTAD DE CIENCIAS BÁSICAS E INGENIERÍA DE LA UNIVERSIDAD DE LOS LLANOS.</t>
  </si>
  <si>
    <t>0464 DE 2025</t>
  </si>
  <si>
    <t>SHIRLEY GIGIOLA VERGARA PEÑA</t>
  </si>
  <si>
    <t>PRESTACIÓN DE SERVICIOS DE APOYO A LA GESTIÓN NECESARIO PARA EL FORTALECIMIENTO DE LOS PROCESOS ACADÉMICOS Y ADMINISTRATIVOS DEL PROGRAMA DE LICENCIATURA EN ESPAÑOL E INGLES DE LA FACULTAD DE CIENCIAS HUMANAS Y DE LA EDUCACIÓN DE LA UNIVERSIDAD DE LOS LLANOS.</t>
  </si>
  <si>
    <t>0465 DE 2025</t>
  </si>
  <si>
    <t>DORIS ELIANA GOMEZ ZUÑIGA</t>
  </si>
  <si>
    <t>PRESTACIÓN DE SERVICIOS PROFESIONALES PARA EL FORTALECIMIENTO DE LOS PROCESOS ADMINISTRATIVOS DE LA RELACIÓN DOCENCIA SERVICIO DE LA FACULTAD DE CIENCIAS DE LA SALUD DE LA UNIVERSIDAD DE LOS LLANOS.</t>
  </si>
  <si>
    <t>0466 DE 2025</t>
  </si>
  <si>
    <t>EDWIN FERNANDO BUITRAGO AGUILAR</t>
  </si>
  <si>
    <t>PRESTACIÓN DE SERVICIOS DE APOYO A LA GESTIÓN NECESARIO PARA EL DESARROLLO DE LOS DIFERENTES PROCESOS EN LA INSTRUCCIÓN DE DANZAS NACIONALES DEL PROYECTO FICHA BPUNI BU 01 2510 2024 “IMPLEMENTACIÓN DEL MODELO DE BIENESTAR A TRAVÉS DE ESTRATEGIAS QUE BENEFICIEN A LA COMUNIDAD DE LA UNIVERSIDAD DE LOS LLANOS”</t>
  </si>
  <si>
    <t>0467 DE 2025</t>
  </si>
  <si>
    <t>ARIEL ARMANDO CORRALES MORA</t>
  </si>
  <si>
    <t>PRESTACIÓN DE SERVICIOS DE APOYO A LA GESTIÓN NECESARIO PARA EL DESARROLLO DE LOS DIFERENTES PROCESOS EN LA DISCIPLINA DE VOLEIBOL DEL PROYECTO FICHA BPUNI BU 01 2510 2024 “IMPLEMENTACIÓN DEL MODELO DE BIENESTAR A TRAVÉS DE ESTRATEGIAS QUE BENEFICIEN A LA COMUNIDAD DE LA UNIVERSIDAD DE LOS LLANOS”</t>
  </si>
  <si>
    <t>0468 DE 2025</t>
  </si>
  <si>
    <t>DAVID ALEXANDER MELO MARQUEZ</t>
  </si>
  <si>
    <t>PRESTACIÓN DE SERVICIOS DE APOYO A LA GESTIÓN NECESARIO PARA EL DESARROLLO DE LOS DIFERENTES PROCESOS EN LA INSTRUCCIÓN DE NARRATIVA ORAL DEL PROYECTO FICHA BPUNI BU 01 2510 2024 “IMPLEMENTACIÓN DEL MODELO DE BIENESTAR A TRAVÉS DE ESTRATEGIAS QUE BENEFICIEN A LA COMUNIDAD DE LA UNIVERSIDAD DE LOS LLANOS”</t>
  </si>
  <si>
    <t>0469 DE 2025</t>
  </si>
  <si>
    <t>JORGE ARTURO RESTREPO BUITRAGO</t>
  </si>
  <si>
    <t>0470 DE 2025</t>
  </si>
  <si>
    <t>LUIS CARLOS ROJAS VILLA</t>
  </si>
  <si>
    <t>0471 DE 2025</t>
  </si>
  <si>
    <t>JULIAN DARCED VASQUEZ GUTIERREZ</t>
  </si>
  <si>
    <t>0472 DE 2025</t>
  </si>
  <si>
    <t>GERALDINE JHAFET HUERFANO MORENO</t>
  </si>
  <si>
    <t>0473 DE 2025</t>
  </si>
  <si>
    <t>VERONICA ESTEFANY GARCIA RIVEROS</t>
  </si>
  <si>
    <t>PRESTACIÓN DE SERVICIOS DE APOYO A LA GESTIÓN NECESARIO PARA EL FORTALECIMIENTO DE LOS PROCESOS EN EL LABORATORIO DE ANATOMÍA ANIMAL DE LA FACULTAD DE CIENCIAS AGROPECUARIAS Y RECURSOS NATURALES DE LA UNIVERSIDAD DE LOS LLANOS.</t>
  </si>
  <si>
    <t>0474 DE 2025</t>
  </si>
  <si>
    <t xml:space="preserve">RONALD ADRIANO NOVOA FORERO </t>
  </si>
  <si>
    <t>PRESTACIÓN DE SERVICIOS DE APOYO A LA GESTIÓN NECESARIO PARA EL FORTALECIMIENTO DE LOS PROCESOS DEL LABORATORIO DE FÍSICA DE LA FACULTAD DE CIENCIAS BÁSICAS E INGENIERÍA DE LA UNIVERSIDAD DE LOS LLANOS.</t>
  </si>
  <si>
    <t>0475 DE 2025</t>
  </si>
  <si>
    <t>WEIDER JOBANI DIAZ BRICEÑO</t>
  </si>
  <si>
    <t>0476 DE 2025</t>
  </si>
  <si>
    <t xml:space="preserve"> ANGIE DANIELA ALVAREZ ORTIZ</t>
  </si>
  <si>
    <t>PRESTACIÓN DE SERVICIOS DE APOYO A LA GESTIÓN NECESARIO PARA EL FORTALECIMIENTO DE LOS PROCESOS EN EL PROGRAMA DE INGENIERÍA AGRONÓMICA DE LA FACULTAD DE CIENCIAS AGROPECUARIAS Y RECURSOS NATURALES DE LA UNIVERSIDAD DE LOS LLANOS.</t>
  </si>
  <si>
    <t>0477 DE 2025</t>
  </si>
  <si>
    <t>KAREN DAYANA OSORIO ARROYAVE</t>
  </si>
  <si>
    <t>PRESTACIÓN DE SERVICIOS DE APOYO A LA GESTIÓN NECESARIO PARA EL FORTALECIMIENTO DE LOS PROCESOS DEL PROGRAMA DE CONTADURÍA PÚBLICA DE LA FACULTAD DE CIENCIAS ECONÓMICAS DE LA UNIVERSIDAD DE LOS LLANOS.</t>
  </si>
  <si>
    <t>0478 DE 2025</t>
  </si>
  <si>
    <t>DANIEL LAMOS CAMPOS</t>
  </si>
  <si>
    <t>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la elaboración de carnet institucional para estudiantes, docentes, administrativos y egresados. 4. Contribuir en la verificación e inspección de aulas en lo concerniente a mobiliario, equipos audiovisuales e infraestructura en general, para una adecuada prestación del servicio.</t>
  </si>
  <si>
    <t>1. Apoyar en la revisión y actualización de las actividades de seguimiento de la DGC. 2. Apoyar la elaboración de plan de prácticas y visitas extramuros (vpe): Cronograma, proyección de presupuesto, elaboración de solicitud de disponibilidades presupuestales y compromisos presupuestales, elaboración de Resoluciones de desplazamiento y reportar con servicios generales los requerimientos de transporte de conformidad con las vpe. 3. Contribuir en la elaboración de informes sobre la ejecución y proceso de las salidas y prácticas extramuros. 4. Prestar apoyo en la atención del personal administrativo, docentes y estudiantes, así como el trámite de los correos electrónicos de la manera oportuna. 5. Contribuir en la elaboración de oficios, memorandos y correspondencia interna o externa allegados a la Dirección General de Currículo. 6. Coadyuvar en la organización y archivo de los documentos que ingresan o salen de la dirección general de currículo en carpetas teniendo en cuenta las tablas de retención documental. 7. Apoyo en el desarrollo del Comité Coordinador de Visitas y Prácticas Extramuros, elaboración y proyección de actas. 8. Apoyar en los trámites para la contestación de los derechos de petición solicitados a la dependencia. 9. Apoyar en toda la información que se requiera entregar, para apoyar el proceso de acreditación Institucional. 10. Brindar apoyo para el desarrollo y la trazabilidad de los convenios bajo supervisión de la Dirección General de Currículo. 11. Brindar apoyo en la elaboración, consolidación y presentación de los informes de gestión solicitados a la Dirección General de Currículo.</t>
  </si>
  <si>
    <t>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t>
  </si>
  <si>
    <t>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t>
  </si>
  <si>
    <t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t>
  </si>
  <si>
    <t>1. Contribuir en la redacción y proyección de respuestas a derechos de petición, tutelas y solicitudes internas o externas asignadas a la Vicerrectoría de Recursos Universitarios. 2. Colaborar en el seguimiento y la revisión jurídica de la documentación emitida durante la ejecución de la construcción del edificio María Cristina Cobos. 3. Apoyar en la elaboración de informes internos o externos asignados a la Vicerrectoría de Recursos Universitarios. 4. Asistir en la revisión de minutas y otros documentos necesarios para el proceso de contratación de prestaciones de servicios profesionales o de gestión.</t>
  </si>
  <si>
    <t>1. Coadyuvar en el monitoreo y seguimiento del proceso de reconocimiento de centros de investigación del Instituto de Ciencias Ambientales de la Orinoquia Colombiana (ICAOC) en el Sistema Nacional de Ciencia Tecnología e Innovación ante MinCiencias. 2. Colaborar en la gestión administrativa requerida en los diferentes procesos llevados a cabo en el Instituto de Ciencias Ambientales de la Orinoquia Colombiana (ICAOC). 3. Apoyar las actividades para la formulación e implementación de nuevos proyectos en el Instituto de Ciencias Ambientales de la Orinoquia Colombiana (ICAOC).</t>
  </si>
  <si>
    <t>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</si>
  <si>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1. Brindar información adecuada y oportuno a los usuarios del Laboratorio de Física, tanto internos como externos a la Universidad. 2. Colaborar y velar por el cuidado de los equipos, materiales e instalaciones del Laboratorio de Física, procurando que permanezcan en buen estado y que se haga correcto uso de ellos. 3. Colaborar con la organización anticipada de los materiales y equipos necesarios para desarrollar las prácticas de laboratorio programadas, comprobando su buen estado. 4. Contribuir con la entrega a estudiantes y docentes los materiales y equipos necesarios antes de la realización de cada práctica. 5. Apoyar el desarrollo de las prácticas de laboratorio, en lo que se refiere a la disponibilidad y estado de materiales y equipos. 6. Apoyar la revisión de los equipos y materiales del laboratorio al finalizar cada práctica. En caso de presentarse algún daño o eventualidad, tomar los datos de la persona implicada e informar al Coordinador de laboratorios. 7. Apoyar la revisión de los equipos y materiales del laboratorio al finalizar cada práctica. En caso de presentarse algún daño o eventualidad, registrar los datos de las personas implicada e informar al Coordinador de laboratorios. 8. Apoyar al Coordinador del Laboratorio de Física en la elaboración de pedidos, inventarios, informes y demás documentos que relacionados con el funcionamiento del Laboratorio. 9. Brindar apoyo al coordinador de laboratorios en la elaboración de pedidos, inventarios, informes y demás documentos relacionados con el funcionamiento del laboratorio. 10. Coadyuvar con la aplicación y cumplimiento del reglamento del laboratorio por parte de los usuarios e informar de cualquier eventualidad al Coordinador de laboratorios.</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</si>
  <si>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</si>
  <si>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G87</t>
  </si>
  <si>
    <t>G376</t>
  </si>
  <si>
    <t>G113</t>
  </si>
  <si>
    <t>G464</t>
  </si>
  <si>
    <t>G384</t>
  </si>
  <si>
    <t>G411</t>
  </si>
  <si>
    <t>G348</t>
  </si>
  <si>
    <t>G366</t>
  </si>
  <si>
    <t>G423</t>
  </si>
  <si>
    <t>G445</t>
  </si>
  <si>
    <t>G441</t>
  </si>
  <si>
    <t>G436</t>
  </si>
  <si>
    <t>G52</t>
  </si>
  <si>
    <t>G301</t>
  </si>
  <si>
    <t>G466</t>
  </si>
  <si>
    <t>G395</t>
  </si>
  <si>
    <t>G399</t>
  </si>
  <si>
    <t>G402</t>
  </si>
  <si>
    <t>G326</t>
  </si>
  <si>
    <t>G340</t>
  </si>
  <si>
    <t>G452</t>
  </si>
  <si>
    <t>4202</t>
  </si>
  <si>
    <t>280103308</t>
  </si>
  <si>
    <t>28010120001</t>
  </si>
  <si>
    <t>280104705</t>
  </si>
  <si>
    <t>280101317</t>
  </si>
  <si>
    <t>280104301</t>
  </si>
  <si>
    <t>58401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</si>
</sst>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2" formatCode="_-&quot;$&quot;\ * #,##0_-;\-&quot;$&quot;\ * #,##0_-;_-&quot;$&quot;\ * &quot;-&quot;_-;_-@_-"/>
    <numFmt numFmtId="43" formatCode="_-* #,##0.00_-;\-* #,##0.00_-;_-* &quot;-&quot;??_-;_-@_-"/>
    <numFmt numFmtId="164" formatCode="_(&quot;$&quot;\ * #,##0.00_);_(&quot;$&quot;\ * \(#,##0.00\);_(&quot;$&quot;\ * &quot;-&quot;??_);_(@_)"/>
    <numFmt numFmtId="165" formatCode="_(* #,##0.00_);_(* \(#,##0.00\);_(* &quot;-&quot;??_);_(@_)"/>
    <numFmt numFmtId="166" formatCode="&quot;$&quot;\ #,##0"/>
    <numFmt numFmtId="167" formatCode="0.0"/>
    <numFmt numFmtId="168" formatCode="_(&quot;$&quot;\ * #,##0_);_(&quot;$&quot;\ * \(#,##0\);_(&quot;$&quot;\ * &quot;-&quot;??_);_(@_)"/>
    <numFmt numFmtId="169" formatCode="dd/mm/yyyy;@"/>
    <numFmt numFmtId="170" formatCode="[$$-240A]\ #,##0"/>
    <numFmt numFmtId="171" formatCode="General_)"/>
    <numFmt numFmtId="172" formatCode="&quot;$&quot;#,##0"/>
    <numFmt numFmtId="173" formatCode="[$-240A]d&quot; de &quot;mmmm&quot; de &quot;yyyy;@"/>
    <numFmt numFmtId="174" formatCode="_-[$$-240A]\ * #,##0_-;\-[$$-240A]\ * #,##0_-;_-[$$-240A]\ * &quot;-&quot;??_-;_-@_-"/>
    <numFmt numFmtId="175" formatCode="0000\ &quot;DE 2025&quot;"/>
    <numFmt numFmtId="176" formatCode="0000\ &quot;de 2022&quot;"/>
  </numFmts>
  <fonts count="59" x14ac:knownFonts="1">
    <font>
      <sz val="11"/>
      <color theme="1"/>
      <name val="Calibri"/>
      <family val="2"/>
      <scheme val="minor"/>
    </font>
    <font>
      <sz val="11"/>
      <color theme="1"/>
      <name val="Calibri"/>
      <family val="2"/>
      <scheme val="minor"/>
    </font>
    <font>
      <b/>
      <sz val="10"/>
      <color theme="1"/>
      <name val="Calibri"/>
      <family val="2"/>
      <scheme val="minor"/>
    </font>
    <font>
      <sz val="10"/>
      <name val="Courier"/>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1"/>
      <color indexed="8"/>
      <name val="Calibri"/>
      <family val="2"/>
      <scheme val="minor"/>
    </font>
    <font>
      <sz val="9"/>
      <color indexed="81"/>
      <name val="Tahoma"/>
      <family val="2"/>
    </font>
    <font>
      <b/>
      <sz val="11"/>
      <name val="Arial"/>
      <family val="2"/>
    </font>
    <font>
      <b/>
      <sz val="10"/>
      <name val="Arial"/>
      <family val="2"/>
    </font>
    <font>
      <i/>
      <sz val="9"/>
      <name val="Arial"/>
      <family val="2"/>
    </font>
    <font>
      <b/>
      <i/>
      <sz val="9"/>
      <name val="Arial"/>
      <family val="2"/>
    </font>
    <font>
      <sz val="10"/>
      <color theme="1"/>
      <name val="Arial"/>
      <family val="2"/>
    </font>
    <font>
      <b/>
      <sz val="10"/>
      <color theme="1"/>
      <name val="Arial"/>
      <family val="2"/>
    </font>
    <font>
      <b/>
      <sz val="11"/>
      <color theme="1"/>
      <name val="Arial"/>
      <family val="2"/>
    </font>
    <font>
      <b/>
      <i/>
      <sz val="9"/>
      <color theme="1"/>
      <name val="Arial"/>
      <family val="2"/>
    </font>
    <font>
      <i/>
      <sz val="9"/>
      <color theme="1"/>
      <name val="Arial"/>
      <family val="2"/>
    </font>
    <font>
      <sz val="11"/>
      <color theme="1"/>
      <name val="Arial"/>
      <family val="2"/>
    </font>
    <font>
      <sz val="9"/>
      <color theme="1"/>
      <name val="Arial"/>
      <family val="2"/>
    </font>
    <font>
      <i/>
      <sz val="9"/>
      <color indexed="8"/>
      <name val="Arial"/>
      <family val="2"/>
    </font>
    <font>
      <b/>
      <i/>
      <sz val="9"/>
      <color indexed="8"/>
      <name val="Arial"/>
      <family val="2"/>
    </font>
    <font>
      <b/>
      <u/>
      <sz val="10"/>
      <color theme="1"/>
      <name val="Arial"/>
      <family val="2"/>
    </font>
    <font>
      <i/>
      <sz val="8"/>
      <color theme="1"/>
      <name val="Arial"/>
      <family val="2"/>
    </font>
    <font>
      <i/>
      <sz val="9"/>
      <color indexed="81"/>
      <name val="Tahoma"/>
      <family val="2"/>
    </font>
    <font>
      <b/>
      <i/>
      <sz val="9"/>
      <color indexed="81"/>
      <name val="Tahoma"/>
      <family val="2"/>
    </font>
    <font>
      <sz val="10"/>
      <color rgb="FF000000"/>
      <name val="Calibri"/>
      <family val="2"/>
      <scheme val="minor"/>
    </font>
    <font>
      <sz val="10"/>
      <color theme="1"/>
      <name val="Calibri"/>
      <family val="2"/>
      <scheme val="minor"/>
    </font>
    <font>
      <sz val="10"/>
      <name val="Calibri"/>
      <family val="2"/>
      <scheme val="minor"/>
    </font>
    <font>
      <b/>
      <sz val="10"/>
      <color rgb="FF000000"/>
      <name val="Calibri"/>
      <family val="2"/>
      <scheme val="minor"/>
    </font>
    <font>
      <b/>
      <sz val="10"/>
      <name val="Calibri"/>
      <family val="2"/>
      <scheme val="minor"/>
    </font>
    <font>
      <b/>
      <sz val="9"/>
      <color theme="0"/>
      <name val="Arial"/>
      <family val="2"/>
    </font>
    <font>
      <sz val="9"/>
      <color rgb="FF000000"/>
      <name val="Calibri"/>
      <family val="2"/>
      <scheme val="minor"/>
    </font>
    <font>
      <sz val="10"/>
      <color rgb="FF000000"/>
      <name val="Calibri"/>
      <family val="2"/>
    </font>
    <font>
      <sz val="10"/>
      <color theme="1"/>
      <name val="Calibri"/>
      <family val="2"/>
    </font>
    <font>
      <b/>
      <sz val="10"/>
      <color rgb="FFFF0000"/>
      <name val="Calibri"/>
      <family val="2"/>
      <scheme val="minor"/>
    </font>
    <font>
      <sz val="10"/>
      <color indexed="8"/>
      <name val="Calibri"/>
      <family val="2"/>
      <scheme val="minor"/>
    </font>
    <font>
      <sz val="10"/>
      <color rgb="FFFF0000"/>
      <name val="Calibri"/>
      <family val="2"/>
      <scheme val="minor"/>
    </font>
    <font>
      <sz val="8"/>
      <color rgb="FF1F1F1F"/>
      <name val="Arial"/>
      <family val="2"/>
    </font>
    <font>
      <b/>
      <sz val="9"/>
      <color theme="1"/>
      <name val="Arial"/>
      <family val="2"/>
    </font>
    <font>
      <sz val="10"/>
      <name val="Calibri"/>
      <family val="2"/>
    </font>
    <font>
      <sz val="9"/>
      <color rgb="FF000000"/>
      <name val="Arial"/>
      <family val="2"/>
    </font>
    <font>
      <sz val="9"/>
      <name val="Arial"/>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5"/>
        <bgColor indexed="64"/>
      </patternFill>
    </fill>
    <fill>
      <patternFill patternType="solid">
        <fgColor rgb="FF7E0000"/>
        <bgColor indexed="64"/>
      </patternFill>
    </fill>
    <fill>
      <patternFill patternType="solid">
        <fgColor rgb="FFFFFFCC"/>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top/>
      <bottom/>
      <diagonal/>
    </border>
    <border>
      <left/>
      <right style="thin">
        <color theme="1" tint="0.249977111117893"/>
      </right>
      <top/>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bottom style="thin">
        <color theme="1" tint="0.34998626667073579"/>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theme="1" tint="0.34998626667073579"/>
      </left>
      <right/>
      <top style="thin">
        <color theme="1" tint="0.34998626667073579"/>
      </top>
      <bottom/>
      <diagonal/>
    </border>
    <border>
      <left/>
      <right style="thin">
        <color theme="1" tint="0.249977111117893"/>
      </right>
      <top style="thin">
        <color theme="1" tint="0.34998626667073579"/>
      </top>
      <bottom/>
      <diagonal/>
    </border>
    <border>
      <left style="thin">
        <color theme="1" tint="0.249977111117893"/>
      </left>
      <right style="thin">
        <color theme="1" tint="0.249977111117893"/>
      </right>
      <top style="thin">
        <color theme="1" tint="0.34998626667073579"/>
      </top>
      <bottom style="thin">
        <color theme="1" tint="0.249977111117893"/>
      </bottom>
      <diagonal/>
    </border>
    <border>
      <left style="thin">
        <color theme="1" tint="0.34998626667073579"/>
      </left>
      <right/>
      <top style="thin">
        <color theme="1" tint="0.249977111117893"/>
      </top>
      <bottom/>
      <diagonal/>
    </border>
    <border>
      <left style="thin">
        <color theme="1" tint="0.249977111117893"/>
      </left>
      <right style="thin">
        <color theme="1" tint="0.34998626667073579"/>
      </right>
      <top style="thin">
        <color theme="1" tint="0.249977111117893"/>
      </top>
      <bottom style="thin">
        <color theme="1" tint="0.249977111117893"/>
      </bottom>
      <diagonal/>
    </border>
    <border>
      <left style="thin">
        <color theme="1" tint="0.34998626667073579"/>
      </left>
      <right/>
      <top/>
      <bottom/>
      <diagonal/>
    </border>
    <border>
      <left/>
      <right style="thin">
        <color theme="1" tint="0.34998626667073579"/>
      </right>
      <top style="thin">
        <color theme="1" tint="0.249977111117893"/>
      </top>
      <bottom style="thin">
        <color theme="1" tint="0.249977111117893"/>
      </bottom>
      <diagonal/>
    </border>
    <border>
      <left/>
      <right/>
      <top style="thin">
        <color theme="1" tint="0.34998626667073579"/>
      </top>
      <bottom style="thin">
        <color theme="1" tint="0.34998626667073579"/>
      </bottom>
      <diagonal/>
    </border>
    <border>
      <left style="thin">
        <color theme="1" tint="0.249977111117893"/>
      </left>
      <right/>
      <top style="thin">
        <color theme="1" tint="0.34998626667073579"/>
      </top>
      <bottom style="thin">
        <color theme="1" tint="0.249977111117893"/>
      </bottom>
      <diagonal/>
    </border>
    <border>
      <left style="thin">
        <color theme="1" tint="0.249977111117893"/>
      </left>
      <right style="thin">
        <color theme="1" tint="0.34998626667073579"/>
      </right>
      <top style="thin">
        <color theme="1" tint="0.249977111117893"/>
      </top>
      <bottom/>
      <diagonal/>
    </border>
    <border>
      <left/>
      <right/>
      <top style="thin">
        <color theme="1" tint="0.34998626667073579"/>
      </top>
      <bottom style="thin">
        <color theme="1" tint="0.249977111117893"/>
      </bottom>
      <diagonal/>
    </border>
    <border>
      <left/>
      <right style="thin">
        <color theme="1" tint="0.34998626667073579"/>
      </right>
      <top style="thin">
        <color theme="1" tint="0.34998626667073579"/>
      </top>
      <bottom style="thin">
        <color theme="1" tint="0.249977111117893"/>
      </bottom>
      <diagonal/>
    </border>
    <border>
      <left/>
      <right/>
      <top style="thin">
        <color theme="1" tint="0.34998626667073579"/>
      </top>
      <bottom/>
      <diagonal/>
    </border>
    <border>
      <left style="thin">
        <color theme="1" tint="0.249977111117893"/>
      </left>
      <right style="thin">
        <color theme="1" tint="0.249977111117893"/>
      </right>
      <top/>
      <bottom style="thin">
        <color theme="1" tint="0.249977111117893"/>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s>
  <cellStyleXfs count="63">
    <xf numFmtId="0" fontId="0" fillId="0" borderId="0"/>
    <xf numFmtId="164" fontId="1" fillId="0" borderId="0" applyFont="0" applyFill="0" applyBorder="0" applyAlignment="0" applyProtection="0"/>
    <xf numFmtId="169" fontId="1" fillId="0" borderId="0" applyFont="0" applyFill="0" applyBorder="0" applyAlignment="0" applyProtection="0"/>
    <xf numFmtId="171" fontId="3" fillId="0" borderId="0"/>
    <xf numFmtId="0" fontId="5" fillId="0" borderId="0" applyNumberFormat="0" applyFill="0" applyBorder="0" applyAlignment="0" applyProtection="0"/>
    <xf numFmtId="0" fontId="6" fillId="0" borderId="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7" applyNumberFormat="0" applyAlignment="0" applyProtection="0"/>
    <xf numFmtId="0" fontId="13" fillId="6" borderId="8" applyNumberFormat="0" applyAlignment="0" applyProtection="0"/>
    <xf numFmtId="0" fontId="14" fillId="6" borderId="7" applyNumberFormat="0" applyAlignment="0" applyProtection="0"/>
    <xf numFmtId="0" fontId="15" fillId="0" borderId="9" applyNumberFormat="0" applyFill="0" applyAlignment="0" applyProtection="0"/>
    <xf numFmtId="0" fontId="16" fillId="7" borderId="10" applyNumberFormat="0" applyAlignment="0" applyProtection="0"/>
    <xf numFmtId="0" fontId="17" fillId="0" borderId="0" applyNumberFormat="0" applyFill="0" applyBorder="0" applyAlignment="0" applyProtection="0"/>
    <xf numFmtId="0" fontId="1" fillId="8"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 fillId="32" borderId="0" applyNumberFormat="0" applyBorder="0" applyAlignment="0" applyProtection="0"/>
    <xf numFmtId="0" fontId="22" fillId="0" borderId="0"/>
    <xf numFmtId="0" fontId="2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21" fillId="0" borderId="0"/>
    <xf numFmtId="0" fontId="21" fillId="0" borderId="0"/>
    <xf numFmtId="0" fontId="23" fillId="0" borderId="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586">
    <xf numFmtId="0" fontId="0" fillId="0" borderId="0" xfId="0"/>
    <xf numFmtId="0" fontId="4" fillId="33" borderId="1" xfId="0" applyFont="1" applyFill="1" applyBorder="1" applyAlignment="1">
      <alignment horizontal="center" vertical="center" wrapText="1"/>
    </xf>
    <xf numFmtId="0" fontId="19" fillId="0" borderId="0" xfId="0" applyFont="1" applyAlignment="1">
      <alignment horizontal="center" vertical="center" wrapText="1"/>
    </xf>
    <xf numFmtId="0" fontId="0" fillId="0" borderId="0" xfId="0"/>
    <xf numFmtId="14" fontId="0" fillId="0" borderId="0" xfId="0" applyNumberFormat="1"/>
    <xf numFmtId="164" fontId="0" fillId="0" borderId="0" xfId="1" applyFont="1"/>
    <xf numFmtId="0" fontId="0" fillId="33" borderId="1" xfId="0" applyFill="1" applyBorder="1" applyAlignment="1">
      <alignment horizontal="center"/>
    </xf>
    <xf numFmtId="0" fontId="19" fillId="0" borderId="1" xfId="0" applyFont="1" applyBorder="1" applyAlignment="1">
      <alignment horizontal="center" vertical="center" wrapText="1"/>
    </xf>
    <xf numFmtId="164" fontId="19" fillId="0" borderId="1" xfId="1" applyFont="1" applyBorder="1" applyAlignment="1">
      <alignment horizontal="center" vertical="center" wrapText="1"/>
    </xf>
    <xf numFmtId="14" fontId="19" fillId="0" borderId="1" xfId="0" applyNumberFormat="1" applyFont="1" applyBorder="1" applyAlignment="1">
      <alignment horizontal="center" vertical="center" wrapText="1"/>
    </xf>
    <xf numFmtId="167" fontId="0" fillId="0" borderId="0" xfId="0" applyNumberFormat="1"/>
    <xf numFmtId="167" fontId="19" fillId="0" borderId="1" xfId="0" applyNumberFormat="1" applyFont="1" applyBorder="1" applyAlignment="1">
      <alignment horizontal="center" vertical="center" wrapText="1"/>
    </xf>
    <xf numFmtId="0" fontId="0" fillId="0" borderId="1" xfId="0" applyFill="1" applyBorder="1" applyAlignment="1">
      <alignment horizontal="center"/>
    </xf>
    <xf numFmtId="0" fontId="0" fillId="0" borderId="0" xfId="0" applyFill="1"/>
    <xf numFmtId="0" fontId="0" fillId="33" borderId="1" xfId="0" applyFont="1" applyFill="1" applyBorder="1" applyAlignment="1">
      <alignment horizontal="center"/>
    </xf>
    <xf numFmtId="0" fontId="19" fillId="33" borderId="1" xfId="0" applyFont="1" applyFill="1" applyBorder="1" applyAlignment="1">
      <alignment horizontal="center"/>
    </xf>
    <xf numFmtId="14" fontId="0" fillId="0" borderId="1" xfId="0" applyNumberFormat="1" applyBorder="1"/>
    <xf numFmtId="0" fontId="0" fillId="0" borderId="1" xfId="0" applyBorder="1"/>
    <xf numFmtId="0" fontId="0" fillId="0" borderId="1" xfId="0" applyFont="1" applyBorder="1"/>
    <xf numFmtId="164" fontId="0" fillId="0" borderId="1" xfId="1" applyFont="1" applyBorder="1"/>
    <xf numFmtId="167" fontId="0" fillId="0" borderId="1" xfId="0" applyNumberFormat="1" applyFont="1" applyBorder="1"/>
    <xf numFmtId="14" fontId="0" fillId="0" borderId="1" xfId="0" applyNumberFormat="1" applyFont="1" applyBorder="1"/>
    <xf numFmtId="164" fontId="2" fillId="0" borderId="1" xfId="1" applyFont="1" applyFill="1" applyBorder="1" applyAlignment="1">
      <alignment horizontal="center" wrapText="1"/>
    </xf>
    <xf numFmtId="0" fontId="19" fillId="0" borderId="0" xfId="0" applyFont="1" applyFill="1" applyAlignment="1">
      <alignment horizontal="center"/>
    </xf>
    <xf numFmtId="0" fontId="0" fillId="0" borderId="0" xfId="0" applyFill="1" applyAlignment="1">
      <alignment horizontal="center"/>
    </xf>
    <xf numFmtId="0" fontId="19" fillId="0" borderId="1" xfId="0" applyFont="1" applyFill="1" applyBorder="1" applyAlignment="1">
      <alignment horizontal="center" vertical="center" wrapText="1"/>
    </xf>
    <xf numFmtId="0" fontId="0" fillId="0" borderId="1" xfId="0" applyFont="1" applyFill="1" applyBorder="1"/>
    <xf numFmtId="0" fontId="0" fillId="0" borderId="1" xfId="0" applyFill="1" applyBorder="1" applyAlignment="1">
      <alignment horizontal="right"/>
    </xf>
    <xf numFmtId="0" fontId="19" fillId="0" borderId="1" xfId="0" applyFont="1" applyFill="1" applyBorder="1" applyAlignment="1">
      <alignment horizontal="right" vertical="center" wrapText="1"/>
    </xf>
    <xf numFmtId="0" fontId="0" fillId="0" borderId="1" xfId="0" applyFont="1" applyFill="1" applyBorder="1" applyAlignment="1">
      <alignment horizontal="right"/>
    </xf>
    <xf numFmtId="0" fontId="0" fillId="0" borderId="0" xfId="0" applyFill="1" applyAlignment="1">
      <alignment horizontal="right"/>
    </xf>
    <xf numFmtId="49" fontId="0" fillId="0" borderId="1" xfId="0" applyNumberFormat="1" applyFill="1" applyBorder="1"/>
    <xf numFmtId="49" fontId="19" fillId="0" borderId="1" xfId="0" applyNumberFormat="1" applyFont="1" applyFill="1" applyBorder="1" applyAlignment="1">
      <alignment horizontal="center" vertical="center" wrapText="1"/>
    </xf>
    <xf numFmtId="49" fontId="0" fillId="0" borderId="0" xfId="0" applyNumberFormat="1" applyFill="1"/>
    <xf numFmtId="0" fontId="0" fillId="0" borderId="1" xfId="0" applyFill="1" applyBorder="1"/>
    <xf numFmtId="0" fontId="21" fillId="0" borderId="0" xfId="0" applyFont="1" applyFill="1" applyAlignment="1" applyProtection="1">
      <alignment vertical="center"/>
    </xf>
    <xf numFmtId="173" fontId="21" fillId="0" borderId="0" xfId="0" applyNumberFormat="1" applyFont="1" applyFill="1" applyBorder="1" applyAlignment="1" applyProtection="1">
      <alignment vertical="center"/>
    </xf>
    <xf numFmtId="0" fontId="26"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27" fillId="0" borderId="14" xfId="0" applyFont="1" applyFill="1" applyBorder="1" applyAlignment="1" applyProtection="1">
      <alignment horizontal="left" vertical="center" wrapText="1"/>
    </xf>
    <xf numFmtId="169" fontId="29" fillId="0" borderId="0" xfId="0" applyNumberFormat="1" applyFont="1" applyFill="1" applyAlignment="1" applyProtection="1">
      <alignment vertical="center"/>
    </xf>
    <xf numFmtId="0" fontId="30" fillId="0" borderId="0" xfId="0" applyFont="1" applyFill="1" applyBorder="1" applyAlignment="1" applyProtection="1">
      <alignment horizontal="left" vertical="center" wrapText="1"/>
    </xf>
    <xf numFmtId="0" fontId="21" fillId="0" borderId="0" xfId="0" applyNumberFormat="1" applyFont="1" applyFill="1" applyBorder="1" applyAlignment="1" applyProtection="1">
      <alignment horizontal="center" vertical="center" wrapText="1"/>
    </xf>
    <xf numFmtId="14" fontId="21" fillId="0" borderId="0" xfId="0" applyNumberFormat="1" applyFont="1" applyFill="1" applyBorder="1" applyAlignment="1" applyProtection="1">
      <alignment horizontal="center" vertical="center" wrapText="1"/>
    </xf>
    <xf numFmtId="173" fontId="29" fillId="0" borderId="0" xfId="0" applyNumberFormat="1" applyFont="1" applyFill="1" applyBorder="1" applyAlignment="1" applyProtection="1">
      <alignment vertical="center"/>
    </xf>
    <xf numFmtId="0" fontId="21" fillId="0" borderId="0" xfId="0" applyFont="1" applyFill="1" applyAlignment="1" applyProtection="1">
      <alignment vertical="center" wrapText="1"/>
    </xf>
    <xf numFmtId="0" fontId="0" fillId="0" borderId="0" xfId="0" applyProtection="1"/>
    <xf numFmtId="0" fontId="33" fillId="0" borderId="13" xfId="0" applyFont="1" applyBorder="1" applyAlignment="1" applyProtection="1">
      <alignment horizontal="left" vertical="center"/>
    </xf>
    <xf numFmtId="0" fontId="0" fillId="0" borderId="0" xfId="0" applyBorder="1" applyAlignment="1" applyProtection="1">
      <alignment horizontal="center" vertical="center"/>
    </xf>
    <xf numFmtId="0" fontId="30" fillId="0" borderId="0" xfId="0" applyFont="1" applyBorder="1" applyAlignment="1" applyProtection="1">
      <alignment horizontal="center" vertical="center" wrapText="1"/>
    </xf>
    <xf numFmtId="0" fontId="29" fillId="0" borderId="0" xfId="0" applyFont="1" applyBorder="1" applyAlignment="1" applyProtection="1">
      <alignment horizontal="left" vertical="center"/>
    </xf>
    <xf numFmtId="1" fontId="29" fillId="0" borderId="0" xfId="0" applyNumberFormat="1" applyFont="1" applyBorder="1" applyAlignment="1" applyProtection="1">
      <alignment horizontal="center" vertical="center"/>
    </xf>
    <xf numFmtId="173" fontId="29" fillId="0" borderId="13" xfId="0" applyNumberFormat="1" applyFont="1" applyFill="1" applyBorder="1" applyAlignment="1" applyProtection="1">
      <alignment horizontal="center" vertical="center"/>
    </xf>
    <xf numFmtId="0" fontId="0" fillId="0" borderId="15" xfId="0" applyBorder="1" applyAlignment="1" applyProtection="1">
      <alignment horizontal="center" vertical="center"/>
    </xf>
    <xf numFmtId="173" fontId="0" fillId="0" borderId="16" xfId="0" applyNumberFormat="1" applyBorder="1" applyAlignment="1" applyProtection="1">
      <alignment horizontal="center" vertical="center"/>
    </xf>
    <xf numFmtId="0" fontId="0" fillId="0" borderId="17" xfId="0" applyBorder="1" applyAlignment="1" applyProtection="1">
      <alignment horizontal="center" vertical="center"/>
    </xf>
    <xf numFmtId="173" fontId="0" fillId="0" borderId="18" xfId="0" applyNumberFormat="1" applyBorder="1" applyAlignment="1" applyProtection="1">
      <alignment horizontal="center" vertical="center"/>
    </xf>
    <xf numFmtId="0" fontId="29" fillId="0" borderId="0" xfId="0" applyFont="1" applyBorder="1" applyAlignment="1" applyProtection="1">
      <alignment vertical="center"/>
    </xf>
    <xf numFmtId="0" fontId="29" fillId="0" borderId="26" xfId="0" applyFont="1" applyBorder="1" applyAlignment="1" applyProtection="1">
      <alignment vertical="top"/>
    </xf>
    <xf numFmtId="0" fontId="29" fillId="0" borderId="0" xfId="0" applyFont="1" applyBorder="1" applyAlignment="1" applyProtection="1">
      <alignment vertical="top"/>
    </xf>
    <xf numFmtId="0" fontId="29" fillId="0" borderId="22" xfId="0" applyFont="1" applyBorder="1" applyAlignment="1" applyProtection="1">
      <alignment horizontal="left" vertical="top"/>
    </xf>
    <xf numFmtId="3" fontId="29" fillId="0" borderId="23" xfId="0" applyNumberFormat="1" applyFont="1" applyBorder="1" applyAlignment="1" applyProtection="1">
      <alignment vertical="top"/>
    </xf>
    <xf numFmtId="0" fontId="29" fillId="0" borderId="0" xfId="0" applyFont="1" applyProtection="1"/>
    <xf numFmtId="0" fontId="29" fillId="0" borderId="0" xfId="0" applyFont="1" applyAlignment="1" applyProtection="1">
      <alignment horizontal="center" vertical="center"/>
    </xf>
    <xf numFmtId="1" fontId="29" fillId="0" borderId="13"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vertical="center"/>
    </xf>
    <xf numFmtId="166" fontId="29" fillId="0" borderId="0" xfId="0" applyNumberFormat="1" applyFont="1" applyBorder="1" applyAlignment="1" applyProtection="1">
      <alignment vertical="center"/>
    </xf>
    <xf numFmtId="0" fontId="29" fillId="0" borderId="0" xfId="0" applyFont="1" applyAlignment="1" applyProtection="1">
      <alignment vertical="center"/>
    </xf>
    <xf numFmtId="0" fontId="37" fillId="0" borderId="14" xfId="0" applyFont="1" applyBorder="1" applyAlignment="1" applyProtection="1">
      <alignment vertical="center"/>
    </xf>
    <xf numFmtId="0" fontId="30" fillId="0" borderId="0" xfId="0" applyFont="1" applyFill="1" applyBorder="1" applyAlignment="1" applyProtection="1">
      <alignment vertical="center" wrapText="1"/>
    </xf>
    <xf numFmtId="0" fontId="26" fillId="0" borderId="0" xfId="0" applyFont="1" applyBorder="1" applyAlignment="1" applyProtection="1">
      <alignment vertical="center" wrapText="1"/>
    </xf>
    <xf numFmtId="0" fontId="21" fillId="0" borderId="0" xfId="0" applyFont="1" applyAlignment="1" applyProtection="1">
      <alignment vertical="center"/>
    </xf>
    <xf numFmtId="0" fontId="19" fillId="0" borderId="0" xfId="0" applyFont="1"/>
    <xf numFmtId="0" fontId="26" fillId="0" borderId="0" xfId="0" applyFont="1" applyFill="1" applyAlignment="1" applyProtection="1">
      <alignment horizontal="left" vertical="center" wrapText="1"/>
    </xf>
    <xf numFmtId="0" fontId="29" fillId="0" borderId="0" xfId="0" applyFont="1" applyFill="1" applyAlignment="1" applyProtection="1">
      <alignment horizontal="justify" vertical="center" wrapText="1"/>
    </xf>
    <xf numFmtId="0" fontId="21" fillId="0" borderId="0" xfId="0" applyFont="1" applyFill="1" applyAlignment="1" applyProtection="1">
      <alignment horizontal="left" vertical="center"/>
    </xf>
    <xf numFmtId="0" fontId="26" fillId="0" borderId="0" xfId="0" applyFont="1" applyFill="1" applyAlignment="1" applyProtection="1">
      <alignment horizontal="left" vertical="center"/>
    </xf>
    <xf numFmtId="0" fontId="21" fillId="0" borderId="0" xfId="0" applyFont="1" applyFill="1" applyAlignment="1" applyProtection="1">
      <alignment horizontal="left" vertical="center" wrapText="1"/>
    </xf>
    <xf numFmtId="173" fontId="21" fillId="0" borderId="0" xfId="0" applyNumberFormat="1" applyFont="1" applyFill="1" applyBorder="1" applyAlignment="1" applyProtection="1">
      <alignment horizontal="left" vertical="center"/>
    </xf>
    <xf numFmtId="0" fontId="21" fillId="0" borderId="0" xfId="0" applyFont="1" applyFill="1" applyBorder="1" applyAlignment="1" applyProtection="1">
      <alignment horizontal="left" vertical="center"/>
    </xf>
    <xf numFmtId="0" fontId="27" fillId="0" borderId="13"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32" fillId="0" borderId="13" xfId="0" applyFont="1" applyBorder="1" applyAlignment="1" applyProtection="1">
      <alignment horizontal="left" vertical="center" wrapText="1"/>
    </xf>
    <xf numFmtId="0" fontId="29" fillId="0" borderId="0" xfId="0" applyFont="1" applyBorder="1" applyAlignment="1" applyProtection="1">
      <alignment horizontal="center" vertical="center"/>
    </xf>
    <xf numFmtId="0" fontId="29" fillId="0" borderId="0" xfId="0" applyFont="1" applyFill="1" applyBorder="1" applyAlignment="1" applyProtection="1">
      <alignment vertical="center"/>
    </xf>
    <xf numFmtId="174" fontId="29" fillId="0" borderId="0" xfId="0" applyNumberFormat="1" applyFont="1" applyFill="1" applyBorder="1" applyAlignment="1" applyProtection="1">
      <alignment vertical="center"/>
    </xf>
    <xf numFmtId="0" fontId="39" fillId="0" borderId="0" xfId="0" applyFont="1" applyAlignment="1" applyProtection="1">
      <alignment horizontal="left" vertical="center"/>
    </xf>
    <xf numFmtId="0" fontId="34" fillId="0" borderId="0" xfId="0" applyFont="1" applyAlignment="1" applyProtection="1">
      <alignment vertical="center"/>
    </xf>
    <xf numFmtId="0" fontId="35" fillId="0" borderId="0" xfId="0" applyFont="1" applyAlignment="1" applyProtection="1">
      <alignment vertical="center"/>
    </xf>
    <xf numFmtId="169" fontId="29" fillId="0" borderId="0" xfId="0" applyNumberFormat="1" applyFont="1" applyAlignment="1" applyProtection="1">
      <alignment vertical="center"/>
    </xf>
    <xf numFmtId="174" fontId="29" fillId="0" borderId="0" xfId="53" applyNumberFormat="1" applyFont="1" applyAlignment="1" applyProtection="1">
      <alignment vertical="center"/>
    </xf>
    <xf numFmtId="14" fontId="29" fillId="0" borderId="0" xfId="0" applyNumberFormat="1" applyFont="1" applyAlignment="1" applyProtection="1">
      <alignment vertical="center"/>
    </xf>
    <xf numFmtId="174" fontId="29" fillId="0" borderId="0" xfId="0" applyNumberFormat="1" applyFont="1" applyAlignment="1" applyProtection="1">
      <alignment vertical="center"/>
    </xf>
    <xf numFmtId="174" fontId="29" fillId="0" borderId="0" xfId="0" applyNumberFormat="1" applyFont="1" applyFill="1" applyAlignment="1" applyProtection="1">
      <alignment vertical="center"/>
    </xf>
    <xf numFmtId="166" fontId="29" fillId="0" borderId="0" xfId="0" applyNumberFormat="1" applyFont="1" applyAlignment="1" applyProtection="1">
      <alignment vertical="center"/>
    </xf>
    <xf numFmtId="0" fontId="29" fillId="0" borderId="38" xfId="0" applyFont="1" applyBorder="1" applyAlignment="1" applyProtection="1">
      <alignment horizontal="left" vertical="center"/>
    </xf>
    <xf numFmtId="14" fontId="29" fillId="0" borderId="38" xfId="0" applyNumberFormat="1" applyFont="1" applyFill="1" applyBorder="1" applyAlignment="1" applyProtection="1">
      <alignment horizontal="left" vertical="center" wrapText="1"/>
    </xf>
    <xf numFmtId="14" fontId="29" fillId="0" borderId="43" xfId="0" applyNumberFormat="1" applyFont="1" applyBorder="1" applyAlignment="1" applyProtection="1">
      <alignment horizontal="left" vertical="center"/>
    </xf>
    <xf numFmtId="14" fontId="29" fillId="0" borderId="25" xfId="0" applyNumberFormat="1" applyFont="1" applyBorder="1" applyAlignment="1" applyProtection="1">
      <alignment horizontal="left" vertical="center"/>
    </xf>
    <xf numFmtId="14" fontId="29" fillId="0" borderId="13" xfId="0" applyNumberFormat="1" applyFont="1" applyFill="1" applyBorder="1" applyAlignment="1" applyProtection="1">
      <alignment horizontal="left" vertical="center" wrapText="1"/>
    </xf>
    <xf numFmtId="14" fontId="26" fillId="0" borderId="14" xfId="0" applyNumberFormat="1" applyFont="1" applyFill="1" applyBorder="1" applyAlignment="1" applyProtection="1">
      <alignment horizontal="left" vertical="center"/>
    </xf>
    <xf numFmtId="0" fontId="29" fillId="0" borderId="14" xfId="0" applyFont="1" applyBorder="1" applyAlignment="1" applyProtection="1">
      <alignment horizontal="left" vertical="center"/>
    </xf>
    <xf numFmtId="14" fontId="30" fillId="0" borderId="14" xfId="0" applyNumberFormat="1" applyFont="1" applyFill="1" applyBorder="1" applyAlignment="1" applyProtection="1">
      <alignment horizontal="left" vertical="center" wrapText="1"/>
    </xf>
    <xf numFmtId="14" fontId="29" fillId="0" borderId="14" xfId="0" applyNumberFormat="1" applyFont="1" applyFill="1" applyBorder="1" applyAlignment="1" applyProtection="1">
      <alignment horizontal="left" vertical="center" wrapText="1"/>
    </xf>
    <xf numFmtId="3" fontId="21" fillId="0" borderId="39" xfId="0" applyNumberFormat="1" applyFont="1" applyFill="1" applyBorder="1" applyAlignment="1" applyProtection="1">
      <alignment vertical="center"/>
    </xf>
    <xf numFmtId="173" fontId="29" fillId="0" borderId="0" xfId="0" applyNumberFormat="1" applyFont="1" applyFill="1" applyBorder="1" applyAlignment="1" applyProtection="1">
      <alignment horizontal="center" vertical="center"/>
    </xf>
    <xf numFmtId="0" fontId="29" fillId="0" borderId="13" xfId="0" applyFont="1" applyFill="1" applyBorder="1" applyAlignment="1" applyProtection="1">
      <alignment horizontal="left" vertical="center" wrapText="1"/>
    </xf>
    <xf numFmtId="0" fontId="29" fillId="0" borderId="13" xfId="0" applyFont="1" applyFill="1" applyBorder="1" applyAlignment="1" applyProtection="1">
      <alignment horizontal="left" vertical="center"/>
    </xf>
    <xf numFmtId="14" fontId="21" fillId="0" borderId="14" xfId="0" applyNumberFormat="1" applyFont="1" applyFill="1" applyBorder="1" applyAlignment="1" applyProtection="1">
      <alignment horizontal="left" vertical="center"/>
    </xf>
    <xf numFmtId="0" fontId="21" fillId="0" borderId="14" xfId="0" applyNumberFormat="1" applyFont="1" applyFill="1" applyBorder="1" applyAlignment="1" applyProtection="1">
      <alignment horizontal="left" vertical="center"/>
    </xf>
    <xf numFmtId="0" fontId="21" fillId="0" borderId="0" xfId="0" applyFont="1" applyFill="1" applyAlignment="1" applyProtection="1">
      <alignment horizontal="left" vertical="center"/>
    </xf>
    <xf numFmtId="0" fontId="26" fillId="0" borderId="0" xfId="0" applyFont="1" applyFill="1" applyAlignment="1" applyProtection="1">
      <alignment horizontal="left" vertical="center"/>
    </xf>
    <xf numFmtId="0" fontId="21" fillId="0" borderId="0"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39" fillId="0" borderId="0" xfId="0" applyFont="1" applyAlignment="1" applyProtection="1">
      <alignment horizontal="left" vertical="center"/>
    </xf>
    <xf numFmtId="170" fontId="21" fillId="0" borderId="14" xfId="0" applyNumberFormat="1" applyFont="1" applyFill="1" applyBorder="1" applyAlignment="1" applyProtection="1">
      <alignment horizontal="left" vertical="center"/>
    </xf>
    <xf numFmtId="0" fontId="21" fillId="0" borderId="0" xfId="0" applyFont="1" applyFill="1" applyAlignment="1" applyProtection="1">
      <alignment vertical="top" wrapText="1"/>
    </xf>
    <xf numFmtId="173" fontId="26" fillId="0" borderId="0" xfId="0" applyNumberFormat="1" applyFont="1" applyFill="1" applyAlignment="1" applyProtection="1">
      <alignment vertical="center"/>
    </xf>
    <xf numFmtId="0" fontId="26" fillId="0" borderId="0" xfId="0" applyFont="1" applyFill="1" applyAlignment="1" applyProtection="1">
      <alignment vertical="center"/>
    </xf>
    <xf numFmtId="173" fontId="21" fillId="0" borderId="0" xfId="0" applyNumberFormat="1" applyFont="1" applyFill="1" applyAlignment="1" applyProtection="1">
      <alignment vertical="top" wrapText="1"/>
    </xf>
    <xf numFmtId="173" fontId="21" fillId="0" borderId="0" xfId="0" applyNumberFormat="1" applyFont="1" applyFill="1" applyAlignment="1" applyProtection="1">
      <alignment vertical="center" wrapText="1"/>
    </xf>
    <xf numFmtId="0" fontId="27" fillId="0" borderId="14" xfId="0" applyFont="1" applyFill="1" applyBorder="1" applyAlignment="1" applyProtection="1">
      <alignment horizontal="left" vertical="center"/>
    </xf>
    <xf numFmtId="2" fontId="0" fillId="0" borderId="1" xfId="0" applyNumberFormat="1" applyFont="1" applyFill="1" applyBorder="1"/>
    <xf numFmtId="14" fontId="21" fillId="0" borderId="0" xfId="0" applyNumberFormat="1" applyFont="1" applyFill="1" applyAlignment="1" applyProtection="1">
      <alignment vertical="center"/>
    </xf>
    <xf numFmtId="14" fontId="42" fillId="0" borderId="1" xfId="0" applyNumberFormat="1" applyFont="1" applyFill="1" applyBorder="1" applyAlignment="1">
      <alignment horizontal="left" vertical="center"/>
    </xf>
    <xf numFmtId="0" fontId="44" fillId="0" borderId="1" xfId="47" applyFont="1" applyFill="1" applyBorder="1" applyAlignment="1" applyProtection="1">
      <alignment horizontal="left"/>
    </xf>
    <xf numFmtId="167" fontId="43" fillId="0" borderId="1" xfId="0" applyNumberFormat="1" applyFont="1" applyFill="1" applyBorder="1" applyAlignment="1" applyProtection="1">
      <alignment horizontal="left"/>
    </xf>
    <xf numFmtId="167" fontId="43" fillId="0" borderId="1" xfId="47" applyNumberFormat="1" applyFont="1" applyFill="1" applyBorder="1" applyAlignment="1" applyProtection="1">
      <alignment horizontal="left" vertical="center"/>
    </xf>
    <xf numFmtId="0" fontId="2" fillId="0" borderId="1" xfId="47" applyFont="1" applyFill="1" applyBorder="1" applyAlignment="1" applyProtection="1">
      <alignment horizontal="left" vertical="center" wrapText="1"/>
    </xf>
    <xf numFmtId="169" fontId="44" fillId="0" borderId="1" xfId="47" applyNumberFormat="1" applyFont="1" applyFill="1" applyBorder="1" applyAlignment="1" applyProtection="1">
      <alignment horizontal="left" vertical="center"/>
    </xf>
    <xf numFmtId="6" fontId="43" fillId="0" borderId="1" xfId="0" applyNumberFormat="1" applyFont="1" applyFill="1" applyBorder="1" applyAlignment="1">
      <alignment horizontal="left" vertical="center"/>
    </xf>
    <xf numFmtId="0" fontId="43" fillId="0" borderId="0" xfId="0" applyFont="1" applyFill="1" applyBorder="1" applyAlignment="1">
      <alignment horizontal="left" vertical="center"/>
    </xf>
    <xf numFmtId="6" fontId="42" fillId="0" borderId="1" xfId="0" applyNumberFormat="1" applyFont="1" applyFill="1" applyBorder="1" applyAlignment="1">
      <alignment horizontal="left" vertical="center"/>
    </xf>
    <xf numFmtId="167" fontId="44" fillId="0" borderId="1" xfId="47" applyNumberFormat="1" applyFont="1" applyFill="1" applyBorder="1" applyAlignment="1" applyProtection="1">
      <alignment horizontal="left"/>
    </xf>
    <xf numFmtId="166" fontId="43" fillId="0" borderId="1" xfId="0" applyNumberFormat="1" applyFont="1" applyFill="1" applyBorder="1" applyAlignment="1" applyProtection="1">
      <alignment horizontal="left"/>
    </xf>
    <xf numFmtId="0" fontId="43" fillId="0" borderId="1" xfId="0" applyNumberFormat="1" applyFont="1" applyFill="1" applyBorder="1" applyAlignment="1">
      <alignment horizontal="left" vertical="center"/>
    </xf>
    <xf numFmtId="168" fontId="43" fillId="0" borderId="1" xfId="1" applyNumberFormat="1" applyFont="1" applyFill="1" applyBorder="1" applyAlignment="1">
      <alignment horizontal="left" vertical="center"/>
    </xf>
    <xf numFmtId="167" fontId="44" fillId="0" borderId="1" xfId="47" applyNumberFormat="1" applyFont="1" applyFill="1" applyBorder="1" applyAlignment="1" applyProtection="1">
      <alignment horizontal="left" vertical="center"/>
    </xf>
    <xf numFmtId="166" fontId="43" fillId="0" borderId="0" xfId="0" applyNumberFormat="1" applyFont="1" applyFill="1" applyBorder="1" applyAlignment="1">
      <alignment horizontal="left" vertical="center"/>
    </xf>
    <xf numFmtId="0" fontId="43" fillId="0" borderId="0" xfId="0" applyFont="1" applyFill="1" applyBorder="1" applyAlignment="1">
      <alignment horizontal="left" vertical="center" wrapText="1"/>
    </xf>
    <xf numFmtId="166" fontId="44" fillId="0" borderId="0" xfId="1" applyNumberFormat="1" applyFont="1" applyFill="1" applyBorder="1" applyAlignment="1">
      <alignment horizontal="left" vertical="center"/>
    </xf>
    <xf numFmtId="0" fontId="44" fillId="0" borderId="0" xfId="0" applyNumberFormat="1" applyFont="1" applyFill="1" applyBorder="1" applyAlignment="1">
      <alignment horizontal="left" vertical="center"/>
    </xf>
    <xf numFmtId="1" fontId="44" fillId="0" borderId="0" xfId="1" applyNumberFormat="1" applyFont="1" applyFill="1" applyBorder="1" applyAlignment="1">
      <alignment horizontal="left" vertical="center"/>
    </xf>
    <xf numFmtId="14" fontId="44" fillId="0" borderId="0" xfId="1" applyNumberFormat="1" applyFont="1" applyFill="1" applyBorder="1" applyAlignment="1">
      <alignment horizontal="left" vertical="center"/>
    </xf>
    <xf numFmtId="14" fontId="44" fillId="0" borderId="0" xfId="0" applyNumberFormat="1" applyFont="1" applyFill="1" applyBorder="1" applyAlignment="1">
      <alignment horizontal="left" vertical="center"/>
    </xf>
    <xf numFmtId="1" fontId="44" fillId="0" borderId="14" xfId="0" applyNumberFormat="1" applyFont="1" applyFill="1" applyBorder="1" applyAlignment="1">
      <alignment horizontal="left" vertical="center"/>
    </xf>
    <xf numFmtId="0" fontId="2" fillId="0" borderId="0" xfId="0" applyFont="1" applyFill="1" applyBorder="1" applyAlignment="1">
      <alignment horizontal="left" vertical="top" wrapText="1"/>
    </xf>
    <xf numFmtId="0" fontId="46" fillId="0" borderId="14" xfId="0" applyFont="1" applyFill="1" applyBorder="1" applyAlignment="1">
      <alignment horizontal="left" vertical="top" wrapText="1"/>
    </xf>
    <xf numFmtId="14" fontId="46" fillId="0" borderId="14" xfId="0" applyNumberFormat="1" applyFont="1" applyFill="1" applyBorder="1" applyAlignment="1">
      <alignment horizontal="left" vertical="top" wrapText="1"/>
    </xf>
    <xf numFmtId="166" fontId="46" fillId="0" borderId="14" xfId="1" applyNumberFormat="1" applyFont="1" applyFill="1" applyBorder="1" applyAlignment="1">
      <alignment horizontal="left" vertical="top" wrapText="1"/>
    </xf>
    <xf numFmtId="1" fontId="46" fillId="0" borderId="14" xfId="0" applyNumberFormat="1" applyFont="1" applyFill="1" applyBorder="1" applyAlignment="1">
      <alignment horizontal="left" vertical="top" wrapText="1"/>
    </xf>
    <xf numFmtId="1" fontId="46" fillId="0" borderId="14" xfId="0" applyNumberFormat="1" applyFont="1" applyFill="1" applyBorder="1" applyAlignment="1">
      <alignment horizontal="left" vertical="top"/>
    </xf>
    <xf numFmtId="0" fontId="46" fillId="0" borderId="14" xfId="0" applyNumberFormat="1" applyFont="1" applyFill="1" applyBorder="1" applyAlignment="1">
      <alignment horizontal="left" vertical="top"/>
    </xf>
    <xf numFmtId="14" fontId="46" fillId="0" borderId="14" xfId="0" applyNumberFormat="1" applyFont="1" applyFill="1" applyBorder="1" applyAlignment="1">
      <alignment horizontal="left" vertical="top"/>
    </xf>
    <xf numFmtId="166" fontId="46" fillId="0" borderId="14" xfId="0" applyNumberFormat="1" applyFont="1" applyFill="1" applyBorder="1" applyAlignment="1">
      <alignment horizontal="left" vertical="top" wrapText="1"/>
    </xf>
    <xf numFmtId="0" fontId="46" fillId="0" borderId="14" xfId="0" applyNumberFormat="1" applyFont="1" applyFill="1" applyBorder="1" applyAlignment="1">
      <alignment horizontal="left" vertical="top" wrapText="1"/>
    </xf>
    <xf numFmtId="14" fontId="46" fillId="0" borderId="14" xfId="1" applyNumberFormat="1" applyFont="1" applyFill="1" applyBorder="1" applyAlignment="1">
      <alignment horizontal="left" vertical="top" wrapText="1"/>
    </xf>
    <xf numFmtId="168" fontId="46" fillId="0" borderId="14" xfId="1" applyNumberFormat="1" applyFont="1" applyFill="1" applyBorder="1" applyAlignment="1">
      <alignment horizontal="left" vertical="top" wrapText="1"/>
    </xf>
    <xf numFmtId="0" fontId="46" fillId="0" borderId="14" xfId="1" applyNumberFormat="1" applyFont="1" applyFill="1" applyBorder="1" applyAlignment="1">
      <alignment horizontal="left" vertical="top" wrapText="1"/>
    </xf>
    <xf numFmtId="167" fontId="46" fillId="0" borderId="14" xfId="1" applyNumberFormat="1" applyFont="1" applyFill="1" applyBorder="1" applyAlignment="1">
      <alignment horizontal="left" vertical="top" wrapText="1"/>
    </xf>
    <xf numFmtId="0" fontId="2" fillId="0" borderId="14" xfId="0" applyFont="1" applyFill="1" applyBorder="1" applyAlignment="1">
      <alignment horizontal="left" vertical="top" wrapText="1"/>
    </xf>
    <xf numFmtId="0" fontId="2" fillId="0" borderId="14" xfId="0" applyFont="1" applyFill="1" applyBorder="1" applyAlignment="1">
      <alignment horizontal="left" vertical="top"/>
    </xf>
    <xf numFmtId="0" fontId="2" fillId="0" borderId="1" xfId="0" applyFont="1" applyFill="1" applyBorder="1" applyAlignment="1">
      <alignment horizontal="left" vertical="top" wrapText="1"/>
    </xf>
    <xf numFmtId="0" fontId="2" fillId="0" borderId="0" xfId="0" applyFont="1" applyFill="1" applyBorder="1" applyAlignment="1">
      <alignment horizontal="left" vertical="top"/>
    </xf>
    <xf numFmtId="166" fontId="43" fillId="0" borderId="1" xfId="1" applyNumberFormat="1" applyFont="1" applyFill="1" applyBorder="1" applyAlignment="1">
      <alignment horizontal="left" vertical="center"/>
    </xf>
    <xf numFmtId="14" fontId="43" fillId="0" borderId="1" xfId="1" applyNumberFormat="1" applyFont="1" applyFill="1" applyBorder="1" applyAlignment="1">
      <alignment horizontal="left" vertical="center"/>
    </xf>
    <xf numFmtId="0" fontId="43" fillId="0" borderId="1" xfId="47" applyFont="1" applyFill="1" applyBorder="1" applyAlignment="1">
      <alignment horizontal="left"/>
    </xf>
    <xf numFmtId="0" fontId="43" fillId="0" borderId="0" xfId="0" applyNumberFormat="1" applyFont="1" applyFill="1" applyBorder="1" applyAlignment="1">
      <alignment horizontal="left" vertical="center"/>
    </xf>
    <xf numFmtId="168" fontId="43" fillId="0" borderId="0" xfId="1" applyNumberFormat="1" applyFont="1" applyFill="1" applyBorder="1" applyAlignment="1">
      <alignment horizontal="left" vertical="center"/>
    </xf>
    <xf numFmtId="14" fontId="43" fillId="0" borderId="0" xfId="0" applyNumberFormat="1" applyFont="1" applyFill="1" applyBorder="1" applyAlignment="1">
      <alignment horizontal="left" vertical="center"/>
    </xf>
    <xf numFmtId="14" fontId="43" fillId="0" borderId="0" xfId="1" applyNumberFormat="1" applyFont="1" applyFill="1" applyBorder="1" applyAlignment="1">
      <alignment horizontal="left" vertical="center"/>
    </xf>
    <xf numFmtId="167" fontId="43" fillId="0" borderId="0" xfId="0" applyNumberFormat="1" applyFont="1" applyFill="1" applyBorder="1" applyAlignment="1">
      <alignment horizontal="left" vertical="center"/>
    </xf>
    <xf numFmtId="166" fontId="43" fillId="0" borderId="0" xfId="1" applyNumberFormat="1" applyFont="1" applyFill="1" applyBorder="1" applyAlignment="1">
      <alignment horizontal="left" vertical="center"/>
    </xf>
    <xf numFmtId="1" fontId="43" fillId="0" borderId="0" xfId="0" applyNumberFormat="1" applyFont="1" applyFill="1" applyBorder="1" applyAlignment="1">
      <alignment horizontal="left" vertical="center"/>
    </xf>
    <xf numFmtId="166" fontId="46" fillId="0" borderId="49" xfId="48" applyNumberFormat="1" applyFont="1" applyFill="1" applyBorder="1" applyAlignment="1">
      <alignment horizontal="left" vertical="top" wrapText="1"/>
    </xf>
    <xf numFmtId="14" fontId="46" fillId="0" borderId="49" xfId="48" applyNumberFormat="1" applyFont="1" applyFill="1" applyBorder="1" applyAlignment="1">
      <alignment horizontal="left" vertical="top" wrapText="1"/>
    </xf>
    <xf numFmtId="168" fontId="46" fillId="0" borderId="49" xfId="48" applyNumberFormat="1" applyFont="1" applyFill="1" applyBorder="1" applyAlignment="1">
      <alignment horizontal="left" vertical="top" wrapText="1"/>
    </xf>
    <xf numFmtId="0" fontId="46" fillId="0" borderId="49" xfId="48" applyNumberFormat="1" applyFont="1" applyFill="1" applyBorder="1" applyAlignment="1">
      <alignment horizontal="left" vertical="top" wrapText="1"/>
    </xf>
    <xf numFmtId="0" fontId="46" fillId="0" borderId="14" xfId="48" applyNumberFormat="1" applyFont="1" applyFill="1" applyBorder="1" applyAlignment="1">
      <alignment horizontal="left" vertical="top" wrapText="1"/>
    </xf>
    <xf numFmtId="168" fontId="46" fillId="0" borderId="14" xfId="48" applyNumberFormat="1" applyFont="1" applyFill="1" applyBorder="1" applyAlignment="1">
      <alignment horizontal="left" vertical="top" wrapText="1"/>
    </xf>
    <xf numFmtId="0" fontId="43" fillId="0" borderId="3" xfId="0" applyFont="1" applyFill="1" applyBorder="1" applyAlignment="1" applyProtection="1">
      <alignment horizontal="left"/>
    </xf>
    <xf numFmtId="167" fontId="43" fillId="0" borderId="48" xfId="47" applyNumberFormat="1" applyFont="1" applyFill="1" applyBorder="1" applyAlignment="1" applyProtection="1">
      <alignment horizontal="left"/>
    </xf>
    <xf numFmtId="0" fontId="43" fillId="0" borderId="2" xfId="0" applyFont="1" applyFill="1" applyBorder="1" applyAlignment="1">
      <alignment horizontal="left"/>
    </xf>
    <xf numFmtId="1" fontId="44" fillId="0" borderId="28" xfId="0" applyNumberFormat="1" applyFont="1" applyFill="1" applyBorder="1" applyAlignment="1">
      <alignment horizontal="left" vertical="center"/>
    </xf>
    <xf numFmtId="0" fontId="43" fillId="0" borderId="0" xfId="0" applyNumberFormat="1" applyFont="1" applyFill="1" applyBorder="1" applyAlignment="1" applyProtection="1">
      <alignment horizontal="left"/>
    </xf>
    <xf numFmtId="14" fontId="43" fillId="0" borderId="0" xfId="0" applyNumberFormat="1" applyFont="1" applyFill="1" applyBorder="1" applyAlignment="1" applyProtection="1">
      <alignment horizontal="left"/>
    </xf>
    <xf numFmtId="172" fontId="43" fillId="0" borderId="2" xfId="47" applyNumberFormat="1" applyFont="1" applyFill="1" applyBorder="1" applyAlignment="1" applyProtection="1">
      <alignment horizontal="left" vertical="center"/>
    </xf>
    <xf numFmtId="0" fontId="0" fillId="0" borderId="0" xfId="0" applyProtection="1">
      <protection locked="0"/>
    </xf>
    <xf numFmtId="0" fontId="44" fillId="0" borderId="1" xfId="47" applyFont="1" applyFill="1" applyBorder="1" applyAlignment="1" applyProtection="1">
      <alignment horizontal="left" vertical="top"/>
    </xf>
    <xf numFmtId="0" fontId="43" fillId="0" borderId="1" xfId="0" applyFont="1" applyFill="1" applyBorder="1" applyAlignment="1">
      <alignment horizontal="left" vertical="center"/>
    </xf>
    <xf numFmtId="0" fontId="43" fillId="0" borderId="1" xfId="47" applyFont="1" applyFill="1" applyBorder="1" applyAlignment="1" applyProtection="1">
      <alignment horizontal="left" vertical="center"/>
    </xf>
    <xf numFmtId="0" fontId="43" fillId="0" borderId="1" xfId="0" applyFont="1" applyFill="1" applyBorder="1" applyAlignment="1">
      <alignment horizontal="left"/>
    </xf>
    <xf numFmtId="0" fontId="43" fillId="0" borderId="1" xfId="47" applyFont="1" applyFill="1" applyBorder="1" applyAlignment="1" applyProtection="1">
      <alignment horizontal="left"/>
    </xf>
    <xf numFmtId="14" fontId="43" fillId="0" borderId="1" xfId="47" applyNumberFormat="1" applyFont="1" applyFill="1" applyBorder="1" applyAlignment="1" applyProtection="1">
      <alignment horizontal="left"/>
    </xf>
    <xf numFmtId="14" fontId="43" fillId="0" borderId="1" xfId="0" applyNumberFormat="1" applyFont="1" applyFill="1" applyBorder="1" applyAlignment="1">
      <alignment horizontal="left" vertical="center"/>
    </xf>
    <xf numFmtId="0" fontId="42" fillId="0" borderId="1" xfId="47" applyFont="1" applyFill="1" applyBorder="1" applyAlignment="1" applyProtection="1">
      <alignment horizontal="left" vertical="center"/>
    </xf>
    <xf numFmtId="0" fontId="44" fillId="0" borderId="1" xfId="47" applyFont="1" applyFill="1" applyBorder="1" applyAlignment="1" applyProtection="1">
      <alignment horizontal="left" vertical="center"/>
    </xf>
    <xf numFmtId="0" fontId="42" fillId="0" borderId="1" xfId="0" applyFont="1" applyFill="1" applyBorder="1" applyAlignment="1">
      <alignment horizontal="left" vertical="center"/>
    </xf>
    <xf numFmtId="1" fontId="44" fillId="0" borderId="1" xfId="47" applyNumberFormat="1" applyFont="1" applyFill="1" applyBorder="1" applyAlignment="1" applyProtection="1">
      <alignment horizontal="left" vertical="center"/>
    </xf>
    <xf numFmtId="0" fontId="43" fillId="0" borderId="1" xfId="0" applyFont="1" applyFill="1" applyBorder="1" applyAlignment="1" applyProtection="1">
      <alignment horizontal="left"/>
    </xf>
    <xf numFmtId="0" fontId="43" fillId="0" borderId="3" xfId="47" applyNumberFormat="1" applyFont="1" applyFill="1" applyBorder="1" applyAlignment="1" applyProtection="1">
      <alignment horizontal="left" vertical="center"/>
    </xf>
    <xf numFmtId="167" fontId="43" fillId="0" borderId="1" xfId="47" applyNumberFormat="1" applyFont="1" applyFill="1" applyBorder="1" applyAlignment="1" applyProtection="1">
      <alignment horizontal="left"/>
    </xf>
    <xf numFmtId="167" fontId="42" fillId="0" borderId="1" xfId="47" applyNumberFormat="1" applyFont="1" applyFill="1" applyBorder="1" applyAlignment="1" applyProtection="1">
      <alignment horizontal="left" vertical="center"/>
    </xf>
    <xf numFmtId="14" fontId="43" fillId="0" borderId="1" xfId="0" applyNumberFormat="1" applyFont="1" applyFill="1" applyBorder="1" applyAlignment="1" applyProtection="1">
      <alignment horizontal="left"/>
    </xf>
    <xf numFmtId="166" fontId="43" fillId="0" borderId="1" xfId="0" applyNumberFormat="1" applyFont="1" applyFill="1" applyBorder="1" applyAlignment="1">
      <alignment horizontal="left" vertical="center"/>
    </xf>
    <xf numFmtId="166" fontId="43" fillId="0" borderId="1" xfId="47" applyNumberFormat="1" applyFont="1" applyFill="1" applyBorder="1" applyAlignment="1" applyProtection="1">
      <alignment horizontal="left"/>
    </xf>
    <xf numFmtId="0" fontId="43" fillId="0" borderId="1" xfId="47" applyNumberFormat="1" applyFont="1" applyFill="1" applyBorder="1" applyAlignment="1" applyProtection="1">
      <alignment horizontal="left" vertical="center"/>
    </xf>
    <xf numFmtId="172" fontId="43" fillId="0" borderId="1" xfId="47" applyNumberFormat="1" applyFont="1" applyFill="1" applyBorder="1" applyAlignment="1" applyProtection="1">
      <alignment horizontal="left" vertical="center"/>
    </xf>
    <xf numFmtId="14" fontId="43" fillId="0" borderId="1" xfId="47" applyNumberFormat="1" applyFont="1" applyFill="1" applyBorder="1" applyAlignment="1" applyProtection="1">
      <alignment horizontal="left" vertical="center"/>
    </xf>
    <xf numFmtId="166" fontId="43" fillId="0" borderId="1" xfId="47" applyNumberFormat="1" applyFont="1" applyFill="1" applyBorder="1" applyAlignment="1" applyProtection="1">
      <alignment horizontal="left" vertical="center"/>
    </xf>
    <xf numFmtId="0" fontId="44" fillId="0" borderId="1" xfId="47" applyNumberFormat="1" applyFont="1" applyFill="1" applyBorder="1" applyAlignment="1" applyProtection="1">
      <alignment horizontal="left" vertical="center"/>
    </xf>
    <xf numFmtId="0" fontId="43" fillId="0" borderId="2" xfId="0" applyFont="1" applyFill="1" applyBorder="1" applyAlignment="1">
      <alignment horizontal="left" vertical="center"/>
    </xf>
    <xf numFmtId="172" fontId="43" fillId="0" borderId="1" xfId="47" applyNumberFormat="1" applyFont="1" applyFill="1" applyBorder="1" applyAlignment="1" applyProtection="1">
      <alignment horizontal="left"/>
    </xf>
    <xf numFmtId="166" fontId="43" fillId="0" borderId="1" xfId="0" applyNumberFormat="1" applyFont="1" applyFill="1" applyBorder="1" applyAlignment="1">
      <alignment horizontal="left"/>
    </xf>
    <xf numFmtId="169" fontId="44" fillId="0" borderId="1" xfId="47" applyNumberFormat="1" applyFont="1" applyFill="1" applyBorder="1" applyAlignment="1">
      <alignment horizontal="left" vertical="center"/>
    </xf>
    <xf numFmtId="0" fontId="43" fillId="0" borderId="1" xfId="47" applyNumberFormat="1" applyFont="1" applyFill="1" applyBorder="1" applyAlignment="1" applyProtection="1">
      <alignment horizontal="left"/>
    </xf>
    <xf numFmtId="0" fontId="42" fillId="0" borderId="48" xfId="47" applyFont="1" applyFill="1" applyBorder="1" applyAlignment="1" applyProtection="1">
      <alignment horizontal="left" vertical="center"/>
    </xf>
    <xf numFmtId="1" fontId="44" fillId="0" borderId="48" xfId="47" applyNumberFormat="1" applyFont="1" applyFill="1" applyBorder="1" applyAlignment="1" applyProtection="1">
      <alignment horizontal="left" vertical="center"/>
    </xf>
    <xf numFmtId="0" fontId="43" fillId="0" borderId="48" xfId="47" applyFont="1" applyFill="1" applyBorder="1" applyAlignment="1" applyProtection="1">
      <alignment horizontal="left" vertical="center"/>
    </xf>
    <xf numFmtId="0" fontId="43" fillId="0" borderId="3" xfId="47" applyFont="1" applyFill="1" applyBorder="1" applyAlignment="1" applyProtection="1">
      <alignment horizontal="left"/>
    </xf>
    <xf numFmtId="0" fontId="43" fillId="0" borderId="3" xfId="47" applyFont="1" applyFill="1" applyBorder="1" applyAlignment="1" applyProtection="1">
      <alignment horizontal="left" vertical="center"/>
    </xf>
    <xf numFmtId="0" fontId="43" fillId="0" borderId="0" xfId="47" applyNumberFormat="1" applyFont="1" applyFill="1" applyBorder="1" applyAlignment="1" applyProtection="1">
      <alignment horizontal="left" vertical="center"/>
    </xf>
    <xf numFmtId="0" fontId="44" fillId="0" borderId="1" xfId="47" applyNumberFormat="1" applyFont="1" applyFill="1" applyBorder="1" applyAlignment="1" applyProtection="1">
      <alignment horizontal="left"/>
    </xf>
    <xf numFmtId="0" fontId="29" fillId="0" borderId="0" xfId="0" applyFont="1" applyBorder="1" applyAlignment="1" applyProtection="1">
      <alignment horizontal="center" vertical="center"/>
    </xf>
    <xf numFmtId="0" fontId="29" fillId="0" borderId="13" xfId="0" applyFont="1" applyFill="1" applyBorder="1" applyAlignment="1" applyProtection="1">
      <alignment horizontal="left" vertical="center"/>
    </xf>
    <xf numFmtId="0" fontId="32" fillId="0" borderId="13" xfId="0" applyFont="1" applyFill="1" applyBorder="1" applyAlignment="1" applyProtection="1">
      <alignment horizontal="left" vertical="center" wrapText="1"/>
    </xf>
    <xf numFmtId="1" fontId="29" fillId="0" borderId="13" xfId="0" applyNumberFormat="1" applyFont="1" applyFill="1" applyBorder="1" applyAlignment="1" applyProtection="1">
      <alignment horizontal="center" vertical="center"/>
    </xf>
    <xf numFmtId="3" fontId="0" fillId="0" borderId="0" xfId="0" applyNumberFormat="1" applyProtection="1"/>
    <xf numFmtId="14" fontId="43" fillId="0" borderId="3" xfId="47" applyNumberFormat="1" applyFont="1" applyFill="1" applyBorder="1" applyAlignment="1" applyProtection="1">
      <alignment horizontal="left"/>
    </xf>
    <xf numFmtId="0" fontId="43" fillId="0" borderId="50" xfId="47" applyFont="1" applyFill="1" applyBorder="1" applyAlignment="1" applyProtection="1">
      <alignment horizontal="left" vertical="center"/>
    </xf>
    <xf numFmtId="14" fontId="43" fillId="0" borderId="1" xfId="47" applyNumberFormat="1" applyFont="1" applyFill="1" applyBorder="1" applyAlignment="1" applyProtection="1">
      <alignment horizontal="left" wrapText="1"/>
    </xf>
    <xf numFmtId="6" fontId="43" fillId="0" borderId="52" xfId="0" applyNumberFormat="1" applyFont="1" applyFill="1" applyBorder="1" applyAlignment="1">
      <alignment horizontal="left" vertical="center"/>
    </xf>
    <xf numFmtId="0" fontId="43" fillId="0" borderId="3" xfId="47" applyNumberFormat="1" applyFont="1" applyFill="1" applyBorder="1" applyAlignment="1" applyProtection="1">
      <alignment horizontal="left"/>
    </xf>
    <xf numFmtId="0" fontId="43" fillId="0" borderId="0" xfId="0" applyFont="1" applyFill="1" applyBorder="1" applyAlignment="1" applyProtection="1">
      <alignment horizontal="left"/>
    </xf>
    <xf numFmtId="0" fontId="43" fillId="0" borderId="3" xfId="47" applyFont="1" applyFill="1" applyBorder="1" applyAlignment="1" applyProtection="1">
      <alignment horizontal="left"/>
      <protection locked="0"/>
    </xf>
    <xf numFmtId="14" fontId="43" fillId="0" borderId="0" xfId="47" applyNumberFormat="1" applyFont="1" applyFill="1" applyBorder="1" applyAlignment="1" applyProtection="1">
      <alignment horizontal="left"/>
    </xf>
    <xf numFmtId="0" fontId="42" fillId="0" borderId="0" xfId="47" applyFont="1" applyFill="1" applyBorder="1" applyAlignment="1" applyProtection="1">
      <alignment horizontal="left" vertical="center"/>
    </xf>
    <xf numFmtId="0" fontId="43" fillId="0" borderId="53" xfId="47" applyNumberFormat="1" applyFont="1" applyFill="1" applyBorder="1" applyAlignment="1" applyProtection="1">
      <alignment horizontal="left" vertical="center"/>
    </xf>
    <xf numFmtId="0" fontId="43" fillId="0" borderId="3" xfId="0" applyFont="1" applyFill="1" applyBorder="1" applyAlignment="1" applyProtection="1">
      <alignment horizontal="left"/>
      <protection locked="0"/>
    </xf>
    <xf numFmtId="0" fontId="52" fillId="0" borderId="1" xfId="0" applyFont="1" applyFill="1" applyBorder="1" applyAlignment="1">
      <alignment horizontal="left"/>
    </xf>
    <xf numFmtId="0" fontId="44" fillId="0" borderId="48" xfId="47" applyFont="1" applyFill="1" applyBorder="1" applyAlignment="1" applyProtection="1">
      <alignment horizontal="left" vertical="top"/>
    </xf>
    <xf numFmtId="0" fontId="44" fillId="0" borderId="3" xfId="47" applyFont="1" applyFill="1" applyBorder="1" applyAlignment="1" applyProtection="1">
      <alignment horizontal="left" vertical="center"/>
      <protection locked="0"/>
    </xf>
    <xf numFmtId="0" fontId="44" fillId="0" borderId="3" xfId="47" applyNumberFormat="1" applyFont="1" applyFill="1" applyBorder="1" applyAlignment="1" applyProtection="1">
      <alignment horizontal="left" vertical="center"/>
    </xf>
    <xf numFmtId="0" fontId="43" fillId="0" borderId="0" xfId="47" applyFont="1" applyFill="1" applyBorder="1" applyAlignment="1" applyProtection="1">
      <alignment horizontal="left" vertical="center"/>
    </xf>
    <xf numFmtId="0" fontId="43" fillId="0" borderId="3" xfId="47" applyFont="1" applyFill="1" applyBorder="1" applyAlignment="1" applyProtection="1">
      <alignment horizontal="left" vertical="center"/>
      <protection locked="0"/>
    </xf>
    <xf numFmtId="0" fontId="43" fillId="0" borderId="53" xfId="0" applyFont="1" applyFill="1" applyBorder="1" applyAlignment="1" applyProtection="1">
      <alignment horizontal="left"/>
      <protection locked="0"/>
    </xf>
    <xf numFmtId="0" fontId="43" fillId="0" borderId="50" xfId="47" applyNumberFormat="1" applyFont="1" applyFill="1" applyBorder="1" applyAlignment="1" applyProtection="1">
      <alignment horizontal="left" vertical="center"/>
    </xf>
    <xf numFmtId="167" fontId="42" fillId="0" borderId="1" xfId="47" applyNumberFormat="1" applyFont="1" applyFill="1" applyBorder="1" applyAlignment="1">
      <alignment horizontal="left" vertical="center"/>
    </xf>
    <xf numFmtId="167" fontId="44" fillId="0" borderId="1" xfId="0" applyNumberFormat="1" applyFont="1" applyFill="1" applyBorder="1" applyAlignment="1" applyProtection="1">
      <alignment horizontal="left" vertical="center"/>
    </xf>
    <xf numFmtId="167" fontId="44" fillId="0" borderId="1" xfId="47" applyNumberFormat="1" applyFont="1" applyFill="1" applyBorder="1" applyAlignment="1">
      <alignment horizontal="left" vertical="center"/>
    </xf>
    <xf numFmtId="0" fontId="44" fillId="0" borderId="3" xfId="47" applyFont="1" applyFill="1" applyBorder="1" applyAlignment="1" applyProtection="1">
      <alignment horizontal="left"/>
    </xf>
    <xf numFmtId="0" fontId="43" fillId="0" borderId="0" xfId="47" applyFont="1" applyFill="1" applyBorder="1" applyAlignment="1" applyProtection="1">
      <alignment horizontal="left"/>
    </xf>
    <xf numFmtId="0" fontId="43" fillId="0" borderId="2" xfId="0" applyFont="1" applyFill="1" applyBorder="1" applyAlignment="1" applyProtection="1">
      <alignment horizontal="left"/>
    </xf>
    <xf numFmtId="0" fontId="44" fillId="0" borderId="1" xfId="0" applyFont="1" applyFill="1" applyBorder="1" applyAlignment="1">
      <alignment horizontal="left"/>
    </xf>
    <xf numFmtId="1" fontId="44" fillId="0" borderId="0" xfId="0" applyNumberFormat="1" applyFont="1" applyFill="1" applyBorder="1" applyAlignment="1">
      <alignment horizontal="left" vertical="center"/>
    </xf>
    <xf numFmtId="0" fontId="45" fillId="0" borderId="1" xfId="0" applyFont="1" applyBorder="1" applyAlignment="1">
      <alignment horizontal="left" vertical="center"/>
    </xf>
    <xf numFmtId="0" fontId="42" fillId="0" borderId="1" xfId="0" applyFont="1" applyBorder="1" applyAlignment="1">
      <alignment horizontal="left" vertical="center"/>
    </xf>
    <xf numFmtId="3" fontId="42" fillId="0" borderId="1" xfId="0" applyNumberFormat="1" applyFont="1" applyBorder="1" applyAlignment="1">
      <alignment horizontal="left" vertical="center"/>
    </xf>
    <xf numFmtId="14" fontId="42" fillId="0" borderId="1" xfId="0" applyNumberFormat="1" applyFont="1" applyBorder="1" applyAlignment="1">
      <alignment horizontal="left" vertical="center"/>
    </xf>
    <xf numFmtId="6" fontId="42" fillId="0" borderId="1" xfId="0" applyNumberFormat="1" applyFont="1" applyBorder="1" applyAlignment="1">
      <alignment horizontal="left" vertical="center"/>
    </xf>
    <xf numFmtId="0" fontId="2" fillId="0" borderId="1" xfId="0" applyFont="1" applyBorder="1" applyAlignment="1">
      <alignment horizontal="left" vertical="center"/>
    </xf>
    <xf numFmtId="0" fontId="43" fillId="0" borderId="1" xfId="0" applyFont="1" applyBorder="1" applyAlignment="1">
      <alignment horizontal="left" vertical="center"/>
    </xf>
    <xf numFmtId="3" fontId="43" fillId="0" borderId="1" xfId="0" applyNumberFormat="1" applyFont="1" applyBorder="1" applyAlignment="1">
      <alignment horizontal="left" vertical="center"/>
    </xf>
    <xf numFmtId="0" fontId="48" fillId="0" borderId="1" xfId="0" applyFont="1" applyBorder="1" applyAlignment="1">
      <alignment horizontal="left" vertical="center"/>
    </xf>
    <xf numFmtId="0" fontId="0" fillId="0" borderId="1" xfId="0" applyBorder="1" applyAlignment="1">
      <alignment horizontal="left"/>
    </xf>
    <xf numFmtId="3" fontId="4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3" fontId="43" fillId="0" borderId="1" xfId="0" applyNumberFormat="1" applyFont="1" applyFill="1" applyBorder="1" applyAlignment="1">
      <alignment horizontal="left" vertical="center"/>
    </xf>
    <xf numFmtId="14" fontId="48" fillId="0" borderId="1" xfId="0" applyNumberFormat="1" applyFont="1" applyFill="1" applyBorder="1" applyAlignment="1">
      <alignment horizontal="left" vertical="center"/>
    </xf>
    <xf numFmtId="0" fontId="49" fillId="0" borderId="1" xfId="0" applyFont="1" applyFill="1" applyBorder="1" applyAlignment="1">
      <alignment horizontal="left" vertical="center"/>
    </xf>
    <xf numFmtId="0" fontId="49" fillId="0" borderId="1" xfId="0" applyFont="1" applyFill="1" applyBorder="1" applyAlignment="1">
      <alignment horizontal="left" vertical="center" wrapText="1"/>
    </xf>
    <xf numFmtId="3" fontId="50" fillId="0" borderId="1" xfId="0" applyNumberFormat="1" applyFont="1" applyFill="1" applyBorder="1" applyAlignment="1">
      <alignment horizontal="left" vertical="center"/>
    </xf>
    <xf numFmtId="14" fontId="49" fillId="0" borderId="1" xfId="0" applyNumberFormat="1" applyFont="1" applyFill="1" applyBorder="1" applyAlignment="1">
      <alignment horizontal="left" vertical="center"/>
    </xf>
    <xf numFmtId="6" fontId="49" fillId="0" borderId="1" xfId="0" applyNumberFormat="1" applyFont="1" applyFill="1" applyBorder="1" applyAlignment="1">
      <alignment horizontal="left" vertical="center"/>
    </xf>
    <xf numFmtId="6" fontId="50" fillId="0" borderId="1" xfId="0" applyNumberFormat="1" applyFont="1" applyFill="1" applyBorder="1" applyAlignment="1">
      <alignment horizontal="left" vertical="center"/>
    </xf>
    <xf numFmtId="0" fontId="42" fillId="0" borderId="1" xfId="0" applyFont="1" applyFill="1" applyBorder="1" applyAlignment="1">
      <alignment horizontal="left" vertical="center" wrapText="1"/>
    </xf>
    <xf numFmtId="0" fontId="48" fillId="0" borderId="1" xfId="0" applyFont="1" applyFill="1" applyBorder="1" applyAlignment="1">
      <alignment horizontal="left" vertical="center"/>
    </xf>
    <xf numFmtId="0" fontId="49" fillId="0" borderId="51" xfId="60" applyNumberFormat="1" applyFont="1" applyFill="1" applyBorder="1" applyAlignment="1">
      <alignment horizontal="left"/>
    </xf>
    <xf numFmtId="0" fontId="50" fillId="0" borderId="51" xfId="60" applyNumberFormat="1" applyFont="1" applyFill="1" applyBorder="1" applyAlignment="1">
      <alignment horizontal="left"/>
    </xf>
    <xf numFmtId="0" fontId="43" fillId="0" borderId="2" xfId="47" applyNumberFormat="1" applyFont="1" applyFill="1" applyBorder="1" applyAlignment="1" applyProtection="1">
      <alignment horizontal="left"/>
    </xf>
    <xf numFmtId="166" fontId="42" fillId="0" borderId="1" xfId="0" applyNumberFormat="1" applyFont="1" applyFill="1" applyBorder="1" applyAlignment="1">
      <alignment horizontal="left" vertical="center"/>
    </xf>
    <xf numFmtId="0" fontId="42" fillId="0" borderId="48" xfId="0" applyFont="1" applyFill="1" applyBorder="1" applyAlignment="1">
      <alignment horizontal="left" vertical="center"/>
    </xf>
    <xf numFmtId="3" fontId="43" fillId="0" borderId="48" xfId="0" applyNumberFormat="1" applyFont="1" applyFill="1" applyBorder="1" applyAlignment="1">
      <alignment horizontal="left" vertical="center"/>
    </xf>
    <xf numFmtId="0" fontId="43" fillId="0" borderId="48" xfId="0" applyFont="1" applyFill="1" applyBorder="1" applyAlignment="1">
      <alignment horizontal="left" vertical="center"/>
    </xf>
    <xf numFmtId="14" fontId="42" fillId="0" borderId="48" xfId="0" applyNumberFormat="1" applyFont="1" applyFill="1" applyBorder="1" applyAlignment="1">
      <alignment horizontal="left" vertical="center"/>
    </xf>
    <xf numFmtId="0" fontId="45" fillId="0" borderId="1" xfId="0" applyFont="1" applyFill="1" applyBorder="1" applyAlignment="1">
      <alignment horizontal="left" vertical="center"/>
    </xf>
    <xf numFmtId="3" fontId="42" fillId="0" borderId="48" xfId="0" applyNumberFormat="1" applyFont="1" applyFill="1" applyBorder="1" applyAlignment="1">
      <alignment horizontal="left" vertical="center"/>
    </xf>
    <xf numFmtId="0" fontId="51" fillId="0" borderId="1" xfId="0" applyFont="1" applyFill="1" applyBorder="1" applyAlignment="1">
      <alignment horizontal="left" vertical="center"/>
    </xf>
    <xf numFmtId="0" fontId="45" fillId="0" borderId="1" xfId="0" applyFont="1" applyFill="1" applyBorder="1" applyAlignment="1">
      <alignment horizontal="left" vertical="center" wrapText="1"/>
    </xf>
    <xf numFmtId="0" fontId="0" fillId="0" borderId="1" xfId="0" applyFill="1" applyBorder="1" applyAlignment="1">
      <alignment horizontal="left" vertical="center"/>
    </xf>
    <xf numFmtId="0" fontId="0" fillId="0" borderId="1" xfId="0" applyFill="1" applyBorder="1" applyAlignment="1">
      <alignment horizontal="left"/>
    </xf>
    <xf numFmtId="6" fontId="43" fillId="0" borderId="0" xfId="0" applyNumberFormat="1" applyFont="1" applyFill="1" applyBorder="1" applyAlignment="1">
      <alignment horizontal="left" vertical="center"/>
    </xf>
    <xf numFmtId="0" fontId="0" fillId="0" borderId="48" xfId="0" applyFill="1" applyBorder="1" applyAlignment="1">
      <alignment horizontal="left" vertical="center"/>
    </xf>
    <xf numFmtId="0" fontId="0" fillId="0" borderId="48" xfId="0" applyFill="1" applyBorder="1" applyAlignment="1">
      <alignment horizontal="left"/>
    </xf>
    <xf numFmtId="0" fontId="53" fillId="0" borderId="1" xfId="0" applyFont="1" applyFill="1" applyBorder="1" applyAlignment="1">
      <alignment horizontal="left" vertical="center"/>
    </xf>
    <xf numFmtId="0" fontId="54" fillId="0" borderId="1" xfId="0" applyFont="1" applyFill="1" applyBorder="1" applyAlignment="1">
      <alignment horizontal="left" vertical="center"/>
    </xf>
    <xf numFmtId="6" fontId="42" fillId="0" borderId="0" xfId="0" applyNumberFormat="1" applyFont="1" applyBorder="1" applyAlignment="1">
      <alignment horizontal="left" vertical="center"/>
    </xf>
    <xf numFmtId="6" fontId="43" fillId="0" borderId="0" xfId="0" applyNumberFormat="1" applyFont="1" applyBorder="1" applyAlignment="1">
      <alignment horizontal="left" vertical="center"/>
    </xf>
    <xf numFmtId="6" fontId="42" fillId="0" borderId="52" xfId="0" applyNumberFormat="1" applyFont="1" applyBorder="1" applyAlignment="1">
      <alignment horizontal="left" vertical="center"/>
    </xf>
    <xf numFmtId="6" fontId="43" fillId="0" borderId="52" xfId="0" applyNumberFormat="1" applyFont="1" applyBorder="1" applyAlignment="1">
      <alignment horizontal="left" vertical="center"/>
    </xf>
    <xf numFmtId="6" fontId="43" fillId="0" borderId="1" xfId="0" applyNumberFormat="1" applyFont="1" applyBorder="1" applyAlignment="1">
      <alignment horizontal="left" vertical="center"/>
    </xf>
    <xf numFmtId="0" fontId="34" fillId="0" borderId="0" xfId="0" applyFont="1" applyFill="1" applyAlignment="1">
      <alignment horizontal="left"/>
    </xf>
    <xf numFmtId="0" fontId="43" fillId="0" borderId="1" xfId="0" applyFont="1" applyBorder="1" applyAlignment="1">
      <alignment horizontal="left"/>
    </xf>
    <xf numFmtId="0" fontId="43" fillId="0" borderId="53" xfId="47" applyFont="1" applyFill="1" applyBorder="1" applyAlignment="1" applyProtection="1">
      <alignment horizontal="left"/>
    </xf>
    <xf numFmtId="167" fontId="44" fillId="0" borderId="1" xfId="50" applyNumberFormat="1" applyFont="1" applyFill="1" applyBorder="1" applyAlignment="1" applyProtection="1">
      <alignment horizontal="left" vertical="center"/>
    </xf>
    <xf numFmtId="167" fontId="43" fillId="0" borderId="1" xfId="48" applyNumberFormat="1" applyFont="1" applyFill="1" applyBorder="1" applyAlignment="1" applyProtection="1">
      <alignment horizontal="left" vertical="center"/>
    </xf>
    <xf numFmtId="167" fontId="44" fillId="0" borderId="1" xfId="0" applyNumberFormat="1" applyFont="1" applyFill="1" applyBorder="1" applyAlignment="1">
      <alignment horizontal="left" vertical="center"/>
    </xf>
    <xf numFmtId="0" fontId="43" fillId="0" borderId="48" xfId="0" applyFont="1" applyFill="1" applyBorder="1" applyAlignment="1">
      <alignment horizontal="left"/>
    </xf>
    <xf numFmtId="0" fontId="0" fillId="0" borderId="0" xfId="0" applyAlignment="1">
      <alignment horizontal="left"/>
    </xf>
    <xf numFmtId="0" fontId="2" fillId="0" borderId="2" xfId="0" applyFont="1" applyFill="1" applyBorder="1" applyAlignment="1">
      <alignment horizontal="left" vertical="top" wrapText="1"/>
    </xf>
    <xf numFmtId="0" fontId="42" fillId="0" borderId="2" xfId="47" applyFont="1" applyFill="1" applyBorder="1" applyAlignment="1">
      <alignment horizontal="left"/>
    </xf>
    <xf numFmtId="0" fontId="50" fillId="0" borderId="54" xfId="57" applyFont="1" applyFill="1" applyBorder="1" applyAlignment="1">
      <alignment horizontal="left"/>
    </xf>
    <xf numFmtId="0" fontId="50" fillId="0" borderId="54" xfId="59" applyFont="1" applyFill="1" applyBorder="1" applyAlignment="1">
      <alignment horizontal="left"/>
    </xf>
    <xf numFmtId="0" fontId="50" fillId="0" borderId="54" xfId="0" applyFont="1" applyFill="1" applyBorder="1" applyAlignment="1">
      <alignment horizontal="left"/>
    </xf>
    <xf numFmtId="0" fontId="43" fillId="0" borderId="2" xfId="0" applyFont="1" applyFill="1" applyBorder="1" applyAlignment="1">
      <alignment horizontal="left" wrapText="1"/>
    </xf>
    <xf numFmtId="0" fontId="43" fillId="0" borderId="55" xfId="0" applyFont="1" applyFill="1" applyBorder="1" applyAlignment="1">
      <alignment horizontal="left"/>
    </xf>
    <xf numFmtId="0" fontId="50" fillId="0" borderId="54" xfId="56" applyFont="1" applyFill="1" applyBorder="1" applyAlignment="1">
      <alignment horizontal="left"/>
    </xf>
    <xf numFmtId="0" fontId="43" fillId="0" borderId="54" xfId="0" applyFont="1" applyFill="1" applyBorder="1" applyAlignment="1">
      <alignment horizontal="left"/>
    </xf>
    <xf numFmtId="0" fontId="50" fillId="0" borderId="2" xfId="59" applyFont="1" applyFill="1" applyBorder="1" applyAlignment="1">
      <alignment horizontal="left"/>
    </xf>
    <xf numFmtId="0" fontId="56" fillId="0" borderId="54" xfId="59" applyFont="1" applyFill="1" applyBorder="1" applyAlignment="1">
      <alignment horizontal="left"/>
    </xf>
    <xf numFmtId="0" fontId="43" fillId="0" borderId="3" xfId="0" applyFont="1" applyFill="1" applyBorder="1" applyAlignment="1">
      <alignment horizontal="left" vertical="center"/>
    </xf>
    <xf numFmtId="0" fontId="2" fillId="0" borderId="1" xfId="0" applyFont="1" applyFill="1" applyBorder="1" applyAlignment="1">
      <alignment horizontal="left" vertical="top"/>
    </xf>
    <xf numFmtId="0" fontId="42" fillId="0" borderId="1" xfId="0" applyFont="1" applyBorder="1" applyAlignment="1">
      <alignment vertical="center"/>
    </xf>
    <xf numFmtId="3" fontId="42" fillId="0" borderId="1" xfId="0" applyNumberFormat="1" applyFont="1" applyBorder="1" applyAlignment="1">
      <alignment vertical="center"/>
    </xf>
    <xf numFmtId="14" fontId="42" fillId="0" borderId="1" xfId="0" applyNumberFormat="1" applyFont="1" applyBorder="1" applyAlignment="1">
      <alignment vertical="center"/>
    </xf>
    <xf numFmtId="6" fontId="42" fillId="0" borderId="1" xfId="0" applyNumberFormat="1" applyFont="1" applyBorder="1" applyAlignment="1">
      <alignment vertical="center"/>
    </xf>
    <xf numFmtId="3" fontId="43" fillId="0" borderId="1" xfId="0" applyNumberFormat="1" applyFont="1" applyBorder="1" applyAlignment="1">
      <alignment vertical="center"/>
    </xf>
    <xf numFmtId="0" fontId="43" fillId="0" borderId="1" xfId="0" applyFont="1" applyBorder="1" applyAlignment="1">
      <alignment vertical="center"/>
    </xf>
    <xf numFmtId="0" fontId="45" fillId="0" borderId="1" xfId="0" applyFont="1" applyBorder="1" applyAlignment="1">
      <alignment vertical="center"/>
    </xf>
    <xf numFmtId="6" fontId="43" fillId="0" borderId="1" xfId="0" applyNumberFormat="1" applyFont="1" applyBorder="1" applyAlignment="1">
      <alignment vertical="center"/>
    </xf>
    <xf numFmtId="0" fontId="43" fillId="0" borderId="1" xfId="47" applyFont="1" applyFill="1" applyBorder="1" applyAlignment="1" applyProtection="1">
      <alignment horizontal="left"/>
      <protection locked="0"/>
    </xf>
    <xf numFmtId="0" fontId="50" fillId="0" borderId="54" xfId="59" applyFont="1" applyFill="1" applyBorder="1" applyAlignment="1"/>
    <xf numFmtId="166" fontId="44" fillId="0" borderId="14" xfId="0" applyNumberFormat="1" applyFont="1" applyFill="1" applyBorder="1" applyAlignment="1">
      <alignment horizontal="left" vertical="center"/>
    </xf>
    <xf numFmtId="166" fontId="49" fillId="0" borderId="1" xfId="0" applyNumberFormat="1" applyFont="1" applyFill="1" applyBorder="1" applyAlignment="1">
      <alignment horizontal="left" vertical="center"/>
    </xf>
    <xf numFmtId="166" fontId="42" fillId="0" borderId="48" xfId="0" applyNumberFormat="1" applyFont="1" applyFill="1" applyBorder="1" applyAlignment="1">
      <alignment horizontal="left" vertical="center"/>
    </xf>
    <xf numFmtId="166" fontId="0" fillId="0" borderId="1" xfId="0" applyNumberFormat="1" applyFill="1" applyBorder="1" applyAlignment="1">
      <alignment horizontal="left"/>
    </xf>
    <xf numFmtId="166" fontId="0" fillId="0" borderId="48" xfId="0" applyNumberFormat="1" applyFill="1" applyBorder="1" applyAlignment="1">
      <alignment horizontal="left"/>
    </xf>
    <xf numFmtId="166" fontId="42" fillId="0" borderId="1" xfId="0" applyNumberFormat="1" applyFont="1" applyBorder="1" applyAlignment="1">
      <alignment horizontal="left" vertical="center"/>
    </xf>
    <xf numFmtId="166" fontId="0" fillId="0" borderId="1" xfId="0" applyNumberFormat="1" applyBorder="1" applyAlignment="1">
      <alignment horizontal="left"/>
    </xf>
    <xf numFmtId="166" fontId="42" fillId="0" borderId="1" xfId="0" applyNumberFormat="1" applyFont="1" applyBorder="1" applyAlignment="1">
      <alignment vertical="center"/>
    </xf>
    <xf numFmtId="0" fontId="35" fillId="0" borderId="0" xfId="47" applyFont="1" applyFill="1" applyBorder="1" applyAlignment="1" applyProtection="1">
      <alignment horizontal="left"/>
    </xf>
    <xf numFmtId="0" fontId="35" fillId="0" borderId="0" xfId="47" applyFont="1" applyFill="1" applyBorder="1" applyAlignment="1" applyProtection="1">
      <alignment horizontal="left" vertical="center"/>
    </xf>
    <xf numFmtId="0" fontId="35" fillId="0" borderId="0" xfId="0" applyFont="1" applyFill="1" applyBorder="1" applyAlignment="1" applyProtection="1">
      <alignment horizontal="left" vertical="center"/>
    </xf>
    <xf numFmtId="0" fontId="35" fillId="0" borderId="0" xfId="0" applyFont="1" applyFill="1" applyBorder="1" applyAlignment="1" applyProtection="1">
      <alignment horizontal="left"/>
    </xf>
    <xf numFmtId="0" fontId="58" fillId="0" borderId="0" xfId="47" applyFont="1" applyFill="1" applyBorder="1" applyAlignment="1" applyProtection="1">
      <alignment horizontal="left" vertical="center"/>
    </xf>
    <xf numFmtId="0" fontId="35" fillId="0" borderId="0" xfId="0" applyFont="1" applyFill="1" applyBorder="1" applyAlignment="1">
      <alignment horizontal="left"/>
    </xf>
    <xf numFmtId="0" fontId="58" fillId="0" borderId="0" xfId="47" applyFont="1" applyFill="1" applyBorder="1" applyAlignment="1" applyProtection="1">
      <alignment horizontal="left"/>
    </xf>
    <xf numFmtId="176" fontId="35" fillId="0" borderId="0" xfId="0" applyNumberFormat="1" applyFont="1" applyFill="1" applyBorder="1" applyAlignment="1" applyProtection="1">
      <alignment horizontal="center"/>
    </xf>
    <xf numFmtId="0" fontId="35" fillId="0" borderId="0" xfId="0" applyFont="1" applyFill="1" applyBorder="1" applyAlignment="1" applyProtection="1">
      <alignment horizontal="right"/>
    </xf>
    <xf numFmtId="0" fontId="55" fillId="0" borderId="0" xfId="0" applyFont="1" applyFill="1" applyBorder="1" applyAlignment="1">
      <alignment horizontal="center" vertical="top"/>
    </xf>
    <xf numFmtId="14" fontId="35" fillId="0" borderId="0" xfId="47" applyNumberFormat="1" applyFont="1" applyFill="1" applyBorder="1" applyAlignment="1" applyProtection="1">
      <alignment horizontal="left" vertical="center"/>
    </xf>
    <xf numFmtId="0" fontId="57" fillId="0" borderId="0" xfId="0" applyFont="1" applyFill="1" applyBorder="1" applyAlignment="1">
      <alignment horizontal="center" vertical="center"/>
    </xf>
    <xf numFmtId="3" fontId="35" fillId="0" borderId="0" xfId="47" applyNumberFormat="1" applyFont="1" applyFill="1" applyBorder="1" applyAlignment="1" applyProtection="1">
      <alignment horizontal="right"/>
    </xf>
    <xf numFmtId="0" fontId="55" fillId="0" borderId="0" xfId="0" applyFont="1" applyFill="1" applyBorder="1" applyAlignment="1">
      <alignment horizontal="center" vertical="top" wrapText="1"/>
    </xf>
    <xf numFmtId="14" fontId="35" fillId="0" borderId="0" xfId="0" applyNumberFormat="1" applyFont="1" applyFill="1" applyBorder="1" applyAlignment="1" applyProtection="1">
      <alignment horizontal="left" vertical="center"/>
    </xf>
    <xf numFmtId="14" fontId="58" fillId="0" borderId="0" xfId="47" applyNumberFormat="1" applyFont="1" applyFill="1" applyBorder="1" applyAlignment="1" applyProtection="1">
      <alignment horizontal="left" vertical="center"/>
    </xf>
    <xf numFmtId="14" fontId="55" fillId="0" borderId="0" xfId="47" applyNumberFormat="1" applyFont="1" applyFill="1" applyBorder="1" applyAlignment="1" applyProtection="1">
      <alignment horizontal="left" vertical="center"/>
    </xf>
    <xf numFmtId="14" fontId="55" fillId="0" borderId="0" xfId="0" applyNumberFormat="1" applyFont="1" applyFill="1" applyBorder="1" applyAlignment="1" applyProtection="1">
      <alignment horizontal="left" vertical="center"/>
    </xf>
    <xf numFmtId="0" fontId="47" fillId="36" borderId="14" xfId="0" applyFont="1" applyFill="1" applyBorder="1" applyAlignment="1">
      <alignment horizontal="center" vertical="center" wrapText="1"/>
    </xf>
    <xf numFmtId="3" fontId="58" fillId="0" borderId="14" xfId="47" applyNumberFormat="1" applyFont="1" applyFill="1" applyBorder="1" applyAlignment="1" applyProtection="1">
      <alignment horizontal="right" vertical="center"/>
    </xf>
    <xf numFmtId="0" fontId="58" fillId="0" borderId="14" xfId="47" applyFont="1" applyFill="1" applyBorder="1" applyAlignment="1" applyProtection="1">
      <alignment horizontal="left" vertical="center"/>
    </xf>
    <xf numFmtId="0" fontId="58" fillId="0" borderId="14" xfId="47" applyFont="1" applyFill="1" applyBorder="1" applyAlignment="1" applyProtection="1">
      <alignment horizontal="left" vertical="top"/>
    </xf>
    <xf numFmtId="175" fontId="58" fillId="0" borderId="14" xfId="0" applyNumberFormat="1" applyFont="1" applyFill="1" applyBorder="1" applyAlignment="1">
      <alignment horizontal="center" vertical="center"/>
    </xf>
    <xf numFmtId="3" fontId="58" fillId="0" borderId="14" xfId="47" applyNumberFormat="1" applyFont="1" applyFill="1" applyBorder="1" applyAlignment="1" applyProtection="1">
      <alignment horizontal="right"/>
    </xf>
    <xf numFmtId="0" fontId="58" fillId="0" borderId="14" xfId="47" applyFont="1" applyFill="1" applyBorder="1" applyAlignment="1" applyProtection="1">
      <alignment horizontal="left"/>
    </xf>
    <xf numFmtId="0" fontId="58" fillId="0" borderId="14" xfId="59" applyFont="1" applyFill="1" applyBorder="1" applyAlignment="1"/>
    <xf numFmtId="0" fontId="58" fillId="0" borderId="14" xfId="0" applyFont="1" applyFill="1" applyBorder="1" applyAlignment="1" applyProtection="1">
      <alignment horizontal="left"/>
    </xf>
    <xf numFmtId="3" fontId="58" fillId="0" borderId="14" xfId="62" applyNumberFormat="1" applyFont="1" applyFill="1" applyBorder="1" applyAlignment="1" applyProtection="1">
      <alignment horizontal="right" vertical="center"/>
    </xf>
    <xf numFmtId="3" fontId="58" fillId="0" borderId="14" xfId="0" applyNumberFormat="1" applyFont="1" applyFill="1" applyBorder="1" applyAlignment="1" applyProtection="1">
      <alignment horizontal="right"/>
    </xf>
    <xf numFmtId="0" fontId="58" fillId="0" borderId="14" xfId="0" applyFont="1" applyFill="1" applyBorder="1" applyAlignment="1">
      <alignment horizontal="left"/>
    </xf>
    <xf numFmtId="0" fontId="58" fillId="0" borderId="14" xfId="56" applyFont="1" applyFill="1" applyBorder="1" applyAlignment="1"/>
    <xf numFmtId="3" fontId="58" fillId="0" borderId="14" xfId="49" applyNumberFormat="1" applyFont="1" applyFill="1" applyBorder="1" applyAlignment="1" applyProtection="1">
      <alignment horizontal="right" vertical="center"/>
    </xf>
    <xf numFmtId="0" fontId="58" fillId="0" borderId="14" xfId="59" applyFont="1" applyFill="1" applyBorder="1" applyAlignment="1">
      <alignment horizontal="left"/>
    </xf>
    <xf numFmtId="0" fontId="30" fillId="0" borderId="14" xfId="0" applyFont="1" applyFill="1" applyBorder="1" applyAlignment="1" applyProtection="1">
      <alignment horizontal="left" vertical="center"/>
    </xf>
    <xf numFmtId="0" fontId="29" fillId="0" borderId="14" xfId="0" applyFont="1" applyFill="1" applyBorder="1" applyAlignment="1" applyProtection="1">
      <alignment horizontal="justify" vertical="center"/>
      <protection locked="0"/>
    </xf>
    <xf numFmtId="0" fontId="21" fillId="0" borderId="14" xfId="0" applyFont="1" applyFill="1" applyBorder="1" applyAlignment="1" applyProtection="1">
      <alignment horizontal="center" vertical="center" wrapText="1"/>
    </xf>
    <xf numFmtId="0" fontId="25" fillId="0" borderId="14" xfId="0" applyFont="1" applyFill="1" applyBorder="1" applyAlignment="1" applyProtection="1">
      <alignment horizontal="center" vertical="center" wrapText="1"/>
    </xf>
    <xf numFmtId="0" fontId="26" fillId="0" borderId="14" xfId="0" applyFont="1" applyFill="1" applyBorder="1" applyAlignment="1" applyProtection="1">
      <alignment horizontal="center" vertical="center" wrapText="1"/>
    </xf>
    <xf numFmtId="0" fontId="28" fillId="0" borderId="14" xfId="0" applyFont="1" applyFill="1" applyBorder="1" applyAlignment="1" applyProtection="1">
      <alignment horizontal="left" vertical="center" wrapText="1"/>
    </xf>
    <xf numFmtId="0" fontId="29" fillId="0" borderId="0" xfId="0" applyFont="1" applyFill="1" applyBorder="1" applyAlignment="1" applyProtection="1">
      <alignment horizontal="center" vertical="center"/>
    </xf>
    <xf numFmtId="0" fontId="30" fillId="0" borderId="14" xfId="0" applyFont="1" applyFill="1" applyBorder="1" applyAlignment="1" applyProtection="1">
      <alignment horizontal="left" vertical="center" wrapText="1"/>
    </xf>
    <xf numFmtId="3" fontId="21" fillId="0" borderId="14" xfId="0" applyNumberFormat="1" applyFont="1" applyFill="1" applyBorder="1" applyAlignment="1" applyProtection="1">
      <alignment horizontal="justify" vertical="center"/>
    </xf>
    <xf numFmtId="0" fontId="29" fillId="0" borderId="14" xfId="0" applyFont="1" applyFill="1" applyBorder="1" applyAlignment="1" applyProtection="1">
      <alignment horizontal="justify" vertical="center"/>
    </xf>
    <xf numFmtId="0" fontId="29" fillId="0" borderId="14" xfId="0" applyFont="1" applyFill="1" applyBorder="1" applyAlignment="1" applyProtection="1">
      <alignment horizontal="justify" vertical="center" wrapText="1"/>
    </xf>
    <xf numFmtId="169" fontId="29" fillId="0" borderId="14" xfId="0" applyNumberFormat="1" applyFont="1" applyFill="1" applyBorder="1" applyAlignment="1" applyProtection="1">
      <alignment horizontal="justify" vertical="center"/>
    </xf>
    <xf numFmtId="166" fontId="29" fillId="0" borderId="14" xfId="0" applyNumberFormat="1" applyFont="1" applyFill="1" applyBorder="1" applyAlignment="1" applyProtection="1">
      <alignment horizontal="justify" vertical="center"/>
    </xf>
    <xf numFmtId="0" fontId="21" fillId="0" borderId="14" xfId="0" applyNumberFormat="1" applyFont="1" applyFill="1" applyBorder="1" applyAlignment="1" applyProtection="1">
      <alignment horizontal="left" vertical="center" wrapText="1"/>
    </xf>
    <xf numFmtId="14" fontId="26" fillId="0" borderId="14" xfId="0" applyNumberFormat="1" applyFont="1" applyFill="1" applyBorder="1" applyAlignment="1" applyProtection="1">
      <alignment horizontal="center" vertical="center" wrapText="1"/>
    </xf>
    <xf numFmtId="14" fontId="21" fillId="0" borderId="14" xfId="0" applyNumberFormat="1" applyFont="1" applyFill="1" applyBorder="1" applyAlignment="1" applyProtection="1">
      <alignment horizontal="left" vertical="center" wrapText="1"/>
    </xf>
    <xf numFmtId="0" fontId="26" fillId="0" borderId="14"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wrapText="1"/>
    </xf>
    <xf numFmtId="0" fontId="21" fillId="0" borderId="14" xfId="0" applyNumberFormat="1" applyFont="1" applyFill="1" applyBorder="1" applyAlignment="1" applyProtection="1">
      <alignment horizontal="justify" vertical="center" wrapText="1"/>
    </xf>
    <xf numFmtId="0" fontId="29" fillId="0" borderId="0" xfId="0" applyFont="1" applyFill="1" applyAlignment="1" applyProtection="1">
      <alignment horizontal="justify" vertical="center" wrapText="1"/>
    </xf>
    <xf numFmtId="0" fontId="29" fillId="0" borderId="0" xfId="0" applyFont="1" applyFill="1" applyAlignment="1" applyProtection="1">
      <alignment horizontal="left" vertical="center" wrapText="1"/>
    </xf>
    <xf numFmtId="0" fontId="29" fillId="0" borderId="0" xfId="0" applyFont="1" applyFill="1" applyAlignment="1" applyProtection="1">
      <alignment horizontal="left" vertical="center"/>
    </xf>
    <xf numFmtId="0" fontId="26" fillId="0" borderId="0" xfId="0" applyFont="1" applyFill="1" applyAlignment="1" applyProtection="1">
      <alignment horizontal="left" vertical="center" wrapText="1"/>
    </xf>
    <xf numFmtId="0" fontId="21" fillId="0" borderId="0" xfId="0" applyFont="1" applyFill="1" applyAlignment="1" applyProtection="1">
      <alignment horizontal="left" vertical="top" wrapText="1"/>
    </xf>
    <xf numFmtId="173" fontId="21" fillId="0" borderId="0" xfId="0" applyNumberFormat="1" applyFont="1" applyFill="1" applyBorder="1" applyAlignment="1" applyProtection="1">
      <alignment horizontal="left" vertical="center"/>
    </xf>
    <xf numFmtId="0" fontId="21" fillId="0" borderId="13" xfId="0" applyFont="1" applyFill="1" applyBorder="1" applyAlignment="1" applyProtection="1">
      <alignment horizontal="center" vertical="center"/>
    </xf>
    <xf numFmtId="0" fontId="25" fillId="0" borderId="13" xfId="0" applyFont="1" applyFill="1" applyBorder="1" applyAlignment="1" applyProtection="1">
      <alignment horizontal="center" vertical="center"/>
    </xf>
    <xf numFmtId="0" fontId="26" fillId="0" borderId="13" xfId="0" applyFont="1" applyFill="1" applyBorder="1" applyAlignment="1" applyProtection="1">
      <alignment horizontal="center" vertical="center"/>
    </xf>
    <xf numFmtId="0" fontId="27" fillId="0" borderId="13"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21" fillId="0" borderId="0" xfId="0" applyFont="1" applyFill="1" applyAlignment="1" applyProtection="1">
      <alignment horizontal="left" vertical="center" wrapText="1"/>
    </xf>
    <xf numFmtId="173" fontId="26" fillId="0" borderId="0" xfId="0" applyNumberFormat="1" applyFont="1" applyFill="1" applyBorder="1" applyAlignment="1" applyProtection="1">
      <alignment horizontal="left" vertical="center"/>
    </xf>
    <xf numFmtId="0" fontId="21" fillId="0" borderId="0" xfId="0" applyFont="1" applyFill="1" applyBorder="1" applyAlignment="1" applyProtection="1">
      <alignment horizontal="justify" vertical="center" wrapText="1"/>
    </xf>
    <xf numFmtId="0" fontId="21" fillId="0" borderId="0" xfId="0" applyFont="1" applyFill="1" applyBorder="1" applyAlignment="1" applyProtection="1">
      <alignment horizontal="justify" vertical="center"/>
    </xf>
    <xf numFmtId="0" fontId="26" fillId="0" borderId="13"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21" fillId="0" borderId="0" xfId="0" applyFont="1" applyFill="1" applyBorder="1" applyAlignment="1" applyProtection="1">
      <alignment horizontal="left" vertical="center"/>
    </xf>
    <xf numFmtId="173" fontId="21" fillId="0" borderId="0" xfId="0" applyNumberFormat="1" applyFont="1" applyFill="1" applyAlignment="1" applyProtection="1">
      <alignment horizontal="left" vertical="center" wrapText="1"/>
    </xf>
    <xf numFmtId="0" fontId="21" fillId="0" borderId="0" xfId="0" applyFont="1" applyFill="1" applyAlignment="1" applyProtection="1">
      <alignment horizontal="left" vertical="center"/>
    </xf>
    <xf numFmtId="173" fontId="26" fillId="0" borderId="0" xfId="0" applyNumberFormat="1" applyFont="1" applyFill="1" applyAlignment="1" applyProtection="1">
      <alignment horizontal="left" vertical="center"/>
    </xf>
    <xf numFmtId="0" fontId="26" fillId="0" borderId="0" xfId="0" applyFont="1" applyFill="1" applyAlignment="1" applyProtection="1">
      <alignment horizontal="left" vertical="center"/>
    </xf>
    <xf numFmtId="173" fontId="21" fillId="0" borderId="0" xfId="0" applyNumberFormat="1" applyFont="1" applyFill="1" applyAlignment="1" applyProtection="1">
      <alignment horizontal="left" vertical="top" wrapText="1"/>
    </xf>
    <xf numFmtId="0" fontId="21" fillId="0" borderId="14" xfId="0" applyFont="1" applyFill="1" applyBorder="1" applyAlignment="1" applyProtection="1">
      <alignment horizontal="center" vertical="center"/>
    </xf>
    <xf numFmtId="0" fontId="25" fillId="0" borderId="14" xfId="0" applyFont="1" applyFill="1" applyBorder="1" applyAlignment="1" applyProtection="1">
      <alignment horizontal="center" vertical="center"/>
    </xf>
    <xf numFmtId="0" fontId="26" fillId="0" borderId="14" xfId="0" applyFont="1" applyFill="1" applyBorder="1" applyAlignment="1" applyProtection="1">
      <alignment horizontal="center" vertical="center"/>
    </xf>
    <xf numFmtId="0" fontId="27" fillId="0" borderId="14" xfId="0" applyFont="1" applyFill="1" applyBorder="1" applyAlignment="1" applyProtection="1">
      <alignment horizontal="left" vertical="center"/>
    </xf>
    <xf numFmtId="0" fontId="39" fillId="0" borderId="0" xfId="0" applyFont="1" applyAlignment="1" applyProtection="1">
      <alignment horizontal="left" vertical="center"/>
    </xf>
    <xf numFmtId="0" fontId="25"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justify" vertical="top" wrapText="1"/>
    </xf>
    <xf numFmtId="0" fontId="39" fillId="0" borderId="0" xfId="0" applyFont="1" applyAlignment="1" applyProtection="1">
      <alignment horizontal="left" vertical="center"/>
      <protection locked="0"/>
    </xf>
    <xf numFmtId="0" fontId="30" fillId="0" borderId="13" xfId="0" applyFont="1" applyFill="1" applyBorder="1" applyAlignment="1" applyProtection="1">
      <alignment horizontal="left" vertical="center"/>
    </xf>
    <xf numFmtId="0" fontId="29" fillId="0" borderId="13" xfId="0" applyNumberFormat="1" applyFont="1" applyFill="1" applyBorder="1" applyAlignment="1" applyProtection="1">
      <alignment horizontal="left" vertical="center"/>
      <protection locked="0"/>
    </xf>
    <xf numFmtId="0" fontId="29" fillId="0" borderId="13" xfId="0" applyFont="1" applyBorder="1" applyAlignment="1" applyProtection="1">
      <alignment horizontal="center" vertical="center"/>
    </xf>
    <xf numFmtId="0" fontId="31" fillId="0" borderId="13"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32" fillId="0" borderId="13" xfId="0" applyFont="1" applyBorder="1" applyAlignment="1" applyProtection="1">
      <alignment horizontal="left" vertical="center" wrapText="1"/>
    </xf>
    <xf numFmtId="0" fontId="29" fillId="0" borderId="0" xfId="0" applyFont="1" applyBorder="1" applyAlignment="1" applyProtection="1">
      <alignment horizontal="center" vertical="center"/>
    </xf>
    <xf numFmtId="0" fontId="30" fillId="0" borderId="13" xfId="0" applyFont="1" applyFill="1" applyBorder="1" applyAlignment="1" applyProtection="1">
      <alignment horizontal="left" vertical="center" wrapText="1"/>
    </xf>
    <xf numFmtId="0" fontId="30" fillId="0" borderId="31" xfId="0" applyFont="1" applyFill="1" applyBorder="1" applyAlignment="1" applyProtection="1">
      <alignment horizontal="left" vertical="center" wrapText="1"/>
    </xf>
    <xf numFmtId="0" fontId="29" fillId="0" borderId="47" xfId="0" applyNumberFormat="1" applyFont="1" applyFill="1" applyBorder="1" applyAlignment="1" applyProtection="1">
      <alignment horizontal="left" vertical="center"/>
    </xf>
    <xf numFmtId="0" fontId="29" fillId="0" borderId="13" xfId="0" applyFont="1" applyFill="1" applyBorder="1" applyAlignment="1" applyProtection="1">
      <alignment horizontal="left" vertical="center" wrapText="1"/>
    </xf>
    <xf numFmtId="169" fontId="29" fillId="0" borderId="13" xfId="0" applyNumberFormat="1" applyFont="1" applyFill="1" applyBorder="1" applyAlignment="1" applyProtection="1">
      <alignment horizontal="left" vertical="center"/>
    </xf>
    <xf numFmtId="166" fontId="29" fillId="0" borderId="13" xfId="0" applyNumberFormat="1" applyFont="1" applyFill="1" applyBorder="1" applyAlignment="1" applyProtection="1">
      <alignment horizontal="left" vertical="center"/>
    </xf>
    <xf numFmtId="0" fontId="29" fillId="0" borderId="13" xfId="0" applyFont="1" applyFill="1" applyBorder="1" applyAlignment="1" applyProtection="1">
      <alignment horizontal="left" vertical="center"/>
    </xf>
    <xf numFmtId="0" fontId="26" fillId="0" borderId="13" xfId="0" applyFont="1" applyFill="1" applyBorder="1" applyAlignment="1" applyProtection="1">
      <alignment horizontal="left" vertical="center" wrapText="1"/>
    </xf>
    <xf numFmtId="0" fontId="26" fillId="0" borderId="25" xfId="0" applyFont="1" applyFill="1" applyBorder="1" applyAlignment="1" applyProtection="1">
      <alignment horizontal="center" vertical="center" wrapText="1"/>
    </xf>
    <xf numFmtId="0" fontId="30" fillId="0" borderId="36" xfId="0" applyFont="1" applyFill="1" applyBorder="1" applyAlignment="1" applyProtection="1">
      <alignment horizontal="left" vertical="center" wrapText="1"/>
    </xf>
    <xf numFmtId="0" fontId="30" fillId="0" borderId="31" xfId="0" applyFont="1" applyBorder="1" applyAlignment="1" applyProtection="1">
      <alignment horizontal="left" vertical="center"/>
    </xf>
    <xf numFmtId="0" fontId="30" fillId="0" borderId="32" xfId="0" applyFont="1" applyBorder="1" applyAlignment="1" applyProtection="1">
      <alignment horizontal="left" vertical="center"/>
    </xf>
    <xf numFmtId="0" fontId="29" fillId="0" borderId="37" xfId="0" applyFont="1" applyBorder="1" applyAlignment="1" applyProtection="1">
      <alignment horizontal="left" vertical="center"/>
    </xf>
    <xf numFmtId="0" fontId="29" fillId="0" borderId="21" xfId="0" applyFont="1" applyBorder="1" applyAlignment="1" applyProtection="1">
      <alignment horizontal="left" vertical="center"/>
    </xf>
    <xf numFmtId="0" fontId="30" fillId="0" borderId="13" xfId="0" applyFont="1" applyFill="1" applyBorder="1" applyAlignment="1" applyProtection="1">
      <alignment horizontal="center" vertical="center"/>
    </xf>
    <xf numFmtId="0" fontId="30" fillId="0" borderId="25" xfId="0" applyFont="1" applyFill="1" applyBorder="1" applyAlignment="1" applyProtection="1">
      <alignment horizontal="left" vertical="center" wrapText="1"/>
    </xf>
    <xf numFmtId="0" fontId="30" fillId="0" borderId="19" xfId="0" applyFont="1" applyFill="1" applyBorder="1" applyAlignment="1" applyProtection="1">
      <alignment horizontal="left" vertical="center" wrapText="1"/>
    </xf>
    <xf numFmtId="0" fontId="29" fillId="0" borderId="0" xfId="0" applyFont="1" applyAlignment="1" applyProtection="1">
      <alignment vertical="center" wrapText="1"/>
    </xf>
    <xf numFmtId="173" fontId="29" fillId="0" borderId="23" xfId="0" applyNumberFormat="1" applyFont="1" applyBorder="1" applyAlignment="1" applyProtection="1">
      <alignment horizontal="left" vertical="center"/>
    </xf>
    <xf numFmtId="173" fontId="29" fillId="0" borderId="23" xfId="0" applyNumberFormat="1" applyFont="1" applyBorder="1" applyAlignment="1" applyProtection="1">
      <alignment horizontal="center" vertical="center"/>
    </xf>
    <xf numFmtId="0" fontId="29" fillId="0" borderId="0" xfId="0" applyFont="1" applyAlignment="1" applyProtection="1">
      <alignment horizontal="left" vertical="center"/>
    </xf>
    <xf numFmtId="0" fontId="21" fillId="0" borderId="28" xfId="0" applyFont="1" applyFill="1" applyBorder="1" applyAlignment="1" applyProtection="1">
      <alignment horizontal="left" vertical="center"/>
    </xf>
    <xf numFmtId="0" fontId="21" fillId="0" borderId="41" xfId="0" applyFont="1" applyFill="1" applyBorder="1" applyAlignment="1" applyProtection="1">
      <alignment horizontal="left" vertical="center"/>
    </xf>
    <xf numFmtId="0" fontId="21" fillId="0" borderId="29" xfId="0" applyFont="1" applyFill="1" applyBorder="1" applyAlignment="1" applyProtection="1">
      <alignment horizontal="left" vertical="center"/>
    </xf>
    <xf numFmtId="14" fontId="21" fillId="0" borderId="28" xfId="0" applyNumberFormat="1" applyFont="1" applyFill="1" applyBorder="1" applyAlignment="1" applyProtection="1">
      <alignment horizontal="left" vertical="center"/>
    </xf>
    <xf numFmtId="14" fontId="21" fillId="0" borderId="41" xfId="0" applyNumberFormat="1" applyFont="1" applyFill="1" applyBorder="1" applyAlignment="1" applyProtection="1">
      <alignment horizontal="left" vertical="center"/>
    </xf>
    <xf numFmtId="14" fontId="21" fillId="0" borderId="29" xfId="0" applyNumberFormat="1" applyFont="1" applyFill="1" applyBorder="1" applyAlignment="1" applyProtection="1">
      <alignment horizontal="left" vertical="center"/>
    </xf>
    <xf numFmtId="14" fontId="29" fillId="0" borderId="28" xfId="0" applyNumberFormat="1" applyFont="1" applyBorder="1" applyAlignment="1" applyProtection="1">
      <alignment horizontal="left" vertical="center"/>
    </xf>
    <xf numFmtId="14" fontId="29" fillId="0" borderId="41" xfId="0" applyNumberFormat="1" applyFont="1" applyBorder="1" applyAlignment="1" applyProtection="1">
      <alignment horizontal="left" vertical="center"/>
    </xf>
    <xf numFmtId="14" fontId="29" fillId="0" borderId="29" xfId="0" applyNumberFormat="1" applyFont="1" applyBorder="1" applyAlignment="1" applyProtection="1">
      <alignment horizontal="left" vertical="center"/>
    </xf>
    <xf numFmtId="0" fontId="29" fillId="0" borderId="13" xfId="0" applyFont="1" applyFill="1" applyBorder="1" applyAlignment="1" applyProtection="1">
      <alignment horizontal="center" vertical="center"/>
    </xf>
    <xf numFmtId="166" fontId="29" fillId="0" borderId="13" xfId="0" applyNumberFormat="1" applyFont="1" applyFill="1" applyBorder="1" applyAlignment="1" applyProtection="1">
      <alignment horizontal="center" vertical="center"/>
    </xf>
    <xf numFmtId="169" fontId="29" fillId="0" borderId="13" xfId="0" applyNumberFormat="1" applyFont="1" applyFill="1" applyBorder="1" applyAlignment="1" applyProtection="1">
      <alignment horizontal="center" vertical="center"/>
    </xf>
    <xf numFmtId="0" fontId="21" fillId="0" borderId="13" xfId="0" applyFont="1" applyFill="1" applyBorder="1" applyAlignment="1" applyProtection="1">
      <alignment horizontal="justify" vertical="center" wrapText="1"/>
    </xf>
    <xf numFmtId="0" fontId="29" fillId="0" borderId="0" xfId="0" applyFont="1" applyFill="1" applyBorder="1" applyAlignment="1" applyProtection="1">
      <alignment horizontal="center" vertical="center" wrapText="1"/>
    </xf>
    <xf numFmtId="173" fontId="29" fillId="0" borderId="23" xfId="0" applyNumberFormat="1" applyFont="1" applyBorder="1" applyAlignment="1" applyProtection="1">
      <alignment horizontal="center" vertical="center"/>
      <protection locked="0"/>
    </xf>
    <xf numFmtId="0" fontId="29" fillId="0" borderId="0" xfId="0" applyFont="1" applyAlignment="1" applyProtection="1">
      <alignment horizontal="center" vertical="center"/>
    </xf>
    <xf numFmtId="0" fontId="30" fillId="0" borderId="0" xfId="0" applyFont="1" applyAlignment="1" applyProtection="1">
      <alignment horizontal="left" vertical="center"/>
    </xf>
    <xf numFmtId="0" fontId="29" fillId="0" borderId="0" xfId="0" applyFont="1" applyAlignment="1" applyProtection="1">
      <alignment horizontal="left" vertical="top" wrapText="1"/>
    </xf>
    <xf numFmtId="0" fontId="29" fillId="0" borderId="0" xfId="0" applyFont="1" applyAlignment="1" applyProtection="1">
      <alignment horizontal="left" vertical="center" wrapText="1"/>
    </xf>
    <xf numFmtId="14" fontId="30" fillId="0" borderId="25" xfId="0" applyNumberFormat="1" applyFont="1" applyFill="1" applyBorder="1" applyAlignment="1" applyProtection="1">
      <alignment horizontal="left" vertical="center" wrapText="1"/>
    </xf>
    <xf numFmtId="14" fontId="29" fillId="0" borderId="31" xfId="0" applyNumberFormat="1" applyFont="1" applyBorder="1" applyAlignment="1" applyProtection="1">
      <alignment horizontal="left" vertical="center"/>
    </xf>
    <xf numFmtId="14" fontId="29" fillId="0" borderId="32" xfId="0" applyNumberFormat="1" applyFont="1" applyBorder="1" applyAlignment="1" applyProtection="1">
      <alignment horizontal="left" vertical="center"/>
    </xf>
    <xf numFmtId="14" fontId="29" fillId="0" borderId="40" xfId="0" applyNumberFormat="1" applyFont="1" applyBorder="1" applyAlignment="1" applyProtection="1">
      <alignment horizontal="left" vertical="center"/>
    </xf>
    <xf numFmtId="14" fontId="29" fillId="0" borderId="42" xfId="0" applyNumberFormat="1" applyFont="1" applyFill="1" applyBorder="1" applyAlignment="1" applyProtection="1">
      <alignment horizontal="left" vertical="center" wrapText="1"/>
    </xf>
    <xf numFmtId="14" fontId="29" fillId="0" borderId="44" xfId="0" applyNumberFormat="1" applyFont="1" applyFill="1" applyBorder="1" applyAlignment="1" applyProtection="1">
      <alignment horizontal="left" vertical="center" wrapText="1"/>
    </xf>
    <xf numFmtId="14" fontId="29" fillId="0" borderId="45" xfId="0" applyNumberFormat="1" applyFont="1" applyFill="1" applyBorder="1" applyAlignment="1" applyProtection="1">
      <alignment horizontal="left" vertical="center" wrapText="1"/>
    </xf>
    <xf numFmtId="14" fontId="29" fillId="0" borderId="31" xfId="0" applyNumberFormat="1" applyFont="1" applyFill="1" applyBorder="1" applyAlignment="1" applyProtection="1">
      <alignment horizontal="left" vertical="center" wrapText="1"/>
    </xf>
    <xf numFmtId="14" fontId="29" fillId="0" borderId="32" xfId="0" applyNumberFormat="1" applyFont="1" applyFill="1" applyBorder="1" applyAlignment="1" applyProtection="1">
      <alignment horizontal="left" vertical="center" wrapText="1"/>
    </xf>
    <xf numFmtId="14" fontId="29" fillId="0" borderId="40" xfId="0" applyNumberFormat="1" applyFont="1" applyFill="1" applyBorder="1" applyAlignment="1" applyProtection="1">
      <alignment horizontal="left" vertical="center" wrapText="1"/>
    </xf>
    <xf numFmtId="14" fontId="30" fillId="0" borderId="13" xfId="0" applyNumberFormat="1" applyFont="1" applyFill="1" applyBorder="1" applyAlignment="1" applyProtection="1">
      <alignment horizontal="left" vertical="center" wrapText="1"/>
    </xf>
    <xf numFmtId="170" fontId="29" fillId="0" borderId="37" xfId="0" applyNumberFormat="1" applyFont="1" applyBorder="1" applyAlignment="1" applyProtection="1">
      <alignment horizontal="left" vertical="center"/>
    </xf>
    <xf numFmtId="170" fontId="29" fillId="0" borderId="21" xfId="0" applyNumberFormat="1" applyFont="1" applyBorder="1" applyAlignment="1" applyProtection="1">
      <alignment horizontal="left" vertical="center"/>
    </xf>
    <xf numFmtId="3" fontId="21" fillId="0" borderId="14" xfId="0" applyNumberFormat="1" applyFont="1" applyFill="1" applyBorder="1" applyAlignment="1" applyProtection="1">
      <alignment horizontal="left" vertical="center"/>
    </xf>
    <xf numFmtId="0" fontId="29" fillId="0" borderId="34" xfId="0" applyFont="1" applyBorder="1" applyAlignment="1" applyProtection="1">
      <alignment horizontal="left" vertical="center"/>
    </xf>
    <xf numFmtId="0" fontId="29" fillId="0" borderId="35" xfId="0" applyFont="1" applyBorder="1" applyAlignment="1" applyProtection="1">
      <alignment horizontal="left" vertical="center"/>
    </xf>
    <xf numFmtId="0" fontId="0" fillId="0" borderId="13" xfId="0" applyBorder="1" applyAlignment="1" applyProtection="1">
      <alignment horizontal="center" vertical="center"/>
    </xf>
    <xf numFmtId="0" fontId="32" fillId="0" borderId="13" xfId="0" applyFont="1" applyFill="1" applyBorder="1" applyAlignment="1" applyProtection="1">
      <alignment horizontal="left" vertical="center" wrapText="1"/>
    </xf>
    <xf numFmtId="3" fontId="34" fillId="0" borderId="31" xfId="0" applyNumberFormat="1" applyFont="1" applyFill="1" applyBorder="1" applyAlignment="1" applyProtection="1">
      <alignment horizontal="left" vertical="center"/>
    </xf>
    <xf numFmtId="3" fontId="34" fillId="0" borderId="32" xfId="0" applyNumberFormat="1" applyFont="1" applyFill="1" applyBorder="1" applyAlignment="1" applyProtection="1">
      <alignment horizontal="left" vertical="center"/>
    </xf>
    <xf numFmtId="3" fontId="34" fillId="0" borderId="33" xfId="0" applyNumberFormat="1" applyFont="1" applyFill="1" applyBorder="1" applyAlignment="1" applyProtection="1">
      <alignment horizontal="left" vertical="center"/>
    </xf>
    <xf numFmtId="0" fontId="34" fillId="0" borderId="31" xfId="0" applyFont="1" applyFill="1" applyBorder="1" applyAlignment="1" applyProtection="1">
      <alignment horizontal="left" vertical="center"/>
    </xf>
    <xf numFmtId="0" fontId="34" fillId="0" borderId="32" xfId="0" applyFont="1" applyFill="1" applyBorder="1" applyAlignment="1" applyProtection="1">
      <alignment horizontal="left" vertical="center"/>
    </xf>
    <xf numFmtId="0" fontId="34" fillId="0" borderId="33" xfId="0" applyFont="1" applyFill="1" applyBorder="1" applyAlignment="1" applyProtection="1">
      <alignment horizontal="left" vertical="center"/>
    </xf>
    <xf numFmtId="0" fontId="29" fillId="0" borderId="25" xfId="0" applyFont="1" applyFill="1" applyBorder="1" applyAlignment="1" applyProtection="1">
      <alignment horizontal="left" vertical="center"/>
    </xf>
    <xf numFmtId="0" fontId="29" fillId="0" borderId="19" xfId="0" applyFont="1" applyFill="1" applyBorder="1" applyAlignment="1" applyProtection="1">
      <alignment horizontal="left" vertical="center"/>
    </xf>
    <xf numFmtId="0" fontId="29" fillId="0" borderId="21" xfId="0" applyFont="1" applyFill="1" applyBorder="1" applyAlignment="1" applyProtection="1">
      <alignment horizontal="left" vertical="center"/>
    </xf>
    <xf numFmtId="173" fontId="34" fillId="0" borderId="31" xfId="0" applyNumberFormat="1" applyFont="1" applyFill="1" applyBorder="1" applyAlignment="1" applyProtection="1">
      <alignment horizontal="left" vertical="center"/>
    </xf>
    <xf numFmtId="173" fontId="34" fillId="0" borderId="33" xfId="0" applyNumberFormat="1" applyFont="1" applyFill="1" applyBorder="1" applyAlignment="1" applyProtection="1">
      <alignment horizontal="left" vertical="center"/>
    </xf>
    <xf numFmtId="173" fontId="34" fillId="0" borderId="32" xfId="0" applyNumberFormat="1" applyFont="1" applyFill="1" applyBorder="1" applyAlignment="1" applyProtection="1">
      <alignment horizontal="left" vertical="center"/>
    </xf>
    <xf numFmtId="173" fontId="34" fillId="0" borderId="13" xfId="0" applyNumberFormat="1" applyFont="1" applyFill="1" applyBorder="1" applyAlignment="1" applyProtection="1">
      <alignment horizontal="center" vertical="center"/>
      <protection locked="0"/>
    </xf>
    <xf numFmtId="0" fontId="29" fillId="0" borderId="31" xfId="0" applyFont="1" applyFill="1" applyBorder="1" applyAlignment="1" applyProtection="1">
      <alignment horizontal="justify" vertical="top" wrapText="1"/>
    </xf>
    <xf numFmtId="0" fontId="29" fillId="0" borderId="32" xfId="0" applyFont="1" applyFill="1" applyBorder="1" applyAlignment="1" applyProtection="1">
      <alignment horizontal="justify" vertical="top" wrapText="1"/>
    </xf>
    <xf numFmtId="0" fontId="29" fillId="0" borderId="33" xfId="0" applyFont="1" applyFill="1" applyBorder="1" applyAlignment="1" applyProtection="1">
      <alignment horizontal="justify" vertical="top" wrapText="1"/>
    </xf>
    <xf numFmtId="0" fontId="29" fillId="0" borderId="19" xfId="0" applyFont="1" applyFill="1" applyBorder="1" applyAlignment="1" applyProtection="1">
      <alignment horizontal="justify" vertical="top" wrapText="1"/>
    </xf>
    <xf numFmtId="0" fontId="29" fillId="0" borderId="20" xfId="0" applyFont="1" applyFill="1" applyBorder="1" applyAlignment="1" applyProtection="1">
      <alignment horizontal="justify" vertical="top" wrapText="1"/>
    </xf>
    <xf numFmtId="0" fontId="29" fillId="0" borderId="21" xfId="0" applyFont="1" applyFill="1" applyBorder="1" applyAlignment="1" applyProtection="1">
      <alignment horizontal="justify" vertical="top" wrapText="1"/>
    </xf>
    <xf numFmtId="0" fontId="29" fillId="0" borderId="22" xfId="0" applyFont="1" applyFill="1" applyBorder="1" applyAlignment="1" applyProtection="1">
      <alignment horizontal="justify" vertical="top" wrapText="1"/>
    </xf>
    <xf numFmtId="0" fontId="29" fillId="0" borderId="23" xfId="0" applyFont="1" applyFill="1" applyBorder="1" applyAlignment="1" applyProtection="1">
      <alignment horizontal="justify" vertical="top" wrapText="1"/>
    </xf>
    <xf numFmtId="0" fontId="29" fillId="0" borderId="24" xfId="0" applyFont="1" applyFill="1" applyBorder="1" applyAlignment="1" applyProtection="1">
      <alignment horizontal="justify" vertical="top" wrapText="1"/>
    </xf>
    <xf numFmtId="0" fontId="29" fillId="0" borderId="13" xfId="0" applyFont="1" applyFill="1" applyBorder="1" applyAlignment="1" applyProtection="1">
      <alignment horizontal="left" vertical="top" wrapText="1"/>
      <protection locked="0"/>
    </xf>
    <xf numFmtId="3" fontId="29" fillId="0" borderId="23" xfId="0" applyNumberFormat="1" applyFont="1" applyBorder="1" applyAlignment="1" applyProtection="1">
      <alignment horizontal="left" vertical="top"/>
    </xf>
    <xf numFmtId="0" fontId="29" fillId="0" borderId="23" xfId="0" applyFont="1" applyBorder="1" applyAlignment="1" applyProtection="1">
      <alignment horizontal="left" vertical="top" wrapText="1"/>
    </xf>
    <xf numFmtId="0" fontId="29" fillId="0" borderId="24" xfId="0" applyFont="1" applyBorder="1" applyAlignment="1" applyProtection="1">
      <alignment horizontal="left" vertical="top" wrapText="1"/>
    </xf>
    <xf numFmtId="0" fontId="29" fillId="0" borderId="26" xfId="0" applyFont="1" applyBorder="1" applyAlignment="1" applyProtection="1">
      <alignment horizontal="center"/>
    </xf>
    <xf numFmtId="0" fontId="29" fillId="0" borderId="0" xfId="0" applyFont="1" applyBorder="1" applyAlignment="1" applyProtection="1">
      <alignment horizontal="center"/>
    </xf>
    <xf numFmtId="0" fontId="29" fillId="0" borderId="22" xfId="0" applyFont="1" applyBorder="1" applyAlignment="1" applyProtection="1">
      <alignment horizontal="center"/>
    </xf>
    <xf numFmtId="0" fontId="29" fillId="0" borderId="23" xfId="0" applyFont="1" applyBorder="1" applyAlignment="1" applyProtection="1">
      <alignment horizontal="center"/>
    </xf>
    <xf numFmtId="0" fontId="29" fillId="0" borderId="27" xfId="0" applyFont="1" applyBorder="1" applyAlignment="1" applyProtection="1">
      <alignment horizontal="center"/>
    </xf>
    <xf numFmtId="0" fontId="29" fillId="0" borderId="24" xfId="0" applyFont="1" applyBorder="1" applyAlignment="1" applyProtection="1">
      <alignment horizontal="center"/>
    </xf>
    <xf numFmtId="0" fontId="30" fillId="0" borderId="19" xfId="0" applyFont="1" applyBorder="1" applyAlignment="1" applyProtection="1">
      <alignment horizontal="left" vertical="center" wrapText="1"/>
    </xf>
    <xf numFmtId="0" fontId="30" fillId="0" borderId="20" xfId="0" applyFont="1" applyBorder="1" applyAlignment="1" applyProtection="1">
      <alignment horizontal="left" vertical="center" wrapText="1"/>
    </xf>
    <xf numFmtId="0" fontId="30" fillId="0" borderId="20" xfId="0" applyFont="1" applyBorder="1" applyAlignment="1" applyProtection="1">
      <alignment horizontal="left" vertical="center"/>
    </xf>
    <xf numFmtId="0" fontId="30" fillId="0" borderId="21" xfId="0" applyFont="1" applyBorder="1" applyAlignment="1" applyProtection="1">
      <alignment horizontal="left" vertical="center"/>
    </xf>
    <xf numFmtId="3" fontId="29" fillId="0" borderId="0" xfId="0" applyNumberFormat="1" applyFont="1" applyBorder="1" applyAlignment="1" applyProtection="1">
      <alignment horizontal="left" vertical="top"/>
    </xf>
    <xf numFmtId="0" fontId="29" fillId="0" borderId="0" xfId="0" applyFont="1" applyBorder="1" applyAlignment="1" applyProtection="1">
      <alignment horizontal="left" vertical="top" wrapText="1"/>
    </xf>
    <xf numFmtId="0" fontId="29" fillId="0" borderId="27" xfId="0" applyFont="1" applyBorder="1" applyAlignment="1" applyProtection="1">
      <alignment horizontal="left" vertical="top" wrapText="1"/>
    </xf>
    <xf numFmtId="0" fontId="29" fillId="0" borderId="31" xfId="0" applyFont="1" applyFill="1" applyBorder="1" applyAlignment="1" applyProtection="1">
      <alignment horizontal="left" vertical="center" wrapText="1"/>
    </xf>
    <xf numFmtId="0" fontId="29" fillId="0" borderId="33" xfId="0" applyFont="1" applyFill="1" applyBorder="1" applyAlignment="1" applyProtection="1">
      <alignment horizontal="left" vertical="center" wrapText="1"/>
    </xf>
    <xf numFmtId="0" fontId="21" fillId="0" borderId="31" xfId="0" applyFont="1" applyFill="1" applyBorder="1" applyAlignment="1" applyProtection="1">
      <alignment horizontal="justify" vertical="center" wrapText="1"/>
    </xf>
    <xf numFmtId="0" fontId="21" fillId="0" borderId="32" xfId="0" applyFont="1" applyFill="1" applyBorder="1" applyAlignment="1" applyProtection="1">
      <alignment horizontal="justify" vertical="center" wrapText="1"/>
    </xf>
    <xf numFmtId="0" fontId="21" fillId="0" borderId="33" xfId="0" applyFont="1" applyFill="1" applyBorder="1" applyAlignment="1" applyProtection="1">
      <alignment horizontal="justify" vertical="center" wrapText="1"/>
    </xf>
    <xf numFmtId="0" fontId="29" fillId="0" borderId="19" xfId="0" applyFont="1" applyFill="1" applyBorder="1" applyAlignment="1" applyProtection="1">
      <alignment horizontal="center" vertical="top" wrapText="1"/>
      <protection locked="0"/>
    </xf>
    <xf numFmtId="0" fontId="29" fillId="0" borderId="20" xfId="0" applyFont="1" applyFill="1" applyBorder="1" applyAlignment="1" applyProtection="1">
      <alignment horizontal="center" vertical="top" wrapText="1"/>
      <protection locked="0"/>
    </xf>
    <xf numFmtId="0" fontId="29" fillId="0" borderId="21" xfId="0" applyFont="1" applyFill="1" applyBorder="1" applyAlignment="1" applyProtection="1">
      <alignment horizontal="center" vertical="top" wrapText="1"/>
      <protection locked="0"/>
    </xf>
    <xf numFmtId="0" fontId="29" fillId="0" borderId="26" xfId="0" applyFont="1" applyFill="1" applyBorder="1" applyAlignment="1" applyProtection="1">
      <alignment horizontal="center" vertical="top" wrapText="1"/>
      <protection locked="0"/>
    </xf>
    <xf numFmtId="0" fontId="29" fillId="0" borderId="0" xfId="0" applyFont="1" applyFill="1" applyBorder="1" applyAlignment="1" applyProtection="1">
      <alignment horizontal="center" vertical="top" wrapText="1"/>
      <protection locked="0"/>
    </xf>
    <xf numFmtId="0" fontId="29" fillId="0" borderId="27" xfId="0" applyFont="1" applyFill="1" applyBorder="1" applyAlignment="1" applyProtection="1">
      <alignment horizontal="center" vertical="top" wrapText="1"/>
      <protection locked="0"/>
    </xf>
    <xf numFmtId="0" fontId="29" fillId="0" borderId="22" xfId="0" applyFont="1" applyFill="1" applyBorder="1" applyAlignment="1" applyProtection="1">
      <alignment horizontal="center" vertical="top" wrapText="1"/>
      <protection locked="0"/>
    </xf>
    <xf numFmtId="0" fontId="29" fillId="0" borderId="23" xfId="0" applyFont="1" applyFill="1" applyBorder="1" applyAlignment="1" applyProtection="1">
      <alignment horizontal="center" vertical="top" wrapText="1"/>
      <protection locked="0"/>
    </xf>
    <xf numFmtId="0" fontId="29" fillId="0" borderId="24" xfId="0" applyFont="1" applyFill="1" applyBorder="1" applyAlignment="1" applyProtection="1">
      <alignment horizontal="center" vertical="top" wrapText="1"/>
      <protection locked="0"/>
    </xf>
    <xf numFmtId="3" fontId="34" fillId="0" borderId="31" xfId="0" applyNumberFormat="1" applyFont="1" applyFill="1" applyBorder="1" applyAlignment="1" applyProtection="1">
      <alignment horizontal="left" vertical="center"/>
      <protection locked="0"/>
    </xf>
    <xf numFmtId="3" fontId="34" fillId="0" borderId="32" xfId="0" applyNumberFormat="1" applyFont="1" applyFill="1" applyBorder="1" applyAlignment="1" applyProtection="1">
      <alignment horizontal="left" vertical="center"/>
      <protection locked="0"/>
    </xf>
    <xf numFmtId="3" fontId="34" fillId="0" borderId="33" xfId="0" applyNumberFormat="1" applyFont="1" applyFill="1" applyBorder="1" applyAlignment="1" applyProtection="1">
      <alignment horizontal="left" vertical="center"/>
      <protection locked="0"/>
    </xf>
    <xf numFmtId="0" fontId="26" fillId="0" borderId="13" xfId="0" applyFont="1" applyFill="1" applyBorder="1" applyAlignment="1" applyProtection="1">
      <alignment horizontal="left" vertical="center"/>
    </xf>
    <xf numFmtId="0" fontId="29" fillId="0" borderId="14" xfId="0" applyFont="1" applyFill="1" applyBorder="1" applyAlignment="1" applyProtection="1">
      <alignment horizontal="left" vertical="center"/>
      <protection locked="0"/>
    </xf>
    <xf numFmtId="0" fontId="29" fillId="0" borderId="14" xfId="0" applyFont="1" applyBorder="1" applyAlignment="1" applyProtection="1">
      <alignment horizontal="center" vertical="center"/>
    </xf>
    <xf numFmtId="0" fontId="31" fillId="0" borderId="14" xfId="0" applyFont="1" applyBorder="1" applyAlignment="1" applyProtection="1">
      <alignment horizontal="center" vertical="center"/>
    </xf>
    <xf numFmtId="0" fontId="26" fillId="0" borderId="14" xfId="0" applyFont="1" applyBorder="1" applyAlignment="1" applyProtection="1">
      <alignment horizontal="center" vertical="center" wrapText="1"/>
    </xf>
    <xf numFmtId="0" fontId="32" fillId="0" borderId="14" xfId="0" applyFont="1" applyBorder="1" applyAlignment="1" applyProtection="1">
      <alignment vertical="center"/>
    </xf>
    <xf numFmtId="0" fontId="33" fillId="0" borderId="14" xfId="0" applyFont="1" applyBorder="1" applyAlignment="1" applyProtection="1">
      <alignment vertical="center"/>
    </xf>
    <xf numFmtId="0" fontId="36" fillId="0" borderId="28" xfId="0" applyFont="1" applyBorder="1" applyAlignment="1" applyProtection="1">
      <alignment horizontal="left" vertical="center"/>
    </xf>
    <xf numFmtId="0" fontId="36" fillId="0" borderId="29" xfId="0" applyFont="1" applyBorder="1" applyAlignment="1" applyProtection="1">
      <alignment horizontal="left" vertical="center"/>
    </xf>
    <xf numFmtId="0" fontId="37" fillId="0" borderId="14" xfId="0" applyFont="1" applyBorder="1" applyAlignment="1" applyProtection="1">
      <alignment horizontal="left" vertical="center"/>
    </xf>
    <xf numFmtId="0" fontId="30" fillId="0" borderId="14" xfId="0" applyFont="1" applyFill="1" applyBorder="1" applyAlignment="1" applyProtection="1">
      <alignment horizontal="center" vertical="center"/>
    </xf>
    <xf numFmtId="0" fontId="21" fillId="0" borderId="14" xfId="0" applyFont="1" applyFill="1" applyBorder="1" applyAlignment="1" applyProtection="1">
      <alignment horizontal="left" vertical="center"/>
    </xf>
    <xf numFmtId="0" fontId="29" fillId="0" borderId="41" xfId="0" applyFont="1" applyBorder="1" applyAlignment="1" applyProtection="1">
      <alignment horizontal="center" vertical="center"/>
    </xf>
    <xf numFmtId="14" fontId="21" fillId="0" borderId="14" xfId="0" applyNumberFormat="1" applyFont="1" applyFill="1" applyBorder="1" applyAlignment="1" applyProtection="1">
      <alignment horizontal="left" vertical="center"/>
    </xf>
    <xf numFmtId="0" fontId="21" fillId="0" borderId="28" xfId="0" applyFont="1" applyFill="1" applyBorder="1" applyAlignment="1" applyProtection="1">
      <alignment horizontal="justify" vertical="top" wrapText="1"/>
    </xf>
    <xf numFmtId="0" fontId="21" fillId="0" borderId="41" xfId="0" applyFont="1" applyFill="1" applyBorder="1" applyAlignment="1" applyProtection="1">
      <alignment horizontal="justify" vertical="top" wrapText="1"/>
    </xf>
    <xf numFmtId="0" fontId="21" fillId="0" borderId="29" xfId="0" applyFont="1" applyFill="1" applyBorder="1" applyAlignment="1" applyProtection="1">
      <alignment horizontal="justify" vertical="top" wrapText="1"/>
    </xf>
    <xf numFmtId="166" fontId="21" fillId="0" borderId="14" xfId="0" applyNumberFormat="1" applyFont="1" applyFill="1" applyBorder="1" applyAlignment="1" applyProtection="1">
      <alignment horizontal="left" vertical="center"/>
    </xf>
    <xf numFmtId="0" fontId="30" fillId="0" borderId="14" xfId="0" applyFont="1" applyBorder="1" applyAlignment="1" applyProtection="1">
      <alignment horizontal="left" vertical="center"/>
    </xf>
    <xf numFmtId="0" fontId="30" fillId="0" borderId="28" xfId="0" applyFont="1" applyFill="1" applyBorder="1" applyAlignment="1" applyProtection="1">
      <alignment horizontal="center" vertical="center"/>
    </xf>
    <xf numFmtId="0" fontId="30" fillId="0" borderId="41" xfId="0" applyFont="1" applyFill="1" applyBorder="1" applyAlignment="1" applyProtection="1">
      <alignment horizontal="center" vertical="center"/>
    </xf>
    <xf numFmtId="0" fontId="30" fillId="0" borderId="29" xfId="0" applyFont="1" applyFill="1" applyBorder="1" applyAlignment="1" applyProtection="1">
      <alignment horizontal="center" vertical="center"/>
    </xf>
    <xf numFmtId="0" fontId="30" fillId="0" borderId="41" xfId="0" applyFont="1" applyBorder="1" applyAlignment="1" applyProtection="1">
      <alignment horizontal="center" vertical="center"/>
    </xf>
    <xf numFmtId="0" fontId="21" fillId="0" borderId="14" xfId="0" applyNumberFormat="1" applyFont="1" applyFill="1" applyBorder="1" applyAlignment="1" applyProtection="1">
      <alignment horizontal="left" vertical="center"/>
    </xf>
    <xf numFmtId="0" fontId="30" fillId="0" borderId="41" xfId="0" applyFont="1" applyFill="1" applyBorder="1" applyAlignment="1" applyProtection="1">
      <alignment horizontal="center" vertical="center" wrapText="1"/>
    </xf>
    <xf numFmtId="0" fontId="38" fillId="0" borderId="0" xfId="0" applyFont="1" applyAlignment="1" applyProtection="1">
      <alignment horizontal="left" vertical="center"/>
    </xf>
    <xf numFmtId="0" fontId="29" fillId="0" borderId="46" xfId="0" applyFont="1" applyFill="1" applyBorder="1" applyAlignment="1" applyProtection="1">
      <alignment horizontal="center" vertical="center"/>
    </xf>
    <xf numFmtId="166" fontId="26" fillId="0" borderId="28" xfId="0" applyNumberFormat="1" applyFont="1" applyFill="1" applyBorder="1" applyAlignment="1" applyProtection="1">
      <alignment horizontal="left" vertical="center"/>
    </xf>
    <xf numFmtId="166" fontId="26" fillId="0" borderId="29" xfId="0" applyNumberFormat="1" applyFont="1" applyFill="1" applyBorder="1" applyAlignment="1" applyProtection="1">
      <alignment horizontal="left" vertical="center"/>
    </xf>
    <xf numFmtId="0" fontId="29" fillId="0" borderId="0" xfId="0" applyFont="1" applyAlignment="1" applyProtection="1">
      <alignment horizontal="left" vertical="top"/>
    </xf>
    <xf numFmtId="0" fontId="26" fillId="0" borderId="0" xfId="0" applyFont="1" applyBorder="1" applyAlignment="1" applyProtection="1">
      <alignment horizontal="left" vertical="center" wrapText="1"/>
    </xf>
    <xf numFmtId="0" fontId="21" fillId="0" borderId="0" xfId="0" applyFont="1" applyAlignment="1" applyProtection="1">
      <alignment horizontal="left" vertical="top" wrapText="1"/>
    </xf>
    <xf numFmtId="0" fontId="26" fillId="0" borderId="0" xfId="0" applyFont="1" applyAlignment="1" applyProtection="1">
      <alignment horizontal="left" vertical="center"/>
    </xf>
    <xf numFmtId="0" fontId="21" fillId="0" borderId="0" xfId="0" applyFont="1" applyAlignment="1" applyProtection="1">
      <alignment horizontal="center" vertical="center"/>
    </xf>
    <xf numFmtId="0" fontId="21" fillId="0" borderId="0" xfId="0" applyFont="1" applyAlignment="1" applyProtection="1">
      <alignment horizontal="justify" vertical="center" wrapText="1"/>
    </xf>
    <xf numFmtId="14" fontId="29" fillId="37" borderId="30" xfId="0" applyNumberFormat="1" applyFont="1" applyFill="1" applyBorder="1" applyAlignment="1" applyProtection="1">
      <alignment horizontal="left" vertical="center"/>
      <protection locked="0"/>
    </xf>
    <xf numFmtId="0" fontId="29" fillId="37" borderId="30" xfId="0" applyFont="1" applyFill="1" applyBorder="1" applyAlignment="1" applyProtection="1">
      <alignment horizontal="left" vertical="center"/>
      <protection locked="0"/>
    </xf>
    <xf numFmtId="167" fontId="46" fillId="0" borderId="0" xfId="0" applyNumberFormat="1" applyFont="1" applyFill="1" applyBorder="1" applyAlignment="1">
      <alignment horizontal="left" vertical="center"/>
    </xf>
    <xf numFmtId="1" fontId="44" fillId="0" borderId="0" xfId="0" applyNumberFormat="1" applyFont="1" applyFill="1" applyBorder="1" applyAlignment="1">
      <alignment horizontal="left" vertical="center"/>
    </xf>
    <xf numFmtId="0" fontId="0" fillId="34" borderId="1" xfId="0" applyFill="1" applyBorder="1" applyAlignment="1">
      <alignment horizontal="center"/>
    </xf>
    <xf numFmtId="14" fontId="0" fillId="35" borderId="2" xfId="0" applyNumberFormat="1" applyFill="1" applyBorder="1" applyAlignment="1">
      <alignment horizontal="center"/>
    </xf>
    <xf numFmtId="14" fontId="0" fillId="35" borderId="3" xfId="0" applyNumberFormat="1" applyFill="1" applyBorder="1" applyAlignment="1">
      <alignment horizontal="center"/>
    </xf>
  </cellXfs>
  <cellStyles count="63">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Incorrecto" xfId="10" builtinId="27" customBuiltin="1"/>
    <cellStyle name="Millares 2" xfId="49" xr:uid="{00000000-0005-0000-0000-000020000000}"/>
    <cellStyle name="Millares 2 2" xfId="54" xr:uid="{00000000-0005-0000-0000-000021000000}"/>
    <cellStyle name="Millares 2 2 2" xfId="62" xr:uid="{00000000-0005-0000-0000-000022000000}"/>
    <cellStyle name="Moneda" xfId="1" builtinId="4"/>
    <cellStyle name="Moneda [0]" xfId="53" builtinId="7"/>
    <cellStyle name="Moneda [0] 2" xfId="55" xr:uid="{00000000-0005-0000-0000-000025000000}"/>
    <cellStyle name="Moneda 2" xfId="2" xr:uid="{00000000-0005-0000-0000-000026000000}"/>
    <cellStyle name="Moneda 2 2" xfId="48" xr:uid="{00000000-0005-0000-0000-000027000000}"/>
    <cellStyle name="Neutral" xfId="11" builtinId="28" customBuiltin="1"/>
    <cellStyle name="Normal" xfId="0" builtinId="0"/>
    <cellStyle name="Normal 13" xfId="60" xr:uid="{00000000-0005-0000-0000-00002A000000}"/>
    <cellStyle name="Normal 14" xfId="61" xr:uid="{00000000-0005-0000-0000-00002B000000}"/>
    <cellStyle name="Normal 2" xfId="3" xr:uid="{00000000-0005-0000-0000-00002C000000}"/>
    <cellStyle name="Normal 2 2" xfId="46" xr:uid="{00000000-0005-0000-0000-00002D000000}"/>
    <cellStyle name="Normal 2 2 2" xfId="47" xr:uid="{00000000-0005-0000-0000-00002E000000}"/>
    <cellStyle name="Normal 2 2 6" xfId="58" xr:uid="{00000000-0005-0000-0000-00002F000000}"/>
    <cellStyle name="Normal 3" xfId="45" xr:uid="{00000000-0005-0000-0000-000030000000}"/>
    <cellStyle name="Normal 3 2" xfId="50" xr:uid="{00000000-0005-0000-0000-000031000000}"/>
    <cellStyle name="Normal 4" xfId="51" xr:uid="{00000000-0005-0000-0000-000032000000}"/>
    <cellStyle name="Normal 5" xfId="52" xr:uid="{00000000-0005-0000-0000-000033000000}"/>
    <cellStyle name="Normal 6" xfId="56" xr:uid="{00000000-0005-0000-0000-000034000000}"/>
    <cellStyle name="Normal 7" xfId="57" xr:uid="{00000000-0005-0000-0000-000035000000}"/>
    <cellStyle name="Normal 8" xfId="59" xr:uid="{00000000-0005-0000-0000-000036000000}"/>
    <cellStyle name="Notas" xfId="18" builtinId="10" customBuiltin="1"/>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otal" xfId="20" builtinId="25" customBuiltin="1"/>
  </cellStyles>
  <dxfs count="401">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C000"/>
        </patternFill>
      </fill>
    </dxf>
    <dxf>
      <fill>
        <patternFill>
          <bgColor theme="9" tint="0.39994506668294322"/>
        </patternFill>
      </fill>
    </dxf>
    <dxf>
      <fill>
        <patternFill>
          <bgColor rgb="FFFF0000"/>
        </patternFill>
      </fill>
    </dxf>
    <dxf>
      <fill>
        <patternFill>
          <bgColor rgb="FF00B0F0"/>
        </patternFill>
      </fill>
    </dxf>
    <dxf>
      <fill>
        <patternFill>
          <bgColor rgb="FFC00000"/>
        </patternFill>
      </fill>
    </dxf>
    <dxf>
      <fill>
        <patternFill>
          <bgColor rgb="FFC00000"/>
        </patternFill>
      </fill>
    </dxf>
    <dxf>
      <fill>
        <patternFill>
          <bgColor theme="7" tint="-0.499984740745262"/>
        </patternFill>
      </fill>
    </dxf>
    <dxf>
      <fill>
        <patternFill>
          <bgColor rgb="FFFF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C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s>
  <tableStyles count="0" defaultTableStyle="TableStyleMedium2" defaultPivotStyle="PivotStyleLight16"/>
  <colors>
    <mruColors>
      <color rgb="FFFFFFCC"/>
      <color rgb="FF7E0000"/>
      <color rgb="FF990000"/>
      <color rgb="FF00FFFF"/>
      <color rgb="FF99FF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57150</xdr:rowOff>
    </xdr:from>
    <xdr:to>
      <xdr:col>3</xdr:col>
      <xdr:colOff>685800</xdr:colOff>
      <xdr:row>3</xdr:row>
      <xdr:rowOff>142875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42875"/>
          <a:ext cx="15811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57150</xdr:rowOff>
    </xdr:from>
    <xdr:to>
      <xdr:col>2</xdr:col>
      <xdr:colOff>647700</xdr:colOff>
      <xdr:row>3</xdr:row>
      <xdr:rowOff>152400</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3350"/>
          <a:ext cx="1485900" cy="4762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2</xdr:col>
      <xdr:colOff>647325</xdr:colOff>
      <xdr:row>3</xdr:row>
      <xdr:rowOff>138886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61925"/>
          <a:ext cx="1476000" cy="472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95251</xdr:rowOff>
    </xdr:from>
    <xdr:to>
      <xdr:col>3</xdr:col>
      <xdr:colOff>295050</xdr:colOff>
      <xdr:row>3</xdr:row>
      <xdr:rowOff>128253</xdr:rowOff>
    </xdr:to>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71451"/>
          <a:ext cx="1800000" cy="5759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3</xdr:row>
      <xdr:rowOff>107209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09551"/>
          <a:ext cx="1764000" cy="5644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4</xdr:row>
      <xdr:rowOff>21484</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42876"/>
          <a:ext cx="1764000" cy="5644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xdr:row>
      <xdr:rowOff>104777</xdr:rowOff>
    </xdr:from>
    <xdr:to>
      <xdr:col>2</xdr:col>
      <xdr:colOff>861225</xdr:colOff>
      <xdr:row>3</xdr:row>
      <xdr:rowOff>95691</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61927"/>
          <a:ext cx="1728000" cy="5528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xdr:col>
      <xdr:colOff>657225</xdr:colOff>
      <xdr:row>0</xdr:row>
      <xdr:rowOff>390525</xdr:rowOff>
    </xdr:to>
    <xdr:sp macro="[0]!copiaManual" textlink="">
      <xdr:nvSpPr>
        <xdr:cNvPr id="2" name="1 Rectángulo redondeado">
          <a:extLst>
            <a:ext uri="{FF2B5EF4-FFF2-40B4-BE49-F238E27FC236}">
              <a16:creationId xmlns:a16="http://schemas.microsoft.com/office/drawing/2014/main" id="{00000000-0008-0000-0900-000002000000}"/>
            </a:ext>
          </a:extLst>
        </xdr:cNvPr>
        <xdr:cNvSpPr/>
      </xdr:nvSpPr>
      <xdr:spPr>
        <a:xfrm>
          <a:off x="47625" y="47625"/>
          <a:ext cx="16002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GENERAR PLANO</a:t>
          </a:r>
        </a:p>
      </xdr:txBody>
    </xdr:sp>
    <xdr:clientData/>
  </xdr:twoCellAnchor>
  <xdr:twoCellAnchor>
    <xdr:from>
      <xdr:col>4</xdr:col>
      <xdr:colOff>38100</xdr:colOff>
      <xdr:row>0</xdr:row>
      <xdr:rowOff>28575</xdr:rowOff>
    </xdr:from>
    <xdr:to>
      <xdr:col>5</xdr:col>
      <xdr:colOff>857250</xdr:colOff>
      <xdr:row>0</xdr:row>
      <xdr:rowOff>419100</xdr:rowOff>
    </xdr:to>
    <xdr:sp macro="[0]!limpiarHoja" textlink="">
      <xdr:nvSpPr>
        <xdr:cNvPr id="3" name="2 Rectángulo redondeado">
          <a:extLst>
            <a:ext uri="{FF2B5EF4-FFF2-40B4-BE49-F238E27FC236}">
              <a16:creationId xmlns:a16="http://schemas.microsoft.com/office/drawing/2014/main" id="{00000000-0008-0000-0900-000003000000}"/>
            </a:ext>
          </a:extLst>
        </xdr:cNvPr>
        <xdr:cNvSpPr/>
      </xdr:nvSpPr>
      <xdr:spPr>
        <a:xfrm>
          <a:off x="3781425" y="28575"/>
          <a:ext cx="1809750" cy="39052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s-ES" sz="1100" b="1"/>
            <a:t>LIMPIAR</a:t>
          </a:r>
          <a:r>
            <a:rPr lang="es-ES" sz="1100" b="1" baseline="0"/>
            <a:t> EL ARCHIVO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CONTRATACION%20DIANA%20AVILA\CONTRATACI&#211;N%202021\0.3%20Matriz%20SICOF%202021_IC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wnloads\FORMATOS%20PARA%20PAGO%20-%20CONTRATOS%20DE%20PRESTACION%20DE%20SERVICIOS%202024%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Formatos"/>
      <sheetName val="GENERADOR"/>
      <sheetName val="CONTRATISTAS_ACTIVIDAD"/>
      <sheetName val="TARIFAS"/>
      <sheetName val="PLANO MARZO BK"/>
    </sheetNames>
    <sheetDataSet>
      <sheetData sheetId="0">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cell r="BJ2">
            <v>61</v>
          </cell>
          <cell r="BK2">
            <v>62</v>
          </cell>
          <cell r="BL2">
            <v>63</v>
          </cell>
          <cell r="BM2">
            <v>64</v>
          </cell>
          <cell r="BN2">
            <v>65</v>
          </cell>
          <cell r="BO2">
            <v>66</v>
          </cell>
          <cell r="BP2">
            <v>67</v>
          </cell>
          <cell r="BQ2">
            <v>68</v>
          </cell>
          <cell r="BR2">
            <v>69</v>
          </cell>
          <cell r="BS2">
            <v>70</v>
          </cell>
          <cell r="BT2">
            <v>71</v>
          </cell>
          <cell r="BU2">
            <v>72</v>
          </cell>
          <cell r="BV2">
            <v>73</v>
          </cell>
          <cell r="BW2">
            <v>74</v>
          </cell>
          <cell r="BX2">
            <v>75</v>
          </cell>
          <cell r="BY2">
            <v>76</v>
          </cell>
          <cell r="BZ2">
            <v>77</v>
          </cell>
          <cell r="CA2">
            <v>78</v>
          </cell>
          <cell r="CB2">
            <v>79</v>
          </cell>
          <cell r="CC2">
            <v>80</v>
          </cell>
        </row>
        <row r="3">
          <cell r="B3" t="str">
            <v>NÚMERO DE CONTRATO</v>
          </cell>
          <cell r="C3" t="str">
            <v>IDENTIFICACIÓN DEL CONTRATISTA</v>
          </cell>
          <cell r="D3" t="str">
            <v>NOMBRES Y APELLIDOS 
DEL CONTRATISTA</v>
          </cell>
          <cell r="E3" t="str">
            <v>CLASE DE CONTRATO</v>
          </cell>
          <cell r="F3" t="str">
            <v>OBJETO DEL CONTRATO</v>
          </cell>
          <cell r="G3" t="str">
            <v>FECHA SUSCRIPCIÓN DEL CONTRATO</v>
          </cell>
          <cell r="H3" t="str">
            <v>VALOR CONTRATO</v>
          </cell>
          <cell r="I3" t="str">
            <v>PLAZO EJECUCIÓN DEL CONTRATO</v>
          </cell>
          <cell r="J3" t="str">
            <v>FECHA INICIO DEL CONTRATO</v>
          </cell>
          <cell r="K3" t="str">
            <v>FECHA TERMINACIÓN DEL CONTRATO</v>
          </cell>
          <cell r="L3" t="str">
            <v>POLIZA</v>
          </cell>
          <cell r="M3" t="str">
            <v>NÚMERO 
DE PAGOS</v>
          </cell>
          <cell r="N3" t="str">
            <v>VALOR PRIMER PAGO</v>
          </cell>
          <cell r="O3" t="str">
            <v>DESDE</v>
          </cell>
          <cell r="P3" t="str">
            <v>HASTA</v>
          </cell>
          <cell r="Q3" t="str">
            <v>VALOR SEGUNDO PAGO</v>
          </cell>
          <cell r="R3" t="str">
            <v>DESDE</v>
          </cell>
          <cell r="S3" t="str">
            <v>HASTA</v>
          </cell>
          <cell r="T3" t="str">
            <v>VALOR TERCER PAGO</v>
          </cell>
          <cell r="U3" t="str">
            <v>DESDE</v>
          </cell>
          <cell r="V3" t="str">
            <v>HASTA</v>
          </cell>
          <cell r="W3" t="str">
            <v>VALOR CUARTO PAGO</v>
          </cell>
          <cell r="X3" t="str">
            <v>DESDE</v>
          </cell>
          <cell r="Y3" t="str">
            <v>HASTA</v>
          </cell>
          <cell r="Z3" t="str">
            <v>VALOR QUINTO PAGO</v>
          </cell>
          <cell r="AA3" t="str">
            <v>DESDE</v>
          </cell>
          <cell r="AB3" t="str">
            <v>HASTA</v>
          </cell>
          <cell r="AC3" t="str">
            <v>VALOR SEXTO PAGO</v>
          </cell>
          <cell r="AD3" t="str">
            <v>DESDE</v>
          </cell>
          <cell r="AE3" t="str">
            <v>HASTA</v>
          </cell>
          <cell r="AF3" t="str">
            <v>VALOR SEPTIMO PAGO</v>
          </cell>
          <cell r="AG3" t="str">
            <v>DESDE</v>
          </cell>
          <cell r="AH3" t="str">
            <v>HASTA</v>
          </cell>
          <cell r="AI3" t="str">
            <v>VALOR OCTAVO PAGO</v>
          </cell>
          <cell r="AJ3" t="str">
            <v>DESDE</v>
          </cell>
          <cell r="AK3" t="str">
            <v>HASTA</v>
          </cell>
          <cell r="AL3" t="str">
            <v>VALOR NOVENO PAGO</v>
          </cell>
          <cell r="AM3" t="str">
            <v>DESDE</v>
          </cell>
          <cell r="AN3" t="str">
            <v>HASTA</v>
          </cell>
          <cell r="AO3" t="str">
            <v>VALOR DECIMO PAGO</v>
          </cell>
          <cell r="AP3" t="str">
            <v>DESDE</v>
          </cell>
          <cell r="AQ3" t="str">
            <v>HASTA</v>
          </cell>
          <cell r="AR3" t="str">
            <v>VALOR DECIMO PRIMER PAGO</v>
          </cell>
          <cell r="AS3" t="str">
            <v>DESDE</v>
          </cell>
          <cell r="AT3" t="str">
            <v>HASTA</v>
          </cell>
          <cell r="AU3" t="str">
            <v>VALOR DECIMO SEGUNDO PAGO</v>
          </cell>
          <cell r="AV3" t="str">
            <v>DESDE</v>
          </cell>
          <cell r="AW3" t="str">
            <v>HASTA</v>
          </cell>
          <cell r="AX3" t="str">
            <v>NOMBRE DEL SUPERVISOR</v>
          </cell>
          <cell r="AY3" t="str">
            <v>CARGO DEL SUPERVISOR</v>
          </cell>
          <cell r="AZ3" t="str">
            <v>NÚMERO DEL CDP</v>
          </cell>
          <cell r="BA3" t="str">
            <v>FECHA DEL CDP</v>
          </cell>
          <cell r="BB3" t="str">
            <v>VALOR DEL CDP</v>
          </cell>
          <cell r="BC3" t="str">
            <v>NÚMERO DEL RP</v>
          </cell>
          <cell r="BD3" t="str">
            <v>FECHA DEL RP</v>
          </cell>
          <cell r="BE3" t="str">
            <v>VALOR DEL RP</v>
          </cell>
          <cell r="BF3" t="str">
            <v>RESOLUCION DESIGNACIÓN DE SUPERVISOR</v>
          </cell>
          <cell r="BG3" t="str">
            <v>FECHA DE INICIO PRORROGA</v>
          </cell>
          <cell r="BH3" t="str">
            <v>FECHA DE TERMINACIÓN PRORROGA</v>
          </cell>
          <cell r="BI3" t="str">
            <v>PLAZO DE EJECUCIÓN DE PRORROGA</v>
          </cell>
          <cell r="BJ3" t="str">
            <v>VALOR ADICIÓN</v>
          </cell>
          <cell r="BK3" t="str">
            <v>JUSTIFICACIÓN</v>
          </cell>
          <cell r="BL3" t="str">
            <v>NUMERO CDP ADICIÓN</v>
          </cell>
          <cell r="BM3" t="str">
            <v>FECHA CDP ADICIÓN</v>
          </cell>
          <cell r="BN3" t="str">
            <v>VALOR CDP ADICIÓN</v>
          </cell>
          <cell r="BO3" t="str">
            <v>NUMERO RP ADICIÓN</v>
          </cell>
          <cell r="BP3" t="str">
            <v>FECHA RP ADICIÓN</v>
          </cell>
          <cell r="BQ3" t="str">
            <v>VALOR RP ADICIÓN</v>
          </cell>
          <cell r="BR3" t="str">
            <v>NIT SICOF</v>
          </cell>
          <cell r="BS3" t="str">
            <v>FECHA RP CONTRATO</v>
          </cell>
          <cell r="BT3" t="str">
            <v>CONCEPTO INTERFACE
(IGUAL AL RUBRO) CONTRATO</v>
          </cell>
          <cell r="BU3" t="str">
            <v>CENTRO DE COSTOS CONTRATO</v>
          </cell>
          <cell r="BV3" t="str">
            <v xml:space="preserve">FECHA RP ADICIÓN
</v>
          </cell>
          <cell r="BW3" t="str">
            <v xml:space="preserve">CONCEPTO INTERFACE
(IGUAL AL RUBRO) ADICIÓN
</v>
          </cell>
          <cell r="BX3" t="str">
            <v xml:space="preserve">CENTRO DE COSTOS ADICIÓN
</v>
          </cell>
          <cell r="BY3">
            <v>0</v>
          </cell>
          <cell r="BZ3">
            <v>0</v>
          </cell>
          <cell r="CA3">
            <v>0</v>
          </cell>
          <cell r="CB3" t="str">
            <v>ACTIVIDAD ECONOMICA</v>
          </cell>
          <cell r="CC3" t="str">
            <v>TARIFA</v>
          </cell>
        </row>
        <row r="4">
          <cell r="B4" t="str">
            <v>12286 DE 2021</v>
          </cell>
          <cell r="C4">
            <v>1026567821</v>
          </cell>
          <cell r="D4" t="str">
            <v>CINDY DANIELA CHAVARRO QUINTERO</v>
          </cell>
          <cell r="E4" t="str">
            <v>Contrato de Prestación de Servicios Profesionales</v>
          </cell>
          <cell r="F4" t="str">
            <v>EL CONTRATISTA SE COMPROMETE CON LA UNIVERSIDAD DE LOS LLANOS A PRESTAR LOS SERVICIOS PROFESIONALES COMO PSICÓLOGO EN FORMA EFICIENTE Y EFICAZ APOYANDO EL FORTALECIMIENTO DE LOS DIFERENTES PROCESOS DE CULTURA DE SALUD MENTAL EN LA COMUNIDAD ACADÉMICA DE LA DIVISIÓN DE BIENESTAR UNIVERSITARIO.</v>
          </cell>
          <cell r="G4">
            <v>44208</v>
          </cell>
          <cell r="H4">
            <v>18320089</v>
          </cell>
          <cell r="I4" t="str">
            <v>Cinco (05) meses y veintitrés (23) días calendario</v>
          </cell>
          <cell r="J4">
            <v>44208</v>
          </cell>
          <cell r="K4">
            <v>44381</v>
          </cell>
          <cell r="L4" t="str">
            <v>NO APLICA</v>
          </cell>
          <cell r="M4">
            <v>7</v>
          </cell>
          <cell r="N4">
            <v>2012033</v>
          </cell>
          <cell r="O4">
            <v>44208</v>
          </cell>
          <cell r="P4">
            <v>44227</v>
          </cell>
          <cell r="Q4">
            <v>3176894</v>
          </cell>
          <cell r="R4">
            <v>44228</v>
          </cell>
          <cell r="S4">
            <v>44255</v>
          </cell>
          <cell r="T4">
            <v>3176894</v>
          </cell>
          <cell r="U4">
            <v>44256</v>
          </cell>
          <cell r="V4">
            <v>44286</v>
          </cell>
          <cell r="W4">
            <v>3176894</v>
          </cell>
          <cell r="X4">
            <v>44287</v>
          </cell>
          <cell r="Y4">
            <v>44316</v>
          </cell>
          <cell r="Z4">
            <v>3176894</v>
          </cell>
          <cell r="AA4">
            <v>44317</v>
          </cell>
          <cell r="AB4">
            <v>44347</v>
          </cell>
          <cell r="AC4">
            <v>3176894</v>
          </cell>
          <cell r="AD4">
            <v>44348</v>
          </cell>
          <cell r="AE4">
            <v>44377</v>
          </cell>
          <cell r="AF4">
            <v>423586</v>
          </cell>
          <cell r="AG4">
            <v>44378</v>
          </cell>
          <cell r="AH4">
            <v>44381</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t="str">
            <v>División de Bienestar Universitario</v>
          </cell>
          <cell r="AX4" t="str">
            <v>ELSA EDILMA PÁEZ CASTRO</v>
          </cell>
          <cell r="AY4" t="str">
            <v>Profesional Especializado</v>
          </cell>
          <cell r="AZ4">
            <v>10</v>
          </cell>
          <cell r="BA4">
            <v>44208.680185185185</v>
          </cell>
          <cell r="BB4">
            <v>51571574</v>
          </cell>
          <cell r="BC4">
            <v>28</v>
          </cell>
          <cell r="BD4">
            <v>44208</v>
          </cell>
          <cell r="BE4">
            <v>18320089</v>
          </cell>
          <cell r="BF4" t="str">
            <v xml:space="preserve">NOTIFICADO </v>
          </cell>
          <cell r="BG4">
            <v>0</v>
          </cell>
          <cell r="BH4">
            <v>0</v>
          </cell>
          <cell r="BI4">
            <v>0</v>
          </cell>
          <cell r="BJ4">
            <v>0</v>
          </cell>
          <cell r="BK4">
            <v>0</v>
          </cell>
          <cell r="BL4">
            <v>0</v>
          </cell>
          <cell r="BM4">
            <v>0</v>
          </cell>
          <cell r="BN4">
            <v>0</v>
          </cell>
          <cell r="BO4">
            <v>0</v>
          </cell>
          <cell r="BP4">
            <v>0</v>
          </cell>
          <cell r="BQ4">
            <v>0</v>
          </cell>
          <cell r="BR4">
            <v>1026567821</v>
          </cell>
          <cell r="BS4">
            <v>44208</v>
          </cell>
          <cell r="BT4">
            <v>677</v>
          </cell>
          <cell r="BU4" t="str">
            <v>44105</v>
          </cell>
          <cell r="BV4">
            <v>0</v>
          </cell>
          <cell r="BW4">
            <v>0</v>
          </cell>
          <cell r="BX4">
            <v>0</v>
          </cell>
          <cell r="BY4">
            <v>0</v>
          </cell>
          <cell r="BZ4">
            <v>0</v>
          </cell>
          <cell r="CA4">
            <v>0</v>
          </cell>
          <cell r="CB4">
            <v>8299</v>
          </cell>
          <cell r="CC4" t="str">
            <v>M6</v>
          </cell>
        </row>
        <row r="5">
          <cell r="B5" t="str">
            <v>12287 DE 2021</v>
          </cell>
          <cell r="C5">
            <v>8734646</v>
          </cell>
          <cell r="D5" t="str">
            <v xml:space="preserve">GUZMAN EDUARDO VERGARA ROMERO </v>
          </cell>
          <cell r="E5" t="str">
            <v>Contrato de Prestación de Servicios Profesionales</v>
          </cell>
          <cell r="F5" t="str">
            <v>EL CONTRATISTA SE COMPROMETE CON LA UNIVERSIDAD DE LOS LLANOS A PRESTAR LOS SERVICIOS PROFESIONALES COMO MÉDICO EN FORMA EFICIENTE Y EFICAZ APOYANDO EL FORTALECIMIENTO DE LOS DIFERENTES PROCESOS DE PROMOCIÓN Y FOMENTO DE ESTILOS DE VIDA SALUDABLES EN LA DIVISIÓN DE BIENESTAR UNIVERSITARIO.</v>
          </cell>
          <cell r="G5">
            <v>44208</v>
          </cell>
          <cell r="H5">
            <v>13759234</v>
          </cell>
          <cell r="I5" t="str">
            <v>Cinco (05) meses y siete (07) días calendario</v>
          </cell>
          <cell r="J5">
            <v>44208</v>
          </cell>
          <cell r="K5">
            <v>44365</v>
          </cell>
          <cell r="L5" t="str">
            <v>NO APLICA</v>
          </cell>
          <cell r="M5">
            <v>6</v>
          </cell>
          <cell r="N5">
            <v>1665130</v>
          </cell>
          <cell r="O5">
            <v>44208</v>
          </cell>
          <cell r="P5">
            <v>44227</v>
          </cell>
          <cell r="Q5">
            <v>2629153</v>
          </cell>
          <cell r="R5">
            <v>44228</v>
          </cell>
          <cell r="S5">
            <v>44255</v>
          </cell>
          <cell r="T5">
            <v>2629153</v>
          </cell>
          <cell r="U5">
            <v>44256</v>
          </cell>
          <cell r="V5">
            <v>44286</v>
          </cell>
          <cell r="W5">
            <v>2629153</v>
          </cell>
          <cell r="X5">
            <v>44287</v>
          </cell>
          <cell r="Y5">
            <v>44316</v>
          </cell>
          <cell r="Z5">
            <v>2629153</v>
          </cell>
          <cell r="AA5">
            <v>44317</v>
          </cell>
          <cell r="AB5">
            <v>44347</v>
          </cell>
          <cell r="AC5">
            <v>1577492</v>
          </cell>
          <cell r="AD5">
            <v>44348</v>
          </cell>
          <cell r="AE5">
            <v>44365</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t="str">
            <v>División de Bienestar Universitario</v>
          </cell>
          <cell r="AX5" t="str">
            <v>JUAN CARLOS PEÑA TIJO</v>
          </cell>
          <cell r="AY5" t="str">
            <v>Jefe de Oficina</v>
          </cell>
          <cell r="AZ5">
            <v>10</v>
          </cell>
          <cell r="BA5">
            <v>44208.680185185185</v>
          </cell>
          <cell r="BB5">
            <v>51571574</v>
          </cell>
          <cell r="BC5">
            <v>29</v>
          </cell>
          <cell r="BD5">
            <v>44208</v>
          </cell>
          <cell r="BE5">
            <v>13759234</v>
          </cell>
          <cell r="BF5" t="str">
            <v xml:space="preserve">NOTIFICADO </v>
          </cell>
          <cell r="BG5">
            <v>0</v>
          </cell>
          <cell r="BH5">
            <v>0</v>
          </cell>
          <cell r="BI5">
            <v>0</v>
          </cell>
          <cell r="BJ5">
            <v>0</v>
          </cell>
          <cell r="BK5">
            <v>0</v>
          </cell>
          <cell r="BL5">
            <v>0</v>
          </cell>
          <cell r="BM5">
            <v>0</v>
          </cell>
          <cell r="BN5">
            <v>0</v>
          </cell>
          <cell r="BO5">
            <v>0</v>
          </cell>
          <cell r="BP5">
            <v>0</v>
          </cell>
          <cell r="BQ5">
            <v>0</v>
          </cell>
          <cell r="BR5">
            <v>8734646</v>
          </cell>
          <cell r="BS5">
            <v>44208</v>
          </cell>
          <cell r="BT5">
            <v>677</v>
          </cell>
          <cell r="BU5" t="str">
            <v>44105</v>
          </cell>
          <cell r="BV5">
            <v>0</v>
          </cell>
          <cell r="BW5">
            <v>0</v>
          </cell>
          <cell r="BX5">
            <v>0</v>
          </cell>
          <cell r="BY5">
            <v>0</v>
          </cell>
          <cell r="BZ5">
            <v>0</v>
          </cell>
          <cell r="CA5">
            <v>0</v>
          </cell>
          <cell r="CB5">
            <v>7490</v>
          </cell>
          <cell r="CC5" t="str">
            <v>M6</v>
          </cell>
        </row>
        <row r="6">
          <cell r="B6" t="str">
            <v>12290 DE 2021</v>
          </cell>
          <cell r="C6">
            <v>21181574</v>
          </cell>
          <cell r="D6" t="str">
            <v>MYRIAM RAMIREZ MADRIGAL</v>
          </cell>
          <cell r="E6" t="str">
            <v>Contrato de Prestación de Servicios</v>
          </cell>
          <cell r="F6" t="str">
            <v>EL CONTRATISTA SE COMPROMETE CON LA UNIVERSIDAD DE LOS LLANOS A PRESTAR LOS SERVICIOS COMO TÉCNICO EN FORMA EFICIENTE Y EFICAZ APOYANDO EL FORTALECIMIENTO DE LOS DIFERENTES PROCESOS EN EL CENTRO DE IDIOMAS DE LA FACULTAD DE CIENCIAS HUMANAS Y DE LA EDUCACIÓN.</v>
          </cell>
          <cell r="G6">
            <v>44208</v>
          </cell>
          <cell r="H6">
            <v>10739361</v>
          </cell>
          <cell r="I6" t="str">
            <v>Cinco (05) meses y veintitrés (23) días calendario</v>
          </cell>
          <cell r="J6">
            <v>44208</v>
          </cell>
          <cell r="K6">
            <v>44381</v>
          </cell>
          <cell r="L6" t="str">
            <v>NO APLICA</v>
          </cell>
          <cell r="M6">
            <v>7</v>
          </cell>
          <cell r="N6">
            <v>1179467</v>
          </cell>
          <cell r="O6">
            <v>44208</v>
          </cell>
          <cell r="P6">
            <v>44227</v>
          </cell>
          <cell r="Q6">
            <v>1862317</v>
          </cell>
          <cell r="R6">
            <v>44228</v>
          </cell>
          <cell r="S6">
            <v>44255</v>
          </cell>
          <cell r="T6">
            <v>1862317</v>
          </cell>
          <cell r="U6">
            <v>44256</v>
          </cell>
          <cell r="V6">
            <v>44286</v>
          </cell>
          <cell r="W6">
            <v>1862317</v>
          </cell>
          <cell r="X6">
            <v>44287</v>
          </cell>
          <cell r="Y6">
            <v>44316</v>
          </cell>
          <cell r="Z6">
            <v>1862317</v>
          </cell>
          <cell r="AA6">
            <v>44317</v>
          </cell>
          <cell r="AB6">
            <v>44347</v>
          </cell>
          <cell r="AC6">
            <v>1862317</v>
          </cell>
          <cell r="AD6">
            <v>44348</v>
          </cell>
          <cell r="AE6">
            <v>44377</v>
          </cell>
          <cell r="AF6">
            <v>248309</v>
          </cell>
          <cell r="AG6">
            <v>44378</v>
          </cell>
          <cell r="AH6">
            <v>44381</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t="str">
            <v>Facultad de Ciencias Humanas y de la Educación</v>
          </cell>
          <cell r="AX6" t="str">
            <v>LUZ HAYDEE GONZÁLEZ OCAMPO</v>
          </cell>
          <cell r="AY6" t="str">
            <v>Decano de la Facultad de Ciencias Humanas y de la Educación</v>
          </cell>
          <cell r="AZ6">
            <v>4</v>
          </cell>
          <cell r="BA6">
            <v>44208.561921296299</v>
          </cell>
          <cell r="BB6">
            <v>101076334</v>
          </cell>
          <cell r="BC6">
            <v>32</v>
          </cell>
          <cell r="BD6">
            <v>44208</v>
          </cell>
          <cell r="BE6">
            <v>10739361</v>
          </cell>
          <cell r="BF6" t="str">
            <v xml:space="preserve">NOTIFICADO </v>
          </cell>
          <cell r="BG6">
            <v>0</v>
          </cell>
          <cell r="BH6">
            <v>0</v>
          </cell>
          <cell r="BI6">
            <v>0</v>
          </cell>
          <cell r="BJ6">
            <v>0</v>
          </cell>
          <cell r="BK6">
            <v>0</v>
          </cell>
          <cell r="BL6">
            <v>0</v>
          </cell>
          <cell r="BM6">
            <v>0</v>
          </cell>
          <cell r="BN6">
            <v>0</v>
          </cell>
          <cell r="BO6">
            <v>0</v>
          </cell>
          <cell r="BP6">
            <v>0</v>
          </cell>
          <cell r="BQ6">
            <v>0</v>
          </cell>
          <cell r="BR6">
            <v>21181574.800000001</v>
          </cell>
          <cell r="BS6">
            <v>44208</v>
          </cell>
          <cell r="BT6">
            <v>743</v>
          </cell>
          <cell r="BU6" t="str">
            <v>56503</v>
          </cell>
          <cell r="BV6">
            <v>0</v>
          </cell>
          <cell r="BW6">
            <v>0</v>
          </cell>
          <cell r="BX6">
            <v>0</v>
          </cell>
          <cell r="BY6">
            <v>0</v>
          </cell>
          <cell r="BZ6">
            <v>0</v>
          </cell>
          <cell r="CA6">
            <v>0</v>
          </cell>
          <cell r="CB6">
            <v>8299</v>
          </cell>
          <cell r="CC6" t="str">
            <v>M6</v>
          </cell>
        </row>
        <row r="7">
          <cell r="B7" t="str">
            <v>12291 DE 2021</v>
          </cell>
          <cell r="C7">
            <v>40404211</v>
          </cell>
          <cell r="D7" t="str">
            <v>LUZ AYDIBE BLANDON MARTINEZ</v>
          </cell>
          <cell r="E7" t="str">
            <v>Contrato de Prestación de Servicios Profesionales</v>
          </cell>
          <cell r="F7" t="str">
            <v>EL CONTRATISTA SE COMPROMETE CON LA UNIVERSIDAD DE LOS LLANOS A PRESTAR LOS SERVICIOS COMO PROFESIONAL CON MAESTRÍA EN FORMA EFICIENTE Y EFICAZ APOYANDO EL FORTALECIMIENTO DE LOS DIFERENTES PROCESOS EN EL CENTRO DE IDIOMAS DE LA FACULTAD DE CIENCIAS HUMANAS Y DE LA EDUCACIÓN.</v>
          </cell>
          <cell r="G7">
            <v>44208</v>
          </cell>
          <cell r="H7">
            <v>25269084</v>
          </cell>
          <cell r="I7" t="str">
            <v>Cinco (05) meses y veintitrés (23) días calendario</v>
          </cell>
          <cell r="J7">
            <v>44208</v>
          </cell>
          <cell r="K7">
            <v>44381</v>
          </cell>
          <cell r="L7" t="str">
            <v>NO APLICA</v>
          </cell>
          <cell r="M7">
            <v>7</v>
          </cell>
          <cell r="N7">
            <v>2775217</v>
          </cell>
          <cell r="O7">
            <v>44208</v>
          </cell>
          <cell r="P7">
            <v>44227</v>
          </cell>
          <cell r="Q7">
            <v>4381922</v>
          </cell>
          <cell r="R7">
            <v>44228</v>
          </cell>
          <cell r="S7">
            <v>44255</v>
          </cell>
          <cell r="T7">
            <v>4381922</v>
          </cell>
          <cell r="U7">
            <v>44256</v>
          </cell>
          <cell r="V7">
            <v>44286</v>
          </cell>
          <cell r="W7">
            <v>4381922</v>
          </cell>
          <cell r="X7">
            <v>44287</v>
          </cell>
          <cell r="Y7">
            <v>44316</v>
          </cell>
          <cell r="Z7">
            <v>4381922</v>
          </cell>
          <cell r="AA7">
            <v>44317</v>
          </cell>
          <cell r="AB7">
            <v>44347</v>
          </cell>
          <cell r="AC7">
            <v>4381922</v>
          </cell>
          <cell r="AD7">
            <v>44348</v>
          </cell>
          <cell r="AE7">
            <v>44377</v>
          </cell>
          <cell r="AF7">
            <v>584257</v>
          </cell>
          <cell r="AG7">
            <v>44378</v>
          </cell>
          <cell r="AH7">
            <v>44381</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t="str">
            <v>Facultad de Ciencias Humanas y de la Educación</v>
          </cell>
          <cell r="AX7" t="str">
            <v>LUZ HAYDEE GONZÁLEZ OCAMPO</v>
          </cell>
          <cell r="AY7" t="str">
            <v>Decano de la Facultad de Ciencias Humanas y de la Educación</v>
          </cell>
          <cell r="AZ7">
            <v>4</v>
          </cell>
          <cell r="BA7">
            <v>44208.561921296299</v>
          </cell>
          <cell r="BB7">
            <v>101076334</v>
          </cell>
          <cell r="BC7">
            <v>38</v>
          </cell>
          <cell r="BD7">
            <v>44208</v>
          </cell>
          <cell r="BE7">
            <v>25269084</v>
          </cell>
          <cell r="BF7" t="str">
            <v xml:space="preserve">NOTIFICADO </v>
          </cell>
          <cell r="BG7">
            <v>0</v>
          </cell>
          <cell r="BH7">
            <v>0</v>
          </cell>
          <cell r="BI7">
            <v>0</v>
          </cell>
          <cell r="BJ7">
            <v>0</v>
          </cell>
          <cell r="BK7">
            <v>0</v>
          </cell>
          <cell r="BL7">
            <v>0</v>
          </cell>
          <cell r="BM7">
            <v>0</v>
          </cell>
          <cell r="BN7">
            <v>0</v>
          </cell>
          <cell r="BO7">
            <v>0</v>
          </cell>
          <cell r="BP7">
            <v>0</v>
          </cell>
          <cell r="BQ7">
            <v>0</v>
          </cell>
          <cell r="BR7">
            <v>40404211</v>
          </cell>
          <cell r="BS7">
            <v>44208</v>
          </cell>
          <cell r="BT7">
            <v>743</v>
          </cell>
          <cell r="BU7" t="str">
            <v>56503</v>
          </cell>
          <cell r="BV7">
            <v>0</v>
          </cell>
          <cell r="BW7">
            <v>0</v>
          </cell>
          <cell r="BX7">
            <v>0</v>
          </cell>
          <cell r="BY7">
            <v>0</v>
          </cell>
          <cell r="BZ7">
            <v>0</v>
          </cell>
          <cell r="CA7">
            <v>0</v>
          </cell>
          <cell r="CB7">
            <v>8544</v>
          </cell>
          <cell r="CC7" t="str">
            <v>M3</v>
          </cell>
        </row>
        <row r="8">
          <cell r="B8" t="str">
            <v>12292 DE 2021</v>
          </cell>
          <cell r="C8">
            <v>1121885070</v>
          </cell>
          <cell r="D8" t="str">
            <v xml:space="preserve">ERICSON CAMILO BALLEN QUINTERO </v>
          </cell>
          <cell r="E8" t="str">
            <v>Contrato de Prestación de Servicios</v>
          </cell>
          <cell r="F8" t="str">
            <v>EL CONTRATISTA SE COMPROMETE CON LA UNIVERSIDAD DE LOS LLANOS A PRESTAR LOS SERVICIOS COMO TÉCNICO EN FORMA EFICIENTE Y EFICAZ APOYANDO EL FORTALECIMIENTO DE LOS DIFERENTES PROCESOS EN EL CENTRO DE IDIOMAS DE LA FACULTAD DE CIENCIAS HUMANAS Y DE LA EDUCACIÓN.</v>
          </cell>
          <cell r="G8">
            <v>44208</v>
          </cell>
          <cell r="H8">
            <v>12002815</v>
          </cell>
          <cell r="I8" t="str">
            <v>Cinco (05) meses y veintitrés (23) días calendario</v>
          </cell>
          <cell r="J8">
            <v>44208</v>
          </cell>
          <cell r="K8">
            <v>44381</v>
          </cell>
          <cell r="L8" t="str">
            <v>NO APLICA</v>
          </cell>
          <cell r="M8">
            <v>7</v>
          </cell>
          <cell r="N8">
            <v>1318228</v>
          </cell>
          <cell r="O8">
            <v>44208</v>
          </cell>
          <cell r="P8">
            <v>44227</v>
          </cell>
          <cell r="Q8">
            <v>2081413</v>
          </cell>
          <cell r="R8">
            <v>44228</v>
          </cell>
          <cell r="S8">
            <v>44255</v>
          </cell>
          <cell r="T8">
            <v>2081413</v>
          </cell>
          <cell r="U8">
            <v>44256</v>
          </cell>
          <cell r="V8">
            <v>44286</v>
          </cell>
          <cell r="W8">
            <v>2081413</v>
          </cell>
          <cell r="X8">
            <v>44287</v>
          </cell>
          <cell r="Y8">
            <v>44316</v>
          </cell>
          <cell r="Z8">
            <v>2081413</v>
          </cell>
          <cell r="AA8">
            <v>44317</v>
          </cell>
          <cell r="AB8">
            <v>44347</v>
          </cell>
          <cell r="AC8">
            <v>2081413</v>
          </cell>
          <cell r="AD8">
            <v>44348</v>
          </cell>
          <cell r="AE8">
            <v>44377</v>
          </cell>
          <cell r="AF8">
            <v>277522</v>
          </cell>
          <cell r="AG8">
            <v>44378</v>
          </cell>
          <cell r="AH8">
            <v>44381</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t="str">
            <v>Facultad de Ciencias Humanas y de la Educación</v>
          </cell>
          <cell r="AX8" t="str">
            <v>LUZ HAYDEE GONZÁLEZ OCAMPO</v>
          </cell>
          <cell r="AY8" t="str">
            <v>Decano de la Facultad de Ciencias Humanas y de la Educación</v>
          </cell>
          <cell r="AZ8">
            <v>4</v>
          </cell>
          <cell r="BA8">
            <v>44208.561921296299</v>
          </cell>
          <cell r="BB8">
            <v>101076334</v>
          </cell>
          <cell r="BC8">
            <v>33</v>
          </cell>
          <cell r="BD8">
            <v>44208</v>
          </cell>
          <cell r="BE8">
            <v>12002815</v>
          </cell>
          <cell r="BF8" t="str">
            <v xml:space="preserve">NOTIFICADO </v>
          </cell>
          <cell r="BG8">
            <v>0</v>
          </cell>
          <cell r="BH8">
            <v>0</v>
          </cell>
          <cell r="BI8">
            <v>0</v>
          </cell>
          <cell r="BJ8">
            <v>0</v>
          </cell>
          <cell r="BK8">
            <v>0</v>
          </cell>
          <cell r="BL8">
            <v>0</v>
          </cell>
          <cell r="BM8">
            <v>0</v>
          </cell>
          <cell r="BN8">
            <v>0</v>
          </cell>
          <cell r="BO8">
            <v>0</v>
          </cell>
          <cell r="BP8">
            <v>0</v>
          </cell>
          <cell r="BQ8">
            <v>0</v>
          </cell>
          <cell r="BR8">
            <v>1121885070</v>
          </cell>
          <cell r="BS8">
            <v>44208</v>
          </cell>
          <cell r="BT8">
            <v>743</v>
          </cell>
          <cell r="BU8" t="str">
            <v>56503</v>
          </cell>
          <cell r="BV8">
            <v>0</v>
          </cell>
          <cell r="BW8">
            <v>0</v>
          </cell>
          <cell r="BX8">
            <v>0</v>
          </cell>
          <cell r="BY8">
            <v>0</v>
          </cell>
          <cell r="BZ8">
            <v>0</v>
          </cell>
          <cell r="CA8">
            <v>0</v>
          </cell>
          <cell r="CB8">
            <v>9609</v>
          </cell>
          <cell r="CC8" t="str">
            <v>M6</v>
          </cell>
        </row>
        <row r="9">
          <cell r="B9" t="str">
            <v>12293 DE 2021</v>
          </cell>
          <cell r="C9">
            <v>40390119</v>
          </cell>
          <cell r="D9" t="str">
            <v>CLAUDIA ANGELICA PRIETO CASAS</v>
          </cell>
          <cell r="E9" t="str">
            <v>Contrato de Prestación de Servicios</v>
          </cell>
          <cell r="F9" t="str">
            <v>EL CONTRATISTA SE COMPROMETE CON LA UNIVERSIDAD DE LOS LLANOS A PRESTAR LOS SERVICIOS EN FORMA EFICIENTE Y EFICAZ APOYANDO EL FORTALECIMIENTO DE LOS DIFERENTES PROCESOS EN EL CENTRO DE IDIOMAS DE LA FACULTAD DE CIENCIAS HUMANAS Y DE LA EDUCACIÓN.</v>
          </cell>
          <cell r="G9">
            <v>44208</v>
          </cell>
          <cell r="H9">
            <v>10739361</v>
          </cell>
          <cell r="I9" t="str">
            <v>Cinco (05) meses y veintitrés (23) días calendario</v>
          </cell>
          <cell r="J9">
            <v>44208</v>
          </cell>
          <cell r="K9">
            <v>44381</v>
          </cell>
          <cell r="L9" t="str">
            <v>NO APLICA</v>
          </cell>
          <cell r="M9">
            <v>7</v>
          </cell>
          <cell r="N9">
            <v>1179467</v>
          </cell>
          <cell r="O9">
            <v>44208</v>
          </cell>
          <cell r="P9">
            <v>44227</v>
          </cell>
          <cell r="Q9">
            <v>1862317</v>
          </cell>
          <cell r="R9">
            <v>44228</v>
          </cell>
          <cell r="S9">
            <v>44255</v>
          </cell>
          <cell r="T9">
            <v>1862317</v>
          </cell>
          <cell r="U9">
            <v>44256</v>
          </cell>
          <cell r="V9">
            <v>44286</v>
          </cell>
          <cell r="W9">
            <v>1862317</v>
          </cell>
          <cell r="X9">
            <v>44287</v>
          </cell>
          <cell r="Y9">
            <v>44316</v>
          </cell>
          <cell r="Z9">
            <v>1862317</v>
          </cell>
          <cell r="AA9">
            <v>44317</v>
          </cell>
          <cell r="AB9">
            <v>44347</v>
          </cell>
          <cell r="AC9">
            <v>1862317</v>
          </cell>
          <cell r="AD9">
            <v>44348</v>
          </cell>
          <cell r="AE9">
            <v>44377</v>
          </cell>
          <cell r="AF9">
            <v>248309</v>
          </cell>
          <cell r="AG9">
            <v>44378</v>
          </cell>
          <cell r="AH9">
            <v>44381</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t="str">
            <v>Facultad de Ciencias Humanas y de la Educación</v>
          </cell>
          <cell r="AX9" t="str">
            <v>LUZ HAYDEE GONZÁLEZ OCAMPO</v>
          </cell>
          <cell r="AY9" t="str">
            <v>Decano de la Facultad de Ciencias Humanas y de la Educación</v>
          </cell>
          <cell r="AZ9">
            <v>4</v>
          </cell>
          <cell r="BA9">
            <v>44208.561921296299</v>
          </cell>
          <cell r="BB9">
            <v>101076334</v>
          </cell>
          <cell r="BC9">
            <v>34</v>
          </cell>
          <cell r="BD9">
            <v>44208</v>
          </cell>
          <cell r="BE9">
            <v>10739361</v>
          </cell>
          <cell r="BF9" t="str">
            <v xml:space="preserve">NOTIFICADO </v>
          </cell>
          <cell r="BG9">
            <v>0</v>
          </cell>
          <cell r="BH9">
            <v>0</v>
          </cell>
          <cell r="BI9">
            <v>0</v>
          </cell>
          <cell r="BJ9">
            <v>0</v>
          </cell>
          <cell r="BK9">
            <v>0</v>
          </cell>
          <cell r="BL9">
            <v>0</v>
          </cell>
          <cell r="BM9">
            <v>0</v>
          </cell>
          <cell r="BN9">
            <v>0</v>
          </cell>
          <cell r="BO9">
            <v>0</v>
          </cell>
          <cell r="BP9">
            <v>0</v>
          </cell>
          <cell r="BQ9">
            <v>0</v>
          </cell>
          <cell r="BR9">
            <v>40390119</v>
          </cell>
          <cell r="BS9">
            <v>44208</v>
          </cell>
          <cell r="BT9">
            <v>743</v>
          </cell>
          <cell r="BU9" t="str">
            <v>56503</v>
          </cell>
          <cell r="BV9">
            <v>0</v>
          </cell>
          <cell r="BW9">
            <v>0</v>
          </cell>
          <cell r="BX9">
            <v>0</v>
          </cell>
          <cell r="BY9">
            <v>0</v>
          </cell>
          <cell r="BZ9">
            <v>0</v>
          </cell>
          <cell r="CA9">
            <v>0</v>
          </cell>
          <cell r="CB9">
            <v>8299</v>
          </cell>
          <cell r="CC9" t="str">
            <v>M6</v>
          </cell>
        </row>
        <row r="10">
          <cell r="B10" t="str">
            <v>12294 DE 2021</v>
          </cell>
          <cell r="C10">
            <v>17417153</v>
          </cell>
          <cell r="D10" t="str">
            <v xml:space="preserve">JOSE WILSON GARZON ARANGO </v>
          </cell>
          <cell r="E10" t="str">
            <v>Contrato de Prestación de Servicios Profesionales</v>
          </cell>
          <cell r="F10"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10">
            <v>44208</v>
          </cell>
          <cell r="H10">
            <v>15161449</v>
          </cell>
          <cell r="I10" t="str">
            <v>Cinco (05) meses y veintitrés (23) días calendario</v>
          </cell>
          <cell r="J10">
            <v>44208</v>
          </cell>
          <cell r="K10">
            <v>44381</v>
          </cell>
          <cell r="L10" t="str">
            <v>NO APLICA</v>
          </cell>
          <cell r="M10">
            <v>7</v>
          </cell>
          <cell r="N10">
            <v>1665130</v>
          </cell>
          <cell r="O10">
            <v>44208</v>
          </cell>
          <cell r="P10">
            <v>44227</v>
          </cell>
          <cell r="Q10">
            <v>2629153</v>
          </cell>
          <cell r="R10">
            <v>44228</v>
          </cell>
          <cell r="S10">
            <v>44255</v>
          </cell>
          <cell r="T10">
            <v>2629153</v>
          </cell>
          <cell r="U10">
            <v>44256</v>
          </cell>
          <cell r="V10">
            <v>44286</v>
          </cell>
          <cell r="W10">
            <v>2629153</v>
          </cell>
          <cell r="X10">
            <v>44287</v>
          </cell>
          <cell r="Y10">
            <v>44316</v>
          </cell>
          <cell r="Z10">
            <v>2629153</v>
          </cell>
          <cell r="AA10">
            <v>44317</v>
          </cell>
          <cell r="AB10">
            <v>44347</v>
          </cell>
          <cell r="AC10">
            <v>2629153</v>
          </cell>
          <cell r="AD10">
            <v>44348</v>
          </cell>
          <cell r="AE10">
            <v>44377</v>
          </cell>
          <cell r="AF10">
            <v>350554</v>
          </cell>
          <cell r="AG10">
            <v>44378</v>
          </cell>
          <cell r="AH10">
            <v>44381</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t="str">
            <v>Facultad de Ciencias Humanas y de la Educación</v>
          </cell>
          <cell r="AX10" t="str">
            <v>LUZ HAYDEE GONZÁLEZ OCAMPO</v>
          </cell>
          <cell r="AY10" t="str">
            <v>Decano de la Facultad de Ciencias Humanas y de la Educación</v>
          </cell>
          <cell r="AZ10">
            <v>4</v>
          </cell>
          <cell r="BA10">
            <v>44208.561921296299</v>
          </cell>
          <cell r="BB10">
            <v>101076334</v>
          </cell>
          <cell r="BC10">
            <v>35</v>
          </cell>
          <cell r="BD10">
            <v>44208</v>
          </cell>
          <cell r="BE10">
            <v>15161449</v>
          </cell>
          <cell r="BF10" t="str">
            <v xml:space="preserve">NOTIFICADO </v>
          </cell>
          <cell r="BG10">
            <v>0</v>
          </cell>
          <cell r="BH10">
            <v>0</v>
          </cell>
          <cell r="BI10">
            <v>0</v>
          </cell>
          <cell r="BJ10">
            <v>0</v>
          </cell>
          <cell r="BK10">
            <v>0</v>
          </cell>
          <cell r="BL10">
            <v>0</v>
          </cell>
          <cell r="BM10">
            <v>0</v>
          </cell>
          <cell r="BN10">
            <v>0</v>
          </cell>
          <cell r="BO10">
            <v>0</v>
          </cell>
          <cell r="BP10">
            <v>0</v>
          </cell>
          <cell r="BQ10">
            <v>0</v>
          </cell>
          <cell r="BR10">
            <v>17417153.100000001</v>
          </cell>
          <cell r="BS10">
            <v>44208</v>
          </cell>
          <cell r="BT10">
            <v>743</v>
          </cell>
          <cell r="BU10" t="str">
            <v>56503</v>
          </cell>
          <cell r="BV10">
            <v>0</v>
          </cell>
          <cell r="BW10">
            <v>0</v>
          </cell>
          <cell r="BX10">
            <v>0</v>
          </cell>
          <cell r="BY10">
            <v>0</v>
          </cell>
          <cell r="BZ10">
            <v>0</v>
          </cell>
          <cell r="CA10">
            <v>0</v>
          </cell>
          <cell r="CB10">
            <v>7010</v>
          </cell>
          <cell r="CC10" t="str">
            <v>M6</v>
          </cell>
        </row>
        <row r="11">
          <cell r="B11" t="str">
            <v>12295 DE 2021</v>
          </cell>
          <cell r="C11">
            <v>1121887559</v>
          </cell>
          <cell r="D11" t="str">
            <v>LAURA ISABEL RAMOS MARTINEZ</v>
          </cell>
          <cell r="E11" t="str">
            <v>Contrato de Prestación de Servicios Profesionales</v>
          </cell>
          <cell r="F11"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11">
            <v>44208</v>
          </cell>
          <cell r="H11">
            <v>15161449</v>
          </cell>
          <cell r="I11" t="str">
            <v>Cinco (05) meses y veintitrés (23) días calendario</v>
          </cell>
          <cell r="J11">
            <v>44208</v>
          </cell>
          <cell r="K11">
            <v>44381</v>
          </cell>
          <cell r="L11" t="str">
            <v>NO APLICA</v>
          </cell>
          <cell r="M11">
            <v>7</v>
          </cell>
          <cell r="N11">
            <v>1665130</v>
          </cell>
          <cell r="O11">
            <v>44208</v>
          </cell>
          <cell r="P11">
            <v>44227</v>
          </cell>
          <cell r="Q11">
            <v>2629153</v>
          </cell>
          <cell r="R11">
            <v>44228</v>
          </cell>
          <cell r="S11">
            <v>44255</v>
          </cell>
          <cell r="T11">
            <v>2629153</v>
          </cell>
          <cell r="U11">
            <v>44256</v>
          </cell>
          <cell r="V11">
            <v>44286</v>
          </cell>
          <cell r="W11">
            <v>2629153</v>
          </cell>
          <cell r="X11">
            <v>44287</v>
          </cell>
          <cell r="Y11">
            <v>44316</v>
          </cell>
          <cell r="Z11">
            <v>2629153</v>
          </cell>
          <cell r="AA11">
            <v>44317</v>
          </cell>
          <cell r="AB11">
            <v>44347</v>
          </cell>
          <cell r="AC11">
            <v>2629153</v>
          </cell>
          <cell r="AD11">
            <v>44348</v>
          </cell>
          <cell r="AE11">
            <v>44377</v>
          </cell>
          <cell r="AF11">
            <v>350554</v>
          </cell>
          <cell r="AG11">
            <v>44378</v>
          </cell>
          <cell r="AH11">
            <v>44381</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t="str">
            <v>Facultad de Ciencias Humanas y de la Educación</v>
          </cell>
          <cell r="AX11" t="str">
            <v>LUZ HAYDEE GONZÁLEZ OCAMPO</v>
          </cell>
          <cell r="AY11" t="str">
            <v>Decano de la Facultad de Ciencias Humanas y de la Educación</v>
          </cell>
          <cell r="AZ11">
            <v>4</v>
          </cell>
          <cell r="BA11">
            <v>44208.561921296299</v>
          </cell>
          <cell r="BB11">
            <v>101076334</v>
          </cell>
          <cell r="BC11">
            <v>36</v>
          </cell>
          <cell r="BD11">
            <v>44208</v>
          </cell>
          <cell r="BE11">
            <v>15161449</v>
          </cell>
          <cell r="BF11" t="str">
            <v xml:space="preserve">NOTIFICADO </v>
          </cell>
          <cell r="BG11">
            <v>0</v>
          </cell>
          <cell r="BH11">
            <v>0</v>
          </cell>
          <cell r="BI11">
            <v>0</v>
          </cell>
          <cell r="BJ11">
            <v>0</v>
          </cell>
          <cell r="BK11">
            <v>0</v>
          </cell>
          <cell r="BL11">
            <v>0</v>
          </cell>
          <cell r="BM11">
            <v>0</v>
          </cell>
          <cell r="BN11">
            <v>0</v>
          </cell>
          <cell r="BO11">
            <v>0</v>
          </cell>
          <cell r="BP11">
            <v>0</v>
          </cell>
          <cell r="BQ11">
            <v>0</v>
          </cell>
          <cell r="BR11">
            <v>1121887559.0999999</v>
          </cell>
          <cell r="BS11">
            <v>44208</v>
          </cell>
          <cell r="BT11">
            <v>743</v>
          </cell>
          <cell r="BU11" t="str">
            <v>56503</v>
          </cell>
          <cell r="BV11">
            <v>0</v>
          </cell>
          <cell r="BW11">
            <v>0</v>
          </cell>
          <cell r="BX11">
            <v>0</v>
          </cell>
          <cell r="BY11">
            <v>0</v>
          </cell>
          <cell r="BZ11">
            <v>0</v>
          </cell>
          <cell r="CA11">
            <v>0</v>
          </cell>
          <cell r="CB11">
            <v>8512</v>
          </cell>
          <cell r="CC11" t="str">
            <v>M3</v>
          </cell>
        </row>
        <row r="12">
          <cell r="B12" t="str">
            <v>12296 DE 2021</v>
          </cell>
          <cell r="C12">
            <v>86060931</v>
          </cell>
          <cell r="D12" t="str">
            <v>JOSE HELI CASTRO QUEVEDO</v>
          </cell>
          <cell r="E12" t="str">
            <v>Contrato de Prestación de Servicios</v>
          </cell>
          <cell r="F12" t="str">
            <v>EL CONTRATISTA SE COMPROMETE CON LA UNIVERSIDAD DE LOS LLANOS A PRESTAR LOS SERVICIOS COMO AUXILIAR DE ENFERMERÍA EN FORMA EFICIENTE Y EFICAZ,  APOYANDO EL FORTALECIMIENTO DE LOS DIFERENTES PROCESOS DE PROMOCIÓN Y FOMENTO DE HÁBITOS DE VIDA SALUDABLES EN EL CENTRO DE IDIOMAS DE LA FACULTAD DE CIENCIAS HUMANAS Y DE LA EDUCACIÓN.</v>
          </cell>
          <cell r="G12">
            <v>44208</v>
          </cell>
          <cell r="H12">
            <v>12002815</v>
          </cell>
          <cell r="I12" t="str">
            <v>Cinco (05) meses y veintitrés (23) días calendario</v>
          </cell>
          <cell r="J12">
            <v>44208</v>
          </cell>
          <cell r="K12">
            <v>44381</v>
          </cell>
          <cell r="L12" t="str">
            <v>NO APLICA</v>
          </cell>
          <cell r="M12">
            <v>7</v>
          </cell>
          <cell r="N12">
            <v>1318228</v>
          </cell>
          <cell r="O12">
            <v>44208</v>
          </cell>
          <cell r="P12">
            <v>44227</v>
          </cell>
          <cell r="Q12">
            <v>2081413</v>
          </cell>
          <cell r="R12">
            <v>44228</v>
          </cell>
          <cell r="S12">
            <v>44255</v>
          </cell>
          <cell r="T12">
            <v>2081413</v>
          </cell>
          <cell r="U12">
            <v>44256</v>
          </cell>
          <cell r="V12">
            <v>44286</v>
          </cell>
          <cell r="W12">
            <v>2081413</v>
          </cell>
          <cell r="X12">
            <v>44287</v>
          </cell>
          <cell r="Y12">
            <v>44316</v>
          </cell>
          <cell r="Z12">
            <v>2081413</v>
          </cell>
          <cell r="AA12">
            <v>44317</v>
          </cell>
          <cell r="AB12">
            <v>44347</v>
          </cell>
          <cell r="AC12">
            <v>2081413</v>
          </cell>
          <cell r="AD12">
            <v>44348</v>
          </cell>
          <cell r="AE12">
            <v>44377</v>
          </cell>
          <cell r="AF12">
            <v>277522</v>
          </cell>
          <cell r="AG12">
            <v>44378</v>
          </cell>
          <cell r="AH12">
            <v>44381</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t="str">
            <v>Facultad de Ciencias Humanas y de la Educación</v>
          </cell>
          <cell r="AX12" t="str">
            <v>JUAN CARLOS PEÑA TIJO</v>
          </cell>
          <cell r="AY12" t="str">
            <v>Jefe de Oficina</v>
          </cell>
          <cell r="AZ12">
            <v>4</v>
          </cell>
          <cell r="BA12">
            <v>44208.561921296299</v>
          </cell>
          <cell r="BB12">
            <v>101076334</v>
          </cell>
          <cell r="BC12">
            <v>37</v>
          </cell>
          <cell r="BD12">
            <v>44208</v>
          </cell>
          <cell r="BE12">
            <v>12002815</v>
          </cell>
          <cell r="BF12" t="str">
            <v xml:space="preserve">NOTIFICADO </v>
          </cell>
          <cell r="BG12">
            <v>0</v>
          </cell>
          <cell r="BH12">
            <v>0</v>
          </cell>
          <cell r="BI12">
            <v>0</v>
          </cell>
          <cell r="BJ12">
            <v>0</v>
          </cell>
          <cell r="BK12">
            <v>0</v>
          </cell>
          <cell r="BL12">
            <v>0</v>
          </cell>
          <cell r="BM12">
            <v>0</v>
          </cell>
          <cell r="BN12">
            <v>0</v>
          </cell>
          <cell r="BO12">
            <v>0</v>
          </cell>
          <cell r="BP12">
            <v>0</v>
          </cell>
          <cell r="BQ12">
            <v>0</v>
          </cell>
          <cell r="BR12">
            <v>86060931</v>
          </cell>
          <cell r="BS12">
            <v>44208</v>
          </cell>
          <cell r="BT12">
            <v>743</v>
          </cell>
          <cell r="BU12" t="str">
            <v>56503</v>
          </cell>
          <cell r="BV12">
            <v>0</v>
          </cell>
          <cell r="BW12">
            <v>0</v>
          </cell>
          <cell r="BX12">
            <v>0</v>
          </cell>
          <cell r="BY12">
            <v>0</v>
          </cell>
          <cell r="BZ12">
            <v>0</v>
          </cell>
          <cell r="CA12">
            <v>0</v>
          </cell>
          <cell r="CB12">
            <v>7490</v>
          </cell>
          <cell r="CC12" t="str">
            <v>M6</v>
          </cell>
        </row>
        <row r="13">
          <cell r="B13" t="str">
            <v>12299 DE 2021</v>
          </cell>
          <cell r="C13">
            <v>1121929257</v>
          </cell>
          <cell r="D13" t="str">
            <v>LINA MARCELA RAMOS BARRERA</v>
          </cell>
          <cell r="E13" t="str">
            <v>Contrato de Prestación de Servicios Profesionales</v>
          </cell>
          <cell r="F13" t="str">
            <v>EL CONTRATISTA SE COMPROMETE CON LA UNIVERSIDAD DE LOS LLANOS A PRESTAR LOS SERVICIOS COMO PROFESIONAL EN FORMA EFICIENTE Y EFICAZ APOYANDO EL FORTALECIMIENTO EN LAS ACTIVIDADES DE GESTIÓN JURÍDICA DE LA OFICINA ASESORA JURÍDICA.</v>
          </cell>
          <cell r="G13">
            <v>44208</v>
          </cell>
          <cell r="H13">
            <v>15161449</v>
          </cell>
          <cell r="I13" t="str">
            <v>Cinco (05) meses y veintitrés (23) días calendario</v>
          </cell>
          <cell r="J13">
            <v>44208</v>
          </cell>
          <cell r="K13">
            <v>44381</v>
          </cell>
          <cell r="L13" t="str">
            <v>NO APLICA</v>
          </cell>
          <cell r="M13">
            <v>7</v>
          </cell>
          <cell r="N13">
            <v>1665130</v>
          </cell>
          <cell r="O13">
            <v>44208</v>
          </cell>
          <cell r="P13">
            <v>44227</v>
          </cell>
          <cell r="Q13">
            <v>2629153</v>
          </cell>
          <cell r="R13">
            <v>44228</v>
          </cell>
          <cell r="S13">
            <v>44255</v>
          </cell>
          <cell r="T13">
            <v>2629153</v>
          </cell>
          <cell r="U13">
            <v>44256</v>
          </cell>
          <cell r="V13">
            <v>44286</v>
          </cell>
          <cell r="W13">
            <v>525831</v>
          </cell>
          <cell r="X13">
            <v>44287</v>
          </cell>
          <cell r="Y13">
            <v>44292</v>
          </cell>
          <cell r="Z13">
            <v>0</v>
          </cell>
          <cell r="AA13">
            <v>44317</v>
          </cell>
          <cell r="AB13">
            <v>44347</v>
          </cell>
          <cell r="AC13">
            <v>0</v>
          </cell>
          <cell r="AD13">
            <v>44348</v>
          </cell>
          <cell r="AE13">
            <v>44377</v>
          </cell>
          <cell r="AF13">
            <v>0</v>
          </cell>
          <cell r="AG13">
            <v>44378</v>
          </cell>
          <cell r="AH13">
            <v>44381</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t="str">
            <v>Oficina Asesora Jurídica</v>
          </cell>
          <cell r="AX13" t="str">
            <v>MEDARDO MEDINA MARTINEZ</v>
          </cell>
          <cell r="AY13" t="str">
            <v>Asesor Jurídico</v>
          </cell>
          <cell r="AZ13">
            <v>15</v>
          </cell>
          <cell r="BA13">
            <v>44208</v>
          </cell>
          <cell r="BB13">
            <v>839008900</v>
          </cell>
          <cell r="BC13">
            <v>41</v>
          </cell>
          <cell r="BD13">
            <v>44208</v>
          </cell>
          <cell r="BE13">
            <v>15161449</v>
          </cell>
          <cell r="BF13" t="str">
            <v xml:space="preserve">NOTIFICADO </v>
          </cell>
          <cell r="BG13">
            <v>0</v>
          </cell>
          <cell r="BH13">
            <v>0</v>
          </cell>
          <cell r="BI13">
            <v>0</v>
          </cell>
          <cell r="BJ13">
            <v>0</v>
          </cell>
          <cell r="BK13">
            <v>0</v>
          </cell>
          <cell r="BL13">
            <v>0</v>
          </cell>
          <cell r="BM13">
            <v>0</v>
          </cell>
          <cell r="BN13">
            <v>0</v>
          </cell>
          <cell r="BO13">
            <v>0</v>
          </cell>
          <cell r="BP13">
            <v>0</v>
          </cell>
          <cell r="BQ13">
            <v>0</v>
          </cell>
          <cell r="BR13">
            <v>1121929257</v>
          </cell>
          <cell r="BS13">
            <v>44208</v>
          </cell>
          <cell r="BT13">
            <v>583</v>
          </cell>
          <cell r="BU13" t="str">
            <v>210</v>
          </cell>
          <cell r="BV13">
            <v>0</v>
          </cell>
          <cell r="BW13">
            <v>0</v>
          </cell>
          <cell r="BX13">
            <v>0</v>
          </cell>
          <cell r="BY13">
            <v>0</v>
          </cell>
          <cell r="BZ13">
            <v>0</v>
          </cell>
          <cell r="CA13">
            <v>0</v>
          </cell>
          <cell r="CB13">
            <v>8299</v>
          </cell>
          <cell r="CC13" t="str">
            <v>M6</v>
          </cell>
        </row>
        <row r="14">
          <cell r="B14" t="str">
            <v>12310 DE 2021</v>
          </cell>
          <cell r="C14">
            <v>1074133987</v>
          </cell>
          <cell r="D14" t="str">
            <v xml:space="preserve">MAICOL YESID PARRADO RODRIGUEZ </v>
          </cell>
          <cell r="E14" t="str">
            <v>Contrato de Prestación de Servicios Profesionales</v>
          </cell>
          <cell r="F14" t="str">
            <v>EL CONTRATISTA SE COMPROMETE CON LA UNIVERSIDAD DE LOS LLANOS A PRESTAR LOS SERVICIOS COMO PROFESIONAL EN FORMA EFICIENTE Y EFICAZ APOYANDO EL FORTALECIMIENTO DE LOS DIFERENTES PROCESOS DEL ÁREA DE SISTEMAS.</v>
          </cell>
          <cell r="G14">
            <v>44208</v>
          </cell>
          <cell r="H14">
            <v>12634542</v>
          </cell>
          <cell r="I14" t="str">
            <v>Cinco (05) meses y veintitrés (23) días calendario</v>
          </cell>
          <cell r="J14">
            <v>44208</v>
          </cell>
          <cell r="K14">
            <v>44381</v>
          </cell>
          <cell r="L14" t="str">
            <v>NO APLICA</v>
          </cell>
          <cell r="M14">
            <v>7</v>
          </cell>
          <cell r="N14">
            <v>1387609</v>
          </cell>
          <cell r="O14">
            <v>44208</v>
          </cell>
          <cell r="P14">
            <v>44227</v>
          </cell>
          <cell r="Q14">
            <v>2190961</v>
          </cell>
          <cell r="R14">
            <v>44228</v>
          </cell>
          <cell r="S14">
            <v>44255</v>
          </cell>
          <cell r="T14">
            <v>2190961</v>
          </cell>
          <cell r="U14">
            <v>44256</v>
          </cell>
          <cell r="V14">
            <v>44286</v>
          </cell>
          <cell r="W14">
            <v>2190961</v>
          </cell>
          <cell r="X14">
            <v>44287</v>
          </cell>
          <cell r="Y14">
            <v>44316</v>
          </cell>
          <cell r="Z14">
            <v>511224</v>
          </cell>
          <cell r="AA14">
            <v>44317</v>
          </cell>
          <cell r="AB14">
            <v>44323</v>
          </cell>
          <cell r="AC14">
            <v>0</v>
          </cell>
          <cell r="AD14">
            <v>44348</v>
          </cell>
          <cell r="AE14">
            <v>44377</v>
          </cell>
          <cell r="AF14">
            <v>0</v>
          </cell>
          <cell r="AG14">
            <v>44378</v>
          </cell>
          <cell r="AH14">
            <v>44381</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t="str">
            <v>Área de Sistemas</v>
          </cell>
          <cell r="AX14" t="str">
            <v>JOSE ARMANDO GARZON BONILLA</v>
          </cell>
          <cell r="AY14" t="str">
            <v>Jefe de Oficina</v>
          </cell>
          <cell r="AZ14">
            <v>15</v>
          </cell>
          <cell r="BA14">
            <v>44208</v>
          </cell>
          <cell r="BB14">
            <v>839008900</v>
          </cell>
          <cell r="BC14">
            <v>52</v>
          </cell>
          <cell r="BD14">
            <v>44208</v>
          </cell>
          <cell r="BE14">
            <v>12634542</v>
          </cell>
          <cell r="BF14" t="str">
            <v xml:space="preserve">NOTIFICADO </v>
          </cell>
          <cell r="BG14">
            <v>0</v>
          </cell>
          <cell r="BH14">
            <v>0</v>
          </cell>
          <cell r="BI14">
            <v>0</v>
          </cell>
          <cell r="BJ14">
            <v>0</v>
          </cell>
          <cell r="BK14">
            <v>0</v>
          </cell>
          <cell r="BL14">
            <v>0</v>
          </cell>
          <cell r="BM14">
            <v>0</v>
          </cell>
          <cell r="BN14">
            <v>0</v>
          </cell>
          <cell r="BO14">
            <v>0</v>
          </cell>
          <cell r="BP14">
            <v>0</v>
          </cell>
          <cell r="BQ14">
            <v>0</v>
          </cell>
          <cell r="BR14">
            <v>1074133987.5</v>
          </cell>
          <cell r="BS14">
            <v>44208</v>
          </cell>
          <cell r="BT14">
            <v>583</v>
          </cell>
          <cell r="BU14" t="str">
            <v>447</v>
          </cell>
          <cell r="BV14">
            <v>0</v>
          </cell>
          <cell r="BW14">
            <v>0</v>
          </cell>
          <cell r="BX14">
            <v>0</v>
          </cell>
          <cell r="BY14">
            <v>0</v>
          </cell>
          <cell r="BZ14">
            <v>0</v>
          </cell>
          <cell r="CA14">
            <v>0</v>
          </cell>
          <cell r="CB14">
            <v>8299</v>
          </cell>
          <cell r="CC14" t="str">
            <v>M6</v>
          </cell>
        </row>
        <row r="15">
          <cell r="B15" t="str">
            <v>12314 DE 2021</v>
          </cell>
          <cell r="C15">
            <v>86086337</v>
          </cell>
          <cell r="D15" t="str">
            <v>DIEGO LEONARDO HUELGOS AGUDELO</v>
          </cell>
          <cell r="E15" t="str">
            <v>Contrato de Prestación de Servicios Profesionales</v>
          </cell>
          <cell r="F15" t="str">
            <v>EL CONTRATISTA SE COMPROMETE CON LA UNIVERSIDAD A PRESTAR LOS SERVICIOS PROFESIONALES ESPECIALIZADOS EN FORMA EFICIENTE Y EFICAZ EN LA RECTORIA DE LA UNIVERSIDAD DE LOS LLANOS.</v>
          </cell>
          <cell r="G15">
            <v>44208</v>
          </cell>
          <cell r="H15">
            <v>20215269</v>
          </cell>
          <cell r="I15" t="str">
            <v>Cinco (05) meses y veintitrés (23) días calendario</v>
          </cell>
          <cell r="J15">
            <v>44208</v>
          </cell>
          <cell r="K15">
            <v>44381</v>
          </cell>
          <cell r="L15" t="str">
            <v>NO APLICA</v>
          </cell>
          <cell r="M15">
            <v>7</v>
          </cell>
          <cell r="N15">
            <v>2220174</v>
          </cell>
          <cell r="O15">
            <v>44208</v>
          </cell>
          <cell r="P15">
            <v>44227</v>
          </cell>
          <cell r="Q15">
            <v>3505538</v>
          </cell>
          <cell r="R15">
            <v>44228</v>
          </cell>
          <cell r="S15">
            <v>44255</v>
          </cell>
          <cell r="T15">
            <v>3505538</v>
          </cell>
          <cell r="U15">
            <v>44256</v>
          </cell>
          <cell r="V15">
            <v>44286</v>
          </cell>
          <cell r="W15">
            <v>817959</v>
          </cell>
          <cell r="X15">
            <v>44287</v>
          </cell>
          <cell r="Y15">
            <v>44293</v>
          </cell>
          <cell r="Z15">
            <v>0</v>
          </cell>
          <cell r="AA15">
            <v>44317</v>
          </cell>
          <cell r="AB15">
            <v>44347</v>
          </cell>
          <cell r="AC15">
            <v>0</v>
          </cell>
          <cell r="AD15">
            <v>44348</v>
          </cell>
          <cell r="AE15">
            <v>44377</v>
          </cell>
          <cell r="AF15">
            <v>0</v>
          </cell>
          <cell r="AG15">
            <v>44378</v>
          </cell>
          <cell r="AH15">
            <v>44381</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t="str">
            <v>Rectoría</v>
          </cell>
          <cell r="AX15" t="str">
            <v>PABLO EMILIO CRUZ CASALLAS</v>
          </cell>
          <cell r="AY15" t="str">
            <v>Rector</v>
          </cell>
          <cell r="AZ15">
            <v>15</v>
          </cell>
          <cell r="BA15">
            <v>44208</v>
          </cell>
          <cell r="BB15">
            <v>839008900</v>
          </cell>
          <cell r="BC15">
            <v>56</v>
          </cell>
          <cell r="BD15">
            <v>44208</v>
          </cell>
          <cell r="BE15">
            <v>20215269</v>
          </cell>
          <cell r="BF15" t="str">
            <v xml:space="preserve">NOTIFICADO </v>
          </cell>
          <cell r="BG15">
            <v>0</v>
          </cell>
          <cell r="BH15">
            <v>0</v>
          </cell>
          <cell r="BI15">
            <v>0</v>
          </cell>
          <cell r="BJ15">
            <v>0</v>
          </cell>
          <cell r="BK15">
            <v>0</v>
          </cell>
          <cell r="BL15">
            <v>0</v>
          </cell>
          <cell r="BM15">
            <v>0</v>
          </cell>
          <cell r="BN15">
            <v>0</v>
          </cell>
          <cell r="BO15">
            <v>0</v>
          </cell>
          <cell r="BP15">
            <v>0</v>
          </cell>
          <cell r="BQ15">
            <v>0</v>
          </cell>
          <cell r="BR15">
            <v>86086337</v>
          </cell>
          <cell r="BS15">
            <v>44208</v>
          </cell>
          <cell r="BT15">
            <v>583</v>
          </cell>
          <cell r="BU15" t="str">
            <v>200</v>
          </cell>
          <cell r="BV15">
            <v>0</v>
          </cell>
          <cell r="BW15">
            <v>0</v>
          </cell>
          <cell r="BX15">
            <v>0</v>
          </cell>
          <cell r="BY15">
            <v>0</v>
          </cell>
          <cell r="BZ15">
            <v>0</v>
          </cell>
          <cell r="CA15">
            <v>0</v>
          </cell>
          <cell r="CB15">
            <v>6910</v>
          </cell>
          <cell r="CC15" t="str">
            <v>M5</v>
          </cell>
        </row>
        <row r="16">
          <cell r="B16" t="str">
            <v>12315 DE 2021</v>
          </cell>
          <cell r="C16">
            <v>1121835568</v>
          </cell>
          <cell r="D16" t="str">
            <v>YULY PAOLA DIAZ VACCA</v>
          </cell>
          <cell r="E16" t="str">
            <v>Contrato de Prestación de Servicios Profesionales</v>
          </cell>
          <cell r="F16" t="str">
            <v>EL CONTRATISTA SE COMPROMETE CON LA UNIVERSIDAD DE LOS LLANOS A PRESTAR LOS SERVICIOS COMO PROFESIONAL CON MAESTRÍA EN FORMA EFICIENTE Y EFICAZ APOYANDO EL FORTALECIMIENTO DE LOS DIFERENTES PROCESOS EN LA RECTORÍA.</v>
          </cell>
          <cell r="G16">
            <v>44208</v>
          </cell>
          <cell r="H16">
            <v>23679810</v>
          </cell>
          <cell r="I16" t="str">
            <v>Cinco (05) meses</v>
          </cell>
          <cell r="J16">
            <v>44208</v>
          </cell>
          <cell r="K16">
            <v>44358</v>
          </cell>
          <cell r="L16" t="str">
            <v>NO APLICA</v>
          </cell>
          <cell r="M16">
            <v>6</v>
          </cell>
          <cell r="N16">
            <v>2999443</v>
          </cell>
          <cell r="O16">
            <v>44208</v>
          </cell>
          <cell r="P16">
            <v>44227</v>
          </cell>
          <cell r="Q16">
            <v>4735962</v>
          </cell>
          <cell r="R16">
            <v>44228</v>
          </cell>
          <cell r="S16">
            <v>44255</v>
          </cell>
          <cell r="T16">
            <v>4735962</v>
          </cell>
          <cell r="U16">
            <v>44256</v>
          </cell>
          <cell r="V16">
            <v>44286</v>
          </cell>
          <cell r="W16">
            <v>4735962</v>
          </cell>
          <cell r="X16">
            <v>44287</v>
          </cell>
          <cell r="Y16">
            <v>44316</v>
          </cell>
          <cell r="Z16">
            <v>4735962</v>
          </cell>
          <cell r="AA16">
            <v>44317</v>
          </cell>
          <cell r="AB16">
            <v>44347</v>
          </cell>
          <cell r="AC16">
            <v>1736519</v>
          </cell>
          <cell r="AD16">
            <v>44348</v>
          </cell>
          <cell r="AE16">
            <v>44358</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t="str">
            <v>Rectoría</v>
          </cell>
          <cell r="AX16" t="str">
            <v>PABLO EMILIO CRUZ CASALLAS</v>
          </cell>
          <cell r="AY16" t="str">
            <v>Rector</v>
          </cell>
          <cell r="AZ16">
            <v>15</v>
          </cell>
          <cell r="BA16">
            <v>44208</v>
          </cell>
          <cell r="BB16">
            <v>839008900</v>
          </cell>
          <cell r="BC16">
            <v>57</v>
          </cell>
          <cell r="BD16">
            <v>44208</v>
          </cell>
          <cell r="BE16">
            <v>23679810</v>
          </cell>
          <cell r="BF16" t="str">
            <v xml:space="preserve">NOTIFICADO </v>
          </cell>
          <cell r="BG16">
            <v>0</v>
          </cell>
          <cell r="BH16">
            <v>0</v>
          </cell>
          <cell r="BI16">
            <v>0</v>
          </cell>
          <cell r="BJ16">
            <v>0</v>
          </cell>
          <cell r="BK16">
            <v>0</v>
          </cell>
          <cell r="BL16">
            <v>0</v>
          </cell>
          <cell r="BM16">
            <v>0</v>
          </cell>
          <cell r="BN16">
            <v>0</v>
          </cell>
          <cell r="BO16">
            <v>0</v>
          </cell>
          <cell r="BP16">
            <v>0</v>
          </cell>
          <cell r="BQ16">
            <v>0</v>
          </cell>
          <cell r="BR16">
            <v>1121835568</v>
          </cell>
          <cell r="BS16">
            <v>44208</v>
          </cell>
          <cell r="BT16">
            <v>583</v>
          </cell>
          <cell r="BU16" t="str">
            <v>200</v>
          </cell>
          <cell r="BV16">
            <v>0</v>
          </cell>
          <cell r="BW16">
            <v>0</v>
          </cell>
          <cell r="BX16">
            <v>0</v>
          </cell>
          <cell r="BY16">
            <v>0</v>
          </cell>
          <cell r="BZ16">
            <v>0</v>
          </cell>
          <cell r="CA16">
            <v>0</v>
          </cell>
          <cell r="CB16">
            <v>8211</v>
          </cell>
          <cell r="CC16" t="str">
            <v>M6</v>
          </cell>
        </row>
        <row r="17">
          <cell r="B17" t="str">
            <v>12326 DE 2021</v>
          </cell>
          <cell r="C17">
            <v>1122648141</v>
          </cell>
          <cell r="D17" t="str">
            <v>JEISSON ANTONIO RODRIGUEZ NEIRA</v>
          </cell>
          <cell r="E17" t="str">
            <v>Contrato de Prestación de Servicios Profesionales</v>
          </cell>
          <cell r="F17" t="str">
            <v>EL CONTRATISTA SE COMPROMETE CON LA UNIVERSIDAD DE LOS LLANOS A PRESTAR LOS SERVICIOS COMO PROFESIONAL ESPECIALIZADO EN FORMA EFICIENTE Y EFICAZ EN LA GESTIÓN DE ACTIVIDADES OPERATIVAS Y ADMINISTRATIVAS DE LA OFICINA DE ADMISIONES, REGISTRO Y CONTROL ACADÉMICO.</v>
          </cell>
          <cell r="G17">
            <v>44208</v>
          </cell>
          <cell r="H17">
            <v>16213112</v>
          </cell>
          <cell r="I17" t="str">
            <v>Cuatro (04) meses</v>
          </cell>
          <cell r="J17">
            <v>44208</v>
          </cell>
          <cell r="K17">
            <v>44327</v>
          </cell>
          <cell r="L17" t="str">
            <v>NO APLICA</v>
          </cell>
          <cell r="M17">
            <v>5</v>
          </cell>
          <cell r="N17">
            <v>1080874</v>
          </cell>
          <cell r="O17">
            <v>44208</v>
          </cell>
          <cell r="P17">
            <v>44215</v>
          </cell>
          <cell r="Q17">
            <v>0</v>
          </cell>
          <cell r="R17">
            <v>44228</v>
          </cell>
          <cell r="S17">
            <v>44255</v>
          </cell>
          <cell r="T17">
            <v>0</v>
          </cell>
          <cell r="U17">
            <v>44256</v>
          </cell>
          <cell r="V17">
            <v>44286</v>
          </cell>
          <cell r="W17">
            <v>0</v>
          </cell>
          <cell r="X17">
            <v>44287</v>
          </cell>
          <cell r="Y17">
            <v>44316</v>
          </cell>
          <cell r="Z17">
            <v>0</v>
          </cell>
          <cell r="AA17">
            <v>44317</v>
          </cell>
          <cell r="AB17">
            <v>44327</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t="str">
            <v>Oficina de Admisiones, Registro y Control Académico</v>
          </cell>
          <cell r="AX17" t="str">
            <v>JEISSON ANTONIO RODRIGUEZ NEIRA</v>
          </cell>
          <cell r="AY17" t="str">
            <v>Jefe de Oficina</v>
          </cell>
          <cell r="AZ17">
            <v>15</v>
          </cell>
          <cell r="BA17">
            <v>44208</v>
          </cell>
          <cell r="BB17">
            <v>839008900</v>
          </cell>
          <cell r="BC17">
            <v>68</v>
          </cell>
          <cell r="BD17">
            <v>44208</v>
          </cell>
          <cell r="BE17">
            <v>16213112</v>
          </cell>
          <cell r="BF17" t="str">
            <v xml:space="preserve">NOTIFICADO </v>
          </cell>
          <cell r="BG17">
            <v>0</v>
          </cell>
          <cell r="BH17">
            <v>0</v>
          </cell>
          <cell r="BI17">
            <v>0</v>
          </cell>
          <cell r="BJ17">
            <v>0</v>
          </cell>
          <cell r="BK17">
            <v>0</v>
          </cell>
          <cell r="BL17">
            <v>0</v>
          </cell>
          <cell r="BM17">
            <v>0</v>
          </cell>
          <cell r="BN17">
            <v>0</v>
          </cell>
          <cell r="BO17">
            <v>0</v>
          </cell>
          <cell r="BP17">
            <v>0</v>
          </cell>
          <cell r="BQ17">
            <v>0</v>
          </cell>
          <cell r="BR17">
            <v>1122648141</v>
          </cell>
          <cell r="BS17">
            <v>44208</v>
          </cell>
          <cell r="BT17">
            <v>583</v>
          </cell>
          <cell r="BU17" t="str">
            <v>603</v>
          </cell>
          <cell r="BV17">
            <v>0</v>
          </cell>
          <cell r="BW17">
            <v>0</v>
          </cell>
          <cell r="BX17">
            <v>0</v>
          </cell>
          <cell r="BY17">
            <v>0</v>
          </cell>
          <cell r="BZ17">
            <v>0</v>
          </cell>
          <cell r="CA17">
            <v>0</v>
          </cell>
          <cell r="CB17">
            <v>6201</v>
          </cell>
          <cell r="CC17" t="str">
            <v>M6</v>
          </cell>
        </row>
        <row r="18">
          <cell r="B18" t="str">
            <v>12331 DE 2021</v>
          </cell>
          <cell r="C18">
            <v>35261992</v>
          </cell>
          <cell r="D18" t="str">
            <v>DIANA LUCIA VILLALOBOS CASALLAS</v>
          </cell>
          <cell r="E18" t="str">
            <v>Contrato de Prestación de Servicios</v>
          </cell>
          <cell r="F18" t="str">
            <v>EL CONTRATISTA SE COMPROMETE CON LA UNIVERSIDAD DE LOS LLANOS A PRESTAR LOS SERVICIOS EN FORMA EFICIENTE Y EFICAZ APOYANDO EL FORTALECIMIENTO DE LOS DIFERENTES PROCESOS DE INVESTIGACIÓN EN LA DIRECCIÓN GENERAL DE INVESTIGACIONES.</v>
          </cell>
          <cell r="G18">
            <v>44208</v>
          </cell>
          <cell r="H18">
            <v>15161449</v>
          </cell>
          <cell r="I18" t="str">
            <v>Cinco (05) meses y veintitrés (23) días calendario</v>
          </cell>
          <cell r="J18">
            <v>44208</v>
          </cell>
          <cell r="K18">
            <v>44381</v>
          </cell>
          <cell r="L18" t="str">
            <v>NO APLICA</v>
          </cell>
          <cell r="M18">
            <v>7</v>
          </cell>
          <cell r="N18">
            <v>1665130</v>
          </cell>
          <cell r="O18">
            <v>44208</v>
          </cell>
          <cell r="P18">
            <v>44227</v>
          </cell>
          <cell r="Q18">
            <v>2629153</v>
          </cell>
          <cell r="R18">
            <v>44228</v>
          </cell>
          <cell r="S18">
            <v>44255</v>
          </cell>
          <cell r="T18">
            <v>2629153</v>
          </cell>
          <cell r="U18">
            <v>44256</v>
          </cell>
          <cell r="V18">
            <v>44286</v>
          </cell>
          <cell r="W18">
            <v>2629153</v>
          </cell>
          <cell r="X18">
            <v>44287</v>
          </cell>
          <cell r="Y18">
            <v>44316</v>
          </cell>
          <cell r="Z18">
            <v>2629153</v>
          </cell>
          <cell r="AA18">
            <v>44317</v>
          </cell>
          <cell r="AB18">
            <v>44347</v>
          </cell>
          <cell r="AC18">
            <v>2629153</v>
          </cell>
          <cell r="AD18">
            <v>44348</v>
          </cell>
          <cell r="AE18">
            <v>44377</v>
          </cell>
          <cell r="AF18">
            <v>350554</v>
          </cell>
          <cell r="AG18">
            <v>44378</v>
          </cell>
          <cell r="AH18">
            <v>44381</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t="str">
            <v xml:space="preserve">Dirección General de Investigaciones  </v>
          </cell>
          <cell r="AX18" t="str">
            <v>MARCO AURELIO TORRES MORA</v>
          </cell>
          <cell r="AY18" t="str">
            <v>Director Técnico de Investigaciones</v>
          </cell>
          <cell r="AZ18">
            <v>11</v>
          </cell>
          <cell r="BA18">
            <v>44208.692395833335</v>
          </cell>
          <cell r="BB18">
            <v>68858250</v>
          </cell>
          <cell r="BC18">
            <v>73</v>
          </cell>
          <cell r="BD18">
            <v>44208</v>
          </cell>
          <cell r="BE18">
            <v>15161449</v>
          </cell>
          <cell r="BF18" t="str">
            <v xml:space="preserve">NOTIFICADO </v>
          </cell>
          <cell r="BG18">
            <v>0</v>
          </cell>
          <cell r="BH18">
            <v>0</v>
          </cell>
          <cell r="BI18">
            <v>0</v>
          </cell>
          <cell r="BJ18">
            <v>0</v>
          </cell>
          <cell r="BK18">
            <v>0</v>
          </cell>
          <cell r="BL18">
            <v>0</v>
          </cell>
          <cell r="BM18">
            <v>0</v>
          </cell>
          <cell r="BN18">
            <v>0</v>
          </cell>
          <cell r="BO18">
            <v>0</v>
          </cell>
          <cell r="BP18">
            <v>0</v>
          </cell>
          <cell r="BQ18">
            <v>0</v>
          </cell>
          <cell r="BR18">
            <v>35261992.799999997</v>
          </cell>
          <cell r="BS18">
            <v>44208</v>
          </cell>
          <cell r="BT18">
            <v>758</v>
          </cell>
          <cell r="BU18" t="str">
            <v>50039</v>
          </cell>
          <cell r="BV18">
            <v>0</v>
          </cell>
          <cell r="BW18">
            <v>0</v>
          </cell>
          <cell r="BX18">
            <v>0</v>
          </cell>
          <cell r="BY18">
            <v>0</v>
          </cell>
          <cell r="BZ18">
            <v>0</v>
          </cell>
          <cell r="CA18">
            <v>0</v>
          </cell>
          <cell r="CB18">
            <v>8299</v>
          </cell>
          <cell r="CC18" t="str">
            <v>M6</v>
          </cell>
        </row>
        <row r="19">
          <cell r="B19" t="str">
            <v>12332 DE 2021</v>
          </cell>
          <cell r="C19">
            <v>1121855984</v>
          </cell>
          <cell r="D19" t="str">
            <v>MARYI MELISSA ROJAS CACERES</v>
          </cell>
          <cell r="E19" t="str">
            <v>Contrato de Prestación de Servicios Profesionales</v>
          </cell>
          <cell r="F19" t="str">
            <v>EL CONTRATISTA SE COMPROMETE CON LA UNIVERSIDAD DE LOS LLANOS A PRESTAR LOS SERVICIOS COMO PROFESIONAL EN FORMA EFICIENTE Y EFICAZ APOYANDO EL FORTALECIMIENTO DE LOS DIFERENTES PROCESOS DE INVESTIGACIÓN EN LA DIRECCIÓN GENERAL DE INVESTIGACIONES.</v>
          </cell>
          <cell r="G19">
            <v>44208</v>
          </cell>
          <cell r="H19">
            <v>15161449</v>
          </cell>
          <cell r="I19" t="str">
            <v>Cinco (05) meses y veintitrés (23) días calendario</v>
          </cell>
          <cell r="J19">
            <v>44208</v>
          </cell>
          <cell r="K19">
            <v>44381</v>
          </cell>
          <cell r="L19" t="str">
            <v>NO APLICA</v>
          </cell>
          <cell r="M19">
            <v>7</v>
          </cell>
          <cell r="N19">
            <v>1665130</v>
          </cell>
          <cell r="O19">
            <v>44208</v>
          </cell>
          <cell r="P19">
            <v>44227</v>
          </cell>
          <cell r="Q19">
            <v>2629153</v>
          </cell>
          <cell r="R19">
            <v>44228</v>
          </cell>
          <cell r="S19">
            <v>44255</v>
          </cell>
          <cell r="T19">
            <v>2629153</v>
          </cell>
          <cell r="U19">
            <v>44256</v>
          </cell>
          <cell r="V19">
            <v>44286</v>
          </cell>
          <cell r="W19">
            <v>2629153</v>
          </cell>
          <cell r="X19">
            <v>44287</v>
          </cell>
          <cell r="Y19">
            <v>44316</v>
          </cell>
          <cell r="Z19">
            <v>2629153</v>
          </cell>
          <cell r="AA19">
            <v>44317</v>
          </cell>
          <cell r="AB19">
            <v>44347</v>
          </cell>
          <cell r="AC19">
            <v>2629153</v>
          </cell>
          <cell r="AD19">
            <v>44348</v>
          </cell>
          <cell r="AE19">
            <v>44377</v>
          </cell>
          <cell r="AF19">
            <v>350554</v>
          </cell>
          <cell r="AG19">
            <v>44378</v>
          </cell>
          <cell r="AH19">
            <v>44381</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t="str">
            <v xml:space="preserve">Dirección General de Investigaciones  </v>
          </cell>
          <cell r="AX19" t="str">
            <v>MARCO AURELIO TORRES MORA</v>
          </cell>
          <cell r="AY19" t="str">
            <v>Director Técnico de Investigaciones</v>
          </cell>
          <cell r="AZ19">
            <v>11</v>
          </cell>
          <cell r="BA19">
            <v>44208.692395833335</v>
          </cell>
          <cell r="BB19">
            <v>68858250</v>
          </cell>
          <cell r="BC19">
            <v>74</v>
          </cell>
          <cell r="BD19">
            <v>44208</v>
          </cell>
          <cell r="BE19">
            <v>15161449</v>
          </cell>
          <cell r="BF19" t="str">
            <v xml:space="preserve">NOTIFICADO </v>
          </cell>
          <cell r="BG19">
            <v>0</v>
          </cell>
          <cell r="BH19">
            <v>0</v>
          </cell>
          <cell r="BI19">
            <v>0</v>
          </cell>
          <cell r="BJ19">
            <v>0</v>
          </cell>
          <cell r="BK19">
            <v>0</v>
          </cell>
          <cell r="BL19">
            <v>0</v>
          </cell>
          <cell r="BM19">
            <v>0</v>
          </cell>
          <cell r="BN19">
            <v>0</v>
          </cell>
          <cell r="BO19">
            <v>0</v>
          </cell>
          <cell r="BP19">
            <v>0</v>
          </cell>
          <cell r="BQ19">
            <v>0</v>
          </cell>
          <cell r="BR19">
            <v>1121855984</v>
          </cell>
          <cell r="BS19">
            <v>44208</v>
          </cell>
          <cell r="BT19">
            <v>758</v>
          </cell>
          <cell r="BU19" t="str">
            <v>50039</v>
          </cell>
          <cell r="BV19">
            <v>0</v>
          </cell>
          <cell r="BW19">
            <v>0</v>
          </cell>
          <cell r="BX19">
            <v>0</v>
          </cell>
          <cell r="BY19">
            <v>0</v>
          </cell>
          <cell r="BZ19">
            <v>0</v>
          </cell>
          <cell r="CA19">
            <v>0</v>
          </cell>
          <cell r="CB19">
            <v>7490</v>
          </cell>
          <cell r="CC19" t="str">
            <v>M6</v>
          </cell>
        </row>
        <row r="20">
          <cell r="B20" t="str">
            <v>12333 DE 2021</v>
          </cell>
          <cell r="C20">
            <v>1121856924</v>
          </cell>
          <cell r="D20" t="str">
            <v xml:space="preserve">JEIMY STEFPANIE LAVERDE PABON </v>
          </cell>
          <cell r="E20" t="str">
            <v>Contrato de Prestación de Servicios Profesionales</v>
          </cell>
          <cell r="F20" t="str">
            <v>EL CONTRATISTA SE COMPROMETE CON LA UNIVERSIDAD DE LOS LLANOS A PRESTAR LOS SERVICIOS COMO PROFESIONAL EN FORMA EFICIENTE Y EFICAZ APOYANDO EL FORTALECIMIENTO DE LOS DIFERENTES PROCESOS DE INVESTIGACIÓN EN LA DIRECCIÓN GENERAL DE INVESTIGACIONES.</v>
          </cell>
          <cell r="G20">
            <v>44208</v>
          </cell>
          <cell r="H20">
            <v>15161449</v>
          </cell>
          <cell r="I20" t="str">
            <v>Cinco (05) meses y veintitrés (23) días calendario</v>
          </cell>
          <cell r="J20">
            <v>44208</v>
          </cell>
          <cell r="K20">
            <v>44381</v>
          </cell>
          <cell r="L20" t="str">
            <v>NO APLICA</v>
          </cell>
          <cell r="M20">
            <v>7</v>
          </cell>
          <cell r="N20">
            <v>1665130</v>
          </cell>
          <cell r="O20">
            <v>44208</v>
          </cell>
          <cell r="P20">
            <v>44227</v>
          </cell>
          <cell r="Q20">
            <v>2629153</v>
          </cell>
          <cell r="R20">
            <v>44228</v>
          </cell>
          <cell r="S20">
            <v>44255</v>
          </cell>
          <cell r="T20">
            <v>2629153</v>
          </cell>
          <cell r="U20">
            <v>44256</v>
          </cell>
          <cell r="V20">
            <v>44286</v>
          </cell>
          <cell r="W20">
            <v>2629153</v>
          </cell>
          <cell r="X20">
            <v>44287</v>
          </cell>
          <cell r="Y20">
            <v>44316</v>
          </cell>
          <cell r="Z20">
            <v>2629153</v>
          </cell>
          <cell r="AA20">
            <v>44317</v>
          </cell>
          <cell r="AB20">
            <v>44347</v>
          </cell>
          <cell r="AC20">
            <v>2629153</v>
          </cell>
          <cell r="AD20">
            <v>44348</v>
          </cell>
          <cell r="AE20">
            <v>44377</v>
          </cell>
          <cell r="AF20">
            <v>350554</v>
          </cell>
          <cell r="AG20">
            <v>44378</v>
          </cell>
          <cell r="AH20">
            <v>44381</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t="str">
            <v xml:space="preserve">Dirección General de Investigaciones  </v>
          </cell>
          <cell r="AX20" t="str">
            <v>MARCO AURELIO TORRES MORA</v>
          </cell>
          <cell r="AY20" t="str">
            <v>Director Técnico de Investigaciones</v>
          </cell>
          <cell r="AZ20">
            <v>11</v>
          </cell>
          <cell r="BA20">
            <v>44208.692395833335</v>
          </cell>
          <cell r="BB20">
            <v>68858250</v>
          </cell>
          <cell r="BC20">
            <v>75</v>
          </cell>
          <cell r="BD20">
            <v>44208</v>
          </cell>
          <cell r="BE20">
            <v>15161449</v>
          </cell>
          <cell r="BF20" t="str">
            <v xml:space="preserve">NOTIFICADO </v>
          </cell>
          <cell r="BG20">
            <v>0</v>
          </cell>
          <cell r="BH20">
            <v>0</v>
          </cell>
          <cell r="BI20">
            <v>0</v>
          </cell>
          <cell r="BJ20">
            <v>0</v>
          </cell>
          <cell r="BK20">
            <v>0</v>
          </cell>
          <cell r="BL20">
            <v>0</v>
          </cell>
          <cell r="BM20">
            <v>0</v>
          </cell>
          <cell r="BN20">
            <v>0</v>
          </cell>
          <cell r="BO20">
            <v>0</v>
          </cell>
          <cell r="BP20">
            <v>0</v>
          </cell>
          <cell r="BQ20">
            <v>0</v>
          </cell>
          <cell r="BR20">
            <v>1121856924.4000001</v>
          </cell>
          <cell r="BS20">
            <v>44208</v>
          </cell>
          <cell r="BT20">
            <v>758</v>
          </cell>
          <cell r="BU20" t="str">
            <v>50039</v>
          </cell>
          <cell r="BV20">
            <v>0</v>
          </cell>
          <cell r="BW20">
            <v>0</v>
          </cell>
          <cell r="BX20">
            <v>0</v>
          </cell>
          <cell r="BY20">
            <v>0</v>
          </cell>
          <cell r="BZ20">
            <v>0</v>
          </cell>
          <cell r="CA20">
            <v>0</v>
          </cell>
          <cell r="CB20">
            <v>7020</v>
          </cell>
          <cell r="CC20" t="str">
            <v>M5</v>
          </cell>
        </row>
        <row r="21">
          <cell r="B21" t="str">
            <v>12334 DE 2021</v>
          </cell>
          <cell r="C21">
            <v>1121833001</v>
          </cell>
          <cell r="D21" t="str">
            <v>YENNY ELIZABETH GUTIERREZ LOPEZ</v>
          </cell>
          <cell r="E21" t="str">
            <v>Contrato de Prestación de Servicios Profesionales</v>
          </cell>
          <cell r="F21" t="str">
            <v>EL CONTRATISTA SE COMPROMETE CON LA UNIVERSIDAD DE LOS LLANOS A PRESTAR LOS SERVICIOS COMO PROFESIONAL ESPECIALIZADO EN FORMA EFICIENTE Y EFICAZ APOYANDO EL FORTALECIMIENTO DE LOS DIFERENTES PROCESOS DE INVESTIGACIÓN EN LA DIRECCIÓN GENERAL DE INVESTIGACIONES.</v>
          </cell>
          <cell r="G21">
            <v>44208</v>
          </cell>
          <cell r="H21">
            <v>23373903</v>
          </cell>
          <cell r="I21" t="str">
            <v>Cinco (05) meses y veintitrés (23) días calendario</v>
          </cell>
          <cell r="J21">
            <v>44208</v>
          </cell>
          <cell r="K21">
            <v>44381</v>
          </cell>
          <cell r="L21" t="str">
            <v>NO APLICA</v>
          </cell>
          <cell r="M21">
            <v>7</v>
          </cell>
          <cell r="N21">
            <v>2567076</v>
          </cell>
          <cell r="O21">
            <v>44208</v>
          </cell>
          <cell r="P21">
            <v>44227</v>
          </cell>
          <cell r="Q21">
            <v>4053278</v>
          </cell>
          <cell r="R21">
            <v>44228</v>
          </cell>
          <cell r="S21">
            <v>44255</v>
          </cell>
          <cell r="T21">
            <v>4053278</v>
          </cell>
          <cell r="U21">
            <v>44256</v>
          </cell>
          <cell r="V21">
            <v>44286</v>
          </cell>
          <cell r="W21">
            <v>4053278</v>
          </cell>
          <cell r="X21">
            <v>44287</v>
          </cell>
          <cell r="Y21">
            <v>44316</v>
          </cell>
          <cell r="Z21">
            <v>4053278</v>
          </cell>
          <cell r="AA21">
            <v>44317</v>
          </cell>
          <cell r="AB21">
            <v>44347</v>
          </cell>
          <cell r="AC21">
            <v>4053278</v>
          </cell>
          <cell r="AD21">
            <v>44348</v>
          </cell>
          <cell r="AE21">
            <v>44377</v>
          </cell>
          <cell r="AF21">
            <v>540437</v>
          </cell>
          <cell r="AG21">
            <v>44378</v>
          </cell>
          <cell r="AH21">
            <v>44381</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t="str">
            <v xml:space="preserve">Dirección General de Investigaciones  </v>
          </cell>
          <cell r="AX21" t="str">
            <v>MARCO AURELIO TORRES MORA</v>
          </cell>
          <cell r="AY21" t="str">
            <v>Director Técnico de Investigaciones</v>
          </cell>
          <cell r="AZ21">
            <v>11</v>
          </cell>
          <cell r="BA21">
            <v>44208.692395833335</v>
          </cell>
          <cell r="BB21">
            <v>68858250</v>
          </cell>
          <cell r="BC21">
            <v>76</v>
          </cell>
          <cell r="BD21">
            <v>44208</v>
          </cell>
          <cell r="BE21">
            <v>23373903</v>
          </cell>
          <cell r="BF21" t="str">
            <v xml:space="preserve">NOTIFICADO </v>
          </cell>
          <cell r="BG21">
            <v>0</v>
          </cell>
          <cell r="BH21">
            <v>0</v>
          </cell>
          <cell r="BI21">
            <v>0</v>
          </cell>
          <cell r="BJ21">
            <v>0</v>
          </cell>
          <cell r="BK21">
            <v>0</v>
          </cell>
          <cell r="BL21">
            <v>0</v>
          </cell>
          <cell r="BM21">
            <v>0</v>
          </cell>
          <cell r="BN21">
            <v>0</v>
          </cell>
          <cell r="BO21">
            <v>0</v>
          </cell>
          <cell r="BP21">
            <v>0</v>
          </cell>
          <cell r="BQ21">
            <v>0</v>
          </cell>
          <cell r="BR21">
            <v>1121833001.2</v>
          </cell>
          <cell r="BS21">
            <v>44208</v>
          </cell>
          <cell r="BT21">
            <v>758</v>
          </cell>
          <cell r="BU21" t="str">
            <v>50039</v>
          </cell>
          <cell r="BV21">
            <v>0</v>
          </cell>
          <cell r="BW21">
            <v>0</v>
          </cell>
          <cell r="BX21">
            <v>0</v>
          </cell>
          <cell r="BY21">
            <v>0</v>
          </cell>
          <cell r="BZ21">
            <v>0</v>
          </cell>
          <cell r="CA21">
            <v>0</v>
          </cell>
          <cell r="CB21">
            <v>8299</v>
          </cell>
          <cell r="CC21" t="str">
            <v>M6</v>
          </cell>
        </row>
        <row r="22">
          <cell r="B22" t="str">
            <v>12335 DE 2021</v>
          </cell>
          <cell r="C22">
            <v>0</v>
          </cell>
          <cell r="D22" t="str">
            <v>ECOPETROL</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t="str">
            <v xml:space="preserve">NOTIFICADO </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row>
        <row r="23">
          <cell r="B23" t="str">
            <v>12336 DE 2021</v>
          </cell>
          <cell r="C23">
            <v>0</v>
          </cell>
          <cell r="D23" t="str">
            <v>ECOPETROL</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t="str">
            <v xml:space="preserve">NOTIFICADO </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B24" t="str">
            <v>12337 DE 2021</v>
          </cell>
          <cell r="C24">
            <v>0</v>
          </cell>
          <cell r="D24" t="str">
            <v>ECOPETROL</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t="str">
            <v xml:space="preserve">NOTIFICADO </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row>
        <row r="25">
          <cell r="B25" t="str">
            <v>12338 DE 2021</v>
          </cell>
          <cell r="C25">
            <v>0</v>
          </cell>
          <cell r="D25" t="str">
            <v>ECOPETROL</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t="str">
            <v xml:space="preserve">NOTIFICADO </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row>
        <row r="26">
          <cell r="B26" t="str">
            <v>12339 DE 2021</v>
          </cell>
          <cell r="C26">
            <v>0</v>
          </cell>
          <cell r="D26" t="str">
            <v>ECOPETROL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t="str">
            <v xml:space="preserve">NOTIFICADO </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row>
        <row r="27">
          <cell r="B27" t="str">
            <v>12340 DE 2021</v>
          </cell>
          <cell r="C27">
            <v>0</v>
          </cell>
          <cell r="D27" t="str">
            <v>ECOPETROL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t="str">
            <v xml:space="preserve">NOTIFICADO </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row>
        <row r="28">
          <cell r="B28" t="str">
            <v>12341 DE 2021</v>
          </cell>
          <cell r="C28">
            <v>0</v>
          </cell>
          <cell r="D28" t="str">
            <v>ECOPETROL</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t="str">
            <v xml:space="preserve">NOTIFICADO </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row>
        <row r="29">
          <cell r="B29" t="str">
            <v>12342 DE 2021</v>
          </cell>
          <cell r="C29">
            <v>0</v>
          </cell>
          <cell r="D29" t="str">
            <v>ECOPETROL</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t="str">
            <v xml:space="preserve">NOTIFICADO </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row>
        <row r="30">
          <cell r="B30" t="str">
            <v>12343 DE 2021</v>
          </cell>
          <cell r="C30">
            <v>0</v>
          </cell>
          <cell r="D30" t="str">
            <v>ECOPETROL</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t="str">
            <v xml:space="preserve">NOTIFICADO </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row>
        <row r="31">
          <cell r="B31" t="str">
            <v>12344 DE 2021</v>
          </cell>
          <cell r="C31">
            <v>0</v>
          </cell>
          <cell r="D31" t="str">
            <v>ECOPETROL</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t="str">
            <v xml:space="preserve">NOTIFICADO </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row>
        <row r="32">
          <cell r="B32" t="str">
            <v>12345 DE 2021</v>
          </cell>
          <cell r="C32">
            <v>0</v>
          </cell>
          <cell r="D32" t="str">
            <v>ECOPETROL</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t="str">
            <v xml:space="preserve">NOTIFICADO </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row>
        <row r="33">
          <cell r="B33" t="str">
            <v>12346 DE 2021</v>
          </cell>
          <cell r="C33">
            <v>0</v>
          </cell>
          <cell r="D33" t="str">
            <v>ECOPETROL</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t="str">
            <v xml:space="preserve">NOTIFICADO </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row>
        <row r="34">
          <cell r="B34" t="str">
            <v>12347 DE 2021</v>
          </cell>
          <cell r="C34">
            <v>0</v>
          </cell>
          <cell r="D34" t="str">
            <v>ECOPETROL</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t="str">
            <v xml:space="preserve">NOTIFICADO </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row>
        <row r="35">
          <cell r="B35" t="str">
            <v>12348 DE 2021</v>
          </cell>
          <cell r="C35">
            <v>0</v>
          </cell>
          <cell r="D35" t="str">
            <v>ECOPETROL</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t="str">
            <v xml:space="preserve">NOTIFICADO </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row>
        <row r="36">
          <cell r="B36" t="str">
            <v>12349 DE 2021</v>
          </cell>
          <cell r="C36">
            <v>0</v>
          </cell>
          <cell r="D36" t="str">
            <v>ECOPETROL</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t="str">
            <v xml:space="preserve">NOTIFICADO </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row>
        <row r="37">
          <cell r="B37" t="str">
            <v>12350 DE 2021</v>
          </cell>
          <cell r="C37">
            <v>0</v>
          </cell>
          <cell r="D37" t="str">
            <v>ECOPETROL</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t="str">
            <v xml:space="preserve">NOTIFICADO </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row>
        <row r="38">
          <cell r="B38" t="str">
            <v>12351 DE 2021</v>
          </cell>
          <cell r="C38">
            <v>0</v>
          </cell>
          <cell r="D38" t="str">
            <v>ECOPETROL</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t="str">
            <v xml:space="preserve">NOTIFICADO </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row>
        <row r="39">
          <cell r="B39" t="str">
            <v>12353 DE 2021</v>
          </cell>
          <cell r="C39">
            <v>1121876671</v>
          </cell>
          <cell r="D39" t="str">
            <v>MARIA ANGELICA CAMELO URREA</v>
          </cell>
          <cell r="E39" t="str">
            <v>Contrato de Prestación de Servicios</v>
          </cell>
          <cell r="F39" t="str">
            <v>EL CONTRATISTA SE COMPROMETE CON LA UNIVERSIDAD DE LOS LLANOS A PRESTAR LOS SERVICIOS COMO TÉCNICO EN FORMA EFICIENTE Y EFICAZ APOYANDO EL FORTALECIMIENTO DE LOS DIFERENTES PROCESOS EN LA DIRECCIÓN GENERAL DE CURRÍCULO.</v>
          </cell>
          <cell r="G39">
            <v>44214</v>
          </cell>
          <cell r="H39">
            <v>11586532</v>
          </cell>
          <cell r="I39" t="str">
            <v>Cinco (05) meses y diecisiete (17) días calendario</v>
          </cell>
          <cell r="J39">
            <v>44214</v>
          </cell>
          <cell r="K39">
            <v>44381</v>
          </cell>
          <cell r="L39" t="str">
            <v>NO APLICA</v>
          </cell>
          <cell r="M39">
            <v>6</v>
          </cell>
          <cell r="N39">
            <v>2983359</v>
          </cell>
          <cell r="O39">
            <v>44214</v>
          </cell>
          <cell r="P39">
            <v>44255</v>
          </cell>
          <cell r="Q39">
            <v>2081413</v>
          </cell>
          <cell r="R39">
            <v>44256</v>
          </cell>
          <cell r="S39">
            <v>44286</v>
          </cell>
          <cell r="T39">
            <v>2081413</v>
          </cell>
          <cell r="U39">
            <v>44287</v>
          </cell>
          <cell r="V39">
            <v>44316</v>
          </cell>
          <cell r="W39">
            <v>2081413</v>
          </cell>
          <cell r="X39">
            <v>44317</v>
          </cell>
          <cell r="Y39">
            <v>44347</v>
          </cell>
          <cell r="Z39">
            <v>2081413</v>
          </cell>
          <cell r="AA39">
            <v>44348</v>
          </cell>
          <cell r="AB39">
            <v>44377</v>
          </cell>
          <cell r="AC39">
            <v>277521</v>
          </cell>
          <cell r="AD39">
            <v>44378</v>
          </cell>
          <cell r="AE39">
            <v>44381</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t="str">
            <v>Dirección General de Currículo</v>
          </cell>
          <cell r="AX39" t="str">
            <v>EDUARDO CASTILLO GONZÁLEZ</v>
          </cell>
          <cell r="AY39" t="str">
            <v>Director Técnico de Currículo</v>
          </cell>
          <cell r="AZ39">
            <v>67</v>
          </cell>
          <cell r="BA39">
            <v>44211</v>
          </cell>
          <cell r="BB39">
            <v>557394061</v>
          </cell>
          <cell r="BC39">
            <v>247</v>
          </cell>
          <cell r="BD39">
            <v>44214</v>
          </cell>
          <cell r="BE39">
            <v>11586532</v>
          </cell>
          <cell r="BF39" t="str">
            <v xml:space="preserve">NOTIFICADO </v>
          </cell>
          <cell r="BG39">
            <v>0</v>
          </cell>
          <cell r="BH39">
            <v>0</v>
          </cell>
          <cell r="BI39">
            <v>0</v>
          </cell>
          <cell r="BJ39">
            <v>0</v>
          </cell>
          <cell r="BK39">
            <v>0</v>
          </cell>
          <cell r="BL39">
            <v>0</v>
          </cell>
          <cell r="BM39">
            <v>0</v>
          </cell>
          <cell r="BN39">
            <v>0</v>
          </cell>
          <cell r="BO39">
            <v>0</v>
          </cell>
          <cell r="BP39">
            <v>0</v>
          </cell>
          <cell r="BQ39">
            <v>0</v>
          </cell>
          <cell r="BR39">
            <v>1121876671</v>
          </cell>
          <cell r="BS39">
            <v>44214</v>
          </cell>
          <cell r="BT39">
            <v>583</v>
          </cell>
          <cell r="BU39" t="str">
            <v>510</v>
          </cell>
          <cell r="BV39">
            <v>0</v>
          </cell>
          <cell r="BW39">
            <v>0</v>
          </cell>
          <cell r="BX39">
            <v>0</v>
          </cell>
          <cell r="BY39">
            <v>0</v>
          </cell>
          <cell r="BZ39">
            <v>0</v>
          </cell>
          <cell r="CA39">
            <v>0</v>
          </cell>
          <cell r="CB39">
            <v>8299</v>
          </cell>
          <cell r="CC39" t="str">
            <v>M6</v>
          </cell>
        </row>
        <row r="40">
          <cell r="B40" t="str">
            <v>12378 DE 2021</v>
          </cell>
          <cell r="C40">
            <v>1121833745</v>
          </cell>
          <cell r="D40" t="str">
            <v>YENNY CECILIA RIOBUENO BERNAL</v>
          </cell>
          <cell r="E40" t="str">
            <v>Contrato de Prestación de Servicios</v>
          </cell>
          <cell r="F40" t="str">
            <v>EL CONTRATISTA SE COMPROMETE CON LA UNIVERSIDAD DE LOS LLANOS A PRESTAR LOS SERVICIOS COMO TÉCNICO EN FORMA EFICIENTE Y EFICAZ APOYANDO EL FORTALECIMIENTO DE LOS DIFERENTES PROCESOS DE INFORMACIÓN Y ATENCIÓN AL CIUDADANO DE LA UNIVERSIDAD EN LA SEDE BARCELONA.</v>
          </cell>
          <cell r="G40">
            <v>44214</v>
          </cell>
          <cell r="H40">
            <v>10366898</v>
          </cell>
          <cell r="I40" t="str">
            <v>Cinco (05) meses y diecisiete (17) días calendario</v>
          </cell>
          <cell r="J40">
            <v>44214</v>
          </cell>
          <cell r="K40">
            <v>44381</v>
          </cell>
          <cell r="L40" t="str">
            <v>NO APLICA</v>
          </cell>
          <cell r="M40">
            <v>6</v>
          </cell>
          <cell r="N40">
            <v>2669321</v>
          </cell>
          <cell r="O40">
            <v>44214</v>
          </cell>
          <cell r="P40">
            <v>44255</v>
          </cell>
          <cell r="Q40">
            <v>1862317</v>
          </cell>
          <cell r="R40">
            <v>44256</v>
          </cell>
          <cell r="S40">
            <v>44286</v>
          </cell>
          <cell r="T40">
            <v>1862317</v>
          </cell>
          <cell r="U40">
            <v>44287</v>
          </cell>
          <cell r="V40">
            <v>44316</v>
          </cell>
          <cell r="W40">
            <v>1862317</v>
          </cell>
          <cell r="X40">
            <v>44317</v>
          </cell>
          <cell r="Y40">
            <v>44347</v>
          </cell>
          <cell r="Z40">
            <v>1862317</v>
          </cell>
          <cell r="AA40">
            <v>44348</v>
          </cell>
          <cell r="AB40">
            <v>44377</v>
          </cell>
          <cell r="AC40">
            <v>248309</v>
          </cell>
          <cell r="AD40">
            <v>44378</v>
          </cell>
          <cell r="AE40">
            <v>44381</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t="str">
            <v>Oficina de Correspondencia y Archivo</v>
          </cell>
          <cell r="AX40" t="str">
            <v>MARTHA SORAYA GONZALEZ VARGAS</v>
          </cell>
          <cell r="AY40" t="str">
            <v>Jefe de Oficina</v>
          </cell>
          <cell r="AZ40">
            <v>67</v>
          </cell>
          <cell r="BA40">
            <v>44211</v>
          </cell>
          <cell r="BB40">
            <v>557394061</v>
          </cell>
          <cell r="BC40">
            <v>275</v>
          </cell>
          <cell r="BD40">
            <v>44214</v>
          </cell>
          <cell r="BE40">
            <v>10366898</v>
          </cell>
          <cell r="BF40" t="str">
            <v xml:space="preserve">NOTIFICADO </v>
          </cell>
          <cell r="BG40">
            <v>0</v>
          </cell>
          <cell r="BH40">
            <v>0</v>
          </cell>
          <cell r="BI40">
            <v>0</v>
          </cell>
          <cell r="BJ40">
            <v>0</v>
          </cell>
          <cell r="BK40">
            <v>0</v>
          </cell>
          <cell r="BL40">
            <v>0</v>
          </cell>
          <cell r="BM40">
            <v>0</v>
          </cell>
          <cell r="BN40">
            <v>0</v>
          </cell>
          <cell r="BO40">
            <v>0</v>
          </cell>
          <cell r="BP40">
            <v>0</v>
          </cell>
          <cell r="BQ40">
            <v>0</v>
          </cell>
          <cell r="BR40">
            <v>1121833745</v>
          </cell>
          <cell r="BS40">
            <v>44214</v>
          </cell>
          <cell r="BT40">
            <v>583</v>
          </cell>
          <cell r="BU40" t="str">
            <v>320</v>
          </cell>
          <cell r="BV40">
            <v>0</v>
          </cell>
          <cell r="BW40">
            <v>0</v>
          </cell>
          <cell r="BX40">
            <v>0</v>
          </cell>
          <cell r="BY40">
            <v>0</v>
          </cell>
          <cell r="BZ40">
            <v>0</v>
          </cell>
          <cell r="CA40">
            <v>0</v>
          </cell>
          <cell r="CB40">
            <v>8299</v>
          </cell>
          <cell r="CC40" t="str">
            <v>M6</v>
          </cell>
        </row>
        <row r="41">
          <cell r="B41" t="str">
            <v>12390 DE 2021</v>
          </cell>
          <cell r="C41">
            <v>1121851732</v>
          </cell>
          <cell r="D41" t="str">
            <v>SHIRLEY VANESSA OSORIO PARRA</v>
          </cell>
          <cell r="E41" t="str">
            <v>Contrato de Prestación de Servicios Profesionales</v>
          </cell>
          <cell r="F41" t="str">
            <v>EL CONTRATISTA SE COMPROMETE CON LA UNIVERSIDAD DE LOS LLANOS A PRESTAR LOS SERVICIOS COMO PROFESIONAL ESPECIALIZADO EN FORMA EFICIENTE Y EFICAZ APOYANDO EL FORTALECIMIENTO DE LOS DIFERENTES PROCESOS EN EL ÁREA DE PROYECTOS DE LA OFICINA ASESORA DE PLANEACIÓN.</v>
          </cell>
          <cell r="G41">
            <v>44214</v>
          </cell>
          <cell r="H41">
            <v>5138718</v>
          </cell>
          <cell r="I41" t="str">
            <v>Dos (02) meses y trece (13) días calendario</v>
          </cell>
          <cell r="J41">
            <v>44214</v>
          </cell>
          <cell r="K41">
            <v>44285</v>
          </cell>
          <cell r="L41" t="str">
            <v>NO APLICA</v>
          </cell>
          <cell r="M41">
            <v>2</v>
          </cell>
          <cell r="N41">
            <v>3026916</v>
          </cell>
          <cell r="O41">
            <v>44214</v>
          </cell>
          <cell r="P41">
            <v>44255</v>
          </cell>
          <cell r="Q41">
            <v>2111802</v>
          </cell>
          <cell r="R41">
            <v>44256</v>
          </cell>
          <cell r="S41">
            <v>44285</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t="str">
            <v>Oficina Asesora de Planeación</v>
          </cell>
          <cell r="AX41" t="str">
            <v>SAMUEL ELÍAS BETANCUR GARZÓN</v>
          </cell>
          <cell r="AY41" t="str">
            <v>Asesor de Planeación</v>
          </cell>
          <cell r="AZ41">
            <v>67</v>
          </cell>
          <cell r="BA41">
            <v>44211</v>
          </cell>
          <cell r="BB41">
            <v>557394061</v>
          </cell>
          <cell r="BC41">
            <v>287</v>
          </cell>
          <cell r="BD41">
            <v>44214</v>
          </cell>
          <cell r="BE41">
            <v>11755697</v>
          </cell>
          <cell r="BF41" t="str">
            <v xml:space="preserve">NOTIFICADO </v>
          </cell>
          <cell r="BG41">
            <v>0</v>
          </cell>
          <cell r="BH41">
            <v>0</v>
          </cell>
          <cell r="BI41">
            <v>0</v>
          </cell>
          <cell r="BJ41">
            <v>0</v>
          </cell>
          <cell r="BK41">
            <v>0</v>
          </cell>
          <cell r="BL41">
            <v>0</v>
          </cell>
          <cell r="BM41">
            <v>0</v>
          </cell>
          <cell r="BN41">
            <v>0</v>
          </cell>
          <cell r="BO41">
            <v>0</v>
          </cell>
          <cell r="BP41">
            <v>0</v>
          </cell>
          <cell r="BQ41">
            <v>0</v>
          </cell>
          <cell r="BR41">
            <v>1121851732</v>
          </cell>
          <cell r="BS41">
            <v>44214</v>
          </cell>
          <cell r="BT41">
            <v>583</v>
          </cell>
          <cell r="BU41" t="str">
            <v>240</v>
          </cell>
          <cell r="BV41">
            <v>0</v>
          </cell>
          <cell r="BW41">
            <v>0</v>
          </cell>
          <cell r="BX41">
            <v>0</v>
          </cell>
          <cell r="BY41">
            <v>0</v>
          </cell>
          <cell r="BZ41">
            <v>0</v>
          </cell>
          <cell r="CA41">
            <v>0</v>
          </cell>
          <cell r="CB41">
            <v>7020</v>
          </cell>
          <cell r="CC41" t="str">
            <v>M5</v>
          </cell>
        </row>
        <row r="42">
          <cell r="B42" t="str">
            <v>12401 DE 2021</v>
          </cell>
          <cell r="C42">
            <v>1121925614</v>
          </cell>
          <cell r="D42" t="str">
            <v>CRISTHIAN FABIAN BOBADILLA BENJUMEA</v>
          </cell>
          <cell r="E42" t="str">
            <v>Contrato de Prestación de Servicios</v>
          </cell>
          <cell r="F42" t="str">
            <v>EL CONTRATISTA SE COMPROMETE CON LA UNIVERSIDAD DE LOS LLANOS A PRESTAR LOS SERVICIOS EN FORMA EFICIENTE Y EFICAZ APOYANDO EL FORTALECIMIENTO DE LOS DIFERENTES PROCESOS EN LA OFICINA ASESORA DE CONTROL INTERNO DISCIPLINARIO.</v>
          </cell>
          <cell r="G42">
            <v>44214</v>
          </cell>
          <cell r="H42">
            <v>7449268</v>
          </cell>
          <cell r="I42" t="str">
            <v>Cuatro (04) meses</v>
          </cell>
          <cell r="J42">
            <v>44214</v>
          </cell>
          <cell r="K42">
            <v>44333</v>
          </cell>
          <cell r="L42" t="str">
            <v>NO APLICA</v>
          </cell>
          <cell r="M42">
            <v>4</v>
          </cell>
          <cell r="N42">
            <v>2669321</v>
          </cell>
          <cell r="O42">
            <v>44214</v>
          </cell>
          <cell r="P42">
            <v>44255</v>
          </cell>
          <cell r="Q42">
            <v>1862317</v>
          </cell>
          <cell r="R42">
            <v>44256</v>
          </cell>
          <cell r="S42">
            <v>44286</v>
          </cell>
          <cell r="T42">
            <v>1862317</v>
          </cell>
          <cell r="U42">
            <v>44287</v>
          </cell>
          <cell r="V42">
            <v>44316</v>
          </cell>
          <cell r="W42">
            <v>1055313</v>
          </cell>
          <cell r="X42">
            <v>44317</v>
          </cell>
          <cell r="Y42">
            <v>44333</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t="str">
            <v xml:space="preserve">Oficina Asesora de Control Interno Disciplinario </v>
          </cell>
          <cell r="AX42" t="str">
            <v>ZULITH ANDREA ROMERO MARTIN</v>
          </cell>
          <cell r="AY42" t="str">
            <v>Asesora de Control Interno Disciplinario</v>
          </cell>
          <cell r="AZ42">
            <v>67</v>
          </cell>
          <cell r="BA42">
            <v>44211</v>
          </cell>
          <cell r="BB42">
            <v>557394061</v>
          </cell>
          <cell r="BC42">
            <v>298</v>
          </cell>
          <cell r="BD42">
            <v>44214</v>
          </cell>
          <cell r="BE42">
            <v>7449268</v>
          </cell>
          <cell r="BF42" t="str">
            <v xml:space="preserve">NOTIFICADO </v>
          </cell>
          <cell r="BG42">
            <v>0</v>
          </cell>
          <cell r="BH42">
            <v>0</v>
          </cell>
          <cell r="BI42">
            <v>0</v>
          </cell>
          <cell r="BJ42">
            <v>0</v>
          </cell>
          <cell r="BK42">
            <v>0</v>
          </cell>
          <cell r="BL42">
            <v>0</v>
          </cell>
          <cell r="BM42">
            <v>0</v>
          </cell>
          <cell r="BN42">
            <v>0</v>
          </cell>
          <cell r="BO42">
            <v>0</v>
          </cell>
          <cell r="BP42">
            <v>0</v>
          </cell>
          <cell r="BQ42">
            <v>0</v>
          </cell>
          <cell r="BR42">
            <v>1121925614.2</v>
          </cell>
          <cell r="BS42">
            <v>44214</v>
          </cell>
          <cell r="BT42">
            <v>583</v>
          </cell>
          <cell r="BU42" t="str">
            <v>230</v>
          </cell>
          <cell r="BV42">
            <v>0</v>
          </cell>
          <cell r="BW42">
            <v>0</v>
          </cell>
          <cell r="BX42">
            <v>0</v>
          </cell>
          <cell r="BY42">
            <v>0</v>
          </cell>
          <cell r="BZ42">
            <v>0</v>
          </cell>
          <cell r="CA42">
            <v>0</v>
          </cell>
          <cell r="CB42">
            <v>8299</v>
          </cell>
          <cell r="CC42" t="str">
            <v>M6</v>
          </cell>
        </row>
        <row r="43">
          <cell r="B43" t="str">
            <v>12408 DE 2021</v>
          </cell>
          <cell r="C43">
            <v>28548137</v>
          </cell>
          <cell r="D43" t="str">
            <v xml:space="preserve">JOHANNA PATRICIA RODRIGUEZ TELLEZ </v>
          </cell>
          <cell r="E43" t="str">
            <v>Contrato de Prestación de Servicios Profesionales</v>
          </cell>
          <cell r="F43" t="str">
            <v>EL CONTRATISTA SE COMPROMETE CON LA UNIVERSIDAD DE LOS LLANOS A PRESTAR LOS SERVICIOS COMO PROFESIONAL EN FORMA EFICIENTE Y EFICAZ APOYANDO EL FORTALECIMIENTO DE LOS DIFERENTES PROCESOS DE LA MAESTRÍA EN ESTUDIOS DE DESARROLLO LOCAL DE LA FACULTAD DE CIENCIAS HUMANAS Y DE LA EDUCACIÓN.</v>
          </cell>
          <cell r="G43">
            <v>44214</v>
          </cell>
          <cell r="H43">
            <v>12196350</v>
          </cell>
          <cell r="I43" t="str">
            <v>Cinco (05) meses y diecisiete (17) días calendario</v>
          </cell>
          <cell r="J43">
            <v>44214</v>
          </cell>
          <cell r="K43">
            <v>44381</v>
          </cell>
          <cell r="L43" t="str">
            <v>NO APLICA</v>
          </cell>
          <cell r="M43">
            <v>6</v>
          </cell>
          <cell r="N43">
            <v>3140377</v>
          </cell>
          <cell r="O43">
            <v>44214</v>
          </cell>
          <cell r="P43">
            <v>44255</v>
          </cell>
          <cell r="Q43">
            <v>2190961</v>
          </cell>
          <cell r="R43">
            <v>44256</v>
          </cell>
          <cell r="S43">
            <v>44286</v>
          </cell>
          <cell r="T43">
            <v>2190961</v>
          </cell>
          <cell r="U43">
            <v>44287</v>
          </cell>
          <cell r="V43">
            <v>44316</v>
          </cell>
          <cell r="W43">
            <v>2190961</v>
          </cell>
          <cell r="X43">
            <v>44317</v>
          </cell>
          <cell r="Y43">
            <v>44347</v>
          </cell>
          <cell r="Z43">
            <v>0</v>
          </cell>
          <cell r="AA43">
            <v>44348</v>
          </cell>
          <cell r="AB43">
            <v>44377</v>
          </cell>
          <cell r="AC43">
            <v>0</v>
          </cell>
          <cell r="AD43">
            <v>44378</v>
          </cell>
          <cell r="AE43">
            <v>44381</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t="str">
            <v>Facultad de Ciencias Humanas y de la Educación</v>
          </cell>
          <cell r="AX43" t="str">
            <v>LUZ HAYDEE GONZÁLEZ OCAMPO</v>
          </cell>
          <cell r="AY43" t="str">
            <v>Decano de la Facultad de Ciencias Humanas y de la Educación</v>
          </cell>
          <cell r="AZ43">
            <v>75</v>
          </cell>
          <cell r="BA43">
            <v>44211</v>
          </cell>
          <cell r="BB43">
            <v>22563248</v>
          </cell>
          <cell r="BC43">
            <v>304</v>
          </cell>
          <cell r="BD43">
            <v>44214</v>
          </cell>
          <cell r="BE43">
            <v>12196350</v>
          </cell>
          <cell r="BF43" t="str">
            <v xml:space="preserve">NOTIFICADO </v>
          </cell>
          <cell r="BG43">
            <v>0</v>
          </cell>
          <cell r="BH43">
            <v>0</v>
          </cell>
          <cell r="BI43">
            <v>0</v>
          </cell>
          <cell r="BJ43">
            <v>0</v>
          </cell>
          <cell r="BK43">
            <v>0</v>
          </cell>
          <cell r="BL43">
            <v>0</v>
          </cell>
          <cell r="BM43">
            <v>0</v>
          </cell>
          <cell r="BN43">
            <v>0</v>
          </cell>
          <cell r="BO43">
            <v>0</v>
          </cell>
          <cell r="BP43">
            <v>0</v>
          </cell>
          <cell r="BQ43">
            <v>0</v>
          </cell>
          <cell r="BR43">
            <v>28548137.5</v>
          </cell>
          <cell r="BS43">
            <v>44214</v>
          </cell>
          <cell r="BT43">
            <v>463</v>
          </cell>
          <cell r="BU43" t="str">
            <v>56401</v>
          </cell>
          <cell r="BV43">
            <v>0</v>
          </cell>
          <cell r="BW43">
            <v>0</v>
          </cell>
          <cell r="BX43">
            <v>0</v>
          </cell>
          <cell r="BY43">
            <v>0</v>
          </cell>
          <cell r="BZ43">
            <v>0</v>
          </cell>
          <cell r="CA43">
            <v>0</v>
          </cell>
          <cell r="CB43">
            <v>7210</v>
          </cell>
          <cell r="CC43" t="str">
            <v>M6</v>
          </cell>
        </row>
        <row r="44">
          <cell r="B44" t="str">
            <v>12423 DE 2021</v>
          </cell>
          <cell r="C44">
            <v>40399991</v>
          </cell>
          <cell r="D44" t="str">
            <v xml:space="preserve">MIRTHA YANIRA CALDERON CHITIVA </v>
          </cell>
          <cell r="E44" t="str">
            <v>Contrato de Prestación de Servicios Profesionales</v>
          </cell>
          <cell r="F44"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44">
            <v>44214</v>
          </cell>
          <cell r="H44">
            <v>14635618</v>
          </cell>
          <cell r="I44" t="str">
            <v>Cinco (05) meses y diecisiete (17) días calendario</v>
          </cell>
          <cell r="J44">
            <v>44214</v>
          </cell>
          <cell r="K44">
            <v>44381</v>
          </cell>
          <cell r="L44" t="str">
            <v>NO APLICA</v>
          </cell>
          <cell r="M44">
            <v>6</v>
          </cell>
          <cell r="N44">
            <v>3768453</v>
          </cell>
          <cell r="O44">
            <v>44214</v>
          </cell>
          <cell r="P44">
            <v>44255</v>
          </cell>
          <cell r="Q44">
            <v>2629153</v>
          </cell>
          <cell r="R44">
            <v>44256</v>
          </cell>
          <cell r="S44">
            <v>44286</v>
          </cell>
          <cell r="T44">
            <v>2629153</v>
          </cell>
          <cell r="U44">
            <v>44287</v>
          </cell>
          <cell r="V44">
            <v>44316</v>
          </cell>
          <cell r="W44">
            <v>2629153</v>
          </cell>
          <cell r="X44">
            <v>44317</v>
          </cell>
          <cell r="Y44">
            <v>44347</v>
          </cell>
          <cell r="Z44">
            <v>2629153</v>
          </cell>
          <cell r="AA44">
            <v>44348</v>
          </cell>
          <cell r="AB44">
            <v>44377</v>
          </cell>
          <cell r="AC44">
            <v>350553</v>
          </cell>
          <cell r="AD44">
            <v>44378</v>
          </cell>
          <cell r="AE44">
            <v>44381</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t="str">
            <v>Facultad de Ciencias Humanas y de la Educación</v>
          </cell>
          <cell r="AX44" t="str">
            <v>LUZ HAYDEE GONZÁLEZ OCAMPO</v>
          </cell>
          <cell r="AY44" t="str">
            <v>Decano de la Facultad de Ciencias Humanas y de la Educación</v>
          </cell>
          <cell r="AZ44">
            <v>60</v>
          </cell>
          <cell r="BA44">
            <v>44211</v>
          </cell>
          <cell r="BB44">
            <v>87508807</v>
          </cell>
          <cell r="BC44">
            <v>319</v>
          </cell>
          <cell r="BD44">
            <v>44214</v>
          </cell>
          <cell r="BE44">
            <v>14635618</v>
          </cell>
          <cell r="BF44" t="str">
            <v xml:space="preserve">NOTIFICADO </v>
          </cell>
          <cell r="BG44">
            <v>0</v>
          </cell>
          <cell r="BH44">
            <v>0</v>
          </cell>
          <cell r="BI44">
            <v>0</v>
          </cell>
          <cell r="BJ44">
            <v>0</v>
          </cell>
          <cell r="BK44">
            <v>0</v>
          </cell>
          <cell r="BL44">
            <v>0</v>
          </cell>
          <cell r="BM44">
            <v>0</v>
          </cell>
          <cell r="BN44">
            <v>0</v>
          </cell>
          <cell r="BO44">
            <v>0</v>
          </cell>
          <cell r="BP44">
            <v>0</v>
          </cell>
          <cell r="BQ44">
            <v>0</v>
          </cell>
          <cell r="BR44">
            <v>40399991</v>
          </cell>
          <cell r="BS44">
            <v>44214</v>
          </cell>
          <cell r="BT44">
            <v>743</v>
          </cell>
          <cell r="BU44" t="str">
            <v>56503</v>
          </cell>
          <cell r="BV44">
            <v>0</v>
          </cell>
          <cell r="BW44">
            <v>0</v>
          </cell>
          <cell r="BX44">
            <v>0</v>
          </cell>
          <cell r="BY44">
            <v>0</v>
          </cell>
          <cell r="BZ44">
            <v>0</v>
          </cell>
          <cell r="CA44">
            <v>0</v>
          </cell>
          <cell r="CB44">
            <v>8560</v>
          </cell>
          <cell r="CC44" t="str">
            <v>M5</v>
          </cell>
        </row>
        <row r="45">
          <cell r="B45" t="str">
            <v>12424 DE 2021</v>
          </cell>
          <cell r="C45">
            <v>1121873800</v>
          </cell>
          <cell r="D45" t="str">
            <v>ADRIANA PAOLA NIÑO TORRES</v>
          </cell>
          <cell r="E45" t="str">
            <v>Contrato de Prestación de Servicios Profesionales</v>
          </cell>
          <cell r="F45"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45">
            <v>44214</v>
          </cell>
          <cell r="H45">
            <v>14635618</v>
          </cell>
          <cell r="I45" t="str">
            <v>Cinco (05) meses y diecisiete (17) días calendario</v>
          </cell>
          <cell r="J45">
            <v>44214</v>
          </cell>
          <cell r="K45">
            <v>44381</v>
          </cell>
          <cell r="L45" t="str">
            <v>NO APLICA</v>
          </cell>
          <cell r="M45">
            <v>6</v>
          </cell>
          <cell r="N45">
            <v>3768453</v>
          </cell>
          <cell r="O45">
            <v>44214</v>
          </cell>
          <cell r="P45">
            <v>44255</v>
          </cell>
          <cell r="Q45">
            <v>2629153</v>
          </cell>
          <cell r="R45">
            <v>44256</v>
          </cell>
          <cell r="S45">
            <v>44286</v>
          </cell>
          <cell r="T45">
            <v>2629153</v>
          </cell>
          <cell r="U45">
            <v>44287</v>
          </cell>
          <cell r="V45">
            <v>44316</v>
          </cell>
          <cell r="W45">
            <v>2629153</v>
          </cell>
          <cell r="X45">
            <v>44317</v>
          </cell>
          <cell r="Y45">
            <v>44347</v>
          </cell>
          <cell r="Z45">
            <v>2629153</v>
          </cell>
          <cell r="AA45">
            <v>44348</v>
          </cell>
          <cell r="AB45">
            <v>44377</v>
          </cell>
          <cell r="AC45">
            <v>350553</v>
          </cell>
          <cell r="AD45">
            <v>44378</v>
          </cell>
          <cell r="AE45">
            <v>44381</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t="str">
            <v>Facultad de Ciencias Humanas y de la Educación</v>
          </cell>
          <cell r="AX45" t="str">
            <v>LUZ HAYDEE GONZÁLEZ OCAMPO</v>
          </cell>
          <cell r="AY45" t="str">
            <v>Decano de la Facultad de Ciencias Humanas y de la Educación</v>
          </cell>
          <cell r="AZ45">
            <v>60</v>
          </cell>
          <cell r="BA45">
            <v>44211</v>
          </cell>
          <cell r="BB45">
            <v>87508807</v>
          </cell>
          <cell r="BC45">
            <v>320</v>
          </cell>
          <cell r="BD45">
            <v>44214</v>
          </cell>
          <cell r="BE45">
            <v>14635618</v>
          </cell>
          <cell r="BF45" t="str">
            <v xml:space="preserve">NOTIFICADO </v>
          </cell>
          <cell r="BG45">
            <v>0</v>
          </cell>
          <cell r="BH45">
            <v>0</v>
          </cell>
          <cell r="BI45">
            <v>0</v>
          </cell>
          <cell r="BJ45">
            <v>0</v>
          </cell>
          <cell r="BK45">
            <v>0</v>
          </cell>
          <cell r="BL45">
            <v>0</v>
          </cell>
          <cell r="BM45">
            <v>0</v>
          </cell>
          <cell r="BN45">
            <v>0</v>
          </cell>
          <cell r="BO45">
            <v>0</v>
          </cell>
          <cell r="BP45">
            <v>0</v>
          </cell>
          <cell r="BQ45">
            <v>0</v>
          </cell>
          <cell r="BR45">
            <v>1121873800.0999999</v>
          </cell>
          <cell r="BS45">
            <v>44214</v>
          </cell>
          <cell r="BT45">
            <v>743</v>
          </cell>
          <cell r="BU45" t="str">
            <v>56503</v>
          </cell>
          <cell r="BV45">
            <v>0</v>
          </cell>
          <cell r="BW45">
            <v>0</v>
          </cell>
          <cell r="BX45">
            <v>0</v>
          </cell>
          <cell r="BY45">
            <v>0</v>
          </cell>
          <cell r="BZ45">
            <v>0</v>
          </cell>
          <cell r="CA45">
            <v>0</v>
          </cell>
          <cell r="CB45">
            <v>7010</v>
          </cell>
          <cell r="CC45" t="str">
            <v>M6</v>
          </cell>
        </row>
        <row r="46">
          <cell r="B46" t="str">
            <v>12425 DE 2021</v>
          </cell>
          <cell r="C46">
            <v>1121943954</v>
          </cell>
          <cell r="D46" t="str">
            <v xml:space="preserve">ANGELA MARIA VALENCIA MEDINA </v>
          </cell>
          <cell r="E46" t="str">
            <v>Contrato de Prestación de Servicios</v>
          </cell>
          <cell r="F46" t="str">
            <v>EL CONTRATISTA SE COMPROMETE CON LA UNIVERSIDAD DE LOS LLANOS A PRESTAR LOS SERVICIOS COMO TÉCNICO EN FORMA EFICIENTE Y EFICAZ APOYANDO EL FORTALECIMIENTO DE LOS DIFERENTES PROCESOS EN EL CENTRO DE IDIOMAS DE LA FACULTAD DE CIENCIAS HUMANAS Y DE LA EDUCACIÓN.</v>
          </cell>
          <cell r="G46">
            <v>44214</v>
          </cell>
          <cell r="H46">
            <v>10366898</v>
          </cell>
          <cell r="I46" t="str">
            <v>Cinco (05) meses y diecisiete (17) días calendario</v>
          </cell>
          <cell r="J46">
            <v>44214</v>
          </cell>
          <cell r="K46">
            <v>44381</v>
          </cell>
          <cell r="L46" t="str">
            <v>NO APLICA</v>
          </cell>
          <cell r="M46">
            <v>6</v>
          </cell>
          <cell r="N46">
            <v>2669321</v>
          </cell>
          <cell r="O46">
            <v>44214</v>
          </cell>
          <cell r="P46">
            <v>44255</v>
          </cell>
          <cell r="Q46">
            <v>869081</v>
          </cell>
          <cell r="R46">
            <v>44256</v>
          </cell>
          <cell r="S46">
            <v>44269</v>
          </cell>
          <cell r="T46">
            <v>0</v>
          </cell>
          <cell r="U46">
            <v>44287</v>
          </cell>
          <cell r="V46">
            <v>44316</v>
          </cell>
          <cell r="W46">
            <v>0</v>
          </cell>
          <cell r="X46">
            <v>44317</v>
          </cell>
          <cell r="Y46">
            <v>44347</v>
          </cell>
          <cell r="Z46">
            <v>0</v>
          </cell>
          <cell r="AA46">
            <v>44348</v>
          </cell>
          <cell r="AB46">
            <v>44377</v>
          </cell>
          <cell r="AC46">
            <v>0</v>
          </cell>
          <cell r="AD46">
            <v>44378</v>
          </cell>
          <cell r="AE46">
            <v>44381</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t="str">
            <v>Facultad de Ciencias Humanas y de la Educación</v>
          </cell>
          <cell r="AX46" t="str">
            <v>LUZ HAYDEE GONZÁLEZ OCAMPO</v>
          </cell>
          <cell r="AY46" t="str">
            <v>Decano de la Facultad de Ciencias Humanas y de la Educación</v>
          </cell>
          <cell r="AZ46">
            <v>60</v>
          </cell>
          <cell r="BA46">
            <v>44211</v>
          </cell>
          <cell r="BB46">
            <v>87508807</v>
          </cell>
          <cell r="BC46">
            <v>321</v>
          </cell>
          <cell r="BD46">
            <v>44214</v>
          </cell>
          <cell r="BE46">
            <v>10366898</v>
          </cell>
          <cell r="BF46" t="str">
            <v xml:space="preserve">NOTIFICADO </v>
          </cell>
          <cell r="BG46">
            <v>0</v>
          </cell>
          <cell r="BH46">
            <v>0</v>
          </cell>
          <cell r="BI46">
            <v>0</v>
          </cell>
          <cell r="BJ46">
            <v>0</v>
          </cell>
          <cell r="BK46">
            <v>0</v>
          </cell>
          <cell r="BL46">
            <v>0</v>
          </cell>
          <cell r="BM46">
            <v>0</v>
          </cell>
          <cell r="BN46">
            <v>0</v>
          </cell>
          <cell r="BO46">
            <v>0</v>
          </cell>
          <cell r="BP46">
            <v>0</v>
          </cell>
          <cell r="BQ46">
            <v>0</v>
          </cell>
          <cell r="BR46">
            <v>1121943954.8</v>
          </cell>
          <cell r="BS46">
            <v>44214</v>
          </cell>
          <cell r="BT46">
            <v>743</v>
          </cell>
          <cell r="BU46" t="str">
            <v>56503</v>
          </cell>
          <cell r="BV46">
            <v>0</v>
          </cell>
          <cell r="BW46">
            <v>0</v>
          </cell>
          <cell r="BX46">
            <v>0</v>
          </cell>
          <cell r="BY46">
            <v>0</v>
          </cell>
          <cell r="BZ46">
            <v>0</v>
          </cell>
          <cell r="CA46">
            <v>0</v>
          </cell>
          <cell r="CB46">
            <v>8299</v>
          </cell>
          <cell r="CC46" t="str">
            <v>M6</v>
          </cell>
        </row>
        <row r="47">
          <cell r="B47" t="str">
            <v>12426 DE 2021</v>
          </cell>
          <cell r="C47">
            <v>60323410</v>
          </cell>
          <cell r="D47" t="str">
            <v xml:space="preserve">NANCY YADID ROPERO SUAREZ </v>
          </cell>
          <cell r="E47" t="str">
            <v>Contrato de Prestación de Servicios</v>
          </cell>
          <cell r="F47" t="str">
            <v>EL CONTRATISTA SE COMPROMETE CON LA UNIVERSIDAD DE LOS LLANOS A PRESTAR LOS SERVICIOS EN FORMA EFICIENTE Y EFICAZ APOYANDO EL FORTALECIMIENTO DE LOS DIFERENTES PROCESOS EN EL CENTRO DE IDIOMAS DE LA FACULTAD DE CIENCIAS HUMANAS Y DE LA EDUCACIÓN.</v>
          </cell>
          <cell r="G47">
            <v>44214</v>
          </cell>
          <cell r="H47">
            <v>8232539</v>
          </cell>
          <cell r="I47" t="str">
            <v>Cinco (05) meses y diecisiete (17) días calendario</v>
          </cell>
          <cell r="J47">
            <v>44214</v>
          </cell>
          <cell r="K47">
            <v>44381</v>
          </cell>
          <cell r="L47" t="str">
            <v>NO APLICA</v>
          </cell>
          <cell r="M47">
            <v>6</v>
          </cell>
          <cell r="N47">
            <v>2119755</v>
          </cell>
          <cell r="O47">
            <v>44214</v>
          </cell>
          <cell r="P47">
            <v>44255</v>
          </cell>
          <cell r="Q47">
            <v>1478899</v>
          </cell>
          <cell r="R47">
            <v>44256</v>
          </cell>
          <cell r="S47">
            <v>44286</v>
          </cell>
          <cell r="T47">
            <v>1478899</v>
          </cell>
          <cell r="U47">
            <v>44287</v>
          </cell>
          <cell r="V47">
            <v>44316</v>
          </cell>
          <cell r="W47">
            <v>1478899</v>
          </cell>
          <cell r="X47">
            <v>44317</v>
          </cell>
          <cell r="Y47">
            <v>44347</v>
          </cell>
          <cell r="Z47">
            <v>1478899</v>
          </cell>
          <cell r="AA47">
            <v>44348</v>
          </cell>
          <cell r="AB47">
            <v>44377</v>
          </cell>
          <cell r="AC47">
            <v>197188</v>
          </cell>
          <cell r="AD47">
            <v>44378</v>
          </cell>
          <cell r="AE47">
            <v>44381</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str">
            <v>Facultad de Ciencias Humanas y de la Educación</v>
          </cell>
          <cell r="AX47" t="str">
            <v>LUZ HAYDEE GONZÁLEZ OCAMPO</v>
          </cell>
          <cell r="AY47" t="str">
            <v>Decano de la Facultad de Ciencias Humanas y de la Educación</v>
          </cell>
          <cell r="AZ47">
            <v>60</v>
          </cell>
          <cell r="BA47">
            <v>44211</v>
          </cell>
          <cell r="BB47">
            <v>87508807</v>
          </cell>
          <cell r="BC47">
            <v>322</v>
          </cell>
          <cell r="BD47">
            <v>44214</v>
          </cell>
          <cell r="BE47">
            <v>8232539</v>
          </cell>
          <cell r="BF47" t="str">
            <v xml:space="preserve">NOTIFICADO </v>
          </cell>
          <cell r="BG47">
            <v>0</v>
          </cell>
          <cell r="BH47">
            <v>0</v>
          </cell>
          <cell r="BI47">
            <v>0</v>
          </cell>
          <cell r="BJ47">
            <v>0</v>
          </cell>
          <cell r="BK47">
            <v>0</v>
          </cell>
          <cell r="BL47">
            <v>0</v>
          </cell>
          <cell r="BM47">
            <v>0</v>
          </cell>
          <cell r="BN47">
            <v>0</v>
          </cell>
          <cell r="BO47">
            <v>0</v>
          </cell>
          <cell r="BP47">
            <v>0</v>
          </cell>
          <cell r="BQ47">
            <v>0</v>
          </cell>
          <cell r="BR47">
            <v>60323410.100000001</v>
          </cell>
          <cell r="BS47">
            <v>44214</v>
          </cell>
          <cell r="BT47">
            <v>743</v>
          </cell>
          <cell r="BU47" t="str">
            <v>56503</v>
          </cell>
          <cell r="BV47">
            <v>0</v>
          </cell>
          <cell r="BW47">
            <v>0</v>
          </cell>
          <cell r="BX47">
            <v>0</v>
          </cell>
          <cell r="BY47">
            <v>0</v>
          </cell>
          <cell r="BZ47">
            <v>0</v>
          </cell>
          <cell r="CA47">
            <v>0</v>
          </cell>
          <cell r="CB47">
            <v>8299</v>
          </cell>
          <cell r="CC47" t="str">
            <v>M6</v>
          </cell>
        </row>
        <row r="48">
          <cell r="B48" t="str">
            <v>12427 DE 2021</v>
          </cell>
          <cell r="C48">
            <v>1121948348</v>
          </cell>
          <cell r="D48" t="str">
            <v xml:space="preserve">CATALINA ARROYAVE VALLEJO </v>
          </cell>
          <cell r="E48" t="str">
            <v>Contrato de Prestación de Servicios</v>
          </cell>
          <cell r="F48" t="str">
            <v>EL CONTRATISTA SE COMPROMETE CON LA UNIVERSIDAD DE LOS LLANOS A PRESTAR LOS SERVICIOS COMO TÉCNICO EN FORMA EFICIENTE Y EFICAZ APOYANDO EL FORTALECIMIENTO DE LOS DIFERENTES PROCESOS EN EL CENTRO DE IDIOMAS DE LA FACULTAD DE CIENCIAS HUMANAS Y DE LA EDUCACIÓN.</v>
          </cell>
          <cell r="G48">
            <v>44214</v>
          </cell>
          <cell r="H48">
            <v>10366898</v>
          </cell>
          <cell r="I48" t="str">
            <v>Cinco (05) meses y diecisiete (17) días calendario</v>
          </cell>
          <cell r="J48">
            <v>44214</v>
          </cell>
          <cell r="K48">
            <v>44381</v>
          </cell>
          <cell r="L48" t="str">
            <v>NO APLICA</v>
          </cell>
          <cell r="M48">
            <v>6</v>
          </cell>
          <cell r="N48">
            <v>2669321</v>
          </cell>
          <cell r="O48">
            <v>44214</v>
          </cell>
          <cell r="P48">
            <v>44255</v>
          </cell>
          <cell r="Q48">
            <v>1862317</v>
          </cell>
          <cell r="R48">
            <v>44256</v>
          </cell>
          <cell r="S48">
            <v>44286</v>
          </cell>
          <cell r="T48">
            <v>1862317</v>
          </cell>
          <cell r="U48">
            <v>44287</v>
          </cell>
          <cell r="V48">
            <v>44316</v>
          </cell>
          <cell r="W48">
            <v>1862317</v>
          </cell>
          <cell r="X48">
            <v>44317</v>
          </cell>
          <cell r="Y48">
            <v>44347</v>
          </cell>
          <cell r="Z48">
            <v>1862317</v>
          </cell>
          <cell r="AA48">
            <v>44348</v>
          </cell>
          <cell r="AB48">
            <v>44377</v>
          </cell>
          <cell r="AC48">
            <v>248309</v>
          </cell>
          <cell r="AD48">
            <v>44378</v>
          </cell>
          <cell r="AE48">
            <v>44381</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str">
            <v>Facultad de Ciencias Humanas y de la Educación</v>
          </cell>
          <cell r="AX48" t="str">
            <v>LUZ HAYDEE GONZÁLEZ OCAMPO</v>
          </cell>
          <cell r="AY48" t="str">
            <v>Decano de la Facultad de Ciencias Humanas y de la Educación</v>
          </cell>
          <cell r="AZ48">
            <v>60</v>
          </cell>
          <cell r="BA48">
            <v>44211</v>
          </cell>
          <cell r="BB48">
            <v>87508807</v>
          </cell>
          <cell r="BC48">
            <v>323</v>
          </cell>
          <cell r="BD48">
            <v>44214</v>
          </cell>
          <cell r="BE48">
            <v>10366898</v>
          </cell>
          <cell r="BF48" t="str">
            <v xml:space="preserve">NOTIFICADO </v>
          </cell>
          <cell r="BG48">
            <v>0</v>
          </cell>
          <cell r="BH48">
            <v>0</v>
          </cell>
          <cell r="BI48">
            <v>0</v>
          </cell>
          <cell r="BJ48">
            <v>0</v>
          </cell>
          <cell r="BK48">
            <v>0</v>
          </cell>
          <cell r="BL48">
            <v>0</v>
          </cell>
          <cell r="BM48">
            <v>0</v>
          </cell>
          <cell r="BN48">
            <v>0</v>
          </cell>
          <cell r="BO48">
            <v>0</v>
          </cell>
          <cell r="BP48">
            <v>0</v>
          </cell>
          <cell r="BQ48">
            <v>0</v>
          </cell>
          <cell r="BR48">
            <v>1121948348.7</v>
          </cell>
          <cell r="BS48">
            <v>44214</v>
          </cell>
          <cell r="BT48">
            <v>743</v>
          </cell>
          <cell r="BU48" t="str">
            <v>56503</v>
          </cell>
          <cell r="BV48">
            <v>0</v>
          </cell>
          <cell r="BW48">
            <v>0</v>
          </cell>
          <cell r="BX48">
            <v>0</v>
          </cell>
          <cell r="BY48">
            <v>0</v>
          </cell>
          <cell r="BZ48">
            <v>0</v>
          </cell>
          <cell r="CA48">
            <v>0</v>
          </cell>
          <cell r="CB48">
            <v>8299</v>
          </cell>
          <cell r="CC48" t="str">
            <v>M6</v>
          </cell>
        </row>
        <row r="49">
          <cell r="B49" t="str">
            <v>12428 DE 2021</v>
          </cell>
          <cell r="C49">
            <v>86069152</v>
          </cell>
          <cell r="D49" t="str">
            <v>DANIEL ERNESTO ROJAS CASTELBLANCO</v>
          </cell>
          <cell r="E49" t="str">
            <v>Contrato de Prestación de Servicios Profesionales</v>
          </cell>
          <cell r="F49" t="str">
            <v>EL CONTRATISTA SE COMPROMETE CON LA UNIVERSIDAD DE LOS LLANOS A PRESTAR LOS SERVICIOS COMO PROFESIONAL EN FORMA EFICIENTE Y EFICAZ APOYANDO EL FORTALECIMIENTO DE LOS DIFERENTES PROCESOS DEL ÁREA DE SEGURIDAD Y SALUD EN EL TRABAJO DE LA DIVISIÓN DE SERVICIOS ADMINISTRATIVOS.</v>
          </cell>
          <cell r="G49">
            <v>44214</v>
          </cell>
          <cell r="H49">
            <v>14635618</v>
          </cell>
          <cell r="I49" t="str">
            <v>Cinco (05) meses y diecisiete (17) días calendario</v>
          </cell>
          <cell r="J49">
            <v>44214</v>
          </cell>
          <cell r="K49">
            <v>44381</v>
          </cell>
          <cell r="L49" t="str">
            <v>NO APLICA</v>
          </cell>
          <cell r="M49">
            <v>6</v>
          </cell>
          <cell r="N49">
            <v>3768453</v>
          </cell>
          <cell r="O49">
            <v>44214</v>
          </cell>
          <cell r="P49">
            <v>44255</v>
          </cell>
          <cell r="Q49">
            <v>2629153</v>
          </cell>
          <cell r="R49">
            <v>44256</v>
          </cell>
          <cell r="S49">
            <v>44286</v>
          </cell>
          <cell r="T49">
            <v>2629153</v>
          </cell>
          <cell r="U49">
            <v>44287</v>
          </cell>
          <cell r="V49">
            <v>44316</v>
          </cell>
          <cell r="W49">
            <v>2629153</v>
          </cell>
          <cell r="X49">
            <v>44317</v>
          </cell>
          <cell r="Y49">
            <v>44347</v>
          </cell>
          <cell r="Z49">
            <v>2629153</v>
          </cell>
          <cell r="AA49">
            <v>44348</v>
          </cell>
          <cell r="AB49">
            <v>44377</v>
          </cell>
          <cell r="AC49">
            <v>350553</v>
          </cell>
          <cell r="AD49">
            <v>44378</v>
          </cell>
          <cell r="AE49">
            <v>44381</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t="str">
            <v>Facultad de Ciencias Humanas y de la Educación</v>
          </cell>
          <cell r="AX49" t="str">
            <v>VÍCTOR EFREN ORTÍZ ORTÍZ</v>
          </cell>
          <cell r="AY49" t="str">
            <v>Jefe de Oficina</v>
          </cell>
          <cell r="AZ49">
            <v>60</v>
          </cell>
          <cell r="BA49">
            <v>44211</v>
          </cell>
          <cell r="BB49">
            <v>87508807</v>
          </cell>
          <cell r="BC49">
            <v>324</v>
          </cell>
          <cell r="BD49">
            <v>44214</v>
          </cell>
          <cell r="BE49">
            <v>14635618</v>
          </cell>
          <cell r="BF49" t="str">
            <v xml:space="preserve">NOTIFICADO </v>
          </cell>
          <cell r="BG49">
            <v>0</v>
          </cell>
          <cell r="BH49">
            <v>0</v>
          </cell>
          <cell r="BI49">
            <v>0</v>
          </cell>
          <cell r="BJ49">
            <v>0</v>
          </cell>
          <cell r="BK49">
            <v>0</v>
          </cell>
          <cell r="BL49">
            <v>0</v>
          </cell>
          <cell r="BM49">
            <v>0</v>
          </cell>
          <cell r="BN49">
            <v>0</v>
          </cell>
          <cell r="BO49">
            <v>0</v>
          </cell>
          <cell r="BP49">
            <v>0</v>
          </cell>
          <cell r="BQ49">
            <v>0</v>
          </cell>
          <cell r="BR49">
            <v>86069152.099999994</v>
          </cell>
          <cell r="BS49">
            <v>44214</v>
          </cell>
          <cell r="BT49">
            <v>743</v>
          </cell>
          <cell r="BU49" t="str">
            <v>56503</v>
          </cell>
          <cell r="BV49">
            <v>0</v>
          </cell>
          <cell r="BW49">
            <v>0</v>
          </cell>
          <cell r="BX49">
            <v>0</v>
          </cell>
          <cell r="BY49">
            <v>0</v>
          </cell>
          <cell r="BZ49">
            <v>0</v>
          </cell>
          <cell r="CA49">
            <v>0</v>
          </cell>
          <cell r="CB49">
            <v>9609</v>
          </cell>
          <cell r="CC49" t="str">
            <v>M6</v>
          </cell>
        </row>
        <row r="50">
          <cell r="B50" t="str">
            <v>12429 DE 2021</v>
          </cell>
          <cell r="C50">
            <v>86060565</v>
          </cell>
          <cell r="D50" t="str">
            <v>FELIPE ANDRES PRIETO TACHA</v>
          </cell>
          <cell r="E50" t="str">
            <v>Contrato de Prestación de Servicios Profesionales</v>
          </cell>
          <cell r="F50"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50">
            <v>44214</v>
          </cell>
          <cell r="H50">
            <v>14635618</v>
          </cell>
          <cell r="I50" t="str">
            <v>Cinco (05) meses y diecisiete (17) días calendario</v>
          </cell>
          <cell r="J50">
            <v>44214</v>
          </cell>
          <cell r="K50">
            <v>44381</v>
          </cell>
          <cell r="L50" t="str">
            <v>NO APLICA</v>
          </cell>
          <cell r="M50">
            <v>6</v>
          </cell>
          <cell r="N50">
            <v>3768453</v>
          </cell>
          <cell r="O50">
            <v>44214</v>
          </cell>
          <cell r="P50">
            <v>44255</v>
          </cell>
          <cell r="Q50">
            <v>2629153</v>
          </cell>
          <cell r="R50">
            <v>44256</v>
          </cell>
          <cell r="S50">
            <v>44286</v>
          </cell>
          <cell r="T50">
            <v>2629153</v>
          </cell>
          <cell r="U50">
            <v>44287</v>
          </cell>
          <cell r="V50">
            <v>44316</v>
          </cell>
          <cell r="W50">
            <v>2629153</v>
          </cell>
          <cell r="X50">
            <v>44317</v>
          </cell>
          <cell r="Y50">
            <v>44347</v>
          </cell>
          <cell r="Z50">
            <v>2629153</v>
          </cell>
          <cell r="AA50">
            <v>44348</v>
          </cell>
          <cell r="AB50">
            <v>44377</v>
          </cell>
          <cell r="AC50">
            <v>350553</v>
          </cell>
          <cell r="AD50">
            <v>44378</v>
          </cell>
          <cell r="AE50">
            <v>44381</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t="str">
            <v>Facultad de Ciencias Humanas y de la Educación</v>
          </cell>
          <cell r="AX50" t="str">
            <v>JOSE ARMANDO GARZON BONILLA</v>
          </cell>
          <cell r="AY50" t="str">
            <v>Jefe de Oficina</v>
          </cell>
          <cell r="AZ50">
            <v>60</v>
          </cell>
          <cell r="BA50">
            <v>44211</v>
          </cell>
          <cell r="BB50">
            <v>87508807</v>
          </cell>
          <cell r="BC50">
            <v>325</v>
          </cell>
          <cell r="BD50">
            <v>44214</v>
          </cell>
          <cell r="BE50">
            <v>14635618</v>
          </cell>
          <cell r="BF50" t="str">
            <v xml:space="preserve">NOTIFICADO </v>
          </cell>
          <cell r="BG50">
            <v>0</v>
          </cell>
          <cell r="BH50">
            <v>0</v>
          </cell>
          <cell r="BI50">
            <v>0</v>
          </cell>
          <cell r="BJ50">
            <v>0</v>
          </cell>
          <cell r="BK50">
            <v>0</v>
          </cell>
          <cell r="BL50">
            <v>0</v>
          </cell>
          <cell r="BM50">
            <v>0</v>
          </cell>
          <cell r="BN50">
            <v>0</v>
          </cell>
          <cell r="BO50">
            <v>0</v>
          </cell>
          <cell r="BP50">
            <v>0</v>
          </cell>
          <cell r="BQ50">
            <v>0</v>
          </cell>
          <cell r="BR50">
            <v>86060565</v>
          </cell>
          <cell r="BS50">
            <v>44214</v>
          </cell>
          <cell r="BT50">
            <v>743</v>
          </cell>
          <cell r="BU50" t="str">
            <v>56503</v>
          </cell>
          <cell r="BV50">
            <v>0</v>
          </cell>
          <cell r="BW50">
            <v>0</v>
          </cell>
          <cell r="BX50">
            <v>0</v>
          </cell>
          <cell r="BY50">
            <v>0</v>
          </cell>
          <cell r="BZ50">
            <v>0</v>
          </cell>
          <cell r="CA50">
            <v>0</v>
          </cell>
          <cell r="CB50">
            <v>6201</v>
          </cell>
          <cell r="CC50" t="str">
            <v>M6</v>
          </cell>
        </row>
        <row r="51">
          <cell r="B51" t="str">
            <v>12430 DE 2021</v>
          </cell>
          <cell r="C51">
            <v>35263166</v>
          </cell>
          <cell r="D51" t="str">
            <v>BLANCA AURORA MORENO VASQUEZ</v>
          </cell>
          <cell r="E51" t="str">
            <v>Contrato de Prestación de Servicios Profesionales</v>
          </cell>
          <cell r="F51" t="str">
            <v>EL CONTRATISTA SE COMPROMETE CON LA UNIVERSIDAD DE LOS LLANOS A PRESTAR LOS SERVICIOS COMO PROFESIONAL EN FORMA EFICIENTE Y EFICAZ APOYANDO EL FORTALECIMIENTO DE LOS DIFERENTES PROCESOS DE COORDINACIÓN DEL ÁREA DE RECREACIÓN Y DEPORTES DE LA DIVISIÓN DE BIENESTAR UNIVERSITARIO.</v>
          </cell>
          <cell r="G51">
            <v>44214</v>
          </cell>
          <cell r="H51">
            <v>15438975</v>
          </cell>
          <cell r="I51" t="str">
            <v>Cinco (05) meses y un (01) día calendario</v>
          </cell>
          <cell r="J51">
            <v>44214</v>
          </cell>
          <cell r="K51">
            <v>44365</v>
          </cell>
          <cell r="L51" t="str">
            <v>NO APLICA</v>
          </cell>
          <cell r="M51">
            <v>5</v>
          </cell>
          <cell r="N51">
            <v>4396529</v>
          </cell>
          <cell r="O51">
            <v>44214</v>
          </cell>
          <cell r="P51">
            <v>44255</v>
          </cell>
          <cell r="Q51">
            <v>3067346</v>
          </cell>
          <cell r="R51">
            <v>44256</v>
          </cell>
          <cell r="S51">
            <v>44286</v>
          </cell>
          <cell r="T51">
            <v>3067346</v>
          </cell>
          <cell r="U51">
            <v>44287</v>
          </cell>
          <cell r="V51">
            <v>44316</v>
          </cell>
          <cell r="W51">
            <v>3067346</v>
          </cell>
          <cell r="X51">
            <v>44317</v>
          </cell>
          <cell r="Y51">
            <v>44347</v>
          </cell>
          <cell r="Z51">
            <v>1840408</v>
          </cell>
          <cell r="AA51">
            <v>44348</v>
          </cell>
          <cell r="AB51">
            <v>44365</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t="str">
            <v>División de Bienestar Universitario</v>
          </cell>
          <cell r="AX51" t="str">
            <v>JUAN CARLOS PEÑA TIJO</v>
          </cell>
          <cell r="AY51" t="str">
            <v>Jefe de Oficina</v>
          </cell>
          <cell r="AZ51">
            <v>69</v>
          </cell>
          <cell r="BA51">
            <v>44211</v>
          </cell>
          <cell r="BB51">
            <v>46316925</v>
          </cell>
          <cell r="BC51">
            <v>326</v>
          </cell>
          <cell r="BD51">
            <v>44214</v>
          </cell>
          <cell r="BE51">
            <v>15438975</v>
          </cell>
          <cell r="BF51" t="str">
            <v xml:space="preserve">NOTIFICADO </v>
          </cell>
          <cell r="BG51">
            <v>0</v>
          </cell>
          <cell r="BH51">
            <v>0</v>
          </cell>
          <cell r="BI51">
            <v>0</v>
          </cell>
          <cell r="BJ51">
            <v>0</v>
          </cell>
          <cell r="BK51">
            <v>0</v>
          </cell>
          <cell r="BL51">
            <v>0</v>
          </cell>
          <cell r="BM51">
            <v>0</v>
          </cell>
          <cell r="BN51">
            <v>0</v>
          </cell>
          <cell r="BO51">
            <v>0</v>
          </cell>
          <cell r="BP51">
            <v>0</v>
          </cell>
          <cell r="BQ51">
            <v>0</v>
          </cell>
          <cell r="BR51">
            <v>35263166</v>
          </cell>
          <cell r="BS51">
            <v>44214</v>
          </cell>
          <cell r="BT51">
            <v>584</v>
          </cell>
          <cell r="BU51" t="str">
            <v>441</v>
          </cell>
          <cell r="BV51">
            <v>0</v>
          </cell>
          <cell r="BW51">
            <v>0</v>
          </cell>
          <cell r="BX51">
            <v>0</v>
          </cell>
          <cell r="BY51">
            <v>0</v>
          </cell>
          <cell r="BZ51">
            <v>0</v>
          </cell>
          <cell r="CA51">
            <v>0</v>
          </cell>
          <cell r="CB51">
            <v>8552</v>
          </cell>
          <cell r="CC51" t="str">
            <v>M3</v>
          </cell>
        </row>
        <row r="52">
          <cell r="B52" t="str">
            <v>12433 DE 2021</v>
          </cell>
          <cell r="C52">
            <v>40441260</v>
          </cell>
          <cell r="D52" t="str">
            <v>MARTHA EDITH VERGARA ACEVEDO</v>
          </cell>
          <cell r="E52" t="str">
            <v>Contrato de Prestación de Servicios Profesionales</v>
          </cell>
          <cell r="F52" t="str">
            <v>EL CONTRATISTA SE COMPROMETE CON LA UNIVERSIDAD DE LOS LLANOS A PRESTAR LOS SERVICIOS COMO PROFESIONAL EN FORMA EFICIENTE Y EFICAZ APOYANDO EL FORTALECIMIENTO DE LOS DIFERENTES PROCESOS EN EL INSTITUTO DE EDUCACIÓN ABIERTA Y A DISTANCIA.</v>
          </cell>
          <cell r="G52">
            <v>44214</v>
          </cell>
          <cell r="H52">
            <v>14635618</v>
          </cell>
          <cell r="I52" t="str">
            <v>Cinco (05) meses y diecisiete (17) días calendario</v>
          </cell>
          <cell r="J52">
            <v>44214</v>
          </cell>
          <cell r="K52">
            <v>44381</v>
          </cell>
          <cell r="L52" t="str">
            <v>NO APLICA</v>
          </cell>
          <cell r="M52">
            <v>6</v>
          </cell>
          <cell r="N52">
            <v>3768453</v>
          </cell>
          <cell r="O52">
            <v>44214</v>
          </cell>
          <cell r="P52">
            <v>44255</v>
          </cell>
          <cell r="Q52">
            <v>2629153</v>
          </cell>
          <cell r="R52">
            <v>44256</v>
          </cell>
          <cell r="S52">
            <v>44286</v>
          </cell>
          <cell r="T52">
            <v>2629153</v>
          </cell>
          <cell r="U52">
            <v>44287</v>
          </cell>
          <cell r="V52">
            <v>44316</v>
          </cell>
          <cell r="W52">
            <v>2629153</v>
          </cell>
          <cell r="X52">
            <v>44317</v>
          </cell>
          <cell r="Y52">
            <v>44347</v>
          </cell>
          <cell r="Z52">
            <v>2629153</v>
          </cell>
          <cell r="AA52">
            <v>44348</v>
          </cell>
          <cell r="AB52">
            <v>44377</v>
          </cell>
          <cell r="AC52">
            <v>350553</v>
          </cell>
          <cell r="AD52">
            <v>44378</v>
          </cell>
          <cell r="AE52">
            <v>44381</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t="str">
            <v>Instituto de Educación Abierta y a Distancia</v>
          </cell>
          <cell r="AX52" t="str">
            <v>MARLEN ROJAS SALDAÑA</v>
          </cell>
          <cell r="AY52" t="str">
            <v>Director Técnico de Educación a Distancia</v>
          </cell>
          <cell r="AZ52">
            <v>59</v>
          </cell>
          <cell r="BA52">
            <v>44211</v>
          </cell>
          <cell r="BB52">
            <v>46955947</v>
          </cell>
          <cell r="BC52">
            <v>329</v>
          </cell>
          <cell r="BD52">
            <v>44214</v>
          </cell>
          <cell r="BE52">
            <v>14635618</v>
          </cell>
          <cell r="BF52" t="str">
            <v xml:space="preserve">NOTIFICADO </v>
          </cell>
          <cell r="BG52">
            <v>0</v>
          </cell>
          <cell r="BH52">
            <v>0</v>
          </cell>
          <cell r="BI52">
            <v>0</v>
          </cell>
          <cell r="BJ52">
            <v>0</v>
          </cell>
          <cell r="BK52">
            <v>0</v>
          </cell>
          <cell r="BL52">
            <v>0</v>
          </cell>
          <cell r="BM52">
            <v>0</v>
          </cell>
          <cell r="BN52">
            <v>0</v>
          </cell>
          <cell r="BO52">
            <v>0</v>
          </cell>
          <cell r="BP52">
            <v>0</v>
          </cell>
          <cell r="BQ52">
            <v>0</v>
          </cell>
          <cell r="BR52">
            <v>40441260</v>
          </cell>
          <cell r="BS52">
            <v>44214</v>
          </cell>
          <cell r="BT52">
            <v>744</v>
          </cell>
          <cell r="BU52" t="str">
            <v>598</v>
          </cell>
          <cell r="BV52">
            <v>0</v>
          </cell>
          <cell r="BW52">
            <v>0</v>
          </cell>
          <cell r="BX52">
            <v>0</v>
          </cell>
          <cell r="BY52">
            <v>0</v>
          </cell>
          <cell r="BZ52">
            <v>0</v>
          </cell>
          <cell r="CA52">
            <v>0</v>
          </cell>
          <cell r="CB52">
            <v>8299</v>
          </cell>
          <cell r="CC52" t="str">
            <v>M6</v>
          </cell>
        </row>
        <row r="53">
          <cell r="B53" t="str">
            <v>12436 DE 2021</v>
          </cell>
          <cell r="C53">
            <v>1118536819</v>
          </cell>
          <cell r="D53" t="str">
            <v>LUCILA VARGAS MALAVER</v>
          </cell>
          <cell r="E53" t="str">
            <v>Contrato de Prestación de Servicios Profesionales</v>
          </cell>
          <cell r="F53"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53">
            <v>44214</v>
          </cell>
          <cell r="H53">
            <v>17684710</v>
          </cell>
          <cell r="I53" t="str">
            <v>Cinco (05) meses y diecisiete (17) días calendario</v>
          </cell>
          <cell r="J53">
            <v>44214</v>
          </cell>
          <cell r="K53">
            <v>44381</v>
          </cell>
          <cell r="L53" t="str">
            <v>NO APLICA</v>
          </cell>
          <cell r="M53">
            <v>6</v>
          </cell>
          <cell r="N53">
            <v>4553548</v>
          </cell>
          <cell r="O53">
            <v>44214</v>
          </cell>
          <cell r="P53">
            <v>44255</v>
          </cell>
          <cell r="Q53">
            <v>3176894</v>
          </cell>
          <cell r="R53">
            <v>44256</v>
          </cell>
          <cell r="S53">
            <v>44286</v>
          </cell>
          <cell r="T53">
            <v>3176894</v>
          </cell>
          <cell r="U53">
            <v>44287</v>
          </cell>
          <cell r="V53">
            <v>44316</v>
          </cell>
          <cell r="W53">
            <v>3176894</v>
          </cell>
          <cell r="X53">
            <v>44317</v>
          </cell>
          <cell r="Y53">
            <v>44347</v>
          </cell>
          <cell r="Z53">
            <v>3176894</v>
          </cell>
          <cell r="AA53">
            <v>44348</v>
          </cell>
          <cell r="AB53">
            <v>44377</v>
          </cell>
          <cell r="AC53">
            <v>423586</v>
          </cell>
          <cell r="AD53">
            <v>44378</v>
          </cell>
          <cell r="AE53">
            <v>44381</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str">
            <v>Vicerrectoría Académica</v>
          </cell>
          <cell r="AX53" t="str">
            <v>VICTOR LIBARDO HURTADO NERY</v>
          </cell>
          <cell r="AY53" t="str">
            <v>Docente de planta de la Universidad de los Llanos</v>
          </cell>
          <cell r="AZ53">
            <v>66</v>
          </cell>
          <cell r="BA53">
            <v>44211</v>
          </cell>
          <cell r="BB53">
            <v>146356217</v>
          </cell>
          <cell r="BC53">
            <v>332</v>
          </cell>
          <cell r="BD53">
            <v>44214</v>
          </cell>
          <cell r="BE53">
            <v>17684710</v>
          </cell>
          <cell r="BF53" t="str">
            <v xml:space="preserve">NOTIFICADO </v>
          </cell>
          <cell r="BG53">
            <v>0</v>
          </cell>
          <cell r="BH53">
            <v>0</v>
          </cell>
          <cell r="BI53">
            <v>0</v>
          </cell>
          <cell r="BJ53">
            <v>0</v>
          </cell>
          <cell r="BK53">
            <v>0</v>
          </cell>
          <cell r="BL53">
            <v>0</v>
          </cell>
          <cell r="BM53">
            <v>0</v>
          </cell>
          <cell r="BN53">
            <v>0</v>
          </cell>
          <cell r="BO53">
            <v>0</v>
          </cell>
          <cell r="BP53">
            <v>0</v>
          </cell>
          <cell r="BQ53">
            <v>0</v>
          </cell>
          <cell r="BR53">
            <v>1118536819</v>
          </cell>
          <cell r="BS53">
            <v>44214</v>
          </cell>
          <cell r="BT53">
            <v>756</v>
          </cell>
          <cell r="BU53" t="str">
            <v>50038</v>
          </cell>
          <cell r="BV53">
            <v>0</v>
          </cell>
          <cell r="BW53">
            <v>0</v>
          </cell>
          <cell r="BX53">
            <v>0</v>
          </cell>
          <cell r="BY53">
            <v>0</v>
          </cell>
          <cell r="BZ53">
            <v>0</v>
          </cell>
          <cell r="CA53">
            <v>0</v>
          </cell>
          <cell r="CB53">
            <v>8211</v>
          </cell>
          <cell r="CC53" t="str">
            <v>M6</v>
          </cell>
        </row>
        <row r="54">
          <cell r="B54" t="str">
            <v>12437 DE 2021</v>
          </cell>
          <cell r="C54">
            <v>37310820</v>
          </cell>
          <cell r="D54" t="str">
            <v>GLADYS GUERRERO MALDONADO</v>
          </cell>
          <cell r="E54" t="str">
            <v>Contrato de Prestación de Servicios Profesionales</v>
          </cell>
          <cell r="F54"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54">
            <v>44214</v>
          </cell>
          <cell r="H54">
            <v>22563248</v>
          </cell>
          <cell r="I54" t="str">
            <v>Cinco (05) meses y diecisiete (17) días calendario</v>
          </cell>
          <cell r="J54">
            <v>44214</v>
          </cell>
          <cell r="K54">
            <v>44381</v>
          </cell>
          <cell r="L54" t="str">
            <v>NO APLICA</v>
          </cell>
          <cell r="M54">
            <v>6</v>
          </cell>
          <cell r="N54">
            <v>5809698</v>
          </cell>
          <cell r="O54">
            <v>44214</v>
          </cell>
          <cell r="P54">
            <v>44255</v>
          </cell>
          <cell r="Q54">
            <v>4053278</v>
          </cell>
          <cell r="R54">
            <v>44256</v>
          </cell>
          <cell r="S54">
            <v>44286</v>
          </cell>
          <cell r="T54">
            <v>4053278</v>
          </cell>
          <cell r="U54">
            <v>44287</v>
          </cell>
          <cell r="V54">
            <v>44316</v>
          </cell>
          <cell r="W54">
            <v>4053278</v>
          </cell>
          <cell r="X54">
            <v>44317</v>
          </cell>
          <cell r="Y54">
            <v>44347</v>
          </cell>
          <cell r="Z54">
            <v>4053278</v>
          </cell>
          <cell r="AA54">
            <v>44348</v>
          </cell>
          <cell r="AB54">
            <v>44377</v>
          </cell>
          <cell r="AC54">
            <v>540438</v>
          </cell>
          <cell r="AD54">
            <v>44378</v>
          </cell>
          <cell r="AE54">
            <v>44381</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t="str">
            <v>Vicerrectoría Académica</v>
          </cell>
          <cell r="AX54" t="str">
            <v>VICTOR LIBARDO HURTADO NERY</v>
          </cell>
          <cell r="AY54" t="str">
            <v>Docente de planta de la Universidad de los Llanos</v>
          </cell>
          <cell r="AZ54">
            <v>66</v>
          </cell>
          <cell r="BA54">
            <v>44211</v>
          </cell>
          <cell r="BB54">
            <v>146356217</v>
          </cell>
          <cell r="BC54">
            <v>333</v>
          </cell>
          <cell r="BD54">
            <v>44214</v>
          </cell>
          <cell r="BE54">
            <v>22563248</v>
          </cell>
          <cell r="BF54" t="str">
            <v xml:space="preserve">NOTIFICADO </v>
          </cell>
          <cell r="BG54">
            <v>0</v>
          </cell>
          <cell r="BH54">
            <v>0</v>
          </cell>
          <cell r="BI54">
            <v>0</v>
          </cell>
          <cell r="BJ54">
            <v>0</v>
          </cell>
          <cell r="BK54">
            <v>0</v>
          </cell>
          <cell r="BL54">
            <v>0</v>
          </cell>
          <cell r="BM54">
            <v>0</v>
          </cell>
          <cell r="BN54">
            <v>0</v>
          </cell>
          <cell r="BO54">
            <v>0</v>
          </cell>
          <cell r="BP54">
            <v>0</v>
          </cell>
          <cell r="BQ54">
            <v>0</v>
          </cell>
          <cell r="BR54">
            <v>37310820</v>
          </cell>
          <cell r="BS54">
            <v>44214</v>
          </cell>
          <cell r="BT54">
            <v>756</v>
          </cell>
          <cell r="BU54" t="str">
            <v>50038</v>
          </cell>
          <cell r="BV54">
            <v>0</v>
          </cell>
          <cell r="BW54">
            <v>0</v>
          </cell>
          <cell r="BX54">
            <v>0</v>
          </cell>
          <cell r="BY54">
            <v>0</v>
          </cell>
          <cell r="BZ54">
            <v>0</v>
          </cell>
          <cell r="CA54">
            <v>0</v>
          </cell>
          <cell r="CB54">
            <v>8544</v>
          </cell>
          <cell r="CC54" t="str">
            <v>M3</v>
          </cell>
        </row>
        <row r="55">
          <cell r="B55" t="str">
            <v>12438 DE 2021</v>
          </cell>
          <cell r="C55">
            <v>1121875337</v>
          </cell>
          <cell r="D55" t="str">
            <v xml:space="preserve">NATALIA DEL PILAR  LEON ROLDAN </v>
          </cell>
          <cell r="E55" t="str">
            <v>Contrato de Prestación de Servicios Profesionales</v>
          </cell>
          <cell r="F55"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55">
            <v>44214</v>
          </cell>
          <cell r="H55">
            <v>17684710</v>
          </cell>
          <cell r="I55" t="str">
            <v>Cinco (05) meses y diecisiete (17) días calendario</v>
          </cell>
          <cell r="J55">
            <v>44214</v>
          </cell>
          <cell r="K55">
            <v>44381</v>
          </cell>
          <cell r="L55" t="str">
            <v>NO APLICA</v>
          </cell>
          <cell r="M55">
            <v>6</v>
          </cell>
          <cell r="N55">
            <v>4553548</v>
          </cell>
          <cell r="O55">
            <v>44214</v>
          </cell>
          <cell r="P55">
            <v>44255</v>
          </cell>
          <cell r="Q55">
            <v>3176894</v>
          </cell>
          <cell r="R55">
            <v>44256</v>
          </cell>
          <cell r="S55">
            <v>44286</v>
          </cell>
          <cell r="T55">
            <v>3176894</v>
          </cell>
          <cell r="U55">
            <v>44287</v>
          </cell>
          <cell r="V55">
            <v>44316</v>
          </cell>
          <cell r="W55">
            <v>3176894</v>
          </cell>
          <cell r="X55">
            <v>44317</v>
          </cell>
          <cell r="Y55">
            <v>44347</v>
          </cell>
          <cell r="Z55">
            <v>3176894</v>
          </cell>
          <cell r="AA55">
            <v>44348</v>
          </cell>
          <cell r="AB55">
            <v>44377</v>
          </cell>
          <cell r="AC55">
            <v>423586</v>
          </cell>
          <cell r="AD55">
            <v>44378</v>
          </cell>
          <cell r="AE55">
            <v>44381</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t="str">
            <v>Vicerrectoría Académica</v>
          </cell>
          <cell r="AX55" t="str">
            <v>VICTOR LIBARDO HURTADO NERY</v>
          </cell>
          <cell r="AY55" t="str">
            <v>Docente de planta de la Universidad de los Llanos</v>
          </cell>
          <cell r="AZ55">
            <v>66</v>
          </cell>
          <cell r="BA55">
            <v>44211</v>
          </cell>
          <cell r="BB55">
            <v>146356217</v>
          </cell>
          <cell r="BC55">
            <v>334</v>
          </cell>
          <cell r="BD55">
            <v>44214</v>
          </cell>
          <cell r="BE55">
            <v>17684710</v>
          </cell>
          <cell r="BF55" t="str">
            <v xml:space="preserve">NOTIFICADO </v>
          </cell>
          <cell r="BG55">
            <v>0</v>
          </cell>
          <cell r="BH55">
            <v>0</v>
          </cell>
          <cell r="BI55">
            <v>0</v>
          </cell>
          <cell r="BJ55">
            <v>0</v>
          </cell>
          <cell r="BK55">
            <v>0</v>
          </cell>
          <cell r="BL55">
            <v>0</v>
          </cell>
          <cell r="BM55">
            <v>0</v>
          </cell>
          <cell r="BN55">
            <v>0</v>
          </cell>
          <cell r="BO55">
            <v>0</v>
          </cell>
          <cell r="BP55">
            <v>0</v>
          </cell>
          <cell r="BQ55">
            <v>0</v>
          </cell>
          <cell r="BR55">
            <v>1121875337.0999999</v>
          </cell>
          <cell r="BS55">
            <v>44214</v>
          </cell>
          <cell r="BT55">
            <v>756</v>
          </cell>
          <cell r="BU55" t="str">
            <v>50038</v>
          </cell>
          <cell r="BV55">
            <v>0</v>
          </cell>
          <cell r="BW55">
            <v>0</v>
          </cell>
          <cell r="BX55">
            <v>0</v>
          </cell>
          <cell r="BY55">
            <v>0</v>
          </cell>
          <cell r="BZ55">
            <v>0</v>
          </cell>
          <cell r="CA55">
            <v>0</v>
          </cell>
          <cell r="CB55">
            <v>8299</v>
          </cell>
          <cell r="CC55" t="str">
            <v>M6</v>
          </cell>
        </row>
        <row r="56">
          <cell r="B56" t="str">
            <v>12439 DE 2021</v>
          </cell>
          <cell r="C56">
            <v>1121889543</v>
          </cell>
          <cell r="D56" t="str">
            <v>ANDREA DEL PILAR ALVAREZ TORRES</v>
          </cell>
          <cell r="E56" t="str">
            <v>Contrato de Prestación de Servicios Profesionales</v>
          </cell>
          <cell r="F56"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56">
            <v>44214</v>
          </cell>
          <cell r="H56">
            <v>17684710</v>
          </cell>
          <cell r="I56" t="str">
            <v>Cinco (05) meses y diecisiete (17) días calendario</v>
          </cell>
          <cell r="J56">
            <v>44214</v>
          </cell>
          <cell r="K56">
            <v>44381</v>
          </cell>
          <cell r="L56" t="str">
            <v>NO APLICA</v>
          </cell>
          <cell r="M56">
            <v>6</v>
          </cell>
          <cell r="N56">
            <v>4553548</v>
          </cell>
          <cell r="O56">
            <v>44214</v>
          </cell>
          <cell r="P56">
            <v>44255</v>
          </cell>
          <cell r="Q56">
            <v>3176894</v>
          </cell>
          <cell r="R56">
            <v>44256</v>
          </cell>
          <cell r="S56">
            <v>44286</v>
          </cell>
          <cell r="T56">
            <v>3176894</v>
          </cell>
          <cell r="U56">
            <v>44287</v>
          </cell>
          <cell r="V56">
            <v>44316</v>
          </cell>
          <cell r="W56">
            <v>3176894</v>
          </cell>
          <cell r="X56">
            <v>44317</v>
          </cell>
          <cell r="Y56">
            <v>44347</v>
          </cell>
          <cell r="Z56">
            <v>3176894</v>
          </cell>
          <cell r="AA56">
            <v>44348</v>
          </cell>
          <cell r="AB56">
            <v>44377</v>
          </cell>
          <cell r="AC56">
            <v>423586</v>
          </cell>
          <cell r="AD56">
            <v>44378</v>
          </cell>
          <cell r="AE56">
            <v>44381</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t="str">
            <v>Vicerrectoría Académica</v>
          </cell>
          <cell r="AX56" t="str">
            <v>VICTOR LIBARDO HURTADO NERY</v>
          </cell>
          <cell r="AY56" t="str">
            <v>Docente de planta de la Universidad de los Llanos</v>
          </cell>
          <cell r="AZ56">
            <v>66</v>
          </cell>
          <cell r="BA56">
            <v>44211</v>
          </cell>
          <cell r="BB56">
            <v>146356217</v>
          </cell>
          <cell r="BC56">
            <v>335</v>
          </cell>
          <cell r="BD56">
            <v>44214</v>
          </cell>
          <cell r="BE56">
            <v>17684710</v>
          </cell>
          <cell r="BF56" t="str">
            <v xml:space="preserve">NOTIFICADO </v>
          </cell>
          <cell r="BG56">
            <v>0</v>
          </cell>
          <cell r="BH56">
            <v>0</v>
          </cell>
          <cell r="BI56">
            <v>0</v>
          </cell>
          <cell r="BJ56">
            <v>0</v>
          </cell>
          <cell r="BK56">
            <v>0</v>
          </cell>
          <cell r="BL56">
            <v>0</v>
          </cell>
          <cell r="BM56">
            <v>0</v>
          </cell>
          <cell r="BN56">
            <v>0</v>
          </cell>
          <cell r="BO56">
            <v>0</v>
          </cell>
          <cell r="BP56">
            <v>0</v>
          </cell>
          <cell r="BQ56">
            <v>0</v>
          </cell>
          <cell r="BR56">
            <v>1121889543</v>
          </cell>
          <cell r="BS56">
            <v>44214</v>
          </cell>
          <cell r="BT56">
            <v>756</v>
          </cell>
          <cell r="BU56" t="str">
            <v>50038</v>
          </cell>
          <cell r="BV56">
            <v>0</v>
          </cell>
          <cell r="BW56">
            <v>0</v>
          </cell>
          <cell r="BX56">
            <v>0</v>
          </cell>
          <cell r="BY56">
            <v>0</v>
          </cell>
          <cell r="BZ56">
            <v>0</v>
          </cell>
          <cell r="CA56">
            <v>0</v>
          </cell>
          <cell r="CB56">
            <v>8299</v>
          </cell>
          <cell r="CC56" t="str">
            <v>M6</v>
          </cell>
        </row>
        <row r="57">
          <cell r="B57" t="str">
            <v>12440 DE 2021</v>
          </cell>
          <cell r="C57">
            <v>1121854645</v>
          </cell>
          <cell r="D57" t="str">
            <v>DIANA CAROLINA CASTELLANOS GOMEZ</v>
          </cell>
          <cell r="E57" t="str">
            <v>Contrato de Prestación de Servicios Profesionales</v>
          </cell>
          <cell r="F57"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57">
            <v>44214</v>
          </cell>
          <cell r="H57">
            <v>17684710</v>
          </cell>
          <cell r="I57" t="str">
            <v>Cinco (05) meses y diecisiete (17) días calendario</v>
          </cell>
          <cell r="J57">
            <v>44214</v>
          </cell>
          <cell r="K57">
            <v>44381</v>
          </cell>
          <cell r="L57" t="str">
            <v>NO APLICA</v>
          </cell>
          <cell r="M57">
            <v>6</v>
          </cell>
          <cell r="N57">
            <v>4553548</v>
          </cell>
          <cell r="O57">
            <v>44214</v>
          </cell>
          <cell r="P57">
            <v>44255</v>
          </cell>
          <cell r="Q57">
            <v>3176894</v>
          </cell>
          <cell r="R57">
            <v>44256</v>
          </cell>
          <cell r="S57">
            <v>44286</v>
          </cell>
          <cell r="T57">
            <v>3176894</v>
          </cell>
          <cell r="U57">
            <v>44287</v>
          </cell>
          <cell r="V57">
            <v>44316</v>
          </cell>
          <cell r="W57">
            <v>3176894</v>
          </cell>
          <cell r="X57">
            <v>44317</v>
          </cell>
          <cell r="Y57">
            <v>44347</v>
          </cell>
          <cell r="Z57">
            <v>3176894</v>
          </cell>
          <cell r="AA57">
            <v>44348</v>
          </cell>
          <cell r="AB57">
            <v>44377</v>
          </cell>
          <cell r="AC57">
            <v>423586</v>
          </cell>
          <cell r="AD57">
            <v>44378</v>
          </cell>
          <cell r="AE57">
            <v>44381</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t="str">
            <v>Vicerrectoría Académica</v>
          </cell>
          <cell r="AX57" t="str">
            <v>VICTOR LIBARDO HURTADO NERY</v>
          </cell>
          <cell r="AY57" t="str">
            <v>Docente de planta de la Universidad de los Llanos</v>
          </cell>
          <cell r="AZ57">
            <v>66</v>
          </cell>
          <cell r="BA57">
            <v>44211</v>
          </cell>
          <cell r="BB57">
            <v>146356217</v>
          </cell>
          <cell r="BC57">
            <v>336</v>
          </cell>
          <cell r="BD57">
            <v>44214</v>
          </cell>
          <cell r="BE57">
            <v>17684710</v>
          </cell>
          <cell r="BF57" t="str">
            <v xml:space="preserve">NOTIFICADO </v>
          </cell>
          <cell r="BG57">
            <v>0</v>
          </cell>
          <cell r="BH57">
            <v>0</v>
          </cell>
          <cell r="BI57">
            <v>0</v>
          </cell>
          <cell r="BJ57">
            <v>0</v>
          </cell>
          <cell r="BK57">
            <v>0</v>
          </cell>
          <cell r="BL57">
            <v>0</v>
          </cell>
          <cell r="BM57">
            <v>0</v>
          </cell>
          <cell r="BN57">
            <v>0</v>
          </cell>
          <cell r="BO57">
            <v>0</v>
          </cell>
          <cell r="BP57">
            <v>0</v>
          </cell>
          <cell r="BQ57">
            <v>0</v>
          </cell>
          <cell r="BR57">
            <v>1121854645</v>
          </cell>
          <cell r="BS57">
            <v>44214</v>
          </cell>
          <cell r="BT57">
            <v>756</v>
          </cell>
          <cell r="BU57" t="str">
            <v>50038</v>
          </cell>
          <cell r="BV57">
            <v>0</v>
          </cell>
          <cell r="BW57">
            <v>0</v>
          </cell>
          <cell r="BX57">
            <v>0</v>
          </cell>
          <cell r="BY57">
            <v>0</v>
          </cell>
          <cell r="BZ57">
            <v>0</v>
          </cell>
          <cell r="CA57">
            <v>0</v>
          </cell>
          <cell r="CB57">
            <v>7110</v>
          </cell>
          <cell r="CC57" t="str">
            <v>M5</v>
          </cell>
        </row>
        <row r="58">
          <cell r="B58" t="str">
            <v>12441 DE 2021</v>
          </cell>
          <cell r="C58">
            <v>1121836184</v>
          </cell>
          <cell r="D58" t="str">
            <v>JAIVER EDREY LESMES MORA</v>
          </cell>
          <cell r="E58" t="str">
            <v>Contrato de Prestación de Servicios Profesionales</v>
          </cell>
          <cell r="F58"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58">
            <v>44214</v>
          </cell>
          <cell r="H58">
            <v>17684710</v>
          </cell>
          <cell r="I58" t="str">
            <v>Cinco (05) meses y diecisiete (17) días calendario</v>
          </cell>
          <cell r="J58">
            <v>44214</v>
          </cell>
          <cell r="K58">
            <v>44381</v>
          </cell>
          <cell r="L58" t="str">
            <v>NO APLICA</v>
          </cell>
          <cell r="M58">
            <v>6</v>
          </cell>
          <cell r="N58">
            <v>4553548</v>
          </cell>
          <cell r="O58">
            <v>44214</v>
          </cell>
          <cell r="P58">
            <v>44255</v>
          </cell>
          <cell r="Q58">
            <v>3176894</v>
          </cell>
          <cell r="R58">
            <v>44256</v>
          </cell>
          <cell r="S58">
            <v>44286</v>
          </cell>
          <cell r="T58">
            <v>3176894</v>
          </cell>
          <cell r="U58">
            <v>44287</v>
          </cell>
          <cell r="V58">
            <v>44316</v>
          </cell>
          <cell r="W58">
            <v>3176894</v>
          </cell>
          <cell r="X58">
            <v>44317</v>
          </cell>
          <cell r="Y58">
            <v>44347</v>
          </cell>
          <cell r="Z58">
            <v>3176894</v>
          </cell>
          <cell r="AA58">
            <v>44348</v>
          </cell>
          <cell r="AB58">
            <v>44377</v>
          </cell>
          <cell r="AC58">
            <v>423586</v>
          </cell>
          <cell r="AD58">
            <v>44378</v>
          </cell>
          <cell r="AE58">
            <v>44381</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t="str">
            <v>Vicerrectoría Académica</v>
          </cell>
          <cell r="AX58" t="str">
            <v>VICTOR LIBARDO HURTADO NERY</v>
          </cell>
          <cell r="AY58" t="str">
            <v>Docente de planta de la Universidad de los Llanos</v>
          </cell>
          <cell r="AZ58">
            <v>66</v>
          </cell>
          <cell r="BA58">
            <v>44211</v>
          </cell>
          <cell r="BB58">
            <v>146356217</v>
          </cell>
          <cell r="BC58">
            <v>337</v>
          </cell>
          <cell r="BD58">
            <v>44214</v>
          </cell>
          <cell r="BE58">
            <v>17684710</v>
          </cell>
          <cell r="BF58" t="str">
            <v xml:space="preserve">NOTIFICADO </v>
          </cell>
          <cell r="BG58">
            <v>0</v>
          </cell>
          <cell r="BH58">
            <v>0</v>
          </cell>
          <cell r="BI58">
            <v>0</v>
          </cell>
          <cell r="BJ58">
            <v>0</v>
          </cell>
          <cell r="BK58">
            <v>0</v>
          </cell>
          <cell r="BL58">
            <v>0</v>
          </cell>
          <cell r="BM58">
            <v>0</v>
          </cell>
          <cell r="BN58">
            <v>0</v>
          </cell>
          <cell r="BO58">
            <v>0</v>
          </cell>
          <cell r="BP58">
            <v>0</v>
          </cell>
          <cell r="BQ58">
            <v>0</v>
          </cell>
          <cell r="BR58">
            <v>1121836184</v>
          </cell>
          <cell r="BS58">
            <v>44214</v>
          </cell>
          <cell r="BT58">
            <v>756</v>
          </cell>
          <cell r="BU58" t="str">
            <v>50038</v>
          </cell>
          <cell r="BV58">
            <v>0</v>
          </cell>
          <cell r="BW58">
            <v>0</v>
          </cell>
          <cell r="BX58">
            <v>0</v>
          </cell>
          <cell r="BY58">
            <v>0</v>
          </cell>
          <cell r="BZ58">
            <v>0</v>
          </cell>
          <cell r="CA58">
            <v>0</v>
          </cell>
          <cell r="CB58">
            <v>6201</v>
          </cell>
          <cell r="CC58" t="str">
            <v>M6</v>
          </cell>
        </row>
        <row r="59">
          <cell r="B59" t="str">
            <v>12442 DE 2021</v>
          </cell>
          <cell r="C59">
            <v>1121826918</v>
          </cell>
          <cell r="D59" t="str">
            <v>MASSIEL ALEJANDRA ROJAS TORRES</v>
          </cell>
          <cell r="E59" t="str">
            <v>Contrato de Prestación de Servicios Profesionales</v>
          </cell>
          <cell r="F59"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59">
            <v>44214</v>
          </cell>
          <cell r="H59">
            <v>17684710</v>
          </cell>
          <cell r="I59" t="str">
            <v>Cinco (05) meses y diecisiete (17) días calendario</v>
          </cell>
          <cell r="J59">
            <v>44214</v>
          </cell>
          <cell r="K59">
            <v>44381</v>
          </cell>
          <cell r="L59" t="str">
            <v>NO APLICA</v>
          </cell>
          <cell r="M59">
            <v>6</v>
          </cell>
          <cell r="N59">
            <v>4553548</v>
          </cell>
          <cell r="O59">
            <v>44214</v>
          </cell>
          <cell r="P59">
            <v>44255</v>
          </cell>
          <cell r="Q59">
            <v>3176894</v>
          </cell>
          <cell r="R59">
            <v>44256</v>
          </cell>
          <cell r="S59">
            <v>44286</v>
          </cell>
          <cell r="T59">
            <v>3176894</v>
          </cell>
          <cell r="U59">
            <v>44287</v>
          </cell>
          <cell r="V59">
            <v>44316</v>
          </cell>
          <cell r="W59">
            <v>3176894</v>
          </cell>
          <cell r="X59">
            <v>44317</v>
          </cell>
          <cell r="Y59">
            <v>44347</v>
          </cell>
          <cell r="Z59">
            <v>3176894</v>
          </cell>
          <cell r="AA59">
            <v>44348</v>
          </cell>
          <cell r="AB59">
            <v>44377</v>
          </cell>
          <cell r="AC59">
            <v>423586</v>
          </cell>
          <cell r="AD59">
            <v>44378</v>
          </cell>
          <cell r="AE59">
            <v>44381</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t="str">
            <v>Vicerrectoría Académica</v>
          </cell>
          <cell r="AX59" t="str">
            <v>VICTOR LIBARDO HURTADO NERY</v>
          </cell>
          <cell r="AY59" t="str">
            <v>Docente de planta de la Universidad de los Llanos</v>
          </cell>
          <cell r="AZ59">
            <v>66</v>
          </cell>
          <cell r="BA59">
            <v>44211</v>
          </cell>
          <cell r="BB59">
            <v>146356217</v>
          </cell>
          <cell r="BC59">
            <v>338</v>
          </cell>
          <cell r="BD59">
            <v>44214</v>
          </cell>
          <cell r="BE59">
            <v>17684710</v>
          </cell>
          <cell r="BF59" t="str">
            <v xml:space="preserve">NOTIFICADO </v>
          </cell>
          <cell r="BG59">
            <v>0</v>
          </cell>
          <cell r="BH59">
            <v>0</v>
          </cell>
          <cell r="BI59">
            <v>0</v>
          </cell>
          <cell r="BJ59">
            <v>0</v>
          </cell>
          <cell r="BK59">
            <v>0</v>
          </cell>
          <cell r="BL59">
            <v>0</v>
          </cell>
          <cell r="BM59">
            <v>0</v>
          </cell>
          <cell r="BN59">
            <v>0</v>
          </cell>
          <cell r="BO59">
            <v>0</v>
          </cell>
          <cell r="BP59">
            <v>0</v>
          </cell>
          <cell r="BQ59">
            <v>0</v>
          </cell>
          <cell r="BR59">
            <v>1121826918.0999999</v>
          </cell>
          <cell r="BS59">
            <v>44214</v>
          </cell>
          <cell r="BT59">
            <v>756</v>
          </cell>
          <cell r="BU59" t="str">
            <v>50038</v>
          </cell>
          <cell r="BV59">
            <v>0</v>
          </cell>
          <cell r="BW59">
            <v>0</v>
          </cell>
          <cell r="BX59">
            <v>0</v>
          </cell>
          <cell r="BY59">
            <v>0</v>
          </cell>
          <cell r="BZ59">
            <v>0</v>
          </cell>
          <cell r="CA59">
            <v>0</v>
          </cell>
          <cell r="CB59">
            <v>8220</v>
          </cell>
          <cell r="CC59" t="str">
            <v>M6</v>
          </cell>
        </row>
        <row r="60">
          <cell r="B60" t="str">
            <v>12443 DE 2021</v>
          </cell>
          <cell r="C60">
            <v>1121839991</v>
          </cell>
          <cell r="D60" t="str">
            <v>PABLO ALEXANDER MELO SARAY</v>
          </cell>
          <cell r="E60" t="str">
            <v>Contrato de Prestación de Servicios Profesionales</v>
          </cell>
          <cell r="F60"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60">
            <v>44214</v>
          </cell>
          <cell r="H60">
            <v>17684709</v>
          </cell>
          <cell r="I60" t="str">
            <v>Cinco (05) meses y diecisiete (17) días calendario</v>
          </cell>
          <cell r="J60">
            <v>44214</v>
          </cell>
          <cell r="K60">
            <v>44381</v>
          </cell>
          <cell r="L60" t="str">
            <v>NO APLICA</v>
          </cell>
          <cell r="M60">
            <v>6</v>
          </cell>
          <cell r="N60">
            <v>4553548</v>
          </cell>
          <cell r="O60">
            <v>44214</v>
          </cell>
          <cell r="P60">
            <v>44255</v>
          </cell>
          <cell r="Q60">
            <v>3176894</v>
          </cell>
          <cell r="R60">
            <v>44256</v>
          </cell>
          <cell r="S60">
            <v>44286</v>
          </cell>
          <cell r="T60">
            <v>3176894</v>
          </cell>
          <cell r="U60">
            <v>44287</v>
          </cell>
          <cell r="V60">
            <v>44316</v>
          </cell>
          <cell r="W60">
            <v>3176894</v>
          </cell>
          <cell r="X60">
            <v>44317</v>
          </cell>
          <cell r="Y60">
            <v>44347</v>
          </cell>
          <cell r="Z60">
            <v>3176894</v>
          </cell>
          <cell r="AA60">
            <v>44348</v>
          </cell>
          <cell r="AB60">
            <v>44377</v>
          </cell>
          <cell r="AC60">
            <v>423585</v>
          </cell>
          <cell r="AD60">
            <v>44378</v>
          </cell>
          <cell r="AE60">
            <v>44381</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t="str">
            <v>Vicerrectoría Académica</v>
          </cell>
          <cell r="AX60" t="str">
            <v>VICTOR LIBARDO HURTADO NERY</v>
          </cell>
          <cell r="AY60" t="str">
            <v>Docente de planta de la Universidad de los Llanos</v>
          </cell>
          <cell r="AZ60">
            <v>66</v>
          </cell>
          <cell r="BA60">
            <v>44211</v>
          </cell>
          <cell r="BB60">
            <v>146356217</v>
          </cell>
          <cell r="BC60">
            <v>372</v>
          </cell>
          <cell r="BD60">
            <v>44214</v>
          </cell>
          <cell r="BE60">
            <v>17684709</v>
          </cell>
          <cell r="BF60" t="str">
            <v xml:space="preserve">NOTIFICADO </v>
          </cell>
          <cell r="BG60">
            <v>0</v>
          </cell>
          <cell r="BH60">
            <v>0</v>
          </cell>
          <cell r="BI60">
            <v>0</v>
          </cell>
          <cell r="BJ60">
            <v>0</v>
          </cell>
          <cell r="BK60">
            <v>0</v>
          </cell>
          <cell r="BL60">
            <v>0</v>
          </cell>
          <cell r="BM60">
            <v>0</v>
          </cell>
          <cell r="BN60">
            <v>0</v>
          </cell>
          <cell r="BO60">
            <v>0</v>
          </cell>
          <cell r="BP60">
            <v>0</v>
          </cell>
          <cell r="BQ60">
            <v>0</v>
          </cell>
          <cell r="BR60">
            <v>1121839991</v>
          </cell>
          <cell r="BS60">
            <v>44214</v>
          </cell>
          <cell r="BT60">
            <v>756</v>
          </cell>
          <cell r="BU60" t="str">
            <v>50038</v>
          </cell>
          <cell r="BV60">
            <v>0</v>
          </cell>
          <cell r="BW60">
            <v>0</v>
          </cell>
          <cell r="BX60">
            <v>0</v>
          </cell>
          <cell r="BY60">
            <v>0</v>
          </cell>
          <cell r="BZ60">
            <v>0</v>
          </cell>
          <cell r="CA60">
            <v>0</v>
          </cell>
          <cell r="CB60">
            <v>7010</v>
          </cell>
          <cell r="CC60" t="str">
            <v>M6</v>
          </cell>
        </row>
        <row r="61">
          <cell r="B61" t="str">
            <v>12444 DE 2021</v>
          </cell>
          <cell r="C61">
            <v>86055150</v>
          </cell>
          <cell r="D61" t="str">
            <v xml:space="preserve">JUAN MAURICIO REYES ZARATE </v>
          </cell>
          <cell r="E61" t="str">
            <v>Contrato de Prestación de Servicios Profesionales</v>
          </cell>
          <cell r="F61" t="str">
            <v>EL CONTRATISTA SE COMPROMETE CON LA UNIVERSIDAD DE LOS LLANOS A PRESTAR LOS SERVICIOS COMO PROFESIONAL EN FORMA EFICIENTE Y EFICAZ APOYANDO EL FORTALECIMIENTO DE LOS DIFERENTES PROCESOS DE ACREDITACIÓN EN LA DIVISIÓN DE BIENESTAR UNIVERSITARIO.</v>
          </cell>
          <cell r="G61">
            <v>44214</v>
          </cell>
          <cell r="H61">
            <v>17684710</v>
          </cell>
          <cell r="I61" t="str">
            <v>Cinco (05) meses y diecisiete (17) días calendario</v>
          </cell>
          <cell r="J61">
            <v>44214</v>
          </cell>
          <cell r="K61">
            <v>44381</v>
          </cell>
          <cell r="L61" t="str">
            <v>NO APLICA</v>
          </cell>
          <cell r="M61">
            <v>6</v>
          </cell>
          <cell r="N61">
            <v>4553548</v>
          </cell>
          <cell r="O61">
            <v>44214</v>
          </cell>
          <cell r="P61">
            <v>44255</v>
          </cell>
          <cell r="Q61">
            <v>3176894</v>
          </cell>
          <cell r="R61">
            <v>44256</v>
          </cell>
          <cell r="S61">
            <v>44286</v>
          </cell>
          <cell r="T61">
            <v>3176894</v>
          </cell>
          <cell r="U61">
            <v>44287</v>
          </cell>
          <cell r="V61">
            <v>44316</v>
          </cell>
          <cell r="W61">
            <v>3176894</v>
          </cell>
          <cell r="X61">
            <v>44317</v>
          </cell>
          <cell r="Y61">
            <v>44347</v>
          </cell>
          <cell r="Z61">
            <v>3176894</v>
          </cell>
          <cell r="AA61">
            <v>44348</v>
          </cell>
          <cell r="AB61">
            <v>44377</v>
          </cell>
          <cell r="AC61">
            <v>423586</v>
          </cell>
          <cell r="AD61">
            <v>44378</v>
          </cell>
          <cell r="AE61">
            <v>44381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t="str">
            <v>División de Bienestar Universitario</v>
          </cell>
          <cell r="AX61" t="str">
            <v>JUAN CARLOS PEÑA TIJO</v>
          </cell>
          <cell r="AY61" t="str">
            <v>Jefe de Oficina</v>
          </cell>
          <cell r="AZ61">
            <v>58</v>
          </cell>
          <cell r="BA61">
            <v>44211</v>
          </cell>
          <cell r="BB61">
            <v>134159868</v>
          </cell>
          <cell r="BC61">
            <v>339</v>
          </cell>
          <cell r="BD61">
            <v>44214</v>
          </cell>
          <cell r="BE61">
            <v>17684710</v>
          </cell>
          <cell r="BF61" t="str">
            <v xml:space="preserve">NOTIFICADO </v>
          </cell>
          <cell r="BG61">
            <v>0</v>
          </cell>
          <cell r="BH61">
            <v>0</v>
          </cell>
          <cell r="BI61">
            <v>0</v>
          </cell>
          <cell r="BJ61">
            <v>0</v>
          </cell>
          <cell r="BK61">
            <v>0</v>
          </cell>
          <cell r="BL61">
            <v>0</v>
          </cell>
          <cell r="BM61">
            <v>0</v>
          </cell>
          <cell r="BN61">
            <v>0</v>
          </cell>
          <cell r="BO61">
            <v>0</v>
          </cell>
          <cell r="BP61">
            <v>0</v>
          </cell>
          <cell r="BQ61">
            <v>0</v>
          </cell>
          <cell r="BR61">
            <v>86055150</v>
          </cell>
          <cell r="BS61">
            <v>44214</v>
          </cell>
          <cell r="BT61">
            <v>677</v>
          </cell>
          <cell r="BU61" t="str">
            <v>44105</v>
          </cell>
          <cell r="BV61">
            <v>0</v>
          </cell>
          <cell r="BW61">
            <v>0</v>
          </cell>
          <cell r="BX61">
            <v>0</v>
          </cell>
          <cell r="BY61">
            <v>0</v>
          </cell>
          <cell r="BZ61">
            <v>0</v>
          </cell>
          <cell r="CA61">
            <v>0</v>
          </cell>
          <cell r="CB61">
            <v>7490</v>
          </cell>
          <cell r="CC61" t="str">
            <v>M6</v>
          </cell>
        </row>
        <row r="62">
          <cell r="B62" t="str">
            <v>12445 DE 2021</v>
          </cell>
          <cell r="C62">
            <v>40189728</v>
          </cell>
          <cell r="D62" t="str">
            <v>LINA ESMERALDA NOVA AREVALO</v>
          </cell>
          <cell r="E62" t="str">
            <v>Contrato de Prestación de Servicios Profesionales</v>
          </cell>
          <cell r="F62" t="str">
            <v>EL CONTRATISTA SE COMPROMETE CON LA UNIVERSIDAD DE LOS LLANOS A PRESTAR LOS SERVICIOS COMO PROFESIONAL EN FORMA EFICIENTE Y EFICAZ, APOYANDO EL FORTALECIMIENTO DE LOS DIFERENTES PROCESOS EN EL PROGRAMA DE RETENCIÓN ESTUDIANTIL UNILLANISTA DE LA DIVISIÓN DE BIENESTAR UNIVERSITARIO.</v>
          </cell>
          <cell r="G62">
            <v>44214</v>
          </cell>
          <cell r="H62">
            <v>17684710</v>
          </cell>
          <cell r="I62" t="str">
            <v>Cinco (05) meses y diecisiete (17) días calendario</v>
          </cell>
          <cell r="J62">
            <v>44214</v>
          </cell>
          <cell r="K62">
            <v>44381</v>
          </cell>
          <cell r="L62" t="str">
            <v>NO APLICA</v>
          </cell>
          <cell r="M62">
            <v>6</v>
          </cell>
          <cell r="N62">
            <v>4553548</v>
          </cell>
          <cell r="O62">
            <v>44214</v>
          </cell>
          <cell r="P62">
            <v>44255</v>
          </cell>
          <cell r="Q62">
            <v>3176894</v>
          </cell>
          <cell r="R62">
            <v>44256</v>
          </cell>
          <cell r="S62">
            <v>44286</v>
          </cell>
          <cell r="T62">
            <v>3176894</v>
          </cell>
          <cell r="U62">
            <v>44287</v>
          </cell>
          <cell r="V62">
            <v>44316</v>
          </cell>
          <cell r="W62">
            <v>3176894</v>
          </cell>
          <cell r="X62">
            <v>44317</v>
          </cell>
          <cell r="Y62">
            <v>44347</v>
          </cell>
          <cell r="Z62">
            <v>3176894</v>
          </cell>
          <cell r="AA62">
            <v>44348</v>
          </cell>
          <cell r="AB62">
            <v>44377</v>
          </cell>
          <cell r="AC62">
            <v>423586</v>
          </cell>
          <cell r="AD62">
            <v>44378</v>
          </cell>
          <cell r="AE62">
            <v>44381</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t="str">
            <v>División de Bienestar Universitario</v>
          </cell>
          <cell r="AX62" t="str">
            <v>ELSA EDILMA PÁEZ CASTRO</v>
          </cell>
          <cell r="AY62" t="str">
            <v>Profesional Especializado</v>
          </cell>
          <cell r="AZ62">
            <v>58</v>
          </cell>
          <cell r="BA62">
            <v>44211</v>
          </cell>
          <cell r="BB62">
            <v>134159868</v>
          </cell>
          <cell r="BC62">
            <v>340</v>
          </cell>
          <cell r="BD62">
            <v>44214</v>
          </cell>
          <cell r="BE62">
            <v>17684710</v>
          </cell>
          <cell r="BF62" t="str">
            <v xml:space="preserve">NOTIFICADO </v>
          </cell>
          <cell r="BG62">
            <v>0</v>
          </cell>
          <cell r="BH62">
            <v>0</v>
          </cell>
          <cell r="BI62">
            <v>0</v>
          </cell>
          <cell r="BJ62">
            <v>0</v>
          </cell>
          <cell r="BK62">
            <v>0</v>
          </cell>
          <cell r="BL62">
            <v>0</v>
          </cell>
          <cell r="BM62">
            <v>0</v>
          </cell>
          <cell r="BN62">
            <v>0</v>
          </cell>
          <cell r="BO62">
            <v>0</v>
          </cell>
          <cell r="BP62">
            <v>0</v>
          </cell>
          <cell r="BQ62">
            <v>0</v>
          </cell>
          <cell r="BR62">
            <v>40189728</v>
          </cell>
          <cell r="BS62">
            <v>44214</v>
          </cell>
          <cell r="BT62">
            <v>677</v>
          </cell>
          <cell r="BU62" t="str">
            <v>44105</v>
          </cell>
          <cell r="BV62">
            <v>0</v>
          </cell>
          <cell r="BW62">
            <v>0</v>
          </cell>
          <cell r="BX62">
            <v>0</v>
          </cell>
          <cell r="BY62">
            <v>0</v>
          </cell>
          <cell r="BZ62">
            <v>0</v>
          </cell>
          <cell r="CA62">
            <v>0</v>
          </cell>
          <cell r="CB62">
            <v>7110</v>
          </cell>
          <cell r="CC62" t="str">
            <v>M5</v>
          </cell>
        </row>
        <row r="63">
          <cell r="B63" t="str">
            <v>12446 DE 2021</v>
          </cell>
          <cell r="C63">
            <v>40380294</v>
          </cell>
          <cell r="D63" t="str">
            <v>CLAUDIA MARGOTH GONZALEZ GIRALDO</v>
          </cell>
          <cell r="E63" t="str">
            <v>Contrato de Prestación de Servicios Profesionales</v>
          </cell>
          <cell r="F63" t="str">
            <v>EL CONTRATISTA SE COMPROMETE CON LA UNIVERSIDAD DE LOS LLANOS A PRESTAR LOS SERVICIOS PROFESIONALES COMO PSICÓLOGO EN FORMA EFICIENTE Y EFICAZ, APOYANDO EL FORTALECIMIENTO DE LOS DIFERENTES PROCESOS DE CONSEJERÍA Y ACOMPAÑAMIENTO EN EL PROGRAMA DE RETENCIÓN ESTUDIANTIL UNILLANISTA DE LA DIVISIÓN DE BIENESTAR UNIVERSITARIO.</v>
          </cell>
          <cell r="G63">
            <v>44214</v>
          </cell>
          <cell r="H63">
            <v>17684710</v>
          </cell>
          <cell r="I63" t="str">
            <v>Cinco (05) meses y diecisiete (17) días calendario</v>
          </cell>
          <cell r="J63">
            <v>44214</v>
          </cell>
          <cell r="K63">
            <v>44381</v>
          </cell>
          <cell r="L63" t="str">
            <v>NO APLICA</v>
          </cell>
          <cell r="M63">
            <v>6</v>
          </cell>
          <cell r="N63">
            <v>4553548</v>
          </cell>
          <cell r="O63">
            <v>44214</v>
          </cell>
          <cell r="P63">
            <v>44255</v>
          </cell>
          <cell r="Q63">
            <v>3176894</v>
          </cell>
          <cell r="R63">
            <v>44256</v>
          </cell>
          <cell r="S63">
            <v>44286</v>
          </cell>
          <cell r="T63">
            <v>3176894</v>
          </cell>
          <cell r="U63">
            <v>44287</v>
          </cell>
          <cell r="V63">
            <v>44316</v>
          </cell>
          <cell r="W63">
            <v>3176894</v>
          </cell>
          <cell r="X63">
            <v>44317</v>
          </cell>
          <cell r="Y63">
            <v>44347</v>
          </cell>
          <cell r="Z63">
            <v>3176894</v>
          </cell>
          <cell r="AA63">
            <v>44348</v>
          </cell>
          <cell r="AB63">
            <v>44377</v>
          </cell>
          <cell r="AC63">
            <v>423586</v>
          </cell>
          <cell r="AD63">
            <v>44378</v>
          </cell>
          <cell r="AE63">
            <v>44381</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t="str">
            <v>División de Bienestar Universitario</v>
          </cell>
          <cell r="AX63" t="str">
            <v>ELSA EDILMA PÁEZ CASTRO</v>
          </cell>
          <cell r="AY63" t="str">
            <v>Profesional Especializado</v>
          </cell>
          <cell r="AZ63">
            <v>58</v>
          </cell>
          <cell r="BA63">
            <v>44211</v>
          </cell>
          <cell r="BB63">
            <v>134159868</v>
          </cell>
          <cell r="BC63">
            <v>341</v>
          </cell>
          <cell r="BD63">
            <v>44214</v>
          </cell>
          <cell r="BE63">
            <v>17684710</v>
          </cell>
          <cell r="BF63" t="str">
            <v xml:space="preserve">NOTIFICADO </v>
          </cell>
          <cell r="BG63">
            <v>0</v>
          </cell>
          <cell r="BH63">
            <v>0</v>
          </cell>
          <cell r="BI63">
            <v>0</v>
          </cell>
          <cell r="BJ63">
            <v>0</v>
          </cell>
          <cell r="BK63">
            <v>0</v>
          </cell>
          <cell r="BL63">
            <v>0</v>
          </cell>
          <cell r="BM63">
            <v>0</v>
          </cell>
          <cell r="BN63">
            <v>0</v>
          </cell>
          <cell r="BO63">
            <v>0</v>
          </cell>
          <cell r="BP63">
            <v>0</v>
          </cell>
          <cell r="BQ63">
            <v>0</v>
          </cell>
          <cell r="BR63">
            <v>40380294.299999997</v>
          </cell>
          <cell r="BS63">
            <v>44214</v>
          </cell>
          <cell r="BT63">
            <v>677</v>
          </cell>
          <cell r="BU63" t="str">
            <v>44105</v>
          </cell>
          <cell r="BV63">
            <v>0</v>
          </cell>
          <cell r="BW63">
            <v>0</v>
          </cell>
          <cell r="BX63">
            <v>0</v>
          </cell>
          <cell r="BY63">
            <v>0</v>
          </cell>
          <cell r="BZ63">
            <v>0</v>
          </cell>
          <cell r="CA63">
            <v>0</v>
          </cell>
          <cell r="CB63">
            <v>7220</v>
          </cell>
          <cell r="CC63" t="str">
            <v>M6</v>
          </cell>
        </row>
        <row r="64">
          <cell r="B64" t="str">
            <v>12447 DE 2021</v>
          </cell>
          <cell r="C64">
            <v>30082847</v>
          </cell>
          <cell r="D64" t="str">
            <v>PILI CARMIÑA RIAÑO URBANO</v>
          </cell>
          <cell r="E64" t="str">
            <v>Contrato de Prestación de Servicios</v>
          </cell>
          <cell r="F64" t="str">
            <v>EL CONTRATISTA SE COMPROMETE CON LA UNIVERSIDAD DE LOS LLANOS A PRESTAR LOS SERVICIOS COMO TÉCNICO EN FORMA EFICIENTE Y EFICAZ, APOYANDO EL FORTALECIMIENTO DE LOS DIFERENTES PROCESOS ADMINISTRATIVOS EN EL PROGRAMA DE RETENCIÓN ESTUDIANTIL UNILLANISTA DE LA DIVISIÓN DE BIENESTAR UNIVERSITARIO.</v>
          </cell>
          <cell r="G64">
            <v>44214</v>
          </cell>
          <cell r="H64">
            <v>10366898</v>
          </cell>
          <cell r="I64" t="str">
            <v>Cinco (05) meses y diecisiete (17) días calendario</v>
          </cell>
          <cell r="J64">
            <v>44214</v>
          </cell>
          <cell r="K64">
            <v>44381</v>
          </cell>
          <cell r="L64" t="str">
            <v>NO APLICA</v>
          </cell>
          <cell r="M64">
            <v>6</v>
          </cell>
          <cell r="N64">
            <v>2669321</v>
          </cell>
          <cell r="O64">
            <v>44214</v>
          </cell>
          <cell r="P64">
            <v>44255</v>
          </cell>
          <cell r="Q64">
            <v>1862317</v>
          </cell>
          <cell r="R64">
            <v>44256</v>
          </cell>
          <cell r="S64">
            <v>44286</v>
          </cell>
          <cell r="T64">
            <v>1862317</v>
          </cell>
          <cell r="U64">
            <v>44287</v>
          </cell>
          <cell r="V64">
            <v>44316</v>
          </cell>
          <cell r="W64">
            <v>1862317</v>
          </cell>
          <cell r="X64">
            <v>44317</v>
          </cell>
          <cell r="Y64">
            <v>44347</v>
          </cell>
          <cell r="Z64">
            <v>1862317</v>
          </cell>
          <cell r="AA64">
            <v>44348</v>
          </cell>
          <cell r="AB64">
            <v>44377</v>
          </cell>
          <cell r="AC64">
            <v>248309</v>
          </cell>
          <cell r="AD64">
            <v>44378</v>
          </cell>
          <cell r="AE64">
            <v>44381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t="str">
            <v>División de Bienestar Universitario</v>
          </cell>
          <cell r="AX64" t="str">
            <v>ELSA EDILMA PÁEZ CASTRO</v>
          </cell>
          <cell r="AY64" t="str">
            <v>Profesional Especializado</v>
          </cell>
          <cell r="AZ64">
            <v>58</v>
          </cell>
          <cell r="BA64">
            <v>44211</v>
          </cell>
          <cell r="BB64">
            <v>134159868</v>
          </cell>
          <cell r="BC64">
            <v>342</v>
          </cell>
          <cell r="BD64">
            <v>44214</v>
          </cell>
          <cell r="BE64">
            <v>10366898</v>
          </cell>
          <cell r="BF64" t="str">
            <v xml:space="preserve">NOTIFICADO </v>
          </cell>
          <cell r="BG64">
            <v>0</v>
          </cell>
          <cell r="BH64">
            <v>0</v>
          </cell>
          <cell r="BI64">
            <v>0</v>
          </cell>
          <cell r="BJ64">
            <v>0</v>
          </cell>
          <cell r="BK64">
            <v>0</v>
          </cell>
          <cell r="BL64">
            <v>0</v>
          </cell>
          <cell r="BM64">
            <v>0</v>
          </cell>
          <cell r="BN64">
            <v>0</v>
          </cell>
          <cell r="BO64">
            <v>0</v>
          </cell>
          <cell r="BP64">
            <v>0</v>
          </cell>
          <cell r="BQ64">
            <v>0</v>
          </cell>
          <cell r="BR64">
            <v>30082847</v>
          </cell>
          <cell r="BS64">
            <v>44214</v>
          </cell>
          <cell r="BT64">
            <v>677</v>
          </cell>
          <cell r="BU64" t="str">
            <v>44105</v>
          </cell>
          <cell r="BV64">
            <v>0</v>
          </cell>
          <cell r="BW64">
            <v>0</v>
          </cell>
          <cell r="BX64">
            <v>0</v>
          </cell>
          <cell r="BY64">
            <v>0</v>
          </cell>
          <cell r="BZ64">
            <v>0</v>
          </cell>
          <cell r="CA64">
            <v>0</v>
          </cell>
          <cell r="CB64">
            <v>8890</v>
          </cell>
          <cell r="CC64" t="str">
            <v>M6</v>
          </cell>
        </row>
        <row r="65">
          <cell r="B65" t="str">
            <v>12448 DE 2021</v>
          </cell>
          <cell r="C65">
            <v>40328405</v>
          </cell>
          <cell r="D65" t="str">
            <v xml:space="preserve">MAYDA GISELA DIAZ MORENO </v>
          </cell>
          <cell r="E65" t="str">
            <v>Contrato de Prestación de Servicios Profesionales</v>
          </cell>
          <cell r="F65" t="str">
            <v>EL CONTRATISTA SE COMPROMETE CON LA UNIVERSIDAD DE LOS LLANOS A PRESTAR LOS SERVICIOS PROFESIONALES COMO PSICÓLOGO EN FORMA EFICIENTE Y EFICAZ, APOYANDO EL FORTALECIMIENTO DE LOS DIFERENTES PROCESOS DE CONSEJERÍA Y ACOMPAÑAMIENTO EN EL PROGRAMA DE RETENCIÓN ESTUDIANTIL UNILLANISTA DE LA DIVISIÓN DE BIENESTAR UNIVERSITARIO.</v>
          </cell>
          <cell r="G65">
            <v>44214</v>
          </cell>
          <cell r="H65">
            <v>17684710</v>
          </cell>
          <cell r="I65" t="str">
            <v>Cinco (05) meses y diecisiete (17) días calendario</v>
          </cell>
          <cell r="J65">
            <v>44214</v>
          </cell>
          <cell r="K65">
            <v>44381</v>
          </cell>
          <cell r="L65" t="str">
            <v>NO APLICA</v>
          </cell>
          <cell r="M65">
            <v>6</v>
          </cell>
          <cell r="N65">
            <v>4553548</v>
          </cell>
          <cell r="O65">
            <v>44214</v>
          </cell>
          <cell r="P65">
            <v>44255</v>
          </cell>
          <cell r="Q65">
            <v>3176894</v>
          </cell>
          <cell r="R65">
            <v>44256</v>
          </cell>
          <cell r="S65">
            <v>44286</v>
          </cell>
          <cell r="T65">
            <v>3176894</v>
          </cell>
          <cell r="U65">
            <v>44287</v>
          </cell>
          <cell r="V65">
            <v>44316</v>
          </cell>
          <cell r="W65">
            <v>3176894</v>
          </cell>
          <cell r="X65">
            <v>44317</v>
          </cell>
          <cell r="Y65">
            <v>44347</v>
          </cell>
          <cell r="Z65">
            <v>3176894</v>
          </cell>
          <cell r="AA65">
            <v>44348</v>
          </cell>
          <cell r="AB65">
            <v>44377</v>
          </cell>
          <cell r="AC65">
            <v>423586</v>
          </cell>
          <cell r="AD65">
            <v>44378</v>
          </cell>
          <cell r="AE65">
            <v>44381</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t="str">
            <v>División de Bienestar Universitario</v>
          </cell>
          <cell r="AX65" t="str">
            <v>ELSA EDILMA PÁEZ CASTRO</v>
          </cell>
          <cell r="AY65" t="str">
            <v>Profesional Especializado</v>
          </cell>
          <cell r="AZ65">
            <v>58</v>
          </cell>
          <cell r="BA65">
            <v>44211</v>
          </cell>
          <cell r="BB65">
            <v>134159868</v>
          </cell>
          <cell r="BC65">
            <v>343</v>
          </cell>
          <cell r="BD65">
            <v>44214</v>
          </cell>
          <cell r="BE65">
            <v>17684710</v>
          </cell>
          <cell r="BF65" t="str">
            <v xml:space="preserve">NOTIFICADO </v>
          </cell>
          <cell r="BG65">
            <v>0</v>
          </cell>
          <cell r="BH65">
            <v>0</v>
          </cell>
          <cell r="BI65">
            <v>0</v>
          </cell>
          <cell r="BJ65">
            <v>0</v>
          </cell>
          <cell r="BK65">
            <v>0</v>
          </cell>
          <cell r="BL65">
            <v>0</v>
          </cell>
          <cell r="BM65">
            <v>0</v>
          </cell>
          <cell r="BN65">
            <v>0</v>
          </cell>
          <cell r="BO65">
            <v>0</v>
          </cell>
          <cell r="BP65">
            <v>0</v>
          </cell>
          <cell r="BQ65">
            <v>0</v>
          </cell>
          <cell r="BR65">
            <v>40328405.399999999</v>
          </cell>
          <cell r="BS65">
            <v>44214</v>
          </cell>
          <cell r="BT65">
            <v>677</v>
          </cell>
          <cell r="BU65" t="str">
            <v>44105</v>
          </cell>
          <cell r="BV65">
            <v>0</v>
          </cell>
          <cell r="BW65">
            <v>0</v>
          </cell>
          <cell r="BX65">
            <v>0</v>
          </cell>
          <cell r="BY65">
            <v>0</v>
          </cell>
          <cell r="BZ65">
            <v>0</v>
          </cell>
          <cell r="CA65">
            <v>0</v>
          </cell>
          <cell r="CB65">
            <v>7490</v>
          </cell>
          <cell r="CC65" t="str">
            <v>M6</v>
          </cell>
        </row>
        <row r="66">
          <cell r="B66" t="str">
            <v>12449 DE 2021</v>
          </cell>
          <cell r="C66">
            <v>40439125</v>
          </cell>
          <cell r="D66" t="str">
            <v>SONIA YAMILE RONDON SALOMON</v>
          </cell>
          <cell r="E66" t="str">
            <v>Contrato de Prestación de Servicios Profesionales</v>
          </cell>
          <cell r="F66" t="str">
            <v>EL CONTRATISTA SE COMPROMETE CON LA UNIVERSIDAD DE LOS LLANOS A PRESTAR LOS SERVICIOS PROFESIONALES COMO PSICÓLOGO EN FORMA EFICIENTE Y EFICAZ, APOYANDO EL FORTALECIMIENTO DE LOS DIFERENTES PROCESOS DE CONSEJERÍA Y ACOMPAÑAMIENTO EN EL PROGRAMA DE RETENCIÓN ESTUDIANTIL UNILLANISTA DE LA DIVISIÓN DE BIENESTAR UNIVERSITARIO.</v>
          </cell>
          <cell r="G66">
            <v>44214</v>
          </cell>
          <cell r="H66">
            <v>17684710</v>
          </cell>
          <cell r="I66" t="str">
            <v>Cinco (05) meses y diecisiete (17) días calendario</v>
          </cell>
          <cell r="J66">
            <v>44214</v>
          </cell>
          <cell r="K66">
            <v>44381</v>
          </cell>
          <cell r="L66" t="str">
            <v>NO APLICA</v>
          </cell>
          <cell r="M66">
            <v>6</v>
          </cell>
          <cell r="N66">
            <v>4553548</v>
          </cell>
          <cell r="O66">
            <v>44214</v>
          </cell>
          <cell r="P66">
            <v>44255</v>
          </cell>
          <cell r="Q66">
            <v>3176894</v>
          </cell>
          <cell r="R66">
            <v>44256</v>
          </cell>
          <cell r="S66">
            <v>44286</v>
          </cell>
          <cell r="T66">
            <v>3176894</v>
          </cell>
          <cell r="U66">
            <v>44287</v>
          </cell>
          <cell r="V66">
            <v>44316</v>
          </cell>
          <cell r="W66">
            <v>3176894</v>
          </cell>
          <cell r="X66">
            <v>44317</v>
          </cell>
          <cell r="Y66">
            <v>44347</v>
          </cell>
          <cell r="Z66">
            <v>3176894</v>
          </cell>
          <cell r="AA66">
            <v>44348</v>
          </cell>
          <cell r="AB66">
            <v>44377</v>
          </cell>
          <cell r="AC66">
            <v>423586</v>
          </cell>
          <cell r="AD66">
            <v>44378</v>
          </cell>
          <cell r="AE66">
            <v>44381</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t="str">
            <v>División de Bienestar Universitario</v>
          </cell>
          <cell r="AX66" t="str">
            <v>ELSA EDILMA PÁEZ CASTRO</v>
          </cell>
          <cell r="AY66" t="str">
            <v>Profesional Especializado</v>
          </cell>
          <cell r="AZ66">
            <v>58</v>
          </cell>
          <cell r="BA66">
            <v>44211</v>
          </cell>
          <cell r="BB66">
            <v>134159868</v>
          </cell>
          <cell r="BC66">
            <v>344</v>
          </cell>
          <cell r="BD66">
            <v>44214</v>
          </cell>
          <cell r="BE66">
            <v>17684710</v>
          </cell>
          <cell r="BF66" t="str">
            <v xml:space="preserve">NOTIFICADO </v>
          </cell>
          <cell r="BG66">
            <v>0</v>
          </cell>
          <cell r="BH66">
            <v>0</v>
          </cell>
          <cell r="BI66">
            <v>0</v>
          </cell>
          <cell r="BJ66">
            <v>0</v>
          </cell>
          <cell r="BK66">
            <v>0</v>
          </cell>
          <cell r="BL66">
            <v>0</v>
          </cell>
          <cell r="BM66">
            <v>0</v>
          </cell>
          <cell r="BN66">
            <v>0</v>
          </cell>
          <cell r="BO66">
            <v>0</v>
          </cell>
          <cell r="BP66">
            <v>0</v>
          </cell>
          <cell r="BQ66">
            <v>0</v>
          </cell>
          <cell r="BR66">
            <v>40439125</v>
          </cell>
          <cell r="BS66">
            <v>44214</v>
          </cell>
          <cell r="BT66">
            <v>677</v>
          </cell>
          <cell r="BU66" t="str">
            <v>44105</v>
          </cell>
          <cell r="BV66">
            <v>0</v>
          </cell>
          <cell r="BW66">
            <v>0</v>
          </cell>
          <cell r="BX66">
            <v>0</v>
          </cell>
          <cell r="BY66">
            <v>0</v>
          </cell>
          <cell r="BZ66">
            <v>0</v>
          </cell>
          <cell r="CA66">
            <v>0</v>
          </cell>
          <cell r="CB66">
            <v>7220</v>
          </cell>
          <cell r="CC66" t="str">
            <v>M6</v>
          </cell>
        </row>
        <row r="67">
          <cell r="B67" t="str">
            <v>12450 DE 2021</v>
          </cell>
          <cell r="C67">
            <v>1121877585</v>
          </cell>
          <cell r="D67" t="str">
            <v>LEIDY ALEJANDRA GONZALEZ SABOGAL</v>
          </cell>
          <cell r="E67" t="str">
            <v>Contrato de Prestación de Servicios Profesionales</v>
          </cell>
          <cell r="F67" t="str">
            <v>EL CONTRATISTA SE COMPROMETE CON LA UNIVERSIDAD DE LOS LLANOS A PRESTAR LOS SERVICIOS PROFESIONALES COMO PSICÓLOGO EN FORMA EFICIENTE Y EFICAZ, APOYANDO EL FORTALECIMIENTO DE LOS DIFERENTES PROCESOS DE CONSEJERÍA Y ACOMPAÑAMIENTO EN EL PROGRAMA DE RETENCIÓN ESTUDIANTIL UNILLANISTA DE LA DIVISIÓN DE BIENESTAR UNIVERSITARIO.</v>
          </cell>
          <cell r="G67">
            <v>44214</v>
          </cell>
          <cell r="H67">
            <v>17684710</v>
          </cell>
          <cell r="I67" t="str">
            <v>Cinco (05) meses y diecisiete (17) días calendario</v>
          </cell>
          <cell r="J67">
            <v>44214</v>
          </cell>
          <cell r="K67">
            <v>44381</v>
          </cell>
          <cell r="L67" t="str">
            <v>NO APLICA</v>
          </cell>
          <cell r="M67">
            <v>6</v>
          </cell>
          <cell r="N67">
            <v>4553548</v>
          </cell>
          <cell r="O67">
            <v>44214</v>
          </cell>
          <cell r="P67">
            <v>44255</v>
          </cell>
          <cell r="Q67">
            <v>3176894</v>
          </cell>
          <cell r="R67">
            <v>44256</v>
          </cell>
          <cell r="S67">
            <v>44286</v>
          </cell>
          <cell r="T67">
            <v>3176894</v>
          </cell>
          <cell r="U67">
            <v>44287</v>
          </cell>
          <cell r="V67">
            <v>44316</v>
          </cell>
          <cell r="W67">
            <v>3176894</v>
          </cell>
          <cell r="X67">
            <v>44317</v>
          </cell>
          <cell r="Y67">
            <v>44347</v>
          </cell>
          <cell r="Z67">
            <v>3176894</v>
          </cell>
          <cell r="AA67">
            <v>44348</v>
          </cell>
          <cell r="AB67">
            <v>44377</v>
          </cell>
          <cell r="AC67">
            <v>423586</v>
          </cell>
          <cell r="AD67">
            <v>44378</v>
          </cell>
          <cell r="AE67">
            <v>44381</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t="str">
            <v>División de Bienestar Universitario</v>
          </cell>
          <cell r="AX67" t="str">
            <v>ELSA EDILMA PÁEZ CASTRO</v>
          </cell>
          <cell r="AY67" t="str">
            <v>Profesional Especializado</v>
          </cell>
          <cell r="AZ67">
            <v>58</v>
          </cell>
          <cell r="BA67">
            <v>44211</v>
          </cell>
          <cell r="BB67">
            <v>134159868</v>
          </cell>
          <cell r="BC67">
            <v>345</v>
          </cell>
          <cell r="BD67">
            <v>44214</v>
          </cell>
          <cell r="BE67">
            <v>17684710</v>
          </cell>
          <cell r="BF67" t="str">
            <v xml:space="preserve">NOTIFICADO </v>
          </cell>
          <cell r="BG67">
            <v>0</v>
          </cell>
          <cell r="BH67">
            <v>0</v>
          </cell>
          <cell r="BI67">
            <v>0</v>
          </cell>
          <cell r="BJ67">
            <v>0</v>
          </cell>
          <cell r="BK67">
            <v>0</v>
          </cell>
          <cell r="BL67">
            <v>0</v>
          </cell>
          <cell r="BM67">
            <v>0</v>
          </cell>
          <cell r="BN67">
            <v>0</v>
          </cell>
          <cell r="BO67">
            <v>0</v>
          </cell>
          <cell r="BP67">
            <v>0</v>
          </cell>
          <cell r="BQ67">
            <v>0</v>
          </cell>
          <cell r="BR67">
            <v>1121877585</v>
          </cell>
          <cell r="BS67">
            <v>44214</v>
          </cell>
          <cell r="BT67">
            <v>677</v>
          </cell>
          <cell r="BU67" t="str">
            <v>44105</v>
          </cell>
          <cell r="BV67">
            <v>0</v>
          </cell>
          <cell r="BW67">
            <v>0</v>
          </cell>
          <cell r="BX67">
            <v>0</v>
          </cell>
          <cell r="BY67">
            <v>0</v>
          </cell>
          <cell r="BZ67">
            <v>0</v>
          </cell>
          <cell r="CA67">
            <v>0</v>
          </cell>
          <cell r="CB67">
            <v>8299</v>
          </cell>
          <cell r="CC67" t="str">
            <v>M6</v>
          </cell>
        </row>
        <row r="68">
          <cell r="B68" t="str">
            <v>12451 DE 2021</v>
          </cell>
          <cell r="C68">
            <v>40373164</v>
          </cell>
          <cell r="D68" t="str">
            <v>GLORIA JUDITH PAREJA CARDONA</v>
          </cell>
          <cell r="E68" t="str">
            <v>Contrato de Prestación de Servicios Profesionales</v>
          </cell>
          <cell r="F68" t="str">
            <v>EL CONTRATISTA SE COMPROMETE CON LA UNIVERSIDAD DE LOS LLANOS A PRESTAR LOS SERVICIOS COMO PROFESIONAL EN FORMA EFICIENTE Y EFICAZ APOYANDO EL FORTALECIMIENTO DEL PROCESO DE COMUNICACIÓN INSTITUCIONAL EN LA SECRETARÍA GENERAL.</v>
          </cell>
          <cell r="G68">
            <v>44214</v>
          </cell>
          <cell r="H68">
            <v>22563248</v>
          </cell>
          <cell r="I68" t="str">
            <v>Cinco (05) meses y diecisiete (17) días calendario</v>
          </cell>
          <cell r="J68">
            <v>44214</v>
          </cell>
          <cell r="K68">
            <v>44381</v>
          </cell>
          <cell r="L68" t="str">
            <v>NO APLICA</v>
          </cell>
          <cell r="M68">
            <v>6</v>
          </cell>
          <cell r="N68">
            <v>5809698</v>
          </cell>
          <cell r="O68">
            <v>44214</v>
          </cell>
          <cell r="P68">
            <v>44255</v>
          </cell>
          <cell r="Q68">
            <v>4053278</v>
          </cell>
          <cell r="R68">
            <v>44256</v>
          </cell>
          <cell r="S68">
            <v>44286</v>
          </cell>
          <cell r="T68">
            <v>4053278</v>
          </cell>
          <cell r="U68">
            <v>44287</v>
          </cell>
          <cell r="V68">
            <v>44316</v>
          </cell>
          <cell r="W68">
            <v>4053278</v>
          </cell>
          <cell r="X68">
            <v>44317</v>
          </cell>
          <cell r="Y68">
            <v>44347</v>
          </cell>
          <cell r="Z68">
            <v>4053278</v>
          </cell>
          <cell r="AA68">
            <v>44348</v>
          </cell>
          <cell r="AB68">
            <v>44377</v>
          </cell>
          <cell r="AC68">
            <v>540438</v>
          </cell>
          <cell r="AD68">
            <v>44378</v>
          </cell>
          <cell r="AE68">
            <v>44381</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t="str">
            <v>Secretaria General</v>
          </cell>
          <cell r="AX68" t="str">
            <v>DEIVER GIOVANNY QUINTERO REYES</v>
          </cell>
          <cell r="AY68" t="str">
            <v>Secretario General</v>
          </cell>
          <cell r="AZ68">
            <v>55</v>
          </cell>
          <cell r="BA68">
            <v>44211</v>
          </cell>
          <cell r="BB68">
            <v>89643173</v>
          </cell>
          <cell r="BC68">
            <v>346</v>
          </cell>
          <cell r="BD68">
            <v>44214</v>
          </cell>
          <cell r="BE68">
            <v>22563248</v>
          </cell>
          <cell r="BF68" t="str">
            <v xml:space="preserve">NOTIFICADO </v>
          </cell>
          <cell r="BG68">
            <v>0</v>
          </cell>
          <cell r="BH68">
            <v>0</v>
          </cell>
          <cell r="BI68">
            <v>0</v>
          </cell>
          <cell r="BJ68">
            <v>0</v>
          </cell>
          <cell r="BK68">
            <v>0</v>
          </cell>
          <cell r="BL68">
            <v>0</v>
          </cell>
          <cell r="BM68">
            <v>0</v>
          </cell>
          <cell r="BN68">
            <v>0</v>
          </cell>
          <cell r="BO68">
            <v>0</v>
          </cell>
          <cell r="BP68">
            <v>0</v>
          </cell>
          <cell r="BQ68">
            <v>0</v>
          </cell>
          <cell r="BR68">
            <v>40373164</v>
          </cell>
          <cell r="BS68">
            <v>44214</v>
          </cell>
          <cell r="BT68">
            <v>757</v>
          </cell>
          <cell r="BU68" t="str">
            <v>40052</v>
          </cell>
          <cell r="BV68">
            <v>0</v>
          </cell>
          <cell r="BW68">
            <v>0</v>
          </cell>
          <cell r="BX68">
            <v>0</v>
          </cell>
          <cell r="BY68">
            <v>0</v>
          </cell>
          <cell r="BZ68">
            <v>0</v>
          </cell>
          <cell r="CA68">
            <v>0</v>
          </cell>
          <cell r="CB68">
            <v>7310</v>
          </cell>
          <cell r="CC68" t="str">
            <v>M6</v>
          </cell>
        </row>
        <row r="69">
          <cell r="B69" t="str">
            <v>12452 DE 2021</v>
          </cell>
          <cell r="C69">
            <v>1120573781</v>
          </cell>
          <cell r="D69" t="str">
            <v xml:space="preserve">CAMILA ANDREA MAHECHA AGUDELO  </v>
          </cell>
          <cell r="E69" t="str">
            <v>Contrato de Prestación de Servicios Profesionales</v>
          </cell>
          <cell r="F69" t="str">
            <v>EL CONTRATISTA SE COMPROMETE CON LA UNIVERSIDAD DE LOS LLANOS A PRESTAR LOS SERVICIOS COMO PROFESIONAL ESPECIALIZADO EN FORMA EFICIENTE Y EFICAZ APOYANDO EL FORTALECIMIENTO DEL PROCESO DE COMUNICACIÓN INSTITUCIONAL EN LA SECRETARÍA GENERAL.</v>
          </cell>
          <cell r="G69">
            <v>44214</v>
          </cell>
          <cell r="H69">
            <v>19514162</v>
          </cell>
          <cell r="I69" t="str">
            <v>Cinco (05) meses y diecisiete (17) días calendario</v>
          </cell>
          <cell r="J69">
            <v>44214</v>
          </cell>
          <cell r="K69">
            <v>44381</v>
          </cell>
          <cell r="L69" t="str">
            <v>NO APLICA</v>
          </cell>
          <cell r="M69">
            <v>6</v>
          </cell>
          <cell r="N69">
            <v>5024604</v>
          </cell>
          <cell r="O69">
            <v>44214</v>
          </cell>
          <cell r="P69">
            <v>44255</v>
          </cell>
          <cell r="Q69">
            <v>3505538</v>
          </cell>
          <cell r="R69">
            <v>44256</v>
          </cell>
          <cell r="S69">
            <v>44286</v>
          </cell>
          <cell r="T69">
            <v>3505538</v>
          </cell>
          <cell r="U69">
            <v>44287</v>
          </cell>
          <cell r="V69">
            <v>44316</v>
          </cell>
          <cell r="W69">
            <v>3505538</v>
          </cell>
          <cell r="X69">
            <v>44317</v>
          </cell>
          <cell r="Y69">
            <v>44347</v>
          </cell>
          <cell r="Z69">
            <v>3505538</v>
          </cell>
          <cell r="AA69">
            <v>44348</v>
          </cell>
          <cell r="AB69">
            <v>44377</v>
          </cell>
          <cell r="AC69">
            <v>467406</v>
          </cell>
          <cell r="AD69">
            <v>44378</v>
          </cell>
          <cell r="AE69">
            <v>44381</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t="str">
            <v>Secretaria General</v>
          </cell>
          <cell r="AX69" t="str">
            <v>DEIVER GIOVANNY QUINTERO REYES</v>
          </cell>
          <cell r="AY69" t="str">
            <v>Secretario General</v>
          </cell>
          <cell r="AZ69">
            <v>55</v>
          </cell>
          <cell r="BA69">
            <v>44211</v>
          </cell>
          <cell r="BB69">
            <v>89643173</v>
          </cell>
          <cell r="BC69">
            <v>347</v>
          </cell>
          <cell r="BD69">
            <v>44214</v>
          </cell>
          <cell r="BE69">
            <v>19514162</v>
          </cell>
          <cell r="BF69" t="str">
            <v xml:space="preserve">NOTIFICADO </v>
          </cell>
          <cell r="BG69">
            <v>0</v>
          </cell>
          <cell r="BH69">
            <v>0</v>
          </cell>
          <cell r="BI69">
            <v>0</v>
          </cell>
          <cell r="BJ69">
            <v>0</v>
          </cell>
          <cell r="BK69">
            <v>0</v>
          </cell>
          <cell r="BL69">
            <v>0</v>
          </cell>
          <cell r="BM69">
            <v>0</v>
          </cell>
          <cell r="BN69">
            <v>0</v>
          </cell>
          <cell r="BO69">
            <v>0</v>
          </cell>
          <cell r="BP69">
            <v>0</v>
          </cell>
          <cell r="BQ69">
            <v>0</v>
          </cell>
          <cell r="BR69">
            <v>1120573781.9000001</v>
          </cell>
          <cell r="BS69">
            <v>44214</v>
          </cell>
          <cell r="BT69">
            <v>757</v>
          </cell>
          <cell r="BU69" t="str">
            <v>40052</v>
          </cell>
          <cell r="BV69">
            <v>0</v>
          </cell>
          <cell r="BW69">
            <v>0</v>
          </cell>
          <cell r="BX69">
            <v>0</v>
          </cell>
          <cell r="BY69">
            <v>0</v>
          </cell>
          <cell r="BZ69">
            <v>0</v>
          </cell>
          <cell r="CA69">
            <v>0</v>
          </cell>
          <cell r="CB69">
            <v>8299</v>
          </cell>
          <cell r="CC69" t="str">
            <v>M6</v>
          </cell>
        </row>
        <row r="70">
          <cell r="B70" t="str">
            <v>12453 DE 2021</v>
          </cell>
          <cell r="C70">
            <v>1121937453</v>
          </cell>
          <cell r="D70" t="str">
            <v>ZUE TATIANA CASTRO VELEZ</v>
          </cell>
          <cell r="E70" t="str">
            <v>Contrato de Prestación de Servicios Profesionales</v>
          </cell>
          <cell r="F70" t="str">
            <v>EL CONTRATISTA SE COMPROMETE CON LA UNIVERSIDAD DE LOS LLANOS A PRESTAR LOS SERVICIOS COMO PROFESIONAL EN FORMA EFICIENTE Y EFICAZ APOYANDO EL FORTALECIMIENTO DEL PROCESO DE COMUNICACIÓN INSTITUCIONAL EN LA SECRETARÍA GENERAL.</v>
          </cell>
          <cell r="G70">
            <v>44214</v>
          </cell>
          <cell r="H70">
            <v>12196350</v>
          </cell>
          <cell r="I70" t="str">
            <v>Cinco (05) meses y diecisiete (17) días calendario</v>
          </cell>
          <cell r="J70">
            <v>44214</v>
          </cell>
          <cell r="K70">
            <v>44381</v>
          </cell>
          <cell r="L70" t="str">
            <v>NO APLICA</v>
          </cell>
          <cell r="M70">
            <v>6</v>
          </cell>
          <cell r="N70">
            <v>3140377</v>
          </cell>
          <cell r="O70">
            <v>44214</v>
          </cell>
          <cell r="P70">
            <v>44255</v>
          </cell>
          <cell r="Q70">
            <v>2190961</v>
          </cell>
          <cell r="R70">
            <v>44256</v>
          </cell>
          <cell r="S70">
            <v>44286</v>
          </cell>
          <cell r="T70">
            <v>2190961</v>
          </cell>
          <cell r="U70">
            <v>44287</v>
          </cell>
          <cell r="V70">
            <v>44316</v>
          </cell>
          <cell r="W70">
            <v>2190961</v>
          </cell>
          <cell r="X70">
            <v>44317</v>
          </cell>
          <cell r="Y70">
            <v>44347</v>
          </cell>
          <cell r="Z70">
            <v>2190961</v>
          </cell>
          <cell r="AA70">
            <v>44348</v>
          </cell>
          <cell r="AB70">
            <v>44377</v>
          </cell>
          <cell r="AC70">
            <v>292129</v>
          </cell>
          <cell r="AD70">
            <v>44378</v>
          </cell>
          <cell r="AE70">
            <v>44381</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t="str">
            <v>Secretaria General</v>
          </cell>
          <cell r="AX70" t="str">
            <v>DEIVER GIOVANNY QUINTERO REYES</v>
          </cell>
          <cell r="AY70" t="str">
            <v>Secretario General</v>
          </cell>
          <cell r="AZ70">
            <v>55</v>
          </cell>
          <cell r="BA70">
            <v>44211</v>
          </cell>
          <cell r="BB70">
            <v>89643173</v>
          </cell>
          <cell r="BC70">
            <v>348</v>
          </cell>
          <cell r="BD70">
            <v>44214</v>
          </cell>
          <cell r="BE70">
            <v>12196350</v>
          </cell>
          <cell r="BF70" t="str">
            <v xml:space="preserve">NOTIFICADO </v>
          </cell>
          <cell r="BG70">
            <v>0</v>
          </cell>
          <cell r="BH70">
            <v>0</v>
          </cell>
          <cell r="BI70">
            <v>0</v>
          </cell>
          <cell r="BJ70">
            <v>0</v>
          </cell>
          <cell r="BK70">
            <v>0</v>
          </cell>
          <cell r="BL70">
            <v>0</v>
          </cell>
          <cell r="BM70">
            <v>0</v>
          </cell>
          <cell r="BN70">
            <v>0</v>
          </cell>
          <cell r="BO70">
            <v>0</v>
          </cell>
          <cell r="BP70">
            <v>0</v>
          </cell>
          <cell r="BQ70">
            <v>0</v>
          </cell>
          <cell r="BR70">
            <v>1121937453</v>
          </cell>
          <cell r="BS70">
            <v>44214</v>
          </cell>
          <cell r="BT70">
            <v>757</v>
          </cell>
          <cell r="BU70" t="str">
            <v>40052</v>
          </cell>
          <cell r="BV70">
            <v>0</v>
          </cell>
          <cell r="BW70">
            <v>0</v>
          </cell>
          <cell r="BX70">
            <v>0</v>
          </cell>
          <cell r="BY70">
            <v>0</v>
          </cell>
          <cell r="BZ70">
            <v>0</v>
          </cell>
          <cell r="CA70">
            <v>0</v>
          </cell>
          <cell r="CB70">
            <v>7310</v>
          </cell>
          <cell r="CC70" t="str">
            <v>M6</v>
          </cell>
        </row>
        <row r="71">
          <cell r="B71" t="str">
            <v>12454 DE 2021</v>
          </cell>
          <cell r="C71">
            <v>1121910199</v>
          </cell>
          <cell r="D71" t="str">
            <v>CARLOS FELIPE ANGEL BACCA</v>
          </cell>
          <cell r="E71" t="str">
            <v>Contrato de Prestación de Servicios Profesionales</v>
          </cell>
          <cell r="F71" t="str">
            <v>EL CONTRATISTA SE COMPROMETE CON LA UNIVERSIDAD DE LOS LLANOS A PRESTAR LOS SERVICIOS COMO PROFESIONAL EN FORMA EFICIENTE Y EFICAZ APOYANDO EL FORTALECIMIENTO DEL PROCESO DE COMUNICACIÓN INSTITUCIONAL EN LA SECRETARÍA GENERAL.</v>
          </cell>
          <cell r="G71">
            <v>44214</v>
          </cell>
          <cell r="H71">
            <v>12196350</v>
          </cell>
          <cell r="I71" t="str">
            <v>Cinco (05) meses y diecisiete (17) días calendario</v>
          </cell>
          <cell r="J71">
            <v>44214</v>
          </cell>
          <cell r="K71">
            <v>44381</v>
          </cell>
          <cell r="L71" t="str">
            <v>NO APLICA</v>
          </cell>
          <cell r="M71">
            <v>6</v>
          </cell>
          <cell r="N71">
            <v>3140377</v>
          </cell>
          <cell r="O71">
            <v>44214</v>
          </cell>
          <cell r="P71">
            <v>44255</v>
          </cell>
          <cell r="Q71">
            <v>2190961</v>
          </cell>
          <cell r="R71">
            <v>44256</v>
          </cell>
          <cell r="S71">
            <v>44286</v>
          </cell>
          <cell r="T71">
            <v>2190961</v>
          </cell>
          <cell r="U71">
            <v>44287</v>
          </cell>
          <cell r="V71">
            <v>44316</v>
          </cell>
          <cell r="W71">
            <v>2190961</v>
          </cell>
          <cell r="X71">
            <v>44317</v>
          </cell>
          <cell r="Y71">
            <v>44347</v>
          </cell>
          <cell r="Z71">
            <v>2190961</v>
          </cell>
          <cell r="AA71">
            <v>44348</v>
          </cell>
          <cell r="AB71">
            <v>44377</v>
          </cell>
          <cell r="AC71">
            <v>292129</v>
          </cell>
          <cell r="AD71">
            <v>44378</v>
          </cell>
          <cell r="AE71">
            <v>44381</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t="str">
            <v>Secretaria General</v>
          </cell>
          <cell r="AX71" t="str">
            <v>DEIVER GIOVANNY QUINTERO REYES</v>
          </cell>
          <cell r="AY71" t="str">
            <v>Secretario General</v>
          </cell>
          <cell r="AZ71">
            <v>55</v>
          </cell>
          <cell r="BA71">
            <v>44211</v>
          </cell>
          <cell r="BB71">
            <v>89643173</v>
          </cell>
          <cell r="BC71">
            <v>349</v>
          </cell>
          <cell r="BD71">
            <v>44214</v>
          </cell>
          <cell r="BE71">
            <v>12196350</v>
          </cell>
          <cell r="BF71" t="str">
            <v xml:space="preserve">NOTIFICADO </v>
          </cell>
          <cell r="BG71">
            <v>0</v>
          </cell>
          <cell r="BH71">
            <v>0</v>
          </cell>
          <cell r="BI71">
            <v>0</v>
          </cell>
          <cell r="BJ71">
            <v>0</v>
          </cell>
          <cell r="BK71">
            <v>0</v>
          </cell>
          <cell r="BL71">
            <v>0</v>
          </cell>
          <cell r="BM71">
            <v>0</v>
          </cell>
          <cell r="BN71">
            <v>0</v>
          </cell>
          <cell r="BO71">
            <v>0</v>
          </cell>
          <cell r="BP71">
            <v>0</v>
          </cell>
          <cell r="BQ71">
            <v>0</v>
          </cell>
          <cell r="BR71">
            <v>1121910199.0999999</v>
          </cell>
          <cell r="BS71">
            <v>44214</v>
          </cell>
          <cell r="BT71">
            <v>757</v>
          </cell>
          <cell r="BU71" t="str">
            <v>40052</v>
          </cell>
          <cell r="BV71">
            <v>0</v>
          </cell>
          <cell r="BW71">
            <v>0</v>
          </cell>
          <cell r="BX71">
            <v>0</v>
          </cell>
          <cell r="BY71">
            <v>0</v>
          </cell>
          <cell r="BZ71">
            <v>0</v>
          </cell>
          <cell r="CA71">
            <v>0</v>
          </cell>
          <cell r="CB71">
            <v>8299</v>
          </cell>
          <cell r="CC71" t="str">
            <v>M6</v>
          </cell>
        </row>
        <row r="72">
          <cell r="B72" t="str">
            <v>12455 DE 2021</v>
          </cell>
          <cell r="C72">
            <v>1121885006</v>
          </cell>
          <cell r="D72" t="str">
            <v>ELDER YOVANNY CORTES ESCOBAR</v>
          </cell>
          <cell r="E72" t="str">
            <v>Contrato de Prestación de Servicios</v>
          </cell>
          <cell r="F72" t="str">
            <v>EL CONTRATISTA SE COMPROMETE CON LA UNIVERSIDAD DE LOS LLANOS A PRESTAR LOS SERVICIOS COMO TÉCNICO EN FORMA EFICIENTE Y EFICAZ APOYANDO EL FORTALECIMIENTO DEL PROCESO DE COMUNICACIÓN INSTITUCIONAL EN LA SECRETARÍA GENERAL.</v>
          </cell>
          <cell r="G72">
            <v>44214</v>
          </cell>
          <cell r="H72">
            <v>11586532</v>
          </cell>
          <cell r="I72" t="str">
            <v>Cinco (05) meses y diecisiete (17) días calendario</v>
          </cell>
          <cell r="J72">
            <v>44214</v>
          </cell>
          <cell r="K72">
            <v>44381</v>
          </cell>
          <cell r="L72" t="str">
            <v>NO APLICA</v>
          </cell>
          <cell r="M72">
            <v>6</v>
          </cell>
          <cell r="N72">
            <v>2983359</v>
          </cell>
          <cell r="O72">
            <v>44214</v>
          </cell>
          <cell r="P72">
            <v>44255</v>
          </cell>
          <cell r="Q72">
            <v>2081413</v>
          </cell>
          <cell r="R72">
            <v>44256</v>
          </cell>
          <cell r="S72">
            <v>44286</v>
          </cell>
          <cell r="T72">
            <v>2081413</v>
          </cell>
          <cell r="U72">
            <v>44287</v>
          </cell>
          <cell r="V72">
            <v>44316</v>
          </cell>
          <cell r="W72">
            <v>2081413</v>
          </cell>
          <cell r="X72">
            <v>44317</v>
          </cell>
          <cell r="Y72">
            <v>44347</v>
          </cell>
          <cell r="Z72">
            <v>2081413</v>
          </cell>
          <cell r="AA72">
            <v>44348</v>
          </cell>
          <cell r="AB72">
            <v>44377</v>
          </cell>
          <cell r="AC72">
            <v>277521</v>
          </cell>
          <cell r="AD72">
            <v>44378</v>
          </cell>
          <cell r="AE72">
            <v>44381</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t="str">
            <v>Secretaria General</v>
          </cell>
          <cell r="AX72" t="str">
            <v>DEIVER GIOVANNY QUINTERO REYES</v>
          </cell>
          <cell r="AY72" t="str">
            <v>Secretario General</v>
          </cell>
          <cell r="AZ72">
            <v>55</v>
          </cell>
          <cell r="BA72">
            <v>44211</v>
          </cell>
          <cell r="BB72">
            <v>89643173</v>
          </cell>
          <cell r="BC72">
            <v>350</v>
          </cell>
          <cell r="BD72">
            <v>44214</v>
          </cell>
          <cell r="BE72">
            <v>11586532</v>
          </cell>
          <cell r="BF72" t="str">
            <v xml:space="preserve">NOTIFICADO </v>
          </cell>
          <cell r="BG72">
            <v>0</v>
          </cell>
          <cell r="BH72">
            <v>0</v>
          </cell>
          <cell r="BI72">
            <v>0</v>
          </cell>
          <cell r="BJ72">
            <v>0</v>
          </cell>
          <cell r="BK72">
            <v>0</v>
          </cell>
          <cell r="BL72">
            <v>0</v>
          </cell>
          <cell r="BM72">
            <v>0</v>
          </cell>
          <cell r="BN72">
            <v>0</v>
          </cell>
          <cell r="BO72">
            <v>0</v>
          </cell>
          <cell r="BP72">
            <v>0</v>
          </cell>
          <cell r="BQ72">
            <v>0</v>
          </cell>
          <cell r="BR72">
            <v>1121885006</v>
          </cell>
          <cell r="BS72">
            <v>44214</v>
          </cell>
          <cell r="BT72">
            <v>757</v>
          </cell>
          <cell r="BU72" t="str">
            <v>40052</v>
          </cell>
          <cell r="BV72">
            <v>0</v>
          </cell>
          <cell r="BW72">
            <v>0</v>
          </cell>
          <cell r="BX72">
            <v>0</v>
          </cell>
          <cell r="BY72">
            <v>0</v>
          </cell>
          <cell r="BZ72">
            <v>0</v>
          </cell>
          <cell r="CA72">
            <v>0</v>
          </cell>
          <cell r="CB72">
            <v>8299</v>
          </cell>
          <cell r="CC72" t="str">
            <v>M6</v>
          </cell>
        </row>
        <row r="73">
          <cell r="B73" t="str">
            <v>12456 DE 2021</v>
          </cell>
          <cell r="C73">
            <v>1121914875</v>
          </cell>
          <cell r="D73" t="str">
            <v>SEBASTIAN GUZMAN RAVE</v>
          </cell>
          <cell r="E73" t="str">
            <v>Contrato de Prestación de Servicios</v>
          </cell>
          <cell r="F73" t="str">
            <v>EL CONTRATISTA SE COMPROMETE CON LA UNIVERSIDAD DE LOS LLANOS A PRESTAR LOS SERVICIOS COMO TÉCNICO EN FORMA EFICIENTE Y EFICAZ APOYANDO EL FORTALECIMIENTO DEL PROCESO DE COMUNICACIÓN INSTITUCIONAL EN LA SECRETARÍA GENERAL.</v>
          </cell>
          <cell r="G73">
            <v>44214</v>
          </cell>
          <cell r="H73">
            <v>11586531</v>
          </cell>
          <cell r="I73" t="str">
            <v>Cinco (05) meses y diecisiete (17) días calendario</v>
          </cell>
          <cell r="J73">
            <v>44214</v>
          </cell>
          <cell r="K73">
            <v>44381</v>
          </cell>
          <cell r="L73" t="str">
            <v>NO APLICA</v>
          </cell>
          <cell r="M73">
            <v>6</v>
          </cell>
          <cell r="N73">
            <v>2983359</v>
          </cell>
          <cell r="O73">
            <v>44214</v>
          </cell>
          <cell r="P73">
            <v>44255</v>
          </cell>
          <cell r="Q73">
            <v>2081413</v>
          </cell>
          <cell r="R73">
            <v>44256</v>
          </cell>
          <cell r="S73">
            <v>44286</v>
          </cell>
          <cell r="T73">
            <v>2081413</v>
          </cell>
          <cell r="U73">
            <v>44287</v>
          </cell>
          <cell r="V73">
            <v>44316</v>
          </cell>
          <cell r="W73">
            <v>2081413</v>
          </cell>
          <cell r="X73">
            <v>44317</v>
          </cell>
          <cell r="Y73">
            <v>44347</v>
          </cell>
          <cell r="Z73">
            <v>2081413</v>
          </cell>
          <cell r="AA73">
            <v>44348</v>
          </cell>
          <cell r="AB73">
            <v>44377</v>
          </cell>
          <cell r="AC73">
            <v>277520</v>
          </cell>
          <cell r="AD73">
            <v>44378</v>
          </cell>
          <cell r="AE73">
            <v>44381</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t="str">
            <v>Secretaria General</v>
          </cell>
          <cell r="AX73" t="str">
            <v>DEIVER GIOVANNY QUINTERO REYES</v>
          </cell>
          <cell r="AY73" t="str">
            <v>Secretario General</v>
          </cell>
          <cell r="AZ73">
            <v>55</v>
          </cell>
          <cell r="BA73">
            <v>44211</v>
          </cell>
          <cell r="BB73">
            <v>89643173</v>
          </cell>
          <cell r="BC73">
            <v>351</v>
          </cell>
          <cell r="BD73">
            <v>44214</v>
          </cell>
          <cell r="BE73">
            <v>11586531</v>
          </cell>
          <cell r="BF73" t="str">
            <v xml:space="preserve">NOTIFICADO </v>
          </cell>
          <cell r="BG73">
            <v>0</v>
          </cell>
          <cell r="BH73">
            <v>0</v>
          </cell>
          <cell r="BI73">
            <v>0</v>
          </cell>
          <cell r="BJ73">
            <v>0</v>
          </cell>
          <cell r="BK73">
            <v>0</v>
          </cell>
          <cell r="BL73">
            <v>0</v>
          </cell>
          <cell r="BM73">
            <v>0</v>
          </cell>
          <cell r="BN73">
            <v>0</v>
          </cell>
          <cell r="BO73">
            <v>0</v>
          </cell>
          <cell r="BP73">
            <v>0</v>
          </cell>
          <cell r="BQ73">
            <v>0</v>
          </cell>
          <cell r="BR73">
            <v>1121914875</v>
          </cell>
          <cell r="BS73">
            <v>44214</v>
          </cell>
          <cell r="BT73">
            <v>757</v>
          </cell>
          <cell r="BU73" t="str">
            <v>40052</v>
          </cell>
          <cell r="BV73">
            <v>0</v>
          </cell>
          <cell r="BW73">
            <v>0</v>
          </cell>
          <cell r="BX73">
            <v>0</v>
          </cell>
          <cell r="BY73">
            <v>0</v>
          </cell>
          <cell r="BZ73">
            <v>0</v>
          </cell>
          <cell r="CA73">
            <v>0</v>
          </cell>
          <cell r="CB73">
            <v>7420</v>
          </cell>
          <cell r="CC73" t="str">
            <v>M6</v>
          </cell>
        </row>
        <row r="74">
          <cell r="B74" t="str">
            <v>12457 DE 2021</v>
          </cell>
          <cell r="C74">
            <v>40444467</v>
          </cell>
          <cell r="D74" t="str">
            <v xml:space="preserve">MONICA LINETH MELO MARQUEZ </v>
          </cell>
          <cell r="E74" t="str">
            <v>Contrato de Prestación de Servicios Profesionales</v>
          </cell>
          <cell r="F74" t="str">
            <v>EL CONTRATISTA SE COMPROMETE CON LA UNIVERSIDAD DE LOS LLANOS A PRESTAR LOS SERVICIOS COMO PROFESIONAL EN FORMA EFICIENTE Y EFICAZ APOYANDO EL FORTALECIMIENTO DE LOS DIFERENTES PROCESOS DE INVESTIGACIÓN EN LA DIRECCIÓN GENERAL DE INVESTIGACIONES.</v>
          </cell>
          <cell r="G74">
            <v>44214</v>
          </cell>
          <cell r="H74">
            <v>14635618</v>
          </cell>
          <cell r="I74" t="str">
            <v>Cinco (05) meses y diecisiete (17) días calendario</v>
          </cell>
          <cell r="J74">
            <v>44214</v>
          </cell>
          <cell r="K74">
            <v>44381</v>
          </cell>
          <cell r="L74" t="str">
            <v>NO APLICA</v>
          </cell>
          <cell r="M74">
            <v>6</v>
          </cell>
          <cell r="N74">
            <v>3768453</v>
          </cell>
          <cell r="O74">
            <v>44214</v>
          </cell>
          <cell r="P74">
            <v>44255</v>
          </cell>
          <cell r="Q74">
            <v>2629153</v>
          </cell>
          <cell r="R74">
            <v>44256</v>
          </cell>
          <cell r="S74">
            <v>44286</v>
          </cell>
          <cell r="T74">
            <v>2629153</v>
          </cell>
          <cell r="U74">
            <v>44287</v>
          </cell>
          <cell r="V74">
            <v>44316</v>
          </cell>
          <cell r="W74">
            <v>2629153</v>
          </cell>
          <cell r="X74">
            <v>44317</v>
          </cell>
          <cell r="Y74">
            <v>44347</v>
          </cell>
          <cell r="Z74">
            <v>2629153</v>
          </cell>
          <cell r="AA74">
            <v>44348</v>
          </cell>
          <cell r="AB74">
            <v>44377</v>
          </cell>
          <cell r="AC74">
            <v>350553</v>
          </cell>
          <cell r="AD74">
            <v>44378</v>
          </cell>
          <cell r="AE74">
            <v>44381</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t="str">
            <v xml:space="preserve">Dirección General de Investigaciones  </v>
          </cell>
          <cell r="AX74" t="str">
            <v>MARCO AURELIO TORRES MORA</v>
          </cell>
          <cell r="AY74" t="str">
            <v>Director Técnico de Investigaciones</v>
          </cell>
          <cell r="AZ74">
            <v>54</v>
          </cell>
          <cell r="BA74">
            <v>44211</v>
          </cell>
          <cell r="BB74">
            <v>29271237</v>
          </cell>
          <cell r="BC74">
            <v>352</v>
          </cell>
          <cell r="BD74">
            <v>44214</v>
          </cell>
          <cell r="BE74">
            <v>14635618</v>
          </cell>
          <cell r="BF74" t="str">
            <v xml:space="preserve">NOTIFICADO </v>
          </cell>
          <cell r="BG74">
            <v>0</v>
          </cell>
          <cell r="BH74">
            <v>0</v>
          </cell>
          <cell r="BI74">
            <v>0</v>
          </cell>
          <cell r="BJ74">
            <v>0</v>
          </cell>
          <cell r="BK74">
            <v>0</v>
          </cell>
          <cell r="BL74">
            <v>0</v>
          </cell>
          <cell r="BM74">
            <v>0</v>
          </cell>
          <cell r="BN74">
            <v>0</v>
          </cell>
          <cell r="BO74">
            <v>0</v>
          </cell>
          <cell r="BP74">
            <v>0</v>
          </cell>
          <cell r="BQ74">
            <v>0</v>
          </cell>
          <cell r="BR74">
            <v>40444467</v>
          </cell>
          <cell r="BS74">
            <v>44214</v>
          </cell>
          <cell r="BT74">
            <v>758</v>
          </cell>
          <cell r="BU74" t="str">
            <v>50039</v>
          </cell>
          <cell r="BV74">
            <v>0</v>
          </cell>
          <cell r="BW74">
            <v>0</v>
          </cell>
          <cell r="BX74">
            <v>0</v>
          </cell>
          <cell r="BY74">
            <v>0</v>
          </cell>
          <cell r="BZ74">
            <v>0</v>
          </cell>
          <cell r="CA74">
            <v>0</v>
          </cell>
          <cell r="CB74">
            <v>8299</v>
          </cell>
          <cell r="CC74" t="str">
            <v>M6</v>
          </cell>
        </row>
        <row r="75">
          <cell r="B75" t="str">
            <v>12458 DE 2021</v>
          </cell>
          <cell r="C75">
            <v>1095908535</v>
          </cell>
          <cell r="D75" t="str">
            <v>MARYURI CIFUENTES RIOS</v>
          </cell>
          <cell r="E75" t="str">
            <v>Contrato de Prestación de Servicios Profesionales</v>
          </cell>
          <cell r="F75" t="str">
            <v>EL CONTRATISTA SE COMPROMETE CON LA UNIVERSIDAD DE LOS LLANOS A PRESTAR LOS SERVICIOS COMO PROFESIONAL EN FORMA EFICIENTE Y EFICAZ APOYANDO EL FORTALECIMIENTO DE LOS DIFERENTES PROCESOS DE INVESTIGACIÓN EN LA DIRECCIÓN GENERAL DE INVESTIGACIONES.</v>
          </cell>
          <cell r="G75">
            <v>44214</v>
          </cell>
          <cell r="H75">
            <v>14635619</v>
          </cell>
          <cell r="I75" t="str">
            <v>Cinco (05) meses y diecisiete (17) días calendario</v>
          </cell>
          <cell r="J75">
            <v>44214</v>
          </cell>
          <cell r="K75">
            <v>44381</v>
          </cell>
          <cell r="L75" t="str">
            <v>NO APLICA</v>
          </cell>
          <cell r="M75">
            <v>6</v>
          </cell>
          <cell r="N75">
            <v>3768453</v>
          </cell>
          <cell r="O75">
            <v>44214</v>
          </cell>
          <cell r="P75">
            <v>44255</v>
          </cell>
          <cell r="Q75">
            <v>2629153</v>
          </cell>
          <cell r="R75">
            <v>44256</v>
          </cell>
          <cell r="S75">
            <v>44286</v>
          </cell>
          <cell r="T75">
            <v>2629153</v>
          </cell>
          <cell r="U75">
            <v>44287</v>
          </cell>
          <cell r="V75">
            <v>44316</v>
          </cell>
          <cell r="W75">
            <v>2629153</v>
          </cell>
          <cell r="X75">
            <v>44317</v>
          </cell>
          <cell r="Y75">
            <v>44347</v>
          </cell>
          <cell r="Z75">
            <v>2629153</v>
          </cell>
          <cell r="AA75">
            <v>44348</v>
          </cell>
          <cell r="AB75">
            <v>44377</v>
          </cell>
          <cell r="AC75">
            <v>350554</v>
          </cell>
          <cell r="AD75">
            <v>44378</v>
          </cell>
          <cell r="AE75">
            <v>44381</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t="str">
            <v xml:space="preserve">Dirección General de Investigaciones  </v>
          </cell>
          <cell r="AX75" t="str">
            <v>MARCO AURELIO TORRES MORA</v>
          </cell>
          <cell r="AY75" t="str">
            <v>Director Técnico de Investigaciones</v>
          </cell>
          <cell r="AZ75">
            <v>54</v>
          </cell>
          <cell r="BA75">
            <v>44211</v>
          </cell>
          <cell r="BB75">
            <v>29271237</v>
          </cell>
          <cell r="BC75">
            <v>353</v>
          </cell>
          <cell r="BD75">
            <v>44214</v>
          </cell>
          <cell r="BE75">
            <v>14635619</v>
          </cell>
          <cell r="BF75" t="str">
            <v xml:space="preserve">NOTIFICADO </v>
          </cell>
          <cell r="BG75">
            <v>0</v>
          </cell>
          <cell r="BH75">
            <v>0</v>
          </cell>
          <cell r="BI75">
            <v>0</v>
          </cell>
          <cell r="BJ75">
            <v>0</v>
          </cell>
          <cell r="BK75">
            <v>0</v>
          </cell>
          <cell r="BL75">
            <v>0</v>
          </cell>
          <cell r="BM75">
            <v>0</v>
          </cell>
          <cell r="BN75">
            <v>0</v>
          </cell>
          <cell r="BO75">
            <v>0</v>
          </cell>
          <cell r="BP75">
            <v>0</v>
          </cell>
          <cell r="BQ75">
            <v>0</v>
          </cell>
          <cell r="BR75">
            <v>1095908535</v>
          </cell>
          <cell r="BS75">
            <v>44214</v>
          </cell>
          <cell r="BT75">
            <v>758</v>
          </cell>
          <cell r="BU75" t="str">
            <v>50039</v>
          </cell>
          <cell r="BV75">
            <v>0</v>
          </cell>
          <cell r="BW75">
            <v>0</v>
          </cell>
          <cell r="BX75">
            <v>0</v>
          </cell>
          <cell r="BY75">
            <v>0</v>
          </cell>
          <cell r="BZ75">
            <v>0</v>
          </cell>
          <cell r="CA75">
            <v>0</v>
          </cell>
          <cell r="CB75">
            <v>7110</v>
          </cell>
          <cell r="CC75" t="str">
            <v>M5</v>
          </cell>
        </row>
        <row r="76">
          <cell r="B76" t="str">
            <v>12459 DE 2021</v>
          </cell>
          <cell r="C76">
            <v>1121832159</v>
          </cell>
          <cell r="D76" t="str">
            <v xml:space="preserve">MARIA CLAUDIA CASASFRANCO MEDELLIN </v>
          </cell>
          <cell r="E76" t="str">
            <v>Contrato de Prestación de Servicios Profesionales</v>
          </cell>
          <cell r="F76" t="str">
            <v>EL CONTRATISTA SE COMPROMETE CON LA UNIVERSIDAD DE LOS LLANOS A PRESTAR LOS SERVICIOS COMO PROFESIONAL EN FORMA EFICIENTE Y EFICAZ APOYANDO EL FORTALECIMIENTO DEL PROCESO DE GESTIÓN DE INTERNACIONALIZACIÓN DE LA VICERRECTORÍA ACADÉMICA.</v>
          </cell>
          <cell r="G76">
            <v>44214</v>
          </cell>
          <cell r="H76">
            <v>22563248</v>
          </cell>
          <cell r="I76" t="str">
            <v>Cinco (05) meses y diecisiete (17) días calendario</v>
          </cell>
          <cell r="J76">
            <v>44214</v>
          </cell>
          <cell r="K76">
            <v>44381</v>
          </cell>
          <cell r="L76" t="str">
            <v>NO APLICA</v>
          </cell>
          <cell r="M76">
            <v>6</v>
          </cell>
          <cell r="N76">
            <v>5809698</v>
          </cell>
          <cell r="O76">
            <v>44214</v>
          </cell>
          <cell r="P76">
            <v>44255</v>
          </cell>
          <cell r="Q76">
            <v>4053278</v>
          </cell>
          <cell r="R76">
            <v>44256</v>
          </cell>
          <cell r="S76">
            <v>44286</v>
          </cell>
          <cell r="T76">
            <v>4053278</v>
          </cell>
          <cell r="U76">
            <v>44287</v>
          </cell>
          <cell r="V76">
            <v>44316</v>
          </cell>
          <cell r="W76">
            <v>4053278</v>
          </cell>
          <cell r="X76">
            <v>44317</v>
          </cell>
          <cell r="Y76">
            <v>44347</v>
          </cell>
          <cell r="Z76">
            <v>4053278</v>
          </cell>
          <cell r="AA76">
            <v>44348</v>
          </cell>
          <cell r="AB76">
            <v>44377</v>
          </cell>
          <cell r="AC76">
            <v>540438</v>
          </cell>
          <cell r="AD76">
            <v>44378</v>
          </cell>
          <cell r="AE76">
            <v>44381</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t="str">
            <v>Vicerrectoría Académica</v>
          </cell>
          <cell r="AX76" t="str">
            <v>MARIA LUISA PINZÓN ROCHA</v>
          </cell>
          <cell r="AY76" t="str">
            <v>Vicerrector Universitario</v>
          </cell>
          <cell r="AZ76">
            <v>61</v>
          </cell>
          <cell r="BA76">
            <v>44211</v>
          </cell>
          <cell r="BB76">
            <v>51834484</v>
          </cell>
          <cell r="BC76">
            <v>354</v>
          </cell>
          <cell r="BD76">
            <v>44214</v>
          </cell>
          <cell r="BE76">
            <v>22563248</v>
          </cell>
          <cell r="BF76" t="str">
            <v xml:space="preserve">NOTIFICADO </v>
          </cell>
          <cell r="BG76">
            <v>0</v>
          </cell>
          <cell r="BH76">
            <v>0</v>
          </cell>
          <cell r="BI76">
            <v>0</v>
          </cell>
          <cell r="BJ76">
            <v>0</v>
          </cell>
          <cell r="BK76">
            <v>0</v>
          </cell>
          <cell r="BL76">
            <v>0</v>
          </cell>
          <cell r="BM76">
            <v>0</v>
          </cell>
          <cell r="BN76">
            <v>0</v>
          </cell>
          <cell r="BO76">
            <v>0</v>
          </cell>
          <cell r="BP76">
            <v>0</v>
          </cell>
          <cell r="BQ76">
            <v>0</v>
          </cell>
          <cell r="BR76">
            <v>1121832159.2</v>
          </cell>
          <cell r="BS76">
            <v>44214</v>
          </cell>
          <cell r="BT76">
            <v>762</v>
          </cell>
          <cell r="BU76" t="str">
            <v>50042</v>
          </cell>
          <cell r="BV76">
            <v>0</v>
          </cell>
          <cell r="BW76">
            <v>0</v>
          </cell>
          <cell r="BX76">
            <v>0</v>
          </cell>
          <cell r="BY76">
            <v>0</v>
          </cell>
          <cell r="BZ76">
            <v>0</v>
          </cell>
          <cell r="CA76">
            <v>0</v>
          </cell>
          <cell r="CB76">
            <v>7020</v>
          </cell>
          <cell r="CC76" t="str">
            <v>M5</v>
          </cell>
        </row>
        <row r="77">
          <cell r="B77" t="str">
            <v>12460 DE 2021</v>
          </cell>
          <cell r="C77">
            <v>40342881</v>
          </cell>
          <cell r="D77" t="str">
            <v>LINA MARIA CUELLAR GALVIS</v>
          </cell>
          <cell r="E77" t="str">
            <v>Contrato de Prestación de Servicios Profesionales</v>
          </cell>
          <cell r="F77" t="str">
            <v>EL CONTRATISTA SE COMPROMETE CON LA UNIVERSIDAD DE LOS LLANOS A PRESTAR LOS SERVICIOS COMO PROFESIONAL EN FORMA EFICIENTE Y EFICAZ APOYANDO EL FORTALECIMIENTO DEL PROCESO DE GESTIÓN DE INTERNACIONALIZACIÓN DE LA VICERRECTORÍA ACADÉMICA.</v>
          </cell>
          <cell r="G77">
            <v>44214</v>
          </cell>
          <cell r="H77">
            <v>14635618</v>
          </cell>
          <cell r="I77" t="str">
            <v>Cinco (05) meses y diecisiete (17) días calendario</v>
          </cell>
          <cell r="J77">
            <v>44214</v>
          </cell>
          <cell r="K77">
            <v>44381</v>
          </cell>
          <cell r="L77" t="str">
            <v>NO APLICA</v>
          </cell>
          <cell r="M77">
            <v>6</v>
          </cell>
          <cell r="N77">
            <v>3768453</v>
          </cell>
          <cell r="O77">
            <v>44214</v>
          </cell>
          <cell r="P77">
            <v>44255</v>
          </cell>
          <cell r="Q77">
            <v>2629153</v>
          </cell>
          <cell r="R77">
            <v>44256</v>
          </cell>
          <cell r="S77">
            <v>44286</v>
          </cell>
          <cell r="T77">
            <v>2629153</v>
          </cell>
          <cell r="U77">
            <v>44287</v>
          </cell>
          <cell r="V77">
            <v>44316</v>
          </cell>
          <cell r="W77">
            <v>2629153</v>
          </cell>
          <cell r="X77">
            <v>44317</v>
          </cell>
          <cell r="Y77">
            <v>44347</v>
          </cell>
          <cell r="Z77">
            <v>2629153</v>
          </cell>
          <cell r="AA77">
            <v>44348</v>
          </cell>
          <cell r="AB77">
            <v>44377</v>
          </cell>
          <cell r="AC77">
            <v>350553</v>
          </cell>
          <cell r="AD77">
            <v>44378</v>
          </cell>
          <cell r="AE77">
            <v>44381</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t="str">
            <v>Vicerrectoría Académica</v>
          </cell>
          <cell r="AX77" t="str">
            <v>MARIA LUISA PINZÓN ROCHA</v>
          </cell>
          <cell r="AY77" t="str">
            <v>Vicerrector Universitario</v>
          </cell>
          <cell r="AZ77">
            <v>61</v>
          </cell>
          <cell r="BA77">
            <v>44211</v>
          </cell>
          <cell r="BB77">
            <v>51834484</v>
          </cell>
          <cell r="BC77">
            <v>355</v>
          </cell>
          <cell r="BD77">
            <v>44214</v>
          </cell>
          <cell r="BE77">
            <v>14635618</v>
          </cell>
          <cell r="BF77" t="str">
            <v xml:space="preserve">NOTIFICADO </v>
          </cell>
          <cell r="BG77">
            <v>0</v>
          </cell>
          <cell r="BH77">
            <v>0</v>
          </cell>
          <cell r="BI77">
            <v>0</v>
          </cell>
          <cell r="BJ77">
            <v>0</v>
          </cell>
          <cell r="BK77">
            <v>0</v>
          </cell>
          <cell r="BL77">
            <v>0</v>
          </cell>
          <cell r="BM77">
            <v>0</v>
          </cell>
          <cell r="BN77">
            <v>0</v>
          </cell>
          <cell r="BO77">
            <v>0</v>
          </cell>
          <cell r="BP77">
            <v>0</v>
          </cell>
          <cell r="BQ77">
            <v>0</v>
          </cell>
          <cell r="BR77">
            <v>40342881</v>
          </cell>
          <cell r="BS77">
            <v>44214</v>
          </cell>
          <cell r="BT77">
            <v>762</v>
          </cell>
          <cell r="BU77" t="str">
            <v>50042</v>
          </cell>
          <cell r="BV77">
            <v>0</v>
          </cell>
          <cell r="BW77">
            <v>0</v>
          </cell>
          <cell r="BX77">
            <v>0</v>
          </cell>
          <cell r="BY77">
            <v>0</v>
          </cell>
          <cell r="BZ77">
            <v>0</v>
          </cell>
          <cell r="CA77">
            <v>0</v>
          </cell>
          <cell r="CB77">
            <v>7490</v>
          </cell>
          <cell r="CC77" t="str">
            <v>M6</v>
          </cell>
        </row>
        <row r="78">
          <cell r="B78" t="str">
            <v>12461 DE 2021</v>
          </cell>
          <cell r="C78">
            <v>35264483</v>
          </cell>
          <cell r="D78" t="str">
            <v>ADRIANA MARIA MORA SAAVEDRA</v>
          </cell>
          <cell r="E78" t="str">
            <v>Contrato de Prestación de Servicios Profesionales</v>
          </cell>
          <cell r="F78" t="str">
            <v>EL CONTRATISTA SE COMPROMETE CON LA UNIVERSIDAD DE LOS LLANOS A PRESTAR LOS SERVICIOS COMO PROFESIONAL EN FORMA EFICIENTE Y EFICAZ APOYANDO EL FORTALECIMIENTO DEL PROCESO DE GESTIÓN DE INTERNACIONALIZACIÓN DE LA VICERRECTORÍA ACADÉMICA.</v>
          </cell>
          <cell r="G78">
            <v>44214</v>
          </cell>
          <cell r="H78">
            <v>14635618</v>
          </cell>
          <cell r="I78" t="str">
            <v>Cinco (05) meses y diecisiete (17) días calendario</v>
          </cell>
          <cell r="J78">
            <v>44214</v>
          </cell>
          <cell r="K78">
            <v>44381</v>
          </cell>
          <cell r="L78" t="str">
            <v>NO APLICA</v>
          </cell>
          <cell r="M78">
            <v>6</v>
          </cell>
          <cell r="N78">
            <v>3768453</v>
          </cell>
          <cell r="O78">
            <v>44214</v>
          </cell>
          <cell r="P78">
            <v>44255</v>
          </cell>
          <cell r="Q78">
            <v>2629153</v>
          </cell>
          <cell r="R78">
            <v>44256</v>
          </cell>
          <cell r="S78">
            <v>44286</v>
          </cell>
          <cell r="T78">
            <v>2629153</v>
          </cell>
          <cell r="U78">
            <v>44287</v>
          </cell>
          <cell r="V78">
            <v>44316</v>
          </cell>
          <cell r="W78">
            <v>2629153</v>
          </cell>
          <cell r="X78">
            <v>44317</v>
          </cell>
          <cell r="Y78">
            <v>44347</v>
          </cell>
          <cell r="Z78">
            <v>2629153</v>
          </cell>
          <cell r="AA78">
            <v>44348</v>
          </cell>
          <cell r="AB78">
            <v>44377</v>
          </cell>
          <cell r="AC78">
            <v>350553</v>
          </cell>
          <cell r="AD78">
            <v>44378</v>
          </cell>
          <cell r="AE78">
            <v>44381</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t="str">
            <v>Vicerrectoría Académica</v>
          </cell>
          <cell r="AX78" t="str">
            <v>MARIA LUISA PINZÓN ROCHA</v>
          </cell>
          <cell r="AY78" t="str">
            <v>Vicerrector Universitario</v>
          </cell>
          <cell r="AZ78">
            <v>61</v>
          </cell>
          <cell r="BA78">
            <v>44211</v>
          </cell>
          <cell r="BB78">
            <v>51834484</v>
          </cell>
          <cell r="BC78">
            <v>356</v>
          </cell>
          <cell r="BD78">
            <v>44214</v>
          </cell>
          <cell r="BE78">
            <v>14635618</v>
          </cell>
          <cell r="BF78" t="str">
            <v xml:space="preserve">NOTIFICADO </v>
          </cell>
          <cell r="BG78">
            <v>0</v>
          </cell>
          <cell r="BH78">
            <v>0</v>
          </cell>
          <cell r="BI78">
            <v>0</v>
          </cell>
          <cell r="BJ78">
            <v>0</v>
          </cell>
          <cell r="BK78">
            <v>0</v>
          </cell>
          <cell r="BL78">
            <v>0</v>
          </cell>
          <cell r="BM78">
            <v>0</v>
          </cell>
          <cell r="BN78">
            <v>0</v>
          </cell>
          <cell r="BO78">
            <v>0</v>
          </cell>
          <cell r="BP78">
            <v>0</v>
          </cell>
          <cell r="BQ78">
            <v>0</v>
          </cell>
          <cell r="BR78">
            <v>35264483</v>
          </cell>
          <cell r="BS78">
            <v>44214</v>
          </cell>
          <cell r="BT78">
            <v>762</v>
          </cell>
          <cell r="BU78" t="str">
            <v>50042</v>
          </cell>
          <cell r="BV78">
            <v>0</v>
          </cell>
          <cell r="BW78">
            <v>0</v>
          </cell>
          <cell r="BX78">
            <v>0</v>
          </cell>
          <cell r="BY78">
            <v>0</v>
          </cell>
          <cell r="BZ78">
            <v>0</v>
          </cell>
          <cell r="CA78">
            <v>0</v>
          </cell>
          <cell r="CB78">
            <v>4321</v>
          </cell>
          <cell r="CC78" t="str">
            <v>M5</v>
          </cell>
        </row>
        <row r="79">
          <cell r="B79" t="str">
            <v>12462 DE 2021</v>
          </cell>
          <cell r="C79">
            <v>80098195</v>
          </cell>
          <cell r="D79" t="str">
            <v>CARLOS ALBERTO CASTRO TOBON</v>
          </cell>
          <cell r="E79" t="str">
            <v>Contrato de Prestación de Servicios Profesionales</v>
          </cell>
          <cell r="F79" t="str">
            <v>EL CONTRATISTA SE COMPROMETE CON LA UNIVERSIDAD A PRESTAR LOS SERVICIOS COMO PROFESIONAL EN FORMA EFICIENTE Y EFICAZ APOYANDO EL FORTALECIMIENTO DE LOS DIFERENTES PROCESOS DE DIAGNÓSTICO PARA LA PLANEACIÓN Y ESTRUCTURACIÓN DEL SISTEMA DE LABORATORIOS DE LA UNIVERSIDAD DE LOS LLANOS.</v>
          </cell>
          <cell r="G79">
            <v>44214</v>
          </cell>
          <cell r="H79">
            <v>17684710</v>
          </cell>
          <cell r="I79" t="str">
            <v>Cinco (05) meses y diecisiete (17) días calendario</v>
          </cell>
          <cell r="J79">
            <v>44214</v>
          </cell>
          <cell r="K79">
            <v>44381</v>
          </cell>
          <cell r="L79" t="str">
            <v>NO APLICA</v>
          </cell>
          <cell r="M79">
            <v>6</v>
          </cell>
          <cell r="N79">
            <v>4553548</v>
          </cell>
          <cell r="O79">
            <v>44214</v>
          </cell>
          <cell r="P79">
            <v>44255</v>
          </cell>
          <cell r="Q79">
            <v>3176894</v>
          </cell>
          <cell r="R79">
            <v>44256</v>
          </cell>
          <cell r="S79">
            <v>44286</v>
          </cell>
          <cell r="T79">
            <v>3176894</v>
          </cell>
          <cell r="U79">
            <v>44287</v>
          </cell>
          <cell r="V79">
            <v>44316</v>
          </cell>
          <cell r="W79">
            <v>3176894</v>
          </cell>
          <cell r="X79">
            <v>44317</v>
          </cell>
          <cell r="Y79">
            <v>44347</v>
          </cell>
          <cell r="Z79">
            <v>3176894</v>
          </cell>
          <cell r="AA79">
            <v>44348</v>
          </cell>
          <cell r="AB79">
            <v>44377</v>
          </cell>
          <cell r="AC79">
            <v>423586</v>
          </cell>
          <cell r="AD79">
            <v>44378</v>
          </cell>
          <cell r="AE79">
            <v>44381</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t="str">
            <v>Vicerrectoría Académica</v>
          </cell>
          <cell r="AX79" t="str">
            <v>MARIA LUISA PINZÓN ROCHA</v>
          </cell>
          <cell r="AY79" t="str">
            <v>Vicerrector Universitario</v>
          </cell>
          <cell r="AZ79">
            <v>62</v>
          </cell>
          <cell r="BA79">
            <v>44211</v>
          </cell>
          <cell r="BB79">
            <v>32320328</v>
          </cell>
          <cell r="BC79">
            <v>357</v>
          </cell>
          <cell r="BD79">
            <v>44214</v>
          </cell>
          <cell r="BE79">
            <v>17684710</v>
          </cell>
          <cell r="BF79" t="str">
            <v xml:space="preserve">NOTIFICADO </v>
          </cell>
          <cell r="BG79">
            <v>0</v>
          </cell>
          <cell r="BH79">
            <v>0</v>
          </cell>
          <cell r="BI79">
            <v>0</v>
          </cell>
          <cell r="BJ79">
            <v>0</v>
          </cell>
          <cell r="BK79">
            <v>0</v>
          </cell>
          <cell r="BL79">
            <v>0</v>
          </cell>
          <cell r="BM79">
            <v>0</v>
          </cell>
          <cell r="BN79">
            <v>0</v>
          </cell>
          <cell r="BO79">
            <v>0</v>
          </cell>
          <cell r="BP79">
            <v>0</v>
          </cell>
          <cell r="BQ79">
            <v>0</v>
          </cell>
          <cell r="BR79">
            <v>80098195</v>
          </cell>
          <cell r="BS79">
            <v>44214</v>
          </cell>
          <cell r="BT79">
            <v>764</v>
          </cell>
          <cell r="BU79" t="str">
            <v>50043</v>
          </cell>
          <cell r="BV79">
            <v>0</v>
          </cell>
          <cell r="BW79">
            <v>0</v>
          </cell>
          <cell r="BX79">
            <v>0</v>
          </cell>
          <cell r="BY79">
            <v>0</v>
          </cell>
          <cell r="BZ79">
            <v>0</v>
          </cell>
          <cell r="CA79">
            <v>0</v>
          </cell>
          <cell r="CB79">
            <v>7120</v>
          </cell>
          <cell r="CC79" t="str">
            <v>M5</v>
          </cell>
        </row>
        <row r="80">
          <cell r="B80" t="str">
            <v>12463 DE 2021</v>
          </cell>
          <cell r="C80">
            <v>1120866239</v>
          </cell>
          <cell r="D80" t="str">
            <v>EDWIN ANDRES MONROY RODRIGUEZ</v>
          </cell>
          <cell r="E80" t="str">
            <v>Contrato de Prestación de Servicios Profesionales</v>
          </cell>
          <cell r="F80" t="str">
            <v>EL CONTRATISTA SE COMPROMETE CON LA UNIVERSIDAD A PRESTAR LOS SERVICIOS COMO PROFESIONAL EN FORMA EFICIENTE Y EFICAZ APOYANDO EL FORTALECIMIENTO DE LOS DIFERENTES PROCESOS EN LOS LABORATORIOS DE LA UNIVERSIDAD DE LOS LLANOS.</v>
          </cell>
          <cell r="G80">
            <v>44214</v>
          </cell>
          <cell r="H80">
            <v>14635618</v>
          </cell>
          <cell r="I80" t="str">
            <v>Cinco (05) meses y diecisiete (17) días calendario</v>
          </cell>
          <cell r="J80">
            <v>44214</v>
          </cell>
          <cell r="K80">
            <v>44381</v>
          </cell>
          <cell r="L80" t="str">
            <v>NO APLICA</v>
          </cell>
          <cell r="M80">
            <v>6</v>
          </cell>
          <cell r="N80">
            <v>3768453</v>
          </cell>
          <cell r="O80">
            <v>44214</v>
          </cell>
          <cell r="P80">
            <v>44255</v>
          </cell>
          <cell r="Q80">
            <v>2629153</v>
          </cell>
          <cell r="R80">
            <v>44256</v>
          </cell>
          <cell r="S80">
            <v>44286</v>
          </cell>
          <cell r="T80">
            <v>2629153</v>
          </cell>
          <cell r="U80">
            <v>44287</v>
          </cell>
          <cell r="V80">
            <v>44316</v>
          </cell>
          <cell r="W80">
            <v>2629153</v>
          </cell>
          <cell r="X80">
            <v>44317</v>
          </cell>
          <cell r="Y80">
            <v>44347</v>
          </cell>
          <cell r="Z80">
            <v>2629153</v>
          </cell>
          <cell r="AA80">
            <v>44348</v>
          </cell>
          <cell r="AB80">
            <v>44377</v>
          </cell>
          <cell r="AC80">
            <v>350553</v>
          </cell>
          <cell r="AD80">
            <v>44378</v>
          </cell>
          <cell r="AE80">
            <v>44381</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t="str">
            <v>Vicerrectoría Académica</v>
          </cell>
          <cell r="AX80" t="str">
            <v>MARIA LUISA PINZÓN ROCHA</v>
          </cell>
          <cell r="AY80" t="str">
            <v>Vicerrector Universitario</v>
          </cell>
          <cell r="AZ80">
            <v>62</v>
          </cell>
          <cell r="BA80">
            <v>44211</v>
          </cell>
          <cell r="BB80">
            <v>32320328</v>
          </cell>
          <cell r="BC80">
            <v>358</v>
          </cell>
          <cell r="BD80">
            <v>44214</v>
          </cell>
          <cell r="BE80">
            <v>14635618</v>
          </cell>
          <cell r="BF80" t="str">
            <v xml:space="preserve">NOTIFICADO </v>
          </cell>
          <cell r="BG80">
            <v>0</v>
          </cell>
          <cell r="BH80">
            <v>0</v>
          </cell>
          <cell r="BI80">
            <v>0</v>
          </cell>
          <cell r="BJ80">
            <v>0</v>
          </cell>
          <cell r="BK80">
            <v>0</v>
          </cell>
          <cell r="BL80">
            <v>0</v>
          </cell>
          <cell r="BM80">
            <v>0</v>
          </cell>
          <cell r="BN80">
            <v>0</v>
          </cell>
          <cell r="BO80">
            <v>0</v>
          </cell>
          <cell r="BP80">
            <v>0</v>
          </cell>
          <cell r="BQ80">
            <v>0</v>
          </cell>
          <cell r="BR80">
            <v>1120866239</v>
          </cell>
          <cell r="BS80">
            <v>44214</v>
          </cell>
          <cell r="BT80">
            <v>764</v>
          </cell>
          <cell r="BU80" t="str">
            <v>50043</v>
          </cell>
          <cell r="BV80">
            <v>0</v>
          </cell>
          <cell r="BW80">
            <v>0</v>
          </cell>
          <cell r="BX80">
            <v>0</v>
          </cell>
          <cell r="BY80">
            <v>0</v>
          </cell>
          <cell r="BZ80">
            <v>0</v>
          </cell>
          <cell r="CA80">
            <v>0</v>
          </cell>
          <cell r="CB80">
            <v>8560</v>
          </cell>
          <cell r="CC80" t="str">
            <v>M5</v>
          </cell>
        </row>
        <row r="81">
          <cell r="B81" t="str">
            <v>12464 DE 2021</v>
          </cell>
          <cell r="C81">
            <v>86088798</v>
          </cell>
          <cell r="D81" t="str">
            <v>HARRISON JAIME PARRA HERNANDEZ</v>
          </cell>
          <cell r="E81" t="str">
            <v>Contrato de Prestación de Servicios Profesionales</v>
          </cell>
          <cell r="F81" t="str">
            <v>EL CONTRATISTA SE COMPROMETE CON LA UNIVERSIDAD DE LOS LLANOS A PRESTAR LOS SERVICIOS COMO PROFESIONAL EN FORMA EFICIENTE Y EFICAZ APOYANDO EL FORTALECIMIENTO DE LOS DIFERENTES PROCESOS EN LA DIRECCIÓN GENERAL DE PROYECCIÓN SOCIAL.</v>
          </cell>
          <cell r="G81">
            <v>44214</v>
          </cell>
          <cell r="H81">
            <v>14635618</v>
          </cell>
          <cell r="I81" t="str">
            <v>Cinco (05) meses y diecisiete (17) días calendario</v>
          </cell>
          <cell r="J81">
            <v>44214</v>
          </cell>
          <cell r="K81">
            <v>44381</v>
          </cell>
          <cell r="L81" t="str">
            <v>NO APLICA</v>
          </cell>
          <cell r="M81">
            <v>6</v>
          </cell>
          <cell r="N81">
            <v>3768453</v>
          </cell>
          <cell r="O81">
            <v>44214</v>
          </cell>
          <cell r="P81">
            <v>44255</v>
          </cell>
          <cell r="Q81">
            <v>2629153</v>
          </cell>
          <cell r="R81">
            <v>44256</v>
          </cell>
          <cell r="S81">
            <v>44286</v>
          </cell>
          <cell r="T81">
            <v>2629153</v>
          </cell>
          <cell r="U81">
            <v>44287</v>
          </cell>
          <cell r="V81">
            <v>44316</v>
          </cell>
          <cell r="W81">
            <v>2629153</v>
          </cell>
          <cell r="X81">
            <v>44317</v>
          </cell>
          <cell r="Y81">
            <v>44347</v>
          </cell>
          <cell r="Z81">
            <v>2629153</v>
          </cell>
          <cell r="AA81">
            <v>44348</v>
          </cell>
          <cell r="AB81">
            <v>44377</v>
          </cell>
          <cell r="AC81">
            <v>350553</v>
          </cell>
          <cell r="AD81">
            <v>44378</v>
          </cell>
          <cell r="AE81">
            <v>44381</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t="str">
            <v>Dirección General de Proyección Social</v>
          </cell>
          <cell r="AX81" t="str">
            <v>MARCO AURELIO TORRES MORA</v>
          </cell>
          <cell r="AY81" t="str">
            <v>En Funciones de Director Técnico de Proyección Social</v>
          </cell>
          <cell r="AZ81">
            <v>65</v>
          </cell>
          <cell r="BA81">
            <v>44211</v>
          </cell>
          <cell r="BB81">
            <v>168309631</v>
          </cell>
          <cell r="BC81">
            <v>359</v>
          </cell>
          <cell r="BD81">
            <v>44214</v>
          </cell>
          <cell r="BE81">
            <v>14635618</v>
          </cell>
          <cell r="BF81" t="str">
            <v xml:space="preserve">NOTIFICADO </v>
          </cell>
          <cell r="BG81">
            <v>0</v>
          </cell>
          <cell r="BH81">
            <v>0</v>
          </cell>
          <cell r="BI81">
            <v>0</v>
          </cell>
          <cell r="BJ81">
            <v>0</v>
          </cell>
          <cell r="BK81">
            <v>0</v>
          </cell>
          <cell r="BL81">
            <v>0</v>
          </cell>
          <cell r="BM81">
            <v>0</v>
          </cell>
          <cell r="BN81">
            <v>0</v>
          </cell>
          <cell r="BO81">
            <v>0</v>
          </cell>
          <cell r="BP81">
            <v>0</v>
          </cell>
          <cell r="BQ81">
            <v>0</v>
          </cell>
          <cell r="BR81">
            <v>86088798</v>
          </cell>
          <cell r="BS81">
            <v>44214</v>
          </cell>
          <cell r="BT81">
            <v>759</v>
          </cell>
          <cell r="BU81" t="str">
            <v>50040</v>
          </cell>
          <cell r="BV81">
            <v>0</v>
          </cell>
          <cell r="BW81">
            <v>0</v>
          </cell>
          <cell r="BX81">
            <v>0</v>
          </cell>
          <cell r="BY81">
            <v>0</v>
          </cell>
          <cell r="BZ81">
            <v>0</v>
          </cell>
          <cell r="CA81">
            <v>0</v>
          </cell>
          <cell r="CB81">
            <v>8299</v>
          </cell>
          <cell r="CC81" t="str">
            <v>M6</v>
          </cell>
        </row>
        <row r="82">
          <cell r="B82" t="str">
            <v>12465 DE 2021</v>
          </cell>
          <cell r="C82">
            <v>40189342</v>
          </cell>
          <cell r="D82" t="str">
            <v>INDIRA SUSANA PARRADO RUIZ</v>
          </cell>
          <cell r="E82" t="str">
            <v>Contrato de Prestación de Servicios Profesionales</v>
          </cell>
          <cell r="F82" t="str">
            <v>EL CONTRATISTA SE COMPROMETE CON LA UNIVERSIDAD DE LOS LLANOS A PRESTAR LOS SERVICIOS COMO PROFESIONAL EN FORMA EFICIENTE Y EFICAZ APOYANDO EL FORTALECIMIENTO DE LOS DIFERENTES PROCESOS DE LA DIRECCIÓN GENERAL DE PROYECCIÓN SOCIAL.</v>
          </cell>
          <cell r="G82">
            <v>44214</v>
          </cell>
          <cell r="H82">
            <v>17074893</v>
          </cell>
          <cell r="I82" t="str">
            <v>Cinco (05) meses y diecisiete (17) días calendario</v>
          </cell>
          <cell r="J82">
            <v>44214</v>
          </cell>
          <cell r="K82">
            <v>44381</v>
          </cell>
          <cell r="L82" t="str">
            <v>NO APLICA</v>
          </cell>
          <cell r="M82">
            <v>6</v>
          </cell>
          <cell r="N82">
            <v>4396529</v>
          </cell>
          <cell r="O82">
            <v>44214</v>
          </cell>
          <cell r="P82">
            <v>44255</v>
          </cell>
          <cell r="Q82">
            <v>3067346</v>
          </cell>
          <cell r="R82">
            <v>44256</v>
          </cell>
          <cell r="S82">
            <v>44286</v>
          </cell>
          <cell r="T82">
            <v>3067346</v>
          </cell>
          <cell r="U82">
            <v>44287</v>
          </cell>
          <cell r="V82">
            <v>44316</v>
          </cell>
          <cell r="W82">
            <v>3067346</v>
          </cell>
          <cell r="X82">
            <v>44317</v>
          </cell>
          <cell r="Y82">
            <v>44347</v>
          </cell>
          <cell r="Z82">
            <v>3067346</v>
          </cell>
          <cell r="AA82">
            <v>44348</v>
          </cell>
          <cell r="AB82">
            <v>44377</v>
          </cell>
          <cell r="AC82">
            <v>408980</v>
          </cell>
          <cell r="AD82">
            <v>44378</v>
          </cell>
          <cell r="AE82">
            <v>44381</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t="str">
            <v>Dirección General de Proyección Social</v>
          </cell>
          <cell r="AX82" t="str">
            <v>MARCO AURELIO TORRES MORA</v>
          </cell>
          <cell r="AY82" t="str">
            <v>En Funciones de Director Técnico de Proyección Social</v>
          </cell>
          <cell r="AZ82">
            <v>65</v>
          </cell>
          <cell r="BA82">
            <v>44211</v>
          </cell>
          <cell r="BB82">
            <v>168309631</v>
          </cell>
          <cell r="BC82">
            <v>360</v>
          </cell>
          <cell r="BD82">
            <v>44214</v>
          </cell>
          <cell r="BE82">
            <v>17074893</v>
          </cell>
          <cell r="BF82" t="str">
            <v xml:space="preserve">NOTIFICADO </v>
          </cell>
          <cell r="BG82">
            <v>0</v>
          </cell>
          <cell r="BH82">
            <v>0</v>
          </cell>
          <cell r="BI82">
            <v>0</v>
          </cell>
          <cell r="BJ82">
            <v>0</v>
          </cell>
          <cell r="BK82">
            <v>0</v>
          </cell>
          <cell r="BL82">
            <v>0</v>
          </cell>
          <cell r="BM82">
            <v>0</v>
          </cell>
          <cell r="BN82">
            <v>0</v>
          </cell>
          <cell r="BO82">
            <v>0</v>
          </cell>
          <cell r="BP82">
            <v>0</v>
          </cell>
          <cell r="BQ82">
            <v>0</v>
          </cell>
          <cell r="BR82">
            <v>40189342</v>
          </cell>
          <cell r="BS82">
            <v>44214</v>
          </cell>
          <cell r="BT82">
            <v>759</v>
          </cell>
          <cell r="BU82" t="str">
            <v>50040</v>
          </cell>
          <cell r="BV82">
            <v>0</v>
          </cell>
          <cell r="BW82">
            <v>0</v>
          </cell>
          <cell r="BX82">
            <v>0</v>
          </cell>
          <cell r="BY82">
            <v>0</v>
          </cell>
          <cell r="BZ82">
            <v>0</v>
          </cell>
          <cell r="CA82">
            <v>0</v>
          </cell>
          <cell r="CB82">
            <v>7020</v>
          </cell>
          <cell r="CC82" t="str">
            <v>M5</v>
          </cell>
        </row>
        <row r="83">
          <cell r="B83" t="str">
            <v>12466 DE 2021</v>
          </cell>
          <cell r="C83">
            <v>79347699</v>
          </cell>
          <cell r="D83" t="str">
            <v>JOSE TIBERIO SERRANO ARIAS</v>
          </cell>
          <cell r="E83" t="str">
            <v>Contrato de Prestación de Servicios Profesionales</v>
          </cell>
          <cell r="F83" t="str">
            <v>EL CONTRATISTA SE COMPROMETE CON LA UNIVERSIDAD DE LOS LLANOS A PRESTAR LOS SERVICIOS COMO PROFESIONAL ESPECIALIZADO EN FORMA EFICIENTE Y EFICAZ APOYANDO EL FORTALECIMIENTO DE LOS DIFERENTES PROCESOS EN LA DIRECCIÓN GENERAL DE PROYECCIÓN SOCIAL.</v>
          </cell>
          <cell r="G83">
            <v>44214</v>
          </cell>
          <cell r="H83">
            <v>17684710</v>
          </cell>
          <cell r="I83" t="str">
            <v>Cinco (05) meses y diecisiete (17) días calendario</v>
          </cell>
          <cell r="J83">
            <v>44214</v>
          </cell>
          <cell r="K83">
            <v>44381</v>
          </cell>
          <cell r="L83" t="str">
            <v>NO APLICA</v>
          </cell>
          <cell r="M83">
            <v>6</v>
          </cell>
          <cell r="N83">
            <v>4553548</v>
          </cell>
          <cell r="O83">
            <v>44214</v>
          </cell>
          <cell r="P83">
            <v>44255</v>
          </cell>
          <cell r="Q83">
            <v>3176894</v>
          </cell>
          <cell r="R83">
            <v>44256</v>
          </cell>
          <cell r="S83">
            <v>44286</v>
          </cell>
          <cell r="T83">
            <v>3176894</v>
          </cell>
          <cell r="U83">
            <v>44287</v>
          </cell>
          <cell r="V83">
            <v>44316</v>
          </cell>
          <cell r="W83">
            <v>3176894</v>
          </cell>
          <cell r="X83">
            <v>44317</v>
          </cell>
          <cell r="Y83">
            <v>44347</v>
          </cell>
          <cell r="Z83">
            <v>3176894</v>
          </cell>
          <cell r="AA83">
            <v>44348</v>
          </cell>
          <cell r="AB83">
            <v>44377</v>
          </cell>
          <cell r="AC83">
            <v>423586</v>
          </cell>
          <cell r="AD83">
            <v>44378</v>
          </cell>
          <cell r="AE83">
            <v>44381</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t="str">
            <v>Dirección General de Proyección Social</v>
          </cell>
          <cell r="AX83" t="str">
            <v>MARCO AURELIO TORRES MORA</v>
          </cell>
          <cell r="AY83" t="str">
            <v>En Funciones de Director Técnico de Proyección Social</v>
          </cell>
          <cell r="AZ83">
            <v>65</v>
          </cell>
          <cell r="BA83">
            <v>44211</v>
          </cell>
          <cell r="BB83">
            <v>168309631</v>
          </cell>
          <cell r="BC83">
            <v>361</v>
          </cell>
          <cell r="BD83">
            <v>44214</v>
          </cell>
          <cell r="BE83">
            <v>17684710</v>
          </cell>
          <cell r="BF83" t="str">
            <v xml:space="preserve">NOTIFICADO </v>
          </cell>
          <cell r="BG83">
            <v>0</v>
          </cell>
          <cell r="BH83">
            <v>0</v>
          </cell>
          <cell r="BI83">
            <v>0</v>
          </cell>
          <cell r="BJ83">
            <v>0</v>
          </cell>
          <cell r="BK83">
            <v>0</v>
          </cell>
          <cell r="BL83">
            <v>0</v>
          </cell>
          <cell r="BM83">
            <v>0</v>
          </cell>
          <cell r="BN83">
            <v>0</v>
          </cell>
          <cell r="BO83">
            <v>0</v>
          </cell>
          <cell r="BP83">
            <v>0</v>
          </cell>
          <cell r="BQ83">
            <v>0</v>
          </cell>
          <cell r="BR83">
            <v>79347699.5</v>
          </cell>
          <cell r="BS83">
            <v>44214</v>
          </cell>
          <cell r="BT83">
            <v>759</v>
          </cell>
          <cell r="BU83" t="str">
            <v>50040</v>
          </cell>
          <cell r="BV83">
            <v>0</v>
          </cell>
          <cell r="BW83">
            <v>0</v>
          </cell>
          <cell r="BX83">
            <v>0</v>
          </cell>
          <cell r="BY83">
            <v>0</v>
          </cell>
          <cell r="BZ83">
            <v>0</v>
          </cell>
          <cell r="CA83">
            <v>0</v>
          </cell>
          <cell r="CB83">
            <v>7010</v>
          </cell>
          <cell r="CC83" t="str">
            <v>M6</v>
          </cell>
        </row>
        <row r="84">
          <cell r="B84" t="str">
            <v>12467 DE 2021</v>
          </cell>
          <cell r="C84">
            <v>1144024742</v>
          </cell>
          <cell r="D84" t="str">
            <v>JHONY AUGUSTO LINARES GOMEZ</v>
          </cell>
          <cell r="E84" t="str">
            <v>Contrato de Prestación de Servicios Profesionales</v>
          </cell>
          <cell r="F84" t="str">
            <v>EL CONTRATISTA SE COMPROMETE CON LA UNIVERSIDAD DE LOS LLANOS A PRESTAR LOS SERVICIOS COMO PROFESIONAL EN FORMA EFICIENTE Y EFICAZ APOYANDO EL FORTALECIMIENTO DE LOS DIFERENTES PROCESOS EN LA DIRECCIÓN GENERAL DE PROYECCIÓN SOCIAL.</v>
          </cell>
          <cell r="G84">
            <v>44214</v>
          </cell>
          <cell r="H84">
            <v>14635618</v>
          </cell>
          <cell r="I84" t="str">
            <v>Cinco (05) meses y diecisiete (17) días calendario</v>
          </cell>
          <cell r="J84">
            <v>44214</v>
          </cell>
          <cell r="K84">
            <v>44381</v>
          </cell>
          <cell r="L84" t="str">
            <v>NO APLICA</v>
          </cell>
          <cell r="M84">
            <v>6</v>
          </cell>
          <cell r="N84">
            <v>3768453</v>
          </cell>
          <cell r="O84">
            <v>44214</v>
          </cell>
          <cell r="P84">
            <v>44255</v>
          </cell>
          <cell r="Q84">
            <v>2629153</v>
          </cell>
          <cell r="R84">
            <v>44256</v>
          </cell>
          <cell r="S84">
            <v>44286</v>
          </cell>
          <cell r="T84">
            <v>2629153</v>
          </cell>
          <cell r="U84">
            <v>44287</v>
          </cell>
          <cell r="V84">
            <v>44316</v>
          </cell>
          <cell r="W84">
            <v>2629153</v>
          </cell>
          <cell r="X84">
            <v>44317</v>
          </cell>
          <cell r="Y84">
            <v>44347</v>
          </cell>
          <cell r="Z84">
            <v>2629153</v>
          </cell>
          <cell r="AA84">
            <v>44348</v>
          </cell>
          <cell r="AB84">
            <v>44377</v>
          </cell>
          <cell r="AC84">
            <v>350553</v>
          </cell>
          <cell r="AD84">
            <v>44378</v>
          </cell>
          <cell r="AE84">
            <v>44381</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t="str">
            <v>Dirección General de Proyección Social</v>
          </cell>
          <cell r="AX84" t="str">
            <v>MARCO AURELIO TORRES MORA</v>
          </cell>
          <cell r="AY84" t="str">
            <v>En Funciones de Director Técnico de Proyección Social</v>
          </cell>
          <cell r="AZ84">
            <v>65</v>
          </cell>
          <cell r="BA84">
            <v>44211</v>
          </cell>
          <cell r="BB84">
            <v>168309631</v>
          </cell>
          <cell r="BC84">
            <v>362</v>
          </cell>
          <cell r="BD84">
            <v>44214</v>
          </cell>
          <cell r="BE84">
            <v>14635618</v>
          </cell>
          <cell r="BF84" t="str">
            <v xml:space="preserve">NOTIFICADO </v>
          </cell>
          <cell r="BG84">
            <v>0</v>
          </cell>
          <cell r="BH84">
            <v>0</v>
          </cell>
          <cell r="BI84">
            <v>0</v>
          </cell>
          <cell r="BJ84">
            <v>0</v>
          </cell>
          <cell r="BK84">
            <v>0</v>
          </cell>
          <cell r="BL84">
            <v>0</v>
          </cell>
          <cell r="BM84">
            <v>0</v>
          </cell>
          <cell r="BN84">
            <v>0</v>
          </cell>
          <cell r="BO84">
            <v>0</v>
          </cell>
          <cell r="BP84">
            <v>0</v>
          </cell>
          <cell r="BQ84">
            <v>0</v>
          </cell>
          <cell r="BR84">
            <v>1144024742</v>
          </cell>
          <cell r="BS84">
            <v>44214</v>
          </cell>
          <cell r="BT84">
            <v>759</v>
          </cell>
          <cell r="BU84" t="str">
            <v>50040</v>
          </cell>
          <cell r="BV84">
            <v>0</v>
          </cell>
          <cell r="BW84">
            <v>0</v>
          </cell>
          <cell r="BX84">
            <v>0</v>
          </cell>
          <cell r="BY84">
            <v>0</v>
          </cell>
          <cell r="BZ84">
            <v>0</v>
          </cell>
          <cell r="CA84">
            <v>0</v>
          </cell>
          <cell r="CB84">
            <v>7310</v>
          </cell>
          <cell r="CC84" t="str">
            <v>M6</v>
          </cell>
        </row>
        <row r="85">
          <cell r="B85" t="str">
            <v>12468 DE 2021</v>
          </cell>
          <cell r="C85">
            <v>40215631</v>
          </cell>
          <cell r="D85" t="str">
            <v>KARINA BALLESTEROS ARANDA</v>
          </cell>
          <cell r="E85" t="str">
            <v>Contrato de Prestación de Servicios Profesionales</v>
          </cell>
          <cell r="F85" t="str">
            <v>EL CONTRATISTA SE COMPROMETE CON LA UNIVERSIDAD DE LOS LLANOS A PRESTAR LOS SERVICIOS COMO PROFESIONAL EN FORMA EFICIENTE Y EFICAZ APOYANDO EL FORTALECIMIENTO DE LOS DIFERENTES PROCESOS EN LA DIRECCIÓN GENERAL DE PROYECCIÓN SOCIAL.</v>
          </cell>
          <cell r="G85">
            <v>44214</v>
          </cell>
          <cell r="H85">
            <v>14635618</v>
          </cell>
          <cell r="I85" t="str">
            <v>Cinco (05) meses y diecisiete (17) días calendario</v>
          </cell>
          <cell r="J85">
            <v>44214</v>
          </cell>
          <cell r="K85">
            <v>44381</v>
          </cell>
          <cell r="L85" t="str">
            <v>NO APLICA</v>
          </cell>
          <cell r="M85">
            <v>6</v>
          </cell>
          <cell r="N85">
            <v>3768453</v>
          </cell>
          <cell r="O85">
            <v>44214</v>
          </cell>
          <cell r="P85">
            <v>44255</v>
          </cell>
          <cell r="Q85">
            <v>2629153</v>
          </cell>
          <cell r="R85">
            <v>44256</v>
          </cell>
          <cell r="S85">
            <v>44286</v>
          </cell>
          <cell r="T85">
            <v>2629153</v>
          </cell>
          <cell r="U85">
            <v>44287</v>
          </cell>
          <cell r="V85">
            <v>44316</v>
          </cell>
          <cell r="W85">
            <v>2629153</v>
          </cell>
          <cell r="X85">
            <v>44317</v>
          </cell>
          <cell r="Y85">
            <v>44347</v>
          </cell>
          <cell r="Z85">
            <v>2629153</v>
          </cell>
          <cell r="AA85">
            <v>44348</v>
          </cell>
          <cell r="AB85">
            <v>44377</v>
          </cell>
          <cell r="AC85">
            <v>350553</v>
          </cell>
          <cell r="AD85">
            <v>44378</v>
          </cell>
          <cell r="AE85">
            <v>44381</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t="str">
            <v>Dirección General de Proyección Social</v>
          </cell>
          <cell r="AX85" t="str">
            <v>MARCO AURELIO TORRES MORA</v>
          </cell>
          <cell r="AY85" t="str">
            <v>En Funciones de Director Técnico de Proyección Social</v>
          </cell>
          <cell r="AZ85">
            <v>65</v>
          </cell>
          <cell r="BA85">
            <v>44211</v>
          </cell>
          <cell r="BB85">
            <v>168309631</v>
          </cell>
          <cell r="BC85">
            <v>363</v>
          </cell>
          <cell r="BD85">
            <v>44214</v>
          </cell>
          <cell r="BE85">
            <v>14635618</v>
          </cell>
          <cell r="BF85" t="str">
            <v xml:space="preserve">NOTIFICADO </v>
          </cell>
          <cell r="BG85">
            <v>0</v>
          </cell>
          <cell r="BH85">
            <v>0</v>
          </cell>
          <cell r="BI85">
            <v>0</v>
          </cell>
          <cell r="BJ85">
            <v>0</v>
          </cell>
          <cell r="BK85">
            <v>0</v>
          </cell>
          <cell r="BL85">
            <v>0</v>
          </cell>
          <cell r="BM85">
            <v>0</v>
          </cell>
          <cell r="BN85">
            <v>0</v>
          </cell>
          <cell r="BO85">
            <v>0</v>
          </cell>
          <cell r="BP85">
            <v>0</v>
          </cell>
          <cell r="BQ85">
            <v>0</v>
          </cell>
          <cell r="BR85">
            <v>40215631</v>
          </cell>
          <cell r="BS85">
            <v>44214</v>
          </cell>
          <cell r="BT85">
            <v>759</v>
          </cell>
          <cell r="BU85" t="str">
            <v>50040</v>
          </cell>
          <cell r="BV85">
            <v>0</v>
          </cell>
          <cell r="BW85">
            <v>0</v>
          </cell>
          <cell r="BX85">
            <v>0</v>
          </cell>
          <cell r="BY85">
            <v>0</v>
          </cell>
          <cell r="BZ85">
            <v>0</v>
          </cell>
          <cell r="CA85">
            <v>0</v>
          </cell>
          <cell r="CB85">
            <v>7020</v>
          </cell>
          <cell r="CC85" t="str">
            <v>M5</v>
          </cell>
        </row>
        <row r="86">
          <cell r="B86" t="str">
            <v>12469 DE 2021</v>
          </cell>
          <cell r="C86">
            <v>40436391</v>
          </cell>
          <cell r="D86" t="str">
            <v xml:space="preserve">GIGLIOLA YANETH VALENZUELA WALTEROS </v>
          </cell>
          <cell r="E86" t="str">
            <v>Contrato de Prestación de Servicios Profesionales</v>
          </cell>
          <cell r="F86" t="str">
            <v>EL CONTRATISTA SE COMPROMETE CON LA UNIVERSIDAD DE LOS LLANOS A PRESTAR LOS SERVICIOS COMO PROFESIONAL EN FORMA EFICIENTE Y EFICAZ APOYANDO EL FORTALECIMIENTO DE LOS DIFERENTES PROCESOS EN LA DIRECCIÓN GENERAL DE PROYECCIÓN SOCIAL.</v>
          </cell>
          <cell r="G86">
            <v>44214</v>
          </cell>
          <cell r="H86">
            <v>17074893</v>
          </cell>
          <cell r="I86" t="str">
            <v>Cinco (05) meses y diecisiete (17) días calendario</v>
          </cell>
          <cell r="J86">
            <v>44214</v>
          </cell>
          <cell r="K86">
            <v>44381</v>
          </cell>
          <cell r="L86" t="str">
            <v>NO APLICA</v>
          </cell>
          <cell r="M86">
            <v>6</v>
          </cell>
          <cell r="N86">
            <v>4396529</v>
          </cell>
          <cell r="O86">
            <v>44214</v>
          </cell>
          <cell r="P86">
            <v>44255</v>
          </cell>
          <cell r="Q86">
            <v>3067346</v>
          </cell>
          <cell r="R86">
            <v>44256</v>
          </cell>
          <cell r="S86">
            <v>44286</v>
          </cell>
          <cell r="T86">
            <v>3067346</v>
          </cell>
          <cell r="U86">
            <v>44287</v>
          </cell>
          <cell r="V86">
            <v>44316</v>
          </cell>
          <cell r="W86">
            <v>3067346</v>
          </cell>
          <cell r="X86">
            <v>44317</v>
          </cell>
          <cell r="Y86">
            <v>44347</v>
          </cell>
          <cell r="Z86">
            <v>3067346</v>
          </cell>
          <cell r="AA86">
            <v>44348</v>
          </cell>
          <cell r="AB86">
            <v>44377</v>
          </cell>
          <cell r="AC86">
            <v>408980</v>
          </cell>
          <cell r="AD86">
            <v>44378</v>
          </cell>
          <cell r="AE86">
            <v>44381</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t="str">
            <v>Dirección General de Proyección Social</v>
          </cell>
          <cell r="AX86" t="str">
            <v>MARCO AURELIO TORRES MORA</v>
          </cell>
          <cell r="AY86" t="str">
            <v>En Funciones de Director Técnico de Proyección Social</v>
          </cell>
          <cell r="AZ86">
            <v>65</v>
          </cell>
          <cell r="BA86">
            <v>44211</v>
          </cell>
          <cell r="BB86">
            <v>168309631</v>
          </cell>
          <cell r="BC86">
            <v>364</v>
          </cell>
          <cell r="BD86">
            <v>44214</v>
          </cell>
          <cell r="BE86">
            <v>17074893</v>
          </cell>
          <cell r="BF86" t="str">
            <v xml:space="preserve">NOTIFICADO </v>
          </cell>
          <cell r="BG86">
            <v>0</v>
          </cell>
          <cell r="BH86">
            <v>0</v>
          </cell>
          <cell r="BI86">
            <v>0</v>
          </cell>
          <cell r="BJ86">
            <v>0</v>
          </cell>
          <cell r="BK86">
            <v>0</v>
          </cell>
          <cell r="BL86">
            <v>0</v>
          </cell>
          <cell r="BM86">
            <v>0</v>
          </cell>
          <cell r="BN86">
            <v>0</v>
          </cell>
          <cell r="BO86">
            <v>0</v>
          </cell>
          <cell r="BP86">
            <v>0</v>
          </cell>
          <cell r="BQ86">
            <v>0</v>
          </cell>
          <cell r="BR86">
            <v>40436391</v>
          </cell>
          <cell r="BS86">
            <v>44214</v>
          </cell>
          <cell r="BT86">
            <v>759</v>
          </cell>
          <cell r="BU86" t="str">
            <v>50040</v>
          </cell>
          <cell r="BV86">
            <v>0</v>
          </cell>
          <cell r="BW86">
            <v>0</v>
          </cell>
          <cell r="BX86">
            <v>0</v>
          </cell>
          <cell r="BY86">
            <v>0</v>
          </cell>
          <cell r="BZ86">
            <v>0</v>
          </cell>
          <cell r="CA86">
            <v>0</v>
          </cell>
          <cell r="CB86">
            <v>8551</v>
          </cell>
          <cell r="CC86" t="str">
            <v>M3</v>
          </cell>
        </row>
        <row r="87">
          <cell r="B87" t="str">
            <v>12470 DE 2021</v>
          </cell>
          <cell r="C87">
            <v>86066079</v>
          </cell>
          <cell r="D87" t="str">
            <v>ALEX EDUARDO GUZMAN ALVARADO</v>
          </cell>
          <cell r="E87" t="str">
            <v>Contrato de Prestación de Servicios Profesionales</v>
          </cell>
          <cell r="F87" t="str">
            <v>EL CONTRATISTA SE COMPROMETE CON LA UNIVERSIDAD DE LOS LLANOS A PRESTAR LOS SERVICIOS COMO PROFESIONAL EN FORMA EFICIENTE Y EFICAZ APOYANDO EL FORTALECIMIENTO DE LOS DIFERENTES PROCESOS EN LA DIRECCIÓN GENERAL DE PROYECCIÓN SOCIAL.</v>
          </cell>
          <cell r="G87">
            <v>44214</v>
          </cell>
          <cell r="H87">
            <v>14635618</v>
          </cell>
          <cell r="I87" t="str">
            <v>Cinco (05) meses y diecisiete (17) días calendario</v>
          </cell>
          <cell r="J87">
            <v>44214</v>
          </cell>
          <cell r="K87">
            <v>44381</v>
          </cell>
          <cell r="L87" t="str">
            <v>NO APLICA</v>
          </cell>
          <cell r="M87">
            <v>6</v>
          </cell>
          <cell r="N87">
            <v>3768453</v>
          </cell>
          <cell r="O87">
            <v>44214</v>
          </cell>
          <cell r="P87">
            <v>44255</v>
          </cell>
          <cell r="Q87">
            <v>2629153</v>
          </cell>
          <cell r="R87">
            <v>44256</v>
          </cell>
          <cell r="S87">
            <v>44286</v>
          </cell>
          <cell r="T87">
            <v>2629153</v>
          </cell>
          <cell r="U87">
            <v>44287</v>
          </cell>
          <cell r="V87">
            <v>44316</v>
          </cell>
          <cell r="W87">
            <v>2629153</v>
          </cell>
          <cell r="X87">
            <v>44317</v>
          </cell>
          <cell r="Y87">
            <v>44347</v>
          </cell>
          <cell r="Z87">
            <v>2629153</v>
          </cell>
          <cell r="AA87">
            <v>44348</v>
          </cell>
          <cell r="AB87">
            <v>44377</v>
          </cell>
          <cell r="AC87">
            <v>350553</v>
          </cell>
          <cell r="AD87">
            <v>44378</v>
          </cell>
          <cell r="AE87">
            <v>44381</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t="str">
            <v>Dirección General de Proyección Social</v>
          </cell>
          <cell r="AX87" t="str">
            <v>MARCO AURELIO TORRES MORA</v>
          </cell>
          <cell r="AY87" t="str">
            <v>En Funciones de Director Técnico de Proyección Social</v>
          </cell>
          <cell r="AZ87">
            <v>65</v>
          </cell>
          <cell r="BA87">
            <v>44211</v>
          </cell>
          <cell r="BB87">
            <v>168309631</v>
          </cell>
          <cell r="BC87">
            <v>365</v>
          </cell>
          <cell r="BD87">
            <v>44214</v>
          </cell>
          <cell r="BE87">
            <v>14635618</v>
          </cell>
          <cell r="BF87" t="str">
            <v xml:space="preserve">NOTIFICADO </v>
          </cell>
          <cell r="BG87">
            <v>0</v>
          </cell>
          <cell r="BH87">
            <v>0</v>
          </cell>
          <cell r="BI87">
            <v>0</v>
          </cell>
          <cell r="BJ87">
            <v>0</v>
          </cell>
          <cell r="BK87">
            <v>0</v>
          </cell>
          <cell r="BL87">
            <v>0</v>
          </cell>
          <cell r="BM87">
            <v>0</v>
          </cell>
          <cell r="BN87">
            <v>0</v>
          </cell>
          <cell r="BO87">
            <v>0</v>
          </cell>
          <cell r="BP87">
            <v>0</v>
          </cell>
          <cell r="BQ87">
            <v>0</v>
          </cell>
          <cell r="BR87">
            <v>86066079</v>
          </cell>
          <cell r="BS87">
            <v>44214</v>
          </cell>
          <cell r="BT87">
            <v>759</v>
          </cell>
          <cell r="BU87" t="str">
            <v>50040</v>
          </cell>
          <cell r="BV87">
            <v>0</v>
          </cell>
          <cell r="BW87">
            <v>0</v>
          </cell>
          <cell r="BX87">
            <v>0</v>
          </cell>
          <cell r="BY87">
            <v>0</v>
          </cell>
          <cell r="BZ87">
            <v>0</v>
          </cell>
          <cell r="CA87">
            <v>0</v>
          </cell>
          <cell r="CB87">
            <v>8543</v>
          </cell>
          <cell r="CC87" t="str">
            <v>M3</v>
          </cell>
        </row>
        <row r="88">
          <cell r="B88" t="str">
            <v>12471 DE 2021</v>
          </cell>
          <cell r="C88">
            <v>1121925868</v>
          </cell>
          <cell r="D88" t="str">
            <v>MARIA ALEJANDRA GUEVARA ARDILA</v>
          </cell>
          <cell r="E88" t="str">
            <v>Contrato de Prestación de Servicios Profesionales</v>
          </cell>
          <cell r="F88" t="str">
            <v>EL CONTRATISTA SE COMPROMETE CON LA UNIVERSIDAD DE LOS LLANOS A PRESTAR LOS SERVICIOS COMO PROFESIONAL EN FORMA EFICIENTE Y EFICAZ APOYANDO EL FORTALECIMIENTO DE LOS DIFERENTES PROCESOS EN LA DIRECCIÓN GENERAL DE PROYECCIÓN SOCIAL.</v>
          </cell>
          <cell r="G88">
            <v>44214</v>
          </cell>
          <cell r="H88">
            <v>14635618</v>
          </cell>
          <cell r="I88" t="str">
            <v>Cinco (05) meses y diecisiete (17) días calendario</v>
          </cell>
          <cell r="J88">
            <v>44214</v>
          </cell>
          <cell r="K88">
            <v>44381</v>
          </cell>
          <cell r="L88" t="str">
            <v>NO APLICA</v>
          </cell>
          <cell r="M88">
            <v>6</v>
          </cell>
          <cell r="N88">
            <v>3768453</v>
          </cell>
          <cell r="O88">
            <v>44214</v>
          </cell>
          <cell r="P88">
            <v>44255</v>
          </cell>
          <cell r="Q88">
            <v>2629153</v>
          </cell>
          <cell r="R88">
            <v>44256</v>
          </cell>
          <cell r="S88">
            <v>44286</v>
          </cell>
          <cell r="T88">
            <v>2629153</v>
          </cell>
          <cell r="U88">
            <v>44287</v>
          </cell>
          <cell r="V88">
            <v>44316</v>
          </cell>
          <cell r="W88">
            <v>2629153</v>
          </cell>
          <cell r="X88">
            <v>44317</v>
          </cell>
          <cell r="Y88">
            <v>44347</v>
          </cell>
          <cell r="Z88">
            <v>2629153</v>
          </cell>
          <cell r="AA88">
            <v>44348</v>
          </cell>
          <cell r="AB88">
            <v>44377</v>
          </cell>
          <cell r="AC88">
            <v>350553</v>
          </cell>
          <cell r="AD88">
            <v>44378</v>
          </cell>
          <cell r="AE88">
            <v>44381</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t="str">
            <v>Dirección General de Proyección Social</v>
          </cell>
          <cell r="AX88" t="str">
            <v>MARCO AURELIO TORRES MORA</v>
          </cell>
          <cell r="AY88" t="str">
            <v>En Funciones de Director Técnico de Proyección Social</v>
          </cell>
          <cell r="AZ88">
            <v>65</v>
          </cell>
          <cell r="BA88">
            <v>44211</v>
          </cell>
          <cell r="BB88">
            <v>168309631</v>
          </cell>
          <cell r="BC88">
            <v>366</v>
          </cell>
          <cell r="BD88">
            <v>44214</v>
          </cell>
          <cell r="BE88">
            <v>14635618</v>
          </cell>
          <cell r="BF88" t="str">
            <v xml:space="preserve">NOTIFICADO </v>
          </cell>
          <cell r="BG88">
            <v>0</v>
          </cell>
          <cell r="BH88">
            <v>0</v>
          </cell>
          <cell r="BI88">
            <v>0</v>
          </cell>
          <cell r="BJ88">
            <v>0</v>
          </cell>
          <cell r="BK88">
            <v>0</v>
          </cell>
          <cell r="BL88">
            <v>0</v>
          </cell>
          <cell r="BM88">
            <v>0</v>
          </cell>
          <cell r="BN88">
            <v>0</v>
          </cell>
          <cell r="BO88">
            <v>0</v>
          </cell>
          <cell r="BP88">
            <v>0</v>
          </cell>
          <cell r="BQ88">
            <v>0</v>
          </cell>
          <cell r="BR88">
            <v>1121925868</v>
          </cell>
          <cell r="BS88">
            <v>44214</v>
          </cell>
          <cell r="BT88">
            <v>759</v>
          </cell>
          <cell r="BU88" t="str">
            <v>50040</v>
          </cell>
          <cell r="BV88">
            <v>0</v>
          </cell>
          <cell r="BW88">
            <v>0</v>
          </cell>
          <cell r="BX88">
            <v>0</v>
          </cell>
          <cell r="BY88">
            <v>0</v>
          </cell>
          <cell r="BZ88">
            <v>0</v>
          </cell>
          <cell r="CA88">
            <v>0</v>
          </cell>
          <cell r="CB88">
            <v>8299</v>
          </cell>
          <cell r="CC88" t="str">
            <v>M6</v>
          </cell>
        </row>
        <row r="89">
          <cell r="B89" t="str">
            <v>12472 DE 2021</v>
          </cell>
          <cell r="C89">
            <v>80029191</v>
          </cell>
          <cell r="D89" t="str">
            <v>MARIO ALEXANDER CALDERON COLLAZOS</v>
          </cell>
          <cell r="E89" t="str">
            <v>Contrato de Prestación de Servicios Profesionales</v>
          </cell>
          <cell r="F89" t="str">
            <v>EL CONTRATISTA SE COMPROMETE CON LA UNIVERSIDAD DE LOS LLANOS A PRESTAR LOS SERVICIOS COMO PROFESIONAL EN FORMA EFICIENTE Y EFICAZ APOYANDO EL FORTALECIMIENTO DE LOS DIFERENTES PROCESOS EN LA DIRECCIÓN GENERAL DE PROYECCIÓN SOCIAL.</v>
          </cell>
          <cell r="G89">
            <v>44214</v>
          </cell>
          <cell r="H89">
            <v>14635618</v>
          </cell>
          <cell r="I89" t="str">
            <v>Cinco (05) meses y diecisiete (17) días calendario</v>
          </cell>
          <cell r="J89">
            <v>44214</v>
          </cell>
          <cell r="K89">
            <v>44381</v>
          </cell>
          <cell r="L89" t="str">
            <v>NO APLICA</v>
          </cell>
          <cell r="M89">
            <v>6</v>
          </cell>
          <cell r="N89">
            <v>3768453</v>
          </cell>
          <cell r="O89">
            <v>44214</v>
          </cell>
          <cell r="P89">
            <v>44255</v>
          </cell>
          <cell r="Q89">
            <v>2629153</v>
          </cell>
          <cell r="R89">
            <v>44256</v>
          </cell>
          <cell r="S89">
            <v>44286</v>
          </cell>
          <cell r="T89">
            <v>2629153</v>
          </cell>
          <cell r="U89">
            <v>44287</v>
          </cell>
          <cell r="V89">
            <v>44316</v>
          </cell>
          <cell r="W89">
            <v>2629153</v>
          </cell>
          <cell r="X89">
            <v>44317</v>
          </cell>
          <cell r="Y89">
            <v>44347</v>
          </cell>
          <cell r="Z89">
            <v>2629153</v>
          </cell>
          <cell r="AA89">
            <v>44348</v>
          </cell>
          <cell r="AB89">
            <v>44377</v>
          </cell>
          <cell r="AC89">
            <v>350553</v>
          </cell>
          <cell r="AD89">
            <v>44378</v>
          </cell>
          <cell r="AE89">
            <v>44381</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t="str">
            <v>Dirección General de Proyección Social</v>
          </cell>
          <cell r="AX89" t="str">
            <v>MARCO AURELIO TORRES MORA</v>
          </cell>
          <cell r="AY89" t="str">
            <v>En Funciones de Director Técnico de Proyección Social</v>
          </cell>
          <cell r="AZ89">
            <v>65</v>
          </cell>
          <cell r="BA89">
            <v>44211</v>
          </cell>
          <cell r="BB89">
            <v>168309631</v>
          </cell>
          <cell r="BC89">
            <v>367</v>
          </cell>
          <cell r="BD89">
            <v>44214</v>
          </cell>
          <cell r="BE89">
            <v>14635618</v>
          </cell>
          <cell r="BF89" t="str">
            <v xml:space="preserve">NOTIFICADO </v>
          </cell>
          <cell r="BG89">
            <v>0</v>
          </cell>
          <cell r="BH89">
            <v>0</v>
          </cell>
          <cell r="BI89">
            <v>0</v>
          </cell>
          <cell r="BJ89">
            <v>0</v>
          </cell>
          <cell r="BK89">
            <v>0</v>
          </cell>
          <cell r="BL89">
            <v>0</v>
          </cell>
          <cell r="BM89">
            <v>0</v>
          </cell>
          <cell r="BN89">
            <v>0</v>
          </cell>
          <cell r="BO89">
            <v>0</v>
          </cell>
          <cell r="BP89">
            <v>0</v>
          </cell>
          <cell r="BQ89">
            <v>0</v>
          </cell>
          <cell r="BR89">
            <v>80029191</v>
          </cell>
          <cell r="BS89">
            <v>44214</v>
          </cell>
          <cell r="BT89">
            <v>759</v>
          </cell>
          <cell r="BU89" t="str">
            <v>50040</v>
          </cell>
          <cell r="BV89">
            <v>0</v>
          </cell>
          <cell r="BW89">
            <v>0</v>
          </cell>
          <cell r="BX89">
            <v>0</v>
          </cell>
          <cell r="BY89">
            <v>0</v>
          </cell>
          <cell r="BZ89">
            <v>0</v>
          </cell>
          <cell r="CA89">
            <v>0</v>
          </cell>
          <cell r="CB89">
            <v>7310</v>
          </cell>
          <cell r="CC89" t="str">
            <v>M6</v>
          </cell>
        </row>
        <row r="90">
          <cell r="B90" t="str">
            <v>12473 DE 2021</v>
          </cell>
          <cell r="C90">
            <v>1020746801</v>
          </cell>
          <cell r="D90" t="str">
            <v>JUAN PABLO ARCINIEGAS DE LEON</v>
          </cell>
          <cell r="E90" t="str">
            <v>Contrato de Prestación de Servicios Profesionales</v>
          </cell>
          <cell r="F90" t="str">
            <v>EL CONTRATISTA SE COMPROMETE CON LA UNIVERSIDAD DE LOS LLANOS A PRESTAR LOS SERVICIOS COMO PROFESIONAL EN FORMA EFICIENTE Y EFICAZ APOYANDO EL FORTALECIMIENTO DE LOS DIFERENTES PROCESOS DE LA DIRECCIÓN GENERAL DE PROYECCIÓN SOCIAL.</v>
          </cell>
          <cell r="G90">
            <v>44214</v>
          </cell>
          <cell r="H90">
            <v>17074893</v>
          </cell>
          <cell r="I90" t="str">
            <v>Cinco (05) meses y diecisiete (17) días calendario</v>
          </cell>
          <cell r="J90">
            <v>44214</v>
          </cell>
          <cell r="K90">
            <v>44381</v>
          </cell>
          <cell r="L90" t="str">
            <v>NO APLICA</v>
          </cell>
          <cell r="M90">
            <v>6</v>
          </cell>
          <cell r="N90">
            <v>4396529</v>
          </cell>
          <cell r="O90">
            <v>44214</v>
          </cell>
          <cell r="P90">
            <v>44255</v>
          </cell>
          <cell r="Q90">
            <v>3067346</v>
          </cell>
          <cell r="R90">
            <v>44256</v>
          </cell>
          <cell r="S90">
            <v>44286</v>
          </cell>
          <cell r="T90">
            <v>3067346</v>
          </cell>
          <cell r="U90">
            <v>44287</v>
          </cell>
          <cell r="V90">
            <v>44316</v>
          </cell>
          <cell r="W90">
            <v>3067346</v>
          </cell>
          <cell r="X90">
            <v>44317</v>
          </cell>
          <cell r="Y90">
            <v>44347</v>
          </cell>
          <cell r="Z90">
            <v>3067346</v>
          </cell>
          <cell r="AA90">
            <v>44348</v>
          </cell>
          <cell r="AB90">
            <v>44377</v>
          </cell>
          <cell r="AC90">
            <v>408980</v>
          </cell>
          <cell r="AD90">
            <v>44378</v>
          </cell>
          <cell r="AE90">
            <v>44381</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t="str">
            <v>Dirección General de Proyección Social</v>
          </cell>
          <cell r="AX90" t="str">
            <v>MARCO AURELIO TORRES MORA</v>
          </cell>
          <cell r="AY90" t="str">
            <v>En Funciones de Director Técnico de Proyección Social</v>
          </cell>
          <cell r="AZ90">
            <v>65</v>
          </cell>
          <cell r="BA90">
            <v>44211</v>
          </cell>
          <cell r="BB90">
            <v>168309631</v>
          </cell>
          <cell r="BC90">
            <v>368</v>
          </cell>
          <cell r="BD90">
            <v>44214</v>
          </cell>
          <cell r="BE90">
            <v>17074893</v>
          </cell>
          <cell r="BF90" t="str">
            <v xml:space="preserve">NOTIFICADO </v>
          </cell>
          <cell r="BG90">
            <v>0</v>
          </cell>
          <cell r="BH90">
            <v>0</v>
          </cell>
          <cell r="BI90">
            <v>0</v>
          </cell>
          <cell r="BJ90">
            <v>0</v>
          </cell>
          <cell r="BK90">
            <v>0</v>
          </cell>
          <cell r="BL90">
            <v>0</v>
          </cell>
          <cell r="BM90">
            <v>0</v>
          </cell>
          <cell r="BN90">
            <v>0</v>
          </cell>
          <cell r="BO90">
            <v>0</v>
          </cell>
          <cell r="BP90">
            <v>0</v>
          </cell>
          <cell r="BQ90">
            <v>0</v>
          </cell>
          <cell r="BR90">
            <v>1020746801</v>
          </cell>
          <cell r="BS90">
            <v>44214</v>
          </cell>
          <cell r="BT90">
            <v>759</v>
          </cell>
          <cell r="BU90" t="str">
            <v>50040</v>
          </cell>
          <cell r="BV90">
            <v>0</v>
          </cell>
          <cell r="BW90">
            <v>0</v>
          </cell>
          <cell r="BX90">
            <v>0</v>
          </cell>
          <cell r="BY90">
            <v>0</v>
          </cell>
          <cell r="BZ90">
            <v>0</v>
          </cell>
          <cell r="CA90">
            <v>0</v>
          </cell>
          <cell r="CB90">
            <v>7490</v>
          </cell>
          <cell r="CC90" t="str">
            <v>M6</v>
          </cell>
        </row>
        <row r="91">
          <cell r="B91" t="str">
            <v>12474 DE 2021</v>
          </cell>
          <cell r="C91">
            <v>17389312</v>
          </cell>
          <cell r="D91" t="str">
            <v>JUAN CARLOS BELTRAN RUBIO</v>
          </cell>
          <cell r="E91" t="str">
            <v>Contrato de Prestación de Servicios</v>
          </cell>
          <cell r="F91" t="str">
            <v>EL CONTRATISTA SE COMPROMETE CON LA UNIVERSIDAD DE LOS LLANOS A PRESTAR LOS SERVICIOS COMO TÉCNICO EN FORMA EFICIENTE Y EFICAZ APOYANDO EL FORTALECIMIENTO DE LOS DIFERENTES PROCESOS DE LA DIRECCIÓN GENERAL DE PROYECCIÓN SOCIAL.</v>
          </cell>
          <cell r="G91">
            <v>44214</v>
          </cell>
          <cell r="H91">
            <v>11586532</v>
          </cell>
          <cell r="I91" t="str">
            <v>Cinco (05) meses y diecisiete (17) días calendario</v>
          </cell>
          <cell r="J91">
            <v>44214</v>
          </cell>
          <cell r="K91">
            <v>44381</v>
          </cell>
          <cell r="L91" t="str">
            <v>NO APLICA</v>
          </cell>
          <cell r="M91">
            <v>6</v>
          </cell>
          <cell r="N91">
            <v>2983359</v>
          </cell>
          <cell r="O91">
            <v>44214</v>
          </cell>
          <cell r="P91">
            <v>44255</v>
          </cell>
          <cell r="Q91">
            <v>2081413</v>
          </cell>
          <cell r="R91">
            <v>44256</v>
          </cell>
          <cell r="S91">
            <v>44286</v>
          </cell>
          <cell r="T91">
            <v>2081413</v>
          </cell>
          <cell r="U91">
            <v>44287</v>
          </cell>
          <cell r="V91">
            <v>44316</v>
          </cell>
          <cell r="W91">
            <v>2081413</v>
          </cell>
          <cell r="X91">
            <v>44317</v>
          </cell>
          <cell r="Y91">
            <v>44347</v>
          </cell>
          <cell r="Z91">
            <v>2081413</v>
          </cell>
          <cell r="AA91">
            <v>44348</v>
          </cell>
          <cell r="AB91">
            <v>44377</v>
          </cell>
          <cell r="AC91">
            <v>277521</v>
          </cell>
          <cell r="AD91">
            <v>44378</v>
          </cell>
          <cell r="AE91">
            <v>44381</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t="str">
            <v>Dirección General de Proyección Social</v>
          </cell>
          <cell r="AX91" t="str">
            <v>MARCO AURELIO TORRES MORA</v>
          </cell>
          <cell r="AY91" t="str">
            <v>En Funciones de Director Técnico de Proyección Social</v>
          </cell>
          <cell r="AZ91">
            <v>65</v>
          </cell>
          <cell r="BA91">
            <v>44211</v>
          </cell>
          <cell r="BB91">
            <v>168309631</v>
          </cell>
          <cell r="BC91">
            <v>369</v>
          </cell>
          <cell r="BD91">
            <v>44214</v>
          </cell>
          <cell r="BE91">
            <v>11586532</v>
          </cell>
          <cell r="BF91" t="str">
            <v xml:space="preserve">NOTIFICADO </v>
          </cell>
          <cell r="BG91">
            <v>0</v>
          </cell>
          <cell r="BH91">
            <v>0</v>
          </cell>
          <cell r="BI91">
            <v>0</v>
          </cell>
          <cell r="BJ91">
            <v>0</v>
          </cell>
          <cell r="BK91">
            <v>0</v>
          </cell>
          <cell r="BL91">
            <v>0</v>
          </cell>
          <cell r="BM91">
            <v>0</v>
          </cell>
          <cell r="BN91">
            <v>0</v>
          </cell>
          <cell r="BO91">
            <v>0</v>
          </cell>
          <cell r="BP91">
            <v>0</v>
          </cell>
          <cell r="BQ91">
            <v>0</v>
          </cell>
          <cell r="BR91">
            <v>17389312</v>
          </cell>
          <cell r="BS91">
            <v>44214</v>
          </cell>
          <cell r="BT91">
            <v>759</v>
          </cell>
          <cell r="BU91" t="str">
            <v>50040</v>
          </cell>
          <cell r="BV91">
            <v>0</v>
          </cell>
          <cell r="BW91">
            <v>0</v>
          </cell>
          <cell r="BX91">
            <v>0</v>
          </cell>
          <cell r="BY91">
            <v>0</v>
          </cell>
          <cell r="BZ91">
            <v>0</v>
          </cell>
          <cell r="CA91">
            <v>0</v>
          </cell>
          <cell r="CB91">
            <v>1811</v>
          </cell>
          <cell r="CC91" t="str">
            <v>M6</v>
          </cell>
        </row>
        <row r="92">
          <cell r="B92" t="str">
            <v>12475 DE 2021</v>
          </cell>
          <cell r="C92">
            <v>1121926294</v>
          </cell>
          <cell r="D92" t="str">
            <v>BRAYAN HERRERA ROCHA</v>
          </cell>
          <cell r="E92" t="str">
            <v>Contrato de Prestación de Servicios Profesionales</v>
          </cell>
          <cell r="F92" t="str">
            <v>EL CONTRATISTA SE COMPROMETE CON LA UNIVERSIDAD DE LOS LLANOS A PRESTAR LOS SERVICIOS COMO PROFESIONAL EN FORMA EFICIENTE Y EFICAZ APOYANDO EL FORTALECIMIENTO DE LOS DIFERENTES PROCESOS ACADÉMICOS EN EL ÁREA DE SISTEMAS.</v>
          </cell>
          <cell r="G92">
            <v>44214</v>
          </cell>
          <cell r="H92">
            <v>12185726</v>
          </cell>
          <cell r="I92" t="str">
            <v>Cuatro (04) meses y trece (13) días calendario</v>
          </cell>
          <cell r="J92">
            <v>44214</v>
          </cell>
          <cell r="K92">
            <v>44346</v>
          </cell>
          <cell r="L92" t="str">
            <v>NO APLICA</v>
          </cell>
          <cell r="M92">
            <v>4</v>
          </cell>
          <cell r="N92">
            <v>3939746</v>
          </cell>
          <cell r="O92">
            <v>44214</v>
          </cell>
          <cell r="P92">
            <v>44255</v>
          </cell>
          <cell r="Q92">
            <v>2748660</v>
          </cell>
          <cell r="R92">
            <v>44256</v>
          </cell>
          <cell r="S92">
            <v>44286</v>
          </cell>
          <cell r="T92">
            <v>2748660</v>
          </cell>
          <cell r="U92">
            <v>44287</v>
          </cell>
          <cell r="V92">
            <v>44316</v>
          </cell>
          <cell r="W92">
            <v>2748660</v>
          </cell>
          <cell r="X92">
            <v>44317</v>
          </cell>
          <cell r="Y92">
            <v>44346</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t="str">
            <v>Área de Sistemas</v>
          </cell>
          <cell r="AX92" t="str">
            <v>JOSE ARMANDO GARZON BONILLA</v>
          </cell>
          <cell r="AY92" t="str">
            <v>Jefe de Oficina</v>
          </cell>
          <cell r="AZ92">
            <v>57</v>
          </cell>
          <cell r="BA92">
            <v>44211</v>
          </cell>
          <cell r="BB92">
            <v>106884370</v>
          </cell>
          <cell r="BC92">
            <v>370</v>
          </cell>
          <cell r="BD92">
            <v>44214</v>
          </cell>
          <cell r="BE92">
            <v>12196350</v>
          </cell>
          <cell r="BF92" t="str">
            <v xml:space="preserve">NOTIFICADO </v>
          </cell>
          <cell r="BG92">
            <v>0</v>
          </cell>
          <cell r="BH92">
            <v>0</v>
          </cell>
          <cell r="BI92">
            <v>0</v>
          </cell>
          <cell r="BJ92">
            <v>0</v>
          </cell>
          <cell r="BK92">
            <v>0</v>
          </cell>
          <cell r="BL92">
            <v>0</v>
          </cell>
          <cell r="BM92">
            <v>0</v>
          </cell>
          <cell r="BN92">
            <v>0</v>
          </cell>
          <cell r="BO92">
            <v>0</v>
          </cell>
          <cell r="BP92">
            <v>0</v>
          </cell>
          <cell r="BQ92">
            <v>0</v>
          </cell>
          <cell r="BR92">
            <v>1121926294</v>
          </cell>
          <cell r="BS92">
            <v>44214</v>
          </cell>
          <cell r="BT92">
            <v>769</v>
          </cell>
          <cell r="BU92" t="str">
            <v>44713</v>
          </cell>
          <cell r="BV92">
            <v>0</v>
          </cell>
          <cell r="BW92">
            <v>0</v>
          </cell>
          <cell r="BX92">
            <v>0</v>
          </cell>
          <cell r="BY92">
            <v>0</v>
          </cell>
          <cell r="BZ92">
            <v>0</v>
          </cell>
          <cell r="CA92">
            <v>0</v>
          </cell>
          <cell r="CB92">
            <v>8299</v>
          </cell>
          <cell r="CC92" t="str">
            <v>M6</v>
          </cell>
        </row>
        <row r="93">
          <cell r="B93" t="str">
            <v>12476 DE 2021</v>
          </cell>
          <cell r="C93">
            <v>1121902199</v>
          </cell>
          <cell r="D93" t="str">
            <v>RAFAEL ANTONIO HUERTAS CASTRO</v>
          </cell>
          <cell r="E93" t="str">
            <v>Contrato de Prestación de Servicios Profesionales</v>
          </cell>
          <cell r="F93" t="str">
            <v>EL CONTRATISTA SE COMPROMETE CON LA UNIVERSIDAD DE LOS LLANOS A PRESTAR LOS SERVICIOS COMO PROFESIONAL EN FORMA EFICIENTE Y EFICAZ APOYANDO EL FORTALECIMIENTO DE LOS DIFERENTES PROCESOS ACADÉMICOS EN EL ÁREA DE SISTEMAS.</v>
          </cell>
          <cell r="G93">
            <v>44214</v>
          </cell>
          <cell r="H93">
            <v>12185726</v>
          </cell>
          <cell r="I93" t="str">
            <v>Cuatro (04) meses y trece (13) días calendario</v>
          </cell>
          <cell r="J93">
            <v>44214</v>
          </cell>
          <cell r="K93">
            <v>44346</v>
          </cell>
          <cell r="L93" t="str">
            <v>NO APLICA</v>
          </cell>
          <cell r="M93">
            <v>4</v>
          </cell>
          <cell r="N93">
            <v>3939746</v>
          </cell>
          <cell r="O93">
            <v>44214</v>
          </cell>
          <cell r="P93">
            <v>44255</v>
          </cell>
          <cell r="Q93">
            <v>2748660</v>
          </cell>
          <cell r="R93">
            <v>44256</v>
          </cell>
          <cell r="S93">
            <v>44286</v>
          </cell>
          <cell r="T93">
            <v>2748660</v>
          </cell>
          <cell r="U93">
            <v>44287</v>
          </cell>
          <cell r="V93">
            <v>44316</v>
          </cell>
          <cell r="W93">
            <v>2748660</v>
          </cell>
          <cell r="X93">
            <v>44317</v>
          </cell>
          <cell r="Y93">
            <v>44346</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t="str">
            <v>Área de Sistemas</v>
          </cell>
          <cell r="AX93" t="str">
            <v>JOSE ARMANDO GARZON BONILLA</v>
          </cell>
          <cell r="AY93" t="str">
            <v>Jefe de Oficina</v>
          </cell>
          <cell r="AZ93">
            <v>57</v>
          </cell>
          <cell r="BA93">
            <v>44211</v>
          </cell>
          <cell r="BB93">
            <v>106884370</v>
          </cell>
          <cell r="BC93">
            <v>371</v>
          </cell>
          <cell r="BD93">
            <v>44214</v>
          </cell>
          <cell r="BE93">
            <v>12196350</v>
          </cell>
          <cell r="BF93" t="str">
            <v xml:space="preserve">NOTIFICADO </v>
          </cell>
          <cell r="BG93">
            <v>0</v>
          </cell>
          <cell r="BH93">
            <v>0</v>
          </cell>
          <cell r="BI93">
            <v>0</v>
          </cell>
          <cell r="BJ93">
            <v>0</v>
          </cell>
          <cell r="BK93">
            <v>0</v>
          </cell>
          <cell r="BL93">
            <v>0</v>
          </cell>
          <cell r="BM93">
            <v>0</v>
          </cell>
          <cell r="BN93">
            <v>0</v>
          </cell>
          <cell r="BO93">
            <v>0</v>
          </cell>
          <cell r="BP93">
            <v>0</v>
          </cell>
          <cell r="BQ93">
            <v>0</v>
          </cell>
          <cell r="BR93">
            <v>1121902199.8</v>
          </cell>
          <cell r="BS93">
            <v>44214</v>
          </cell>
          <cell r="BT93">
            <v>769</v>
          </cell>
          <cell r="BU93" t="str">
            <v>44713</v>
          </cell>
          <cell r="BV93">
            <v>0</v>
          </cell>
          <cell r="BW93">
            <v>0</v>
          </cell>
          <cell r="BX93">
            <v>0</v>
          </cell>
          <cell r="BY93">
            <v>0</v>
          </cell>
          <cell r="BZ93">
            <v>0</v>
          </cell>
          <cell r="CA93">
            <v>0</v>
          </cell>
          <cell r="CB93">
            <v>8299</v>
          </cell>
          <cell r="CC93" t="str">
            <v>M6</v>
          </cell>
        </row>
        <row r="94">
          <cell r="B94" t="str">
            <v>12477 DE 2021</v>
          </cell>
          <cell r="C94">
            <v>1121933806</v>
          </cell>
          <cell r="D94" t="str">
            <v>LUIS MIGUEL GUERRERO QUIJANO</v>
          </cell>
          <cell r="E94" t="str">
            <v>Contrato de Prestación de Servicios Profesionales</v>
          </cell>
          <cell r="F94" t="str">
            <v>EL CONTRATISTA SE COMPROMETE CON LA UNIVERSIDAD DE LOS LLANOS A PRESTAR LOS SERVICIOS COMO PROFESIONAL EN FORMA EFICIENTE Y EFICAZ APOYANDO EL FORTALECIMIENTO DE LOS DIFERENTES PROCESOS ACADÉMICOS EN EL ÁREA DE SISTEMAS.</v>
          </cell>
          <cell r="G94">
            <v>44214</v>
          </cell>
          <cell r="H94">
            <v>12196350</v>
          </cell>
          <cell r="I94" t="str">
            <v>Cinco (05) meses y diecisiete (17) días calendario</v>
          </cell>
          <cell r="J94">
            <v>44214</v>
          </cell>
          <cell r="K94">
            <v>44381</v>
          </cell>
          <cell r="L94" t="str">
            <v>NO APLICA</v>
          </cell>
          <cell r="M94">
            <v>6</v>
          </cell>
          <cell r="N94">
            <v>3140377</v>
          </cell>
          <cell r="O94">
            <v>44214</v>
          </cell>
          <cell r="P94">
            <v>44255</v>
          </cell>
          <cell r="Q94">
            <v>2190961</v>
          </cell>
          <cell r="R94">
            <v>44256</v>
          </cell>
          <cell r="S94">
            <v>44286</v>
          </cell>
          <cell r="T94">
            <v>2190961</v>
          </cell>
          <cell r="U94">
            <v>44287</v>
          </cell>
          <cell r="V94">
            <v>44316</v>
          </cell>
          <cell r="W94">
            <v>2190961</v>
          </cell>
          <cell r="X94">
            <v>44317</v>
          </cell>
          <cell r="Y94">
            <v>44347</v>
          </cell>
          <cell r="Z94">
            <v>2190961</v>
          </cell>
          <cell r="AA94">
            <v>44348</v>
          </cell>
          <cell r="AB94">
            <v>44377</v>
          </cell>
          <cell r="AC94">
            <v>292129</v>
          </cell>
          <cell r="AD94">
            <v>44378</v>
          </cell>
          <cell r="AE94">
            <v>44381</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t="str">
            <v>Área de Sistemas</v>
          </cell>
          <cell r="AX94" t="str">
            <v>JOSE ARMANDO GARZON BONILLA</v>
          </cell>
          <cell r="AY94" t="str">
            <v>Jefe de Oficina</v>
          </cell>
          <cell r="AZ94">
            <v>57</v>
          </cell>
          <cell r="BA94">
            <v>44211</v>
          </cell>
          <cell r="BB94">
            <v>106884370</v>
          </cell>
          <cell r="BC94">
            <v>374</v>
          </cell>
          <cell r="BD94">
            <v>44214</v>
          </cell>
          <cell r="BE94">
            <v>12196350</v>
          </cell>
          <cell r="BF94" t="str">
            <v xml:space="preserve">NOTIFICADO </v>
          </cell>
          <cell r="BG94">
            <v>0</v>
          </cell>
          <cell r="BH94">
            <v>0</v>
          </cell>
          <cell r="BI94">
            <v>0</v>
          </cell>
          <cell r="BJ94">
            <v>0</v>
          </cell>
          <cell r="BK94">
            <v>0</v>
          </cell>
          <cell r="BL94">
            <v>0</v>
          </cell>
          <cell r="BM94">
            <v>0</v>
          </cell>
          <cell r="BN94">
            <v>0</v>
          </cell>
          <cell r="BO94">
            <v>0</v>
          </cell>
          <cell r="BP94">
            <v>0</v>
          </cell>
          <cell r="BQ94">
            <v>0</v>
          </cell>
          <cell r="BR94">
            <v>1121933806</v>
          </cell>
          <cell r="BS94">
            <v>44214</v>
          </cell>
          <cell r="BT94">
            <v>769</v>
          </cell>
          <cell r="BU94" t="str">
            <v>44713</v>
          </cell>
          <cell r="BV94">
            <v>0</v>
          </cell>
          <cell r="BW94">
            <v>0</v>
          </cell>
          <cell r="BX94">
            <v>0</v>
          </cell>
          <cell r="BY94">
            <v>0</v>
          </cell>
          <cell r="BZ94">
            <v>0</v>
          </cell>
          <cell r="CA94">
            <v>0</v>
          </cell>
          <cell r="CB94">
            <v>6201</v>
          </cell>
          <cell r="CC94" t="str">
            <v>M6</v>
          </cell>
        </row>
        <row r="95">
          <cell r="B95" t="str">
            <v>12478 DE 2021</v>
          </cell>
          <cell r="C95">
            <v>1121943091</v>
          </cell>
          <cell r="D95" t="str">
            <v>LUIS ALBERTO PARRA LINARES</v>
          </cell>
          <cell r="E95" t="str">
            <v>Contrato de Prestación de Servicios Profesionales</v>
          </cell>
          <cell r="F95" t="str">
            <v>EL CONTRATISTA SE COMPROMETE CON LA UNIVERSIDAD DE LOS LLANOS A PRESTAR LOS SERVICIOS COMO PROFESIONAL EN FORMA EFICIENTE Y EFICAZ APOYANDO EL FORTALECIMIENTO DE LOS DIFERENTES PROCESOS ACADÉMICOS Y ADMINISTRATIVOS EN EL ÁREA DE SISTEMAS.</v>
          </cell>
          <cell r="G95">
            <v>44214</v>
          </cell>
          <cell r="H95">
            <v>12196350</v>
          </cell>
          <cell r="I95" t="str">
            <v>Cinco (05) meses y diecisiete (17) días calendario</v>
          </cell>
          <cell r="J95">
            <v>44214</v>
          </cell>
          <cell r="K95">
            <v>44381</v>
          </cell>
          <cell r="L95" t="str">
            <v>NO APLICA</v>
          </cell>
          <cell r="M95">
            <v>6</v>
          </cell>
          <cell r="N95">
            <v>3140377</v>
          </cell>
          <cell r="O95">
            <v>44214</v>
          </cell>
          <cell r="P95">
            <v>44255</v>
          </cell>
          <cell r="Q95">
            <v>2190961</v>
          </cell>
          <cell r="R95">
            <v>44256</v>
          </cell>
          <cell r="S95">
            <v>44286</v>
          </cell>
          <cell r="T95">
            <v>1168513</v>
          </cell>
          <cell r="U95">
            <v>44287</v>
          </cell>
          <cell r="V95">
            <v>44302</v>
          </cell>
          <cell r="W95">
            <v>0</v>
          </cell>
          <cell r="X95">
            <v>44317</v>
          </cell>
          <cell r="Y95">
            <v>44347</v>
          </cell>
          <cell r="Z95">
            <v>0</v>
          </cell>
          <cell r="AA95">
            <v>44348</v>
          </cell>
          <cell r="AB95">
            <v>44377</v>
          </cell>
          <cell r="AC95">
            <v>0</v>
          </cell>
          <cell r="AD95">
            <v>44378</v>
          </cell>
          <cell r="AE95">
            <v>44381</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t="str">
            <v>Área de Sistemas</v>
          </cell>
          <cell r="AX95" t="str">
            <v>JOSE ARMANDO GARZON BONILLA</v>
          </cell>
          <cell r="AY95" t="str">
            <v>Jefe de Oficina</v>
          </cell>
          <cell r="AZ95">
            <v>57</v>
          </cell>
          <cell r="BA95">
            <v>44211</v>
          </cell>
          <cell r="BB95">
            <v>106884370</v>
          </cell>
          <cell r="BC95">
            <v>375</v>
          </cell>
          <cell r="BD95">
            <v>44214</v>
          </cell>
          <cell r="BE95">
            <v>12196350</v>
          </cell>
          <cell r="BF95" t="str">
            <v xml:space="preserve">NOTIFICADO </v>
          </cell>
          <cell r="BG95">
            <v>0</v>
          </cell>
          <cell r="BH95">
            <v>0</v>
          </cell>
          <cell r="BI95">
            <v>0</v>
          </cell>
          <cell r="BJ95">
            <v>0</v>
          </cell>
          <cell r="BK95">
            <v>0</v>
          </cell>
          <cell r="BL95">
            <v>0</v>
          </cell>
          <cell r="BM95">
            <v>0</v>
          </cell>
          <cell r="BN95">
            <v>0</v>
          </cell>
          <cell r="BO95">
            <v>0</v>
          </cell>
          <cell r="BP95">
            <v>0</v>
          </cell>
          <cell r="BQ95">
            <v>0</v>
          </cell>
          <cell r="BR95">
            <v>1121943091</v>
          </cell>
          <cell r="BS95">
            <v>44214</v>
          </cell>
          <cell r="BT95">
            <v>769</v>
          </cell>
          <cell r="BU95" t="str">
            <v>44713</v>
          </cell>
          <cell r="BV95">
            <v>0</v>
          </cell>
          <cell r="BW95">
            <v>0</v>
          </cell>
          <cell r="BX95">
            <v>0</v>
          </cell>
          <cell r="BY95">
            <v>0</v>
          </cell>
          <cell r="BZ95">
            <v>0</v>
          </cell>
          <cell r="CA95">
            <v>0</v>
          </cell>
          <cell r="CB95">
            <v>6201</v>
          </cell>
          <cell r="CC95" t="str">
            <v>M6</v>
          </cell>
        </row>
        <row r="96">
          <cell r="B96" t="str">
            <v>12479 DE 2021</v>
          </cell>
          <cell r="C96">
            <v>1121931682</v>
          </cell>
          <cell r="D96" t="str">
            <v>JUAN CAMILO PACHECO TORRES</v>
          </cell>
          <cell r="E96" t="str">
            <v>Contrato de Prestación de Servicios Profesionales</v>
          </cell>
          <cell r="F96" t="str">
            <v>EL CONTRATISTA SE COMPROMETE CON LA UNIVERSIDAD DE LOS LLANOS A PRESTAR LOS SERVICIOS COMO PROFESIONAL EN FORMA EFICIENTE Y EFICAZ APOYANDO EL FORTALECIMIENTO DE LOS DIFERENTES PROCESOS ACADÉMICOS EN EL ÁREA DE SISTEMAS.</v>
          </cell>
          <cell r="G96">
            <v>44214</v>
          </cell>
          <cell r="H96">
            <v>12196350</v>
          </cell>
          <cell r="I96" t="str">
            <v>Cinco (05) meses y diecisiete (17) días calendario</v>
          </cell>
          <cell r="J96">
            <v>44214</v>
          </cell>
          <cell r="K96">
            <v>44381</v>
          </cell>
          <cell r="L96" t="str">
            <v>NO APLICA</v>
          </cell>
          <cell r="M96">
            <v>6</v>
          </cell>
          <cell r="N96">
            <v>3140377</v>
          </cell>
          <cell r="O96">
            <v>44214</v>
          </cell>
          <cell r="P96">
            <v>44255</v>
          </cell>
          <cell r="Q96">
            <v>2190961</v>
          </cell>
          <cell r="R96">
            <v>44256</v>
          </cell>
          <cell r="S96">
            <v>44286</v>
          </cell>
          <cell r="T96">
            <v>2190961</v>
          </cell>
          <cell r="U96">
            <v>44287</v>
          </cell>
          <cell r="V96">
            <v>44316</v>
          </cell>
          <cell r="W96">
            <v>2190961</v>
          </cell>
          <cell r="X96">
            <v>44317</v>
          </cell>
          <cell r="Y96">
            <v>44347</v>
          </cell>
          <cell r="Z96">
            <v>2190961</v>
          </cell>
          <cell r="AA96">
            <v>44348</v>
          </cell>
          <cell r="AB96">
            <v>44377</v>
          </cell>
          <cell r="AC96">
            <v>292129</v>
          </cell>
          <cell r="AD96">
            <v>44378</v>
          </cell>
          <cell r="AE96">
            <v>44381</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t="str">
            <v>Área de Sistemas</v>
          </cell>
          <cell r="AX96" t="str">
            <v>JOSE ARMANDO GARZON BONILLA</v>
          </cell>
          <cell r="AY96" t="str">
            <v>Jefe de Oficina</v>
          </cell>
          <cell r="AZ96">
            <v>57</v>
          </cell>
          <cell r="BA96">
            <v>44211</v>
          </cell>
          <cell r="BB96">
            <v>106884370</v>
          </cell>
          <cell r="BC96">
            <v>376</v>
          </cell>
          <cell r="BD96">
            <v>44214</v>
          </cell>
          <cell r="BE96">
            <v>12196350</v>
          </cell>
          <cell r="BF96" t="str">
            <v xml:space="preserve">NOTIFICADO </v>
          </cell>
          <cell r="BG96">
            <v>0</v>
          </cell>
          <cell r="BH96">
            <v>0</v>
          </cell>
          <cell r="BI96">
            <v>0</v>
          </cell>
          <cell r="BJ96">
            <v>0</v>
          </cell>
          <cell r="BK96">
            <v>0</v>
          </cell>
          <cell r="BL96">
            <v>0</v>
          </cell>
          <cell r="BM96">
            <v>0</v>
          </cell>
          <cell r="BN96">
            <v>0</v>
          </cell>
          <cell r="BO96">
            <v>0</v>
          </cell>
          <cell r="BP96">
            <v>0</v>
          </cell>
          <cell r="BQ96">
            <v>0</v>
          </cell>
          <cell r="BR96">
            <v>1121931682.8</v>
          </cell>
          <cell r="BS96">
            <v>44214</v>
          </cell>
          <cell r="BT96">
            <v>769</v>
          </cell>
          <cell r="BU96" t="str">
            <v>44713</v>
          </cell>
          <cell r="BV96">
            <v>0</v>
          </cell>
          <cell r="BW96">
            <v>0</v>
          </cell>
          <cell r="BX96">
            <v>0</v>
          </cell>
          <cell r="BY96">
            <v>0</v>
          </cell>
          <cell r="BZ96">
            <v>0</v>
          </cell>
          <cell r="CA96">
            <v>0</v>
          </cell>
          <cell r="CB96">
            <v>8299</v>
          </cell>
          <cell r="CC96" t="str">
            <v>M6</v>
          </cell>
        </row>
        <row r="97">
          <cell r="B97" t="str">
            <v>12480 DE 2021</v>
          </cell>
          <cell r="C97">
            <v>1121847172</v>
          </cell>
          <cell r="D97" t="str">
            <v>RAFAEL RICARDO VALDES CAMELO</v>
          </cell>
          <cell r="E97" t="str">
            <v>Contrato de Prestación de Servicios Profesionales</v>
          </cell>
          <cell r="F97" t="str">
            <v>EL CONTRATISTA SE COMPROMETE CON LA UNIVERSIDAD DE LOS LLANOS A PRESTAR LOS SERVICIOS COMO PROFESIONAL EN FORMA EFICIENTE Y EFICAZ APOYANDO EL FORTALECIMIENTO DE LOS DIFERENTES PROCESOS ACADÉMICOS Y ADMINISTRATIVOS EN EL ÁREA DE SISTEMAS.</v>
          </cell>
          <cell r="G97">
            <v>44214</v>
          </cell>
          <cell r="H97">
            <v>12196350</v>
          </cell>
          <cell r="I97" t="str">
            <v>Cinco (05) meses y diecisiete (17) días calendario</v>
          </cell>
          <cell r="J97">
            <v>44214</v>
          </cell>
          <cell r="K97">
            <v>44381</v>
          </cell>
          <cell r="L97" t="str">
            <v>NO APLICA</v>
          </cell>
          <cell r="M97">
            <v>6</v>
          </cell>
          <cell r="N97">
            <v>3140377</v>
          </cell>
          <cell r="O97">
            <v>44214</v>
          </cell>
          <cell r="P97">
            <v>44255</v>
          </cell>
          <cell r="Q97">
            <v>2190961</v>
          </cell>
          <cell r="R97">
            <v>44256</v>
          </cell>
          <cell r="S97">
            <v>44286</v>
          </cell>
          <cell r="T97">
            <v>2190961</v>
          </cell>
          <cell r="U97">
            <v>44287</v>
          </cell>
          <cell r="V97">
            <v>44316</v>
          </cell>
          <cell r="W97">
            <v>2190961</v>
          </cell>
          <cell r="X97">
            <v>44317</v>
          </cell>
          <cell r="Y97">
            <v>44347</v>
          </cell>
          <cell r="Z97">
            <v>2190961</v>
          </cell>
          <cell r="AA97">
            <v>44348</v>
          </cell>
          <cell r="AB97">
            <v>44377</v>
          </cell>
          <cell r="AC97">
            <v>292129</v>
          </cell>
          <cell r="AD97">
            <v>44378</v>
          </cell>
          <cell r="AE97">
            <v>44381</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t="str">
            <v>Área de Sistemas</v>
          </cell>
          <cell r="AX97" t="str">
            <v>JOSE ARMANDO GARZON BONILLA</v>
          </cell>
          <cell r="AY97" t="str">
            <v>Jefe de Oficina</v>
          </cell>
          <cell r="AZ97">
            <v>57</v>
          </cell>
          <cell r="BA97">
            <v>44211</v>
          </cell>
          <cell r="BB97">
            <v>106884370</v>
          </cell>
          <cell r="BC97">
            <v>377</v>
          </cell>
          <cell r="BD97">
            <v>44214</v>
          </cell>
          <cell r="BE97">
            <v>12196350</v>
          </cell>
          <cell r="BF97" t="str">
            <v xml:space="preserve">NOTIFICADO </v>
          </cell>
          <cell r="BG97">
            <v>0</v>
          </cell>
          <cell r="BH97">
            <v>0</v>
          </cell>
          <cell r="BI97">
            <v>0</v>
          </cell>
          <cell r="BJ97">
            <v>0</v>
          </cell>
          <cell r="BK97">
            <v>0</v>
          </cell>
          <cell r="BL97">
            <v>0</v>
          </cell>
          <cell r="BM97">
            <v>0</v>
          </cell>
          <cell r="BN97">
            <v>0</v>
          </cell>
          <cell r="BO97">
            <v>0</v>
          </cell>
          <cell r="BP97">
            <v>0</v>
          </cell>
          <cell r="BQ97">
            <v>0</v>
          </cell>
          <cell r="BR97">
            <v>1121847172.4000001</v>
          </cell>
          <cell r="BS97">
            <v>44214</v>
          </cell>
          <cell r="BT97">
            <v>769</v>
          </cell>
          <cell r="BU97" t="str">
            <v>44713</v>
          </cell>
          <cell r="BV97">
            <v>0</v>
          </cell>
          <cell r="BW97">
            <v>0</v>
          </cell>
          <cell r="BX97">
            <v>0</v>
          </cell>
          <cell r="BY97">
            <v>0</v>
          </cell>
          <cell r="BZ97">
            <v>0</v>
          </cell>
          <cell r="CA97">
            <v>0</v>
          </cell>
          <cell r="CB97">
            <v>8299</v>
          </cell>
          <cell r="CC97" t="str">
            <v>M6</v>
          </cell>
        </row>
        <row r="98">
          <cell r="B98" t="str">
            <v>12481 DE 2021</v>
          </cell>
          <cell r="C98">
            <v>1121919590</v>
          </cell>
          <cell r="D98" t="str">
            <v xml:space="preserve">CARLOS DANIEL GONZALEZ TORRES </v>
          </cell>
          <cell r="E98" t="str">
            <v>Contrato de Prestación de Servicios Profesionales</v>
          </cell>
          <cell r="F98" t="str">
            <v>EL CONTRATISTA SE COMPROMETE CON LA UNIVERSIDAD DE LOS LLANOS A PRESTAR LOS SERVICIOS COMO PROFESIONAL EN FORMA EFICIENTE Y EFICAZ APOYANDO EL FORTALECIMIENTO DE LOS DIFERENTES PROCESOS ACADÉMICOS Y ADMINISTRATIVOS EN EL ÁREA DE SISTEMAS.</v>
          </cell>
          <cell r="G98">
            <v>44214</v>
          </cell>
          <cell r="H98">
            <v>12185726</v>
          </cell>
          <cell r="I98" t="str">
            <v>Cuatro (04) meses y trece (13) días calendario</v>
          </cell>
          <cell r="J98">
            <v>44214</v>
          </cell>
          <cell r="K98">
            <v>44346</v>
          </cell>
          <cell r="L98" t="str">
            <v>NO APLICA</v>
          </cell>
          <cell r="M98">
            <v>4</v>
          </cell>
          <cell r="N98">
            <v>3939746</v>
          </cell>
          <cell r="O98">
            <v>44214</v>
          </cell>
          <cell r="P98">
            <v>44255</v>
          </cell>
          <cell r="Q98">
            <v>2748660</v>
          </cell>
          <cell r="R98">
            <v>44256</v>
          </cell>
          <cell r="S98">
            <v>44286</v>
          </cell>
          <cell r="T98">
            <v>2748660</v>
          </cell>
          <cell r="U98">
            <v>44287</v>
          </cell>
          <cell r="V98">
            <v>44316</v>
          </cell>
          <cell r="W98">
            <v>2748660</v>
          </cell>
          <cell r="X98">
            <v>44317</v>
          </cell>
          <cell r="Y98">
            <v>44346</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t="str">
            <v>Área de Sistemas</v>
          </cell>
          <cell r="AX98" t="str">
            <v>JOSE ARMANDO GARZON BONILLA</v>
          </cell>
          <cell r="AY98" t="str">
            <v>Jefe de Oficina</v>
          </cell>
          <cell r="AZ98">
            <v>57</v>
          </cell>
          <cell r="BA98">
            <v>44211</v>
          </cell>
          <cell r="BB98">
            <v>106884370</v>
          </cell>
          <cell r="BC98">
            <v>378</v>
          </cell>
          <cell r="BD98">
            <v>44214</v>
          </cell>
          <cell r="BE98">
            <v>12196350</v>
          </cell>
          <cell r="BF98" t="str">
            <v xml:space="preserve">NOTIFICADO </v>
          </cell>
          <cell r="BG98">
            <v>0</v>
          </cell>
          <cell r="BH98">
            <v>0</v>
          </cell>
          <cell r="BI98">
            <v>0</v>
          </cell>
          <cell r="BJ98">
            <v>0</v>
          </cell>
          <cell r="BK98">
            <v>0</v>
          </cell>
          <cell r="BL98">
            <v>0</v>
          </cell>
          <cell r="BM98">
            <v>0</v>
          </cell>
          <cell r="BN98">
            <v>0</v>
          </cell>
          <cell r="BO98">
            <v>0</v>
          </cell>
          <cell r="BP98">
            <v>0</v>
          </cell>
          <cell r="BQ98">
            <v>0</v>
          </cell>
          <cell r="BR98">
            <v>1121919590.0999999</v>
          </cell>
          <cell r="BS98">
            <v>44214</v>
          </cell>
          <cell r="BT98">
            <v>769</v>
          </cell>
          <cell r="BU98" t="str">
            <v>44713</v>
          </cell>
          <cell r="BV98">
            <v>0</v>
          </cell>
          <cell r="BW98">
            <v>0</v>
          </cell>
          <cell r="BX98">
            <v>0</v>
          </cell>
          <cell r="BY98">
            <v>0</v>
          </cell>
          <cell r="BZ98">
            <v>0</v>
          </cell>
          <cell r="CA98">
            <v>0</v>
          </cell>
          <cell r="CB98">
            <v>6201</v>
          </cell>
          <cell r="CC98" t="str">
            <v>M6</v>
          </cell>
        </row>
        <row r="99">
          <cell r="B99" t="str">
            <v>12482 DE 2021</v>
          </cell>
          <cell r="C99">
            <v>1121905626</v>
          </cell>
          <cell r="D99" t="str">
            <v>JUAN CARLOS PEREZ RINCON</v>
          </cell>
          <cell r="E99" t="str">
            <v>Contrato de Prestación de Servicios Profesionales</v>
          </cell>
          <cell r="F99" t="str">
            <v>EL CONTRATISTA SE COMPROMETE CON LA UNIVERSIDAD DE LOS LLANOS A PRESTAR LOS SERVICIOS COMO PROFESIONAL EN FORMA EFICIENTE Y EFICAZ APOYANDO EL FORTALECIMIENTO DE LOS DIFERENTES PROCESOS ACADÉMICOS Y ADMINISTRATIVOS EN EL ÁREA DE SISTEMAS.</v>
          </cell>
          <cell r="G99">
            <v>44214</v>
          </cell>
          <cell r="H99">
            <v>12196350</v>
          </cell>
          <cell r="I99" t="str">
            <v>Cinco (05) meses y diecisiete (17) días calendario</v>
          </cell>
          <cell r="J99">
            <v>44214</v>
          </cell>
          <cell r="K99">
            <v>44381</v>
          </cell>
          <cell r="L99" t="str">
            <v>NO APLICA</v>
          </cell>
          <cell r="M99">
            <v>6</v>
          </cell>
          <cell r="N99">
            <v>3140377</v>
          </cell>
          <cell r="O99">
            <v>44214</v>
          </cell>
          <cell r="P99">
            <v>44255</v>
          </cell>
          <cell r="Q99">
            <v>2190961</v>
          </cell>
          <cell r="R99">
            <v>44256</v>
          </cell>
          <cell r="S99">
            <v>44286</v>
          </cell>
          <cell r="T99">
            <v>2190961</v>
          </cell>
          <cell r="U99">
            <v>44287</v>
          </cell>
          <cell r="V99">
            <v>44316</v>
          </cell>
          <cell r="W99">
            <v>2190961</v>
          </cell>
          <cell r="X99">
            <v>44317</v>
          </cell>
          <cell r="Y99">
            <v>44347</v>
          </cell>
          <cell r="Z99">
            <v>2190961</v>
          </cell>
          <cell r="AA99">
            <v>44348</v>
          </cell>
          <cell r="AB99">
            <v>44377</v>
          </cell>
          <cell r="AC99">
            <v>292129</v>
          </cell>
          <cell r="AD99">
            <v>44378</v>
          </cell>
          <cell r="AE99">
            <v>44381</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t="str">
            <v>Área de Sistemas</v>
          </cell>
          <cell r="AX99" t="str">
            <v>JOSE ARMANDO GARZON BONILLA</v>
          </cell>
          <cell r="AY99" t="str">
            <v>Jefe de Oficina</v>
          </cell>
          <cell r="AZ99">
            <v>57</v>
          </cell>
          <cell r="BA99">
            <v>44211</v>
          </cell>
          <cell r="BB99">
            <v>106884370</v>
          </cell>
          <cell r="BC99">
            <v>379</v>
          </cell>
          <cell r="BD99">
            <v>44214</v>
          </cell>
          <cell r="BE99">
            <v>12196350</v>
          </cell>
          <cell r="BF99" t="str">
            <v xml:space="preserve">NOTIFICADO </v>
          </cell>
          <cell r="BG99">
            <v>0</v>
          </cell>
          <cell r="BH99">
            <v>0</v>
          </cell>
          <cell r="BI99">
            <v>0</v>
          </cell>
          <cell r="BJ99">
            <v>0</v>
          </cell>
          <cell r="BK99">
            <v>0</v>
          </cell>
          <cell r="BL99">
            <v>0</v>
          </cell>
          <cell r="BM99">
            <v>0</v>
          </cell>
          <cell r="BN99">
            <v>0</v>
          </cell>
          <cell r="BO99">
            <v>0</v>
          </cell>
          <cell r="BP99">
            <v>0</v>
          </cell>
          <cell r="BQ99">
            <v>0</v>
          </cell>
          <cell r="BR99">
            <v>1121905626</v>
          </cell>
          <cell r="BS99">
            <v>44214</v>
          </cell>
          <cell r="BT99">
            <v>769</v>
          </cell>
          <cell r="BU99" t="str">
            <v>44713</v>
          </cell>
          <cell r="BV99">
            <v>0</v>
          </cell>
          <cell r="BW99">
            <v>0</v>
          </cell>
          <cell r="BX99">
            <v>0</v>
          </cell>
          <cell r="BY99">
            <v>0</v>
          </cell>
          <cell r="BZ99">
            <v>0</v>
          </cell>
          <cell r="CA99">
            <v>0</v>
          </cell>
          <cell r="CB99">
            <v>8299</v>
          </cell>
          <cell r="CC99" t="str">
            <v>M6</v>
          </cell>
        </row>
        <row r="100">
          <cell r="B100" t="str">
            <v>12483 DE 2021</v>
          </cell>
          <cell r="C100">
            <v>0</v>
          </cell>
          <cell r="D100" t="str">
            <v>ECOPETROL</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t="str">
            <v xml:space="preserve">NOTIFICADO </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row>
        <row r="101">
          <cell r="B101" t="str">
            <v>12484 DE 2021</v>
          </cell>
          <cell r="C101">
            <v>0</v>
          </cell>
          <cell r="D101" t="str">
            <v>ECOPETROL</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t="str">
            <v xml:space="preserve">NOTIFICADO </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row>
        <row r="102">
          <cell r="B102" t="str">
            <v>12485 DE 2021</v>
          </cell>
          <cell r="C102">
            <v>0</v>
          </cell>
          <cell r="D102" t="str">
            <v>ECOPETROL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t="str">
            <v xml:space="preserve">NOTIFICADO </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row>
        <row r="103">
          <cell r="B103" t="str">
            <v>12486 DE 2021</v>
          </cell>
          <cell r="C103">
            <v>0</v>
          </cell>
          <cell r="D103" t="str">
            <v>ECOPETROL</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t="str">
            <v xml:space="preserve">NOTIFICADO </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row>
        <row r="104">
          <cell r="B104" t="str">
            <v>12490 DE 2021</v>
          </cell>
          <cell r="C104">
            <v>17344465</v>
          </cell>
          <cell r="D104" t="str">
            <v xml:space="preserve">HENRY YESID RODRIGUEZ BAQUERO </v>
          </cell>
          <cell r="E104" t="str">
            <v xml:space="preserve">Contrato de Prestación de Servicios </v>
          </cell>
          <cell r="F104" t="str">
            <v>EL CONTRATISTA SE COMPROMETE CON LA UNIVERSIDAD DE LOS LLANOS A PRESTAR LOS SERVICIOS EN FORMA EFICIENTE Y EFICAZ APOYANDO EL FORTALECIMIENTO DE LOS DIFERENTES PROCESOS EN LA SECCIÓN DE PUBLICACIONES Y AYUDAS EDUCATIVAS.</v>
          </cell>
          <cell r="G104">
            <v>44228</v>
          </cell>
          <cell r="H104">
            <v>8566658</v>
          </cell>
          <cell r="I104" t="str">
            <v>Cuatro (04) meses y dieciocho (18) días calendario</v>
          </cell>
          <cell r="J104">
            <v>44228</v>
          </cell>
          <cell r="K104">
            <v>44365</v>
          </cell>
          <cell r="L104" t="str">
            <v>NO APLICA</v>
          </cell>
          <cell r="M104">
            <v>5</v>
          </cell>
          <cell r="N104">
            <v>1862317</v>
          </cell>
          <cell r="O104">
            <v>44228</v>
          </cell>
          <cell r="P104">
            <v>44255</v>
          </cell>
          <cell r="Q104">
            <v>1862317</v>
          </cell>
          <cell r="R104">
            <v>44256</v>
          </cell>
          <cell r="S104">
            <v>44286</v>
          </cell>
          <cell r="T104">
            <v>1862317</v>
          </cell>
          <cell r="U104">
            <v>44287</v>
          </cell>
          <cell r="V104">
            <v>44316</v>
          </cell>
          <cell r="W104">
            <v>1862317</v>
          </cell>
          <cell r="X104">
            <v>44317</v>
          </cell>
          <cell r="Y104">
            <v>44347</v>
          </cell>
          <cell r="Z104">
            <v>1117390</v>
          </cell>
          <cell r="AA104">
            <v>44348</v>
          </cell>
          <cell r="AB104">
            <v>44365</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t="str">
            <v>Sección de Publicaciones y Ayudas Educativas</v>
          </cell>
          <cell r="AX104" t="str">
            <v>ROIMAN ARTURO SASTOQUE GUZMÁN</v>
          </cell>
          <cell r="AY104" t="str">
            <v>Jefe de Oficina</v>
          </cell>
          <cell r="AZ104">
            <v>135</v>
          </cell>
          <cell r="BA104">
            <v>44228</v>
          </cell>
          <cell r="BB104">
            <v>43150982</v>
          </cell>
          <cell r="BC104">
            <v>442</v>
          </cell>
          <cell r="BD104">
            <v>44228</v>
          </cell>
          <cell r="BE104">
            <v>8566658</v>
          </cell>
          <cell r="BF104" t="str">
            <v xml:space="preserve">NOTIFICADO </v>
          </cell>
          <cell r="BG104">
            <v>0</v>
          </cell>
          <cell r="BH104">
            <v>0</v>
          </cell>
          <cell r="BI104">
            <v>0</v>
          </cell>
          <cell r="BJ104">
            <v>0</v>
          </cell>
          <cell r="BK104">
            <v>0</v>
          </cell>
          <cell r="BL104">
            <v>0</v>
          </cell>
          <cell r="BM104">
            <v>0</v>
          </cell>
          <cell r="BN104">
            <v>0</v>
          </cell>
          <cell r="BO104">
            <v>0</v>
          </cell>
          <cell r="BP104">
            <v>0</v>
          </cell>
          <cell r="BQ104">
            <v>0</v>
          </cell>
          <cell r="BR104">
            <v>17344465.100000001</v>
          </cell>
          <cell r="BS104">
            <v>44228</v>
          </cell>
          <cell r="BT104">
            <v>584</v>
          </cell>
          <cell r="BU104" t="str">
            <v>441</v>
          </cell>
          <cell r="BV104">
            <v>0</v>
          </cell>
          <cell r="BW104">
            <v>0</v>
          </cell>
          <cell r="BX104">
            <v>0</v>
          </cell>
          <cell r="BY104">
            <v>0</v>
          </cell>
          <cell r="BZ104">
            <v>0</v>
          </cell>
          <cell r="CA104">
            <v>0</v>
          </cell>
          <cell r="CB104">
            <v>8299</v>
          </cell>
          <cell r="CC104" t="str">
            <v>M6</v>
          </cell>
        </row>
        <row r="105">
          <cell r="B105" t="str">
            <v>12495 DE 2021</v>
          </cell>
          <cell r="C105">
            <v>1121858318</v>
          </cell>
          <cell r="D105" t="str">
            <v>JESSIKA FERNANDA LEAL MARTINEZ</v>
          </cell>
          <cell r="E105" t="str">
            <v>Contrato de Prestación de Servicios Profesionales</v>
          </cell>
          <cell r="F105" t="str">
            <v>EL CONTRATISTA SE COMPROMETE CON LA UNIVERSIDAD DE LOS LLANOS A PRESTAR LOS SERVICIOS COMO PROFESIONAL EN FORMA EFICIENTE Y EFICAZ APOYANDO EL PROCESO DE AUTOEVALUACIÓN EN EL PROGRAMA DE CONTADURÍA PÚBLICA, EN EL MARCO DEL ASEGURAMIENTO DE LA CALIDAD ACADÉMICA</v>
          </cell>
          <cell r="G105">
            <v>44228</v>
          </cell>
          <cell r="H105">
            <v>8763844</v>
          </cell>
          <cell r="I105" t="str">
            <v xml:space="preserve">Cuatro (04) meses </v>
          </cell>
          <cell r="J105">
            <v>44228</v>
          </cell>
          <cell r="K105">
            <v>44347</v>
          </cell>
          <cell r="L105" t="str">
            <v>NO APLICA</v>
          </cell>
          <cell r="M105">
            <v>4</v>
          </cell>
          <cell r="N105">
            <v>2190961</v>
          </cell>
          <cell r="O105">
            <v>44228</v>
          </cell>
          <cell r="P105">
            <v>44255</v>
          </cell>
          <cell r="Q105">
            <v>2190961</v>
          </cell>
          <cell r="R105">
            <v>44256</v>
          </cell>
          <cell r="S105">
            <v>44286</v>
          </cell>
          <cell r="T105">
            <v>2190961</v>
          </cell>
          <cell r="U105">
            <v>44287</v>
          </cell>
          <cell r="V105">
            <v>44316</v>
          </cell>
          <cell r="W105">
            <v>2190961</v>
          </cell>
          <cell r="X105">
            <v>44317</v>
          </cell>
          <cell r="Y105">
            <v>44347</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t="str">
            <v>Vicerrectoría Académica</v>
          </cell>
          <cell r="AX105" t="str">
            <v xml:space="preserve">WILSON FERNANDO SALGADO CIFUENTES </v>
          </cell>
          <cell r="AY105" t="str">
            <v>Decano de la Facultad de Ciencias Económicas</v>
          </cell>
          <cell r="AZ105">
            <v>133</v>
          </cell>
          <cell r="BA105">
            <v>44228</v>
          </cell>
          <cell r="BB105">
            <v>17527688</v>
          </cell>
          <cell r="BC105">
            <v>448</v>
          </cell>
          <cell r="BD105">
            <v>44228</v>
          </cell>
          <cell r="BE105">
            <v>8763844</v>
          </cell>
          <cell r="BF105" t="str">
            <v xml:space="preserve">NOTIFICADO </v>
          </cell>
          <cell r="BG105">
            <v>0</v>
          </cell>
          <cell r="BH105">
            <v>0</v>
          </cell>
          <cell r="BI105">
            <v>0</v>
          </cell>
          <cell r="BJ105">
            <v>0</v>
          </cell>
          <cell r="BK105">
            <v>0</v>
          </cell>
          <cell r="BL105">
            <v>0</v>
          </cell>
          <cell r="BM105">
            <v>0</v>
          </cell>
          <cell r="BN105">
            <v>0</v>
          </cell>
          <cell r="BO105">
            <v>0</v>
          </cell>
          <cell r="BP105">
            <v>0</v>
          </cell>
          <cell r="BQ105">
            <v>0</v>
          </cell>
          <cell r="BR105">
            <v>1121858318.0999999</v>
          </cell>
          <cell r="BS105">
            <v>44228</v>
          </cell>
          <cell r="BT105">
            <v>756</v>
          </cell>
          <cell r="BU105" t="str">
            <v>50038</v>
          </cell>
          <cell r="BV105">
            <v>0</v>
          </cell>
          <cell r="BW105">
            <v>0</v>
          </cell>
          <cell r="BX105">
            <v>0</v>
          </cell>
          <cell r="BY105">
            <v>0</v>
          </cell>
          <cell r="BZ105">
            <v>0</v>
          </cell>
          <cell r="CA105">
            <v>0</v>
          </cell>
          <cell r="CB105">
            <v>8299</v>
          </cell>
          <cell r="CC105" t="str">
            <v>M6</v>
          </cell>
        </row>
        <row r="106">
          <cell r="B106" t="str">
            <v>12496 DE 2021</v>
          </cell>
          <cell r="C106">
            <v>1121933991</v>
          </cell>
          <cell r="D106" t="str">
            <v>LUCERITO DIAZ RINCON</v>
          </cell>
          <cell r="E106" t="str">
            <v>Contrato de Prestación de Servicios Profesionales</v>
          </cell>
          <cell r="F106" t="str">
            <v>EL CONTRATISTA SE COMPROMETE CON LA UNIVERSIDAD DE LOS LLANOS A PRESTAR LOS SERVICIOS COMO PROFESIONAL EN FORMA EFICIENTE Y EFICAZ APOYANDO EL PROCESO DE AUTOEVALUACIÓN EN EL PROGRAMA DE ESPECIALIZACIÓN EN GESTIÓN DE PROYECTOS, EN EL MARCO DEL ASEGURAMIENTO DE LA CALIDAD ACADÉMICA</v>
          </cell>
          <cell r="G106">
            <v>44228</v>
          </cell>
          <cell r="H106">
            <v>8763844</v>
          </cell>
          <cell r="I106" t="str">
            <v xml:space="preserve">Cuatro (04) meses </v>
          </cell>
          <cell r="J106">
            <v>44228</v>
          </cell>
          <cell r="K106">
            <v>44347</v>
          </cell>
          <cell r="L106" t="str">
            <v>NO APLICA</v>
          </cell>
          <cell r="M106">
            <v>4</v>
          </cell>
          <cell r="N106">
            <v>2190961</v>
          </cell>
          <cell r="O106">
            <v>44228</v>
          </cell>
          <cell r="P106">
            <v>44255</v>
          </cell>
          <cell r="Q106">
            <v>2190961</v>
          </cell>
          <cell r="R106">
            <v>44256</v>
          </cell>
          <cell r="S106">
            <v>44286</v>
          </cell>
          <cell r="T106">
            <v>2190961</v>
          </cell>
          <cell r="U106">
            <v>44287</v>
          </cell>
          <cell r="V106">
            <v>44316</v>
          </cell>
          <cell r="W106">
            <v>2190961</v>
          </cell>
          <cell r="X106">
            <v>44317</v>
          </cell>
          <cell r="Y106">
            <v>44347</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t="str">
            <v>Vicerrectoría Académica</v>
          </cell>
          <cell r="AX106" t="str">
            <v xml:space="preserve">WILSON FERNANDO SALGADO CIFUENTES </v>
          </cell>
          <cell r="AY106" t="str">
            <v>Decano de la Facultad de Ciencias Económicas</v>
          </cell>
          <cell r="AZ106">
            <v>133</v>
          </cell>
          <cell r="BA106">
            <v>44228</v>
          </cell>
          <cell r="BB106">
            <v>17527688</v>
          </cell>
          <cell r="BC106">
            <v>449</v>
          </cell>
          <cell r="BD106">
            <v>44228</v>
          </cell>
          <cell r="BE106">
            <v>8763844</v>
          </cell>
          <cell r="BF106" t="str">
            <v xml:space="preserve">NOTIFICADO </v>
          </cell>
          <cell r="BG106">
            <v>0</v>
          </cell>
          <cell r="BH106">
            <v>0</v>
          </cell>
          <cell r="BI106">
            <v>0</v>
          </cell>
          <cell r="BJ106">
            <v>0</v>
          </cell>
          <cell r="BK106">
            <v>0</v>
          </cell>
          <cell r="BL106">
            <v>0</v>
          </cell>
          <cell r="BM106">
            <v>0</v>
          </cell>
          <cell r="BN106">
            <v>0</v>
          </cell>
          <cell r="BO106">
            <v>0</v>
          </cell>
          <cell r="BP106">
            <v>0</v>
          </cell>
          <cell r="BQ106">
            <v>0</v>
          </cell>
          <cell r="BR106">
            <v>1121933991</v>
          </cell>
          <cell r="BS106">
            <v>44228</v>
          </cell>
          <cell r="BT106">
            <v>756</v>
          </cell>
          <cell r="BU106" t="str">
            <v>50038</v>
          </cell>
          <cell r="BV106">
            <v>0</v>
          </cell>
          <cell r="BW106">
            <v>0</v>
          </cell>
          <cell r="BX106">
            <v>0</v>
          </cell>
          <cell r="BY106">
            <v>0</v>
          </cell>
          <cell r="BZ106">
            <v>0</v>
          </cell>
          <cell r="CA106">
            <v>0</v>
          </cell>
          <cell r="CB106">
            <v>8299</v>
          </cell>
          <cell r="CC106" t="str">
            <v>M6</v>
          </cell>
        </row>
        <row r="107">
          <cell r="B107" t="str">
            <v>12498 DE 2021</v>
          </cell>
          <cell r="C107">
            <v>40398437</v>
          </cell>
          <cell r="D107" t="str">
            <v>DERLY LULIET AGUDELO BOBADILLA</v>
          </cell>
          <cell r="E107" t="str">
            <v>Contrato de Prestación de Servicios</v>
          </cell>
          <cell r="F107" t="str">
            <v>EL CONTRATISTA SE COMPROMETE CON LA UNIVERSIDAD DE LOS LLANOS A PRESTAR LOS SERVICIOS COMO TÉCNICO EN FORMA EFICIENTE Y EFICAZ APOYANDO EL FORTALECIMIENTOS DE LOS DIFERENTES PROCESOS EN EL DEPARTAMENTO DE PRODUCCIÓN ANIMAL DE LA FACULTAD DE CIENCIAS AGROPECUARIAS Y RECURSOS NATURALES.</v>
          </cell>
          <cell r="G107">
            <v>44228</v>
          </cell>
          <cell r="H107">
            <v>8566658</v>
          </cell>
          <cell r="I107" t="str">
            <v>Cuatro (04) meses y dieciocho (18) días calendario</v>
          </cell>
          <cell r="J107">
            <v>44228</v>
          </cell>
          <cell r="K107">
            <v>44365</v>
          </cell>
          <cell r="L107" t="str">
            <v>NO APLICA</v>
          </cell>
          <cell r="M107">
            <v>5</v>
          </cell>
          <cell r="N107">
            <v>1862317</v>
          </cell>
          <cell r="O107">
            <v>44228</v>
          </cell>
          <cell r="P107">
            <v>44255</v>
          </cell>
          <cell r="Q107">
            <v>1862317</v>
          </cell>
          <cell r="R107">
            <v>44256</v>
          </cell>
          <cell r="S107">
            <v>44286</v>
          </cell>
          <cell r="T107">
            <v>1862317</v>
          </cell>
          <cell r="U107">
            <v>44287</v>
          </cell>
          <cell r="V107">
            <v>44316</v>
          </cell>
          <cell r="W107">
            <v>1862317</v>
          </cell>
          <cell r="X107">
            <v>44317</v>
          </cell>
          <cell r="Y107">
            <v>44347</v>
          </cell>
          <cell r="Z107">
            <v>1117390</v>
          </cell>
          <cell r="AA107">
            <v>44348</v>
          </cell>
          <cell r="AB107">
            <v>44365</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t="str">
            <v>Facultad de Ciencias Agropecuarias y Recursos Naturales</v>
          </cell>
          <cell r="AX107" t="str">
            <v>CRISTÓBAL LUGO LÓPEZ</v>
          </cell>
          <cell r="AY107" t="str">
            <v>Decano de la Facultad de Ciencias Agropecuarias y Recursos Naturales</v>
          </cell>
          <cell r="AZ107">
            <v>131</v>
          </cell>
          <cell r="BA107">
            <v>44228</v>
          </cell>
          <cell r="BB107">
            <v>68533266</v>
          </cell>
          <cell r="BC107">
            <v>451</v>
          </cell>
          <cell r="BD107">
            <v>44228</v>
          </cell>
          <cell r="BE107">
            <v>8566658</v>
          </cell>
          <cell r="BF107" t="str">
            <v xml:space="preserve">NOTIFICADO </v>
          </cell>
          <cell r="BG107">
            <v>0</v>
          </cell>
          <cell r="BH107">
            <v>0</v>
          </cell>
          <cell r="BI107">
            <v>0</v>
          </cell>
          <cell r="BJ107">
            <v>0</v>
          </cell>
          <cell r="BK107">
            <v>0</v>
          </cell>
          <cell r="BL107">
            <v>0</v>
          </cell>
          <cell r="BM107">
            <v>0</v>
          </cell>
          <cell r="BN107">
            <v>0</v>
          </cell>
          <cell r="BO107">
            <v>0</v>
          </cell>
          <cell r="BP107">
            <v>0</v>
          </cell>
          <cell r="BQ107">
            <v>0</v>
          </cell>
          <cell r="BR107">
            <v>40398437.899999999</v>
          </cell>
          <cell r="BS107">
            <v>44228</v>
          </cell>
          <cell r="BT107">
            <v>26</v>
          </cell>
          <cell r="BU107" t="str">
            <v>54200</v>
          </cell>
          <cell r="BV107">
            <v>0</v>
          </cell>
          <cell r="BW107">
            <v>0</v>
          </cell>
          <cell r="BX107">
            <v>0</v>
          </cell>
          <cell r="BY107">
            <v>0</v>
          </cell>
          <cell r="BZ107">
            <v>0</v>
          </cell>
          <cell r="CA107">
            <v>0</v>
          </cell>
          <cell r="CB107">
            <v>7010</v>
          </cell>
          <cell r="CC107" t="str">
            <v>M6</v>
          </cell>
        </row>
        <row r="108">
          <cell r="B108" t="str">
            <v>12499 DE 2021</v>
          </cell>
          <cell r="C108">
            <v>1121860466</v>
          </cell>
          <cell r="D108" t="str">
            <v xml:space="preserve">MONICA TATIANA RIOBUENO BERNAL </v>
          </cell>
          <cell r="E108" t="str">
            <v>Contrato de Prestación de Servicios</v>
          </cell>
          <cell r="F108" t="str">
            <v>EL CONTRATISTA SE COMPROMETE CON LA UNIVERSIDAD DE LOS LLANOS A PRESTAR LOS SERVICIOS COMO TÉCNICO EN FORMA EFICIENTE Y EFICAZ APOYANDO EL FORTALECIMIENTO DE LOS DIFERENTES PROCESOS EN EL PROGRAMA DE INGENIERÍA AGRONÓMICA DE LA FACULTAD DE CIENCIAS AGROPECUARIAS Y RECURSOS NATURALES.</v>
          </cell>
          <cell r="G108">
            <v>44228</v>
          </cell>
          <cell r="H108">
            <v>8566658</v>
          </cell>
          <cell r="I108" t="str">
            <v>Cuatro (04) meses y dieciocho (18) días calendario</v>
          </cell>
          <cell r="J108">
            <v>44228</v>
          </cell>
          <cell r="K108">
            <v>44365</v>
          </cell>
          <cell r="L108" t="str">
            <v>NO APLICA</v>
          </cell>
          <cell r="M108">
            <v>5</v>
          </cell>
          <cell r="N108">
            <v>1862317</v>
          </cell>
          <cell r="O108">
            <v>44228</v>
          </cell>
          <cell r="P108">
            <v>44255</v>
          </cell>
          <cell r="Q108">
            <v>1862317</v>
          </cell>
          <cell r="R108">
            <v>44256</v>
          </cell>
          <cell r="S108">
            <v>44286</v>
          </cell>
          <cell r="T108">
            <v>1862317</v>
          </cell>
          <cell r="U108">
            <v>44287</v>
          </cell>
          <cell r="V108">
            <v>44316</v>
          </cell>
          <cell r="W108">
            <v>1862317</v>
          </cell>
          <cell r="X108">
            <v>44317</v>
          </cell>
          <cell r="Y108">
            <v>44347</v>
          </cell>
          <cell r="Z108">
            <v>1117390</v>
          </cell>
          <cell r="AA108">
            <v>44348</v>
          </cell>
          <cell r="AB108">
            <v>44365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t="str">
            <v>Facultad de Ciencias Agropecuarias y Recursos Naturales</v>
          </cell>
          <cell r="AX108" t="str">
            <v>CRISTÓBAL LUGO LÓPEZ</v>
          </cell>
          <cell r="AY108" t="str">
            <v>Decano de la Facultad de Ciencias Agropecuarias y Recursos Naturales</v>
          </cell>
          <cell r="AZ108">
            <v>131</v>
          </cell>
          <cell r="BA108">
            <v>44228</v>
          </cell>
          <cell r="BB108">
            <v>68533266</v>
          </cell>
          <cell r="BC108">
            <v>452</v>
          </cell>
          <cell r="BD108">
            <v>44228</v>
          </cell>
          <cell r="BE108">
            <v>8566658</v>
          </cell>
          <cell r="BF108" t="str">
            <v xml:space="preserve">NOTIFICADO </v>
          </cell>
          <cell r="BG108">
            <v>0</v>
          </cell>
          <cell r="BH108">
            <v>0</v>
          </cell>
          <cell r="BI108">
            <v>0</v>
          </cell>
          <cell r="BJ108">
            <v>0</v>
          </cell>
          <cell r="BK108">
            <v>0</v>
          </cell>
          <cell r="BL108">
            <v>0</v>
          </cell>
          <cell r="BM108">
            <v>0</v>
          </cell>
          <cell r="BN108">
            <v>0</v>
          </cell>
          <cell r="BO108">
            <v>0</v>
          </cell>
          <cell r="BP108">
            <v>0</v>
          </cell>
          <cell r="BQ108">
            <v>0</v>
          </cell>
          <cell r="BR108">
            <v>1121860466.8</v>
          </cell>
          <cell r="BS108">
            <v>44228</v>
          </cell>
          <cell r="BT108">
            <v>26</v>
          </cell>
          <cell r="BU108" t="str">
            <v>54200</v>
          </cell>
          <cell r="BV108">
            <v>0</v>
          </cell>
          <cell r="BW108">
            <v>0</v>
          </cell>
          <cell r="BX108">
            <v>0</v>
          </cell>
          <cell r="BY108">
            <v>0</v>
          </cell>
          <cell r="BZ108">
            <v>0</v>
          </cell>
          <cell r="CA108">
            <v>0</v>
          </cell>
          <cell r="CB108">
            <v>8299</v>
          </cell>
          <cell r="CC108" t="str">
            <v>M6</v>
          </cell>
        </row>
        <row r="109">
          <cell r="B109" t="str">
            <v>12500 DE 2021</v>
          </cell>
          <cell r="C109">
            <v>40325241</v>
          </cell>
          <cell r="D109" t="str">
            <v xml:space="preserve">ANGELICA ELIZABETH GONZALEZ REINA </v>
          </cell>
          <cell r="E109" t="str">
            <v>Contrato de Prestación de Servicios</v>
          </cell>
          <cell r="F109" t="str">
            <v>EL CONTRATISTA SE COMPROMETE CON LA UNIVERSIDAD DE LOS LLANOS A PRESTAR LOS SERVICIOS COMO TÉCNICO EN FORMA EFICIENTE Y EFICAZ APOYANDO EL FORTALECIMIENTO  DE LOS DIFERENTES PROCESOS EN EL PROGRAMA DE MEDICINA VETERINARIA Y ZOOTECNIA DE LA FACULTAD DE CIENCIAS AGROPECUARIAS Y RECURSOS NATURALES.</v>
          </cell>
          <cell r="G109">
            <v>44228</v>
          </cell>
          <cell r="H109">
            <v>8566658</v>
          </cell>
          <cell r="I109" t="str">
            <v>Cuatro (04) meses y dieciocho (18) días calendario</v>
          </cell>
          <cell r="J109">
            <v>44228</v>
          </cell>
          <cell r="K109">
            <v>44365</v>
          </cell>
          <cell r="L109" t="str">
            <v>NO APLICA</v>
          </cell>
          <cell r="M109">
            <v>5</v>
          </cell>
          <cell r="N109">
            <v>1862317</v>
          </cell>
          <cell r="O109">
            <v>44228</v>
          </cell>
          <cell r="P109">
            <v>44255</v>
          </cell>
          <cell r="Q109">
            <v>1862317</v>
          </cell>
          <cell r="R109">
            <v>44256</v>
          </cell>
          <cell r="S109">
            <v>44286</v>
          </cell>
          <cell r="T109">
            <v>1862317</v>
          </cell>
          <cell r="U109">
            <v>44287</v>
          </cell>
          <cell r="V109">
            <v>44316</v>
          </cell>
          <cell r="W109">
            <v>1862317</v>
          </cell>
          <cell r="X109">
            <v>44317</v>
          </cell>
          <cell r="Y109">
            <v>44347</v>
          </cell>
          <cell r="Z109">
            <v>1117390</v>
          </cell>
          <cell r="AA109">
            <v>44348</v>
          </cell>
          <cell r="AB109">
            <v>44365</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t="str">
            <v>Facultad de Ciencias Agropecuarias y Recursos Naturales</v>
          </cell>
          <cell r="AX109" t="str">
            <v>CRISTÓBAL LUGO LÓPEZ</v>
          </cell>
          <cell r="AY109" t="str">
            <v>Decano de la Facultad de Ciencias Agropecuarias y Recursos Naturales</v>
          </cell>
          <cell r="AZ109">
            <v>131</v>
          </cell>
          <cell r="BA109">
            <v>44228</v>
          </cell>
          <cell r="BB109">
            <v>68533266</v>
          </cell>
          <cell r="BC109">
            <v>453</v>
          </cell>
          <cell r="BD109">
            <v>44228</v>
          </cell>
          <cell r="BE109">
            <v>8566658</v>
          </cell>
          <cell r="BF109" t="str">
            <v xml:space="preserve">NOTIFICADO </v>
          </cell>
          <cell r="BG109">
            <v>0</v>
          </cell>
          <cell r="BH109">
            <v>0</v>
          </cell>
          <cell r="BI109">
            <v>0</v>
          </cell>
          <cell r="BJ109">
            <v>0</v>
          </cell>
          <cell r="BK109">
            <v>0</v>
          </cell>
          <cell r="BL109">
            <v>0</v>
          </cell>
          <cell r="BM109">
            <v>0</v>
          </cell>
          <cell r="BN109">
            <v>0</v>
          </cell>
          <cell r="BO109">
            <v>0</v>
          </cell>
          <cell r="BP109">
            <v>0</v>
          </cell>
          <cell r="BQ109">
            <v>0</v>
          </cell>
          <cell r="BR109">
            <v>40325241</v>
          </cell>
          <cell r="BS109">
            <v>44228</v>
          </cell>
          <cell r="BT109">
            <v>26</v>
          </cell>
          <cell r="BU109" t="str">
            <v>54200</v>
          </cell>
          <cell r="BV109">
            <v>0</v>
          </cell>
          <cell r="BW109">
            <v>0</v>
          </cell>
          <cell r="BX109">
            <v>0</v>
          </cell>
          <cell r="BY109">
            <v>0</v>
          </cell>
          <cell r="BZ109">
            <v>0</v>
          </cell>
          <cell r="CA109">
            <v>0</v>
          </cell>
          <cell r="CB109">
            <v>7500</v>
          </cell>
          <cell r="CC109" t="str">
            <v>M6</v>
          </cell>
        </row>
        <row r="110">
          <cell r="B110" t="str">
            <v>12503 DE 2021</v>
          </cell>
          <cell r="C110">
            <v>20638232</v>
          </cell>
          <cell r="D110" t="str">
            <v>MARTHA LILIANA PUENTES MARTIN</v>
          </cell>
          <cell r="E110" t="str">
            <v>Contrato de Prestación de Servicios</v>
          </cell>
          <cell r="F110" t="str">
            <v>EL CONTRATISTA SE COMPROMETE CON LA UNIVERSIDAD DE LOS LLANOS A PRESTAR LOS SERVICIOS COMO TÉCNICO EN FORMA EFICIENTE Y EFICAZ APOYANDO EL FORTALECIMIENTO DE LOS DIFERENTES PROCESOS EN LA ESCUELA DE CIENCIAS ANIMALES DE LA FACULTAD CIENCIAS AGROPECUARIAS Y RECURSOS NATURALES.</v>
          </cell>
          <cell r="G110">
            <v>44228</v>
          </cell>
          <cell r="H110">
            <v>8566658</v>
          </cell>
          <cell r="I110" t="str">
            <v>Cuatro (04) meses y dieciocho (18) días calendario</v>
          </cell>
          <cell r="J110">
            <v>44228</v>
          </cell>
          <cell r="K110">
            <v>44365</v>
          </cell>
          <cell r="L110" t="str">
            <v>NO APLICA</v>
          </cell>
          <cell r="M110">
            <v>5</v>
          </cell>
          <cell r="N110">
            <v>1862317</v>
          </cell>
          <cell r="O110">
            <v>44228</v>
          </cell>
          <cell r="P110">
            <v>44255</v>
          </cell>
          <cell r="Q110">
            <v>1862317</v>
          </cell>
          <cell r="R110">
            <v>44256</v>
          </cell>
          <cell r="S110">
            <v>44286</v>
          </cell>
          <cell r="T110">
            <v>1862317</v>
          </cell>
          <cell r="U110">
            <v>44287</v>
          </cell>
          <cell r="V110">
            <v>44316</v>
          </cell>
          <cell r="W110">
            <v>1862317</v>
          </cell>
          <cell r="X110">
            <v>44317</v>
          </cell>
          <cell r="Y110">
            <v>44347</v>
          </cell>
          <cell r="Z110">
            <v>1117390</v>
          </cell>
          <cell r="AA110">
            <v>44348</v>
          </cell>
          <cell r="AB110">
            <v>44365</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t="str">
            <v>Facultad de Ciencias Agropecuarias y Recursos Naturales</v>
          </cell>
          <cell r="AX110" t="str">
            <v>CRISTÓBAL LUGO LÓPEZ</v>
          </cell>
          <cell r="AY110" t="str">
            <v>Decano de la Facultad de Ciencias Agropecuarias y Recursos Naturales</v>
          </cell>
          <cell r="AZ110">
            <v>131</v>
          </cell>
          <cell r="BA110">
            <v>44228</v>
          </cell>
          <cell r="BB110">
            <v>68533266</v>
          </cell>
          <cell r="BC110">
            <v>456</v>
          </cell>
          <cell r="BD110">
            <v>44228</v>
          </cell>
          <cell r="BE110">
            <v>8566658</v>
          </cell>
          <cell r="BF110" t="str">
            <v xml:space="preserve">NOTIFICADO </v>
          </cell>
          <cell r="BG110">
            <v>0</v>
          </cell>
          <cell r="BH110">
            <v>0</v>
          </cell>
          <cell r="BI110">
            <v>0</v>
          </cell>
          <cell r="BJ110">
            <v>0</v>
          </cell>
          <cell r="BK110">
            <v>0</v>
          </cell>
          <cell r="BL110">
            <v>0</v>
          </cell>
          <cell r="BM110">
            <v>0</v>
          </cell>
          <cell r="BN110">
            <v>0</v>
          </cell>
          <cell r="BO110">
            <v>0</v>
          </cell>
          <cell r="BP110">
            <v>0</v>
          </cell>
          <cell r="BQ110">
            <v>0</v>
          </cell>
          <cell r="BR110">
            <v>20638232</v>
          </cell>
          <cell r="BS110">
            <v>44228</v>
          </cell>
          <cell r="BT110">
            <v>26</v>
          </cell>
          <cell r="BU110" t="str">
            <v>54200</v>
          </cell>
          <cell r="BV110">
            <v>0</v>
          </cell>
          <cell r="BW110">
            <v>0</v>
          </cell>
          <cell r="BX110">
            <v>0</v>
          </cell>
          <cell r="BY110">
            <v>0</v>
          </cell>
          <cell r="BZ110">
            <v>0</v>
          </cell>
          <cell r="CA110">
            <v>0</v>
          </cell>
          <cell r="CB110">
            <v>8299</v>
          </cell>
          <cell r="CC110" t="str">
            <v>M6</v>
          </cell>
        </row>
        <row r="111">
          <cell r="B111" t="str">
            <v>12504 DE 2021</v>
          </cell>
          <cell r="C111">
            <v>52580034</v>
          </cell>
          <cell r="D111" t="str">
            <v>SANDRA PATRICIA GARCIA</v>
          </cell>
          <cell r="E111" t="str">
            <v>Contrato de Prestación de Servicios</v>
          </cell>
          <cell r="F111" t="str">
            <v>EL CONTRATISTA SE COMPROMETE CON LA UNIVERSIDAD DE LOS LLANOS A PRESTAR LOS SERVICIOS EN FORMA EFICIENTE Y EFICAZ, APOYANDO EL FORTALECIMIENTO  DE LOS DIFERENTES PROCESOS EN EL PROGRAMA DE INGENIERÍA AGROINDUSTRIAL DE LA FACULTAD CIENCIAS AGROPECUARIAS Y RECURSOS NATURALES.</v>
          </cell>
          <cell r="G111">
            <v>44228</v>
          </cell>
          <cell r="H111">
            <v>8566658</v>
          </cell>
          <cell r="I111" t="str">
            <v>Cuatro (04) meses y dieciocho (18) días calendario</v>
          </cell>
          <cell r="J111">
            <v>44228</v>
          </cell>
          <cell r="K111">
            <v>44365</v>
          </cell>
          <cell r="L111" t="str">
            <v>NO APLICA</v>
          </cell>
          <cell r="M111">
            <v>5</v>
          </cell>
          <cell r="N111">
            <v>1862317</v>
          </cell>
          <cell r="O111">
            <v>44228</v>
          </cell>
          <cell r="P111">
            <v>44255</v>
          </cell>
          <cell r="Q111">
            <v>1862317</v>
          </cell>
          <cell r="R111">
            <v>44256</v>
          </cell>
          <cell r="S111">
            <v>44286</v>
          </cell>
          <cell r="T111">
            <v>1862317</v>
          </cell>
          <cell r="U111">
            <v>44287</v>
          </cell>
          <cell r="V111">
            <v>44316</v>
          </cell>
          <cell r="W111">
            <v>1862317</v>
          </cell>
          <cell r="X111">
            <v>44317</v>
          </cell>
          <cell r="Y111">
            <v>44347</v>
          </cell>
          <cell r="Z111">
            <v>1117390</v>
          </cell>
          <cell r="AA111">
            <v>44348</v>
          </cell>
          <cell r="AB111">
            <v>44365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t="str">
            <v>Facultad de Ciencias Agropecuarias y Recursos Naturales</v>
          </cell>
          <cell r="AX111" t="str">
            <v>CRISTÓBAL LUGO LÓPEZ</v>
          </cell>
          <cell r="AY111" t="str">
            <v>Decano de la Facultad de Ciencias Agropecuarias y Recursos Naturales</v>
          </cell>
          <cell r="AZ111">
            <v>131</v>
          </cell>
          <cell r="BA111">
            <v>44228</v>
          </cell>
          <cell r="BB111">
            <v>68533266</v>
          </cell>
          <cell r="BC111">
            <v>457</v>
          </cell>
          <cell r="BD111">
            <v>44228</v>
          </cell>
          <cell r="BE111">
            <v>8566658</v>
          </cell>
          <cell r="BF111" t="str">
            <v xml:space="preserve">NOTIFICADO </v>
          </cell>
          <cell r="BG111">
            <v>0</v>
          </cell>
          <cell r="BH111">
            <v>0</v>
          </cell>
          <cell r="BI111">
            <v>0</v>
          </cell>
          <cell r="BJ111">
            <v>0</v>
          </cell>
          <cell r="BK111">
            <v>0</v>
          </cell>
          <cell r="BL111">
            <v>0</v>
          </cell>
          <cell r="BM111">
            <v>0</v>
          </cell>
          <cell r="BN111">
            <v>0</v>
          </cell>
          <cell r="BO111">
            <v>0</v>
          </cell>
          <cell r="BP111">
            <v>0</v>
          </cell>
          <cell r="BQ111">
            <v>0</v>
          </cell>
          <cell r="BR111">
            <v>52580034</v>
          </cell>
          <cell r="BS111">
            <v>44228</v>
          </cell>
          <cell r="BT111">
            <v>26</v>
          </cell>
          <cell r="BU111" t="str">
            <v>54200</v>
          </cell>
          <cell r="BV111">
            <v>0</v>
          </cell>
          <cell r="BW111">
            <v>0</v>
          </cell>
          <cell r="BX111">
            <v>0</v>
          </cell>
          <cell r="BY111">
            <v>0</v>
          </cell>
          <cell r="BZ111">
            <v>0</v>
          </cell>
          <cell r="CA111">
            <v>0</v>
          </cell>
          <cell r="CB111">
            <v>8299</v>
          </cell>
          <cell r="CC111" t="str">
            <v>M6</v>
          </cell>
        </row>
        <row r="112">
          <cell r="B112" t="str">
            <v>12505 DE 2021</v>
          </cell>
          <cell r="C112">
            <v>1121888405</v>
          </cell>
          <cell r="D112" t="str">
            <v>CAMILO ANDRES DIAZ ARIAS</v>
          </cell>
          <cell r="E112" t="str">
            <v>Contrato de Prestación de Servicios</v>
          </cell>
          <cell r="F112" t="str">
            <v>EL CONTRATISTA SE COMPROMETE CON LA UNIVERSIDAD DE LOS LLANOS A PRESTAR LOS SERVICIOS COMO TÉCNICO EN FORMA EFICIENTE Y EFICAZ APOYANDO EL FORTALECIMIENTO DE LOS DIFERENTES PROCESOS EN EL CENTRO DE INVESTIGACIONES Y PROYECCIÓN SOCIAL DE LA FACULTAD DE CIENCIAS AGROPECUARIAS Y RECURSOS NATURALES</v>
          </cell>
          <cell r="G112">
            <v>44228</v>
          </cell>
          <cell r="H112">
            <v>8566658</v>
          </cell>
          <cell r="I112" t="str">
            <v>Cuatro (04) meses y dieciocho (18) días calendario</v>
          </cell>
          <cell r="J112">
            <v>44228</v>
          </cell>
          <cell r="K112">
            <v>44365</v>
          </cell>
          <cell r="L112" t="str">
            <v>NO APLICA</v>
          </cell>
          <cell r="M112">
            <v>5</v>
          </cell>
          <cell r="N112">
            <v>1862317</v>
          </cell>
          <cell r="O112">
            <v>44228</v>
          </cell>
          <cell r="P112">
            <v>44255</v>
          </cell>
          <cell r="Q112">
            <v>1862317</v>
          </cell>
          <cell r="R112">
            <v>44256</v>
          </cell>
          <cell r="S112">
            <v>44286</v>
          </cell>
          <cell r="T112">
            <v>1862317</v>
          </cell>
          <cell r="U112">
            <v>44287</v>
          </cell>
          <cell r="V112">
            <v>44316</v>
          </cell>
          <cell r="W112">
            <v>1862317</v>
          </cell>
          <cell r="X112">
            <v>44317</v>
          </cell>
          <cell r="Y112">
            <v>44347</v>
          </cell>
          <cell r="Z112">
            <v>1117390</v>
          </cell>
          <cell r="AA112">
            <v>44348</v>
          </cell>
          <cell r="AB112">
            <v>44365</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t="str">
            <v>Facultad de Ciencias Agropecuarias y Recursos Naturales</v>
          </cell>
          <cell r="AX112" t="str">
            <v>CRISTÓBAL LUGO LÓPEZ</v>
          </cell>
          <cell r="AY112" t="str">
            <v>Decano de la Facultad de Ciencias Agropecuarias y Recursos Naturales</v>
          </cell>
          <cell r="AZ112">
            <v>131</v>
          </cell>
          <cell r="BA112">
            <v>44228</v>
          </cell>
          <cell r="BB112">
            <v>68533266</v>
          </cell>
          <cell r="BC112">
            <v>458</v>
          </cell>
          <cell r="BD112">
            <v>44228</v>
          </cell>
          <cell r="BE112">
            <v>8566658</v>
          </cell>
          <cell r="BF112" t="str">
            <v xml:space="preserve">NOTIFICADO </v>
          </cell>
          <cell r="BG112">
            <v>0</v>
          </cell>
          <cell r="BH112">
            <v>0</v>
          </cell>
          <cell r="BI112">
            <v>0</v>
          </cell>
          <cell r="BJ112">
            <v>0</v>
          </cell>
          <cell r="BK112">
            <v>0</v>
          </cell>
          <cell r="BL112">
            <v>0</v>
          </cell>
          <cell r="BM112">
            <v>0</v>
          </cell>
          <cell r="BN112">
            <v>0</v>
          </cell>
          <cell r="BO112">
            <v>0</v>
          </cell>
          <cell r="BP112">
            <v>0</v>
          </cell>
          <cell r="BQ112">
            <v>0</v>
          </cell>
          <cell r="BR112">
            <v>1121888405</v>
          </cell>
          <cell r="BS112">
            <v>44228</v>
          </cell>
          <cell r="BT112">
            <v>26</v>
          </cell>
          <cell r="BU112" t="str">
            <v>54200</v>
          </cell>
          <cell r="BV112">
            <v>0</v>
          </cell>
          <cell r="BW112">
            <v>0</v>
          </cell>
          <cell r="BX112">
            <v>0</v>
          </cell>
          <cell r="BY112">
            <v>0</v>
          </cell>
          <cell r="BZ112">
            <v>0</v>
          </cell>
          <cell r="CA112">
            <v>0</v>
          </cell>
          <cell r="CB112">
            <v>8299</v>
          </cell>
          <cell r="CC112" t="str">
            <v>M6</v>
          </cell>
        </row>
        <row r="113">
          <cell r="B113" t="str">
            <v>12507 DE 2021</v>
          </cell>
          <cell r="C113">
            <v>1121936738</v>
          </cell>
          <cell r="D113" t="str">
            <v>KELLY ANGELICA SANCHEZ ORTIZ</v>
          </cell>
          <cell r="E113" t="str">
            <v>Contrato de Prestación de Servicios</v>
          </cell>
          <cell r="F113" t="str">
            <v>EL CONTRATISTA SE COMPROMETE CON LA UNIVERSIDAD DE LOS LLANOS A PRESTAR LOS SERVICIOS COMO TÉCNICO EN FORMA EFICIENTE Y EFICAZ APOYANDO EL FORTALECIMIENTO DE LOS DIFERENTES PROCESOS EN EL PROGRAMA DE INGENIERÍA DE SISTEMAS DE LA FACULTAD DE CIENCIAS BÁSICAS E INGENIERÍA.</v>
          </cell>
          <cell r="G113">
            <v>44228</v>
          </cell>
          <cell r="H113">
            <v>8566658</v>
          </cell>
          <cell r="I113" t="str">
            <v>Cuatro (04) meses y dieciocho (18) días calendario</v>
          </cell>
          <cell r="J113">
            <v>44228</v>
          </cell>
          <cell r="K113">
            <v>44365</v>
          </cell>
          <cell r="L113" t="str">
            <v>NO APLICA</v>
          </cell>
          <cell r="M113">
            <v>5</v>
          </cell>
          <cell r="N113">
            <v>1862317</v>
          </cell>
          <cell r="O113">
            <v>44228</v>
          </cell>
          <cell r="P113">
            <v>44255</v>
          </cell>
          <cell r="Q113">
            <v>1862317</v>
          </cell>
          <cell r="R113">
            <v>44256</v>
          </cell>
          <cell r="S113">
            <v>44286</v>
          </cell>
          <cell r="T113">
            <v>1862317</v>
          </cell>
          <cell r="U113">
            <v>44287</v>
          </cell>
          <cell r="V113">
            <v>44316</v>
          </cell>
          <cell r="W113">
            <v>1862317</v>
          </cell>
          <cell r="X113">
            <v>44317</v>
          </cell>
          <cell r="Y113">
            <v>44347</v>
          </cell>
          <cell r="Z113">
            <v>1117390</v>
          </cell>
          <cell r="AA113">
            <v>44348</v>
          </cell>
          <cell r="AB113">
            <v>44365</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t="str">
            <v>Facultad de Ciencias Básicas e Ingeniería</v>
          </cell>
          <cell r="AX113" t="str">
            <v xml:space="preserve">OMAR YESID BELTRÁN GUTIÉRREZ </v>
          </cell>
          <cell r="AY113" t="str">
            <v>Decano de la Facultad de Ciencias Básicas e Ingeniería</v>
          </cell>
          <cell r="AZ113">
            <v>129</v>
          </cell>
          <cell r="BA113">
            <v>44228</v>
          </cell>
          <cell r="BB113">
            <v>51399949</v>
          </cell>
          <cell r="BC113">
            <v>460</v>
          </cell>
          <cell r="BD113">
            <v>44228</v>
          </cell>
          <cell r="BE113">
            <v>8566658</v>
          </cell>
          <cell r="BF113" t="str">
            <v xml:space="preserve">NOTIFICADO </v>
          </cell>
          <cell r="BG113">
            <v>0</v>
          </cell>
          <cell r="BH113">
            <v>0</v>
          </cell>
          <cell r="BI113">
            <v>0</v>
          </cell>
          <cell r="BJ113">
            <v>0</v>
          </cell>
          <cell r="BK113">
            <v>0</v>
          </cell>
          <cell r="BL113">
            <v>0</v>
          </cell>
          <cell r="BM113">
            <v>0</v>
          </cell>
          <cell r="BN113">
            <v>0</v>
          </cell>
          <cell r="BO113">
            <v>0</v>
          </cell>
          <cell r="BP113">
            <v>0</v>
          </cell>
          <cell r="BQ113">
            <v>0</v>
          </cell>
          <cell r="BR113">
            <v>1121936738.4000001</v>
          </cell>
          <cell r="BS113">
            <v>44228</v>
          </cell>
          <cell r="BT113">
            <v>138</v>
          </cell>
          <cell r="BU113" t="str">
            <v>57200</v>
          </cell>
          <cell r="BV113">
            <v>0</v>
          </cell>
          <cell r="BW113">
            <v>0</v>
          </cell>
          <cell r="BX113">
            <v>0</v>
          </cell>
          <cell r="BY113">
            <v>0</v>
          </cell>
          <cell r="BZ113">
            <v>0</v>
          </cell>
          <cell r="CA113">
            <v>0</v>
          </cell>
          <cell r="CB113">
            <v>7490</v>
          </cell>
          <cell r="CC113" t="str">
            <v>M6</v>
          </cell>
        </row>
        <row r="114">
          <cell r="B114" t="str">
            <v>12508 DE 2021</v>
          </cell>
          <cell r="C114">
            <v>40187704</v>
          </cell>
          <cell r="D114" t="str">
            <v>LADY YALILE VALDES HERRERA</v>
          </cell>
          <cell r="E114" t="str">
            <v xml:space="preserve">Contrato de Prestación de Servicios </v>
          </cell>
          <cell r="F114" t="str">
            <v>EL CONTRATISTA SE COMPROMETE CON LA UNIVERSIDAD DE LOS LLANOS A PRESTAR LOS SERVICIOS COMO TÉCNICO EN FORMA EFICIENTE Y EFICAZ APOYANDO EL FORTALECIMIENTO DE LOS DIFERENTES PROCESOS DEL CENTRO DE PROYECCIÓN SOCIAL Y CENTRO DE INVESTIGACIONES DE LA FACULTAD DE CIENCIAS BÁSICAS E INGENIERÍA.</v>
          </cell>
          <cell r="G114">
            <v>44228</v>
          </cell>
          <cell r="H114">
            <v>8566658</v>
          </cell>
          <cell r="I114" t="str">
            <v>Cuatro (04) meses y dieciocho (18) días calendario</v>
          </cell>
          <cell r="J114">
            <v>44228</v>
          </cell>
          <cell r="K114">
            <v>44365</v>
          </cell>
          <cell r="L114" t="str">
            <v>NO APLICA</v>
          </cell>
          <cell r="M114">
            <v>5</v>
          </cell>
          <cell r="N114">
            <v>1862317</v>
          </cell>
          <cell r="O114">
            <v>44228</v>
          </cell>
          <cell r="P114">
            <v>44255</v>
          </cell>
          <cell r="Q114">
            <v>1862317</v>
          </cell>
          <cell r="R114">
            <v>44256</v>
          </cell>
          <cell r="S114">
            <v>44286</v>
          </cell>
          <cell r="T114">
            <v>1862317</v>
          </cell>
          <cell r="U114">
            <v>44287</v>
          </cell>
          <cell r="V114">
            <v>44316</v>
          </cell>
          <cell r="W114">
            <v>1862317</v>
          </cell>
          <cell r="X114">
            <v>44317</v>
          </cell>
          <cell r="Y114">
            <v>44347</v>
          </cell>
          <cell r="Z114">
            <v>1117390</v>
          </cell>
          <cell r="AA114">
            <v>44348</v>
          </cell>
          <cell r="AB114">
            <v>44365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t="str">
            <v>Facultad de Ciencias Básicas e Ingeniería</v>
          </cell>
          <cell r="AX114" t="str">
            <v xml:space="preserve">OMAR YESID BELTRÁN GUTIÉRREZ </v>
          </cell>
          <cell r="AY114" t="str">
            <v>Decano de la Facultad de Ciencias Básicas e Ingeniería</v>
          </cell>
          <cell r="AZ114">
            <v>129</v>
          </cell>
          <cell r="BA114">
            <v>44228</v>
          </cell>
          <cell r="BB114">
            <v>51399949</v>
          </cell>
          <cell r="BC114">
            <v>461</v>
          </cell>
          <cell r="BD114">
            <v>44228</v>
          </cell>
          <cell r="BE114">
            <v>8566658</v>
          </cell>
          <cell r="BF114" t="str">
            <v xml:space="preserve">NOTIFICADO </v>
          </cell>
          <cell r="BG114">
            <v>0</v>
          </cell>
          <cell r="BH114">
            <v>0</v>
          </cell>
          <cell r="BI114">
            <v>0</v>
          </cell>
          <cell r="BJ114">
            <v>0</v>
          </cell>
          <cell r="BK114">
            <v>0</v>
          </cell>
          <cell r="BL114">
            <v>0</v>
          </cell>
          <cell r="BM114">
            <v>0</v>
          </cell>
          <cell r="BN114">
            <v>0</v>
          </cell>
          <cell r="BO114">
            <v>0</v>
          </cell>
          <cell r="BP114">
            <v>0</v>
          </cell>
          <cell r="BQ114">
            <v>0</v>
          </cell>
          <cell r="BR114">
            <v>40187704</v>
          </cell>
          <cell r="BS114">
            <v>44228</v>
          </cell>
          <cell r="BT114">
            <v>138</v>
          </cell>
          <cell r="BU114" t="str">
            <v>57200</v>
          </cell>
          <cell r="BV114">
            <v>0</v>
          </cell>
          <cell r="BW114">
            <v>0</v>
          </cell>
          <cell r="BX114">
            <v>0</v>
          </cell>
          <cell r="BY114">
            <v>0</v>
          </cell>
          <cell r="BZ114">
            <v>0</v>
          </cell>
          <cell r="CA114">
            <v>0</v>
          </cell>
          <cell r="CB114">
            <v>7020</v>
          </cell>
          <cell r="CC114" t="str">
            <v>M5</v>
          </cell>
        </row>
        <row r="115">
          <cell r="B115" t="str">
            <v>12509 DE 2021</v>
          </cell>
          <cell r="C115">
            <v>1121897410</v>
          </cell>
          <cell r="D115" t="str">
            <v xml:space="preserve">MARIA ALEJANDRA VELOZA BARRETO </v>
          </cell>
          <cell r="E115" t="str">
            <v>Contrato de Prestación de Servicios</v>
          </cell>
          <cell r="F115" t="str">
            <v>EL CONTRATISTA SE COMPROMETE CON LA UNIVERSIDAD DE LOS LLANOS A PRESTAR LOS SERVICIOS COMO TÉCNICO EN FORMA EFICIENTE Y EFICAZ APOYANDO EL FORTALECIMIENTO DE LOS DIFERENTES PROCESOS EN EL DEPARTAMENTO DE BIOLOGÍA Y QUÍMICA Y EL DEPARTAMENTO DE FÍSICA Y MATEMÁTICAS DE LA FACULTAD DE CIENCIAS BÁSICAS E INGENIERÍA.</v>
          </cell>
          <cell r="G115">
            <v>44228</v>
          </cell>
          <cell r="H115">
            <v>8566658</v>
          </cell>
          <cell r="I115" t="str">
            <v>Cuatro (04) meses y dieciocho (18) días calendario</v>
          </cell>
          <cell r="J115">
            <v>44228</v>
          </cell>
          <cell r="K115">
            <v>44365</v>
          </cell>
          <cell r="L115" t="str">
            <v>NO APLICA</v>
          </cell>
          <cell r="M115">
            <v>5</v>
          </cell>
          <cell r="N115">
            <v>1862317</v>
          </cell>
          <cell r="O115">
            <v>44228</v>
          </cell>
          <cell r="P115">
            <v>44255</v>
          </cell>
          <cell r="Q115">
            <v>1862317</v>
          </cell>
          <cell r="R115">
            <v>44256</v>
          </cell>
          <cell r="S115">
            <v>44286</v>
          </cell>
          <cell r="T115">
            <v>1862317</v>
          </cell>
          <cell r="U115">
            <v>44287</v>
          </cell>
          <cell r="V115">
            <v>44316</v>
          </cell>
          <cell r="W115">
            <v>1862317</v>
          </cell>
          <cell r="X115">
            <v>44317</v>
          </cell>
          <cell r="Y115">
            <v>44347</v>
          </cell>
          <cell r="Z115">
            <v>1117390</v>
          </cell>
          <cell r="AA115">
            <v>44348</v>
          </cell>
          <cell r="AB115">
            <v>44365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t="str">
            <v>Facultad de Ciencias Básicas e Ingeniería</v>
          </cell>
          <cell r="AX115" t="str">
            <v xml:space="preserve">OMAR YESID BELTRÁN GUTIÉRREZ </v>
          </cell>
          <cell r="AY115" t="str">
            <v>Decano de la Facultad de Ciencias Básicas e Ingeniería</v>
          </cell>
          <cell r="AZ115">
            <v>129</v>
          </cell>
          <cell r="BA115">
            <v>44228</v>
          </cell>
          <cell r="BB115">
            <v>51399949</v>
          </cell>
          <cell r="BC115">
            <v>462</v>
          </cell>
          <cell r="BD115">
            <v>44228</v>
          </cell>
          <cell r="BE115">
            <v>8566658</v>
          </cell>
          <cell r="BF115" t="str">
            <v xml:space="preserve">NOTIFICADO </v>
          </cell>
          <cell r="BG115">
            <v>0</v>
          </cell>
          <cell r="BH115">
            <v>0</v>
          </cell>
          <cell r="BI115">
            <v>0</v>
          </cell>
          <cell r="BJ115">
            <v>0</v>
          </cell>
          <cell r="BK115">
            <v>0</v>
          </cell>
          <cell r="BL115">
            <v>0</v>
          </cell>
          <cell r="BM115">
            <v>0</v>
          </cell>
          <cell r="BN115">
            <v>0</v>
          </cell>
          <cell r="BO115">
            <v>0</v>
          </cell>
          <cell r="BP115">
            <v>0</v>
          </cell>
          <cell r="BQ115">
            <v>0</v>
          </cell>
          <cell r="BR115">
            <v>1121897410.5999999</v>
          </cell>
          <cell r="BS115">
            <v>44228</v>
          </cell>
          <cell r="BT115">
            <v>138</v>
          </cell>
          <cell r="BU115" t="str">
            <v>57200</v>
          </cell>
          <cell r="BV115">
            <v>0</v>
          </cell>
          <cell r="BW115">
            <v>0</v>
          </cell>
          <cell r="BX115">
            <v>0</v>
          </cell>
          <cell r="BY115">
            <v>0</v>
          </cell>
          <cell r="BZ115">
            <v>0</v>
          </cell>
          <cell r="CA115">
            <v>0</v>
          </cell>
          <cell r="CB115">
            <v>8299</v>
          </cell>
          <cell r="CC115" t="str">
            <v>M6</v>
          </cell>
        </row>
        <row r="116">
          <cell r="B116" t="str">
            <v>12510 DE 2021</v>
          </cell>
          <cell r="C116">
            <v>1121834306</v>
          </cell>
          <cell r="D116" t="str">
            <v>SINDY YULEIDY LINARES ROA</v>
          </cell>
          <cell r="E116" t="str">
            <v>Contrato de Prestación de Servicios</v>
          </cell>
          <cell r="F116" t="str">
            <v>EL CONTRATISTA SE COMPROMETE CON LA UNIVERSIDAD DE LOS LLANOS A PRESTAR LOS SERVICIOS COMO TÉCNICO EN FORMA EFICIENTE Y EFICAZ APOYANDO EL FORTALECIMIENTO DE LOS DIFERENTES PROCESOS DE LA ESCUELA DE INGENIERÍA DE LA FACULTAD DE CIENCIAS BÁSICAS E INGENIERÍA.</v>
          </cell>
          <cell r="G116">
            <v>44228</v>
          </cell>
          <cell r="H116">
            <v>8566658</v>
          </cell>
          <cell r="I116" t="str">
            <v>Cuatro (04) meses y dieciocho (18) días calendario</v>
          </cell>
          <cell r="J116">
            <v>44228</v>
          </cell>
          <cell r="K116">
            <v>44365</v>
          </cell>
          <cell r="L116" t="str">
            <v>NO APLICA</v>
          </cell>
          <cell r="M116">
            <v>5</v>
          </cell>
          <cell r="N116">
            <v>1862317</v>
          </cell>
          <cell r="O116">
            <v>44228</v>
          </cell>
          <cell r="P116">
            <v>44255</v>
          </cell>
          <cell r="Q116">
            <v>1862317</v>
          </cell>
          <cell r="R116">
            <v>44256</v>
          </cell>
          <cell r="S116">
            <v>44286</v>
          </cell>
          <cell r="T116">
            <v>1862317</v>
          </cell>
          <cell r="U116">
            <v>44287</v>
          </cell>
          <cell r="V116">
            <v>44316</v>
          </cell>
          <cell r="W116">
            <v>1862317</v>
          </cell>
          <cell r="X116">
            <v>44317</v>
          </cell>
          <cell r="Y116">
            <v>44347</v>
          </cell>
          <cell r="Z116">
            <v>1117390</v>
          </cell>
          <cell r="AA116">
            <v>44348</v>
          </cell>
          <cell r="AB116">
            <v>44365</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t="str">
            <v>Facultad de Ciencias Básicas e Ingeniería</v>
          </cell>
          <cell r="AX116" t="str">
            <v xml:space="preserve">OMAR YESID BELTRÁN GUTIÉRREZ </v>
          </cell>
          <cell r="AY116" t="str">
            <v>Decano de la Facultad de Ciencias Básicas e Ingeniería</v>
          </cell>
          <cell r="AZ116">
            <v>129</v>
          </cell>
          <cell r="BA116">
            <v>44228</v>
          </cell>
          <cell r="BB116">
            <v>51399949</v>
          </cell>
          <cell r="BC116">
            <v>463</v>
          </cell>
          <cell r="BD116">
            <v>44228</v>
          </cell>
          <cell r="BE116">
            <v>8566658</v>
          </cell>
          <cell r="BF116" t="str">
            <v xml:space="preserve">NOTIFICADO </v>
          </cell>
          <cell r="BG116">
            <v>0</v>
          </cell>
          <cell r="BH116">
            <v>0</v>
          </cell>
          <cell r="BI116">
            <v>0</v>
          </cell>
          <cell r="BJ116">
            <v>0</v>
          </cell>
          <cell r="BK116">
            <v>0</v>
          </cell>
          <cell r="BL116">
            <v>0</v>
          </cell>
          <cell r="BM116">
            <v>0</v>
          </cell>
          <cell r="BN116">
            <v>0</v>
          </cell>
          <cell r="BO116">
            <v>0</v>
          </cell>
          <cell r="BP116">
            <v>0</v>
          </cell>
          <cell r="BQ116">
            <v>0</v>
          </cell>
          <cell r="BR116">
            <v>1121834306</v>
          </cell>
          <cell r="BS116">
            <v>44228</v>
          </cell>
          <cell r="BT116">
            <v>138</v>
          </cell>
          <cell r="BU116" t="str">
            <v>57200</v>
          </cell>
          <cell r="BV116">
            <v>0</v>
          </cell>
          <cell r="BW116">
            <v>0</v>
          </cell>
          <cell r="BX116">
            <v>0</v>
          </cell>
          <cell r="BY116">
            <v>0</v>
          </cell>
          <cell r="BZ116">
            <v>0</v>
          </cell>
          <cell r="CA116">
            <v>0</v>
          </cell>
          <cell r="CB116">
            <v>8299</v>
          </cell>
          <cell r="CC116" t="str">
            <v>M6</v>
          </cell>
        </row>
        <row r="117">
          <cell r="B117" t="str">
            <v>12511 DE 2021</v>
          </cell>
          <cell r="C117">
            <v>1121884269</v>
          </cell>
          <cell r="D117" t="str">
            <v>SANDRA LORENA GOMEZ VALBUENA</v>
          </cell>
          <cell r="E117" t="str">
            <v>Contrato de Prestación de Servicios</v>
          </cell>
          <cell r="F117" t="str">
            <v>EL CONTRATISTA SE COMPROMETE CON LA UNIVERSIDAD DE LOS LLANOS A PRESTAR LOS SERVICIOS COMO TÉCNICO EN FORMA EFICIENTE Y EFICAZ APOYANDO EL FORTALECIMIENTO DE LOS DIFERENTES PROCESOS EN EL PROGRAMA DE BIOLOGÍA DE LA FACULTAD DE CIENCIAS BÁSICAS E INGENIERÍA.</v>
          </cell>
          <cell r="G117">
            <v>44228</v>
          </cell>
          <cell r="H117">
            <v>8566658</v>
          </cell>
          <cell r="I117" t="str">
            <v>Cuatro (04) meses y dieciocho (18) días calendario</v>
          </cell>
          <cell r="J117">
            <v>44228</v>
          </cell>
          <cell r="K117">
            <v>44365</v>
          </cell>
          <cell r="L117" t="str">
            <v>NO APLICA</v>
          </cell>
          <cell r="M117">
            <v>5</v>
          </cell>
          <cell r="N117">
            <v>1862317</v>
          </cell>
          <cell r="O117">
            <v>44228</v>
          </cell>
          <cell r="P117">
            <v>44255</v>
          </cell>
          <cell r="Q117">
            <v>1862317</v>
          </cell>
          <cell r="R117">
            <v>44256</v>
          </cell>
          <cell r="S117">
            <v>44286</v>
          </cell>
          <cell r="T117">
            <v>1862317</v>
          </cell>
          <cell r="U117">
            <v>44287</v>
          </cell>
          <cell r="V117">
            <v>44316</v>
          </cell>
          <cell r="W117">
            <v>1862317</v>
          </cell>
          <cell r="X117">
            <v>44317</v>
          </cell>
          <cell r="Y117">
            <v>44347</v>
          </cell>
          <cell r="Z117">
            <v>1117390</v>
          </cell>
          <cell r="AA117">
            <v>44348</v>
          </cell>
          <cell r="AB117">
            <v>44365</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t="str">
            <v>Facultad de Ciencias Básicas e Ingeniería</v>
          </cell>
          <cell r="AX117" t="str">
            <v xml:space="preserve">OMAR YESID BELTRÁN GUTIÉRREZ </v>
          </cell>
          <cell r="AY117" t="str">
            <v>Decano de la Facultad de Ciencias Básicas e Ingeniería</v>
          </cell>
          <cell r="AZ117">
            <v>129</v>
          </cell>
          <cell r="BA117">
            <v>44228</v>
          </cell>
          <cell r="BB117">
            <v>51399949</v>
          </cell>
          <cell r="BC117">
            <v>464</v>
          </cell>
          <cell r="BD117">
            <v>44228</v>
          </cell>
          <cell r="BE117">
            <v>8566658</v>
          </cell>
          <cell r="BF117" t="str">
            <v xml:space="preserve">NOTIFICADO </v>
          </cell>
          <cell r="BG117">
            <v>0</v>
          </cell>
          <cell r="BH117">
            <v>0</v>
          </cell>
          <cell r="BI117">
            <v>0</v>
          </cell>
          <cell r="BJ117">
            <v>0</v>
          </cell>
          <cell r="BK117">
            <v>0</v>
          </cell>
          <cell r="BL117">
            <v>0</v>
          </cell>
          <cell r="BM117">
            <v>0</v>
          </cell>
          <cell r="BN117">
            <v>0</v>
          </cell>
          <cell r="BO117">
            <v>0</v>
          </cell>
          <cell r="BP117">
            <v>0</v>
          </cell>
          <cell r="BQ117">
            <v>0</v>
          </cell>
          <cell r="BR117">
            <v>1121884269</v>
          </cell>
          <cell r="BS117">
            <v>44228</v>
          </cell>
          <cell r="BT117">
            <v>138</v>
          </cell>
          <cell r="BU117" t="str">
            <v>57200</v>
          </cell>
          <cell r="BV117">
            <v>0</v>
          </cell>
          <cell r="BW117">
            <v>0</v>
          </cell>
          <cell r="BX117">
            <v>0</v>
          </cell>
          <cell r="BY117">
            <v>0</v>
          </cell>
          <cell r="BZ117">
            <v>0</v>
          </cell>
          <cell r="CA117">
            <v>0</v>
          </cell>
          <cell r="CB117">
            <v>7490</v>
          </cell>
          <cell r="CC117" t="str">
            <v>M6</v>
          </cell>
        </row>
        <row r="118">
          <cell r="B118" t="str">
            <v>12512 DE 2021</v>
          </cell>
          <cell r="C118">
            <v>1121934201</v>
          </cell>
          <cell r="D118" t="str">
            <v xml:space="preserve">LINA MARIA MORALES GAVANZO </v>
          </cell>
          <cell r="E118" t="str">
            <v>Contrato de Prestación de Servicios</v>
          </cell>
          <cell r="F118" t="str">
            <v>EL CONTRATISTA SE COMPROMETE CON LA UNIVERSIDAD DE LOS LLANOS A PRESTAR LOS SERVICIOS COMO TÉCNICO EN FORMA EFICIENTE Y EFICAZ APOYANDO EL FORTALECIMIENTO DE LOS DIFERENTES PROCESOS DEL PROGRAMA DE CONTADURÍA PÚBLICA DE LA FACULTAD DE CIENCIAS ECONÓMICAS.</v>
          </cell>
          <cell r="G118">
            <v>44228</v>
          </cell>
          <cell r="H118">
            <v>8566658</v>
          </cell>
          <cell r="I118" t="str">
            <v>Cuatro (04) meses y dieciocho (18) días calendario</v>
          </cell>
          <cell r="J118">
            <v>44228</v>
          </cell>
          <cell r="K118">
            <v>44365</v>
          </cell>
          <cell r="L118" t="str">
            <v>NO APLICA</v>
          </cell>
          <cell r="M118">
            <v>5</v>
          </cell>
          <cell r="N118">
            <v>1862317</v>
          </cell>
          <cell r="O118">
            <v>44228</v>
          </cell>
          <cell r="P118">
            <v>44255</v>
          </cell>
          <cell r="Q118">
            <v>1862317</v>
          </cell>
          <cell r="R118">
            <v>44256</v>
          </cell>
          <cell r="S118">
            <v>44286</v>
          </cell>
          <cell r="T118">
            <v>1862317</v>
          </cell>
          <cell r="U118">
            <v>44287</v>
          </cell>
          <cell r="V118">
            <v>44316</v>
          </cell>
          <cell r="W118">
            <v>1862317</v>
          </cell>
          <cell r="X118">
            <v>44317</v>
          </cell>
          <cell r="Y118">
            <v>44347</v>
          </cell>
          <cell r="Z118">
            <v>1117390</v>
          </cell>
          <cell r="AA118">
            <v>44348</v>
          </cell>
          <cell r="AB118">
            <v>44365</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t="str">
            <v>Facultad de Ciencias Económicas</v>
          </cell>
          <cell r="AX118" t="str">
            <v>ERNESTO LEONEL CHAVEZ HERNANDEZ</v>
          </cell>
          <cell r="AY118" t="str">
            <v>En Funciones de Decano de la Facultad de Ciencias Económicas</v>
          </cell>
          <cell r="AZ118">
            <v>130</v>
          </cell>
          <cell r="BA118">
            <v>44228</v>
          </cell>
          <cell r="BB118">
            <v>59966607</v>
          </cell>
          <cell r="BC118">
            <v>465</v>
          </cell>
          <cell r="BD118">
            <v>44228</v>
          </cell>
          <cell r="BE118">
            <v>8566658</v>
          </cell>
          <cell r="BF118" t="str">
            <v xml:space="preserve">NOTIFICADO </v>
          </cell>
          <cell r="BG118">
            <v>0</v>
          </cell>
          <cell r="BH118">
            <v>0</v>
          </cell>
          <cell r="BI118">
            <v>0</v>
          </cell>
          <cell r="BJ118">
            <v>0</v>
          </cell>
          <cell r="BK118">
            <v>0</v>
          </cell>
          <cell r="BL118">
            <v>0</v>
          </cell>
          <cell r="BM118">
            <v>0</v>
          </cell>
          <cell r="BN118">
            <v>0</v>
          </cell>
          <cell r="BO118">
            <v>0</v>
          </cell>
          <cell r="BP118">
            <v>0</v>
          </cell>
          <cell r="BQ118">
            <v>0</v>
          </cell>
          <cell r="BR118">
            <v>1121934201.2</v>
          </cell>
          <cell r="BS118">
            <v>44228</v>
          </cell>
          <cell r="BT118">
            <v>110</v>
          </cell>
          <cell r="BU118" t="str">
            <v>58200</v>
          </cell>
          <cell r="BV118">
            <v>0</v>
          </cell>
          <cell r="BW118">
            <v>0</v>
          </cell>
          <cell r="BX118">
            <v>0</v>
          </cell>
          <cell r="BY118">
            <v>0</v>
          </cell>
          <cell r="BZ118">
            <v>0</v>
          </cell>
          <cell r="CA118">
            <v>0</v>
          </cell>
          <cell r="CB118">
            <v>8299</v>
          </cell>
          <cell r="CC118" t="str">
            <v>M6</v>
          </cell>
        </row>
        <row r="119">
          <cell r="B119" t="str">
            <v>12513 DE 2021</v>
          </cell>
          <cell r="C119">
            <v>30083797</v>
          </cell>
          <cell r="D119" t="str">
            <v>YAMILE EXADIS ROJAS BULLA</v>
          </cell>
          <cell r="E119" t="str">
            <v>Contrato de Prestación de Servicios</v>
          </cell>
          <cell r="F119" t="str">
            <v>EL CONTRATISTA SE COMPROMETE CON LA UNIVERSIDAD DE LOS LLANOS A PRESTAR LOS SERVICIOS COMO TÉCNICO EN FORMA EFICIENTE Y EFICAZ APOYANDO EL FORTALECIMIENTO DE LOS DIFERENTES PROCESOS DEL PROGRAMA DE ECONOMÍA DE LA FACULTAD DE CIENCIAS ECONÓMICAS.</v>
          </cell>
          <cell r="G119">
            <v>44228</v>
          </cell>
          <cell r="H119">
            <v>8566658</v>
          </cell>
          <cell r="I119" t="str">
            <v>Cuatro (04) meses y dieciocho (18) días calendario</v>
          </cell>
          <cell r="J119">
            <v>44228</v>
          </cell>
          <cell r="K119">
            <v>44365</v>
          </cell>
          <cell r="L119" t="str">
            <v>NO APLICA</v>
          </cell>
          <cell r="M119">
            <v>5</v>
          </cell>
          <cell r="N119">
            <v>1862317</v>
          </cell>
          <cell r="O119">
            <v>44228</v>
          </cell>
          <cell r="P119">
            <v>44255</v>
          </cell>
          <cell r="Q119">
            <v>1862317</v>
          </cell>
          <cell r="R119">
            <v>44256</v>
          </cell>
          <cell r="S119">
            <v>44286</v>
          </cell>
          <cell r="T119">
            <v>1862317</v>
          </cell>
          <cell r="U119">
            <v>44287</v>
          </cell>
          <cell r="V119">
            <v>44316</v>
          </cell>
          <cell r="W119">
            <v>1862317</v>
          </cell>
          <cell r="X119">
            <v>44317</v>
          </cell>
          <cell r="Y119">
            <v>44347</v>
          </cell>
          <cell r="Z119">
            <v>1117390</v>
          </cell>
          <cell r="AA119">
            <v>44348</v>
          </cell>
          <cell r="AB119">
            <v>44365</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t="str">
            <v>Facultad de Ciencias Económicas</v>
          </cell>
          <cell r="AX119" t="str">
            <v>ERNESTO LEONEL CHAVEZ HERNANDEZ</v>
          </cell>
          <cell r="AY119" t="str">
            <v>En Funciones de Decano de la Facultad de Ciencias Económicas</v>
          </cell>
          <cell r="AZ119">
            <v>130</v>
          </cell>
          <cell r="BA119">
            <v>44228</v>
          </cell>
          <cell r="BB119">
            <v>59966607</v>
          </cell>
          <cell r="BC119">
            <v>466</v>
          </cell>
          <cell r="BD119">
            <v>44228</v>
          </cell>
          <cell r="BE119">
            <v>8566658</v>
          </cell>
          <cell r="BF119" t="str">
            <v xml:space="preserve">NOTIFICADO </v>
          </cell>
          <cell r="BG119">
            <v>0</v>
          </cell>
          <cell r="BH119">
            <v>0</v>
          </cell>
          <cell r="BI119">
            <v>0</v>
          </cell>
          <cell r="BJ119">
            <v>0</v>
          </cell>
          <cell r="BK119">
            <v>0</v>
          </cell>
          <cell r="BL119">
            <v>0</v>
          </cell>
          <cell r="BM119">
            <v>0</v>
          </cell>
          <cell r="BN119">
            <v>0</v>
          </cell>
          <cell r="BO119">
            <v>0</v>
          </cell>
          <cell r="BP119">
            <v>0</v>
          </cell>
          <cell r="BQ119">
            <v>0</v>
          </cell>
          <cell r="BR119">
            <v>30083797.600000001</v>
          </cell>
          <cell r="BS119">
            <v>44228</v>
          </cell>
          <cell r="BT119">
            <v>110</v>
          </cell>
          <cell r="BU119" t="str">
            <v>58200</v>
          </cell>
          <cell r="BV119">
            <v>0</v>
          </cell>
          <cell r="BW119">
            <v>0</v>
          </cell>
          <cell r="BX119">
            <v>0</v>
          </cell>
          <cell r="BY119">
            <v>0</v>
          </cell>
          <cell r="BZ119">
            <v>0</v>
          </cell>
          <cell r="CA119">
            <v>0</v>
          </cell>
          <cell r="CB119">
            <v>8299</v>
          </cell>
          <cell r="CC119" t="str">
            <v>M6</v>
          </cell>
        </row>
        <row r="120">
          <cell r="B120" t="str">
            <v>12514 DE 2021</v>
          </cell>
          <cell r="C120">
            <v>40410816</v>
          </cell>
          <cell r="D120" t="str">
            <v xml:space="preserve">DERLY YADIR HERRERA URREGO </v>
          </cell>
          <cell r="E120" t="str">
            <v>Contrato de Prestación de Servicios</v>
          </cell>
          <cell r="F120" t="str">
            <v>EL CONTRATISTA SE COMPROMETE CON LA UNIVERSIDAD DE LOS LLANOS A PRESTAR LOS SERVICIOS COMO TÉCNICO EN FORMA EFICIENTE Y EFICAZ APOYANDO EL FORTALECIMIENTO DE LOS DIFERENTES PROCESOS DEL PROGRAMA DE ADMINISTRACIÓN DE EMPRESAS DE LA FACULTAD DE CIENCIAS ECONÓMICAS.</v>
          </cell>
          <cell r="G120">
            <v>44228</v>
          </cell>
          <cell r="H120">
            <v>8566658</v>
          </cell>
          <cell r="I120" t="str">
            <v>Cuatro (04) meses y dieciocho (18) días calendario</v>
          </cell>
          <cell r="J120">
            <v>44228</v>
          </cell>
          <cell r="K120">
            <v>44365</v>
          </cell>
          <cell r="L120" t="str">
            <v>NO APLICA</v>
          </cell>
          <cell r="M120">
            <v>5</v>
          </cell>
          <cell r="N120">
            <v>1862317</v>
          </cell>
          <cell r="O120">
            <v>44228</v>
          </cell>
          <cell r="P120">
            <v>44255</v>
          </cell>
          <cell r="Q120">
            <v>1862317</v>
          </cell>
          <cell r="R120">
            <v>44256</v>
          </cell>
          <cell r="S120">
            <v>44286</v>
          </cell>
          <cell r="T120">
            <v>1862317</v>
          </cell>
          <cell r="U120">
            <v>44287</v>
          </cell>
          <cell r="V120">
            <v>44316</v>
          </cell>
          <cell r="W120">
            <v>1862317</v>
          </cell>
          <cell r="X120">
            <v>44317</v>
          </cell>
          <cell r="Y120">
            <v>44347</v>
          </cell>
          <cell r="Z120">
            <v>1117390</v>
          </cell>
          <cell r="AA120">
            <v>44348</v>
          </cell>
          <cell r="AB120">
            <v>44365</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t="str">
            <v>Facultad de Ciencias Económicas</v>
          </cell>
          <cell r="AX120" t="str">
            <v>ERNESTO LEONEL CHAVEZ HERNANDEZ</v>
          </cell>
          <cell r="AY120" t="str">
            <v>En Funciones de Decano de la Facultad de Ciencias Económicas</v>
          </cell>
          <cell r="AZ120">
            <v>130</v>
          </cell>
          <cell r="BA120">
            <v>44228</v>
          </cell>
          <cell r="BB120">
            <v>59966607</v>
          </cell>
          <cell r="BC120">
            <v>467</v>
          </cell>
          <cell r="BD120">
            <v>44228</v>
          </cell>
          <cell r="BE120">
            <v>8566658</v>
          </cell>
          <cell r="BF120" t="str">
            <v xml:space="preserve">NOTIFICADO </v>
          </cell>
          <cell r="BG120">
            <v>0</v>
          </cell>
          <cell r="BH120">
            <v>0</v>
          </cell>
          <cell r="BI120">
            <v>0</v>
          </cell>
          <cell r="BJ120">
            <v>0</v>
          </cell>
          <cell r="BK120">
            <v>0</v>
          </cell>
          <cell r="BL120">
            <v>0</v>
          </cell>
          <cell r="BM120">
            <v>0</v>
          </cell>
          <cell r="BN120">
            <v>0</v>
          </cell>
          <cell r="BO120">
            <v>0</v>
          </cell>
          <cell r="BP120">
            <v>0</v>
          </cell>
          <cell r="BQ120">
            <v>0</v>
          </cell>
          <cell r="BR120">
            <v>40410816</v>
          </cell>
          <cell r="BS120">
            <v>44228</v>
          </cell>
          <cell r="BT120">
            <v>110</v>
          </cell>
          <cell r="BU120" t="str">
            <v>58200</v>
          </cell>
          <cell r="BV120">
            <v>0</v>
          </cell>
          <cell r="BW120">
            <v>0</v>
          </cell>
          <cell r="BX120">
            <v>0</v>
          </cell>
          <cell r="BY120">
            <v>0</v>
          </cell>
          <cell r="BZ120">
            <v>0</v>
          </cell>
          <cell r="CA120">
            <v>0</v>
          </cell>
          <cell r="CB120">
            <v>9609</v>
          </cell>
          <cell r="CC120" t="str">
            <v>M6</v>
          </cell>
        </row>
        <row r="121">
          <cell r="B121" t="str">
            <v>12515 DE 2021</v>
          </cell>
          <cell r="C121">
            <v>1121816409</v>
          </cell>
          <cell r="D121" t="str">
            <v>MARICELA GARCIA CASTAÑO</v>
          </cell>
          <cell r="E121" t="str">
            <v>Contrato de Prestación de Servicios</v>
          </cell>
          <cell r="F121" t="str">
            <v>EL CONTRATISTA SE COMPROMETE CON LA UNIVERSIDAD DE LOS LLANOS A PRESTAR LOS SERVICIOS COMO TÉCNICO EN FORMA EFICIENTE Y EFICAZ APOYANDO EL FORTALECIMIENTO DE LOS DIFERENTES PROCESOS DEL PROGRAMA DE MERCADEO DE LA FACULTAD DE CIENCIAS ECONÓMICAS.</v>
          </cell>
          <cell r="G121">
            <v>44228</v>
          </cell>
          <cell r="H121">
            <v>8566658</v>
          </cell>
          <cell r="I121" t="str">
            <v>Cuatro (04) meses y dieciocho (18) días calendario</v>
          </cell>
          <cell r="J121">
            <v>44228</v>
          </cell>
          <cell r="K121">
            <v>44365</v>
          </cell>
          <cell r="L121" t="str">
            <v>NO APLICA</v>
          </cell>
          <cell r="M121">
            <v>5</v>
          </cell>
          <cell r="N121">
            <v>1862317</v>
          </cell>
          <cell r="O121">
            <v>44228</v>
          </cell>
          <cell r="P121">
            <v>44255</v>
          </cell>
          <cell r="Q121">
            <v>1862317</v>
          </cell>
          <cell r="R121">
            <v>44256</v>
          </cell>
          <cell r="S121">
            <v>44286</v>
          </cell>
          <cell r="T121">
            <v>1862317</v>
          </cell>
          <cell r="U121">
            <v>44287</v>
          </cell>
          <cell r="V121">
            <v>44316</v>
          </cell>
          <cell r="W121">
            <v>1862317</v>
          </cell>
          <cell r="X121">
            <v>44317</v>
          </cell>
          <cell r="Y121">
            <v>44347</v>
          </cell>
          <cell r="Z121">
            <v>1117390</v>
          </cell>
          <cell r="AA121">
            <v>44348</v>
          </cell>
          <cell r="AB121">
            <v>44365</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t="str">
            <v>Facultad de Ciencias Económicas</v>
          </cell>
          <cell r="AX121" t="str">
            <v>ERNESTO LEONEL CHAVEZ HERNANDEZ</v>
          </cell>
          <cell r="AY121" t="str">
            <v>En Funciones de Decano de la Facultad de Ciencias Económicas</v>
          </cell>
          <cell r="AZ121">
            <v>130</v>
          </cell>
          <cell r="BA121">
            <v>44228</v>
          </cell>
          <cell r="BB121">
            <v>59966607</v>
          </cell>
          <cell r="BC121">
            <v>468</v>
          </cell>
          <cell r="BD121">
            <v>44228</v>
          </cell>
          <cell r="BE121">
            <v>8566658</v>
          </cell>
          <cell r="BF121" t="str">
            <v xml:space="preserve">NOTIFICADO </v>
          </cell>
          <cell r="BG121">
            <v>0</v>
          </cell>
          <cell r="BH121">
            <v>0</v>
          </cell>
          <cell r="BI121">
            <v>0</v>
          </cell>
          <cell r="BJ121">
            <v>0</v>
          </cell>
          <cell r="BK121">
            <v>0</v>
          </cell>
          <cell r="BL121">
            <v>0</v>
          </cell>
          <cell r="BM121">
            <v>0</v>
          </cell>
          <cell r="BN121">
            <v>0</v>
          </cell>
          <cell r="BO121">
            <v>0</v>
          </cell>
          <cell r="BP121">
            <v>0</v>
          </cell>
          <cell r="BQ121">
            <v>0</v>
          </cell>
          <cell r="BR121">
            <v>1121816409.0999999</v>
          </cell>
          <cell r="BS121">
            <v>44228</v>
          </cell>
          <cell r="BT121">
            <v>110</v>
          </cell>
          <cell r="BU121" t="str">
            <v>58200</v>
          </cell>
          <cell r="BV121">
            <v>0</v>
          </cell>
          <cell r="BW121">
            <v>0</v>
          </cell>
          <cell r="BX121">
            <v>0</v>
          </cell>
          <cell r="BY121">
            <v>0</v>
          </cell>
          <cell r="BZ121">
            <v>0</v>
          </cell>
          <cell r="CA121">
            <v>0</v>
          </cell>
          <cell r="CB121">
            <v>8299</v>
          </cell>
          <cell r="CC121" t="str">
            <v>M6</v>
          </cell>
        </row>
        <row r="122">
          <cell r="B122" t="str">
            <v>12516 DE 2021</v>
          </cell>
          <cell r="C122">
            <v>1143845435</v>
          </cell>
          <cell r="D122" t="str">
            <v xml:space="preserve">JUAN DIEGO FRANCO BUITRAGO </v>
          </cell>
          <cell r="E122" t="str">
            <v>Contrato de Prestación de Servicios</v>
          </cell>
          <cell r="F122" t="str">
            <v>EL CONTRATISTA SE COMPROMETE CON LA UNIVERSIDAD DE LOS LLANOS A PRESTAR LOS SERVICIOS EN FORMA EFICIENTE Y EFICAZ APOYANDO EL FORTALECIMIENTO DE LOS DIFERENTES PROCESOS EN LA DECANATURA DE LA FACULTAD DE CIENCIAS ECONÓMICAS.</v>
          </cell>
          <cell r="G122">
            <v>44228</v>
          </cell>
          <cell r="H122">
            <v>8566658</v>
          </cell>
          <cell r="I122" t="str">
            <v>Cuatro (04) meses y dieciocho (18) días calendario</v>
          </cell>
          <cell r="J122">
            <v>44228</v>
          </cell>
          <cell r="K122">
            <v>44365</v>
          </cell>
          <cell r="L122" t="str">
            <v>NO APLICA</v>
          </cell>
          <cell r="M122">
            <v>5</v>
          </cell>
          <cell r="N122">
            <v>1862317</v>
          </cell>
          <cell r="O122">
            <v>44228</v>
          </cell>
          <cell r="P122">
            <v>44255</v>
          </cell>
          <cell r="Q122">
            <v>1862317</v>
          </cell>
          <cell r="R122">
            <v>44256</v>
          </cell>
          <cell r="S122">
            <v>44286</v>
          </cell>
          <cell r="T122">
            <v>1862317</v>
          </cell>
          <cell r="U122">
            <v>44287</v>
          </cell>
          <cell r="V122">
            <v>44316</v>
          </cell>
          <cell r="W122">
            <v>1862317</v>
          </cell>
          <cell r="X122">
            <v>44317</v>
          </cell>
          <cell r="Y122">
            <v>44347</v>
          </cell>
          <cell r="Z122">
            <v>1117390</v>
          </cell>
          <cell r="AA122">
            <v>44348</v>
          </cell>
          <cell r="AB122">
            <v>44365</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t="str">
            <v>Facultad de Ciencias Económicas</v>
          </cell>
          <cell r="AX122" t="str">
            <v>ERNESTO LEONEL CHAVEZ HERNANDEZ</v>
          </cell>
          <cell r="AY122" t="str">
            <v>En Funciones de Decano de la Facultad de Ciencias Económicas</v>
          </cell>
          <cell r="AZ122">
            <v>130</v>
          </cell>
          <cell r="BA122">
            <v>44228</v>
          </cell>
          <cell r="BB122">
            <v>59966607</v>
          </cell>
          <cell r="BC122">
            <v>469</v>
          </cell>
          <cell r="BD122">
            <v>44228</v>
          </cell>
          <cell r="BE122">
            <v>8566658</v>
          </cell>
          <cell r="BF122" t="str">
            <v xml:space="preserve">NOTIFICADO </v>
          </cell>
          <cell r="BG122">
            <v>0</v>
          </cell>
          <cell r="BH122">
            <v>0</v>
          </cell>
          <cell r="BI122">
            <v>0</v>
          </cell>
          <cell r="BJ122">
            <v>0</v>
          </cell>
          <cell r="BK122">
            <v>0</v>
          </cell>
          <cell r="BL122">
            <v>0</v>
          </cell>
          <cell r="BM122">
            <v>0</v>
          </cell>
          <cell r="BN122">
            <v>0</v>
          </cell>
          <cell r="BO122">
            <v>0</v>
          </cell>
          <cell r="BP122">
            <v>0</v>
          </cell>
          <cell r="BQ122">
            <v>0</v>
          </cell>
          <cell r="BR122">
            <v>1143845435</v>
          </cell>
          <cell r="BS122">
            <v>44228</v>
          </cell>
          <cell r="BT122">
            <v>110</v>
          </cell>
          <cell r="BU122" t="str">
            <v>58200</v>
          </cell>
          <cell r="BV122">
            <v>0</v>
          </cell>
          <cell r="BW122">
            <v>0</v>
          </cell>
          <cell r="BX122">
            <v>0</v>
          </cell>
          <cell r="BY122">
            <v>0</v>
          </cell>
          <cell r="BZ122">
            <v>0</v>
          </cell>
          <cell r="CA122">
            <v>0</v>
          </cell>
          <cell r="CB122">
            <v>7420</v>
          </cell>
          <cell r="CC122" t="str">
            <v>M6</v>
          </cell>
        </row>
        <row r="123">
          <cell r="B123" t="str">
            <v>12517 DE 2021</v>
          </cell>
          <cell r="C123">
            <v>1121855065</v>
          </cell>
          <cell r="D123" t="str">
            <v>YUPSSY FERNANDA GUZMAN HENAO</v>
          </cell>
          <cell r="E123" t="str">
            <v>Contrato de Prestación de Servicios</v>
          </cell>
          <cell r="F123" t="str">
            <v>EL CONTRATISTA SE COMPROMETE CON LA UNIVERSIDAD DE LOS LLANOS A PRESTAR LOS SERVICIOS COMO TÉCNICO EN FORMA EFICIENTE Y EFICAZ APOYANDO EL FORTALECIMIENTO DE LOS DIFERENTES PROCESOS EN LA SECRETARIA ACADÉMICA DE LA FACULTAD DE CIENCIAS ECONÓMICAS.</v>
          </cell>
          <cell r="G123">
            <v>44228</v>
          </cell>
          <cell r="H123">
            <v>8566658</v>
          </cell>
          <cell r="I123" t="str">
            <v>Cuatro (04) meses y dieciocho (18) días calendario</v>
          </cell>
          <cell r="J123">
            <v>44228</v>
          </cell>
          <cell r="K123">
            <v>44365</v>
          </cell>
          <cell r="L123" t="str">
            <v>NO APLICA</v>
          </cell>
          <cell r="M123">
            <v>5</v>
          </cell>
          <cell r="N123">
            <v>1862317</v>
          </cell>
          <cell r="O123">
            <v>44228</v>
          </cell>
          <cell r="P123">
            <v>44255</v>
          </cell>
          <cell r="Q123">
            <v>1862317</v>
          </cell>
          <cell r="R123">
            <v>44256</v>
          </cell>
          <cell r="S123">
            <v>44286</v>
          </cell>
          <cell r="T123">
            <v>1862317</v>
          </cell>
          <cell r="U123">
            <v>44287</v>
          </cell>
          <cell r="V123">
            <v>44316</v>
          </cell>
          <cell r="W123">
            <v>1862317</v>
          </cell>
          <cell r="X123">
            <v>44317</v>
          </cell>
          <cell r="Y123">
            <v>44347</v>
          </cell>
          <cell r="Z123">
            <v>1117390</v>
          </cell>
          <cell r="AA123">
            <v>44348</v>
          </cell>
          <cell r="AB123">
            <v>44365</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t="str">
            <v>Facultad de Ciencias Económicas</v>
          </cell>
          <cell r="AX123" t="str">
            <v>ERNESTO LEONEL CHAVEZ HERNANDEZ</v>
          </cell>
          <cell r="AY123" t="str">
            <v>En Funciones de Decano de la Facultad de Ciencias Económicas</v>
          </cell>
          <cell r="AZ123">
            <v>130</v>
          </cell>
          <cell r="BA123">
            <v>44228</v>
          </cell>
          <cell r="BB123">
            <v>59966607</v>
          </cell>
          <cell r="BC123">
            <v>470</v>
          </cell>
          <cell r="BD123">
            <v>44228</v>
          </cell>
          <cell r="BE123">
            <v>8566658</v>
          </cell>
          <cell r="BF123" t="str">
            <v xml:space="preserve">NOTIFICADO </v>
          </cell>
          <cell r="BG123">
            <v>0</v>
          </cell>
          <cell r="BH123">
            <v>0</v>
          </cell>
          <cell r="BI123">
            <v>0</v>
          </cell>
          <cell r="BJ123">
            <v>0</v>
          </cell>
          <cell r="BK123">
            <v>0</v>
          </cell>
          <cell r="BL123">
            <v>0</v>
          </cell>
          <cell r="BM123">
            <v>0</v>
          </cell>
          <cell r="BN123">
            <v>0</v>
          </cell>
          <cell r="BO123">
            <v>0</v>
          </cell>
          <cell r="BP123">
            <v>0</v>
          </cell>
          <cell r="BQ123">
            <v>0</v>
          </cell>
          <cell r="BR123">
            <v>1121855065</v>
          </cell>
          <cell r="BS123">
            <v>44228</v>
          </cell>
          <cell r="BT123">
            <v>110</v>
          </cell>
          <cell r="BU123" t="str">
            <v>58200</v>
          </cell>
          <cell r="BV123">
            <v>0</v>
          </cell>
          <cell r="BW123">
            <v>0</v>
          </cell>
          <cell r="BX123">
            <v>0</v>
          </cell>
          <cell r="BY123">
            <v>0</v>
          </cell>
          <cell r="BZ123">
            <v>0</v>
          </cell>
          <cell r="CA123">
            <v>0</v>
          </cell>
          <cell r="CB123">
            <v>7020</v>
          </cell>
          <cell r="CC123" t="str">
            <v>M5</v>
          </cell>
        </row>
        <row r="124">
          <cell r="B124" t="str">
            <v>12518 DE 2021</v>
          </cell>
          <cell r="C124">
            <v>1121860221</v>
          </cell>
          <cell r="D124" t="str">
            <v>SURIAN SURILLY CASTRO JARAMILLO</v>
          </cell>
          <cell r="E124" t="str">
            <v>Contrato de Prestación de Servicios</v>
          </cell>
          <cell r="F124" t="str">
            <v>EL CONTRATISTA SE COMPROMETE CON LA UNIVERSIDAD DE LOS LLANOS A PRESTAR LOS SERVICIOS COMO TÉCNICO EN FORMA EFICIENTE Y EFICAZ APOYANDO EL FORTALECIMIENTO DE LOS DIFERENTES PROCESOS EN LA ESCUELA DE ADMINISTRACIÓN Y NEGOCIOS DE LA FACULTAD DE CIENCIAS ECONÓMICAS.</v>
          </cell>
          <cell r="G124">
            <v>44228</v>
          </cell>
          <cell r="H124">
            <v>8566658</v>
          </cell>
          <cell r="I124" t="str">
            <v>Cuatro (04) meses y dieciocho (18) días calendario</v>
          </cell>
          <cell r="J124">
            <v>44228</v>
          </cell>
          <cell r="K124">
            <v>44365</v>
          </cell>
          <cell r="L124" t="str">
            <v>NO APLICA</v>
          </cell>
          <cell r="M124">
            <v>5</v>
          </cell>
          <cell r="N124">
            <v>1862317</v>
          </cell>
          <cell r="O124">
            <v>44228</v>
          </cell>
          <cell r="P124">
            <v>44255</v>
          </cell>
          <cell r="Q124">
            <v>1862317</v>
          </cell>
          <cell r="R124">
            <v>44256</v>
          </cell>
          <cell r="S124">
            <v>44286</v>
          </cell>
          <cell r="T124">
            <v>1862317</v>
          </cell>
          <cell r="U124">
            <v>44287</v>
          </cell>
          <cell r="V124">
            <v>44316</v>
          </cell>
          <cell r="W124">
            <v>1862317</v>
          </cell>
          <cell r="X124">
            <v>44317</v>
          </cell>
          <cell r="Y124">
            <v>44347</v>
          </cell>
          <cell r="Z124">
            <v>1117390</v>
          </cell>
          <cell r="AA124">
            <v>44348</v>
          </cell>
          <cell r="AB124">
            <v>44365</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t="str">
            <v>Facultad de Ciencias Económicas</v>
          </cell>
          <cell r="AX124" t="str">
            <v>ERNESTO LEONEL CHAVEZ HERNANDEZ</v>
          </cell>
          <cell r="AY124" t="str">
            <v>En Funciones de Decano de la Facultad de Ciencias Económicas</v>
          </cell>
          <cell r="AZ124">
            <v>130</v>
          </cell>
          <cell r="BA124">
            <v>44228</v>
          </cell>
          <cell r="BB124">
            <v>59966607</v>
          </cell>
          <cell r="BC124">
            <v>471</v>
          </cell>
          <cell r="BD124">
            <v>44228</v>
          </cell>
          <cell r="BE124">
            <v>8566658</v>
          </cell>
          <cell r="BF124" t="str">
            <v xml:space="preserve">NOTIFICADO </v>
          </cell>
          <cell r="BG124">
            <v>0</v>
          </cell>
          <cell r="BH124">
            <v>0</v>
          </cell>
          <cell r="BI124">
            <v>0</v>
          </cell>
          <cell r="BJ124">
            <v>0</v>
          </cell>
          <cell r="BK124">
            <v>0</v>
          </cell>
          <cell r="BL124">
            <v>0</v>
          </cell>
          <cell r="BM124">
            <v>0</v>
          </cell>
          <cell r="BN124">
            <v>0</v>
          </cell>
          <cell r="BO124">
            <v>0</v>
          </cell>
          <cell r="BP124">
            <v>0</v>
          </cell>
          <cell r="BQ124">
            <v>0</v>
          </cell>
          <cell r="BR124">
            <v>1121860221</v>
          </cell>
          <cell r="BS124">
            <v>44228</v>
          </cell>
          <cell r="BT124">
            <v>110</v>
          </cell>
          <cell r="BU124" t="str">
            <v>58200</v>
          </cell>
          <cell r="BV124">
            <v>0</v>
          </cell>
          <cell r="BW124">
            <v>0</v>
          </cell>
          <cell r="BX124">
            <v>0</v>
          </cell>
          <cell r="BY124">
            <v>0</v>
          </cell>
          <cell r="BZ124">
            <v>0</v>
          </cell>
          <cell r="CA124">
            <v>0</v>
          </cell>
          <cell r="CB124">
            <v>8299</v>
          </cell>
          <cell r="CC124" t="str">
            <v>M6</v>
          </cell>
        </row>
        <row r="125">
          <cell r="B125" t="str">
            <v>12519 DE 2021</v>
          </cell>
          <cell r="C125">
            <v>1121826817</v>
          </cell>
          <cell r="D125" t="str">
            <v>YEIMI JOHANNA AMAYA MORENO</v>
          </cell>
          <cell r="E125" t="str">
            <v>Contrato de Prestación de Servicios</v>
          </cell>
          <cell r="F125" t="str">
            <v>EL CONTRATISTA SE COMPROMETE CON LA UNIVERSIDAD DE LOS LLANOS A PRESTAR LOS SERVICIOS COMO TÉCNICO EN FORMA EFICIENTE Y EFICAZ APOYANDO EL FORTALECIMIENTO DE LOS DIFERENTES PROCESOS ACADÉMICOS Y ADMINISTRATIVOS EN EL PROGRAMA DE LICENCIATURA EN MATEMÁTICAS DE LA FACULTAD DE CIENCIAS HUMANAS Y DE LA EDUCACIÓN.</v>
          </cell>
          <cell r="G125">
            <v>44228</v>
          </cell>
          <cell r="H125">
            <v>8566658</v>
          </cell>
          <cell r="I125" t="str">
            <v>Cuatro (04) meses y dieciocho (18) días calendario</v>
          </cell>
          <cell r="J125">
            <v>44228</v>
          </cell>
          <cell r="K125">
            <v>44365</v>
          </cell>
          <cell r="L125" t="str">
            <v>NO APLICA</v>
          </cell>
          <cell r="M125">
            <v>5</v>
          </cell>
          <cell r="N125">
            <v>1862317</v>
          </cell>
          <cell r="O125">
            <v>44228</v>
          </cell>
          <cell r="P125">
            <v>44255</v>
          </cell>
          <cell r="Q125">
            <v>1862317</v>
          </cell>
          <cell r="R125">
            <v>44256</v>
          </cell>
          <cell r="S125">
            <v>44286</v>
          </cell>
          <cell r="T125">
            <v>1862317</v>
          </cell>
          <cell r="U125">
            <v>44287</v>
          </cell>
          <cell r="V125">
            <v>44316</v>
          </cell>
          <cell r="W125">
            <v>1862317</v>
          </cell>
          <cell r="X125">
            <v>44317</v>
          </cell>
          <cell r="Y125">
            <v>44347</v>
          </cell>
          <cell r="Z125">
            <v>1117390</v>
          </cell>
          <cell r="AA125">
            <v>44348</v>
          </cell>
          <cell r="AB125">
            <v>44365</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t="str">
            <v>Facultad de Ciencias Humanas y de la Educación</v>
          </cell>
          <cell r="AX125" t="str">
            <v>LUZ HAYDEE GONZÁLEZ OCAMPO</v>
          </cell>
          <cell r="AY125" t="str">
            <v>Decano de la Facultad de Ciencias Humanas y de la Educación</v>
          </cell>
          <cell r="AZ125">
            <v>136</v>
          </cell>
          <cell r="BA125">
            <v>44228</v>
          </cell>
          <cell r="BB125">
            <v>59966607</v>
          </cell>
          <cell r="BC125">
            <v>499</v>
          </cell>
          <cell r="BD125">
            <v>44228</v>
          </cell>
          <cell r="BE125">
            <v>8566658</v>
          </cell>
          <cell r="BF125" t="str">
            <v xml:space="preserve">NOTIFICADO </v>
          </cell>
          <cell r="BG125">
            <v>0</v>
          </cell>
          <cell r="BH125">
            <v>0</v>
          </cell>
          <cell r="BI125">
            <v>0</v>
          </cell>
          <cell r="BJ125">
            <v>0</v>
          </cell>
          <cell r="BK125">
            <v>0</v>
          </cell>
          <cell r="BL125">
            <v>0</v>
          </cell>
          <cell r="BM125">
            <v>0</v>
          </cell>
          <cell r="BN125">
            <v>0</v>
          </cell>
          <cell r="BO125">
            <v>0</v>
          </cell>
          <cell r="BP125">
            <v>0</v>
          </cell>
          <cell r="BQ125">
            <v>0</v>
          </cell>
          <cell r="BR125">
            <v>1121826817.5999999</v>
          </cell>
          <cell r="BS125">
            <v>44228</v>
          </cell>
          <cell r="BT125">
            <v>82</v>
          </cell>
          <cell r="BU125" t="str">
            <v>56200</v>
          </cell>
          <cell r="BV125">
            <v>0</v>
          </cell>
          <cell r="BW125">
            <v>0</v>
          </cell>
          <cell r="BX125">
            <v>0</v>
          </cell>
          <cell r="BY125">
            <v>0</v>
          </cell>
          <cell r="BZ125">
            <v>0</v>
          </cell>
          <cell r="CA125">
            <v>0</v>
          </cell>
          <cell r="CB125">
            <v>8299</v>
          </cell>
          <cell r="CC125" t="str">
            <v>M6</v>
          </cell>
        </row>
        <row r="126">
          <cell r="B126" t="str">
            <v>12520 DE 2021</v>
          </cell>
          <cell r="C126">
            <v>40389413</v>
          </cell>
          <cell r="D126" t="str">
            <v xml:space="preserve">ANA CECILIA RODRIGUEZ CRUZ </v>
          </cell>
          <cell r="E126" t="str">
            <v>Contrato de Prestación de Servicios</v>
          </cell>
          <cell r="F126" t="str">
            <v>EL CONTRATISTA SE COMPROMETE CON LA UNIVERSIDAD DE LOS LLANOS A PRESTAR LOS SERVICIOS COMO TÉCNICO EN FORMA EFICIENTE Y EFICAZ APOYANDO EL FORTALECIMIENTO DE LOS DIFERENTES PROCESOS ACADÉMICOS Y ADMINISTRATIVOS EN EL PROGRAMA DE LICENCIATURA EN EDUCACIÓN FÍSICA Y DEPORTE DE LA FACULTAD DE CIENCIAS HUMANAS Y DE LA EDUCACIÓN.</v>
          </cell>
          <cell r="G126">
            <v>44228</v>
          </cell>
          <cell r="H126">
            <v>8566658</v>
          </cell>
          <cell r="I126" t="str">
            <v>Cuatro (04) meses y dieciocho (18) días calendario</v>
          </cell>
          <cell r="J126">
            <v>44228</v>
          </cell>
          <cell r="K126">
            <v>44365</v>
          </cell>
          <cell r="L126" t="str">
            <v>NO APLICA</v>
          </cell>
          <cell r="M126">
            <v>5</v>
          </cell>
          <cell r="N126">
            <v>1862317</v>
          </cell>
          <cell r="O126">
            <v>44228</v>
          </cell>
          <cell r="P126">
            <v>44255</v>
          </cell>
          <cell r="Q126">
            <v>1862317</v>
          </cell>
          <cell r="R126">
            <v>44256</v>
          </cell>
          <cell r="S126">
            <v>44286</v>
          </cell>
          <cell r="T126">
            <v>1862317</v>
          </cell>
          <cell r="U126">
            <v>44287</v>
          </cell>
          <cell r="V126">
            <v>44316</v>
          </cell>
          <cell r="W126">
            <v>1862317</v>
          </cell>
          <cell r="X126">
            <v>44317</v>
          </cell>
          <cell r="Y126">
            <v>44347</v>
          </cell>
          <cell r="Z126">
            <v>1117390</v>
          </cell>
          <cell r="AA126">
            <v>44348</v>
          </cell>
          <cell r="AB126">
            <v>44365</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t="str">
            <v>Facultad de Ciencias Humanas y de la Educación</v>
          </cell>
          <cell r="AX126" t="str">
            <v>LUZ HAYDEE GONZÁLEZ OCAMPO</v>
          </cell>
          <cell r="AY126" t="str">
            <v>Decano de la Facultad de Ciencias Humanas y de la Educación</v>
          </cell>
          <cell r="AZ126">
            <v>136</v>
          </cell>
          <cell r="BA126">
            <v>44228</v>
          </cell>
          <cell r="BB126">
            <v>59966607</v>
          </cell>
          <cell r="BC126">
            <v>473</v>
          </cell>
          <cell r="BD126">
            <v>44228</v>
          </cell>
          <cell r="BE126">
            <v>8566658</v>
          </cell>
          <cell r="BF126" t="str">
            <v xml:space="preserve">NOTIFICADO </v>
          </cell>
          <cell r="BG126">
            <v>0</v>
          </cell>
          <cell r="BH126">
            <v>0</v>
          </cell>
          <cell r="BI126">
            <v>0</v>
          </cell>
          <cell r="BJ126">
            <v>0</v>
          </cell>
          <cell r="BK126">
            <v>0</v>
          </cell>
          <cell r="BL126">
            <v>0</v>
          </cell>
          <cell r="BM126">
            <v>0</v>
          </cell>
          <cell r="BN126">
            <v>0</v>
          </cell>
          <cell r="BO126">
            <v>0</v>
          </cell>
          <cell r="BP126">
            <v>0</v>
          </cell>
          <cell r="BQ126">
            <v>0</v>
          </cell>
          <cell r="BR126">
            <v>40389413.399999999</v>
          </cell>
          <cell r="BS126">
            <v>44228</v>
          </cell>
          <cell r="BT126">
            <v>82</v>
          </cell>
          <cell r="BU126" t="str">
            <v>56200</v>
          </cell>
          <cell r="BV126">
            <v>0</v>
          </cell>
          <cell r="BW126">
            <v>0</v>
          </cell>
          <cell r="BX126">
            <v>0</v>
          </cell>
          <cell r="BY126">
            <v>0</v>
          </cell>
          <cell r="BZ126">
            <v>0</v>
          </cell>
          <cell r="CA126">
            <v>0</v>
          </cell>
          <cell r="CB126">
            <v>8299</v>
          </cell>
          <cell r="CC126" t="str">
            <v>M6</v>
          </cell>
        </row>
        <row r="127">
          <cell r="B127" t="str">
            <v>12521 DE 2021</v>
          </cell>
          <cell r="C127">
            <v>21243936</v>
          </cell>
          <cell r="D127" t="str">
            <v>MARIA PRICILA SUAREZ HERNANDEZ</v>
          </cell>
          <cell r="E127" t="str">
            <v>Contrato de Prestación de Servicios</v>
          </cell>
          <cell r="F127" t="str">
            <v>EL CONTRATISTA SE COMPROMETE CON LA UNIVERSIDAD DE LOS LLANOS A PRESTAR LOS SERVICIOS COMO TÉCNICO EN FORMA EFICIENTE Y EFICAZ APOYANDO EL FORTALECIMIENTO DE LOS DIFERENTES PROCESOS ACADÉMICOS Y ADMINISTRATIVOS EN LA ESCUELA HUMANIDADES DE LA FACULTAD DE CIENCIAS HUMANAS Y DE LA EDUCACIÓN.</v>
          </cell>
          <cell r="G127">
            <v>44228</v>
          </cell>
          <cell r="H127">
            <v>8566658</v>
          </cell>
          <cell r="I127" t="str">
            <v>Cuatro (04) meses y dieciocho (18) días calendario</v>
          </cell>
          <cell r="J127">
            <v>44228</v>
          </cell>
          <cell r="K127">
            <v>44365</v>
          </cell>
          <cell r="L127" t="str">
            <v>NO APLICA</v>
          </cell>
          <cell r="M127">
            <v>5</v>
          </cell>
          <cell r="N127">
            <v>1862317</v>
          </cell>
          <cell r="O127">
            <v>44228</v>
          </cell>
          <cell r="P127">
            <v>44255</v>
          </cell>
          <cell r="Q127">
            <v>1862317</v>
          </cell>
          <cell r="R127">
            <v>44256</v>
          </cell>
          <cell r="S127">
            <v>44286</v>
          </cell>
          <cell r="T127">
            <v>1862317</v>
          </cell>
          <cell r="U127">
            <v>44287</v>
          </cell>
          <cell r="V127">
            <v>44316</v>
          </cell>
          <cell r="W127">
            <v>1862317</v>
          </cell>
          <cell r="X127">
            <v>44317</v>
          </cell>
          <cell r="Y127">
            <v>44347</v>
          </cell>
          <cell r="Z127">
            <v>1117390</v>
          </cell>
          <cell r="AA127">
            <v>44348</v>
          </cell>
          <cell r="AB127">
            <v>44365</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t="str">
            <v>Facultad de Ciencias Humanas y de la Educación</v>
          </cell>
          <cell r="AX127" t="str">
            <v>LUZ HAYDEE GONZÁLEZ OCAMPO</v>
          </cell>
          <cell r="AY127" t="str">
            <v>Decano de la Facultad de Ciencias Humanas y de la Educación</v>
          </cell>
          <cell r="AZ127">
            <v>136</v>
          </cell>
          <cell r="BA127">
            <v>44228</v>
          </cell>
          <cell r="BB127">
            <v>59966607</v>
          </cell>
          <cell r="BC127">
            <v>474</v>
          </cell>
          <cell r="BD127">
            <v>44228</v>
          </cell>
          <cell r="BE127">
            <v>8566658</v>
          </cell>
          <cell r="BF127" t="str">
            <v xml:space="preserve">NOTIFICADO </v>
          </cell>
          <cell r="BG127">
            <v>0</v>
          </cell>
          <cell r="BH127">
            <v>0</v>
          </cell>
          <cell r="BI127">
            <v>0</v>
          </cell>
          <cell r="BJ127">
            <v>0</v>
          </cell>
          <cell r="BK127">
            <v>0</v>
          </cell>
          <cell r="BL127">
            <v>0</v>
          </cell>
          <cell r="BM127">
            <v>0</v>
          </cell>
          <cell r="BN127">
            <v>0</v>
          </cell>
          <cell r="BO127">
            <v>0</v>
          </cell>
          <cell r="BP127">
            <v>0</v>
          </cell>
          <cell r="BQ127">
            <v>0</v>
          </cell>
          <cell r="BR127">
            <v>21243936</v>
          </cell>
          <cell r="BS127">
            <v>44228</v>
          </cell>
          <cell r="BT127">
            <v>82</v>
          </cell>
          <cell r="BU127" t="str">
            <v>56200</v>
          </cell>
          <cell r="BV127">
            <v>0</v>
          </cell>
          <cell r="BW127">
            <v>0</v>
          </cell>
          <cell r="BX127">
            <v>0</v>
          </cell>
          <cell r="BY127">
            <v>0</v>
          </cell>
          <cell r="BZ127">
            <v>0</v>
          </cell>
          <cell r="CA127">
            <v>0</v>
          </cell>
          <cell r="CB127">
            <v>8219</v>
          </cell>
          <cell r="CC127" t="str">
            <v>M6</v>
          </cell>
        </row>
        <row r="128">
          <cell r="B128" t="str">
            <v>12522 DE 2021</v>
          </cell>
          <cell r="C128">
            <v>1121864591</v>
          </cell>
          <cell r="D128" t="str">
            <v>INGRID NICOL MEJIA GONZALEZ</v>
          </cell>
          <cell r="E128" t="str">
            <v>Contrato de Prestación de Servicios</v>
          </cell>
          <cell r="F128" t="str">
            <v>EL CONTRATISTA SE COMPROMETE CON LA UNIVERSIDAD DE LOS LLANOS A PRESTAR LOS SERVICIOS COMO TÉCNICO EN FORMA EFICIENTE Y EFICAZ, APOYANDO EL FORTALECIMIENTO DE LOS DIFERENTES PROCESOS ACADÉMICOS Y ADMINISTRATIVOS EN EL PROGRAMA DE LICENCIATURA EN PRODUCCIÓN AGROPECUARIA Y LICENCIATURA EN EDUCACIÓN CAMPESINA Y RURAL DE LA FACULTAD DE CIENCIAS HUMANAS Y DE LA EDUCACIÓN.</v>
          </cell>
          <cell r="G128">
            <v>44228</v>
          </cell>
          <cell r="H128">
            <v>8566658</v>
          </cell>
          <cell r="I128" t="str">
            <v>Cuatro (04) meses y dieciocho (18) días calendario</v>
          </cell>
          <cell r="J128">
            <v>44228</v>
          </cell>
          <cell r="K128">
            <v>44365</v>
          </cell>
          <cell r="L128" t="str">
            <v>NO APLICA</v>
          </cell>
          <cell r="M128">
            <v>5</v>
          </cell>
          <cell r="N128">
            <v>1862317</v>
          </cell>
          <cell r="O128">
            <v>44228</v>
          </cell>
          <cell r="P128">
            <v>44255</v>
          </cell>
          <cell r="Q128">
            <v>1862317</v>
          </cell>
          <cell r="R128">
            <v>44256</v>
          </cell>
          <cell r="S128">
            <v>44286</v>
          </cell>
          <cell r="T128">
            <v>1862317</v>
          </cell>
          <cell r="U128">
            <v>44287</v>
          </cell>
          <cell r="V128">
            <v>44316</v>
          </cell>
          <cell r="W128">
            <v>1862317</v>
          </cell>
          <cell r="X128">
            <v>44317</v>
          </cell>
          <cell r="Y128">
            <v>44347</v>
          </cell>
          <cell r="Z128">
            <v>1117390</v>
          </cell>
          <cell r="AA128">
            <v>44348</v>
          </cell>
          <cell r="AB128">
            <v>44365</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t="str">
            <v>Facultad de Ciencias Humanas y de la Educación</v>
          </cell>
          <cell r="AX128" t="str">
            <v>LUZ HAYDEE GONZÁLEZ OCAMPO</v>
          </cell>
          <cell r="AY128" t="str">
            <v>Decano de la Facultad de Ciencias Humanas y de la Educación</v>
          </cell>
          <cell r="AZ128">
            <v>136</v>
          </cell>
          <cell r="BA128">
            <v>44228</v>
          </cell>
          <cell r="BB128">
            <v>59966607</v>
          </cell>
          <cell r="BC128">
            <v>475</v>
          </cell>
          <cell r="BD128">
            <v>44228</v>
          </cell>
          <cell r="BE128">
            <v>8566658</v>
          </cell>
          <cell r="BF128" t="str">
            <v xml:space="preserve">NOTIFICADO </v>
          </cell>
          <cell r="BG128">
            <v>0</v>
          </cell>
          <cell r="BH128">
            <v>0</v>
          </cell>
          <cell r="BI128">
            <v>0</v>
          </cell>
          <cell r="BJ128">
            <v>0</v>
          </cell>
          <cell r="BK128">
            <v>0</v>
          </cell>
          <cell r="BL128">
            <v>0</v>
          </cell>
          <cell r="BM128">
            <v>0</v>
          </cell>
          <cell r="BN128">
            <v>0</v>
          </cell>
          <cell r="BO128">
            <v>0</v>
          </cell>
          <cell r="BP128">
            <v>0</v>
          </cell>
          <cell r="BQ128">
            <v>0</v>
          </cell>
          <cell r="BR128">
            <v>1121864591</v>
          </cell>
          <cell r="BS128">
            <v>44228</v>
          </cell>
          <cell r="BT128">
            <v>82</v>
          </cell>
          <cell r="BU128" t="str">
            <v>56200</v>
          </cell>
          <cell r="BV128">
            <v>0</v>
          </cell>
          <cell r="BW128">
            <v>0</v>
          </cell>
          <cell r="BX128">
            <v>0</v>
          </cell>
          <cell r="BY128">
            <v>0</v>
          </cell>
          <cell r="BZ128">
            <v>0</v>
          </cell>
          <cell r="CA128">
            <v>0</v>
          </cell>
          <cell r="CB128">
            <v>8299</v>
          </cell>
          <cell r="CC128" t="str">
            <v>M6</v>
          </cell>
        </row>
        <row r="129">
          <cell r="B129" t="str">
            <v>12523 DE 2021</v>
          </cell>
          <cell r="C129">
            <v>1122123888</v>
          </cell>
          <cell r="D129" t="str">
            <v>LINA ANDREA MARTINEZ</v>
          </cell>
          <cell r="E129" t="str">
            <v>Contrato de Prestación de Servicios</v>
          </cell>
          <cell r="F129" t="str">
            <v>EL CONTRATISTA SE COMPROMETE CON LA UNIVERSIDAD DE LOS LLANOS A PRESTAR LOS SERVICIOS COMO TÉCNICO EN FORMA EFICIENTE Y EFICAZ APOYANDO EL FORTALECIMIENTO DE LOS DIFERENTES PROCESOS ACADÉMICOS Y ADMINISTRATIVOS EN EL PROGRAMA DE LICENCIATURA EN PEDAGOGÍA INFANTIL Y LICENCIATURA EN EDUCACIÓN INFANTIL DE LA FACULTAD DE CIENCIAS HUMANAS Y DE LA EDUCACIÓN.</v>
          </cell>
          <cell r="G129">
            <v>44228</v>
          </cell>
          <cell r="H129">
            <v>8566658</v>
          </cell>
          <cell r="I129" t="str">
            <v>Cuatro (04) meses y dieciocho (18) días calendario</v>
          </cell>
          <cell r="J129">
            <v>44228</v>
          </cell>
          <cell r="K129">
            <v>44365</v>
          </cell>
          <cell r="L129" t="str">
            <v>NO APLICA</v>
          </cell>
          <cell r="M129">
            <v>5</v>
          </cell>
          <cell r="N129">
            <v>1862317</v>
          </cell>
          <cell r="O129">
            <v>44228</v>
          </cell>
          <cell r="P129">
            <v>44255</v>
          </cell>
          <cell r="Q129">
            <v>1862317</v>
          </cell>
          <cell r="R129">
            <v>44256</v>
          </cell>
          <cell r="S129">
            <v>44286</v>
          </cell>
          <cell r="T129">
            <v>1862317</v>
          </cell>
          <cell r="U129">
            <v>44287</v>
          </cell>
          <cell r="V129">
            <v>44316</v>
          </cell>
          <cell r="W129">
            <v>1862317</v>
          </cell>
          <cell r="X129">
            <v>44317</v>
          </cell>
          <cell r="Y129">
            <v>44347</v>
          </cell>
          <cell r="Z129">
            <v>1117390</v>
          </cell>
          <cell r="AA129">
            <v>44348</v>
          </cell>
          <cell r="AB129">
            <v>44365</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t="str">
            <v>Facultad de Ciencias Humanas y de la Educación</v>
          </cell>
          <cell r="AX129" t="str">
            <v>LUZ HAYDEE GONZÁLEZ OCAMPO</v>
          </cell>
          <cell r="AY129" t="str">
            <v>Decano de la Facultad de Ciencias Humanas y de la Educación</v>
          </cell>
          <cell r="AZ129">
            <v>136</v>
          </cell>
          <cell r="BA129">
            <v>44228</v>
          </cell>
          <cell r="BB129">
            <v>59966607</v>
          </cell>
          <cell r="BC129">
            <v>476</v>
          </cell>
          <cell r="BD129">
            <v>44228</v>
          </cell>
          <cell r="BE129">
            <v>8566658</v>
          </cell>
          <cell r="BF129" t="str">
            <v xml:space="preserve">NOTIFICADO </v>
          </cell>
          <cell r="BG129">
            <v>0</v>
          </cell>
          <cell r="BH129">
            <v>0</v>
          </cell>
          <cell r="BI129">
            <v>0</v>
          </cell>
          <cell r="BJ129">
            <v>0</v>
          </cell>
          <cell r="BK129">
            <v>0</v>
          </cell>
          <cell r="BL129">
            <v>0</v>
          </cell>
          <cell r="BM129">
            <v>0</v>
          </cell>
          <cell r="BN129">
            <v>0</v>
          </cell>
          <cell r="BO129">
            <v>0</v>
          </cell>
          <cell r="BP129">
            <v>0</v>
          </cell>
          <cell r="BQ129">
            <v>0</v>
          </cell>
          <cell r="BR129">
            <v>1122123888.5</v>
          </cell>
          <cell r="BS129">
            <v>44228</v>
          </cell>
          <cell r="BT129">
            <v>82</v>
          </cell>
          <cell r="BU129" t="str">
            <v>56200</v>
          </cell>
          <cell r="BV129">
            <v>0</v>
          </cell>
          <cell r="BW129">
            <v>0</v>
          </cell>
          <cell r="BX129">
            <v>0</v>
          </cell>
          <cell r="BY129">
            <v>0</v>
          </cell>
          <cell r="BZ129">
            <v>0</v>
          </cell>
          <cell r="CA129">
            <v>0</v>
          </cell>
          <cell r="CB129">
            <v>7990</v>
          </cell>
          <cell r="CC129" t="str">
            <v>M4</v>
          </cell>
        </row>
        <row r="130">
          <cell r="B130" t="str">
            <v>12524 DE 2021</v>
          </cell>
          <cell r="C130">
            <v>1121888586</v>
          </cell>
          <cell r="D130" t="str">
            <v>NATALIA CORREDOR BONELO</v>
          </cell>
          <cell r="E130" t="str">
            <v>Contrato de Prestación de Servicios</v>
          </cell>
          <cell r="F130" t="str">
            <v>EL CONTRATISTA SE COMPROMETE CON LA UNIVERSIDAD DE LOS LLANOS A PRESTAR LOS SERVICIOS EN FORMA EFICIENTE Y EFICAZ, APOYANDO EL FORTALECIMIENTO DE LOS DIFERENTES PROCESOS ACADÉMICOS Y ADMINISTRATIVOS EN EL CENTRO DE INVESTIGACIONES Y CENTRO DE PROYECCIÓN SOCIAL DE LA FACULTAD DE CIENCIAS HUMANAS Y DE LA EDUCACIÓN.</v>
          </cell>
          <cell r="G130">
            <v>44228</v>
          </cell>
          <cell r="H130">
            <v>8566658</v>
          </cell>
          <cell r="I130" t="str">
            <v>Cuatro (04) meses y dieciocho (18) días calendario</v>
          </cell>
          <cell r="J130">
            <v>44228</v>
          </cell>
          <cell r="K130">
            <v>44365</v>
          </cell>
          <cell r="L130" t="str">
            <v>NO APLICA</v>
          </cell>
          <cell r="M130">
            <v>5</v>
          </cell>
          <cell r="N130">
            <v>1862317</v>
          </cell>
          <cell r="O130">
            <v>44228</v>
          </cell>
          <cell r="P130">
            <v>44255</v>
          </cell>
          <cell r="Q130">
            <v>1862317</v>
          </cell>
          <cell r="R130">
            <v>44256</v>
          </cell>
          <cell r="S130">
            <v>44286</v>
          </cell>
          <cell r="T130">
            <v>1862317</v>
          </cell>
          <cell r="U130">
            <v>44287</v>
          </cell>
          <cell r="V130">
            <v>44316</v>
          </cell>
          <cell r="W130">
            <v>1862317</v>
          </cell>
          <cell r="X130">
            <v>44317</v>
          </cell>
          <cell r="Y130">
            <v>44347</v>
          </cell>
          <cell r="Z130">
            <v>1117390</v>
          </cell>
          <cell r="AA130">
            <v>44348</v>
          </cell>
          <cell r="AB130">
            <v>44365</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t="str">
            <v>Facultad de Ciencias Humanas y de la Educación</v>
          </cell>
          <cell r="AX130" t="str">
            <v>LUZ HAYDEE GONZÁLEZ OCAMPO</v>
          </cell>
          <cell r="AY130" t="str">
            <v>Decano de la Facultad de Ciencias Humanas y de la Educación</v>
          </cell>
          <cell r="AZ130">
            <v>136</v>
          </cell>
          <cell r="BA130">
            <v>44228</v>
          </cell>
          <cell r="BB130">
            <v>59966607</v>
          </cell>
          <cell r="BC130">
            <v>477</v>
          </cell>
          <cell r="BD130">
            <v>44228</v>
          </cell>
          <cell r="BE130">
            <v>8566658</v>
          </cell>
          <cell r="BF130" t="str">
            <v xml:space="preserve">NOTIFICADO </v>
          </cell>
          <cell r="BG130">
            <v>0</v>
          </cell>
          <cell r="BH130">
            <v>0</v>
          </cell>
          <cell r="BI130">
            <v>0</v>
          </cell>
          <cell r="BJ130">
            <v>0</v>
          </cell>
          <cell r="BK130">
            <v>0</v>
          </cell>
          <cell r="BL130">
            <v>0</v>
          </cell>
          <cell r="BM130">
            <v>0</v>
          </cell>
          <cell r="BN130">
            <v>0</v>
          </cell>
          <cell r="BO130">
            <v>0</v>
          </cell>
          <cell r="BP130">
            <v>0</v>
          </cell>
          <cell r="BQ130">
            <v>0</v>
          </cell>
          <cell r="BR130">
            <v>1121888586.5</v>
          </cell>
          <cell r="BS130">
            <v>44228</v>
          </cell>
          <cell r="BT130">
            <v>82</v>
          </cell>
          <cell r="BU130" t="str">
            <v>56200</v>
          </cell>
          <cell r="BV130">
            <v>0</v>
          </cell>
          <cell r="BW130">
            <v>0</v>
          </cell>
          <cell r="BX130">
            <v>0</v>
          </cell>
          <cell r="BY130">
            <v>0</v>
          </cell>
          <cell r="BZ130">
            <v>0</v>
          </cell>
          <cell r="CA130">
            <v>0</v>
          </cell>
          <cell r="CB130">
            <v>8299</v>
          </cell>
          <cell r="CC130" t="str">
            <v>M6</v>
          </cell>
        </row>
        <row r="131">
          <cell r="B131" t="str">
            <v>12525 DE 2021</v>
          </cell>
          <cell r="C131">
            <v>65739948</v>
          </cell>
          <cell r="D131" t="str">
            <v>SANDRA MILENA BOLIVAR RUBIO</v>
          </cell>
          <cell r="E131" t="str">
            <v>Contrato de Prestación de Servicios</v>
          </cell>
          <cell r="F131" t="str">
            <v>EL CONTRATISTA SE COMPROMETE CON LA UNIVERSIDAD DE LOS LLANOS A PRESTAR LOS SERVICIOS EN FORMA EFICIENTE Y EFICAZ, APOYANDO EL FORTALECIMIENTO DE LOS DIFERENTES PROCESOS ACADÉMICOS Y ADMINISTRATIVOS EN LA ESCUELA DE PEDAGOGÍA Y BELLAS ARTES DE LA FACULTAD DE CIENCIAS HUMANAS Y DE LA EDUCACIÓN.</v>
          </cell>
          <cell r="G131">
            <v>44228</v>
          </cell>
          <cell r="H131">
            <v>8566658</v>
          </cell>
          <cell r="I131" t="str">
            <v>Cuatro (04) meses y dieciocho (18) días calendario</v>
          </cell>
          <cell r="J131">
            <v>44228</v>
          </cell>
          <cell r="K131">
            <v>44365</v>
          </cell>
          <cell r="L131" t="str">
            <v>NO APLICA</v>
          </cell>
          <cell r="M131">
            <v>5</v>
          </cell>
          <cell r="N131">
            <v>1862317</v>
          </cell>
          <cell r="O131">
            <v>44228</v>
          </cell>
          <cell r="P131">
            <v>44255</v>
          </cell>
          <cell r="Q131">
            <v>1862317</v>
          </cell>
          <cell r="R131">
            <v>44256</v>
          </cell>
          <cell r="S131">
            <v>44286</v>
          </cell>
          <cell r="T131">
            <v>1862317</v>
          </cell>
          <cell r="U131">
            <v>44287</v>
          </cell>
          <cell r="V131">
            <v>44316</v>
          </cell>
          <cell r="W131">
            <v>1862317</v>
          </cell>
          <cell r="X131">
            <v>44317</v>
          </cell>
          <cell r="Y131">
            <v>44347</v>
          </cell>
          <cell r="Z131">
            <v>1117390</v>
          </cell>
          <cell r="AA131">
            <v>44348</v>
          </cell>
          <cell r="AB131">
            <v>44365</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t="str">
            <v>Facultad de Ciencias Humanas y de la Educación</v>
          </cell>
          <cell r="AX131" t="str">
            <v>LUZ HAYDEE GONZÁLEZ OCAMPO</v>
          </cell>
          <cell r="AY131" t="str">
            <v>Decano de la Facultad de Ciencias Humanas y de la Educación</v>
          </cell>
          <cell r="AZ131">
            <v>136</v>
          </cell>
          <cell r="BA131">
            <v>44228</v>
          </cell>
          <cell r="BB131">
            <v>59966607</v>
          </cell>
          <cell r="BC131">
            <v>478</v>
          </cell>
          <cell r="BD131">
            <v>44228</v>
          </cell>
          <cell r="BE131">
            <v>8566658</v>
          </cell>
          <cell r="BF131" t="str">
            <v xml:space="preserve">NOTIFICADO </v>
          </cell>
          <cell r="BG131">
            <v>0</v>
          </cell>
          <cell r="BH131">
            <v>0</v>
          </cell>
          <cell r="BI131">
            <v>0</v>
          </cell>
          <cell r="BJ131">
            <v>0</v>
          </cell>
          <cell r="BK131">
            <v>0</v>
          </cell>
          <cell r="BL131">
            <v>0</v>
          </cell>
          <cell r="BM131">
            <v>0</v>
          </cell>
          <cell r="BN131">
            <v>0</v>
          </cell>
          <cell r="BO131">
            <v>0</v>
          </cell>
          <cell r="BP131">
            <v>0</v>
          </cell>
          <cell r="BQ131">
            <v>0</v>
          </cell>
          <cell r="BR131">
            <v>65739948</v>
          </cell>
          <cell r="BS131">
            <v>44228</v>
          </cell>
          <cell r="BT131">
            <v>82</v>
          </cell>
          <cell r="BU131" t="str">
            <v>56200</v>
          </cell>
          <cell r="BV131">
            <v>0</v>
          </cell>
          <cell r="BW131">
            <v>0</v>
          </cell>
          <cell r="BX131">
            <v>0</v>
          </cell>
          <cell r="BY131">
            <v>0</v>
          </cell>
          <cell r="BZ131">
            <v>0</v>
          </cell>
          <cell r="CA131">
            <v>0</v>
          </cell>
          <cell r="CB131">
            <v>9609</v>
          </cell>
          <cell r="CC131" t="str">
            <v>M6</v>
          </cell>
        </row>
        <row r="132">
          <cell r="B132" t="str">
            <v>12526 DE 2021</v>
          </cell>
          <cell r="C132">
            <v>40382841</v>
          </cell>
          <cell r="D132" t="str">
            <v xml:space="preserve">MERCEDES NAYIBE HERNANDEZ CORREAL </v>
          </cell>
          <cell r="E132" t="str">
            <v>Contrato de Prestación de Servicios</v>
          </cell>
          <cell r="F132" t="str">
            <v>EL CONTRATISTA SE COMPROMETE CON LA UNIVERSIDAD DE LOS LLANOS A PRESTAR LOS SERVICIOS COMO TÉCNICO EN FORMA EFICIENTE Y EFICAZ APOYANDO EL FORTALECIMIENTO DE LOS DIFERENTES PROCESOS ACADÉMICOS Y ADMINISTRATIVOS EN LA SECRETARÍA ACADÉMICA DE LA FACULTAD DE CIENCIAS HUMANAS Y DE LA EDUCACIÓN.</v>
          </cell>
          <cell r="G132">
            <v>44228</v>
          </cell>
          <cell r="H132">
            <v>8566658</v>
          </cell>
          <cell r="I132" t="str">
            <v>Cuatro (04) meses y dieciocho (18) días calendario</v>
          </cell>
          <cell r="J132">
            <v>44228</v>
          </cell>
          <cell r="K132">
            <v>44365</v>
          </cell>
          <cell r="L132" t="str">
            <v>NO APLICA</v>
          </cell>
          <cell r="M132">
            <v>5</v>
          </cell>
          <cell r="N132">
            <v>1862317</v>
          </cell>
          <cell r="O132">
            <v>44228</v>
          </cell>
          <cell r="P132">
            <v>44255</v>
          </cell>
          <cell r="Q132">
            <v>1862317</v>
          </cell>
          <cell r="R132">
            <v>44256</v>
          </cell>
          <cell r="S132">
            <v>44286</v>
          </cell>
          <cell r="T132">
            <v>1862317</v>
          </cell>
          <cell r="U132">
            <v>44287</v>
          </cell>
          <cell r="V132">
            <v>44316</v>
          </cell>
          <cell r="W132">
            <v>1862317</v>
          </cell>
          <cell r="X132">
            <v>44317</v>
          </cell>
          <cell r="Y132">
            <v>44347</v>
          </cell>
          <cell r="Z132">
            <v>1117390</v>
          </cell>
          <cell r="AA132">
            <v>44348</v>
          </cell>
          <cell r="AB132">
            <v>44365</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t="str">
            <v>Facultad de Ciencias Humanas y de la Educación</v>
          </cell>
          <cell r="AX132" t="str">
            <v>LUZ HAYDEE GONZÁLEZ OCAMPO</v>
          </cell>
          <cell r="AY132" t="str">
            <v>Decano de la Facultad de Ciencias Humanas y de la Educación</v>
          </cell>
          <cell r="AZ132">
            <v>137</v>
          </cell>
          <cell r="BA132">
            <v>44228</v>
          </cell>
          <cell r="BB132">
            <v>8566658</v>
          </cell>
          <cell r="BC132">
            <v>479</v>
          </cell>
          <cell r="BD132">
            <v>44228</v>
          </cell>
          <cell r="BE132">
            <v>8566658</v>
          </cell>
          <cell r="BF132" t="str">
            <v xml:space="preserve">NOTIFICADO </v>
          </cell>
          <cell r="BG132">
            <v>0</v>
          </cell>
          <cell r="BH132">
            <v>0</v>
          </cell>
          <cell r="BI132">
            <v>0</v>
          </cell>
          <cell r="BJ132">
            <v>0</v>
          </cell>
          <cell r="BK132">
            <v>0</v>
          </cell>
          <cell r="BL132">
            <v>0</v>
          </cell>
          <cell r="BM132">
            <v>0</v>
          </cell>
          <cell r="BN132">
            <v>0</v>
          </cell>
          <cell r="BO132">
            <v>0</v>
          </cell>
          <cell r="BP132">
            <v>0</v>
          </cell>
          <cell r="BQ132">
            <v>0</v>
          </cell>
          <cell r="BR132">
            <v>40382841</v>
          </cell>
          <cell r="BS132">
            <v>44228</v>
          </cell>
          <cell r="BT132">
            <v>584</v>
          </cell>
          <cell r="BU132" t="str">
            <v>441</v>
          </cell>
          <cell r="BV132">
            <v>0</v>
          </cell>
          <cell r="BW132">
            <v>0</v>
          </cell>
          <cell r="BX132">
            <v>0</v>
          </cell>
          <cell r="BY132">
            <v>0</v>
          </cell>
          <cell r="BZ132">
            <v>0</v>
          </cell>
          <cell r="CA132">
            <v>0</v>
          </cell>
          <cell r="CB132">
            <v>8299</v>
          </cell>
          <cell r="CC132" t="str">
            <v>M6</v>
          </cell>
        </row>
        <row r="133">
          <cell r="B133" t="str">
            <v>12527 DE 2021</v>
          </cell>
          <cell r="C133">
            <v>17420834</v>
          </cell>
          <cell r="D133" t="str">
            <v>HANZEL ANDRES CASTAÑEDA FARFAN</v>
          </cell>
          <cell r="E133" t="str">
            <v>Contrato de Prestación de Servicios Profesionales</v>
          </cell>
          <cell r="F133" t="str">
            <v>EL CONTRATISTA SE COMPROMETE CON LA UNIVERSIDAD DE LOS LLANOS A PRESTAR LOS SERVICIOS COMO PROFESIONAL EN FORMA EFICIENTE Y EFICAZ APOYANDO EL FORTALECIMIENTO DE LOS DIFERENTES PROCESOS DEL ÁREA DE SEGURIDAD Y SALUD EN EL TRABAJO EN EL CENTRO DE IDIOMAS DE LA FACULTAD DE CIENCIAS HUMANAS Y DE LA EDUCACIÓN.</v>
          </cell>
          <cell r="G133">
            <v>44228</v>
          </cell>
          <cell r="H133">
            <v>11246933</v>
          </cell>
          <cell r="I133" t="str">
            <v>Cinco (05) meses y cuatro (04) días calendario</v>
          </cell>
          <cell r="J133">
            <v>44228</v>
          </cell>
          <cell r="K133">
            <v>44381</v>
          </cell>
          <cell r="L133" t="str">
            <v>NO APLICA</v>
          </cell>
          <cell r="M133">
            <v>6</v>
          </cell>
          <cell r="N133">
            <v>2190961</v>
          </cell>
          <cell r="O133">
            <v>44228</v>
          </cell>
          <cell r="P133">
            <v>44255</v>
          </cell>
          <cell r="Q133">
            <v>2190961</v>
          </cell>
          <cell r="R133">
            <v>44256</v>
          </cell>
          <cell r="S133">
            <v>44286</v>
          </cell>
          <cell r="T133">
            <v>2190961</v>
          </cell>
          <cell r="U133">
            <v>44287</v>
          </cell>
          <cell r="V133">
            <v>44316</v>
          </cell>
          <cell r="W133">
            <v>2190961</v>
          </cell>
          <cell r="X133">
            <v>44317</v>
          </cell>
          <cell r="Y133">
            <v>44347</v>
          </cell>
          <cell r="Z133">
            <v>2190961</v>
          </cell>
          <cell r="AA133">
            <v>44348</v>
          </cell>
          <cell r="AB133">
            <v>44377</v>
          </cell>
          <cell r="AC133">
            <v>292128</v>
          </cell>
          <cell r="AD133">
            <v>44378</v>
          </cell>
          <cell r="AE133">
            <v>44381</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t="str">
            <v>Facultad de Ciencias Humanas y de la Educación</v>
          </cell>
          <cell r="AX133" t="str">
            <v>VÍCTOR EFREN ORTÍZ ORTÍZ</v>
          </cell>
          <cell r="AY133" t="str">
            <v>Jefe de Oficina</v>
          </cell>
          <cell r="AZ133">
            <v>118</v>
          </cell>
          <cell r="BA133">
            <v>44228</v>
          </cell>
          <cell r="BB133">
            <v>19813591</v>
          </cell>
          <cell r="BC133">
            <v>480</v>
          </cell>
          <cell r="BD133">
            <v>44228</v>
          </cell>
          <cell r="BE133">
            <v>11246933</v>
          </cell>
          <cell r="BF133" t="str">
            <v xml:space="preserve">NOTIFICADO </v>
          </cell>
          <cell r="BG133">
            <v>0</v>
          </cell>
          <cell r="BH133">
            <v>0</v>
          </cell>
          <cell r="BI133">
            <v>0</v>
          </cell>
          <cell r="BJ133">
            <v>0</v>
          </cell>
          <cell r="BK133">
            <v>0</v>
          </cell>
          <cell r="BL133">
            <v>0</v>
          </cell>
          <cell r="BM133">
            <v>0</v>
          </cell>
          <cell r="BN133">
            <v>0</v>
          </cell>
          <cell r="BO133">
            <v>0</v>
          </cell>
          <cell r="BP133">
            <v>0</v>
          </cell>
          <cell r="BQ133">
            <v>0</v>
          </cell>
          <cell r="BR133">
            <v>17420834</v>
          </cell>
          <cell r="BS133">
            <v>44228</v>
          </cell>
          <cell r="BT133">
            <v>743</v>
          </cell>
          <cell r="BU133" t="str">
            <v>56503</v>
          </cell>
          <cell r="BV133">
            <v>0</v>
          </cell>
          <cell r="BW133">
            <v>0</v>
          </cell>
          <cell r="BX133">
            <v>0</v>
          </cell>
          <cell r="BY133">
            <v>0</v>
          </cell>
          <cell r="BZ133">
            <v>0</v>
          </cell>
          <cell r="CA133">
            <v>0</v>
          </cell>
          <cell r="CB133">
            <v>7490</v>
          </cell>
          <cell r="CC133" t="str">
            <v>M6</v>
          </cell>
        </row>
        <row r="134">
          <cell r="B134" t="str">
            <v>12528 DE 2021</v>
          </cell>
          <cell r="C134">
            <v>40325585</v>
          </cell>
          <cell r="D134" t="str">
            <v>PAOLA MERCEDES GARZON ROZO</v>
          </cell>
          <cell r="E134" t="str">
            <v>Contrato de Prestación de Servicios</v>
          </cell>
          <cell r="F134" t="str">
            <v>EL CONTRATISTA SE COMPROMETA CON LA UNIVERSIDAD DE LOS LLANOS A PRESTAR LOS SERVICIOS COMO TECNICO EN FORMA EFICENTE Y EFICAZ, APOYANDO EL FORTALECIMIENTO DE LOS DIFERENTES PROCESOS ACADÉMICOS Y ADMINISTRATIVOS EN LA SECRETARÍA ACADÉMICA DE LA FACULTAD DE CIENCIAS HUMANAS Y DE LA EDUCACIÓN.</v>
          </cell>
          <cell r="G134">
            <v>44228</v>
          </cell>
          <cell r="H134">
            <v>8566658</v>
          </cell>
          <cell r="I134" t="str">
            <v>Cuatro (04) meses y dieciocho (18) días calendario</v>
          </cell>
          <cell r="J134">
            <v>44228</v>
          </cell>
          <cell r="K134">
            <v>44365</v>
          </cell>
          <cell r="L134" t="str">
            <v>NO APLICA</v>
          </cell>
          <cell r="M134">
            <v>5</v>
          </cell>
          <cell r="N134">
            <v>1862317</v>
          </cell>
          <cell r="O134">
            <v>44228</v>
          </cell>
          <cell r="P134">
            <v>44255</v>
          </cell>
          <cell r="Q134">
            <v>1862317</v>
          </cell>
          <cell r="R134">
            <v>44256</v>
          </cell>
          <cell r="S134">
            <v>44286</v>
          </cell>
          <cell r="T134">
            <v>1862317</v>
          </cell>
          <cell r="U134">
            <v>44287</v>
          </cell>
          <cell r="V134">
            <v>44316</v>
          </cell>
          <cell r="W134">
            <v>1862317</v>
          </cell>
          <cell r="X134">
            <v>44317</v>
          </cell>
          <cell r="Y134">
            <v>44347</v>
          </cell>
          <cell r="Z134">
            <v>1117390</v>
          </cell>
          <cell r="AA134">
            <v>44348</v>
          </cell>
          <cell r="AB134">
            <v>44365</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t="str">
            <v>Facultad de Ciencias Humanas y de la Educación</v>
          </cell>
          <cell r="AX134" t="str">
            <v>LUZ HAYDEE GONZÁLEZ OCAMPO</v>
          </cell>
          <cell r="AY134" t="str">
            <v>Decano de la Facultad de Ciencias Humanas y de la Educación</v>
          </cell>
          <cell r="AZ134">
            <v>118</v>
          </cell>
          <cell r="BA134">
            <v>44228</v>
          </cell>
          <cell r="BB134">
            <v>19813591</v>
          </cell>
          <cell r="BC134">
            <v>481</v>
          </cell>
          <cell r="BD134">
            <v>44228</v>
          </cell>
          <cell r="BE134">
            <v>8566658</v>
          </cell>
          <cell r="BF134" t="str">
            <v xml:space="preserve">NOTIFICADO </v>
          </cell>
          <cell r="BG134">
            <v>0</v>
          </cell>
          <cell r="BH134">
            <v>0</v>
          </cell>
          <cell r="BI134">
            <v>0</v>
          </cell>
          <cell r="BJ134">
            <v>0</v>
          </cell>
          <cell r="BK134">
            <v>0</v>
          </cell>
          <cell r="BL134">
            <v>0</v>
          </cell>
          <cell r="BM134">
            <v>0</v>
          </cell>
          <cell r="BN134">
            <v>0</v>
          </cell>
          <cell r="BO134">
            <v>0</v>
          </cell>
          <cell r="BP134">
            <v>0</v>
          </cell>
          <cell r="BQ134">
            <v>0</v>
          </cell>
          <cell r="BR134">
            <v>40325585.799999997</v>
          </cell>
          <cell r="BS134">
            <v>44228</v>
          </cell>
          <cell r="BT134">
            <v>743</v>
          </cell>
          <cell r="BU134" t="str">
            <v>56503</v>
          </cell>
          <cell r="BV134">
            <v>0</v>
          </cell>
          <cell r="BW134">
            <v>0</v>
          </cell>
          <cell r="BX134">
            <v>0</v>
          </cell>
          <cell r="BY134">
            <v>0</v>
          </cell>
          <cell r="BZ134">
            <v>0</v>
          </cell>
          <cell r="CA134">
            <v>0</v>
          </cell>
          <cell r="CB134">
            <v>7490</v>
          </cell>
          <cell r="CC134" t="str">
            <v>M6</v>
          </cell>
        </row>
        <row r="135">
          <cell r="B135" t="str">
            <v>12529 DE 2021</v>
          </cell>
          <cell r="C135">
            <v>1121830904</v>
          </cell>
          <cell r="D135" t="str">
            <v xml:space="preserve">MAIRA ALEJANDRA BECERRA GRAJALES </v>
          </cell>
          <cell r="E135" t="str">
            <v>Contrato de Prestación de Servicios</v>
          </cell>
          <cell r="F135" t="str">
            <v>EL CONTRATISTA SE COMPROMETE CON LA UNIVERSIDAD DE LOS LLANOS A PRESTAR LOS SERVICIOS COMO TÉCNICO EN FORMA EFICIENTE Y EFICAZ, APOYANDO EL FORTALECIMIENTO DE LOS DIFERENTES PROCESOS ACADÉMICOS Y ADMINISTRATIVOS EN LOS PROGRAMAS DE POSGRADOS (MAESTRÍA EN EDUCACIÓN Y MAESTRÍA EN ESTUDIOS CULTURALES) DE LA FACULTAD DE CIENCIAS HUMANAS Y DE LA EDUCACIÓN.</v>
          </cell>
          <cell r="G135">
            <v>44228</v>
          </cell>
          <cell r="H135">
            <v>8566658</v>
          </cell>
          <cell r="I135" t="str">
            <v>Cuatro (04) meses y dieciocho (18) días calendario</v>
          </cell>
          <cell r="J135">
            <v>44228</v>
          </cell>
          <cell r="K135">
            <v>44365</v>
          </cell>
          <cell r="L135" t="str">
            <v>NO APLICA</v>
          </cell>
          <cell r="M135">
            <v>5</v>
          </cell>
          <cell r="N135">
            <v>1862317</v>
          </cell>
          <cell r="O135">
            <v>44228</v>
          </cell>
          <cell r="P135">
            <v>44255</v>
          </cell>
          <cell r="Q135">
            <v>1862317</v>
          </cell>
          <cell r="R135">
            <v>44256</v>
          </cell>
          <cell r="S135">
            <v>44286</v>
          </cell>
          <cell r="T135">
            <v>558695</v>
          </cell>
          <cell r="U135">
            <v>44287</v>
          </cell>
          <cell r="V135">
            <v>44295</v>
          </cell>
          <cell r="W135">
            <v>0</v>
          </cell>
          <cell r="X135">
            <v>44317</v>
          </cell>
          <cell r="Y135">
            <v>44347</v>
          </cell>
          <cell r="Z135">
            <v>0</v>
          </cell>
          <cell r="AA135">
            <v>44348</v>
          </cell>
          <cell r="AB135">
            <v>44365</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t="str">
            <v>Facultad de Ciencias Humanas y de la Educación</v>
          </cell>
          <cell r="AX135" t="str">
            <v>LUZ HAYDEE GONZÁLEZ OCAMPO</v>
          </cell>
          <cell r="AY135" t="str">
            <v>Decano de la Facultad de Ciencias Humanas y de la Educación</v>
          </cell>
          <cell r="AZ135">
            <v>128</v>
          </cell>
          <cell r="BA135">
            <v>44228</v>
          </cell>
          <cell r="BB135">
            <v>8566658</v>
          </cell>
          <cell r="BC135">
            <v>482</v>
          </cell>
          <cell r="BD135">
            <v>44228</v>
          </cell>
          <cell r="BE135">
            <v>8566658</v>
          </cell>
          <cell r="BF135" t="str">
            <v xml:space="preserve">NOTIFICADO </v>
          </cell>
          <cell r="BG135">
            <v>0</v>
          </cell>
          <cell r="BH135">
            <v>0</v>
          </cell>
          <cell r="BI135">
            <v>0</v>
          </cell>
          <cell r="BJ135">
            <v>0</v>
          </cell>
          <cell r="BK135">
            <v>0</v>
          </cell>
          <cell r="BL135">
            <v>0</v>
          </cell>
          <cell r="BM135">
            <v>0</v>
          </cell>
          <cell r="BN135">
            <v>0</v>
          </cell>
          <cell r="BO135">
            <v>0</v>
          </cell>
          <cell r="BP135">
            <v>0</v>
          </cell>
          <cell r="BQ135">
            <v>0</v>
          </cell>
          <cell r="BR135">
            <v>1121830904</v>
          </cell>
          <cell r="BS135">
            <v>44228</v>
          </cell>
          <cell r="BT135">
            <v>463</v>
          </cell>
          <cell r="BU135" t="str">
            <v>56401</v>
          </cell>
          <cell r="BV135">
            <v>0</v>
          </cell>
          <cell r="BW135">
            <v>0</v>
          </cell>
          <cell r="BX135">
            <v>0</v>
          </cell>
          <cell r="BY135">
            <v>0</v>
          </cell>
          <cell r="BZ135">
            <v>0</v>
          </cell>
          <cell r="CA135">
            <v>0</v>
          </cell>
          <cell r="CB135">
            <v>8299</v>
          </cell>
          <cell r="CC135" t="str">
            <v>M6</v>
          </cell>
        </row>
        <row r="136">
          <cell r="B136" t="str">
            <v>12530 DE 2021</v>
          </cell>
          <cell r="C136">
            <v>53074815</v>
          </cell>
          <cell r="D136" t="str">
            <v>MONICA ANDREA PATARROYO PEREZ</v>
          </cell>
          <cell r="E136" t="str">
            <v>Contrato de Prestación de Servicios</v>
          </cell>
          <cell r="F136" t="str">
            <v>EL CONTRATISTA SE COMPROMETE CON LA UNIVERSIDAD DE LOS LLANOS A PRESTAR LOS SERVICIOS COMO TÉCNICO EN FORMA EFICIENTE Y EFICAZ APOYANDO EL FORTALECIMIENTO DE LOS DIFERENTES PROCESOS EN LAS ESCUELAS ADSCRITAS A LA FACULTAD DE CIENCIAS DE LA SALUD.</v>
          </cell>
          <cell r="G136">
            <v>44228</v>
          </cell>
          <cell r="H136">
            <v>8566658</v>
          </cell>
          <cell r="I136" t="str">
            <v>Cuatro (04) meses y dieciocho (18) días calendario</v>
          </cell>
          <cell r="J136">
            <v>44228</v>
          </cell>
          <cell r="K136">
            <v>44365</v>
          </cell>
          <cell r="L136" t="str">
            <v>NO APLICA</v>
          </cell>
          <cell r="M136">
            <v>5</v>
          </cell>
          <cell r="N136">
            <v>1862317</v>
          </cell>
          <cell r="O136">
            <v>44228</v>
          </cell>
          <cell r="P136">
            <v>44255</v>
          </cell>
          <cell r="Q136">
            <v>1862317</v>
          </cell>
          <cell r="R136">
            <v>44256</v>
          </cell>
          <cell r="S136">
            <v>44286</v>
          </cell>
          <cell r="T136">
            <v>1862317</v>
          </cell>
          <cell r="U136">
            <v>44287</v>
          </cell>
          <cell r="V136">
            <v>44316</v>
          </cell>
          <cell r="W136">
            <v>1862317</v>
          </cell>
          <cell r="X136">
            <v>44317</v>
          </cell>
          <cell r="Y136">
            <v>44347</v>
          </cell>
          <cell r="Z136">
            <v>1117390</v>
          </cell>
          <cell r="AA136">
            <v>44348</v>
          </cell>
          <cell r="AB136">
            <v>44365</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t="str">
            <v>Facultad de Ciencias de la Salud</v>
          </cell>
          <cell r="AX136" t="str">
            <v>LUZ MIRYAM TOBÓN BORRERO</v>
          </cell>
          <cell r="AY136" t="str">
            <v>Decano de la Facultad de Ciencias de la Salud</v>
          </cell>
          <cell r="AZ136">
            <v>126</v>
          </cell>
          <cell r="BA136">
            <v>44228</v>
          </cell>
          <cell r="BB136">
            <v>37290158</v>
          </cell>
          <cell r="BC136">
            <v>483</v>
          </cell>
          <cell r="BD136">
            <v>44228</v>
          </cell>
          <cell r="BE136">
            <v>8566658</v>
          </cell>
          <cell r="BF136" t="str">
            <v xml:space="preserve">NOTIFICADO </v>
          </cell>
          <cell r="BG136">
            <v>0</v>
          </cell>
          <cell r="BH136">
            <v>0</v>
          </cell>
          <cell r="BI136">
            <v>0</v>
          </cell>
          <cell r="BJ136">
            <v>0</v>
          </cell>
          <cell r="BK136">
            <v>0</v>
          </cell>
          <cell r="BL136">
            <v>0</v>
          </cell>
          <cell r="BM136">
            <v>0</v>
          </cell>
          <cell r="BN136">
            <v>0</v>
          </cell>
          <cell r="BO136">
            <v>0</v>
          </cell>
          <cell r="BP136">
            <v>0</v>
          </cell>
          <cell r="BQ136">
            <v>0</v>
          </cell>
          <cell r="BR136">
            <v>53074815</v>
          </cell>
          <cell r="BS136">
            <v>44228</v>
          </cell>
          <cell r="BT136">
            <v>54</v>
          </cell>
          <cell r="BU136" t="str">
            <v>55200</v>
          </cell>
          <cell r="BV136">
            <v>0</v>
          </cell>
          <cell r="BW136">
            <v>0</v>
          </cell>
          <cell r="BX136">
            <v>0</v>
          </cell>
          <cell r="BY136">
            <v>0</v>
          </cell>
          <cell r="BZ136">
            <v>0</v>
          </cell>
          <cell r="CA136">
            <v>0</v>
          </cell>
          <cell r="CB136">
            <v>8299</v>
          </cell>
          <cell r="CC136" t="str">
            <v>M6</v>
          </cell>
        </row>
        <row r="137">
          <cell r="B137" t="str">
            <v>12531 DE 2021</v>
          </cell>
          <cell r="C137">
            <v>1121899697</v>
          </cell>
          <cell r="D137" t="str">
            <v xml:space="preserve">YURI VIVIANA RIVEROS CRUZ </v>
          </cell>
          <cell r="E137" t="str">
            <v>Contrato de Prestación de Servicios</v>
          </cell>
          <cell r="F137" t="str">
            <v>EL CONTRATISTA SE COMPROMETE CON LA UNIVERSIDAD DE LOS LLANOS A PRESTAR LOS SERVICIOS COMO TÉCNICO EN FORMA EFICIENTE Y EFICAZ APOYANDO EL FORTALECIMIENTO DE LOS DIFERENTES PROCESOS QUE SE DESARROLLAN EN EL PROGRAMA DE TECNOLOGÍA EN REGENCIA DE FARMACIA DE LA FACULTAD DE CIENCIAS DE LA SALUD.</v>
          </cell>
          <cell r="G137">
            <v>44228</v>
          </cell>
          <cell r="H137">
            <v>8566658</v>
          </cell>
          <cell r="I137" t="str">
            <v>Cuatro (04) meses y dieciocho (18) días calendario</v>
          </cell>
          <cell r="J137">
            <v>44228</v>
          </cell>
          <cell r="K137">
            <v>44365</v>
          </cell>
          <cell r="L137" t="str">
            <v>NO APLICA</v>
          </cell>
          <cell r="M137">
            <v>5</v>
          </cell>
          <cell r="N137">
            <v>1862317</v>
          </cell>
          <cell r="O137">
            <v>44228</v>
          </cell>
          <cell r="P137">
            <v>44255</v>
          </cell>
          <cell r="Q137">
            <v>1862317</v>
          </cell>
          <cell r="R137">
            <v>44256</v>
          </cell>
          <cell r="S137">
            <v>44286</v>
          </cell>
          <cell r="T137">
            <v>1862317</v>
          </cell>
          <cell r="U137">
            <v>44287</v>
          </cell>
          <cell r="V137">
            <v>44316</v>
          </cell>
          <cell r="W137">
            <v>1862317</v>
          </cell>
          <cell r="X137">
            <v>44317</v>
          </cell>
          <cell r="Y137">
            <v>44347</v>
          </cell>
          <cell r="Z137">
            <v>1117390</v>
          </cell>
          <cell r="AA137">
            <v>44348</v>
          </cell>
          <cell r="AB137">
            <v>44365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t="str">
            <v>Facultad de Ciencias de la Salud</v>
          </cell>
          <cell r="AX137" t="str">
            <v>LUZ MIRYAM TOBÓN BORRERO</v>
          </cell>
          <cell r="AY137" t="str">
            <v>Decano de la Facultad de Ciencias de la Salud</v>
          </cell>
          <cell r="AZ137">
            <v>126</v>
          </cell>
          <cell r="BA137">
            <v>44228</v>
          </cell>
          <cell r="BB137">
            <v>37290158</v>
          </cell>
          <cell r="BC137">
            <v>484</v>
          </cell>
          <cell r="BD137">
            <v>44228</v>
          </cell>
          <cell r="BE137">
            <v>8566658</v>
          </cell>
          <cell r="BF137" t="str">
            <v xml:space="preserve">NOTIFICADO </v>
          </cell>
          <cell r="BG137">
            <v>0</v>
          </cell>
          <cell r="BH137">
            <v>0</v>
          </cell>
          <cell r="BI137">
            <v>0</v>
          </cell>
          <cell r="BJ137">
            <v>0</v>
          </cell>
          <cell r="BK137">
            <v>0</v>
          </cell>
          <cell r="BL137">
            <v>0</v>
          </cell>
          <cell r="BM137">
            <v>0</v>
          </cell>
          <cell r="BN137">
            <v>0</v>
          </cell>
          <cell r="BO137">
            <v>0</v>
          </cell>
          <cell r="BP137">
            <v>0</v>
          </cell>
          <cell r="BQ137">
            <v>0</v>
          </cell>
          <cell r="BR137">
            <v>1121899697.0999999</v>
          </cell>
          <cell r="BS137">
            <v>44228</v>
          </cell>
          <cell r="BT137">
            <v>54</v>
          </cell>
          <cell r="BU137" t="str">
            <v>55200</v>
          </cell>
          <cell r="BV137">
            <v>0</v>
          </cell>
          <cell r="BW137">
            <v>0</v>
          </cell>
          <cell r="BX137">
            <v>0</v>
          </cell>
          <cell r="BY137">
            <v>0</v>
          </cell>
          <cell r="BZ137">
            <v>0</v>
          </cell>
          <cell r="CA137">
            <v>0</v>
          </cell>
          <cell r="CB137">
            <v>8299</v>
          </cell>
          <cell r="CC137" t="str">
            <v>M6</v>
          </cell>
        </row>
        <row r="138">
          <cell r="B138" t="str">
            <v>12532 DE 2021</v>
          </cell>
          <cell r="C138">
            <v>86073292</v>
          </cell>
          <cell r="D138" t="str">
            <v>ADOLFO VASQUEZ TRUJILLO</v>
          </cell>
          <cell r="E138" t="str">
            <v>Contrato de Prestación de Servicios Profesionales</v>
          </cell>
          <cell r="F138" t="str">
            <v>EL CONTRATISTA SE COMPROMETE CON LA UNIVERSIDAD DE LOS LLANOS A PRESTAR LOS SERVICIOS COMO PROFESIONAL CON MAESTRIA EN FORMA EFICIENTE Y EFICAZ APOYANDO EL FORTALECIMIENTO DE LOS DIFERENTES PROCESOS ADMINISTRATIVOS DE LA MAESTRÍA EN EPIDEMIOLOGÍA Y COORDINACIÓN DEL LABORATORIO DE ENTOMOLOGÍA HUMANA Y LABORATORIO DE ANÁLISIS E INFORMACIÓN DE LA FACULTAD DE CIENCIAS DE LA SALUD DE  LA UNIVERSIDAD DE LOS LLANOS</v>
          </cell>
          <cell r="G138">
            <v>44228</v>
          </cell>
          <cell r="H138">
            <v>20156841</v>
          </cell>
          <cell r="I138" t="str">
            <v>Cuatro (04) meses y dieciocho (18) días calendario</v>
          </cell>
          <cell r="J138">
            <v>44228</v>
          </cell>
          <cell r="K138">
            <v>44365</v>
          </cell>
          <cell r="L138" t="str">
            <v>NO APLICA</v>
          </cell>
          <cell r="M138">
            <v>5</v>
          </cell>
          <cell r="N138">
            <v>4381922</v>
          </cell>
          <cell r="O138">
            <v>44228</v>
          </cell>
          <cell r="P138">
            <v>44255</v>
          </cell>
          <cell r="Q138">
            <v>4381922</v>
          </cell>
          <cell r="R138">
            <v>44256</v>
          </cell>
          <cell r="S138">
            <v>44286</v>
          </cell>
          <cell r="T138">
            <v>4381922</v>
          </cell>
          <cell r="U138">
            <v>44287</v>
          </cell>
          <cell r="V138">
            <v>44316</v>
          </cell>
          <cell r="W138">
            <v>4381922</v>
          </cell>
          <cell r="X138">
            <v>44317</v>
          </cell>
          <cell r="Y138">
            <v>44347</v>
          </cell>
          <cell r="Z138">
            <v>292128</v>
          </cell>
          <cell r="AA138">
            <v>44348</v>
          </cell>
          <cell r="AB138">
            <v>44349</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t="str">
            <v>Facultad de Ciencias de la Salud</v>
          </cell>
          <cell r="AX138" t="str">
            <v>LUZ MIRYAM TOBÓN BORRERO</v>
          </cell>
          <cell r="AY138" t="str">
            <v>Decano de la Facultad de Ciencias de la Salud</v>
          </cell>
          <cell r="AZ138">
            <v>126</v>
          </cell>
          <cell r="BA138">
            <v>44228</v>
          </cell>
          <cell r="BB138">
            <v>37290158</v>
          </cell>
          <cell r="BC138">
            <v>485</v>
          </cell>
          <cell r="BD138">
            <v>44228</v>
          </cell>
          <cell r="BE138">
            <v>20156841</v>
          </cell>
          <cell r="BF138" t="str">
            <v xml:space="preserve">NOTIFICADO </v>
          </cell>
          <cell r="BG138">
            <v>0</v>
          </cell>
          <cell r="BH138">
            <v>0</v>
          </cell>
          <cell r="BI138">
            <v>0</v>
          </cell>
          <cell r="BJ138">
            <v>0</v>
          </cell>
          <cell r="BK138">
            <v>0</v>
          </cell>
          <cell r="BL138">
            <v>0</v>
          </cell>
          <cell r="BM138">
            <v>0</v>
          </cell>
          <cell r="BN138">
            <v>0</v>
          </cell>
          <cell r="BO138">
            <v>0</v>
          </cell>
          <cell r="BP138">
            <v>0</v>
          </cell>
          <cell r="BQ138">
            <v>0</v>
          </cell>
          <cell r="BR138">
            <v>86073292.099999994</v>
          </cell>
          <cell r="BS138">
            <v>44228</v>
          </cell>
          <cell r="BT138">
            <v>54</v>
          </cell>
          <cell r="BU138" t="str">
            <v>55200</v>
          </cell>
          <cell r="BV138">
            <v>0</v>
          </cell>
          <cell r="BW138">
            <v>0</v>
          </cell>
          <cell r="BX138">
            <v>0</v>
          </cell>
          <cell r="BY138">
            <v>0</v>
          </cell>
          <cell r="BZ138">
            <v>0</v>
          </cell>
          <cell r="CA138">
            <v>0</v>
          </cell>
          <cell r="CB138">
            <v>7500</v>
          </cell>
          <cell r="CC138" t="str">
            <v>M6</v>
          </cell>
        </row>
        <row r="139">
          <cell r="B139" t="str">
            <v>12533 DE 2021</v>
          </cell>
          <cell r="C139">
            <v>1121824581</v>
          </cell>
          <cell r="D139" t="str">
            <v>LAURA XIMENA PALMA ARISMENDY</v>
          </cell>
          <cell r="E139" t="str">
            <v>Contrato de Prestación de Servicios Profesionales</v>
          </cell>
          <cell r="F139" t="str">
            <v>EL CONTRATISTA SE COMPROMETE CON LA UNIVERSIDAD DE LOS LLANOS A PRESTAR LOS SERVICIOS COMO PROFESIONAL EN FORMA EFICIENTE Y EFICAZ APOYANDO EL FORTALECIMIENTO DE LOS DIFERENTES PROCESOS EN EL SISTEMA INTEGRADO DE GESTIÓN DE LA OFICINA ASESORA DE PLANEACIÓN.</v>
          </cell>
          <cell r="G139">
            <v>44228</v>
          </cell>
          <cell r="H139">
            <v>16308056</v>
          </cell>
          <cell r="I139" t="str">
            <v>Cinco (05) meses y cuatro (04) días calendario</v>
          </cell>
          <cell r="J139">
            <v>44228</v>
          </cell>
          <cell r="K139">
            <v>44381</v>
          </cell>
          <cell r="L139" t="str">
            <v>NO APLICA</v>
          </cell>
          <cell r="M139">
            <v>6</v>
          </cell>
          <cell r="N139">
            <v>3176894</v>
          </cell>
          <cell r="O139">
            <v>44228</v>
          </cell>
          <cell r="P139">
            <v>44255</v>
          </cell>
          <cell r="Q139">
            <v>3176894</v>
          </cell>
          <cell r="R139">
            <v>44256</v>
          </cell>
          <cell r="S139">
            <v>44286</v>
          </cell>
          <cell r="T139">
            <v>3176894</v>
          </cell>
          <cell r="U139">
            <v>44287</v>
          </cell>
          <cell r="V139">
            <v>44316</v>
          </cell>
          <cell r="W139">
            <v>3176894</v>
          </cell>
          <cell r="X139">
            <v>44317</v>
          </cell>
          <cell r="Y139">
            <v>44347</v>
          </cell>
          <cell r="Z139">
            <v>3176894</v>
          </cell>
          <cell r="AA139">
            <v>44348</v>
          </cell>
          <cell r="AB139">
            <v>44377</v>
          </cell>
          <cell r="AC139">
            <v>423586</v>
          </cell>
          <cell r="AD139">
            <v>44378</v>
          </cell>
          <cell r="AE139">
            <v>44381</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t="str">
            <v>Oficina Asesora de Planeación</v>
          </cell>
          <cell r="AX139" t="str">
            <v>SAMUEL ELÍAS BETANCUR GARZÓN</v>
          </cell>
          <cell r="AY139" t="str">
            <v>Asesor de Planeación</v>
          </cell>
          <cell r="AZ139">
            <v>120</v>
          </cell>
          <cell r="BA139">
            <v>44228</v>
          </cell>
          <cell r="BB139">
            <v>60733447</v>
          </cell>
          <cell r="BC139">
            <v>486</v>
          </cell>
          <cell r="BD139">
            <v>44228</v>
          </cell>
          <cell r="BE139">
            <v>16308056</v>
          </cell>
          <cell r="BF139" t="str">
            <v xml:space="preserve">NOTIFICADO </v>
          </cell>
          <cell r="BG139">
            <v>0</v>
          </cell>
          <cell r="BH139">
            <v>0</v>
          </cell>
          <cell r="BI139">
            <v>0</v>
          </cell>
          <cell r="BJ139">
            <v>0</v>
          </cell>
          <cell r="BK139">
            <v>0</v>
          </cell>
          <cell r="BL139">
            <v>0</v>
          </cell>
          <cell r="BM139">
            <v>0</v>
          </cell>
          <cell r="BN139">
            <v>0</v>
          </cell>
          <cell r="BO139">
            <v>0</v>
          </cell>
          <cell r="BP139">
            <v>0</v>
          </cell>
          <cell r="BQ139">
            <v>0</v>
          </cell>
          <cell r="BR139">
            <v>1121824581.4000001</v>
          </cell>
          <cell r="BS139">
            <v>44228</v>
          </cell>
          <cell r="BT139">
            <v>768</v>
          </cell>
          <cell r="BU139" t="str">
            <v>24010</v>
          </cell>
          <cell r="BV139">
            <v>0</v>
          </cell>
          <cell r="BW139">
            <v>0</v>
          </cell>
          <cell r="BX139">
            <v>0</v>
          </cell>
          <cell r="BY139">
            <v>0</v>
          </cell>
          <cell r="BZ139">
            <v>0</v>
          </cell>
          <cell r="CA139">
            <v>0</v>
          </cell>
          <cell r="CB139">
            <v>7490</v>
          </cell>
          <cell r="CC139" t="str">
            <v>M6</v>
          </cell>
        </row>
        <row r="140">
          <cell r="B140" t="str">
            <v>12534 DE 2021</v>
          </cell>
          <cell r="C140">
            <v>1121936185</v>
          </cell>
          <cell r="D140" t="str">
            <v>IVON ALEJANDRA BABATIVA PULIDO</v>
          </cell>
          <cell r="E140" t="str">
            <v>Contrato de Prestación de Servicios Profesionales</v>
          </cell>
          <cell r="F140" t="str">
            <v>EL CONTRATISTA SE COMPROMETE CON LA UNIVERSIDAD DE LOS LLANOS A PRESTAR LOS SERVICIOS COMO PROFESIONAL EN FORMA EFICIENTE Y EFICAZ APOYANDO EL FORTALECIMIENTO DE LOS DIFERENTES PROCESOS QUE HACEN PARTE DEL SISTEMA INTEGRADO DE GESTIÓN, EN LA IMPLEMENTACIÓN DEL SISTEMA DE GESTIÓN AMBIENTAL (SGA) DE LA OFICINA ASESORA DE PLANEACIÓN.</v>
          </cell>
          <cell r="G140">
            <v>44228</v>
          </cell>
          <cell r="H140">
            <v>15745709</v>
          </cell>
          <cell r="I140" t="str">
            <v>Cinco (05) meses y cuatro (04) días calendario</v>
          </cell>
          <cell r="J140">
            <v>44228</v>
          </cell>
          <cell r="K140">
            <v>44381</v>
          </cell>
          <cell r="L140" t="str">
            <v>NO APLICA</v>
          </cell>
          <cell r="M140">
            <v>6</v>
          </cell>
          <cell r="N140">
            <v>3067346</v>
          </cell>
          <cell r="O140">
            <v>44228</v>
          </cell>
          <cell r="P140">
            <v>44255</v>
          </cell>
          <cell r="Q140">
            <v>3067346</v>
          </cell>
          <cell r="R140">
            <v>44256</v>
          </cell>
          <cell r="S140">
            <v>44286</v>
          </cell>
          <cell r="T140">
            <v>3067346</v>
          </cell>
          <cell r="U140">
            <v>44287</v>
          </cell>
          <cell r="V140">
            <v>44316</v>
          </cell>
          <cell r="W140">
            <v>3067346</v>
          </cell>
          <cell r="X140">
            <v>44317</v>
          </cell>
          <cell r="Y140">
            <v>44347</v>
          </cell>
          <cell r="Z140">
            <v>3067346</v>
          </cell>
          <cell r="AA140">
            <v>44348</v>
          </cell>
          <cell r="AB140">
            <v>44377</v>
          </cell>
          <cell r="AC140">
            <v>408979</v>
          </cell>
          <cell r="AD140">
            <v>44378</v>
          </cell>
          <cell r="AE140">
            <v>44381</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t="str">
            <v>Oficina Asesora de Planeación</v>
          </cell>
          <cell r="AX140" t="str">
            <v>SAMUEL ELÍAS BETANCUR GARZÓN</v>
          </cell>
          <cell r="AY140" t="str">
            <v>Asesor de Planeación</v>
          </cell>
          <cell r="AZ140">
            <v>120</v>
          </cell>
          <cell r="BA140">
            <v>44228</v>
          </cell>
          <cell r="BB140">
            <v>60733447</v>
          </cell>
          <cell r="BC140">
            <v>487</v>
          </cell>
          <cell r="BD140">
            <v>44228</v>
          </cell>
          <cell r="BE140">
            <v>15745709</v>
          </cell>
          <cell r="BF140" t="str">
            <v xml:space="preserve">NOTIFICADO </v>
          </cell>
          <cell r="BG140">
            <v>0</v>
          </cell>
          <cell r="BH140">
            <v>0</v>
          </cell>
          <cell r="BI140">
            <v>0</v>
          </cell>
          <cell r="BJ140">
            <v>0</v>
          </cell>
          <cell r="BK140">
            <v>0</v>
          </cell>
          <cell r="BL140">
            <v>0</v>
          </cell>
          <cell r="BM140">
            <v>0</v>
          </cell>
          <cell r="BN140">
            <v>0</v>
          </cell>
          <cell r="BO140">
            <v>0</v>
          </cell>
          <cell r="BP140">
            <v>0</v>
          </cell>
          <cell r="BQ140">
            <v>0</v>
          </cell>
          <cell r="BR140">
            <v>1121936185</v>
          </cell>
          <cell r="BS140">
            <v>44228</v>
          </cell>
          <cell r="BT140">
            <v>768</v>
          </cell>
          <cell r="BU140" t="str">
            <v>24010</v>
          </cell>
          <cell r="BV140">
            <v>0</v>
          </cell>
          <cell r="BW140">
            <v>0</v>
          </cell>
          <cell r="BX140">
            <v>0</v>
          </cell>
          <cell r="BY140">
            <v>0</v>
          </cell>
          <cell r="BZ140">
            <v>0</v>
          </cell>
          <cell r="CA140">
            <v>0</v>
          </cell>
          <cell r="CB140">
            <v>8299</v>
          </cell>
          <cell r="CC140" t="str">
            <v>M6</v>
          </cell>
        </row>
        <row r="141">
          <cell r="B141" t="str">
            <v>12535 DE 2021</v>
          </cell>
          <cell r="C141">
            <v>40326973</v>
          </cell>
          <cell r="D141" t="str">
            <v xml:space="preserve">SANDRA CAROLINA SALAMANCA GOMEZ </v>
          </cell>
          <cell r="E141" t="str">
            <v>Contrato de Prestación de Servicios</v>
          </cell>
          <cell r="F141" t="str">
            <v>EL CONTRATISTA SE COMPROMETE CON LA UNIVERSIDAD DE LOS LLANOS A PRESTAR LOS SERVICIOS COMO TÉCNICO EN FORMA EFICIENTE Y EFICAZ APOYANDO EL FORTALECIMIENTO DE LOS DIFERENTES PROCESOS QUE HACEN PARTE DEL SISTEMA INTEGRADO DE GESTIÓN, EN LA IMPLEMENTACIÓN DEL SISTEMA DE GESTIÓN AMBIENTAL (SGA) DE LA OFICINA ASESORA DE PLANEACIÓN.</v>
          </cell>
          <cell r="G141">
            <v>44228</v>
          </cell>
          <cell r="H141">
            <v>10684587</v>
          </cell>
          <cell r="I141" t="str">
            <v>Cinco (05) meses y cuatro (04) días calendario</v>
          </cell>
          <cell r="J141">
            <v>44228</v>
          </cell>
          <cell r="K141">
            <v>44381</v>
          </cell>
          <cell r="L141" t="str">
            <v>NO APLICA</v>
          </cell>
          <cell r="M141">
            <v>6</v>
          </cell>
          <cell r="N141">
            <v>2081413</v>
          </cell>
          <cell r="O141">
            <v>44228</v>
          </cell>
          <cell r="P141">
            <v>44255</v>
          </cell>
          <cell r="Q141">
            <v>2081413</v>
          </cell>
          <cell r="R141">
            <v>44256</v>
          </cell>
          <cell r="S141">
            <v>44286</v>
          </cell>
          <cell r="T141">
            <v>2081413</v>
          </cell>
          <cell r="U141">
            <v>44287</v>
          </cell>
          <cell r="V141">
            <v>44316</v>
          </cell>
          <cell r="W141">
            <v>2081413</v>
          </cell>
          <cell r="X141">
            <v>44317</v>
          </cell>
          <cell r="Y141">
            <v>44347</v>
          </cell>
          <cell r="Z141">
            <v>2081413</v>
          </cell>
          <cell r="AA141">
            <v>44348</v>
          </cell>
          <cell r="AB141">
            <v>44377</v>
          </cell>
          <cell r="AC141">
            <v>277522</v>
          </cell>
          <cell r="AD141">
            <v>44378</v>
          </cell>
          <cell r="AE141">
            <v>44381</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t="str">
            <v>Oficina Asesora de Planeación</v>
          </cell>
          <cell r="AX141" t="str">
            <v>SAMUEL ELÍAS BETANCUR GARZÓN</v>
          </cell>
          <cell r="AY141" t="str">
            <v>Asesor de Planeación</v>
          </cell>
          <cell r="AZ141">
            <v>120</v>
          </cell>
          <cell r="BA141">
            <v>44228</v>
          </cell>
          <cell r="BB141">
            <v>60733447</v>
          </cell>
          <cell r="BC141">
            <v>488</v>
          </cell>
          <cell r="BD141">
            <v>44228</v>
          </cell>
          <cell r="BE141">
            <v>10684587</v>
          </cell>
          <cell r="BF141" t="str">
            <v xml:space="preserve">NOTIFICADO </v>
          </cell>
          <cell r="BG141">
            <v>0</v>
          </cell>
          <cell r="BH141">
            <v>0</v>
          </cell>
          <cell r="BI141">
            <v>0</v>
          </cell>
          <cell r="BJ141">
            <v>0</v>
          </cell>
          <cell r="BK141">
            <v>0</v>
          </cell>
          <cell r="BL141">
            <v>0</v>
          </cell>
          <cell r="BM141">
            <v>0</v>
          </cell>
          <cell r="BN141">
            <v>0</v>
          </cell>
          <cell r="BO141">
            <v>0</v>
          </cell>
          <cell r="BP141">
            <v>0</v>
          </cell>
          <cell r="BQ141">
            <v>0</v>
          </cell>
          <cell r="BR141">
            <v>40326973.700000003</v>
          </cell>
          <cell r="BS141">
            <v>44228</v>
          </cell>
          <cell r="BT141">
            <v>768</v>
          </cell>
          <cell r="BU141" t="str">
            <v>24010</v>
          </cell>
          <cell r="BV141">
            <v>0</v>
          </cell>
          <cell r="BW141">
            <v>0</v>
          </cell>
          <cell r="BX141">
            <v>0</v>
          </cell>
          <cell r="BY141">
            <v>0</v>
          </cell>
          <cell r="BZ141">
            <v>0</v>
          </cell>
          <cell r="CA141">
            <v>0</v>
          </cell>
          <cell r="CB141">
            <v>8299</v>
          </cell>
          <cell r="CC141" t="str">
            <v>M6</v>
          </cell>
        </row>
        <row r="142">
          <cell r="B142" t="str">
            <v>12536 DE 2021</v>
          </cell>
          <cell r="C142">
            <v>1052403565</v>
          </cell>
          <cell r="D142" t="str">
            <v>LAURA VANESSA HERNANDEZ PEREZ</v>
          </cell>
          <cell r="E142" t="str">
            <v>Contrato de Prestación de Servicios Profesionales</v>
          </cell>
          <cell r="F142" t="str">
            <v>EL CONTRATISTA SE COMPROMETE CON LA UNIVERSIDAD DE LOS LLANOS A PRESTAR LOS SERVICIOS COMO PROFESIONAL ESPECIALIZADO EN FORMA EFICIENTE Y EFICAZ APOYANDO EL FORTALECIMIENTO DE LOS DIFERENTES PROCESOS EN EL SISTEMA INTEGRADO DE GESTIÓN DE LA OFICINA ASESORA DE PLANEACIÓN.</v>
          </cell>
          <cell r="G142">
            <v>44228</v>
          </cell>
          <cell r="H142">
            <v>17995095</v>
          </cell>
          <cell r="I142" t="str">
            <v>Cinco (05) meses y cuatro (04) días calendario</v>
          </cell>
          <cell r="J142">
            <v>44228</v>
          </cell>
          <cell r="K142">
            <v>44381</v>
          </cell>
          <cell r="L142" t="str">
            <v>NO APLICA</v>
          </cell>
          <cell r="M142">
            <v>6</v>
          </cell>
          <cell r="N142">
            <v>3505538</v>
          </cell>
          <cell r="O142">
            <v>44228</v>
          </cell>
          <cell r="P142">
            <v>44255</v>
          </cell>
          <cell r="Q142">
            <v>3505538</v>
          </cell>
          <cell r="R142">
            <v>44256</v>
          </cell>
          <cell r="S142">
            <v>44286</v>
          </cell>
          <cell r="T142">
            <v>3505538</v>
          </cell>
          <cell r="U142">
            <v>44287</v>
          </cell>
          <cell r="V142">
            <v>44316</v>
          </cell>
          <cell r="W142">
            <v>3505538</v>
          </cell>
          <cell r="X142">
            <v>44317</v>
          </cell>
          <cell r="Y142">
            <v>44347</v>
          </cell>
          <cell r="Z142">
            <v>1752769</v>
          </cell>
          <cell r="AA142">
            <v>44348</v>
          </cell>
          <cell r="AB142">
            <v>44362</v>
          </cell>
          <cell r="AC142">
            <v>0</v>
          </cell>
          <cell r="AD142">
            <v>44378</v>
          </cell>
          <cell r="AE142">
            <v>44381</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t="str">
            <v>Oficina Asesora de Planeación</v>
          </cell>
          <cell r="AX142" t="str">
            <v>SAMUEL ELÍAS BETANCUR GARZÓN</v>
          </cell>
          <cell r="AY142" t="str">
            <v>Asesor de Planeación</v>
          </cell>
          <cell r="AZ142">
            <v>120</v>
          </cell>
          <cell r="BA142">
            <v>44228</v>
          </cell>
          <cell r="BB142">
            <v>60733447</v>
          </cell>
          <cell r="BC142">
            <v>489</v>
          </cell>
          <cell r="BD142">
            <v>44228</v>
          </cell>
          <cell r="BE142">
            <v>17995095</v>
          </cell>
          <cell r="BF142" t="str">
            <v xml:space="preserve">NOTIFICADO </v>
          </cell>
          <cell r="BG142">
            <v>0</v>
          </cell>
          <cell r="BH142">
            <v>0</v>
          </cell>
          <cell r="BI142">
            <v>0</v>
          </cell>
          <cell r="BJ142">
            <v>0</v>
          </cell>
          <cell r="BK142">
            <v>0</v>
          </cell>
          <cell r="BL142">
            <v>0</v>
          </cell>
          <cell r="BM142">
            <v>0</v>
          </cell>
          <cell r="BN142">
            <v>0</v>
          </cell>
          <cell r="BO142">
            <v>0</v>
          </cell>
          <cell r="BP142">
            <v>0</v>
          </cell>
          <cell r="BQ142">
            <v>0</v>
          </cell>
          <cell r="BR142">
            <v>1052403565</v>
          </cell>
          <cell r="BS142">
            <v>44228</v>
          </cell>
          <cell r="BT142">
            <v>768</v>
          </cell>
          <cell r="BU142" t="str">
            <v>24010</v>
          </cell>
          <cell r="BV142">
            <v>0</v>
          </cell>
          <cell r="BW142">
            <v>0</v>
          </cell>
          <cell r="BX142">
            <v>0</v>
          </cell>
          <cell r="BY142">
            <v>0</v>
          </cell>
          <cell r="BZ142">
            <v>0</v>
          </cell>
          <cell r="CA142">
            <v>0</v>
          </cell>
          <cell r="CB142">
            <v>3900</v>
          </cell>
          <cell r="CC142" t="str">
            <v>M6</v>
          </cell>
        </row>
        <row r="143">
          <cell r="B143" t="str">
            <v>12537 DE 2021</v>
          </cell>
          <cell r="C143">
            <v>1007741672</v>
          </cell>
          <cell r="D143" t="str">
            <v>LINA MARIA LEON RODRIGUEZ</v>
          </cell>
          <cell r="E143" t="str">
            <v xml:space="preserve">Contrato de Prestación de Servicios </v>
          </cell>
          <cell r="F143" t="str">
            <v>EL CONTRATISTA SE COMPROMETE CON LA UNIVERSIDAD DE LOS LLANOS A PRESTAR LOS SERVICIOS COMO AUXILIAR EN ENFERMERÍA EN FORMA EFICIENTE Y EFICAZ APOYANDO EL FORTALECIMIENTO DE LOS DIFERENTES PROCESOS DE PROMOCIÓN Y FOMENTO DE ESTILOS DE VIDA SALUDABLES EN LA DIVISIÓN DE BIENESTAR UNIVERSITARIO.</v>
          </cell>
          <cell r="G143">
            <v>44228</v>
          </cell>
          <cell r="H143">
            <v>9559894</v>
          </cell>
          <cell r="I143" t="str">
            <v>Cinco (05) meses y cuatro (04) días calendario</v>
          </cell>
          <cell r="J143">
            <v>44228</v>
          </cell>
          <cell r="K143">
            <v>44381</v>
          </cell>
          <cell r="L143" t="str">
            <v>NO APLICA</v>
          </cell>
          <cell r="M143">
            <v>6</v>
          </cell>
          <cell r="N143">
            <v>1862317</v>
          </cell>
          <cell r="O143">
            <v>44228</v>
          </cell>
          <cell r="P143">
            <v>44255</v>
          </cell>
          <cell r="Q143">
            <v>1862317</v>
          </cell>
          <cell r="R143">
            <v>44256</v>
          </cell>
          <cell r="S143">
            <v>44286</v>
          </cell>
          <cell r="T143">
            <v>1862317</v>
          </cell>
          <cell r="U143">
            <v>44287</v>
          </cell>
          <cell r="V143">
            <v>44316</v>
          </cell>
          <cell r="W143">
            <v>1862317</v>
          </cell>
          <cell r="X143">
            <v>44317</v>
          </cell>
          <cell r="Y143">
            <v>44347</v>
          </cell>
          <cell r="Z143">
            <v>1862317</v>
          </cell>
          <cell r="AA143">
            <v>44348</v>
          </cell>
          <cell r="AB143">
            <v>44377</v>
          </cell>
          <cell r="AC143">
            <v>248309</v>
          </cell>
          <cell r="AD143">
            <v>44378</v>
          </cell>
          <cell r="AE143">
            <v>44381</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t="str">
            <v>División de Bienestar Universitario</v>
          </cell>
          <cell r="AX143" t="str">
            <v>JUAN CARLOS PEÑA TIJO</v>
          </cell>
          <cell r="AY143" t="str">
            <v>Jefe de Oficina</v>
          </cell>
          <cell r="AZ143">
            <v>125</v>
          </cell>
          <cell r="BA143">
            <v>44228</v>
          </cell>
          <cell r="BB143">
            <v>47521948</v>
          </cell>
          <cell r="BC143">
            <v>490</v>
          </cell>
          <cell r="BD143">
            <v>44228</v>
          </cell>
          <cell r="BE143">
            <v>9559894</v>
          </cell>
          <cell r="BF143" t="str">
            <v xml:space="preserve">NOTIFICADO </v>
          </cell>
          <cell r="BG143">
            <v>0</v>
          </cell>
          <cell r="BH143">
            <v>0</v>
          </cell>
          <cell r="BI143">
            <v>0</v>
          </cell>
          <cell r="BJ143">
            <v>0</v>
          </cell>
          <cell r="BK143">
            <v>0</v>
          </cell>
          <cell r="BL143">
            <v>0</v>
          </cell>
          <cell r="BM143">
            <v>0</v>
          </cell>
          <cell r="BN143">
            <v>0</v>
          </cell>
          <cell r="BO143">
            <v>0</v>
          </cell>
          <cell r="BP143">
            <v>0</v>
          </cell>
          <cell r="BQ143">
            <v>0</v>
          </cell>
          <cell r="BR143">
            <v>1007741672</v>
          </cell>
          <cell r="BS143">
            <v>44228</v>
          </cell>
          <cell r="BT143">
            <v>677</v>
          </cell>
          <cell r="BU143" t="str">
            <v>44105</v>
          </cell>
          <cell r="BV143">
            <v>0</v>
          </cell>
          <cell r="BW143">
            <v>0</v>
          </cell>
          <cell r="BX143">
            <v>0</v>
          </cell>
          <cell r="BY143">
            <v>0</v>
          </cell>
          <cell r="BZ143">
            <v>0</v>
          </cell>
          <cell r="CA143">
            <v>0</v>
          </cell>
          <cell r="CB143">
            <v>7490</v>
          </cell>
          <cell r="CC143" t="str">
            <v>M6</v>
          </cell>
        </row>
        <row r="144">
          <cell r="B144" t="str">
            <v>12538 DE 2021</v>
          </cell>
          <cell r="C144">
            <v>40444378</v>
          </cell>
          <cell r="D144" t="str">
            <v>LIGIA MARYORY ROBAYO MARTIN</v>
          </cell>
          <cell r="E144" t="str">
            <v xml:space="preserve">Contrato de Prestación de Servicios </v>
          </cell>
          <cell r="F144" t="str">
            <v>EL CONTRATISTA SE COMPROMETE CON LA UNIVERSIDAD DE LOS LLANOS A PRESTAR LOS SERVICIOS COMO TÉCNICO AUXILIAR EN ENFERMERÍA EN FORMA EFICIENTE Y EFICAZ APOYANDO EL FORTALECIMIENTO DE LOS DIFERENTES PROCESOS DE PROMOCIÓN Y FOMENTO DE ESTILOS DE VIDA SALUDABLES EN LA DIVISIÓN DE BIENESTAR UNIVERSITARIO.</v>
          </cell>
          <cell r="G144">
            <v>44228</v>
          </cell>
          <cell r="H144">
            <v>9559894</v>
          </cell>
          <cell r="I144" t="str">
            <v>Cinco (05) meses y cuatro (04) días calendario</v>
          </cell>
          <cell r="J144">
            <v>44228</v>
          </cell>
          <cell r="K144">
            <v>44381</v>
          </cell>
          <cell r="L144" t="str">
            <v>NO APLICA</v>
          </cell>
          <cell r="M144">
            <v>6</v>
          </cell>
          <cell r="N144">
            <v>1862317</v>
          </cell>
          <cell r="O144">
            <v>44228</v>
          </cell>
          <cell r="P144">
            <v>44255</v>
          </cell>
          <cell r="Q144">
            <v>1862317</v>
          </cell>
          <cell r="R144">
            <v>44256</v>
          </cell>
          <cell r="S144">
            <v>44286</v>
          </cell>
          <cell r="T144">
            <v>1862317</v>
          </cell>
          <cell r="U144">
            <v>44287</v>
          </cell>
          <cell r="V144">
            <v>44316</v>
          </cell>
          <cell r="W144">
            <v>1862317</v>
          </cell>
          <cell r="X144">
            <v>44317</v>
          </cell>
          <cell r="Y144">
            <v>44347</v>
          </cell>
          <cell r="Z144">
            <v>1862317</v>
          </cell>
          <cell r="AA144">
            <v>44348</v>
          </cell>
          <cell r="AB144">
            <v>44377</v>
          </cell>
          <cell r="AC144">
            <v>248309</v>
          </cell>
          <cell r="AD144">
            <v>44378</v>
          </cell>
          <cell r="AE144">
            <v>44381</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t="str">
            <v>División de Bienestar Universitario</v>
          </cell>
          <cell r="AX144" t="str">
            <v>JUAN CARLOS PEÑA TIJO</v>
          </cell>
          <cell r="AY144" t="str">
            <v>Jefe de Oficina</v>
          </cell>
          <cell r="AZ144">
            <v>125</v>
          </cell>
          <cell r="BA144">
            <v>44228</v>
          </cell>
          <cell r="BB144">
            <v>47521948</v>
          </cell>
          <cell r="BC144">
            <v>495</v>
          </cell>
          <cell r="BD144">
            <v>44228</v>
          </cell>
          <cell r="BE144">
            <v>9559894</v>
          </cell>
          <cell r="BF144" t="str">
            <v xml:space="preserve">NOTIFICADO </v>
          </cell>
          <cell r="BG144">
            <v>0</v>
          </cell>
          <cell r="BH144">
            <v>0</v>
          </cell>
          <cell r="BI144">
            <v>0</v>
          </cell>
          <cell r="BJ144">
            <v>0</v>
          </cell>
          <cell r="BK144">
            <v>0</v>
          </cell>
          <cell r="BL144">
            <v>0</v>
          </cell>
          <cell r="BM144">
            <v>0</v>
          </cell>
          <cell r="BN144">
            <v>0</v>
          </cell>
          <cell r="BO144">
            <v>0</v>
          </cell>
          <cell r="BP144">
            <v>0</v>
          </cell>
          <cell r="BQ144">
            <v>0</v>
          </cell>
          <cell r="BR144">
            <v>40444378</v>
          </cell>
          <cell r="BS144">
            <v>44228</v>
          </cell>
          <cell r="BT144">
            <v>677</v>
          </cell>
          <cell r="BU144" t="str">
            <v>44105</v>
          </cell>
          <cell r="BV144">
            <v>0</v>
          </cell>
          <cell r="BW144">
            <v>0</v>
          </cell>
          <cell r="BX144">
            <v>0</v>
          </cell>
          <cell r="BY144">
            <v>0</v>
          </cell>
          <cell r="BZ144">
            <v>0</v>
          </cell>
          <cell r="CA144">
            <v>0</v>
          </cell>
          <cell r="CB144">
            <v>7490</v>
          </cell>
          <cell r="CC144" t="str">
            <v>M6</v>
          </cell>
        </row>
        <row r="145">
          <cell r="B145" t="str">
            <v>12539 DE 2021</v>
          </cell>
          <cell r="C145">
            <v>86082880</v>
          </cell>
          <cell r="D145" t="str">
            <v xml:space="preserve">HERVIN YAIR ROJAS LOPEZ </v>
          </cell>
          <cell r="E145" t="str">
            <v>Contrato de Prestación de Servicios</v>
          </cell>
          <cell r="F145"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145">
            <v>44228</v>
          </cell>
          <cell r="H145">
            <v>12094104</v>
          </cell>
          <cell r="I145" t="str">
            <v>Cuatro (04) meses y dieciocho (18) días calendario</v>
          </cell>
          <cell r="J145">
            <v>44228</v>
          </cell>
          <cell r="K145">
            <v>44365</v>
          </cell>
          <cell r="L145" t="str">
            <v>NO APLICA</v>
          </cell>
          <cell r="M145">
            <v>5</v>
          </cell>
          <cell r="N145">
            <v>2629153</v>
          </cell>
          <cell r="O145">
            <v>44228</v>
          </cell>
          <cell r="P145">
            <v>44255</v>
          </cell>
          <cell r="Q145">
            <v>2629153</v>
          </cell>
          <cell r="R145">
            <v>44256</v>
          </cell>
          <cell r="S145">
            <v>44286</v>
          </cell>
          <cell r="T145">
            <v>2629153</v>
          </cell>
          <cell r="U145">
            <v>44287</v>
          </cell>
          <cell r="V145">
            <v>44316</v>
          </cell>
          <cell r="W145">
            <v>2629153</v>
          </cell>
          <cell r="X145">
            <v>44317</v>
          </cell>
          <cell r="Y145">
            <v>44347</v>
          </cell>
          <cell r="Z145">
            <v>1577492</v>
          </cell>
          <cell r="AA145">
            <v>44348</v>
          </cell>
          <cell r="AB145">
            <v>44365</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t="str">
            <v>División de Bienestar Universitario</v>
          </cell>
          <cell r="AX145" t="str">
            <v>JUAN CARLOS PEÑA TIJO</v>
          </cell>
          <cell r="AY145" t="str">
            <v>Jefe de Oficina</v>
          </cell>
          <cell r="AZ145">
            <v>125</v>
          </cell>
          <cell r="BA145">
            <v>44228</v>
          </cell>
          <cell r="BB145">
            <v>47521948</v>
          </cell>
          <cell r="BC145">
            <v>491</v>
          </cell>
          <cell r="BD145">
            <v>44228</v>
          </cell>
          <cell r="BE145">
            <v>12094104</v>
          </cell>
          <cell r="BF145" t="str">
            <v xml:space="preserve">NOTIFICADO </v>
          </cell>
          <cell r="BG145">
            <v>0</v>
          </cell>
          <cell r="BH145">
            <v>0</v>
          </cell>
          <cell r="BI145">
            <v>0</v>
          </cell>
          <cell r="BJ145">
            <v>0</v>
          </cell>
          <cell r="BK145">
            <v>0</v>
          </cell>
          <cell r="BL145">
            <v>0</v>
          </cell>
          <cell r="BM145">
            <v>0</v>
          </cell>
          <cell r="BN145">
            <v>0</v>
          </cell>
          <cell r="BO145">
            <v>0</v>
          </cell>
          <cell r="BP145">
            <v>0</v>
          </cell>
          <cell r="BQ145">
            <v>0</v>
          </cell>
          <cell r="BR145">
            <v>86082880</v>
          </cell>
          <cell r="BS145">
            <v>44228</v>
          </cell>
          <cell r="BT145">
            <v>677</v>
          </cell>
          <cell r="BU145" t="str">
            <v>44105</v>
          </cell>
          <cell r="BV145">
            <v>0</v>
          </cell>
          <cell r="BW145">
            <v>0</v>
          </cell>
          <cell r="BX145">
            <v>0</v>
          </cell>
          <cell r="BY145">
            <v>0</v>
          </cell>
          <cell r="BZ145">
            <v>0</v>
          </cell>
          <cell r="CA145">
            <v>0</v>
          </cell>
          <cell r="CB145">
            <v>8559</v>
          </cell>
          <cell r="CC145" t="str">
            <v>M3</v>
          </cell>
        </row>
        <row r="146">
          <cell r="B146" t="str">
            <v>12540 DE 2021</v>
          </cell>
          <cell r="C146">
            <v>86079834</v>
          </cell>
          <cell r="D146" t="str">
            <v>OSWALDO ANIBAL ESLAVA MOYANO</v>
          </cell>
          <cell r="E146" t="str">
            <v>Contrato de Prestación de Servicios Profesionales</v>
          </cell>
          <cell r="F146" t="str">
            <v>EL CONTRATISTA SE COMPROMETE CON LA UNIVERSIDAD DE LOS LLANOS A PRESTAR LOS SERVICIOS PROFESIONALES COMO PSICÓLOGO EN FORMA EFICIENTE Y EFICAZ, APOYANDO EL FORTALECIMIENTO DE LOS DIFERENTES PROCESOS DE CONSEJERÍA Y ACOMPAÑAMIENTO EN EL PROGRAMA DE RETENCIÓN ESTUDIANTIL UNILLANISTA DE LA DIVISIÓN DE BIENESTAR UNIVERSITARIO.</v>
          </cell>
          <cell r="G146">
            <v>44228</v>
          </cell>
          <cell r="H146">
            <v>16308056</v>
          </cell>
          <cell r="I146" t="str">
            <v>Cinco (05) meses y cuatro (04) días calendario</v>
          </cell>
          <cell r="J146">
            <v>44228</v>
          </cell>
          <cell r="K146">
            <v>44381</v>
          </cell>
          <cell r="L146" t="str">
            <v>NO APLICA</v>
          </cell>
          <cell r="M146">
            <v>6</v>
          </cell>
          <cell r="N146">
            <v>3176894</v>
          </cell>
          <cell r="O146">
            <v>44228</v>
          </cell>
          <cell r="P146">
            <v>44255</v>
          </cell>
          <cell r="Q146">
            <v>3176894</v>
          </cell>
          <cell r="R146">
            <v>44256</v>
          </cell>
          <cell r="S146">
            <v>44286</v>
          </cell>
          <cell r="T146">
            <v>3176894</v>
          </cell>
          <cell r="U146">
            <v>44287</v>
          </cell>
          <cell r="V146">
            <v>44316</v>
          </cell>
          <cell r="W146">
            <v>3176894</v>
          </cell>
          <cell r="X146">
            <v>44317</v>
          </cell>
          <cell r="Y146">
            <v>44347</v>
          </cell>
          <cell r="Z146">
            <v>3176894</v>
          </cell>
          <cell r="AA146">
            <v>44348</v>
          </cell>
          <cell r="AB146">
            <v>44377</v>
          </cell>
          <cell r="AC146">
            <v>423586</v>
          </cell>
          <cell r="AD146">
            <v>44378</v>
          </cell>
          <cell r="AE146">
            <v>44381</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t="str">
            <v>División de Bienestar Universitario</v>
          </cell>
          <cell r="AX146" t="str">
            <v>ELSA EDILMA PÁEZ CASTRO</v>
          </cell>
          <cell r="AY146" t="str">
            <v>Profesional Especializado</v>
          </cell>
          <cell r="AZ146">
            <v>125</v>
          </cell>
          <cell r="BA146">
            <v>44228</v>
          </cell>
          <cell r="BB146">
            <v>47521948</v>
          </cell>
          <cell r="BC146">
            <v>492</v>
          </cell>
          <cell r="BD146">
            <v>44228</v>
          </cell>
          <cell r="BE146">
            <v>16308056</v>
          </cell>
          <cell r="BF146" t="str">
            <v xml:space="preserve">NOTIFICADO </v>
          </cell>
          <cell r="BG146">
            <v>0</v>
          </cell>
          <cell r="BH146">
            <v>0</v>
          </cell>
          <cell r="BI146">
            <v>0</v>
          </cell>
          <cell r="BJ146">
            <v>0</v>
          </cell>
          <cell r="BK146">
            <v>0</v>
          </cell>
          <cell r="BL146">
            <v>0</v>
          </cell>
          <cell r="BM146">
            <v>0</v>
          </cell>
          <cell r="BN146">
            <v>0</v>
          </cell>
          <cell r="BO146">
            <v>0</v>
          </cell>
          <cell r="BP146">
            <v>0</v>
          </cell>
          <cell r="BQ146">
            <v>0</v>
          </cell>
          <cell r="BR146">
            <v>86079834.900000006</v>
          </cell>
          <cell r="BS146">
            <v>44228</v>
          </cell>
          <cell r="BT146">
            <v>677</v>
          </cell>
          <cell r="BU146" t="str">
            <v>44105</v>
          </cell>
          <cell r="BV146">
            <v>0</v>
          </cell>
          <cell r="BW146">
            <v>0</v>
          </cell>
          <cell r="BX146">
            <v>0</v>
          </cell>
          <cell r="BY146">
            <v>0</v>
          </cell>
          <cell r="BZ146">
            <v>0</v>
          </cell>
          <cell r="CA146">
            <v>0</v>
          </cell>
          <cell r="CB146">
            <v>8559</v>
          </cell>
          <cell r="CC146" t="str">
            <v>M3</v>
          </cell>
        </row>
        <row r="147">
          <cell r="B147" t="str">
            <v>12541 DE 2021</v>
          </cell>
          <cell r="C147">
            <v>1121948633</v>
          </cell>
          <cell r="D147" t="str">
            <v>EVELYN CAROLINA ALVAREZ DAZA</v>
          </cell>
          <cell r="E147" t="str">
            <v>Contrato de Prestación de Servicios Profesionales</v>
          </cell>
          <cell r="F147" t="str">
            <v>EL CONTRATISTA SE COMPROMETE CON LA UNIVERSIDAD DE LOS LLANOS A PRESTAR LOS SERVICIOS COMO PROFESIONAL EN FORMA EFICIENTE Y EFICAZ APOYANDO EL FORTALECIMIENTO DE LOS DIFERENTES PROCESOS DE INVESTIGACIÓN EN LA DIRECCIÓN GENERAL DE INVESTIGACIONES.</v>
          </cell>
          <cell r="G147">
            <v>44228</v>
          </cell>
          <cell r="H147">
            <v>11246933</v>
          </cell>
          <cell r="I147" t="str">
            <v>Cinco (05) meses y cuatro (04) días calendario</v>
          </cell>
          <cell r="J147">
            <v>44228</v>
          </cell>
          <cell r="K147">
            <v>44381</v>
          </cell>
          <cell r="L147" t="str">
            <v>NO APLICA</v>
          </cell>
          <cell r="M147">
            <v>6</v>
          </cell>
          <cell r="N147">
            <v>2190961</v>
          </cell>
          <cell r="O147">
            <v>44228</v>
          </cell>
          <cell r="P147">
            <v>44255</v>
          </cell>
          <cell r="Q147">
            <v>2190961</v>
          </cell>
          <cell r="R147">
            <v>44256</v>
          </cell>
          <cell r="S147">
            <v>44286</v>
          </cell>
          <cell r="T147">
            <v>2190961</v>
          </cell>
          <cell r="U147">
            <v>44287</v>
          </cell>
          <cell r="V147">
            <v>44316</v>
          </cell>
          <cell r="W147">
            <v>2190961</v>
          </cell>
          <cell r="X147">
            <v>44317</v>
          </cell>
          <cell r="Y147">
            <v>44347</v>
          </cell>
          <cell r="Z147">
            <v>2190961</v>
          </cell>
          <cell r="AA147">
            <v>44348</v>
          </cell>
          <cell r="AB147">
            <v>44377</v>
          </cell>
          <cell r="AC147">
            <v>292128</v>
          </cell>
          <cell r="AD147">
            <v>44378</v>
          </cell>
          <cell r="AE147">
            <v>44381</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t="str">
            <v xml:space="preserve">Dirección General de Investigaciones  </v>
          </cell>
          <cell r="AX147" t="str">
            <v>MARCO AURELIO TORRES MORA</v>
          </cell>
          <cell r="AY147" t="str">
            <v>Director Técnico de Investigaciones</v>
          </cell>
          <cell r="AZ147">
            <v>127</v>
          </cell>
          <cell r="BA147">
            <v>44228</v>
          </cell>
          <cell r="BB147">
            <v>11246933</v>
          </cell>
          <cell r="BC147">
            <v>493</v>
          </cell>
          <cell r="BD147">
            <v>44228</v>
          </cell>
          <cell r="BE147">
            <v>11246933</v>
          </cell>
          <cell r="BF147" t="str">
            <v xml:space="preserve">NOTIFICADO </v>
          </cell>
          <cell r="BG147">
            <v>0</v>
          </cell>
          <cell r="BH147">
            <v>0</v>
          </cell>
          <cell r="BI147">
            <v>0</v>
          </cell>
          <cell r="BJ147">
            <v>0</v>
          </cell>
          <cell r="BK147">
            <v>0</v>
          </cell>
          <cell r="BL147">
            <v>0</v>
          </cell>
          <cell r="BM147">
            <v>0</v>
          </cell>
          <cell r="BN147">
            <v>0</v>
          </cell>
          <cell r="BO147">
            <v>0</v>
          </cell>
          <cell r="BP147">
            <v>0</v>
          </cell>
          <cell r="BQ147">
            <v>0</v>
          </cell>
          <cell r="BR147">
            <v>1121948633</v>
          </cell>
          <cell r="BS147">
            <v>44228</v>
          </cell>
          <cell r="BT147">
            <v>758</v>
          </cell>
          <cell r="BU147" t="str">
            <v>50039</v>
          </cell>
          <cell r="BV147">
            <v>0</v>
          </cell>
          <cell r="BW147">
            <v>0</v>
          </cell>
          <cell r="BX147">
            <v>0</v>
          </cell>
          <cell r="BY147">
            <v>0</v>
          </cell>
          <cell r="BZ147">
            <v>0</v>
          </cell>
          <cell r="CA147">
            <v>0</v>
          </cell>
          <cell r="CB147">
            <v>8299</v>
          </cell>
          <cell r="CC147" t="str">
            <v>M6</v>
          </cell>
        </row>
        <row r="148">
          <cell r="B148" t="str">
            <v>12542 DE 2021</v>
          </cell>
          <cell r="C148">
            <v>20336878</v>
          </cell>
          <cell r="D148" t="str">
            <v>MARIA CONSTANZA CORTES SANCHEZ</v>
          </cell>
          <cell r="E148" t="str">
            <v>Contrato de Prestación de Servicios Profesionales</v>
          </cell>
          <cell r="F148" t="str">
            <v>EL CONTRATISTA SE COMPROMETE CON LA UNIVERSIDAD DE LOS LLANOS A PRESTAR LOS SERVICIOS COMO PROFESIONAL EN FORMA EFICIENTE Y EFICAZ APOYANDO EL FORTALECIMIENTO DE LOS DIFERENTES PROCESOS EN EL INSTITUTO DE EDUCACIÓN ABIERTA Y A DISTANCIA – IDEAD.</v>
          </cell>
          <cell r="G148">
            <v>44228</v>
          </cell>
          <cell r="H148">
            <v>13465519</v>
          </cell>
          <cell r="I148" t="str">
            <v>Cinco (05) meses y cuatro (04) días calendario</v>
          </cell>
          <cell r="J148">
            <v>44228</v>
          </cell>
          <cell r="K148">
            <v>44381</v>
          </cell>
          <cell r="L148" t="str">
            <v>NO APLICA</v>
          </cell>
          <cell r="M148">
            <v>6</v>
          </cell>
          <cell r="N148">
            <v>2623153</v>
          </cell>
          <cell r="O148">
            <v>44228</v>
          </cell>
          <cell r="P148">
            <v>44255</v>
          </cell>
          <cell r="Q148">
            <v>2623153</v>
          </cell>
          <cell r="R148">
            <v>44256</v>
          </cell>
          <cell r="S148">
            <v>44286</v>
          </cell>
          <cell r="T148">
            <v>2623153</v>
          </cell>
          <cell r="U148">
            <v>44287</v>
          </cell>
          <cell r="V148">
            <v>44316</v>
          </cell>
          <cell r="W148">
            <v>2623153</v>
          </cell>
          <cell r="X148">
            <v>44317</v>
          </cell>
          <cell r="Y148">
            <v>44347</v>
          </cell>
          <cell r="Z148">
            <v>2623153</v>
          </cell>
          <cell r="AA148">
            <v>44348</v>
          </cell>
          <cell r="AB148">
            <v>44377</v>
          </cell>
          <cell r="AC148">
            <v>349754</v>
          </cell>
          <cell r="AD148">
            <v>44378</v>
          </cell>
          <cell r="AE148">
            <v>44381</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t="str">
            <v>Instituto de Educación Abierta y a Distancia</v>
          </cell>
          <cell r="AX148" t="str">
            <v>MARLEN ROJAS SALDAÑA</v>
          </cell>
          <cell r="AY148" t="str">
            <v>Director Técnico de Educación a Distancia</v>
          </cell>
          <cell r="AZ148">
            <v>122</v>
          </cell>
          <cell r="BA148">
            <v>44228</v>
          </cell>
          <cell r="BB148">
            <v>67481594</v>
          </cell>
          <cell r="BC148">
            <v>494</v>
          </cell>
          <cell r="BD148">
            <v>44228</v>
          </cell>
          <cell r="BE148">
            <v>13496319</v>
          </cell>
          <cell r="BF148" t="str">
            <v xml:space="preserve">NOTIFICADO </v>
          </cell>
          <cell r="BG148">
            <v>0</v>
          </cell>
          <cell r="BH148">
            <v>0</v>
          </cell>
          <cell r="BI148">
            <v>0</v>
          </cell>
          <cell r="BJ148">
            <v>0</v>
          </cell>
          <cell r="BK148">
            <v>0</v>
          </cell>
          <cell r="BL148">
            <v>0</v>
          </cell>
          <cell r="BM148">
            <v>0</v>
          </cell>
          <cell r="BN148">
            <v>0</v>
          </cell>
          <cell r="BO148">
            <v>0</v>
          </cell>
          <cell r="BP148">
            <v>0</v>
          </cell>
          <cell r="BQ148">
            <v>0</v>
          </cell>
          <cell r="BR148">
            <v>20336878</v>
          </cell>
          <cell r="BS148">
            <v>44228</v>
          </cell>
          <cell r="BT148">
            <v>765</v>
          </cell>
          <cell r="BU148" t="str">
            <v>50044</v>
          </cell>
          <cell r="BV148">
            <v>0</v>
          </cell>
          <cell r="BW148">
            <v>0</v>
          </cell>
          <cell r="BX148">
            <v>0</v>
          </cell>
          <cell r="BY148">
            <v>0</v>
          </cell>
          <cell r="BZ148">
            <v>0</v>
          </cell>
          <cell r="CA148">
            <v>0</v>
          </cell>
          <cell r="CB148">
            <v>8299</v>
          </cell>
          <cell r="CC148" t="str">
            <v>M6</v>
          </cell>
        </row>
        <row r="149">
          <cell r="B149" t="str">
            <v>12543 DE 2021</v>
          </cell>
          <cell r="C149">
            <v>40343047</v>
          </cell>
          <cell r="D149" t="str">
            <v>INES JOJOA MALDONADO</v>
          </cell>
          <cell r="E149" t="str">
            <v>Contrato de Prestación de Servicios Profesionales</v>
          </cell>
          <cell r="F149" t="str">
            <v>EL CONTRATISTA SE COMPROMETE CON LA UNIVERSIDAD DE LOS LLANOS A PRESTAR LOS SERVICIOS COMO PROFESIONAL EN FORMA EFICIENTE Y EFICAZ APOYANDO EL FORTALECIMIENTO DE LOS DIFERENTES PROCESOS EN EL INSTITUTO DE EDUCACIÓN ABIERTA Y A DISTANCIA – IDEAD.</v>
          </cell>
          <cell r="G149">
            <v>44228</v>
          </cell>
          <cell r="H149">
            <v>13465519</v>
          </cell>
          <cell r="I149" t="str">
            <v>Cinco (05) meses y cuatro (04) días calendario</v>
          </cell>
          <cell r="J149">
            <v>44228</v>
          </cell>
          <cell r="K149">
            <v>44381</v>
          </cell>
          <cell r="L149" t="str">
            <v>NO APLICA</v>
          </cell>
          <cell r="M149">
            <v>6</v>
          </cell>
          <cell r="N149">
            <v>2623153</v>
          </cell>
          <cell r="O149">
            <v>44228</v>
          </cell>
          <cell r="P149">
            <v>44255</v>
          </cell>
          <cell r="Q149">
            <v>2623153</v>
          </cell>
          <cell r="R149">
            <v>44256</v>
          </cell>
          <cell r="S149">
            <v>44286</v>
          </cell>
          <cell r="T149">
            <v>2623153</v>
          </cell>
          <cell r="U149">
            <v>44287</v>
          </cell>
          <cell r="V149">
            <v>44316</v>
          </cell>
          <cell r="W149">
            <v>2623153</v>
          </cell>
          <cell r="X149">
            <v>44317</v>
          </cell>
          <cell r="Y149">
            <v>44347</v>
          </cell>
          <cell r="Z149">
            <v>2623153</v>
          </cell>
          <cell r="AA149">
            <v>44348</v>
          </cell>
          <cell r="AB149">
            <v>44377</v>
          </cell>
          <cell r="AC149">
            <v>349754</v>
          </cell>
          <cell r="AD149">
            <v>44378</v>
          </cell>
          <cell r="AE149">
            <v>44381</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t="str">
            <v>Instituto de Educación Abierta y a Distancia</v>
          </cell>
          <cell r="AX149" t="str">
            <v>MARLEN ROJAS SALDAÑA</v>
          </cell>
          <cell r="AY149" t="str">
            <v>Director Técnico de Educación a Distancia</v>
          </cell>
          <cell r="AZ149">
            <v>122</v>
          </cell>
          <cell r="BA149">
            <v>44228</v>
          </cell>
          <cell r="BB149">
            <v>67481594</v>
          </cell>
          <cell r="BC149">
            <v>496</v>
          </cell>
          <cell r="BD149">
            <v>44228</v>
          </cell>
          <cell r="BE149">
            <v>13496319</v>
          </cell>
          <cell r="BF149" t="str">
            <v xml:space="preserve">NOTIFICADO </v>
          </cell>
          <cell r="BG149">
            <v>0</v>
          </cell>
          <cell r="BH149">
            <v>0</v>
          </cell>
          <cell r="BI149">
            <v>0</v>
          </cell>
          <cell r="BJ149">
            <v>0</v>
          </cell>
          <cell r="BK149">
            <v>0</v>
          </cell>
          <cell r="BL149">
            <v>0</v>
          </cell>
          <cell r="BM149">
            <v>0</v>
          </cell>
          <cell r="BN149">
            <v>0</v>
          </cell>
          <cell r="BO149">
            <v>0</v>
          </cell>
          <cell r="BP149">
            <v>0</v>
          </cell>
          <cell r="BQ149">
            <v>0</v>
          </cell>
          <cell r="BR149">
            <v>40343047</v>
          </cell>
          <cell r="BS149">
            <v>44228</v>
          </cell>
          <cell r="BT149">
            <v>765</v>
          </cell>
          <cell r="BU149" t="str">
            <v>50044</v>
          </cell>
          <cell r="BV149">
            <v>0</v>
          </cell>
          <cell r="BW149">
            <v>0</v>
          </cell>
          <cell r="BX149">
            <v>0</v>
          </cell>
          <cell r="BY149">
            <v>0</v>
          </cell>
          <cell r="BZ149">
            <v>0</v>
          </cell>
          <cell r="CA149">
            <v>0</v>
          </cell>
          <cell r="CB149">
            <v>6201</v>
          </cell>
          <cell r="CC149" t="str">
            <v>M6</v>
          </cell>
        </row>
        <row r="150">
          <cell r="B150" t="str">
            <v>12544 DE 2021</v>
          </cell>
          <cell r="C150">
            <v>1020745531</v>
          </cell>
          <cell r="D150" t="str">
            <v>CARLOS FERNANDO MATEO OMAÑA RUIZ</v>
          </cell>
          <cell r="E150" t="str">
            <v>Contrato de Prestación de Servicios Profesionales</v>
          </cell>
          <cell r="F150" t="str">
            <v>EL CONTRATISTA SE COMPROMETE CON LA UNIVERSIDAD DE LOS LLANOS A PRESTAR LOS SERVICIOS COMO PROFESIONAL EN FORMA EFICIENTE Y EFICAZ APOYANDO EL FORTALECIMIENTO DE LOS DIFERENTES PROCESOS EN EL INSTITUTO DE EDUCACIÓN ABIERTA Y A DISTANCIA – IDEAD.</v>
          </cell>
          <cell r="G150">
            <v>44228</v>
          </cell>
          <cell r="H150">
            <v>13465519</v>
          </cell>
          <cell r="I150" t="str">
            <v>Cinco (05) meses y cuatro (04) días calendario</v>
          </cell>
          <cell r="J150">
            <v>44228</v>
          </cell>
          <cell r="K150">
            <v>44381</v>
          </cell>
          <cell r="L150" t="str">
            <v>NO APLICA</v>
          </cell>
          <cell r="M150">
            <v>6</v>
          </cell>
          <cell r="N150">
            <v>2623153</v>
          </cell>
          <cell r="O150">
            <v>44228</v>
          </cell>
          <cell r="P150">
            <v>44255</v>
          </cell>
          <cell r="Q150">
            <v>2623153</v>
          </cell>
          <cell r="R150">
            <v>44256</v>
          </cell>
          <cell r="S150">
            <v>44286</v>
          </cell>
          <cell r="T150">
            <v>2623153</v>
          </cell>
          <cell r="U150">
            <v>44287</v>
          </cell>
          <cell r="V150">
            <v>44316</v>
          </cell>
          <cell r="W150">
            <v>2623153</v>
          </cell>
          <cell r="X150">
            <v>44317</v>
          </cell>
          <cell r="Y150">
            <v>44347</v>
          </cell>
          <cell r="Z150">
            <v>2623153</v>
          </cell>
          <cell r="AA150">
            <v>44348</v>
          </cell>
          <cell r="AB150">
            <v>44377</v>
          </cell>
          <cell r="AC150">
            <v>349754</v>
          </cell>
          <cell r="AD150">
            <v>44378</v>
          </cell>
          <cell r="AE150">
            <v>44381</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t="str">
            <v>Instituto de Educación Abierta y a Distancia</v>
          </cell>
          <cell r="AX150" t="str">
            <v>MARLEN ROJAS SALDAÑA</v>
          </cell>
          <cell r="AY150" t="str">
            <v>Director Técnico de Educación a Distancia</v>
          </cell>
          <cell r="AZ150">
            <v>122</v>
          </cell>
          <cell r="BA150">
            <v>44228</v>
          </cell>
          <cell r="BB150">
            <v>67481594</v>
          </cell>
          <cell r="BC150">
            <v>497</v>
          </cell>
          <cell r="BD150">
            <v>44228</v>
          </cell>
          <cell r="BE150">
            <v>13496319</v>
          </cell>
          <cell r="BF150" t="str">
            <v xml:space="preserve">NOTIFICADO </v>
          </cell>
          <cell r="BG150">
            <v>0</v>
          </cell>
          <cell r="BH150">
            <v>0</v>
          </cell>
          <cell r="BI150">
            <v>0</v>
          </cell>
          <cell r="BJ150">
            <v>0</v>
          </cell>
          <cell r="BK150">
            <v>0</v>
          </cell>
          <cell r="BL150">
            <v>0</v>
          </cell>
          <cell r="BM150">
            <v>0</v>
          </cell>
          <cell r="BN150">
            <v>0</v>
          </cell>
          <cell r="BO150">
            <v>0</v>
          </cell>
          <cell r="BP150">
            <v>0</v>
          </cell>
          <cell r="BQ150">
            <v>0</v>
          </cell>
          <cell r="BR150">
            <v>1020745531</v>
          </cell>
          <cell r="BS150">
            <v>44228</v>
          </cell>
          <cell r="BT150">
            <v>765</v>
          </cell>
          <cell r="BU150" t="str">
            <v>50044</v>
          </cell>
          <cell r="BV150">
            <v>0</v>
          </cell>
          <cell r="BW150">
            <v>0</v>
          </cell>
          <cell r="BX150">
            <v>0</v>
          </cell>
          <cell r="BY150">
            <v>0</v>
          </cell>
          <cell r="BZ150">
            <v>0</v>
          </cell>
          <cell r="CA150">
            <v>0</v>
          </cell>
          <cell r="CB150">
            <v>7410</v>
          </cell>
          <cell r="CC150" t="str">
            <v>M6</v>
          </cell>
        </row>
        <row r="151">
          <cell r="B151" t="str">
            <v>12545 DE 2021</v>
          </cell>
          <cell r="C151">
            <v>9395954</v>
          </cell>
          <cell r="D151" t="str">
            <v>JAIME EDUARDO RUIZ BAYONA</v>
          </cell>
          <cell r="E151" t="str">
            <v>Contrato de Prestación de Servicios Profesionales</v>
          </cell>
          <cell r="F151" t="str">
            <v>EL CONTRATISTA SE COMPROMETE CON LA UNIVERSIDAD DE LOS LLANOS A PRESTAR LOS SERVICIOS COMO PROFESIONAL EN FORMA EFICIENTE Y EFICAZ APOYANDO EL FORTALECIMIENTO DE LOS DIFERENTES PROCESOS EN EL INSTITUTO DE EDUCACIÓN ABIERTA Y A DISTANCIA – IDEAD.</v>
          </cell>
          <cell r="G151">
            <v>44228</v>
          </cell>
          <cell r="H151">
            <v>13465519</v>
          </cell>
          <cell r="I151" t="str">
            <v>Cinco (05) meses y cuatro (04) días calendario</v>
          </cell>
          <cell r="J151">
            <v>44228</v>
          </cell>
          <cell r="K151">
            <v>44381</v>
          </cell>
          <cell r="L151" t="str">
            <v>NO APLICA</v>
          </cell>
          <cell r="M151">
            <v>6</v>
          </cell>
          <cell r="N151">
            <v>2623153</v>
          </cell>
          <cell r="O151">
            <v>44228</v>
          </cell>
          <cell r="P151">
            <v>44255</v>
          </cell>
          <cell r="Q151">
            <v>2623153</v>
          </cell>
          <cell r="R151">
            <v>44256</v>
          </cell>
          <cell r="S151">
            <v>44286</v>
          </cell>
          <cell r="T151">
            <v>2623153</v>
          </cell>
          <cell r="U151">
            <v>44287</v>
          </cell>
          <cell r="V151">
            <v>44316</v>
          </cell>
          <cell r="W151">
            <v>2623153</v>
          </cell>
          <cell r="X151">
            <v>44317</v>
          </cell>
          <cell r="Y151">
            <v>44347</v>
          </cell>
          <cell r="Z151">
            <v>2623153</v>
          </cell>
          <cell r="AA151">
            <v>44348</v>
          </cell>
          <cell r="AB151">
            <v>44377</v>
          </cell>
          <cell r="AC151">
            <v>349754</v>
          </cell>
          <cell r="AD151">
            <v>44378</v>
          </cell>
          <cell r="AE151">
            <v>44381</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t="str">
            <v>Instituto de Educación Abierta y a Distancia</v>
          </cell>
          <cell r="AX151" t="str">
            <v>MARLEN ROJAS SALDAÑA</v>
          </cell>
          <cell r="AY151" t="str">
            <v>Director Técnico de Educación a Distancia</v>
          </cell>
          <cell r="AZ151">
            <v>122</v>
          </cell>
          <cell r="BA151">
            <v>44228</v>
          </cell>
          <cell r="BB151">
            <v>67481594</v>
          </cell>
          <cell r="BC151">
            <v>498</v>
          </cell>
          <cell r="BD151">
            <v>44228</v>
          </cell>
          <cell r="BE151">
            <v>13496319</v>
          </cell>
          <cell r="BF151" t="str">
            <v xml:space="preserve">NOTIFICADO </v>
          </cell>
          <cell r="BG151">
            <v>0</v>
          </cell>
          <cell r="BH151">
            <v>0</v>
          </cell>
          <cell r="BI151">
            <v>0</v>
          </cell>
          <cell r="BJ151">
            <v>0</v>
          </cell>
          <cell r="BK151">
            <v>0</v>
          </cell>
          <cell r="BL151">
            <v>0</v>
          </cell>
          <cell r="BM151">
            <v>0</v>
          </cell>
          <cell r="BN151">
            <v>0</v>
          </cell>
          <cell r="BO151">
            <v>0</v>
          </cell>
          <cell r="BP151">
            <v>0</v>
          </cell>
          <cell r="BQ151">
            <v>0</v>
          </cell>
          <cell r="BR151">
            <v>9395954</v>
          </cell>
          <cell r="BS151">
            <v>44228</v>
          </cell>
          <cell r="BT151">
            <v>765</v>
          </cell>
          <cell r="BU151" t="str">
            <v>50044</v>
          </cell>
          <cell r="BV151">
            <v>0</v>
          </cell>
          <cell r="BW151">
            <v>0</v>
          </cell>
          <cell r="BX151">
            <v>0</v>
          </cell>
          <cell r="BY151">
            <v>0</v>
          </cell>
          <cell r="BZ151">
            <v>0</v>
          </cell>
          <cell r="CA151">
            <v>0</v>
          </cell>
          <cell r="CB151">
            <v>7020</v>
          </cell>
          <cell r="CC151" t="str">
            <v>M5</v>
          </cell>
        </row>
        <row r="152">
          <cell r="B152" t="str">
            <v>12546 DE 2021</v>
          </cell>
          <cell r="C152">
            <v>79719729</v>
          </cell>
          <cell r="D152" t="str">
            <v>JOHN ALEJANDRO FIGUEREDO LUNA</v>
          </cell>
          <cell r="E152" t="str">
            <v>Contrato de Prestación de Servicios Profesionales</v>
          </cell>
          <cell r="F152" t="str">
            <v>EL CONTRATISTA SE COMPROMETE CON LA UNIVERSIDAD DE LOS LLANOS A PRESTAR LOS SERVICIOS COMO PROFESIONAL EN FORMA EFICIENTE Y EFICAZ APOYANDO EL FORTALECIMIENTO DE LOS DIFERENTES PROCESOS EN EL INSTITUTO DE EDUCACIÓN ABIERTA Y A DISTANCIA – IDEAD.</v>
          </cell>
          <cell r="G152">
            <v>44228</v>
          </cell>
          <cell r="H152">
            <v>13465519</v>
          </cell>
          <cell r="I152" t="str">
            <v>Cinco (05) meses y cuatro (04) días calendario</v>
          </cell>
          <cell r="J152">
            <v>44228</v>
          </cell>
          <cell r="K152">
            <v>44381</v>
          </cell>
          <cell r="L152" t="str">
            <v>NO APLICA</v>
          </cell>
          <cell r="M152">
            <v>6</v>
          </cell>
          <cell r="N152">
            <v>2623153</v>
          </cell>
          <cell r="O152">
            <v>44228</v>
          </cell>
          <cell r="P152">
            <v>44255</v>
          </cell>
          <cell r="Q152">
            <v>2623153</v>
          </cell>
          <cell r="R152">
            <v>44256</v>
          </cell>
          <cell r="S152">
            <v>44286</v>
          </cell>
          <cell r="T152">
            <v>2623153</v>
          </cell>
          <cell r="U152">
            <v>44287</v>
          </cell>
          <cell r="V152">
            <v>44316</v>
          </cell>
          <cell r="W152">
            <v>2623153</v>
          </cell>
          <cell r="X152">
            <v>44317</v>
          </cell>
          <cell r="Y152">
            <v>44347</v>
          </cell>
          <cell r="Z152">
            <v>2623153</v>
          </cell>
          <cell r="AA152">
            <v>44348</v>
          </cell>
          <cell r="AB152">
            <v>44377</v>
          </cell>
          <cell r="AC152">
            <v>349754</v>
          </cell>
          <cell r="AD152">
            <v>44378</v>
          </cell>
          <cell r="AE152">
            <v>44381</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t="str">
            <v>Instituto de Educación Abierta y a Distancia</v>
          </cell>
          <cell r="AX152" t="str">
            <v>MARLEN ROJAS SALDAÑA</v>
          </cell>
          <cell r="AY152" t="str">
            <v>Director Técnico de Educación a Distancia</v>
          </cell>
          <cell r="AZ152">
            <v>122</v>
          </cell>
          <cell r="BA152">
            <v>44228</v>
          </cell>
          <cell r="BB152">
            <v>67481594</v>
          </cell>
          <cell r="BC152">
            <v>500</v>
          </cell>
          <cell r="BD152">
            <v>44228</v>
          </cell>
          <cell r="BE152">
            <v>13496318</v>
          </cell>
          <cell r="BF152" t="str">
            <v xml:space="preserve">NOTIFICADO </v>
          </cell>
          <cell r="BG152">
            <v>0</v>
          </cell>
          <cell r="BH152">
            <v>0</v>
          </cell>
          <cell r="BI152">
            <v>0</v>
          </cell>
          <cell r="BJ152">
            <v>0</v>
          </cell>
          <cell r="BK152">
            <v>0</v>
          </cell>
          <cell r="BL152">
            <v>0</v>
          </cell>
          <cell r="BM152">
            <v>0</v>
          </cell>
          <cell r="BN152">
            <v>0</v>
          </cell>
          <cell r="BO152">
            <v>0</v>
          </cell>
          <cell r="BP152">
            <v>0</v>
          </cell>
          <cell r="BQ152">
            <v>0</v>
          </cell>
          <cell r="BR152">
            <v>79719729</v>
          </cell>
          <cell r="BS152">
            <v>44228</v>
          </cell>
          <cell r="BT152">
            <v>765</v>
          </cell>
          <cell r="BU152" t="str">
            <v>50044</v>
          </cell>
          <cell r="BV152">
            <v>0</v>
          </cell>
          <cell r="BW152">
            <v>0</v>
          </cell>
          <cell r="BX152">
            <v>0</v>
          </cell>
          <cell r="BY152">
            <v>0</v>
          </cell>
          <cell r="BZ152">
            <v>0</v>
          </cell>
          <cell r="CA152">
            <v>0</v>
          </cell>
          <cell r="CB152">
            <v>8544</v>
          </cell>
          <cell r="CC152" t="str">
            <v>M3</v>
          </cell>
        </row>
        <row r="153">
          <cell r="B153" t="str">
            <v>12547 DE 2021</v>
          </cell>
          <cell r="C153">
            <v>86049333</v>
          </cell>
          <cell r="D153" t="str">
            <v xml:space="preserve">EDWIN LEONARDO GUTIERREZ RODRIGUEZ </v>
          </cell>
          <cell r="E153" t="str">
            <v>Contrato de Prestación de Servicios Profesionales</v>
          </cell>
          <cell r="F153" t="str">
            <v>EL CONTRATISTA SE COMPROMETE CON LA UNIVERSIDAD DE LOS LLANOS A PRESTAR LOS SERVICIOS COMO PROFESIONAL EN FORMA EFICIENTE Y EFICAZ APOYANDO EL FORTALECIMIENTO DE LOS DIFERENTES PROCESOS DE LA DIRECCIÓN GENERAL DE PROYECCIÓN SOCIAL.</v>
          </cell>
          <cell r="G153">
            <v>44228</v>
          </cell>
          <cell r="H153">
            <v>15745709</v>
          </cell>
          <cell r="I153" t="str">
            <v>Cinco (05) meses y cuatro (04) días calendario</v>
          </cell>
          <cell r="J153">
            <v>44228</v>
          </cell>
          <cell r="K153">
            <v>44381</v>
          </cell>
          <cell r="L153" t="str">
            <v>NO APLICA</v>
          </cell>
          <cell r="M153">
            <v>6</v>
          </cell>
          <cell r="N153">
            <v>3067346</v>
          </cell>
          <cell r="O153">
            <v>44228</v>
          </cell>
          <cell r="P153">
            <v>44255</v>
          </cell>
          <cell r="Q153">
            <v>3067346</v>
          </cell>
          <cell r="R153">
            <v>44256</v>
          </cell>
          <cell r="S153">
            <v>44286</v>
          </cell>
          <cell r="T153">
            <v>3067346</v>
          </cell>
          <cell r="U153">
            <v>44287</v>
          </cell>
          <cell r="V153">
            <v>44316</v>
          </cell>
          <cell r="W153">
            <v>3067346</v>
          </cell>
          <cell r="X153">
            <v>44317</v>
          </cell>
          <cell r="Y153">
            <v>44347</v>
          </cell>
          <cell r="Z153">
            <v>3067346</v>
          </cell>
          <cell r="AA153">
            <v>44348</v>
          </cell>
          <cell r="AB153">
            <v>44377</v>
          </cell>
          <cell r="AC153">
            <v>408979</v>
          </cell>
          <cell r="AD153">
            <v>44378</v>
          </cell>
          <cell r="AE153">
            <v>44381</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t="str">
            <v>Dirección General de Proyección Social</v>
          </cell>
          <cell r="AX153" t="str">
            <v>MARCO AURELIO TORRES MORA</v>
          </cell>
          <cell r="AY153" t="str">
            <v>En Funciones de Director Técnico de Proyección Social</v>
          </cell>
          <cell r="AZ153">
            <v>121</v>
          </cell>
          <cell r="BA153">
            <v>44228</v>
          </cell>
          <cell r="BB153">
            <v>40488961</v>
          </cell>
          <cell r="BC153">
            <v>501</v>
          </cell>
          <cell r="BD153">
            <v>44228</v>
          </cell>
          <cell r="BE153">
            <v>15745709</v>
          </cell>
          <cell r="BF153" t="str">
            <v xml:space="preserve">NOTIFICADO </v>
          </cell>
          <cell r="BG153">
            <v>0</v>
          </cell>
          <cell r="BH153">
            <v>0</v>
          </cell>
          <cell r="BI153">
            <v>0</v>
          </cell>
          <cell r="BJ153">
            <v>0</v>
          </cell>
          <cell r="BK153">
            <v>0</v>
          </cell>
          <cell r="BL153">
            <v>0</v>
          </cell>
          <cell r="BM153">
            <v>0</v>
          </cell>
          <cell r="BN153">
            <v>0</v>
          </cell>
          <cell r="BO153">
            <v>0</v>
          </cell>
          <cell r="BP153">
            <v>0</v>
          </cell>
          <cell r="BQ153">
            <v>0</v>
          </cell>
          <cell r="BR153">
            <v>86049333.200000003</v>
          </cell>
          <cell r="BS153">
            <v>44228</v>
          </cell>
          <cell r="BT153">
            <v>759</v>
          </cell>
          <cell r="BU153" t="str">
            <v>50040</v>
          </cell>
          <cell r="BV153">
            <v>0</v>
          </cell>
          <cell r="BW153">
            <v>0</v>
          </cell>
          <cell r="BX153">
            <v>0</v>
          </cell>
          <cell r="BY153">
            <v>0</v>
          </cell>
          <cell r="BZ153">
            <v>0</v>
          </cell>
          <cell r="CA153">
            <v>0</v>
          </cell>
          <cell r="CB153">
            <v>7110</v>
          </cell>
          <cell r="CC153" t="str">
            <v>M5</v>
          </cell>
        </row>
        <row r="154">
          <cell r="B154" t="str">
            <v>12548 DE 2021</v>
          </cell>
          <cell r="C154">
            <v>1121935319</v>
          </cell>
          <cell r="D154" t="str">
            <v>NICOLAS GUARNIZO CARBALLO</v>
          </cell>
          <cell r="E154" t="str">
            <v>Contrato de Prestación de Servicios Profesionales</v>
          </cell>
          <cell r="F154" t="str">
            <v>EL CONTRATISTA SE COMPROMETE CON LA UNIVERSIDAD DE LOS LLANOS A PRESTAR LOS SERVICIOS COMO PROFESIONAL EN FORMA EFICIENTE Y EFICAZ APOYANDO EL FORTALECIMIENTO DE LOS DIFERENTES PROCESOS DE LA DIRECCIÓN GENERAL DE PROYECCIÓN SOCIAL.</v>
          </cell>
          <cell r="G154">
            <v>44228</v>
          </cell>
          <cell r="H154">
            <v>13496319</v>
          </cell>
          <cell r="I154" t="str">
            <v>Cinco (05) meses y cuatro (04) días calendario</v>
          </cell>
          <cell r="J154">
            <v>44228</v>
          </cell>
          <cell r="K154">
            <v>44381</v>
          </cell>
          <cell r="L154" t="str">
            <v>NO APLICA</v>
          </cell>
          <cell r="M154">
            <v>6</v>
          </cell>
          <cell r="N154">
            <v>2629153</v>
          </cell>
          <cell r="O154">
            <v>44228</v>
          </cell>
          <cell r="P154">
            <v>44255</v>
          </cell>
          <cell r="Q154">
            <v>2629153</v>
          </cell>
          <cell r="R154">
            <v>44256</v>
          </cell>
          <cell r="S154">
            <v>44286</v>
          </cell>
          <cell r="T154">
            <v>2629153</v>
          </cell>
          <cell r="U154">
            <v>44287</v>
          </cell>
          <cell r="V154">
            <v>44316</v>
          </cell>
          <cell r="W154">
            <v>2629153</v>
          </cell>
          <cell r="X154">
            <v>44317</v>
          </cell>
          <cell r="Y154">
            <v>44347</v>
          </cell>
          <cell r="Z154">
            <v>2629153</v>
          </cell>
          <cell r="AA154">
            <v>44348</v>
          </cell>
          <cell r="AB154">
            <v>44377</v>
          </cell>
          <cell r="AC154">
            <v>350554</v>
          </cell>
          <cell r="AD154">
            <v>44378</v>
          </cell>
          <cell r="AE154">
            <v>44381</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t="str">
            <v>Dirección General de Proyección Social</v>
          </cell>
          <cell r="AX154" t="str">
            <v>MARCO AURELIO TORRES MORA</v>
          </cell>
          <cell r="AY154" t="str">
            <v>En Funciones de Director Técnico de Proyección Social</v>
          </cell>
          <cell r="AZ154">
            <v>121</v>
          </cell>
          <cell r="BA154">
            <v>44228</v>
          </cell>
          <cell r="BB154">
            <v>40488961</v>
          </cell>
          <cell r="BC154">
            <v>502</v>
          </cell>
          <cell r="BD154">
            <v>44228</v>
          </cell>
          <cell r="BE154">
            <v>13496319</v>
          </cell>
          <cell r="BF154" t="str">
            <v xml:space="preserve">NOTIFICADO </v>
          </cell>
          <cell r="BG154">
            <v>0</v>
          </cell>
          <cell r="BH154">
            <v>0</v>
          </cell>
          <cell r="BI154">
            <v>0</v>
          </cell>
          <cell r="BJ154">
            <v>0</v>
          </cell>
          <cell r="BK154">
            <v>0</v>
          </cell>
          <cell r="BL154">
            <v>0</v>
          </cell>
          <cell r="BM154">
            <v>0</v>
          </cell>
          <cell r="BN154">
            <v>0</v>
          </cell>
          <cell r="BO154">
            <v>0</v>
          </cell>
          <cell r="BP154">
            <v>0</v>
          </cell>
          <cell r="BQ154">
            <v>0</v>
          </cell>
          <cell r="BR154">
            <v>1121935319</v>
          </cell>
          <cell r="BS154">
            <v>44228</v>
          </cell>
          <cell r="BT154">
            <v>759</v>
          </cell>
          <cell r="BU154" t="str">
            <v>50040</v>
          </cell>
          <cell r="BV154">
            <v>0</v>
          </cell>
          <cell r="BW154">
            <v>0</v>
          </cell>
          <cell r="BX154">
            <v>0</v>
          </cell>
          <cell r="BY154">
            <v>0</v>
          </cell>
          <cell r="BZ154">
            <v>0</v>
          </cell>
          <cell r="CA154">
            <v>0</v>
          </cell>
          <cell r="CB154">
            <v>8299</v>
          </cell>
          <cell r="CC154" t="str">
            <v>M6</v>
          </cell>
        </row>
        <row r="155">
          <cell r="B155" t="str">
            <v>12549 DE 2021</v>
          </cell>
          <cell r="C155">
            <v>1088257161</v>
          </cell>
          <cell r="D155" t="str">
            <v>MONICA YULIETH ESTACIO ROMERO</v>
          </cell>
          <cell r="E155" t="str">
            <v>Contrato de Prestación de Servicios Profesionales</v>
          </cell>
          <cell r="F155" t="str">
            <v>EL CONTRATISTA SE COMPROMETE CON LA UNIVERSIDAD DE LOS LLANOS A PRESTAR LOS SERVICIOS COMO PROFESIONAL EN FORMA EFICIENTE Y EFICAZ APOYANDO EL FORTALECIMIENTO DE LOS DIFERENTES PROCESOS DE LA DIRECCIÓN GENERAL DE PROYECCIÓN SOCIAL.</v>
          </cell>
          <cell r="G155">
            <v>44228</v>
          </cell>
          <cell r="H155">
            <v>11246933</v>
          </cell>
          <cell r="I155" t="str">
            <v>Cinco (05) meses y cuatro (04) días calendario</v>
          </cell>
          <cell r="J155">
            <v>44228</v>
          </cell>
          <cell r="K155">
            <v>44381</v>
          </cell>
          <cell r="L155" t="str">
            <v>NO APLICA</v>
          </cell>
          <cell r="M155">
            <v>6</v>
          </cell>
          <cell r="N155">
            <v>2190961</v>
          </cell>
          <cell r="O155">
            <v>44228</v>
          </cell>
          <cell r="P155">
            <v>44255</v>
          </cell>
          <cell r="Q155">
            <v>2190961</v>
          </cell>
          <cell r="R155">
            <v>44256</v>
          </cell>
          <cell r="S155">
            <v>44286</v>
          </cell>
          <cell r="T155">
            <v>2190961</v>
          </cell>
          <cell r="U155">
            <v>44287</v>
          </cell>
          <cell r="V155">
            <v>44316</v>
          </cell>
          <cell r="W155">
            <v>2190961</v>
          </cell>
          <cell r="X155">
            <v>44317</v>
          </cell>
          <cell r="Y155">
            <v>44347</v>
          </cell>
          <cell r="Z155">
            <v>2190961</v>
          </cell>
          <cell r="AA155">
            <v>44348</v>
          </cell>
          <cell r="AB155">
            <v>44377</v>
          </cell>
          <cell r="AC155">
            <v>292128</v>
          </cell>
          <cell r="AD155">
            <v>44378</v>
          </cell>
          <cell r="AE155">
            <v>44381</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t="str">
            <v>Dirección General de Proyección Social</v>
          </cell>
          <cell r="AX155" t="str">
            <v>MARCO AURELIO TORRES MORA</v>
          </cell>
          <cell r="AY155" t="str">
            <v>En Funciones de Director Técnico de Proyección Social</v>
          </cell>
          <cell r="AZ155">
            <v>121</v>
          </cell>
          <cell r="BA155">
            <v>44228</v>
          </cell>
          <cell r="BB155">
            <v>40488961</v>
          </cell>
          <cell r="BC155">
            <v>503</v>
          </cell>
          <cell r="BD155">
            <v>44228</v>
          </cell>
          <cell r="BE155">
            <v>11246933</v>
          </cell>
          <cell r="BF155" t="str">
            <v xml:space="preserve">NOTIFICADO </v>
          </cell>
          <cell r="BG155">
            <v>0</v>
          </cell>
          <cell r="BH155">
            <v>0</v>
          </cell>
          <cell r="BI155">
            <v>0</v>
          </cell>
          <cell r="BJ155">
            <v>0</v>
          </cell>
          <cell r="BK155">
            <v>0</v>
          </cell>
          <cell r="BL155">
            <v>0</v>
          </cell>
          <cell r="BM155">
            <v>0</v>
          </cell>
          <cell r="BN155">
            <v>0</v>
          </cell>
          <cell r="BO155">
            <v>0</v>
          </cell>
          <cell r="BP155">
            <v>0</v>
          </cell>
          <cell r="BQ155">
            <v>0</v>
          </cell>
          <cell r="BR155">
            <v>1088257161</v>
          </cell>
          <cell r="BS155">
            <v>44228</v>
          </cell>
          <cell r="BT155">
            <v>759</v>
          </cell>
          <cell r="BU155" t="str">
            <v>50040</v>
          </cell>
          <cell r="BV155">
            <v>0</v>
          </cell>
          <cell r="BW155">
            <v>0</v>
          </cell>
          <cell r="BX155">
            <v>0</v>
          </cell>
          <cell r="BY155">
            <v>0</v>
          </cell>
          <cell r="BZ155">
            <v>0</v>
          </cell>
          <cell r="CA155">
            <v>0</v>
          </cell>
          <cell r="CB155">
            <v>7490</v>
          </cell>
          <cell r="CC155" t="str">
            <v>M6</v>
          </cell>
        </row>
        <row r="156">
          <cell r="B156" t="str">
            <v>12550 DE 2021</v>
          </cell>
          <cell r="C156">
            <v>1121933957</v>
          </cell>
          <cell r="D156" t="str">
            <v>NICOLAS ALEXANDER BORDA CAMACHO</v>
          </cell>
          <cell r="E156" t="str">
            <v>Contrato de Prestación de Servicios Profesionales</v>
          </cell>
          <cell r="F156" t="str">
            <v>EL CONTRATISTA SE COMPROMETE CON LA UNIVERSIDAD DE LOS LLANOS A PRESTAR LOS SERVICIOS COMO PROFESIONAL EN FORMA EFICIENTE Y EFICAZ APOYANDO EL FORTALECIMIENTO DE LOS DIFERENTES PROCESOS ACADÉMICOS EN EL ÁREA DE SISTEMAS.</v>
          </cell>
          <cell r="G156">
            <v>44228</v>
          </cell>
          <cell r="H156">
            <v>11246933</v>
          </cell>
          <cell r="I156" t="str">
            <v>Cinco (05) meses y cuatro (04) días calendario</v>
          </cell>
          <cell r="J156">
            <v>44228</v>
          </cell>
          <cell r="K156">
            <v>44381</v>
          </cell>
          <cell r="L156" t="str">
            <v>NO APLICA</v>
          </cell>
          <cell r="M156">
            <v>6</v>
          </cell>
          <cell r="N156">
            <v>2190961</v>
          </cell>
          <cell r="O156">
            <v>44228</v>
          </cell>
          <cell r="P156">
            <v>44255</v>
          </cell>
          <cell r="Q156">
            <v>2190961</v>
          </cell>
          <cell r="R156">
            <v>44256</v>
          </cell>
          <cell r="S156">
            <v>44286</v>
          </cell>
          <cell r="T156">
            <v>2190961</v>
          </cell>
          <cell r="U156">
            <v>44287</v>
          </cell>
          <cell r="V156">
            <v>44316</v>
          </cell>
          <cell r="W156">
            <v>2190961</v>
          </cell>
          <cell r="X156">
            <v>44317</v>
          </cell>
          <cell r="Y156">
            <v>44347</v>
          </cell>
          <cell r="Z156">
            <v>2190961</v>
          </cell>
          <cell r="AA156">
            <v>44348</v>
          </cell>
          <cell r="AB156">
            <v>44377</v>
          </cell>
          <cell r="AC156">
            <v>292128</v>
          </cell>
          <cell r="AD156">
            <v>44378</v>
          </cell>
          <cell r="AE156">
            <v>44381</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t="str">
            <v>Área de Sistemas</v>
          </cell>
          <cell r="AX156" t="str">
            <v>JOSE ARMANDO GARZON BONILLA</v>
          </cell>
          <cell r="AY156" t="str">
            <v>Jefe de Oficina</v>
          </cell>
          <cell r="AZ156">
            <v>119</v>
          </cell>
          <cell r="BA156">
            <v>44228</v>
          </cell>
          <cell r="BB156">
            <v>100708360</v>
          </cell>
          <cell r="BC156">
            <v>504</v>
          </cell>
          <cell r="BD156">
            <v>44228</v>
          </cell>
          <cell r="BE156">
            <v>11246933</v>
          </cell>
          <cell r="BF156" t="str">
            <v xml:space="preserve">NOTIFICADO </v>
          </cell>
          <cell r="BG156">
            <v>0</v>
          </cell>
          <cell r="BH156">
            <v>0</v>
          </cell>
          <cell r="BI156">
            <v>0</v>
          </cell>
          <cell r="BJ156">
            <v>0</v>
          </cell>
          <cell r="BK156">
            <v>0</v>
          </cell>
          <cell r="BL156">
            <v>0</v>
          </cell>
          <cell r="BM156">
            <v>0</v>
          </cell>
          <cell r="BN156">
            <v>0</v>
          </cell>
          <cell r="BO156">
            <v>0</v>
          </cell>
          <cell r="BP156">
            <v>0</v>
          </cell>
          <cell r="BQ156">
            <v>0</v>
          </cell>
          <cell r="BR156">
            <v>1121933957</v>
          </cell>
          <cell r="BS156">
            <v>44228</v>
          </cell>
          <cell r="BT156">
            <v>769</v>
          </cell>
          <cell r="BU156" t="str">
            <v>44713</v>
          </cell>
          <cell r="BV156">
            <v>0</v>
          </cell>
          <cell r="BW156">
            <v>0</v>
          </cell>
          <cell r="BX156">
            <v>0</v>
          </cell>
          <cell r="BY156">
            <v>0</v>
          </cell>
          <cell r="BZ156">
            <v>0</v>
          </cell>
          <cell r="CA156">
            <v>0</v>
          </cell>
          <cell r="CB156">
            <v>8299</v>
          </cell>
          <cell r="CC156" t="str">
            <v>M6</v>
          </cell>
        </row>
        <row r="157">
          <cell r="B157" t="str">
            <v>12551 DE 2021</v>
          </cell>
          <cell r="C157">
            <v>86073636</v>
          </cell>
          <cell r="D157" t="str">
            <v>LEANDRO ESNEYDER AGUDELO VILLALOBOS</v>
          </cell>
          <cell r="E157" t="str">
            <v>Contrato de Prestación de Servicios Profesionales</v>
          </cell>
          <cell r="F157" t="str">
            <v>EL CONTRATISTA SE COMPROMETE CON LA UNIVERSIDAD DE LOS LLANOS A PRESTAR LOS SERVICIOS COMO PROFESIONAL EN FORMA EFICIENTE Y EFICAZ APOYANDO EL FORTALECIMIENTO DE LOS DIFERENTES PROCESOS ACADÉMICOS EN EL ÁREA DE SISTEMAS.</v>
          </cell>
          <cell r="G157">
            <v>44228</v>
          </cell>
          <cell r="H157">
            <v>24200000</v>
          </cell>
          <cell r="I157" t="str">
            <v>Tres (03) meses y veinte (20) días calendario</v>
          </cell>
          <cell r="J157">
            <v>44228</v>
          </cell>
          <cell r="K157">
            <v>44336</v>
          </cell>
          <cell r="L157" t="str">
            <v>NO APLICA</v>
          </cell>
          <cell r="M157">
            <v>4</v>
          </cell>
          <cell r="N157">
            <v>6600000</v>
          </cell>
          <cell r="O157">
            <v>44228</v>
          </cell>
          <cell r="P157">
            <v>44255</v>
          </cell>
          <cell r="Q157">
            <v>6600000</v>
          </cell>
          <cell r="R157">
            <v>44256</v>
          </cell>
          <cell r="S157">
            <v>44286</v>
          </cell>
          <cell r="T157">
            <v>6600000</v>
          </cell>
          <cell r="U157">
            <v>44287</v>
          </cell>
          <cell r="V157">
            <v>44316</v>
          </cell>
          <cell r="W157">
            <v>4400000</v>
          </cell>
          <cell r="X157">
            <v>44317</v>
          </cell>
          <cell r="Y157">
            <v>44336</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t="str">
            <v>Área de Sistemas</v>
          </cell>
          <cell r="AX157" t="str">
            <v>JOSE ARMANDO GARZON BONILLA</v>
          </cell>
          <cell r="AY157" t="str">
            <v>Jefe de Oficina</v>
          </cell>
          <cell r="AZ157">
            <v>119</v>
          </cell>
          <cell r="BA157">
            <v>44228</v>
          </cell>
          <cell r="BB157">
            <v>100708360</v>
          </cell>
          <cell r="BC157">
            <v>505</v>
          </cell>
          <cell r="BD157">
            <v>44228</v>
          </cell>
          <cell r="BE157">
            <v>24200000</v>
          </cell>
          <cell r="BF157" t="str">
            <v xml:space="preserve">NOTIFICADO </v>
          </cell>
          <cell r="BG157">
            <v>0</v>
          </cell>
          <cell r="BH157">
            <v>0</v>
          </cell>
          <cell r="BI157">
            <v>0</v>
          </cell>
          <cell r="BJ157">
            <v>0</v>
          </cell>
          <cell r="BK157">
            <v>0</v>
          </cell>
          <cell r="BL157">
            <v>0</v>
          </cell>
          <cell r="BM157">
            <v>0</v>
          </cell>
          <cell r="BN157">
            <v>0</v>
          </cell>
          <cell r="BO157">
            <v>0</v>
          </cell>
          <cell r="BP157">
            <v>0</v>
          </cell>
          <cell r="BQ157">
            <v>0</v>
          </cell>
          <cell r="BR157">
            <v>86073636</v>
          </cell>
          <cell r="BS157">
            <v>44228</v>
          </cell>
          <cell r="BT157">
            <v>769</v>
          </cell>
          <cell r="BU157" t="str">
            <v>44713</v>
          </cell>
          <cell r="BV157">
            <v>0</v>
          </cell>
          <cell r="BW157">
            <v>0</v>
          </cell>
          <cell r="BX157">
            <v>0</v>
          </cell>
          <cell r="BY157">
            <v>0</v>
          </cell>
          <cell r="BZ157">
            <v>0</v>
          </cell>
          <cell r="CA157">
            <v>0</v>
          </cell>
          <cell r="CB157">
            <v>6201</v>
          </cell>
          <cell r="CC157" t="str">
            <v>M6</v>
          </cell>
        </row>
        <row r="158">
          <cell r="B158" t="str">
            <v>12552 DE 2021</v>
          </cell>
          <cell r="C158">
            <v>1121887045</v>
          </cell>
          <cell r="D158" t="str">
            <v>BAYRON DANILO ORTIZ FORONDA</v>
          </cell>
          <cell r="E158" t="str">
            <v>Contrato de Prestación de Servicios Profesionales</v>
          </cell>
          <cell r="F158" t="str">
            <v>EL CONTRATISTA SE COMPROMETE CON LA UNIVERSIDAD DE LOS LLANOS A PRESTAR LOS SERVICIOS COMO PROFESIONAL EN FORMA EFICIENTE Y EFICAZ APOYANDO EL FORTALECIMIENTO DE LOS DIFERENTES PROCESOS ACADÉMICOS EN EL ÁREA DE SISTEMAS.</v>
          </cell>
          <cell r="G158">
            <v>44228</v>
          </cell>
          <cell r="H158">
            <v>11246933</v>
          </cell>
          <cell r="I158" t="str">
            <v>Cinco (05) meses y cuatro (04) días calendario</v>
          </cell>
          <cell r="J158">
            <v>44228</v>
          </cell>
          <cell r="K158">
            <v>44381</v>
          </cell>
          <cell r="L158" t="str">
            <v>NO APLICA</v>
          </cell>
          <cell r="M158">
            <v>6</v>
          </cell>
          <cell r="N158">
            <v>2190961</v>
          </cell>
          <cell r="O158">
            <v>44228</v>
          </cell>
          <cell r="P158">
            <v>44255</v>
          </cell>
          <cell r="Q158">
            <v>2190961</v>
          </cell>
          <cell r="R158">
            <v>44256</v>
          </cell>
          <cell r="S158">
            <v>44286</v>
          </cell>
          <cell r="T158">
            <v>2190961</v>
          </cell>
          <cell r="U158">
            <v>44287</v>
          </cell>
          <cell r="V158">
            <v>44316</v>
          </cell>
          <cell r="W158">
            <v>0</v>
          </cell>
          <cell r="X158">
            <v>44317</v>
          </cell>
          <cell r="Y158">
            <v>44347</v>
          </cell>
          <cell r="Z158">
            <v>0</v>
          </cell>
          <cell r="AA158">
            <v>44348</v>
          </cell>
          <cell r="AB158">
            <v>44377</v>
          </cell>
          <cell r="AC158">
            <v>0</v>
          </cell>
          <cell r="AD158">
            <v>44378</v>
          </cell>
          <cell r="AE158">
            <v>44381</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t="str">
            <v>Área de Sistemas</v>
          </cell>
          <cell r="AX158" t="str">
            <v>JOSE ARMANDO GARZON BONILLA</v>
          </cell>
          <cell r="AY158" t="str">
            <v>Jefe de Oficina</v>
          </cell>
          <cell r="AZ158">
            <v>119</v>
          </cell>
          <cell r="BA158">
            <v>44228</v>
          </cell>
          <cell r="BB158">
            <v>100708360</v>
          </cell>
          <cell r="BC158">
            <v>506</v>
          </cell>
          <cell r="BD158">
            <v>44228</v>
          </cell>
          <cell r="BE158">
            <v>11246933</v>
          </cell>
          <cell r="BF158" t="str">
            <v xml:space="preserve">NOTIFICADO </v>
          </cell>
          <cell r="BG158">
            <v>0</v>
          </cell>
          <cell r="BH158">
            <v>0</v>
          </cell>
          <cell r="BI158">
            <v>0</v>
          </cell>
          <cell r="BJ158">
            <v>0</v>
          </cell>
          <cell r="BK158">
            <v>0</v>
          </cell>
          <cell r="BL158">
            <v>0</v>
          </cell>
          <cell r="BM158">
            <v>0</v>
          </cell>
          <cell r="BN158">
            <v>0</v>
          </cell>
          <cell r="BO158">
            <v>0</v>
          </cell>
          <cell r="BP158">
            <v>0</v>
          </cell>
          <cell r="BQ158">
            <v>0</v>
          </cell>
          <cell r="BR158">
            <v>1121887045</v>
          </cell>
          <cell r="BS158">
            <v>44228</v>
          </cell>
          <cell r="BT158">
            <v>769</v>
          </cell>
          <cell r="BU158" t="str">
            <v>44713</v>
          </cell>
          <cell r="BV158">
            <v>0</v>
          </cell>
          <cell r="BW158">
            <v>0</v>
          </cell>
          <cell r="BX158">
            <v>0</v>
          </cell>
          <cell r="BY158">
            <v>0</v>
          </cell>
          <cell r="BZ158">
            <v>0</v>
          </cell>
          <cell r="CA158">
            <v>0</v>
          </cell>
          <cell r="CB158">
            <v>6201</v>
          </cell>
          <cell r="CC158" t="str">
            <v>M6</v>
          </cell>
        </row>
        <row r="159">
          <cell r="B159" t="str">
            <v>12553 DE 2021</v>
          </cell>
          <cell r="C159">
            <v>1121940834</v>
          </cell>
          <cell r="D159" t="str">
            <v>GERALDINE VANESSA ROJAS GALINDO</v>
          </cell>
          <cell r="E159" t="str">
            <v>Contrato de Prestación de Servicios Profesionales</v>
          </cell>
          <cell r="F159" t="str">
            <v>EL CONTRATISTA SE COMPROMETE CON LA UNIVERSIDAD DE LOS LLANOS A PRESTAR LOS SERVICIOS COMO PROFESIONAL EN FORMA EFICIENTE Y EFICAZ APOYANDO EL FORTALECIMIENTO DE LOS DIFERENTES PROCESOS ACADÉMICOS EN EL ÁREA DE SISTEMAS.</v>
          </cell>
          <cell r="G159">
            <v>44228</v>
          </cell>
          <cell r="H159">
            <v>11246933</v>
          </cell>
          <cell r="I159" t="str">
            <v>Cinco (05) meses y cuatro (04) días calendario</v>
          </cell>
          <cell r="J159">
            <v>44228</v>
          </cell>
          <cell r="K159">
            <v>44381</v>
          </cell>
          <cell r="L159" t="str">
            <v>NO APLICA</v>
          </cell>
          <cell r="M159">
            <v>6</v>
          </cell>
          <cell r="N159">
            <v>2190961</v>
          </cell>
          <cell r="O159">
            <v>44228</v>
          </cell>
          <cell r="P159">
            <v>44255</v>
          </cell>
          <cell r="Q159">
            <v>2190961</v>
          </cell>
          <cell r="R159">
            <v>44256</v>
          </cell>
          <cell r="S159">
            <v>44286</v>
          </cell>
          <cell r="T159">
            <v>2190961</v>
          </cell>
          <cell r="U159">
            <v>44287</v>
          </cell>
          <cell r="V159">
            <v>44316</v>
          </cell>
          <cell r="W159">
            <v>0</v>
          </cell>
          <cell r="X159">
            <v>44317</v>
          </cell>
          <cell r="Y159">
            <v>44347</v>
          </cell>
          <cell r="Z159">
            <v>0</v>
          </cell>
          <cell r="AA159">
            <v>44348</v>
          </cell>
          <cell r="AB159">
            <v>44377</v>
          </cell>
          <cell r="AC159">
            <v>0</v>
          </cell>
          <cell r="AD159">
            <v>44378</v>
          </cell>
          <cell r="AE159">
            <v>44381</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t="str">
            <v>Área de Sistemas</v>
          </cell>
          <cell r="AX159" t="str">
            <v>JOSE ARMANDO GARZON BONILLA</v>
          </cell>
          <cell r="AY159" t="str">
            <v>Jefe de Oficina</v>
          </cell>
          <cell r="AZ159">
            <v>119</v>
          </cell>
          <cell r="BA159">
            <v>44228</v>
          </cell>
          <cell r="BB159">
            <v>100708360</v>
          </cell>
          <cell r="BC159">
            <v>507</v>
          </cell>
          <cell r="BD159">
            <v>44228</v>
          </cell>
          <cell r="BE159">
            <v>11246933</v>
          </cell>
          <cell r="BF159" t="str">
            <v xml:space="preserve">NOTIFICADO </v>
          </cell>
          <cell r="BG159">
            <v>0</v>
          </cell>
          <cell r="BH159">
            <v>0</v>
          </cell>
          <cell r="BI159">
            <v>0</v>
          </cell>
          <cell r="BJ159">
            <v>0</v>
          </cell>
          <cell r="BK159">
            <v>0</v>
          </cell>
          <cell r="BL159">
            <v>0</v>
          </cell>
          <cell r="BM159">
            <v>0</v>
          </cell>
          <cell r="BN159">
            <v>0</v>
          </cell>
          <cell r="BO159">
            <v>0</v>
          </cell>
          <cell r="BP159">
            <v>0</v>
          </cell>
          <cell r="BQ159">
            <v>0</v>
          </cell>
          <cell r="BR159">
            <v>1121940834</v>
          </cell>
          <cell r="BS159">
            <v>44228</v>
          </cell>
          <cell r="BT159">
            <v>769</v>
          </cell>
          <cell r="BU159" t="str">
            <v>44713</v>
          </cell>
          <cell r="BV159">
            <v>0</v>
          </cell>
          <cell r="BW159">
            <v>0</v>
          </cell>
          <cell r="BX159">
            <v>0</v>
          </cell>
          <cell r="BY159">
            <v>0</v>
          </cell>
          <cell r="BZ159">
            <v>0</v>
          </cell>
          <cell r="CA159">
            <v>0</v>
          </cell>
          <cell r="CB159">
            <v>6201</v>
          </cell>
          <cell r="CC159" t="str">
            <v>M6</v>
          </cell>
        </row>
        <row r="160">
          <cell r="B160" t="str">
            <v>12554 DE 2021</v>
          </cell>
          <cell r="C160">
            <v>1121929734</v>
          </cell>
          <cell r="D160" t="str">
            <v>DANIEL FERNANDO MUÑOZ MELENDEZ</v>
          </cell>
          <cell r="E160" t="str">
            <v>Contrato de Prestación de Servicios Profesionales</v>
          </cell>
          <cell r="F160" t="str">
            <v>EL CONTRATISTA SE COMPROMETE CON LA UNIVERSIDAD DE LOS LLANOS A PRESTAR LOS SERVICIOS COMO PROFESIONAL EN FORMA EFICIENTE Y EFICAZ APOYANDO EL FORTALECIMIENTO DE LOS DIFERENTES PROCESOS ACADÉMICOS EN EL ÁREA DE SISTEMAS.</v>
          </cell>
          <cell r="G160">
            <v>44228</v>
          </cell>
          <cell r="H160">
            <v>15774918</v>
          </cell>
          <cell r="I160" t="str">
            <v xml:space="preserve">Seis (06) meses </v>
          </cell>
          <cell r="J160">
            <v>44228</v>
          </cell>
          <cell r="K160">
            <v>44408</v>
          </cell>
          <cell r="L160" t="str">
            <v>NO APLICA</v>
          </cell>
          <cell r="M160">
            <v>6</v>
          </cell>
          <cell r="N160">
            <v>2629153</v>
          </cell>
          <cell r="O160">
            <v>44228</v>
          </cell>
          <cell r="P160">
            <v>44255</v>
          </cell>
          <cell r="Q160">
            <v>2629153</v>
          </cell>
          <cell r="R160">
            <v>44256</v>
          </cell>
          <cell r="S160">
            <v>44286</v>
          </cell>
          <cell r="T160">
            <v>2629153</v>
          </cell>
          <cell r="U160">
            <v>44287</v>
          </cell>
          <cell r="V160">
            <v>44316</v>
          </cell>
          <cell r="W160">
            <v>1226938</v>
          </cell>
          <cell r="X160">
            <v>44317</v>
          </cell>
          <cell r="Y160">
            <v>44330</v>
          </cell>
          <cell r="Z160">
            <v>0</v>
          </cell>
          <cell r="AA160">
            <v>44348</v>
          </cell>
          <cell r="AB160">
            <v>44377</v>
          </cell>
          <cell r="AC160">
            <v>0</v>
          </cell>
          <cell r="AD160">
            <v>44378</v>
          </cell>
          <cell r="AE160">
            <v>44408</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t="str">
            <v>Área de Sistemas</v>
          </cell>
          <cell r="AX160" t="str">
            <v>JOSE ARMANDO GARZON BONILLA</v>
          </cell>
          <cell r="AY160" t="str">
            <v>Jefe de Oficina</v>
          </cell>
          <cell r="AZ160">
            <v>119</v>
          </cell>
          <cell r="BA160">
            <v>44228</v>
          </cell>
          <cell r="BB160">
            <v>100708360</v>
          </cell>
          <cell r="BC160">
            <v>508</v>
          </cell>
          <cell r="BD160">
            <v>44228</v>
          </cell>
          <cell r="BE160">
            <v>15774918</v>
          </cell>
          <cell r="BF160" t="str">
            <v xml:space="preserve">NOTIFICADO </v>
          </cell>
          <cell r="BG160">
            <v>0</v>
          </cell>
          <cell r="BH160">
            <v>0</v>
          </cell>
          <cell r="BI160">
            <v>0</v>
          </cell>
          <cell r="BJ160">
            <v>0</v>
          </cell>
          <cell r="BK160">
            <v>0</v>
          </cell>
          <cell r="BL160">
            <v>0</v>
          </cell>
          <cell r="BM160">
            <v>0</v>
          </cell>
          <cell r="BN160">
            <v>0</v>
          </cell>
          <cell r="BO160">
            <v>0</v>
          </cell>
          <cell r="BP160">
            <v>0</v>
          </cell>
          <cell r="BQ160">
            <v>0</v>
          </cell>
          <cell r="BR160">
            <v>1121929734</v>
          </cell>
          <cell r="BS160">
            <v>44228</v>
          </cell>
          <cell r="BT160">
            <v>769</v>
          </cell>
          <cell r="BU160" t="str">
            <v>44713</v>
          </cell>
          <cell r="BV160">
            <v>0</v>
          </cell>
          <cell r="BW160">
            <v>0</v>
          </cell>
          <cell r="BX160">
            <v>0</v>
          </cell>
          <cell r="BY160">
            <v>0</v>
          </cell>
          <cell r="BZ160">
            <v>0</v>
          </cell>
          <cell r="CA160">
            <v>0</v>
          </cell>
          <cell r="CB160">
            <v>6201</v>
          </cell>
          <cell r="CC160" t="str">
            <v>M6</v>
          </cell>
        </row>
        <row r="161">
          <cell r="B161" t="str">
            <v>12555 DE 2021</v>
          </cell>
          <cell r="C161">
            <v>1122138028</v>
          </cell>
          <cell r="D161" t="str">
            <v>JERSON MAURICIO CAVIEDES ROJAS</v>
          </cell>
          <cell r="E161" t="str">
            <v>Contrato de Prestación de Servicios Profesionales</v>
          </cell>
          <cell r="F161" t="str">
            <v>EL CONTRATISTA SE COMPROMETE CON LA UNIVERSIDAD DE LOS LLANOS A PRESTAR LOS SERVICIOS COMO PROFESIONAL EN FORMA EFICIENTE Y EFICAZ APOYANDO EL FORTALECIMIENTO DE LOS DIFERENTES PROCESOS ACADÉMICOS Y ADMINISTRATIVOS EN EL ÁREA DE SISTEMAS.</v>
          </cell>
          <cell r="G161">
            <v>44228</v>
          </cell>
          <cell r="H161">
            <v>11246933</v>
          </cell>
          <cell r="I161" t="str">
            <v>Cinco (05) meses y cuatro (04) días calendario</v>
          </cell>
          <cell r="J161">
            <v>44228</v>
          </cell>
          <cell r="K161">
            <v>44381</v>
          </cell>
          <cell r="L161" t="str">
            <v>NO APLICA</v>
          </cell>
          <cell r="M161">
            <v>6</v>
          </cell>
          <cell r="N161">
            <v>2190961</v>
          </cell>
          <cell r="O161">
            <v>44228</v>
          </cell>
          <cell r="P161">
            <v>44255</v>
          </cell>
          <cell r="Q161">
            <v>2190961</v>
          </cell>
          <cell r="R161">
            <v>44256</v>
          </cell>
          <cell r="S161">
            <v>44286</v>
          </cell>
          <cell r="T161">
            <v>2190961</v>
          </cell>
          <cell r="U161">
            <v>44287</v>
          </cell>
          <cell r="V161">
            <v>44316</v>
          </cell>
          <cell r="W161">
            <v>2190961</v>
          </cell>
          <cell r="X161">
            <v>44317</v>
          </cell>
          <cell r="Y161">
            <v>44347</v>
          </cell>
          <cell r="Z161">
            <v>2190961</v>
          </cell>
          <cell r="AA161">
            <v>44348</v>
          </cell>
          <cell r="AB161">
            <v>44377</v>
          </cell>
          <cell r="AC161">
            <v>292128</v>
          </cell>
          <cell r="AD161">
            <v>44378</v>
          </cell>
          <cell r="AE161">
            <v>44381</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t="str">
            <v>Área de Sistemas</v>
          </cell>
          <cell r="AX161" t="str">
            <v>JOSE ARMANDO GARZON BONILLA</v>
          </cell>
          <cell r="AY161" t="str">
            <v>Jefe de Oficina</v>
          </cell>
          <cell r="AZ161">
            <v>119</v>
          </cell>
          <cell r="BA161">
            <v>44228</v>
          </cell>
          <cell r="BB161">
            <v>100708360</v>
          </cell>
          <cell r="BC161">
            <v>509</v>
          </cell>
          <cell r="BD161">
            <v>44228</v>
          </cell>
          <cell r="BE161">
            <v>11246933</v>
          </cell>
          <cell r="BF161" t="str">
            <v xml:space="preserve">NOTIFICADO </v>
          </cell>
          <cell r="BG161">
            <v>0</v>
          </cell>
          <cell r="BH161">
            <v>0</v>
          </cell>
          <cell r="BI161">
            <v>0</v>
          </cell>
          <cell r="BJ161">
            <v>0</v>
          </cell>
          <cell r="BK161">
            <v>0</v>
          </cell>
          <cell r="BL161">
            <v>0</v>
          </cell>
          <cell r="BM161">
            <v>0</v>
          </cell>
          <cell r="BN161">
            <v>0</v>
          </cell>
          <cell r="BO161">
            <v>0</v>
          </cell>
          <cell r="BP161">
            <v>0</v>
          </cell>
          <cell r="BQ161">
            <v>0</v>
          </cell>
          <cell r="BR161">
            <v>1122138028</v>
          </cell>
          <cell r="BS161">
            <v>44228</v>
          </cell>
          <cell r="BT161">
            <v>769</v>
          </cell>
          <cell r="BU161" t="str">
            <v>44713</v>
          </cell>
          <cell r="BV161">
            <v>0</v>
          </cell>
          <cell r="BW161">
            <v>0</v>
          </cell>
          <cell r="BX161">
            <v>0</v>
          </cell>
          <cell r="BY161">
            <v>0</v>
          </cell>
          <cell r="BZ161">
            <v>0</v>
          </cell>
          <cell r="CA161">
            <v>0</v>
          </cell>
          <cell r="CB161">
            <v>8299</v>
          </cell>
          <cell r="CC161" t="str">
            <v>M6</v>
          </cell>
        </row>
        <row r="162">
          <cell r="B162" t="str">
            <v>12556 DE 2021</v>
          </cell>
          <cell r="C162">
            <v>1116992667</v>
          </cell>
          <cell r="D162" t="str">
            <v>DANIEL RIVERA ARENAS</v>
          </cell>
          <cell r="E162" t="str">
            <v>Contrato de Prestación de Servicios Profesionales</v>
          </cell>
          <cell r="F162" t="str">
            <v>EL CONTRATISTA SE COMPROMETE CON LA UNIVERSIDAD DE LOS LLANOS A PRESTAR LOS SERVICIOS COMO PROFESIONAL EN FORMA EFICIENTE Y EFICAZ APOYANDO EL FORTALECIMIENTO DE LOS DIFERENTES PROCESOS ACADÉMICOS EN EL ÁREA DE SISTEMAS.</v>
          </cell>
          <cell r="G162">
            <v>44228</v>
          </cell>
          <cell r="H162">
            <v>15745709</v>
          </cell>
          <cell r="I162" t="str">
            <v>Cinco (05) meses y cuatro (04) días calendario</v>
          </cell>
          <cell r="J162">
            <v>44228</v>
          </cell>
          <cell r="K162">
            <v>44381</v>
          </cell>
          <cell r="L162" t="str">
            <v>NO APLICA</v>
          </cell>
          <cell r="M162">
            <v>6</v>
          </cell>
          <cell r="N162">
            <v>3067346</v>
          </cell>
          <cell r="O162">
            <v>44228</v>
          </cell>
          <cell r="P162">
            <v>44255</v>
          </cell>
          <cell r="Q162">
            <v>1533673</v>
          </cell>
          <cell r="R162">
            <v>44256</v>
          </cell>
          <cell r="S162">
            <v>44270</v>
          </cell>
          <cell r="T162">
            <v>0</v>
          </cell>
          <cell r="U162">
            <v>44287</v>
          </cell>
          <cell r="V162">
            <v>44316</v>
          </cell>
          <cell r="W162">
            <v>0</v>
          </cell>
          <cell r="X162">
            <v>44317</v>
          </cell>
          <cell r="Y162">
            <v>44347</v>
          </cell>
          <cell r="Z162">
            <v>0</v>
          </cell>
          <cell r="AA162">
            <v>44348</v>
          </cell>
          <cell r="AB162">
            <v>44377</v>
          </cell>
          <cell r="AC162">
            <v>0</v>
          </cell>
          <cell r="AD162">
            <v>44378</v>
          </cell>
          <cell r="AE162">
            <v>44381</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t="str">
            <v>Área de Sistemas</v>
          </cell>
          <cell r="AX162" t="str">
            <v>JOSE ARMANDO GARZON BONILLA</v>
          </cell>
          <cell r="AY162" t="str">
            <v>Jefe de Oficina</v>
          </cell>
          <cell r="AZ162">
            <v>119</v>
          </cell>
          <cell r="BA162">
            <v>44228</v>
          </cell>
          <cell r="BB162">
            <v>100708360</v>
          </cell>
          <cell r="BC162">
            <v>510</v>
          </cell>
          <cell r="BD162">
            <v>44228</v>
          </cell>
          <cell r="BE162">
            <v>15745709</v>
          </cell>
          <cell r="BF162" t="str">
            <v xml:space="preserve">NOTIFICADO </v>
          </cell>
          <cell r="BG162">
            <v>0</v>
          </cell>
          <cell r="BH162">
            <v>0</v>
          </cell>
          <cell r="BI162">
            <v>0</v>
          </cell>
          <cell r="BJ162">
            <v>0</v>
          </cell>
          <cell r="BK162">
            <v>0</v>
          </cell>
          <cell r="BL162">
            <v>0</v>
          </cell>
          <cell r="BM162">
            <v>0</v>
          </cell>
          <cell r="BN162">
            <v>0</v>
          </cell>
          <cell r="BO162">
            <v>0</v>
          </cell>
          <cell r="BP162">
            <v>0</v>
          </cell>
          <cell r="BQ162">
            <v>0</v>
          </cell>
          <cell r="BR162">
            <v>1116992667</v>
          </cell>
          <cell r="BS162">
            <v>44228</v>
          </cell>
          <cell r="BT162">
            <v>769</v>
          </cell>
          <cell r="BU162" t="str">
            <v>44713</v>
          </cell>
          <cell r="BV162">
            <v>0</v>
          </cell>
          <cell r="BW162">
            <v>0</v>
          </cell>
          <cell r="BX162">
            <v>0</v>
          </cell>
          <cell r="BY162">
            <v>0</v>
          </cell>
          <cell r="BZ162">
            <v>0</v>
          </cell>
          <cell r="CA162">
            <v>0</v>
          </cell>
          <cell r="CB162">
            <v>8299</v>
          </cell>
          <cell r="CC162" t="str">
            <v>M6</v>
          </cell>
        </row>
        <row r="163">
          <cell r="B163" t="str">
            <v>12557 DE 2021</v>
          </cell>
          <cell r="C163">
            <v>0</v>
          </cell>
          <cell r="D163" t="str">
            <v>ECOPETROL</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t="str">
            <v xml:space="preserve">NOTIFICADO </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row>
        <row r="164">
          <cell r="B164" t="str">
            <v>12558 DE 2021</v>
          </cell>
          <cell r="C164">
            <v>1121929246</v>
          </cell>
          <cell r="D164" t="str">
            <v xml:space="preserve">NORMA JULIETH OLAYA RAMIREZ </v>
          </cell>
          <cell r="E164" t="str">
            <v>Contrato de Prestación de Servicios</v>
          </cell>
          <cell r="F164" t="str">
            <v>EL CONTRATISTA SE COMPROMETE CON LA UNIVERSIDAD DE LOS LLANOS A PRESTAR LOS SERVICIOS EN FORMA EFICIENTE Y EFICAZ APOYANDO EL FORTALECIMIENTO DE LOS DIFERENTES PROCESOS EN LA DIVISIÓN DE BIBLIOTECA.</v>
          </cell>
          <cell r="G164">
            <v>44235</v>
          </cell>
          <cell r="H164">
            <v>5817003</v>
          </cell>
          <cell r="I164" t="str">
            <v>Tres (03) meses y veintiocho (28) días calendario</v>
          </cell>
          <cell r="J164">
            <v>44235</v>
          </cell>
          <cell r="K164">
            <v>44351</v>
          </cell>
          <cell r="L164" t="str">
            <v>NO APLICA</v>
          </cell>
          <cell r="M164">
            <v>5</v>
          </cell>
          <cell r="N164">
            <v>1183119</v>
          </cell>
          <cell r="O164">
            <v>44235</v>
          </cell>
          <cell r="P164">
            <v>44255</v>
          </cell>
          <cell r="Q164">
            <v>1478899</v>
          </cell>
          <cell r="R164">
            <v>44256</v>
          </cell>
          <cell r="S164">
            <v>44286</v>
          </cell>
          <cell r="T164">
            <v>1478899</v>
          </cell>
          <cell r="U164">
            <v>44287</v>
          </cell>
          <cell r="V164">
            <v>44316</v>
          </cell>
          <cell r="W164">
            <v>1478899</v>
          </cell>
          <cell r="X164">
            <v>44317</v>
          </cell>
          <cell r="Y164">
            <v>44347</v>
          </cell>
          <cell r="Z164">
            <v>197187</v>
          </cell>
          <cell r="AA164">
            <v>44348</v>
          </cell>
          <cell r="AB164">
            <v>44351</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t="str">
            <v>División de Biblioteca</v>
          </cell>
          <cell r="AX164" t="str">
            <v>BLANCA HERMINDA NAVARRO ARGUELLO</v>
          </cell>
          <cell r="AY164" t="str">
            <v>Jefe de Oficina</v>
          </cell>
          <cell r="AZ164">
            <v>173</v>
          </cell>
          <cell r="BA164">
            <v>44235</v>
          </cell>
          <cell r="BB164">
            <v>24118987</v>
          </cell>
          <cell r="BC164">
            <v>717</v>
          </cell>
          <cell r="BD164">
            <v>44235</v>
          </cell>
          <cell r="BE164">
            <v>5817003</v>
          </cell>
          <cell r="BF164" t="str">
            <v xml:space="preserve">NOTIFICADO </v>
          </cell>
          <cell r="BG164">
            <v>0</v>
          </cell>
          <cell r="BH164">
            <v>0</v>
          </cell>
          <cell r="BI164">
            <v>0</v>
          </cell>
          <cell r="BJ164">
            <v>0</v>
          </cell>
          <cell r="BK164">
            <v>0</v>
          </cell>
          <cell r="BL164">
            <v>0</v>
          </cell>
          <cell r="BM164">
            <v>0</v>
          </cell>
          <cell r="BN164">
            <v>0</v>
          </cell>
          <cell r="BO164">
            <v>0</v>
          </cell>
          <cell r="BP164">
            <v>0</v>
          </cell>
          <cell r="BQ164">
            <v>0</v>
          </cell>
          <cell r="BR164">
            <v>1121929246.3</v>
          </cell>
          <cell r="BS164">
            <v>44235</v>
          </cell>
          <cell r="BT164">
            <v>553</v>
          </cell>
          <cell r="BU164" t="str">
            <v>432</v>
          </cell>
          <cell r="BV164">
            <v>0</v>
          </cell>
          <cell r="BW164">
            <v>0</v>
          </cell>
          <cell r="BX164">
            <v>0</v>
          </cell>
          <cell r="BY164">
            <v>0</v>
          </cell>
          <cell r="BZ164">
            <v>0</v>
          </cell>
          <cell r="CA164">
            <v>0</v>
          </cell>
          <cell r="CB164">
            <v>8299</v>
          </cell>
          <cell r="CC164" t="str">
            <v>M6</v>
          </cell>
        </row>
        <row r="165">
          <cell r="B165" t="str">
            <v>12559 DE 2021</v>
          </cell>
          <cell r="C165">
            <v>1121888669</v>
          </cell>
          <cell r="D165" t="str">
            <v>NORBEY MARIN MARIN</v>
          </cell>
          <cell r="E165" t="str">
            <v>Contrato de Prestación de Servicios</v>
          </cell>
          <cell r="F165" t="str">
            <v>EL CONTRATISTA SE COMPROMETE CON LA UNIVERSIDAD DE LOS LLANOS A PRESTAR LOS SERVICIOS EN FORMA EFICIENTE Y EFICAZ APOYANDO EL FORTALECIMIENTO DE LOS DIFERENTES PROCESOS EN LA DIVISIÓN DE BIBLIOTECA.</v>
          </cell>
          <cell r="G165">
            <v>44235</v>
          </cell>
          <cell r="H165">
            <v>5817003</v>
          </cell>
          <cell r="I165" t="str">
            <v>Tres (03) meses y veintiocho (28) días calendario</v>
          </cell>
          <cell r="J165">
            <v>44235</v>
          </cell>
          <cell r="K165">
            <v>44351</v>
          </cell>
          <cell r="L165" t="str">
            <v>NO APLICA</v>
          </cell>
          <cell r="M165">
            <v>5</v>
          </cell>
          <cell r="N165">
            <v>1183119</v>
          </cell>
          <cell r="O165">
            <v>44235</v>
          </cell>
          <cell r="P165">
            <v>44255</v>
          </cell>
          <cell r="Q165">
            <v>1478899</v>
          </cell>
          <cell r="R165">
            <v>44256</v>
          </cell>
          <cell r="S165">
            <v>44286</v>
          </cell>
          <cell r="T165">
            <v>1478899</v>
          </cell>
          <cell r="U165">
            <v>44287</v>
          </cell>
          <cell r="V165">
            <v>44316</v>
          </cell>
          <cell r="W165">
            <v>1478899</v>
          </cell>
          <cell r="X165">
            <v>44317</v>
          </cell>
          <cell r="Y165">
            <v>44347</v>
          </cell>
          <cell r="Z165">
            <v>197187</v>
          </cell>
          <cell r="AA165">
            <v>44348</v>
          </cell>
          <cell r="AB165">
            <v>44351</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t="str">
            <v>División de Biblioteca</v>
          </cell>
          <cell r="AX165" t="str">
            <v>BLANCA HERMINDA NAVARRO ARGUELLO</v>
          </cell>
          <cell r="AY165" t="str">
            <v>Jefe de Oficina</v>
          </cell>
          <cell r="AZ165">
            <v>173</v>
          </cell>
          <cell r="BA165">
            <v>44235</v>
          </cell>
          <cell r="BB165">
            <v>24118987</v>
          </cell>
          <cell r="BC165">
            <v>718</v>
          </cell>
          <cell r="BD165">
            <v>44235</v>
          </cell>
          <cell r="BE165">
            <v>5817003</v>
          </cell>
          <cell r="BF165" t="str">
            <v xml:space="preserve">NOTIFICADO </v>
          </cell>
          <cell r="BG165">
            <v>0</v>
          </cell>
          <cell r="BH165">
            <v>0</v>
          </cell>
          <cell r="BI165">
            <v>0</v>
          </cell>
          <cell r="BJ165">
            <v>0</v>
          </cell>
          <cell r="BK165">
            <v>0</v>
          </cell>
          <cell r="BL165">
            <v>0</v>
          </cell>
          <cell r="BM165">
            <v>0</v>
          </cell>
          <cell r="BN165">
            <v>0</v>
          </cell>
          <cell r="BO165">
            <v>0</v>
          </cell>
          <cell r="BP165">
            <v>0</v>
          </cell>
          <cell r="BQ165">
            <v>0</v>
          </cell>
          <cell r="BR165">
            <v>1121888669.8</v>
          </cell>
          <cell r="BS165">
            <v>44235</v>
          </cell>
          <cell r="BT165">
            <v>553</v>
          </cell>
          <cell r="BU165" t="str">
            <v>432</v>
          </cell>
          <cell r="BV165">
            <v>0</v>
          </cell>
          <cell r="BW165">
            <v>0</v>
          </cell>
          <cell r="BX165">
            <v>0</v>
          </cell>
          <cell r="BY165">
            <v>0</v>
          </cell>
          <cell r="BZ165">
            <v>0</v>
          </cell>
          <cell r="CA165">
            <v>0</v>
          </cell>
          <cell r="CB165">
            <v>8299</v>
          </cell>
          <cell r="CC165" t="str">
            <v>M6</v>
          </cell>
        </row>
        <row r="166">
          <cell r="B166" t="str">
            <v>12561 DE 2021</v>
          </cell>
          <cell r="C166">
            <v>79643102</v>
          </cell>
          <cell r="D166" t="str">
            <v>JAIME RICARDO LAGUNA CHACON</v>
          </cell>
          <cell r="E166" t="str">
            <v>Contrato de Prestación de Servicios</v>
          </cell>
          <cell r="F166" t="str">
            <v>EL CONTRATISTA SE COMPROMETE CON LA UNIVERSIDAD DE LOS LLANOS A PRESTAR LOS SERVICIOS COMO TÉCNICO EN FORMA EFICIENTE Y EFICAZ APOYANDO EL FORTALECIMIENTO DE LOS DIFERENTES PROCESOS EN EL LABORATORIO POLIFUNCIONAL AGROINDUSTRIA DE LA FACULTAD DE CIENCIAS AGROPECUARIAS Y RECURSOS NATURALES.</v>
          </cell>
          <cell r="G166">
            <v>44235</v>
          </cell>
          <cell r="H166">
            <v>8186891</v>
          </cell>
          <cell r="I166" t="str">
            <v>Tres (03) meses y veintiocho (28) días calendario</v>
          </cell>
          <cell r="J166">
            <v>44235</v>
          </cell>
          <cell r="K166">
            <v>44351</v>
          </cell>
          <cell r="L166" t="str">
            <v>NO APLICA</v>
          </cell>
          <cell r="M166">
            <v>5</v>
          </cell>
          <cell r="N166">
            <v>1665130</v>
          </cell>
          <cell r="O166">
            <v>44235</v>
          </cell>
          <cell r="P166">
            <v>44255</v>
          </cell>
          <cell r="Q166">
            <v>2081413</v>
          </cell>
          <cell r="R166">
            <v>44256</v>
          </cell>
          <cell r="S166">
            <v>44286</v>
          </cell>
          <cell r="T166">
            <v>2081413</v>
          </cell>
          <cell r="U166">
            <v>44287</v>
          </cell>
          <cell r="V166">
            <v>44316</v>
          </cell>
          <cell r="W166">
            <v>2081413</v>
          </cell>
          <cell r="X166">
            <v>44317</v>
          </cell>
          <cell r="Y166">
            <v>44347</v>
          </cell>
          <cell r="Z166">
            <v>277522</v>
          </cell>
          <cell r="AA166">
            <v>44348</v>
          </cell>
          <cell r="AB166">
            <v>44351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t="str">
            <v>Facultad de Ciencias Agropecuarias y Recursos Naturales</v>
          </cell>
          <cell r="AX166" t="str">
            <v>CRISTÓBAL LUGO LÓPEZ</v>
          </cell>
          <cell r="AY166" t="str">
            <v>Decano de la Facultad de Ciencias Agropecuarias y Recursos Naturales</v>
          </cell>
          <cell r="AZ166">
            <v>176</v>
          </cell>
          <cell r="BA166">
            <v>44235</v>
          </cell>
          <cell r="BB166">
            <v>149000000</v>
          </cell>
          <cell r="BC166">
            <v>721</v>
          </cell>
          <cell r="BD166">
            <v>44235</v>
          </cell>
          <cell r="BE166">
            <v>8186891</v>
          </cell>
          <cell r="BF166" t="str">
            <v xml:space="preserve">NOTIFICADO </v>
          </cell>
          <cell r="BG166">
            <v>0</v>
          </cell>
          <cell r="BH166">
            <v>0</v>
          </cell>
          <cell r="BI166">
            <v>0</v>
          </cell>
          <cell r="BJ166">
            <v>0</v>
          </cell>
          <cell r="BK166">
            <v>0</v>
          </cell>
          <cell r="BL166">
            <v>0</v>
          </cell>
          <cell r="BM166">
            <v>0</v>
          </cell>
          <cell r="BN166">
            <v>0</v>
          </cell>
          <cell r="BO166">
            <v>0</v>
          </cell>
          <cell r="BP166">
            <v>0</v>
          </cell>
          <cell r="BQ166">
            <v>0</v>
          </cell>
          <cell r="BR166">
            <v>79643102</v>
          </cell>
          <cell r="BS166">
            <v>44235</v>
          </cell>
          <cell r="BT166">
            <v>26</v>
          </cell>
          <cell r="BU166" t="str">
            <v>54200</v>
          </cell>
          <cell r="BV166">
            <v>0</v>
          </cell>
          <cell r="BW166">
            <v>0</v>
          </cell>
          <cell r="BX166">
            <v>0</v>
          </cell>
          <cell r="BY166">
            <v>0</v>
          </cell>
          <cell r="BZ166">
            <v>0</v>
          </cell>
          <cell r="CA166">
            <v>0</v>
          </cell>
          <cell r="CB166">
            <v>7490</v>
          </cell>
          <cell r="CC166" t="str">
            <v>M6</v>
          </cell>
        </row>
        <row r="167">
          <cell r="B167" t="str">
            <v>12562 DE 2021</v>
          </cell>
          <cell r="C167">
            <v>74377307</v>
          </cell>
          <cell r="D167" t="str">
            <v xml:space="preserve">IVAN ESTEBAN MARIÑO GUERRERO </v>
          </cell>
          <cell r="E167" t="str">
            <v>Contrato de Prestación de Servicios</v>
          </cell>
          <cell r="F167" t="str">
            <v>EL CONTRATISTA SE COMPROMETE CON LA UNIVERSIDAD DE LOS LLANOS A PRESTAR LOS SERVICIOS COMO TÉCNICO EN FORMA EFICIENTE Y EFICAZ APOYANDO EL FORTALECIMIENTO DE LOS DIFERENTES PROCESOS EN EL DEPARTAMENTO DE PRODUCCIÓN ANIMAL DE LA FACULTAD DE CIENCIAS AGROPECUARIAS Y RECURSOS NATURALES.</v>
          </cell>
          <cell r="G167">
            <v>44235</v>
          </cell>
          <cell r="H167">
            <v>8186891</v>
          </cell>
          <cell r="I167" t="str">
            <v>Tres (03) meses y veintiocho (28) días calendario</v>
          </cell>
          <cell r="J167">
            <v>44235</v>
          </cell>
          <cell r="K167">
            <v>44351</v>
          </cell>
          <cell r="L167" t="str">
            <v>NO APLICA</v>
          </cell>
          <cell r="M167">
            <v>5</v>
          </cell>
          <cell r="N167">
            <v>1665130</v>
          </cell>
          <cell r="O167">
            <v>44235</v>
          </cell>
          <cell r="P167">
            <v>44255</v>
          </cell>
          <cell r="Q167">
            <v>2081413</v>
          </cell>
          <cell r="R167">
            <v>44256</v>
          </cell>
          <cell r="S167">
            <v>44286</v>
          </cell>
          <cell r="T167">
            <v>2081413</v>
          </cell>
          <cell r="U167">
            <v>44287</v>
          </cell>
          <cell r="V167">
            <v>44316</v>
          </cell>
          <cell r="W167">
            <v>2081413</v>
          </cell>
          <cell r="X167">
            <v>44317</v>
          </cell>
          <cell r="Y167">
            <v>44347</v>
          </cell>
          <cell r="Z167">
            <v>277522</v>
          </cell>
          <cell r="AA167">
            <v>44348</v>
          </cell>
          <cell r="AB167">
            <v>44351</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t="str">
            <v>Facultad de Ciencias Agropecuarias y Recursos Naturales</v>
          </cell>
          <cell r="AX167" t="str">
            <v>CRISTÓBAL LUGO LÓPEZ</v>
          </cell>
          <cell r="AY167" t="str">
            <v>Decano de la Facultad de Ciencias Agropecuarias y Recursos Naturales</v>
          </cell>
          <cell r="AZ167">
            <v>176</v>
          </cell>
          <cell r="BA167">
            <v>44235</v>
          </cell>
          <cell r="BB167">
            <v>149000000</v>
          </cell>
          <cell r="BC167">
            <v>722</v>
          </cell>
          <cell r="BD167">
            <v>44235</v>
          </cell>
          <cell r="BE167">
            <v>8186891</v>
          </cell>
          <cell r="BF167" t="str">
            <v xml:space="preserve">NOTIFICADO </v>
          </cell>
          <cell r="BG167">
            <v>0</v>
          </cell>
          <cell r="BH167">
            <v>0</v>
          </cell>
          <cell r="BI167">
            <v>0</v>
          </cell>
          <cell r="BJ167">
            <v>0</v>
          </cell>
          <cell r="BK167">
            <v>0</v>
          </cell>
          <cell r="BL167">
            <v>0</v>
          </cell>
          <cell r="BM167">
            <v>0</v>
          </cell>
          <cell r="BN167">
            <v>0</v>
          </cell>
          <cell r="BO167">
            <v>0</v>
          </cell>
          <cell r="BP167">
            <v>0</v>
          </cell>
          <cell r="BQ167">
            <v>0</v>
          </cell>
          <cell r="BR167">
            <v>74377307.299999997</v>
          </cell>
          <cell r="BS167">
            <v>44235</v>
          </cell>
          <cell r="BT167">
            <v>26</v>
          </cell>
          <cell r="BU167" t="str">
            <v>54200</v>
          </cell>
          <cell r="BV167">
            <v>0</v>
          </cell>
          <cell r="BW167">
            <v>0</v>
          </cell>
          <cell r="BX167">
            <v>0</v>
          </cell>
          <cell r="BY167">
            <v>0</v>
          </cell>
          <cell r="BZ167">
            <v>0</v>
          </cell>
          <cell r="CA167">
            <v>0</v>
          </cell>
          <cell r="CB167">
            <v>8299</v>
          </cell>
          <cell r="CC167" t="str">
            <v>M6</v>
          </cell>
        </row>
        <row r="168">
          <cell r="B168" t="str">
            <v>12563 DE 2021</v>
          </cell>
          <cell r="C168">
            <v>1117510590</v>
          </cell>
          <cell r="D168" t="str">
            <v xml:space="preserve">LAZARO RIVERA CLAROS </v>
          </cell>
          <cell r="E168" t="str">
            <v>Contrato de Prestación de Servicios Profesionales</v>
          </cell>
          <cell r="F168" t="str">
            <v>EL CONTRATISTA SE COMPROMETE CON LA UNIVERSIDAD DE LOS LLANOS A PRESTAR LOS SERVICIOS COMO PROFESIONAL EN FORMA EFICIENTE Y EFICAZ APOYANDO EL FORTALECIMIENTO DE LOS DIFERENTES PROCESOS EN LA ESTACIÓN PISCÍCOLA Y LABORATORIOS DEL INSTITUTO DE ACUICULTURA DE LA FACULTAD DE CIENCIAS AGROPECUARIAS Y RECURSOS NATURALES.</v>
          </cell>
          <cell r="G168">
            <v>44235</v>
          </cell>
          <cell r="H168">
            <v>10341335</v>
          </cell>
          <cell r="I168" t="str">
            <v>Tres (03) meses y veintiocho (28) días calendario</v>
          </cell>
          <cell r="J168">
            <v>44235</v>
          </cell>
          <cell r="K168">
            <v>44351</v>
          </cell>
          <cell r="L168" t="str">
            <v>NO APLICA</v>
          </cell>
          <cell r="M168">
            <v>5</v>
          </cell>
          <cell r="N168">
            <v>2103322</v>
          </cell>
          <cell r="O168">
            <v>44235</v>
          </cell>
          <cell r="P168">
            <v>44255</v>
          </cell>
          <cell r="Q168">
            <v>2629153</v>
          </cell>
          <cell r="R168">
            <v>44256</v>
          </cell>
          <cell r="S168">
            <v>44286</v>
          </cell>
          <cell r="T168">
            <v>2629153</v>
          </cell>
          <cell r="U168">
            <v>44287</v>
          </cell>
          <cell r="V168">
            <v>44316</v>
          </cell>
          <cell r="W168">
            <v>2629153</v>
          </cell>
          <cell r="X168">
            <v>44317</v>
          </cell>
          <cell r="Y168">
            <v>44347</v>
          </cell>
          <cell r="Z168">
            <v>350554</v>
          </cell>
          <cell r="AA168">
            <v>44348</v>
          </cell>
          <cell r="AB168">
            <v>44351</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t="str">
            <v>Facultad de Ciencias Agropecuarias y Recursos Naturales</v>
          </cell>
          <cell r="AX168" t="str">
            <v>CRISTÓBAL LUGO LÓPEZ</v>
          </cell>
          <cell r="AY168" t="str">
            <v>Decano de la Facultad de Ciencias Agropecuarias y Recursos Naturales</v>
          </cell>
          <cell r="AZ168">
            <v>176</v>
          </cell>
          <cell r="BA168">
            <v>44235</v>
          </cell>
          <cell r="BB168">
            <v>149000000</v>
          </cell>
          <cell r="BC168">
            <v>723</v>
          </cell>
          <cell r="BD168">
            <v>44235</v>
          </cell>
          <cell r="BE168">
            <v>10341335</v>
          </cell>
          <cell r="BF168" t="str">
            <v xml:space="preserve">NOTIFICADO </v>
          </cell>
          <cell r="BG168">
            <v>0</v>
          </cell>
          <cell r="BH168">
            <v>0</v>
          </cell>
          <cell r="BI168">
            <v>0</v>
          </cell>
          <cell r="BJ168">
            <v>0</v>
          </cell>
          <cell r="BK168">
            <v>0</v>
          </cell>
          <cell r="BL168">
            <v>0</v>
          </cell>
          <cell r="BM168">
            <v>0</v>
          </cell>
          <cell r="BN168">
            <v>0</v>
          </cell>
          <cell r="BO168">
            <v>0</v>
          </cell>
          <cell r="BP168">
            <v>0</v>
          </cell>
          <cell r="BQ168">
            <v>0</v>
          </cell>
          <cell r="BR168">
            <v>1117510590.8</v>
          </cell>
          <cell r="BS168">
            <v>44235</v>
          </cell>
          <cell r="BT168">
            <v>26</v>
          </cell>
          <cell r="BU168" t="str">
            <v>54200</v>
          </cell>
          <cell r="BV168">
            <v>0</v>
          </cell>
          <cell r="BW168">
            <v>0</v>
          </cell>
          <cell r="BX168">
            <v>0</v>
          </cell>
          <cell r="BY168">
            <v>0</v>
          </cell>
          <cell r="BZ168">
            <v>0</v>
          </cell>
          <cell r="CA168">
            <v>0</v>
          </cell>
          <cell r="CB168">
            <v>7500</v>
          </cell>
          <cell r="CC168" t="str">
            <v>M6</v>
          </cell>
        </row>
        <row r="169">
          <cell r="B169" t="str">
            <v>12564 DE 2021</v>
          </cell>
          <cell r="C169">
            <v>24314903</v>
          </cell>
          <cell r="D169" t="str">
            <v>DALILA FRANCO GONZALEZ</v>
          </cell>
          <cell r="E169" t="str">
            <v>Contrato de Prestación de Servicios</v>
          </cell>
          <cell r="F169" t="str">
            <v>EL CONTRATISTA SE COMPROMETE CON LA UNIVERSIDAD DE LOS LLANOS A PRESTAR LOS SERVICIOS COMO TÉCNICO EN FORMA EFICIENTE Y EFICAZ APOYANDO EL FORTALECIMIENTO DE LOS DIFERENTES PROCESOS EN EL LABORATORIO DE MICROBIOLOGÍA Y FITOPATOLOGÍA VEGETAL DE LA FACULTAD DE CIENCIAS AGROPECUARIAS Y RECURSOS NATURALES.</v>
          </cell>
          <cell r="G169">
            <v>44235</v>
          </cell>
          <cell r="H169">
            <v>7325114</v>
          </cell>
          <cell r="I169" t="str">
            <v>Tres (03) meses y veintiocho (28) días calendario</v>
          </cell>
          <cell r="J169">
            <v>44235</v>
          </cell>
          <cell r="K169">
            <v>44351</v>
          </cell>
          <cell r="L169" t="str">
            <v>NO APLICA</v>
          </cell>
          <cell r="M169">
            <v>5</v>
          </cell>
          <cell r="N169">
            <v>1489854</v>
          </cell>
          <cell r="O169">
            <v>44235</v>
          </cell>
          <cell r="P169">
            <v>44255</v>
          </cell>
          <cell r="Q169">
            <v>1862317</v>
          </cell>
          <cell r="R169">
            <v>44256</v>
          </cell>
          <cell r="S169">
            <v>44286</v>
          </cell>
          <cell r="T169">
            <v>1862317</v>
          </cell>
          <cell r="U169">
            <v>44287</v>
          </cell>
          <cell r="V169">
            <v>44316</v>
          </cell>
          <cell r="W169">
            <v>1862317</v>
          </cell>
          <cell r="X169">
            <v>44317</v>
          </cell>
          <cell r="Y169">
            <v>44347</v>
          </cell>
          <cell r="Z169">
            <v>248309</v>
          </cell>
          <cell r="AA169">
            <v>44348</v>
          </cell>
          <cell r="AB169">
            <v>44351</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t="str">
            <v>Facultad de Ciencias Agropecuarias y Recursos Naturales</v>
          </cell>
          <cell r="AX169" t="str">
            <v>CRISTÓBAL LUGO LÓPEZ</v>
          </cell>
          <cell r="AY169" t="str">
            <v>Decano de la Facultad de Ciencias Agropecuarias y Recursos Naturales</v>
          </cell>
          <cell r="AZ169">
            <v>176</v>
          </cell>
          <cell r="BA169">
            <v>44235</v>
          </cell>
          <cell r="BB169">
            <v>149000000</v>
          </cell>
          <cell r="BC169">
            <v>724</v>
          </cell>
          <cell r="BD169">
            <v>44235</v>
          </cell>
          <cell r="BE169">
            <v>7325114</v>
          </cell>
          <cell r="BF169" t="str">
            <v xml:space="preserve">NOTIFICADO </v>
          </cell>
          <cell r="BG169">
            <v>0</v>
          </cell>
          <cell r="BH169">
            <v>0</v>
          </cell>
          <cell r="BI169">
            <v>0</v>
          </cell>
          <cell r="BJ169">
            <v>0</v>
          </cell>
          <cell r="BK169">
            <v>0</v>
          </cell>
          <cell r="BL169">
            <v>0</v>
          </cell>
          <cell r="BM169">
            <v>0</v>
          </cell>
          <cell r="BN169">
            <v>0</v>
          </cell>
          <cell r="BO169">
            <v>0</v>
          </cell>
          <cell r="BP169">
            <v>0</v>
          </cell>
          <cell r="BQ169">
            <v>0</v>
          </cell>
          <cell r="BR169">
            <v>24314903</v>
          </cell>
          <cell r="BS169">
            <v>44235</v>
          </cell>
          <cell r="BT169">
            <v>26</v>
          </cell>
          <cell r="BU169" t="str">
            <v>54200</v>
          </cell>
          <cell r="BV169">
            <v>0</v>
          </cell>
          <cell r="BW169">
            <v>0</v>
          </cell>
          <cell r="BX169">
            <v>0</v>
          </cell>
          <cell r="BY169">
            <v>0</v>
          </cell>
          <cell r="BZ169">
            <v>0</v>
          </cell>
          <cell r="CA169">
            <v>0</v>
          </cell>
          <cell r="CB169">
            <v>7020</v>
          </cell>
          <cell r="CC169" t="str">
            <v>M5</v>
          </cell>
        </row>
        <row r="170">
          <cell r="B170" t="str">
            <v>12565 DE 2021</v>
          </cell>
          <cell r="C170">
            <v>1121865537</v>
          </cell>
          <cell r="D170" t="str">
            <v xml:space="preserve">ZAYDA JULIETH POLANCO FALLA </v>
          </cell>
          <cell r="E170" t="str">
            <v>Contrato de Prestación de Servicios</v>
          </cell>
          <cell r="F170" t="str">
            <v>EL CONTRATISTA SE COMPROMETE CON LA UNIVERSIDAD DE LOS LLANOS A PRESTAR LOS SERVICIOS COMO TÉCNICO EN FORMA EFICIENTE Y EFICAZ APOYANDO EL FORTALECIMIENTO DE LOS DIFERENTES PROCESOS EN EL LABORATORIO DE BIOTECNOLOGÍA DE LA FACULTAD DE CIENCIAS AGROPECUARIAS Y RECURSOS NATURALES.</v>
          </cell>
          <cell r="G170">
            <v>44235</v>
          </cell>
          <cell r="H170">
            <v>7325114</v>
          </cell>
          <cell r="I170" t="str">
            <v>Tres (03) meses y veintiocho (28) días calendario</v>
          </cell>
          <cell r="J170">
            <v>44235</v>
          </cell>
          <cell r="K170">
            <v>44351</v>
          </cell>
          <cell r="L170" t="str">
            <v>NO APLICA</v>
          </cell>
          <cell r="M170">
            <v>5</v>
          </cell>
          <cell r="N170">
            <v>1489854</v>
          </cell>
          <cell r="O170">
            <v>44235</v>
          </cell>
          <cell r="P170">
            <v>44255</v>
          </cell>
          <cell r="Q170">
            <v>1862317</v>
          </cell>
          <cell r="R170">
            <v>44256</v>
          </cell>
          <cell r="S170">
            <v>44286</v>
          </cell>
          <cell r="T170">
            <v>1862317</v>
          </cell>
          <cell r="U170">
            <v>44287</v>
          </cell>
          <cell r="V170">
            <v>44316</v>
          </cell>
          <cell r="W170">
            <v>1862317</v>
          </cell>
          <cell r="X170">
            <v>44317</v>
          </cell>
          <cell r="Y170">
            <v>44347</v>
          </cell>
          <cell r="Z170">
            <v>248309</v>
          </cell>
          <cell r="AA170">
            <v>44348</v>
          </cell>
          <cell r="AB170">
            <v>44351</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t="str">
            <v>Facultad de Ciencias Agropecuarias y Recursos Naturales</v>
          </cell>
          <cell r="AX170" t="str">
            <v>CRISTÓBAL LUGO LÓPEZ</v>
          </cell>
          <cell r="AY170" t="str">
            <v>Decano de la Facultad de Ciencias Agropecuarias y Recursos Naturales</v>
          </cell>
          <cell r="AZ170">
            <v>176</v>
          </cell>
          <cell r="BA170">
            <v>44235</v>
          </cell>
          <cell r="BB170">
            <v>149000000</v>
          </cell>
          <cell r="BC170">
            <v>736</v>
          </cell>
          <cell r="BD170">
            <v>44235</v>
          </cell>
          <cell r="BE170">
            <v>7325114</v>
          </cell>
          <cell r="BF170" t="str">
            <v xml:space="preserve">NOTIFICADO </v>
          </cell>
          <cell r="BG170">
            <v>0</v>
          </cell>
          <cell r="BH170">
            <v>0</v>
          </cell>
          <cell r="BI170">
            <v>0</v>
          </cell>
          <cell r="BJ170">
            <v>0</v>
          </cell>
          <cell r="BK170">
            <v>0</v>
          </cell>
          <cell r="BL170">
            <v>0</v>
          </cell>
          <cell r="BM170">
            <v>0</v>
          </cell>
          <cell r="BN170">
            <v>0</v>
          </cell>
          <cell r="BO170">
            <v>0</v>
          </cell>
          <cell r="BP170">
            <v>0</v>
          </cell>
          <cell r="BQ170">
            <v>0</v>
          </cell>
          <cell r="BR170">
            <v>1121865537.5</v>
          </cell>
          <cell r="BS170">
            <v>44235</v>
          </cell>
          <cell r="BT170">
            <v>26</v>
          </cell>
          <cell r="BU170" t="str">
            <v>54200</v>
          </cell>
          <cell r="BV170">
            <v>0</v>
          </cell>
          <cell r="BW170">
            <v>0</v>
          </cell>
          <cell r="BX170">
            <v>0</v>
          </cell>
          <cell r="BY170">
            <v>0</v>
          </cell>
          <cell r="BZ170">
            <v>0</v>
          </cell>
          <cell r="CA170">
            <v>0</v>
          </cell>
          <cell r="CB170">
            <v>8299</v>
          </cell>
          <cell r="CC170" t="str">
            <v>M6</v>
          </cell>
        </row>
        <row r="171">
          <cell r="B171" t="str">
            <v>12566 DE 2021</v>
          </cell>
          <cell r="C171">
            <v>40390097</v>
          </cell>
          <cell r="D171" t="str">
            <v>MARIA CRISTINA HERNANDEZ MARTINEZ</v>
          </cell>
          <cell r="E171" t="str">
            <v>Contrato de Prestación de Servicios Profesionales</v>
          </cell>
          <cell r="F171" t="str">
            <v>EL CONTRATISTA SE COMPROMETE CON LA UNIVERSIDAD DE LOS LLANOS A PRESTAR LOS SERVICIOS COMO PROFESIONAL EN FORMA EFICIENTE Y EFICAZ  APOYANDO EL FORTALECIMIENTO DE LOS DIFERENTES PROCESOS EN EL LABORATORIO DE LÁCTEOS Y CÁRNICOS DE LA FACULTAD DE CIENCIAS AGROPECUARIAS Y RECURSOS NATURALES.</v>
          </cell>
          <cell r="G171">
            <v>44235</v>
          </cell>
          <cell r="H171">
            <v>12064894</v>
          </cell>
          <cell r="I171" t="str">
            <v>Tres (03) meses y veintiocho (28) días calendario</v>
          </cell>
          <cell r="J171">
            <v>44235</v>
          </cell>
          <cell r="K171">
            <v>44351</v>
          </cell>
          <cell r="L171" t="str">
            <v>NO APLICA</v>
          </cell>
          <cell r="M171">
            <v>5</v>
          </cell>
          <cell r="N171">
            <v>2453877</v>
          </cell>
          <cell r="O171">
            <v>44235</v>
          </cell>
          <cell r="P171">
            <v>44255</v>
          </cell>
          <cell r="Q171">
            <v>3067346</v>
          </cell>
          <cell r="R171">
            <v>44256</v>
          </cell>
          <cell r="S171">
            <v>44286</v>
          </cell>
          <cell r="T171">
            <v>3067346</v>
          </cell>
          <cell r="U171">
            <v>44287</v>
          </cell>
          <cell r="V171">
            <v>44316</v>
          </cell>
          <cell r="W171">
            <v>3067346</v>
          </cell>
          <cell r="X171">
            <v>44317</v>
          </cell>
          <cell r="Y171">
            <v>44347</v>
          </cell>
          <cell r="Z171">
            <v>408979</v>
          </cell>
          <cell r="AA171">
            <v>44348</v>
          </cell>
          <cell r="AB171">
            <v>44351</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t="str">
            <v>Facultad de Ciencias Agropecuarias y Recursos Naturales</v>
          </cell>
          <cell r="AX171" t="str">
            <v>CRISTÓBAL LUGO LÓPEZ</v>
          </cell>
          <cell r="AY171" t="str">
            <v>Decano de la Facultad de Ciencias Agropecuarias y Recursos Naturales</v>
          </cell>
          <cell r="AZ171">
            <v>176</v>
          </cell>
          <cell r="BA171">
            <v>44235</v>
          </cell>
          <cell r="BB171">
            <v>149000000</v>
          </cell>
          <cell r="BC171">
            <v>725</v>
          </cell>
          <cell r="BD171">
            <v>44235</v>
          </cell>
          <cell r="BE171">
            <v>12064894</v>
          </cell>
          <cell r="BF171" t="str">
            <v xml:space="preserve">NOTIFICADO </v>
          </cell>
          <cell r="BG171">
            <v>0</v>
          </cell>
          <cell r="BH171">
            <v>0</v>
          </cell>
          <cell r="BI171">
            <v>0</v>
          </cell>
          <cell r="BJ171">
            <v>0</v>
          </cell>
          <cell r="BK171">
            <v>0</v>
          </cell>
          <cell r="BL171">
            <v>0</v>
          </cell>
          <cell r="BM171">
            <v>0</v>
          </cell>
          <cell r="BN171">
            <v>0</v>
          </cell>
          <cell r="BO171">
            <v>0</v>
          </cell>
          <cell r="BP171">
            <v>0</v>
          </cell>
          <cell r="BQ171">
            <v>0</v>
          </cell>
          <cell r="BR171">
            <v>40390097.100000001</v>
          </cell>
          <cell r="BS171">
            <v>44235</v>
          </cell>
          <cell r="BT171">
            <v>26</v>
          </cell>
          <cell r="BU171" t="str">
            <v>54200</v>
          </cell>
          <cell r="BV171">
            <v>0</v>
          </cell>
          <cell r="BW171">
            <v>0</v>
          </cell>
          <cell r="BX171">
            <v>0</v>
          </cell>
          <cell r="BY171">
            <v>0</v>
          </cell>
          <cell r="BZ171">
            <v>0</v>
          </cell>
          <cell r="CA171">
            <v>0</v>
          </cell>
          <cell r="CB171">
            <v>7500</v>
          </cell>
          <cell r="CC171" t="str">
            <v>M6</v>
          </cell>
        </row>
        <row r="172">
          <cell r="B172" t="str">
            <v>12567 DE 2021</v>
          </cell>
          <cell r="C172">
            <v>1121863699</v>
          </cell>
          <cell r="D172" t="str">
            <v xml:space="preserve">LEYDY LICETH SANDOVAL ROMERO </v>
          </cell>
          <cell r="E172" t="str">
            <v>Contrato de Prestación de Servicios Profesionales</v>
          </cell>
          <cell r="F172" t="str">
            <v>EL CONTRATISTA SE COMPROMETE CON LA UNIVERSIDAD DE LOS LLANOS A PRESTAR LOS SERVICIOS COMO PROFESIONAL EN FORMA EFICIENTE Y EFICAZ APOYANDO EL FORTALECIMIENTO DE LOS DIFERENTES PROCESOS EN EL LABORATORIO DE GENÉTICA Y REPRODUCCIÓN ANIMAL DE LA FACULTAD DE CIENCIAS AGROPECUARIAS Y RECURSOS NATURALES.</v>
          </cell>
          <cell r="G172">
            <v>44235</v>
          </cell>
          <cell r="H172">
            <v>8617780</v>
          </cell>
          <cell r="I172" t="str">
            <v>Tres (03) meses y veintiocho (28) días calendario</v>
          </cell>
          <cell r="J172">
            <v>44235</v>
          </cell>
          <cell r="K172">
            <v>44351</v>
          </cell>
          <cell r="L172" t="str">
            <v>NO APLICA</v>
          </cell>
          <cell r="M172">
            <v>5</v>
          </cell>
          <cell r="N172">
            <v>1752769</v>
          </cell>
          <cell r="O172">
            <v>44235</v>
          </cell>
          <cell r="P172">
            <v>44255</v>
          </cell>
          <cell r="Q172">
            <v>2190961</v>
          </cell>
          <cell r="R172">
            <v>44256</v>
          </cell>
          <cell r="S172">
            <v>44286</v>
          </cell>
          <cell r="T172">
            <v>2190961</v>
          </cell>
          <cell r="U172">
            <v>44287</v>
          </cell>
          <cell r="V172">
            <v>44316</v>
          </cell>
          <cell r="W172">
            <v>2190961</v>
          </cell>
          <cell r="X172">
            <v>44317</v>
          </cell>
          <cell r="Y172">
            <v>44347</v>
          </cell>
          <cell r="Z172">
            <v>292128</v>
          </cell>
          <cell r="AA172">
            <v>44348</v>
          </cell>
          <cell r="AB172">
            <v>44351</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t="str">
            <v>Facultad de Ciencias Agropecuarias y Recursos Naturales</v>
          </cell>
          <cell r="AX172" t="str">
            <v>CRISTÓBAL LUGO LÓPEZ</v>
          </cell>
          <cell r="AY172" t="str">
            <v>Decano de la Facultad de Ciencias Agropecuarias y Recursos Naturales</v>
          </cell>
          <cell r="AZ172">
            <v>176</v>
          </cell>
          <cell r="BA172">
            <v>44235</v>
          </cell>
          <cell r="BB172">
            <v>149000000</v>
          </cell>
          <cell r="BC172">
            <v>728</v>
          </cell>
          <cell r="BD172">
            <v>44235</v>
          </cell>
          <cell r="BE172">
            <v>8617780</v>
          </cell>
          <cell r="BF172" t="str">
            <v xml:space="preserve">NOTIFICADO </v>
          </cell>
          <cell r="BG172">
            <v>0</v>
          </cell>
          <cell r="BH172">
            <v>0</v>
          </cell>
          <cell r="BI172">
            <v>0</v>
          </cell>
          <cell r="BJ172">
            <v>0</v>
          </cell>
          <cell r="BK172">
            <v>0</v>
          </cell>
          <cell r="BL172">
            <v>0</v>
          </cell>
          <cell r="BM172">
            <v>0</v>
          </cell>
          <cell r="BN172">
            <v>0</v>
          </cell>
          <cell r="BO172">
            <v>0</v>
          </cell>
          <cell r="BP172">
            <v>0</v>
          </cell>
          <cell r="BQ172">
            <v>0</v>
          </cell>
          <cell r="BR172">
            <v>1121863699</v>
          </cell>
          <cell r="BS172">
            <v>44235</v>
          </cell>
          <cell r="BT172">
            <v>26</v>
          </cell>
          <cell r="BU172" t="str">
            <v>54200</v>
          </cell>
          <cell r="BV172">
            <v>0</v>
          </cell>
          <cell r="BW172">
            <v>0</v>
          </cell>
          <cell r="BX172">
            <v>0</v>
          </cell>
          <cell r="BY172">
            <v>0</v>
          </cell>
          <cell r="BZ172">
            <v>0</v>
          </cell>
          <cell r="CA172">
            <v>0</v>
          </cell>
          <cell r="CB172">
            <v>7500</v>
          </cell>
          <cell r="CC172" t="str">
            <v>M6</v>
          </cell>
        </row>
        <row r="173">
          <cell r="B173" t="str">
            <v>12568 DE 2021</v>
          </cell>
          <cell r="C173">
            <v>17328617</v>
          </cell>
          <cell r="D173" t="str">
            <v>JOSE ERNESTO MATEUS CESPEDES</v>
          </cell>
          <cell r="E173" t="str">
            <v>Contrato de Prestación de Servicios</v>
          </cell>
          <cell r="F173" t="str">
            <v>EL CONTRATISTA SE COMPROMETE CON LA UNIVERSIDAD DE LOS LLANOS A PRESTAR LOS SERVICIOS EN FORMA EFICIENTE Y EFICAZ APOYANDO EL FORTALECIMIENTO DE LOS DIFERENTES PROCESOS EN EL LABORATORIO DE ANATOMÍA ANIMAL DE LA FACULTAD DE CIENCIAS AGROPECUARIAS Y RECURSOS NATURALES.</v>
          </cell>
          <cell r="G173">
            <v>44235</v>
          </cell>
          <cell r="H173">
            <v>7325114</v>
          </cell>
          <cell r="I173" t="str">
            <v>Tres (03) meses y veintiocho (28) días calendario</v>
          </cell>
          <cell r="J173">
            <v>44235</v>
          </cell>
          <cell r="K173">
            <v>44351</v>
          </cell>
          <cell r="L173" t="str">
            <v>NO APLICA</v>
          </cell>
          <cell r="M173">
            <v>5</v>
          </cell>
          <cell r="N173">
            <v>1489854</v>
          </cell>
          <cell r="O173">
            <v>44235</v>
          </cell>
          <cell r="P173">
            <v>44255</v>
          </cell>
          <cell r="Q173">
            <v>1862317</v>
          </cell>
          <cell r="R173">
            <v>44256</v>
          </cell>
          <cell r="S173">
            <v>44286</v>
          </cell>
          <cell r="T173">
            <v>1862317</v>
          </cell>
          <cell r="U173">
            <v>44287</v>
          </cell>
          <cell r="V173">
            <v>44316</v>
          </cell>
          <cell r="W173">
            <v>1862317</v>
          </cell>
          <cell r="X173">
            <v>44317</v>
          </cell>
          <cell r="Y173">
            <v>44347</v>
          </cell>
          <cell r="Z173">
            <v>248309</v>
          </cell>
          <cell r="AA173">
            <v>44348</v>
          </cell>
          <cell r="AB173">
            <v>44351</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t="str">
            <v>Facultad de Ciencias Agropecuarias y Recursos Naturales</v>
          </cell>
          <cell r="AX173" t="str">
            <v>CRISTÓBAL LUGO LÓPEZ</v>
          </cell>
          <cell r="AY173" t="str">
            <v>Decano de la Facultad de Ciencias Agropecuarias y Recursos Naturales</v>
          </cell>
          <cell r="AZ173">
            <v>176</v>
          </cell>
          <cell r="BA173">
            <v>44235</v>
          </cell>
          <cell r="BB173">
            <v>149000000</v>
          </cell>
          <cell r="BC173">
            <v>727</v>
          </cell>
          <cell r="BD173">
            <v>44235</v>
          </cell>
          <cell r="BE173">
            <v>7325114</v>
          </cell>
          <cell r="BF173" t="str">
            <v xml:space="preserve">NOTIFICADO </v>
          </cell>
          <cell r="BG173">
            <v>0</v>
          </cell>
          <cell r="BH173">
            <v>0</v>
          </cell>
          <cell r="BI173">
            <v>0</v>
          </cell>
          <cell r="BJ173">
            <v>0</v>
          </cell>
          <cell r="BK173">
            <v>0</v>
          </cell>
          <cell r="BL173">
            <v>0</v>
          </cell>
          <cell r="BM173">
            <v>0</v>
          </cell>
          <cell r="BN173">
            <v>0</v>
          </cell>
          <cell r="BO173">
            <v>0</v>
          </cell>
          <cell r="BP173">
            <v>0</v>
          </cell>
          <cell r="BQ173">
            <v>0</v>
          </cell>
          <cell r="BR173">
            <v>17328617</v>
          </cell>
          <cell r="BS173">
            <v>44235</v>
          </cell>
          <cell r="BT173">
            <v>26</v>
          </cell>
          <cell r="BU173" t="str">
            <v>54200</v>
          </cell>
          <cell r="BV173">
            <v>0</v>
          </cell>
          <cell r="BW173">
            <v>0</v>
          </cell>
          <cell r="BX173">
            <v>0</v>
          </cell>
          <cell r="BY173">
            <v>0</v>
          </cell>
          <cell r="BZ173">
            <v>0</v>
          </cell>
          <cell r="CA173">
            <v>0</v>
          </cell>
          <cell r="CB173">
            <v>8299</v>
          </cell>
          <cell r="CC173" t="str">
            <v>M6</v>
          </cell>
        </row>
        <row r="174">
          <cell r="B174" t="str">
            <v>12569 DE 2021</v>
          </cell>
          <cell r="C174">
            <v>40343210</v>
          </cell>
          <cell r="D174" t="str">
            <v>LEIDY YULIED VARGAS MONTOYA</v>
          </cell>
          <cell r="E174" t="str">
            <v>Contrato de Prestación de Servicios Profesionales</v>
          </cell>
          <cell r="F174" t="str">
            <v>EL CONTRATISTA SE COMPROMETE CON LA UNIVERSIDAD DE LOS LLANOS A PRESTAR LOS SERVICIOS COMO PROFESIONAL EN FORMA EFICIENTE Y EFICAZ APOYANDO EL FORTALECIMIENTO DE LOS DIFERENTES PROCESOS EN EL LABORATORIO DE FISIOLOGÍA Y PARASITOLOGÍA DE LA FACULTAD DE CIENCIAS AGROPECUARIAS Y RECURSOS NATURALES.</v>
          </cell>
          <cell r="G174">
            <v>44235</v>
          </cell>
          <cell r="H174">
            <v>10341335</v>
          </cell>
          <cell r="I174" t="str">
            <v>Tres (03) meses y veintiocho (28) días calendario</v>
          </cell>
          <cell r="J174">
            <v>44235</v>
          </cell>
          <cell r="K174">
            <v>44351</v>
          </cell>
          <cell r="L174" t="str">
            <v>NO APLICA</v>
          </cell>
          <cell r="M174">
            <v>5</v>
          </cell>
          <cell r="N174">
            <v>2103322</v>
          </cell>
          <cell r="O174">
            <v>44235</v>
          </cell>
          <cell r="P174">
            <v>44255</v>
          </cell>
          <cell r="Q174">
            <v>2629153</v>
          </cell>
          <cell r="R174">
            <v>44256</v>
          </cell>
          <cell r="S174">
            <v>44286</v>
          </cell>
          <cell r="T174">
            <v>2629153</v>
          </cell>
          <cell r="U174">
            <v>44287</v>
          </cell>
          <cell r="V174">
            <v>44316</v>
          </cell>
          <cell r="W174">
            <v>2629153</v>
          </cell>
          <cell r="X174">
            <v>44317</v>
          </cell>
          <cell r="Y174">
            <v>44347</v>
          </cell>
          <cell r="Z174">
            <v>350554</v>
          </cell>
          <cell r="AA174">
            <v>44348</v>
          </cell>
          <cell r="AB174">
            <v>44351</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t="str">
            <v>Facultad de Ciencias Agropecuarias y Recursos Naturales</v>
          </cell>
          <cell r="AX174" t="str">
            <v>CRISTÓBAL LUGO LÓPEZ</v>
          </cell>
          <cell r="AY174" t="str">
            <v>Decano de la Facultad de Ciencias Agropecuarias y Recursos Naturales</v>
          </cell>
          <cell r="AZ174">
            <v>176</v>
          </cell>
          <cell r="BA174">
            <v>44235</v>
          </cell>
          <cell r="BB174">
            <v>149000000</v>
          </cell>
          <cell r="BC174">
            <v>726</v>
          </cell>
          <cell r="BD174">
            <v>44235</v>
          </cell>
          <cell r="BE174">
            <v>10341335</v>
          </cell>
          <cell r="BF174" t="str">
            <v xml:space="preserve">NOTIFICADO </v>
          </cell>
          <cell r="BG174">
            <v>0</v>
          </cell>
          <cell r="BH174">
            <v>0</v>
          </cell>
          <cell r="BI174">
            <v>0</v>
          </cell>
          <cell r="BJ174">
            <v>0</v>
          </cell>
          <cell r="BK174">
            <v>0</v>
          </cell>
          <cell r="BL174">
            <v>0</v>
          </cell>
          <cell r="BM174">
            <v>0</v>
          </cell>
          <cell r="BN174">
            <v>0</v>
          </cell>
          <cell r="BO174">
            <v>0</v>
          </cell>
          <cell r="BP174">
            <v>0</v>
          </cell>
          <cell r="BQ174">
            <v>0</v>
          </cell>
          <cell r="BR174">
            <v>40343210</v>
          </cell>
          <cell r="BS174">
            <v>44235</v>
          </cell>
          <cell r="BT174">
            <v>26</v>
          </cell>
          <cell r="BU174" t="str">
            <v>54200</v>
          </cell>
          <cell r="BV174">
            <v>0</v>
          </cell>
          <cell r="BW174">
            <v>0</v>
          </cell>
          <cell r="BX174">
            <v>0</v>
          </cell>
          <cell r="BY174">
            <v>0</v>
          </cell>
          <cell r="BZ174">
            <v>0</v>
          </cell>
          <cell r="CA174">
            <v>0</v>
          </cell>
          <cell r="CB174">
            <v>8299</v>
          </cell>
          <cell r="CC174" t="str">
            <v>M6</v>
          </cell>
        </row>
        <row r="175">
          <cell r="B175" t="str">
            <v>12570 DE 2021</v>
          </cell>
          <cell r="C175">
            <v>1121819231</v>
          </cell>
          <cell r="D175" t="str">
            <v xml:space="preserve">SANDRA LORENA NAVAS BEDOYA </v>
          </cell>
          <cell r="E175" t="str">
            <v>Contrato de Prestación de Servicios</v>
          </cell>
          <cell r="F175" t="str">
            <v>EL CONTRATISTA SE COMPROMETE CON LA UNIVERSIDAD DE LOS LLANOS A PRESTAR LOS SERVICIOS COMO TÉCNICO EN FORMA EFICIENTE Y EFICAZ, APOYANDO EL FORTALECIMIENTO DE LOS DIFERENTES PROCESOS EN EL LABORATORIO DE HISTOPATOLOGÍA DE LA FACULTAD DE CIENCIAS AGROPECUARIAS Y RECURSOS NATURALES.</v>
          </cell>
          <cell r="G175">
            <v>44235</v>
          </cell>
          <cell r="H175">
            <v>8186891</v>
          </cell>
          <cell r="I175" t="str">
            <v>Tres (03) meses y veintiocho (28) días calendario</v>
          </cell>
          <cell r="J175">
            <v>44235</v>
          </cell>
          <cell r="K175">
            <v>44351</v>
          </cell>
          <cell r="L175" t="str">
            <v>NO APLICA</v>
          </cell>
          <cell r="M175">
            <v>5</v>
          </cell>
          <cell r="N175">
            <v>1665130</v>
          </cell>
          <cell r="O175">
            <v>44235</v>
          </cell>
          <cell r="P175">
            <v>44255</v>
          </cell>
          <cell r="Q175">
            <v>2081413</v>
          </cell>
          <cell r="R175">
            <v>44256</v>
          </cell>
          <cell r="S175">
            <v>44286</v>
          </cell>
          <cell r="T175">
            <v>2081413</v>
          </cell>
          <cell r="U175">
            <v>44287</v>
          </cell>
          <cell r="V175">
            <v>44316</v>
          </cell>
          <cell r="W175">
            <v>2081413</v>
          </cell>
          <cell r="X175">
            <v>44317</v>
          </cell>
          <cell r="Y175">
            <v>44347</v>
          </cell>
          <cell r="Z175">
            <v>277522</v>
          </cell>
          <cell r="AA175">
            <v>44348</v>
          </cell>
          <cell r="AB175">
            <v>44351</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t="str">
            <v>Facultad de Ciencias Agropecuarias y Recursos Naturales</v>
          </cell>
          <cell r="AX175" t="str">
            <v>CRISTÓBAL LUGO LÓPEZ</v>
          </cell>
          <cell r="AY175" t="str">
            <v>Decano de la Facultad de Ciencias Agropecuarias y Recursos Naturales</v>
          </cell>
          <cell r="AZ175">
            <v>176</v>
          </cell>
          <cell r="BA175">
            <v>44235</v>
          </cell>
          <cell r="BB175">
            <v>149000000</v>
          </cell>
          <cell r="BC175">
            <v>729</v>
          </cell>
          <cell r="BD175">
            <v>44235</v>
          </cell>
          <cell r="BE175">
            <v>8186891</v>
          </cell>
          <cell r="BF175" t="str">
            <v xml:space="preserve">NOTIFICADO </v>
          </cell>
          <cell r="BG175">
            <v>0</v>
          </cell>
          <cell r="BH175">
            <v>0</v>
          </cell>
          <cell r="BI175">
            <v>0</v>
          </cell>
          <cell r="BJ175">
            <v>0</v>
          </cell>
          <cell r="BK175">
            <v>0</v>
          </cell>
          <cell r="BL175">
            <v>0</v>
          </cell>
          <cell r="BM175">
            <v>0</v>
          </cell>
          <cell r="BN175">
            <v>0</v>
          </cell>
          <cell r="BO175">
            <v>0</v>
          </cell>
          <cell r="BP175">
            <v>0</v>
          </cell>
          <cell r="BQ175">
            <v>0</v>
          </cell>
          <cell r="BR175">
            <v>1121819231</v>
          </cell>
          <cell r="BS175">
            <v>44235</v>
          </cell>
          <cell r="BT175">
            <v>26</v>
          </cell>
          <cell r="BU175" t="str">
            <v>54200</v>
          </cell>
          <cell r="BV175">
            <v>0</v>
          </cell>
          <cell r="BW175">
            <v>0</v>
          </cell>
          <cell r="BX175">
            <v>0</v>
          </cell>
          <cell r="BY175">
            <v>0</v>
          </cell>
          <cell r="BZ175">
            <v>0</v>
          </cell>
          <cell r="CA175">
            <v>0</v>
          </cell>
          <cell r="CB175">
            <v>7490</v>
          </cell>
          <cell r="CC175" t="str">
            <v>M6</v>
          </cell>
        </row>
        <row r="176">
          <cell r="B176" t="str">
            <v>12571 DE 2021</v>
          </cell>
          <cell r="C176">
            <v>1121865681</v>
          </cell>
          <cell r="D176" t="str">
            <v xml:space="preserve">DIANA MARCELA PIRABAN VILLARREAL </v>
          </cell>
          <cell r="E176" t="str">
            <v>Contrato de Prestación de Servicios</v>
          </cell>
          <cell r="F176" t="str">
            <v>EL CONTRATISTA SE COMPROMETE CON LA UNIVERSIDAD DE LOS LLANOS A PRESTAR LOS SERVICIOS COMO TÉCNICO EN FORMA EFICIENTE Y EFICAZ APOYANDO EL FORTALECIMIENTO DE LOS DIFERENTES PROCESOS EN EL LABORATORIO DE FISIOLOGÍA VEGETAL DE LA FACULTAD DE CIENCIAS AGROPECUARIAS Y RECURSOS NATURALES.</v>
          </cell>
          <cell r="G176">
            <v>44235</v>
          </cell>
          <cell r="H176">
            <v>7325114</v>
          </cell>
          <cell r="I176" t="str">
            <v>Tres (03) meses y veintiocho (28) días calendario</v>
          </cell>
          <cell r="J176">
            <v>44235</v>
          </cell>
          <cell r="K176">
            <v>44351</v>
          </cell>
          <cell r="L176" t="str">
            <v>NO APLICA</v>
          </cell>
          <cell r="M176">
            <v>5</v>
          </cell>
          <cell r="N176">
            <v>1489854</v>
          </cell>
          <cell r="O176">
            <v>44235</v>
          </cell>
          <cell r="P176">
            <v>44255</v>
          </cell>
          <cell r="Q176">
            <v>1862317</v>
          </cell>
          <cell r="R176">
            <v>44256</v>
          </cell>
          <cell r="S176">
            <v>44286</v>
          </cell>
          <cell r="T176">
            <v>1862317</v>
          </cell>
          <cell r="U176">
            <v>44287</v>
          </cell>
          <cell r="V176">
            <v>44316</v>
          </cell>
          <cell r="W176">
            <v>1862317</v>
          </cell>
          <cell r="X176">
            <v>44317</v>
          </cell>
          <cell r="Y176">
            <v>44347</v>
          </cell>
          <cell r="Z176">
            <v>248309</v>
          </cell>
          <cell r="AA176">
            <v>44348</v>
          </cell>
          <cell r="AB176">
            <v>44351</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t="str">
            <v>Facultad de Ciencias Agropecuarias y Recursos Naturales</v>
          </cell>
          <cell r="AX176" t="str">
            <v>CRISTÓBAL LUGO LÓPEZ</v>
          </cell>
          <cell r="AY176" t="str">
            <v>Decano de la Facultad de Ciencias Agropecuarias y Recursos Naturales</v>
          </cell>
          <cell r="AZ176">
            <v>176</v>
          </cell>
          <cell r="BA176">
            <v>44235</v>
          </cell>
          <cell r="BB176">
            <v>149000000</v>
          </cell>
          <cell r="BC176">
            <v>730</v>
          </cell>
          <cell r="BD176">
            <v>44235</v>
          </cell>
          <cell r="BE176">
            <v>7325114</v>
          </cell>
          <cell r="BF176" t="str">
            <v xml:space="preserve">NOTIFICADO </v>
          </cell>
          <cell r="BG176">
            <v>0</v>
          </cell>
          <cell r="BH176">
            <v>0</v>
          </cell>
          <cell r="BI176">
            <v>0</v>
          </cell>
          <cell r="BJ176">
            <v>0</v>
          </cell>
          <cell r="BK176">
            <v>0</v>
          </cell>
          <cell r="BL176">
            <v>0</v>
          </cell>
          <cell r="BM176">
            <v>0</v>
          </cell>
          <cell r="BN176">
            <v>0</v>
          </cell>
          <cell r="BO176">
            <v>0</v>
          </cell>
          <cell r="BP176">
            <v>0</v>
          </cell>
          <cell r="BQ176">
            <v>0</v>
          </cell>
          <cell r="BR176">
            <v>1121865681.8</v>
          </cell>
          <cell r="BS176">
            <v>44235</v>
          </cell>
          <cell r="BT176">
            <v>26</v>
          </cell>
          <cell r="BU176" t="str">
            <v>54200</v>
          </cell>
          <cell r="BV176">
            <v>0</v>
          </cell>
          <cell r="BW176">
            <v>0</v>
          </cell>
          <cell r="BX176">
            <v>0</v>
          </cell>
          <cell r="BY176">
            <v>0</v>
          </cell>
          <cell r="BZ176">
            <v>0</v>
          </cell>
          <cell r="CA176">
            <v>0</v>
          </cell>
          <cell r="CB176">
            <v>6399</v>
          </cell>
          <cell r="CC176" t="str">
            <v>M6</v>
          </cell>
        </row>
        <row r="177">
          <cell r="B177" t="str">
            <v>12572 DE 2021</v>
          </cell>
          <cell r="C177">
            <v>1121876092</v>
          </cell>
          <cell r="D177" t="str">
            <v xml:space="preserve">OSCAR JAVIER HERRERA PARRA </v>
          </cell>
          <cell r="E177" t="str">
            <v>Contrato de Prestación de Servicios Profesionales</v>
          </cell>
          <cell r="F177" t="str">
            <v>EL CONTRATISTA SE COMPROMETE CON LA UNIVERSIDAD DE LOS LLANOS A PRESTAR LOS SERVICIOS COMO PROFESIONAL EN FORMA EFICIENTE Y EFICAZ APOYANDO EL FORTALECIMIENTO DE LOS DIFERENTES PROCESOS EN EL LABORATORIO CLÍNICO DE LA FACULTAD DE CIENCIAS AGROPECUARIAS Y RECURSOS NATURALES.</v>
          </cell>
          <cell r="G177">
            <v>44235</v>
          </cell>
          <cell r="H177">
            <v>10341335</v>
          </cell>
          <cell r="I177" t="str">
            <v>Tres (03) meses y veintiocho (28) días calendario</v>
          </cell>
          <cell r="J177">
            <v>44235</v>
          </cell>
          <cell r="K177">
            <v>44351</v>
          </cell>
          <cell r="L177" t="str">
            <v>NO APLICA</v>
          </cell>
          <cell r="M177">
            <v>5</v>
          </cell>
          <cell r="N177">
            <v>2103322</v>
          </cell>
          <cell r="O177">
            <v>44235</v>
          </cell>
          <cell r="P177">
            <v>44255</v>
          </cell>
          <cell r="Q177">
            <v>2629153</v>
          </cell>
          <cell r="R177">
            <v>44256</v>
          </cell>
          <cell r="S177">
            <v>44286</v>
          </cell>
          <cell r="T177">
            <v>2629153</v>
          </cell>
          <cell r="U177">
            <v>44287</v>
          </cell>
          <cell r="V177">
            <v>44316</v>
          </cell>
          <cell r="W177">
            <v>2629153</v>
          </cell>
          <cell r="X177">
            <v>44317</v>
          </cell>
          <cell r="Y177">
            <v>44347</v>
          </cell>
          <cell r="Z177">
            <v>350554</v>
          </cell>
          <cell r="AA177">
            <v>44348</v>
          </cell>
          <cell r="AB177">
            <v>44351</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t="str">
            <v>Facultad de Ciencias Agropecuarias y Recursos Naturales</v>
          </cell>
          <cell r="AX177" t="str">
            <v>CRISTÓBAL LUGO LÓPEZ</v>
          </cell>
          <cell r="AY177" t="str">
            <v>Decano de la Facultad de Ciencias Agropecuarias y Recursos Naturales</v>
          </cell>
          <cell r="AZ177">
            <v>176</v>
          </cell>
          <cell r="BA177">
            <v>44235</v>
          </cell>
          <cell r="BB177">
            <v>149000000</v>
          </cell>
          <cell r="BC177">
            <v>731</v>
          </cell>
          <cell r="BD177">
            <v>44235</v>
          </cell>
          <cell r="BE177">
            <v>10341335</v>
          </cell>
          <cell r="BF177" t="str">
            <v xml:space="preserve">NOTIFICADO </v>
          </cell>
          <cell r="BG177">
            <v>0</v>
          </cell>
          <cell r="BH177">
            <v>0</v>
          </cell>
          <cell r="BI177">
            <v>0</v>
          </cell>
          <cell r="BJ177">
            <v>0</v>
          </cell>
          <cell r="BK177">
            <v>0</v>
          </cell>
          <cell r="BL177">
            <v>0</v>
          </cell>
          <cell r="BM177">
            <v>0</v>
          </cell>
          <cell r="BN177">
            <v>0</v>
          </cell>
          <cell r="BO177">
            <v>0</v>
          </cell>
          <cell r="BP177">
            <v>0</v>
          </cell>
          <cell r="BQ177">
            <v>0</v>
          </cell>
          <cell r="BR177">
            <v>1121876092</v>
          </cell>
          <cell r="BS177">
            <v>44235</v>
          </cell>
          <cell r="BT177">
            <v>26</v>
          </cell>
          <cell r="BU177" t="str">
            <v>54200</v>
          </cell>
          <cell r="BV177">
            <v>0</v>
          </cell>
          <cell r="BW177">
            <v>0</v>
          </cell>
          <cell r="BX177">
            <v>0</v>
          </cell>
          <cell r="BY177">
            <v>0</v>
          </cell>
          <cell r="BZ177">
            <v>0</v>
          </cell>
          <cell r="CA177">
            <v>0</v>
          </cell>
          <cell r="CB177">
            <v>8299</v>
          </cell>
          <cell r="CC177" t="str">
            <v>M6</v>
          </cell>
        </row>
        <row r="178">
          <cell r="B178" t="str">
            <v>12573 DE 2021</v>
          </cell>
          <cell r="C178">
            <v>1121885528</v>
          </cell>
          <cell r="D178" t="str">
            <v xml:space="preserve">NATALIA ALVAREZ PERDOMO </v>
          </cell>
          <cell r="E178" t="str">
            <v xml:space="preserve">Contrato de Prestación de Servicios </v>
          </cell>
          <cell r="F178" t="str">
            <v>EL CONTRATISTA SE COMPROMETE CON LA UNIVERSIDAD DE LOS LLANOS A PRESTAR LOS SERVICIOS COMO TÉCNICO EN FORMA EFICIENTE Y EFICAZ APOYANDO EL FORTALECIMIENTO DE LOS DIFERENTES PROCESOS EN EL LABORATORIO DE BROMATOLOGÍA ADSCRITO AL INSTITUTO DE ACUICULTURA DE LOS LLANOS DE LA FACULTAD DE CIENCIAS AGROPECUARIAS Y RECURSOS NATURALES.</v>
          </cell>
          <cell r="G178">
            <v>44235</v>
          </cell>
          <cell r="H178">
            <v>8186891</v>
          </cell>
          <cell r="I178" t="str">
            <v>Tres (03) meses y veintiocho (28) días calendario</v>
          </cell>
          <cell r="J178">
            <v>44235</v>
          </cell>
          <cell r="K178">
            <v>44351</v>
          </cell>
          <cell r="L178" t="str">
            <v>NO APLICA</v>
          </cell>
          <cell r="M178">
            <v>5</v>
          </cell>
          <cell r="N178">
            <v>1665130</v>
          </cell>
          <cell r="O178">
            <v>44235</v>
          </cell>
          <cell r="P178">
            <v>44255</v>
          </cell>
          <cell r="Q178">
            <v>2081413</v>
          </cell>
          <cell r="R178">
            <v>44256</v>
          </cell>
          <cell r="S178">
            <v>44286</v>
          </cell>
          <cell r="T178">
            <v>2081413</v>
          </cell>
          <cell r="U178">
            <v>44287</v>
          </cell>
          <cell r="V178">
            <v>44316</v>
          </cell>
          <cell r="W178">
            <v>2081413</v>
          </cell>
          <cell r="X178">
            <v>44317</v>
          </cell>
          <cell r="Y178">
            <v>44347</v>
          </cell>
          <cell r="Z178">
            <v>277522</v>
          </cell>
          <cell r="AA178">
            <v>44348</v>
          </cell>
          <cell r="AB178">
            <v>44351</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t="str">
            <v>Facultad de Ciencias Agropecuarias y Recursos Naturales</v>
          </cell>
          <cell r="AX178" t="str">
            <v>CRISTÓBAL LUGO LÓPEZ</v>
          </cell>
          <cell r="AY178" t="str">
            <v>Decano de la Facultad de Ciencias Agropecuarias y Recursos Naturales</v>
          </cell>
          <cell r="AZ178">
            <v>176</v>
          </cell>
          <cell r="BA178">
            <v>44235</v>
          </cell>
          <cell r="BB178">
            <v>149000000</v>
          </cell>
          <cell r="BC178">
            <v>732</v>
          </cell>
          <cell r="BD178">
            <v>44235</v>
          </cell>
          <cell r="BE178">
            <v>8186891</v>
          </cell>
          <cell r="BF178" t="str">
            <v xml:space="preserve">NOTIFICADO </v>
          </cell>
          <cell r="BG178">
            <v>0</v>
          </cell>
          <cell r="BH178">
            <v>0</v>
          </cell>
          <cell r="BI178">
            <v>0</v>
          </cell>
          <cell r="BJ178">
            <v>0</v>
          </cell>
          <cell r="BK178">
            <v>0</v>
          </cell>
          <cell r="BL178">
            <v>0</v>
          </cell>
          <cell r="BM178">
            <v>0</v>
          </cell>
          <cell r="BN178">
            <v>0</v>
          </cell>
          <cell r="BO178">
            <v>0</v>
          </cell>
          <cell r="BP178">
            <v>0</v>
          </cell>
          <cell r="BQ178">
            <v>0</v>
          </cell>
          <cell r="BR178">
            <v>1121885528</v>
          </cell>
          <cell r="BS178">
            <v>44235</v>
          </cell>
          <cell r="BT178">
            <v>26</v>
          </cell>
          <cell r="BU178" t="str">
            <v>54200</v>
          </cell>
          <cell r="BV178">
            <v>0</v>
          </cell>
          <cell r="BW178">
            <v>0</v>
          </cell>
          <cell r="BX178">
            <v>0</v>
          </cell>
          <cell r="BY178">
            <v>0</v>
          </cell>
          <cell r="BZ178">
            <v>0</v>
          </cell>
          <cell r="CA178">
            <v>0</v>
          </cell>
          <cell r="CB178">
            <v>7490</v>
          </cell>
          <cell r="CC178" t="str">
            <v>M6</v>
          </cell>
        </row>
        <row r="179">
          <cell r="B179" t="str">
            <v>12574 DE 2021</v>
          </cell>
          <cell r="C179">
            <v>1018419990</v>
          </cell>
          <cell r="D179" t="str">
            <v>GERALD FELIPE BERNAL BUITRAGO</v>
          </cell>
          <cell r="E179" t="str">
            <v>Contrato de Prestación de Servicios</v>
          </cell>
          <cell r="F179" t="str">
            <v>EL CONTRATISTA SE COMPROMETE CON LA UNIVERSIDAD DE LOS LLANOS A PRESTAR LOS SERVICIOS COMO TÉCNICO EN FORMA EFICIENTE Y EFICAZ APOYANDO EL FORTALECIMIENTO DE LOS DIFERENTES PROCESOS EN EL LABORATORIO DE MICROBIOLOGÍA ANIMAL DE LA FACULTAD DE CIENCIAS AGROPECUARIAS Y RECURSOS NATURALES.</v>
          </cell>
          <cell r="G179">
            <v>44235</v>
          </cell>
          <cell r="H179">
            <v>7325114</v>
          </cell>
          <cell r="I179" t="str">
            <v>Tres (03) meses y veintiocho (28) días calendario</v>
          </cell>
          <cell r="J179">
            <v>44235</v>
          </cell>
          <cell r="K179">
            <v>44351</v>
          </cell>
          <cell r="L179" t="str">
            <v>NO APLICA</v>
          </cell>
          <cell r="M179">
            <v>5</v>
          </cell>
          <cell r="N179">
            <v>1489854</v>
          </cell>
          <cell r="O179">
            <v>44235</v>
          </cell>
          <cell r="P179">
            <v>44255</v>
          </cell>
          <cell r="Q179">
            <v>1862317</v>
          </cell>
          <cell r="R179">
            <v>44256</v>
          </cell>
          <cell r="S179">
            <v>44286</v>
          </cell>
          <cell r="T179">
            <v>1862317</v>
          </cell>
          <cell r="U179">
            <v>44287</v>
          </cell>
          <cell r="V179">
            <v>44316</v>
          </cell>
          <cell r="W179">
            <v>1862317</v>
          </cell>
          <cell r="X179">
            <v>44317</v>
          </cell>
          <cell r="Y179">
            <v>44347</v>
          </cell>
          <cell r="Z179">
            <v>248309</v>
          </cell>
          <cell r="AA179">
            <v>44348</v>
          </cell>
          <cell r="AB179">
            <v>44351</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t="str">
            <v>Facultad de Ciencias Agropecuarias y Recursos Naturales</v>
          </cell>
          <cell r="AX179" t="str">
            <v>CRISTÓBAL LUGO LÓPEZ</v>
          </cell>
          <cell r="AY179" t="str">
            <v>Decano de la Facultad de Ciencias Agropecuarias y Recursos Naturales</v>
          </cell>
          <cell r="AZ179">
            <v>176</v>
          </cell>
          <cell r="BA179">
            <v>44235</v>
          </cell>
          <cell r="BB179">
            <v>149000000</v>
          </cell>
          <cell r="BC179">
            <v>733</v>
          </cell>
          <cell r="BD179">
            <v>44235</v>
          </cell>
          <cell r="BE179">
            <v>7325114</v>
          </cell>
          <cell r="BF179" t="str">
            <v xml:space="preserve">NOTIFICADO </v>
          </cell>
          <cell r="BG179">
            <v>0</v>
          </cell>
          <cell r="BH179">
            <v>0</v>
          </cell>
          <cell r="BI179">
            <v>0</v>
          </cell>
          <cell r="BJ179">
            <v>0</v>
          </cell>
          <cell r="BK179">
            <v>0</v>
          </cell>
          <cell r="BL179">
            <v>0</v>
          </cell>
          <cell r="BM179">
            <v>0</v>
          </cell>
          <cell r="BN179">
            <v>0</v>
          </cell>
          <cell r="BO179">
            <v>0</v>
          </cell>
          <cell r="BP179">
            <v>0</v>
          </cell>
          <cell r="BQ179">
            <v>0</v>
          </cell>
          <cell r="BR179">
            <v>1018419990</v>
          </cell>
          <cell r="BS179">
            <v>44235</v>
          </cell>
          <cell r="BT179">
            <v>26</v>
          </cell>
          <cell r="BU179" t="str">
            <v>54200</v>
          </cell>
          <cell r="BV179">
            <v>0</v>
          </cell>
          <cell r="BW179">
            <v>0</v>
          </cell>
          <cell r="BX179">
            <v>0</v>
          </cell>
          <cell r="BY179">
            <v>0</v>
          </cell>
          <cell r="BZ179">
            <v>0</v>
          </cell>
          <cell r="CA179">
            <v>0</v>
          </cell>
          <cell r="CB179">
            <v>7500</v>
          </cell>
          <cell r="CC179" t="str">
            <v>M6</v>
          </cell>
        </row>
        <row r="180">
          <cell r="B180" t="str">
            <v>12575 DE 2021</v>
          </cell>
          <cell r="C180">
            <v>1121869866</v>
          </cell>
          <cell r="D180" t="str">
            <v xml:space="preserve">LAURA VIVIANA MELO ARENAS </v>
          </cell>
          <cell r="E180" t="str">
            <v>Contrato de Prestación de Servicios Profesionales</v>
          </cell>
          <cell r="F180" t="str">
            <v>EL CONTRATISTA SE COMPROMETE CON LA UNIVERSIDAD DE LOS LLANOS A PRESTAR LOS SERVICIOS COMO PROFESIONAL EN FORMA EFICIENTE Y EFICAZ APOYANDO EL FORTALECIMIENTO DE LOS DIFERENTES PROCESOS ADMINISTRATIVOS EN EL CENTRO CLÍNICO VETERINARIO DE LA FACULTAD DE CIENCIAS AGROPECUARIAS Y RECURSOS NATURALES.</v>
          </cell>
          <cell r="G180">
            <v>44235</v>
          </cell>
          <cell r="H180">
            <v>10341335</v>
          </cell>
          <cell r="I180" t="str">
            <v>Tres (03) meses y veintiocho (28) días calendario</v>
          </cell>
          <cell r="J180">
            <v>44235</v>
          </cell>
          <cell r="K180">
            <v>44351</v>
          </cell>
          <cell r="L180" t="str">
            <v>NO APLICA</v>
          </cell>
          <cell r="M180">
            <v>5</v>
          </cell>
          <cell r="N180">
            <v>2103322</v>
          </cell>
          <cell r="O180">
            <v>44235</v>
          </cell>
          <cell r="P180">
            <v>44255</v>
          </cell>
          <cell r="Q180">
            <v>2629153</v>
          </cell>
          <cell r="R180">
            <v>44256</v>
          </cell>
          <cell r="S180">
            <v>44286</v>
          </cell>
          <cell r="T180">
            <v>2629153</v>
          </cell>
          <cell r="U180">
            <v>44287</v>
          </cell>
          <cell r="V180">
            <v>44316</v>
          </cell>
          <cell r="W180">
            <v>2629153</v>
          </cell>
          <cell r="X180">
            <v>44317</v>
          </cell>
          <cell r="Y180">
            <v>44347</v>
          </cell>
          <cell r="Z180">
            <v>350554</v>
          </cell>
          <cell r="AA180">
            <v>44348</v>
          </cell>
          <cell r="AB180">
            <v>44351</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t="str">
            <v>Facultad de Ciencias Agropecuarias y Recursos Naturales</v>
          </cell>
          <cell r="AX180" t="str">
            <v>CRISTÓBAL LUGO LÓPEZ</v>
          </cell>
          <cell r="AY180" t="str">
            <v>Decano de la Facultad de Ciencias Agropecuarias y Recursos Naturales</v>
          </cell>
          <cell r="AZ180">
            <v>176</v>
          </cell>
          <cell r="BA180">
            <v>44235</v>
          </cell>
          <cell r="BB180">
            <v>149000000</v>
          </cell>
          <cell r="BC180">
            <v>734</v>
          </cell>
          <cell r="BD180">
            <v>44235</v>
          </cell>
          <cell r="BE180">
            <v>10341335</v>
          </cell>
          <cell r="BF180" t="str">
            <v xml:space="preserve">NOTIFICADO </v>
          </cell>
          <cell r="BG180">
            <v>0</v>
          </cell>
          <cell r="BH180">
            <v>0</v>
          </cell>
          <cell r="BI180">
            <v>0</v>
          </cell>
          <cell r="BJ180">
            <v>0</v>
          </cell>
          <cell r="BK180">
            <v>0</v>
          </cell>
          <cell r="BL180">
            <v>0</v>
          </cell>
          <cell r="BM180">
            <v>0</v>
          </cell>
          <cell r="BN180">
            <v>0</v>
          </cell>
          <cell r="BO180">
            <v>0</v>
          </cell>
          <cell r="BP180">
            <v>0</v>
          </cell>
          <cell r="BQ180">
            <v>0</v>
          </cell>
          <cell r="BR180">
            <v>1121869866</v>
          </cell>
          <cell r="BS180">
            <v>44235</v>
          </cell>
          <cell r="BT180">
            <v>26</v>
          </cell>
          <cell r="BU180" t="str">
            <v>54200</v>
          </cell>
          <cell r="BV180">
            <v>0</v>
          </cell>
          <cell r="BW180">
            <v>0</v>
          </cell>
          <cell r="BX180">
            <v>0</v>
          </cell>
          <cell r="BY180">
            <v>0</v>
          </cell>
          <cell r="BZ180">
            <v>0</v>
          </cell>
          <cell r="CA180">
            <v>0</v>
          </cell>
          <cell r="CB180">
            <v>7500</v>
          </cell>
          <cell r="CC180" t="str">
            <v>M6</v>
          </cell>
        </row>
        <row r="181">
          <cell r="B181" t="str">
            <v>12576 DE 2021</v>
          </cell>
          <cell r="C181">
            <v>1121832739</v>
          </cell>
          <cell r="D181" t="str">
            <v xml:space="preserve">ALIX YURANI SANABRIA JIMENEZ </v>
          </cell>
          <cell r="E181" t="str">
            <v>Contrato de Prestación de Servicios</v>
          </cell>
          <cell r="F181" t="str">
            <v>EL CONTRATISTA SE COMPROMETE CON LA UNIVERSIDAD DE LOS LLANOS A PRESTAR LOS SERVICIOS COMO TÉCNICO EN FORMA EFICIENTE Y EFICAZ APOYANDO EL FORTALECIMIENTO DE LOS DIFERENTES PROCESOS EN EL CENTRO CLÍNICO VETERINARIO DE LA FACULTAD DE CIENCIAS AGROPECUARIAS Y RECURSOS NATURALES.</v>
          </cell>
          <cell r="G181">
            <v>44235</v>
          </cell>
          <cell r="H181">
            <v>8186891</v>
          </cell>
          <cell r="I181" t="str">
            <v>Tres (03) meses y veintiocho (28) días calendario</v>
          </cell>
          <cell r="J181">
            <v>44235</v>
          </cell>
          <cell r="K181">
            <v>44351</v>
          </cell>
          <cell r="L181" t="str">
            <v>NO APLICA</v>
          </cell>
          <cell r="M181">
            <v>5</v>
          </cell>
          <cell r="N181">
            <v>1665130</v>
          </cell>
          <cell r="O181">
            <v>44235</v>
          </cell>
          <cell r="P181">
            <v>44255</v>
          </cell>
          <cell r="Q181">
            <v>2081413</v>
          </cell>
          <cell r="R181">
            <v>44256</v>
          </cell>
          <cell r="S181">
            <v>44286</v>
          </cell>
          <cell r="T181">
            <v>2081413</v>
          </cell>
          <cell r="U181">
            <v>44287</v>
          </cell>
          <cell r="V181">
            <v>44316</v>
          </cell>
          <cell r="W181">
            <v>2081413</v>
          </cell>
          <cell r="X181">
            <v>44317</v>
          </cell>
          <cell r="Y181">
            <v>44347</v>
          </cell>
          <cell r="Z181">
            <v>277522</v>
          </cell>
          <cell r="AA181">
            <v>44348</v>
          </cell>
          <cell r="AB181">
            <v>44351</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t="str">
            <v>Facultad de Ciencias Agropecuarias y Recursos Naturales</v>
          </cell>
          <cell r="AX181" t="str">
            <v>CRISTÓBAL LUGO LÓPEZ</v>
          </cell>
          <cell r="AY181" t="str">
            <v>Decano de la Facultad de Ciencias Agropecuarias y Recursos Naturales</v>
          </cell>
          <cell r="AZ181">
            <v>176</v>
          </cell>
          <cell r="BA181">
            <v>44235</v>
          </cell>
          <cell r="BB181">
            <v>149000000</v>
          </cell>
          <cell r="BC181">
            <v>735</v>
          </cell>
          <cell r="BD181">
            <v>44235</v>
          </cell>
          <cell r="BE181">
            <v>8186891</v>
          </cell>
          <cell r="BF181" t="str">
            <v xml:space="preserve">NOTIFICADO </v>
          </cell>
          <cell r="BG181">
            <v>0</v>
          </cell>
          <cell r="BH181">
            <v>0</v>
          </cell>
          <cell r="BI181">
            <v>0</v>
          </cell>
          <cell r="BJ181">
            <v>0</v>
          </cell>
          <cell r="BK181">
            <v>0</v>
          </cell>
          <cell r="BL181">
            <v>0</v>
          </cell>
          <cell r="BM181">
            <v>0</v>
          </cell>
          <cell r="BN181">
            <v>0</v>
          </cell>
          <cell r="BO181">
            <v>0</v>
          </cell>
          <cell r="BP181">
            <v>0</v>
          </cell>
          <cell r="BQ181">
            <v>0</v>
          </cell>
          <cell r="BR181">
            <v>1121832739.4000001</v>
          </cell>
          <cell r="BS181">
            <v>44235</v>
          </cell>
          <cell r="BT181">
            <v>26</v>
          </cell>
          <cell r="BU181" t="str">
            <v>54200</v>
          </cell>
          <cell r="BV181">
            <v>0</v>
          </cell>
          <cell r="BW181">
            <v>0</v>
          </cell>
          <cell r="BX181">
            <v>0</v>
          </cell>
          <cell r="BY181">
            <v>0</v>
          </cell>
          <cell r="BZ181">
            <v>0</v>
          </cell>
          <cell r="CA181">
            <v>0</v>
          </cell>
          <cell r="CB181">
            <v>7490</v>
          </cell>
          <cell r="CC181" t="str">
            <v>M6</v>
          </cell>
        </row>
        <row r="182">
          <cell r="B182" t="str">
            <v>12577 DE 2021</v>
          </cell>
          <cell r="C182">
            <v>1121859166</v>
          </cell>
          <cell r="D182" t="str">
            <v xml:space="preserve">LAURA CRISTINA TALERO GOMEZ </v>
          </cell>
          <cell r="E182" t="str">
            <v>Contrato de Prestación de Servicios Profesionales</v>
          </cell>
          <cell r="F182" t="str">
            <v>EL CONTRATISTA SE COMPROMETE CON LA UNIVERSIDAD DE LOS LLANOS A PRESTAR LOS SERVICIOS COMO PROFESIONAL EN FORMA EFICIENTE Y EFICAZ APOYANDO EL FORTALECIMIENTO DE LOS DIFERENTES PROCESOS EN EL CENTRO CLÍNICO VETERINARIO DE LA FACULTAD DE CIENCIAS AGROPECUARIAS Y RECURSOS NATURALES.</v>
          </cell>
          <cell r="G182">
            <v>44235</v>
          </cell>
          <cell r="H182">
            <v>10341334</v>
          </cell>
          <cell r="I182" t="str">
            <v>Tres (03) meses y veintiocho (28) días calendario</v>
          </cell>
          <cell r="J182">
            <v>44235</v>
          </cell>
          <cell r="K182">
            <v>44351</v>
          </cell>
          <cell r="L182" t="str">
            <v>NO APLICA</v>
          </cell>
          <cell r="M182">
            <v>5</v>
          </cell>
          <cell r="N182">
            <v>2103322</v>
          </cell>
          <cell r="O182">
            <v>44235</v>
          </cell>
          <cell r="P182">
            <v>44255</v>
          </cell>
          <cell r="Q182">
            <v>2629153</v>
          </cell>
          <cell r="R182">
            <v>44256</v>
          </cell>
          <cell r="S182">
            <v>44286</v>
          </cell>
          <cell r="T182">
            <v>2629153</v>
          </cell>
          <cell r="U182">
            <v>44287</v>
          </cell>
          <cell r="V182">
            <v>44316</v>
          </cell>
          <cell r="W182">
            <v>2629153</v>
          </cell>
          <cell r="X182">
            <v>44317</v>
          </cell>
          <cell r="Y182">
            <v>44347</v>
          </cell>
          <cell r="Z182">
            <v>350553</v>
          </cell>
          <cell r="AA182">
            <v>44348</v>
          </cell>
          <cell r="AB182">
            <v>44351</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t="str">
            <v>Facultad de Ciencias Agropecuarias y Recursos Naturales</v>
          </cell>
          <cell r="AX182" t="str">
            <v>CRISTÓBAL LUGO LÓPEZ</v>
          </cell>
          <cell r="AY182" t="str">
            <v>Decano de la Facultad de Ciencias Agropecuarias y Recursos Naturales</v>
          </cell>
          <cell r="AZ182" t="str">
            <v>175. 176</v>
          </cell>
          <cell r="BA182">
            <v>44235</v>
          </cell>
          <cell r="BB182">
            <v>31973379</v>
          </cell>
          <cell r="BC182" t="str">
            <v>737. 738</v>
          </cell>
          <cell r="BD182">
            <v>44235</v>
          </cell>
          <cell r="BE182">
            <v>10341334</v>
          </cell>
          <cell r="BF182" t="str">
            <v xml:space="preserve">NOTIFICADO </v>
          </cell>
          <cell r="BG182">
            <v>0</v>
          </cell>
          <cell r="BH182">
            <v>0</v>
          </cell>
          <cell r="BI182">
            <v>0</v>
          </cell>
          <cell r="BJ182">
            <v>0</v>
          </cell>
          <cell r="BK182">
            <v>0</v>
          </cell>
          <cell r="BL182">
            <v>0</v>
          </cell>
          <cell r="BM182">
            <v>0</v>
          </cell>
          <cell r="BN182">
            <v>0</v>
          </cell>
          <cell r="BO182">
            <v>0</v>
          </cell>
          <cell r="BP182">
            <v>0</v>
          </cell>
          <cell r="BQ182">
            <v>0</v>
          </cell>
          <cell r="BR182">
            <v>1121859166.0999999</v>
          </cell>
          <cell r="BS182">
            <v>44235</v>
          </cell>
          <cell r="BT182" t="str">
            <v>407. 26</v>
          </cell>
          <cell r="BU182" t="str">
            <v>54200</v>
          </cell>
          <cell r="BV182">
            <v>0</v>
          </cell>
          <cell r="BW182">
            <v>0</v>
          </cell>
          <cell r="BX182">
            <v>0</v>
          </cell>
          <cell r="BY182">
            <v>0</v>
          </cell>
          <cell r="BZ182">
            <v>0</v>
          </cell>
          <cell r="CA182">
            <v>0</v>
          </cell>
          <cell r="CB182">
            <v>8299</v>
          </cell>
          <cell r="CC182" t="str">
            <v>M6</v>
          </cell>
        </row>
        <row r="183">
          <cell r="B183" t="str">
            <v>12579 DE 2021</v>
          </cell>
          <cell r="C183">
            <v>79943834</v>
          </cell>
          <cell r="D183" t="str">
            <v xml:space="preserve">CARLOS LEONARDO VILLAMIL ORDOÑEZ </v>
          </cell>
          <cell r="E183" t="str">
            <v>Contrato de Prestación de Servicios Profesionales</v>
          </cell>
          <cell r="F183" t="str">
            <v>EL CONTRATISTA SE COMPROMETE CON LA UNIVERSIDAD DE LOS LLANOS A PRESTAR LOS SERVICIOS COMO PROFESIONAL EN FORMA EFICIENTE Y EFICAZ APOYANDO EL FORTALECIMIENTO DE LOS DIFERENTES PROCESOS EN EL CENTRO CLÍNICO VETERINARIO DE LA FACULTAD DE CIENCIAS AGROPECUARIAS Y RECURSOS NATURALES.</v>
          </cell>
          <cell r="G183">
            <v>44235</v>
          </cell>
          <cell r="H183">
            <v>10341335</v>
          </cell>
          <cell r="I183" t="str">
            <v>Tres (03) meses y veintiocho (28) días calendario</v>
          </cell>
          <cell r="J183">
            <v>44235</v>
          </cell>
          <cell r="K183">
            <v>44351</v>
          </cell>
          <cell r="L183" t="str">
            <v>NO APLICA</v>
          </cell>
          <cell r="M183">
            <v>5</v>
          </cell>
          <cell r="N183">
            <v>2103322</v>
          </cell>
          <cell r="O183">
            <v>44235</v>
          </cell>
          <cell r="P183">
            <v>44255</v>
          </cell>
          <cell r="Q183">
            <v>2629153</v>
          </cell>
          <cell r="R183">
            <v>44256</v>
          </cell>
          <cell r="S183">
            <v>44286</v>
          </cell>
          <cell r="T183">
            <v>2629153</v>
          </cell>
          <cell r="U183">
            <v>44287</v>
          </cell>
          <cell r="V183">
            <v>44316</v>
          </cell>
          <cell r="W183">
            <v>2629153</v>
          </cell>
          <cell r="X183">
            <v>44317</v>
          </cell>
          <cell r="Y183">
            <v>44347</v>
          </cell>
          <cell r="Z183">
            <v>350554</v>
          </cell>
          <cell r="AA183">
            <v>44348</v>
          </cell>
          <cell r="AB183">
            <v>44351</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t="str">
            <v>Facultad de Ciencias Agropecuarias y Recursos Naturales</v>
          </cell>
          <cell r="AX183" t="str">
            <v>CRISTÓBAL LUGO LÓPEZ</v>
          </cell>
          <cell r="AY183" t="str">
            <v>Decano de la Facultad de Ciencias Agropecuarias y Recursos Naturales</v>
          </cell>
          <cell r="AZ183">
            <v>175</v>
          </cell>
          <cell r="BA183">
            <v>44235</v>
          </cell>
          <cell r="BB183">
            <v>31973379</v>
          </cell>
          <cell r="BC183">
            <v>740</v>
          </cell>
          <cell r="BD183">
            <v>44235</v>
          </cell>
          <cell r="BE183">
            <v>10341335</v>
          </cell>
          <cell r="BF183" t="str">
            <v xml:space="preserve">NOTIFICADO </v>
          </cell>
          <cell r="BG183">
            <v>0</v>
          </cell>
          <cell r="BH183">
            <v>0</v>
          </cell>
          <cell r="BI183">
            <v>0</v>
          </cell>
          <cell r="BJ183">
            <v>0</v>
          </cell>
          <cell r="BK183">
            <v>0</v>
          </cell>
          <cell r="BL183">
            <v>0</v>
          </cell>
          <cell r="BM183">
            <v>0</v>
          </cell>
          <cell r="BN183">
            <v>0</v>
          </cell>
          <cell r="BO183">
            <v>0</v>
          </cell>
          <cell r="BP183">
            <v>0</v>
          </cell>
          <cell r="BQ183">
            <v>0</v>
          </cell>
          <cell r="BR183">
            <v>79943834</v>
          </cell>
          <cell r="BS183">
            <v>44235</v>
          </cell>
          <cell r="BT183">
            <v>407</v>
          </cell>
          <cell r="BU183" t="str">
            <v>54200</v>
          </cell>
          <cell r="BV183">
            <v>0</v>
          </cell>
          <cell r="BW183">
            <v>0</v>
          </cell>
          <cell r="BX183">
            <v>0</v>
          </cell>
          <cell r="BY183">
            <v>0</v>
          </cell>
          <cell r="BZ183">
            <v>0</v>
          </cell>
          <cell r="CA183">
            <v>0</v>
          </cell>
          <cell r="CB183">
            <v>7500</v>
          </cell>
          <cell r="CC183" t="str">
            <v>M6</v>
          </cell>
        </row>
        <row r="184">
          <cell r="B184" t="str">
            <v>12580 DE 2021</v>
          </cell>
          <cell r="C184">
            <v>51732122</v>
          </cell>
          <cell r="D184" t="str">
            <v xml:space="preserve">MARIA NELCY GUARNIZO PEREZ </v>
          </cell>
          <cell r="E184" t="str">
            <v>Contrato de Prestación de Servicios Profesionales</v>
          </cell>
          <cell r="F184" t="str">
            <v>EL CONTRATISTA SE COMPROMETE CON LA UNIVERSIDAD A PRESTAR LOS SERVICIOS COMO PROFESIONAL EN FORMA EFICIENTE Y EFICAZ APOYANDO EL FORTALECIMIENTO DE LOS DIFERENTES PROCESOS DESARROLLADOS POR LOS ESTUDIANTES DEL PROGRAMA DE INGENIERÍA AGRONÓMICA EN LA GRANJA TAHÚR Y BANQUETA DE LA UNIVERSIDAD DE LOS LLANOS.</v>
          </cell>
          <cell r="G184">
            <v>44235</v>
          </cell>
          <cell r="H184">
            <v>10341335</v>
          </cell>
          <cell r="I184" t="str">
            <v>Tres (03) meses y veintiocho (28) días calendario</v>
          </cell>
          <cell r="J184">
            <v>44235</v>
          </cell>
          <cell r="K184">
            <v>44351</v>
          </cell>
          <cell r="L184" t="str">
            <v>NO APLICA</v>
          </cell>
          <cell r="M184">
            <v>5</v>
          </cell>
          <cell r="N184">
            <v>2103322</v>
          </cell>
          <cell r="O184">
            <v>44235</v>
          </cell>
          <cell r="P184">
            <v>44255</v>
          </cell>
          <cell r="Q184">
            <v>2629153</v>
          </cell>
          <cell r="R184">
            <v>44256</v>
          </cell>
          <cell r="S184">
            <v>44286</v>
          </cell>
          <cell r="T184">
            <v>2629153</v>
          </cell>
          <cell r="U184">
            <v>44287</v>
          </cell>
          <cell r="V184">
            <v>44316</v>
          </cell>
          <cell r="W184">
            <v>2629153</v>
          </cell>
          <cell r="X184">
            <v>44317</v>
          </cell>
          <cell r="Y184">
            <v>44347</v>
          </cell>
          <cell r="Z184">
            <v>350554</v>
          </cell>
          <cell r="AA184">
            <v>44348</v>
          </cell>
          <cell r="AB184">
            <v>44351</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t="str">
            <v>Facultad de Ciencias Agropecuarias y Recursos Naturales</v>
          </cell>
          <cell r="AX184" t="str">
            <v>CRISTÓBAL LUGO LÓPEZ</v>
          </cell>
          <cell r="AY184" t="str">
            <v>Decano de la Facultad de Ciencias Agropecuarias y Recursos Naturales</v>
          </cell>
          <cell r="AZ184">
            <v>175</v>
          </cell>
          <cell r="BA184">
            <v>44235</v>
          </cell>
          <cell r="BB184">
            <v>31973379</v>
          </cell>
          <cell r="BC184">
            <v>741</v>
          </cell>
          <cell r="BD184">
            <v>44235</v>
          </cell>
          <cell r="BE184">
            <v>10341335</v>
          </cell>
          <cell r="BF184" t="str">
            <v xml:space="preserve">NOTIFICADO </v>
          </cell>
          <cell r="BG184">
            <v>0</v>
          </cell>
          <cell r="BH184">
            <v>0</v>
          </cell>
          <cell r="BI184">
            <v>0</v>
          </cell>
          <cell r="BJ184">
            <v>0</v>
          </cell>
          <cell r="BK184">
            <v>0</v>
          </cell>
          <cell r="BL184">
            <v>0</v>
          </cell>
          <cell r="BM184">
            <v>0</v>
          </cell>
          <cell r="BN184">
            <v>0</v>
          </cell>
          <cell r="BO184">
            <v>0</v>
          </cell>
          <cell r="BP184">
            <v>0</v>
          </cell>
          <cell r="BQ184">
            <v>0</v>
          </cell>
          <cell r="BR184">
            <v>51732122.700000003</v>
          </cell>
          <cell r="BS184">
            <v>44235</v>
          </cell>
          <cell r="BT184">
            <v>407</v>
          </cell>
          <cell r="BU184" t="str">
            <v>54200</v>
          </cell>
          <cell r="BV184">
            <v>0</v>
          </cell>
          <cell r="BW184">
            <v>0</v>
          </cell>
          <cell r="BX184">
            <v>0</v>
          </cell>
          <cell r="BY184">
            <v>0</v>
          </cell>
          <cell r="BZ184">
            <v>0</v>
          </cell>
          <cell r="CA184">
            <v>0</v>
          </cell>
          <cell r="CB184">
            <v>8544</v>
          </cell>
          <cell r="CC184" t="str">
            <v>M3</v>
          </cell>
        </row>
        <row r="185">
          <cell r="B185" t="str">
            <v>12581 DE 2021</v>
          </cell>
          <cell r="C185">
            <v>40327870</v>
          </cell>
          <cell r="D185" t="str">
            <v>DORA LOYDA MALVA CARRILLO</v>
          </cell>
          <cell r="E185" t="str">
            <v>Contrato de Prestación de Servicios</v>
          </cell>
          <cell r="F185" t="str">
            <v>EL CONTRATISTA SE COMPROMETE CON LA UNIVERSIDAD DE LOS LLANOS A PRESTAR LOS SERVICIOS COMO TÉCNICO EN FORMA EFICIENTE Y EFICAZ APOYANDO EL FORTALECIMIENTO DE LOS DIFERENTES PROCESOS EN EL LABORATORIO DE QUÍMICA DE LA FACULTAD DE CIENCIAS BÁSICAS E INGENIERÍA.</v>
          </cell>
          <cell r="G185">
            <v>44235</v>
          </cell>
          <cell r="H185">
            <v>7325114</v>
          </cell>
          <cell r="I185" t="str">
            <v>Tres (03) meses y veintiocho (28) días calendario</v>
          </cell>
          <cell r="J185">
            <v>44235</v>
          </cell>
          <cell r="K185">
            <v>44351</v>
          </cell>
          <cell r="L185" t="str">
            <v>NO APLICA</v>
          </cell>
          <cell r="M185">
            <v>5</v>
          </cell>
          <cell r="N185">
            <v>1489854</v>
          </cell>
          <cell r="O185">
            <v>44235</v>
          </cell>
          <cell r="P185">
            <v>44255</v>
          </cell>
          <cell r="Q185">
            <v>1862317</v>
          </cell>
          <cell r="R185">
            <v>44256</v>
          </cell>
          <cell r="S185">
            <v>44286</v>
          </cell>
          <cell r="T185">
            <v>1862317</v>
          </cell>
          <cell r="U185">
            <v>44287</v>
          </cell>
          <cell r="V185">
            <v>44316</v>
          </cell>
          <cell r="W185">
            <v>1862317</v>
          </cell>
          <cell r="X185">
            <v>44317</v>
          </cell>
          <cell r="Y185">
            <v>44347</v>
          </cell>
          <cell r="Z185">
            <v>248309</v>
          </cell>
          <cell r="AA185">
            <v>44348</v>
          </cell>
          <cell r="AB185">
            <v>44351</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t="str">
            <v>Facultad de Ciencias Básicas e Ingeniería</v>
          </cell>
          <cell r="AX185" t="str">
            <v xml:space="preserve">OMAR YESID BELTRÁN GUTIÉRREZ </v>
          </cell>
          <cell r="AY185" t="str">
            <v>Decano de la Facultad de Ciencias Básicas e Ingeniería</v>
          </cell>
          <cell r="AZ185">
            <v>172</v>
          </cell>
          <cell r="BA185">
            <v>44235</v>
          </cell>
          <cell r="BB185">
            <v>96000000</v>
          </cell>
          <cell r="BC185">
            <v>742</v>
          </cell>
          <cell r="BD185">
            <v>44235</v>
          </cell>
          <cell r="BE185">
            <v>7325114</v>
          </cell>
          <cell r="BF185" t="str">
            <v xml:space="preserve">NOTIFICADO </v>
          </cell>
          <cell r="BG185">
            <v>0</v>
          </cell>
          <cell r="BH185">
            <v>0</v>
          </cell>
          <cell r="BI185">
            <v>0</v>
          </cell>
          <cell r="BJ185">
            <v>0</v>
          </cell>
          <cell r="BK185">
            <v>0</v>
          </cell>
          <cell r="BL185">
            <v>0</v>
          </cell>
          <cell r="BM185">
            <v>0</v>
          </cell>
          <cell r="BN185">
            <v>0</v>
          </cell>
          <cell r="BO185">
            <v>0</v>
          </cell>
          <cell r="BP185">
            <v>0</v>
          </cell>
          <cell r="BQ185">
            <v>0</v>
          </cell>
          <cell r="BR185">
            <v>40327870</v>
          </cell>
          <cell r="BS185">
            <v>44235</v>
          </cell>
          <cell r="BT185">
            <v>138</v>
          </cell>
          <cell r="BU185" t="str">
            <v>57200</v>
          </cell>
          <cell r="BV185">
            <v>0</v>
          </cell>
          <cell r="BW185">
            <v>0</v>
          </cell>
          <cell r="BX185">
            <v>0</v>
          </cell>
          <cell r="BY185">
            <v>0</v>
          </cell>
          <cell r="BZ185">
            <v>0</v>
          </cell>
          <cell r="CA185">
            <v>0</v>
          </cell>
          <cell r="CB185">
            <v>7490</v>
          </cell>
          <cell r="CC185" t="str">
            <v>M6</v>
          </cell>
        </row>
        <row r="186">
          <cell r="B186" t="str">
            <v>12585 DE 2021</v>
          </cell>
          <cell r="C186">
            <v>1121939332</v>
          </cell>
          <cell r="D186" t="str">
            <v>DEYLI FAYNORY SUTA CHISICA</v>
          </cell>
          <cell r="E186" t="str">
            <v>Contrato de Prestación de Servicios</v>
          </cell>
          <cell r="F186" t="str">
            <v>EL CONTRATISTA SE COMPROMETE CON LA UNIVERSIDAD DE LOS LLANOS A PRESTAR LOS SERVICIOS COMO TÉCNICO EN FORMA EFICIENTE Y EFICAZ APOYANDO EL FORTALECIMIENTO DE LOS DIFERENTES PROCESOS EN EL LABORATORIO DE BIOLOGÍA DE LA FACULTAD DE CIENCIAS BÁSICAS E INGENIERÍA.</v>
          </cell>
          <cell r="G186">
            <v>44235</v>
          </cell>
          <cell r="H186">
            <v>7325114</v>
          </cell>
          <cell r="I186" t="str">
            <v>Tres (03) meses y veintiocho (28) días calendario</v>
          </cell>
          <cell r="J186">
            <v>44235</v>
          </cell>
          <cell r="K186">
            <v>44351</v>
          </cell>
          <cell r="L186" t="str">
            <v>NO APLICA</v>
          </cell>
          <cell r="M186">
            <v>5</v>
          </cell>
          <cell r="N186">
            <v>1489854</v>
          </cell>
          <cell r="O186">
            <v>44235</v>
          </cell>
          <cell r="P186">
            <v>44255</v>
          </cell>
          <cell r="Q186">
            <v>1862317</v>
          </cell>
          <cell r="R186">
            <v>44256</v>
          </cell>
          <cell r="S186">
            <v>44286</v>
          </cell>
          <cell r="T186">
            <v>1862317</v>
          </cell>
          <cell r="U186">
            <v>44287</v>
          </cell>
          <cell r="V186">
            <v>44316</v>
          </cell>
          <cell r="W186">
            <v>1862317</v>
          </cell>
          <cell r="X186">
            <v>44317</v>
          </cell>
          <cell r="Y186">
            <v>44347</v>
          </cell>
          <cell r="Z186">
            <v>248309</v>
          </cell>
          <cell r="AA186">
            <v>44348</v>
          </cell>
          <cell r="AB186">
            <v>44351</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t="str">
            <v>Facultad de Ciencias Básicas e Ingeniería</v>
          </cell>
          <cell r="AX186" t="str">
            <v xml:space="preserve">OMAR YESID BELTRÁN GUTIÉRREZ </v>
          </cell>
          <cell r="AY186" t="str">
            <v>Decano de la Facultad de Ciencias Básicas e Ingeniería</v>
          </cell>
          <cell r="AZ186">
            <v>172</v>
          </cell>
          <cell r="BA186">
            <v>44235</v>
          </cell>
          <cell r="BB186">
            <v>96000000</v>
          </cell>
          <cell r="BC186">
            <v>746</v>
          </cell>
          <cell r="BD186">
            <v>44235</v>
          </cell>
          <cell r="BE186">
            <v>7325114</v>
          </cell>
          <cell r="BF186" t="str">
            <v xml:space="preserve">NOTIFICADO </v>
          </cell>
          <cell r="BG186">
            <v>0</v>
          </cell>
          <cell r="BH186">
            <v>0</v>
          </cell>
          <cell r="BI186">
            <v>0</v>
          </cell>
          <cell r="BJ186">
            <v>0</v>
          </cell>
          <cell r="BK186">
            <v>0</v>
          </cell>
          <cell r="BL186">
            <v>0</v>
          </cell>
          <cell r="BM186">
            <v>0</v>
          </cell>
          <cell r="BN186">
            <v>0</v>
          </cell>
          <cell r="BO186">
            <v>0</v>
          </cell>
          <cell r="BP186">
            <v>0</v>
          </cell>
          <cell r="BQ186">
            <v>0</v>
          </cell>
          <cell r="BR186">
            <v>1121939332</v>
          </cell>
          <cell r="BS186">
            <v>44235</v>
          </cell>
          <cell r="BT186">
            <v>138</v>
          </cell>
          <cell r="BU186" t="str">
            <v>57200</v>
          </cell>
          <cell r="BV186">
            <v>0</v>
          </cell>
          <cell r="BW186">
            <v>0</v>
          </cell>
          <cell r="BX186">
            <v>0</v>
          </cell>
          <cell r="BY186">
            <v>0</v>
          </cell>
          <cell r="BZ186">
            <v>0</v>
          </cell>
          <cell r="CA186">
            <v>0</v>
          </cell>
          <cell r="CB186">
            <v>8299</v>
          </cell>
          <cell r="CC186" t="str">
            <v>M6</v>
          </cell>
        </row>
        <row r="187">
          <cell r="B187" t="str">
            <v>12588 DE 2021</v>
          </cell>
          <cell r="C187">
            <v>1121930040</v>
          </cell>
          <cell r="D187" t="str">
            <v>MIGUEL ANGEL CORTES HERNANDEZ</v>
          </cell>
          <cell r="E187" t="str">
            <v>Contrato de Prestación de Servicios</v>
          </cell>
          <cell r="F187" t="str">
            <v>EL CONTRATISTA SE COMPROMETE CON LA UNIVERSIDAD DE LOS LLANOS A PRESTAR LOS SERVICIOS COMO TÉCNICO EN FORMA EFICIENTE Y EFICAZ APOYANDO EL FORTALECIMIENTO DE LOS DIFERENTES PROCESOS EN EL MUSEO DE HISTORIA NATURAL DE LA FACULTAD DE CIENCIAS BÁSICAS E INGENIERÍA.</v>
          </cell>
          <cell r="G187">
            <v>44235</v>
          </cell>
          <cell r="H187">
            <v>7325114</v>
          </cell>
          <cell r="I187" t="str">
            <v>Tres (03) meses y veintiocho (28) días calendario</v>
          </cell>
          <cell r="J187">
            <v>44235</v>
          </cell>
          <cell r="K187">
            <v>44351</v>
          </cell>
          <cell r="L187" t="str">
            <v>NO APLICA</v>
          </cell>
          <cell r="M187">
            <v>5</v>
          </cell>
          <cell r="N187">
            <v>1489854</v>
          </cell>
          <cell r="O187">
            <v>44235</v>
          </cell>
          <cell r="P187">
            <v>44255</v>
          </cell>
          <cell r="Q187">
            <v>1862317</v>
          </cell>
          <cell r="R187">
            <v>44256</v>
          </cell>
          <cell r="S187">
            <v>44286</v>
          </cell>
          <cell r="T187">
            <v>1862317</v>
          </cell>
          <cell r="U187">
            <v>44287</v>
          </cell>
          <cell r="V187">
            <v>44316</v>
          </cell>
          <cell r="W187">
            <v>1862317</v>
          </cell>
          <cell r="X187">
            <v>44317</v>
          </cell>
          <cell r="Y187">
            <v>44347</v>
          </cell>
          <cell r="Z187">
            <v>248309</v>
          </cell>
          <cell r="AA187">
            <v>44348</v>
          </cell>
          <cell r="AB187">
            <v>44351</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t="str">
            <v>Facultad de Ciencias Básicas e Ingeniería</v>
          </cell>
          <cell r="AX187" t="str">
            <v xml:space="preserve">OMAR YESID BELTRÁN GUTIÉRREZ </v>
          </cell>
          <cell r="AY187" t="str">
            <v>Decano de la Facultad de Ciencias Básicas e Ingeniería</v>
          </cell>
          <cell r="AZ187">
            <v>172</v>
          </cell>
          <cell r="BA187">
            <v>44235</v>
          </cell>
          <cell r="BB187">
            <v>96000000</v>
          </cell>
          <cell r="BC187">
            <v>749</v>
          </cell>
          <cell r="BD187">
            <v>44235</v>
          </cell>
          <cell r="BE187">
            <v>7325114</v>
          </cell>
          <cell r="BF187" t="str">
            <v xml:space="preserve">NOTIFICADO </v>
          </cell>
          <cell r="BG187">
            <v>0</v>
          </cell>
          <cell r="BH187">
            <v>0</v>
          </cell>
          <cell r="BI187">
            <v>0</v>
          </cell>
          <cell r="BJ187">
            <v>0</v>
          </cell>
          <cell r="BK187">
            <v>0</v>
          </cell>
          <cell r="BL187">
            <v>0</v>
          </cell>
          <cell r="BM187">
            <v>0</v>
          </cell>
          <cell r="BN187">
            <v>0</v>
          </cell>
          <cell r="BO187">
            <v>0</v>
          </cell>
          <cell r="BP187">
            <v>0</v>
          </cell>
          <cell r="BQ187">
            <v>0</v>
          </cell>
          <cell r="BR187">
            <v>1121930040</v>
          </cell>
          <cell r="BS187">
            <v>44235</v>
          </cell>
          <cell r="BT187">
            <v>138</v>
          </cell>
          <cell r="BU187" t="str">
            <v>57200</v>
          </cell>
          <cell r="BV187">
            <v>0</v>
          </cell>
          <cell r="BW187">
            <v>0</v>
          </cell>
          <cell r="BX187">
            <v>0</v>
          </cell>
          <cell r="BY187">
            <v>0</v>
          </cell>
          <cell r="BZ187">
            <v>0</v>
          </cell>
          <cell r="CA187">
            <v>0</v>
          </cell>
          <cell r="CB187">
            <v>8299</v>
          </cell>
          <cell r="CC187" t="str">
            <v>M6</v>
          </cell>
        </row>
        <row r="188">
          <cell r="B188" t="str">
            <v>12589 DE 2021</v>
          </cell>
          <cell r="C188">
            <v>86064628</v>
          </cell>
          <cell r="D188" t="str">
            <v>JOSE LUIS BETANCOURTH MARTIN</v>
          </cell>
          <cell r="E188" t="str">
            <v>Contrato de Prestación de Servicios</v>
          </cell>
          <cell r="F188" t="str">
            <v>EL CONTRATISTA SE COMPROMETE CON LA UNIVERSIDAD DE LOS LLANOS A PRESTAR LOS SERVICIOS COMO TÉCNICO EN FORMA EFICIENTE Y EFICAZ APOYANDO EL FORTALECIMIENTO DE LOS DIFERENTES PROCESOS EN EL LABORATORIO DE AUTOMATIZACIÓN DE LA FACULTAD DE CIENCIAS BÁSICAS E INGENIERÍA.</v>
          </cell>
          <cell r="G188">
            <v>44235</v>
          </cell>
          <cell r="H188">
            <v>7325114</v>
          </cell>
          <cell r="I188" t="str">
            <v>Tres (03) meses y veintiocho (28) días calendario</v>
          </cell>
          <cell r="J188">
            <v>44235</v>
          </cell>
          <cell r="K188">
            <v>44351</v>
          </cell>
          <cell r="L188" t="str">
            <v>NO APLICA</v>
          </cell>
          <cell r="M188">
            <v>5</v>
          </cell>
          <cell r="N188">
            <v>1489854</v>
          </cell>
          <cell r="O188">
            <v>44235</v>
          </cell>
          <cell r="P188">
            <v>44255</v>
          </cell>
          <cell r="Q188">
            <v>1862317</v>
          </cell>
          <cell r="R188">
            <v>44256</v>
          </cell>
          <cell r="S188">
            <v>44286</v>
          </cell>
          <cell r="T188">
            <v>1862317</v>
          </cell>
          <cell r="U188">
            <v>44287</v>
          </cell>
          <cell r="V188">
            <v>44316</v>
          </cell>
          <cell r="W188">
            <v>1862317</v>
          </cell>
          <cell r="X188">
            <v>44317</v>
          </cell>
          <cell r="Y188">
            <v>44347</v>
          </cell>
          <cell r="Z188">
            <v>248309</v>
          </cell>
          <cell r="AA188">
            <v>44348</v>
          </cell>
          <cell r="AB188">
            <v>44351</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t="str">
            <v>Facultad de Ciencias Básicas e Ingeniería</v>
          </cell>
          <cell r="AX188" t="str">
            <v xml:space="preserve">OMAR YESID BELTRÁN GUTIÉRREZ </v>
          </cell>
          <cell r="AY188" t="str">
            <v>Decano de la Facultad de Ciencias Básicas e Ingeniería</v>
          </cell>
          <cell r="AZ188">
            <v>172</v>
          </cell>
          <cell r="BA188">
            <v>44235</v>
          </cell>
          <cell r="BB188">
            <v>96000000</v>
          </cell>
          <cell r="BC188">
            <v>750</v>
          </cell>
          <cell r="BD188">
            <v>44235</v>
          </cell>
          <cell r="BE188">
            <v>7325114</v>
          </cell>
          <cell r="BF188" t="str">
            <v xml:space="preserve">NOTIFICADO </v>
          </cell>
          <cell r="BG188">
            <v>0</v>
          </cell>
          <cell r="BH188">
            <v>0</v>
          </cell>
          <cell r="BI188">
            <v>0</v>
          </cell>
          <cell r="BJ188">
            <v>0</v>
          </cell>
          <cell r="BK188">
            <v>0</v>
          </cell>
          <cell r="BL188">
            <v>0</v>
          </cell>
          <cell r="BM188">
            <v>0</v>
          </cell>
          <cell r="BN188">
            <v>0</v>
          </cell>
          <cell r="BO188">
            <v>0</v>
          </cell>
          <cell r="BP188">
            <v>0</v>
          </cell>
          <cell r="BQ188">
            <v>0</v>
          </cell>
          <cell r="BR188">
            <v>86064628</v>
          </cell>
          <cell r="BS188">
            <v>44235</v>
          </cell>
          <cell r="BT188">
            <v>138</v>
          </cell>
          <cell r="BU188" t="str">
            <v>57200</v>
          </cell>
          <cell r="BV188">
            <v>0</v>
          </cell>
          <cell r="BW188">
            <v>0</v>
          </cell>
          <cell r="BX188">
            <v>0</v>
          </cell>
          <cell r="BY188">
            <v>0</v>
          </cell>
          <cell r="BZ188">
            <v>0</v>
          </cell>
          <cell r="CA188">
            <v>0</v>
          </cell>
          <cell r="CB188">
            <v>8551</v>
          </cell>
          <cell r="CC188" t="str">
            <v>M3</v>
          </cell>
        </row>
        <row r="189">
          <cell r="B189" t="str">
            <v>12590 DE 2021</v>
          </cell>
          <cell r="C189">
            <v>17303715</v>
          </cell>
          <cell r="D189" t="str">
            <v>GONZALO HERRERA RINCON</v>
          </cell>
          <cell r="E189" t="str">
            <v>Contrato de Prestación de Servicios</v>
          </cell>
          <cell r="F189" t="str">
            <v>EL CONTRATISTA SE COMPROMETE CON LA UNIVERSIDAD DE LOS LLANOS A PRESTAR LOS SERVICIOS EN FORMA EFICIENTE Y EFICAZ APOYANDO EL FORTALECIMIENTO DE LOS DIFERENTES PROCESOS DEL HERBARIO LLANOS DE LA FACULTAD DE CIENCIAS BÁSICAS E INGENIERÍA.</v>
          </cell>
          <cell r="G189">
            <v>44235</v>
          </cell>
          <cell r="H189">
            <v>7325114</v>
          </cell>
          <cell r="I189" t="str">
            <v>Tres (03) meses y veintiocho (28) días calendario</v>
          </cell>
          <cell r="J189">
            <v>44235</v>
          </cell>
          <cell r="K189">
            <v>44351</v>
          </cell>
          <cell r="L189" t="str">
            <v>NO APLICA</v>
          </cell>
          <cell r="M189">
            <v>5</v>
          </cell>
          <cell r="N189">
            <v>1489854</v>
          </cell>
          <cell r="O189">
            <v>44235</v>
          </cell>
          <cell r="P189">
            <v>44255</v>
          </cell>
          <cell r="Q189">
            <v>1862317</v>
          </cell>
          <cell r="R189">
            <v>44256</v>
          </cell>
          <cell r="S189">
            <v>44286</v>
          </cell>
          <cell r="T189">
            <v>1862317</v>
          </cell>
          <cell r="U189">
            <v>44287</v>
          </cell>
          <cell r="V189">
            <v>44316</v>
          </cell>
          <cell r="W189">
            <v>1862317</v>
          </cell>
          <cell r="X189">
            <v>44317</v>
          </cell>
          <cell r="Y189">
            <v>44347</v>
          </cell>
          <cell r="Z189">
            <v>248309</v>
          </cell>
          <cell r="AA189">
            <v>44348</v>
          </cell>
          <cell r="AB189">
            <v>44351</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t="str">
            <v>Facultad de Ciencias Básicas e Ingeniería</v>
          </cell>
          <cell r="AX189" t="str">
            <v xml:space="preserve">OMAR YESID BELTRÁN GUTIÉRREZ </v>
          </cell>
          <cell r="AY189" t="str">
            <v>Decano de la Facultad de Ciencias Básicas e Ingeniería</v>
          </cell>
          <cell r="AZ189">
            <v>172</v>
          </cell>
          <cell r="BA189">
            <v>44235</v>
          </cell>
          <cell r="BB189">
            <v>96000000</v>
          </cell>
          <cell r="BC189">
            <v>751</v>
          </cell>
          <cell r="BD189">
            <v>44235</v>
          </cell>
          <cell r="BE189">
            <v>7325114</v>
          </cell>
          <cell r="BF189" t="str">
            <v xml:space="preserve">NOTIFICADO </v>
          </cell>
          <cell r="BG189">
            <v>0</v>
          </cell>
          <cell r="BH189">
            <v>0</v>
          </cell>
          <cell r="BI189">
            <v>0</v>
          </cell>
          <cell r="BJ189">
            <v>0</v>
          </cell>
          <cell r="BK189">
            <v>0</v>
          </cell>
          <cell r="BL189">
            <v>0</v>
          </cell>
          <cell r="BM189">
            <v>0</v>
          </cell>
          <cell r="BN189">
            <v>0</v>
          </cell>
          <cell r="BO189">
            <v>0</v>
          </cell>
          <cell r="BP189">
            <v>0</v>
          </cell>
          <cell r="BQ189">
            <v>0</v>
          </cell>
          <cell r="BR189">
            <v>17303715</v>
          </cell>
          <cell r="BS189">
            <v>44235</v>
          </cell>
          <cell r="BT189">
            <v>138</v>
          </cell>
          <cell r="BU189" t="str">
            <v>57200</v>
          </cell>
          <cell r="BV189">
            <v>0</v>
          </cell>
          <cell r="BW189">
            <v>0</v>
          </cell>
          <cell r="BX189">
            <v>0</v>
          </cell>
          <cell r="BY189">
            <v>0</v>
          </cell>
          <cell r="BZ189">
            <v>0</v>
          </cell>
          <cell r="CA189">
            <v>0</v>
          </cell>
          <cell r="CB189">
            <v>8544</v>
          </cell>
          <cell r="CC189" t="str">
            <v>M3</v>
          </cell>
        </row>
        <row r="190">
          <cell r="B190" t="str">
            <v>12591 DE 2021</v>
          </cell>
          <cell r="C190">
            <v>79325573</v>
          </cell>
          <cell r="D190" t="str">
            <v>SANTIAGO GONZALEZ CESPEDES</v>
          </cell>
          <cell r="E190" t="str">
            <v>Contrato de Prestación de Servicios Profesionales</v>
          </cell>
          <cell r="F190" t="str">
            <v>EL CONTRATISTA SE COMPROMETE CON LA UNIVERSIDAD DE LOS LLANOS A PRESTAR LOS SERVICIOS COMO PROFESIONAL EN FORMA EFICIENTE Y EFICAZ APOYANDO EL FORTALECIMIENTO DE LOS DIFERENTES PROCESOS EN EL CENTRO TIC PARA LA INGENIERÍA DE LA FACULTAD DE CIENCIAS BÁSICAS E INGENIERÍA.</v>
          </cell>
          <cell r="G190">
            <v>44235</v>
          </cell>
          <cell r="H190">
            <v>12064894</v>
          </cell>
          <cell r="I190" t="str">
            <v>Tres (03) meses y veintiocho (28) días calendario</v>
          </cell>
          <cell r="J190">
            <v>44235</v>
          </cell>
          <cell r="K190">
            <v>44351</v>
          </cell>
          <cell r="L190" t="str">
            <v>NO APLICA</v>
          </cell>
          <cell r="M190">
            <v>5</v>
          </cell>
          <cell r="N190">
            <v>2453877</v>
          </cell>
          <cell r="O190">
            <v>44235</v>
          </cell>
          <cell r="P190">
            <v>44255</v>
          </cell>
          <cell r="Q190">
            <v>3067346</v>
          </cell>
          <cell r="R190">
            <v>44256</v>
          </cell>
          <cell r="S190">
            <v>44286</v>
          </cell>
          <cell r="T190">
            <v>3067346</v>
          </cell>
          <cell r="U190">
            <v>44287</v>
          </cell>
          <cell r="V190">
            <v>44316</v>
          </cell>
          <cell r="W190">
            <v>3067346</v>
          </cell>
          <cell r="X190">
            <v>44317</v>
          </cell>
          <cell r="Y190">
            <v>44347</v>
          </cell>
          <cell r="Z190">
            <v>408979</v>
          </cell>
          <cell r="AA190">
            <v>44348</v>
          </cell>
          <cell r="AB190">
            <v>44351</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t="str">
            <v>Facultad de Ciencias Básicas e Ingeniería</v>
          </cell>
          <cell r="AX190" t="str">
            <v xml:space="preserve">OMAR YESID BELTRÁN GUTIÉRREZ </v>
          </cell>
          <cell r="AY190" t="str">
            <v>Decano de la Facultad de Ciencias Básicas e Ingeniería</v>
          </cell>
          <cell r="AZ190">
            <v>172</v>
          </cell>
          <cell r="BA190">
            <v>44235</v>
          </cell>
          <cell r="BB190">
            <v>96000000</v>
          </cell>
          <cell r="BC190">
            <v>752</v>
          </cell>
          <cell r="BD190">
            <v>44235</v>
          </cell>
          <cell r="BE190">
            <v>12064894</v>
          </cell>
          <cell r="BF190" t="str">
            <v xml:space="preserve">NOTIFICADO </v>
          </cell>
          <cell r="BG190">
            <v>0</v>
          </cell>
          <cell r="BH190">
            <v>0</v>
          </cell>
          <cell r="BI190">
            <v>0</v>
          </cell>
          <cell r="BJ190">
            <v>0</v>
          </cell>
          <cell r="BK190">
            <v>0</v>
          </cell>
          <cell r="BL190">
            <v>0</v>
          </cell>
          <cell r="BM190">
            <v>0</v>
          </cell>
          <cell r="BN190">
            <v>0</v>
          </cell>
          <cell r="BO190">
            <v>0</v>
          </cell>
          <cell r="BP190">
            <v>0</v>
          </cell>
          <cell r="BQ190">
            <v>0</v>
          </cell>
          <cell r="BR190">
            <v>79325573</v>
          </cell>
          <cell r="BS190">
            <v>44235</v>
          </cell>
          <cell r="BT190">
            <v>138</v>
          </cell>
          <cell r="BU190" t="str">
            <v>57200</v>
          </cell>
          <cell r="BV190">
            <v>0</v>
          </cell>
          <cell r="BW190">
            <v>0</v>
          </cell>
          <cell r="BX190">
            <v>0</v>
          </cell>
          <cell r="BY190">
            <v>0</v>
          </cell>
          <cell r="BZ190">
            <v>0</v>
          </cell>
          <cell r="CA190">
            <v>0</v>
          </cell>
          <cell r="CB190">
            <v>6201</v>
          </cell>
          <cell r="CC190" t="str">
            <v>M6</v>
          </cell>
        </row>
        <row r="191">
          <cell r="B191" t="str">
            <v>12592 DE 2021</v>
          </cell>
          <cell r="C191">
            <v>86083401</v>
          </cell>
          <cell r="D191" t="str">
            <v>JAIME ANDRES PINZON PINEDA</v>
          </cell>
          <cell r="E191" t="str">
            <v>Contrato de Prestación de Servicios</v>
          </cell>
          <cell r="F191" t="str">
            <v>EL CONTRATISTA SE COMPROMETE CON LA UNIVERSIDAD DE LOS LLANOS A PRESTAR LOS SERVICIOS COMO TÉCNICO EN FORMA EFICIENTE Y EFICAZ APOYANDO EL FORTALECIMIENTO DE LOS DIFERENTES PROCESOS EN EL CENTRO TIC PARA LA INGENIERÍA DE LA FACULTAD DE CIENCIAS BÁSICAS E INGENIERÍA.</v>
          </cell>
          <cell r="G191">
            <v>44235</v>
          </cell>
          <cell r="H191">
            <v>7325114</v>
          </cell>
          <cell r="I191" t="str">
            <v>Tres (03) meses y veintiocho (28) días calendario</v>
          </cell>
          <cell r="J191">
            <v>44235</v>
          </cell>
          <cell r="K191">
            <v>44351</v>
          </cell>
          <cell r="L191" t="str">
            <v>NO APLICA</v>
          </cell>
          <cell r="M191">
            <v>5</v>
          </cell>
          <cell r="N191">
            <v>1489854</v>
          </cell>
          <cell r="O191">
            <v>44235</v>
          </cell>
          <cell r="P191">
            <v>44255</v>
          </cell>
          <cell r="Q191">
            <v>1862317</v>
          </cell>
          <cell r="R191">
            <v>44256</v>
          </cell>
          <cell r="S191">
            <v>44286</v>
          </cell>
          <cell r="T191">
            <v>1862317</v>
          </cell>
          <cell r="U191">
            <v>44287</v>
          </cell>
          <cell r="V191">
            <v>44316</v>
          </cell>
          <cell r="W191">
            <v>1862317</v>
          </cell>
          <cell r="X191">
            <v>44317</v>
          </cell>
          <cell r="Y191">
            <v>44347</v>
          </cell>
          <cell r="Z191">
            <v>248309</v>
          </cell>
          <cell r="AA191">
            <v>44348</v>
          </cell>
          <cell r="AB191">
            <v>44351</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t="str">
            <v>Facultad de Ciencias Básicas e Ingeniería</v>
          </cell>
          <cell r="AX191" t="str">
            <v xml:space="preserve">OMAR YESID BELTRÁN GUTIÉRREZ </v>
          </cell>
          <cell r="AY191" t="str">
            <v>Decano de la Facultad de Ciencias Básicas e Ingeniería</v>
          </cell>
          <cell r="AZ191">
            <v>172</v>
          </cell>
          <cell r="BA191">
            <v>44235</v>
          </cell>
          <cell r="BB191">
            <v>96000000</v>
          </cell>
          <cell r="BC191">
            <v>753</v>
          </cell>
          <cell r="BD191">
            <v>44235</v>
          </cell>
          <cell r="BE191">
            <v>7325114</v>
          </cell>
          <cell r="BF191" t="str">
            <v xml:space="preserve">NOTIFICADO </v>
          </cell>
          <cell r="BG191">
            <v>0</v>
          </cell>
          <cell r="BH191">
            <v>0</v>
          </cell>
          <cell r="BI191">
            <v>0</v>
          </cell>
          <cell r="BJ191">
            <v>0</v>
          </cell>
          <cell r="BK191">
            <v>0</v>
          </cell>
          <cell r="BL191">
            <v>0</v>
          </cell>
          <cell r="BM191">
            <v>0</v>
          </cell>
          <cell r="BN191">
            <v>0</v>
          </cell>
          <cell r="BO191">
            <v>0</v>
          </cell>
          <cell r="BP191">
            <v>0</v>
          </cell>
          <cell r="BQ191">
            <v>0</v>
          </cell>
          <cell r="BR191">
            <v>86083401</v>
          </cell>
          <cell r="BS191">
            <v>44235</v>
          </cell>
          <cell r="BT191">
            <v>138</v>
          </cell>
          <cell r="BU191" t="str">
            <v>57200</v>
          </cell>
          <cell r="BV191">
            <v>0</v>
          </cell>
          <cell r="BW191">
            <v>0</v>
          </cell>
          <cell r="BX191">
            <v>0</v>
          </cell>
          <cell r="BY191">
            <v>0</v>
          </cell>
          <cell r="BZ191">
            <v>0</v>
          </cell>
          <cell r="CA191">
            <v>0</v>
          </cell>
          <cell r="CB191">
            <v>3314</v>
          </cell>
          <cell r="CC191" t="str">
            <v>M6</v>
          </cell>
        </row>
        <row r="192">
          <cell r="B192" t="str">
            <v>12596 DE 2021</v>
          </cell>
          <cell r="C192">
            <v>40398630</v>
          </cell>
          <cell r="D192" t="str">
            <v xml:space="preserve">IDERNAYIVE PARDO RODRIGUEZ </v>
          </cell>
          <cell r="E192" t="str">
            <v>Contrato de Prestación de Servicios Profesionales</v>
          </cell>
          <cell r="F192" t="str">
            <v>EL CONTRATISTA SE COMPROMETE CON LA UNIVERSIDAD DE LOS LLANOS A PRESTAR LOS SERVICIOS COMO PROFESIONAL EN FORMA EFICIENTE Y EFICAZ APOYANDO EL FORTALECIMIENTO DE LOS DIFERENTES PROCESOS MISIONALES DEL CENTRO DE INVESTIGACIONES Y EL CENTRO DE ESTUDIOS SOCIOECONÓMICOS DE LA FACULTAD DE CIENCIAS ECONÓMICAS.</v>
          </cell>
          <cell r="G192">
            <v>44235</v>
          </cell>
          <cell r="H192">
            <v>10341335</v>
          </cell>
          <cell r="I192" t="str">
            <v>Tres (03) meses y veintiocho (28) días calendario</v>
          </cell>
          <cell r="J192">
            <v>44235</v>
          </cell>
          <cell r="K192">
            <v>44351</v>
          </cell>
          <cell r="L192" t="str">
            <v>NO APLICA</v>
          </cell>
          <cell r="M192">
            <v>5</v>
          </cell>
          <cell r="N192">
            <v>2103322</v>
          </cell>
          <cell r="O192">
            <v>44235</v>
          </cell>
          <cell r="P192">
            <v>44255</v>
          </cell>
          <cell r="Q192">
            <v>2629153</v>
          </cell>
          <cell r="R192">
            <v>44256</v>
          </cell>
          <cell r="S192">
            <v>44286</v>
          </cell>
          <cell r="T192">
            <v>2629153</v>
          </cell>
          <cell r="U192">
            <v>44287</v>
          </cell>
          <cell r="V192">
            <v>44316</v>
          </cell>
          <cell r="W192">
            <v>2629153</v>
          </cell>
          <cell r="X192">
            <v>44317</v>
          </cell>
          <cell r="Y192">
            <v>44347</v>
          </cell>
          <cell r="Z192">
            <v>350554</v>
          </cell>
          <cell r="AA192">
            <v>44348</v>
          </cell>
          <cell r="AB192">
            <v>44351</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t="str">
            <v>Facultad de Ciencias Económicas</v>
          </cell>
          <cell r="AX192" t="str">
            <v>ERNESTO LEONEL CHAVEZ HERNANDEZ</v>
          </cell>
          <cell r="AY192" t="str">
            <v>En Funciones de Decano de la Facultad de Ciencias Económicas</v>
          </cell>
          <cell r="AZ192">
            <v>167</v>
          </cell>
          <cell r="BA192">
            <v>44235</v>
          </cell>
          <cell r="BB192">
            <v>20168567</v>
          </cell>
          <cell r="BC192">
            <v>757</v>
          </cell>
          <cell r="BD192">
            <v>44235</v>
          </cell>
          <cell r="BE192">
            <v>10341335</v>
          </cell>
          <cell r="BF192" t="str">
            <v xml:space="preserve">NOTIFICADO </v>
          </cell>
          <cell r="BG192">
            <v>0</v>
          </cell>
          <cell r="BH192">
            <v>0</v>
          </cell>
          <cell r="BI192">
            <v>0</v>
          </cell>
          <cell r="BJ192">
            <v>0</v>
          </cell>
          <cell r="BK192">
            <v>0</v>
          </cell>
          <cell r="BL192">
            <v>0</v>
          </cell>
          <cell r="BM192">
            <v>0</v>
          </cell>
          <cell r="BN192">
            <v>0</v>
          </cell>
          <cell r="BO192">
            <v>0</v>
          </cell>
          <cell r="BP192">
            <v>0</v>
          </cell>
          <cell r="BQ192">
            <v>0</v>
          </cell>
          <cell r="BR192">
            <v>40398630.399999999</v>
          </cell>
          <cell r="BS192">
            <v>44235</v>
          </cell>
          <cell r="BT192">
            <v>488</v>
          </cell>
          <cell r="BU192" t="str">
            <v>58200</v>
          </cell>
          <cell r="BV192">
            <v>0</v>
          </cell>
          <cell r="BW192">
            <v>0</v>
          </cell>
          <cell r="BX192">
            <v>0</v>
          </cell>
          <cell r="BY192">
            <v>0</v>
          </cell>
          <cell r="BZ192">
            <v>0</v>
          </cell>
          <cell r="CA192">
            <v>0</v>
          </cell>
          <cell r="CB192">
            <v>8299</v>
          </cell>
          <cell r="CC192" t="str">
            <v>M6</v>
          </cell>
        </row>
        <row r="193">
          <cell r="B193" t="str">
            <v>12598 DE 2021</v>
          </cell>
          <cell r="C193">
            <v>1121941008</v>
          </cell>
          <cell r="D193" t="str">
            <v>NEIDY MABELYN LEON ROLDAN</v>
          </cell>
          <cell r="E193" t="str">
            <v>Contrato de Prestación de Servicios Profesionales</v>
          </cell>
          <cell r="F193" t="str">
            <v>EL CONTRATISTA SE COMPROMETE CON LA UNIVERSIDAD DE LOS LLANOS A PRESTAR LOS SERVICIOS COMO PROFESIONAL EN FORMA EFICIENTE Y EFICAZ APOYANDO EL FORTALECIMIENTO DEL PROCESO DE AUTOEVALUACIÓN EN EL PROGRAMA DE LICENCIATURA EN EDUCACIÓN FÍSICA Y DEPORTE, EN EL MARCO DEL ASEGURAMIENTO DE LA CALIDAD ACADÉMICA</v>
          </cell>
          <cell r="G193">
            <v>44235</v>
          </cell>
          <cell r="H193">
            <v>8544748</v>
          </cell>
          <cell r="I193" t="str">
            <v>Tres (03) meses y veintisiete (27) días calendario</v>
          </cell>
          <cell r="J193">
            <v>44235</v>
          </cell>
          <cell r="K193">
            <v>44350</v>
          </cell>
          <cell r="L193" t="str">
            <v>NO APLICA</v>
          </cell>
          <cell r="M193">
            <v>5</v>
          </cell>
          <cell r="N193">
            <v>1752769</v>
          </cell>
          <cell r="O193">
            <v>44235</v>
          </cell>
          <cell r="P193">
            <v>44255</v>
          </cell>
          <cell r="Q193">
            <v>2190961</v>
          </cell>
          <cell r="R193">
            <v>44256</v>
          </cell>
          <cell r="S193">
            <v>44286</v>
          </cell>
          <cell r="T193">
            <v>2190961</v>
          </cell>
          <cell r="U193">
            <v>44287</v>
          </cell>
          <cell r="V193">
            <v>44316</v>
          </cell>
          <cell r="W193">
            <v>2190961</v>
          </cell>
          <cell r="X193">
            <v>44317</v>
          </cell>
          <cell r="Y193">
            <v>44347</v>
          </cell>
          <cell r="Z193">
            <v>219096</v>
          </cell>
          <cell r="AA193">
            <v>44348</v>
          </cell>
          <cell r="AB193">
            <v>44350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t="str">
            <v>Vicerrectoría Académica</v>
          </cell>
          <cell r="AX193" t="str">
            <v>LUZ HAYDEE GONZÁLEZ OCAMPO</v>
          </cell>
          <cell r="AY193" t="str">
            <v>Decano de la Facultad de Ciencias Humanas y de la Educación</v>
          </cell>
          <cell r="AZ193">
            <v>164</v>
          </cell>
          <cell r="BA193">
            <v>44235</v>
          </cell>
          <cell r="BB193">
            <v>34178992</v>
          </cell>
          <cell r="BC193">
            <v>759</v>
          </cell>
          <cell r="BD193">
            <v>44235</v>
          </cell>
          <cell r="BE193">
            <v>8544748</v>
          </cell>
          <cell r="BF193" t="str">
            <v xml:space="preserve">NOTIFICADO </v>
          </cell>
          <cell r="BG193">
            <v>0</v>
          </cell>
          <cell r="BH193">
            <v>0</v>
          </cell>
          <cell r="BI193">
            <v>0</v>
          </cell>
          <cell r="BJ193">
            <v>0</v>
          </cell>
          <cell r="BK193">
            <v>0</v>
          </cell>
          <cell r="BL193">
            <v>0</v>
          </cell>
          <cell r="BM193">
            <v>0</v>
          </cell>
          <cell r="BN193">
            <v>0</v>
          </cell>
          <cell r="BO193">
            <v>0</v>
          </cell>
          <cell r="BP193">
            <v>0</v>
          </cell>
          <cell r="BQ193">
            <v>0</v>
          </cell>
          <cell r="BR193">
            <v>1121941008</v>
          </cell>
          <cell r="BS193">
            <v>44235</v>
          </cell>
          <cell r="BT193">
            <v>756</v>
          </cell>
          <cell r="BU193" t="str">
            <v>50038</v>
          </cell>
          <cell r="BV193">
            <v>0</v>
          </cell>
          <cell r="BW193">
            <v>0</v>
          </cell>
          <cell r="BX193">
            <v>0</v>
          </cell>
          <cell r="BY193">
            <v>0</v>
          </cell>
          <cell r="BZ193">
            <v>0</v>
          </cell>
          <cell r="CA193">
            <v>0</v>
          </cell>
          <cell r="CB193">
            <v>8299</v>
          </cell>
          <cell r="CC193" t="str">
            <v>M6</v>
          </cell>
        </row>
        <row r="194">
          <cell r="B194" t="str">
            <v>12599 DE 2021</v>
          </cell>
          <cell r="C194">
            <v>1121875719</v>
          </cell>
          <cell r="D194" t="str">
            <v>GINNA JAEL CORTES HERNANDEZ</v>
          </cell>
          <cell r="E194" t="str">
            <v>Contrato de Prestación de Servicios Profesionales</v>
          </cell>
          <cell r="F194" t="str">
            <v>EL CONTRATISTA SE COMPROMETE CON LA UNIVERSIDAD DE LOS LLANOS A PRESTAR LOS SERVICIOS COMO PROFESIONAL EN FORMA EFICIENTE Y EFICAZ APOYANDO EL PROCESO DE AUTOEVALUACIÓN EN EL PROGRAMA DE ESPECIALIZACIÓN EN GESTIÓN DE LA CALIDAD, EN EL MARCO DEL ASEGURAMIENTO DE LA CALIDAD ACADÉMICA</v>
          </cell>
          <cell r="G194">
            <v>44235</v>
          </cell>
          <cell r="H194">
            <v>8544748</v>
          </cell>
          <cell r="I194" t="str">
            <v>Tres (03) meses y veintisiete (27) días calendario</v>
          </cell>
          <cell r="J194">
            <v>44235</v>
          </cell>
          <cell r="K194">
            <v>44350</v>
          </cell>
          <cell r="L194" t="str">
            <v>NO APLICA</v>
          </cell>
          <cell r="M194">
            <v>5</v>
          </cell>
          <cell r="N194">
            <v>1752769</v>
          </cell>
          <cell r="O194">
            <v>44235</v>
          </cell>
          <cell r="P194">
            <v>44255</v>
          </cell>
          <cell r="Q194">
            <v>2190961</v>
          </cell>
          <cell r="R194">
            <v>44256</v>
          </cell>
          <cell r="S194">
            <v>44286</v>
          </cell>
          <cell r="T194">
            <v>2190961</v>
          </cell>
          <cell r="U194">
            <v>44287</v>
          </cell>
          <cell r="V194">
            <v>44316</v>
          </cell>
          <cell r="W194">
            <v>2190961</v>
          </cell>
          <cell r="X194">
            <v>44317</v>
          </cell>
          <cell r="Y194">
            <v>44347</v>
          </cell>
          <cell r="Z194">
            <v>219096</v>
          </cell>
          <cell r="AA194">
            <v>44348</v>
          </cell>
          <cell r="AB194">
            <v>44350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t="str">
            <v>Vicerrectoría Académica</v>
          </cell>
          <cell r="AX194" t="str">
            <v xml:space="preserve">WILSON FERNANDO SALGADO CIFUENTES </v>
          </cell>
          <cell r="AY194" t="str">
            <v>Decano de la Facultad de Ciencias Económicas</v>
          </cell>
          <cell r="AZ194">
            <v>164</v>
          </cell>
          <cell r="BA194">
            <v>44235</v>
          </cell>
          <cell r="BB194">
            <v>34178992</v>
          </cell>
          <cell r="BC194">
            <v>760</v>
          </cell>
          <cell r="BD194">
            <v>44235</v>
          </cell>
          <cell r="BE194">
            <v>8544748</v>
          </cell>
          <cell r="BF194" t="str">
            <v xml:space="preserve">NOTIFICADO </v>
          </cell>
          <cell r="BG194">
            <v>0</v>
          </cell>
          <cell r="BH194">
            <v>0</v>
          </cell>
          <cell r="BI194">
            <v>0</v>
          </cell>
          <cell r="BJ194">
            <v>0</v>
          </cell>
          <cell r="BK194">
            <v>0</v>
          </cell>
          <cell r="BL194">
            <v>0</v>
          </cell>
          <cell r="BM194">
            <v>0</v>
          </cell>
          <cell r="BN194">
            <v>0</v>
          </cell>
          <cell r="BO194">
            <v>0</v>
          </cell>
          <cell r="BP194">
            <v>0</v>
          </cell>
          <cell r="BQ194">
            <v>0</v>
          </cell>
          <cell r="BR194">
            <v>1121875719</v>
          </cell>
          <cell r="BS194">
            <v>44235</v>
          </cell>
          <cell r="BT194">
            <v>756</v>
          </cell>
          <cell r="BU194" t="str">
            <v>50038</v>
          </cell>
          <cell r="BV194">
            <v>0</v>
          </cell>
          <cell r="BW194">
            <v>0</v>
          </cell>
          <cell r="BX194">
            <v>0</v>
          </cell>
          <cell r="BY194">
            <v>0</v>
          </cell>
          <cell r="BZ194">
            <v>0</v>
          </cell>
          <cell r="CA194">
            <v>0</v>
          </cell>
          <cell r="CB194">
            <v>8559</v>
          </cell>
          <cell r="CC194" t="str">
            <v>M3</v>
          </cell>
        </row>
        <row r="195">
          <cell r="B195" t="str">
            <v>12600 DE 2021</v>
          </cell>
          <cell r="C195">
            <v>1121839635</v>
          </cell>
          <cell r="D195" t="str">
            <v>LAUREN GENITH ISAZA DOMINGUEZ</v>
          </cell>
          <cell r="E195" t="str">
            <v>Contrato de Prestación de Servicios Profesionales</v>
          </cell>
          <cell r="F195" t="str">
            <v>EL CONTRATISTA SE COMPROMETE CON LA UNIVERSIDAD DE LOS LLANOS A PRESTAR LOS SERVICIOS COMO PROFESIONAL EN FORMA EFICIENTE Y EFICAZ APOYANDO EL FORTALECIMIENTO PROCESO DE AUTOEVALUACIÓN EN EL PROGRAMA DE INGENIERÍA ELECTRÓNICA, EN EL MARCO DEL ASEGURAMIENTO DE LA CALIDAD ACADÉMICA</v>
          </cell>
          <cell r="G195">
            <v>44235</v>
          </cell>
          <cell r="H195">
            <v>8544748</v>
          </cell>
          <cell r="I195" t="str">
            <v>Tres (03) meses y veintisiete (27) días calendario</v>
          </cell>
          <cell r="J195">
            <v>44235</v>
          </cell>
          <cell r="K195">
            <v>44350</v>
          </cell>
          <cell r="L195" t="str">
            <v>NO APLICA</v>
          </cell>
          <cell r="M195">
            <v>5</v>
          </cell>
          <cell r="N195">
            <v>1752769</v>
          </cell>
          <cell r="O195">
            <v>44235</v>
          </cell>
          <cell r="P195">
            <v>44255</v>
          </cell>
          <cell r="Q195">
            <v>2190961</v>
          </cell>
          <cell r="R195">
            <v>44256</v>
          </cell>
          <cell r="S195">
            <v>44286</v>
          </cell>
          <cell r="T195">
            <v>2190961</v>
          </cell>
          <cell r="U195">
            <v>44287</v>
          </cell>
          <cell r="V195">
            <v>44316</v>
          </cell>
          <cell r="W195">
            <v>2190961</v>
          </cell>
          <cell r="X195">
            <v>44317</v>
          </cell>
          <cell r="Y195">
            <v>44347</v>
          </cell>
          <cell r="Z195">
            <v>219096</v>
          </cell>
          <cell r="AA195">
            <v>44348</v>
          </cell>
          <cell r="AB195">
            <v>44350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t="str">
            <v>Vicerrectoría Académica</v>
          </cell>
          <cell r="AX195" t="str">
            <v xml:space="preserve">OMAR YESID BELTRÁN GUTIÉRREZ </v>
          </cell>
          <cell r="AY195" t="str">
            <v>Decano de la Facultad de Ciencias Básicas e Ingeniería</v>
          </cell>
          <cell r="AZ195">
            <v>164</v>
          </cell>
          <cell r="BA195">
            <v>44235</v>
          </cell>
          <cell r="BB195">
            <v>34178992</v>
          </cell>
          <cell r="BC195">
            <v>761</v>
          </cell>
          <cell r="BD195">
            <v>44235</v>
          </cell>
          <cell r="BE195">
            <v>8544748</v>
          </cell>
          <cell r="BF195" t="str">
            <v xml:space="preserve">NOTIFICADO </v>
          </cell>
          <cell r="BG195">
            <v>0</v>
          </cell>
          <cell r="BH195">
            <v>0</v>
          </cell>
          <cell r="BI195">
            <v>0</v>
          </cell>
          <cell r="BJ195">
            <v>0</v>
          </cell>
          <cell r="BK195">
            <v>0</v>
          </cell>
          <cell r="BL195">
            <v>0</v>
          </cell>
          <cell r="BM195">
            <v>0</v>
          </cell>
          <cell r="BN195">
            <v>0</v>
          </cell>
          <cell r="BO195">
            <v>0</v>
          </cell>
          <cell r="BP195">
            <v>0</v>
          </cell>
          <cell r="BQ195">
            <v>0</v>
          </cell>
          <cell r="BR195">
            <v>1121839635</v>
          </cell>
          <cell r="BS195">
            <v>44235</v>
          </cell>
          <cell r="BT195">
            <v>756</v>
          </cell>
          <cell r="BU195" t="str">
            <v>50038</v>
          </cell>
          <cell r="BV195">
            <v>0</v>
          </cell>
          <cell r="BW195">
            <v>0</v>
          </cell>
          <cell r="BX195">
            <v>0</v>
          </cell>
          <cell r="BY195">
            <v>0</v>
          </cell>
          <cell r="BZ195">
            <v>0</v>
          </cell>
          <cell r="CA195">
            <v>0</v>
          </cell>
          <cell r="CB195">
            <v>7490</v>
          </cell>
          <cell r="CC195" t="str">
            <v>M6</v>
          </cell>
        </row>
        <row r="196">
          <cell r="B196" t="str">
            <v>12602 DE 2021</v>
          </cell>
          <cell r="C196">
            <v>1121830981</v>
          </cell>
          <cell r="D196" t="str">
            <v>LEIDY CAROLINA LEON RUIZ</v>
          </cell>
          <cell r="E196" t="str">
            <v>Contrato de Prestación de Servicios</v>
          </cell>
          <cell r="F196" t="str">
            <v>EL CONTRATISTA SE COMPROMETE CON LA UNIVERSIDAD DE LOS LLANOS A PRESTAR LOS SERVICIOS COMO TÉCNICO AUXILIAR EN ENFERMERÍA EN FORMA EFICIENTE Y EFICAZ APOYANDO EL FORTALECIMIENTO DE LOS DIFERENTES PROCESOS DE PROMOCIÓN Y FOMENTO DE ESTILOS DE VIDA SALUDABLES EN LA DIVISIÓN DE BIENESTAR UNIVERSITARIO.</v>
          </cell>
          <cell r="G196">
            <v>44235</v>
          </cell>
          <cell r="H196">
            <v>7511345</v>
          </cell>
          <cell r="I196" t="str">
            <v>Cuatro (04) meses y un (01) día calendario</v>
          </cell>
          <cell r="J196">
            <v>44235</v>
          </cell>
          <cell r="K196">
            <v>44355</v>
          </cell>
          <cell r="L196" t="str">
            <v>NO APLICA</v>
          </cell>
          <cell r="M196">
            <v>5</v>
          </cell>
          <cell r="N196">
            <v>1427776</v>
          </cell>
          <cell r="O196">
            <v>44235</v>
          </cell>
          <cell r="P196">
            <v>44255</v>
          </cell>
          <cell r="Q196">
            <v>1862317</v>
          </cell>
          <cell r="R196">
            <v>44256</v>
          </cell>
          <cell r="S196">
            <v>44286</v>
          </cell>
          <cell r="T196">
            <v>1862317</v>
          </cell>
          <cell r="U196">
            <v>44287</v>
          </cell>
          <cell r="V196">
            <v>44316</v>
          </cell>
          <cell r="W196">
            <v>1862317</v>
          </cell>
          <cell r="X196">
            <v>44317</v>
          </cell>
          <cell r="Y196">
            <v>44347</v>
          </cell>
          <cell r="Z196">
            <v>496618</v>
          </cell>
          <cell r="AA196">
            <v>44348</v>
          </cell>
          <cell r="AB196">
            <v>44355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t="str">
            <v>División de Bienestar Universitario</v>
          </cell>
          <cell r="AX196" t="str">
            <v>JUAN CARLOS PEÑA TIJO</v>
          </cell>
          <cell r="AY196" t="str">
            <v>Jefe de Oficina</v>
          </cell>
          <cell r="AZ196">
            <v>165</v>
          </cell>
          <cell r="BA196">
            <v>44235</v>
          </cell>
          <cell r="BB196">
            <v>254063841</v>
          </cell>
          <cell r="BC196">
            <v>763</v>
          </cell>
          <cell r="BD196">
            <v>44235</v>
          </cell>
          <cell r="BE196">
            <v>7511345</v>
          </cell>
          <cell r="BF196" t="str">
            <v xml:space="preserve">NOTIFICADO </v>
          </cell>
          <cell r="BG196">
            <v>0</v>
          </cell>
          <cell r="BH196">
            <v>0</v>
          </cell>
          <cell r="BI196">
            <v>0</v>
          </cell>
          <cell r="BJ196">
            <v>0</v>
          </cell>
          <cell r="BK196">
            <v>0</v>
          </cell>
          <cell r="BL196">
            <v>0</v>
          </cell>
          <cell r="BM196">
            <v>0</v>
          </cell>
          <cell r="BN196">
            <v>0</v>
          </cell>
          <cell r="BO196">
            <v>0</v>
          </cell>
          <cell r="BP196">
            <v>0</v>
          </cell>
          <cell r="BQ196">
            <v>0</v>
          </cell>
          <cell r="BR196">
            <v>1121830981</v>
          </cell>
          <cell r="BS196">
            <v>44235</v>
          </cell>
          <cell r="BT196">
            <v>677</v>
          </cell>
          <cell r="BU196" t="str">
            <v>44105</v>
          </cell>
          <cell r="BV196">
            <v>0</v>
          </cell>
          <cell r="BW196">
            <v>0</v>
          </cell>
          <cell r="BX196">
            <v>0</v>
          </cell>
          <cell r="BY196">
            <v>0</v>
          </cell>
          <cell r="BZ196">
            <v>0</v>
          </cell>
          <cell r="CA196">
            <v>0</v>
          </cell>
          <cell r="CB196">
            <v>7490</v>
          </cell>
          <cell r="CC196" t="str">
            <v>M6</v>
          </cell>
        </row>
        <row r="197">
          <cell r="B197" t="str">
            <v>12603 DE 2021</v>
          </cell>
          <cell r="C197">
            <v>1121875622</v>
          </cell>
          <cell r="D197" t="str">
            <v>ANGELICA MARIA CASTRO VACA</v>
          </cell>
          <cell r="E197" t="str">
            <v xml:space="preserve">Contrato de Prestación de Servicios </v>
          </cell>
          <cell r="F197" t="str">
            <v>EL CONTRATISTA SE COMPROMETE CON LA UNIVERSIDAD DE LOS LLANOS A PRESTAR LOS SERVICIOS COMO AUXILIAR EN ENFERMERÍA EN FORMA EFICIENTE Y EFICAZ APOYANDO EL FORTALECIMIENTO DE LOS DIFERENTES PROCESOS DE PROMOCIÓN Y FOMENTO DE ESTILOS DE VIDA SALUDABLES EN LA DIVISIÓN DE BIENESTAR UNIVERSITARIO.</v>
          </cell>
          <cell r="G197">
            <v>44235</v>
          </cell>
          <cell r="H197">
            <v>7511345</v>
          </cell>
          <cell r="I197" t="str">
            <v>Cuatro (04) meses y un (01) día calendario</v>
          </cell>
          <cell r="J197">
            <v>44235</v>
          </cell>
          <cell r="K197">
            <v>44355</v>
          </cell>
          <cell r="L197" t="str">
            <v>NO APLICA</v>
          </cell>
          <cell r="M197">
            <v>5</v>
          </cell>
          <cell r="N197">
            <v>1427776</v>
          </cell>
          <cell r="O197">
            <v>44235</v>
          </cell>
          <cell r="P197">
            <v>44255</v>
          </cell>
          <cell r="Q197">
            <v>1862317</v>
          </cell>
          <cell r="R197">
            <v>44256</v>
          </cell>
          <cell r="S197">
            <v>44286</v>
          </cell>
          <cell r="T197">
            <v>1862317</v>
          </cell>
          <cell r="U197">
            <v>44287</v>
          </cell>
          <cell r="V197">
            <v>44316</v>
          </cell>
          <cell r="W197">
            <v>1862317</v>
          </cell>
          <cell r="X197">
            <v>44317</v>
          </cell>
          <cell r="Y197">
            <v>44347</v>
          </cell>
          <cell r="Z197">
            <v>496618</v>
          </cell>
          <cell r="AA197">
            <v>44348</v>
          </cell>
          <cell r="AB197">
            <v>44355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t="str">
            <v>División de Bienestar Universitario</v>
          </cell>
          <cell r="AX197" t="str">
            <v>JUAN CARLOS PEÑA TIJO</v>
          </cell>
          <cell r="AY197" t="str">
            <v>Jefe de Oficina</v>
          </cell>
          <cell r="AZ197">
            <v>165</v>
          </cell>
          <cell r="BA197">
            <v>44235</v>
          </cell>
          <cell r="BB197">
            <v>254063841</v>
          </cell>
          <cell r="BC197">
            <v>764</v>
          </cell>
          <cell r="BD197">
            <v>44235</v>
          </cell>
          <cell r="BE197">
            <v>7511345</v>
          </cell>
          <cell r="BF197" t="str">
            <v xml:space="preserve">NOTIFICADO </v>
          </cell>
          <cell r="BG197">
            <v>0</v>
          </cell>
          <cell r="BH197">
            <v>0</v>
          </cell>
          <cell r="BI197">
            <v>0</v>
          </cell>
          <cell r="BJ197">
            <v>0</v>
          </cell>
          <cell r="BK197">
            <v>0</v>
          </cell>
          <cell r="BL197">
            <v>0</v>
          </cell>
          <cell r="BM197">
            <v>0</v>
          </cell>
          <cell r="BN197">
            <v>0</v>
          </cell>
          <cell r="BO197">
            <v>0</v>
          </cell>
          <cell r="BP197">
            <v>0</v>
          </cell>
          <cell r="BQ197">
            <v>0</v>
          </cell>
          <cell r="BR197">
            <v>1121875622</v>
          </cell>
          <cell r="BS197">
            <v>44235</v>
          </cell>
          <cell r="BT197">
            <v>677</v>
          </cell>
          <cell r="BU197" t="str">
            <v>44105</v>
          </cell>
          <cell r="BV197">
            <v>0</v>
          </cell>
          <cell r="BW197">
            <v>0</v>
          </cell>
          <cell r="BX197">
            <v>0</v>
          </cell>
          <cell r="BY197">
            <v>0</v>
          </cell>
          <cell r="BZ197">
            <v>0</v>
          </cell>
          <cell r="CA197">
            <v>0</v>
          </cell>
          <cell r="CB197">
            <v>8299</v>
          </cell>
          <cell r="CC197" t="str">
            <v>M6</v>
          </cell>
        </row>
        <row r="198">
          <cell r="B198" t="str">
            <v>12604 DE 2021</v>
          </cell>
          <cell r="C198">
            <v>1121924453</v>
          </cell>
          <cell r="D198" t="str">
            <v>JESICA ANDREA DIAZ BEJARANO</v>
          </cell>
          <cell r="E198" t="str">
            <v xml:space="preserve">Contrato de Prestación de Servicios </v>
          </cell>
          <cell r="F198" t="str">
            <v>EL CONTRATISTA SE COMPROMETE CON LA UNIVERSIDAD DE LOS LLANOS A PRESTAR LOS SERVICIOS COMO AUXILIAR EN ENFERMERÍA EN FORMA EFICIENTE Y EFICAZ APOYANDO EL FORTALECIMIENTO DE LOS DIFERENTES PROCESOS DE PROMOCIÓN Y FOMENTO DE ESTILOS DE VIDA SALUDABLES EN LA DIVISIÓN DE BIENESTAR UNIVERSITARIO.</v>
          </cell>
          <cell r="G198">
            <v>44235</v>
          </cell>
          <cell r="H198">
            <v>7511345</v>
          </cell>
          <cell r="I198" t="str">
            <v>Cuatro (04) meses y un (01) día calendario</v>
          </cell>
          <cell r="J198">
            <v>44235</v>
          </cell>
          <cell r="K198">
            <v>44355</v>
          </cell>
          <cell r="L198" t="str">
            <v>NO APLICA</v>
          </cell>
          <cell r="M198">
            <v>5</v>
          </cell>
          <cell r="N198">
            <v>1427776</v>
          </cell>
          <cell r="O198">
            <v>44235</v>
          </cell>
          <cell r="P198">
            <v>44255</v>
          </cell>
          <cell r="Q198">
            <v>1862317</v>
          </cell>
          <cell r="R198">
            <v>44256</v>
          </cell>
          <cell r="S198">
            <v>44286</v>
          </cell>
          <cell r="T198">
            <v>1862317</v>
          </cell>
          <cell r="U198">
            <v>44287</v>
          </cell>
          <cell r="V198">
            <v>44316</v>
          </cell>
          <cell r="W198">
            <v>1862317</v>
          </cell>
          <cell r="X198">
            <v>44317</v>
          </cell>
          <cell r="Y198">
            <v>44347</v>
          </cell>
          <cell r="Z198">
            <v>496618</v>
          </cell>
          <cell r="AA198">
            <v>44348</v>
          </cell>
          <cell r="AB198">
            <v>44355</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t="str">
            <v>División de Bienestar Universitario</v>
          </cell>
          <cell r="AX198" t="str">
            <v>JUAN CARLOS PEÑA TIJO</v>
          </cell>
          <cell r="AY198" t="str">
            <v>Jefe de Oficina</v>
          </cell>
          <cell r="AZ198">
            <v>165</v>
          </cell>
          <cell r="BA198">
            <v>44235</v>
          </cell>
          <cell r="BB198">
            <v>254063841</v>
          </cell>
          <cell r="BC198">
            <v>765</v>
          </cell>
          <cell r="BD198">
            <v>44235</v>
          </cell>
          <cell r="BE198">
            <v>7511345</v>
          </cell>
          <cell r="BF198" t="str">
            <v xml:space="preserve">NOTIFICADO </v>
          </cell>
          <cell r="BG198">
            <v>0</v>
          </cell>
          <cell r="BH198">
            <v>0</v>
          </cell>
          <cell r="BI198">
            <v>0</v>
          </cell>
          <cell r="BJ198">
            <v>0</v>
          </cell>
          <cell r="BK198">
            <v>0</v>
          </cell>
          <cell r="BL198">
            <v>0</v>
          </cell>
          <cell r="BM198">
            <v>0</v>
          </cell>
          <cell r="BN198">
            <v>0</v>
          </cell>
          <cell r="BO198">
            <v>0</v>
          </cell>
          <cell r="BP198">
            <v>0</v>
          </cell>
          <cell r="BQ198">
            <v>0</v>
          </cell>
          <cell r="BR198">
            <v>1121924453</v>
          </cell>
          <cell r="BS198">
            <v>44235</v>
          </cell>
          <cell r="BT198">
            <v>677</v>
          </cell>
          <cell r="BU198" t="str">
            <v>44105</v>
          </cell>
          <cell r="BV198">
            <v>0</v>
          </cell>
          <cell r="BW198">
            <v>0</v>
          </cell>
          <cell r="BX198">
            <v>0</v>
          </cell>
          <cell r="BY198">
            <v>0</v>
          </cell>
          <cell r="BZ198">
            <v>0</v>
          </cell>
          <cell r="CA198">
            <v>0</v>
          </cell>
          <cell r="CB198">
            <v>8299</v>
          </cell>
          <cell r="CC198" t="str">
            <v>M6</v>
          </cell>
        </row>
        <row r="199">
          <cell r="B199" t="str">
            <v>12610 DE 2021</v>
          </cell>
          <cell r="C199">
            <v>1121863902</v>
          </cell>
          <cell r="D199" t="str">
            <v>JUAN DAVID ROJAS ARANGO</v>
          </cell>
          <cell r="E199" t="str">
            <v>Contrato de Prestación de Servicios</v>
          </cell>
          <cell r="F199" t="str">
            <v>EL CONTRATISTA SE COMPROMETE CON LA UNIVERSIDAD DE LOS LLANOS A PRESTAR LOS SERVICIOS EN FORMA EFICIENTE Y EFICAZ APOYANDO EL FORTALECIMIENTO DE LOS DIFERENTES PROCESOS EN LA DISCIPLINA DE FUTBOL, EN LA DIVISIÓN DE BIENESTAR UNIVERSITARIO.</v>
          </cell>
          <cell r="G199">
            <v>44235</v>
          </cell>
          <cell r="H199">
            <v>7325114</v>
          </cell>
          <cell r="I199" t="str">
            <v>Tres (03) meses y veintiocho (28) días calendario</v>
          </cell>
          <cell r="J199">
            <v>44235</v>
          </cell>
          <cell r="K199">
            <v>44351</v>
          </cell>
          <cell r="L199" t="str">
            <v>NO APLICA</v>
          </cell>
          <cell r="M199">
            <v>5</v>
          </cell>
          <cell r="N199">
            <v>1489854</v>
          </cell>
          <cell r="O199">
            <v>44235</v>
          </cell>
          <cell r="P199">
            <v>44255</v>
          </cell>
          <cell r="Q199">
            <v>1862317</v>
          </cell>
          <cell r="R199">
            <v>44256</v>
          </cell>
          <cell r="S199">
            <v>44286</v>
          </cell>
          <cell r="T199">
            <v>1862317</v>
          </cell>
          <cell r="U199">
            <v>44287</v>
          </cell>
          <cell r="V199">
            <v>44316</v>
          </cell>
          <cell r="W199">
            <v>1862317</v>
          </cell>
          <cell r="X199">
            <v>44317</v>
          </cell>
          <cell r="Y199">
            <v>44347</v>
          </cell>
          <cell r="Z199">
            <v>248309</v>
          </cell>
          <cell r="AA199">
            <v>44348</v>
          </cell>
          <cell r="AB199">
            <v>44351</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t="str">
            <v>División de Bienestar Universitario</v>
          </cell>
          <cell r="AX199" t="str">
            <v>JUAN CARLOS PEÑA TIJO</v>
          </cell>
          <cell r="AY199" t="str">
            <v>Jefe de Oficina</v>
          </cell>
          <cell r="AZ199">
            <v>165</v>
          </cell>
          <cell r="BA199">
            <v>44235</v>
          </cell>
          <cell r="BB199">
            <v>254063841</v>
          </cell>
          <cell r="BC199">
            <v>772</v>
          </cell>
          <cell r="BD199">
            <v>44235</v>
          </cell>
          <cell r="BE199">
            <v>7325114</v>
          </cell>
          <cell r="BF199" t="str">
            <v xml:space="preserve">NOTIFICADO </v>
          </cell>
          <cell r="BG199">
            <v>0</v>
          </cell>
          <cell r="BH199">
            <v>0</v>
          </cell>
          <cell r="BI199">
            <v>0</v>
          </cell>
          <cell r="BJ199">
            <v>0</v>
          </cell>
          <cell r="BK199">
            <v>0</v>
          </cell>
          <cell r="BL199">
            <v>0</v>
          </cell>
          <cell r="BM199">
            <v>0</v>
          </cell>
          <cell r="BN199">
            <v>0</v>
          </cell>
          <cell r="BO199">
            <v>0</v>
          </cell>
          <cell r="BP199">
            <v>0</v>
          </cell>
          <cell r="BQ199">
            <v>0</v>
          </cell>
          <cell r="BR199">
            <v>1121863902</v>
          </cell>
          <cell r="BS199">
            <v>44235</v>
          </cell>
          <cell r="BT199">
            <v>677</v>
          </cell>
          <cell r="BU199" t="str">
            <v>44105</v>
          </cell>
          <cell r="BV199">
            <v>0</v>
          </cell>
          <cell r="BW199">
            <v>0</v>
          </cell>
          <cell r="BX199">
            <v>0</v>
          </cell>
          <cell r="BY199">
            <v>0</v>
          </cell>
          <cell r="BZ199">
            <v>0</v>
          </cell>
          <cell r="CA199">
            <v>0</v>
          </cell>
          <cell r="CB199">
            <v>8552</v>
          </cell>
          <cell r="CC199" t="str">
            <v>M3</v>
          </cell>
        </row>
        <row r="200">
          <cell r="B200" t="str">
            <v>12619 DE 2021</v>
          </cell>
          <cell r="C200">
            <v>86082485</v>
          </cell>
          <cell r="D200" t="str">
            <v>CAMILO HUMBERTO RIVERA JIMENEZ</v>
          </cell>
          <cell r="E200" t="str">
            <v>Contrato de Prestación de Servicios</v>
          </cell>
          <cell r="F200" t="str">
            <v>EL CONTRATISTA SE COMPROMETE CON LA UNIVERSIDAD DE LOS LLANOS A PRESTAR LOS SERVICIOS COMO TÉCNICO EN FORMA EFICIENTE Y EFICAZ APOYANDO EL FORTALECIMIENTO DE LOS DIFERENTES PROCESOS DE CONTROL DE ELEMENTOS ARTÍSTICOS Y DEPORTIVOS EN LA DIVISIÓN DE BIENESTAR UNIVERSITARIO.</v>
          </cell>
          <cell r="G200">
            <v>44235</v>
          </cell>
          <cell r="H200">
            <v>7325114</v>
          </cell>
          <cell r="I200" t="str">
            <v>Tres (03) meses y veintiocho (28) días calendario</v>
          </cell>
          <cell r="J200">
            <v>44235</v>
          </cell>
          <cell r="K200">
            <v>44351</v>
          </cell>
          <cell r="L200" t="str">
            <v>NO APLICA</v>
          </cell>
          <cell r="M200">
            <v>5</v>
          </cell>
          <cell r="N200">
            <v>1489854</v>
          </cell>
          <cell r="O200">
            <v>44235</v>
          </cell>
          <cell r="P200">
            <v>44255</v>
          </cell>
          <cell r="Q200">
            <v>1862317</v>
          </cell>
          <cell r="R200">
            <v>44256</v>
          </cell>
          <cell r="S200">
            <v>44286</v>
          </cell>
          <cell r="T200">
            <v>1862317</v>
          </cell>
          <cell r="U200">
            <v>44287</v>
          </cell>
          <cell r="V200">
            <v>44316</v>
          </cell>
          <cell r="W200">
            <v>1862317</v>
          </cell>
          <cell r="X200">
            <v>44317</v>
          </cell>
          <cell r="Y200">
            <v>44347</v>
          </cell>
          <cell r="Z200">
            <v>248309</v>
          </cell>
          <cell r="AA200">
            <v>44348</v>
          </cell>
          <cell r="AB200">
            <v>44351</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t="str">
            <v>División de Bienestar Universitario</v>
          </cell>
          <cell r="AX200" t="str">
            <v>JUAN CARLOS PEÑA TIJO</v>
          </cell>
          <cell r="AY200" t="str">
            <v>Jefe de Oficina</v>
          </cell>
          <cell r="AZ200">
            <v>165</v>
          </cell>
          <cell r="BA200">
            <v>44235</v>
          </cell>
          <cell r="BB200">
            <v>254063841</v>
          </cell>
          <cell r="BC200">
            <v>781</v>
          </cell>
          <cell r="BD200">
            <v>44235</v>
          </cell>
          <cell r="BE200">
            <v>7325114</v>
          </cell>
          <cell r="BF200" t="str">
            <v xml:space="preserve">NOTIFICADO </v>
          </cell>
          <cell r="BG200">
            <v>0</v>
          </cell>
          <cell r="BH200">
            <v>0</v>
          </cell>
          <cell r="BI200">
            <v>0</v>
          </cell>
          <cell r="BJ200">
            <v>0</v>
          </cell>
          <cell r="BK200">
            <v>0</v>
          </cell>
          <cell r="BL200">
            <v>0</v>
          </cell>
          <cell r="BM200">
            <v>0</v>
          </cell>
          <cell r="BN200">
            <v>0</v>
          </cell>
          <cell r="BO200">
            <v>0</v>
          </cell>
          <cell r="BP200">
            <v>0</v>
          </cell>
          <cell r="BQ200">
            <v>0</v>
          </cell>
          <cell r="BR200">
            <v>86082485</v>
          </cell>
          <cell r="BS200">
            <v>44235</v>
          </cell>
          <cell r="BT200">
            <v>677</v>
          </cell>
          <cell r="BU200" t="str">
            <v>44105</v>
          </cell>
          <cell r="BV200">
            <v>0</v>
          </cell>
          <cell r="BW200">
            <v>0</v>
          </cell>
          <cell r="BX200">
            <v>0</v>
          </cell>
          <cell r="BY200">
            <v>0</v>
          </cell>
          <cell r="BZ200">
            <v>0</v>
          </cell>
          <cell r="CA200">
            <v>0</v>
          </cell>
          <cell r="CB200">
            <v>8299</v>
          </cell>
          <cell r="CC200" t="str">
            <v>M6</v>
          </cell>
        </row>
        <row r="201">
          <cell r="B201" t="str">
            <v>12621 DE 2021</v>
          </cell>
          <cell r="C201">
            <v>86071191</v>
          </cell>
          <cell r="D201" t="str">
            <v>JOSE WILMER SOLAQUE RIVEROS</v>
          </cell>
          <cell r="E201" t="str">
            <v>Contrato de Prestación de Servicios</v>
          </cell>
          <cell r="F201"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201">
            <v>44235</v>
          </cell>
          <cell r="H201">
            <v>10341335</v>
          </cell>
          <cell r="I201" t="str">
            <v>Tres (03) meses y veintiocho (28) días calendario</v>
          </cell>
          <cell r="J201">
            <v>44235</v>
          </cell>
          <cell r="K201">
            <v>44351</v>
          </cell>
          <cell r="L201" t="str">
            <v>NO APLICA</v>
          </cell>
          <cell r="M201">
            <v>5</v>
          </cell>
          <cell r="N201">
            <v>2103322</v>
          </cell>
          <cell r="O201">
            <v>44235</v>
          </cell>
          <cell r="P201">
            <v>44255</v>
          </cell>
          <cell r="Q201">
            <v>2629153</v>
          </cell>
          <cell r="R201">
            <v>44256</v>
          </cell>
          <cell r="S201">
            <v>44286</v>
          </cell>
          <cell r="T201">
            <v>2629153</v>
          </cell>
          <cell r="U201">
            <v>44287</v>
          </cell>
          <cell r="V201">
            <v>44316</v>
          </cell>
          <cell r="W201">
            <v>2629153</v>
          </cell>
          <cell r="X201">
            <v>44317</v>
          </cell>
          <cell r="Y201">
            <v>44347</v>
          </cell>
          <cell r="Z201">
            <v>350554</v>
          </cell>
          <cell r="AA201">
            <v>44348</v>
          </cell>
          <cell r="AB201">
            <v>44351</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t="str">
            <v>División de Bienestar Universitario</v>
          </cell>
          <cell r="AX201" t="str">
            <v>JUAN CARLOS PEÑA TIJO</v>
          </cell>
          <cell r="AY201" t="str">
            <v>Jefe de Oficina</v>
          </cell>
          <cell r="AZ201">
            <v>165</v>
          </cell>
          <cell r="BA201">
            <v>44235</v>
          </cell>
          <cell r="BB201">
            <v>254063841</v>
          </cell>
          <cell r="BC201">
            <v>783</v>
          </cell>
          <cell r="BD201">
            <v>44235</v>
          </cell>
          <cell r="BE201">
            <v>10341335</v>
          </cell>
          <cell r="BF201" t="str">
            <v xml:space="preserve">NOTIFICADO </v>
          </cell>
          <cell r="BG201">
            <v>0</v>
          </cell>
          <cell r="BH201">
            <v>0</v>
          </cell>
          <cell r="BI201">
            <v>0</v>
          </cell>
          <cell r="BJ201">
            <v>0</v>
          </cell>
          <cell r="BK201">
            <v>0</v>
          </cell>
          <cell r="BL201">
            <v>0</v>
          </cell>
          <cell r="BM201">
            <v>0</v>
          </cell>
          <cell r="BN201">
            <v>0</v>
          </cell>
          <cell r="BO201">
            <v>0</v>
          </cell>
          <cell r="BP201">
            <v>0</v>
          </cell>
          <cell r="BQ201">
            <v>0</v>
          </cell>
          <cell r="BR201">
            <v>86071191.5</v>
          </cell>
          <cell r="BS201">
            <v>44235</v>
          </cell>
          <cell r="BT201">
            <v>677</v>
          </cell>
          <cell r="BU201" t="str">
            <v>44105</v>
          </cell>
          <cell r="BV201">
            <v>0</v>
          </cell>
          <cell r="BW201">
            <v>0</v>
          </cell>
          <cell r="BX201">
            <v>0</v>
          </cell>
          <cell r="BY201">
            <v>0</v>
          </cell>
          <cell r="BZ201">
            <v>0</v>
          </cell>
          <cell r="CA201">
            <v>0</v>
          </cell>
          <cell r="CB201">
            <v>8559</v>
          </cell>
          <cell r="CC201" t="str">
            <v>M3</v>
          </cell>
        </row>
        <row r="202">
          <cell r="B202" t="str">
            <v>12623 DE 2021</v>
          </cell>
          <cell r="C202">
            <v>40329056</v>
          </cell>
          <cell r="D202" t="str">
            <v xml:space="preserve">PAOLA ANDREA SIERRA OBANDO </v>
          </cell>
          <cell r="E202" t="str">
            <v>Contrato de Prestación de Servicios</v>
          </cell>
          <cell r="F202"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202">
            <v>44235</v>
          </cell>
          <cell r="H202">
            <v>10341335</v>
          </cell>
          <cell r="I202" t="str">
            <v>Tres (03) meses y veintiocho (28) días calendario</v>
          </cell>
          <cell r="J202">
            <v>44235</v>
          </cell>
          <cell r="K202">
            <v>44351</v>
          </cell>
          <cell r="L202" t="str">
            <v>NO APLICA</v>
          </cell>
          <cell r="M202">
            <v>5</v>
          </cell>
          <cell r="N202">
            <v>2103322</v>
          </cell>
          <cell r="O202">
            <v>44235</v>
          </cell>
          <cell r="P202">
            <v>44255</v>
          </cell>
          <cell r="Q202">
            <v>2629153</v>
          </cell>
          <cell r="R202">
            <v>44256</v>
          </cell>
          <cell r="S202">
            <v>44286</v>
          </cell>
          <cell r="T202">
            <v>2629153</v>
          </cell>
          <cell r="U202">
            <v>44287</v>
          </cell>
          <cell r="V202">
            <v>44316</v>
          </cell>
          <cell r="W202">
            <v>2629153</v>
          </cell>
          <cell r="X202">
            <v>44317</v>
          </cell>
          <cell r="Y202">
            <v>44347</v>
          </cell>
          <cell r="Z202">
            <v>350554</v>
          </cell>
          <cell r="AA202">
            <v>44348</v>
          </cell>
          <cell r="AB202">
            <v>44351</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t="str">
            <v>División de Bienestar Universitario</v>
          </cell>
          <cell r="AX202" t="str">
            <v>JUAN CARLOS PEÑA TIJO</v>
          </cell>
          <cell r="AY202" t="str">
            <v>Jefe de Oficina</v>
          </cell>
          <cell r="AZ202">
            <v>165</v>
          </cell>
          <cell r="BA202">
            <v>44235</v>
          </cell>
          <cell r="BB202">
            <v>254063841</v>
          </cell>
          <cell r="BC202">
            <v>785</v>
          </cell>
          <cell r="BD202">
            <v>44235</v>
          </cell>
          <cell r="BE202">
            <v>10341335</v>
          </cell>
          <cell r="BF202" t="str">
            <v xml:space="preserve">NOTIFICADO </v>
          </cell>
          <cell r="BG202">
            <v>0</v>
          </cell>
          <cell r="BH202">
            <v>0</v>
          </cell>
          <cell r="BI202">
            <v>0</v>
          </cell>
          <cell r="BJ202">
            <v>0</v>
          </cell>
          <cell r="BK202">
            <v>0</v>
          </cell>
          <cell r="BL202">
            <v>0</v>
          </cell>
          <cell r="BM202">
            <v>0</v>
          </cell>
          <cell r="BN202">
            <v>0</v>
          </cell>
          <cell r="BO202">
            <v>0</v>
          </cell>
          <cell r="BP202">
            <v>0</v>
          </cell>
          <cell r="BQ202">
            <v>0</v>
          </cell>
          <cell r="BR202">
            <v>40329056</v>
          </cell>
          <cell r="BS202">
            <v>44235</v>
          </cell>
          <cell r="BT202">
            <v>677</v>
          </cell>
          <cell r="BU202" t="str">
            <v>44105</v>
          </cell>
          <cell r="BV202">
            <v>0</v>
          </cell>
          <cell r="BW202">
            <v>0</v>
          </cell>
          <cell r="BX202">
            <v>0</v>
          </cell>
          <cell r="BY202">
            <v>0</v>
          </cell>
          <cell r="BZ202">
            <v>0</v>
          </cell>
          <cell r="CA202">
            <v>0</v>
          </cell>
          <cell r="CB202">
            <v>8560</v>
          </cell>
          <cell r="CC202" t="str">
            <v>M5</v>
          </cell>
        </row>
        <row r="203">
          <cell r="B203" t="str">
            <v>12627 DE 2021</v>
          </cell>
          <cell r="C203">
            <v>80178139</v>
          </cell>
          <cell r="D203" t="str">
            <v>ANDRES MANTILLA MELUK</v>
          </cell>
          <cell r="E203" t="str">
            <v>Contrato de Prestación de Servicios Profesionales</v>
          </cell>
          <cell r="F203" t="str">
            <v>EL CONTRATISTA SE COMPROMETE CON LA UNIVERSIDAD DE LOS LLANOS A PRESTAR LOS SERVICIOS COMO PROFESIONAL EN FORMA EFICIENTE Y EFICAZ APOYANDO EL FORTALECIMIENTO DE LOS DIFERENTES PROCESOS DE LA DIRECCIÓN GENERAL DE PROYECCIÓN SOCIAL.</v>
          </cell>
          <cell r="G203">
            <v>44235</v>
          </cell>
          <cell r="H203">
            <v>12882850</v>
          </cell>
          <cell r="I203" t="str">
            <v>Cuatro (04) meses y veintisiete (27) días calendario</v>
          </cell>
          <cell r="J203">
            <v>44235</v>
          </cell>
          <cell r="K203">
            <v>44381</v>
          </cell>
          <cell r="L203" t="str">
            <v>NO APLICA</v>
          </cell>
          <cell r="M203">
            <v>6</v>
          </cell>
          <cell r="N203">
            <v>2015684</v>
          </cell>
          <cell r="O203">
            <v>44235</v>
          </cell>
          <cell r="P203">
            <v>44255</v>
          </cell>
          <cell r="Q203">
            <v>2629153</v>
          </cell>
          <cell r="R203">
            <v>44256</v>
          </cell>
          <cell r="S203">
            <v>44286</v>
          </cell>
          <cell r="T203">
            <v>2629153</v>
          </cell>
          <cell r="U203">
            <v>44287</v>
          </cell>
          <cell r="V203">
            <v>44316</v>
          </cell>
          <cell r="W203">
            <v>2629153</v>
          </cell>
          <cell r="X203">
            <v>44317</v>
          </cell>
          <cell r="Y203">
            <v>44347</v>
          </cell>
          <cell r="Z203">
            <v>2629153</v>
          </cell>
          <cell r="AA203">
            <v>44348</v>
          </cell>
          <cell r="AB203">
            <v>44377</v>
          </cell>
          <cell r="AC203">
            <v>350554</v>
          </cell>
          <cell r="AD203">
            <v>44378</v>
          </cell>
          <cell r="AE203">
            <v>44381</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t="str">
            <v>Dirección General de Proyección Social</v>
          </cell>
          <cell r="AX203" t="str">
            <v>MARCO AURELIO TORRES MORA</v>
          </cell>
          <cell r="AY203" t="str">
            <v>En Funciones de Director Técnico de Proyección Social</v>
          </cell>
          <cell r="AZ203">
            <v>163</v>
          </cell>
          <cell r="BA203">
            <v>44235</v>
          </cell>
          <cell r="BB203">
            <v>27912845</v>
          </cell>
          <cell r="BC203">
            <v>789</v>
          </cell>
          <cell r="BD203">
            <v>44235</v>
          </cell>
          <cell r="BE203">
            <v>12882850</v>
          </cell>
          <cell r="BF203" t="str">
            <v xml:space="preserve">NOTIFICADO </v>
          </cell>
          <cell r="BG203">
            <v>0</v>
          </cell>
          <cell r="BH203">
            <v>0</v>
          </cell>
          <cell r="BI203">
            <v>0</v>
          </cell>
          <cell r="BJ203">
            <v>0</v>
          </cell>
          <cell r="BK203">
            <v>0</v>
          </cell>
          <cell r="BL203">
            <v>0</v>
          </cell>
          <cell r="BM203">
            <v>0</v>
          </cell>
          <cell r="BN203">
            <v>0</v>
          </cell>
          <cell r="BO203">
            <v>0</v>
          </cell>
          <cell r="BP203">
            <v>0</v>
          </cell>
          <cell r="BQ203">
            <v>0</v>
          </cell>
          <cell r="BR203">
            <v>80178139</v>
          </cell>
          <cell r="BS203">
            <v>44235</v>
          </cell>
          <cell r="BT203">
            <v>759</v>
          </cell>
          <cell r="BU203" t="str">
            <v>50040</v>
          </cell>
          <cell r="BV203">
            <v>0</v>
          </cell>
          <cell r="BW203">
            <v>0</v>
          </cell>
          <cell r="BX203">
            <v>0</v>
          </cell>
          <cell r="BY203">
            <v>0</v>
          </cell>
          <cell r="BZ203">
            <v>0</v>
          </cell>
          <cell r="CA203">
            <v>0</v>
          </cell>
          <cell r="CB203">
            <v>7490</v>
          </cell>
          <cell r="CC203" t="str">
            <v>M6</v>
          </cell>
        </row>
        <row r="204">
          <cell r="B204" t="str">
            <v>12629 DE 2021</v>
          </cell>
          <cell r="C204">
            <v>1121873459</v>
          </cell>
          <cell r="D204" t="str">
            <v>YEIMY TATIANA GUEVARA ROJAS</v>
          </cell>
          <cell r="E204" t="str">
            <v>Contrato de Prestación de Servicios Profesionales</v>
          </cell>
          <cell r="F204" t="str">
            <v>EL CONTRATISTA SE COMPROMETE CON LA UNIVERSIDAD DE LOS LLANOS A PRESTAR LOS SERVICIOS COMO PROFESIONAL EN FORMA EFICIENTE Y EFICAZ APOYANDO A LA SUPERVISIÓN EN EL COMPONENTE JURÍDICO DEL PROYECTO "INVESTIGACIÓN DE LA TRANSFORMACIÓN PRODUCTIVA DEL SUELO DE ALTILLANURA MEDIANTE LA PRODUCCIÓN DE CERDOS DE ENGORDE A CAMPO ABIERTO, EN PREDIOS DE PEQUEÑOS Y MEDIANOS PRODUCTORES, GENERANDO EMPODERAMIENTO DE LA MUJER EN PUERTO LÓPEZ", APROBADO POR EL OCAD DEL FCTEI DEL SGR, MEDIANTE ACUERDO NO. 89 DE 2020, BAJO EL CÓDIGO BPIN 2019000100057.</v>
          </cell>
          <cell r="G204">
            <v>44237</v>
          </cell>
          <cell r="H204">
            <v>13250000</v>
          </cell>
          <cell r="I204" t="str">
            <v xml:space="preserve">Diez (10) meses </v>
          </cell>
          <cell r="J204">
            <v>44237</v>
          </cell>
          <cell r="K204">
            <v>44539</v>
          </cell>
          <cell r="L204" t="str">
            <v>NO APLICA</v>
          </cell>
          <cell r="M204">
            <v>11</v>
          </cell>
          <cell r="N204">
            <v>927500</v>
          </cell>
          <cell r="O204">
            <v>44237</v>
          </cell>
          <cell r="P204">
            <v>44255</v>
          </cell>
          <cell r="Q204">
            <v>1325000</v>
          </cell>
          <cell r="R204">
            <v>44256</v>
          </cell>
          <cell r="S204">
            <v>44286</v>
          </cell>
          <cell r="T204">
            <v>265000</v>
          </cell>
          <cell r="U204">
            <v>44287</v>
          </cell>
          <cell r="V204">
            <v>44292</v>
          </cell>
          <cell r="W204">
            <v>0</v>
          </cell>
          <cell r="X204">
            <v>44317</v>
          </cell>
          <cell r="Y204">
            <v>44347</v>
          </cell>
          <cell r="Z204">
            <v>0</v>
          </cell>
          <cell r="AA204">
            <v>44348</v>
          </cell>
          <cell r="AB204">
            <v>44377</v>
          </cell>
          <cell r="AC204">
            <v>0</v>
          </cell>
          <cell r="AD204">
            <v>44378</v>
          </cell>
          <cell r="AE204">
            <v>44408</v>
          </cell>
          <cell r="AF204">
            <v>0</v>
          </cell>
          <cell r="AG204">
            <v>44409</v>
          </cell>
          <cell r="AH204">
            <v>44439</v>
          </cell>
          <cell r="AI204">
            <v>0</v>
          </cell>
          <cell r="AJ204">
            <v>44440</v>
          </cell>
          <cell r="AK204">
            <v>44469</v>
          </cell>
          <cell r="AL204">
            <v>0</v>
          </cell>
          <cell r="AM204">
            <v>44470</v>
          </cell>
          <cell r="AN204">
            <v>44500</v>
          </cell>
          <cell r="AO204">
            <v>0</v>
          </cell>
          <cell r="AP204">
            <v>44501</v>
          </cell>
          <cell r="AQ204">
            <v>44530</v>
          </cell>
          <cell r="AR204">
            <v>0</v>
          </cell>
          <cell r="AS204">
            <v>44531</v>
          </cell>
          <cell r="AT204">
            <v>44539</v>
          </cell>
          <cell r="AU204">
            <v>0</v>
          </cell>
          <cell r="AV204">
            <v>0</v>
          </cell>
          <cell r="AW204" t="str">
            <v>Facultad de Ciencias Agropecuarias y Recursos Naturales</v>
          </cell>
          <cell r="AX204" t="str">
            <v>VICTOR LIBARDO HURTADO NERY</v>
          </cell>
          <cell r="AY204" t="str">
            <v>Docente de planta de la Universidad de los Llanos</v>
          </cell>
          <cell r="AZ204">
            <v>179</v>
          </cell>
          <cell r="BA204">
            <v>44236</v>
          </cell>
          <cell r="BB204">
            <v>13294167</v>
          </cell>
          <cell r="BC204">
            <v>849</v>
          </cell>
          <cell r="BD204">
            <v>44237</v>
          </cell>
          <cell r="BE204">
            <v>13294167</v>
          </cell>
          <cell r="BF204" t="str">
            <v xml:space="preserve">NOTIFICADO </v>
          </cell>
          <cell r="BG204">
            <v>0</v>
          </cell>
          <cell r="BH204">
            <v>0</v>
          </cell>
          <cell r="BI204">
            <v>0</v>
          </cell>
          <cell r="BJ204">
            <v>0</v>
          </cell>
          <cell r="BK204">
            <v>0</v>
          </cell>
          <cell r="BL204">
            <v>0</v>
          </cell>
          <cell r="BM204">
            <v>0</v>
          </cell>
          <cell r="BN204">
            <v>0</v>
          </cell>
          <cell r="BO204">
            <v>0</v>
          </cell>
          <cell r="BP204">
            <v>0</v>
          </cell>
          <cell r="BQ204">
            <v>0</v>
          </cell>
          <cell r="BR204">
            <v>1121873459</v>
          </cell>
          <cell r="BS204">
            <v>44237</v>
          </cell>
          <cell r="BT204">
            <v>805</v>
          </cell>
          <cell r="BU204" t="str">
            <v>54900</v>
          </cell>
          <cell r="BV204">
            <v>0</v>
          </cell>
          <cell r="BW204">
            <v>0</v>
          </cell>
          <cell r="BX204">
            <v>0</v>
          </cell>
          <cell r="BY204">
            <v>0</v>
          </cell>
          <cell r="BZ204">
            <v>0</v>
          </cell>
          <cell r="CA204">
            <v>0</v>
          </cell>
          <cell r="CB204">
            <v>6910</v>
          </cell>
          <cell r="CC204" t="str">
            <v>M5</v>
          </cell>
        </row>
        <row r="205">
          <cell r="B205" t="str">
            <v>12630 DE 2021</v>
          </cell>
          <cell r="C205">
            <v>1020762821</v>
          </cell>
          <cell r="D205" t="str">
            <v>LEIDY JANETH VILLAMIZAR SANABRIA</v>
          </cell>
          <cell r="E205" t="str">
            <v>Contrato de Prestación de Servicios Profesionales</v>
          </cell>
          <cell r="F205" t="str">
            <v>EL CONTRATISTA SE COMPROMETE CON LA UNIVERSIDAD DE LOS LLANOS A PRESTAR LOS SERVICIOS COMO PROFESIONAL EN FORMA EFICIENTE Y EFICAZ APOYANDO EL FORTALECIMIENTO DE LOS DIFERENTES PROCESOS ADMINISTRATIVOS EN EL ÁREA DE SISTEMAS.</v>
          </cell>
          <cell r="G205">
            <v>44243</v>
          </cell>
          <cell r="H205">
            <v>15774918</v>
          </cell>
          <cell r="I205" t="str">
            <v>Seis (06) meses</v>
          </cell>
          <cell r="J205">
            <v>44243</v>
          </cell>
          <cell r="K205">
            <v>44423</v>
          </cell>
          <cell r="L205" t="str">
            <v>NO APLICA</v>
          </cell>
          <cell r="M205">
            <v>7</v>
          </cell>
          <cell r="N205">
            <v>1314577</v>
          </cell>
          <cell r="O205">
            <v>44243</v>
          </cell>
          <cell r="P205">
            <v>44255</v>
          </cell>
          <cell r="Q205">
            <v>2629153</v>
          </cell>
          <cell r="R205">
            <v>44256</v>
          </cell>
          <cell r="S205">
            <v>44286</v>
          </cell>
          <cell r="T205">
            <v>2629153</v>
          </cell>
          <cell r="U205">
            <v>44287</v>
          </cell>
          <cell r="V205">
            <v>44316</v>
          </cell>
          <cell r="W205">
            <v>2629153</v>
          </cell>
          <cell r="X205">
            <v>44317</v>
          </cell>
          <cell r="Y205">
            <v>44347</v>
          </cell>
          <cell r="Z205">
            <v>0</v>
          </cell>
          <cell r="AA205">
            <v>44348</v>
          </cell>
          <cell r="AB205">
            <v>44377</v>
          </cell>
          <cell r="AC205">
            <v>0</v>
          </cell>
          <cell r="AD205">
            <v>44378</v>
          </cell>
          <cell r="AE205">
            <v>44408</v>
          </cell>
          <cell r="AF205">
            <v>0</v>
          </cell>
          <cell r="AG205">
            <v>44409</v>
          </cell>
          <cell r="AH205">
            <v>44423</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t="str">
            <v>Área de Sistemas</v>
          </cell>
          <cell r="AX205" t="str">
            <v>JOSE ARMANDO GARZON BONILLA</v>
          </cell>
          <cell r="AY205" t="str">
            <v>Jefe de Oficina</v>
          </cell>
          <cell r="AZ205">
            <v>225</v>
          </cell>
          <cell r="BA205">
            <v>44243.642442129632</v>
          </cell>
          <cell r="BB205">
            <v>15774918</v>
          </cell>
          <cell r="BC205">
            <v>935</v>
          </cell>
          <cell r="BD205">
            <v>44243</v>
          </cell>
          <cell r="BE205">
            <v>15774918</v>
          </cell>
          <cell r="BF205" t="str">
            <v xml:space="preserve">NOTIFICADO </v>
          </cell>
          <cell r="BG205">
            <v>0</v>
          </cell>
          <cell r="BH205">
            <v>0</v>
          </cell>
          <cell r="BI205">
            <v>0</v>
          </cell>
          <cell r="BJ205">
            <v>0</v>
          </cell>
          <cell r="BK205">
            <v>0</v>
          </cell>
          <cell r="BL205">
            <v>0</v>
          </cell>
          <cell r="BM205">
            <v>0</v>
          </cell>
          <cell r="BN205">
            <v>0</v>
          </cell>
          <cell r="BO205">
            <v>0</v>
          </cell>
          <cell r="BP205">
            <v>0</v>
          </cell>
          <cell r="BQ205">
            <v>0</v>
          </cell>
          <cell r="BR205">
            <v>1020762821</v>
          </cell>
          <cell r="BS205">
            <v>44243</v>
          </cell>
          <cell r="BT205">
            <v>769</v>
          </cell>
          <cell r="BU205" t="str">
            <v>44713</v>
          </cell>
          <cell r="BV205">
            <v>0</v>
          </cell>
          <cell r="BW205">
            <v>0</v>
          </cell>
          <cell r="BX205">
            <v>0</v>
          </cell>
          <cell r="BY205">
            <v>0</v>
          </cell>
          <cell r="BZ205">
            <v>0</v>
          </cell>
          <cell r="CA205">
            <v>0</v>
          </cell>
          <cell r="CB205">
            <v>8299</v>
          </cell>
          <cell r="CC205" t="str">
            <v>M6</v>
          </cell>
        </row>
        <row r="206">
          <cell r="B206" t="str">
            <v>12631 DE 2021</v>
          </cell>
          <cell r="C206">
            <v>79706077</v>
          </cell>
          <cell r="D206" t="str">
            <v>DAVID LEONARDO QUITIAN ROLDAN</v>
          </cell>
          <cell r="E206" t="str">
            <v>Contrato de Prestación de Servicios Profesionales</v>
          </cell>
          <cell r="F206" t="str">
            <v>EL CONTRATISTA SE COMPROMETE CON LA UNIVERSIDAD DE LOS LLANOS A PRESTAR LOS SERVICIOS PROFESIONALES ESPECIALIZADOS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06">
            <v>44243</v>
          </cell>
          <cell r="H206">
            <v>17527690</v>
          </cell>
          <cell r="I206" t="str">
            <v>Cinco (05) meses</v>
          </cell>
          <cell r="J206">
            <v>44243</v>
          </cell>
          <cell r="K206">
            <v>44392</v>
          </cell>
          <cell r="L206" t="str">
            <v>NO APLICA</v>
          </cell>
          <cell r="M206">
            <v>6</v>
          </cell>
          <cell r="N206">
            <v>1752769</v>
          </cell>
          <cell r="O206">
            <v>44243</v>
          </cell>
          <cell r="P206">
            <v>44255</v>
          </cell>
          <cell r="Q206">
            <v>3505538</v>
          </cell>
          <cell r="R206">
            <v>44256</v>
          </cell>
          <cell r="S206">
            <v>44286</v>
          </cell>
          <cell r="T206">
            <v>3505538</v>
          </cell>
          <cell r="U206">
            <v>44287</v>
          </cell>
          <cell r="V206">
            <v>44316</v>
          </cell>
          <cell r="W206">
            <v>3505538</v>
          </cell>
          <cell r="X206">
            <v>44317</v>
          </cell>
          <cell r="Y206">
            <v>44347</v>
          </cell>
          <cell r="Z206">
            <v>3505538</v>
          </cell>
          <cell r="AA206">
            <v>44348</v>
          </cell>
          <cell r="AB206">
            <v>44377</v>
          </cell>
          <cell r="AC206">
            <v>1752769</v>
          </cell>
          <cell r="AD206">
            <v>44378</v>
          </cell>
          <cell r="AE206">
            <v>44392</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t="str">
            <v>Dirección General de Proyección Social</v>
          </cell>
          <cell r="AX206" t="str">
            <v>FERNANDO CAMPOS POLO</v>
          </cell>
          <cell r="AY206" t="str">
            <v>Docente de planta de la Universidad de los Llanos</v>
          </cell>
          <cell r="AZ206">
            <v>228</v>
          </cell>
          <cell r="BA206">
            <v>44243.64398148148</v>
          </cell>
          <cell r="BB206">
            <v>104618400</v>
          </cell>
          <cell r="BC206">
            <v>936</v>
          </cell>
          <cell r="BD206">
            <v>44243</v>
          </cell>
          <cell r="BE206">
            <v>17527690</v>
          </cell>
          <cell r="BF206" t="str">
            <v xml:space="preserve">NOTIFICADO </v>
          </cell>
          <cell r="BG206">
            <v>0</v>
          </cell>
          <cell r="BH206">
            <v>0</v>
          </cell>
          <cell r="BI206">
            <v>0</v>
          </cell>
          <cell r="BJ206">
            <v>0</v>
          </cell>
          <cell r="BK206">
            <v>0</v>
          </cell>
          <cell r="BL206">
            <v>0</v>
          </cell>
          <cell r="BM206">
            <v>0</v>
          </cell>
          <cell r="BN206">
            <v>0</v>
          </cell>
          <cell r="BO206">
            <v>0</v>
          </cell>
          <cell r="BP206">
            <v>0</v>
          </cell>
          <cell r="BQ206">
            <v>0</v>
          </cell>
          <cell r="BR206">
            <v>79706077</v>
          </cell>
          <cell r="BS206">
            <v>44243</v>
          </cell>
          <cell r="BT206">
            <v>676</v>
          </cell>
          <cell r="BU206" t="str">
            <v>50045</v>
          </cell>
          <cell r="BV206">
            <v>0</v>
          </cell>
          <cell r="BW206">
            <v>0</v>
          </cell>
          <cell r="BX206">
            <v>0</v>
          </cell>
          <cell r="BY206">
            <v>0</v>
          </cell>
          <cell r="BZ206">
            <v>0</v>
          </cell>
          <cell r="CA206">
            <v>0</v>
          </cell>
          <cell r="CB206">
            <v>7490</v>
          </cell>
          <cell r="CC206" t="str">
            <v>M6</v>
          </cell>
        </row>
        <row r="207">
          <cell r="B207" t="str">
            <v>12632 DE 2021</v>
          </cell>
          <cell r="C207">
            <v>52886047</v>
          </cell>
          <cell r="D207" t="str">
            <v>DIANA PATRICIA CAMARGO BARBOSA</v>
          </cell>
          <cell r="E207" t="str">
            <v>Contrato de Prestación de Servicios Profesionales</v>
          </cell>
          <cell r="F207" t="str">
            <v>EL CONTRATISTA SE COMPROMETE CON LA UNIVERSIDAD DE LOS LLANOS A PRESTAR LOS SERVICIOS PROFESIONALES ESPECIALIZADOS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07">
            <v>44243</v>
          </cell>
          <cell r="H207">
            <v>17527690</v>
          </cell>
          <cell r="I207" t="str">
            <v>Cinco (05) meses</v>
          </cell>
          <cell r="J207">
            <v>44243</v>
          </cell>
          <cell r="K207">
            <v>44392</v>
          </cell>
          <cell r="L207" t="str">
            <v>NO APLICA</v>
          </cell>
          <cell r="M207">
            <v>6</v>
          </cell>
          <cell r="N207">
            <v>1752769</v>
          </cell>
          <cell r="O207">
            <v>44243</v>
          </cell>
          <cell r="P207">
            <v>44255</v>
          </cell>
          <cell r="Q207">
            <v>3505538</v>
          </cell>
          <cell r="R207">
            <v>44256</v>
          </cell>
          <cell r="S207">
            <v>44286</v>
          </cell>
          <cell r="T207">
            <v>3505538</v>
          </cell>
          <cell r="U207">
            <v>44287</v>
          </cell>
          <cell r="V207">
            <v>44316</v>
          </cell>
          <cell r="W207">
            <v>3505538</v>
          </cell>
          <cell r="X207">
            <v>44317</v>
          </cell>
          <cell r="Y207">
            <v>44347</v>
          </cell>
          <cell r="Z207">
            <v>3505538</v>
          </cell>
          <cell r="AA207">
            <v>44348</v>
          </cell>
          <cell r="AB207">
            <v>44377</v>
          </cell>
          <cell r="AC207">
            <v>1752769</v>
          </cell>
          <cell r="AD207">
            <v>44378</v>
          </cell>
          <cell r="AE207">
            <v>44392</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t="str">
            <v>Dirección General de Proyección Social</v>
          </cell>
          <cell r="AX207" t="str">
            <v>FERNANDO CAMPOS POLO</v>
          </cell>
          <cell r="AY207" t="str">
            <v>Docente de planta de la Universidad de los Llanos</v>
          </cell>
          <cell r="AZ207">
            <v>228</v>
          </cell>
          <cell r="BA207">
            <v>44243.64398148148</v>
          </cell>
          <cell r="BB207">
            <v>104618400</v>
          </cell>
          <cell r="BC207">
            <v>937</v>
          </cell>
          <cell r="BD207">
            <v>44243</v>
          </cell>
          <cell r="BE207">
            <v>17527690</v>
          </cell>
          <cell r="BF207" t="str">
            <v xml:space="preserve">NOTIFICADO </v>
          </cell>
          <cell r="BG207">
            <v>0</v>
          </cell>
          <cell r="BH207">
            <v>0</v>
          </cell>
          <cell r="BI207">
            <v>0</v>
          </cell>
          <cell r="BJ207">
            <v>0</v>
          </cell>
          <cell r="BK207">
            <v>0</v>
          </cell>
          <cell r="BL207">
            <v>0</v>
          </cell>
          <cell r="BM207">
            <v>0</v>
          </cell>
          <cell r="BN207">
            <v>0</v>
          </cell>
          <cell r="BO207">
            <v>0</v>
          </cell>
          <cell r="BP207">
            <v>0</v>
          </cell>
          <cell r="BQ207">
            <v>0</v>
          </cell>
          <cell r="BR207">
            <v>52886047</v>
          </cell>
          <cell r="BS207">
            <v>44243</v>
          </cell>
          <cell r="BT207">
            <v>676</v>
          </cell>
          <cell r="BU207" t="str">
            <v>50045</v>
          </cell>
          <cell r="BV207">
            <v>0</v>
          </cell>
          <cell r="BW207">
            <v>0</v>
          </cell>
          <cell r="BX207">
            <v>0</v>
          </cell>
          <cell r="BY207">
            <v>0</v>
          </cell>
          <cell r="BZ207">
            <v>0</v>
          </cell>
          <cell r="CA207">
            <v>0</v>
          </cell>
          <cell r="CB207">
            <v>7490</v>
          </cell>
          <cell r="CC207" t="str">
            <v>M6</v>
          </cell>
        </row>
        <row r="208">
          <cell r="B208" t="str">
            <v>12633 DE 2021</v>
          </cell>
          <cell r="C208">
            <v>40404269</v>
          </cell>
          <cell r="D208" t="str">
            <v>MARTHA LIGIA RAMIREZ ARIAS</v>
          </cell>
          <cell r="E208" t="str">
            <v>Contrato de Prestación de Servicios Profesionales</v>
          </cell>
          <cell r="F208" t="str">
            <v>EL CONTRATISTA SE COMPROMETE CON LA UNIVERSIDAD DE LOS LLANOS A PRESTAR LOS SERVICIOS COMO PROFESIONAL ESPECIALIZADO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08">
            <v>44243</v>
          </cell>
          <cell r="H208">
            <v>15884470</v>
          </cell>
          <cell r="I208" t="str">
            <v>Cinco (05) meses</v>
          </cell>
          <cell r="J208">
            <v>44243</v>
          </cell>
          <cell r="K208">
            <v>44392</v>
          </cell>
          <cell r="L208" t="str">
            <v>NO APLICA</v>
          </cell>
          <cell r="M208">
            <v>6</v>
          </cell>
          <cell r="N208">
            <v>1588447</v>
          </cell>
          <cell r="O208">
            <v>44243</v>
          </cell>
          <cell r="P208">
            <v>44255</v>
          </cell>
          <cell r="Q208">
            <v>3176894</v>
          </cell>
          <cell r="R208">
            <v>44256</v>
          </cell>
          <cell r="S208">
            <v>44286</v>
          </cell>
          <cell r="T208">
            <v>3176894</v>
          </cell>
          <cell r="U208">
            <v>44287</v>
          </cell>
          <cell r="V208">
            <v>44316</v>
          </cell>
          <cell r="W208">
            <v>3176894</v>
          </cell>
          <cell r="X208">
            <v>44317</v>
          </cell>
          <cell r="Y208">
            <v>44347</v>
          </cell>
          <cell r="Z208">
            <v>3176894</v>
          </cell>
          <cell r="AA208">
            <v>44348</v>
          </cell>
          <cell r="AB208">
            <v>44377</v>
          </cell>
          <cell r="AC208">
            <v>1588447</v>
          </cell>
          <cell r="AD208">
            <v>44378</v>
          </cell>
          <cell r="AE208">
            <v>44392</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t="str">
            <v>Dirección General de Proyección Social</v>
          </cell>
          <cell r="AX208" t="str">
            <v>FERNANDO CAMPOS POLO</v>
          </cell>
          <cell r="AY208" t="str">
            <v>Docente de planta de la Universidad de los Llanos</v>
          </cell>
          <cell r="AZ208">
            <v>228</v>
          </cell>
          <cell r="BA208">
            <v>44243.64398148148</v>
          </cell>
          <cell r="BB208">
            <v>104618400</v>
          </cell>
          <cell r="BC208">
            <v>938</v>
          </cell>
          <cell r="BD208">
            <v>44243</v>
          </cell>
          <cell r="BE208">
            <v>15884470</v>
          </cell>
          <cell r="BF208" t="str">
            <v xml:space="preserve">NOTIFICADO </v>
          </cell>
          <cell r="BG208">
            <v>0</v>
          </cell>
          <cell r="BH208">
            <v>0</v>
          </cell>
          <cell r="BI208">
            <v>0</v>
          </cell>
          <cell r="BJ208">
            <v>0</v>
          </cell>
          <cell r="BK208">
            <v>0</v>
          </cell>
          <cell r="BL208">
            <v>0</v>
          </cell>
          <cell r="BM208">
            <v>0</v>
          </cell>
          <cell r="BN208">
            <v>0</v>
          </cell>
          <cell r="BO208">
            <v>0</v>
          </cell>
          <cell r="BP208">
            <v>0</v>
          </cell>
          <cell r="BQ208">
            <v>0</v>
          </cell>
          <cell r="BR208">
            <v>40404269</v>
          </cell>
          <cell r="BS208">
            <v>44243</v>
          </cell>
          <cell r="BT208">
            <v>676</v>
          </cell>
          <cell r="BU208" t="str">
            <v>50045</v>
          </cell>
          <cell r="BV208">
            <v>0</v>
          </cell>
          <cell r="BW208">
            <v>0</v>
          </cell>
          <cell r="BX208">
            <v>0</v>
          </cell>
          <cell r="BY208">
            <v>0</v>
          </cell>
          <cell r="BZ208">
            <v>0</v>
          </cell>
          <cell r="CA208">
            <v>0</v>
          </cell>
          <cell r="CB208">
            <v>7490</v>
          </cell>
          <cell r="CC208" t="str">
            <v>M6</v>
          </cell>
        </row>
        <row r="209">
          <cell r="B209" t="str">
            <v>12634 DE 2021</v>
          </cell>
          <cell r="C209">
            <v>40402980</v>
          </cell>
          <cell r="D209" t="str">
            <v>ELSY VIVIANA VINASCO MOYANO</v>
          </cell>
          <cell r="E209" t="str">
            <v>Contrato de Prestación de Servicios Profesionales</v>
          </cell>
          <cell r="F209" t="str">
            <v>EL CONTRATISTA SE COMPROMETE CON LA UNIVERSIDAD DE LOS LLANOS A PRESTAR LOS SERVICIOS COMO PROFESIONAL ESPECIALIZADO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09">
            <v>44243</v>
          </cell>
          <cell r="H209">
            <v>15884470</v>
          </cell>
          <cell r="I209" t="str">
            <v>Cinco (05) meses</v>
          </cell>
          <cell r="J209">
            <v>44243</v>
          </cell>
          <cell r="K209">
            <v>44392</v>
          </cell>
          <cell r="L209" t="str">
            <v>NO APLICA</v>
          </cell>
          <cell r="M209">
            <v>6</v>
          </cell>
          <cell r="N209">
            <v>1588447</v>
          </cell>
          <cell r="O209">
            <v>44243</v>
          </cell>
          <cell r="P209">
            <v>44255</v>
          </cell>
          <cell r="Q209">
            <v>3176894</v>
          </cell>
          <cell r="R209">
            <v>44256</v>
          </cell>
          <cell r="S209">
            <v>44286</v>
          </cell>
          <cell r="T209">
            <v>3176894</v>
          </cell>
          <cell r="U209">
            <v>44287</v>
          </cell>
          <cell r="V209">
            <v>44316</v>
          </cell>
          <cell r="W209">
            <v>3176894</v>
          </cell>
          <cell r="X209">
            <v>44317</v>
          </cell>
          <cell r="Y209">
            <v>44347</v>
          </cell>
          <cell r="Z209">
            <v>3176894</v>
          </cell>
          <cell r="AA209">
            <v>44348</v>
          </cell>
          <cell r="AB209">
            <v>44377</v>
          </cell>
          <cell r="AC209">
            <v>1588447</v>
          </cell>
          <cell r="AD209">
            <v>44378</v>
          </cell>
          <cell r="AE209">
            <v>44392</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t="str">
            <v>Dirección General de Proyección Social</v>
          </cell>
          <cell r="AX209" t="str">
            <v>FERNANDO CAMPOS POLO</v>
          </cell>
          <cell r="AY209" t="str">
            <v>Docente de planta de la Universidad de los Llanos</v>
          </cell>
          <cell r="AZ209">
            <v>228</v>
          </cell>
          <cell r="BA209">
            <v>44243.64398148148</v>
          </cell>
          <cell r="BB209">
            <v>104618400</v>
          </cell>
          <cell r="BC209">
            <v>939</v>
          </cell>
          <cell r="BD209">
            <v>44243</v>
          </cell>
          <cell r="BE209">
            <v>15884470</v>
          </cell>
          <cell r="BF209" t="str">
            <v xml:space="preserve">NOTIFICADO </v>
          </cell>
          <cell r="BG209">
            <v>0</v>
          </cell>
          <cell r="BH209">
            <v>0</v>
          </cell>
          <cell r="BI209">
            <v>0</v>
          </cell>
          <cell r="BJ209">
            <v>0</v>
          </cell>
          <cell r="BK209">
            <v>0</v>
          </cell>
          <cell r="BL209">
            <v>0</v>
          </cell>
          <cell r="BM209">
            <v>0</v>
          </cell>
          <cell r="BN209">
            <v>0</v>
          </cell>
          <cell r="BO209">
            <v>0</v>
          </cell>
          <cell r="BP209">
            <v>0</v>
          </cell>
          <cell r="BQ209">
            <v>0</v>
          </cell>
          <cell r="BR209">
            <v>40402980</v>
          </cell>
          <cell r="BS209">
            <v>44243</v>
          </cell>
          <cell r="BT209">
            <v>676</v>
          </cell>
          <cell r="BU209" t="str">
            <v>50045</v>
          </cell>
          <cell r="BV209">
            <v>0</v>
          </cell>
          <cell r="BW209">
            <v>0</v>
          </cell>
          <cell r="BX209">
            <v>0</v>
          </cell>
          <cell r="BY209">
            <v>0</v>
          </cell>
          <cell r="BZ209">
            <v>0</v>
          </cell>
          <cell r="CA209">
            <v>0</v>
          </cell>
          <cell r="CB209">
            <v>7490</v>
          </cell>
          <cell r="CC209" t="str">
            <v>M6</v>
          </cell>
        </row>
        <row r="210">
          <cell r="B210" t="str">
            <v>12635 DE 2021</v>
          </cell>
          <cell r="C210">
            <v>52800790</v>
          </cell>
          <cell r="D210" t="str">
            <v>JAKELINE CAMILA VARGAS MATEUS</v>
          </cell>
          <cell r="E210" t="str">
            <v>Contrato de Prestación de Servicios Profesionales</v>
          </cell>
          <cell r="F210" t="str">
            <v>EL CONTRATISTA SE COMPROMETE CON LA UNIVERSIDAD DE LOS LLANOS A PRESTAR LOS SERVICIOS PROFESIONALES ESPECIALIZADOS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10">
            <v>44243</v>
          </cell>
          <cell r="H210">
            <v>20266390</v>
          </cell>
          <cell r="I210" t="str">
            <v>Cinco (05) meses</v>
          </cell>
          <cell r="J210">
            <v>44243</v>
          </cell>
          <cell r="K210">
            <v>44392</v>
          </cell>
          <cell r="L210" t="str">
            <v>NO APLICA</v>
          </cell>
          <cell r="M210">
            <v>6</v>
          </cell>
          <cell r="N210">
            <v>2026639</v>
          </cell>
          <cell r="O210">
            <v>44243</v>
          </cell>
          <cell r="P210">
            <v>44255</v>
          </cell>
          <cell r="Q210">
            <v>4053278</v>
          </cell>
          <cell r="R210">
            <v>44256</v>
          </cell>
          <cell r="S210">
            <v>44286</v>
          </cell>
          <cell r="T210">
            <v>4053278</v>
          </cell>
          <cell r="U210">
            <v>44287</v>
          </cell>
          <cell r="V210">
            <v>44316</v>
          </cell>
          <cell r="W210">
            <v>4053278</v>
          </cell>
          <cell r="X210">
            <v>44317</v>
          </cell>
          <cell r="Y210">
            <v>44347</v>
          </cell>
          <cell r="Z210">
            <v>4053278</v>
          </cell>
          <cell r="AA210">
            <v>44348</v>
          </cell>
          <cell r="AB210">
            <v>44377</v>
          </cell>
          <cell r="AC210">
            <v>2026639</v>
          </cell>
          <cell r="AD210">
            <v>44378</v>
          </cell>
          <cell r="AE210">
            <v>44392</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t="str">
            <v>Dirección General de Proyección Social</v>
          </cell>
          <cell r="AX210" t="str">
            <v>FERNANDO CAMPOS POLO</v>
          </cell>
          <cell r="AY210" t="str">
            <v>Docente de planta de la Universidad de los Llanos</v>
          </cell>
          <cell r="AZ210">
            <v>228</v>
          </cell>
          <cell r="BA210">
            <v>44243.64398148148</v>
          </cell>
          <cell r="BB210">
            <v>104618400</v>
          </cell>
          <cell r="BC210">
            <v>940</v>
          </cell>
          <cell r="BD210">
            <v>44243</v>
          </cell>
          <cell r="BE210">
            <v>20266390</v>
          </cell>
          <cell r="BF210" t="str">
            <v xml:space="preserve">NOTIFICADO </v>
          </cell>
          <cell r="BG210">
            <v>0</v>
          </cell>
          <cell r="BH210">
            <v>0</v>
          </cell>
          <cell r="BI210">
            <v>0</v>
          </cell>
          <cell r="BJ210">
            <v>0</v>
          </cell>
          <cell r="BK210">
            <v>0</v>
          </cell>
          <cell r="BL210">
            <v>0</v>
          </cell>
          <cell r="BM210">
            <v>0</v>
          </cell>
          <cell r="BN210">
            <v>0</v>
          </cell>
          <cell r="BO210">
            <v>0</v>
          </cell>
          <cell r="BP210">
            <v>0</v>
          </cell>
          <cell r="BQ210">
            <v>0</v>
          </cell>
          <cell r="BR210">
            <v>52800790</v>
          </cell>
          <cell r="BS210">
            <v>44243</v>
          </cell>
          <cell r="BT210">
            <v>676</v>
          </cell>
          <cell r="BU210" t="str">
            <v>50045</v>
          </cell>
          <cell r="BV210">
            <v>0</v>
          </cell>
          <cell r="BW210">
            <v>0</v>
          </cell>
          <cell r="BX210">
            <v>0</v>
          </cell>
          <cell r="BY210">
            <v>0</v>
          </cell>
          <cell r="BZ210">
            <v>0</v>
          </cell>
          <cell r="CA210">
            <v>0</v>
          </cell>
          <cell r="CB210">
            <v>8560</v>
          </cell>
          <cell r="CC210" t="str">
            <v>M5</v>
          </cell>
        </row>
        <row r="211">
          <cell r="B211" t="str">
            <v>12636 DE 2021</v>
          </cell>
          <cell r="C211">
            <v>40442206</v>
          </cell>
          <cell r="D211" t="str">
            <v>SANDRA MILENA PINZON ARCINIEGAS</v>
          </cell>
          <cell r="E211" t="str">
            <v>Contrato de Prestación de Servicios Profesionales</v>
          </cell>
          <cell r="F211" t="str">
            <v>EL CONTRATISTA SE COMPROMETE CON LA UNIVERSIDAD DE LOS LLANOS A PRESTAR LOS SERVICIOS COMO PROFESIONAL ESPECIALIZADO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11">
            <v>44243</v>
          </cell>
          <cell r="H211">
            <v>17527690</v>
          </cell>
          <cell r="I211" t="str">
            <v>Cinco (05) meses</v>
          </cell>
          <cell r="J211">
            <v>44243</v>
          </cell>
          <cell r="K211">
            <v>44392</v>
          </cell>
          <cell r="L211" t="str">
            <v>NO APLICA</v>
          </cell>
          <cell r="M211">
            <v>6</v>
          </cell>
          <cell r="N211">
            <v>1752769</v>
          </cell>
          <cell r="O211">
            <v>44243</v>
          </cell>
          <cell r="P211">
            <v>44255</v>
          </cell>
          <cell r="Q211">
            <v>3505538</v>
          </cell>
          <cell r="R211">
            <v>44256</v>
          </cell>
          <cell r="S211">
            <v>44286</v>
          </cell>
          <cell r="T211">
            <v>3505538</v>
          </cell>
          <cell r="U211">
            <v>44287</v>
          </cell>
          <cell r="V211">
            <v>44316</v>
          </cell>
          <cell r="W211">
            <v>3505538</v>
          </cell>
          <cell r="X211">
            <v>44317</v>
          </cell>
          <cell r="Y211">
            <v>44347</v>
          </cell>
          <cell r="Z211">
            <v>3505538</v>
          </cell>
          <cell r="AA211">
            <v>44348</v>
          </cell>
          <cell r="AB211">
            <v>44377</v>
          </cell>
          <cell r="AC211">
            <v>1752769</v>
          </cell>
          <cell r="AD211">
            <v>44378</v>
          </cell>
          <cell r="AE211">
            <v>44392</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t="str">
            <v>Dirección General de Proyección Social</v>
          </cell>
          <cell r="AX211" t="str">
            <v>FERNANDO CAMPOS POLO</v>
          </cell>
          <cell r="AY211" t="str">
            <v>Docente de planta de la Universidad de los Llanos</v>
          </cell>
          <cell r="AZ211">
            <v>228</v>
          </cell>
          <cell r="BA211">
            <v>44243.64398148148</v>
          </cell>
          <cell r="BB211">
            <v>104618400</v>
          </cell>
          <cell r="BC211">
            <v>941</v>
          </cell>
          <cell r="BD211">
            <v>44243</v>
          </cell>
          <cell r="BE211">
            <v>17527690</v>
          </cell>
          <cell r="BF211" t="str">
            <v xml:space="preserve">NOTIFICADO </v>
          </cell>
          <cell r="BG211">
            <v>0</v>
          </cell>
          <cell r="BH211">
            <v>0</v>
          </cell>
          <cell r="BI211">
            <v>0</v>
          </cell>
          <cell r="BJ211">
            <v>0</v>
          </cell>
          <cell r="BK211">
            <v>0</v>
          </cell>
          <cell r="BL211">
            <v>0</v>
          </cell>
          <cell r="BM211">
            <v>0</v>
          </cell>
          <cell r="BN211">
            <v>0</v>
          </cell>
          <cell r="BO211">
            <v>0</v>
          </cell>
          <cell r="BP211">
            <v>0</v>
          </cell>
          <cell r="BQ211">
            <v>0</v>
          </cell>
          <cell r="BR211">
            <v>40442206</v>
          </cell>
          <cell r="BS211">
            <v>44243</v>
          </cell>
          <cell r="BT211">
            <v>676</v>
          </cell>
          <cell r="BU211" t="str">
            <v>50045</v>
          </cell>
          <cell r="BV211">
            <v>0</v>
          </cell>
          <cell r="BW211">
            <v>0</v>
          </cell>
          <cell r="BX211">
            <v>0</v>
          </cell>
          <cell r="BY211">
            <v>0</v>
          </cell>
          <cell r="BZ211">
            <v>0</v>
          </cell>
          <cell r="CA211">
            <v>0</v>
          </cell>
          <cell r="CB211">
            <v>7500</v>
          </cell>
          <cell r="CC211" t="str">
            <v>M6</v>
          </cell>
        </row>
        <row r="212">
          <cell r="B212" t="str">
            <v>12637 DE 2021</v>
          </cell>
          <cell r="C212">
            <v>86080624</v>
          </cell>
          <cell r="D212" t="str">
            <v>JOSE ANTONIO ROCHA MARTINEZ</v>
          </cell>
          <cell r="E212" t="str">
            <v>Contrato de Prestación de Servicios Profesionales</v>
          </cell>
          <cell r="F212" t="str">
            <v>EL CONTRATISTA SE COMPROMETE CON LA UNIVERSIDAD DE LOS LLANOS A PRESTAR LOS SERVICIOS COMO PROFESIONAL EN FORMA EFICIENTE Y EFICAZ APOYANDO EL FORTALECIMIENTO DE LOS DIFERENTES PROCESOS DEL INSTITUTO DE CIENCIAS AMBIENTALES DE LA ORINOQUIA COLOMBIANA.</v>
          </cell>
          <cell r="G212">
            <v>44243</v>
          </cell>
          <cell r="H212">
            <v>2629153</v>
          </cell>
          <cell r="I212" t="str">
            <v>Un (01) mes</v>
          </cell>
          <cell r="J212">
            <v>44243</v>
          </cell>
          <cell r="K212">
            <v>44270</v>
          </cell>
          <cell r="L212" t="str">
            <v>NO APLICA</v>
          </cell>
          <cell r="M212">
            <v>2</v>
          </cell>
          <cell r="N212">
            <v>1314577</v>
          </cell>
          <cell r="O212">
            <v>44243</v>
          </cell>
          <cell r="P212">
            <v>44255</v>
          </cell>
          <cell r="Q212">
            <v>1314576</v>
          </cell>
          <cell r="R212">
            <v>44256</v>
          </cell>
          <cell r="S212">
            <v>44270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t="str">
            <v>Instituto de Ciencias Ambientales de la Orinoquia Colombiana</v>
          </cell>
          <cell r="AX212" t="str">
            <v>MARCO AURELIO TORRES MORA</v>
          </cell>
          <cell r="AY212" t="str">
            <v>Director del Instituto de Ciencias Ambientales de la Orinoquia Colombiana</v>
          </cell>
          <cell r="AZ212">
            <v>226</v>
          </cell>
          <cell r="BA212">
            <v>44243.643460648149</v>
          </cell>
          <cell r="BB212">
            <v>2629153</v>
          </cell>
          <cell r="BC212">
            <v>942</v>
          </cell>
          <cell r="BD212">
            <v>44243</v>
          </cell>
          <cell r="BE212">
            <v>2629153</v>
          </cell>
          <cell r="BF212" t="str">
            <v xml:space="preserve">NOTIFICADO </v>
          </cell>
          <cell r="BG212">
            <v>0</v>
          </cell>
          <cell r="BH212">
            <v>0</v>
          </cell>
          <cell r="BI212">
            <v>0</v>
          </cell>
          <cell r="BJ212">
            <v>0</v>
          </cell>
          <cell r="BK212">
            <v>0</v>
          </cell>
          <cell r="BL212">
            <v>0</v>
          </cell>
          <cell r="BM212">
            <v>0</v>
          </cell>
          <cell r="BN212">
            <v>0</v>
          </cell>
          <cell r="BO212">
            <v>0</v>
          </cell>
          <cell r="BP212">
            <v>0</v>
          </cell>
          <cell r="BQ212">
            <v>0</v>
          </cell>
          <cell r="BR212">
            <v>86080624</v>
          </cell>
          <cell r="BS212">
            <v>44243</v>
          </cell>
          <cell r="BT212">
            <v>746</v>
          </cell>
          <cell r="BU212" t="str">
            <v>57501</v>
          </cell>
          <cell r="BV212">
            <v>0</v>
          </cell>
          <cell r="BW212">
            <v>0</v>
          </cell>
          <cell r="BX212">
            <v>0</v>
          </cell>
          <cell r="BY212">
            <v>0</v>
          </cell>
          <cell r="BZ212">
            <v>0</v>
          </cell>
          <cell r="CA212">
            <v>0</v>
          </cell>
          <cell r="CB212">
            <v>7110</v>
          </cell>
          <cell r="CC212" t="str">
            <v>M5</v>
          </cell>
        </row>
        <row r="213">
          <cell r="B213" t="str">
            <v>12638 DE 2021</v>
          </cell>
          <cell r="C213">
            <v>1085272173</v>
          </cell>
          <cell r="D213" t="str">
            <v>IVONNE CATHERINE CALDERON DELGADO</v>
          </cell>
          <cell r="E213" t="str">
            <v>Contrato de Prestación de Servicios Profesionales</v>
          </cell>
          <cell r="F213" t="str">
            <v>EL CONTRATISTA SE COMPROMETE CON LA UNIVERSIDAD DE LOS LLANOS A PRESTAR LOS SERVICIOS COMO PROFESIONAL EN FORMA EFICIENTE Y EFICAZ APOYANDO EL FORTALECIMIENTO DE LOS DIFERENTES PROCESOS DEL PROYECTO DE INVESTIGACIÓN “IDENTIFICACIÓN DE BIOMARCADORES CON ALTA SENSIBILIDAD EN AMBIENTES ACUÁTICOS POTENCIALMENTE CONTAMINADOS POR HIDROCARBUROS” DE LA DIRECCIÓN GENERAL DE INVESTIGACIONES, EN EL MARCO DEL CONTRATO DE FINANCIAMIENTO DE RECUPERACIÓN CONTINGENTE N° FP44842-162-2016 Y EL OTRO SI NO. 1 DEL CONTRATO.</v>
          </cell>
          <cell r="G213">
            <v>44243</v>
          </cell>
          <cell r="H213">
            <v>10750000</v>
          </cell>
          <cell r="I213" t="str">
            <v>Cuatro (04) meses y nueve (09) días calendario</v>
          </cell>
          <cell r="J213">
            <v>44243</v>
          </cell>
          <cell r="K213">
            <v>44371</v>
          </cell>
          <cell r="L213" t="str">
            <v>NO APLICA</v>
          </cell>
          <cell r="M213">
            <v>5</v>
          </cell>
          <cell r="N213">
            <v>1250000</v>
          </cell>
          <cell r="O213">
            <v>44243</v>
          </cell>
          <cell r="P213">
            <v>44255</v>
          </cell>
          <cell r="Q213">
            <v>2500000</v>
          </cell>
          <cell r="R213">
            <v>44256</v>
          </cell>
          <cell r="S213">
            <v>44286</v>
          </cell>
          <cell r="T213">
            <v>2500000</v>
          </cell>
          <cell r="U213">
            <v>44287</v>
          </cell>
          <cell r="V213">
            <v>44316</v>
          </cell>
          <cell r="W213">
            <v>2500000</v>
          </cell>
          <cell r="X213">
            <v>44317</v>
          </cell>
          <cell r="Y213">
            <v>44347</v>
          </cell>
          <cell r="Z213">
            <v>2000000</v>
          </cell>
          <cell r="AA213">
            <v>44348</v>
          </cell>
          <cell r="AB213">
            <v>44371</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t="str">
            <v xml:space="preserve">Dirección General de Investigaciones  </v>
          </cell>
          <cell r="AX213" t="str">
            <v>YOHANA MARÍA VELASCO SANTAMARÍA</v>
          </cell>
          <cell r="AY213" t="str">
            <v>Investigadora Principal del Proyecto de Investigación “Identificación de biomarcadores con alta sensibilidad en ambientes acuáticos potencialmente contaminados por hidrocarburos”</v>
          </cell>
          <cell r="AZ213">
            <v>227</v>
          </cell>
          <cell r="BA213">
            <v>44243.643831018519</v>
          </cell>
          <cell r="BB213">
            <v>10750000</v>
          </cell>
          <cell r="BC213">
            <v>943</v>
          </cell>
          <cell r="BD213">
            <v>44243</v>
          </cell>
          <cell r="BE213">
            <v>10750000</v>
          </cell>
          <cell r="BF213" t="str">
            <v xml:space="preserve">NOTIFICADO </v>
          </cell>
          <cell r="BG213">
            <v>0</v>
          </cell>
          <cell r="BH213">
            <v>0</v>
          </cell>
          <cell r="BI213">
            <v>0</v>
          </cell>
          <cell r="BJ213">
            <v>0</v>
          </cell>
          <cell r="BK213">
            <v>0</v>
          </cell>
          <cell r="BL213">
            <v>0</v>
          </cell>
          <cell r="BM213">
            <v>0</v>
          </cell>
          <cell r="BN213">
            <v>0</v>
          </cell>
          <cell r="BO213">
            <v>0</v>
          </cell>
          <cell r="BP213">
            <v>0</v>
          </cell>
          <cell r="BQ213">
            <v>0</v>
          </cell>
          <cell r="BR213">
            <v>1085272173.2</v>
          </cell>
          <cell r="BS213">
            <v>44243</v>
          </cell>
          <cell r="BT213">
            <v>758</v>
          </cell>
          <cell r="BU213" t="str">
            <v>50039</v>
          </cell>
          <cell r="BV213">
            <v>0</v>
          </cell>
          <cell r="BW213">
            <v>0</v>
          </cell>
          <cell r="BX213">
            <v>0</v>
          </cell>
          <cell r="BY213">
            <v>0</v>
          </cell>
          <cell r="BZ213">
            <v>0</v>
          </cell>
          <cell r="CA213">
            <v>0</v>
          </cell>
          <cell r="CB213">
            <v>322</v>
          </cell>
          <cell r="CC213" t="str">
            <v>M5</v>
          </cell>
        </row>
        <row r="214">
          <cell r="B214" t="str">
            <v>12639 DE 2021</v>
          </cell>
          <cell r="C214">
            <v>1121944746</v>
          </cell>
          <cell r="D214" t="str">
            <v>LEYDI GERALDINE PORRAS RIVERA</v>
          </cell>
          <cell r="E214" t="str">
            <v>Contrato de Prestación de Servicios</v>
          </cell>
          <cell r="F214" t="str">
            <v>EL CONTRATISTA SE COMPROMETE CON LA UNIVERSIDAD DE LOS LLANOS A PRESTAR LOS SERVICIOS EN FORMA EFICIENTE Y EFICAZ APOYANDO EL FORTALECIMIENTO DE LAS DIFERENTES ACTIVIDADES DENTRO DEL CONVENIO INTERADMINISTRATIVO N.° PE.GDE.1.4.8.1.20 – 008- UNILLANOS-CORMACARENA, PARA LA “EVALUACIÓN DEL ESTADO DE CONSERVACIÓN Y ESTRATEGIAS DE MANEJO DEL CONFLICTO DE OSO ANDINO (TREMARCTOS ORNATUS (F.G. CUVIER, 1825)) EN LOS MUNICIPIOS DE EL CALVARIO Y SAN JUANITO (META)”.</v>
          </cell>
          <cell r="G214">
            <v>44243</v>
          </cell>
          <cell r="H214">
            <v>10267019</v>
          </cell>
          <cell r="I214" t="str">
            <v xml:space="preserve">Seis (06) meses y cinco (05) días calendario </v>
          </cell>
          <cell r="J214">
            <v>44243</v>
          </cell>
          <cell r="K214">
            <v>44428</v>
          </cell>
          <cell r="L214" t="str">
            <v>NO APLICA</v>
          </cell>
          <cell r="M214">
            <v>7</v>
          </cell>
          <cell r="N214">
            <v>832461</v>
          </cell>
          <cell r="O214">
            <v>44243</v>
          </cell>
          <cell r="P214">
            <v>44255</v>
          </cell>
          <cell r="Q214">
            <v>1664922</v>
          </cell>
          <cell r="R214">
            <v>44256</v>
          </cell>
          <cell r="S214">
            <v>44286</v>
          </cell>
          <cell r="T214">
            <v>1664922</v>
          </cell>
          <cell r="U214">
            <v>44287</v>
          </cell>
          <cell r="V214">
            <v>44316</v>
          </cell>
          <cell r="W214">
            <v>1664922</v>
          </cell>
          <cell r="X214">
            <v>44317</v>
          </cell>
          <cell r="Y214">
            <v>44347</v>
          </cell>
          <cell r="Z214">
            <v>1664922</v>
          </cell>
          <cell r="AA214">
            <v>44348</v>
          </cell>
          <cell r="AB214">
            <v>44377</v>
          </cell>
          <cell r="AC214">
            <v>1664922</v>
          </cell>
          <cell r="AD214">
            <v>44378</v>
          </cell>
          <cell r="AE214">
            <v>44408</v>
          </cell>
          <cell r="AF214">
            <v>1109948</v>
          </cell>
          <cell r="AG214">
            <v>44409</v>
          </cell>
          <cell r="AH214">
            <v>44428</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t="str">
            <v>Facultad de Ciencias Básicas e Ingeniería</v>
          </cell>
          <cell r="AX214" t="str">
            <v xml:space="preserve">OMAR YESID BELTRÁN GUTIÉRREZ </v>
          </cell>
          <cell r="AY214" t="str">
            <v>Decano de la Facultad de Ciencias Básicas e Ingeniería</v>
          </cell>
          <cell r="AZ214">
            <v>224</v>
          </cell>
          <cell r="BA214">
            <v>44243.642280092594</v>
          </cell>
          <cell r="BB214">
            <v>10267019</v>
          </cell>
          <cell r="BC214">
            <v>944</v>
          </cell>
          <cell r="BD214">
            <v>44243</v>
          </cell>
          <cell r="BE214">
            <v>10267019</v>
          </cell>
          <cell r="BF214" t="str">
            <v xml:space="preserve">NOTIFICADO </v>
          </cell>
          <cell r="BG214">
            <v>0</v>
          </cell>
          <cell r="BH214">
            <v>0</v>
          </cell>
          <cell r="BI214">
            <v>0</v>
          </cell>
          <cell r="BJ214">
            <v>0</v>
          </cell>
          <cell r="BK214">
            <v>0</v>
          </cell>
          <cell r="BL214">
            <v>0</v>
          </cell>
          <cell r="BM214">
            <v>0</v>
          </cell>
          <cell r="BN214">
            <v>0</v>
          </cell>
          <cell r="BO214">
            <v>0</v>
          </cell>
          <cell r="BP214">
            <v>0</v>
          </cell>
          <cell r="BQ214">
            <v>0</v>
          </cell>
          <cell r="BR214">
            <v>1121944746</v>
          </cell>
          <cell r="BS214">
            <v>44243</v>
          </cell>
          <cell r="BT214">
            <v>645</v>
          </cell>
          <cell r="BU214" t="str">
            <v>5770206</v>
          </cell>
          <cell r="BV214">
            <v>0</v>
          </cell>
          <cell r="BW214">
            <v>0</v>
          </cell>
          <cell r="BX214">
            <v>0</v>
          </cell>
          <cell r="BY214">
            <v>0</v>
          </cell>
          <cell r="BZ214">
            <v>0</v>
          </cell>
          <cell r="CA214">
            <v>0</v>
          </cell>
          <cell r="CB214">
            <v>8299</v>
          </cell>
          <cell r="CC214" t="str">
            <v>M6</v>
          </cell>
        </row>
        <row r="215">
          <cell r="B215" t="str">
            <v>12640 DE 2021</v>
          </cell>
          <cell r="C215">
            <v>79133743</v>
          </cell>
          <cell r="D215" t="str">
            <v>EDGAR MAURICIO GARZON GONZALEZ</v>
          </cell>
          <cell r="E215" t="str">
            <v>Contrato de Prestación de Servicios Profesionales</v>
          </cell>
          <cell r="F215" t="str">
            <v>EL CONTRATISTA SE COMPROMETE CON LA UNIVERSIDAD DE LOS LLANOS A PRESTAR LOS SERVICIOS COMO PROFESIONAL EN FORMA EFICIENTE Y EFICAZ APOYANDO EL FORTALECIMIENTO DE LOS DIFERENTES PROCESOS DE LA DIRECCIÓN GENERAL DE PROYECCIÓN SOCIAL.</v>
          </cell>
          <cell r="G215">
            <v>44243</v>
          </cell>
          <cell r="H215">
            <v>14212036</v>
          </cell>
          <cell r="I215" t="str">
            <v>Cuatro (04) meses y diecinueve (19) días calendario</v>
          </cell>
          <cell r="J215">
            <v>44243</v>
          </cell>
          <cell r="K215">
            <v>44381</v>
          </cell>
          <cell r="L215" t="str">
            <v>NO APLICA</v>
          </cell>
          <cell r="M215">
            <v>6</v>
          </cell>
          <cell r="N215">
            <v>1533673</v>
          </cell>
          <cell r="O215">
            <v>44243</v>
          </cell>
          <cell r="P215">
            <v>44255</v>
          </cell>
          <cell r="Q215">
            <v>3067346</v>
          </cell>
          <cell r="R215">
            <v>44256</v>
          </cell>
          <cell r="S215">
            <v>44286</v>
          </cell>
          <cell r="T215">
            <v>3067346</v>
          </cell>
          <cell r="U215">
            <v>44287</v>
          </cell>
          <cell r="V215">
            <v>44316</v>
          </cell>
          <cell r="W215">
            <v>3067346</v>
          </cell>
          <cell r="X215">
            <v>44317</v>
          </cell>
          <cell r="Y215">
            <v>44347</v>
          </cell>
          <cell r="Z215">
            <v>3067346</v>
          </cell>
          <cell r="AA215">
            <v>44348</v>
          </cell>
          <cell r="AB215">
            <v>44377</v>
          </cell>
          <cell r="AC215">
            <v>408979</v>
          </cell>
          <cell r="AD215">
            <v>44378</v>
          </cell>
          <cell r="AE215">
            <v>44381</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t="str">
            <v>Dirección General de Proyección Social</v>
          </cell>
          <cell r="AX215" t="str">
            <v>MARCO AURELIO TORRES MORA</v>
          </cell>
          <cell r="AY215" t="str">
            <v>En Funciones de Director Técnico de Proyección Social</v>
          </cell>
          <cell r="AZ215">
            <v>163</v>
          </cell>
          <cell r="BA215">
            <v>44235</v>
          </cell>
          <cell r="BB215">
            <v>27912845</v>
          </cell>
          <cell r="BC215">
            <v>945</v>
          </cell>
          <cell r="BD215">
            <v>44243</v>
          </cell>
          <cell r="BE215">
            <v>14314281</v>
          </cell>
          <cell r="BF215" t="str">
            <v xml:space="preserve">NOTIFICADO </v>
          </cell>
          <cell r="BG215">
            <v>0</v>
          </cell>
          <cell r="BH215">
            <v>0</v>
          </cell>
          <cell r="BI215">
            <v>0</v>
          </cell>
          <cell r="BJ215">
            <v>0</v>
          </cell>
          <cell r="BK215">
            <v>0</v>
          </cell>
          <cell r="BL215">
            <v>0</v>
          </cell>
          <cell r="BM215">
            <v>0</v>
          </cell>
          <cell r="BN215">
            <v>0</v>
          </cell>
          <cell r="BO215">
            <v>0</v>
          </cell>
          <cell r="BP215">
            <v>0</v>
          </cell>
          <cell r="BQ215">
            <v>0</v>
          </cell>
          <cell r="BR215">
            <v>79133743</v>
          </cell>
          <cell r="BS215">
            <v>44243</v>
          </cell>
          <cell r="BT215">
            <v>759</v>
          </cell>
          <cell r="BU215" t="str">
            <v>50040</v>
          </cell>
          <cell r="BV215">
            <v>0</v>
          </cell>
          <cell r="BW215">
            <v>0</v>
          </cell>
          <cell r="BX215">
            <v>0</v>
          </cell>
          <cell r="BY215">
            <v>0</v>
          </cell>
          <cell r="BZ215">
            <v>0</v>
          </cell>
          <cell r="CA215">
            <v>0</v>
          </cell>
          <cell r="CB215">
            <v>6910</v>
          </cell>
          <cell r="CC215" t="str">
            <v>M5</v>
          </cell>
        </row>
        <row r="216">
          <cell r="B216" t="str">
            <v>12641 DE 2021</v>
          </cell>
          <cell r="C216">
            <v>0</v>
          </cell>
          <cell r="D216" t="str">
            <v>ECOPETROL</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t="e">
            <v>#N/A</v>
          </cell>
          <cell r="BA216" t="e">
            <v>#N/A</v>
          </cell>
          <cell r="BB216" t="e">
            <v>#N/A</v>
          </cell>
          <cell r="BC216" t="e">
            <v>#N/A</v>
          </cell>
          <cell r="BD216" t="e">
            <v>#N/A</v>
          </cell>
          <cell r="BE216" t="e">
            <v>#N/A</v>
          </cell>
          <cell r="BF216" t="str">
            <v xml:space="preserve">NOTIFICADO </v>
          </cell>
          <cell r="BG216">
            <v>0</v>
          </cell>
          <cell r="BH216">
            <v>0</v>
          </cell>
          <cell r="BI216">
            <v>0</v>
          </cell>
          <cell r="BJ216">
            <v>0</v>
          </cell>
          <cell r="BK216">
            <v>0</v>
          </cell>
          <cell r="BL216">
            <v>0</v>
          </cell>
          <cell r="BM216">
            <v>0</v>
          </cell>
          <cell r="BN216">
            <v>0</v>
          </cell>
          <cell r="BO216">
            <v>0</v>
          </cell>
          <cell r="BP216">
            <v>0</v>
          </cell>
          <cell r="BQ216">
            <v>0</v>
          </cell>
          <cell r="BR216">
            <v>0</v>
          </cell>
          <cell r="BS216" t="e">
            <v>#N/A</v>
          </cell>
          <cell r="BT216" t="e">
            <v>#N/A</v>
          </cell>
          <cell r="BU216" t="e">
            <v>#N/A</v>
          </cell>
          <cell r="BV216">
            <v>0</v>
          </cell>
          <cell r="BW216">
            <v>0</v>
          </cell>
          <cell r="BX216">
            <v>0</v>
          </cell>
          <cell r="BY216">
            <v>0</v>
          </cell>
          <cell r="BZ216">
            <v>0</v>
          </cell>
          <cell r="CA216">
            <v>0</v>
          </cell>
          <cell r="CB216">
            <v>0</v>
          </cell>
          <cell r="CC216">
            <v>0</v>
          </cell>
        </row>
        <row r="217">
          <cell r="B217" t="str">
            <v>12642 DE 2021</v>
          </cell>
          <cell r="C217">
            <v>0</v>
          </cell>
          <cell r="D217" t="str">
            <v>ECOPETROL</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t="e">
            <v>#N/A</v>
          </cell>
          <cell r="BA217" t="e">
            <v>#N/A</v>
          </cell>
          <cell r="BB217" t="e">
            <v>#N/A</v>
          </cell>
          <cell r="BC217" t="e">
            <v>#N/A</v>
          </cell>
          <cell r="BD217" t="e">
            <v>#N/A</v>
          </cell>
          <cell r="BE217" t="e">
            <v>#N/A</v>
          </cell>
          <cell r="BF217" t="str">
            <v xml:space="preserve">NOTIFICADO </v>
          </cell>
          <cell r="BG217">
            <v>0</v>
          </cell>
          <cell r="BH217">
            <v>0</v>
          </cell>
          <cell r="BI217">
            <v>0</v>
          </cell>
          <cell r="BJ217">
            <v>0</v>
          </cell>
          <cell r="BK217">
            <v>0</v>
          </cell>
          <cell r="BL217">
            <v>0</v>
          </cell>
          <cell r="BM217">
            <v>0</v>
          </cell>
          <cell r="BN217">
            <v>0</v>
          </cell>
          <cell r="BO217">
            <v>0</v>
          </cell>
          <cell r="BP217">
            <v>0</v>
          </cell>
          <cell r="BQ217">
            <v>0</v>
          </cell>
          <cell r="BR217">
            <v>0</v>
          </cell>
          <cell r="BS217" t="e">
            <v>#N/A</v>
          </cell>
          <cell r="BT217" t="e">
            <v>#N/A</v>
          </cell>
          <cell r="BU217" t="e">
            <v>#N/A</v>
          </cell>
          <cell r="BV217">
            <v>0</v>
          </cell>
          <cell r="BW217">
            <v>0</v>
          </cell>
          <cell r="BX217">
            <v>0</v>
          </cell>
          <cell r="BY217">
            <v>0</v>
          </cell>
          <cell r="BZ217">
            <v>0</v>
          </cell>
          <cell r="CA217">
            <v>0</v>
          </cell>
          <cell r="CB217">
            <v>0</v>
          </cell>
          <cell r="CC217">
            <v>0</v>
          </cell>
        </row>
        <row r="218">
          <cell r="B218" t="str">
            <v>12643 DE 2021</v>
          </cell>
          <cell r="C218">
            <v>0</v>
          </cell>
          <cell r="D218" t="str">
            <v>ECOPETROL</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t="e">
            <v>#N/A</v>
          </cell>
          <cell r="BA218" t="e">
            <v>#N/A</v>
          </cell>
          <cell r="BB218" t="e">
            <v>#N/A</v>
          </cell>
          <cell r="BC218" t="e">
            <v>#N/A</v>
          </cell>
          <cell r="BD218" t="e">
            <v>#N/A</v>
          </cell>
          <cell r="BE218" t="e">
            <v>#N/A</v>
          </cell>
          <cell r="BF218" t="str">
            <v xml:space="preserve">NOTIFICADO </v>
          </cell>
          <cell r="BG218">
            <v>0</v>
          </cell>
          <cell r="BH218">
            <v>0</v>
          </cell>
          <cell r="BI218">
            <v>0</v>
          </cell>
          <cell r="BJ218">
            <v>0</v>
          </cell>
          <cell r="BK218">
            <v>0</v>
          </cell>
          <cell r="BL218">
            <v>0</v>
          </cell>
          <cell r="BM218">
            <v>0</v>
          </cell>
          <cell r="BN218">
            <v>0</v>
          </cell>
          <cell r="BO218">
            <v>0</v>
          </cell>
          <cell r="BP218">
            <v>0</v>
          </cell>
          <cell r="BQ218">
            <v>0</v>
          </cell>
          <cell r="BR218">
            <v>0</v>
          </cell>
          <cell r="BS218" t="e">
            <v>#N/A</v>
          </cell>
          <cell r="BT218" t="e">
            <v>#N/A</v>
          </cell>
          <cell r="BU218" t="e">
            <v>#N/A</v>
          </cell>
          <cell r="BV218">
            <v>0</v>
          </cell>
          <cell r="BW218">
            <v>0</v>
          </cell>
          <cell r="BX218">
            <v>0</v>
          </cell>
          <cell r="BY218">
            <v>0</v>
          </cell>
          <cell r="BZ218">
            <v>0</v>
          </cell>
          <cell r="CA218">
            <v>0</v>
          </cell>
          <cell r="CB218">
            <v>0</v>
          </cell>
          <cell r="CC218">
            <v>0</v>
          </cell>
        </row>
        <row r="219">
          <cell r="B219" t="str">
            <v>12644 DE 2021</v>
          </cell>
          <cell r="C219">
            <v>0</v>
          </cell>
          <cell r="D219" t="str">
            <v>ECOPETROL</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t="e">
            <v>#N/A</v>
          </cell>
          <cell r="BA219" t="e">
            <v>#N/A</v>
          </cell>
          <cell r="BB219" t="e">
            <v>#N/A</v>
          </cell>
          <cell r="BC219" t="e">
            <v>#N/A</v>
          </cell>
          <cell r="BD219" t="e">
            <v>#N/A</v>
          </cell>
          <cell r="BE219" t="e">
            <v>#N/A</v>
          </cell>
          <cell r="BF219" t="str">
            <v xml:space="preserve">NOTIFICADO </v>
          </cell>
          <cell r="BG219">
            <v>0</v>
          </cell>
          <cell r="BH219">
            <v>0</v>
          </cell>
          <cell r="BI219">
            <v>0</v>
          </cell>
          <cell r="BJ219">
            <v>0</v>
          </cell>
          <cell r="BK219">
            <v>0</v>
          </cell>
          <cell r="BL219">
            <v>0</v>
          </cell>
          <cell r="BM219">
            <v>0</v>
          </cell>
          <cell r="BN219">
            <v>0</v>
          </cell>
          <cell r="BO219">
            <v>0</v>
          </cell>
          <cell r="BP219">
            <v>0</v>
          </cell>
          <cell r="BQ219">
            <v>0</v>
          </cell>
          <cell r="BR219">
            <v>0</v>
          </cell>
          <cell r="BS219" t="e">
            <v>#N/A</v>
          </cell>
          <cell r="BT219" t="e">
            <v>#N/A</v>
          </cell>
          <cell r="BU219" t="e">
            <v>#N/A</v>
          </cell>
          <cell r="BV219">
            <v>0</v>
          </cell>
          <cell r="BW219">
            <v>0</v>
          </cell>
          <cell r="BX219">
            <v>0</v>
          </cell>
          <cell r="BY219">
            <v>0</v>
          </cell>
          <cell r="BZ219">
            <v>0</v>
          </cell>
          <cell r="CA219">
            <v>0</v>
          </cell>
          <cell r="CB219">
            <v>0</v>
          </cell>
          <cell r="CC219">
            <v>0</v>
          </cell>
        </row>
        <row r="220">
          <cell r="B220" t="str">
            <v>12645 DE 2021</v>
          </cell>
          <cell r="C220">
            <v>0</v>
          </cell>
          <cell r="D220" t="str">
            <v>ECOPETROL</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t="e">
            <v>#N/A</v>
          </cell>
          <cell r="BA220" t="e">
            <v>#N/A</v>
          </cell>
          <cell r="BB220" t="e">
            <v>#N/A</v>
          </cell>
          <cell r="BC220" t="e">
            <v>#N/A</v>
          </cell>
          <cell r="BD220" t="e">
            <v>#N/A</v>
          </cell>
          <cell r="BE220" t="e">
            <v>#N/A</v>
          </cell>
          <cell r="BF220" t="str">
            <v xml:space="preserve">NOTIFICADO </v>
          </cell>
          <cell r="BG220">
            <v>0</v>
          </cell>
          <cell r="BH220">
            <v>0</v>
          </cell>
          <cell r="BI220">
            <v>0</v>
          </cell>
          <cell r="BJ220">
            <v>0</v>
          </cell>
          <cell r="BK220">
            <v>0</v>
          </cell>
          <cell r="BL220">
            <v>0</v>
          </cell>
          <cell r="BM220">
            <v>0</v>
          </cell>
          <cell r="BN220">
            <v>0</v>
          </cell>
          <cell r="BO220">
            <v>0</v>
          </cell>
          <cell r="BP220">
            <v>0</v>
          </cell>
          <cell r="BQ220">
            <v>0</v>
          </cell>
          <cell r="BR220">
            <v>0</v>
          </cell>
          <cell r="BS220" t="e">
            <v>#N/A</v>
          </cell>
          <cell r="BT220" t="e">
            <v>#N/A</v>
          </cell>
          <cell r="BU220" t="e">
            <v>#N/A</v>
          </cell>
          <cell r="BV220">
            <v>0</v>
          </cell>
          <cell r="BW220">
            <v>0</v>
          </cell>
          <cell r="BX220">
            <v>0</v>
          </cell>
          <cell r="BY220">
            <v>0</v>
          </cell>
          <cell r="BZ220">
            <v>0</v>
          </cell>
          <cell r="CA220">
            <v>0</v>
          </cell>
          <cell r="CB220">
            <v>0</v>
          </cell>
          <cell r="CC220">
            <v>0</v>
          </cell>
        </row>
        <row r="221">
          <cell r="B221" t="str">
            <v>12646 DE 2021</v>
          </cell>
          <cell r="C221">
            <v>0</v>
          </cell>
          <cell r="D221" t="str">
            <v>ECOPETROL</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t="e">
            <v>#N/A</v>
          </cell>
          <cell r="BA221" t="e">
            <v>#N/A</v>
          </cell>
          <cell r="BB221" t="e">
            <v>#N/A</v>
          </cell>
          <cell r="BC221" t="e">
            <v>#N/A</v>
          </cell>
          <cell r="BD221" t="e">
            <v>#N/A</v>
          </cell>
          <cell r="BE221" t="e">
            <v>#N/A</v>
          </cell>
          <cell r="BF221" t="str">
            <v xml:space="preserve">NOTIFICADO </v>
          </cell>
          <cell r="BG221">
            <v>0</v>
          </cell>
          <cell r="BH221">
            <v>0</v>
          </cell>
          <cell r="BI221">
            <v>0</v>
          </cell>
          <cell r="BJ221">
            <v>0</v>
          </cell>
          <cell r="BK221">
            <v>0</v>
          </cell>
          <cell r="BL221">
            <v>0</v>
          </cell>
          <cell r="BM221">
            <v>0</v>
          </cell>
          <cell r="BN221">
            <v>0</v>
          </cell>
          <cell r="BO221">
            <v>0</v>
          </cell>
          <cell r="BP221">
            <v>0</v>
          </cell>
          <cell r="BQ221">
            <v>0</v>
          </cell>
          <cell r="BR221">
            <v>0</v>
          </cell>
          <cell r="BS221" t="e">
            <v>#N/A</v>
          </cell>
          <cell r="BT221" t="e">
            <v>#N/A</v>
          </cell>
          <cell r="BU221" t="e">
            <v>#N/A</v>
          </cell>
          <cell r="BV221">
            <v>0</v>
          </cell>
          <cell r="BW221">
            <v>0</v>
          </cell>
          <cell r="BX221">
            <v>0</v>
          </cell>
          <cell r="BY221">
            <v>0</v>
          </cell>
          <cell r="BZ221">
            <v>0</v>
          </cell>
          <cell r="CA221">
            <v>0</v>
          </cell>
          <cell r="CB221">
            <v>0</v>
          </cell>
          <cell r="CC221">
            <v>0</v>
          </cell>
        </row>
        <row r="222">
          <cell r="B222" t="str">
            <v>12648 DE 2021</v>
          </cell>
          <cell r="C222">
            <v>71732237</v>
          </cell>
          <cell r="D222" t="str">
            <v xml:space="preserve">WILTON ORACIO CALDERON CAMACHO </v>
          </cell>
          <cell r="E222" t="str">
            <v>Contrato de Prestación de Servicios Profesionales</v>
          </cell>
          <cell r="F222" t="str">
            <v>EL CONTRATISTA SE COMPROMETE CON LA UNIVERSIDAD DE LOS LLANOS A PRESTAR LOS SERVICIOS PROFESIONALES ESPECIALIZADOS EN FORMA EFICIENTE Y EFICAZ APOYANDO EL FORTALECIMIENTO DEL PROCESO DE ASEGURAMIENTO DE LA CALIDAD ACADÉMICA DEL ÁREA DE AUTOEVALUACIÓN Y ACREDITACIÓN, EN EL MARCO DE LA ACREDITACIÓN INSTITUCIONAL.</v>
          </cell>
          <cell r="G222">
            <v>44245</v>
          </cell>
          <cell r="H222">
            <v>20266390</v>
          </cell>
          <cell r="I222" t="str">
            <v>Cinco (05) meses</v>
          </cell>
          <cell r="J222">
            <v>44245</v>
          </cell>
          <cell r="K222">
            <v>44394</v>
          </cell>
          <cell r="L222" t="str">
            <v>NO APLICA</v>
          </cell>
          <cell r="M222">
            <v>6</v>
          </cell>
          <cell r="N222">
            <v>1756420</v>
          </cell>
          <cell r="O222">
            <v>44245</v>
          </cell>
          <cell r="P222">
            <v>44255</v>
          </cell>
          <cell r="Q222">
            <v>4053278</v>
          </cell>
          <cell r="R222">
            <v>44256</v>
          </cell>
          <cell r="S222">
            <v>44286</v>
          </cell>
          <cell r="T222">
            <v>4053278</v>
          </cell>
          <cell r="U222">
            <v>44287</v>
          </cell>
          <cell r="V222">
            <v>44316</v>
          </cell>
          <cell r="W222">
            <v>4053278</v>
          </cell>
          <cell r="X222">
            <v>44317</v>
          </cell>
          <cell r="Y222">
            <v>44347</v>
          </cell>
          <cell r="Z222">
            <v>4053278</v>
          </cell>
          <cell r="AA222">
            <v>44348</v>
          </cell>
          <cell r="AB222">
            <v>44377</v>
          </cell>
          <cell r="AC222">
            <v>2296858</v>
          </cell>
          <cell r="AD222">
            <v>44378</v>
          </cell>
          <cell r="AE222">
            <v>44394</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t="str">
            <v>Vicerrectoría Académica</v>
          </cell>
          <cell r="AX222" t="str">
            <v>VICTOR LIBARDO HURTADO NERY</v>
          </cell>
          <cell r="AY222" t="str">
            <v>Docente de planta de la Universidad de los Llanos</v>
          </cell>
          <cell r="AZ222">
            <v>252</v>
          </cell>
          <cell r="BA222">
            <v>44245.809988425928</v>
          </cell>
          <cell r="BB222">
            <v>20266390</v>
          </cell>
          <cell r="BC222">
            <v>991</v>
          </cell>
          <cell r="BD222">
            <v>44245</v>
          </cell>
          <cell r="BE222">
            <v>20266390</v>
          </cell>
          <cell r="BF222" t="str">
            <v xml:space="preserve">NOTIFICADO </v>
          </cell>
          <cell r="BG222">
            <v>0</v>
          </cell>
          <cell r="BH222">
            <v>0</v>
          </cell>
          <cell r="BI222">
            <v>0</v>
          </cell>
          <cell r="BJ222">
            <v>0</v>
          </cell>
          <cell r="BK222">
            <v>0</v>
          </cell>
          <cell r="BL222">
            <v>0</v>
          </cell>
          <cell r="BM222">
            <v>0</v>
          </cell>
          <cell r="BN222">
            <v>0</v>
          </cell>
          <cell r="BO222">
            <v>0</v>
          </cell>
          <cell r="BP222">
            <v>0</v>
          </cell>
          <cell r="BQ222">
            <v>0</v>
          </cell>
          <cell r="BR222">
            <v>71732237</v>
          </cell>
          <cell r="BS222">
            <v>44245</v>
          </cell>
          <cell r="BT222">
            <v>756</v>
          </cell>
          <cell r="BU222" t="str">
            <v>50038</v>
          </cell>
          <cell r="BV222">
            <v>0</v>
          </cell>
          <cell r="BW222">
            <v>0</v>
          </cell>
          <cell r="BX222">
            <v>0</v>
          </cell>
          <cell r="BY222">
            <v>0</v>
          </cell>
          <cell r="BZ222">
            <v>0</v>
          </cell>
          <cell r="CA222">
            <v>0</v>
          </cell>
          <cell r="CB222">
            <v>8530</v>
          </cell>
          <cell r="CC222" t="str">
            <v>M3</v>
          </cell>
        </row>
        <row r="223">
          <cell r="B223" t="str">
            <v>12649 DE 2021</v>
          </cell>
          <cell r="C223">
            <v>53084389</v>
          </cell>
          <cell r="D223" t="str">
            <v>ADRIANA CERINZA VANEGAS</v>
          </cell>
          <cell r="E223" t="str">
            <v>Contrato de Prestación de Servicios Profesionales</v>
          </cell>
          <cell r="F223" t="str">
            <v>EL CONTRATISTA SE COMPROMETE CON LA UNIVERSIDAD DE LOS LLANOS A PRESTAR LOS SERVICIOS COMO PROFESIONAL ESPECIALIZADO EN FORMA EFICIENTE Y EFICAZ APOYANDO LA ELABORACIÓN DE LOS DOCUMENTOS DE CONDICIONES DE CALIDAD PARA LA CREACIÓN DEL PROGRAMA DE INGENIERÍA FORESTAL DE LA FACULTAD DE CIENCIAS AGROPECUARIAS Y RECURSOS NATURALES.</v>
          </cell>
          <cell r="G223">
            <v>44245</v>
          </cell>
          <cell r="H223">
            <v>16400000</v>
          </cell>
          <cell r="I223" t="str">
            <v>Cuatro (04) Meses</v>
          </cell>
          <cell r="J223">
            <v>44245</v>
          </cell>
          <cell r="K223">
            <v>44364</v>
          </cell>
          <cell r="L223" t="str">
            <v>NO APLICA</v>
          </cell>
          <cell r="M223">
            <v>5</v>
          </cell>
          <cell r="N223">
            <v>1776667</v>
          </cell>
          <cell r="O223">
            <v>44245</v>
          </cell>
          <cell r="P223">
            <v>44255</v>
          </cell>
          <cell r="Q223">
            <v>4100000</v>
          </cell>
          <cell r="R223">
            <v>44256</v>
          </cell>
          <cell r="S223">
            <v>44286</v>
          </cell>
          <cell r="T223">
            <v>4100000</v>
          </cell>
          <cell r="U223">
            <v>44287</v>
          </cell>
          <cell r="V223">
            <v>44316</v>
          </cell>
          <cell r="W223">
            <v>4100000</v>
          </cell>
          <cell r="X223">
            <v>44317</v>
          </cell>
          <cell r="Y223">
            <v>44347</v>
          </cell>
          <cell r="Z223">
            <v>2323333</v>
          </cell>
          <cell r="AA223">
            <v>44348</v>
          </cell>
          <cell r="AB223">
            <v>44364</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t="str">
            <v>Dirección General de Currículo</v>
          </cell>
          <cell r="AX223" t="str">
            <v>CRISTÓBAL LUGO LÓPEZ</v>
          </cell>
          <cell r="AY223" t="str">
            <v>Decano de la Facultad de Ciencias Agropecuarias y Recursos Naturales</v>
          </cell>
          <cell r="AZ223">
            <v>255</v>
          </cell>
          <cell r="BA223">
            <v>44245.8903587963</v>
          </cell>
          <cell r="BB223">
            <v>16400000</v>
          </cell>
          <cell r="BC223">
            <v>992</v>
          </cell>
          <cell r="BD223">
            <v>44245</v>
          </cell>
          <cell r="BE223">
            <v>16400000</v>
          </cell>
          <cell r="BF223" t="str">
            <v xml:space="preserve">NOTIFICADO </v>
          </cell>
          <cell r="BG223">
            <v>0</v>
          </cell>
          <cell r="BH223">
            <v>0</v>
          </cell>
          <cell r="BI223">
            <v>0</v>
          </cell>
          <cell r="BJ223">
            <v>0</v>
          </cell>
          <cell r="BK223">
            <v>0</v>
          </cell>
          <cell r="BL223">
            <v>0</v>
          </cell>
          <cell r="BM223">
            <v>0</v>
          </cell>
          <cell r="BN223">
            <v>0</v>
          </cell>
          <cell r="BO223">
            <v>0</v>
          </cell>
          <cell r="BP223">
            <v>0</v>
          </cell>
          <cell r="BQ223">
            <v>0</v>
          </cell>
          <cell r="BR223">
            <v>53084389</v>
          </cell>
          <cell r="BS223">
            <v>44245</v>
          </cell>
          <cell r="BT223">
            <v>761</v>
          </cell>
          <cell r="BU223" t="str">
            <v>50041</v>
          </cell>
          <cell r="BV223">
            <v>0</v>
          </cell>
          <cell r="BW223">
            <v>0</v>
          </cell>
          <cell r="BX223">
            <v>0</v>
          </cell>
          <cell r="BY223">
            <v>0</v>
          </cell>
          <cell r="BZ223">
            <v>0</v>
          </cell>
          <cell r="CA223">
            <v>0</v>
          </cell>
          <cell r="CB223">
            <v>8299</v>
          </cell>
          <cell r="CC223" t="str">
            <v>M6</v>
          </cell>
        </row>
        <row r="224">
          <cell r="B224" t="str">
            <v>12650 DE 2021</v>
          </cell>
          <cell r="C224">
            <v>1121909380</v>
          </cell>
          <cell r="D224" t="str">
            <v>FRANKLIN STIVEN LOZANO AMAYA</v>
          </cell>
          <cell r="E224" t="str">
            <v>Contrato de Prestación de Servicios Profesionales</v>
          </cell>
          <cell r="F224" t="str">
            <v>EL CONTRATISTA SE COMPROMETE CON LA UNIVERSIDAD DE LOS LLANOS A PRESTAR LOS SERVICIOS COMO PROFESIONAL EN FORMA EFICIENTE Y EFICAZ APOYANDO EL FORTALECIMIENTO DE LAS DIFERENTES ACTIVIDADES DENTRO DEL CONVENIO INTERADMINISTRATIVO N.° PE.GDE.1.4.8.1.20 – 008- UNILLANOS-CORMACARENA, PARA LA “EVALUACIÓN DEL ESTADO DE CONSERVACIÓN Y ESTRATEGIAS DE MANEJO DEL CONFLICTO DE OSO ANDINO (TREMARCTOS ORNATUS (F.G. CUVIER, 1825)) EN LOS MUNICIPIOS DE EL CALVARIO Y SAN JUANITO (META)”</v>
          </cell>
          <cell r="G224">
            <v>44249</v>
          </cell>
          <cell r="H224">
            <v>16240682</v>
          </cell>
          <cell r="I224" t="str">
            <v>Cinco (05) meses y veintinueve (29) días calendario</v>
          </cell>
          <cell r="J224">
            <v>44249</v>
          </cell>
          <cell r="K224">
            <v>44427</v>
          </cell>
          <cell r="L224" t="str">
            <v>NO APLICA</v>
          </cell>
          <cell r="M224">
            <v>6</v>
          </cell>
          <cell r="N224">
            <v>3629203</v>
          </cell>
          <cell r="O224">
            <v>44249</v>
          </cell>
          <cell r="P224">
            <v>44286</v>
          </cell>
          <cell r="Q224">
            <v>2721902</v>
          </cell>
          <cell r="R224">
            <v>44287</v>
          </cell>
          <cell r="S224">
            <v>44316</v>
          </cell>
          <cell r="T224">
            <v>2721902</v>
          </cell>
          <cell r="U224">
            <v>44317</v>
          </cell>
          <cell r="V224">
            <v>44347</v>
          </cell>
          <cell r="W224">
            <v>2721902</v>
          </cell>
          <cell r="X224">
            <v>44348</v>
          </cell>
          <cell r="Y224">
            <v>44377</v>
          </cell>
          <cell r="Z224">
            <v>2721902</v>
          </cell>
          <cell r="AA224">
            <v>44378</v>
          </cell>
          <cell r="AB224">
            <v>44408</v>
          </cell>
          <cell r="AC224">
            <v>1723871</v>
          </cell>
          <cell r="AD224">
            <v>44409</v>
          </cell>
          <cell r="AE224">
            <v>44427</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t="str">
            <v>Facultad de Ciencias Básicas e Ingeniería</v>
          </cell>
          <cell r="AX224" t="str">
            <v xml:space="preserve">OMAR YESID BELTRÁN GUTIÉRREZ </v>
          </cell>
          <cell r="AY224" t="str">
            <v>Decano de la Facultad de Ciencias Básicas e Ingeniería</v>
          </cell>
          <cell r="AZ224">
            <v>273</v>
          </cell>
          <cell r="BA224">
            <v>44249</v>
          </cell>
          <cell r="BB224">
            <v>16240682</v>
          </cell>
          <cell r="BC224">
            <v>1116</v>
          </cell>
          <cell r="BD224">
            <v>44249</v>
          </cell>
          <cell r="BE224">
            <v>16240682</v>
          </cell>
          <cell r="BF224" t="str">
            <v xml:space="preserve">NOTIFICADO </v>
          </cell>
          <cell r="BG224">
            <v>0</v>
          </cell>
          <cell r="BH224">
            <v>0</v>
          </cell>
          <cell r="BI224">
            <v>0</v>
          </cell>
          <cell r="BJ224">
            <v>0</v>
          </cell>
          <cell r="BK224">
            <v>0</v>
          </cell>
          <cell r="BL224">
            <v>0</v>
          </cell>
          <cell r="BM224">
            <v>0</v>
          </cell>
          <cell r="BN224">
            <v>0</v>
          </cell>
          <cell r="BO224">
            <v>0</v>
          </cell>
          <cell r="BP224">
            <v>0</v>
          </cell>
          <cell r="BQ224">
            <v>0</v>
          </cell>
          <cell r="BR224">
            <v>1121909380</v>
          </cell>
          <cell r="BS224">
            <v>44249</v>
          </cell>
          <cell r="BT224">
            <v>645</v>
          </cell>
          <cell r="BU224" t="str">
            <v>5770206</v>
          </cell>
          <cell r="BV224">
            <v>0</v>
          </cell>
          <cell r="BW224">
            <v>0</v>
          </cell>
          <cell r="BX224">
            <v>0</v>
          </cell>
          <cell r="BY224">
            <v>0</v>
          </cell>
          <cell r="BZ224">
            <v>0</v>
          </cell>
          <cell r="CA224">
            <v>0</v>
          </cell>
          <cell r="CB224">
            <v>1811</v>
          </cell>
          <cell r="CC224" t="str">
            <v>M6</v>
          </cell>
        </row>
        <row r="225">
          <cell r="B225" t="str">
            <v>12651 DE 2021</v>
          </cell>
          <cell r="C225">
            <v>0</v>
          </cell>
          <cell r="D225" t="str">
            <v>ECOPETROL</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t="str">
            <v xml:space="preserve">NOTIFICADO </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row>
        <row r="226">
          <cell r="B226" t="str">
            <v>12652 DE 2021</v>
          </cell>
          <cell r="C226">
            <v>0</v>
          </cell>
          <cell r="D226" t="str">
            <v>ECOPETROL</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t="str">
            <v xml:space="preserve">NOTIFICADO </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row>
        <row r="227">
          <cell r="B227" t="str">
            <v>12653 DE 2021</v>
          </cell>
          <cell r="C227">
            <v>0</v>
          </cell>
          <cell r="D227" t="str">
            <v>ECOPETROL</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t="str">
            <v xml:space="preserve">NOTIFICADO </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row>
        <row r="228">
          <cell r="B228" t="str">
            <v>12654 DE 2021</v>
          </cell>
          <cell r="C228">
            <v>0</v>
          </cell>
          <cell r="D228" t="str">
            <v>ECOPETROL</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t="str">
            <v xml:space="preserve">NOTIFICADO </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row>
        <row r="229">
          <cell r="B229" t="str">
            <v>12655 DE 2021</v>
          </cell>
          <cell r="C229">
            <v>0</v>
          </cell>
          <cell r="D229" t="str">
            <v>ECOPETROL</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t="str">
            <v xml:space="preserve">NOTIFICADO </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row>
        <row r="230">
          <cell r="B230" t="str">
            <v>12656 DE 2021</v>
          </cell>
          <cell r="C230">
            <v>0</v>
          </cell>
          <cell r="D230" t="str">
            <v>ECOPETROL</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t="str">
            <v xml:space="preserve">NOTIFICADO </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row>
        <row r="231">
          <cell r="B231" t="str">
            <v>12657 DE 2021</v>
          </cell>
          <cell r="C231">
            <v>0</v>
          </cell>
          <cell r="D231" t="str">
            <v>ECOPETROL</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t="str">
            <v xml:space="preserve">NOTIFICADO </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row>
        <row r="232">
          <cell r="B232" t="str">
            <v>12658 DE 2021</v>
          </cell>
          <cell r="C232">
            <v>0</v>
          </cell>
          <cell r="D232" t="str">
            <v>ECOPETROL</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t="str">
            <v xml:space="preserve">NOTIFICADO </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row>
        <row r="233">
          <cell r="B233" t="str">
            <v>12659 DE 2021</v>
          </cell>
          <cell r="C233">
            <v>0</v>
          </cell>
          <cell r="D233" t="str">
            <v>ECOPETROL</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t="str">
            <v xml:space="preserve">NOTIFICADO </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row>
        <row r="234">
          <cell r="B234" t="str">
            <v>12660 DE 2021</v>
          </cell>
          <cell r="C234">
            <v>0</v>
          </cell>
          <cell r="D234" t="str">
            <v>ECOPETROL</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t="str">
            <v xml:space="preserve">NOTIFICADO </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row>
        <row r="235">
          <cell r="B235" t="str">
            <v>12661 DE 2021</v>
          </cell>
          <cell r="C235">
            <v>0</v>
          </cell>
          <cell r="D235" t="str">
            <v>ECOPETROL</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t="str">
            <v xml:space="preserve">NOTIFICADO </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row>
        <row r="236">
          <cell r="B236" t="str">
            <v>12662 DE 2021</v>
          </cell>
          <cell r="C236">
            <v>40446632</v>
          </cell>
          <cell r="D236" t="str">
            <v>OLGA LUCIA RODRIGUEZ ROMAN</v>
          </cell>
          <cell r="E236" t="str">
            <v>Contrato de Prestación de Servicios</v>
          </cell>
          <cell r="F236" t="str">
            <v>EL CONTRATISTA SE COMPROMETE CON LA UNIVERSIDAD DE LOS LLANOS A PRESTAR LOS SERVICIOS COMO AUXILIAR DE ENFERMERÍA EN FORMA EFICIENTE Y EFICAZ APOYANDO EL FORTALECIMIENTO DE LOS DIFERENTES PROCESOS DE PROMOCIÓN Y FOMENTO DE ESTILOS DE VIDA SALUDABLES EN LA SEDE BOQUEMONTE DE LA UNIVERSIDAD DE LOS LLANOS.</v>
          </cell>
          <cell r="G236">
            <v>44257</v>
          </cell>
          <cell r="H236">
            <v>7635500</v>
          </cell>
          <cell r="I236" t="str">
            <v xml:space="preserve">Cuatro (04) meses y tres (03) días calendario </v>
          </cell>
          <cell r="J236">
            <v>44257</v>
          </cell>
          <cell r="K236">
            <v>44381</v>
          </cell>
          <cell r="L236" t="str">
            <v>NO APLICA</v>
          </cell>
          <cell r="M236">
            <v>5</v>
          </cell>
          <cell r="N236">
            <v>1800240</v>
          </cell>
          <cell r="O236">
            <v>44257</v>
          </cell>
          <cell r="P236">
            <v>44286</v>
          </cell>
          <cell r="Q236">
            <v>1862317</v>
          </cell>
          <cell r="R236">
            <v>44287</v>
          </cell>
          <cell r="S236">
            <v>44316</v>
          </cell>
          <cell r="T236">
            <v>1862317</v>
          </cell>
          <cell r="U236">
            <v>44317</v>
          </cell>
          <cell r="V236">
            <v>44347</v>
          </cell>
          <cell r="W236">
            <v>1862317</v>
          </cell>
          <cell r="X236">
            <v>44348</v>
          </cell>
          <cell r="Y236">
            <v>44377</v>
          </cell>
          <cell r="Z236">
            <v>248309</v>
          </cell>
          <cell r="AA236">
            <v>44378</v>
          </cell>
          <cell r="AB236">
            <v>44381</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t="str">
            <v>División de Bienestar Universitario</v>
          </cell>
          <cell r="AX236" t="str">
            <v>JUAN CARLOS PEÑA TIJO</v>
          </cell>
          <cell r="AY236" t="str">
            <v>Jefe de Oficina</v>
          </cell>
          <cell r="AZ236">
            <v>360</v>
          </cell>
          <cell r="BA236">
            <v>44257</v>
          </cell>
          <cell r="BB236">
            <v>7635500</v>
          </cell>
          <cell r="BC236">
            <v>1331</v>
          </cell>
          <cell r="BD236">
            <v>44257</v>
          </cell>
          <cell r="BE236">
            <v>7635500</v>
          </cell>
          <cell r="BF236" t="str">
            <v xml:space="preserve">NOTIFICADO </v>
          </cell>
          <cell r="BG236">
            <v>0</v>
          </cell>
          <cell r="BH236">
            <v>0</v>
          </cell>
          <cell r="BI236">
            <v>0</v>
          </cell>
          <cell r="BJ236">
            <v>0</v>
          </cell>
          <cell r="BK236">
            <v>0</v>
          </cell>
          <cell r="BL236">
            <v>0</v>
          </cell>
          <cell r="BM236">
            <v>0</v>
          </cell>
          <cell r="BN236">
            <v>0</v>
          </cell>
          <cell r="BO236">
            <v>0</v>
          </cell>
          <cell r="BP236">
            <v>0</v>
          </cell>
          <cell r="BQ236">
            <v>0</v>
          </cell>
          <cell r="BR236">
            <v>40446632</v>
          </cell>
          <cell r="BS236">
            <v>44257</v>
          </cell>
          <cell r="BT236">
            <v>677</v>
          </cell>
          <cell r="BU236" t="str">
            <v>44105</v>
          </cell>
          <cell r="BV236">
            <v>0</v>
          </cell>
          <cell r="BW236">
            <v>0</v>
          </cell>
          <cell r="BX236">
            <v>0</v>
          </cell>
          <cell r="BY236">
            <v>0</v>
          </cell>
          <cell r="BZ236">
            <v>0</v>
          </cell>
          <cell r="CA236">
            <v>0</v>
          </cell>
          <cell r="CB236">
            <v>8299</v>
          </cell>
          <cell r="CC236" t="str">
            <v>M6</v>
          </cell>
        </row>
        <row r="237">
          <cell r="B237" t="str">
            <v>12663 DE 2021</v>
          </cell>
          <cell r="C237">
            <v>1121871193</v>
          </cell>
          <cell r="D237" t="str">
            <v>LAURA CRISTINA MARIN COSSIO</v>
          </cell>
          <cell r="E237" t="str">
            <v>Contrato de Prestación de Servicios Profesionales</v>
          </cell>
          <cell r="F237" t="str">
            <v>EL CONTRATISTA SE COMPROMETE CON LA UNIVERSIDAD DE LOS LLANOS A PRESTAR LOS SERVICIOS PROFESIONALES COMO AUXILIAR DE INVESTIGACIÓN EN FORMA EFICIENTE Y EFICAZ APOYANDO EL FORTALECIMIENTO DE LOS DIFERENTES PROCESOS EN EL DESARROLLO DEL PROYECTO “IDENTIFICACIÓN DE LA ACTIVIDAD INSECTICIDA Y/O REPELENTE DE XENOBIÓTICOS MEDIANTE BIOENSAYOS Y RESPUESTAS ELECTROANTENOGRÁFICAS EN RHODNIUS PROLIXUS Y TRIATOMA DIMIDIATA VECTORES DEL MAL DE CHAGAS” DE LA DIRECCIÓN GENERAL DE INVESTIGACIONES.</v>
          </cell>
          <cell r="G237">
            <v>44257</v>
          </cell>
          <cell r="H237">
            <v>7446400</v>
          </cell>
          <cell r="I237" t="str">
            <v xml:space="preserve">Tres (03) meses y catorce (14) días calendario </v>
          </cell>
          <cell r="J237">
            <v>44257</v>
          </cell>
          <cell r="K237">
            <v>44362</v>
          </cell>
          <cell r="L237" t="str">
            <v>NO APLICA</v>
          </cell>
          <cell r="M237">
            <v>4</v>
          </cell>
          <cell r="N237">
            <v>2076400</v>
          </cell>
          <cell r="O237">
            <v>44257</v>
          </cell>
          <cell r="P237">
            <v>44286</v>
          </cell>
          <cell r="Q237">
            <v>2148000</v>
          </cell>
          <cell r="R237">
            <v>44287</v>
          </cell>
          <cell r="S237">
            <v>44316</v>
          </cell>
          <cell r="T237">
            <v>2148000</v>
          </cell>
          <cell r="U237">
            <v>44317</v>
          </cell>
          <cell r="V237">
            <v>44347</v>
          </cell>
          <cell r="W237">
            <v>1074000</v>
          </cell>
          <cell r="X237">
            <v>44348</v>
          </cell>
          <cell r="Y237">
            <v>44362</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t="str">
            <v xml:space="preserve">Dirección General de Investigaciones  </v>
          </cell>
          <cell r="AX237" t="str">
            <v>AGUSTÍN GÓNGORA ORJUELA</v>
          </cell>
          <cell r="AY237" t="str">
            <v>Docente de Planta de la Universidad de los Llanos</v>
          </cell>
          <cell r="AZ237">
            <v>359</v>
          </cell>
          <cell r="BA237">
            <v>44257</v>
          </cell>
          <cell r="BB237">
            <v>7446400</v>
          </cell>
          <cell r="BC237">
            <v>1332</v>
          </cell>
          <cell r="BD237">
            <v>44257</v>
          </cell>
          <cell r="BE237">
            <v>7446400</v>
          </cell>
          <cell r="BF237" t="str">
            <v xml:space="preserve">NOTIFICADO </v>
          </cell>
          <cell r="BG237">
            <v>0</v>
          </cell>
          <cell r="BH237">
            <v>0</v>
          </cell>
          <cell r="BI237">
            <v>0</v>
          </cell>
          <cell r="BJ237">
            <v>0</v>
          </cell>
          <cell r="BK237">
            <v>0</v>
          </cell>
          <cell r="BL237">
            <v>0</v>
          </cell>
          <cell r="BM237">
            <v>0</v>
          </cell>
          <cell r="BN237">
            <v>0</v>
          </cell>
          <cell r="BO237">
            <v>0</v>
          </cell>
          <cell r="BP237">
            <v>0</v>
          </cell>
          <cell r="BQ237">
            <v>0</v>
          </cell>
          <cell r="BR237">
            <v>1121871193</v>
          </cell>
          <cell r="BS237">
            <v>44257</v>
          </cell>
          <cell r="BT237">
            <v>758</v>
          </cell>
          <cell r="BU237" t="str">
            <v>50039</v>
          </cell>
          <cell r="BV237">
            <v>0</v>
          </cell>
          <cell r="BW237">
            <v>0</v>
          </cell>
          <cell r="BX237">
            <v>0</v>
          </cell>
          <cell r="BY237">
            <v>0</v>
          </cell>
          <cell r="BZ237">
            <v>0</v>
          </cell>
          <cell r="CA237">
            <v>0</v>
          </cell>
          <cell r="CB237">
            <v>8560</v>
          </cell>
          <cell r="CC237" t="str">
            <v>M5</v>
          </cell>
        </row>
        <row r="238">
          <cell r="B238" t="str">
            <v>12664 DE 2021</v>
          </cell>
          <cell r="C238">
            <v>40341459</v>
          </cell>
          <cell r="D238" t="str">
            <v>JULIETH ANDREA PINILLA BARON</v>
          </cell>
          <cell r="E238" t="str">
            <v>Contrato de Prestación de Servicios Profesionales</v>
          </cell>
          <cell r="F238" t="str">
            <v>EL CONTRATISTA SE COMPROMETE CON LA UNIVERSIDAD DE LOS LLANOS A PRESTAR LOS SERVICIOS COMO PROFESIONAL ESPECIALIZADO EN FORMA EFICIENTE Y EFICAZ APOYANDO EL FORTALECIMIENTO DE LOS DIFERENTES PROCESOS EN EL ÁREA DE SISTEMAS.</v>
          </cell>
          <cell r="G238">
            <v>44257</v>
          </cell>
          <cell r="H238">
            <v>20266390</v>
          </cell>
          <cell r="I238" t="str">
            <v>Cinco (05) meses</v>
          </cell>
          <cell r="J238">
            <v>44257</v>
          </cell>
          <cell r="K238">
            <v>44409</v>
          </cell>
          <cell r="L238" t="str">
            <v>NO APLICA</v>
          </cell>
          <cell r="M238">
            <v>5</v>
          </cell>
          <cell r="N238">
            <v>3918169</v>
          </cell>
          <cell r="O238">
            <v>44257</v>
          </cell>
          <cell r="P238">
            <v>44286</v>
          </cell>
          <cell r="Q238">
            <v>4053278</v>
          </cell>
          <cell r="R238">
            <v>44287</v>
          </cell>
          <cell r="S238">
            <v>44316</v>
          </cell>
          <cell r="T238">
            <v>4053278</v>
          </cell>
          <cell r="U238">
            <v>44317</v>
          </cell>
          <cell r="V238">
            <v>44347</v>
          </cell>
          <cell r="W238">
            <v>4053278</v>
          </cell>
          <cell r="X238">
            <v>44348</v>
          </cell>
          <cell r="Y238">
            <v>44377</v>
          </cell>
          <cell r="Z238">
            <v>4188387</v>
          </cell>
          <cell r="AA238">
            <v>44378</v>
          </cell>
          <cell r="AB238">
            <v>44409</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t="str">
            <v>Área de Sistemas</v>
          </cell>
          <cell r="AX238" t="str">
            <v>JOSE ARMANDO GARZON BONILLA</v>
          </cell>
          <cell r="AY238" t="str">
            <v>Jefe de Oficina</v>
          </cell>
          <cell r="AZ238">
            <v>361</v>
          </cell>
          <cell r="BA238">
            <v>44257</v>
          </cell>
          <cell r="BB238">
            <v>69015275</v>
          </cell>
          <cell r="BC238">
            <v>1333</v>
          </cell>
          <cell r="BD238">
            <v>44257</v>
          </cell>
          <cell r="BE238">
            <v>20266390</v>
          </cell>
          <cell r="BF238" t="str">
            <v xml:space="preserve">NOTIFICADO </v>
          </cell>
          <cell r="BG238">
            <v>0</v>
          </cell>
          <cell r="BH238">
            <v>0</v>
          </cell>
          <cell r="BI238">
            <v>0</v>
          </cell>
          <cell r="BJ238">
            <v>0</v>
          </cell>
          <cell r="BK238">
            <v>0</v>
          </cell>
          <cell r="BL238">
            <v>0</v>
          </cell>
          <cell r="BM238">
            <v>0</v>
          </cell>
          <cell r="BN238">
            <v>0</v>
          </cell>
          <cell r="BO238">
            <v>0</v>
          </cell>
          <cell r="BP238">
            <v>0</v>
          </cell>
          <cell r="BQ238">
            <v>0</v>
          </cell>
          <cell r="BR238">
            <v>40341459</v>
          </cell>
          <cell r="BS238">
            <v>44257</v>
          </cell>
          <cell r="BT238">
            <v>769</v>
          </cell>
          <cell r="BU238" t="str">
            <v>44713</v>
          </cell>
          <cell r="BV238">
            <v>0</v>
          </cell>
          <cell r="BW238">
            <v>0</v>
          </cell>
          <cell r="BX238">
            <v>0</v>
          </cell>
          <cell r="BY238">
            <v>0</v>
          </cell>
          <cell r="BZ238">
            <v>0</v>
          </cell>
          <cell r="CA238">
            <v>0</v>
          </cell>
          <cell r="CB238">
            <v>7490</v>
          </cell>
          <cell r="CC238" t="str">
            <v>M6</v>
          </cell>
        </row>
        <row r="239">
          <cell r="B239" t="str">
            <v>12665 DE 2021</v>
          </cell>
          <cell r="C239">
            <v>35264894</v>
          </cell>
          <cell r="D239" t="str">
            <v>LEYDY ROCIO LAMPREA CUELLAR</v>
          </cell>
          <cell r="E239" t="str">
            <v>Contrato de Prestación de Servicios Profesionales</v>
          </cell>
          <cell r="F239" t="str">
            <v>EL CONTRATISTA SE COMPROMETE CON LA UNIVERSIDAD DE LOS LLANOS A PRESTAR LOS SERVICIOS COMO PROFESIONAL EN FORMA EFICIENTE Y EFICAZ APOYANDO EL FORTALECIMIENTO DE LOS DIFERENTES PROCESOS EN EL ÁREA DE SISTEMAS.</v>
          </cell>
          <cell r="G239">
            <v>44257</v>
          </cell>
          <cell r="H239">
            <v>20266390</v>
          </cell>
          <cell r="I239" t="str">
            <v>Cinco (05) meses</v>
          </cell>
          <cell r="J239">
            <v>44257</v>
          </cell>
          <cell r="K239">
            <v>44409</v>
          </cell>
          <cell r="L239" t="str">
            <v>NO APLICA</v>
          </cell>
          <cell r="M239">
            <v>5</v>
          </cell>
          <cell r="N239">
            <v>3918169</v>
          </cell>
          <cell r="O239">
            <v>44257</v>
          </cell>
          <cell r="P239">
            <v>44286</v>
          </cell>
          <cell r="Q239">
            <v>4053278</v>
          </cell>
          <cell r="R239">
            <v>44287</v>
          </cell>
          <cell r="S239">
            <v>44316</v>
          </cell>
          <cell r="T239">
            <v>4053278</v>
          </cell>
          <cell r="U239">
            <v>44317</v>
          </cell>
          <cell r="V239">
            <v>44347</v>
          </cell>
          <cell r="W239">
            <v>4053278</v>
          </cell>
          <cell r="X239">
            <v>44348</v>
          </cell>
          <cell r="Y239">
            <v>44377</v>
          </cell>
          <cell r="Z239">
            <v>4188387</v>
          </cell>
          <cell r="AA239">
            <v>44378</v>
          </cell>
          <cell r="AB239">
            <v>44409</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t="str">
            <v>Área de Sistemas</v>
          </cell>
          <cell r="AX239" t="str">
            <v>JOSE ARMANDO GARZON BONILLA</v>
          </cell>
          <cell r="AY239" t="str">
            <v>Jefe de Oficina</v>
          </cell>
          <cell r="AZ239">
            <v>361</v>
          </cell>
          <cell r="BA239">
            <v>44257</v>
          </cell>
          <cell r="BB239">
            <v>69015275</v>
          </cell>
          <cell r="BC239">
            <v>1334</v>
          </cell>
          <cell r="BD239">
            <v>44257</v>
          </cell>
          <cell r="BE239">
            <v>20266390</v>
          </cell>
          <cell r="BF239" t="str">
            <v xml:space="preserve">NOTIFICADO </v>
          </cell>
          <cell r="BG239">
            <v>0</v>
          </cell>
          <cell r="BH239">
            <v>0</v>
          </cell>
          <cell r="BI239">
            <v>0</v>
          </cell>
          <cell r="BJ239">
            <v>0</v>
          </cell>
          <cell r="BK239">
            <v>0</v>
          </cell>
          <cell r="BL239">
            <v>0</v>
          </cell>
          <cell r="BM239">
            <v>0</v>
          </cell>
          <cell r="BN239">
            <v>0</v>
          </cell>
          <cell r="BO239">
            <v>0</v>
          </cell>
          <cell r="BP239">
            <v>0</v>
          </cell>
          <cell r="BQ239">
            <v>0</v>
          </cell>
          <cell r="BR239">
            <v>35264894</v>
          </cell>
          <cell r="BS239">
            <v>44257</v>
          </cell>
          <cell r="BT239">
            <v>769</v>
          </cell>
          <cell r="BU239" t="str">
            <v>44713</v>
          </cell>
          <cell r="BV239">
            <v>0</v>
          </cell>
          <cell r="BW239">
            <v>0</v>
          </cell>
          <cell r="BX239">
            <v>0</v>
          </cell>
          <cell r="BY239">
            <v>0</v>
          </cell>
          <cell r="BZ239">
            <v>0</v>
          </cell>
          <cell r="CA239">
            <v>0</v>
          </cell>
          <cell r="CB239">
            <v>6201</v>
          </cell>
          <cell r="CC239" t="str">
            <v>M6</v>
          </cell>
        </row>
        <row r="240">
          <cell r="B240" t="str">
            <v>12666 DE 2021</v>
          </cell>
          <cell r="C240">
            <v>41651537</v>
          </cell>
          <cell r="D240" t="str">
            <v>SARA MERCEDES PINEDA TELLEZ</v>
          </cell>
          <cell r="E240" t="str">
            <v>Contrato de Prestación de Servicios Profesionales</v>
          </cell>
          <cell r="F240" t="str">
            <v>EL CONTRATISTA SE COMPROMETE CON LA UNIVERSIDAD DE LOS LLANOS A PRESTAR LOS SERVICIOS COMO PROFESIONAL ESPECIALIZADO EN FORMA EFICIENTE Y EFICAZ APOYANDO EL FORTALECIMIENTO DE LOS DIFERENTES PROCESOS EN EL ÁREA DE SISTEMAS.</v>
          </cell>
          <cell r="G240">
            <v>44257</v>
          </cell>
          <cell r="H240">
            <v>17527690</v>
          </cell>
          <cell r="I240" t="str">
            <v>Cinco (05) meses</v>
          </cell>
          <cell r="J240">
            <v>44257</v>
          </cell>
          <cell r="K240">
            <v>44409</v>
          </cell>
          <cell r="L240" t="str">
            <v>NO APLICA</v>
          </cell>
          <cell r="M240">
            <v>5</v>
          </cell>
          <cell r="N240">
            <v>3388687</v>
          </cell>
          <cell r="O240">
            <v>44257</v>
          </cell>
          <cell r="P240">
            <v>44286</v>
          </cell>
          <cell r="Q240">
            <v>3505538</v>
          </cell>
          <cell r="R240">
            <v>44287</v>
          </cell>
          <cell r="S240">
            <v>44316</v>
          </cell>
          <cell r="T240">
            <v>3505538</v>
          </cell>
          <cell r="U240">
            <v>44317</v>
          </cell>
          <cell r="V240">
            <v>44347</v>
          </cell>
          <cell r="W240">
            <v>3505538</v>
          </cell>
          <cell r="X240">
            <v>44348</v>
          </cell>
          <cell r="Y240">
            <v>44377</v>
          </cell>
          <cell r="Z240">
            <v>3622389</v>
          </cell>
          <cell r="AA240">
            <v>44378</v>
          </cell>
          <cell r="AB240">
            <v>44409</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t="str">
            <v>Área de Sistemas</v>
          </cell>
          <cell r="AX240" t="str">
            <v>JOSE ARMANDO GARZON BONILLA</v>
          </cell>
          <cell r="AY240" t="str">
            <v>Jefe de Oficina</v>
          </cell>
          <cell r="AZ240">
            <v>361</v>
          </cell>
          <cell r="BA240">
            <v>44257</v>
          </cell>
          <cell r="BB240">
            <v>69015275</v>
          </cell>
          <cell r="BC240">
            <v>1335</v>
          </cell>
          <cell r="BD240">
            <v>44257</v>
          </cell>
          <cell r="BE240">
            <v>17527690</v>
          </cell>
          <cell r="BF240" t="str">
            <v xml:space="preserve">NOTIFICADO </v>
          </cell>
          <cell r="BG240">
            <v>0</v>
          </cell>
          <cell r="BH240">
            <v>0</v>
          </cell>
          <cell r="BI240">
            <v>0</v>
          </cell>
          <cell r="BJ240">
            <v>0</v>
          </cell>
          <cell r="BK240">
            <v>0</v>
          </cell>
          <cell r="BL240">
            <v>0</v>
          </cell>
          <cell r="BM240">
            <v>0</v>
          </cell>
          <cell r="BN240">
            <v>0</v>
          </cell>
          <cell r="BO240">
            <v>0</v>
          </cell>
          <cell r="BP240">
            <v>0</v>
          </cell>
          <cell r="BQ240">
            <v>0</v>
          </cell>
          <cell r="BR240">
            <v>41651537</v>
          </cell>
          <cell r="BS240">
            <v>44257</v>
          </cell>
          <cell r="BT240">
            <v>769</v>
          </cell>
          <cell r="BU240" t="str">
            <v>44713</v>
          </cell>
          <cell r="BV240">
            <v>0</v>
          </cell>
          <cell r="BW240">
            <v>0</v>
          </cell>
          <cell r="BX240">
            <v>0</v>
          </cell>
          <cell r="BY240">
            <v>0</v>
          </cell>
          <cell r="BZ240">
            <v>0</v>
          </cell>
          <cell r="CA240">
            <v>0</v>
          </cell>
          <cell r="CB240">
            <v>6209</v>
          </cell>
          <cell r="CC240" t="str">
            <v>M6</v>
          </cell>
        </row>
        <row r="241">
          <cell r="B241" t="str">
            <v>12667 DE 2021</v>
          </cell>
          <cell r="C241">
            <v>1052414169</v>
          </cell>
          <cell r="D241" t="str">
            <v>LILIANA PAOLA MARTINEZ MORALES</v>
          </cell>
          <cell r="E241" t="str">
            <v>Contrato de Prestación de Servicios Profesionales</v>
          </cell>
          <cell r="F241" t="str">
            <v>EL CONTRATISTA SE COMPROMETE CON LA UNIVERSIDAD DE LOS LLANOS A PRESTAR LOS SERVICIOS COMO PROFESIONAL EN FORMA EFICIENTE Y EFICAZ APOYANDO EL FORTALECIMIENTO DE LOS DIFERENTES PROCESOS EN EL ÁREA DE SISTEMAS.</v>
          </cell>
          <cell r="G241">
            <v>44257</v>
          </cell>
          <cell r="H241">
            <v>10954805</v>
          </cell>
          <cell r="I241" t="str">
            <v>Cinco (05) meses</v>
          </cell>
          <cell r="J241">
            <v>44257</v>
          </cell>
          <cell r="K241">
            <v>44409</v>
          </cell>
          <cell r="L241" t="str">
            <v>NO APLICA</v>
          </cell>
          <cell r="M241">
            <v>5</v>
          </cell>
          <cell r="N241">
            <v>2117929</v>
          </cell>
          <cell r="O241">
            <v>44257</v>
          </cell>
          <cell r="P241">
            <v>44286</v>
          </cell>
          <cell r="Q241">
            <v>2190961</v>
          </cell>
          <cell r="R241">
            <v>44287</v>
          </cell>
          <cell r="S241">
            <v>44316</v>
          </cell>
          <cell r="T241">
            <v>2190961</v>
          </cell>
          <cell r="U241">
            <v>44317</v>
          </cell>
          <cell r="V241">
            <v>44347</v>
          </cell>
          <cell r="W241">
            <v>2190961</v>
          </cell>
          <cell r="X241">
            <v>44348</v>
          </cell>
          <cell r="Y241">
            <v>44377</v>
          </cell>
          <cell r="Z241">
            <v>2263993</v>
          </cell>
          <cell r="AA241">
            <v>44378</v>
          </cell>
          <cell r="AB241">
            <v>44409</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t="str">
            <v>Área de Sistemas</v>
          </cell>
          <cell r="AX241" t="str">
            <v>JOSE ARMANDO GARZON BONILLA</v>
          </cell>
          <cell r="AY241" t="str">
            <v>Jefe de Oficina</v>
          </cell>
          <cell r="AZ241">
            <v>361</v>
          </cell>
          <cell r="BA241">
            <v>44257</v>
          </cell>
          <cell r="BB241">
            <v>69015275</v>
          </cell>
          <cell r="BC241">
            <v>1336</v>
          </cell>
          <cell r="BD241">
            <v>44257</v>
          </cell>
          <cell r="BE241">
            <v>10954805</v>
          </cell>
          <cell r="BF241" t="str">
            <v xml:space="preserve">NOTIFICADO </v>
          </cell>
          <cell r="BG241">
            <v>0</v>
          </cell>
          <cell r="BH241">
            <v>0</v>
          </cell>
          <cell r="BI241">
            <v>0</v>
          </cell>
          <cell r="BJ241">
            <v>0</v>
          </cell>
          <cell r="BK241">
            <v>0</v>
          </cell>
          <cell r="BL241">
            <v>0</v>
          </cell>
          <cell r="BM241">
            <v>0</v>
          </cell>
          <cell r="BN241">
            <v>0</v>
          </cell>
          <cell r="BO241">
            <v>0</v>
          </cell>
          <cell r="BP241">
            <v>0</v>
          </cell>
          <cell r="BQ241">
            <v>0</v>
          </cell>
          <cell r="BR241">
            <v>1052414169</v>
          </cell>
          <cell r="BS241">
            <v>44257</v>
          </cell>
          <cell r="BT241">
            <v>769</v>
          </cell>
          <cell r="BU241" t="str">
            <v>44713</v>
          </cell>
          <cell r="BV241">
            <v>0</v>
          </cell>
          <cell r="BW241">
            <v>0</v>
          </cell>
          <cell r="BX241">
            <v>0</v>
          </cell>
          <cell r="BY241">
            <v>0</v>
          </cell>
          <cell r="BZ241">
            <v>0</v>
          </cell>
          <cell r="CA241">
            <v>0</v>
          </cell>
          <cell r="CB241">
            <v>7110</v>
          </cell>
          <cell r="CC241" t="str">
            <v>M5</v>
          </cell>
        </row>
        <row r="242">
          <cell r="B242" t="str">
            <v>12668 DE 2021</v>
          </cell>
          <cell r="C242">
            <v>1121862471</v>
          </cell>
          <cell r="D242" t="str">
            <v>ANGYY STEPHANIE ORTIZ MENDEZ</v>
          </cell>
          <cell r="E242" t="str">
            <v>Contrato de Prestación de Servicios Profesionales</v>
          </cell>
          <cell r="F242" t="str">
            <v>EL CONTRATISTA SE COMPROMETE CON LA UNIVERSIDAD DE LOS LLANOS A PRESTAR LOS SERVICIOS COMO PROFESIONAL EN FORMA EFICIENTE Y EFICAZ APOYANDO EL FORTALECIMIENTO DE LOS DIFERENTES PROCESOS MISIONALES DEL CENTRO DE PROYECCIÓN SOCIAL, CENTRO DE CONSULTORIO EMPRESARIAL Y UNIDAD DE EMPRENDIMIENTO DE LA FACULTAD DE CIENCIAS ECONÓMICAS.</v>
          </cell>
          <cell r="G242">
            <v>44263</v>
          </cell>
          <cell r="H242">
            <v>7887459</v>
          </cell>
          <cell r="I242" t="str">
            <v>Tres (03) meses</v>
          </cell>
          <cell r="J242">
            <v>44263</v>
          </cell>
          <cell r="K242">
            <v>44354</v>
          </cell>
          <cell r="L242" t="str">
            <v>NO APLICA</v>
          </cell>
          <cell r="M242">
            <v>4</v>
          </cell>
          <cell r="N242">
            <v>2015684</v>
          </cell>
          <cell r="O242">
            <v>44263</v>
          </cell>
          <cell r="P242">
            <v>44286</v>
          </cell>
          <cell r="Q242">
            <v>2629153</v>
          </cell>
          <cell r="R242">
            <v>44287</v>
          </cell>
          <cell r="S242">
            <v>44316</v>
          </cell>
          <cell r="T242">
            <v>2629153</v>
          </cell>
          <cell r="U242">
            <v>44317</v>
          </cell>
          <cell r="V242">
            <v>44347</v>
          </cell>
          <cell r="W242">
            <v>613469</v>
          </cell>
          <cell r="X242">
            <v>44348</v>
          </cell>
          <cell r="Y242">
            <v>44354</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t="str">
            <v>Facultad de Ciencias Económicas</v>
          </cell>
          <cell r="AX242" t="str">
            <v>ERNESTO LEONEL CHAVEZ HERNANDEZ</v>
          </cell>
          <cell r="AY242" t="str">
            <v>En Funciones de Decano de la Facultad de Ciencias Económicas</v>
          </cell>
          <cell r="AZ242">
            <v>391</v>
          </cell>
          <cell r="BA242">
            <v>44263.690960648149</v>
          </cell>
          <cell r="BB242">
            <v>7887459</v>
          </cell>
          <cell r="BC242">
            <v>1422</v>
          </cell>
          <cell r="BD242">
            <v>44263.705659722225</v>
          </cell>
          <cell r="BE242">
            <v>7887459</v>
          </cell>
          <cell r="BF242" t="str">
            <v xml:space="preserve">NOTIFICADO </v>
          </cell>
          <cell r="BG242">
            <v>0</v>
          </cell>
          <cell r="BH242">
            <v>0</v>
          </cell>
          <cell r="BI242">
            <v>0</v>
          </cell>
          <cell r="BJ242">
            <v>0</v>
          </cell>
          <cell r="BK242">
            <v>0</v>
          </cell>
          <cell r="BL242">
            <v>0</v>
          </cell>
          <cell r="BM242">
            <v>0</v>
          </cell>
          <cell r="BN242">
            <v>0</v>
          </cell>
          <cell r="BO242">
            <v>0</v>
          </cell>
          <cell r="BP242">
            <v>0</v>
          </cell>
          <cell r="BQ242">
            <v>0</v>
          </cell>
          <cell r="BR242">
            <v>1121862471</v>
          </cell>
          <cell r="BS242">
            <v>44263.705659722225</v>
          </cell>
          <cell r="BT242">
            <v>110</v>
          </cell>
          <cell r="BU242" t="str">
            <v>58200</v>
          </cell>
          <cell r="BV242">
            <v>0</v>
          </cell>
          <cell r="BW242">
            <v>0</v>
          </cell>
          <cell r="BX242">
            <v>0</v>
          </cell>
          <cell r="BY242">
            <v>0</v>
          </cell>
          <cell r="BZ242">
            <v>0</v>
          </cell>
          <cell r="CA242">
            <v>0</v>
          </cell>
          <cell r="CB242">
            <v>8299</v>
          </cell>
          <cell r="CC242" t="str">
            <v>M6</v>
          </cell>
        </row>
        <row r="243">
          <cell r="B243" t="str">
            <v>12669 DE 2021</v>
          </cell>
          <cell r="C243">
            <v>1121862805</v>
          </cell>
          <cell r="D243" t="str">
            <v>JHON ALEJANDRO GARCIA VELASQUEZ</v>
          </cell>
          <cell r="E243" t="str">
            <v>Contrato de Prestación de Servicios Profesionales</v>
          </cell>
          <cell r="F243" t="str">
            <v>EL CONTRATISTA SE COMPROMETE CON LA UNIVERSIDAD DE LOS LLANOS A PRESTAR LOS SERVICIOS COMO PROFESIONAL ESPECIALIZADO EN FORMA EFICIENTE Y EFICAZ APOYANDO EL FORTALECIMIENTO DE LOS DIFERENTES PROCESOS ESTRATÉGICOS Y DE PLANEACIÓN EN LA OFICINA ASESORA DE PLANEACIÓN DE LA UNIVERSIDAD DE LOS LLANOS.</v>
          </cell>
          <cell r="G243">
            <v>44263</v>
          </cell>
          <cell r="H243">
            <v>12389887</v>
          </cell>
          <cell r="I243" t="str">
            <v>Tres (03) meses y veintisiete (27) días calendario</v>
          </cell>
          <cell r="J243">
            <v>44263</v>
          </cell>
          <cell r="K243">
            <v>44381</v>
          </cell>
          <cell r="L243" t="str">
            <v>NO APLICA</v>
          </cell>
          <cell r="M243">
            <v>5</v>
          </cell>
          <cell r="N243">
            <v>2435619</v>
          </cell>
          <cell r="O243">
            <v>44263</v>
          </cell>
          <cell r="P243">
            <v>44286</v>
          </cell>
          <cell r="Q243">
            <v>3176894</v>
          </cell>
          <cell r="R243">
            <v>44287</v>
          </cell>
          <cell r="S243">
            <v>44316</v>
          </cell>
          <cell r="T243">
            <v>1906136</v>
          </cell>
          <cell r="U243">
            <v>44317</v>
          </cell>
          <cell r="V243">
            <v>44334</v>
          </cell>
          <cell r="W243">
            <v>0</v>
          </cell>
          <cell r="X243">
            <v>44348</v>
          </cell>
          <cell r="Y243">
            <v>44377</v>
          </cell>
          <cell r="Z243">
            <v>0</v>
          </cell>
          <cell r="AA243">
            <v>44378</v>
          </cell>
          <cell r="AB243">
            <v>44381</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t="str">
            <v>Oficina Asesora de Planeación</v>
          </cell>
          <cell r="AX243" t="str">
            <v>SAMUEL ELÍAS BETANCUR GARZÓN</v>
          </cell>
          <cell r="AY243" t="str">
            <v>Asesor de Planeación</v>
          </cell>
          <cell r="AZ243">
            <v>392</v>
          </cell>
          <cell r="BA243">
            <v>44263.691157407404</v>
          </cell>
          <cell r="BB243">
            <v>12389887</v>
          </cell>
          <cell r="BC243">
            <v>1421</v>
          </cell>
          <cell r="BD243">
            <v>44263.705625000002</v>
          </cell>
          <cell r="BE243">
            <v>12389887</v>
          </cell>
          <cell r="BF243" t="str">
            <v xml:space="preserve">NOTIFICADO </v>
          </cell>
          <cell r="BG243">
            <v>0</v>
          </cell>
          <cell r="BH243">
            <v>0</v>
          </cell>
          <cell r="BI243">
            <v>0</v>
          </cell>
          <cell r="BJ243">
            <v>0</v>
          </cell>
          <cell r="BK243">
            <v>0</v>
          </cell>
          <cell r="BL243">
            <v>0</v>
          </cell>
          <cell r="BM243">
            <v>0</v>
          </cell>
          <cell r="BN243">
            <v>0</v>
          </cell>
          <cell r="BO243">
            <v>0</v>
          </cell>
          <cell r="BP243">
            <v>0</v>
          </cell>
          <cell r="BQ243">
            <v>0</v>
          </cell>
          <cell r="BR243">
            <v>1121862805</v>
          </cell>
          <cell r="BS243">
            <v>44263.705625000002</v>
          </cell>
          <cell r="BT243">
            <v>583</v>
          </cell>
          <cell r="BU243" t="str">
            <v>241</v>
          </cell>
          <cell r="BV243">
            <v>0</v>
          </cell>
          <cell r="BW243">
            <v>0</v>
          </cell>
          <cell r="BX243">
            <v>0</v>
          </cell>
          <cell r="BY243">
            <v>0</v>
          </cell>
          <cell r="BZ243">
            <v>0</v>
          </cell>
          <cell r="CA243">
            <v>0</v>
          </cell>
          <cell r="CB243">
            <v>6920</v>
          </cell>
          <cell r="CC243" t="str">
            <v>M5</v>
          </cell>
        </row>
        <row r="244">
          <cell r="B244" t="str">
            <v>12670 DE 2021</v>
          </cell>
          <cell r="C244">
            <v>1032434939</v>
          </cell>
          <cell r="D244" t="str">
            <v>MARIA CAMILA PIÑEROS MEDINA</v>
          </cell>
          <cell r="E244" t="str">
            <v>Contrato de Prestación de Servicios Profesionales</v>
          </cell>
          <cell r="F244" t="str">
            <v>EL CONTRATISTA SE COMPROMETE CON LA UNIVERSIDAD DE LOS LLANOS A PRESTAR LOS SERVICIOS COMO PROFESIONAL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44">
            <v>44270</v>
          </cell>
          <cell r="H244">
            <v>12269384</v>
          </cell>
          <cell r="I244" t="str">
            <v>Cuatro (04) meses</v>
          </cell>
          <cell r="J244">
            <v>44270</v>
          </cell>
          <cell r="K244">
            <v>44391</v>
          </cell>
          <cell r="L244" t="str">
            <v>NO APLICA</v>
          </cell>
          <cell r="M244">
            <v>5</v>
          </cell>
          <cell r="N244">
            <v>1635918</v>
          </cell>
          <cell r="O244">
            <v>44270</v>
          </cell>
          <cell r="P244">
            <v>44286</v>
          </cell>
          <cell r="Q244">
            <v>3067346</v>
          </cell>
          <cell r="R244">
            <v>44287</v>
          </cell>
          <cell r="S244">
            <v>44316</v>
          </cell>
          <cell r="T244">
            <v>3067346</v>
          </cell>
          <cell r="U244">
            <v>44317</v>
          </cell>
          <cell r="V244">
            <v>44347</v>
          </cell>
          <cell r="W244">
            <v>3067346</v>
          </cell>
          <cell r="X244">
            <v>44348</v>
          </cell>
          <cell r="Y244">
            <v>44377</v>
          </cell>
          <cell r="Z244">
            <v>1431428</v>
          </cell>
          <cell r="AA244">
            <v>44378</v>
          </cell>
          <cell r="AB244">
            <v>44391</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t="str">
            <v>Dirección General de Proyección Social</v>
          </cell>
          <cell r="AX244" t="str">
            <v>FERNANDO CAMPOS POLO</v>
          </cell>
          <cell r="AY244" t="str">
            <v>Docente de planta de la Universidad de los Llanos</v>
          </cell>
          <cell r="AZ244">
            <v>449</v>
          </cell>
          <cell r="BA244">
            <v>44270.706296296295</v>
          </cell>
          <cell r="BB244">
            <v>52586726</v>
          </cell>
          <cell r="BC244">
            <v>1601</v>
          </cell>
          <cell r="BD244">
            <v>44270</v>
          </cell>
          <cell r="BE244">
            <v>12269384</v>
          </cell>
          <cell r="BF244" t="str">
            <v xml:space="preserve">NOTIFICADO </v>
          </cell>
          <cell r="BG244">
            <v>0</v>
          </cell>
          <cell r="BH244">
            <v>0</v>
          </cell>
          <cell r="BI244">
            <v>0</v>
          </cell>
          <cell r="BJ244">
            <v>0</v>
          </cell>
          <cell r="BK244">
            <v>0</v>
          </cell>
          <cell r="BL244">
            <v>0</v>
          </cell>
          <cell r="BM244">
            <v>0</v>
          </cell>
          <cell r="BN244">
            <v>0</v>
          </cell>
          <cell r="BO244">
            <v>0</v>
          </cell>
          <cell r="BP244">
            <v>0</v>
          </cell>
          <cell r="BQ244">
            <v>0</v>
          </cell>
          <cell r="BR244">
            <v>1032434939</v>
          </cell>
          <cell r="BS244">
            <v>44270</v>
          </cell>
          <cell r="BT244">
            <v>676</v>
          </cell>
          <cell r="BU244" t="str">
            <v>50045</v>
          </cell>
          <cell r="BV244">
            <v>0</v>
          </cell>
          <cell r="BW244">
            <v>0</v>
          </cell>
          <cell r="BX244">
            <v>0</v>
          </cell>
          <cell r="BY244">
            <v>0</v>
          </cell>
          <cell r="BZ244">
            <v>0</v>
          </cell>
          <cell r="CA244">
            <v>0</v>
          </cell>
          <cell r="CB244">
            <v>7490</v>
          </cell>
          <cell r="CC244" t="str">
            <v>M6</v>
          </cell>
        </row>
        <row r="245">
          <cell r="B245" t="str">
            <v>12671 DE 2021</v>
          </cell>
          <cell r="C245">
            <v>24716432</v>
          </cell>
          <cell r="D245" t="str">
            <v>ALIDIS EVELCY SIERRA VARGAS</v>
          </cell>
          <cell r="E245" t="str">
            <v>Contrato de Prestación de Servicios Profesionales</v>
          </cell>
          <cell r="F245" t="str">
            <v>EL CONTRATISTA SE COMPROMETE CON LA UNIVERSIDAD DE LOS LLANOS A PRESTAR LOS SERVICIOS COMO PROFESIONAL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45">
            <v>44270</v>
          </cell>
          <cell r="H245">
            <v>12269384</v>
          </cell>
          <cell r="I245" t="str">
            <v>Cuatro (04) meses</v>
          </cell>
          <cell r="J245">
            <v>44270</v>
          </cell>
          <cell r="K245">
            <v>44391</v>
          </cell>
          <cell r="L245" t="str">
            <v>NO APLICA</v>
          </cell>
          <cell r="M245">
            <v>5</v>
          </cell>
          <cell r="N245">
            <v>1635918</v>
          </cell>
          <cell r="O245">
            <v>44270</v>
          </cell>
          <cell r="P245">
            <v>44286</v>
          </cell>
          <cell r="Q245">
            <v>3067346</v>
          </cell>
          <cell r="R245">
            <v>44287</v>
          </cell>
          <cell r="S245">
            <v>44316</v>
          </cell>
          <cell r="T245">
            <v>3067346</v>
          </cell>
          <cell r="U245">
            <v>44317</v>
          </cell>
          <cell r="V245">
            <v>44347</v>
          </cell>
          <cell r="W245">
            <v>3067346</v>
          </cell>
          <cell r="X245">
            <v>44348</v>
          </cell>
          <cell r="Y245">
            <v>44377</v>
          </cell>
          <cell r="Z245">
            <v>1431428</v>
          </cell>
          <cell r="AA245">
            <v>44378</v>
          </cell>
          <cell r="AB245">
            <v>44391</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t="str">
            <v>Dirección General de Proyección Social</v>
          </cell>
          <cell r="AX245" t="str">
            <v>FERNANDO CAMPOS POLO</v>
          </cell>
          <cell r="AY245" t="str">
            <v>Docente de planta de la Universidad de los Llanos</v>
          </cell>
          <cell r="AZ245">
            <v>449</v>
          </cell>
          <cell r="BA245">
            <v>44270.706296296295</v>
          </cell>
          <cell r="BB245">
            <v>52586726</v>
          </cell>
          <cell r="BC245">
            <v>1602</v>
          </cell>
          <cell r="BD245">
            <v>44270</v>
          </cell>
          <cell r="BE245">
            <v>12269384</v>
          </cell>
          <cell r="BF245" t="str">
            <v xml:space="preserve">NOTIFICADO </v>
          </cell>
          <cell r="BG245">
            <v>0</v>
          </cell>
          <cell r="BH245">
            <v>0</v>
          </cell>
          <cell r="BI245">
            <v>0</v>
          </cell>
          <cell r="BJ245">
            <v>0</v>
          </cell>
          <cell r="BK245">
            <v>0</v>
          </cell>
          <cell r="BL245">
            <v>0</v>
          </cell>
          <cell r="BM245">
            <v>0</v>
          </cell>
          <cell r="BN245">
            <v>0</v>
          </cell>
          <cell r="BO245">
            <v>0</v>
          </cell>
          <cell r="BP245">
            <v>0</v>
          </cell>
          <cell r="BQ245">
            <v>0</v>
          </cell>
          <cell r="BR245">
            <v>24716432</v>
          </cell>
          <cell r="BS245">
            <v>44270</v>
          </cell>
          <cell r="BT245">
            <v>676</v>
          </cell>
          <cell r="BU245" t="str">
            <v>50045</v>
          </cell>
          <cell r="BV245">
            <v>0</v>
          </cell>
          <cell r="BW245">
            <v>0</v>
          </cell>
          <cell r="BX245">
            <v>0</v>
          </cell>
          <cell r="BY245">
            <v>0</v>
          </cell>
          <cell r="BZ245">
            <v>0</v>
          </cell>
          <cell r="CA245">
            <v>0</v>
          </cell>
          <cell r="CB245">
            <v>6920</v>
          </cell>
          <cell r="CC245" t="str">
            <v>M5</v>
          </cell>
        </row>
        <row r="246">
          <cell r="B246" t="str">
            <v>12672 DE 2021</v>
          </cell>
          <cell r="C246">
            <v>1121852018</v>
          </cell>
          <cell r="D246" t="str">
            <v>JENNY CRISTINA MENDEZ VELASQUEZ</v>
          </cell>
          <cell r="E246" t="str">
            <v>Contrato de Prestación de Servicios Profesionales</v>
          </cell>
          <cell r="F246" t="str">
            <v>EL CONTRATISTA SE COMPROMETE CON LA UNIVERSIDAD DE LOS LLANOS A PRESTAR LOS SERVICIOS COMO PROFESIONAL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46">
            <v>44270</v>
          </cell>
          <cell r="H246">
            <v>12269384</v>
          </cell>
          <cell r="I246" t="str">
            <v>Cuatro (04) meses</v>
          </cell>
          <cell r="J246">
            <v>44270</v>
          </cell>
          <cell r="K246">
            <v>44391</v>
          </cell>
          <cell r="L246" t="str">
            <v>NO APLICA</v>
          </cell>
          <cell r="M246">
            <v>5</v>
          </cell>
          <cell r="N246">
            <v>1635918</v>
          </cell>
          <cell r="O246">
            <v>44270</v>
          </cell>
          <cell r="P246">
            <v>44286</v>
          </cell>
          <cell r="Q246">
            <v>3067346</v>
          </cell>
          <cell r="R246">
            <v>44287</v>
          </cell>
          <cell r="S246">
            <v>44316</v>
          </cell>
          <cell r="T246">
            <v>3067346</v>
          </cell>
          <cell r="U246">
            <v>44317</v>
          </cell>
          <cell r="V246">
            <v>44347</v>
          </cell>
          <cell r="W246">
            <v>3067346</v>
          </cell>
          <cell r="X246">
            <v>44348</v>
          </cell>
          <cell r="Y246">
            <v>44377</v>
          </cell>
          <cell r="Z246">
            <v>1431428</v>
          </cell>
          <cell r="AA246">
            <v>44378</v>
          </cell>
          <cell r="AB246">
            <v>44391</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t="str">
            <v>Dirección General de Proyección Social</v>
          </cell>
          <cell r="AX246" t="str">
            <v>FERNANDO CAMPOS POLO</v>
          </cell>
          <cell r="AY246" t="str">
            <v>Docente de planta de la Universidad de los Llanos</v>
          </cell>
          <cell r="AZ246">
            <v>449</v>
          </cell>
          <cell r="BA246">
            <v>44270.706296296295</v>
          </cell>
          <cell r="BB246">
            <v>52586726</v>
          </cell>
          <cell r="BC246">
            <v>1603</v>
          </cell>
          <cell r="BD246">
            <v>44270</v>
          </cell>
          <cell r="BE246">
            <v>12269384</v>
          </cell>
          <cell r="BF246" t="str">
            <v xml:space="preserve">NOTIFICADO </v>
          </cell>
          <cell r="BG246">
            <v>0</v>
          </cell>
          <cell r="BH246">
            <v>0</v>
          </cell>
          <cell r="BI246">
            <v>0</v>
          </cell>
          <cell r="BJ246">
            <v>0</v>
          </cell>
          <cell r="BK246">
            <v>0</v>
          </cell>
          <cell r="BL246">
            <v>0</v>
          </cell>
          <cell r="BM246">
            <v>0</v>
          </cell>
          <cell r="BN246">
            <v>0</v>
          </cell>
          <cell r="BO246">
            <v>0</v>
          </cell>
          <cell r="BP246">
            <v>0</v>
          </cell>
          <cell r="BQ246">
            <v>0</v>
          </cell>
          <cell r="BR246">
            <v>1121852018</v>
          </cell>
          <cell r="BS246">
            <v>44270</v>
          </cell>
          <cell r="BT246">
            <v>676</v>
          </cell>
          <cell r="BU246" t="str">
            <v>50045</v>
          </cell>
          <cell r="BV246">
            <v>0</v>
          </cell>
          <cell r="BW246">
            <v>0</v>
          </cell>
          <cell r="BX246">
            <v>0</v>
          </cell>
          <cell r="BY246">
            <v>0</v>
          </cell>
          <cell r="BZ246">
            <v>0</v>
          </cell>
          <cell r="CA246">
            <v>0</v>
          </cell>
          <cell r="CB246">
            <v>8299</v>
          </cell>
          <cell r="CC246" t="str">
            <v>M6</v>
          </cell>
        </row>
        <row r="247">
          <cell r="B247" t="str">
            <v>12673 DE 2021</v>
          </cell>
          <cell r="C247">
            <v>1121827022</v>
          </cell>
          <cell r="D247" t="str">
            <v>YAMID ANTONIO CELY BAQUERO</v>
          </cell>
          <cell r="E247" t="str">
            <v>Contrato de Prestación de Servicios Profesionales</v>
          </cell>
          <cell r="F247" t="str">
            <v>EL CONTRATISTA SE COMPROMETE CON LA UNIVERSIDAD DE LOS LLANOS A PRESTAR LOS SERVICIOS COMO PROFESIONAL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47">
            <v>44270</v>
          </cell>
          <cell r="H247">
            <v>15778574</v>
          </cell>
          <cell r="I247" t="str">
            <v>Cuatro (04) meses y veintinueve (29) días calendario</v>
          </cell>
          <cell r="J247">
            <v>44270</v>
          </cell>
          <cell r="K247">
            <v>44420</v>
          </cell>
          <cell r="L247" t="str">
            <v>NO APLICA</v>
          </cell>
          <cell r="M247">
            <v>6</v>
          </cell>
          <cell r="N247">
            <v>1800240</v>
          </cell>
          <cell r="O247">
            <v>44270</v>
          </cell>
          <cell r="P247">
            <v>44286</v>
          </cell>
          <cell r="Q247">
            <v>3176894</v>
          </cell>
          <cell r="R247">
            <v>44287</v>
          </cell>
          <cell r="S247">
            <v>44316</v>
          </cell>
          <cell r="T247">
            <v>3176894</v>
          </cell>
          <cell r="U247">
            <v>44317</v>
          </cell>
          <cell r="V247">
            <v>44347</v>
          </cell>
          <cell r="W247">
            <v>3176894</v>
          </cell>
          <cell r="X247">
            <v>44348</v>
          </cell>
          <cell r="Y247">
            <v>44377</v>
          </cell>
          <cell r="Z247">
            <v>3176894</v>
          </cell>
          <cell r="AA247">
            <v>44378</v>
          </cell>
          <cell r="AB247">
            <v>44408</v>
          </cell>
          <cell r="AC247">
            <v>1270758</v>
          </cell>
          <cell r="AD247">
            <v>44409</v>
          </cell>
          <cell r="AE247">
            <v>44420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t="str">
            <v>Dirección General de Proyección Social</v>
          </cell>
          <cell r="AX247" t="str">
            <v>FERNANDO CAMPOS POLO</v>
          </cell>
          <cell r="AY247" t="str">
            <v>Docente de planta de la Universidad de los Llanos</v>
          </cell>
          <cell r="AZ247">
            <v>449</v>
          </cell>
          <cell r="BA247">
            <v>44270.706296296295</v>
          </cell>
          <cell r="BB247">
            <v>52586726</v>
          </cell>
          <cell r="BC247">
            <v>1604</v>
          </cell>
          <cell r="BD247">
            <v>44270</v>
          </cell>
          <cell r="BE247">
            <v>15778574</v>
          </cell>
          <cell r="BF247" t="str">
            <v xml:space="preserve">NOTIFICADO </v>
          </cell>
          <cell r="BG247">
            <v>0</v>
          </cell>
          <cell r="BH247">
            <v>0</v>
          </cell>
          <cell r="BI247">
            <v>0</v>
          </cell>
          <cell r="BJ247">
            <v>0</v>
          </cell>
          <cell r="BK247">
            <v>0</v>
          </cell>
          <cell r="BL247">
            <v>0</v>
          </cell>
          <cell r="BM247">
            <v>0</v>
          </cell>
          <cell r="BN247">
            <v>0</v>
          </cell>
          <cell r="BO247">
            <v>0</v>
          </cell>
          <cell r="BP247">
            <v>0</v>
          </cell>
          <cell r="BQ247">
            <v>0</v>
          </cell>
          <cell r="BR247">
            <v>1121827022</v>
          </cell>
          <cell r="BS247">
            <v>44270</v>
          </cell>
          <cell r="BT247">
            <v>676</v>
          </cell>
          <cell r="BU247" t="str">
            <v>50045</v>
          </cell>
          <cell r="BV247">
            <v>0</v>
          </cell>
          <cell r="BW247">
            <v>0</v>
          </cell>
          <cell r="BX247">
            <v>0</v>
          </cell>
          <cell r="BY247">
            <v>0</v>
          </cell>
          <cell r="BZ247">
            <v>0</v>
          </cell>
          <cell r="CA247">
            <v>0</v>
          </cell>
          <cell r="CB247">
            <v>6201</v>
          </cell>
          <cell r="CC247" t="str">
            <v>M6</v>
          </cell>
        </row>
        <row r="248">
          <cell r="B248" t="str">
            <v>12674 DE 2021</v>
          </cell>
          <cell r="C248">
            <v>20993446</v>
          </cell>
          <cell r="D248" t="str">
            <v>ELVINIA SANTANA CASTAÑEDA</v>
          </cell>
          <cell r="E248" t="str">
            <v>Contrato de Prestación de Servicios Profesionales</v>
          </cell>
          <cell r="F248" t="str">
            <v>EL CONTRATISTA SE COMPROMETE CON LA UNIVERSIDAD DE LOS LLANOS A PRESTAR LOS SERVICIOS PROFESIONALES ESPECIALIZADOS EN FORMA EFICIENTE Y EFICAZ APOYANDO LA ELABORACIÓN DE LOS DOCUMENTOS DE CONDICIONES DE CALIDAD PARA LA CREACIÓN DEL PROGRAMA DE MAESTRÍA EN CIENCIAS AGRARIAS DE LA FACULTAD DE CIENCIAS AGROPECUARIAS Y RECURSOS NATURALES</v>
          </cell>
          <cell r="G248">
            <v>44270</v>
          </cell>
          <cell r="H248">
            <v>17200000</v>
          </cell>
          <cell r="I248" t="str">
            <v>Cuatro (04) meses</v>
          </cell>
          <cell r="J248">
            <v>44270</v>
          </cell>
          <cell r="K248">
            <v>44391</v>
          </cell>
          <cell r="L248" t="str">
            <v>NO APLICA</v>
          </cell>
          <cell r="M248">
            <v>5</v>
          </cell>
          <cell r="N248">
            <v>2293333</v>
          </cell>
          <cell r="O248">
            <v>44270</v>
          </cell>
          <cell r="P248">
            <v>44286</v>
          </cell>
          <cell r="Q248">
            <v>4300000</v>
          </cell>
          <cell r="R248">
            <v>44287</v>
          </cell>
          <cell r="S248">
            <v>44316</v>
          </cell>
          <cell r="T248">
            <v>4300000</v>
          </cell>
          <cell r="U248">
            <v>44317</v>
          </cell>
          <cell r="V248">
            <v>44347</v>
          </cell>
          <cell r="W248">
            <v>4300000</v>
          </cell>
          <cell r="X248">
            <v>44348</v>
          </cell>
          <cell r="Y248">
            <v>44377</v>
          </cell>
          <cell r="Z248">
            <v>2006667</v>
          </cell>
          <cell r="AA248">
            <v>44378</v>
          </cell>
          <cell r="AB248">
            <v>44391</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t="str">
            <v>Dirección General de Currículo</v>
          </cell>
          <cell r="AX248" t="str">
            <v>CRISTÓBAL LUGO LÓPEZ</v>
          </cell>
          <cell r="AY248" t="str">
            <v>Decano de la Facultad de Ciencias Agropecuarias y Recursos Naturales</v>
          </cell>
          <cell r="AZ248">
            <v>452</v>
          </cell>
          <cell r="BA248">
            <v>44270.709675925929</v>
          </cell>
          <cell r="BB248">
            <v>17200000</v>
          </cell>
          <cell r="BC248">
            <v>1605</v>
          </cell>
          <cell r="BD248">
            <v>44270</v>
          </cell>
          <cell r="BE248">
            <v>17200000</v>
          </cell>
          <cell r="BF248" t="str">
            <v xml:space="preserve">NOTIFICADO </v>
          </cell>
          <cell r="BG248">
            <v>0</v>
          </cell>
          <cell r="BH248">
            <v>0</v>
          </cell>
          <cell r="BI248">
            <v>0</v>
          </cell>
          <cell r="BJ248">
            <v>0</v>
          </cell>
          <cell r="BK248">
            <v>0</v>
          </cell>
          <cell r="BL248">
            <v>0</v>
          </cell>
          <cell r="BM248">
            <v>0</v>
          </cell>
          <cell r="BN248">
            <v>0</v>
          </cell>
          <cell r="BO248">
            <v>0</v>
          </cell>
          <cell r="BP248">
            <v>0</v>
          </cell>
          <cell r="BQ248">
            <v>0</v>
          </cell>
          <cell r="BR248">
            <v>20993446</v>
          </cell>
          <cell r="BS248">
            <v>44270</v>
          </cell>
          <cell r="BT248">
            <v>761</v>
          </cell>
          <cell r="BU248" t="str">
            <v>50041</v>
          </cell>
          <cell r="BV248">
            <v>0</v>
          </cell>
          <cell r="BW248">
            <v>0</v>
          </cell>
          <cell r="BX248">
            <v>0</v>
          </cell>
          <cell r="BY248">
            <v>0</v>
          </cell>
          <cell r="BZ248">
            <v>0</v>
          </cell>
          <cell r="CA248">
            <v>0</v>
          </cell>
          <cell r="CB248">
            <v>7020</v>
          </cell>
          <cell r="CC248" t="str">
            <v>M5</v>
          </cell>
        </row>
        <row r="249">
          <cell r="B249" t="str">
            <v>12675 DE 2021</v>
          </cell>
          <cell r="C249">
            <v>1121943954</v>
          </cell>
          <cell r="D249" t="str">
            <v xml:space="preserve">ANGELA MARIA VALENCIA MEDINA </v>
          </cell>
          <cell r="E249" t="str">
            <v>Contrato de Prestación de Servicios Profesionales</v>
          </cell>
          <cell r="F249"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249">
            <v>44270</v>
          </cell>
          <cell r="H249">
            <v>8657946</v>
          </cell>
          <cell r="I249" t="str">
            <v>Tres (03) meses y veinte (20) días calendario</v>
          </cell>
          <cell r="J249">
            <v>44270</v>
          </cell>
          <cell r="K249">
            <v>44381</v>
          </cell>
          <cell r="L249" t="str">
            <v>NO APLICA</v>
          </cell>
          <cell r="M249">
            <v>5</v>
          </cell>
          <cell r="N249">
            <v>1259338</v>
          </cell>
          <cell r="O249">
            <v>44270</v>
          </cell>
          <cell r="P249">
            <v>44286</v>
          </cell>
          <cell r="Q249">
            <v>2361258</v>
          </cell>
          <cell r="R249">
            <v>44287</v>
          </cell>
          <cell r="S249">
            <v>44316</v>
          </cell>
          <cell r="T249">
            <v>2361258</v>
          </cell>
          <cell r="U249">
            <v>44317</v>
          </cell>
          <cell r="V249">
            <v>44347</v>
          </cell>
          <cell r="W249">
            <v>2361258</v>
          </cell>
          <cell r="X249">
            <v>44348</v>
          </cell>
          <cell r="Y249">
            <v>44377</v>
          </cell>
          <cell r="Z249">
            <v>314834</v>
          </cell>
          <cell r="AA249">
            <v>44378</v>
          </cell>
          <cell r="AB249">
            <v>44381</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t="str">
            <v>Facultad de Ciencias Humanas y de la Educación</v>
          </cell>
          <cell r="AX249" t="str">
            <v>LUZ HAYDEE GONZÁLEZ OCAMPO</v>
          </cell>
          <cell r="AY249" t="str">
            <v>Decano de la Facultad de Ciencias Humanas y de la Educación</v>
          </cell>
          <cell r="AZ249">
            <v>451</v>
          </cell>
          <cell r="BA249">
            <v>44270.707511574074</v>
          </cell>
          <cell r="BB249">
            <v>8657946</v>
          </cell>
          <cell r="BC249">
            <v>1606</v>
          </cell>
          <cell r="BD249">
            <v>44270</v>
          </cell>
          <cell r="BE249">
            <v>8657946</v>
          </cell>
          <cell r="BF249" t="str">
            <v xml:space="preserve">NOTIFICADO </v>
          </cell>
          <cell r="BG249">
            <v>0</v>
          </cell>
          <cell r="BH249">
            <v>0</v>
          </cell>
          <cell r="BI249">
            <v>0</v>
          </cell>
          <cell r="BJ249">
            <v>0</v>
          </cell>
          <cell r="BK249">
            <v>0</v>
          </cell>
          <cell r="BL249">
            <v>0</v>
          </cell>
          <cell r="BM249">
            <v>0</v>
          </cell>
          <cell r="BN249">
            <v>0</v>
          </cell>
          <cell r="BO249">
            <v>0</v>
          </cell>
          <cell r="BP249">
            <v>0</v>
          </cell>
          <cell r="BQ249">
            <v>0</v>
          </cell>
          <cell r="BR249">
            <v>1121943954.8</v>
          </cell>
          <cell r="BS249">
            <v>44270</v>
          </cell>
          <cell r="BT249">
            <v>743</v>
          </cell>
          <cell r="BU249" t="str">
            <v>56503</v>
          </cell>
          <cell r="BV249">
            <v>0</v>
          </cell>
          <cell r="BW249">
            <v>0</v>
          </cell>
          <cell r="BX249">
            <v>0</v>
          </cell>
          <cell r="BY249">
            <v>0</v>
          </cell>
          <cell r="BZ249">
            <v>0</v>
          </cell>
          <cell r="CA249">
            <v>0</v>
          </cell>
          <cell r="CB249">
            <v>8299</v>
          </cell>
          <cell r="CC249" t="str">
            <v>M6</v>
          </cell>
        </row>
        <row r="250">
          <cell r="B250" t="str">
            <v>12677 DE 2021</v>
          </cell>
          <cell r="C250">
            <v>1121947966</v>
          </cell>
          <cell r="D250" t="str">
            <v xml:space="preserve">DIEGO STIVEN LOPEZ CASTRO </v>
          </cell>
          <cell r="E250" t="str">
            <v>Contrato de Prestación de Servicios Profesionales</v>
          </cell>
          <cell r="F250" t="str">
            <v>EL CONTRATISTA SE COMPROMETE CON LA UNIVERSIDAD DE LOS LLANOS A PRESTAR LOS SERVICIOS PROFESIONALES COMO AUXILIAR DE INVESTIGACIÓN EN FORMA EFICIENTE Y EFICAZ APOYANDO EL FORTALECIMIENTO DEL PROYECTO DE INVESTIGACIÓN “CONCEPCIONES DE NIÑO Y NIÑA EN LA POLÍTICA PÚBLICA DE INFANCIA DE LOS DEPARTAMENTOS DE LA ORINOQUIA COLOMBIANA Y SUS CIUDADES CAPITALES. PRIMERA FASE DEPARTAMENTO DEL META Y MUNICIPIO DE VILLAVICENCIO” DE LA DIRECCIÓN GENERAL DE INVESTIGACIONES.</v>
          </cell>
          <cell r="G250">
            <v>44274</v>
          </cell>
          <cell r="H250">
            <v>3200000</v>
          </cell>
          <cell r="I250" t="str">
            <v>Dos (02) meses</v>
          </cell>
          <cell r="J250">
            <v>44274</v>
          </cell>
          <cell r="K250">
            <v>44334</v>
          </cell>
          <cell r="L250" t="str">
            <v>NO APLICA</v>
          </cell>
          <cell r="M250">
            <v>2</v>
          </cell>
          <cell r="N250">
            <v>2240000</v>
          </cell>
          <cell r="O250">
            <v>44274</v>
          </cell>
          <cell r="P250">
            <v>44316</v>
          </cell>
          <cell r="Q250">
            <v>960000</v>
          </cell>
          <cell r="R250">
            <v>44317</v>
          </cell>
          <cell r="S250">
            <v>44334</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t="str">
            <v xml:space="preserve">Dirección General de Investigaciones  </v>
          </cell>
          <cell r="AX250" t="str">
            <v>INGRIT GUTIERREZ VEGA</v>
          </cell>
          <cell r="AY250" t="str">
            <v>Docente de Planta de la Universidad de los Llanos</v>
          </cell>
          <cell r="AZ250">
            <v>480</v>
          </cell>
          <cell r="BA250">
            <v>44273.706157407411</v>
          </cell>
          <cell r="BB250">
            <v>3200000</v>
          </cell>
          <cell r="BC250">
            <v>1651</v>
          </cell>
          <cell r="BD250">
            <v>44274</v>
          </cell>
          <cell r="BE250">
            <v>3200000</v>
          </cell>
          <cell r="BF250" t="str">
            <v xml:space="preserve">NOTIFICADO </v>
          </cell>
          <cell r="BG250">
            <v>0</v>
          </cell>
          <cell r="BH250">
            <v>0</v>
          </cell>
          <cell r="BI250">
            <v>0</v>
          </cell>
          <cell r="BJ250">
            <v>0</v>
          </cell>
          <cell r="BK250">
            <v>0</v>
          </cell>
          <cell r="BL250">
            <v>0</v>
          </cell>
          <cell r="BM250">
            <v>0</v>
          </cell>
          <cell r="BN250">
            <v>0</v>
          </cell>
          <cell r="BO250">
            <v>0</v>
          </cell>
          <cell r="BP250">
            <v>0</v>
          </cell>
          <cell r="BQ250">
            <v>0</v>
          </cell>
          <cell r="BR250">
            <v>1121947966</v>
          </cell>
          <cell r="BS250">
            <v>44274</v>
          </cell>
          <cell r="BT250">
            <v>758</v>
          </cell>
          <cell r="BU250" t="str">
            <v>50039</v>
          </cell>
          <cell r="BV250">
            <v>0</v>
          </cell>
          <cell r="BW250">
            <v>0</v>
          </cell>
          <cell r="BX250">
            <v>0</v>
          </cell>
          <cell r="BY250">
            <v>0</v>
          </cell>
          <cell r="BZ250">
            <v>0</v>
          </cell>
          <cell r="CA250">
            <v>0</v>
          </cell>
          <cell r="CB250">
            <v>7490</v>
          </cell>
          <cell r="CC250" t="str">
            <v>M6</v>
          </cell>
        </row>
        <row r="251">
          <cell r="B251" t="str">
            <v>12678 DE 2021</v>
          </cell>
          <cell r="C251">
            <v>52474942</v>
          </cell>
          <cell r="D251" t="str">
            <v>DIANA MATILDE PULIDO JARAMILLO</v>
          </cell>
          <cell r="E251" t="str">
            <v>Contrato de Prestación de Servicios Profesionales</v>
          </cell>
          <cell r="F251" t="str">
            <v>EL CONTRATISTA SE COMPROMETE CON LA UNIVERSIDAD DE LOS LLANOS A PRESTAR LOS SERVICIOS COMO PROFESIONAL EN FORMA EFICIENTE Y EFICAZ APOYANDO EL FORTALECIMIENTO DE LOS DIFERENTES PROCESOS DEL PROYECTO DE PROYECCIÓN SOCIAL “EDUCANDO A EDUCADORES EN SEXUALIDAD”</v>
          </cell>
          <cell r="G251">
            <v>44274</v>
          </cell>
          <cell r="H251">
            <v>5000000</v>
          </cell>
          <cell r="I251" t="str">
            <v>Dos (02) meses</v>
          </cell>
          <cell r="J251">
            <v>44274</v>
          </cell>
          <cell r="K251">
            <v>44334</v>
          </cell>
          <cell r="L251" t="str">
            <v>NO APLICA</v>
          </cell>
          <cell r="M251">
            <v>2</v>
          </cell>
          <cell r="N251">
            <v>3500000</v>
          </cell>
          <cell r="O251">
            <v>44274</v>
          </cell>
          <cell r="P251">
            <v>44316</v>
          </cell>
          <cell r="Q251">
            <v>1500000</v>
          </cell>
          <cell r="R251">
            <v>44317</v>
          </cell>
          <cell r="S251">
            <v>44334</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t="str">
            <v>Dirección General de Proyección Social</v>
          </cell>
          <cell r="AX251" t="str">
            <v>LUZ MIRYAM TOBÓN BORRERO</v>
          </cell>
          <cell r="AY251" t="str">
            <v>Decano de la Facultad de Ciencias de la Salud</v>
          </cell>
          <cell r="AZ251">
            <v>479</v>
          </cell>
          <cell r="BA251">
            <v>44273.705914351849</v>
          </cell>
          <cell r="BB251">
            <v>5000000</v>
          </cell>
          <cell r="BC251">
            <v>1650</v>
          </cell>
          <cell r="BD251">
            <v>44274</v>
          </cell>
          <cell r="BE251">
            <v>5000000</v>
          </cell>
          <cell r="BF251" t="str">
            <v xml:space="preserve">NOTIFICADO </v>
          </cell>
          <cell r="BG251">
            <v>0</v>
          </cell>
          <cell r="BH251">
            <v>0</v>
          </cell>
          <cell r="BI251">
            <v>0</v>
          </cell>
          <cell r="BJ251">
            <v>0</v>
          </cell>
          <cell r="BK251">
            <v>0</v>
          </cell>
          <cell r="BL251">
            <v>0</v>
          </cell>
          <cell r="BM251">
            <v>0</v>
          </cell>
          <cell r="BN251">
            <v>0</v>
          </cell>
          <cell r="BO251">
            <v>0</v>
          </cell>
          <cell r="BP251">
            <v>0</v>
          </cell>
          <cell r="BQ251">
            <v>0</v>
          </cell>
          <cell r="BR251">
            <v>52474942</v>
          </cell>
          <cell r="BS251">
            <v>44274</v>
          </cell>
          <cell r="BT251">
            <v>759</v>
          </cell>
          <cell r="BU251" t="str">
            <v>50040</v>
          </cell>
          <cell r="BV251">
            <v>0</v>
          </cell>
          <cell r="BW251">
            <v>0</v>
          </cell>
          <cell r="BX251">
            <v>0</v>
          </cell>
          <cell r="BY251">
            <v>0</v>
          </cell>
          <cell r="BZ251">
            <v>0</v>
          </cell>
          <cell r="CA251">
            <v>0</v>
          </cell>
          <cell r="CB251">
            <v>7020</v>
          </cell>
          <cell r="CC251" t="str">
            <v>M5</v>
          </cell>
        </row>
        <row r="252">
          <cell r="B252" t="str">
            <v>12679 DE 2021</v>
          </cell>
          <cell r="C252">
            <v>51817374</v>
          </cell>
          <cell r="D252" t="str">
            <v>ANA ELVIRA CASTAÑEDA CANTILLO</v>
          </cell>
          <cell r="E252" t="str">
            <v>Contrato de Prestación de Servicios Profesionales</v>
          </cell>
          <cell r="F252" t="str">
            <v>EL CONTRATISTA SE COMPROMETE CON LA UNIVERSIDAD DE LOS LLANOS A PRESTAR LOS SERVICIOS PROFESIONALES ESPECIALIZADOS, EN FORMA EFICIENTE Y EFICAZ APOYANDO EL DISEÑO DE SEIS CRÉDITOS ACADÉMICOS PARA CURSOS DE PRIMEROS SEMESTRES DEL PROGRAMA DE LICENCIATURA EN EDUCACIÓN INFANTIL EN MODALIDAD DISTANCIA TRADICIONAL, DE LA FACULTAD DE CIENCIAS HUMANAS Y DE LA EDUCACIÓN.</v>
          </cell>
          <cell r="G252">
            <v>44274</v>
          </cell>
          <cell r="H252">
            <v>15600000</v>
          </cell>
          <cell r="I252" t="str">
            <v>Tres (03) meses</v>
          </cell>
          <cell r="J252">
            <v>44274</v>
          </cell>
          <cell r="K252">
            <v>44365</v>
          </cell>
          <cell r="L252" t="str">
            <v>NO APLICA</v>
          </cell>
          <cell r="M252">
            <v>3</v>
          </cell>
          <cell r="N252">
            <v>7280000</v>
          </cell>
          <cell r="O252">
            <v>44274</v>
          </cell>
          <cell r="P252">
            <v>44316</v>
          </cell>
          <cell r="Q252">
            <v>5200000</v>
          </cell>
          <cell r="R252">
            <v>44317</v>
          </cell>
          <cell r="S252">
            <v>44347</v>
          </cell>
          <cell r="T252">
            <v>3120000</v>
          </cell>
          <cell r="U252">
            <v>44348</v>
          </cell>
          <cell r="V252">
            <v>44365</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t="str">
            <v>Dirección General de Currículo</v>
          </cell>
          <cell r="AX252" t="str">
            <v>LUZ HAYDEE GONZÁLEZ OCAMPO</v>
          </cell>
          <cell r="AY252" t="str">
            <v>Decano de la Facultad de Ciencias Humanas y de la Educación</v>
          </cell>
          <cell r="AZ252">
            <v>481</v>
          </cell>
          <cell r="BA252">
            <v>44273.706284722219</v>
          </cell>
          <cell r="BB252">
            <v>46800000</v>
          </cell>
          <cell r="BC252">
            <v>1649</v>
          </cell>
          <cell r="BD252">
            <v>44274</v>
          </cell>
          <cell r="BE252">
            <v>15600000</v>
          </cell>
          <cell r="BF252" t="str">
            <v xml:space="preserve">NOTIFICADO </v>
          </cell>
          <cell r="BG252">
            <v>0</v>
          </cell>
          <cell r="BH252">
            <v>0</v>
          </cell>
          <cell r="BI252">
            <v>0</v>
          </cell>
          <cell r="BJ252">
            <v>0</v>
          </cell>
          <cell r="BK252">
            <v>0</v>
          </cell>
          <cell r="BL252">
            <v>0</v>
          </cell>
          <cell r="BM252">
            <v>0</v>
          </cell>
          <cell r="BN252">
            <v>0</v>
          </cell>
          <cell r="BO252">
            <v>0</v>
          </cell>
          <cell r="BP252">
            <v>0</v>
          </cell>
          <cell r="BQ252">
            <v>0</v>
          </cell>
          <cell r="BR252">
            <v>51817374</v>
          </cell>
          <cell r="BS252">
            <v>44274</v>
          </cell>
          <cell r="BT252">
            <v>784</v>
          </cell>
          <cell r="BU252" t="str">
            <v>50035</v>
          </cell>
          <cell r="BV252">
            <v>0</v>
          </cell>
          <cell r="BW252">
            <v>0</v>
          </cell>
          <cell r="BX252">
            <v>0</v>
          </cell>
          <cell r="BY252">
            <v>0</v>
          </cell>
          <cell r="BZ252">
            <v>0</v>
          </cell>
          <cell r="CA252">
            <v>0</v>
          </cell>
          <cell r="CB252">
            <v>8560</v>
          </cell>
          <cell r="CC252" t="str">
            <v>M5</v>
          </cell>
        </row>
        <row r="253">
          <cell r="B253" t="str">
            <v>12680 DE 2021</v>
          </cell>
          <cell r="C253">
            <v>35319388</v>
          </cell>
          <cell r="D253" t="str">
            <v>SARA EUGENIA GONZALEZ PARDO</v>
          </cell>
          <cell r="E253" t="str">
            <v>Contrato de Prestación de Servicios Profesionales</v>
          </cell>
          <cell r="F253" t="str">
            <v>EL CONTRATISTA SE COMPROMETE CON LA UNIVERSIDAD DE LOS LLANOS A PRESTAR LOS SERVICIOS PROFESIONALES ESPECIALIZADOS, EN FORMA EFICIENTE Y EFICAZ APOYANDO EL DISEÑO DE OCHO CRÉDITOS ACADÉMICOS PARA CURSOS DE PRIMEROS SEMESTRES DEL PROGRAMA DE LICENCIATURA EN EDUCACIÓN INFANTIL DE LA FACULTAD DE CIENCIAS HUMANAS Y DE LA EDUCACIÓN, EN MODALIDAD A DISTANCIA.</v>
          </cell>
          <cell r="G253">
            <v>44274</v>
          </cell>
          <cell r="H253">
            <v>20800000</v>
          </cell>
          <cell r="I253" t="str">
            <v>Cuatro (04) meses</v>
          </cell>
          <cell r="J253">
            <v>44274</v>
          </cell>
          <cell r="K253">
            <v>44395</v>
          </cell>
          <cell r="L253" t="str">
            <v>NO APLICA</v>
          </cell>
          <cell r="M253">
            <v>4</v>
          </cell>
          <cell r="N253">
            <v>7280000</v>
          </cell>
          <cell r="O253">
            <v>44274</v>
          </cell>
          <cell r="P253">
            <v>44316</v>
          </cell>
          <cell r="Q253">
            <v>5200000</v>
          </cell>
          <cell r="R253">
            <v>44317</v>
          </cell>
          <cell r="S253">
            <v>44347</v>
          </cell>
          <cell r="T253">
            <v>5200000</v>
          </cell>
          <cell r="U253">
            <v>44348</v>
          </cell>
          <cell r="V253">
            <v>44377</v>
          </cell>
          <cell r="W253">
            <v>3120000</v>
          </cell>
          <cell r="X253">
            <v>44378</v>
          </cell>
          <cell r="Y253">
            <v>44395</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t="str">
            <v>Dirección General de Currículo</v>
          </cell>
          <cell r="AX253" t="str">
            <v>LUZ HAYDEE GONZÁLEZ OCAMPO</v>
          </cell>
          <cell r="AY253" t="str">
            <v>Decano de la Facultad de Ciencias Humanas y de la Educación</v>
          </cell>
          <cell r="AZ253">
            <v>481</v>
          </cell>
          <cell r="BA253">
            <v>44273.706284722219</v>
          </cell>
          <cell r="BB253">
            <v>46800000</v>
          </cell>
          <cell r="BC253">
            <v>1648</v>
          </cell>
          <cell r="BD253">
            <v>44274</v>
          </cell>
          <cell r="BE253">
            <v>20800000</v>
          </cell>
          <cell r="BF253" t="str">
            <v xml:space="preserve">NOTIFICADO </v>
          </cell>
          <cell r="BG253">
            <v>0</v>
          </cell>
          <cell r="BH253">
            <v>0</v>
          </cell>
          <cell r="BI253">
            <v>0</v>
          </cell>
          <cell r="BJ253">
            <v>0</v>
          </cell>
          <cell r="BK253">
            <v>0</v>
          </cell>
          <cell r="BL253">
            <v>0</v>
          </cell>
          <cell r="BM253">
            <v>0</v>
          </cell>
          <cell r="BN253">
            <v>0</v>
          </cell>
          <cell r="BO253">
            <v>0</v>
          </cell>
          <cell r="BP253">
            <v>0</v>
          </cell>
          <cell r="BQ253">
            <v>0</v>
          </cell>
          <cell r="BR253">
            <v>35319388</v>
          </cell>
          <cell r="BS253">
            <v>44274</v>
          </cell>
          <cell r="BT253">
            <v>784</v>
          </cell>
          <cell r="BU253" t="str">
            <v>50035</v>
          </cell>
          <cell r="BV253">
            <v>0</v>
          </cell>
          <cell r="BW253">
            <v>0</v>
          </cell>
          <cell r="BX253">
            <v>0</v>
          </cell>
          <cell r="BY253">
            <v>0</v>
          </cell>
          <cell r="BZ253">
            <v>0</v>
          </cell>
          <cell r="CA253">
            <v>0</v>
          </cell>
          <cell r="CB253">
            <v>7010</v>
          </cell>
          <cell r="CC253" t="str">
            <v>M6</v>
          </cell>
        </row>
        <row r="254">
          <cell r="B254" t="str">
            <v>12682 DE 2021</v>
          </cell>
          <cell r="C254">
            <v>17422822</v>
          </cell>
          <cell r="D254" t="str">
            <v xml:space="preserve">DANIEL RICARDO HERRERA CARDENAS </v>
          </cell>
          <cell r="E254" t="str">
            <v>Contrato de Prestación de Servicios Profesionales</v>
          </cell>
          <cell r="F254" t="str">
            <v>EL CONTRATISTA SE COMPROMETE CON LA UNIVERSIDAD DE LOS LLANOS A PRESTAR LOS SERVICIOS COMO PROFESIONAL EN FORMA EFICIENTE Y EFICAZ APOYANDO EL FORTALECIMIENTO DE LOS DIFERENTES PROCESOS EN EL CENTRO CLÍNICO VETERINARIO DE LA FACULTAD DE CIENCIAS AGROPECUARIAS Y RECURSOS NATURALES.</v>
          </cell>
          <cell r="G254">
            <v>44274</v>
          </cell>
          <cell r="H254">
            <v>7361628</v>
          </cell>
          <cell r="I254" t="str">
            <v>Dos (02) meses y veinticuatro (24) días calendario</v>
          </cell>
          <cell r="J254">
            <v>44274</v>
          </cell>
          <cell r="K254">
            <v>44359</v>
          </cell>
          <cell r="L254" t="str">
            <v>NO APLICA</v>
          </cell>
          <cell r="M254">
            <v>3</v>
          </cell>
          <cell r="N254">
            <v>3680814</v>
          </cell>
          <cell r="O254">
            <v>44274</v>
          </cell>
          <cell r="P254">
            <v>44316</v>
          </cell>
          <cell r="Q254">
            <v>2629153</v>
          </cell>
          <cell r="R254">
            <v>44317</v>
          </cell>
          <cell r="S254">
            <v>44347</v>
          </cell>
          <cell r="T254">
            <v>1051661</v>
          </cell>
          <cell r="U254">
            <v>44348</v>
          </cell>
          <cell r="V254">
            <v>44359</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t="str">
            <v>Facultad de Ciencias Agropecuarias y Recursos Naturales</v>
          </cell>
          <cell r="AX254" t="str">
            <v>CRISTÓBAL LUGO LÓPEZ</v>
          </cell>
          <cell r="AY254" t="str">
            <v>Decano de la Facultad de Ciencias Agropecuarias y Recursos Naturales</v>
          </cell>
          <cell r="AZ254">
            <v>486</v>
          </cell>
          <cell r="BA254">
            <v>44274.367488425924</v>
          </cell>
          <cell r="BB254">
            <v>13658010</v>
          </cell>
          <cell r="BC254">
            <v>1654</v>
          </cell>
          <cell r="BD254">
            <v>44274</v>
          </cell>
          <cell r="BE254">
            <v>7362636</v>
          </cell>
          <cell r="BF254" t="str">
            <v xml:space="preserve">NOTIFICADO </v>
          </cell>
          <cell r="BG254">
            <v>0</v>
          </cell>
          <cell r="BH254">
            <v>0</v>
          </cell>
          <cell r="BI254">
            <v>0</v>
          </cell>
          <cell r="BJ254">
            <v>0</v>
          </cell>
          <cell r="BK254">
            <v>0</v>
          </cell>
          <cell r="BL254">
            <v>0</v>
          </cell>
          <cell r="BM254">
            <v>0</v>
          </cell>
          <cell r="BN254">
            <v>0</v>
          </cell>
          <cell r="BO254">
            <v>0</v>
          </cell>
          <cell r="BP254">
            <v>0</v>
          </cell>
          <cell r="BQ254">
            <v>0</v>
          </cell>
          <cell r="BR254">
            <v>17422822</v>
          </cell>
          <cell r="BS254">
            <v>44274</v>
          </cell>
          <cell r="BT254">
            <v>26</v>
          </cell>
          <cell r="BU254" t="str">
            <v>54200</v>
          </cell>
          <cell r="BV254">
            <v>0</v>
          </cell>
          <cell r="BW254">
            <v>0</v>
          </cell>
          <cell r="BX254">
            <v>0</v>
          </cell>
          <cell r="BY254">
            <v>0</v>
          </cell>
          <cell r="BZ254">
            <v>0</v>
          </cell>
          <cell r="CA254">
            <v>0</v>
          </cell>
          <cell r="CB254">
            <v>7500</v>
          </cell>
          <cell r="CC254" t="str">
            <v>M6</v>
          </cell>
        </row>
        <row r="255">
          <cell r="B255" t="str">
            <v>12683 DE 2021</v>
          </cell>
          <cell r="C255">
            <v>1121838218</v>
          </cell>
          <cell r="D255" t="str">
            <v>LEDA VANESSA BAYONA VARON</v>
          </cell>
          <cell r="E255" t="str">
            <v>Contrato de Prestación de Servicios Profesionales</v>
          </cell>
          <cell r="F255" t="str">
            <v>EL CONTRATISTA SE COMPROMETE CON LA UNIVERSIDAD DE LOS LLANOS A PRESTAR LOS SERVICIOS COMO PROFESIONAL EN FORMA EFICIENTE Y EFICAZ APOYANDO EL FORTALECIMIENTO DE LOS DIFERENTES PROCESOS EN LA UNIDAD DE APOYO E INVESTIGACIÓN DE LOS SISTEMAS DE PRODUCCIÓN AGROPECUARIA Y DE LAS UNIDADES RURALES DE LA FACULTAD DE CIENCIAS AGROPECUARIAS Y RECURSOS NATURALES.</v>
          </cell>
          <cell r="G255">
            <v>44274</v>
          </cell>
          <cell r="H255">
            <v>6134691</v>
          </cell>
          <cell r="I255" t="str">
            <v>Dos (02) meses y veinticuatro (24) días calendario</v>
          </cell>
          <cell r="J255">
            <v>44274</v>
          </cell>
          <cell r="K255">
            <v>44359</v>
          </cell>
          <cell r="L255" t="str">
            <v>NO APLICA</v>
          </cell>
          <cell r="M255">
            <v>3</v>
          </cell>
          <cell r="N255">
            <v>3067345</v>
          </cell>
          <cell r="O255">
            <v>44274</v>
          </cell>
          <cell r="P255">
            <v>44316</v>
          </cell>
          <cell r="Q255">
            <v>2190961</v>
          </cell>
          <cell r="R255">
            <v>44317</v>
          </cell>
          <cell r="S255">
            <v>44347</v>
          </cell>
          <cell r="T255">
            <v>876385</v>
          </cell>
          <cell r="U255">
            <v>44348</v>
          </cell>
          <cell r="V255">
            <v>44359</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t="str">
            <v>Facultad de Ciencias Agropecuarias y Recursos Naturales</v>
          </cell>
          <cell r="AX255" t="str">
            <v>CRISTÓBAL LUGO LÓPEZ</v>
          </cell>
          <cell r="AY255" t="str">
            <v>Decano de la Facultad de Ciencias Agropecuarias y Recursos Naturales</v>
          </cell>
          <cell r="AZ255">
            <v>486</v>
          </cell>
          <cell r="BA255">
            <v>44274.367488425924</v>
          </cell>
          <cell r="BB255">
            <v>13658010</v>
          </cell>
          <cell r="BC255">
            <v>1655</v>
          </cell>
          <cell r="BD255">
            <v>44274</v>
          </cell>
          <cell r="BE255">
            <v>6134691</v>
          </cell>
          <cell r="BF255" t="str">
            <v xml:space="preserve">NOTIFICADO </v>
          </cell>
          <cell r="BG255">
            <v>0</v>
          </cell>
          <cell r="BH255">
            <v>0</v>
          </cell>
          <cell r="BI255">
            <v>0</v>
          </cell>
          <cell r="BJ255">
            <v>0</v>
          </cell>
          <cell r="BK255">
            <v>0</v>
          </cell>
          <cell r="BL255">
            <v>0</v>
          </cell>
          <cell r="BM255">
            <v>0</v>
          </cell>
          <cell r="BN255">
            <v>0</v>
          </cell>
          <cell r="BO255">
            <v>0</v>
          </cell>
          <cell r="BP255">
            <v>0</v>
          </cell>
          <cell r="BQ255">
            <v>0</v>
          </cell>
          <cell r="BR255">
            <v>1121838218</v>
          </cell>
          <cell r="BS255">
            <v>44274</v>
          </cell>
          <cell r="BT255">
            <v>26</v>
          </cell>
          <cell r="BU255" t="str">
            <v>54200</v>
          </cell>
          <cell r="BV255">
            <v>0</v>
          </cell>
          <cell r="BW255">
            <v>0</v>
          </cell>
          <cell r="BX255">
            <v>0</v>
          </cell>
          <cell r="BY255">
            <v>0</v>
          </cell>
          <cell r="BZ255">
            <v>0</v>
          </cell>
          <cell r="CA255">
            <v>0</v>
          </cell>
          <cell r="CB255">
            <v>7500</v>
          </cell>
          <cell r="CC255" t="str">
            <v>M6</v>
          </cell>
        </row>
        <row r="256">
          <cell r="B256" t="str">
            <v>12684 DE 2021</v>
          </cell>
          <cell r="C256">
            <v>1020790245</v>
          </cell>
          <cell r="D256" t="str">
            <v>SANTIAGO DAZA TRUJILLO</v>
          </cell>
          <cell r="E256" t="str">
            <v>Contrato de Prestación de Servicios Profesionales</v>
          </cell>
          <cell r="F256" t="str">
            <v>EL CONTRATISTA SE COMPROMETE CON LA UNIVERSIDAD DE LOS LLANOS A PRESTAR LOS SERVICIOS COMO PROFESIONAL EN FORMA EFICIENTE Y EFICAZ APOYANDO EL FORTALECIMIENTO EN LAS ACTIVIDADES DE GESTIÓN JURÍDICA DE LA OFICINA ASESORA JURÍDICA.</v>
          </cell>
          <cell r="G256">
            <v>44274</v>
          </cell>
          <cell r="H256">
            <v>7741396</v>
          </cell>
          <cell r="I256" t="str">
            <v>Tres (03) meses y dieciséis (16) días calendario</v>
          </cell>
          <cell r="J256">
            <v>44274</v>
          </cell>
          <cell r="K256">
            <v>44381</v>
          </cell>
          <cell r="L256" t="str">
            <v>NO APLICA</v>
          </cell>
          <cell r="M256">
            <v>4</v>
          </cell>
          <cell r="N256">
            <v>3067345</v>
          </cell>
          <cell r="O256">
            <v>44274</v>
          </cell>
          <cell r="P256">
            <v>44316</v>
          </cell>
          <cell r="Q256">
            <v>2190961</v>
          </cell>
          <cell r="R256">
            <v>44317</v>
          </cell>
          <cell r="S256">
            <v>44347</v>
          </cell>
          <cell r="T256">
            <v>2190961</v>
          </cell>
          <cell r="U256">
            <v>44348</v>
          </cell>
          <cell r="V256">
            <v>44377</v>
          </cell>
          <cell r="W256">
            <v>292129</v>
          </cell>
          <cell r="X256">
            <v>44378</v>
          </cell>
          <cell r="Y256">
            <v>44381</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t="str">
            <v>Oficina Asesora Jurídica</v>
          </cell>
          <cell r="AX256" t="str">
            <v>MEDARDO MEDINA MARTINEZ</v>
          </cell>
          <cell r="AY256" t="str">
            <v>Asesor Jurídico</v>
          </cell>
          <cell r="AZ256">
            <v>483</v>
          </cell>
          <cell r="BA256">
            <v>44274.356377314813</v>
          </cell>
          <cell r="BB256">
            <v>60068731</v>
          </cell>
          <cell r="BC256">
            <v>1656</v>
          </cell>
          <cell r="BD256">
            <v>44274</v>
          </cell>
          <cell r="BE256">
            <v>7887460</v>
          </cell>
          <cell r="BF256" t="str">
            <v xml:space="preserve">NOTIFICADO </v>
          </cell>
          <cell r="BG256">
            <v>0</v>
          </cell>
          <cell r="BH256">
            <v>0</v>
          </cell>
          <cell r="BI256">
            <v>0</v>
          </cell>
          <cell r="BJ256">
            <v>0</v>
          </cell>
          <cell r="BK256">
            <v>0</v>
          </cell>
          <cell r="BL256">
            <v>0</v>
          </cell>
          <cell r="BM256">
            <v>0</v>
          </cell>
          <cell r="BN256">
            <v>0</v>
          </cell>
          <cell r="BO256">
            <v>0</v>
          </cell>
          <cell r="BP256">
            <v>0</v>
          </cell>
          <cell r="BQ256">
            <v>0</v>
          </cell>
          <cell r="BR256">
            <v>1020790245</v>
          </cell>
          <cell r="BS256">
            <v>44274</v>
          </cell>
          <cell r="BT256">
            <v>583</v>
          </cell>
          <cell r="BU256" t="str">
            <v>210</v>
          </cell>
          <cell r="BV256">
            <v>0</v>
          </cell>
          <cell r="BW256">
            <v>0</v>
          </cell>
          <cell r="BX256">
            <v>0</v>
          </cell>
          <cell r="BY256">
            <v>0</v>
          </cell>
          <cell r="BZ256">
            <v>0</v>
          </cell>
          <cell r="CA256">
            <v>0</v>
          </cell>
          <cell r="CB256">
            <v>6910</v>
          </cell>
          <cell r="CC256" t="str">
            <v>M5</v>
          </cell>
        </row>
        <row r="257">
          <cell r="B257" t="str">
            <v>12685 DE 2021</v>
          </cell>
          <cell r="C257">
            <v>1120364752</v>
          </cell>
          <cell r="D257" t="str">
            <v>JESUS DARIO NUÑEZ JIMENEZ</v>
          </cell>
          <cell r="E257" t="str">
            <v>Contrato de Prestación de Servicios Profesionales</v>
          </cell>
          <cell r="F257" t="str">
            <v>EL CONTRATISTA SE COMPROMETE CON LA UNIVERSIDAD DE LOS LLANOS A PRESTAR LOS SERVICIOS COMO PROFESIONAL EN FORMA EFICIENTE Y EFICAZ EN LA GESTIÓN DE ACTIVIDADES OPERATIVAS Y ADMINISTRATIVAS DE LA OFICINA DE ADMISIONES, REGISTRO Y CONTROL ACADÉMICO.</v>
          </cell>
          <cell r="G257">
            <v>44274</v>
          </cell>
          <cell r="H257">
            <v>7741396</v>
          </cell>
          <cell r="I257" t="str">
            <v>Tres (03) meses y dieciséis (16) días calendario</v>
          </cell>
          <cell r="J257">
            <v>44274</v>
          </cell>
          <cell r="K257">
            <v>44381</v>
          </cell>
          <cell r="L257" t="str">
            <v>NO APLICA</v>
          </cell>
          <cell r="M257">
            <v>4</v>
          </cell>
          <cell r="N257">
            <v>3067345</v>
          </cell>
          <cell r="O257">
            <v>44274</v>
          </cell>
          <cell r="P257">
            <v>44316</v>
          </cell>
          <cell r="Q257">
            <v>2190961</v>
          </cell>
          <cell r="R257">
            <v>44317</v>
          </cell>
          <cell r="S257">
            <v>44347</v>
          </cell>
          <cell r="T257">
            <v>2190961</v>
          </cell>
          <cell r="U257">
            <v>44348</v>
          </cell>
          <cell r="V257">
            <v>44377</v>
          </cell>
          <cell r="W257">
            <v>292129</v>
          </cell>
          <cell r="X257">
            <v>44378</v>
          </cell>
          <cell r="Y257">
            <v>44381</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t="str">
            <v>Oficina de Admisiones, Registro y Control Académico</v>
          </cell>
          <cell r="AX257" t="str">
            <v>JEISSON ANTONIO RODRIGUEZ NEIRA</v>
          </cell>
          <cell r="AY257" t="str">
            <v>Jefe de Oficina</v>
          </cell>
          <cell r="AZ257">
            <v>483</v>
          </cell>
          <cell r="BA257">
            <v>44274.356377314813</v>
          </cell>
          <cell r="BB257">
            <v>60068731</v>
          </cell>
          <cell r="BC257">
            <v>1657</v>
          </cell>
          <cell r="BD257">
            <v>44274</v>
          </cell>
          <cell r="BE257">
            <v>7887460</v>
          </cell>
          <cell r="BF257" t="str">
            <v xml:space="preserve">NOTIFICADO </v>
          </cell>
          <cell r="BG257">
            <v>0</v>
          </cell>
          <cell r="BH257">
            <v>0</v>
          </cell>
          <cell r="BI257">
            <v>0</v>
          </cell>
          <cell r="BJ257">
            <v>0</v>
          </cell>
          <cell r="BK257">
            <v>0</v>
          </cell>
          <cell r="BL257">
            <v>0</v>
          </cell>
          <cell r="BM257">
            <v>0</v>
          </cell>
          <cell r="BN257">
            <v>0</v>
          </cell>
          <cell r="BO257">
            <v>0</v>
          </cell>
          <cell r="BP257">
            <v>0</v>
          </cell>
          <cell r="BQ257">
            <v>0</v>
          </cell>
          <cell r="BR257">
            <v>1120364752</v>
          </cell>
          <cell r="BS257">
            <v>44274</v>
          </cell>
          <cell r="BT257">
            <v>583</v>
          </cell>
          <cell r="BU257" t="str">
            <v>603</v>
          </cell>
          <cell r="BV257">
            <v>0</v>
          </cell>
          <cell r="BW257">
            <v>0</v>
          </cell>
          <cell r="BX257">
            <v>0</v>
          </cell>
          <cell r="BY257">
            <v>0</v>
          </cell>
          <cell r="BZ257">
            <v>0</v>
          </cell>
          <cell r="CA257">
            <v>0</v>
          </cell>
          <cell r="CB257">
            <v>7490</v>
          </cell>
          <cell r="CC257" t="str">
            <v>M6</v>
          </cell>
        </row>
        <row r="258">
          <cell r="B258" t="str">
            <v>12686 DE 2021</v>
          </cell>
          <cell r="C258">
            <v>1121822371</v>
          </cell>
          <cell r="D258" t="str">
            <v xml:space="preserve">JOAN SEBASTIAN TORRES RIOS </v>
          </cell>
          <cell r="E258" t="str">
            <v>Contrato de Prestación de Servicios</v>
          </cell>
          <cell r="F258" t="str">
            <v>EL CONTRATISTA SE COMPROMETE CON LA UNIVERSIDAD A PRESTAR LOS SERVICIOS COMO TÉCNICO EN FORMA EFICIENTE Y EFICAZ APOYANDO EL FORTALECIMIENTO DE LOS DIFERENTES PROCESOS OPERATIVOS DE SERVICIOS GENERALES EN LA SEDE SAN ANTONIO DE LA UNIVERSIDAD DE LOS LLANOS.</v>
          </cell>
          <cell r="G258">
            <v>44274</v>
          </cell>
          <cell r="H258">
            <v>6580187</v>
          </cell>
          <cell r="I258" t="str">
            <v>Tres (03) meses y dieciséis (16) días calendario</v>
          </cell>
          <cell r="J258">
            <v>44274</v>
          </cell>
          <cell r="K258">
            <v>44381</v>
          </cell>
          <cell r="L258" t="str">
            <v>NO APLICA</v>
          </cell>
          <cell r="M258">
            <v>4</v>
          </cell>
          <cell r="N258">
            <v>2607244</v>
          </cell>
          <cell r="O258">
            <v>44274</v>
          </cell>
          <cell r="P258">
            <v>44316</v>
          </cell>
          <cell r="Q258">
            <v>1862317</v>
          </cell>
          <cell r="R258">
            <v>44317</v>
          </cell>
          <cell r="S258">
            <v>44347</v>
          </cell>
          <cell r="T258">
            <v>1862317</v>
          </cell>
          <cell r="U258">
            <v>44348</v>
          </cell>
          <cell r="V258">
            <v>44377</v>
          </cell>
          <cell r="W258">
            <v>248309</v>
          </cell>
          <cell r="X258">
            <v>44378</v>
          </cell>
          <cell r="Y258">
            <v>44381</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t="str">
            <v>Vicerrectoría de Recursos Universitarios</v>
          </cell>
          <cell r="AX258" t="str">
            <v>JAIME OSCAR GUTIÉRREZ TAMAYO</v>
          </cell>
          <cell r="AY258" t="str">
            <v>Profesional Especializado</v>
          </cell>
          <cell r="AZ258">
            <v>483</v>
          </cell>
          <cell r="BA258">
            <v>44274.356377314813</v>
          </cell>
          <cell r="BB258">
            <v>60068731</v>
          </cell>
          <cell r="BC258">
            <v>1658</v>
          </cell>
          <cell r="BD258">
            <v>44274</v>
          </cell>
          <cell r="BE258">
            <v>6704341</v>
          </cell>
          <cell r="BF258" t="str">
            <v xml:space="preserve">NOTIFICADO </v>
          </cell>
          <cell r="BG258">
            <v>0</v>
          </cell>
          <cell r="BH258">
            <v>0</v>
          </cell>
          <cell r="BI258">
            <v>0</v>
          </cell>
          <cell r="BJ258">
            <v>0</v>
          </cell>
          <cell r="BK258">
            <v>0</v>
          </cell>
          <cell r="BL258">
            <v>0</v>
          </cell>
          <cell r="BM258">
            <v>0</v>
          </cell>
          <cell r="BN258">
            <v>0</v>
          </cell>
          <cell r="BO258">
            <v>0</v>
          </cell>
          <cell r="BP258">
            <v>0</v>
          </cell>
          <cell r="BQ258">
            <v>0</v>
          </cell>
          <cell r="BR258">
            <v>1121822371.5</v>
          </cell>
          <cell r="BS258">
            <v>44274</v>
          </cell>
          <cell r="BT258">
            <v>583</v>
          </cell>
          <cell r="BU258" t="str">
            <v>423</v>
          </cell>
          <cell r="BV258">
            <v>0</v>
          </cell>
          <cell r="BW258">
            <v>0</v>
          </cell>
          <cell r="BX258">
            <v>0</v>
          </cell>
          <cell r="BY258">
            <v>0</v>
          </cell>
          <cell r="BZ258">
            <v>0</v>
          </cell>
          <cell r="CA258">
            <v>0</v>
          </cell>
          <cell r="CB258">
            <v>4321</v>
          </cell>
          <cell r="CC258" t="str">
            <v>M5</v>
          </cell>
        </row>
        <row r="259">
          <cell r="B259" t="str">
            <v>12687 DE 2021</v>
          </cell>
          <cell r="C259">
            <v>7227968</v>
          </cell>
          <cell r="D259" t="str">
            <v>GERMAN ROLANDO VARGAS RODRIGUEZ</v>
          </cell>
          <cell r="E259" t="str">
            <v>Contrato de Prestación de Servicios Profesionales</v>
          </cell>
          <cell r="F259" t="str">
            <v>EL CONTRATISTA SE COMPROMETE CON LA UNIVERSIDAD DE LOS LLANOS A PRESTAR LOS SERVICIOS PROFESIONALES ESPECIALIZADOS, EN FORMA EFICIENTE Y EFICAZ APOYANDO EL DISEÑO DE SIETE CRÉDITOS ACADÉMICOS PARA CURSOS DE PRIMEROS SEMESTRES PARA EL PROGRAMA DE LICENCIATURA EN EDUCACIÓN INFANTIL EN MODALIDAD DISTANCIA TRADICIONAL, DE LA FACULTAD DE CIENCIAS HUMANAS Y DE LA EDUCACIÓN.</v>
          </cell>
          <cell r="G259">
            <v>44275</v>
          </cell>
          <cell r="H259">
            <v>18200000</v>
          </cell>
          <cell r="I259" t="str">
            <v>Tres (03) meses</v>
          </cell>
          <cell r="J259">
            <v>44275</v>
          </cell>
          <cell r="K259">
            <v>44366</v>
          </cell>
          <cell r="L259" t="str">
            <v>NO APLICA</v>
          </cell>
          <cell r="M259">
            <v>3</v>
          </cell>
          <cell r="N259">
            <v>8291112</v>
          </cell>
          <cell r="O259">
            <v>44275</v>
          </cell>
          <cell r="P259">
            <v>44316</v>
          </cell>
          <cell r="Q259">
            <v>6066667</v>
          </cell>
          <cell r="R259">
            <v>44317</v>
          </cell>
          <cell r="S259">
            <v>44347</v>
          </cell>
          <cell r="T259">
            <v>3842221</v>
          </cell>
          <cell r="U259">
            <v>44348</v>
          </cell>
          <cell r="V259">
            <v>44366</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t="str">
            <v>Dirección General de Currículo</v>
          </cell>
          <cell r="AX259" t="str">
            <v>LUZ HAYDEE GONZÁLEZ OCAMPO</v>
          </cell>
          <cell r="AY259" t="str">
            <v>Decano de la Facultad de Ciencias Humanas y de la Educación</v>
          </cell>
          <cell r="AZ259">
            <v>491</v>
          </cell>
          <cell r="BA259">
            <v>44275.484791666669</v>
          </cell>
          <cell r="BB259">
            <v>44200000</v>
          </cell>
          <cell r="BC259">
            <v>1681</v>
          </cell>
          <cell r="BD259">
            <v>44275</v>
          </cell>
          <cell r="BE259">
            <v>18200000</v>
          </cell>
          <cell r="BF259" t="str">
            <v xml:space="preserve">NOTIFICADO </v>
          </cell>
          <cell r="BG259">
            <v>0</v>
          </cell>
          <cell r="BH259">
            <v>0</v>
          </cell>
          <cell r="BI259">
            <v>0</v>
          </cell>
          <cell r="BJ259">
            <v>0</v>
          </cell>
          <cell r="BK259">
            <v>0</v>
          </cell>
          <cell r="BL259">
            <v>0</v>
          </cell>
          <cell r="BM259">
            <v>0</v>
          </cell>
          <cell r="BN259">
            <v>0</v>
          </cell>
          <cell r="BO259">
            <v>0</v>
          </cell>
          <cell r="BP259">
            <v>0</v>
          </cell>
          <cell r="BQ259">
            <v>0</v>
          </cell>
          <cell r="BR259">
            <v>7227968</v>
          </cell>
          <cell r="BS259">
            <v>44275</v>
          </cell>
          <cell r="BT259">
            <v>784</v>
          </cell>
          <cell r="BU259" t="str">
            <v>50035</v>
          </cell>
          <cell r="BV259">
            <v>0</v>
          </cell>
          <cell r="BW259">
            <v>0</v>
          </cell>
          <cell r="BX259">
            <v>0</v>
          </cell>
          <cell r="BY259">
            <v>0</v>
          </cell>
          <cell r="BZ259">
            <v>0</v>
          </cell>
          <cell r="CA259">
            <v>0</v>
          </cell>
          <cell r="CB259">
            <v>7490</v>
          </cell>
          <cell r="CC259" t="str">
            <v>M6</v>
          </cell>
        </row>
        <row r="260">
          <cell r="B260" t="str">
            <v>12688 DE 2021</v>
          </cell>
          <cell r="C260">
            <v>79370867</v>
          </cell>
          <cell r="D260" t="str">
            <v>GABRIEL GIOVANNI ROMERO MORALES</v>
          </cell>
          <cell r="E260" t="str">
            <v>Contrato de Prestación de Servicios Profesionales</v>
          </cell>
          <cell r="F260" t="str">
            <v>EL CONTRATISTA SE COMPROMETE CON LA UNIVERSIDAD DE LOS LLANOS A PRESTAR LOS SERVICIOS PROFESIONALES ESPECIALIZADOS, EN FORMA EFICIENTE Y EFICAZ APOYANDO EL DISEÑO DE OCHO CRÉDITOS ACADÉMICOS PARA CURSOS DE PRIMEROS SEMESTRES DEL PROGRAMA EN ADMINISTRACIÓN DE EMPRESAS EN MODALIDAD DISTANCIA TRADICIONAL, DE LA FACULTAD DE CIENCIAS ECONÓMICAS.</v>
          </cell>
          <cell r="G260">
            <v>44275</v>
          </cell>
          <cell r="H260">
            <v>20800000</v>
          </cell>
          <cell r="I260" t="str">
            <v>Cuatro (04) meses</v>
          </cell>
          <cell r="J260">
            <v>44275</v>
          </cell>
          <cell r="K260">
            <v>44396</v>
          </cell>
          <cell r="L260" t="str">
            <v>NO APLICA</v>
          </cell>
          <cell r="M260">
            <v>4</v>
          </cell>
          <cell r="N260">
            <v>7106667</v>
          </cell>
          <cell r="O260">
            <v>44275</v>
          </cell>
          <cell r="P260">
            <v>44316</v>
          </cell>
          <cell r="Q260">
            <v>5200000</v>
          </cell>
          <cell r="R260">
            <v>44317</v>
          </cell>
          <cell r="S260">
            <v>44347</v>
          </cell>
          <cell r="T260">
            <v>5200000</v>
          </cell>
          <cell r="U260">
            <v>44348</v>
          </cell>
          <cell r="V260">
            <v>44377</v>
          </cell>
          <cell r="W260">
            <v>3293333</v>
          </cell>
          <cell r="X260">
            <v>44378</v>
          </cell>
          <cell r="Y260">
            <v>44396</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t="str">
            <v>Dirección General de Currículo</v>
          </cell>
          <cell r="AX260" t="str">
            <v xml:space="preserve">WILSON FERNANDO SALGADO CIFUENTES </v>
          </cell>
          <cell r="AY260" t="str">
            <v>Decano de la Facultad de Ciencias Económicas</v>
          </cell>
          <cell r="AZ260">
            <v>491</v>
          </cell>
          <cell r="BA260">
            <v>44275.484791666669</v>
          </cell>
          <cell r="BB260">
            <v>44200000</v>
          </cell>
          <cell r="BC260">
            <v>1680</v>
          </cell>
          <cell r="BD260">
            <v>44275</v>
          </cell>
          <cell r="BE260">
            <v>20800000</v>
          </cell>
          <cell r="BF260" t="str">
            <v xml:space="preserve">NOTIFICADO </v>
          </cell>
          <cell r="BG260">
            <v>0</v>
          </cell>
          <cell r="BH260">
            <v>0</v>
          </cell>
          <cell r="BI260">
            <v>0</v>
          </cell>
          <cell r="BJ260">
            <v>0</v>
          </cell>
          <cell r="BK260">
            <v>0</v>
          </cell>
          <cell r="BL260">
            <v>0</v>
          </cell>
          <cell r="BM260">
            <v>0</v>
          </cell>
          <cell r="BN260">
            <v>0</v>
          </cell>
          <cell r="BO260">
            <v>0</v>
          </cell>
          <cell r="BP260">
            <v>0</v>
          </cell>
          <cell r="BQ260">
            <v>0</v>
          </cell>
          <cell r="BR260">
            <v>79370867</v>
          </cell>
          <cell r="BS260">
            <v>44275</v>
          </cell>
          <cell r="BT260">
            <v>784</v>
          </cell>
          <cell r="BU260" t="str">
            <v>50035</v>
          </cell>
          <cell r="BV260">
            <v>0</v>
          </cell>
          <cell r="BW260">
            <v>0</v>
          </cell>
          <cell r="BX260">
            <v>0</v>
          </cell>
          <cell r="BY260">
            <v>0</v>
          </cell>
          <cell r="BZ260">
            <v>0</v>
          </cell>
          <cell r="CA260">
            <v>0</v>
          </cell>
          <cell r="CB260">
            <v>7490</v>
          </cell>
          <cell r="CC260" t="str">
            <v>M6</v>
          </cell>
        </row>
        <row r="261">
          <cell r="B261" t="str">
            <v>12689 DE 2021</v>
          </cell>
          <cell r="C261">
            <v>86062293</v>
          </cell>
          <cell r="D261" t="str">
            <v>JHON FREDY MALDONADO RUIZ</v>
          </cell>
          <cell r="E261" t="str">
            <v>Contrato de Prestación de Servicios Profesionales</v>
          </cell>
          <cell r="F261" t="str">
            <v>EL CONTRATISTA SE COMPROMETE CON LA UNIVERSIDAD DE LOS LLANOS A PRESTAR LOS SERVICIOS PROFESIONALES ESPECIALIZADOS, EN FORMA EFICIENTE Y EFICAZ APOYANDO EL DISEÑO DE TRES CRÉDITOS ACADÉMICOS PARA CURSOS DE PRIMEROS SEMESTRES DEL PROGRAMA DE LICENCIATURA EN EDUCACIÓN INFANTIL EN LA MODALIDAD A DISTANCIA TRADICIONAL, DE LA FACULTAD DE CIENCIAS HUMANAS Y DE LA EDUCACIÓN.</v>
          </cell>
          <cell r="G261">
            <v>44275</v>
          </cell>
          <cell r="H261">
            <v>7800000</v>
          </cell>
          <cell r="I261" t="str">
            <v>Tres (03) meses</v>
          </cell>
          <cell r="J261">
            <v>44275</v>
          </cell>
          <cell r="K261">
            <v>44366</v>
          </cell>
          <cell r="L261" t="str">
            <v>NO APLICA</v>
          </cell>
          <cell r="M261">
            <v>3</v>
          </cell>
          <cell r="N261">
            <v>3553333</v>
          </cell>
          <cell r="O261">
            <v>44275</v>
          </cell>
          <cell r="P261">
            <v>44316</v>
          </cell>
          <cell r="Q261">
            <v>2600000</v>
          </cell>
          <cell r="R261">
            <v>44317</v>
          </cell>
          <cell r="S261">
            <v>44347</v>
          </cell>
          <cell r="T261">
            <v>1646667</v>
          </cell>
          <cell r="U261">
            <v>44348</v>
          </cell>
          <cell r="V261">
            <v>44366</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t="str">
            <v>Dirección General de Currículo</v>
          </cell>
          <cell r="AX261" t="str">
            <v>LUZ HAYDEE GONZÁLEZ OCAMPO</v>
          </cell>
          <cell r="AY261" t="str">
            <v>Decano de la Facultad de Ciencias Humanas y de la Educación</v>
          </cell>
          <cell r="AZ261">
            <v>481</v>
          </cell>
          <cell r="BA261">
            <v>44273.706284722219</v>
          </cell>
          <cell r="BB261">
            <v>46800000</v>
          </cell>
          <cell r="BC261">
            <v>1683</v>
          </cell>
          <cell r="BD261">
            <v>44275</v>
          </cell>
          <cell r="BE261">
            <v>7800000</v>
          </cell>
          <cell r="BF261" t="str">
            <v xml:space="preserve">NOTIFICADO </v>
          </cell>
          <cell r="BG261">
            <v>0</v>
          </cell>
          <cell r="BH261">
            <v>0</v>
          </cell>
          <cell r="BI261">
            <v>0</v>
          </cell>
          <cell r="BJ261">
            <v>0</v>
          </cell>
          <cell r="BK261">
            <v>0</v>
          </cell>
          <cell r="BL261">
            <v>0</v>
          </cell>
          <cell r="BM261">
            <v>0</v>
          </cell>
          <cell r="BN261">
            <v>0</v>
          </cell>
          <cell r="BO261">
            <v>0</v>
          </cell>
          <cell r="BP261">
            <v>0</v>
          </cell>
          <cell r="BQ261">
            <v>0</v>
          </cell>
          <cell r="BR261">
            <v>86062293</v>
          </cell>
          <cell r="BS261">
            <v>44275</v>
          </cell>
          <cell r="BT261">
            <v>784</v>
          </cell>
          <cell r="BU261" t="str">
            <v>50035</v>
          </cell>
          <cell r="BV261">
            <v>0</v>
          </cell>
          <cell r="BW261">
            <v>0</v>
          </cell>
          <cell r="BX261">
            <v>0</v>
          </cell>
          <cell r="BY261">
            <v>0</v>
          </cell>
          <cell r="BZ261">
            <v>0</v>
          </cell>
          <cell r="CA261">
            <v>0</v>
          </cell>
          <cell r="CB261">
            <v>7490</v>
          </cell>
          <cell r="CC261" t="str">
            <v>M6</v>
          </cell>
        </row>
        <row r="262">
          <cell r="B262" t="str">
            <v>12690 DE 2021</v>
          </cell>
          <cell r="C262">
            <v>32225162</v>
          </cell>
          <cell r="D262" t="str">
            <v>LIA ESTER AGUDELO TOBON</v>
          </cell>
          <cell r="E262" t="str">
            <v>Contrato de Prestación de Servicios Profesionales</v>
          </cell>
          <cell r="F262" t="str">
            <v>EL CONTRATISTA SE COMPROMETE CON LA UNIVERSIDAD DE LOS LLANOS A PRESTAR LOS SERVICIOS PROFESIONALES ESPECIALIZADOS, EN FORMA EFICIENTE Y EFICAZ APOYANDO EL DISEÑO DE DOS CRÉDITOS ACADÉMICOS PARA CURSOS DE PRIMEROS SEMESTRES DEL PROGRAMA DE LICENCIATURA EN EDUCACIÓN INFANTIL EN LA MODALIDAD A DISTANCIA TRADICIONAL, DE LA FACULTAD DE CIENCIAS HUMANAS Y DE LA EDUCACIÓN.</v>
          </cell>
          <cell r="G262">
            <v>44275</v>
          </cell>
          <cell r="H262">
            <v>5200000</v>
          </cell>
          <cell r="I262" t="str">
            <v>Dos (02) meses</v>
          </cell>
          <cell r="J262">
            <v>44275</v>
          </cell>
          <cell r="K262">
            <v>44335</v>
          </cell>
          <cell r="L262" t="str">
            <v>NO APLICA</v>
          </cell>
          <cell r="M262">
            <v>2</v>
          </cell>
          <cell r="N262">
            <v>3553333</v>
          </cell>
          <cell r="O262">
            <v>44275</v>
          </cell>
          <cell r="P262">
            <v>44316</v>
          </cell>
          <cell r="Q262">
            <v>1646667</v>
          </cell>
          <cell r="R262">
            <v>44317</v>
          </cell>
          <cell r="S262">
            <v>44335</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t="str">
            <v>Dirección General de Currículo</v>
          </cell>
          <cell r="AX262" t="str">
            <v>LUZ HAYDEE GONZÁLEZ OCAMPO</v>
          </cell>
          <cell r="AY262" t="str">
            <v>Decano de la Facultad de Ciencias Humanas y de la Educación</v>
          </cell>
          <cell r="AZ262">
            <v>491</v>
          </cell>
          <cell r="BA262">
            <v>44275.484791666669</v>
          </cell>
          <cell r="BB262">
            <v>44200000</v>
          </cell>
          <cell r="BC262">
            <v>1679</v>
          </cell>
          <cell r="BD262">
            <v>44275</v>
          </cell>
          <cell r="BE262">
            <v>5200000</v>
          </cell>
          <cell r="BF262" t="str">
            <v xml:space="preserve">NOTIFICADO </v>
          </cell>
          <cell r="BG262">
            <v>0</v>
          </cell>
          <cell r="BH262">
            <v>0</v>
          </cell>
          <cell r="BI262">
            <v>0</v>
          </cell>
          <cell r="BJ262">
            <v>0</v>
          </cell>
          <cell r="BK262">
            <v>0</v>
          </cell>
          <cell r="BL262">
            <v>0</v>
          </cell>
          <cell r="BM262">
            <v>0</v>
          </cell>
          <cell r="BN262">
            <v>0</v>
          </cell>
          <cell r="BO262">
            <v>0</v>
          </cell>
          <cell r="BP262">
            <v>0</v>
          </cell>
          <cell r="BQ262">
            <v>0</v>
          </cell>
          <cell r="BR262">
            <v>32225162</v>
          </cell>
          <cell r="BS262">
            <v>44275</v>
          </cell>
          <cell r="BT262">
            <v>784</v>
          </cell>
          <cell r="BU262" t="str">
            <v>50035</v>
          </cell>
          <cell r="BV262">
            <v>0</v>
          </cell>
          <cell r="BW262">
            <v>0</v>
          </cell>
          <cell r="BX262">
            <v>0</v>
          </cell>
          <cell r="BY262">
            <v>0</v>
          </cell>
          <cell r="BZ262">
            <v>0</v>
          </cell>
          <cell r="CA262">
            <v>0</v>
          </cell>
          <cell r="CB262">
            <v>7490</v>
          </cell>
          <cell r="CC262" t="str">
            <v>M6</v>
          </cell>
        </row>
        <row r="263">
          <cell r="B263" t="str">
            <v>12691 DE 2021</v>
          </cell>
          <cell r="C263">
            <v>0</v>
          </cell>
          <cell r="D263" t="str">
            <v>ECOPETROL</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t="str">
            <v xml:space="preserve">NOTIFICADO </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row>
        <row r="264">
          <cell r="B264" t="str">
            <v>12692 DE 2021</v>
          </cell>
          <cell r="C264">
            <v>52556099</v>
          </cell>
          <cell r="D264" t="str">
            <v>OLGA HELENA PIÑEROS MORA</v>
          </cell>
          <cell r="E264" t="str">
            <v>Contrato de Prestación de Servicios Profesionales</v>
          </cell>
          <cell r="F264" t="str">
            <v>EL CONTRATISTA SE COMPROMETE CON LA UNIVERSIDAD DE LOS LLANOS A PRESTAR LOS SERVICIOS PROFESIONALES ESPECIALIZADOS EN FORMA EFICIENTE Y EFICAZ EN LA ASESORÍA DE LOS DOCUMENTOS MAESTROS, DE LA MAESTRÍA EN SEGURIDAD Y SALUD EN EL TRABAJO Y LA ESPECIALIZACIÓN EN SALUD FAMILIAR</v>
          </cell>
          <cell r="G264">
            <v>44281</v>
          </cell>
          <cell r="H264">
            <v>24000000</v>
          </cell>
          <cell r="I264" t="str">
            <v>Cuatro (04) meses</v>
          </cell>
          <cell r="J264">
            <v>44281</v>
          </cell>
          <cell r="K264">
            <v>44402</v>
          </cell>
          <cell r="L264" t="str">
            <v>NO APLICA</v>
          </cell>
          <cell r="M264">
            <v>4</v>
          </cell>
          <cell r="N264">
            <v>7000000</v>
          </cell>
          <cell r="O264">
            <v>44281</v>
          </cell>
          <cell r="P264">
            <v>44316</v>
          </cell>
          <cell r="Q264">
            <v>6000000</v>
          </cell>
          <cell r="R264">
            <v>44317</v>
          </cell>
          <cell r="S264">
            <v>44347</v>
          </cell>
          <cell r="T264">
            <v>6000000</v>
          </cell>
          <cell r="U264">
            <v>44348</v>
          </cell>
          <cell r="V264">
            <v>44377</v>
          </cell>
          <cell r="W264">
            <v>5000000</v>
          </cell>
          <cell r="X264">
            <v>44378</v>
          </cell>
          <cell r="Y264">
            <v>44402</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t="str">
            <v>Facultad de Ciencias de la Salud</v>
          </cell>
          <cell r="AX264" t="str">
            <v>LUZ MIRYAM TOBÓN BORRERO</v>
          </cell>
          <cell r="AY264" t="str">
            <v>Decano de la Facultad de Ciencias de la Salud</v>
          </cell>
          <cell r="AZ264">
            <v>517</v>
          </cell>
          <cell r="BA264">
            <v>44281.633275462962</v>
          </cell>
          <cell r="BB264">
            <v>24000000</v>
          </cell>
          <cell r="BC264">
            <v>1742</v>
          </cell>
          <cell r="BD264">
            <v>44281</v>
          </cell>
          <cell r="BE264">
            <v>24000000</v>
          </cell>
          <cell r="BF264" t="str">
            <v xml:space="preserve">NOTIFICADO </v>
          </cell>
          <cell r="BG264">
            <v>0</v>
          </cell>
          <cell r="BH264">
            <v>0</v>
          </cell>
          <cell r="BI264">
            <v>0</v>
          </cell>
          <cell r="BJ264">
            <v>0</v>
          </cell>
          <cell r="BK264">
            <v>0</v>
          </cell>
          <cell r="BL264">
            <v>0</v>
          </cell>
          <cell r="BM264">
            <v>0</v>
          </cell>
          <cell r="BN264">
            <v>0</v>
          </cell>
          <cell r="BO264">
            <v>0</v>
          </cell>
          <cell r="BP264">
            <v>0</v>
          </cell>
          <cell r="BQ264">
            <v>0</v>
          </cell>
          <cell r="BR264">
            <v>52556099</v>
          </cell>
          <cell r="BS264">
            <v>44281</v>
          </cell>
          <cell r="BT264">
            <v>436</v>
          </cell>
          <cell r="BU264" t="str">
            <v>55401</v>
          </cell>
          <cell r="BV264">
            <v>0</v>
          </cell>
          <cell r="BW264">
            <v>0</v>
          </cell>
          <cell r="BX264">
            <v>0</v>
          </cell>
          <cell r="BY264">
            <v>0</v>
          </cell>
          <cell r="BZ264">
            <v>0</v>
          </cell>
          <cell r="CA264">
            <v>0</v>
          </cell>
          <cell r="CB264">
            <v>7490</v>
          </cell>
          <cell r="CC264" t="str">
            <v>M6</v>
          </cell>
        </row>
        <row r="265">
          <cell r="B265" t="str">
            <v>12693 DE 2021</v>
          </cell>
          <cell r="C265">
            <v>1121904696</v>
          </cell>
          <cell r="D265" t="str">
            <v>LEYDY ALEJANDRA VASQUEZ TAUTIVA</v>
          </cell>
          <cell r="E265" t="str">
            <v>Contrato de Prestación de Servicios</v>
          </cell>
          <cell r="F265" t="str">
            <v>EL CONTRATISTA SE COMPROMETE CON LA UNIVERSIDAD DE LOS LLANOS A PRESTAR LOS SERVICIOS COMO TECNÓLOGO EN FORMA EFICIENTE Y EFICAZ APOYANDO EL FORTALECIMIENTO DEL CONTRATO INTERADMINISTRATIVO N° 102340 CELEBRADO ENTRE LA UNIVERSIDAD DE LOS LLANOS Y GRUPO DE ENERGÍA DE BOGOTÁ.</v>
          </cell>
          <cell r="G265">
            <v>44281</v>
          </cell>
          <cell r="H265">
            <v>6244239</v>
          </cell>
          <cell r="I265" t="str">
            <v>Tres (03) meses</v>
          </cell>
          <cell r="J265">
            <v>44281</v>
          </cell>
          <cell r="K265">
            <v>44372</v>
          </cell>
          <cell r="L265" t="str">
            <v>NO APLICA</v>
          </cell>
          <cell r="M265">
            <v>3</v>
          </cell>
          <cell r="N265">
            <v>2428315</v>
          </cell>
          <cell r="O265">
            <v>44281</v>
          </cell>
          <cell r="P265">
            <v>44316</v>
          </cell>
          <cell r="Q265">
            <v>2081413</v>
          </cell>
          <cell r="R265">
            <v>44317</v>
          </cell>
          <cell r="S265">
            <v>44347</v>
          </cell>
          <cell r="T265">
            <v>1734511</v>
          </cell>
          <cell r="U265">
            <v>44348</v>
          </cell>
          <cell r="V265">
            <v>44372</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t="str">
            <v>Instituto de Ciencias Ambientales de la Orinoquia Colombiana</v>
          </cell>
          <cell r="AX265" t="str">
            <v>MARCO AURELIO TORRES MORA</v>
          </cell>
          <cell r="AY265" t="str">
            <v>Director del Instituto de Ciencias Ambientales de la Orinoquia Colombiana</v>
          </cell>
          <cell r="AZ265">
            <v>520</v>
          </cell>
          <cell r="BA265">
            <v>44281</v>
          </cell>
          <cell r="BB265">
            <v>14131698</v>
          </cell>
          <cell r="BC265">
            <v>1747</v>
          </cell>
          <cell r="BD265">
            <v>44281</v>
          </cell>
          <cell r="BE265">
            <v>6244239</v>
          </cell>
          <cell r="BF265" t="str">
            <v xml:space="preserve">NOTIFICADO </v>
          </cell>
          <cell r="BG265">
            <v>0</v>
          </cell>
          <cell r="BH265">
            <v>0</v>
          </cell>
          <cell r="BI265">
            <v>0</v>
          </cell>
          <cell r="BJ265">
            <v>0</v>
          </cell>
          <cell r="BK265">
            <v>0</v>
          </cell>
          <cell r="BL265">
            <v>0</v>
          </cell>
          <cell r="BM265">
            <v>0</v>
          </cell>
          <cell r="BN265">
            <v>0</v>
          </cell>
          <cell r="BO265">
            <v>0</v>
          </cell>
          <cell r="BP265">
            <v>0</v>
          </cell>
          <cell r="BQ265">
            <v>0</v>
          </cell>
          <cell r="BR265">
            <v>1121904696</v>
          </cell>
          <cell r="BS265">
            <v>44281</v>
          </cell>
          <cell r="BT265">
            <v>645</v>
          </cell>
          <cell r="BU265" t="str">
            <v>57706</v>
          </cell>
          <cell r="BV265">
            <v>0</v>
          </cell>
          <cell r="BW265">
            <v>0</v>
          </cell>
          <cell r="BX265">
            <v>0</v>
          </cell>
          <cell r="BY265">
            <v>0</v>
          </cell>
          <cell r="BZ265">
            <v>0</v>
          </cell>
          <cell r="CA265">
            <v>0</v>
          </cell>
          <cell r="CB265">
            <v>7490</v>
          </cell>
          <cell r="CC265" t="str">
            <v>M6</v>
          </cell>
        </row>
        <row r="266">
          <cell r="B266" t="str">
            <v>12695 DE 2021</v>
          </cell>
          <cell r="C266">
            <v>17413674</v>
          </cell>
          <cell r="D266" t="str">
            <v>OMAR ANTONIO ARIAS DUQUE</v>
          </cell>
          <cell r="E266" t="str">
            <v>Contrato de Prestación de Servicios</v>
          </cell>
          <cell r="F266" t="str">
            <v>EL CONTRATISTA SE COMPROMETE CON LA UNIVERSIDAD DE LOS LLANOS A PRESTAR LOS SERVICIOS COMO AUXILIAR PARA ACTIVIDADES DE PESCA EN FORMA EFICIENTE Y EFICAZ APOYANDO EL FORTALECIMIENTO DEL CONTRATO INTERADMINISTRATIVO N° 102340 CELEBRADO ENTRE LA UNIVERSIDAD DE LOS LLANOS Y GRUPO DE ENERGÍA DE BOGOTÁ.</v>
          </cell>
          <cell r="G266">
            <v>44291</v>
          </cell>
          <cell r="H266">
            <v>1478899</v>
          </cell>
          <cell r="I266" t="str">
            <v>Un (01) mes</v>
          </cell>
          <cell r="J266">
            <v>44291</v>
          </cell>
          <cell r="K266">
            <v>44320</v>
          </cell>
          <cell r="L266" t="str">
            <v>NO APLICA</v>
          </cell>
          <cell r="M266">
            <v>1</v>
          </cell>
          <cell r="N266">
            <v>1478899</v>
          </cell>
          <cell r="O266">
            <v>44291</v>
          </cell>
          <cell r="P266">
            <v>44320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t="str">
            <v>Instituto de Ciencias Ambientales de la Orinoquia Colombiana</v>
          </cell>
          <cell r="AX266" t="str">
            <v>MARCO AURELIO TORRES MORA</v>
          </cell>
          <cell r="AY266" t="str">
            <v>Director del Instituto de Ciencias Ambientales de la Orinoquia Colombiana</v>
          </cell>
          <cell r="AZ266">
            <v>529</v>
          </cell>
          <cell r="BA266">
            <v>44291.667303240742</v>
          </cell>
          <cell r="BB266">
            <v>10242743</v>
          </cell>
          <cell r="BC266">
            <v>1753</v>
          </cell>
          <cell r="BD266">
            <v>44291</v>
          </cell>
          <cell r="BE266">
            <v>1478899</v>
          </cell>
          <cell r="BF266" t="str">
            <v xml:space="preserve">NOTIFICADO </v>
          </cell>
          <cell r="BG266">
            <v>0</v>
          </cell>
          <cell r="BH266">
            <v>0</v>
          </cell>
          <cell r="BI266">
            <v>0</v>
          </cell>
          <cell r="BJ266">
            <v>0</v>
          </cell>
          <cell r="BK266">
            <v>0</v>
          </cell>
          <cell r="BL266">
            <v>0</v>
          </cell>
          <cell r="BM266">
            <v>0</v>
          </cell>
          <cell r="BN266">
            <v>0</v>
          </cell>
          <cell r="BO266">
            <v>0</v>
          </cell>
          <cell r="BP266">
            <v>0</v>
          </cell>
          <cell r="BQ266">
            <v>0</v>
          </cell>
          <cell r="BR266">
            <v>17413674</v>
          </cell>
          <cell r="BS266">
            <v>44291</v>
          </cell>
          <cell r="BT266">
            <v>645</v>
          </cell>
          <cell r="BU266" t="str">
            <v>57706</v>
          </cell>
          <cell r="BV266">
            <v>0</v>
          </cell>
          <cell r="BW266">
            <v>0</v>
          </cell>
          <cell r="BX266">
            <v>0</v>
          </cell>
          <cell r="BY266">
            <v>0</v>
          </cell>
          <cell r="BZ266">
            <v>0</v>
          </cell>
          <cell r="CA266">
            <v>0</v>
          </cell>
          <cell r="CB266">
            <v>8299</v>
          </cell>
          <cell r="CC266" t="str">
            <v>M6</v>
          </cell>
        </row>
        <row r="267">
          <cell r="B267" t="str">
            <v>12696 DE 2021</v>
          </cell>
          <cell r="C267">
            <v>1024547336</v>
          </cell>
          <cell r="D267" t="str">
            <v>LAURA ALEJANDRA MUÑOZ MARTINEZ</v>
          </cell>
          <cell r="E267" t="str">
            <v>Contrato de Prestación de Servicios Profesionales</v>
          </cell>
          <cell r="F267"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267">
            <v>44291</v>
          </cell>
          <cell r="H267">
            <v>4381922</v>
          </cell>
          <cell r="I267" t="str">
            <v>Dos (02) meses</v>
          </cell>
          <cell r="J267">
            <v>44291</v>
          </cell>
          <cell r="K267">
            <v>44351</v>
          </cell>
          <cell r="L267" t="str">
            <v>NO APLICA</v>
          </cell>
          <cell r="M267">
            <v>3</v>
          </cell>
          <cell r="N267">
            <v>1898833</v>
          </cell>
          <cell r="O267">
            <v>44291</v>
          </cell>
          <cell r="P267">
            <v>44316</v>
          </cell>
          <cell r="Q267">
            <v>2190961</v>
          </cell>
          <cell r="R267">
            <v>44317</v>
          </cell>
          <cell r="S267">
            <v>44347</v>
          </cell>
          <cell r="T267">
            <v>292128</v>
          </cell>
          <cell r="U267">
            <v>44348</v>
          </cell>
          <cell r="V267">
            <v>44351</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t="str">
            <v>Instituto de Ciencias Ambientales de la Orinoquia Colombiana</v>
          </cell>
          <cell r="AX267" t="str">
            <v>MARCO AURELIO TORRES MORA</v>
          </cell>
          <cell r="AY267" t="str">
            <v>Director del Instituto de Ciencias Ambientales de la Orinoquia Colombiana</v>
          </cell>
          <cell r="AZ267">
            <v>529</v>
          </cell>
          <cell r="BA267">
            <v>44291.667303240742</v>
          </cell>
          <cell r="BB267">
            <v>10242743</v>
          </cell>
          <cell r="BC267">
            <v>1754</v>
          </cell>
          <cell r="BD267">
            <v>44291</v>
          </cell>
          <cell r="BE267">
            <v>4381922</v>
          </cell>
          <cell r="BF267" t="str">
            <v xml:space="preserve">NOTIFICADO </v>
          </cell>
          <cell r="BG267">
            <v>0</v>
          </cell>
          <cell r="BH267">
            <v>0</v>
          </cell>
          <cell r="BI267">
            <v>0</v>
          </cell>
          <cell r="BJ267">
            <v>0</v>
          </cell>
          <cell r="BK267">
            <v>0</v>
          </cell>
          <cell r="BL267">
            <v>0</v>
          </cell>
          <cell r="BM267">
            <v>0</v>
          </cell>
          <cell r="BN267">
            <v>0</v>
          </cell>
          <cell r="BO267">
            <v>0</v>
          </cell>
          <cell r="BP267">
            <v>0</v>
          </cell>
          <cell r="BQ267">
            <v>0</v>
          </cell>
          <cell r="BR267">
            <v>1024547336.6</v>
          </cell>
          <cell r="BS267">
            <v>44291</v>
          </cell>
          <cell r="BT267">
            <v>645</v>
          </cell>
          <cell r="BU267" t="str">
            <v>57706</v>
          </cell>
          <cell r="BV267">
            <v>0</v>
          </cell>
          <cell r="BW267">
            <v>0</v>
          </cell>
          <cell r="BX267">
            <v>0</v>
          </cell>
          <cell r="BY267">
            <v>0</v>
          </cell>
          <cell r="BZ267">
            <v>0</v>
          </cell>
          <cell r="CA267">
            <v>0</v>
          </cell>
          <cell r="CB267">
            <v>8299</v>
          </cell>
          <cell r="CC267" t="str">
            <v>M6</v>
          </cell>
        </row>
        <row r="268">
          <cell r="B268" t="str">
            <v>12697 DE 2021</v>
          </cell>
          <cell r="C268">
            <v>1121913636</v>
          </cell>
          <cell r="D268" t="str">
            <v>YIRLEY ANGELICA RINCON BLANQUICET</v>
          </cell>
          <cell r="E268" t="str">
            <v>Contrato de Prestación de Servicios Profesionales</v>
          </cell>
          <cell r="F268"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268">
            <v>44291</v>
          </cell>
          <cell r="H268">
            <v>4381922</v>
          </cell>
          <cell r="I268" t="str">
            <v>Dos (02) meses</v>
          </cell>
          <cell r="J268">
            <v>44291</v>
          </cell>
          <cell r="K268">
            <v>44351</v>
          </cell>
          <cell r="L268" t="str">
            <v>NO APLICA</v>
          </cell>
          <cell r="M268">
            <v>3</v>
          </cell>
          <cell r="N268">
            <v>1898833</v>
          </cell>
          <cell r="O268">
            <v>44291</v>
          </cell>
          <cell r="P268">
            <v>44316</v>
          </cell>
          <cell r="Q268">
            <v>2190961</v>
          </cell>
          <cell r="R268">
            <v>44317</v>
          </cell>
          <cell r="S268">
            <v>44347</v>
          </cell>
          <cell r="T268">
            <v>292128</v>
          </cell>
          <cell r="U268">
            <v>44348</v>
          </cell>
          <cell r="V268">
            <v>44351</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t="str">
            <v>Instituto de Ciencias Ambientales de la Orinoquia Colombiana</v>
          </cell>
          <cell r="AX268" t="str">
            <v>MARCO AURELIO TORRES MORA</v>
          </cell>
          <cell r="AY268" t="str">
            <v>Director del Instituto de Ciencias Ambientales de la Orinoquia Colombiana</v>
          </cell>
          <cell r="AZ268">
            <v>529</v>
          </cell>
          <cell r="BA268">
            <v>44291.667303240742</v>
          </cell>
          <cell r="BB268">
            <v>10242743</v>
          </cell>
          <cell r="BC268">
            <v>1755</v>
          </cell>
          <cell r="BD268">
            <v>44291</v>
          </cell>
          <cell r="BE268">
            <v>4381922</v>
          </cell>
          <cell r="BF268" t="str">
            <v xml:space="preserve">NOTIFICADO </v>
          </cell>
          <cell r="BG268">
            <v>0</v>
          </cell>
          <cell r="BH268">
            <v>0</v>
          </cell>
          <cell r="BI268">
            <v>0</v>
          </cell>
          <cell r="BJ268">
            <v>0</v>
          </cell>
          <cell r="BK268">
            <v>0</v>
          </cell>
          <cell r="BL268">
            <v>0</v>
          </cell>
          <cell r="BM268">
            <v>0</v>
          </cell>
          <cell r="BN268">
            <v>0</v>
          </cell>
          <cell r="BO268">
            <v>0</v>
          </cell>
          <cell r="BP268">
            <v>0</v>
          </cell>
          <cell r="BQ268">
            <v>0</v>
          </cell>
          <cell r="BR268">
            <v>1121913636.2</v>
          </cell>
          <cell r="BS268">
            <v>44291</v>
          </cell>
          <cell r="BT268">
            <v>645</v>
          </cell>
          <cell r="BU268" t="str">
            <v>57706</v>
          </cell>
          <cell r="BV268">
            <v>0</v>
          </cell>
          <cell r="BW268">
            <v>0</v>
          </cell>
          <cell r="BX268">
            <v>0</v>
          </cell>
          <cell r="BY268">
            <v>0</v>
          </cell>
          <cell r="BZ268">
            <v>0</v>
          </cell>
          <cell r="CA268">
            <v>0</v>
          </cell>
          <cell r="CB268">
            <v>8560</v>
          </cell>
          <cell r="CC268" t="str">
            <v>M5</v>
          </cell>
        </row>
        <row r="269">
          <cell r="B269" t="str">
            <v>12698 DE 2021</v>
          </cell>
          <cell r="C269">
            <v>86053890</v>
          </cell>
          <cell r="D269" t="str">
            <v>CARLOS FRANCISCO ALVAREZ CORTES</v>
          </cell>
          <cell r="E269" t="str">
            <v>Contrato de Prestación de Servicios Profesionales</v>
          </cell>
          <cell r="F269" t="str">
            <v>EL CONTRATISTA SE COMPROMETE CON LA UNIVERSIDAD DE LOS LLANOS A PRESTAR LOS SERVICIOS COMO PROFESIONAL DE FORMA EFICIENTE Y EFICAZ CONTRIBUYENDO EL FORTALECIMIENTO DE LA SUPERVISIÓN DEL PROYECTO INVESTIGACIÓN DE LA TRANSFORMACIÓN PRODUCTIVA DEL SUELO DE LA ALTILLANURA MEDIANTE LA PRODUCCIÓN DE CERDOS DE ENGORDE A CAMPO ABIERTO, EN PREDIOS DE PEQUEÑOS Y MEDIANOS PRODUCTORES GENERANDO EMPODERAMIENTO DE LA MUJER EN PUERTO LOPEZ. PROBADO POR EL OCAD DEL FCTEI DEL SGR, MEDIANTE ACUERDO NO. 89 DE 2020, BAJO EL CÓDIGO BPIN 2019000100057.</v>
          </cell>
          <cell r="G269">
            <v>44293</v>
          </cell>
          <cell r="H269">
            <v>23500000</v>
          </cell>
          <cell r="I269" t="str">
            <v>Diez (10) meses</v>
          </cell>
          <cell r="J269">
            <v>44293</v>
          </cell>
          <cell r="K269">
            <v>44598</v>
          </cell>
          <cell r="L269" t="str">
            <v>NO APLICA</v>
          </cell>
          <cell r="M269">
            <v>11</v>
          </cell>
          <cell r="N269">
            <v>1880000</v>
          </cell>
          <cell r="O269">
            <v>44293</v>
          </cell>
          <cell r="P269">
            <v>44316</v>
          </cell>
          <cell r="Q269">
            <v>2350000</v>
          </cell>
          <cell r="R269">
            <v>44317</v>
          </cell>
          <cell r="S269">
            <v>44347</v>
          </cell>
          <cell r="T269">
            <v>2350000</v>
          </cell>
          <cell r="U269">
            <v>44348</v>
          </cell>
          <cell r="V269">
            <v>44377</v>
          </cell>
          <cell r="W269">
            <v>2350000</v>
          </cell>
          <cell r="X269">
            <v>44378</v>
          </cell>
          <cell r="Y269">
            <v>44408</v>
          </cell>
          <cell r="Z269">
            <v>2350000</v>
          </cell>
          <cell r="AA269">
            <v>44409</v>
          </cell>
          <cell r="AB269">
            <v>44439</v>
          </cell>
          <cell r="AC269">
            <v>2350000</v>
          </cell>
          <cell r="AD269">
            <v>44440</v>
          </cell>
          <cell r="AE269">
            <v>44469</v>
          </cell>
          <cell r="AF269">
            <v>2350000</v>
          </cell>
          <cell r="AG269">
            <v>44470</v>
          </cell>
          <cell r="AH269">
            <v>44500</v>
          </cell>
          <cell r="AI269">
            <v>2350000</v>
          </cell>
          <cell r="AJ269">
            <v>44501</v>
          </cell>
          <cell r="AK269">
            <v>44530</v>
          </cell>
          <cell r="AL269">
            <v>2350000</v>
          </cell>
          <cell r="AM269">
            <v>44531</v>
          </cell>
          <cell r="AN269">
            <v>44561</v>
          </cell>
          <cell r="AO269">
            <v>2350000</v>
          </cell>
          <cell r="AP269">
            <v>44562</v>
          </cell>
          <cell r="AQ269">
            <v>44592</v>
          </cell>
          <cell r="AR269">
            <v>470000</v>
          </cell>
          <cell r="AS269">
            <v>44593</v>
          </cell>
          <cell r="AT269">
            <v>44598</v>
          </cell>
          <cell r="AU269">
            <v>0</v>
          </cell>
          <cell r="AV269">
            <v>0</v>
          </cell>
          <cell r="AW269" t="str">
            <v>Facultad de Ciencias Agropecuarias y Recursos Naturales</v>
          </cell>
          <cell r="AX269" t="str">
            <v>VICTOR LIBARDO HURTADO NERY</v>
          </cell>
          <cell r="AY269" t="str">
            <v>Docente de planta de la Universidad de los Llanos</v>
          </cell>
          <cell r="AZ269">
            <v>538</v>
          </cell>
          <cell r="BA269">
            <v>44293.612118055556</v>
          </cell>
          <cell r="BB269">
            <v>23500000</v>
          </cell>
          <cell r="BC269">
            <v>1780</v>
          </cell>
          <cell r="BD269">
            <v>44293</v>
          </cell>
          <cell r="BE269">
            <v>23500000</v>
          </cell>
          <cell r="BF269" t="str">
            <v xml:space="preserve">NOTIFICADO </v>
          </cell>
          <cell r="BG269">
            <v>0</v>
          </cell>
          <cell r="BH269">
            <v>0</v>
          </cell>
          <cell r="BI269">
            <v>0</v>
          </cell>
          <cell r="BJ269">
            <v>0</v>
          </cell>
          <cell r="BK269">
            <v>0</v>
          </cell>
          <cell r="BL269">
            <v>0</v>
          </cell>
          <cell r="BM269">
            <v>0</v>
          </cell>
          <cell r="BN269">
            <v>0</v>
          </cell>
          <cell r="BO269">
            <v>0</v>
          </cell>
          <cell r="BP269">
            <v>0</v>
          </cell>
          <cell r="BQ269">
            <v>0</v>
          </cell>
          <cell r="BR269">
            <v>86053890</v>
          </cell>
          <cell r="BS269">
            <v>44293</v>
          </cell>
          <cell r="BT269">
            <v>812</v>
          </cell>
          <cell r="BU269" t="str">
            <v>54900</v>
          </cell>
          <cell r="BV269">
            <v>0</v>
          </cell>
          <cell r="BW269">
            <v>0</v>
          </cell>
          <cell r="BX269">
            <v>0</v>
          </cell>
          <cell r="BY269">
            <v>0</v>
          </cell>
          <cell r="BZ269">
            <v>0</v>
          </cell>
          <cell r="CA269">
            <v>0</v>
          </cell>
          <cell r="CB269">
            <v>7500</v>
          </cell>
          <cell r="CC269" t="str">
            <v>M6</v>
          </cell>
        </row>
        <row r="270">
          <cell r="B270" t="str">
            <v>12699 DE 2021</v>
          </cell>
          <cell r="C270">
            <v>1010161755</v>
          </cell>
          <cell r="D270" t="str">
            <v>HERNAN MAURICIO CLAVIJO BAQUERO</v>
          </cell>
          <cell r="E270" t="str">
            <v>Contrato de Prestación de Servicios Profesionales</v>
          </cell>
          <cell r="F270" t="str">
            <v>EL CONTRATISTA SE COMPROMETE CON LA UNIVERSIDAD DE LOS LLANOS A PRESTAR LOS SERVICIOS COMO PROFESIONAL EN FORMA EFICIENTE Y EFICAZ APOYANDO A LA SUPERVISIÓN EN EL COMPONENTE JURÍDICO Y LEGAL DEL PROYECTO DE INVESTIGACIÓN “IMPLEMENTACIÓN DE UNA RED DE INVESTIGACIÓN, DESARROLLO TECNOLÓGICO E INNOVACIÓN EN PATOLOGÍA DIGITAL (REDPAT) SOPORTADA POR TECNOLOGÍAS DE LA INDUSTRIA 4.0 EN EL META", APROBADO POR EL OCAD DEL FCTEI DEL SGR, MEDIANTE ACUERDO NO. 97 DE 2020, BAJO EL CÓDIGO BPIN 2019000100060.</v>
          </cell>
          <cell r="G270">
            <v>44293</v>
          </cell>
          <cell r="H270">
            <v>13250000</v>
          </cell>
          <cell r="I270" t="str">
            <v>Diez (10) meses</v>
          </cell>
          <cell r="J270">
            <v>44293</v>
          </cell>
          <cell r="K270">
            <v>44598</v>
          </cell>
          <cell r="L270" t="str">
            <v>NO APLICA</v>
          </cell>
          <cell r="M270">
            <v>11</v>
          </cell>
          <cell r="N270">
            <v>1060000</v>
          </cell>
          <cell r="O270">
            <v>44293</v>
          </cell>
          <cell r="P270">
            <v>44316</v>
          </cell>
          <cell r="Q270">
            <v>1325000</v>
          </cell>
          <cell r="R270">
            <v>44317</v>
          </cell>
          <cell r="S270">
            <v>44347</v>
          </cell>
          <cell r="T270">
            <v>1325000</v>
          </cell>
          <cell r="U270">
            <v>44348</v>
          </cell>
          <cell r="V270">
            <v>44377</v>
          </cell>
          <cell r="W270">
            <v>1325000</v>
          </cell>
          <cell r="X270">
            <v>44378</v>
          </cell>
          <cell r="Y270">
            <v>44408</v>
          </cell>
          <cell r="Z270">
            <v>1325000</v>
          </cell>
          <cell r="AA270">
            <v>44409</v>
          </cell>
          <cell r="AB270">
            <v>44439</v>
          </cell>
          <cell r="AC270">
            <v>1325000</v>
          </cell>
          <cell r="AD270">
            <v>44440</v>
          </cell>
          <cell r="AE270">
            <v>44469</v>
          </cell>
          <cell r="AF270">
            <v>1325000</v>
          </cell>
          <cell r="AG270">
            <v>44470</v>
          </cell>
          <cell r="AH270">
            <v>44500</v>
          </cell>
          <cell r="AI270">
            <v>1325000</v>
          </cell>
          <cell r="AJ270">
            <v>44501</v>
          </cell>
          <cell r="AK270">
            <v>44530</v>
          </cell>
          <cell r="AL270">
            <v>1325000</v>
          </cell>
          <cell r="AM270">
            <v>44531</v>
          </cell>
          <cell r="AN270">
            <v>44561</v>
          </cell>
          <cell r="AO270">
            <v>1325000</v>
          </cell>
          <cell r="AP270">
            <v>44562</v>
          </cell>
          <cell r="AQ270">
            <v>44592</v>
          </cell>
          <cell r="AR270">
            <v>265000</v>
          </cell>
          <cell r="AS270">
            <v>44593</v>
          </cell>
          <cell r="AT270">
            <v>44598</v>
          </cell>
          <cell r="AU270">
            <v>0</v>
          </cell>
          <cell r="AV270">
            <v>0</v>
          </cell>
          <cell r="AW270" t="str">
            <v>Facultad de Ciencias Básicas e Ingeniería</v>
          </cell>
          <cell r="AX270" t="str">
            <v xml:space="preserve">OMAR YESID BELTRÁN GUTIÉRREZ </v>
          </cell>
          <cell r="AY270" t="str">
            <v>Decano de la Facultad de Ciencias Básicas e Ingeniería</v>
          </cell>
          <cell r="AZ270">
            <v>539</v>
          </cell>
          <cell r="BA270">
            <v>44293.61996527778</v>
          </cell>
          <cell r="BB270">
            <v>13250000</v>
          </cell>
          <cell r="BC270">
            <v>1781</v>
          </cell>
          <cell r="BD270">
            <v>44293</v>
          </cell>
          <cell r="BE270">
            <v>13250000</v>
          </cell>
          <cell r="BF270" t="str">
            <v xml:space="preserve">NOTIFICADO </v>
          </cell>
          <cell r="BG270">
            <v>0</v>
          </cell>
          <cell r="BH270">
            <v>0</v>
          </cell>
          <cell r="BI270">
            <v>0</v>
          </cell>
          <cell r="BJ270">
            <v>0</v>
          </cell>
          <cell r="BK270">
            <v>0</v>
          </cell>
          <cell r="BL270">
            <v>0</v>
          </cell>
          <cell r="BM270">
            <v>0</v>
          </cell>
          <cell r="BN270">
            <v>0</v>
          </cell>
          <cell r="BO270">
            <v>0</v>
          </cell>
          <cell r="BP270">
            <v>0</v>
          </cell>
          <cell r="BQ270">
            <v>0</v>
          </cell>
          <cell r="BR270">
            <v>1010161755</v>
          </cell>
          <cell r="BS270">
            <v>44293</v>
          </cell>
          <cell r="BT270">
            <v>838</v>
          </cell>
          <cell r="BU270" t="str">
            <v>5470237</v>
          </cell>
          <cell r="BV270">
            <v>0</v>
          </cell>
          <cell r="BW270">
            <v>0</v>
          </cell>
          <cell r="BX270">
            <v>0</v>
          </cell>
          <cell r="BY270">
            <v>0</v>
          </cell>
          <cell r="BZ270">
            <v>0</v>
          </cell>
          <cell r="CA270">
            <v>0</v>
          </cell>
          <cell r="CB270">
            <v>6910</v>
          </cell>
          <cell r="CC270" t="str">
            <v>M5</v>
          </cell>
        </row>
        <row r="271">
          <cell r="B271" t="str">
            <v>12700 DE 2021</v>
          </cell>
          <cell r="C271">
            <v>1121873459</v>
          </cell>
          <cell r="D271" t="str">
            <v>YEIMY TATIANA GUEVARA ROJAS</v>
          </cell>
          <cell r="E271" t="str">
            <v>Contrato de Prestación de Servicios Profesionales</v>
          </cell>
          <cell r="F271" t="str">
            <v>EL CONTRATISTA SE COMPROMETE CON LA UNIVERSIDAD DE LOS LLANOS A PRESTAR LOS SERVICIOS COMO PROFESIONAL EN FORMA EFICIENTE Y EFICAZ APOYANDO A LA SUPERVISIÓN EN EL COMPONENTE JURÍDICO DEL PROYECTO "INVESTIGACIÓN DE LA TRANSFORMACIÓN PRODUCTIVA DEL SUELO DE ALTILLANURA MEDIANTE LA PRODUCCIÓN DE CERDOS DE ENGORDE A CAMPO ABIERTO, EN PREDIOS DE PEQUEÑOS Y MEDIANOS PRODUCTORES, GENERANDO EMPODERAMIENTO DE LA MUJER EN PUERTO LÓPEZ", APROBADO POR EL OCAD DEL FCTEI DEL SGR, MEDIANTE ACUERDO NO. 89 DE 2020, BAJO EL CÓDIGO BPIN 2019000100057.</v>
          </cell>
          <cell r="G271">
            <v>44293</v>
          </cell>
          <cell r="H271">
            <v>13250000</v>
          </cell>
          <cell r="I271" t="str">
            <v>Diez (10) meses</v>
          </cell>
          <cell r="J271">
            <v>44293</v>
          </cell>
          <cell r="K271">
            <v>44598</v>
          </cell>
          <cell r="L271" t="str">
            <v>NO APLICA</v>
          </cell>
          <cell r="M271">
            <v>11</v>
          </cell>
          <cell r="N271">
            <v>1060000</v>
          </cell>
          <cell r="O271">
            <v>44293</v>
          </cell>
          <cell r="P271">
            <v>44316</v>
          </cell>
          <cell r="Q271">
            <v>1325000</v>
          </cell>
          <cell r="R271">
            <v>44317</v>
          </cell>
          <cell r="S271">
            <v>44347</v>
          </cell>
          <cell r="T271">
            <v>1325000</v>
          </cell>
          <cell r="U271">
            <v>44348</v>
          </cell>
          <cell r="V271">
            <v>44377</v>
          </cell>
          <cell r="W271">
            <v>1325000</v>
          </cell>
          <cell r="X271">
            <v>44378</v>
          </cell>
          <cell r="Y271">
            <v>44408</v>
          </cell>
          <cell r="Z271">
            <v>1325000</v>
          </cell>
          <cell r="AA271">
            <v>44409</v>
          </cell>
          <cell r="AB271">
            <v>44439</v>
          </cell>
          <cell r="AC271">
            <v>1325000</v>
          </cell>
          <cell r="AD271">
            <v>44440</v>
          </cell>
          <cell r="AE271">
            <v>44469</v>
          </cell>
          <cell r="AF271">
            <v>1325000</v>
          </cell>
          <cell r="AG271">
            <v>44470</v>
          </cell>
          <cell r="AH271">
            <v>44500</v>
          </cell>
          <cell r="AI271">
            <v>1325000</v>
          </cell>
          <cell r="AJ271">
            <v>44501</v>
          </cell>
          <cell r="AK271">
            <v>44530</v>
          </cell>
          <cell r="AL271">
            <v>1325000</v>
          </cell>
          <cell r="AM271">
            <v>44531</v>
          </cell>
          <cell r="AN271">
            <v>44561</v>
          </cell>
          <cell r="AO271">
            <v>1325000</v>
          </cell>
          <cell r="AP271">
            <v>44562</v>
          </cell>
          <cell r="AQ271">
            <v>44592</v>
          </cell>
          <cell r="AR271">
            <v>265000</v>
          </cell>
          <cell r="AS271">
            <v>44593</v>
          </cell>
          <cell r="AT271">
            <v>44598</v>
          </cell>
          <cell r="AU271">
            <v>0</v>
          </cell>
          <cell r="AV271">
            <v>0</v>
          </cell>
          <cell r="AW271" t="str">
            <v>Facultad de Ciencias Agropecuarias y Recursos Naturales</v>
          </cell>
          <cell r="AX271" t="str">
            <v>VICTOR LIBARDO HURTADO NERY</v>
          </cell>
          <cell r="AY271" t="str">
            <v>Docente de planta de la Universidad de los Llanos</v>
          </cell>
          <cell r="AZ271">
            <v>537</v>
          </cell>
          <cell r="BA271">
            <v>44293.606041666666</v>
          </cell>
          <cell r="BB271">
            <v>13250000</v>
          </cell>
          <cell r="BC271">
            <v>1779</v>
          </cell>
          <cell r="BD271">
            <v>44293</v>
          </cell>
          <cell r="BE271">
            <v>13250000</v>
          </cell>
          <cell r="BF271" t="str">
            <v xml:space="preserve">NOTIFICADO </v>
          </cell>
          <cell r="BG271">
            <v>0</v>
          </cell>
          <cell r="BH271">
            <v>0</v>
          </cell>
          <cell r="BI271">
            <v>0</v>
          </cell>
          <cell r="BJ271">
            <v>0</v>
          </cell>
          <cell r="BK271">
            <v>0</v>
          </cell>
          <cell r="BL271">
            <v>0</v>
          </cell>
          <cell r="BM271">
            <v>0</v>
          </cell>
          <cell r="BN271">
            <v>0</v>
          </cell>
          <cell r="BO271">
            <v>0</v>
          </cell>
          <cell r="BP271">
            <v>0</v>
          </cell>
          <cell r="BQ271">
            <v>0</v>
          </cell>
          <cell r="BR271">
            <v>1121873459</v>
          </cell>
          <cell r="BS271">
            <v>44293</v>
          </cell>
          <cell r="BT271">
            <v>812</v>
          </cell>
          <cell r="BU271" t="str">
            <v>54900</v>
          </cell>
          <cell r="BV271">
            <v>0</v>
          </cell>
          <cell r="BW271">
            <v>0</v>
          </cell>
          <cell r="BX271">
            <v>0</v>
          </cell>
          <cell r="BY271">
            <v>0</v>
          </cell>
          <cell r="BZ271">
            <v>0</v>
          </cell>
          <cell r="CA271">
            <v>0</v>
          </cell>
          <cell r="CB271">
            <v>6910</v>
          </cell>
          <cell r="CC271" t="str">
            <v>M5</v>
          </cell>
        </row>
        <row r="272">
          <cell r="B272" t="str">
            <v>12701 DE 2021</v>
          </cell>
          <cell r="C272">
            <v>79738671</v>
          </cell>
          <cell r="D272" t="str">
            <v xml:space="preserve">WILSON CORREDOR SANTAMARIA </v>
          </cell>
          <cell r="E272" t="str">
            <v>Contrato de Prestación de Servicios Profesionales</v>
          </cell>
          <cell r="F272" t="str">
            <v>EL CONTRATISTA SE COMPROMETE CON LA UNIVERSIDAD DE LOS LLANOS A PRESTAR LOS SERVICIOS PROFESIONALES ESPECIALIZADOS EN FORMA EFICIENTE Y EFICAZ APOYANDO LA ELABORACIÓN DE LOS DOCUMENTOS DE CONDICIONES DE CALIDAD PARA LA CREACIÓN DEL PROGRAMA DE MAESTRÍA EN BIOTECNOLOGÍA DE LA FACULTAD DE CIENCIAS AGROPECUARIAS Y RECURSOS NATURALES</v>
          </cell>
          <cell r="G272">
            <v>44293</v>
          </cell>
          <cell r="H272">
            <v>17200000</v>
          </cell>
          <cell r="I272" t="str">
            <v>Cuatro (04) meses</v>
          </cell>
          <cell r="J272">
            <v>44293</v>
          </cell>
          <cell r="K272">
            <v>44414</v>
          </cell>
          <cell r="L272" t="str">
            <v>NO APLICA</v>
          </cell>
          <cell r="M272">
            <v>5</v>
          </cell>
          <cell r="N272">
            <v>3440000</v>
          </cell>
          <cell r="O272">
            <v>44293</v>
          </cell>
          <cell r="P272">
            <v>44316</v>
          </cell>
          <cell r="Q272">
            <v>4300000</v>
          </cell>
          <cell r="R272">
            <v>44317</v>
          </cell>
          <cell r="S272">
            <v>44347</v>
          </cell>
          <cell r="T272">
            <v>4300000</v>
          </cell>
          <cell r="U272">
            <v>44348</v>
          </cell>
          <cell r="V272">
            <v>44377</v>
          </cell>
          <cell r="W272">
            <v>4300000</v>
          </cell>
          <cell r="X272">
            <v>44378</v>
          </cell>
          <cell r="Y272">
            <v>44408</v>
          </cell>
          <cell r="Z272">
            <v>860000</v>
          </cell>
          <cell r="AA272">
            <v>44409</v>
          </cell>
          <cell r="AB272">
            <v>44414</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t="str">
            <v>Dirección General de Currículo</v>
          </cell>
          <cell r="AX272" t="str">
            <v>CRISTÓBAL LUGO LÓPEZ</v>
          </cell>
          <cell r="AY272" t="str">
            <v>Decano de la Facultad de Ciencias Agropecuarias y Recursos Naturales</v>
          </cell>
          <cell r="AZ272">
            <v>540</v>
          </cell>
          <cell r="BA272">
            <v>44293.626064814816</v>
          </cell>
          <cell r="BB272">
            <v>17200000</v>
          </cell>
          <cell r="BC272">
            <v>1782</v>
          </cell>
          <cell r="BD272">
            <v>44293</v>
          </cell>
          <cell r="BE272">
            <v>17200000</v>
          </cell>
          <cell r="BF272" t="str">
            <v xml:space="preserve">NOTIFICADO </v>
          </cell>
          <cell r="BG272">
            <v>0</v>
          </cell>
          <cell r="BH272">
            <v>0</v>
          </cell>
          <cell r="BI272">
            <v>0</v>
          </cell>
          <cell r="BJ272">
            <v>0</v>
          </cell>
          <cell r="BK272">
            <v>0</v>
          </cell>
          <cell r="BL272">
            <v>0</v>
          </cell>
          <cell r="BM272">
            <v>0</v>
          </cell>
          <cell r="BN272">
            <v>0</v>
          </cell>
          <cell r="BO272">
            <v>0</v>
          </cell>
          <cell r="BP272">
            <v>0</v>
          </cell>
          <cell r="BQ272">
            <v>0</v>
          </cell>
          <cell r="BR272">
            <v>79738671</v>
          </cell>
          <cell r="BS272">
            <v>44293</v>
          </cell>
          <cell r="BT272">
            <v>761</v>
          </cell>
          <cell r="BU272" t="str">
            <v>50041</v>
          </cell>
          <cell r="BV272">
            <v>0</v>
          </cell>
          <cell r="BW272">
            <v>0</v>
          </cell>
          <cell r="BX272">
            <v>0</v>
          </cell>
          <cell r="BY272">
            <v>0</v>
          </cell>
          <cell r="BZ272">
            <v>0</v>
          </cell>
          <cell r="CA272">
            <v>0</v>
          </cell>
          <cell r="CB272">
            <v>7500</v>
          </cell>
          <cell r="CC272" t="str">
            <v>M6</v>
          </cell>
        </row>
        <row r="273">
          <cell r="B273" t="str">
            <v>12702 DE 2021</v>
          </cell>
          <cell r="C273">
            <v>16223617</v>
          </cell>
          <cell r="D273" t="str">
            <v>VLADIMIR OSORIO ISAZA</v>
          </cell>
          <cell r="E273" t="str">
            <v>Contrato de Prestación de Servicios Profesionales</v>
          </cell>
          <cell r="F273" t="str">
            <v>EL CONTRATISTA SE COMPROMETE CON LA UNIVERSIDAD DE LOS LLANOS A PRESTAR LOS SERVICIOS COMO PROFESIONAL ESPECIALIZADO, EN FORMA EFICIENTE Y EFICAZ APOYANDO EL DISEÑO DE NUEVE CRÉDITOS ACADÉMICOS PARA CURSOS DE PRIMEROS SEMESTRES DEL PROGRAMA EN ADMINISTRACIÓN DE EMPRESAS EN MODALIDAD DISTANCIA TRADICIONAL, DE LA FACULTAD DE CIENCIAS ECONÓMICAS.</v>
          </cell>
          <cell r="G273">
            <v>44293</v>
          </cell>
          <cell r="H273">
            <v>21000000</v>
          </cell>
          <cell r="I273" t="str">
            <v>Cuatro (04) meses</v>
          </cell>
          <cell r="J273">
            <v>44293</v>
          </cell>
          <cell r="K273">
            <v>44414</v>
          </cell>
          <cell r="L273" t="str">
            <v>NO APLICA</v>
          </cell>
          <cell r="M273">
            <v>5</v>
          </cell>
          <cell r="N273">
            <v>4200000</v>
          </cell>
          <cell r="O273">
            <v>44293</v>
          </cell>
          <cell r="P273">
            <v>44316</v>
          </cell>
          <cell r="Q273">
            <v>5250000</v>
          </cell>
          <cell r="R273">
            <v>44317</v>
          </cell>
          <cell r="S273">
            <v>44347</v>
          </cell>
          <cell r="T273">
            <v>5250000</v>
          </cell>
          <cell r="U273">
            <v>44348</v>
          </cell>
          <cell r="V273">
            <v>44377</v>
          </cell>
          <cell r="W273">
            <v>5250000</v>
          </cell>
          <cell r="X273">
            <v>44378</v>
          </cell>
          <cell r="Y273">
            <v>44408</v>
          </cell>
          <cell r="Z273">
            <v>1050000</v>
          </cell>
          <cell r="AA273">
            <v>44409</v>
          </cell>
          <cell r="AB273">
            <v>44414</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t="str">
            <v>Dirección General de Currículo</v>
          </cell>
          <cell r="AX273" t="str">
            <v xml:space="preserve">WILSON FERNANDO SALGADO CIFUENTES </v>
          </cell>
          <cell r="AY273" t="str">
            <v>Decano de la Facultad de Ciencias Económicas</v>
          </cell>
          <cell r="AZ273">
            <v>545</v>
          </cell>
          <cell r="BA273">
            <v>44293.763287037036</v>
          </cell>
          <cell r="BB273">
            <v>21000000</v>
          </cell>
          <cell r="BC273">
            <v>1788</v>
          </cell>
          <cell r="BD273">
            <v>44293</v>
          </cell>
          <cell r="BE273">
            <v>21000000</v>
          </cell>
          <cell r="BF273" t="str">
            <v xml:space="preserve">NOTIFICADO </v>
          </cell>
          <cell r="BG273">
            <v>0</v>
          </cell>
          <cell r="BH273">
            <v>0</v>
          </cell>
          <cell r="BI273">
            <v>0</v>
          </cell>
          <cell r="BJ273">
            <v>0</v>
          </cell>
          <cell r="BK273">
            <v>0</v>
          </cell>
          <cell r="BL273">
            <v>0</v>
          </cell>
          <cell r="BM273">
            <v>0</v>
          </cell>
          <cell r="BN273">
            <v>0</v>
          </cell>
          <cell r="BO273">
            <v>0</v>
          </cell>
          <cell r="BP273">
            <v>0</v>
          </cell>
          <cell r="BQ273">
            <v>0</v>
          </cell>
          <cell r="BR273">
            <v>16223617</v>
          </cell>
          <cell r="BS273">
            <v>44293</v>
          </cell>
          <cell r="BT273">
            <v>784</v>
          </cell>
          <cell r="BU273" t="str">
            <v>50035</v>
          </cell>
          <cell r="BV273">
            <v>0</v>
          </cell>
          <cell r="BW273">
            <v>0</v>
          </cell>
          <cell r="BX273">
            <v>0</v>
          </cell>
          <cell r="BY273">
            <v>0</v>
          </cell>
          <cell r="BZ273">
            <v>0</v>
          </cell>
          <cell r="CA273">
            <v>0</v>
          </cell>
          <cell r="CB273">
            <v>8299</v>
          </cell>
          <cell r="CC273" t="str">
            <v>M6</v>
          </cell>
        </row>
        <row r="274">
          <cell r="B274" t="str">
            <v>12703 DE 2021</v>
          </cell>
          <cell r="C274">
            <v>19173249</v>
          </cell>
          <cell r="D274" t="str">
            <v>LUIS JOSE LOPEZ MEDINA</v>
          </cell>
          <cell r="E274" t="str">
            <v>Contrato de Prestación de Servicios Profesionales</v>
          </cell>
          <cell r="F274" t="str">
            <v>EL CONTRATISTA SE COMPROMETE CON LA UNIVERSIDAD DE LOS LLANOS A PRESTAR LOS SERVICIOS COMO PROFESIONAL ESPECIALIZADO, EN FORMA EFICIENTE Y EFICAZ APOYANDO EL DISEÑO DE SEIS CRÉDITOS ACADÉMICOS PARA CURSOS DE PRIMEROS SEMESTRES DEL PROGRAMA EN ADMINISTRACIÓN DE EMPRESAS EN MODALIDAD DISTANCIA TRADICIONAL, DE LA FACULTAD DE CIENCIAS ECONÓMICAS.</v>
          </cell>
          <cell r="G274">
            <v>44293</v>
          </cell>
          <cell r="H274">
            <v>15600000</v>
          </cell>
          <cell r="I274" t="str">
            <v>Tres (03) meses</v>
          </cell>
          <cell r="J274">
            <v>44293</v>
          </cell>
          <cell r="K274">
            <v>44383</v>
          </cell>
          <cell r="L274" t="str">
            <v>NO APLICA</v>
          </cell>
          <cell r="M274">
            <v>4</v>
          </cell>
          <cell r="N274">
            <v>4160000</v>
          </cell>
          <cell r="O274">
            <v>44293</v>
          </cell>
          <cell r="P274">
            <v>44316</v>
          </cell>
          <cell r="Q274">
            <v>5200000</v>
          </cell>
          <cell r="R274">
            <v>44317</v>
          </cell>
          <cell r="S274">
            <v>44347</v>
          </cell>
          <cell r="T274">
            <v>5200000</v>
          </cell>
          <cell r="U274">
            <v>44348</v>
          </cell>
          <cell r="V274">
            <v>44377</v>
          </cell>
          <cell r="W274">
            <v>1040000</v>
          </cell>
          <cell r="X274">
            <v>44378</v>
          </cell>
          <cell r="Y274">
            <v>44383</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t="str">
            <v>Dirección General de Currículo</v>
          </cell>
          <cell r="AX274" t="str">
            <v xml:space="preserve">WILSON FERNANDO SALGADO CIFUENTES </v>
          </cell>
          <cell r="AY274" t="str">
            <v>Decano de la Facultad de Ciencias Económicas</v>
          </cell>
          <cell r="AZ274">
            <v>544</v>
          </cell>
          <cell r="BA274">
            <v>44293.763020833336</v>
          </cell>
          <cell r="BB274">
            <v>15600000</v>
          </cell>
          <cell r="BC274">
            <v>1789</v>
          </cell>
          <cell r="BD274">
            <v>44293</v>
          </cell>
          <cell r="BE274">
            <v>15600000</v>
          </cell>
          <cell r="BF274" t="str">
            <v xml:space="preserve">NOTIFICADO </v>
          </cell>
          <cell r="BG274">
            <v>0</v>
          </cell>
          <cell r="BH274">
            <v>0</v>
          </cell>
          <cell r="BI274">
            <v>0</v>
          </cell>
          <cell r="BJ274">
            <v>0</v>
          </cell>
          <cell r="BK274">
            <v>0</v>
          </cell>
          <cell r="BL274">
            <v>0</v>
          </cell>
          <cell r="BM274">
            <v>0</v>
          </cell>
          <cell r="BN274">
            <v>0</v>
          </cell>
          <cell r="BO274">
            <v>0</v>
          </cell>
          <cell r="BP274">
            <v>0</v>
          </cell>
          <cell r="BQ274">
            <v>0</v>
          </cell>
          <cell r="BR274">
            <v>19173249</v>
          </cell>
          <cell r="BS274">
            <v>44293</v>
          </cell>
          <cell r="BT274">
            <v>784</v>
          </cell>
          <cell r="BU274" t="str">
            <v>50035</v>
          </cell>
          <cell r="BV274">
            <v>0</v>
          </cell>
          <cell r="BW274">
            <v>0</v>
          </cell>
          <cell r="BX274">
            <v>0</v>
          </cell>
          <cell r="BY274">
            <v>0</v>
          </cell>
          <cell r="BZ274">
            <v>0</v>
          </cell>
          <cell r="CA274">
            <v>0</v>
          </cell>
          <cell r="CB274">
            <v>7490</v>
          </cell>
          <cell r="CC274" t="str">
            <v>M6</v>
          </cell>
        </row>
        <row r="275">
          <cell r="B275" t="str">
            <v>12704 DE 2021</v>
          </cell>
          <cell r="C275">
            <v>1014186012</v>
          </cell>
          <cell r="D275" t="str">
            <v>LEIDY CONSTANZA MENDOZA PUERTO</v>
          </cell>
          <cell r="E275" t="str">
            <v>Contrato de Prestación de Servicios Profesionales</v>
          </cell>
          <cell r="F275" t="str">
            <v>EL CONTRATISTA SE COMPROMETE CON LA UNIVERSIDAD DE LOS LLANOS A PRESTAR LOS SERVICIOS COMO PROFESIONAL ESPECIALIZADO, EN FORMA EFICIENTE Y EFICAZ APOYANDO EL DISEÑO DE DOS CRÉDITOS ACADÉMICOS PARA CURSOS DE PRIMEROS SEMESTRES DEL PROGRAMA DE LICENCIATURA EN EDUCACIÓN INFANTIL EN MODALIDAD DISTANCIA TRADICIONAL, DE LA FACULTAD DE CIENCIAS HUMANAS Y DE LA EDUCACIÓN.</v>
          </cell>
          <cell r="G275">
            <v>44293</v>
          </cell>
          <cell r="H275">
            <v>3600000</v>
          </cell>
          <cell r="I275" t="str">
            <v>Dos (02) meses</v>
          </cell>
          <cell r="J275">
            <v>44293</v>
          </cell>
          <cell r="K275">
            <v>44353</v>
          </cell>
          <cell r="L275" t="str">
            <v>NO APLICA</v>
          </cell>
          <cell r="M275">
            <v>3</v>
          </cell>
          <cell r="N275">
            <v>1440000</v>
          </cell>
          <cell r="O275">
            <v>44293</v>
          </cell>
          <cell r="P275">
            <v>44316</v>
          </cell>
          <cell r="Q275">
            <v>2160000</v>
          </cell>
          <cell r="R275">
            <v>44317</v>
          </cell>
          <cell r="S275">
            <v>44333</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t="str">
            <v>Dirección General de Currículo</v>
          </cell>
          <cell r="AX275" t="str">
            <v>LUZ HAYDEE GONZÁLEZ OCAMPO</v>
          </cell>
          <cell r="AY275" t="str">
            <v>Decano de la Facultad de Ciencias Humanas y de la Educación</v>
          </cell>
          <cell r="AZ275">
            <v>543</v>
          </cell>
          <cell r="BA275">
            <v>44293.762638888889</v>
          </cell>
          <cell r="BB275">
            <v>3600000</v>
          </cell>
          <cell r="BC275">
            <v>1790</v>
          </cell>
          <cell r="BD275">
            <v>44293</v>
          </cell>
          <cell r="BE275">
            <v>3600000</v>
          </cell>
          <cell r="BF275" t="str">
            <v xml:space="preserve">NOTIFICADO </v>
          </cell>
          <cell r="BG275">
            <v>0</v>
          </cell>
          <cell r="BH275">
            <v>0</v>
          </cell>
          <cell r="BI275">
            <v>0</v>
          </cell>
          <cell r="BJ275">
            <v>0</v>
          </cell>
          <cell r="BK275">
            <v>0</v>
          </cell>
          <cell r="BL275">
            <v>0</v>
          </cell>
          <cell r="BM275">
            <v>0</v>
          </cell>
          <cell r="BN275">
            <v>0</v>
          </cell>
          <cell r="BO275">
            <v>0</v>
          </cell>
          <cell r="BP275">
            <v>0</v>
          </cell>
          <cell r="BQ275">
            <v>0</v>
          </cell>
          <cell r="BR275">
            <v>1014186012</v>
          </cell>
          <cell r="BS275">
            <v>44293</v>
          </cell>
          <cell r="BT275">
            <v>784</v>
          </cell>
          <cell r="BU275" t="str">
            <v>50035</v>
          </cell>
          <cell r="BV275">
            <v>0</v>
          </cell>
          <cell r="BW275">
            <v>0</v>
          </cell>
          <cell r="BX275">
            <v>0</v>
          </cell>
          <cell r="BY275">
            <v>0</v>
          </cell>
          <cell r="BZ275">
            <v>0</v>
          </cell>
          <cell r="CA275">
            <v>0</v>
          </cell>
          <cell r="CB275">
            <v>7020</v>
          </cell>
          <cell r="CC275" t="str">
            <v>M5</v>
          </cell>
        </row>
        <row r="276">
          <cell r="B276" t="str">
            <v>12705 DE 2021</v>
          </cell>
          <cell r="C276">
            <v>1121929257</v>
          </cell>
          <cell r="D276" t="str">
            <v>LINA MARCELA RAMOS BARRERA</v>
          </cell>
          <cell r="E276" t="str">
            <v>Contrato de Prestación de Servicios Profesionales</v>
          </cell>
          <cell r="F276" t="str">
            <v>EL CONTRATISTA SE COMPROMETE CON LA UNIVERSIDAD A PRESTAR LOS SERVICIOS PROFESIONALES EN FORMA EFICIENTE Y EFICAZ EN LA RECTORÍA DE LA UNIVERSIDAD DE LOS LLANOS</v>
          </cell>
          <cell r="G276">
            <v>44293</v>
          </cell>
          <cell r="H276">
            <v>8997548</v>
          </cell>
          <cell r="I276" t="str">
            <v>Dos (02) meses y veintiocho (28) días calendario</v>
          </cell>
          <cell r="J276">
            <v>44293</v>
          </cell>
          <cell r="K276">
            <v>44381</v>
          </cell>
          <cell r="L276" t="str">
            <v>NO APLICA</v>
          </cell>
          <cell r="M276">
            <v>4</v>
          </cell>
          <cell r="N276">
            <v>2453877</v>
          </cell>
          <cell r="O276">
            <v>44293</v>
          </cell>
          <cell r="P276">
            <v>44316</v>
          </cell>
          <cell r="Q276">
            <v>3067346</v>
          </cell>
          <cell r="R276">
            <v>44317</v>
          </cell>
          <cell r="S276">
            <v>44347</v>
          </cell>
          <cell r="T276">
            <v>3067346</v>
          </cell>
          <cell r="U276">
            <v>44348</v>
          </cell>
          <cell r="V276">
            <v>44377</v>
          </cell>
          <cell r="W276">
            <v>408979</v>
          </cell>
          <cell r="X276">
            <v>44378</v>
          </cell>
          <cell r="Y276">
            <v>44381</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t="str">
            <v>Rectoría</v>
          </cell>
          <cell r="AX276" t="str">
            <v>PABLO EMILIO CRUZ CASALLAS</v>
          </cell>
          <cell r="AY276" t="str">
            <v>Rector</v>
          </cell>
          <cell r="AZ276">
            <v>483</v>
          </cell>
          <cell r="BA276">
            <v>44274.356377314813</v>
          </cell>
          <cell r="BB276">
            <v>60068731</v>
          </cell>
          <cell r="BC276">
            <v>1791</v>
          </cell>
          <cell r="BD276">
            <v>44293</v>
          </cell>
          <cell r="BE276">
            <v>8997548</v>
          </cell>
          <cell r="BF276" t="str">
            <v xml:space="preserve">NOTIFICADO </v>
          </cell>
          <cell r="BG276">
            <v>0</v>
          </cell>
          <cell r="BH276">
            <v>0</v>
          </cell>
          <cell r="BI276">
            <v>0</v>
          </cell>
          <cell r="BJ276">
            <v>0</v>
          </cell>
          <cell r="BK276">
            <v>0</v>
          </cell>
          <cell r="BL276">
            <v>0</v>
          </cell>
          <cell r="BM276">
            <v>0</v>
          </cell>
          <cell r="BN276">
            <v>0</v>
          </cell>
          <cell r="BO276">
            <v>0</v>
          </cell>
          <cell r="BP276">
            <v>0</v>
          </cell>
          <cell r="BQ276">
            <v>0</v>
          </cell>
          <cell r="BR276">
            <v>1121929257</v>
          </cell>
          <cell r="BS276">
            <v>44293</v>
          </cell>
          <cell r="BT276">
            <v>583</v>
          </cell>
          <cell r="BU276" t="str">
            <v>200</v>
          </cell>
          <cell r="BV276">
            <v>0</v>
          </cell>
          <cell r="BW276">
            <v>0</v>
          </cell>
          <cell r="BX276">
            <v>0</v>
          </cell>
          <cell r="BY276">
            <v>0</v>
          </cell>
          <cell r="BZ276">
            <v>0</v>
          </cell>
          <cell r="CA276">
            <v>0</v>
          </cell>
          <cell r="CB276">
            <v>8299</v>
          </cell>
          <cell r="CC276" t="str">
            <v>M6</v>
          </cell>
        </row>
        <row r="277">
          <cell r="B277" t="str">
            <v>12706 DE 2021</v>
          </cell>
          <cell r="C277">
            <v>40219284</v>
          </cell>
          <cell r="D277" t="str">
            <v>MARIA DEL PILAR WILCHES BALCAZAR</v>
          </cell>
          <cell r="E277" t="str">
            <v>Contrato de Prestación de Servicios Profesionales</v>
          </cell>
          <cell r="F277" t="str">
            <v>EL CONTRATISTA SE COMPROMETE CON LA UNIVERSIDAD DE LOS LLANOS A PRESTAR LOS SERVICIOS PROFESIONALES ESPECIALIZADOS EN FORMA EFICIENTE Y EFICAZ APOYANDO A LA CONSTRUCCIÓN DEL ESTUDIO DE CONTEXTO DE LA ESPECIALIZACIÓN EN INSTRUMENTACIÓN Y CONTROL INDUSTRIAL DE LA FACULTAD DE CIENCIAS BÁSICAS E INGENIERÍA</v>
          </cell>
          <cell r="G277">
            <v>44294</v>
          </cell>
          <cell r="H277">
            <v>6572883</v>
          </cell>
          <cell r="I277" t="str">
            <v>Un (01) mes y quince (15) días calendario</v>
          </cell>
          <cell r="J277">
            <v>44294</v>
          </cell>
          <cell r="K277">
            <v>44338</v>
          </cell>
          <cell r="L277" t="str">
            <v>NO APLICA</v>
          </cell>
          <cell r="M277">
            <v>2</v>
          </cell>
          <cell r="N277">
            <v>3359474</v>
          </cell>
          <cell r="O277">
            <v>44294</v>
          </cell>
          <cell r="P277">
            <v>44316</v>
          </cell>
          <cell r="Q277">
            <v>3213409</v>
          </cell>
          <cell r="R277">
            <v>44317</v>
          </cell>
          <cell r="S277">
            <v>44338</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t="str">
            <v>Facultad de Ciencias Básicas e Ingeniería</v>
          </cell>
          <cell r="AX277" t="str">
            <v xml:space="preserve">OMAR YESID BELTRÁN GUTIÉRREZ </v>
          </cell>
          <cell r="AY277" t="str">
            <v>Decano de la Facultad de Ciencias Básicas e Ingeniería</v>
          </cell>
          <cell r="AZ277">
            <v>552</v>
          </cell>
          <cell r="BA277">
            <v>44294.691041666665</v>
          </cell>
          <cell r="BB277">
            <v>6572883</v>
          </cell>
          <cell r="BC277">
            <v>1798</v>
          </cell>
          <cell r="BD277">
            <v>44294</v>
          </cell>
          <cell r="BE277">
            <v>6572883</v>
          </cell>
          <cell r="BF277" t="str">
            <v xml:space="preserve">NOTIFICADO </v>
          </cell>
          <cell r="BG277">
            <v>0</v>
          </cell>
          <cell r="BH277">
            <v>0</v>
          </cell>
          <cell r="BI277">
            <v>0</v>
          </cell>
          <cell r="BJ277">
            <v>0</v>
          </cell>
          <cell r="BK277">
            <v>0</v>
          </cell>
          <cell r="BL277">
            <v>0</v>
          </cell>
          <cell r="BM277">
            <v>0</v>
          </cell>
          <cell r="BN277">
            <v>0</v>
          </cell>
          <cell r="BO277">
            <v>0</v>
          </cell>
          <cell r="BP277">
            <v>0</v>
          </cell>
          <cell r="BQ277">
            <v>0</v>
          </cell>
          <cell r="BR277">
            <v>40219284</v>
          </cell>
          <cell r="BS277">
            <v>44294</v>
          </cell>
          <cell r="BT277">
            <v>517</v>
          </cell>
          <cell r="BU277" t="str">
            <v>57304</v>
          </cell>
          <cell r="BV277">
            <v>0</v>
          </cell>
          <cell r="BW277">
            <v>0</v>
          </cell>
          <cell r="BX277">
            <v>0</v>
          </cell>
          <cell r="BY277">
            <v>0</v>
          </cell>
          <cell r="BZ277">
            <v>0</v>
          </cell>
          <cell r="CA277">
            <v>0</v>
          </cell>
          <cell r="CB277">
            <v>8560</v>
          </cell>
          <cell r="CC277" t="str">
            <v>M5</v>
          </cell>
        </row>
        <row r="278">
          <cell r="B278" t="str">
            <v>12707 DE 2021</v>
          </cell>
          <cell r="C278">
            <v>1121894892</v>
          </cell>
          <cell r="D278" t="str">
            <v>LEONEL ALBEIRO ZAMBRANO TRUJILLO</v>
          </cell>
          <cell r="E278" t="str">
            <v>Contrato de Prestación de Servicios Profesionales</v>
          </cell>
          <cell r="F278" t="str">
            <v>EL CONTRATISTA SE COMPROMETE CON LA UNIVERSIDAD DE LOS LLANOS A PRESTAR LOS SERVICIOS PROFESIONALES ESPECIALIZADOS EN FORMA EFICIENTE Y EFICAZ APOYANDO LA ELABORACIÓN DE LOS DOCUMENTOS DE CONDICIONES DE CALIDAD PARA EL FORTALECIMIENTO DEL PROCESO DE ACREDITACIÓN INTERNACIONAL DEL PROGRAMA DE MEDICINA VETERINARIA Y ZOOTECNIA, EN EL MARCO DEL ASEGURAMIENTO DE LA CALIDAD ACADÉMICA.</v>
          </cell>
          <cell r="G278">
            <v>44294</v>
          </cell>
          <cell r="H278">
            <v>17184008</v>
          </cell>
          <cell r="I278" t="str">
            <v xml:space="preserve">Cuatro (04) meses </v>
          </cell>
          <cell r="J278">
            <v>44294</v>
          </cell>
          <cell r="K278">
            <v>44415</v>
          </cell>
          <cell r="L278" t="str">
            <v>NO APLICA</v>
          </cell>
          <cell r="M278">
            <v>5</v>
          </cell>
          <cell r="N278">
            <v>3293602</v>
          </cell>
          <cell r="O278">
            <v>44294</v>
          </cell>
          <cell r="P278">
            <v>44316</v>
          </cell>
          <cell r="Q278">
            <v>4296002</v>
          </cell>
          <cell r="R278">
            <v>44317</v>
          </cell>
          <cell r="S278">
            <v>44347</v>
          </cell>
          <cell r="T278">
            <v>4296002</v>
          </cell>
          <cell r="U278">
            <v>44348</v>
          </cell>
          <cell r="V278">
            <v>44377</v>
          </cell>
          <cell r="W278">
            <v>4296002</v>
          </cell>
          <cell r="X278">
            <v>44378</v>
          </cell>
          <cell r="Y278">
            <v>44408</v>
          </cell>
          <cell r="Z278">
            <v>1002400</v>
          </cell>
          <cell r="AA278">
            <v>44409</v>
          </cell>
          <cell r="AB278">
            <v>44415</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t="str">
            <v>Facultad de Ciencias Agropecuarias y Recursos Naturales</v>
          </cell>
          <cell r="AX278" t="str">
            <v>CRISTÓBAL LUGO LÓPEZ</v>
          </cell>
          <cell r="AY278" t="str">
            <v>Decano de la Facultad de Ciencias Agropecuarias y Recursos Naturales</v>
          </cell>
          <cell r="AZ278">
            <v>551</v>
          </cell>
          <cell r="BA278">
            <v>44294.690729166665</v>
          </cell>
          <cell r="BB278">
            <v>17184008</v>
          </cell>
          <cell r="BC278">
            <v>1799</v>
          </cell>
          <cell r="BD278">
            <v>44294</v>
          </cell>
          <cell r="BE278">
            <v>17184008</v>
          </cell>
          <cell r="BF278" t="str">
            <v xml:space="preserve">NOTIFICADO </v>
          </cell>
          <cell r="BG278">
            <v>0</v>
          </cell>
          <cell r="BH278">
            <v>0</v>
          </cell>
          <cell r="BI278">
            <v>0</v>
          </cell>
          <cell r="BJ278">
            <v>0</v>
          </cell>
          <cell r="BK278">
            <v>0</v>
          </cell>
          <cell r="BL278">
            <v>0</v>
          </cell>
          <cell r="BM278">
            <v>0</v>
          </cell>
          <cell r="BN278">
            <v>0</v>
          </cell>
          <cell r="BO278">
            <v>0</v>
          </cell>
          <cell r="BP278">
            <v>0</v>
          </cell>
          <cell r="BQ278">
            <v>0</v>
          </cell>
          <cell r="BR278">
            <v>1121894892</v>
          </cell>
          <cell r="BS278">
            <v>44294</v>
          </cell>
          <cell r="BT278">
            <v>781</v>
          </cell>
          <cell r="BU278" t="str">
            <v>5470111</v>
          </cell>
          <cell r="BV278">
            <v>0</v>
          </cell>
          <cell r="BW278">
            <v>0</v>
          </cell>
          <cell r="BX278">
            <v>0</v>
          </cell>
          <cell r="BY278">
            <v>0</v>
          </cell>
          <cell r="BZ278">
            <v>0</v>
          </cell>
          <cell r="CA278">
            <v>0</v>
          </cell>
          <cell r="CB278">
            <v>7490</v>
          </cell>
          <cell r="CC278" t="str">
            <v>M6</v>
          </cell>
        </row>
        <row r="279">
          <cell r="B279" t="str">
            <v>12708 DE 2021</v>
          </cell>
          <cell r="C279">
            <v>86086337</v>
          </cell>
          <cell r="D279" t="str">
            <v>DIEGO LEONARDO HUELGOS AGUDELO</v>
          </cell>
          <cell r="E279" t="str">
            <v>Contrato de Prestación de Servicios Profesionales</v>
          </cell>
          <cell r="F279" t="str">
            <v>EL CONTRATISTA SE COMPROMETE CON LA UNIVERSIDAD DE LOS LLANOS A PRESTAR LOS SERVICIOS COMO PROFESIONAL ESPECIALIZADO EN FORMA EFICIENTE Y EFICAZ APOYANDO LAS ACTIVIDADES DE GESTIÓN JURÍDICO-ADMINISTRATIVAS EN LA OFICINA ASESORA JURÍDICA.</v>
          </cell>
          <cell r="G279">
            <v>44294</v>
          </cell>
          <cell r="H279">
            <v>10166060</v>
          </cell>
          <cell r="I279" t="str">
            <v>Dos (02) meses y veintisiete (27) días calendario</v>
          </cell>
          <cell r="J279">
            <v>44294</v>
          </cell>
          <cell r="K279">
            <v>44381</v>
          </cell>
          <cell r="L279" t="str">
            <v>NO APLICA</v>
          </cell>
          <cell r="M279">
            <v>4</v>
          </cell>
          <cell r="N279">
            <v>2687579</v>
          </cell>
          <cell r="O279">
            <v>44294</v>
          </cell>
          <cell r="P279">
            <v>44316</v>
          </cell>
          <cell r="Q279">
            <v>3505538</v>
          </cell>
          <cell r="R279">
            <v>44317</v>
          </cell>
          <cell r="S279">
            <v>44347</v>
          </cell>
          <cell r="T279">
            <v>3505538</v>
          </cell>
          <cell r="U279">
            <v>44348</v>
          </cell>
          <cell r="V279">
            <v>44377</v>
          </cell>
          <cell r="W279">
            <v>467405</v>
          </cell>
          <cell r="X279">
            <v>44378</v>
          </cell>
          <cell r="Y279">
            <v>44381</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t="str">
            <v>Oficina Asesora Jurídica</v>
          </cell>
          <cell r="AX279" t="str">
            <v>MEDARDO MEDINA MARTINEZ</v>
          </cell>
          <cell r="AY279" t="str">
            <v>Asesor Jurídico</v>
          </cell>
          <cell r="AZ279">
            <v>483</v>
          </cell>
          <cell r="BA279">
            <v>44274.356377314813</v>
          </cell>
          <cell r="BB279">
            <v>60068731</v>
          </cell>
          <cell r="BC279">
            <v>1800</v>
          </cell>
          <cell r="BD279">
            <v>44294</v>
          </cell>
          <cell r="BE279">
            <v>10166060</v>
          </cell>
          <cell r="BF279" t="str">
            <v xml:space="preserve">NOTIFICADO </v>
          </cell>
          <cell r="BG279">
            <v>0</v>
          </cell>
          <cell r="BH279">
            <v>0</v>
          </cell>
          <cell r="BI279">
            <v>0</v>
          </cell>
          <cell r="BJ279">
            <v>0</v>
          </cell>
          <cell r="BK279">
            <v>0</v>
          </cell>
          <cell r="BL279">
            <v>0</v>
          </cell>
          <cell r="BM279">
            <v>0</v>
          </cell>
          <cell r="BN279">
            <v>0</v>
          </cell>
          <cell r="BO279">
            <v>0</v>
          </cell>
          <cell r="BP279">
            <v>0</v>
          </cell>
          <cell r="BQ279">
            <v>0</v>
          </cell>
          <cell r="BR279">
            <v>86086337</v>
          </cell>
          <cell r="BS279">
            <v>44294</v>
          </cell>
          <cell r="BT279">
            <v>583</v>
          </cell>
          <cell r="BU279" t="str">
            <v>210</v>
          </cell>
          <cell r="BV279">
            <v>0</v>
          </cell>
          <cell r="BW279">
            <v>0</v>
          </cell>
          <cell r="BX279">
            <v>0</v>
          </cell>
          <cell r="BY279">
            <v>0</v>
          </cell>
          <cell r="BZ279">
            <v>0</v>
          </cell>
          <cell r="CA279">
            <v>0</v>
          </cell>
          <cell r="CB279">
            <v>6910</v>
          </cell>
          <cell r="CC279" t="str">
            <v>M5</v>
          </cell>
        </row>
        <row r="280">
          <cell r="B280" t="str">
            <v>12710 DE 2021</v>
          </cell>
          <cell r="C280">
            <v>1121851732</v>
          </cell>
          <cell r="D280" t="str">
            <v>SHIRLEY VANESSA OSORIO PARRA</v>
          </cell>
          <cell r="E280" t="str">
            <v>Contrato de Prestación de Servicios Profesionales</v>
          </cell>
          <cell r="F280" t="str">
            <v>EL CONTRATISTA SE COMPROMETE CON LA UNIVERSIDAD DE LOS LLANOS A PRESTAR LOS SERVICIOS COMO PROFESIONAL ESPECIALIZADO EN FORMA EFICIENTE Y EFICAZ APOYANDO EL FORTALECIMIENTO DE LOS DIFERENTES PROCESOS EN EL ÁREA DE PROYECTOS DE LA OFICINA ASESORA DE PLANEACIÓN.</v>
          </cell>
          <cell r="G280">
            <v>44299</v>
          </cell>
          <cell r="H280">
            <v>5772259</v>
          </cell>
          <cell r="I280" t="str">
            <v>Dos (02) meses y veintidós (22) días calendario</v>
          </cell>
          <cell r="J280">
            <v>44299</v>
          </cell>
          <cell r="K280">
            <v>44381</v>
          </cell>
          <cell r="L280" t="str">
            <v>NO APLICA</v>
          </cell>
          <cell r="M280">
            <v>4</v>
          </cell>
          <cell r="N280">
            <v>1267081</v>
          </cell>
          <cell r="O280">
            <v>44299</v>
          </cell>
          <cell r="P280">
            <v>44316</v>
          </cell>
          <cell r="Q280">
            <v>2111802</v>
          </cell>
          <cell r="R280">
            <v>44317</v>
          </cell>
          <cell r="S280">
            <v>44347</v>
          </cell>
          <cell r="T280">
            <v>2111802</v>
          </cell>
          <cell r="U280">
            <v>44348</v>
          </cell>
          <cell r="V280">
            <v>44377</v>
          </cell>
          <cell r="W280">
            <v>281574</v>
          </cell>
          <cell r="X280">
            <v>44378</v>
          </cell>
          <cell r="Y280">
            <v>44381</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t="str">
            <v>Oficina Asesora de Planeación</v>
          </cell>
          <cell r="AX280" t="str">
            <v>SAMUEL ELÍAS BETANCUR GARZÓN</v>
          </cell>
          <cell r="AY280" t="str">
            <v>Asesor de Planeación</v>
          </cell>
          <cell r="AZ280">
            <v>483</v>
          </cell>
          <cell r="BA280">
            <v>44274.356377314813</v>
          </cell>
          <cell r="BB280">
            <v>60068731</v>
          </cell>
          <cell r="BC280">
            <v>1855</v>
          </cell>
          <cell r="BD280">
            <v>44299</v>
          </cell>
          <cell r="BE280">
            <v>5772259</v>
          </cell>
          <cell r="BF280" t="str">
            <v xml:space="preserve">NOTIFICADO </v>
          </cell>
          <cell r="BG280">
            <v>0</v>
          </cell>
          <cell r="BH280">
            <v>0</v>
          </cell>
          <cell r="BI280">
            <v>0</v>
          </cell>
          <cell r="BJ280">
            <v>0</v>
          </cell>
          <cell r="BK280">
            <v>0</v>
          </cell>
          <cell r="BL280">
            <v>0</v>
          </cell>
          <cell r="BM280">
            <v>0</v>
          </cell>
          <cell r="BN280">
            <v>0</v>
          </cell>
          <cell r="BO280">
            <v>0</v>
          </cell>
          <cell r="BP280">
            <v>0</v>
          </cell>
          <cell r="BQ280">
            <v>0</v>
          </cell>
          <cell r="BR280">
            <v>1121851732</v>
          </cell>
          <cell r="BS280">
            <v>44299</v>
          </cell>
          <cell r="BT280">
            <v>583</v>
          </cell>
          <cell r="BU280" t="str">
            <v>240</v>
          </cell>
          <cell r="BV280">
            <v>0</v>
          </cell>
          <cell r="BW280">
            <v>0</v>
          </cell>
          <cell r="BX280">
            <v>0</v>
          </cell>
          <cell r="BY280">
            <v>0</v>
          </cell>
          <cell r="BZ280">
            <v>0</v>
          </cell>
          <cell r="CA280">
            <v>0</v>
          </cell>
          <cell r="CB280">
            <v>7020</v>
          </cell>
          <cell r="CC280" t="str">
            <v>M5</v>
          </cell>
        </row>
        <row r="281">
          <cell r="B281" t="str">
            <v>12711 DE 2021</v>
          </cell>
          <cell r="C281">
            <v>1010161755</v>
          </cell>
          <cell r="D281" t="str">
            <v>HERNAN MAURICIO CLAVIJO BAQUERO</v>
          </cell>
          <cell r="E281" t="str">
            <v>Contrato de Prestación de Servicios Profesionales</v>
          </cell>
          <cell r="F281" t="str">
            <v>EL CONTRATISTA SE COMPROMETE CON LA UNIVERSIDAD DE LOS LLANOS A PRESTAR LOS SERVICIOS COMO PROFESIONAL EN FORMA EFICIENTE Y EFICAZ APOYANDO EL FORTALECIMIENTO DE LOS DIFERENTES PROCESOS EN LA OFICINA ASESORA DE PLANEACIÓN.</v>
          </cell>
          <cell r="G281">
            <v>44300</v>
          </cell>
          <cell r="H281">
            <v>4636834</v>
          </cell>
          <cell r="I281" t="str">
            <v>Dos (02) meses y veintiún (21) días calendario</v>
          </cell>
          <cell r="J281">
            <v>44300</v>
          </cell>
          <cell r="K281">
            <v>44381</v>
          </cell>
          <cell r="L281" t="str">
            <v>NO APLICA</v>
          </cell>
          <cell r="M281">
            <v>4</v>
          </cell>
          <cell r="N281">
            <v>973163</v>
          </cell>
          <cell r="O281">
            <v>44300</v>
          </cell>
          <cell r="P281">
            <v>44316</v>
          </cell>
          <cell r="Q281">
            <v>1717346</v>
          </cell>
          <cell r="R281">
            <v>44317</v>
          </cell>
          <cell r="S281">
            <v>44347</v>
          </cell>
          <cell r="T281">
            <v>1717346</v>
          </cell>
          <cell r="U281">
            <v>44348</v>
          </cell>
          <cell r="V281">
            <v>44377</v>
          </cell>
          <cell r="W281">
            <v>228979</v>
          </cell>
          <cell r="X281">
            <v>44378</v>
          </cell>
          <cell r="Y281">
            <v>44381</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t="str">
            <v>Oficina Asesora de Planeación</v>
          </cell>
          <cell r="AX281" t="str">
            <v>SAMUEL ELÍAS BETANCUR GARZÓN</v>
          </cell>
          <cell r="AY281" t="str">
            <v>Asesor de Planeación</v>
          </cell>
          <cell r="AZ281">
            <v>599</v>
          </cell>
          <cell r="BA281">
            <v>44300.892754629633</v>
          </cell>
          <cell r="BB281">
            <v>4636834</v>
          </cell>
          <cell r="BC281">
            <v>1865</v>
          </cell>
          <cell r="BD281">
            <v>44300</v>
          </cell>
          <cell r="BE281">
            <v>4636834</v>
          </cell>
          <cell r="BF281" t="str">
            <v xml:space="preserve">NOTIFICADO </v>
          </cell>
          <cell r="BG281">
            <v>0</v>
          </cell>
          <cell r="BH281">
            <v>0</v>
          </cell>
          <cell r="BI281">
            <v>0</v>
          </cell>
          <cell r="BJ281">
            <v>0</v>
          </cell>
          <cell r="BK281">
            <v>0</v>
          </cell>
          <cell r="BL281">
            <v>0</v>
          </cell>
          <cell r="BM281">
            <v>0</v>
          </cell>
          <cell r="BN281">
            <v>0</v>
          </cell>
          <cell r="BO281">
            <v>0</v>
          </cell>
          <cell r="BP281">
            <v>0</v>
          </cell>
          <cell r="BQ281">
            <v>0</v>
          </cell>
          <cell r="BR281">
            <v>1010161755</v>
          </cell>
          <cell r="BS281">
            <v>44300</v>
          </cell>
          <cell r="BT281">
            <v>583</v>
          </cell>
          <cell r="BU281" t="str">
            <v>240</v>
          </cell>
          <cell r="BV281">
            <v>0</v>
          </cell>
          <cell r="BW281">
            <v>0</v>
          </cell>
          <cell r="BX281">
            <v>0</v>
          </cell>
          <cell r="BY281">
            <v>0</v>
          </cell>
          <cell r="BZ281">
            <v>0</v>
          </cell>
          <cell r="CA281">
            <v>0</v>
          </cell>
          <cell r="CB281">
            <v>6910</v>
          </cell>
          <cell r="CC281" t="str">
            <v>M5</v>
          </cell>
        </row>
        <row r="282">
          <cell r="B282" t="str">
            <v>12712 DE 2021</v>
          </cell>
          <cell r="C282">
            <v>0</v>
          </cell>
          <cell r="D282" t="str">
            <v>ECOPETROL</v>
          </cell>
          <cell r="E282">
            <v>0</v>
          </cell>
          <cell r="F282">
            <v>0</v>
          </cell>
          <cell r="G282">
            <v>0</v>
          </cell>
          <cell r="H282">
            <v>0</v>
          </cell>
          <cell r="I282">
            <v>0</v>
          </cell>
          <cell r="J282">
            <v>0</v>
          </cell>
          <cell r="K282">
            <v>0</v>
          </cell>
          <cell r="L282" t="str">
            <v>NO APLICA</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t="e">
            <v>#N/A</v>
          </cell>
          <cell r="BA282" t="e">
            <v>#N/A</v>
          </cell>
          <cell r="BB282" t="e">
            <v>#N/A</v>
          </cell>
          <cell r="BC282" t="e">
            <v>#N/A</v>
          </cell>
          <cell r="BD282" t="e">
            <v>#N/A</v>
          </cell>
          <cell r="BE282" t="e">
            <v>#N/A</v>
          </cell>
          <cell r="BF282" t="str">
            <v xml:space="preserve">NOTIFICADO </v>
          </cell>
          <cell r="BG282">
            <v>0</v>
          </cell>
          <cell r="BH282">
            <v>0</v>
          </cell>
          <cell r="BI282">
            <v>0</v>
          </cell>
          <cell r="BJ282">
            <v>0</v>
          </cell>
          <cell r="BK282">
            <v>0</v>
          </cell>
          <cell r="BL282">
            <v>0</v>
          </cell>
          <cell r="BM282">
            <v>0</v>
          </cell>
          <cell r="BN282">
            <v>0</v>
          </cell>
          <cell r="BO282">
            <v>0</v>
          </cell>
          <cell r="BP282">
            <v>0</v>
          </cell>
          <cell r="BQ282">
            <v>0</v>
          </cell>
          <cell r="BR282">
            <v>0</v>
          </cell>
          <cell r="BS282" t="e">
            <v>#N/A</v>
          </cell>
          <cell r="BT282" t="e">
            <v>#N/A</v>
          </cell>
          <cell r="BU282" t="e">
            <v>#N/A</v>
          </cell>
          <cell r="BV282">
            <v>0</v>
          </cell>
          <cell r="BW282">
            <v>0</v>
          </cell>
          <cell r="BX282">
            <v>0</v>
          </cell>
          <cell r="BY282">
            <v>0</v>
          </cell>
          <cell r="BZ282">
            <v>0</v>
          </cell>
          <cell r="CA282">
            <v>0</v>
          </cell>
          <cell r="CB282">
            <v>0</v>
          </cell>
          <cell r="CC282">
            <v>0</v>
          </cell>
        </row>
        <row r="283">
          <cell r="B283" t="str">
            <v>12713 DE 2021</v>
          </cell>
          <cell r="C283">
            <v>86075917</v>
          </cell>
          <cell r="D283" t="str">
            <v>YEISON LAUREANO LOPEZ LIZCANO</v>
          </cell>
          <cell r="E283" t="str">
            <v>Contrato de Prestación de Servicios Profesionales</v>
          </cell>
          <cell r="F283" t="str">
            <v>EL CONTRATISTA SE COMPROMETE CON LA UNIVERSIDAD DE LOS LLANOS A PRESTAR LOS SERVICIOS COMO PROFESIONAL ESPECIALIZADO, EN FORMA EFICIENTE Y EFICAZ APOYANDO EL DISEÑO DE SIETE CRÉDITOS ACADÉMICOS PARA CURSOS DE PRIMEROS SEMESTRES DEL PROGRAMA EN ADMINISTRACIÓN DE EMPRESAS EN MODALIDAD DISTANCIA TRADICIONAL, DE LA FACULTAD DE CIENCIAS ECONÓMICAS.</v>
          </cell>
          <cell r="G283">
            <v>44301</v>
          </cell>
          <cell r="H283">
            <v>18200000</v>
          </cell>
          <cell r="I283" t="str">
            <v>Tres (03) meses</v>
          </cell>
          <cell r="J283">
            <v>44301</v>
          </cell>
          <cell r="K283">
            <v>44391</v>
          </cell>
          <cell r="L283" t="str">
            <v>NO APLICA</v>
          </cell>
          <cell r="M283">
            <v>4</v>
          </cell>
          <cell r="N283">
            <v>3235556</v>
          </cell>
          <cell r="O283">
            <v>44301</v>
          </cell>
          <cell r="P283">
            <v>44316</v>
          </cell>
          <cell r="Q283">
            <v>6066667</v>
          </cell>
          <cell r="R283">
            <v>44317</v>
          </cell>
          <cell r="S283">
            <v>44347</v>
          </cell>
          <cell r="T283">
            <v>6066667</v>
          </cell>
          <cell r="U283">
            <v>44348</v>
          </cell>
          <cell r="V283">
            <v>44377</v>
          </cell>
          <cell r="W283">
            <v>2831110</v>
          </cell>
          <cell r="X283">
            <v>44378</v>
          </cell>
          <cell r="Y283">
            <v>44391</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t="str">
            <v>Dirección General de Currículo</v>
          </cell>
          <cell r="AX283" t="str">
            <v xml:space="preserve">WILSON FERNANDO SALGADO CIFUENTES </v>
          </cell>
          <cell r="AY283" t="str">
            <v>Decano de la Facultad de Ciencias Económicas</v>
          </cell>
          <cell r="AZ283">
            <v>607</v>
          </cell>
          <cell r="BA283">
            <v>44301.691099537034</v>
          </cell>
          <cell r="BB283">
            <v>18200000</v>
          </cell>
          <cell r="BC283">
            <v>1870</v>
          </cell>
          <cell r="BD283">
            <v>44301</v>
          </cell>
          <cell r="BE283">
            <v>18200000</v>
          </cell>
          <cell r="BF283" t="str">
            <v xml:space="preserve">NOTIFICADO </v>
          </cell>
          <cell r="BG283">
            <v>0</v>
          </cell>
          <cell r="BH283">
            <v>0</v>
          </cell>
          <cell r="BI283">
            <v>0</v>
          </cell>
          <cell r="BJ283">
            <v>0</v>
          </cell>
          <cell r="BK283">
            <v>0</v>
          </cell>
          <cell r="BL283">
            <v>0</v>
          </cell>
          <cell r="BM283">
            <v>0</v>
          </cell>
          <cell r="BN283">
            <v>0</v>
          </cell>
          <cell r="BO283">
            <v>0</v>
          </cell>
          <cell r="BP283">
            <v>0</v>
          </cell>
          <cell r="BQ283">
            <v>0</v>
          </cell>
          <cell r="BR283">
            <v>86075917</v>
          </cell>
          <cell r="BS283">
            <v>44301</v>
          </cell>
          <cell r="BT283">
            <v>784</v>
          </cell>
          <cell r="BU283" t="str">
            <v>50035</v>
          </cell>
          <cell r="BV283">
            <v>0</v>
          </cell>
          <cell r="BW283">
            <v>0</v>
          </cell>
          <cell r="BX283">
            <v>0</v>
          </cell>
          <cell r="BY283">
            <v>0</v>
          </cell>
          <cell r="BZ283">
            <v>0</v>
          </cell>
          <cell r="CA283">
            <v>0</v>
          </cell>
          <cell r="CB283">
            <v>7490</v>
          </cell>
          <cell r="CC283" t="str">
            <v>M6</v>
          </cell>
        </row>
        <row r="284">
          <cell r="B284" t="str">
            <v>12714 DE 2021</v>
          </cell>
          <cell r="C284">
            <v>20993446</v>
          </cell>
          <cell r="D284" t="str">
            <v>ELVINIA SANTANA CASTAÑEDA</v>
          </cell>
          <cell r="E284" t="str">
            <v>Contrato de Prestación de Servicios Profesionales</v>
          </cell>
          <cell r="F284" t="str">
            <v>EL CONTRATISTA SE COMPROMETE CON LA UNIVERSIDAD DE LOS LLANOS A PRESTAR LOS SERVICIOS PROFESIONALES ESPECIALIZADOS EN FORMA EFICIENTE Y EFICAZ APOYANDO LA CONSTRUCCIÓN DEL DOCUMENTO DE CONDICIONES DE CALIDAD PARA LA RENOVACIÓN DEL REGISTRO CALIFICADO DEL PROGRAMA DE BIOLOGÍA.</v>
          </cell>
          <cell r="G284">
            <v>44301</v>
          </cell>
          <cell r="H284">
            <v>6572883</v>
          </cell>
          <cell r="I284" t="str">
            <v xml:space="preserve">Un (01) mes y quince (15) días calendario </v>
          </cell>
          <cell r="J284">
            <v>44301</v>
          </cell>
          <cell r="K284">
            <v>44345</v>
          </cell>
          <cell r="L284" t="str">
            <v>NO APLICA</v>
          </cell>
          <cell r="M284">
            <v>2</v>
          </cell>
          <cell r="N284">
            <v>2337025</v>
          </cell>
          <cell r="O284">
            <v>44301</v>
          </cell>
          <cell r="P284">
            <v>44316</v>
          </cell>
          <cell r="Q284">
            <v>4235858</v>
          </cell>
          <cell r="R284">
            <v>44317</v>
          </cell>
          <cell r="S284">
            <v>44345</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t="str">
            <v>Facultad de Ciencias Básicas e Ingeniería</v>
          </cell>
          <cell r="AX284" t="str">
            <v xml:space="preserve">OMAR YESID BELTRÁN GUTIÉRREZ </v>
          </cell>
          <cell r="AY284" t="str">
            <v>Decano de la Facultad de Ciencias Básicas e Ingeniería</v>
          </cell>
          <cell r="AZ284">
            <v>606</v>
          </cell>
          <cell r="BA284">
            <v>44301.689826388887</v>
          </cell>
          <cell r="BB284">
            <v>6572883</v>
          </cell>
          <cell r="BC284">
            <v>1871</v>
          </cell>
          <cell r="BD284">
            <v>44301</v>
          </cell>
          <cell r="BE284">
            <v>6572883</v>
          </cell>
          <cell r="BF284" t="str">
            <v xml:space="preserve">NOTIFICADO </v>
          </cell>
          <cell r="BG284">
            <v>0</v>
          </cell>
          <cell r="BH284">
            <v>0</v>
          </cell>
          <cell r="BI284">
            <v>0</v>
          </cell>
          <cell r="BJ284">
            <v>0</v>
          </cell>
          <cell r="BK284">
            <v>0</v>
          </cell>
          <cell r="BL284">
            <v>0</v>
          </cell>
          <cell r="BM284">
            <v>0</v>
          </cell>
          <cell r="BN284">
            <v>0</v>
          </cell>
          <cell r="BO284">
            <v>0</v>
          </cell>
          <cell r="BP284">
            <v>0</v>
          </cell>
          <cell r="BQ284">
            <v>0</v>
          </cell>
          <cell r="BR284">
            <v>20993446</v>
          </cell>
          <cell r="BS284">
            <v>44301</v>
          </cell>
          <cell r="BT284">
            <v>517</v>
          </cell>
          <cell r="BU284" t="str">
            <v>57304</v>
          </cell>
          <cell r="BV284">
            <v>0</v>
          </cell>
          <cell r="BW284">
            <v>0</v>
          </cell>
          <cell r="BX284">
            <v>0</v>
          </cell>
          <cell r="BY284">
            <v>0</v>
          </cell>
          <cell r="BZ284">
            <v>0</v>
          </cell>
          <cell r="CA284">
            <v>0</v>
          </cell>
          <cell r="CB284">
            <v>7020</v>
          </cell>
          <cell r="CC284" t="str">
            <v>M5</v>
          </cell>
        </row>
        <row r="285">
          <cell r="B285" t="str">
            <v>12715 DE 2021</v>
          </cell>
          <cell r="C285">
            <v>1121919712</v>
          </cell>
          <cell r="D285" t="str">
            <v>LAURA VIVIANA MORALES TEJEIRO</v>
          </cell>
          <cell r="E285" t="str">
            <v xml:space="preserve">Contrato de Prestación de Servicios </v>
          </cell>
          <cell r="F285" t="str">
            <v>EL CONTRATISTA SE COMPROMETE CON LA UNIVERSIDAD DE LOS LLANOS A PRESTAR LOS SERVICIOS COMO AUXILIAR EN FORMA EFICIENTE Y EFICAZ APOYANDO EL FORTALECIMIENTO DEL CONTRATO INTERADMINISTRATIVO N° 102340 CELEBRADO ENTRE LA UNIVERSIDAD DE LOS LLANOS Y GRUPO DE ENERGÍA DE BOGOTÁ.</v>
          </cell>
          <cell r="G285">
            <v>44301</v>
          </cell>
          <cell r="H285">
            <v>2957798</v>
          </cell>
          <cell r="I285" t="str">
            <v>Dos (02) meses</v>
          </cell>
          <cell r="J285">
            <v>44306</v>
          </cell>
          <cell r="K285">
            <v>44366</v>
          </cell>
          <cell r="L285" t="str">
            <v>NO APLICA</v>
          </cell>
          <cell r="M285">
            <v>3</v>
          </cell>
          <cell r="N285">
            <v>542263</v>
          </cell>
          <cell r="O285">
            <v>44306</v>
          </cell>
          <cell r="P285">
            <v>44316</v>
          </cell>
          <cell r="Q285">
            <v>1478899</v>
          </cell>
          <cell r="R285">
            <v>44317</v>
          </cell>
          <cell r="S285">
            <v>44347</v>
          </cell>
          <cell r="T285">
            <v>936636</v>
          </cell>
          <cell r="U285">
            <v>44348</v>
          </cell>
          <cell r="V285">
            <v>44366</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t="str">
            <v>Instituto de Ciencias Ambientales de la Orinoquia Colombiana</v>
          </cell>
          <cell r="AX285" t="str">
            <v>MARCO AURELIO TORRES MORA</v>
          </cell>
          <cell r="AY285" t="str">
            <v>Director del Instituto de Ciencias Ambientales de la Orinoquia Colombiana</v>
          </cell>
          <cell r="AZ285">
            <v>605</v>
          </cell>
          <cell r="BA285">
            <v>44301.68849537037</v>
          </cell>
          <cell r="BB285">
            <v>2957798</v>
          </cell>
          <cell r="BC285">
            <v>1872</v>
          </cell>
          <cell r="BD285">
            <v>44301</v>
          </cell>
          <cell r="BE285">
            <v>2957798</v>
          </cell>
          <cell r="BF285" t="str">
            <v xml:space="preserve">NOTIFICADO </v>
          </cell>
          <cell r="BG285">
            <v>0</v>
          </cell>
          <cell r="BH285">
            <v>0</v>
          </cell>
          <cell r="BI285">
            <v>0</v>
          </cell>
          <cell r="BJ285">
            <v>0</v>
          </cell>
          <cell r="BK285">
            <v>0</v>
          </cell>
          <cell r="BL285">
            <v>0</v>
          </cell>
          <cell r="BM285">
            <v>0</v>
          </cell>
          <cell r="BN285">
            <v>0</v>
          </cell>
          <cell r="BO285">
            <v>0</v>
          </cell>
          <cell r="BP285">
            <v>0</v>
          </cell>
          <cell r="BQ285">
            <v>0</v>
          </cell>
          <cell r="BR285">
            <v>1121919712</v>
          </cell>
          <cell r="BS285">
            <v>44301</v>
          </cell>
          <cell r="BT285">
            <v>645</v>
          </cell>
          <cell r="BU285" t="str">
            <v>57706</v>
          </cell>
          <cell r="BV285">
            <v>0</v>
          </cell>
          <cell r="BW285">
            <v>0</v>
          </cell>
          <cell r="BX285">
            <v>0</v>
          </cell>
          <cell r="BY285">
            <v>0</v>
          </cell>
          <cell r="BZ285">
            <v>0</v>
          </cell>
          <cell r="CA285">
            <v>0</v>
          </cell>
          <cell r="CB285">
            <v>8299</v>
          </cell>
          <cell r="CC285" t="str">
            <v>M6</v>
          </cell>
        </row>
        <row r="286">
          <cell r="B286" t="str">
            <v>12716 DE 2021</v>
          </cell>
          <cell r="C286">
            <v>0</v>
          </cell>
          <cell r="D286" t="str">
            <v>ECOPETROL</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t="str">
            <v xml:space="preserve">NOTIFICADO </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row>
        <row r="287">
          <cell r="B287" t="str">
            <v>12717 DE 2021</v>
          </cell>
          <cell r="C287">
            <v>1118554967</v>
          </cell>
          <cell r="D287" t="str">
            <v>INGRY LIZETH CUBIDES GALLEGO</v>
          </cell>
          <cell r="E287" t="str">
            <v>Contrato de Prestación de Servicios Profesionales</v>
          </cell>
          <cell r="F287" t="str">
            <v>EL CONTRATISTA SE COMPROMETE CON LA UNIVERSIDAD DE LOS LLANOS A PRESTAR LOS SERVICIOS COMO PROFESIONAL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87">
            <v>44305</v>
          </cell>
          <cell r="H287">
            <v>12269384</v>
          </cell>
          <cell r="I287" t="str">
            <v xml:space="preserve">Cuatro (04) meses </v>
          </cell>
          <cell r="J287">
            <v>44305</v>
          </cell>
          <cell r="K287">
            <v>44426</v>
          </cell>
          <cell r="L287" t="str">
            <v>NO APLICA</v>
          </cell>
          <cell r="M287">
            <v>4</v>
          </cell>
          <cell r="N287">
            <v>4294284</v>
          </cell>
          <cell r="O287">
            <v>44305</v>
          </cell>
          <cell r="P287">
            <v>44347</v>
          </cell>
          <cell r="Q287">
            <v>3067346</v>
          </cell>
          <cell r="R287">
            <v>44348</v>
          </cell>
          <cell r="S287">
            <v>44377</v>
          </cell>
          <cell r="T287">
            <v>3067346</v>
          </cell>
          <cell r="U287">
            <v>44378</v>
          </cell>
          <cell r="V287">
            <v>44408</v>
          </cell>
          <cell r="W287">
            <v>1840408</v>
          </cell>
          <cell r="X287">
            <v>44409</v>
          </cell>
          <cell r="Y287">
            <v>44426</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t="str">
            <v>Dirección General de Proyección Social</v>
          </cell>
          <cell r="AX287" t="str">
            <v>FERNANDO CAMPOS POLO</v>
          </cell>
          <cell r="AY287" t="str">
            <v>Docente de planta de la Universidad de los Llanos</v>
          </cell>
          <cell r="AZ287">
            <v>642</v>
          </cell>
          <cell r="BA287">
            <v>44305.686481481483</v>
          </cell>
          <cell r="BB287">
            <v>24538768</v>
          </cell>
          <cell r="BC287">
            <v>1912</v>
          </cell>
          <cell r="BD287">
            <v>44305</v>
          </cell>
          <cell r="BE287">
            <v>12269384</v>
          </cell>
          <cell r="BF287" t="str">
            <v xml:space="preserve">NOTIFICADO </v>
          </cell>
          <cell r="BG287">
            <v>0</v>
          </cell>
          <cell r="BH287">
            <v>0</v>
          </cell>
          <cell r="BI287">
            <v>0</v>
          </cell>
          <cell r="BJ287">
            <v>0</v>
          </cell>
          <cell r="BK287">
            <v>0</v>
          </cell>
          <cell r="BL287">
            <v>0</v>
          </cell>
          <cell r="BM287">
            <v>0</v>
          </cell>
          <cell r="BN287">
            <v>0</v>
          </cell>
          <cell r="BO287">
            <v>0</v>
          </cell>
          <cell r="BP287">
            <v>0</v>
          </cell>
          <cell r="BQ287">
            <v>0</v>
          </cell>
          <cell r="BR287">
            <v>1118554967</v>
          </cell>
          <cell r="BS287">
            <v>44305</v>
          </cell>
          <cell r="BT287">
            <v>676</v>
          </cell>
          <cell r="BU287" t="str">
            <v>50045</v>
          </cell>
          <cell r="BV287">
            <v>0</v>
          </cell>
          <cell r="BW287">
            <v>0</v>
          </cell>
          <cell r="BX287">
            <v>0</v>
          </cell>
          <cell r="BY287">
            <v>0</v>
          </cell>
          <cell r="BZ287">
            <v>0</v>
          </cell>
          <cell r="CA287">
            <v>0</v>
          </cell>
          <cell r="CB287">
            <v>7490</v>
          </cell>
          <cell r="CC287" t="str">
            <v>M6</v>
          </cell>
        </row>
        <row r="288">
          <cell r="B288" t="str">
            <v>12718 DE 2021</v>
          </cell>
          <cell r="C288">
            <v>1030593771</v>
          </cell>
          <cell r="D288" t="str">
            <v>KAROL JULIETH SALCEDO HUERTAS</v>
          </cell>
          <cell r="E288" t="str">
            <v>Contrato de Prestación de Servicios Profesionales</v>
          </cell>
          <cell r="F288" t="str">
            <v>EL CONTRATISTA SE COMPROMETE CON LA UNIVERSIDAD DE LOS LLANOS A PRESTAR LOS SERVICIOS COMO PROFESIONAL EN FORMA EFICIENTE Y EFICAZ APOYANDO EL FORTALECIMIENTO DE LOS DIFERENTES PROCESOS PARA EL DESARROLLO DE LOS ESTUDIOS DE CONTEXTO, MERCADO E IMPACTO PARA DETERMINAR EL DESARROLLO, NECESIDADES Y ARTICULACIÓN DE LA UNIVERSIDAD DE LOS LLANOS CON LA ORINOQUIA COLOMBIANA (FASE II).</v>
          </cell>
          <cell r="G288">
            <v>44305</v>
          </cell>
          <cell r="H288">
            <v>12269384</v>
          </cell>
          <cell r="I288" t="str">
            <v xml:space="preserve">Cuatro (04) meses </v>
          </cell>
          <cell r="J288">
            <v>44305</v>
          </cell>
          <cell r="K288">
            <v>44426</v>
          </cell>
          <cell r="L288" t="str">
            <v>NO APLICA</v>
          </cell>
          <cell r="M288">
            <v>4</v>
          </cell>
          <cell r="N288">
            <v>4294284</v>
          </cell>
          <cell r="O288">
            <v>44305</v>
          </cell>
          <cell r="P288">
            <v>44347</v>
          </cell>
          <cell r="Q288">
            <v>3067346</v>
          </cell>
          <cell r="R288">
            <v>44348</v>
          </cell>
          <cell r="S288">
            <v>44377</v>
          </cell>
          <cell r="T288">
            <v>3067346</v>
          </cell>
          <cell r="U288">
            <v>44378</v>
          </cell>
          <cell r="V288">
            <v>44408</v>
          </cell>
          <cell r="W288">
            <v>1840408</v>
          </cell>
          <cell r="X288">
            <v>44409</v>
          </cell>
          <cell r="Y288">
            <v>44426</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t="str">
            <v>Dirección General de Proyección Social</v>
          </cell>
          <cell r="AX288" t="str">
            <v>FERNANDO CAMPOS POLO</v>
          </cell>
          <cell r="AY288" t="str">
            <v>Docente de planta de la Universidad de los Llanos</v>
          </cell>
          <cell r="AZ288">
            <v>642</v>
          </cell>
          <cell r="BA288">
            <v>44305.686481481483</v>
          </cell>
          <cell r="BB288">
            <v>24538768</v>
          </cell>
          <cell r="BC288">
            <v>1913</v>
          </cell>
          <cell r="BD288">
            <v>44305</v>
          </cell>
          <cell r="BE288">
            <v>12269384</v>
          </cell>
          <cell r="BF288" t="str">
            <v xml:space="preserve">NOTIFICADO </v>
          </cell>
          <cell r="BG288">
            <v>0</v>
          </cell>
          <cell r="BH288">
            <v>0</v>
          </cell>
          <cell r="BI288">
            <v>0</v>
          </cell>
          <cell r="BJ288">
            <v>0</v>
          </cell>
          <cell r="BK288">
            <v>0</v>
          </cell>
          <cell r="BL288">
            <v>0</v>
          </cell>
          <cell r="BM288">
            <v>0</v>
          </cell>
          <cell r="BN288">
            <v>0</v>
          </cell>
          <cell r="BO288">
            <v>0</v>
          </cell>
          <cell r="BP288">
            <v>0</v>
          </cell>
          <cell r="BQ288">
            <v>0</v>
          </cell>
          <cell r="BR288">
            <v>1030593771</v>
          </cell>
          <cell r="BS288">
            <v>44305</v>
          </cell>
          <cell r="BT288">
            <v>676</v>
          </cell>
          <cell r="BU288" t="str">
            <v>50045</v>
          </cell>
          <cell r="BV288">
            <v>0</v>
          </cell>
          <cell r="BW288">
            <v>0</v>
          </cell>
          <cell r="BX288">
            <v>0</v>
          </cell>
          <cell r="BY288">
            <v>0</v>
          </cell>
          <cell r="BZ288">
            <v>0</v>
          </cell>
          <cell r="CA288">
            <v>0</v>
          </cell>
          <cell r="CB288">
            <v>7490</v>
          </cell>
          <cell r="CC288" t="str">
            <v>M6</v>
          </cell>
        </row>
        <row r="289">
          <cell r="B289" t="str">
            <v>12719 DE 2021</v>
          </cell>
          <cell r="C289">
            <v>11443679</v>
          </cell>
          <cell r="D289" t="str">
            <v>LUIS ELVIS CANO FERNANDEZ</v>
          </cell>
          <cell r="E289" t="str">
            <v>Contrato de Prestación de Servicios Profesionales</v>
          </cell>
          <cell r="F289" t="str">
            <v>EL CONTRATISTA SE COMPROMETE CON LA UNIVERSIDAD DE LOS LLANOS A PRESTAR LOS SERVICIOS PROFESIONALES COMO AUXILIAR DE INVESTIGACIÓN EN FORMA EFICIENTE Y EFICAZ APOYANDO EL FORTALECIMIENTO DEL PROYECTO DE INVESTIGACIÓN “ESTUDIO TEÓRICO SOBRE LA RESPUESTA ÓPTICA EN UNA NANO-ESTRUCTURA PRODUCIDA POR UNA FUENTE CUÁNTICA DE LUZ” DE LA DIRECCIÓN GENERAL DE INVESTIGACIONES”</v>
          </cell>
          <cell r="G289">
            <v>44305</v>
          </cell>
          <cell r="H289">
            <v>6000000</v>
          </cell>
          <cell r="I289" t="str">
            <v>Un (01) mes y veintitrés (23) días calendario</v>
          </cell>
          <cell r="J289">
            <v>44305</v>
          </cell>
          <cell r="K289">
            <v>44357</v>
          </cell>
          <cell r="L289" t="str">
            <v>NO APLICA</v>
          </cell>
          <cell r="M289">
            <v>2</v>
          </cell>
          <cell r="N289">
            <v>4867924</v>
          </cell>
          <cell r="O289">
            <v>44305</v>
          </cell>
          <cell r="P289">
            <v>44347</v>
          </cell>
          <cell r="Q289">
            <v>1132076</v>
          </cell>
          <cell r="R289">
            <v>44348</v>
          </cell>
          <cell r="S289">
            <v>44357</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t="str">
            <v xml:space="preserve">Dirección General de Investigaciones  </v>
          </cell>
          <cell r="AX289" t="str">
            <v>ALFONSO ANDRES PORTACIO LAMADRID</v>
          </cell>
          <cell r="AY289" t="str">
            <v>Docente de Planta de la Universidad de los Llanos</v>
          </cell>
          <cell r="AZ289">
            <v>643</v>
          </cell>
          <cell r="BA289">
            <v>44305.686493055553</v>
          </cell>
          <cell r="BB289">
            <v>14459909</v>
          </cell>
          <cell r="BC289">
            <v>1914</v>
          </cell>
          <cell r="BD289">
            <v>44305</v>
          </cell>
          <cell r="BE289">
            <v>6000000</v>
          </cell>
          <cell r="BF289" t="str">
            <v xml:space="preserve">NOTIFICADO </v>
          </cell>
          <cell r="BG289">
            <v>0</v>
          </cell>
          <cell r="BH289">
            <v>0</v>
          </cell>
          <cell r="BI289">
            <v>0</v>
          </cell>
          <cell r="BJ289">
            <v>0</v>
          </cell>
          <cell r="BK289">
            <v>0</v>
          </cell>
          <cell r="BL289">
            <v>0</v>
          </cell>
          <cell r="BM289">
            <v>0</v>
          </cell>
          <cell r="BN289">
            <v>0</v>
          </cell>
          <cell r="BO289">
            <v>0</v>
          </cell>
          <cell r="BP289">
            <v>0</v>
          </cell>
          <cell r="BQ289">
            <v>0</v>
          </cell>
          <cell r="BR289">
            <v>11443679</v>
          </cell>
          <cell r="BS289">
            <v>44305</v>
          </cell>
          <cell r="BT289">
            <v>758</v>
          </cell>
          <cell r="BU289" t="str">
            <v>50039</v>
          </cell>
          <cell r="BV289">
            <v>0</v>
          </cell>
          <cell r="BW289">
            <v>0</v>
          </cell>
          <cell r="BX289">
            <v>0</v>
          </cell>
          <cell r="BY289">
            <v>0</v>
          </cell>
          <cell r="BZ289">
            <v>0</v>
          </cell>
          <cell r="CA289">
            <v>0</v>
          </cell>
          <cell r="CB289">
            <v>7490</v>
          </cell>
          <cell r="CC289" t="str">
            <v>M6</v>
          </cell>
        </row>
        <row r="290">
          <cell r="B290" t="str">
            <v>12720 DE 2021</v>
          </cell>
          <cell r="C290">
            <v>1115916908</v>
          </cell>
          <cell r="D290" t="str">
            <v>JESSICA CARDENAS CAMACHO</v>
          </cell>
          <cell r="E290" t="str">
            <v>Contrato de Prestación de Servicio</v>
          </cell>
          <cell r="F290" t="str">
            <v>EL CONTRATISTA SE COMPROMETE CON LA UNIVERSIDAD DE LOS LLANOS A PRESTAR LOS SERVICIOS COMO AUXILIAR DE INVESTIGACIÓN EN FORMA EFICIENTE Y EFICAZ APOYANDO EL FORTALECIMIENTO DEL PROYECTO DE INVESTIGACIÓN “IDENTIFICACIÓN DE BIOMARCADORES CON ALTA SENSIBILIDAD EN AMBIENTES ACUÁTICOS POTENCIALMENTE CONTAMINADOS POR HIDROCARBUROS” DE LA DIRECCIÓN GENERAL DE INVESTIGACIONES, EN EL MARCO DEL CONTRATO DE FINANCIAMIENTO DE RECUPERACIÓN CONTINGENTE N° FP44842-162-2016 Y EL OTRO SI No. 1 DEL CONTRATO”</v>
          </cell>
          <cell r="G290">
            <v>44305</v>
          </cell>
          <cell r="H290">
            <v>4579109</v>
          </cell>
          <cell r="I290" t="str">
            <v>Dos (02) meses y seis (06) días calendario</v>
          </cell>
          <cell r="J290">
            <v>44305</v>
          </cell>
          <cell r="K290">
            <v>44371</v>
          </cell>
          <cell r="L290" t="str">
            <v>NO APLICA</v>
          </cell>
          <cell r="M290">
            <v>2</v>
          </cell>
          <cell r="N290">
            <v>2913978</v>
          </cell>
          <cell r="O290">
            <v>44305</v>
          </cell>
          <cell r="P290">
            <v>44347</v>
          </cell>
          <cell r="Q290">
            <v>1665131</v>
          </cell>
          <cell r="R290">
            <v>44348</v>
          </cell>
          <cell r="S290">
            <v>44371</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t="str">
            <v xml:space="preserve">Dirección General de Investigaciones  </v>
          </cell>
          <cell r="AX290" t="str">
            <v>YOHANA MARÍA VELASCO SANTAMARÍA</v>
          </cell>
          <cell r="AY290" t="str">
            <v>Investigadora Principal del Proyecto de Investigación “Identificación de biomarcadores con alta sensibilidad en ambientes acuáticos potencialmente contaminados por hidrocarburos”</v>
          </cell>
          <cell r="AZ290">
            <v>643</v>
          </cell>
          <cell r="BA290">
            <v>44305.686493055553</v>
          </cell>
          <cell r="BB290">
            <v>14459909</v>
          </cell>
          <cell r="BC290">
            <v>1915</v>
          </cell>
          <cell r="BD290">
            <v>44305</v>
          </cell>
          <cell r="BE290">
            <v>4579109</v>
          </cell>
          <cell r="BF290" t="str">
            <v xml:space="preserve">NOTIFICADO </v>
          </cell>
          <cell r="BG290">
            <v>0</v>
          </cell>
          <cell r="BH290">
            <v>0</v>
          </cell>
          <cell r="BI290">
            <v>0</v>
          </cell>
          <cell r="BJ290">
            <v>0</v>
          </cell>
          <cell r="BK290">
            <v>0</v>
          </cell>
          <cell r="BL290">
            <v>0</v>
          </cell>
          <cell r="BM290">
            <v>0</v>
          </cell>
          <cell r="BN290">
            <v>0</v>
          </cell>
          <cell r="BO290">
            <v>0</v>
          </cell>
          <cell r="BP290">
            <v>0</v>
          </cell>
          <cell r="BQ290">
            <v>0</v>
          </cell>
          <cell r="BR290">
            <v>1115916908</v>
          </cell>
          <cell r="BS290">
            <v>44305</v>
          </cell>
          <cell r="BT290">
            <v>758</v>
          </cell>
          <cell r="BU290" t="str">
            <v>50039</v>
          </cell>
          <cell r="BV290">
            <v>0</v>
          </cell>
          <cell r="BW290">
            <v>0</v>
          </cell>
          <cell r="BX290">
            <v>0</v>
          </cell>
          <cell r="BY290">
            <v>0</v>
          </cell>
          <cell r="BZ290">
            <v>0</v>
          </cell>
          <cell r="CA290">
            <v>0</v>
          </cell>
          <cell r="CB290">
            <v>8299</v>
          </cell>
          <cell r="CC290" t="str">
            <v>M6</v>
          </cell>
        </row>
        <row r="291">
          <cell r="B291" t="str">
            <v>12721 DE 2021</v>
          </cell>
          <cell r="C291">
            <v>1121916260</v>
          </cell>
          <cell r="D291" t="str">
            <v>JESSICA YIRNALDY RODRIGUEZ JIMENEZ</v>
          </cell>
          <cell r="E291" t="str">
            <v>Contrato de Prestación de Servicio</v>
          </cell>
          <cell r="F291" t="str">
            <v>EL CONTRATISTA SE COMPROMETE CON LA UNIVERSIDAD DE LOS LLANOS A PRESTAR LOS SERVICIOS COMO JOVEN INVESTIGADOR EN FORMA EFICIENTE Y EFICAZ APOYANDO EL FORTALECIMIENTO DEL PROYECTO DE INVESTIGACIÓN “IDENTIFICACIÓN DE BIOMARCADORES CON ALTA SENSIBILIDAD EN AMBIENTES ACUÁTICOS POTENCIALMENTE CONTAMINADOS POR HIDROCARBUROS” DE LA DIRECCIÓN GENERAL DE INVESTIGACIONES, EN EL MARCO DEL CONTRATO DE FINANCIAMIENTO DE RECUPERACIÓN CONTINGENTE N° FP44842-162-2016 Y EL OTRO SÍ No. 1 DEL CONTRATO”.</v>
          </cell>
          <cell r="G291">
            <v>44305</v>
          </cell>
          <cell r="H291">
            <v>3880800</v>
          </cell>
          <cell r="I291" t="str">
            <v>Dos (02) meses y tres (03) días calendario</v>
          </cell>
          <cell r="J291">
            <v>44305</v>
          </cell>
          <cell r="K291">
            <v>44368</v>
          </cell>
          <cell r="L291" t="str">
            <v>NO APLICA</v>
          </cell>
          <cell r="M291">
            <v>2</v>
          </cell>
          <cell r="N291">
            <v>2587200</v>
          </cell>
          <cell r="O291">
            <v>44305</v>
          </cell>
          <cell r="P291">
            <v>44347</v>
          </cell>
          <cell r="Q291">
            <v>1293600</v>
          </cell>
          <cell r="R291">
            <v>44348</v>
          </cell>
          <cell r="S291">
            <v>44368</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t="str">
            <v xml:space="preserve">Dirección General de Investigaciones  </v>
          </cell>
          <cell r="AX291" t="str">
            <v>YOHANA MARÍA VELASCO SANTAMARÍA</v>
          </cell>
          <cell r="AY291" t="str">
            <v>Investigadora Principal del Proyecto de Investigación “Identificación de biomarcadores con alta sensibilidad en ambientes acuáticos potencialmente contaminados por hidrocarburos”</v>
          </cell>
          <cell r="AZ291">
            <v>643</v>
          </cell>
          <cell r="BA291">
            <v>44305.686493055553</v>
          </cell>
          <cell r="BB291">
            <v>14459909</v>
          </cell>
          <cell r="BC291">
            <v>1916</v>
          </cell>
          <cell r="BD291">
            <v>44305</v>
          </cell>
          <cell r="BE291">
            <v>3880800</v>
          </cell>
          <cell r="BF291" t="str">
            <v xml:space="preserve">NOTIFICADO </v>
          </cell>
          <cell r="BG291">
            <v>0</v>
          </cell>
          <cell r="BH291">
            <v>0</v>
          </cell>
          <cell r="BI291">
            <v>0</v>
          </cell>
          <cell r="BJ291">
            <v>0</v>
          </cell>
          <cell r="BK291">
            <v>0</v>
          </cell>
          <cell r="BL291">
            <v>0</v>
          </cell>
          <cell r="BM291">
            <v>0</v>
          </cell>
          <cell r="BN291">
            <v>0</v>
          </cell>
          <cell r="BO291">
            <v>0</v>
          </cell>
          <cell r="BP291">
            <v>0</v>
          </cell>
          <cell r="BQ291">
            <v>0</v>
          </cell>
          <cell r="BR291">
            <v>1121916260</v>
          </cell>
          <cell r="BS291">
            <v>44305</v>
          </cell>
          <cell r="BT291">
            <v>758</v>
          </cell>
          <cell r="BU291" t="str">
            <v>50039</v>
          </cell>
          <cell r="BV291">
            <v>0</v>
          </cell>
          <cell r="BW291">
            <v>0</v>
          </cell>
          <cell r="BX291">
            <v>0</v>
          </cell>
          <cell r="BY291">
            <v>0</v>
          </cell>
          <cell r="BZ291">
            <v>0</v>
          </cell>
          <cell r="CA291">
            <v>0</v>
          </cell>
          <cell r="CB291">
            <v>7210</v>
          </cell>
          <cell r="CC291" t="str">
            <v>M6</v>
          </cell>
        </row>
        <row r="292">
          <cell r="B292" t="str">
            <v>12722 DE 2021</v>
          </cell>
          <cell r="C292">
            <v>1057570784</v>
          </cell>
          <cell r="D292" t="str">
            <v>DANIEL ROBERTO VEGA TORRES</v>
          </cell>
          <cell r="E292" t="str">
            <v>Contrato de Prestación de Servicios Profesionales</v>
          </cell>
          <cell r="F292" t="str">
            <v xml:space="preserve">EL CONTRATISTA SE COMPROMETE CON LA UNIVERSIDAD DE LOS LLANOS A PRESTAR LOS SERVICIOS PROFESIONALES ESPECIALIZADOS EN FORMA EFICIENTE Y EFICAZ APOYANDO LA ELABORACIÓN DE LOS DOCUMENTOS DE CONDICIONES DE CALIDAD PARA LA CREACIÓN DEL PROGRAMA DE SOCIOLOGÍA DE LA FACULTAD DE CIENCIAS HUMANAS Y DE LA EDUCACIÓN </v>
          </cell>
          <cell r="G292">
            <v>44319</v>
          </cell>
          <cell r="H292">
            <v>17200000</v>
          </cell>
          <cell r="I292" t="str">
            <v xml:space="preserve">Cuatro (04) meses </v>
          </cell>
          <cell r="J292">
            <v>44319</v>
          </cell>
          <cell r="K292">
            <v>44441</v>
          </cell>
          <cell r="L292" t="str">
            <v>NO APLICA</v>
          </cell>
          <cell r="M292">
            <v>4</v>
          </cell>
          <cell r="N292">
            <v>4013333</v>
          </cell>
          <cell r="O292">
            <v>44319</v>
          </cell>
          <cell r="P292">
            <v>44347</v>
          </cell>
          <cell r="Q292">
            <v>4300000</v>
          </cell>
          <cell r="R292">
            <v>44348</v>
          </cell>
          <cell r="S292">
            <v>44377</v>
          </cell>
          <cell r="T292">
            <v>4300000</v>
          </cell>
          <cell r="U292">
            <v>44378</v>
          </cell>
          <cell r="V292">
            <v>44408</v>
          </cell>
          <cell r="W292">
            <v>4586667</v>
          </cell>
          <cell r="X292">
            <v>44409</v>
          </cell>
          <cell r="Y292">
            <v>44441</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t="str">
            <v>Dirección General de Currículo</v>
          </cell>
          <cell r="AX292" t="str">
            <v>LUZ HAYDEE GONZÁLEZ OCAMPO</v>
          </cell>
          <cell r="AY292" t="str">
            <v>Decano de la Facultad de Ciencias Humanas y de la Educación</v>
          </cell>
          <cell r="AZ292">
            <v>733</v>
          </cell>
          <cell r="BA292">
            <v>44319.686388888891</v>
          </cell>
          <cell r="BB292">
            <v>17200000</v>
          </cell>
          <cell r="BC292">
            <v>2046</v>
          </cell>
          <cell r="BD292">
            <v>44319</v>
          </cell>
          <cell r="BE292">
            <v>17200000</v>
          </cell>
          <cell r="BF292" t="str">
            <v xml:space="preserve">NOTIFICADO </v>
          </cell>
          <cell r="BG292">
            <v>0</v>
          </cell>
          <cell r="BH292">
            <v>0</v>
          </cell>
          <cell r="BI292">
            <v>0</v>
          </cell>
          <cell r="BJ292">
            <v>0</v>
          </cell>
          <cell r="BK292">
            <v>0</v>
          </cell>
          <cell r="BL292">
            <v>0</v>
          </cell>
          <cell r="BM292">
            <v>0</v>
          </cell>
          <cell r="BN292">
            <v>0</v>
          </cell>
          <cell r="BO292">
            <v>0</v>
          </cell>
          <cell r="BP292">
            <v>0</v>
          </cell>
          <cell r="BQ292">
            <v>0</v>
          </cell>
          <cell r="BR292">
            <v>1057570784</v>
          </cell>
          <cell r="BS292">
            <v>44319</v>
          </cell>
          <cell r="BT292">
            <v>776</v>
          </cell>
          <cell r="BU292" t="str">
            <v>50041</v>
          </cell>
          <cell r="BV292">
            <v>0</v>
          </cell>
          <cell r="BW292">
            <v>0</v>
          </cell>
          <cell r="BX292">
            <v>0</v>
          </cell>
          <cell r="BY292">
            <v>0</v>
          </cell>
          <cell r="BZ292">
            <v>0</v>
          </cell>
          <cell r="CA292">
            <v>0</v>
          </cell>
          <cell r="CB292">
            <v>7490</v>
          </cell>
          <cell r="CC292" t="str">
            <v>M6</v>
          </cell>
        </row>
        <row r="293">
          <cell r="B293" t="str">
            <v>12723 DE 2021</v>
          </cell>
          <cell r="C293">
            <v>1121912783</v>
          </cell>
          <cell r="D293" t="str">
            <v>KATHERINE TATIANA PEREZ CASTAÑEDA</v>
          </cell>
          <cell r="E293" t="str">
            <v>Contrato de Prestación de Servicios Profesionales</v>
          </cell>
          <cell r="F293" t="str">
            <v>EL CONTRATISTA SE COMPROMETE CON LA UNIVERSIDAD DE LOS LLANOS A PRESTAR LOS SERVICIOS COMO PROFESIONAL EN FORMA EFICIENTE Y EFICAZ APOYANDO EL PROCESO DE AUTOEVALUACIÓN CON FINES DE RENOVACIÓN DE REGISTRO CALIFICADO DEL PROGRAMA DE INGENIERÍA AGROINDUSTRIAL, EN EL MARCO DEL ASEGURAMIENTO DE LA CALIDAD ACADÉMICA</v>
          </cell>
          <cell r="G293">
            <v>44319</v>
          </cell>
          <cell r="H293">
            <v>6572883</v>
          </cell>
          <cell r="I293" t="str">
            <v>Tres (03) meses</v>
          </cell>
          <cell r="J293">
            <v>44319</v>
          </cell>
          <cell r="K293">
            <v>44410</v>
          </cell>
          <cell r="L293" t="str">
            <v>NO APLICA</v>
          </cell>
          <cell r="M293">
            <v>3</v>
          </cell>
          <cell r="N293">
            <v>2044897</v>
          </cell>
          <cell r="O293">
            <v>44319</v>
          </cell>
          <cell r="P293">
            <v>44347</v>
          </cell>
          <cell r="Q293">
            <v>2190961</v>
          </cell>
          <cell r="R293">
            <v>44348</v>
          </cell>
          <cell r="S293">
            <v>44377</v>
          </cell>
          <cell r="T293">
            <v>2337025</v>
          </cell>
          <cell r="U293">
            <v>44378</v>
          </cell>
          <cell r="V293">
            <v>44410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t="str">
            <v>Facultad de Ciencias Agropecuarias y Recursos Naturales</v>
          </cell>
          <cell r="AX293" t="str">
            <v>CRISTÓBAL LUGO LÓPEZ</v>
          </cell>
          <cell r="AY293" t="str">
            <v>Decano de la Facultad de Ciencias Agropecuarias y Recursos Naturales</v>
          </cell>
          <cell r="AZ293">
            <v>735</v>
          </cell>
          <cell r="BA293">
            <v>44319.686516203707</v>
          </cell>
          <cell r="BB293">
            <v>6572883</v>
          </cell>
          <cell r="BC293">
            <v>2047</v>
          </cell>
          <cell r="BD293">
            <v>44319</v>
          </cell>
          <cell r="BE293">
            <v>6572883</v>
          </cell>
          <cell r="BF293" t="str">
            <v xml:space="preserve">NOTIFICADO </v>
          </cell>
          <cell r="BG293">
            <v>0</v>
          </cell>
          <cell r="BH293">
            <v>0</v>
          </cell>
          <cell r="BI293">
            <v>0</v>
          </cell>
          <cell r="BJ293">
            <v>0</v>
          </cell>
          <cell r="BK293">
            <v>0</v>
          </cell>
          <cell r="BL293">
            <v>0</v>
          </cell>
          <cell r="BM293">
            <v>0</v>
          </cell>
          <cell r="BN293">
            <v>0</v>
          </cell>
          <cell r="BO293">
            <v>0</v>
          </cell>
          <cell r="BP293">
            <v>0</v>
          </cell>
          <cell r="BQ293">
            <v>0</v>
          </cell>
          <cell r="BR293">
            <v>1121912783</v>
          </cell>
          <cell r="BS293">
            <v>44319</v>
          </cell>
          <cell r="BT293">
            <v>583</v>
          </cell>
          <cell r="BU293" t="str">
            <v>54200</v>
          </cell>
          <cell r="BV293">
            <v>0</v>
          </cell>
          <cell r="BW293">
            <v>0</v>
          </cell>
          <cell r="BX293">
            <v>0</v>
          </cell>
          <cell r="BY293">
            <v>0</v>
          </cell>
          <cell r="BZ293">
            <v>0</v>
          </cell>
          <cell r="CA293">
            <v>0</v>
          </cell>
          <cell r="CB293">
            <v>8299</v>
          </cell>
          <cell r="CC293" t="str">
            <v>M6</v>
          </cell>
        </row>
        <row r="294">
          <cell r="B294" t="str">
            <v>12724 DE 2021</v>
          </cell>
          <cell r="C294">
            <v>1121887045</v>
          </cell>
          <cell r="D294" t="str">
            <v>BAYRON DANILO ORTIZ FORONDA</v>
          </cell>
          <cell r="E294" t="str">
            <v>Contrato de Prestación de Servicios Profesionales</v>
          </cell>
          <cell r="F294" t="str">
            <v>EL CONTRATISTA SE COMPROMETE CON LA UNIVERSIDAD DE LOS LLANOS A PRESTAR LOS SERVICIOS COMO PROFESIONAL EN FORMA EFICIENTE Y EFICAZ APOYANDO EL FORTALECIMIENTO DE LOS DIFERENTES PROCESOS ACADÉMICOS EN EL ÁREA DE SISTEMAS.</v>
          </cell>
          <cell r="G294">
            <v>44319</v>
          </cell>
          <cell r="H294">
            <v>16432208</v>
          </cell>
          <cell r="I294" t="str">
            <v>Siete (07) meses y quince (15) días calendario</v>
          </cell>
          <cell r="J294">
            <v>44319</v>
          </cell>
          <cell r="K294">
            <v>44547</v>
          </cell>
          <cell r="L294" t="str">
            <v>NO APLICA</v>
          </cell>
          <cell r="M294">
            <v>8</v>
          </cell>
          <cell r="N294">
            <v>2044897</v>
          </cell>
          <cell r="O294">
            <v>44319</v>
          </cell>
          <cell r="P294">
            <v>44347</v>
          </cell>
          <cell r="Q294">
            <v>0</v>
          </cell>
          <cell r="R294">
            <v>44348</v>
          </cell>
          <cell r="S294">
            <v>44377</v>
          </cell>
          <cell r="T294">
            <v>0</v>
          </cell>
          <cell r="U294">
            <v>44378</v>
          </cell>
          <cell r="V294">
            <v>44408</v>
          </cell>
          <cell r="W294">
            <v>0</v>
          </cell>
          <cell r="X294">
            <v>44409</v>
          </cell>
          <cell r="Y294">
            <v>44439</v>
          </cell>
          <cell r="Z294">
            <v>0</v>
          </cell>
          <cell r="AA294">
            <v>44440</v>
          </cell>
          <cell r="AB294">
            <v>44469</v>
          </cell>
          <cell r="AC294">
            <v>0</v>
          </cell>
          <cell r="AD294">
            <v>44470</v>
          </cell>
          <cell r="AE294">
            <v>44500</v>
          </cell>
          <cell r="AF294">
            <v>0</v>
          </cell>
          <cell r="AG294">
            <v>44501</v>
          </cell>
          <cell r="AH294">
            <v>44530</v>
          </cell>
          <cell r="AI294">
            <v>0</v>
          </cell>
          <cell r="AJ294">
            <v>44531</v>
          </cell>
          <cell r="AK294">
            <v>44547</v>
          </cell>
          <cell r="AL294">
            <v>0</v>
          </cell>
          <cell r="AM294">
            <v>0</v>
          </cell>
          <cell r="AN294">
            <v>0</v>
          </cell>
          <cell r="AO294">
            <v>0</v>
          </cell>
          <cell r="AP294">
            <v>0</v>
          </cell>
          <cell r="AQ294">
            <v>0</v>
          </cell>
          <cell r="AR294">
            <v>0</v>
          </cell>
          <cell r="AS294">
            <v>0</v>
          </cell>
          <cell r="AT294">
            <v>0</v>
          </cell>
          <cell r="AU294">
            <v>0</v>
          </cell>
          <cell r="AV294">
            <v>0</v>
          </cell>
          <cell r="AW294" t="str">
            <v>Área de Sistemas</v>
          </cell>
          <cell r="AX294" t="str">
            <v>JOSE ARMANDO GARZON BONILLA</v>
          </cell>
          <cell r="AY294" t="str">
            <v>Jefe de Oficina</v>
          </cell>
          <cell r="AZ294">
            <v>732</v>
          </cell>
          <cell r="BA294">
            <v>44319.686284722222</v>
          </cell>
          <cell r="BB294">
            <v>16505240</v>
          </cell>
          <cell r="BC294">
            <v>2048</v>
          </cell>
          <cell r="BD294">
            <v>44319</v>
          </cell>
          <cell r="BE294">
            <v>16505240</v>
          </cell>
          <cell r="BF294" t="str">
            <v xml:space="preserve">NOTIFICADO </v>
          </cell>
          <cell r="BG294">
            <v>0</v>
          </cell>
          <cell r="BH294">
            <v>0</v>
          </cell>
          <cell r="BI294">
            <v>0</v>
          </cell>
          <cell r="BJ294">
            <v>0</v>
          </cell>
          <cell r="BK294">
            <v>0</v>
          </cell>
          <cell r="BL294">
            <v>0</v>
          </cell>
          <cell r="BM294">
            <v>0</v>
          </cell>
          <cell r="BN294">
            <v>0</v>
          </cell>
          <cell r="BO294">
            <v>0</v>
          </cell>
          <cell r="BP294">
            <v>0</v>
          </cell>
          <cell r="BQ294">
            <v>0</v>
          </cell>
          <cell r="BR294">
            <v>1121887045</v>
          </cell>
          <cell r="BS294">
            <v>44319</v>
          </cell>
          <cell r="BT294">
            <v>769</v>
          </cell>
          <cell r="BU294" t="str">
            <v>44713</v>
          </cell>
          <cell r="BV294">
            <v>0</v>
          </cell>
          <cell r="BW294">
            <v>0</v>
          </cell>
          <cell r="BX294">
            <v>0</v>
          </cell>
          <cell r="BY294">
            <v>0</v>
          </cell>
          <cell r="BZ294">
            <v>0</v>
          </cell>
          <cell r="CA294">
            <v>0</v>
          </cell>
          <cell r="CB294">
            <v>6201</v>
          </cell>
          <cell r="CC294" t="str">
            <v>M6</v>
          </cell>
        </row>
        <row r="295">
          <cell r="B295" t="str">
            <v>12725 DE 2021</v>
          </cell>
          <cell r="C295">
            <v>1121940834</v>
          </cell>
          <cell r="D295" t="str">
            <v>GERALDINE VANESSA ROJAS GALINDO</v>
          </cell>
          <cell r="E295" t="str">
            <v>Contrato de Prestación de Servicios Profesionales</v>
          </cell>
          <cell r="F295" t="str">
            <v>EL CONTRATISTA SE COMPROMETE CON LA UNIVERSIDAD DE LOS LLANOS A PRESTAR LOS SERVICIOS COMO PROFESIONAL EN FORMA EFICIENTE Y EFICAZ APOYANDO EL FORTALECIMIENTO DE LOS DIFERENTES PROCESOS ACADÉMICOS EN EL ÁREA DE SISTEMAS.</v>
          </cell>
          <cell r="G295">
            <v>44319</v>
          </cell>
          <cell r="H295">
            <v>16432208</v>
          </cell>
          <cell r="I295" t="str">
            <v>Siete (07) meses y quince (15) días calendario</v>
          </cell>
          <cell r="J295">
            <v>44319</v>
          </cell>
          <cell r="K295">
            <v>44547</v>
          </cell>
          <cell r="L295" t="str">
            <v>NO APLICA</v>
          </cell>
          <cell r="M295">
            <v>8</v>
          </cell>
          <cell r="N295">
            <v>2044897</v>
          </cell>
          <cell r="O295">
            <v>44319</v>
          </cell>
          <cell r="P295">
            <v>44347</v>
          </cell>
          <cell r="Q295">
            <v>0</v>
          </cell>
          <cell r="R295">
            <v>44348</v>
          </cell>
          <cell r="S295">
            <v>44377</v>
          </cell>
          <cell r="T295">
            <v>0</v>
          </cell>
          <cell r="U295">
            <v>44378</v>
          </cell>
          <cell r="V295">
            <v>44408</v>
          </cell>
          <cell r="W295">
            <v>0</v>
          </cell>
          <cell r="X295">
            <v>44409</v>
          </cell>
          <cell r="Y295">
            <v>44439</v>
          </cell>
          <cell r="Z295">
            <v>0</v>
          </cell>
          <cell r="AA295">
            <v>44440</v>
          </cell>
          <cell r="AB295">
            <v>44469</v>
          </cell>
          <cell r="AC295">
            <v>0</v>
          </cell>
          <cell r="AD295">
            <v>44470</v>
          </cell>
          <cell r="AE295">
            <v>44500</v>
          </cell>
          <cell r="AF295">
            <v>0</v>
          </cell>
          <cell r="AG295">
            <v>44501</v>
          </cell>
          <cell r="AH295">
            <v>44530</v>
          </cell>
          <cell r="AI295">
            <v>0</v>
          </cell>
          <cell r="AJ295">
            <v>44531</v>
          </cell>
          <cell r="AK295">
            <v>44547</v>
          </cell>
          <cell r="AL295">
            <v>0</v>
          </cell>
          <cell r="AM295">
            <v>0</v>
          </cell>
          <cell r="AN295">
            <v>0</v>
          </cell>
          <cell r="AO295">
            <v>0</v>
          </cell>
          <cell r="AP295">
            <v>0</v>
          </cell>
          <cell r="AQ295">
            <v>0</v>
          </cell>
          <cell r="AR295">
            <v>0</v>
          </cell>
          <cell r="AS295">
            <v>0</v>
          </cell>
          <cell r="AT295">
            <v>0</v>
          </cell>
          <cell r="AU295">
            <v>0</v>
          </cell>
          <cell r="AV295">
            <v>0</v>
          </cell>
          <cell r="AW295" t="str">
            <v>Área de Sistemas</v>
          </cell>
          <cell r="AX295" t="str">
            <v>JOSE ARMANDO GARZON BONILLA</v>
          </cell>
          <cell r="AY295" t="str">
            <v>Jefe de Oficina</v>
          </cell>
          <cell r="AZ295">
            <v>734</v>
          </cell>
          <cell r="BA295">
            <v>44319.686469907407</v>
          </cell>
          <cell r="BB295">
            <v>16505240</v>
          </cell>
          <cell r="BC295">
            <v>2049</v>
          </cell>
          <cell r="BD295">
            <v>44319</v>
          </cell>
          <cell r="BE295">
            <v>16505240</v>
          </cell>
          <cell r="BF295" t="str">
            <v xml:space="preserve">NOTIFICADO </v>
          </cell>
          <cell r="BG295">
            <v>0</v>
          </cell>
          <cell r="BH295">
            <v>0</v>
          </cell>
          <cell r="BI295">
            <v>0</v>
          </cell>
          <cell r="BJ295">
            <v>0</v>
          </cell>
          <cell r="BK295">
            <v>0</v>
          </cell>
          <cell r="BL295">
            <v>0</v>
          </cell>
          <cell r="BM295">
            <v>0</v>
          </cell>
          <cell r="BN295">
            <v>0</v>
          </cell>
          <cell r="BO295">
            <v>0</v>
          </cell>
          <cell r="BP295">
            <v>0</v>
          </cell>
          <cell r="BQ295">
            <v>0</v>
          </cell>
          <cell r="BR295">
            <v>1121940834</v>
          </cell>
          <cell r="BS295">
            <v>44319</v>
          </cell>
          <cell r="BT295">
            <v>769</v>
          </cell>
          <cell r="BU295" t="str">
            <v>44713</v>
          </cell>
          <cell r="BV295">
            <v>0</v>
          </cell>
          <cell r="BW295">
            <v>0</v>
          </cell>
          <cell r="BX295">
            <v>0</v>
          </cell>
          <cell r="BY295">
            <v>0</v>
          </cell>
          <cell r="BZ295">
            <v>0</v>
          </cell>
          <cell r="CA295">
            <v>0</v>
          </cell>
          <cell r="CB295">
            <v>6201</v>
          </cell>
          <cell r="CC295" t="str">
            <v>M6</v>
          </cell>
        </row>
        <row r="296">
          <cell r="B296" t="str">
            <v>12726 DE 2021</v>
          </cell>
          <cell r="C296">
            <v>86076680</v>
          </cell>
          <cell r="D296" t="str">
            <v>JUAN ALEJANDRO CHICA GARCIA</v>
          </cell>
          <cell r="E296" t="str">
            <v>Contrato de Prestación de Servicios Profesionales</v>
          </cell>
          <cell r="F296" t="str">
            <v>EL CONTRATISTA SE COMPROMETE CON LA UNIVERSIDAD DE LOS LLANOS A PRESTAR LOS SERVICIOS COMO PROFESIONAL ESPECIALIZADO EN FORMA EFICIENTE Y EFICAZ APOYANDO A LA SUPERVISIÓN EN EL COMPONENTE TÉCNICO DEL PROYECTO DE INVESTIGACIÓN “IMPLEMENTACIÓN DE UNA RED DE INVESTIGACIÓN, DESARROLLO TECNOLÓGICO E INNOVACIÓN EN PATOLOGÍA DIGITAL (REDPAT) SOPORTADA POR TECNOLOGÍAS DE LA INDUSTRIA 4.0 EN EL META", APROBADO POR EL OCAD DEL FCTeI DEL SGR, MEDIANTE ACUERDO NO. 97 DE 2020, BAJO EL CÓDIGO BPIN 2019000100060.</v>
          </cell>
          <cell r="G296">
            <v>44321</v>
          </cell>
          <cell r="H296">
            <v>24000000</v>
          </cell>
          <cell r="I296" t="str">
            <v>Diez (10) meses</v>
          </cell>
          <cell r="J296">
            <v>44321</v>
          </cell>
          <cell r="K296">
            <v>44624</v>
          </cell>
          <cell r="L296" t="str">
            <v>NO APLICA</v>
          </cell>
          <cell r="M296">
            <v>11</v>
          </cell>
          <cell r="N296">
            <v>2080000</v>
          </cell>
          <cell r="O296">
            <v>44321</v>
          </cell>
          <cell r="P296">
            <v>44347</v>
          </cell>
          <cell r="Q296">
            <v>2400000</v>
          </cell>
          <cell r="R296">
            <v>44348</v>
          </cell>
          <cell r="S296">
            <v>44377</v>
          </cell>
          <cell r="T296">
            <v>2400000</v>
          </cell>
          <cell r="U296">
            <v>44378</v>
          </cell>
          <cell r="V296">
            <v>44408</v>
          </cell>
          <cell r="W296">
            <v>2400000</v>
          </cell>
          <cell r="X296">
            <v>44409</v>
          </cell>
          <cell r="Y296">
            <v>44439</v>
          </cell>
          <cell r="Z296">
            <v>2400000</v>
          </cell>
          <cell r="AA296">
            <v>44440</v>
          </cell>
          <cell r="AB296">
            <v>44469</v>
          </cell>
          <cell r="AC296">
            <v>2400000</v>
          </cell>
          <cell r="AD296">
            <v>44470</v>
          </cell>
          <cell r="AE296">
            <v>44500</v>
          </cell>
          <cell r="AF296">
            <v>2400000</v>
          </cell>
          <cell r="AG296">
            <v>44501</v>
          </cell>
          <cell r="AH296">
            <v>44530</v>
          </cell>
          <cell r="AI296">
            <v>2400000</v>
          </cell>
          <cell r="AJ296">
            <v>44531</v>
          </cell>
          <cell r="AK296">
            <v>44561</v>
          </cell>
          <cell r="AL296">
            <v>2400000</v>
          </cell>
          <cell r="AM296">
            <v>44562</v>
          </cell>
          <cell r="AN296">
            <v>44592</v>
          </cell>
          <cell r="AO296">
            <v>2400000</v>
          </cell>
          <cell r="AP296">
            <v>44593</v>
          </cell>
          <cell r="AQ296">
            <v>44620</v>
          </cell>
          <cell r="AR296">
            <v>320000</v>
          </cell>
          <cell r="AS296">
            <v>44621</v>
          </cell>
          <cell r="AT296">
            <v>44624</v>
          </cell>
          <cell r="AU296">
            <v>0</v>
          </cell>
          <cell r="AV296">
            <v>0</v>
          </cell>
          <cell r="AW296" t="str">
            <v>Facultad de Ciencias Básicas e Ingeniería</v>
          </cell>
          <cell r="AX296" t="str">
            <v xml:space="preserve">OMAR YESID BELTRÁN GUTIÉRREZ </v>
          </cell>
          <cell r="AY296" t="str">
            <v>Decano de la Facultad de Ciencias Básicas e Ingeniería</v>
          </cell>
          <cell r="AZ296">
            <v>736</v>
          </cell>
          <cell r="BA296">
            <v>44319.715775462966</v>
          </cell>
          <cell r="BB296">
            <v>24000000</v>
          </cell>
          <cell r="BC296">
            <v>2062</v>
          </cell>
          <cell r="BD296">
            <v>44321</v>
          </cell>
          <cell r="BE296">
            <v>24000000</v>
          </cell>
          <cell r="BF296" t="str">
            <v xml:space="preserve">NOTIFICADO </v>
          </cell>
          <cell r="BG296">
            <v>0</v>
          </cell>
          <cell r="BH296">
            <v>0</v>
          </cell>
          <cell r="BI296">
            <v>0</v>
          </cell>
          <cell r="BJ296">
            <v>0</v>
          </cell>
          <cell r="BK296">
            <v>0</v>
          </cell>
          <cell r="BL296">
            <v>0</v>
          </cell>
          <cell r="BM296">
            <v>0</v>
          </cell>
          <cell r="BN296">
            <v>0</v>
          </cell>
          <cell r="BO296">
            <v>0</v>
          </cell>
          <cell r="BP296">
            <v>0</v>
          </cell>
          <cell r="BQ296">
            <v>0</v>
          </cell>
          <cell r="BR296">
            <v>86076680</v>
          </cell>
          <cell r="BS296">
            <v>44321</v>
          </cell>
          <cell r="BT296">
            <v>838</v>
          </cell>
          <cell r="BU296" t="str">
            <v>5470237</v>
          </cell>
          <cell r="BV296">
            <v>0</v>
          </cell>
          <cell r="BW296">
            <v>0</v>
          </cell>
          <cell r="BX296">
            <v>0</v>
          </cell>
          <cell r="BY296">
            <v>0</v>
          </cell>
          <cell r="BZ296">
            <v>0</v>
          </cell>
          <cell r="CA296">
            <v>0</v>
          </cell>
          <cell r="CB296">
            <v>7490</v>
          </cell>
          <cell r="CC296" t="str">
            <v>M6</v>
          </cell>
        </row>
        <row r="297">
          <cell r="B297" t="str">
            <v>12727 DE 2021</v>
          </cell>
          <cell r="C297">
            <v>40444002</v>
          </cell>
          <cell r="D297" t="str">
            <v>LUZ ASTRID DELGADO</v>
          </cell>
          <cell r="E297" t="str">
            <v>Contrato de Prestación de Servicios Profesionales</v>
          </cell>
          <cell r="F297" t="str">
            <v xml:space="preserve">EL CONTRATISTA SE COMPROMETE CON LA UNIVERSIDAD DE LOS LLANOS A PRESTAR LOS SERVICIOS COMO PROFESIONAL ESPECIALIZADO EN FORMA EFICIENTE Y EFICAZ APOYANDO A LA SUPERVISIÓN EN EL COMPONENTE FINANCIERO DEL PROYECTO DE INVESTIGACIÓN “IMPLEMENTACIÓN DE UNA RED DE INVESTIGACIÓN, DESARROLLO TECNOLÓGICO E INNOVACIÓN EN PATOLOGÍA DIGITAL (REDPAT) SOPORTADA POR TECNOLOGÍAS DE LA INDUSTRIA 4.0 EN EL META", APROBADO POR EL OCAD DEL FCTeI DEL SGR, MEDIANTE ACUERDO NO. 97 DE 2020, BAJO EL CÓDIGO BPIN 2019000100060. </v>
          </cell>
          <cell r="G297">
            <v>44321</v>
          </cell>
          <cell r="H297">
            <v>13250000</v>
          </cell>
          <cell r="I297" t="str">
            <v>Diez (10) meses</v>
          </cell>
          <cell r="J297">
            <v>44321</v>
          </cell>
          <cell r="K297">
            <v>44624</v>
          </cell>
          <cell r="L297" t="str">
            <v>NO APLICA</v>
          </cell>
          <cell r="M297">
            <v>11</v>
          </cell>
          <cell r="N297">
            <v>1148333</v>
          </cell>
          <cell r="O297">
            <v>44321</v>
          </cell>
          <cell r="P297">
            <v>44347</v>
          </cell>
          <cell r="Q297">
            <v>1325000</v>
          </cell>
          <cell r="R297">
            <v>44348</v>
          </cell>
          <cell r="S297">
            <v>44377</v>
          </cell>
          <cell r="T297">
            <v>1325000</v>
          </cell>
          <cell r="U297">
            <v>44378</v>
          </cell>
          <cell r="V297">
            <v>44408</v>
          </cell>
          <cell r="W297">
            <v>1325000</v>
          </cell>
          <cell r="X297">
            <v>44409</v>
          </cell>
          <cell r="Y297">
            <v>44439</v>
          </cell>
          <cell r="Z297">
            <v>1325000</v>
          </cell>
          <cell r="AA297">
            <v>44440</v>
          </cell>
          <cell r="AB297">
            <v>44469</v>
          </cell>
          <cell r="AC297">
            <v>1325000</v>
          </cell>
          <cell r="AD297">
            <v>44470</v>
          </cell>
          <cell r="AE297">
            <v>44500</v>
          </cell>
          <cell r="AF297">
            <v>1325000</v>
          </cell>
          <cell r="AG297">
            <v>44501</v>
          </cell>
          <cell r="AH297">
            <v>44530</v>
          </cell>
          <cell r="AI297">
            <v>1325000</v>
          </cell>
          <cell r="AJ297">
            <v>44531</v>
          </cell>
          <cell r="AK297">
            <v>44561</v>
          </cell>
          <cell r="AL297">
            <v>1325000</v>
          </cell>
          <cell r="AM297">
            <v>44562</v>
          </cell>
          <cell r="AN297">
            <v>44592</v>
          </cell>
          <cell r="AO297">
            <v>1325000</v>
          </cell>
          <cell r="AP297">
            <v>44593</v>
          </cell>
          <cell r="AQ297">
            <v>44620</v>
          </cell>
          <cell r="AR297">
            <v>176667</v>
          </cell>
          <cell r="AS297">
            <v>44621</v>
          </cell>
          <cell r="AT297">
            <v>44624</v>
          </cell>
          <cell r="AU297">
            <v>0</v>
          </cell>
          <cell r="AV297">
            <v>0</v>
          </cell>
          <cell r="AW297" t="str">
            <v>Facultad de Ciencias Básicas e Ingeniería</v>
          </cell>
          <cell r="AX297" t="str">
            <v xml:space="preserve">OMAR YESID BELTRÁN GUTIÉRREZ </v>
          </cell>
          <cell r="AY297" t="str">
            <v>Decano de la Facultad de Ciencias Básicas e Ingeniería</v>
          </cell>
          <cell r="AZ297">
            <v>737</v>
          </cell>
          <cell r="BA297">
            <v>44319.716504629629</v>
          </cell>
          <cell r="BB297">
            <v>13250000</v>
          </cell>
          <cell r="BC297">
            <v>2063</v>
          </cell>
          <cell r="BD297">
            <v>44321</v>
          </cell>
          <cell r="BE297">
            <v>13250000</v>
          </cell>
          <cell r="BF297" t="str">
            <v xml:space="preserve">NOTIFICADO </v>
          </cell>
          <cell r="BG297">
            <v>0</v>
          </cell>
          <cell r="BH297">
            <v>0</v>
          </cell>
          <cell r="BI297">
            <v>0</v>
          </cell>
          <cell r="BJ297">
            <v>0</v>
          </cell>
          <cell r="BK297">
            <v>0</v>
          </cell>
          <cell r="BL297">
            <v>0</v>
          </cell>
          <cell r="BM297">
            <v>0</v>
          </cell>
          <cell r="BN297">
            <v>0</v>
          </cell>
          <cell r="BO297">
            <v>0</v>
          </cell>
          <cell r="BP297">
            <v>0</v>
          </cell>
          <cell r="BQ297">
            <v>0</v>
          </cell>
          <cell r="BR297">
            <v>40444002</v>
          </cell>
          <cell r="BS297">
            <v>44321</v>
          </cell>
          <cell r="BT297">
            <v>838</v>
          </cell>
          <cell r="BU297" t="str">
            <v>5470237</v>
          </cell>
          <cell r="BV297">
            <v>0</v>
          </cell>
          <cell r="BW297">
            <v>0</v>
          </cell>
          <cell r="BX297">
            <v>0</v>
          </cell>
          <cell r="BY297">
            <v>0</v>
          </cell>
          <cell r="BZ297">
            <v>0</v>
          </cell>
          <cell r="CA297">
            <v>0</v>
          </cell>
          <cell r="CB297">
            <v>6920</v>
          </cell>
          <cell r="CC297" t="str">
            <v>M5</v>
          </cell>
        </row>
        <row r="298">
          <cell r="B298" t="str">
            <v>12728 DE 2021</v>
          </cell>
          <cell r="C298">
            <v>46365940</v>
          </cell>
          <cell r="D298" t="str">
            <v>LUZ MARINA PEREZ NARANJO</v>
          </cell>
          <cell r="E298" t="str">
            <v>Contrato de Prestación de Servicios Profesionales</v>
          </cell>
          <cell r="F298" t="str">
            <v>EL CONTRATISTA SE COMPROMETE CON LA UNIVERSIDAD A PRESTAR LOS SERVICIOS EN FORMA EFICIENTE Y EFICAZ COMO PROFESIONAL APOYANDO EL FORTALECIMIENTO DE LOS DIFERENTES PROCESOS DE INCLUSIÓN EN LA DIVISIÓN DE BIENESTAR UNIVERSITARIO.</v>
          </cell>
          <cell r="G298">
            <v>44326</v>
          </cell>
          <cell r="H298">
            <v>10516612</v>
          </cell>
          <cell r="I298" t="str">
            <v xml:space="preserve">Cuatro (04) meses </v>
          </cell>
          <cell r="J298">
            <v>44326</v>
          </cell>
          <cell r="K298">
            <v>44448</v>
          </cell>
          <cell r="L298" t="str">
            <v>NO APLICA</v>
          </cell>
          <cell r="M298">
            <v>5</v>
          </cell>
          <cell r="N298">
            <v>1840407</v>
          </cell>
          <cell r="O298">
            <v>44326</v>
          </cell>
          <cell r="P298">
            <v>44347</v>
          </cell>
          <cell r="Q298">
            <v>2629153</v>
          </cell>
          <cell r="R298">
            <v>44348</v>
          </cell>
          <cell r="S298">
            <v>44377</v>
          </cell>
          <cell r="T298">
            <v>2629153</v>
          </cell>
          <cell r="U298">
            <v>44378</v>
          </cell>
          <cell r="V298">
            <v>44408</v>
          </cell>
          <cell r="W298">
            <v>2629153</v>
          </cell>
          <cell r="X298">
            <v>44409</v>
          </cell>
          <cell r="Y298">
            <v>44439</v>
          </cell>
          <cell r="Z298">
            <v>788746</v>
          </cell>
          <cell r="AA298">
            <v>44440</v>
          </cell>
          <cell r="AB298">
            <v>44448</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t="str">
            <v>División de Bienestar Universitario</v>
          </cell>
          <cell r="AX298" t="str">
            <v>JUAN CARLOS PEÑA TIJO</v>
          </cell>
          <cell r="AY298" t="str">
            <v>Jefe de Oficina</v>
          </cell>
          <cell r="AZ298">
            <v>771</v>
          </cell>
          <cell r="BA298">
            <v>44326.741099537037</v>
          </cell>
          <cell r="BB298">
            <v>10516612</v>
          </cell>
          <cell r="BC298">
            <v>2096</v>
          </cell>
          <cell r="BD298">
            <v>44326</v>
          </cell>
          <cell r="BE298">
            <v>10516612</v>
          </cell>
          <cell r="BF298" t="str">
            <v xml:space="preserve">NOTIFICADO </v>
          </cell>
          <cell r="BG298">
            <v>0</v>
          </cell>
          <cell r="BH298">
            <v>0</v>
          </cell>
          <cell r="BI298">
            <v>0</v>
          </cell>
          <cell r="BJ298">
            <v>0</v>
          </cell>
          <cell r="BK298">
            <v>0</v>
          </cell>
          <cell r="BL298">
            <v>0</v>
          </cell>
          <cell r="BM298">
            <v>0</v>
          </cell>
          <cell r="BN298">
            <v>0</v>
          </cell>
          <cell r="BO298">
            <v>0</v>
          </cell>
          <cell r="BP298">
            <v>0</v>
          </cell>
          <cell r="BQ298">
            <v>0</v>
          </cell>
          <cell r="BR298">
            <v>46365940</v>
          </cell>
          <cell r="BS298">
            <v>44326</v>
          </cell>
          <cell r="BT298">
            <v>677</v>
          </cell>
          <cell r="BU298" t="str">
            <v>44105</v>
          </cell>
          <cell r="BV298">
            <v>0</v>
          </cell>
          <cell r="BW298">
            <v>0</v>
          </cell>
          <cell r="BX298">
            <v>0</v>
          </cell>
          <cell r="BY298">
            <v>0</v>
          </cell>
          <cell r="BZ298">
            <v>0</v>
          </cell>
          <cell r="CA298">
            <v>0</v>
          </cell>
          <cell r="CB298">
            <v>6910</v>
          </cell>
          <cell r="CC298" t="str">
            <v>M5</v>
          </cell>
        </row>
        <row r="299">
          <cell r="B299" t="str">
            <v>12729 DE 2021</v>
          </cell>
          <cell r="C299">
            <v>1010175446</v>
          </cell>
          <cell r="D299" t="str">
            <v>DIANA CAROLINA CARDENAS CORREDOR</v>
          </cell>
          <cell r="E299" t="str">
            <v>Contrato de Prestación de Servicios Profesionales</v>
          </cell>
          <cell r="F299" t="str">
            <v>EL CONTRATISTA SE COMPROMETE CON LA UNIVERSIDAD DE LOS LLANOS A PRESTAR LOS SERVICIOS PROFESIONALES ESPECIALIZADOS EN FORMA EFICIENTE Y EFICAZ EN LA ASESORÍA DE LOS DOCUMENTOS MAESTROS DE LA MAESTRÍA EN ENFERMERÍA</v>
          </cell>
          <cell r="G299">
            <v>44326</v>
          </cell>
          <cell r="H299">
            <v>12000000</v>
          </cell>
          <cell r="I299" t="str">
            <v>Tres (03) meses</v>
          </cell>
          <cell r="J299">
            <v>44326</v>
          </cell>
          <cell r="K299">
            <v>44417</v>
          </cell>
          <cell r="L299" t="str">
            <v>NO APLICA</v>
          </cell>
          <cell r="M299">
            <v>4</v>
          </cell>
          <cell r="N299">
            <v>2800000</v>
          </cell>
          <cell r="O299">
            <v>44326</v>
          </cell>
          <cell r="P299">
            <v>44347</v>
          </cell>
          <cell r="Q299">
            <v>4000000</v>
          </cell>
          <cell r="R299">
            <v>44348</v>
          </cell>
          <cell r="S299">
            <v>44377</v>
          </cell>
          <cell r="T299">
            <v>4000000</v>
          </cell>
          <cell r="U299">
            <v>44378</v>
          </cell>
          <cell r="V299">
            <v>44408</v>
          </cell>
          <cell r="W299">
            <v>1200000</v>
          </cell>
          <cell r="X299">
            <v>44409</v>
          </cell>
          <cell r="Y299">
            <v>44417</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t="str">
            <v>Facultad de Ciencias de la Salud</v>
          </cell>
          <cell r="AX299" t="str">
            <v>LUZ MIRYAM TOBÓN BORRERO</v>
          </cell>
          <cell r="AY299" t="str">
            <v>Decano de la Facultad de Ciencias de la Salud</v>
          </cell>
          <cell r="AZ299">
            <v>772</v>
          </cell>
          <cell r="BA299">
            <v>44326.741493055553</v>
          </cell>
          <cell r="BB299">
            <v>12000000</v>
          </cell>
          <cell r="BC299">
            <v>2097</v>
          </cell>
          <cell r="BD299">
            <v>44326</v>
          </cell>
          <cell r="BE299">
            <v>12000000</v>
          </cell>
          <cell r="BF299" t="str">
            <v xml:space="preserve">NOTIFICADO </v>
          </cell>
          <cell r="BG299">
            <v>0</v>
          </cell>
          <cell r="BH299">
            <v>0</v>
          </cell>
          <cell r="BI299">
            <v>0</v>
          </cell>
          <cell r="BJ299">
            <v>0</v>
          </cell>
          <cell r="BK299">
            <v>0</v>
          </cell>
          <cell r="BL299">
            <v>0</v>
          </cell>
          <cell r="BM299">
            <v>0</v>
          </cell>
          <cell r="BN299">
            <v>0</v>
          </cell>
          <cell r="BO299">
            <v>0</v>
          </cell>
          <cell r="BP299">
            <v>0</v>
          </cell>
          <cell r="BQ299">
            <v>0</v>
          </cell>
          <cell r="BR299">
            <v>1010175446</v>
          </cell>
          <cell r="BS299">
            <v>44326</v>
          </cell>
          <cell r="BT299">
            <v>436</v>
          </cell>
          <cell r="BU299" t="str">
            <v>55401. 55403</v>
          </cell>
          <cell r="BV299">
            <v>0</v>
          </cell>
          <cell r="BW299">
            <v>0</v>
          </cell>
          <cell r="BX299">
            <v>0</v>
          </cell>
          <cell r="BY299">
            <v>0</v>
          </cell>
          <cell r="BZ299">
            <v>0</v>
          </cell>
          <cell r="CA299">
            <v>0</v>
          </cell>
          <cell r="CB299">
            <v>7490</v>
          </cell>
          <cell r="CC299" t="str">
            <v>M6</v>
          </cell>
        </row>
        <row r="300">
          <cell r="B300" t="str">
            <v>12730 DE 2021</v>
          </cell>
          <cell r="C300">
            <v>1121830904</v>
          </cell>
          <cell r="D300" t="str">
            <v xml:space="preserve">MAIRA ALEJANDRA BECERRA GRAJALES </v>
          </cell>
          <cell r="E300" t="str">
            <v>Contrato de Prestación de Servicios</v>
          </cell>
          <cell r="F300" t="str">
            <v>EL CONTRATISTA SE COMPROMETE CON LA UNIVERSIDAD A PRESTAR LOS SERVICIOS COMO TÉCNICO EN FORMA EFICIENTE Y EFICAZ APOYANDO EL FORTALECIMIENTO DE LOS DIFERENTES PROCESOS ACADÉMICOS Y ADMINISTRATIVOS DE LOS PROGRAMAS DE POSGRADOS DE LA UNIVERSIDAD DE LOS LLANOS.</v>
          </cell>
          <cell r="G300">
            <v>44326</v>
          </cell>
          <cell r="H300">
            <v>5586951</v>
          </cell>
          <cell r="I300" t="str">
            <v>Tres (03) meses</v>
          </cell>
          <cell r="J300">
            <v>44326</v>
          </cell>
          <cell r="K300">
            <v>44417</v>
          </cell>
          <cell r="L300" t="str">
            <v>NO APLICA</v>
          </cell>
          <cell r="M300">
            <v>4</v>
          </cell>
          <cell r="N300">
            <v>1303622</v>
          </cell>
          <cell r="O300">
            <v>44326</v>
          </cell>
          <cell r="P300">
            <v>44347</v>
          </cell>
          <cell r="Q300">
            <v>1862317</v>
          </cell>
          <cell r="R300">
            <v>44348</v>
          </cell>
          <cell r="S300">
            <v>44377</v>
          </cell>
          <cell r="T300">
            <v>1862317</v>
          </cell>
          <cell r="U300">
            <v>44378</v>
          </cell>
          <cell r="V300">
            <v>44408</v>
          </cell>
          <cell r="W300">
            <v>558695</v>
          </cell>
          <cell r="X300">
            <v>44409</v>
          </cell>
          <cell r="Y300">
            <v>44417</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t="str">
            <v>Vicerrectoría Académica</v>
          </cell>
          <cell r="AX300" t="str">
            <v>WILMAR LEONARDO CRUZ ROMERO</v>
          </cell>
          <cell r="AY300" t="str">
            <v>Profesional Especializado</v>
          </cell>
          <cell r="AZ300">
            <v>773</v>
          </cell>
          <cell r="BA300">
            <v>44326.741886574076</v>
          </cell>
          <cell r="BB300">
            <v>5586951</v>
          </cell>
          <cell r="BC300">
            <v>2098</v>
          </cell>
          <cell r="BD300">
            <v>44326</v>
          </cell>
          <cell r="BE300">
            <v>5586951</v>
          </cell>
          <cell r="BF300" t="str">
            <v xml:space="preserve">NOTIFICADO </v>
          </cell>
          <cell r="BG300">
            <v>0</v>
          </cell>
          <cell r="BH300">
            <v>0</v>
          </cell>
          <cell r="BI300">
            <v>0</v>
          </cell>
          <cell r="BJ300">
            <v>0</v>
          </cell>
          <cell r="BK300">
            <v>0</v>
          </cell>
          <cell r="BL300">
            <v>0</v>
          </cell>
          <cell r="BM300">
            <v>0</v>
          </cell>
          <cell r="BN300">
            <v>0</v>
          </cell>
          <cell r="BO300">
            <v>0</v>
          </cell>
          <cell r="BP300">
            <v>0</v>
          </cell>
          <cell r="BQ300">
            <v>0</v>
          </cell>
          <cell r="BR300">
            <v>1121830904</v>
          </cell>
          <cell r="BS300">
            <v>44326</v>
          </cell>
          <cell r="BT300">
            <v>747</v>
          </cell>
          <cell r="BU300" t="str">
            <v>60201</v>
          </cell>
          <cell r="BV300">
            <v>0</v>
          </cell>
          <cell r="BW300">
            <v>0</v>
          </cell>
          <cell r="BX300">
            <v>0</v>
          </cell>
          <cell r="BY300">
            <v>0</v>
          </cell>
          <cell r="BZ300">
            <v>0</v>
          </cell>
          <cell r="CA300">
            <v>0</v>
          </cell>
          <cell r="CB300">
            <v>8299</v>
          </cell>
          <cell r="CC300" t="str">
            <v>M6</v>
          </cell>
        </row>
        <row r="301">
          <cell r="B301" t="str">
            <v>12731 DE 2021</v>
          </cell>
          <cell r="C301">
            <v>1121948087</v>
          </cell>
          <cell r="D301" t="str">
            <v>FRANCY DAYANA RODRIGUEZ GALLO</v>
          </cell>
          <cell r="E301" t="str">
            <v>Contrato de Prestación de Servicios Profesionales</v>
          </cell>
          <cell r="F301" t="str">
            <v>EL CONTRATISTA SE COMPROMETE CON LA UNIVERSIDAD DE LOS LLANOS A PRESTAR LOS SERVICIOS COMO PROFESIONAL EN FORMA EFICIENTE Y EFICAZ APOYANDO EL FORTALECIMIENTO DE LOS DIFERENTES PROCESOS DEL PROYECTO DE PROYECCIÓN SOCIAL “V CONGRESO TECNOLOGÍAS ABIERTAS”</v>
          </cell>
          <cell r="G301">
            <v>44327</v>
          </cell>
          <cell r="H301">
            <v>4400000</v>
          </cell>
          <cell r="I301" t="str">
            <v>Dos (02) meses</v>
          </cell>
          <cell r="J301">
            <v>44327</v>
          </cell>
          <cell r="K301">
            <v>44387</v>
          </cell>
          <cell r="L301" t="str">
            <v>NO APLICA</v>
          </cell>
          <cell r="M301">
            <v>3</v>
          </cell>
          <cell r="N301">
            <v>1466667</v>
          </cell>
          <cell r="O301">
            <v>44327</v>
          </cell>
          <cell r="P301">
            <v>44347</v>
          </cell>
          <cell r="Q301">
            <v>2200000</v>
          </cell>
          <cell r="R301">
            <v>44348</v>
          </cell>
          <cell r="S301">
            <v>44377</v>
          </cell>
          <cell r="T301">
            <v>733333</v>
          </cell>
          <cell r="U301">
            <v>44378</v>
          </cell>
          <cell r="V301">
            <v>44387</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t="str">
            <v>Dirección General de Proyección Social</v>
          </cell>
          <cell r="AX301" t="str">
            <v xml:space="preserve">OMAR YESID BELTRÁN GUTIÉRREZ </v>
          </cell>
          <cell r="AY301" t="str">
            <v>Decano de la Facultad de Ciencias Básicas e Ingeniería</v>
          </cell>
          <cell r="AZ301">
            <v>784</v>
          </cell>
          <cell r="BA301">
            <v>44327.723796296297</v>
          </cell>
          <cell r="BB301">
            <v>4400000</v>
          </cell>
          <cell r="BC301">
            <v>2106</v>
          </cell>
          <cell r="BD301">
            <v>44327</v>
          </cell>
          <cell r="BE301">
            <v>4400000</v>
          </cell>
          <cell r="BF301" t="str">
            <v xml:space="preserve">NOTIFICADO </v>
          </cell>
          <cell r="BG301">
            <v>0</v>
          </cell>
          <cell r="BH301">
            <v>0</v>
          </cell>
          <cell r="BI301">
            <v>0</v>
          </cell>
          <cell r="BJ301">
            <v>0</v>
          </cell>
          <cell r="BK301">
            <v>0</v>
          </cell>
          <cell r="BL301">
            <v>0</v>
          </cell>
          <cell r="BM301">
            <v>0</v>
          </cell>
          <cell r="BN301">
            <v>0</v>
          </cell>
          <cell r="BO301">
            <v>0</v>
          </cell>
          <cell r="BP301">
            <v>0</v>
          </cell>
          <cell r="BQ301">
            <v>0</v>
          </cell>
          <cell r="BR301">
            <v>1121948087</v>
          </cell>
          <cell r="BS301">
            <v>44327</v>
          </cell>
          <cell r="BT301">
            <v>759</v>
          </cell>
          <cell r="BU301" t="str">
            <v>50040</v>
          </cell>
          <cell r="BV301">
            <v>0</v>
          </cell>
          <cell r="BW301">
            <v>0</v>
          </cell>
          <cell r="BX301">
            <v>0</v>
          </cell>
          <cell r="BY301">
            <v>0</v>
          </cell>
          <cell r="BZ301">
            <v>0</v>
          </cell>
          <cell r="CA301">
            <v>0</v>
          </cell>
          <cell r="CB301">
            <v>8299</v>
          </cell>
          <cell r="CC301" t="str">
            <v>M6</v>
          </cell>
        </row>
        <row r="302">
          <cell r="B302" t="str">
            <v>12732 DE 2021</v>
          </cell>
          <cell r="C302">
            <v>1121931745</v>
          </cell>
          <cell r="D302" t="str">
            <v>LAURA MARCELA LANDAZABAL SUAREZ</v>
          </cell>
          <cell r="E302" t="str">
            <v>Contrato de Prestación de Servicios Profesionales</v>
          </cell>
          <cell r="F302" t="str">
            <v>EL CONTRATISTA SE COMPROMETE CON LA UNIVERSIDAD DE LOS LLANOS A PRESTAR LOS SERVICIOS COMO PROFESIONAL EN FORMA EFICIENTE Y EFICAZ APOYANDO EL DESARROLLO DE LA JORNADA DE CIENCIAS AMBIENTALES DE LA ORINOQUIA COLOMBIANA PERTENECIENTE AL INSTITUTO DE CIENCIAS AMBIENTALES DE LA ORINOQUIA COLOMBIANA.</v>
          </cell>
          <cell r="G302">
            <v>44328</v>
          </cell>
          <cell r="H302">
            <v>4381922</v>
          </cell>
          <cell r="I302" t="str">
            <v>Dos (02) meses</v>
          </cell>
          <cell r="J302">
            <v>44328</v>
          </cell>
          <cell r="K302">
            <v>44388</v>
          </cell>
          <cell r="L302" t="str">
            <v>NO APLICA</v>
          </cell>
          <cell r="M302">
            <v>3</v>
          </cell>
          <cell r="N302">
            <v>1387609</v>
          </cell>
          <cell r="O302">
            <v>44328</v>
          </cell>
          <cell r="P302">
            <v>44347</v>
          </cell>
          <cell r="Q302">
            <v>2190961</v>
          </cell>
          <cell r="R302">
            <v>44348</v>
          </cell>
          <cell r="S302">
            <v>44377</v>
          </cell>
          <cell r="T302">
            <v>803352</v>
          </cell>
          <cell r="U302">
            <v>44378</v>
          </cell>
          <cell r="V302">
            <v>44388</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t="str">
            <v>Facultad de Ciencias Básicas e Ingeniería</v>
          </cell>
          <cell r="AX302" t="str">
            <v xml:space="preserve">OMAR YESID BELTRÁN GUTIÉRREZ </v>
          </cell>
          <cell r="AY302" t="str">
            <v>Decano de la Facultad de Ciencias Básicas e Ingeniería</v>
          </cell>
          <cell r="AZ302">
            <v>791</v>
          </cell>
          <cell r="BA302">
            <v>44328.690925925926</v>
          </cell>
          <cell r="BB302">
            <v>4381922</v>
          </cell>
          <cell r="BC302">
            <v>2114</v>
          </cell>
          <cell r="BD302">
            <v>44328</v>
          </cell>
          <cell r="BE302">
            <v>4381922</v>
          </cell>
          <cell r="BF302" t="str">
            <v xml:space="preserve">NOTIFICADO </v>
          </cell>
          <cell r="BG302">
            <v>0</v>
          </cell>
          <cell r="BH302">
            <v>0</v>
          </cell>
          <cell r="BI302">
            <v>0</v>
          </cell>
          <cell r="BJ302">
            <v>0</v>
          </cell>
          <cell r="BK302">
            <v>0</v>
          </cell>
          <cell r="BL302">
            <v>0</v>
          </cell>
          <cell r="BM302">
            <v>0</v>
          </cell>
          <cell r="BN302">
            <v>0</v>
          </cell>
          <cell r="BO302">
            <v>0</v>
          </cell>
          <cell r="BP302">
            <v>0</v>
          </cell>
          <cell r="BQ302">
            <v>0</v>
          </cell>
          <cell r="BR302">
            <v>1121931745</v>
          </cell>
          <cell r="BS302">
            <v>44328</v>
          </cell>
          <cell r="BT302">
            <v>517</v>
          </cell>
          <cell r="BU302" t="str">
            <v>57504</v>
          </cell>
          <cell r="BV302">
            <v>0</v>
          </cell>
          <cell r="BW302">
            <v>0</v>
          </cell>
          <cell r="BX302">
            <v>0</v>
          </cell>
          <cell r="BY302">
            <v>0</v>
          </cell>
          <cell r="BZ302">
            <v>0</v>
          </cell>
          <cell r="CA302">
            <v>0</v>
          </cell>
          <cell r="CB302">
            <v>7210</v>
          </cell>
          <cell r="CC302" t="str">
            <v>M6</v>
          </cell>
        </row>
        <row r="303">
          <cell r="B303" t="str">
            <v>12733 DE 2021</v>
          </cell>
          <cell r="C303">
            <v>0</v>
          </cell>
          <cell r="D303" t="str">
            <v>ECOPETROL</v>
          </cell>
          <cell r="E303">
            <v>0</v>
          </cell>
          <cell r="F303">
            <v>0</v>
          </cell>
          <cell r="G303">
            <v>0</v>
          </cell>
          <cell r="H303">
            <v>0</v>
          </cell>
          <cell r="I303">
            <v>0</v>
          </cell>
          <cell r="J303">
            <v>0</v>
          </cell>
          <cell r="K303">
            <v>0</v>
          </cell>
          <cell r="L303" t="str">
            <v>NO APLICA</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t="e">
            <v>#N/A</v>
          </cell>
          <cell r="BB303" t="e">
            <v>#N/A</v>
          </cell>
          <cell r="BC303" t="e">
            <v>#N/A</v>
          </cell>
          <cell r="BD303" t="e">
            <v>#N/A</v>
          </cell>
          <cell r="BE303" t="e">
            <v>#N/A</v>
          </cell>
          <cell r="BF303" t="str">
            <v xml:space="preserve">NOTIFICADO </v>
          </cell>
          <cell r="BG303">
            <v>0</v>
          </cell>
          <cell r="BH303">
            <v>0</v>
          </cell>
          <cell r="BI303">
            <v>0</v>
          </cell>
          <cell r="BJ303">
            <v>0</v>
          </cell>
          <cell r="BK303">
            <v>0</v>
          </cell>
          <cell r="BL303">
            <v>0</v>
          </cell>
          <cell r="BM303">
            <v>0</v>
          </cell>
          <cell r="BN303">
            <v>0</v>
          </cell>
          <cell r="BO303">
            <v>0</v>
          </cell>
          <cell r="BP303">
            <v>0</v>
          </cell>
          <cell r="BQ303">
            <v>0</v>
          </cell>
          <cell r="BR303">
            <v>0</v>
          </cell>
          <cell r="BS303" t="e">
            <v>#N/A</v>
          </cell>
          <cell r="BT303" t="e">
            <v>#N/A</v>
          </cell>
          <cell r="BU303" t="e">
            <v>#N/A</v>
          </cell>
          <cell r="BV303">
            <v>0</v>
          </cell>
          <cell r="BW303">
            <v>0</v>
          </cell>
          <cell r="BX303">
            <v>0</v>
          </cell>
          <cell r="BY303">
            <v>0</v>
          </cell>
          <cell r="BZ303">
            <v>0</v>
          </cell>
          <cell r="CA303">
            <v>0</v>
          </cell>
          <cell r="CB303">
            <v>0</v>
          </cell>
          <cell r="CC303">
            <v>0</v>
          </cell>
        </row>
        <row r="304">
          <cell r="B304" t="str">
            <v>12734 DE 2021</v>
          </cell>
          <cell r="C304">
            <v>0</v>
          </cell>
          <cell r="D304" t="str">
            <v>ECOPETROL</v>
          </cell>
          <cell r="E304">
            <v>0</v>
          </cell>
          <cell r="F304">
            <v>0</v>
          </cell>
          <cell r="G304">
            <v>0</v>
          </cell>
          <cell r="H304">
            <v>0</v>
          </cell>
          <cell r="I304">
            <v>0</v>
          </cell>
          <cell r="J304">
            <v>0</v>
          </cell>
          <cell r="K304">
            <v>0</v>
          </cell>
          <cell r="L304" t="str">
            <v>NO APLICA</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t="e">
            <v>#N/A</v>
          </cell>
          <cell r="BA304" t="e">
            <v>#N/A</v>
          </cell>
          <cell r="BB304" t="e">
            <v>#N/A</v>
          </cell>
          <cell r="BC304" t="e">
            <v>#N/A</v>
          </cell>
          <cell r="BD304" t="e">
            <v>#N/A</v>
          </cell>
          <cell r="BE304" t="e">
            <v>#N/A</v>
          </cell>
          <cell r="BF304" t="str">
            <v xml:space="preserve">NOTIFICADO </v>
          </cell>
          <cell r="BG304">
            <v>0</v>
          </cell>
          <cell r="BH304">
            <v>0</v>
          </cell>
          <cell r="BI304">
            <v>0</v>
          </cell>
          <cell r="BJ304">
            <v>0</v>
          </cell>
          <cell r="BK304">
            <v>0</v>
          </cell>
          <cell r="BL304">
            <v>0</v>
          </cell>
          <cell r="BM304">
            <v>0</v>
          </cell>
          <cell r="BN304">
            <v>0</v>
          </cell>
          <cell r="BO304">
            <v>0</v>
          </cell>
          <cell r="BP304">
            <v>0</v>
          </cell>
          <cell r="BQ304">
            <v>0</v>
          </cell>
          <cell r="BR304">
            <v>0</v>
          </cell>
          <cell r="BS304" t="e">
            <v>#N/A</v>
          </cell>
          <cell r="BT304" t="e">
            <v>#N/A</v>
          </cell>
          <cell r="BU304" t="e">
            <v>#N/A</v>
          </cell>
          <cell r="BV304">
            <v>0</v>
          </cell>
          <cell r="BW304">
            <v>0</v>
          </cell>
          <cell r="BX304">
            <v>0</v>
          </cell>
          <cell r="BY304">
            <v>0</v>
          </cell>
          <cell r="BZ304">
            <v>0</v>
          </cell>
          <cell r="CA304">
            <v>0</v>
          </cell>
          <cell r="CB304">
            <v>0</v>
          </cell>
          <cell r="CC304">
            <v>0</v>
          </cell>
        </row>
        <row r="305">
          <cell r="B305" t="str">
            <v>12735 DE 2021</v>
          </cell>
          <cell r="C305">
            <v>0</v>
          </cell>
          <cell r="D305" t="str">
            <v>ECOPETROL</v>
          </cell>
          <cell r="E305">
            <v>0</v>
          </cell>
          <cell r="F305">
            <v>0</v>
          </cell>
          <cell r="G305">
            <v>0</v>
          </cell>
          <cell r="H305">
            <v>0</v>
          </cell>
          <cell r="I305">
            <v>0</v>
          </cell>
          <cell r="J305">
            <v>0</v>
          </cell>
          <cell r="K305">
            <v>0</v>
          </cell>
          <cell r="L305" t="str">
            <v>NO APLICA</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t="e">
            <v>#N/A</v>
          </cell>
          <cell r="BA305" t="e">
            <v>#N/A</v>
          </cell>
          <cell r="BB305" t="e">
            <v>#N/A</v>
          </cell>
          <cell r="BC305" t="e">
            <v>#N/A</v>
          </cell>
          <cell r="BD305" t="e">
            <v>#N/A</v>
          </cell>
          <cell r="BE305" t="e">
            <v>#N/A</v>
          </cell>
          <cell r="BF305" t="str">
            <v xml:space="preserve">NOTIFICADO </v>
          </cell>
          <cell r="BG305">
            <v>0</v>
          </cell>
          <cell r="BH305">
            <v>0</v>
          </cell>
          <cell r="BI305">
            <v>0</v>
          </cell>
          <cell r="BJ305">
            <v>0</v>
          </cell>
          <cell r="BK305">
            <v>0</v>
          </cell>
          <cell r="BL305">
            <v>0</v>
          </cell>
          <cell r="BM305">
            <v>0</v>
          </cell>
          <cell r="BN305">
            <v>0</v>
          </cell>
          <cell r="BO305">
            <v>0</v>
          </cell>
          <cell r="BP305">
            <v>0</v>
          </cell>
          <cell r="BQ305">
            <v>0</v>
          </cell>
          <cell r="BR305">
            <v>0</v>
          </cell>
          <cell r="BS305" t="e">
            <v>#N/A</v>
          </cell>
          <cell r="BT305" t="e">
            <v>#N/A</v>
          </cell>
          <cell r="BU305" t="e">
            <v>#N/A</v>
          </cell>
          <cell r="BV305">
            <v>0</v>
          </cell>
          <cell r="BW305">
            <v>0</v>
          </cell>
          <cell r="BX305">
            <v>0</v>
          </cell>
          <cell r="BY305">
            <v>0</v>
          </cell>
          <cell r="BZ305">
            <v>0</v>
          </cell>
          <cell r="CA305">
            <v>0</v>
          </cell>
          <cell r="CB305">
            <v>0</v>
          </cell>
          <cell r="CC305">
            <v>0</v>
          </cell>
        </row>
        <row r="306">
          <cell r="B306" t="str">
            <v>12736 DE 2021</v>
          </cell>
          <cell r="C306">
            <v>0</v>
          </cell>
          <cell r="D306" t="str">
            <v>ECOPETROL</v>
          </cell>
          <cell r="E306">
            <v>0</v>
          </cell>
          <cell r="F306">
            <v>0</v>
          </cell>
          <cell r="G306">
            <v>0</v>
          </cell>
          <cell r="H306">
            <v>0</v>
          </cell>
          <cell r="I306">
            <v>0</v>
          </cell>
          <cell r="J306">
            <v>0</v>
          </cell>
          <cell r="K306">
            <v>0</v>
          </cell>
          <cell r="L306" t="str">
            <v>NO APLICA</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t="e">
            <v>#N/A</v>
          </cell>
          <cell r="BA306" t="e">
            <v>#N/A</v>
          </cell>
          <cell r="BB306" t="e">
            <v>#N/A</v>
          </cell>
          <cell r="BC306" t="e">
            <v>#N/A</v>
          </cell>
          <cell r="BD306" t="e">
            <v>#N/A</v>
          </cell>
          <cell r="BE306" t="e">
            <v>#N/A</v>
          </cell>
          <cell r="BF306" t="str">
            <v xml:space="preserve">NOTIFICADO </v>
          </cell>
          <cell r="BG306">
            <v>0</v>
          </cell>
          <cell r="BH306">
            <v>0</v>
          </cell>
          <cell r="BI306">
            <v>0</v>
          </cell>
          <cell r="BJ306">
            <v>0</v>
          </cell>
          <cell r="BK306">
            <v>0</v>
          </cell>
          <cell r="BL306">
            <v>0</v>
          </cell>
          <cell r="BM306">
            <v>0</v>
          </cell>
          <cell r="BN306">
            <v>0</v>
          </cell>
          <cell r="BO306">
            <v>0</v>
          </cell>
          <cell r="BP306">
            <v>0</v>
          </cell>
          <cell r="BQ306">
            <v>0</v>
          </cell>
          <cell r="BR306">
            <v>0</v>
          </cell>
          <cell r="BS306" t="e">
            <v>#N/A</v>
          </cell>
          <cell r="BT306" t="e">
            <v>#N/A</v>
          </cell>
          <cell r="BU306" t="e">
            <v>#N/A</v>
          </cell>
          <cell r="BV306">
            <v>0</v>
          </cell>
          <cell r="BW306">
            <v>0</v>
          </cell>
          <cell r="BX306">
            <v>0</v>
          </cell>
          <cell r="BY306">
            <v>0</v>
          </cell>
          <cell r="BZ306">
            <v>0</v>
          </cell>
          <cell r="CA306">
            <v>0</v>
          </cell>
          <cell r="CB306">
            <v>0</v>
          </cell>
          <cell r="CC306">
            <v>0</v>
          </cell>
        </row>
        <row r="307">
          <cell r="B307" t="str">
            <v>12737 DE 2021</v>
          </cell>
          <cell r="C307">
            <v>0</v>
          </cell>
          <cell r="D307" t="str">
            <v>ECOPETROL</v>
          </cell>
          <cell r="E307">
            <v>0</v>
          </cell>
          <cell r="F307">
            <v>0</v>
          </cell>
          <cell r="G307">
            <v>0</v>
          </cell>
          <cell r="H307">
            <v>0</v>
          </cell>
          <cell r="I307">
            <v>0</v>
          </cell>
          <cell r="J307">
            <v>0</v>
          </cell>
          <cell r="K307">
            <v>0</v>
          </cell>
          <cell r="L307" t="str">
            <v>NO APLICA</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t="e">
            <v>#N/A</v>
          </cell>
          <cell r="BA307" t="e">
            <v>#N/A</v>
          </cell>
          <cell r="BB307" t="e">
            <v>#N/A</v>
          </cell>
          <cell r="BC307" t="e">
            <v>#N/A</v>
          </cell>
          <cell r="BD307" t="e">
            <v>#N/A</v>
          </cell>
          <cell r="BE307" t="e">
            <v>#N/A</v>
          </cell>
          <cell r="BF307" t="str">
            <v xml:space="preserve">NOTIFICADO </v>
          </cell>
          <cell r="BG307">
            <v>0</v>
          </cell>
          <cell r="BH307">
            <v>0</v>
          </cell>
          <cell r="BI307">
            <v>0</v>
          </cell>
          <cell r="BJ307">
            <v>0</v>
          </cell>
          <cell r="BK307">
            <v>0</v>
          </cell>
          <cell r="BL307">
            <v>0</v>
          </cell>
          <cell r="BM307">
            <v>0</v>
          </cell>
          <cell r="BN307">
            <v>0</v>
          </cell>
          <cell r="BO307">
            <v>0</v>
          </cell>
          <cell r="BP307">
            <v>0</v>
          </cell>
          <cell r="BQ307">
            <v>0</v>
          </cell>
          <cell r="BR307">
            <v>0</v>
          </cell>
          <cell r="BS307" t="e">
            <v>#N/A</v>
          </cell>
          <cell r="BT307" t="e">
            <v>#N/A</v>
          </cell>
          <cell r="BU307" t="e">
            <v>#N/A</v>
          </cell>
          <cell r="BV307">
            <v>0</v>
          </cell>
          <cell r="BW307">
            <v>0</v>
          </cell>
          <cell r="BX307">
            <v>0</v>
          </cell>
          <cell r="BY307">
            <v>0</v>
          </cell>
          <cell r="BZ307">
            <v>0</v>
          </cell>
          <cell r="CA307">
            <v>0</v>
          </cell>
          <cell r="CB307">
            <v>0</v>
          </cell>
          <cell r="CC307">
            <v>0</v>
          </cell>
        </row>
        <row r="308">
          <cell r="B308" t="str">
            <v>12738 DE 2021</v>
          </cell>
          <cell r="C308">
            <v>0</v>
          </cell>
          <cell r="D308" t="str">
            <v>ECOPETROL</v>
          </cell>
          <cell r="E308">
            <v>0</v>
          </cell>
          <cell r="F308">
            <v>0</v>
          </cell>
          <cell r="G308">
            <v>0</v>
          </cell>
          <cell r="H308">
            <v>0</v>
          </cell>
          <cell r="I308">
            <v>0</v>
          </cell>
          <cell r="J308">
            <v>0</v>
          </cell>
          <cell r="K308">
            <v>0</v>
          </cell>
          <cell r="L308" t="str">
            <v>NO APLICA</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t="e">
            <v>#N/A</v>
          </cell>
          <cell r="BA308" t="e">
            <v>#N/A</v>
          </cell>
          <cell r="BB308" t="e">
            <v>#N/A</v>
          </cell>
          <cell r="BC308" t="e">
            <v>#N/A</v>
          </cell>
          <cell r="BD308" t="e">
            <v>#N/A</v>
          </cell>
          <cell r="BE308" t="e">
            <v>#N/A</v>
          </cell>
          <cell r="BF308" t="str">
            <v xml:space="preserve">NOTIFICADO </v>
          </cell>
          <cell r="BG308">
            <v>0</v>
          </cell>
          <cell r="BH308">
            <v>0</v>
          </cell>
          <cell r="BI308">
            <v>0</v>
          </cell>
          <cell r="BJ308">
            <v>0</v>
          </cell>
          <cell r="BK308">
            <v>0</v>
          </cell>
          <cell r="BL308">
            <v>0</v>
          </cell>
          <cell r="BM308">
            <v>0</v>
          </cell>
          <cell r="BN308">
            <v>0</v>
          </cell>
          <cell r="BO308">
            <v>0</v>
          </cell>
          <cell r="BP308">
            <v>0</v>
          </cell>
          <cell r="BQ308">
            <v>0</v>
          </cell>
          <cell r="BR308">
            <v>0</v>
          </cell>
          <cell r="BS308" t="e">
            <v>#N/A</v>
          </cell>
          <cell r="BT308" t="e">
            <v>#N/A</v>
          </cell>
          <cell r="BU308" t="e">
            <v>#N/A</v>
          </cell>
          <cell r="BV308">
            <v>0</v>
          </cell>
          <cell r="BW308">
            <v>0</v>
          </cell>
          <cell r="BX308">
            <v>0</v>
          </cell>
          <cell r="BY308">
            <v>0</v>
          </cell>
          <cell r="BZ308">
            <v>0</v>
          </cell>
          <cell r="CA308">
            <v>0</v>
          </cell>
          <cell r="CB308">
            <v>0</v>
          </cell>
          <cell r="CC308">
            <v>0</v>
          </cell>
        </row>
        <row r="309">
          <cell r="B309" t="str">
            <v>12739 DE 2021</v>
          </cell>
          <cell r="C309">
            <v>0</v>
          </cell>
          <cell r="D309" t="str">
            <v>ECOPETROL</v>
          </cell>
          <cell r="E309">
            <v>0</v>
          </cell>
          <cell r="F309">
            <v>0</v>
          </cell>
          <cell r="G309">
            <v>0</v>
          </cell>
          <cell r="H309">
            <v>0</v>
          </cell>
          <cell r="I309">
            <v>0</v>
          </cell>
          <cell r="J309">
            <v>0</v>
          </cell>
          <cell r="K309">
            <v>0</v>
          </cell>
          <cell r="L309" t="str">
            <v>NO APLICA</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t="e">
            <v>#N/A</v>
          </cell>
          <cell r="BA309" t="e">
            <v>#N/A</v>
          </cell>
          <cell r="BB309" t="e">
            <v>#N/A</v>
          </cell>
          <cell r="BC309" t="e">
            <v>#N/A</v>
          </cell>
          <cell r="BD309" t="e">
            <v>#N/A</v>
          </cell>
          <cell r="BE309" t="e">
            <v>#N/A</v>
          </cell>
          <cell r="BF309" t="str">
            <v xml:space="preserve">NOTIFICADO </v>
          </cell>
          <cell r="BG309">
            <v>0</v>
          </cell>
          <cell r="BH309">
            <v>0</v>
          </cell>
          <cell r="BI309">
            <v>0</v>
          </cell>
          <cell r="BJ309">
            <v>0</v>
          </cell>
          <cell r="BK309">
            <v>0</v>
          </cell>
          <cell r="BL309">
            <v>0</v>
          </cell>
          <cell r="BM309">
            <v>0</v>
          </cell>
          <cell r="BN309">
            <v>0</v>
          </cell>
          <cell r="BO309">
            <v>0</v>
          </cell>
          <cell r="BP309">
            <v>0</v>
          </cell>
          <cell r="BQ309">
            <v>0</v>
          </cell>
          <cell r="BR309">
            <v>0</v>
          </cell>
          <cell r="BS309" t="e">
            <v>#N/A</v>
          </cell>
          <cell r="BT309" t="e">
            <v>#N/A</v>
          </cell>
          <cell r="BU309" t="e">
            <v>#N/A</v>
          </cell>
          <cell r="BV309">
            <v>0</v>
          </cell>
          <cell r="BW309">
            <v>0</v>
          </cell>
          <cell r="BX309">
            <v>0</v>
          </cell>
          <cell r="BY309">
            <v>0</v>
          </cell>
          <cell r="BZ309">
            <v>0</v>
          </cell>
          <cell r="CA309">
            <v>0</v>
          </cell>
          <cell r="CB309">
            <v>0</v>
          </cell>
          <cell r="CC309">
            <v>0</v>
          </cell>
        </row>
        <row r="310">
          <cell r="B310" t="str">
            <v>12740 DE 2021</v>
          </cell>
          <cell r="C310">
            <v>0</v>
          </cell>
          <cell r="D310" t="str">
            <v>No. Libre</v>
          </cell>
          <cell r="E310">
            <v>0</v>
          </cell>
          <cell r="F310">
            <v>0</v>
          </cell>
          <cell r="G310">
            <v>0</v>
          </cell>
          <cell r="H310">
            <v>0</v>
          </cell>
          <cell r="I310">
            <v>0</v>
          </cell>
          <cell r="J310">
            <v>0</v>
          </cell>
          <cell r="K310">
            <v>0</v>
          </cell>
          <cell r="L310" t="str">
            <v>NO APLICA</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t="e">
            <v>#N/A</v>
          </cell>
          <cell r="BA310" t="e">
            <v>#N/A</v>
          </cell>
          <cell r="BB310" t="e">
            <v>#N/A</v>
          </cell>
          <cell r="BC310" t="e">
            <v>#N/A</v>
          </cell>
          <cell r="BD310" t="e">
            <v>#N/A</v>
          </cell>
          <cell r="BE310" t="e">
            <v>#N/A</v>
          </cell>
          <cell r="BF310" t="str">
            <v xml:space="preserve">NOTIFICADO </v>
          </cell>
          <cell r="BG310">
            <v>0</v>
          </cell>
          <cell r="BH310">
            <v>0</v>
          </cell>
          <cell r="BI310">
            <v>0</v>
          </cell>
          <cell r="BJ310">
            <v>0</v>
          </cell>
          <cell r="BK310">
            <v>0</v>
          </cell>
          <cell r="BL310">
            <v>0</v>
          </cell>
          <cell r="BM310">
            <v>0</v>
          </cell>
          <cell r="BN310">
            <v>0</v>
          </cell>
          <cell r="BO310">
            <v>0</v>
          </cell>
          <cell r="BP310">
            <v>0</v>
          </cell>
          <cell r="BQ310">
            <v>0</v>
          </cell>
          <cell r="BR310">
            <v>0</v>
          </cell>
          <cell r="BS310" t="e">
            <v>#N/A</v>
          </cell>
          <cell r="BT310" t="e">
            <v>#N/A</v>
          </cell>
          <cell r="BU310" t="e">
            <v>#N/A</v>
          </cell>
          <cell r="BV310">
            <v>0</v>
          </cell>
          <cell r="BW310">
            <v>0</v>
          </cell>
          <cell r="BX310">
            <v>0</v>
          </cell>
          <cell r="BY310">
            <v>0</v>
          </cell>
          <cell r="BZ310">
            <v>0</v>
          </cell>
          <cell r="CA310">
            <v>0</v>
          </cell>
          <cell r="CB310">
            <v>0</v>
          </cell>
          <cell r="CC310">
            <v>0</v>
          </cell>
        </row>
        <row r="311">
          <cell r="B311" t="str">
            <v>12741 DE 2021</v>
          </cell>
          <cell r="C311">
            <v>7161806</v>
          </cell>
          <cell r="D311" t="str">
            <v>NEVARDO LOPEZ MEDINA</v>
          </cell>
          <cell r="E311" t="str">
            <v>Contrato de Prestación de Servicios Profesionales</v>
          </cell>
          <cell r="F311" t="str">
            <v>EL CONTRATISTA SE COMPROMETE CON LA UNIVERSIDAD DE LOS LLANOS A PRESTAR LOS SERVICIOS COMO PROFESIONAL EN FORMA EFICIENTE Y EFICAZ APOYANDO EN EL AJUSTE DEL DOCUMENTO DE CONDICIONES DE CALIDAD PARA LA CREACIÓN DEL PROGRAMA DE ESPECIALIZACIÓN EN GESTIÓN HUMANA DE LA FACULTAD DE CIENCIAS ECONÓMICAS</v>
          </cell>
          <cell r="G311">
            <v>44329</v>
          </cell>
          <cell r="H311">
            <v>3000000</v>
          </cell>
          <cell r="I311" t="str">
            <v xml:space="preserve">Un (01) mes </v>
          </cell>
          <cell r="J311">
            <v>44329</v>
          </cell>
          <cell r="K311">
            <v>44359</v>
          </cell>
          <cell r="L311" t="str">
            <v>NO APLICA</v>
          </cell>
          <cell r="M311">
            <v>2</v>
          </cell>
          <cell r="N311">
            <v>1800000</v>
          </cell>
          <cell r="O311">
            <v>44329</v>
          </cell>
          <cell r="P311">
            <v>44347</v>
          </cell>
          <cell r="Q311">
            <v>1200000</v>
          </cell>
          <cell r="R311">
            <v>44348</v>
          </cell>
          <cell r="S311">
            <v>44359</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t="str">
            <v>Facultad de Ciencias Económicas</v>
          </cell>
          <cell r="AX311" t="str">
            <v>ERNESTO LEONEL CHAVEZ HERNANDEZ</v>
          </cell>
          <cell r="AY311" t="str">
            <v>En Funciones de Decano de la Facultad de Ciencias Económicas</v>
          </cell>
          <cell r="AZ311">
            <v>806</v>
          </cell>
          <cell r="BA311">
            <v>44329.755115740743</v>
          </cell>
          <cell r="BB311">
            <v>3000000</v>
          </cell>
          <cell r="BC311">
            <v>2164</v>
          </cell>
          <cell r="BD311">
            <v>44329</v>
          </cell>
          <cell r="BE311">
            <v>3000000</v>
          </cell>
          <cell r="BF311" t="str">
            <v xml:space="preserve">NOTIFICADO </v>
          </cell>
          <cell r="BG311">
            <v>0</v>
          </cell>
          <cell r="BH311">
            <v>0</v>
          </cell>
          <cell r="BI311">
            <v>0</v>
          </cell>
          <cell r="BJ311">
            <v>0</v>
          </cell>
          <cell r="BK311">
            <v>0</v>
          </cell>
          <cell r="BL311">
            <v>0</v>
          </cell>
          <cell r="BM311">
            <v>0</v>
          </cell>
          <cell r="BN311">
            <v>0</v>
          </cell>
          <cell r="BO311">
            <v>0</v>
          </cell>
          <cell r="BP311">
            <v>0</v>
          </cell>
          <cell r="BQ311">
            <v>0</v>
          </cell>
          <cell r="BR311">
            <v>7161806</v>
          </cell>
          <cell r="BS311">
            <v>44329</v>
          </cell>
          <cell r="BT311">
            <v>490</v>
          </cell>
          <cell r="BU311" t="str">
            <v>58404</v>
          </cell>
          <cell r="BV311">
            <v>0</v>
          </cell>
          <cell r="BW311">
            <v>0</v>
          </cell>
          <cell r="BX311">
            <v>0</v>
          </cell>
          <cell r="BY311">
            <v>0</v>
          </cell>
          <cell r="BZ311">
            <v>0</v>
          </cell>
          <cell r="CA311">
            <v>0</v>
          </cell>
          <cell r="CB311">
            <v>7020</v>
          </cell>
          <cell r="CC311" t="str">
            <v>M5</v>
          </cell>
        </row>
        <row r="312">
          <cell r="B312" t="str">
            <v>12742 DE 2021</v>
          </cell>
          <cell r="C312">
            <v>1119887768</v>
          </cell>
          <cell r="D312" t="str">
            <v>ANDRES DAVID NOVOA PULIDO</v>
          </cell>
          <cell r="E312" t="str">
            <v>Contrato de Prestación de Servicios</v>
          </cell>
          <cell r="F312" t="str">
            <v xml:space="preserve">EL CONTRATISTA SE COMPROMETE CON LA UNIVERSIDAD DE LOS LLANOS A PRESTAR LOS SERVICIOS COMO TÉCNICO EN FORMA EFICIENTE Y EFICAZ APOYANDO EL FORTALECIMIENTO DEL PROCESO DE COMUNICACIÓN INSTITUCIONAL EN LA SECRETARÍA GENERAL. </v>
          </cell>
          <cell r="G312">
            <v>44329</v>
          </cell>
          <cell r="H312">
            <v>14847413</v>
          </cell>
          <cell r="I312" t="str">
            <v>Siete (07) meses y cuatro (04) días calendario</v>
          </cell>
          <cell r="J312">
            <v>44329</v>
          </cell>
          <cell r="K312">
            <v>44546</v>
          </cell>
          <cell r="L312" t="str">
            <v>NO APLICA</v>
          </cell>
          <cell r="M312">
            <v>8</v>
          </cell>
          <cell r="N312">
            <v>1248848</v>
          </cell>
          <cell r="O312">
            <v>44329</v>
          </cell>
          <cell r="P312">
            <v>44347</v>
          </cell>
          <cell r="Q312">
            <v>2081413</v>
          </cell>
          <cell r="R312">
            <v>44348</v>
          </cell>
          <cell r="S312">
            <v>44377</v>
          </cell>
          <cell r="T312">
            <v>2081413</v>
          </cell>
          <cell r="U312">
            <v>44378</v>
          </cell>
          <cell r="V312">
            <v>44408</v>
          </cell>
          <cell r="W312">
            <v>2081413</v>
          </cell>
          <cell r="X312">
            <v>44409</v>
          </cell>
          <cell r="Y312">
            <v>44439</v>
          </cell>
          <cell r="Z312">
            <v>2081413</v>
          </cell>
          <cell r="AA312">
            <v>44440</v>
          </cell>
          <cell r="AB312">
            <v>44469</v>
          </cell>
          <cell r="AC312">
            <v>2081413</v>
          </cell>
          <cell r="AD312">
            <v>44470</v>
          </cell>
          <cell r="AE312">
            <v>44500</v>
          </cell>
          <cell r="AF312">
            <v>2081413</v>
          </cell>
          <cell r="AG312">
            <v>44501</v>
          </cell>
          <cell r="AH312">
            <v>44530</v>
          </cell>
          <cell r="AI312">
            <v>1110087</v>
          </cell>
          <cell r="AJ312">
            <v>44531</v>
          </cell>
          <cell r="AK312">
            <v>44546</v>
          </cell>
          <cell r="AL312">
            <v>0</v>
          </cell>
          <cell r="AM312">
            <v>0</v>
          </cell>
          <cell r="AN312">
            <v>0</v>
          </cell>
          <cell r="AO312">
            <v>0</v>
          </cell>
          <cell r="AP312">
            <v>0</v>
          </cell>
          <cell r="AQ312">
            <v>0</v>
          </cell>
          <cell r="AR312">
            <v>0</v>
          </cell>
          <cell r="AS312">
            <v>0</v>
          </cell>
          <cell r="AT312">
            <v>0</v>
          </cell>
          <cell r="AU312">
            <v>0</v>
          </cell>
          <cell r="AV312">
            <v>0</v>
          </cell>
          <cell r="AW312" t="str">
            <v>Secretaria General</v>
          </cell>
          <cell r="AX312" t="str">
            <v>DEIVER GIOVANNY QUINTERO REYES</v>
          </cell>
          <cell r="AY312" t="str">
            <v>Secretario General</v>
          </cell>
          <cell r="AZ312">
            <v>807</v>
          </cell>
          <cell r="BA312">
            <v>44329.75613425926</v>
          </cell>
          <cell r="BB312">
            <v>29694826</v>
          </cell>
          <cell r="BC312">
            <v>2165</v>
          </cell>
          <cell r="BD312">
            <v>44329</v>
          </cell>
          <cell r="BE312">
            <v>14847413</v>
          </cell>
          <cell r="BF312" t="str">
            <v xml:space="preserve">NOTIFICADO </v>
          </cell>
          <cell r="BG312">
            <v>0</v>
          </cell>
          <cell r="BH312">
            <v>0</v>
          </cell>
          <cell r="BI312">
            <v>0</v>
          </cell>
          <cell r="BJ312">
            <v>0</v>
          </cell>
          <cell r="BK312">
            <v>0</v>
          </cell>
          <cell r="BL312">
            <v>0</v>
          </cell>
          <cell r="BM312">
            <v>0</v>
          </cell>
          <cell r="BN312">
            <v>0</v>
          </cell>
          <cell r="BO312">
            <v>0</v>
          </cell>
          <cell r="BP312">
            <v>0</v>
          </cell>
          <cell r="BQ312">
            <v>0</v>
          </cell>
          <cell r="BR312">
            <v>1119887768</v>
          </cell>
          <cell r="BS312">
            <v>44329</v>
          </cell>
          <cell r="BT312">
            <v>757</v>
          </cell>
          <cell r="BU312" t="str">
            <v>40052</v>
          </cell>
          <cell r="BV312">
            <v>0</v>
          </cell>
          <cell r="BW312">
            <v>0</v>
          </cell>
          <cell r="BX312">
            <v>0</v>
          </cell>
          <cell r="BY312">
            <v>0</v>
          </cell>
          <cell r="BZ312">
            <v>0</v>
          </cell>
          <cell r="CA312">
            <v>0</v>
          </cell>
          <cell r="CB312">
            <v>7490</v>
          </cell>
          <cell r="CC312" t="str">
            <v>M6</v>
          </cell>
        </row>
        <row r="313">
          <cell r="B313" t="str">
            <v>12743 DE 2021</v>
          </cell>
          <cell r="C313">
            <v>86014098</v>
          </cell>
          <cell r="D313" t="str">
            <v>DUMAR ALCIDES PARRA FANDIÑO</v>
          </cell>
          <cell r="E313" t="str">
            <v>Contrato de Prestación de Servicios</v>
          </cell>
          <cell r="F313" t="str">
            <v>EL CONTRATISTA SE COMPROMETE CON LA UNIVERSIDAD DE LOS LLANOS A PRESTAR LOS SERVICIOS COMO TÉCNICO EN FORMA EFICIENTE Y EFICAZ APOYANDO EL FORTALECIMIENTO DEL PROCESO DE COMUNICACIÓN INSTITUCIONAL EN LA SECRETARÍA GENERAL.</v>
          </cell>
          <cell r="G313">
            <v>44330</v>
          </cell>
          <cell r="H313">
            <v>14778032</v>
          </cell>
          <cell r="I313" t="str">
            <v>Siete (07) meses y tres (03) días calendario</v>
          </cell>
          <cell r="J313">
            <v>44330</v>
          </cell>
          <cell r="K313">
            <v>44546</v>
          </cell>
          <cell r="L313" t="str">
            <v>NO APLICA</v>
          </cell>
          <cell r="M313">
            <v>8</v>
          </cell>
          <cell r="N313">
            <v>1179467</v>
          </cell>
          <cell r="O313">
            <v>44330</v>
          </cell>
          <cell r="P313">
            <v>44347</v>
          </cell>
          <cell r="Q313">
            <v>2081413</v>
          </cell>
          <cell r="R313">
            <v>44348</v>
          </cell>
          <cell r="S313">
            <v>44377</v>
          </cell>
          <cell r="T313">
            <v>2081413</v>
          </cell>
          <cell r="U313">
            <v>44378</v>
          </cell>
          <cell r="V313">
            <v>44408</v>
          </cell>
          <cell r="W313">
            <v>2081413</v>
          </cell>
          <cell r="X313">
            <v>44409</v>
          </cell>
          <cell r="Y313">
            <v>44439</v>
          </cell>
          <cell r="Z313">
            <v>2081413</v>
          </cell>
          <cell r="AA313">
            <v>44440</v>
          </cell>
          <cell r="AB313">
            <v>44469</v>
          </cell>
          <cell r="AC313">
            <v>2081413</v>
          </cell>
          <cell r="AD313">
            <v>44470</v>
          </cell>
          <cell r="AE313">
            <v>44500</v>
          </cell>
          <cell r="AF313">
            <v>2081413</v>
          </cell>
          <cell r="AG313">
            <v>44501</v>
          </cell>
          <cell r="AH313">
            <v>44530</v>
          </cell>
          <cell r="AI313">
            <v>1110087</v>
          </cell>
          <cell r="AJ313">
            <v>44531</v>
          </cell>
          <cell r="AK313">
            <v>44546</v>
          </cell>
          <cell r="AL313">
            <v>0</v>
          </cell>
          <cell r="AM313">
            <v>0</v>
          </cell>
          <cell r="AN313">
            <v>0</v>
          </cell>
          <cell r="AO313">
            <v>0</v>
          </cell>
          <cell r="AP313">
            <v>0</v>
          </cell>
          <cell r="AQ313">
            <v>0</v>
          </cell>
          <cell r="AR313">
            <v>0</v>
          </cell>
          <cell r="AS313">
            <v>0</v>
          </cell>
          <cell r="AT313">
            <v>0</v>
          </cell>
          <cell r="AU313">
            <v>0</v>
          </cell>
          <cell r="AV313">
            <v>0</v>
          </cell>
          <cell r="AW313" t="str">
            <v>Secretaria General</v>
          </cell>
          <cell r="AX313" t="str">
            <v>DEIVER GIOVANNY QUINTERO REYES</v>
          </cell>
          <cell r="AY313" t="str">
            <v>Secretario General</v>
          </cell>
          <cell r="AZ313">
            <v>807</v>
          </cell>
          <cell r="BA313">
            <v>44329.75613425926</v>
          </cell>
          <cell r="BB313">
            <v>29694826</v>
          </cell>
          <cell r="BC313">
            <v>2178</v>
          </cell>
          <cell r="BD313">
            <v>44330</v>
          </cell>
          <cell r="BE313">
            <v>14778032</v>
          </cell>
          <cell r="BF313" t="str">
            <v xml:space="preserve">NOTIFICADO </v>
          </cell>
          <cell r="BG313">
            <v>0</v>
          </cell>
          <cell r="BH313">
            <v>0</v>
          </cell>
          <cell r="BI313">
            <v>0</v>
          </cell>
          <cell r="BJ313">
            <v>0</v>
          </cell>
          <cell r="BK313">
            <v>0</v>
          </cell>
          <cell r="BL313">
            <v>0</v>
          </cell>
          <cell r="BM313">
            <v>0</v>
          </cell>
          <cell r="BN313">
            <v>0</v>
          </cell>
          <cell r="BO313">
            <v>0</v>
          </cell>
          <cell r="BP313">
            <v>0</v>
          </cell>
          <cell r="BQ313">
            <v>0</v>
          </cell>
          <cell r="BR313">
            <v>86014098</v>
          </cell>
          <cell r="BS313">
            <v>44330</v>
          </cell>
          <cell r="BT313">
            <v>757</v>
          </cell>
          <cell r="BU313" t="str">
            <v>40052</v>
          </cell>
          <cell r="BV313">
            <v>0</v>
          </cell>
          <cell r="BW313">
            <v>0</v>
          </cell>
          <cell r="BX313">
            <v>0</v>
          </cell>
          <cell r="BY313">
            <v>0</v>
          </cell>
          <cell r="BZ313">
            <v>0</v>
          </cell>
          <cell r="CA313">
            <v>0</v>
          </cell>
          <cell r="CB313">
            <v>8299</v>
          </cell>
          <cell r="CC313" t="str">
            <v>M6</v>
          </cell>
        </row>
        <row r="314">
          <cell r="B314" t="str">
            <v>12744 DE 2021</v>
          </cell>
          <cell r="C314">
            <v>1121924163</v>
          </cell>
          <cell r="D314" t="str">
            <v>KAREN LORENA MENDOZA HERRERA</v>
          </cell>
          <cell r="E314" t="str">
            <v>Contrato de Prestación de Servicios Profesionales</v>
          </cell>
          <cell r="F314"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314">
            <v>44334</v>
          </cell>
          <cell r="H314">
            <v>4381922</v>
          </cell>
          <cell r="I314" t="str">
            <v>Dos (02) meses</v>
          </cell>
          <cell r="J314">
            <v>44334</v>
          </cell>
          <cell r="K314">
            <v>44394</v>
          </cell>
          <cell r="L314" t="str">
            <v>NO APLICA</v>
          </cell>
          <cell r="M314">
            <v>2</v>
          </cell>
          <cell r="N314">
            <v>3140377</v>
          </cell>
          <cell r="O314">
            <v>44334</v>
          </cell>
          <cell r="P314">
            <v>44377</v>
          </cell>
          <cell r="Q314">
            <v>1241545</v>
          </cell>
          <cell r="R314">
            <v>44378</v>
          </cell>
          <cell r="S314">
            <v>44394</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t="str">
            <v>Instituto de Ciencias Ambientales de la Orinoquia Colombiana</v>
          </cell>
          <cell r="AX314" t="str">
            <v>MARCO AURELIO TORRES MORA</v>
          </cell>
          <cell r="AY314" t="str">
            <v>Director del Instituto de Ciencias Ambientales de la Orinoquia Colombiana</v>
          </cell>
          <cell r="AZ314">
            <v>774</v>
          </cell>
          <cell r="BA314">
            <v>44326.742002314815</v>
          </cell>
          <cell r="BB314">
            <v>8763844</v>
          </cell>
          <cell r="BC314">
            <v>2195</v>
          </cell>
          <cell r="BD314">
            <v>44334</v>
          </cell>
          <cell r="BE314">
            <v>4381922</v>
          </cell>
          <cell r="BF314" t="str">
            <v xml:space="preserve">NOTIFICADO </v>
          </cell>
          <cell r="BG314">
            <v>0</v>
          </cell>
          <cell r="BH314">
            <v>0</v>
          </cell>
          <cell r="BI314">
            <v>0</v>
          </cell>
          <cell r="BJ314">
            <v>0</v>
          </cell>
          <cell r="BK314">
            <v>0</v>
          </cell>
          <cell r="BL314">
            <v>0</v>
          </cell>
          <cell r="BM314">
            <v>0</v>
          </cell>
          <cell r="BN314">
            <v>0</v>
          </cell>
          <cell r="BO314">
            <v>0</v>
          </cell>
          <cell r="BP314">
            <v>0</v>
          </cell>
          <cell r="BQ314">
            <v>0</v>
          </cell>
          <cell r="BR314">
            <v>1121924163</v>
          </cell>
          <cell r="BS314">
            <v>44334</v>
          </cell>
          <cell r="BT314">
            <v>645</v>
          </cell>
          <cell r="BU314" t="str">
            <v>57706</v>
          </cell>
          <cell r="BV314">
            <v>0</v>
          </cell>
          <cell r="BW314">
            <v>0</v>
          </cell>
          <cell r="BX314">
            <v>0</v>
          </cell>
          <cell r="BY314">
            <v>0</v>
          </cell>
          <cell r="BZ314">
            <v>0</v>
          </cell>
          <cell r="CA314">
            <v>0</v>
          </cell>
          <cell r="CB314">
            <v>7490</v>
          </cell>
          <cell r="CC314" t="str">
            <v>M6</v>
          </cell>
        </row>
        <row r="315">
          <cell r="B315" t="str">
            <v>12745 DE 2021</v>
          </cell>
          <cell r="C315">
            <v>1121892109</v>
          </cell>
          <cell r="D315" t="str">
            <v>SANDRA MILENA HERNANDEZ HERRERA</v>
          </cell>
          <cell r="E315" t="str">
            <v>Contrato de Prestación de Servicios Profesionales</v>
          </cell>
          <cell r="F315"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315">
            <v>44334</v>
          </cell>
          <cell r="H315">
            <v>4381922</v>
          </cell>
          <cell r="I315" t="str">
            <v>Dos (02) meses</v>
          </cell>
          <cell r="J315">
            <v>44334</v>
          </cell>
          <cell r="K315">
            <v>44394</v>
          </cell>
          <cell r="L315" t="str">
            <v>NO APLICA</v>
          </cell>
          <cell r="M315">
            <v>2</v>
          </cell>
          <cell r="N315">
            <v>3140377</v>
          </cell>
          <cell r="O315">
            <v>44334</v>
          </cell>
          <cell r="P315">
            <v>44377</v>
          </cell>
          <cell r="Q315">
            <v>1241545</v>
          </cell>
          <cell r="R315">
            <v>44378</v>
          </cell>
          <cell r="S315">
            <v>44394</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t="str">
            <v>Instituto de Ciencias Ambientales de la Orinoquia Colombiana</v>
          </cell>
          <cell r="AX315" t="str">
            <v>MARCO AURELIO TORRES MORA</v>
          </cell>
          <cell r="AY315" t="str">
            <v>Director del Instituto de Ciencias Ambientales de la Orinoquia Colombiana</v>
          </cell>
          <cell r="AZ315">
            <v>774</v>
          </cell>
          <cell r="BA315">
            <v>44326.742002314815</v>
          </cell>
          <cell r="BB315">
            <v>8763844</v>
          </cell>
          <cell r="BC315">
            <v>2194</v>
          </cell>
          <cell r="BD315">
            <v>44334</v>
          </cell>
          <cell r="BE315">
            <v>4381922</v>
          </cell>
          <cell r="BF315" t="str">
            <v xml:space="preserve">NOTIFICADO </v>
          </cell>
          <cell r="BG315">
            <v>0</v>
          </cell>
          <cell r="BH315">
            <v>0</v>
          </cell>
          <cell r="BI315">
            <v>0</v>
          </cell>
          <cell r="BJ315">
            <v>0</v>
          </cell>
          <cell r="BK315">
            <v>0</v>
          </cell>
          <cell r="BL315">
            <v>0</v>
          </cell>
          <cell r="BM315">
            <v>0</v>
          </cell>
          <cell r="BN315">
            <v>0</v>
          </cell>
          <cell r="BO315">
            <v>0</v>
          </cell>
          <cell r="BP315">
            <v>0</v>
          </cell>
          <cell r="BQ315">
            <v>0</v>
          </cell>
          <cell r="BR315">
            <v>1121892109</v>
          </cell>
          <cell r="BS315">
            <v>44334</v>
          </cell>
          <cell r="BT315">
            <v>645</v>
          </cell>
          <cell r="BU315" t="str">
            <v>57706</v>
          </cell>
          <cell r="BV315">
            <v>0</v>
          </cell>
          <cell r="BW315">
            <v>0</v>
          </cell>
          <cell r="BX315">
            <v>0</v>
          </cell>
          <cell r="BY315">
            <v>0</v>
          </cell>
          <cell r="BZ315">
            <v>0</v>
          </cell>
          <cell r="CA315">
            <v>0</v>
          </cell>
          <cell r="CB315">
            <v>7490</v>
          </cell>
          <cell r="CC315" t="str">
            <v>M6</v>
          </cell>
        </row>
        <row r="316">
          <cell r="B316" t="str">
            <v>12746 DE 2021</v>
          </cell>
          <cell r="C316">
            <v>0</v>
          </cell>
          <cell r="D316" t="str">
            <v>ECOPETROL</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t="e">
            <v>#N/A</v>
          </cell>
          <cell r="BA316" t="e">
            <v>#N/A</v>
          </cell>
          <cell r="BB316" t="e">
            <v>#N/A</v>
          </cell>
          <cell r="BC316" t="e">
            <v>#N/A</v>
          </cell>
          <cell r="BD316" t="e">
            <v>#N/A</v>
          </cell>
          <cell r="BE316" t="e">
            <v>#N/A</v>
          </cell>
          <cell r="BF316" t="str">
            <v xml:space="preserve">NOTIFICADO </v>
          </cell>
          <cell r="BG316">
            <v>0</v>
          </cell>
          <cell r="BH316">
            <v>0</v>
          </cell>
          <cell r="BI316">
            <v>0</v>
          </cell>
          <cell r="BJ316">
            <v>0</v>
          </cell>
          <cell r="BK316">
            <v>0</v>
          </cell>
          <cell r="BL316">
            <v>0</v>
          </cell>
          <cell r="BM316">
            <v>0</v>
          </cell>
          <cell r="BN316">
            <v>0</v>
          </cell>
          <cell r="BO316">
            <v>0</v>
          </cell>
          <cell r="BP316">
            <v>0</v>
          </cell>
          <cell r="BQ316">
            <v>0</v>
          </cell>
          <cell r="BR316">
            <v>0</v>
          </cell>
          <cell r="BS316" t="e">
            <v>#N/A</v>
          </cell>
          <cell r="BT316" t="e">
            <v>#N/A</v>
          </cell>
          <cell r="BU316" t="e">
            <v>#N/A</v>
          </cell>
          <cell r="BV316">
            <v>0</v>
          </cell>
          <cell r="BW316">
            <v>0</v>
          </cell>
          <cell r="BX316">
            <v>0</v>
          </cell>
          <cell r="BY316">
            <v>0</v>
          </cell>
          <cell r="BZ316">
            <v>0</v>
          </cell>
          <cell r="CA316">
            <v>0</v>
          </cell>
          <cell r="CB316">
            <v>0</v>
          </cell>
          <cell r="CC316">
            <v>0</v>
          </cell>
        </row>
        <row r="317">
          <cell r="B317" t="str">
            <v>12747 DE 2021</v>
          </cell>
          <cell r="C317">
            <v>0</v>
          </cell>
          <cell r="D317" t="str">
            <v>ECOPETROL</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t="e">
            <v>#N/A</v>
          </cell>
          <cell r="BA317" t="e">
            <v>#N/A</v>
          </cell>
          <cell r="BB317" t="e">
            <v>#N/A</v>
          </cell>
          <cell r="BC317" t="e">
            <v>#N/A</v>
          </cell>
          <cell r="BD317" t="e">
            <v>#N/A</v>
          </cell>
          <cell r="BE317" t="e">
            <v>#N/A</v>
          </cell>
          <cell r="BF317" t="str">
            <v xml:space="preserve">NOTIFICADO </v>
          </cell>
          <cell r="BG317">
            <v>0</v>
          </cell>
          <cell r="BH317">
            <v>0</v>
          </cell>
          <cell r="BI317">
            <v>0</v>
          </cell>
          <cell r="BJ317">
            <v>0</v>
          </cell>
          <cell r="BK317">
            <v>0</v>
          </cell>
          <cell r="BL317">
            <v>0</v>
          </cell>
          <cell r="BM317">
            <v>0</v>
          </cell>
          <cell r="BN317">
            <v>0</v>
          </cell>
          <cell r="BO317">
            <v>0</v>
          </cell>
          <cell r="BP317">
            <v>0</v>
          </cell>
          <cell r="BQ317">
            <v>0</v>
          </cell>
          <cell r="BR317">
            <v>0</v>
          </cell>
          <cell r="BS317" t="e">
            <v>#N/A</v>
          </cell>
          <cell r="BT317" t="e">
            <v>#N/A</v>
          </cell>
          <cell r="BU317" t="e">
            <v>#N/A</v>
          </cell>
          <cell r="BV317">
            <v>0</v>
          </cell>
          <cell r="BW317">
            <v>0</v>
          </cell>
          <cell r="BX317">
            <v>0</v>
          </cell>
          <cell r="BY317">
            <v>0</v>
          </cell>
          <cell r="BZ317">
            <v>0</v>
          </cell>
          <cell r="CA317">
            <v>0</v>
          </cell>
          <cell r="CB317">
            <v>0</v>
          </cell>
          <cell r="CC317">
            <v>0</v>
          </cell>
        </row>
        <row r="318">
          <cell r="B318" t="str">
            <v>12748 DE 2021</v>
          </cell>
          <cell r="C318">
            <v>0</v>
          </cell>
          <cell r="D318" t="str">
            <v>ECOPETROL</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t="e">
            <v>#N/A</v>
          </cell>
          <cell r="BA318" t="e">
            <v>#N/A</v>
          </cell>
          <cell r="BB318" t="e">
            <v>#N/A</v>
          </cell>
          <cell r="BC318" t="e">
            <v>#N/A</v>
          </cell>
          <cell r="BD318" t="e">
            <v>#N/A</v>
          </cell>
          <cell r="BE318" t="e">
            <v>#N/A</v>
          </cell>
          <cell r="BF318" t="str">
            <v xml:space="preserve">NOTIFICADO </v>
          </cell>
          <cell r="BG318">
            <v>0</v>
          </cell>
          <cell r="BH318">
            <v>0</v>
          </cell>
          <cell r="BI318">
            <v>0</v>
          </cell>
          <cell r="BJ318">
            <v>0</v>
          </cell>
          <cell r="BK318">
            <v>0</v>
          </cell>
          <cell r="BL318">
            <v>0</v>
          </cell>
          <cell r="BM318">
            <v>0</v>
          </cell>
          <cell r="BN318">
            <v>0</v>
          </cell>
          <cell r="BO318">
            <v>0</v>
          </cell>
          <cell r="BP318">
            <v>0</v>
          </cell>
          <cell r="BQ318">
            <v>0</v>
          </cell>
          <cell r="BR318">
            <v>0</v>
          </cell>
          <cell r="BS318" t="e">
            <v>#N/A</v>
          </cell>
          <cell r="BT318" t="e">
            <v>#N/A</v>
          </cell>
          <cell r="BU318" t="e">
            <v>#N/A</v>
          </cell>
          <cell r="BV318">
            <v>0</v>
          </cell>
          <cell r="BW318">
            <v>0</v>
          </cell>
          <cell r="BX318">
            <v>0</v>
          </cell>
          <cell r="BY318">
            <v>0</v>
          </cell>
          <cell r="BZ318">
            <v>0</v>
          </cell>
          <cell r="CA318">
            <v>0</v>
          </cell>
          <cell r="CB318">
            <v>0</v>
          </cell>
          <cell r="CC318">
            <v>0</v>
          </cell>
        </row>
        <row r="319">
          <cell r="B319" t="str">
            <v>12749 DE 2021</v>
          </cell>
          <cell r="C319">
            <v>71699040</v>
          </cell>
          <cell r="D319" t="str">
            <v>BERNARDO HUGO ARBOLEDA MONTOYA</v>
          </cell>
          <cell r="E319" t="str">
            <v>Contrato de Prestación de Servicios Profesionales</v>
          </cell>
          <cell r="F319" t="str">
            <v>EL CONTRATISTA SE COMPROMETE CON LA UNIVERSIDAD DE LOS LLANOS A PRESTAR LOS SERVICIOS PROFESIONALES ESPECIALIZADOS, EN FORMA EFICIENTE Y EFICAZ APOYANDO EL DISEÑO DE CUATRO CRÉDITOS ACADÉMICOS PARA CURSOS DE PRIMEROS SEMESTRES PARA EL PROGRAMA DE LICENCIATURA EN EDUCACIÓN INFANTIL EN LA MODALIDAD A DISTANCIA TRADICIONAL, DE LA FACULTAD DE CIENCIAS HUMANAS Y DE LA EDUCACIÓN.</v>
          </cell>
          <cell r="G319">
            <v>44335</v>
          </cell>
          <cell r="H319">
            <v>10400000</v>
          </cell>
          <cell r="I319" t="str">
            <v>Dos (02) meses</v>
          </cell>
          <cell r="J319">
            <v>44335</v>
          </cell>
          <cell r="K319">
            <v>44395</v>
          </cell>
          <cell r="L319" t="str">
            <v>NO APLICA</v>
          </cell>
          <cell r="M319">
            <v>2</v>
          </cell>
          <cell r="N319">
            <v>7280000</v>
          </cell>
          <cell r="O319">
            <v>44335</v>
          </cell>
          <cell r="P319">
            <v>44377</v>
          </cell>
          <cell r="Q319">
            <v>3120000</v>
          </cell>
          <cell r="R319">
            <v>44378</v>
          </cell>
          <cell r="S319">
            <v>44395</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t="str">
            <v>Dirección General de Currículo</v>
          </cell>
          <cell r="AX319" t="str">
            <v>LUZ HAYDEE GONZÁLEZ OCAMPO</v>
          </cell>
          <cell r="AY319" t="str">
            <v>Decano de la Facultad de Ciencias Humanas y de la Educación</v>
          </cell>
          <cell r="AZ319">
            <v>826</v>
          </cell>
          <cell r="BA319">
            <v>44335</v>
          </cell>
          <cell r="BB319">
            <v>10400000</v>
          </cell>
          <cell r="BC319">
            <v>2202</v>
          </cell>
          <cell r="BD319">
            <v>44335</v>
          </cell>
          <cell r="BE319">
            <v>10400000</v>
          </cell>
          <cell r="BF319" t="str">
            <v xml:space="preserve">NOTIFICADO </v>
          </cell>
          <cell r="BG319">
            <v>0</v>
          </cell>
          <cell r="BH319">
            <v>0</v>
          </cell>
          <cell r="BI319">
            <v>0</v>
          </cell>
          <cell r="BJ319">
            <v>0</v>
          </cell>
          <cell r="BK319">
            <v>0</v>
          </cell>
          <cell r="BL319">
            <v>0</v>
          </cell>
          <cell r="BM319">
            <v>0</v>
          </cell>
          <cell r="BN319">
            <v>0</v>
          </cell>
          <cell r="BO319">
            <v>0</v>
          </cell>
          <cell r="BP319">
            <v>0</v>
          </cell>
          <cell r="BQ319">
            <v>0</v>
          </cell>
          <cell r="BR319">
            <v>71699040</v>
          </cell>
          <cell r="BS319">
            <v>44335</v>
          </cell>
          <cell r="BT319">
            <v>784</v>
          </cell>
          <cell r="BU319" t="str">
            <v>50035</v>
          </cell>
          <cell r="BV319">
            <v>0</v>
          </cell>
          <cell r="BW319">
            <v>0</v>
          </cell>
          <cell r="BX319">
            <v>0</v>
          </cell>
          <cell r="BY319">
            <v>0</v>
          </cell>
          <cell r="BZ319">
            <v>0</v>
          </cell>
          <cell r="CA319">
            <v>0</v>
          </cell>
          <cell r="CB319">
            <v>7490</v>
          </cell>
          <cell r="CC319" t="str">
            <v>M6</v>
          </cell>
        </row>
        <row r="320">
          <cell r="B320" t="str">
            <v>12750 DE 2021</v>
          </cell>
          <cell r="C320">
            <v>1121862805</v>
          </cell>
          <cell r="D320" t="str">
            <v>JHON ALEJANDRO GARCIA VELASQUEZ</v>
          </cell>
          <cell r="E320" t="str">
            <v>Contrato de Prestación de Servicios Profesionales</v>
          </cell>
          <cell r="F320" t="str">
            <v>EL CONTRATISTA SE COMPROMETE CON LA UNIVERSIDAD DE LOS LLANOS A PRESTAR LOS SERVICIOS COMO PROFESIONAL ESPECIALIZADO EN FORMA EFICIENTE Y EFICAZ APOYANDO EL FORTALECIMIENTO DE LOS DIFERENTES PROCESOS ESTRATÉGICOS Y DE PLANEACIÓN EN LA OFICINA ASESORA DE PLANEACIÓN DE LA UNIVERSIDAD DE LOS LLANOS.</v>
          </cell>
          <cell r="G320">
            <v>44335</v>
          </cell>
          <cell r="H320">
            <v>10516614</v>
          </cell>
          <cell r="I320" t="str">
            <v>Tres (03) meses</v>
          </cell>
          <cell r="J320">
            <v>44335</v>
          </cell>
          <cell r="K320">
            <v>44426</v>
          </cell>
          <cell r="L320" t="str">
            <v>NO APLICA</v>
          </cell>
          <cell r="M320">
            <v>3</v>
          </cell>
          <cell r="N320">
            <v>4907753</v>
          </cell>
          <cell r="O320">
            <v>44335</v>
          </cell>
          <cell r="P320">
            <v>44377</v>
          </cell>
          <cell r="Q320">
            <v>3505538</v>
          </cell>
          <cell r="R320">
            <v>44378</v>
          </cell>
          <cell r="S320">
            <v>44408</v>
          </cell>
          <cell r="T320">
            <v>2103323</v>
          </cell>
          <cell r="U320">
            <v>44409</v>
          </cell>
          <cell r="V320">
            <v>44426</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t="str">
            <v>Oficina Asesora de Planeación</v>
          </cell>
          <cell r="AX320" t="str">
            <v>SAMUEL ELÍAS BETANCUR GARZÓN</v>
          </cell>
          <cell r="AY320" t="str">
            <v>Asesor de Planeación</v>
          </cell>
          <cell r="AZ320">
            <v>827</v>
          </cell>
          <cell r="BA320">
            <v>44335</v>
          </cell>
          <cell r="BB320">
            <v>10516614</v>
          </cell>
          <cell r="BC320">
            <v>2203</v>
          </cell>
          <cell r="BD320">
            <v>44335</v>
          </cell>
          <cell r="BE320">
            <v>10516614</v>
          </cell>
          <cell r="BF320" t="str">
            <v xml:space="preserve">NOTIFICADO </v>
          </cell>
          <cell r="BG320">
            <v>0</v>
          </cell>
          <cell r="BH320">
            <v>0</v>
          </cell>
          <cell r="BI320">
            <v>0</v>
          </cell>
          <cell r="BJ320">
            <v>0</v>
          </cell>
          <cell r="BK320">
            <v>0</v>
          </cell>
          <cell r="BL320">
            <v>0</v>
          </cell>
          <cell r="BM320">
            <v>0</v>
          </cell>
          <cell r="BN320">
            <v>0</v>
          </cell>
          <cell r="BO320">
            <v>0</v>
          </cell>
          <cell r="BP320">
            <v>0</v>
          </cell>
          <cell r="BQ320">
            <v>0</v>
          </cell>
          <cell r="BR320">
            <v>1121862805</v>
          </cell>
          <cell r="BS320">
            <v>44335</v>
          </cell>
          <cell r="BT320">
            <v>583</v>
          </cell>
          <cell r="BU320" t="str">
            <v>241</v>
          </cell>
          <cell r="BV320">
            <v>0</v>
          </cell>
          <cell r="BW320">
            <v>0</v>
          </cell>
          <cell r="BX320">
            <v>0</v>
          </cell>
          <cell r="BY320">
            <v>0</v>
          </cell>
          <cell r="BZ320">
            <v>0</v>
          </cell>
          <cell r="CA320">
            <v>0</v>
          </cell>
          <cell r="CB320">
            <v>6920</v>
          </cell>
          <cell r="CC320" t="str">
            <v>M5</v>
          </cell>
        </row>
        <row r="321">
          <cell r="B321" t="str">
            <v>12751 DE 2021</v>
          </cell>
          <cell r="C321">
            <v>0</v>
          </cell>
          <cell r="D321" t="str">
            <v>ECOPETROL</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t="e">
            <v>#N/A</v>
          </cell>
          <cell r="BA321" t="e">
            <v>#N/A</v>
          </cell>
          <cell r="BB321" t="e">
            <v>#N/A</v>
          </cell>
          <cell r="BC321" t="e">
            <v>#N/A</v>
          </cell>
          <cell r="BD321" t="e">
            <v>#N/A</v>
          </cell>
          <cell r="BE321" t="e">
            <v>#N/A</v>
          </cell>
          <cell r="BF321" t="str">
            <v xml:space="preserve">NOTIFICADO </v>
          </cell>
          <cell r="BG321">
            <v>0</v>
          </cell>
          <cell r="BH321">
            <v>0</v>
          </cell>
          <cell r="BI321">
            <v>0</v>
          </cell>
          <cell r="BJ321">
            <v>0</v>
          </cell>
          <cell r="BK321">
            <v>0</v>
          </cell>
          <cell r="BL321">
            <v>0</v>
          </cell>
          <cell r="BM321">
            <v>0</v>
          </cell>
          <cell r="BN321">
            <v>0</v>
          </cell>
          <cell r="BO321">
            <v>0</v>
          </cell>
          <cell r="BP321">
            <v>0</v>
          </cell>
          <cell r="BQ321">
            <v>0</v>
          </cell>
          <cell r="BR321">
            <v>0</v>
          </cell>
          <cell r="BS321" t="e">
            <v>#N/A</v>
          </cell>
          <cell r="BT321" t="e">
            <v>#N/A</v>
          </cell>
          <cell r="BU321" t="e">
            <v>#N/A</v>
          </cell>
          <cell r="BV321">
            <v>0</v>
          </cell>
          <cell r="BW321">
            <v>0</v>
          </cell>
          <cell r="BX321">
            <v>0</v>
          </cell>
          <cell r="BY321">
            <v>0</v>
          </cell>
          <cell r="BZ321">
            <v>0</v>
          </cell>
          <cell r="CA321">
            <v>0</v>
          </cell>
          <cell r="CB321">
            <v>0</v>
          </cell>
          <cell r="CC321">
            <v>0</v>
          </cell>
        </row>
        <row r="322">
          <cell r="B322" t="str">
            <v>12753 DE 2021</v>
          </cell>
          <cell r="C322">
            <v>86073636</v>
          </cell>
          <cell r="D322" t="str">
            <v>LEANDRO ESNEYDER AGUDELO VILLALOBOS</v>
          </cell>
          <cell r="E322" t="str">
            <v>Contrato de Prestación de Servicios Profesionales</v>
          </cell>
          <cell r="F322" t="str">
            <v>EL CONTRATISTA SE COMPROMETE CON LA UNIVERSIDAD DE LOS LLANOS A PRESTAR LOS SERVICIOS COMO PROFESIONAL EN FORMA EFICIENTE Y EFICAZ APOYANDO EL FORTALECIMIENTO DE LOS DIFERENTES PROCESOS ACADÉMICOS EN EL ÁREA DE SISTEMAS.</v>
          </cell>
          <cell r="G322">
            <v>44342</v>
          </cell>
          <cell r="H322">
            <v>24200000</v>
          </cell>
          <cell r="I322" t="str">
            <v>Tres (03) meses y veinte (20) días calendario</v>
          </cell>
          <cell r="J322">
            <v>44342</v>
          </cell>
          <cell r="K322">
            <v>44454</v>
          </cell>
          <cell r="L322" t="str">
            <v>NO APLICA</v>
          </cell>
          <cell r="M322">
            <v>4</v>
          </cell>
          <cell r="N322">
            <v>7700000</v>
          </cell>
          <cell r="O322">
            <v>44342</v>
          </cell>
          <cell r="P322">
            <v>44377</v>
          </cell>
          <cell r="Q322">
            <v>6600000</v>
          </cell>
          <cell r="R322">
            <v>44378</v>
          </cell>
          <cell r="S322">
            <v>44408</v>
          </cell>
          <cell r="T322">
            <v>6600000</v>
          </cell>
          <cell r="U322">
            <v>44409</v>
          </cell>
          <cell r="V322">
            <v>44439</v>
          </cell>
          <cell r="W322">
            <v>3300000</v>
          </cell>
          <cell r="X322">
            <v>44440</v>
          </cell>
          <cell r="Y322">
            <v>44454</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t="str">
            <v>Área de Sistemas</v>
          </cell>
          <cell r="AX322" t="str">
            <v>JOSE ARMANDO GARZON BONILLA</v>
          </cell>
          <cell r="AY322" t="str">
            <v>Jefe de Oficina</v>
          </cell>
          <cell r="AZ322">
            <v>871</v>
          </cell>
          <cell r="BA322">
            <v>44342.803124999999</v>
          </cell>
          <cell r="BB322">
            <v>24200000</v>
          </cell>
          <cell r="BC322">
            <v>2261</v>
          </cell>
          <cell r="BD322">
            <v>44342</v>
          </cell>
          <cell r="BE322">
            <v>24200000</v>
          </cell>
          <cell r="BF322" t="str">
            <v xml:space="preserve">NOTIFICADO </v>
          </cell>
          <cell r="BG322">
            <v>0</v>
          </cell>
          <cell r="BH322">
            <v>0</v>
          </cell>
          <cell r="BI322">
            <v>0</v>
          </cell>
          <cell r="BJ322">
            <v>0</v>
          </cell>
          <cell r="BK322">
            <v>0</v>
          </cell>
          <cell r="BL322">
            <v>0</v>
          </cell>
          <cell r="BM322">
            <v>0</v>
          </cell>
          <cell r="BN322">
            <v>0</v>
          </cell>
          <cell r="BO322">
            <v>0</v>
          </cell>
          <cell r="BP322">
            <v>0</v>
          </cell>
          <cell r="BQ322">
            <v>0</v>
          </cell>
          <cell r="BR322">
            <v>86073636</v>
          </cell>
          <cell r="BS322">
            <v>44342</v>
          </cell>
          <cell r="BT322">
            <v>769</v>
          </cell>
          <cell r="BU322" t="str">
            <v>44713</v>
          </cell>
          <cell r="BV322">
            <v>0</v>
          </cell>
          <cell r="BW322">
            <v>0</v>
          </cell>
          <cell r="BX322">
            <v>0</v>
          </cell>
          <cell r="BY322">
            <v>0</v>
          </cell>
          <cell r="BZ322">
            <v>0</v>
          </cell>
          <cell r="CA322">
            <v>0</v>
          </cell>
          <cell r="CB322">
            <v>6201</v>
          </cell>
          <cell r="CC322" t="str">
            <v>M6</v>
          </cell>
        </row>
        <row r="323">
          <cell r="B323" t="str">
            <v>12371 DE 2021</v>
          </cell>
          <cell r="C323">
            <v>86042424</v>
          </cell>
          <cell r="D323" t="str">
            <v>RODOLFO SALAMANCA SALAMANCA</v>
          </cell>
          <cell r="E323" t="str">
            <v>Contrato de Prestación de Servicios</v>
          </cell>
          <cell r="F323" t="str">
            <v>EL CONTRATISTA SE COMPROMETE CON LA UNIVERSIDAD A PRESTAR LOS SERVICIOS EN FORMA EFICIENTE Y EFICAZ APOYANDO EL FORTALECIMIENTO DE LOS DIFERENTES PROCESOS DE SERVICIOS GENERALES DE LA UNIVERSIDAD DE LOS LLANOS.</v>
          </cell>
          <cell r="G323">
            <v>44214</v>
          </cell>
          <cell r="H323">
            <v>8232536</v>
          </cell>
          <cell r="I323" t="str">
            <v>Cinco (05) meses y diecisiete (17) días calendario</v>
          </cell>
          <cell r="J323">
            <v>44214</v>
          </cell>
          <cell r="K323">
            <v>44381</v>
          </cell>
          <cell r="L323" t="str">
            <v>NO APLICA</v>
          </cell>
          <cell r="M323">
            <v>7</v>
          </cell>
          <cell r="N323">
            <v>2119755</v>
          </cell>
          <cell r="O323">
            <v>44214</v>
          </cell>
          <cell r="P323">
            <v>44255</v>
          </cell>
          <cell r="Q323">
            <v>1478899</v>
          </cell>
          <cell r="R323">
            <v>44256</v>
          </cell>
          <cell r="S323">
            <v>44286</v>
          </cell>
          <cell r="T323">
            <v>345076</v>
          </cell>
          <cell r="U323">
            <v>44287</v>
          </cell>
          <cell r="V323">
            <v>44293</v>
          </cell>
          <cell r="W323">
            <v>788746</v>
          </cell>
          <cell r="X323">
            <v>44362</v>
          </cell>
          <cell r="Y323">
            <v>44377</v>
          </cell>
          <cell r="Z323">
            <v>1478899</v>
          </cell>
          <cell r="AA323">
            <v>44378</v>
          </cell>
          <cell r="AB323">
            <v>44408</v>
          </cell>
          <cell r="AC323">
            <v>1478899</v>
          </cell>
          <cell r="AD323">
            <v>44409</v>
          </cell>
          <cell r="AE323">
            <v>44439</v>
          </cell>
          <cell r="AF323">
            <v>542262</v>
          </cell>
          <cell r="AG323">
            <v>44440</v>
          </cell>
          <cell r="AH323">
            <v>44448</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t="str">
            <v>Vicerrectoría de Recursos Universitarios</v>
          </cell>
          <cell r="AX323" t="str">
            <v>JAIME OSCAR GUTIÉRREZ TAMAYO</v>
          </cell>
          <cell r="AY323" t="str">
            <v>Profesional Especializado</v>
          </cell>
          <cell r="AZ323">
            <v>68</v>
          </cell>
          <cell r="BA323">
            <v>44211</v>
          </cell>
          <cell r="BB323">
            <v>101229716</v>
          </cell>
          <cell r="BC323">
            <v>267</v>
          </cell>
          <cell r="BD323">
            <v>44214</v>
          </cell>
          <cell r="BE323">
            <v>8232536</v>
          </cell>
          <cell r="BF323" t="str">
            <v xml:space="preserve">NOTIFICADO </v>
          </cell>
          <cell r="BG323">
            <v>0</v>
          </cell>
          <cell r="BH323">
            <v>0</v>
          </cell>
          <cell r="BI323">
            <v>0</v>
          </cell>
          <cell r="BJ323">
            <v>0</v>
          </cell>
          <cell r="BK323">
            <v>0</v>
          </cell>
          <cell r="BL323">
            <v>0</v>
          </cell>
          <cell r="BM323">
            <v>0</v>
          </cell>
          <cell r="BN323">
            <v>0</v>
          </cell>
          <cell r="BO323">
            <v>0</v>
          </cell>
          <cell r="BP323">
            <v>0</v>
          </cell>
          <cell r="BQ323">
            <v>0</v>
          </cell>
          <cell r="BR323">
            <v>86042424</v>
          </cell>
          <cell r="BS323">
            <v>44214</v>
          </cell>
          <cell r="BT323">
            <v>553</v>
          </cell>
          <cell r="BU323" t="str">
            <v>423</v>
          </cell>
          <cell r="BV323">
            <v>0</v>
          </cell>
          <cell r="BW323">
            <v>0</v>
          </cell>
          <cell r="BX323">
            <v>0</v>
          </cell>
          <cell r="BY323">
            <v>0</v>
          </cell>
          <cell r="BZ323">
            <v>0</v>
          </cell>
          <cell r="CA323">
            <v>0</v>
          </cell>
          <cell r="CB323">
            <v>8299</v>
          </cell>
          <cell r="CC323" t="str">
            <v>M6</v>
          </cell>
        </row>
        <row r="324">
          <cell r="B324" t="str">
            <v>12578 DE 2021</v>
          </cell>
          <cell r="C324">
            <v>1031137426</v>
          </cell>
          <cell r="D324" t="str">
            <v xml:space="preserve">DIANA NATHALIE GUAJE RAMIREZ </v>
          </cell>
          <cell r="E324" t="str">
            <v>Contrato de Prestación de Servicios Profesionales</v>
          </cell>
          <cell r="F324" t="str">
            <v>EL CONTRATISTA SE COMPROMETE CON LA UNIVERSIDAD DE LOS LLANOS A PRESTAR LOS SERVICIOS COMO PROFESIONAL EN FORMA EFICIENTE Y EFICAZ APOYANDO EL FORTALECIMIENTO DE LOS DIFERENTES PROCESOS DEL LABORATORIO DE REPRODUCCIÓN Y CRIOCONSERVACIÓN DE SEMEN Y EL LABORATORIO DE ALIMENTO VIVO ADSCRITOS AL INSTITUTO DE ACUICULTURA DE LOS LLANOS DE LA FACULTAD DE CIENCIAS AGROPECUARIAS Y RECURSOS NATURALES.</v>
          </cell>
          <cell r="G324">
            <v>44235</v>
          </cell>
          <cell r="H324">
            <v>10341335</v>
          </cell>
          <cell r="I324" t="str">
            <v>Tres (03) meses y veintiocho (28) días calendario</v>
          </cell>
          <cell r="J324">
            <v>44235</v>
          </cell>
          <cell r="K324">
            <v>44351</v>
          </cell>
          <cell r="L324" t="str">
            <v>NO APLICA</v>
          </cell>
          <cell r="M324">
            <v>6</v>
          </cell>
          <cell r="N324">
            <v>2103322</v>
          </cell>
          <cell r="O324">
            <v>44235</v>
          </cell>
          <cell r="P324">
            <v>44255</v>
          </cell>
          <cell r="Q324">
            <v>2629153</v>
          </cell>
          <cell r="R324">
            <v>44256</v>
          </cell>
          <cell r="S324">
            <v>44286</v>
          </cell>
          <cell r="T324">
            <v>2629153</v>
          </cell>
          <cell r="U324">
            <v>44287</v>
          </cell>
          <cell r="V324">
            <v>44316</v>
          </cell>
          <cell r="W324">
            <v>2629153</v>
          </cell>
          <cell r="X324">
            <v>44317</v>
          </cell>
          <cell r="Y324">
            <v>44347</v>
          </cell>
          <cell r="Z324">
            <v>350554</v>
          </cell>
          <cell r="AA324">
            <v>44348</v>
          </cell>
          <cell r="AB324">
            <v>44351</v>
          </cell>
          <cell r="AC324">
            <v>2629153</v>
          </cell>
          <cell r="AD324">
            <v>44352</v>
          </cell>
          <cell r="AE324">
            <v>44381</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t="str">
            <v>Facultad de Ciencias Agropecuarias y Recursos Naturales</v>
          </cell>
          <cell r="AX324" t="str">
            <v>CRISTÓBAL LUGO LÓPEZ</v>
          </cell>
          <cell r="AY324" t="str">
            <v>Decano de la Facultad de Ciencias Agropecuarias y Recursos Naturales</v>
          </cell>
          <cell r="AZ324">
            <v>175</v>
          </cell>
          <cell r="BA324">
            <v>44235</v>
          </cell>
          <cell r="BB324">
            <v>31973379</v>
          </cell>
          <cell r="BC324">
            <v>739</v>
          </cell>
          <cell r="BD324">
            <v>44235</v>
          </cell>
          <cell r="BE324">
            <v>10341335</v>
          </cell>
          <cell r="BF324" t="str">
            <v xml:space="preserve">NOTIFICADO </v>
          </cell>
          <cell r="BG324">
            <v>44352</v>
          </cell>
          <cell r="BH324">
            <v>44381</v>
          </cell>
          <cell r="BI324" t="str">
            <v>Un (01) mes</v>
          </cell>
          <cell r="BJ324">
            <v>2629153</v>
          </cell>
          <cell r="BK324" t="str">
            <v>DE ACUERDO A LA SOLICITUD REALIZADA POR EL SUPERVISOR DEL CONTRATO, SE GENERA LA PRORROGA Y ADICIÓN DEL MISMO; TENIENDO EN CUENTA LAS RAZONES DESCRITAS EN DICHA SOLICITUD.</v>
          </cell>
          <cell r="BL324">
            <v>932</v>
          </cell>
          <cell r="BM324">
            <v>44351</v>
          </cell>
          <cell r="BN324">
            <v>2629153</v>
          </cell>
          <cell r="BO324">
            <v>2365</v>
          </cell>
          <cell r="BP324">
            <v>44351</v>
          </cell>
          <cell r="BQ324">
            <v>2629153</v>
          </cell>
          <cell r="BR324">
            <v>1031137426.7</v>
          </cell>
          <cell r="BS324">
            <v>44235</v>
          </cell>
          <cell r="BT324">
            <v>407</v>
          </cell>
          <cell r="BU324" t="str">
            <v>54200</v>
          </cell>
          <cell r="BV324">
            <v>44351</v>
          </cell>
          <cell r="BW324">
            <v>26</v>
          </cell>
          <cell r="BX324">
            <v>54200</v>
          </cell>
          <cell r="BY324">
            <v>0</v>
          </cell>
          <cell r="BZ324">
            <v>0</v>
          </cell>
          <cell r="CA324">
            <v>0</v>
          </cell>
          <cell r="CB324">
            <v>8299</v>
          </cell>
          <cell r="CC324" t="str">
            <v>M6</v>
          </cell>
        </row>
        <row r="325">
          <cell r="B325" t="str">
            <v>12754 DE 2021</v>
          </cell>
          <cell r="C325">
            <v>0</v>
          </cell>
          <cell r="D325" t="str">
            <v>ECOPETROL</v>
          </cell>
          <cell r="E325">
            <v>0</v>
          </cell>
          <cell r="F325">
            <v>0</v>
          </cell>
          <cell r="G325">
            <v>0</v>
          </cell>
          <cell r="H325">
            <v>0</v>
          </cell>
          <cell r="I325">
            <v>0</v>
          </cell>
          <cell r="J325">
            <v>0</v>
          </cell>
          <cell r="K325">
            <v>0</v>
          </cell>
          <cell r="L325" t="str">
            <v>NO APLICA</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t="e">
            <v>#N/A</v>
          </cell>
          <cell r="BA325" t="e">
            <v>#N/A</v>
          </cell>
          <cell r="BB325" t="e">
            <v>#N/A</v>
          </cell>
          <cell r="BC325" t="e">
            <v>#N/A</v>
          </cell>
          <cell r="BD325" t="e">
            <v>#N/A</v>
          </cell>
          <cell r="BE325" t="e">
            <v>#N/A</v>
          </cell>
          <cell r="BF325" t="str">
            <v xml:space="preserve">NOTIFICADO </v>
          </cell>
          <cell r="BG325">
            <v>0</v>
          </cell>
          <cell r="BH325">
            <v>0</v>
          </cell>
          <cell r="BI325">
            <v>0</v>
          </cell>
          <cell r="BJ325">
            <v>0</v>
          </cell>
          <cell r="BK325">
            <v>0</v>
          </cell>
          <cell r="BL325">
            <v>0</v>
          </cell>
          <cell r="BM325">
            <v>0</v>
          </cell>
          <cell r="BN325">
            <v>0</v>
          </cell>
          <cell r="BO325">
            <v>0</v>
          </cell>
          <cell r="BP325">
            <v>0</v>
          </cell>
          <cell r="BQ325">
            <v>0</v>
          </cell>
          <cell r="BR325">
            <v>0</v>
          </cell>
          <cell r="BS325" t="e">
            <v>#N/A</v>
          </cell>
          <cell r="BT325" t="e">
            <v>#N/A</v>
          </cell>
          <cell r="BU325" t="e">
            <v>#N/A</v>
          </cell>
          <cell r="BV325">
            <v>0</v>
          </cell>
          <cell r="BW325">
            <v>0</v>
          </cell>
          <cell r="BX325">
            <v>0</v>
          </cell>
          <cell r="BY325">
            <v>0</v>
          </cell>
          <cell r="BZ325">
            <v>0</v>
          </cell>
          <cell r="CA325">
            <v>0</v>
          </cell>
          <cell r="CB325">
            <v>0</v>
          </cell>
          <cell r="CC325">
            <v>0</v>
          </cell>
        </row>
        <row r="326">
          <cell r="B326" t="str">
            <v>12755 DE 2021</v>
          </cell>
          <cell r="C326">
            <v>1121919590</v>
          </cell>
          <cell r="D326" t="str">
            <v xml:space="preserve">CARLOS DANIEL GONZALEZ TORRES </v>
          </cell>
          <cell r="E326" t="str">
            <v>Contrato de Prestación de Servicios Profesionales</v>
          </cell>
          <cell r="F326" t="str">
            <v>EL CONTRATISTA SE COMPROMETE CON LA UNIVERSIDAD DE LOS LLANOS A PRESTAR LOS SERVICIOS COMO PROFESIONAL EN FORMA EFICIENTE Y EFICAZ APOYANDO EL FORTALECIMIENTO DE LOS DIFERENTES PROCESOS ACADÉMICOS Y ADMINISTRATIVOS EN EL ÁREA DE SISTEMAS.</v>
          </cell>
          <cell r="G326">
            <v>44348</v>
          </cell>
          <cell r="H326">
            <v>18141156</v>
          </cell>
          <cell r="I326" t="str">
            <v>Seis (06) meses y dieciocho (18) días calendario</v>
          </cell>
          <cell r="J326">
            <v>44348</v>
          </cell>
          <cell r="K326">
            <v>44548</v>
          </cell>
          <cell r="L326" t="str">
            <v>NO APLICA</v>
          </cell>
          <cell r="M326">
            <v>7</v>
          </cell>
          <cell r="N326">
            <v>2748660</v>
          </cell>
          <cell r="O326">
            <v>44348</v>
          </cell>
          <cell r="P326">
            <v>44377</v>
          </cell>
          <cell r="Q326">
            <v>2748660</v>
          </cell>
          <cell r="R326">
            <v>44378</v>
          </cell>
          <cell r="S326">
            <v>44408</v>
          </cell>
          <cell r="T326">
            <v>2748660</v>
          </cell>
          <cell r="U326">
            <v>44409</v>
          </cell>
          <cell r="V326">
            <v>44439</v>
          </cell>
          <cell r="W326">
            <v>2748660</v>
          </cell>
          <cell r="X326">
            <v>44440</v>
          </cell>
          <cell r="Y326">
            <v>44469</v>
          </cell>
          <cell r="Z326">
            <v>2748660</v>
          </cell>
          <cell r="AA326">
            <v>44470</v>
          </cell>
          <cell r="AB326">
            <v>44500</v>
          </cell>
          <cell r="AC326">
            <v>2748660</v>
          </cell>
          <cell r="AD326">
            <v>44501</v>
          </cell>
          <cell r="AE326">
            <v>44530</v>
          </cell>
          <cell r="AF326">
            <v>1649196</v>
          </cell>
          <cell r="AG326">
            <v>44531</v>
          </cell>
          <cell r="AH326">
            <v>44548</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t="str">
            <v>Área de Sistemas</v>
          </cell>
          <cell r="AX326" t="str">
            <v>JOSE ARMANDO GARZON BONILLA</v>
          </cell>
          <cell r="AY326" t="str">
            <v>Jefe de Oficina</v>
          </cell>
          <cell r="AZ326">
            <v>900</v>
          </cell>
          <cell r="BA326">
            <v>44348.679386574076</v>
          </cell>
          <cell r="BB326">
            <v>54423468</v>
          </cell>
          <cell r="BC326">
            <v>2312</v>
          </cell>
          <cell r="BD326">
            <v>44348</v>
          </cell>
          <cell r="BE326">
            <v>18141156</v>
          </cell>
          <cell r="BF326" t="str">
            <v xml:space="preserve">NOTIFICADO </v>
          </cell>
          <cell r="BG326">
            <v>0</v>
          </cell>
          <cell r="BH326">
            <v>0</v>
          </cell>
          <cell r="BI326">
            <v>0</v>
          </cell>
          <cell r="BJ326">
            <v>0</v>
          </cell>
          <cell r="BK326">
            <v>0</v>
          </cell>
          <cell r="BL326">
            <v>0</v>
          </cell>
          <cell r="BM326">
            <v>0</v>
          </cell>
          <cell r="BN326">
            <v>0</v>
          </cell>
          <cell r="BO326">
            <v>0</v>
          </cell>
          <cell r="BP326">
            <v>0</v>
          </cell>
          <cell r="BQ326">
            <v>0</v>
          </cell>
          <cell r="BR326">
            <v>1121919590.0999999</v>
          </cell>
          <cell r="BS326">
            <v>44348</v>
          </cell>
          <cell r="BT326">
            <v>769</v>
          </cell>
          <cell r="BU326" t="str">
            <v>44713</v>
          </cell>
          <cell r="BV326">
            <v>0</v>
          </cell>
          <cell r="BW326">
            <v>0</v>
          </cell>
          <cell r="BX326">
            <v>0</v>
          </cell>
          <cell r="BY326">
            <v>0</v>
          </cell>
          <cell r="BZ326">
            <v>0</v>
          </cell>
          <cell r="CA326">
            <v>0</v>
          </cell>
          <cell r="CB326">
            <v>6201</v>
          </cell>
          <cell r="CC326" t="str">
            <v>M6</v>
          </cell>
        </row>
        <row r="327">
          <cell r="B327" t="str">
            <v>12756 DE 2021</v>
          </cell>
          <cell r="C327">
            <v>1121926294</v>
          </cell>
          <cell r="D327" t="str">
            <v>BRAYAN HERRERA ROCHA</v>
          </cell>
          <cell r="E327" t="str">
            <v>Contrato de Prestación de Servicios Profesionales</v>
          </cell>
          <cell r="F327" t="str">
            <v>EL CONTRATISTA SE COMPROMETE CON LA UNIVERSIDAD DE LOS LLANOS A PRESTAR LOS SERVICIOS COMO PROFESIONAL EN FORMA EFICIENTE Y EFICAZ APOYANDO EL FORTALECIMIENTO DE LOS DIFERENTES PROCESOS ACADÉMICOS EN EL ÁREA DE SISTEMAS.</v>
          </cell>
          <cell r="G327">
            <v>44348</v>
          </cell>
          <cell r="H327">
            <v>18141156</v>
          </cell>
          <cell r="I327" t="str">
            <v>Seis (06) meses y dieciocho (18) días calendario</v>
          </cell>
          <cell r="J327">
            <v>44348</v>
          </cell>
          <cell r="K327">
            <v>44548</v>
          </cell>
          <cell r="L327" t="str">
            <v>NO APLICA</v>
          </cell>
          <cell r="M327">
            <v>7</v>
          </cell>
          <cell r="N327">
            <v>2748660</v>
          </cell>
          <cell r="O327">
            <v>44348</v>
          </cell>
          <cell r="P327">
            <v>44377</v>
          </cell>
          <cell r="Q327">
            <v>2748660</v>
          </cell>
          <cell r="R327">
            <v>44378</v>
          </cell>
          <cell r="S327">
            <v>44408</v>
          </cell>
          <cell r="T327">
            <v>2748660</v>
          </cell>
          <cell r="U327">
            <v>44409</v>
          </cell>
          <cell r="V327">
            <v>44439</v>
          </cell>
          <cell r="W327">
            <v>2748660</v>
          </cell>
          <cell r="X327">
            <v>44440</v>
          </cell>
          <cell r="Y327">
            <v>44469</v>
          </cell>
          <cell r="Z327">
            <v>2748660</v>
          </cell>
          <cell r="AA327">
            <v>44470</v>
          </cell>
          <cell r="AB327">
            <v>44500</v>
          </cell>
          <cell r="AC327">
            <v>2748660</v>
          </cell>
          <cell r="AD327">
            <v>44501</v>
          </cell>
          <cell r="AE327">
            <v>44530</v>
          </cell>
          <cell r="AF327">
            <v>1649196</v>
          </cell>
          <cell r="AG327">
            <v>44531</v>
          </cell>
          <cell r="AH327">
            <v>44548</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t="str">
            <v>Área de Sistemas</v>
          </cell>
          <cell r="AX327" t="str">
            <v>JOSE ARMANDO GARZON BONILLA</v>
          </cell>
          <cell r="AY327" t="str">
            <v>Jefe de Oficina</v>
          </cell>
          <cell r="AZ327">
            <v>900</v>
          </cell>
          <cell r="BA327">
            <v>44348.679386574076</v>
          </cell>
          <cell r="BB327">
            <v>54423468</v>
          </cell>
          <cell r="BC327">
            <v>2313</v>
          </cell>
          <cell r="BD327">
            <v>44348</v>
          </cell>
          <cell r="BE327">
            <v>18141156</v>
          </cell>
          <cell r="BF327" t="str">
            <v xml:space="preserve">NOTIFICADO </v>
          </cell>
          <cell r="BG327">
            <v>0</v>
          </cell>
          <cell r="BH327">
            <v>0</v>
          </cell>
          <cell r="BI327">
            <v>0</v>
          </cell>
          <cell r="BJ327">
            <v>0</v>
          </cell>
          <cell r="BK327">
            <v>0</v>
          </cell>
          <cell r="BL327">
            <v>0</v>
          </cell>
          <cell r="BM327">
            <v>0</v>
          </cell>
          <cell r="BN327">
            <v>0</v>
          </cell>
          <cell r="BO327">
            <v>0</v>
          </cell>
          <cell r="BP327">
            <v>0</v>
          </cell>
          <cell r="BQ327">
            <v>0</v>
          </cell>
          <cell r="BR327">
            <v>1121926294</v>
          </cell>
          <cell r="BS327">
            <v>44348</v>
          </cell>
          <cell r="BT327">
            <v>769</v>
          </cell>
          <cell r="BU327" t="str">
            <v>44713</v>
          </cell>
          <cell r="BV327">
            <v>0</v>
          </cell>
          <cell r="BW327">
            <v>0</v>
          </cell>
          <cell r="BX327">
            <v>0</v>
          </cell>
          <cell r="BY327">
            <v>0</v>
          </cell>
          <cell r="BZ327">
            <v>0</v>
          </cell>
          <cell r="CA327">
            <v>0</v>
          </cell>
          <cell r="CB327">
            <v>6201</v>
          </cell>
          <cell r="CC327" t="str">
            <v>M6</v>
          </cell>
        </row>
        <row r="328">
          <cell r="B328" t="str">
            <v>12757 DE 2021</v>
          </cell>
          <cell r="C328">
            <v>1121902199</v>
          </cell>
          <cell r="D328" t="str">
            <v>RAFAEL ANTONIO HUERTAS CASTRO</v>
          </cell>
          <cell r="E328" t="str">
            <v>Contrato de Prestación de Servicios Profesionales</v>
          </cell>
          <cell r="F328" t="str">
            <v>EL CONTRATISTA SE COMPROMETE CON LA UNIVERSIDAD DE LOS LLANOS A PRESTAR LOS SERVICIOS COMO PROFESIONAL EN FORMA EFICIENTE Y EFICAZ APOYANDO EL FORTALECIMIENTO DE LOS DIFERENTES PROCESOS ACADÉMICOS EN EL ÁREA DE SISTEMAS.</v>
          </cell>
          <cell r="G328">
            <v>44348</v>
          </cell>
          <cell r="H328">
            <v>18141156</v>
          </cell>
          <cell r="I328" t="str">
            <v>Seis (06) meses y dieciocho (18) días calendario</v>
          </cell>
          <cell r="J328">
            <v>44348</v>
          </cell>
          <cell r="K328">
            <v>44548</v>
          </cell>
          <cell r="L328" t="str">
            <v>NO APLICA</v>
          </cell>
          <cell r="M328">
            <v>7</v>
          </cell>
          <cell r="N328">
            <v>2748660</v>
          </cell>
          <cell r="O328">
            <v>44348</v>
          </cell>
          <cell r="P328">
            <v>44377</v>
          </cell>
          <cell r="Q328">
            <v>2748660</v>
          </cell>
          <cell r="R328">
            <v>44378</v>
          </cell>
          <cell r="S328">
            <v>44408</v>
          </cell>
          <cell r="T328">
            <v>2748660</v>
          </cell>
          <cell r="U328">
            <v>44409</v>
          </cell>
          <cell r="V328">
            <v>44439</v>
          </cell>
          <cell r="W328">
            <v>2748660</v>
          </cell>
          <cell r="X328">
            <v>44440</v>
          </cell>
          <cell r="Y328">
            <v>44469</v>
          </cell>
          <cell r="Z328">
            <v>2748660</v>
          </cell>
          <cell r="AA328">
            <v>44470</v>
          </cell>
          <cell r="AB328">
            <v>44500</v>
          </cell>
          <cell r="AC328">
            <v>2748660</v>
          </cell>
          <cell r="AD328">
            <v>44501</v>
          </cell>
          <cell r="AE328">
            <v>44530</v>
          </cell>
          <cell r="AF328">
            <v>1649196</v>
          </cell>
          <cell r="AG328">
            <v>44531</v>
          </cell>
          <cell r="AH328">
            <v>44548</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t="str">
            <v>Área de Sistemas</v>
          </cell>
          <cell r="AX328" t="str">
            <v>JOSE ARMANDO GARZON BONILLA</v>
          </cell>
          <cell r="AY328" t="str">
            <v>Jefe de Oficina</v>
          </cell>
          <cell r="AZ328">
            <v>900</v>
          </cell>
          <cell r="BA328">
            <v>44348.679386574076</v>
          </cell>
          <cell r="BB328">
            <v>54423468</v>
          </cell>
          <cell r="BC328">
            <v>2314</v>
          </cell>
          <cell r="BD328">
            <v>44348</v>
          </cell>
          <cell r="BE328">
            <v>18141156</v>
          </cell>
          <cell r="BF328" t="str">
            <v xml:space="preserve">NOTIFICADO </v>
          </cell>
          <cell r="BG328">
            <v>0</v>
          </cell>
          <cell r="BH328">
            <v>0</v>
          </cell>
          <cell r="BI328">
            <v>0</v>
          </cell>
          <cell r="BJ328">
            <v>0</v>
          </cell>
          <cell r="BK328">
            <v>0</v>
          </cell>
          <cell r="BL328">
            <v>0</v>
          </cell>
          <cell r="BM328">
            <v>0</v>
          </cell>
          <cell r="BN328">
            <v>0</v>
          </cell>
          <cell r="BO328">
            <v>0</v>
          </cell>
          <cell r="BP328">
            <v>0</v>
          </cell>
          <cell r="BQ328">
            <v>0</v>
          </cell>
          <cell r="BR328">
            <v>1121902199.8</v>
          </cell>
          <cell r="BS328">
            <v>44348</v>
          </cell>
          <cell r="BT328">
            <v>769</v>
          </cell>
          <cell r="BU328" t="str">
            <v>44713</v>
          </cell>
          <cell r="BV328">
            <v>0</v>
          </cell>
          <cell r="BW328">
            <v>0</v>
          </cell>
          <cell r="BX328">
            <v>0</v>
          </cell>
          <cell r="BY328">
            <v>0</v>
          </cell>
          <cell r="BZ328">
            <v>0</v>
          </cell>
          <cell r="CA328">
            <v>0</v>
          </cell>
          <cell r="CB328">
            <v>8299</v>
          </cell>
          <cell r="CC328" t="str">
            <v>M6</v>
          </cell>
        </row>
        <row r="329">
          <cell r="B329" t="str">
            <v>12758 DE 2021</v>
          </cell>
          <cell r="C329">
            <v>1121943266</v>
          </cell>
          <cell r="D329" t="str">
            <v>ALEXANDRA MONTOYA CRUZ</v>
          </cell>
          <cell r="E329" t="str">
            <v>Contrato de Prestación de Servicios</v>
          </cell>
          <cell r="F329" t="str">
            <v xml:space="preserve">EL CONTRATISTA SE COMPROMETE CON LA UNIVERSIDAD DE LOS LLANOS A PRESTAR LOS SERVICIOS EN FORMA EFICIENTE Y EFICAZ APOYANDO EL FORTALECIMIENTO DE LAS DIFERENTES ACTIVIDADES DENTRO DEL CONVENIO INTERADMINISTRATIVO N.° PE.GDE.1.4.8.1.20 – 008- UNILLANOS-CORMACARENA, PARA LA “EVALUACIÓN DEL ESTADO DE CONSERVACIÓN Y ESTRATEGIAS DE MANEJO DEL CONFLICTO DE OSO ANDINO (TREMARCTOS ORNATUS (F.G. CUVIER, 1825)) EN LOS MUNICIPIOS DE EL CALVARIO Y SAN JUANITO (META)” </v>
          </cell>
          <cell r="G329">
            <v>44351</v>
          </cell>
          <cell r="H329">
            <v>3329844</v>
          </cell>
          <cell r="I329" t="str">
            <v>Dos (02) meses</v>
          </cell>
          <cell r="J329">
            <v>44351</v>
          </cell>
          <cell r="K329">
            <v>44411</v>
          </cell>
          <cell r="L329" t="str">
            <v>NO APLICA</v>
          </cell>
          <cell r="M329">
            <v>2</v>
          </cell>
          <cell r="N329">
            <v>1498430</v>
          </cell>
          <cell r="O329">
            <v>44351</v>
          </cell>
          <cell r="P329">
            <v>44377</v>
          </cell>
          <cell r="Q329">
            <v>1831414</v>
          </cell>
          <cell r="R329">
            <v>44378</v>
          </cell>
          <cell r="S329">
            <v>44411</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t="str">
            <v>Facultad de Ciencias Básicas e Ingeniería</v>
          </cell>
          <cell r="AX329" t="str">
            <v xml:space="preserve">OMAR YESID BELTRÁN GUTIÉRREZ </v>
          </cell>
          <cell r="AY329" t="str">
            <v>Decano de la Facultad de Ciencias Básicas e Ingeniería</v>
          </cell>
          <cell r="AZ329">
            <v>933</v>
          </cell>
          <cell r="BA329">
            <v>44351.737060185187</v>
          </cell>
          <cell r="BB329">
            <v>6659688</v>
          </cell>
          <cell r="BC329">
            <v>2363</v>
          </cell>
          <cell r="BD329">
            <v>44351</v>
          </cell>
          <cell r="BE329">
            <v>3329844</v>
          </cell>
          <cell r="BF329" t="str">
            <v xml:space="preserve">NOTIFICADO </v>
          </cell>
          <cell r="BG329">
            <v>0</v>
          </cell>
          <cell r="BH329">
            <v>0</v>
          </cell>
          <cell r="BI329">
            <v>0</v>
          </cell>
          <cell r="BJ329">
            <v>0</v>
          </cell>
          <cell r="BK329">
            <v>0</v>
          </cell>
          <cell r="BL329">
            <v>0</v>
          </cell>
          <cell r="BM329">
            <v>0</v>
          </cell>
          <cell r="BN329">
            <v>0</v>
          </cell>
          <cell r="BO329">
            <v>0</v>
          </cell>
          <cell r="BP329">
            <v>0</v>
          </cell>
          <cell r="BQ329">
            <v>0</v>
          </cell>
          <cell r="BR329">
            <v>1121943266</v>
          </cell>
          <cell r="BS329">
            <v>44351</v>
          </cell>
          <cell r="BT329">
            <v>645</v>
          </cell>
          <cell r="BU329" t="str">
            <v>5770206</v>
          </cell>
          <cell r="BV329">
            <v>0</v>
          </cell>
          <cell r="BW329">
            <v>0</v>
          </cell>
          <cell r="BX329">
            <v>0</v>
          </cell>
          <cell r="BY329">
            <v>0</v>
          </cell>
          <cell r="BZ329">
            <v>0</v>
          </cell>
          <cell r="CA329">
            <v>0</v>
          </cell>
          <cell r="CB329">
            <v>8299</v>
          </cell>
          <cell r="CC329" t="str">
            <v>M6</v>
          </cell>
        </row>
        <row r="330">
          <cell r="B330" t="str">
            <v>12759 DE 2021</v>
          </cell>
          <cell r="C330">
            <v>1121908643</v>
          </cell>
          <cell r="D330" t="str">
            <v>JASON DANIEL VILLALOBOS ARDILA</v>
          </cell>
          <cell r="E330" t="str">
            <v>Contrato de Prestación de Servicios</v>
          </cell>
          <cell r="F330" t="str">
            <v>EL CONTRATISTA SE COMPROMETE CON LA UNIVERSIDAD DE LOS LLANOS A PRESTAR LOS SERVICIOS EN FORMA EFICIENTE Y EFICAZ APOYANDO EL FORTALECIMIENTO DE LAS DIFERENTES ACTIVIDADES DENTRO DEL CONVENIO INTERADMINISTRATIVO N.° PE.GDE.1.4.8.1.20 – 008- UNILLANOS-CORMACARENA, PARA LA “EVALUACIÓN DEL ESTADO DE CONSERVACIÓN Y ESTRATEGIAS DE MANEJO DEL CONFLICTO DE OSO ANDINO (TREMARCTOS ORNATUS (F.G. CUVIER, 1825)) EN LOS MUNICIPIOS DE EL CALVARIO Y SAN JUANITO (META)”</v>
          </cell>
          <cell r="G330">
            <v>44351</v>
          </cell>
          <cell r="H330">
            <v>3329844</v>
          </cell>
          <cell r="I330" t="str">
            <v>Dos (02) meses</v>
          </cell>
          <cell r="J330">
            <v>44351</v>
          </cell>
          <cell r="K330">
            <v>44411</v>
          </cell>
          <cell r="L330" t="str">
            <v>NO APLICA</v>
          </cell>
          <cell r="M330">
            <v>2</v>
          </cell>
          <cell r="N330">
            <v>1498430</v>
          </cell>
          <cell r="O330">
            <v>44351</v>
          </cell>
          <cell r="P330">
            <v>44377</v>
          </cell>
          <cell r="Q330">
            <v>1831414</v>
          </cell>
          <cell r="R330">
            <v>44378</v>
          </cell>
          <cell r="S330">
            <v>44411</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t="str">
            <v>Facultad de Ciencias Básicas e Ingeniería</v>
          </cell>
          <cell r="AX330" t="str">
            <v xml:space="preserve">OMAR YESID BELTRÁN GUTIÉRREZ </v>
          </cell>
          <cell r="AY330" t="str">
            <v>Decano de la Facultad de Ciencias Básicas e Ingeniería</v>
          </cell>
          <cell r="AZ330">
            <v>933</v>
          </cell>
          <cell r="BA330">
            <v>44351.737060185187</v>
          </cell>
          <cell r="BB330">
            <v>6659688</v>
          </cell>
          <cell r="BC330">
            <v>2364</v>
          </cell>
          <cell r="BD330">
            <v>44351</v>
          </cell>
          <cell r="BE330">
            <v>3329844</v>
          </cell>
          <cell r="BF330" t="str">
            <v xml:space="preserve">NOTIFICADO </v>
          </cell>
          <cell r="BG330">
            <v>0</v>
          </cell>
          <cell r="BH330">
            <v>0</v>
          </cell>
          <cell r="BI330">
            <v>0</v>
          </cell>
          <cell r="BJ330">
            <v>0</v>
          </cell>
          <cell r="BK330">
            <v>0</v>
          </cell>
          <cell r="BL330">
            <v>0</v>
          </cell>
          <cell r="BM330">
            <v>0</v>
          </cell>
          <cell r="BN330">
            <v>0</v>
          </cell>
          <cell r="BO330">
            <v>0</v>
          </cell>
          <cell r="BP330">
            <v>0</v>
          </cell>
          <cell r="BQ330">
            <v>0</v>
          </cell>
          <cell r="BR330">
            <v>1121908643</v>
          </cell>
          <cell r="BS330">
            <v>44351</v>
          </cell>
          <cell r="BT330">
            <v>645</v>
          </cell>
          <cell r="BU330" t="str">
            <v>5770206</v>
          </cell>
          <cell r="BV330">
            <v>0</v>
          </cell>
          <cell r="BW330">
            <v>0</v>
          </cell>
          <cell r="BX330">
            <v>0</v>
          </cell>
          <cell r="BY330">
            <v>0</v>
          </cell>
          <cell r="BZ330">
            <v>0</v>
          </cell>
          <cell r="CA330">
            <v>0</v>
          </cell>
          <cell r="CB330">
            <v>7490</v>
          </cell>
          <cell r="CC330" t="str">
            <v>M6</v>
          </cell>
        </row>
        <row r="331">
          <cell r="B331" t="str">
            <v>12760 DE 2021</v>
          </cell>
          <cell r="C331">
            <v>1121887045</v>
          </cell>
          <cell r="D331" t="str">
            <v>BAYRON DANILO ORTIZ FORONDA</v>
          </cell>
          <cell r="E331" t="str">
            <v>Contrato de Prestación de Servicios Profesionales</v>
          </cell>
          <cell r="F331" t="str">
            <v>EL CONTRATISTA SE COMPROMETE CON LA UNIVERSIDAD DE LOS LLANOS A PRESTAR LOS SERVICIOS COMO PROFESIONAL EN FORMA EFICIENTE Y EFICAZ APOYANDO EL DESARROLLO DE LAS ACTIVIDADES DEL PROYECTO DE INVESTIGACIÓN “IMPLEMENTACIÓN DE UNA RED DE INVESTIGACIÓN, DESARROLLO TECNOLÓGICO E INNOVACIÓN EN PATOLOGÍA DIGITAL (REDPAT) SOPORTADA POR TECNOLOGÍAS DE LA INDUSTRIA 4.0 EN EL META", APROBADO POR EL OCAD DEL FCTEI DEL SGR, MEDIANTE ACUERDO NO. 97 DE 2020, BAJO EL CÓDIGO BPIN 2019000100060.</v>
          </cell>
          <cell r="G331">
            <v>44356</v>
          </cell>
          <cell r="H331">
            <v>24000000</v>
          </cell>
          <cell r="I331" t="str">
            <v>Doce (12) meses</v>
          </cell>
          <cell r="J331">
            <v>44356</v>
          </cell>
          <cell r="K331">
            <v>44720</v>
          </cell>
          <cell r="L331" t="str">
            <v>NO APLICA</v>
          </cell>
          <cell r="M331">
            <v>13</v>
          </cell>
          <cell r="N331">
            <v>1466667</v>
          </cell>
          <cell r="O331">
            <v>44356</v>
          </cell>
          <cell r="P331">
            <v>44377</v>
          </cell>
          <cell r="Q331">
            <v>2000000</v>
          </cell>
          <cell r="R331">
            <v>44378</v>
          </cell>
          <cell r="S331">
            <v>44408</v>
          </cell>
          <cell r="T331">
            <v>2000000</v>
          </cell>
          <cell r="U331">
            <v>44409</v>
          </cell>
          <cell r="V331">
            <v>44439</v>
          </cell>
          <cell r="W331">
            <v>2000000</v>
          </cell>
          <cell r="X331">
            <v>44440</v>
          </cell>
          <cell r="Y331">
            <v>44469</v>
          </cell>
          <cell r="Z331">
            <v>2000000</v>
          </cell>
          <cell r="AA331">
            <v>44470</v>
          </cell>
          <cell r="AB331">
            <v>44500</v>
          </cell>
          <cell r="AC331">
            <v>2000000</v>
          </cell>
          <cell r="AD331">
            <v>44501</v>
          </cell>
          <cell r="AE331">
            <v>44530</v>
          </cell>
          <cell r="AF331">
            <v>2000000</v>
          </cell>
          <cell r="AG331">
            <v>44531</v>
          </cell>
          <cell r="AH331">
            <v>44561</v>
          </cell>
          <cell r="AI331">
            <v>2000000</v>
          </cell>
          <cell r="AJ331">
            <v>44562</v>
          </cell>
          <cell r="AK331">
            <v>44592</v>
          </cell>
          <cell r="AL331">
            <v>2000000</v>
          </cell>
          <cell r="AM331">
            <v>44593</v>
          </cell>
          <cell r="AN331">
            <v>44620</v>
          </cell>
          <cell r="AO331">
            <v>2000000</v>
          </cell>
          <cell r="AP331">
            <v>44621</v>
          </cell>
          <cell r="AQ331">
            <v>44651</v>
          </cell>
          <cell r="AR331">
            <v>2000000</v>
          </cell>
          <cell r="AS331">
            <v>44652</v>
          </cell>
          <cell r="AT331">
            <v>44681</v>
          </cell>
          <cell r="AU331">
            <v>0</v>
          </cell>
          <cell r="AV331">
            <v>0</v>
          </cell>
          <cell r="AW331" t="str">
            <v>Facultad de Ciencias Básicas e Ingeniería</v>
          </cell>
          <cell r="AX331" t="str">
            <v xml:space="preserve">OMAR YESID BELTRÁN GUTIÉRREZ </v>
          </cell>
          <cell r="AY331" t="str">
            <v>Decano de la Facultad de Ciencias Básicas e Ingeniería</v>
          </cell>
          <cell r="AZ331">
            <v>931</v>
          </cell>
          <cell r="BA331">
            <v>44351.730416666665</v>
          </cell>
          <cell r="BB331">
            <v>24000000</v>
          </cell>
          <cell r="BC331">
            <v>2373</v>
          </cell>
          <cell r="BD331">
            <v>44356</v>
          </cell>
          <cell r="BE331">
            <v>24000000</v>
          </cell>
          <cell r="BF331" t="str">
            <v xml:space="preserve">NOTIFICADO </v>
          </cell>
          <cell r="BG331">
            <v>0</v>
          </cell>
          <cell r="BH331">
            <v>0</v>
          </cell>
          <cell r="BI331">
            <v>0</v>
          </cell>
          <cell r="BJ331">
            <v>0</v>
          </cell>
          <cell r="BK331">
            <v>0</v>
          </cell>
          <cell r="BL331">
            <v>0</v>
          </cell>
          <cell r="BM331">
            <v>0</v>
          </cell>
          <cell r="BN331">
            <v>0</v>
          </cell>
          <cell r="BO331">
            <v>0</v>
          </cell>
          <cell r="BP331">
            <v>0</v>
          </cell>
          <cell r="BQ331">
            <v>0</v>
          </cell>
          <cell r="BR331">
            <v>1121887045</v>
          </cell>
          <cell r="BS331">
            <v>44356</v>
          </cell>
          <cell r="BT331">
            <v>840</v>
          </cell>
          <cell r="BU331" t="str">
            <v>5470237</v>
          </cell>
          <cell r="BV331">
            <v>0</v>
          </cell>
          <cell r="BW331">
            <v>0</v>
          </cell>
          <cell r="BX331">
            <v>0</v>
          </cell>
          <cell r="BY331">
            <v>0</v>
          </cell>
          <cell r="BZ331">
            <v>0</v>
          </cell>
          <cell r="CA331">
            <v>0</v>
          </cell>
          <cell r="CB331">
            <v>6201</v>
          </cell>
          <cell r="CC331" t="str">
            <v>M6</v>
          </cell>
        </row>
        <row r="332">
          <cell r="B332" t="str">
            <v>12761 DE 2021</v>
          </cell>
          <cell r="C332">
            <v>1121932413</v>
          </cell>
          <cell r="D332" t="str">
            <v>FABIAN ALBERTO CANO RAMIREZ</v>
          </cell>
          <cell r="E332" t="str">
            <v>Contrato de Prestación de Servicios Profesionales</v>
          </cell>
          <cell r="F332" t="str">
            <v>EL CONTRATISTA SE COMPROMETE CON LA UNIVERSIDAD DE LOS LLANOS A PRESTAR LOS SERVICIOS COMO PROFESIONAL DE APOYO CIENTIFICO EN FORMA EFICIENTE Y EFICAZ APOYANDO EL DESARROLLO DE LAS ACTIVIDADES DEL PROYECTO DE INVESTIGACIÓN “IMPLEMENTACIÓN DE UNA RED DE INVESTIGACIÓN, DESARROLLO TECNOLÓGICO E INNOVACIÓN EN PATOLOGÍA DIGITAL (REDPAT) SOPORTADA POR TECNOLOGÍAS DE LA INDUSTRIA 4.0 EN EL META", APROBADO POR EL OCAD DEL FCTEI DEL SGR, MEDIANTE ACUERDO NO. 97 DE 2020, BAJO EL CÓDIGO BPIN 2019000100060.</v>
          </cell>
          <cell r="G332">
            <v>44356</v>
          </cell>
          <cell r="H332">
            <v>20000000</v>
          </cell>
          <cell r="I332" t="str">
            <v>Diez (10) meses</v>
          </cell>
          <cell r="J332">
            <v>44356</v>
          </cell>
          <cell r="K332">
            <v>44659</v>
          </cell>
          <cell r="L332" t="str">
            <v>NO APLICA</v>
          </cell>
          <cell r="M332">
            <v>11</v>
          </cell>
          <cell r="N332">
            <v>1466667</v>
          </cell>
          <cell r="O332">
            <v>44356</v>
          </cell>
          <cell r="P332">
            <v>44377</v>
          </cell>
          <cell r="Q332">
            <v>2000000</v>
          </cell>
          <cell r="R332">
            <v>44378</v>
          </cell>
          <cell r="S332">
            <v>44408</v>
          </cell>
          <cell r="T332">
            <v>2000000</v>
          </cell>
          <cell r="U332">
            <v>44409</v>
          </cell>
          <cell r="V332">
            <v>44439</v>
          </cell>
          <cell r="W332">
            <v>2000000</v>
          </cell>
          <cell r="X332">
            <v>44440</v>
          </cell>
          <cell r="Y332">
            <v>44469</v>
          </cell>
          <cell r="Z332">
            <v>2000000</v>
          </cell>
          <cell r="AA332">
            <v>44470</v>
          </cell>
          <cell r="AB332">
            <v>44500</v>
          </cell>
          <cell r="AC332">
            <v>2000000</v>
          </cell>
          <cell r="AD332">
            <v>44501</v>
          </cell>
          <cell r="AE332">
            <v>44530</v>
          </cell>
          <cell r="AF332">
            <v>2000000</v>
          </cell>
          <cell r="AG332">
            <v>44531</v>
          </cell>
          <cell r="AH332">
            <v>44561</v>
          </cell>
          <cell r="AI332">
            <v>2000000</v>
          </cell>
          <cell r="AJ332">
            <v>44562</v>
          </cell>
          <cell r="AK332">
            <v>44592</v>
          </cell>
          <cell r="AL332">
            <v>2000000</v>
          </cell>
          <cell r="AM332">
            <v>44593</v>
          </cell>
          <cell r="AN332">
            <v>44620</v>
          </cell>
          <cell r="AO332">
            <v>2000000</v>
          </cell>
          <cell r="AP332">
            <v>44621</v>
          </cell>
          <cell r="AQ332">
            <v>44651</v>
          </cell>
          <cell r="AR332">
            <v>533333</v>
          </cell>
          <cell r="AS332">
            <v>44652</v>
          </cell>
          <cell r="AT332">
            <v>44659</v>
          </cell>
          <cell r="AU332">
            <v>0</v>
          </cell>
          <cell r="AV332">
            <v>0</v>
          </cell>
          <cell r="AW332" t="str">
            <v>Facultad de Ciencias Básicas e Ingeniería</v>
          </cell>
          <cell r="AX332" t="str">
            <v xml:space="preserve">OMAR YESID BELTRÁN GUTIÉRREZ </v>
          </cell>
          <cell r="AY332" t="str">
            <v>Decano de la Facultad de Ciencias Básicas e Ingeniería</v>
          </cell>
          <cell r="AZ332">
            <v>930</v>
          </cell>
          <cell r="BA332">
            <v>44351.730381944442</v>
          </cell>
          <cell r="BB332">
            <v>20000000</v>
          </cell>
          <cell r="BC332">
            <v>2374</v>
          </cell>
          <cell r="BD332">
            <v>44356</v>
          </cell>
          <cell r="BE332">
            <v>20000000</v>
          </cell>
          <cell r="BF332" t="str">
            <v xml:space="preserve">NOTIFICADO </v>
          </cell>
          <cell r="BG332">
            <v>0</v>
          </cell>
          <cell r="BH332">
            <v>0</v>
          </cell>
          <cell r="BI332">
            <v>0</v>
          </cell>
          <cell r="BJ332">
            <v>0</v>
          </cell>
          <cell r="BK332">
            <v>0</v>
          </cell>
          <cell r="BL332">
            <v>0</v>
          </cell>
          <cell r="BM332">
            <v>0</v>
          </cell>
          <cell r="BN332">
            <v>0</v>
          </cell>
          <cell r="BO332">
            <v>0</v>
          </cell>
          <cell r="BP332">
            <v>0</v>
          </cell>
          <cell r="BQ332">
            <v>0</v>
          </cell>
          <cell r="BR332">
            <v>1121932413</v>
          </cell>
          <cell r="BS332">
            <v>44356</v>
          </cell>
          <cell r="BT332">
            <v>840</v>
          </cell>
          <cell r="BU332" t="str">
            <v>5470237</v>
          </cell>
          <cell r="BV332">
            <v>0</v>
          </cell>
          <cell r="BW332">
            <v>0</v>
          </cell>
          <cell r="BX332">
            <v>0</v>
          </cell>
          <cell r="BY332">
            <v>0</v>
          </cell>
          <cell r="BZ332">
            <v>0</v>
          </cell>
          <cell r="CA332">
            <v>0</v>
          </cell>
          <cell r="CB332">
            <v>8299</v>
          </cell>
          <cell r="CC332" t="str">
            <v>M6</v>
          </cell>
        </row>
        <row r="333">
          <cell r="B333" t="str">
            <v>12762 DE 2021</v>
          </cell>
          <cell r="C333">
            <v>51939040</v>
          </cell>
          <cell r="D333" t="str">
            <v>MYRIAN MORENO FONSECA</v>
          </cell>
          <cell r="E333" t="str">
            <v>Contrato de Prestación de Servicios Profesionales</v>
          </cell>
          <cell r="F333" t="str">
            <v>EL CONTRATISTA SE COMPROMETE CON LA UNIVERSIDAD DE LOS LLANOS A PRESTAR LOS SERVICIOS COMO PROFESIONAL EN FORMA EFICIENTE Y EFICAZ APOYANDO EL FORTALECIMIENTO DE LOS DIFERENTES PROCESOS DE CALIDAD EN EL CENTRO DE IDIOMAS DE LA FACULTAD DE CIENCIAS HUMANAS Y DE LA EDUCACIÓN.</v>
          </cell>
          <cell r="G333">
            <v>44356</v>
          </cell>
          <cell r="H333">
            <v>10500000</v>
          </cell>
          <cell r="I333" t="str">
            <v>Tres (03) meses</v>
          </cell>
          <cell r="J333">
            <v>44356</v>
          </cell>
          <cell r="K333">
            <v>44447</v>
          </cell>
          <cell r="L333" t="str">
            <v>NO APLICA</v>
          </cell>
          <cell r="M333">
            <v>4</v>
          </cell>
          <cell r="N333">
            <v>2566667</v>
          </cell>
          <cell r="O333">
            <v>44356</v>
          </cell>
          <cell r="P333">
            <v>44377</v>
          </cell>
          <cell r="Q333">
            <v>3500000</v>
          </cell>
          <cell r="R333">
            <v>44378</v>
          </cell>
          <cell r="S333">
            <v>44408</v>
          </cell>
          <cell r="T333">
            <v>3500000</v>
          </cell>
          <cell r="U333">
            <v>44409</v>
          </cell>
          <cell r="V333">
            <v>44439</v>
          </cell>
          <cell r="W333">
            <v>933333</v>
          </cell>
          <cell r="X333">
            <v>44440</v>
          </cell>
          <cell r="Y333">
            <v>44447</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t="str">
            <v>Facultad de Ciencias Humanas y de la Educación</v>
          </cell>
          <cell r="AX333" t="str">
            <v>SAMUEL ELÍAS BETANCUR GARZÓN</v>
          </cell>
          <cell r="AY333" t="str">
            <v>Asesor de Planeación</v>
          </cell>
          <cell r="AZ333">
            <v>946</v>
          </cell>
          <cell r="BA333">
            <v>44356.653043981481</v>
          </cell>
          <cell r="BB333">
            <v>10500000</v>
          </cell>
          <cell r="BC333">
            <v>2377</v>
          </cell>
          <cell r="BD333">
            <v>44356</v>
          </cell>
          <cell r="BE333">
            <v>10500000</v>
          </cell>
          <cell r="BF333" t="str">
            <v xml:space="preserve">NOTIFICADO </v>
          </cell>
          <cell r="BG333">
            <v>0</v>
          </cell>
          <cell r="BH333">
            <v>0</v>
          </cell>
          <cell r="BI333">
            <v>0</v>
          </cell>
          <cell r="BJ333">
            <v>0</v>
          </cell>
          <cell r="BK333">
            <v>0</v>
          </cell>
          <cell r="BL333">
            <v>0</v>
          </cell>
          <cell r="BM333">
            <v>0</v>
          </cell>
          <cell r="BN333">
            <v>0</v>
          </cell>
          <cell r="BO333">
            <v>0</v>
          </cell>
          <cell r="BP333">
            <v>0</v>
          </cell>
          <cell r="BQ333">
            <v>0</v>
          </cell>
          <cell r="BR333">
            <v>51939040</v>
          </cell>
          <cell r="BS333">
            <v>44356</v>
          </cell>
          <cell r="BT333">
            <v>743</v>
          </cell>
          <cell r="BU333" t="str">
            <v>56503</v>
          </cell>
          <cell r="BV333">
            <v>0</v>
          </cell>
          <cell r="BW333">
            <v>0</v>
          </cell>
          <cell r="BX333">
            <v>0</v>
          </cell>
          <cell r="BY333">
            <v>0</v>
          </cell>
          <cell r="BZ333">
            <v>0</v>
          </cell>
          <cell r="CA333">
            <v>0</v>
          </cell>
          <cell r="CB333">
            <v>7010</v>
          </cell>
          <cell r="CC333" t="str">
            <v>M6</v>
          </cell>
        </row>
        <row r="334">
          <cell r="B334" t="str">
            <v>12763 DE 2021</v>
          </cell>
          <cell r="C334">
            <v>1024547336</v>
          </cell>
          <cell r="D334" t="str">
            <v>LAURA ALEJANDRA MUÑOZ MARTINEZ</v>
          </cell>
          <cell r="E334" t="str">
            <v>Contrato de Prestación de Servicios Profesionales</v>
          </cell>
          <cell r="F334"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334">
            <v>44356</v>
          </cell>
          <cell r="H334">
            <v>4381922</v>
          </cell>
          <cell r="I334" t="str">
            <v>Dos (02) meses</v>
          </cell>
          <cell r="J334">
            <v>44356</v>
          </cell>
          <cell r="K334">
            <v>44416</v>
          </cell>
          <cell r="L334" t="str">
            <v>NO APLICA</v>
          </cell>
          <cell r="M334">
            <v>3</v>
          </cell>
          <cell r="N334">
            <v>1606705</v>
          </cell>
          <cell r="O334">
            <v>44356</v>
          </cell>
          <cell r="P334">
            <v>44377</v>
          </cell>
          <cell r="Q334">
            <v>2190961</v>
          </cell>
          <cell r="R334">
            <v>44378</v>
          </cell>
          <cell r="S334">
            <v>44408</v>
          </cell>
          <cell r="T334">
            <v>584256</v>
          </cell>
          <cell r="U334">
            <v>44409</v>
          </cell>
          <cell r="V334">
            <v>44416</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t="str">
            <v>Instituto de Ciencias Ambientales de la Orinoquia Colombiana</v>
          </cell>
          <cell r="AX334" t="str">
            <v>MARCO AURELIO TORRES MORA</v>
          </cell>
          <cell r="AY334" t="str">
            <v>Director del Instituto de Ciencias Ambientales de la Orinoquia Colombiana</v>
          </cell>
          <cell r="AZ334">
            <v>945</v>
          </cell>
          <cell r="BA334">
            <v>44356.651354166665</v>
          </cell>
          <cell r="BB334">
            <v>8763844</v>
          </cell>
          <cell r="BC334">
            <v>2379</v>
          </cell>
          <cell r="BD334">
            <v>44356</v>
          </cell>
          <cell r="BE334">
            <v>4381922</v>
          </cell>
          <cell r="BF334" t="str">
            <v xml:space="preserve">NOTIFICADO </v>
          </cell>
          <cell r="BG334">
            <v>0</v>
          </cell>
          <cell r="BH334">
            <v>0</v>
          </cell>
          <cell r="BI334">
            <v>0</v>
          </cell>
          <cell r="BJ334">
            <v>0</v>
          </cell>
          <cell r="BK334">
            <v>0</v>
          </cell>
          <cell r="BL334">
            <v>0</v>
          </cell>
          <cell r="BM334">
            <v>0</v>
          </cell>
          <cell r="BN334">
            <v>0</v>
          </cell>
          <cell r="BO334">
            <v>0</v>
          </cell>
          <cell r="BP334">
            <v>0</v>
          </cell>
          <cell r="BQ334">
            <v>0</v>
          </cell>
          <cell r="BR334">
            <v>1024547336.6</v>
          </cell>
          <cell r="BS334">
            <v>44356</v>
          </cell>
          <cell r="BT334">
            <v>645</v>
          </cell>
          <cell r="BU334" t="str">
            <v>57706</v>
          </cell>
          <cell r="BV334">
            <v>0</v>
          </cell>
          <cell r="BW334">
            <v>0</v>
          </cell>
          <cell r="BX334">
            <v>0</v>
          </cell>
          <cell r="BY334">
            <v>0</v>
          </cell>
          <cell r="BZ334">
            <v>0</v>
          </cell>
          <cell r="CA334">
            <v>0</v>
          </cell>
          <cell r="CB334">
            <v>8299</v>
          </cell>
          <cell r="CC334" t="str">
            <v>M6</v>
          </cell>
        </row>
        <row r="335">
          <cell r="B335" t="str">
            <v>12764 DE 2021</v>
          </cell>
          <cell r="C335">
            <v>1121913636</v>
          </cell>
          <cell r="D335" t="str">
            <v>YIRLEY ANGELICA RINCON BLANQUICET</v>
          </cell>
          <cell r="E335" t="str">
            <v>Contrato de Prestación de Servicios Profesionales</v>
          </cell>
          <cell r="F335"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335">
            <v>44356</v>
          </cell>
          <cell r="H335">
            <v>4381922</v>
          </cell>
          <cell r="I335" t="str">
            <v>Dos (02) meses</v>
          </cell>
          <cell r="J335">
            <v>44356</v>
          </cell>
          <cell r="K335">
            <v>44416</v>
          </cell>
          <cell r="L335" t="str">
            <v>NO APLICA</v>
          </cell>
          <cell r="M335">
            <v>3</v>
          </cell>
          <cell r="N335">
            <v>1606705</v>
          </cell>
          <cell r="O335">
            <v>44356</v>
          </cell>
          <cell r="P335">
            <v>44377</v>
          </cell>
          <cell r="Q335">
            <v>2190961</v>
          </cell>
          <cell r="R335">
            <v>44378</v>
          </cell>
          <cell r="S335">
            <v>44408</v>
          </cell>
          <cell r="T335">
            <v>584256</v>
          </cell>
          <cell r="U335">
            <v>44409</v>
          </cell>
          <cell r="V335">
            <v>44416</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t="str">
            <v>Instituto de Ciencias Ambientales de la Orinoquia Colombiana</v>
          </cell>
          <cell r="AX335" t="str">
            <v>MARCO AURELIO TORRES MORA</v>
          </cell>
          <cell r="AY335" t="str">
            <v>Director del Instituto de Ciencias Ambientales de la Orinoquia Colombiana</v>
          </cell>
          <cell r="AZ335">
            <v>945</v>
          </cell>
          <cell r="BA335">
            <v>44356.651354166665</v>
          </cell>
          <cell r="BB335">
            <v>8763844</v>
          </cell>
          <cell r="BC335">
            <v>2378</v>
          </cell>
          <cell r="BD335">
            <v>44356</v>
          </cell>
          <cell r="BE335">
            <v>4381922</v>
          </cell>
          <cell r="BF335" t="str">
            <v xml:space="preserve">NOTIFICADO </v>
          </cell>
          <cell r="BG335">
            <v>0</v>
          </cell>
          <cell r="BH335">
            <v>0</v>
          </cell>
          <cell r="BI335">
            <v>0</v>
          </cell>
          <cell r="BJ335">
            <v>0</v>
          </cell>
          <cell r="BK335">
            <v>0</v>
          </cell>
          <cell r="BL335">
            <v>0</v>
          </cell>
          <cell r="BM335">
            <v>0</v>
          </cell>
          <cell r="BN335">
            <v>0</v>
          </cell>
          <cell r="BO335">
            <v>0</v>
          </cell>
          <cell r="BP335">
            <v>0</v>
          </cell>
          <cell r="BQ335">
            <v>0</v>
          </cell>
          <cell r="BR335">
            <v>1121913636.2</v>
          </cell>
          <cell r="BS335">
            <v>44356</v>
          </cell>
          <cell r="BT335">
            <v>645</v>
          </cell>
          <cell r="BU335" t="str">
            <v>57706</v>
          </cell>
          <cell r="BV335">
            <v>0</v>
          </cell>
          <cell r="BW335">
            <v>0</v>
          </cell>
          <cell r="BX335">
            <v>0</v>
          </cell>
          <cell r="BY335">
            <v>0</v>
          </cell>
          <cell r="BZ335">
            <v>0</v>
          </cell>
          <cell r="CA335">
            <v>0</v>
          </cell>
          <cell r="CB335">
            <v>8560</v>
          </cell>
          <cell r="CC335" t="str">
            <v>M5</v>
          </cell>
        </row>
        <row r="336">
          <cell r="B336" t="str">
            <v>12765 DE 2021</v>
          </cell>
          <cell r="C336">
            <v>1121835568</v>
          </cell>
          <cell r="D336" t="str">
            <v>YULY PAOLA DIAZ VACCA</v>
          </cell>
          <cell r="E336" t="str">
            <v>Contrato de Prestación de Servicios Profesionales</v>
          </cell>
          <cell r="F336" t="str">
            <v>EL CONTRATISTA SE COMPROMETE CON LA UNIVERSIDAD DE LOS LLANOS A PRESTAR LOS SERVICIOS COMO PROFESIONAL CON MAESTRÍA EN FORMA EFICIENTE Y EFICAZ APOYANDO EL FORTALECIMIENTO DE LOS DIFERENTES PROCESOS EN LA RECTORÍA.</v>
          </cell>
          <cell r="G336">
            <v>44362</v>
          </cell>
          <cell r="H336">
            <v>22000000</v>
          </cell>
          <cell r="I336" t="str">
            <v>Cuatro (04) meses y doce (12) días calendario</v>
          </cell>
          <cell r="J336">
            <v>44362</v>
          </cell>
          <cell r="K336">
            <v>44495</v>
          </cell>
          <cell r="L336" t="str">
            <v>NO APLICA</v>
          </cell>
          <cell r="M336">
            <v>5</v>
          </cell>
          <cell r="N336">
            <v>2666667</v>
          </cell>
          <cell r="O336">
            <v>44362</v>
          </cell>
          <cell r="P336">
            <v>44377</v>
          </cell>
          <cell r="Q336">
            <v>5000000</v>
          </cell>
          <cell r="R336">
            <v>44378</v>
          </cell>
          <cell r="S336">
            <v>44408</v>
          </cell>
          <cell r="T336">
            <v>5000000</v>
          </cell>
          <cell r="U336">
            <v>44409</v>
          </cell>
          <cell r="V336">
            <v>44439</v>
          </cell>
          <cell r="W336">
            <v>5000000</v>
          </cell>
          <cell r="X336">
            <v>44440</v>
          </cell>
          <cell r="Y336">
            <v>44469</v>
          </cell>
          <cell r="Z336">
            <v>4333333</v>
          </cell>
          <cell r="AA336">
            <v>44470</v>
          </cell>
          <cell r="AB336">
            <v>44495</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t="str">
            <v>Rectoría</v>
          </cell>
          <cell r="AX336" t="str">
            <v>PABLO EMILIO CRUZ CASALLAS</v>
          </cell>
          <cell r="AY336" t="str">
            <v>Rector</v>
          </cell>
          <cell r="AZ336">
            <v>952</v>
          </cell>
          <cell r="BA336">
            <v>44362.747384259259</v>
          </cell>
          <cell r="BB336">
            <v>25336442</v>
          </cell>
          <cell r="BC336">
            <v>2401</v>
          </cell>
          <cell r="BD336">
            <v>44362</v>
          </cell>
          <cell r="BE336">
            <v>22050000</v>
          </cell>
          <cell r="BF336" t="str">
            <v xml:space="preserve">NOTIFICADO </v>
          </cell>
          <cell r="BG336">
            <v>0</v>
          </cell>
          <cell r="BH336">
            <v>0</v>
          </cell>
          <cell r="BI336">
            <v>0</v>
          </cell>
          <cell r="BJ336">
            <v>0</v>
          </cell>
          <cell r="BK336">
            <v>0</v>
          </cell>
          <cell r="BL336">
            <v>0</v>
          </cell>
          <cell r="BM336">
            <v>0</v>
          </cell>
          <cell r="BN336">
            <v>0</v>
          </cell>
          <cell r="BO336">
            <v>0</v>
          </cell>
          <cell r="BP336">
            <v>0</v>
          </cell>
          <cell r="BQ336">
            <v>0</v>
          </cell>
          <cell r="BR336">
            <v>1121835568</v>
          </cell>
          <cell r="BS336">
            <v>44362</v>
          </cell>
          <cell r="BT336">
            <v>583</v>
          </cell>
          <cell r="BU336" t="str">
            <v>200</v>
          </cell>
          <cell r="BV336">
            <v>0</v>
          </cell>
          <cell r="BW336">
            <v>0</v>
          </cell>
          <cell r="BX336">
            <v>0</v>
          </cell>
          <cell r="BY336">
            <v>0</v>
          </cell>
          <cell r="BZ336">
            <v>0</v>
          </cell>
          <cell r="CA336">
            <v>0</v>
          </cell>
          <cell r="CB336">
            <v>8211</v>
          </cell>
          <cell r="CC336" t="str">
            <v>M6</v>
          </cell>
        </row>
        <row r="337">
          <cell r="B337" t="str">
            <v>12288 DE 2021</v>
          </cell>
          <cell r="C337">
            <v>35264344</v>
          </cell>
          <cell r="D337" t="str">
            <v>IRENE PAOLA QUIÑONEZ</v>
          </cell>
          <cell r="E337" t="str">
            <v xml:space="preserve">Contrato de Prestación de Servicios </v>
          </cell>
          <cell r="F337" t="str">
            <v>EL CONTRATISTA SE COMPROMETE CON LA UNIVERSIDAD DE LOS LLANOS A PRESTAR LOS SERVICIOS COMO AUXILIAR EN ENFERMERÍA EN FORMA EFICIENTE Y EFICAZ APOYANDO EL FORTALECIMIENTO DE LOS DIFERENTES PROCESOS DE PROMOCIÓN Y FOMENTO DE ESTILOS DE VIDA SALUDABLES EN LA DIVISIÓN DE BIENESTAR UNIVERSITARIO.</v>
          </cell>
          <cell r="G337">
            <v>44208</v>
          </cell>
          <cell r="H337">
            <v>9746126</v>
          </cell>
          <cell r="I337" t="str">
            <v>Cinco (05) meses y siete (07) días calendario</v>
          </cell>
          <cell r="J337">
            <v>44208</v>
          </cell>
          <cell r="K337">
            <v>44365</v>
          </cell>
          <cell r="L337" t="str">
            <v>NO APLICA</v>
          </cell>
          <cell r="M337">
            <v>9</v>
          </cell>
          <cell r="N337">
            <v>1179467</v>
          </cell>
          <cell r="O337">
            <v>44208</v>
          </cell>
          <cell r="P337">
            <v>44227</v>
          </cell>
          <cell r="Q337">
            <v>1862317</v>
          </cell>
          <cell r="R337">
            <v>44228</v>
          </cell>
          <cell r="S337">
            <v>44255</v>
          </cell>
          <cell r="T337">
            <v>1862317</v>
          </cell>
          <cell r="U337">
            <v>44256</v>
          </cell>
          <cell r="V337">
            <v>44286</v>
          </cell>
          <cell r="W337">
            <v>1862317</v>
          </cell>
          <cell r="X337">
            <v>44287</v>
          </cell>
          <cell r="Y337">
            <v>44316</v>
          </cell>
          <cell r="Z337">
            <v>1862317</v>
          </cell>
          <cell r="AA337">
            <v>44317</v>
          </cell>
          <cell r="AB337">
            <v>44347</v>
          </cell>
          <cell r="AC337">
            <v>1117391</v>
          </cell>
          <cell r="AD337">
            <v>44348</v>
          </cell>
          <cell r="AE337">
            <v>44365</v>
          </cell>
          <cell r="AF337">
            <v>744927</v>
          </cell>
          <cell r="AG337">
            <v>44366</v>
          </cell>
          <cell r="AH337">
            <v>44377</v>
          </cell>
          <cell r="AI337">
            <v>1862317</v>
          </cell>
          <cell r="AJ337">
            <v>44378</v>
          </cell>
          <cell r="AK337">
            <v>44408</v>
          </cell>
          <cell r="AL337">
            <v>1862312</v>
          </cell>
          <cell r="AM337">
            <v>44409</v>
          </cell>
          <cell r="AN337">
            <v>44438</v>
          </cell>
          <cell r="AO337">
            <v>0</v>
          </cell>
          <cell r="AP337">
            <v>0</v>
          </cell>
          <cell r="AQ337">
            <v>0</v>
          </cell>
          <cell r="AR337">
            <v>0</v>
          </cell>
          <cell r="AS337">
            <v>0</v>
          </cell>
          <cell r="AT337">
            <v>0</v>
          </cell>
          <cell r="AU337">
            <v>0</v>
          </cell>
          <cell r="AV337">
            <v>0</v>
          </cell>
          <cell r="AW337" t="str">
            <v>División de Bienestar Universitario</v>
          </cell>
          <cell r="AX337" t="str">
            <v>JUAN CARLOS PEÑA TIJO</v>
          </cell>
          <cell r="AY337" t="str">
            <v>Jefe de Oficina</v>
          </cell>
          <cell r="AZ337">
            <v>10</v>
          </cell>
          <cell r="BA337">
            <v>44208.680185185185</v>
          </cell>
          <cell r="BB337">
            <v>51571574</v>
          </cell>
          <cell r="BC337">
            <v>30</v>
          </cell>
          <cell r="BD337">
            <v>44208</v>
          </cell>
          <cell r="BE337">
            <v>9746126</v>
          </cell>
          <cell r="BF337" t="str">
            <v xml:space="preserve">NOTIFICADO </v>
          </cell>
          <cell r="BG337">
            <v>44366</v>
          </cell>
          <cell r="BH337">
            <v>44438</v>
          </cell>
          <cell r="BI337" t="str">
            <v>Dos (02) meses y doce (12) días calendario</v>
          </cell>
          <cell r="BJ337">
            <v>4469556</v>
          </cell>
          <cell r="BK337" t="str">
            <v>DE ACUERDO A LA SOLICITUD REALIZADA POR EL SUPERVISOR DEL CONTRATO, SE GENERA LA PRORROGA Y ADICIÓN DEL MISMO; TENIENDO EN CUENTA LAS RAZONES DESCRITAS EN DICHA SOLICITUD.</v>
          </cell>
          <cell r="BL337">
            <v>975</v>
          </cell>
          <cell r="BM337">
            <v>44365.797997685186</v>
          </cell>
          <cell r="BN337">
            <v>8939112</v>
          </cell>
          <cell r="BO337">
            <v>2706</v>
          </cell>
          <cell r="BP337">
            <v>44365</v>
          </cell>
          <cell r="BQ337">
            <v>4469556</v>
          </cell>
          <cell r="BR337">
            <v>35264344</v>
          </cell>
          <cell r="BS337">
            <v>44208</v>
          </cell>
          <cell r="BT337">
            <v>677</v>
          </cell>
          <cell r="BU337" t="str">
            <v>44105</v>
          </cell>
          <cell r="BV337">
            <v>44365</v>
          </cell>
          <cell r="BW337">
            <v>677</v>
          </cell>
          <cell r="BX337" t="str">
            <v>44105</v>
          </cell>
          <cell r="BY337">
            <v>0</v>
          </cell>
          <cell r="BZ337">
            <v>0</v>
          </cell>
          <cell r="CA337">
            <v>0</v>
          </cell>
          <cell r="CB337">
            <v>7490</v>
          </cell>
          <cell r="CC337" t="str">
            <v>M6</v>
          </cell>
        </row>
        <row r="338">
          <cell r="B338" t="str">
            <v>12289 DE 2021</v>
          </cell>
          <cell r="C338">
            <v>23702460</v>
          </cell>
          <cell r="D338" t="str">
            <v>HEYDI PATRICIA QUINTERO CASALLAS</v>
          </cell>
          <cell r="E338" t="str">
            <v xml:space="preserve">Contrato de Prestación de Servicios </v>
          </cell>
          <cell r="F338" t="str">
            <v>EL CONTRATISTA SE COMPROMETE CON LA UNIVERSIDAD DE LOS LLANOS A PRESTAR LOS SERVICIOS COMO AUXILIAR DE ENFERMERÍA EN FORMA EFICIENTE Y EFICAZ APOYANDO EL FORTALECIMIENTO DE LOS DIFERENTES PROCESOS DE PROMOCIÓN Y FOMENTO DE ESTILOS DE VIDA SALUDABLES EN LA DIVISIÓN DE BIENESTAR UNIVERSITARIO.</v>
          </cell>
          <cell r="G338">
            <v>44208</v>
          </cell>
          <cell r="H338">
            <v>9746125</v>
          </cell>
          <cell r="I338" t="str">
            <v>Cinco (05) meses y siete (07) días calendario</v>
          </cell>
          <cell r="J338">
            <v>44208</v>
          </cell>
          <cell r="K338">
            <v>44365</v>
          </cell>
          <cell r="L338" t="str">
            <v>NO APLICA</v>
          </cell>
          <cell r="M338">
            <v>9</v>
          </cell>
          <cell r="N338">
            <v>1179466</v>
          </cell>
          <cell r="O338">
            <v>44208</v>
          </cell>
          <cell r="P338">
            <v>44227</v>
          </cell>
          <cell r="Q338">
            <v>1862317</v>
          </cell>
          <cell r="R338">
            <v>44228</v>
          </cell>
          <cell r="S338">
            <v>44255</v>
          </cell>
          <cell r="T338">
            <v>1862317</v>
          </cell>
          <cell r="U338">
            <v>44256</v>
          </cell>
          <cell r="V338">
            <v>44286</v>
          </cell>
          <cell r="W338">
            <v>1862317</v>
          </cell>
          <cell r="X338">
            <v>44287</v>
          </cell>
          <cell r="Y338">
            <v>44316</v>
          </cell>
          <cell r="Z338">
            <v>1862317</v>
          </cell>
          <cell r="AA338">
            <v>44317</v>
          </cell>
          <cell r="AB338">
            <v>44347</v>
          </cell>
          <cell r="AC338">
            <v>1117391</v>
          </cell>
          <cell r="AD338">
            <v>44348</v>
          </cell>
          <cell r="AE338">
            <v>44365</v>
          </cell>
          <cell r="AF338">
            <v>744927</v>
          </cell>
          <cell r="AG338">
            <v>44366</v>
          </cell>
          <cell r="AH338">
            <v>44377</v>
          </cell>
          <cell r="AI338">
            <v>1862317</v>
          </cell>
          <cell r="AJ338">
            <v>44378</v>
          </cell>
          <cell r="AK338">
            <v>44408</v>
          </cell>
          <cell r="AL338">
            <v>1862312</v>
          </cell>
          <cell r="AM338">
            <v>44409</v>
          </cell>
          <cell r="AN338">
            <v>44438</v>
          </cell>
          <cell r="AO338">
            <v>0</v>
          </cell>
          <cell r="AP338">
            <v>0</v>
          </cell>
          <cell r="AQ338">
            <v>0</v>
          </cell>
          <cell r="AR338">
            <v>0</v>
          </cell>
          <cell r="AS338">
            <v>0</v>
          </cell>
          <cell r="AT338">
            <v>0</v>
          </cell>
          <cell r="AU338">
            <v>0</v>
          </cell>
          <cell r="AV338">
            <v>0</v>
          </cell>
          <cell r="AW338" t="str">
            <v>División de Bienestar Universitario</v>
          </cell>
          <cell r="AX338" t="str">
            <v>JUAN CARLOS PEÑA TIJO</v>
          </cell>
          <cell r="AY338" t="str">
            <v>Jefe de Oficina</v>
          </cell>
          <cell r="AZ338">
            <v>10</v>
          </cell>
          <cell r="BA338">
            <v>44208.680185185185</v>
          </cell>
          <cell r="BB338">
            <v>51571574</v>
          </cell>
          <cell r="BC338">
            <v>31</v>
          </cell>
          <cell r="BD338">
            <v>44208</v>
          </cell>
          <cell r="BE338">
            <v>9746125</v>
          </cell>
          <cell r="BF338" t="str">
            <v xml:space="preserve">NOTIFICADO </v>
          </cell>
          <cell r="BG338">
            <v>44366</v>
          </cell>
          <cell r="BH338">
            <v>44438</v>
          </cell>
          <cell r="BI338" t="str">
            <v>Dos (02) meses y doce (12) días calendario</v>
          </cell>
          <cell r="BJ338">
            <v>4469556</v>
          </cell>
          <cell r="BK338" t="str">
            <v>DE ACUERDO A LA SOLICITUD REALIZADA POR EL SUPERVISOR DEL CONTRATO, SE GENERA LA PRORROGA Y ADICIÓN DEL MISMO; TENIENDO EN CUENTA LAS RAZONES DESCRITAS EN DICHA SOLICITUD.</v>
          </cell>
          <cell r="BL338">
            <v>975</v>
          </cell>
          <cell r="BM338">
            <v>44365.797997685186</v>
          </cell>
          <cell r="BN338">
            <v>8939112</v>
          </cell>
          <cell r="BO338">
            <v>2707</v>
          </cell>
          <cell r="BP338">
            <v>44365</v>
          </cell>
          <cell r="BQ338">
            <v>4469556</v>
          </cell>
          <cell r="BR338">
            <v>23702460.100000001</v>
          </cell>
          <cell r="BS338">
            <v>44208</v>
          </cell>
          <cell r="BT338">
            <v>677</v>
          </cell>
          <cell r="BU338" t="str">
            <v>44105</v>
          </cell>
          <cell r="BV338">
            <v>44365</v>
          </cell>
          <cell r="BW338">
            <v>677</v>
          </cell>
          <cell r="BX338" t="str">
            <v>44105</v>
          </cell>
          <cell r="BY338">
            <v>0</v>
          </cell>
          <cell r="BZ338">
            <v>0</v>
          </cell>
          <cell r="CA338">
            <v>0</v>
          </cell>
          <cell r="CB338">
            <v>7490</v>
          </cell>
          <cell r="CC338" t="str">
            <v>M6</v>
          </cell>
        </row>
        <row r="339">
          <cell r="B339" t="str">
            <v>12418 DE 2021</v>
          </cell>
          <cell r="C339">
            <v>40396474</v>
          </cell>
          <cell r="D339" t="str">
            <v>ELVIA CECILIA GARZON</v>
          </cell>
          <cell r="E339" t="str">
            <v>Contrato de Prestación de Servicios Profesionales</v>
          </cell>
          <cell r="F339" t="str">
            <v>EL CONTRATISTA SE COMPROMETE CON LA UNIVERSIDAD DE LOS LLANOS A PRESTAR LOS SERVICIOS COMO PROFESIONAL EN FORMA EFICIENTE Y EFICAZ APOYANDO EL FORTALECIMIENTO DE LOS DIFERENTES PROCESOS QUE SE DESARROLLAN EN LA FACULTAD DE CIENCIAS AGROPECUARIAS Y RECURSOS NATURALES.</v>
          </cell>
          <cell r="G339">
            <v>44214</v>
          </cell>
          <cell r="H339">
            <v>13233403</v>
          </cell>
          <cell r="I339" t="str">
            <v>Cinco (05) meses y un (01) día calendario</v>
          </cell>
          <cell r="J339">
            <v>44214</v>
          </cell>
          <cell r="K339">
            <v>44365</v>
          </cell>
          <cell r="L339" t="str">
            <v>NO APLICA</v>
          </cell>
          <cell r="M339">
            <v>7</v>
          </cell>
          <cell r="N339">
            <v>3768453</v>
          </cell>
          <cell r="O339">
            <v>44214</v>
          </cell>
          <cell r="P339">
            <v>44255</v>
          </cell>
          <cell r="Q339">
            <v>2629153</v>
          </cell>
          <cell r="R339">
            <v>44256</v>
          </cell>
          <cell r="S339">
            <v>44286</v>
          </cell>
          <cell r="T339">
            <v>2629153</v>
          </cell>
          <cell r="U339">
            <v>44287</v>
          </cell>
          <cell r="V339">
            <v>44316</v>
          </cell>
          <cell r="W339">
            <v>2629153</v>
          </cell>
          <cell r="X339">
            <v>44317</v>
          </cell>
          <cell r="Y339">
            <v>44347</v>
          </cell>
          <cell r="Z339">
            <v>1577491</v>
          </cell>
          <cell r="AA339">
            <v>44348</v>
          </cell>
          <cell r="AB339">
            <v>44365</v>
          </cell>
          <cell r="AC339">
            <v>1051661</v>
          </cell>
          <cell r="AD339">
            <v>44366</v>
          </cell>
          <cell r="AE339">
            <v>44377</v>
          </cell>
          <cell r="AF339">
            <v>1577492</v>
          </cell>
          <cell r="AG339">
            <v>44378</v>
          </cell>
          <cell r="AH339">
            <v>44395</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t="str">
            <v>Facultad de Ciencias Agropecuarias y Recursos Naturales</v>
          </cell>
          <cell r="AX339" t="str">
            <v>CRISTÓBAL LUGO LÓPEZ</v>
          </cell>
          <cell r="AY339" t="str">
            <v>Decano de la Facultad de Ciencias Agropecuarias y Recursos Naturales</v>
          </cell>
          <cell r="AZ339">
            <v>56</v>
          </cell>
          <cell r="BA339">
            <v>44211</v>
          </cell>
          <cell r="BB339">
            <v>33662291</v>
          </cell>
          <cell r="BC339">
            <v>314</v>
          </cell>
          <cell r="BD339">
            <v>44214</v>
          </cell>
          <cell r="BE339">
            <v>13233403</v>
          </cell>
          <cell r="BF339" t="str">
            <v xml:space="preserve">NOTIFICADO </v>
          </cell>
          <cell r="BG339">
            <v>44366</v>
          </cell>
          <cell r="BH339">
            <v>44395</v>
          </cell>
          <cell r="BI339" t="str">
            <v>Un (01) mes</v>
          </cell>
          <cell r="BJ339">
            <v>2629153</v>
          </cell>
          <cell r="BK339" t="str">
            <v>DE ACUERDO A LA SOLICITUD REALIZADA POR EL SUPERVISOR DEL CONTRATO, SE GENERA LA PRORROGA Y ADICIÓN DEL MISMO; TENIENDO EN CUENTA LAS RAZONES DESCRITAS EN DICHA SOLICITUD.</v>
          </cell>
          <cell r="BL339">
            <v>973</v>
          </cell>
          <cell r="BM339">
            <v>44365.794699074075</v>
          </cell>
          <cell r="BN339">
            <v>6353787</v>
          </cell>
          <cell r="BO339">
            <v>2710</v>
          </cell>
          <cell r="BP339">
            <v>44365</v>
          </cell>
          <cell r="BQ339">
            <v>2629153</v>
          </cell>
          <cell r="BR339">
            <v>40396474.200000003</v>
          </cell>
          <cell r="BS339">
            <v>44214</v>
          </cell>
          <cell r="BT339">
            <v>26</v>
          </cell>
          <cell r="BU339" t="str">
            <v>54200</v>
          </cell>
          <cell r="BV339">
            <v>44365</v>
          </cell>
          <cell r="BW339">
            <v>26</v>
          </cell>
          <cell r="BX339" t="str">
            <v>54200</v>
          </cell>
          <cell r="BY339">
            <v>0</v>
          </cell>
          <cell r="BZ339">
            <v>0</v>
          </cell>
          <cell r="CA339">
            <v>0</v>
          </cell>
          <cell r="CB339">
            <v>7020</v>
          </cell>
          <cell r="CC339" t="str">
            <v>M5</v>
          </cell>
        </row>
        <row r="340">
          <cell r="B340" t="str">
            <v>12421 DE 2021</v>
          </cell>
          <cell r="C340">
            <v>1121828357</v>
          </cell>
          <cell r="D340" t="str">
            <v xml:space="preserve">MAURICIO CAICEDO SALGUERO </v>
          </cell>
          <cell r="E340" t="str">
            <v>Contrato de Prestación de Servicios Profesionales</v>
          </cell>
          <cell r="F340" t="str">
            <v>EL CONTRATISTA SE COMPROMETE CON LA UNIVERSIDAD DE LOS LLANOS A PRESTAR LOS SERVICIOS COMO PROFESIONAL EN FORMA EFICIENTE Y EFICAZ APOYANDO EL FORTALECIMIENTO DE LOS DIFERENTES PROCESOS ADMINISTRATIVOS QUE SE DESARROLLAN EN LA FACULTAD DE CIENCIAS DE LA SALUD.</v>
          </cell>
          <cell r="G340">
            <v>44214</v>
          </cell>
          <cell r="H340">
            <v>13233403</v>
          </cell>
          <cell r="I340" t="str">
            <v>Cinco (05) meses y un (01) día calendario</v>
          </cell>
          <cell r="J340">
            <v>44214</v>
          </cell>
          <cell r="K340">
            <v>44365</v>
          </cell>
          <cell r="L340" t="str">
            <v>NO APLICA</v>
          </cell>
          <cell r="M340">
            <v>7</v>
          </cell>
          <cell r="N340">
            <v>3768453</v>
          </cell>
          <cell r="O340">
            <v>44214</v>
          </cell>
          <cell r="P340">
            <v>44255</v>
          </cell>
          <cell r="Q340">
            <v>2629153</v>
          </cell>
          <cell r="R340">
            <v>44256</v>
          </cell>
          <cell r="S340">
            <v>44286</v>
          </cell>
          <cell r="T340">
            <v>2629153</v>
          </cell>
          <cell r="U340">
            <v>44287</v>
          </cell>
          <cell r="V340">
            <v>44316</v>
          </cell>
          <cell r="W340">
            <v>2629153</v>
          </cell>
          <cell r="X340">
            <v>44317</v>
          </cell>
          <cell r="Y340">
            <v>44347</v>
          </cell>
          <cell r="Z340">
            <v>1577491</v>
          </cell>
          <cell r="AA340">
            <v>44348</v>
          </cell>
          <cell r="AB340">
            <v>44365</v>
          </cell>
          <cell r="AC340">
            <v>1051661</v>
          </cell>
          <cell r="AD340">
            <v>44366</v>
          </cell>
          <cell r="AE340">
            <v>44377</v>
          </cell>
          <cell r="AF340">
            <v>1577492</v>
          </cell>
          <cell r="AG340">
            <v>44378</v>
          </cell>
          <cell r="AH340">
            <v>44395</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t="str">
            <v>Facultad de Ciencias de la Salud</v>
          </cell>
          <cell r="AX340" t="str">
            <v>LUZ MIRYAM TOBÓN BORRERO</v>
          </cell>
          <cell r="AY340" t="str">
            <v>Decano de la Facultad de Ciencias de la Salud</v>
          </cell>
          <cell r="AZ340">
            <v>73</v>
          </cell>
          <cell r="BA340">
            <v>44211</v>
          </cell>
          <cell r="BB340">
            <v>15862556</v>
          </cell>
          <cell r="BC340">
            <v>317</v>
          </cell>
          <cell r="BD340">
            <v>44214</v>
          </cell>
          <cell r="BE340">
            <v>13233403</v>
          </cell>
          <cell r="BF340" t="str">
            <v xml:space="preserve">NOTIFICADO </v>
          </cell>
          <cell r="BG340">
            <v>44366</v>
          </cell>
          <cell r="BH340">
            <v>44395</v>
          </cell>
          <cell r="BI340" t="str">
            <v>Un (01) mes</v>
          </cell>
          <cell r="BJ340">
            <v>2629153</v>
          </cell>
          <cell r="BK340" t="str">
            <v>DE ACUERDO A LA SOLICITUD REALIZADA POR EL SUPERVISOR DEL CONTRATO, SE GENERA LA PRORROGA Y ADICIÓN DEL MISMO; TENIENDO EN CUENTA LAS RAZONES DESCRITAS EN DICHA SOLICITUD.</v>
          </cell>
          <cell r="BL340">
            <v>971</v>
          </cell>
          <cell r="BM340">
            <v>44365.792141203703</v>
          </cell>
          <cell r="BN340">
            <v>2629153</v>
          </cell>
          <cell r="BO340">
            <v>2711</v>
          </cell>
          <cell r="BP340">
            <v>44365</v>
          </cell>
          <cell r="BQ340">
            <v>2629153</v>
          </cell>
          <cell r="BR340">
            <v>1121828357</v>
          </cell>
          <cell r="BS340">
            <v>44214</v>
          </cell>
          <cell r="BT340">
            <v>54</v>
          </cell>
          <cell r="BU340" t="str">
            <v>55200</v>
          </cell>
          <cell r="BV340">
            <v>44365</v>
          </cell>
          <cell r="BW340">
            <v>54</v>
          </cell>
          <cell r="BX340" t="str">
            <v>55200</v>
          </cell>
          <cell r="BY340">
            <v>0</v>
          </cell>
          <cell r="BZ340">
            <v>0</v>
          </cell>
          <cell r="CA340">
            <v>0</v>
          </cell>
          <cell r="CB340">
            <v>7490</v>
          </cell>
          <cell r="CC340" t="str">
            <v>M6</v>
          </cell>
        </row>
        <row r="341">
          <cell r="B341" t="str">
            <v>12422 DE 2021</v>
          </cell>
          <cell r="C341">
            <v>1121893083</v>
          </cell>
          <cell r="D341" t="str">
            <v>MAIRA ZILENA TUNJANO VELASQUEZ</v>
          </cell>
          <cell r="E341" t="str">
            <v>Contrato de Prestación de Servicios Profesionales</v>
          </cell>
          <cell r="F341" t="str">
            <v>EL CONTRATISTA SE COMPROMETE CON LA UNIVERSIDAD DE LOS LLANOS A PRESTAR LOS SERVICIOS COMO PROFESIONAL EN FORMA EFICIENTE Y EFICAZ APOYANDO EL FORTALECIMIENTO DE LOS DIFERENTES PROCESOS ADMINISTRATIVOS QUE SE DESARROLLAN EN LA FACULTAD DE CIENCIAS BÁSICAS E INGENIERÍA.</v>
          </cell>
          <cell r="G341">
            <v>44214</v>
          </cell>
          <cell r="H341">
            <v>13233403</v>
          </cell>
          <cell r="I341" t="str">
            <v>Cinco (05) meses y un (01) día calendario</v>
          </cell>
          <cell r="J341">
            <v>44214</v>
          </cell>
          <cell r="K341">
            <v>44365</v>
          </cell>
          <cell r="L341" t="str">
            <v>NO APLICA</v>
          </cell>
          <cell r="M341">
            <v>7</v>
          </cell>
          <cell r="N341">
            <v>3768453</v>
          </cell>
          <cell r="O341">
            <v>44214</v>
          </cell>
          <cell r="P341">
            <v>44255</v>
          </cell>
          <cell r="Q341">
            <v>2629153</v>
          </cell>
          <cell r="R341">
            <v>44256</v>
          </cell>
          <cell r="S341">
            <v>44286</v>
          </cell>
          <cell r="T341">
            <v>2629153</v>
          </cell>
          <cell r="U341">
            <v>44287</v>
          </cell>
          <cell r="V341">
            <v>44316</v>
          </cell>
          <cell r="W341">
            <v>2629153</v>
          </cell>
          <cell r="X341">
            <v>44317</v>
          </cell>
          <cell r="Y341">
            <v>44347</v>
          </cell>
          <cell r="Z341">
            <v>1577491</v>
          </cell>
          <cell r="AA341">
            <v>44348</v>
          </cell>
          <cell r="AB341">
            <v>44365</v>
          </cell>
          <cell r="AC341">
            <v>1051661</v>
          </cell>
          <cell r="AD341">
            <v>44366</v>
          </cell>
          <cell r="AE341">
            <v>44377</v>
          </cell>
          <cell r="AF341">
            <v>1577492</v>
          </cell>
          <cell r="AG341">
            <v>44378</v>
          </cell>
          <cell r="AH341">
            <v>44395</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t="str">
            <v>Facultad de Ciencias Básicas e Ingeniería</v>
          </cell>
          <cell r="AX341" t="str">
            <v xml:space="preserve">OMAR YESID BELTRÁN GUTIÉRREZ </v>
          </cell>
          <cell r="AY341" t="str">
            <v>Decano de la Facultad de Ciencias Básicas e Ingeniería</v>
          </cell>
          <cell r="AZ341">
            <v>71</v>
          </cell>
          <cell r="BA341">
            <v>44211</v>
          </cell>
          <cell r="BB341">
            <v>13233403</v>
          </cell>
          <cell r="BC341">
            <v>318</v>
          </cell>
          <cell r="BD341">
            <v>44214</v>
          </cell>
          <cell r="BE341">
            <v>13233403</v>
          </cell>
          <cell r="BF341" t="str">
            <v xml:space="preserve">NOTIFICADO </v>
          </cell>
          <cell r="BG341">
            <v>44366</v>
          </cell>
          <cell r="BH341">
            <v>44395</v>
          </cell>
          <cell r="BI341" t="str">
            <v>Un (01) mes</v>
          </cell>
          <cell r="BJ341">
            <v>2629153</v>
          </cell>
          <cell r="BK341" t="str">
            <v>DE ACUERDO A LA SOLICITUD REALIZADA POR EL SUPERVISOR DEL CONTRATO, SE GENERA LA PRORROGA Y ADICIÓN DEL MISMO; TENIENDO EN CUENTA LAS RAZONES DESCRITAS EN DICHA SOLICITUD.</v>
          </cell>
          <cell r="BL341">
            <v>974</v>
          </cell>
          <cell r="BM341">
            <v>44365.79619212963</v>
          </cell>
          <cell r="BN341">
            <v>4491470</v>
          </cell>
          <cell r="BO341">
            <v>2712</v>
          </cell>
          <cell r="BP341">
            <v>44365</v>
          </cell>
          <cell r="BQ341">
            <v>2629153</v>
          </cell>
          <cell r="BR341">
            <v>1121893083</v>
          </cell>
          <cell r="BS341">
            <v>44214</v>
          </cell>
          <cell r="BT341">
            <v>138</v>
          </cell>
          <cell r="BU341" t="str">
            <v>57200</v>
          </cell>
          <cell r="BV341">
            <v>44365</v>
          </cell>
          <cell r="BW341">
            <v>138</v>
          </cell>
          <cell r="BX341" t="str">
            <v>57200</v>
          </cell>
          <cell r="BY341">
            <v>0</v>
          </cell>
          <cell r="BZ341">
            <v>0</v>
          </cell>
          <cell r="CA341">
            <v>0</v>
          </cell>
          <cell r="CB341">
            <v>8211</v>
          </cell>
          <cell r="CC341" t="str">
            <v>M6</v>
          </cell>
        </row>
        <row r="342">
          <cell r="B342" t="str">
            <v>12432 DE 2021</v>
          </cell>
          <cell r="C342">
            <v>1122121514</v>
          </cell>
          <cell r="D342" t="str">
            <v>JENNY PAOLA TORRES RIVAS</v>
          </cell>
          <cell r="E342" t="str">
            <v>Contrato de Prestación de Servicios Profesionales</v>
          </cell>
          <cell r="F342" t="str">
            <v>EL CONTRATISTA SE COMPROMETE CON LA UNIVERSIDAD DE LOS LLANOS A PRESTAR LOS SERVICIOS COMO PROFESIONAL EN FORMA EFICIENTE Y EFICAZ, APOYANDO EL FORTALECIMIENTO EN LA GESTIÓN DE LOS DIFERENTES PROCESOS DEL ÁREA DE PROMOCIÓN SOCIOECONÓMICA EN LA DIVISIÓN DE BIENESTAR UNIVERSITARIO.</v>
          </cell>
          <cell r="G342">
            <v>44214</v>
          </cell>
          <cell r="H342">
            <v>15438975</v>
          </cell>
          <cell r="I342" t="str">
            <v>Cinco (05) meses y un (01) día calendario</v>
          </cell>
          <cell r="J342">
            <v>44214</v>
          </cell>
          <cell r="K342">
            <v>44365</v>
          </cell>
          <cell r="L342" t="str">
            <v>NO APLICA</v>
          </cell>
          <cell r="M342">
            <v>7</v>
          </cell>
          <cell r="N342">
            <v>4396529</v>
          </cell>
          <cell r="O342">
            <v>44214</v>
          </cell>
          <cell r="P342">
            <v>44255</v>
          </cell>
          <cell r="Q342">
            <v>3067346</v>
          </cell>
          <cell r="R342">
            <v>44256</v>
          </cell>
          <cell r="S342">
            <v>44286</v>
          </cell>
          <cell r="T342">
            <v>3067346</v>
          </cell>
          <cell r="U342">
            <v>44287</v>
          </cell>
          <cell r="V342">
            <v>44316</v>
          </cell>
          <cell r="W342">
            <v>3067346</v>
          </cell>
          <cell r="X342">
            <v>44317</v>
          </cell>
          <cell r="Y342">
            <v>44347</v>
          </cell>
          <cell r="Z342">
            <v>1840408</v>
          </cell>
          <cell r="AA342">
            <v>44348</v>
          </cell>
          <cell r="AB342">
            <v>44365</v>
          </cell>
          <cell r="AC342">
            <v>1226938</v>
          </cell>
          <cell r="AD342">
            <v>44366</v>
          </cell>
          <cell r="AE342">
            <v>44377</v>
          </cell>
          <cell r="AF342">
            <v>1840408</v>
          </cell>
          <cell r="AG342">
            <v>44378</v>
          </cell>
          <cell r="AH342">
            <v>44395</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t="str">
            <v>División de Bienestar Universitario</v>
          </cell>
          <cell r="AX342" t="str">
            <v>JUAN CARLOS PEÑA TIJO</v>
          </cell>
          <cell r="AY342" t="str">
            <v>Jefe de Oficina</v>
          </cell>
          <cell r="AZ342">
            <v>69</v>
          </cell>
          <cell r="BA342">
            <v>44211</v>
          </cell>
          <cell r="BB342">
            <v>46316925</v>
          </cell>
          <cell r="BC342">
            <v>328</v>
          </cell>
          <cell r="BD342">
            <v>44214</v>
          </cell>
          <cell r="BE342">
            <v>15438975</v>
          </cell>
          <cell r="BF342" t="str">
            <v xml:space="preserve">NOTIFICADO </v>
          </cell>
          <cell r="BG342">
            <v>44366</v>
          </cell>
          <cell r="BH342">
            <v>44395</v>
          </cell>
          <cell r="BI342" t="str">
            <v>Un (01) mes</v>
          </cell>
          <cell r="BJ342">
            <v>3067346</v>
          </cell>
          <cell r="BK342" t="str">
            <v>DE ACUERDO A LA SOLICITUD REALIZADA POR EL SUPERVISOR DEL CONTRATO, SE GENERA LA PRORROGA Y ADICIÓN DEL MISMO; TENIENDO EN CUENTA LAS RAZONES DESCRITAS EN DICHA SOLICITUD.</v>
          </cell>
          <cell r="BL342">
            <v>972</v>
          </cell>
          <cell r="BM342">
            <v>44365.792187500003</v>
          </cell>
          <cell r="BN342">
            <v>3067346</v>
          </cell>
          <cell r="BO342">
            <v>2714</v>
          </cell>
          <cell r="BP342">
            <v>44365</v>
          </cell>
          <cell r="BQ342">
            <v>3067346</v>
          </cell>
          <cell r="BR342">
            <v>1122121514</v>
          </cell>
          <cell r="BS342">
            <v>44214</v>
          </cell>
          <cell r="BT342">
            <v>584</v>
          </cell>
          <cell r="BU342" t="str">
            <v>441</v>
          </cell>
          <cell r="BV342">
            <v>44365</v>
          </cell>
          <cell r="BW342">
            <v>584</v>
          </cell>
          <cell r="BX342" t="str">
            <v>441</v>
          </cell>
          <cell r="BY342">
            <v>0</v>
          </cell>
          <cell r="BZ342">
            <v>0</v>
          </cell>
          <cell r="CA342">
            <v>0</v>
          </cell>
          <cell r="CB342">
            <v>8299</v>
          </cell>
          <cell r="CC342" t="str">
            <v>M6</v>
          </cell>
        </row>
        <row r="343">
          <cell r="B343" t="str">
            <v>12501 DE 2021</v>
          </cell>
          <cell r="C343">
            <v>41240855</v>
          </cell>
          <cell r="D343" t="str">
            <v xml:space="preserve">MARTHA LUCIA CASTRO PEREZ </v>
          </cell>
          <cell r="E343" t="str">
            <v>Contrato de Prestación de Servicios</v>
          </cell>
          <cell r="F343" t="str">
            <v>EL CONTRATISTA SE COMPROMETE CON LA UNIVERSIDAD DE LOS LLANOS A PRESTAR LOS SERVICIOS COMO TÉCNICO EN FORMA EFICIENTE Y EFICAZ APOYANDO EL FORTALECIMIENTO DE LOS DIFERENTES PROCESOS EN EL LABORATORIO DE SUELOS DE LA FACULTAD DE CIENCIAS AGROPECUARIAS Y RECURSOS NATURALES.</v>
          </cell>
          <cell r="G343">
            <v>44228</v>
          </cell>
          <cell r="H343">
            <v>8566658</v>
          </cell>
          <cell r="I343" t="str">
            <v>Cuatro (04) meses y dieciocho (18) días calendario</v>
          </cell>
          <cell r="J343">
            <v>44228</v>
          </cell>
          <cell r="K343">
            <v>44365</v>
          </cell>
          <cell r="L343" t="str">
            <v>NO APLICA</v>
          </cell>
          <cell r="M343">
            <v>7</v>
          </cell>
          <cell r="N343">
            <v>1862317</v>
          </cell>
          <cell r="O343">
            <v>44228</v>
          </cell>
          <cell r="P343">
            <v>44255</v>
          </cell>
          <cell r="Q343">
            <v>1862317</v>
          </cell>
          <cell r="R343">
            <v>44256</v>
          </cell>
          <cell r="S343">
            <v>44286</v>
          </cell>
          <cell r="T343">
            <v>1862317</v>
          </cell>
          <cell r="U343">
            <v>44287</v>
          </cell>
          <cell r="V343">
            <v>44316</v>
          </cell>
          <cell r="W343">
            <v>1862317</v>
          </cell>
          <cell r="X343">
            <v>44317</v>
          </cell>
          <cell r="Y343">
            <v>44347</v>
          </cell>
          <cell r="Z343">
            <v>1117390</v>
          </cell>
          <cell r="AA343">
            <v>44348</v>
          </cell>
          <cell r="AB343">
            <v>44365</v>
          </cell>
          <cell r="AC343">
            <v>744927</v>
          </cell>
          <cell r="AD343">
            <v>44366</v>
          </cell>
          <cell r="AE343">
            <v>44377</v>
          </cell>
          <cell r="AF343">
            <v>1117390</v>
          </cell>
          <cell r="AG343">
            <v>44378</v>
          </cell>
          <cell r="AH343">
            <v>44395</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t="str">
            <v>Facultad de Ciencias Agropecuarias y Recursos Naturales</v>
          </cell>
          <cell r="AX343" t="str">
            <v>CRISTÓBAL LUGO LÓPEZ</v>
          </cell>
          <cell r="AY343" t="str">
            <v>Decano de la Facultad de Ciencias Agropecuarias y Recursos Naturales</v>
          </cell>
          <cell r="AZ343">
            <v>131</v>
          </cell>
          <cell r="BA343">
            <v>44228</v>
          </cell>
          <cell r="BB343">
            <v>68533266</v>
          </cell>
          <cell r="BC343">
            <v>454</v>
          </cell>
          <cell r="BD343">
            <v>44228</v>
          </cell>
          <cell r="BE343">
            <v>8566658</v>
          </cell>
          <cell r="BF343" t="str">
            <v xml:space="preserve">NOTIFICADO </v>
          </cell>
          <cell r="BG343">
            <v>44366</v>
          </cell>
          <cell r="BH343">
            <v>44395</v>
          </cell>
          <cell r="BI343" t="str">
            <v>Un (01) mes</v>
          </cell>
          <cell r="BJ343">
            <v>1862317</v>
          </cell>
          <cell r="BK343" t="str">
            <v>DE ACUERDO A LA SOLICITUD REALIZADA POR EL SUPERVISOR DEL CONTRATO, SE GENERA LA PRORROGA Y ADICIÓN DEL MISMO; TENIENDO EN CUENTA LAS RAZONES DESCRITAS EN DICHA SOLICITUD.</v>
          </cell>
          <cell r="BL343">
            <v>973</v>
          </cell>
          <cell r="BM343">
            <v>44365.794699074075</v>
          </cell>
          <cell r="BN343">
            <v>6353787</v>
          </cell>
          <cell r="BO343">
            <v>2709</v>
          </cell>
          <cell r="BP343">
            <v>44365</v>
          </cell>
          <cell r="BQ343">
            <v>1862317</v>
          </cell>
          <cell r="BR343">
            <v>41240855</v>
          </cell>
          <cell r="BS343">
            <v>44228</v>
          </cell>
          <cell r="BT343">
            <v>26</v>
          </cell>
          <cell r="BU343" t="str">
            <v>54200</v>
          </cell>
          <cell r="BV343">
            <v>44365</v>
          </cell>
          <cell r="BW343">
            <v>26</v>
          </cell>
          <cell r="BX343" t="str">
            <v>54200</v>
          </cell>
          <cell r="BY343">
            <v>0</v>
          </cell>
          <cell r="BZ343">
            <v>0</v>
          </cell>
          <cell r="CA343">
            <v>0</v>
          </cell>
          <cell r="CB343">
            <v>8211</v>
          </cell>
          <cell r="CC343" t="str">
            <v>M6</v>
          </cell>
        </row>
        <row r="344">
          <cell r="B344" t="str">
            <v>12502 DE 2021</v>
          </cell>
          <cell r="C344">
            <v>21191508</v>
          </cell>
          <cell r="D344" t="str">
            <v>ROSA NHORALBA RAMOS FUENTES</v>
          </cell>
          <cell r="E344" t="str">
            <v>Contrato de Prestación de Servicios</v>
          </cell>
          <cell r="F344" t="str">
            <v>EL CONTRATISTA SE COMPROMETE CON LA UNIVERSIDAD DE LOS LLANOS A PRESTAR LOS SERVICIOS COMO TÉCNICO EN FORMA EFICIENTE Y EFICAZ  APOYANDO EL FORTALECIMIENTO DE LOS DIFERENTES PROCESOS ADMINISTRATIVOS EN EL LABORATORIO DE SUELOS DE LA FACULTAD DE CIENCIAS AGROPECUARIAS Y RECURSOS NATURALES.</v>
          </cell>
          <cell r="G344">
            <v>44228</v>
          </cell>
          <cell r="H344">
            <v>8566658</v>
          </cell>
          <cell r="I344" t="str">
            <v>Cuatro (04) meses y dieciocho (18) días calendario</v>
          </cell>
          <cell r="J344">
            <v>44228</v>
          </cell>
          <cell r="K344">
            <v>44365</v>
          </cell>
          <cell r="L344" t="str">
            <v>NO APLICA</v>
          </cell>
          <cell r="M344">
            <v>7</v>
          </cell>
          <cell r="N344">
            <v>1862317</v>
          </cell>
          <cell r="O344">
            <v>44228</v>
          </cell>
          <cell r="P344">
            <v>44255</v>
          </cell>
          <cell r="Q344">
            <v>1862317</v>
          </cell>
          <cell r="R344">
            <v>44256</v>
          </cell>
          <cell r="S344">
            <v>44286</v>
          </cell>
          <cell r="T344">
            <v>1862317</v>
          </cell>
          <cell r="U344">
            <v>44287</v>
          </cell>
          <cell r="V344">
            <v>44316</v>
          </cell>
          <cell r="W344">
            <v>1862317</v>
          </cell>
          <cell r="X344">
            <v>44317</v>
          </cell>
          <cell r="Y344">
            <v>44347</v>
          </cell>
          <cell r="Z344">
            <v>1117390</v>
          </cell>
          <cell r="AA344">
            <v>44348</v>
          </cell>
          <cell r="AB344">
            <v>44365</v>
          </cell>
          <cell r="AC344">
            <v>744927</v>
          </cell>
          <cell r="AD344">
            <v>44366</v>
          </cell>
          <cell r="AE344">
            <v>44377</v>
          </cell>
          <cell r="AF344">
            <v>1117390</v>
          </cell>
          <cell r="AG344">
            <v>44378</v>
          </cell>
          <cell r="AH344">
            <v>44395</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t="str">
            <v>Facultad de Ciencias Agropecuarias y Recursos Naturales</v>
          </cell>
          <cell r="AX344" t="str">
            <v>CRISTÓBAL LUGO LÓPEZ</v>
          </cell>
          <cell r="AY344" t="str">
            <v>Decano de la Facultad de Ciencias Agropecuarias y Recursos Naturales</v>
          </cell>
          <cell r="AZ344">
            <v>131</v>
          </cell>
          <cell r="BA344">
            <v>44228</v>
          </cell>
          <cell r="BB344">
            <v>68533266</v>
          </cell>
          <cell r="BC344">
            <v>455</v>
          </cell>
          <cell r="BD344">
            <v>44228</v>
          </cell>
          <cell r="BE344">
            <v>8566658</v>
          </cell>
          <cell r="BF344" t="str">
            <v xml:space="preserve">NOTIFICADO </v>
          </cell>
          <cell r="BG344">
            <v>44366</v>
          </cell>
          <cell r="BH344">
            <v>44395</v>
          </cell>
          <cell r="BI344" t="str">
            <v>Un (01) mes</v>
          </cell>
          <cell r="BJ344">
            <v>1862317</v>
          </cell>
          <cell r="BK344" t="str">
            <v>DE ACUERDO A LA SOLICITUD REALIZADA POR EL SUPERVISOR DEL CONTRATO, SE GENERA LA PRORROGA Y ADICIÓN DEL MISMO; TENIENDO EN CUENTA LAS RAZONES DESCRITAS EN DICHA SOLICITUD.</v>
          </cell>
          <cell r="BL344">
            <v>973</v>
          </cell>
          <cell r="BM344">
            <v>44365.794699074075</v>
          </cell>
          <cell r="BN344">
            <v>6353787</v>
          </cell>
          <cell r="BO344">
            <v>2708</v>
          </cell>
          <cell r="BP344">
            <v>44365</v>
          </cell>
          <cell r="BQ344">
            <v>1862317</v>
          </cell>
          <cell r="BR344">
            <v>21191508</v>
          </cell>
          <cell r="BS344">
            <v>44228</v>
          </cell>
          <cell r="BT344">
            <v>26</v>
          </cell>
          <cell r="BU344" t="str">
            <v>54200</v>
          </cell>
          <cell r="BV344">
            <v>44365</v>
          </cell>
          <cell r="BW344">
            <v>26</v>
          </cell>
          <cell r="BX344" t="str">
            <v>54200</v>
          </cell>
          <cell r="BY344">
            <v>0</v>
          </cell>
          <cell r="BZ344">
            <v>0</v>
          </cell>
          <cell r="CA344">
            <v>0</v>
          </cell>
          <cell r="CB344">
            <v>7490</v>
          </cell>
          <cell r="CC344" t="str">
            <v>M6</v>
          </cell>
        </row>
        <row r="345">
          <cell r="B345" t="str">
            <v>12506 DE 2021</v>
          </cell>
          <cell r="C345">
            <v>40215334</v>
          </cell>
          <cell r="D345" t="str">
            <v>BLANCA STIVALIS ALVARADO RINCON</v>
          </cell>
          <cell r="E345" t="str">
            <v>Contrato de Prestación de Servicios</v>
          </cell>
          <cell r="F345" t="str">
            <v>EL CONTRATISTA SE COMPROMETE CON LA UNIVERSIDAD DE LOS LLANOS A PRESTAR LOS SERVICIOS COMO TÉCNICO EN FORMA EFICIENTE Y EFICAZ APOYANDO EL FORTALECIMIENTO DE LOS DIFERENTES PROCESOS EN EL PROGRAMA DE INGENIERÍA ELECTRÓNICA DE LA FACULTAD DE CIENCIAS BÁSICAS E INGENIERÍA.</v>
          </cell>
          <cell r="G345">
            <v>44228</v>
          </cell>
          <cell r="H345">
            <v>8566658</v>
          </cell>
          <cell r="I345" t="str">
            <v>Cuatro (04) meses y dieciocho (18) días calendario</v>
          </cell>
          <cell r="J345">
            <v>44228</v>
          </cell>
          <cell r="K345">
            <v>44365</v>
          </cell>
          <cell r="L345" t="str">
            <v>NO APLICA</v>
          </cell>
          <cell r="M345">
            <v>7</v>
          </cell>
          <cell r="N345">
            <v>1862317</v>
          </cell>
          <cell r="O345">
            <v>44228</v>
          </cell>
          <cell r="P345">
            <v>44255</v>
          </cell>
          <cell r="Q345">
            <v>1862317</v>
          </cell>
          <cell r="R345">
            <v>44256</v>
          </cell>
          <cell r="S345">
            <v>44286</v>
          </cell>
          <cell r="T345">
            <v>1862317</v>
          </cell>
          <cell r="U345">
            <v>44287</v>
          </cell>
          <cell r="V345">
            <v>44316</v>
          </cell>
          <cell r="W345">
            <v>1862317</v>
          </cell>
          <cell r="X345">
            <v>44317</v>
          </cell>
          <cell r="Y345">
            <v>44347</v>
          </cell>
          <cell r="Z345">
            <v>1117390</v>
          </cell>
          <cell r="AA345">
            <v>44348</v>
          </cell>
          <cell r="AB345">
            <v>44365</v>
          </cell>
          <cell r="AC345">
            <v>744927</v>
          </cell>
          <cell r="AD345">
            <v>44366</v>
          </cell>
          <cell r="AE345">
            <v>44377</v>
          </cell>
          <cell r="AF345">
            <v>1117390</v>
          </cell>
          <cell r="AG345">
            <v>44378</v>
          </cell>
          <cell r="AH345">
            <v>44395</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t="str">
            <v>Facultad de Ciencias Básicas e Ingeniería</v>
          </cell>
          <cell r="AX345" t="str">
            <v xml:space="preserve">OMAR YESID BELTRÁN GUTIÉRREZ </v>
          </cell>
          <cell r="AY345" t="str">
            <v>Decano de la Facultad de Ciencias Básicas e Ingeniería</v>
          </cell>
          <cell r="AZ345">
            <v>129</v>
          </cell>
          <cell r="BA345">
            <v>44228</v>
          </cell>
          <cell r="BB345">
            <v>51399949</v>
          </cell>
          <cell r="BC345">
            <v>459</v>
          </cell>
          <cell r="BD345">
            <v>44228</v>
          </cell>
          <cell r="BE345">
            <v>8566658</v>
          </cell>
          <cell r="BF345" t="str">
            <v xml:space="preserve">NOTIFICADO </v>
          </cell>
          <cell r="BG345">
            <v>44366</v>
          </cell>
          <cell r="BH345">
            <v>44395</v>
          </cell>
          <cell r="BI345" t="str">
            <v>Un (01) mes</v>
          </cell>
          <cell r="BJ345">
            <v>1862317</v>
          </cell>
          <cell r="BK345" t="str">
            <v>DE ACUERDO A LA SOLICITUD REALIZADA POR EL SUPERVISOR DEL CONTRATO, SE GENERA LA PRORROGA Y ADICIÓN DEL MISMO; TENIENDO EN CUENTA LAS RAZONES DESCRITAS EN DICHA SOLICITUD.</v>
          </cell>
          <cell r="BL345">
            <v>974</v>
          </cell>
          <cell r="BM345">
            <v>44365.79619212963</v>
          </cell>
          <cell r="BN345">
            <v>4491470</v>
          </cell>
          <cell r="BO345">
            <v>2713</v>
          </cell>
          <cell r="BP345">
            <v>44365</v>
          </cell>
          <cell r="BQ345">
            <v>1862317</v>
          </cell>
          <cell r="BR345">
            <v>40215334.399999999</v>
          </cell>
          <cell r="BS345">
            <v>44228</v>
          </cell>
          <cell r="BT345">
            <v>138</v>
          </cell>
          <cell r="BU345" t="str">
            <v>57200</v>
          </cell>
          <cell r="BV345">
            <v>44365</v>
          </cell>
          <cell r="BW345">
            <v>138</v>
          </cell>
          <cell r="BX345" t="str">
            <v>57200</v>
          </cell>
          <cell r="BY345">
            <v>0</v>
          </cell>
          <cell r="BZ345">
            <v>0</v>
          </cell>
          <cell r="CA345">
            <v>0</v>
          </cell>
          <cell r="CB345">
            <v>8560</v>
          </cell>
          <cell r="CC345" t="str">
            <v>M5</v>
          </cell>
        </row>
        <row r="346">
          <cell r="B346" t="str">
            <v>12767 DE 2021</v>
          </cell>
          <cell r="C346">
            <v>1022419159</v>
          </cell>
          <cell r="D346" t="str">
            <v>TANIA LIZETH OLAYA RAMIREZ</v>
          </cell>
          <cell r="E346" t="str">
            <v>Contrato de Prestación de Servicios Profesionales</v>
          </cell>
          <cell r="F346" t="str">
            <v xml:space="preserve">EL CONTRATISTA SE COMPROMETE CON LA UNIVERSIDAD DE LOS LLANOS A PRESTAR LOS SERVICIOS PROFESIONALES COMO AUXILIAR DE INVESTIGACIÓN EN FORMA EFICIENTE Y EFICAZ APOYANDO EL FORTALECIMIENTO DEL PROYECTO DE INVESTIGACIÓN “EXPERIMENTOS DE PISCICULTURA DE TRES ESPECIES DE PECES ORNAMENTALES EN SISTEMA INTENSIVO CON TECNOLOGÍA BIOFLOC, A PARTIR DE LARVAS”, DE LA FACULTAD DE CIENCIAS AGROPECUARIAS Y RECURSOS NATURALES AVALADO POR EL CONSEJO INSTITUCIONAL DE INVESTIGACIONES. </v>
          </cell>
          <cell r="G346">
            <v>44364</v>
          </cell>
          <cell r="H346">
            <v>3475133</v>
          </cell>
          <cell r="I346" t="str">
            <v>Un (01) mes y tres (03) días calendario</v>
          </cell>
          <cell r="J346">
            <v>44364</v>
          </cell>
          <cell r="K346">
            <v>44396</v>
          </cell>
          <cell r="L346" t="str">
            <v>NO APLICA</v>
          </cell>
          <cell r="M346">
            <v>1</v>
          </cell>
          <cell r="N346">
            <v>3475133</v>
          </cell>
          <cell r="O346">
            <v>44364</v>
          </cell>
          <cell r="P346">
            <v>44396</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t="str">
            <v xml:space="preserve">Dirección General de Investigaciones  </v>
          </cell>
          <cell r="AX346" t="str">
            <v>ELIZABETH AYA BAQUERO</v>
          </cell>
          <cell r="AY346" t="str">
            <v>Docente de Planta de la Universidad de los Llanos</v>
          </cell>
          <cell r="AZ346">
            <v>964</v>
          </cell>
          <cell r="BA346">
            <v>44364.766111111108</v>
          </cell>
          <cell r="BB346">
            <v>18475133</v>
          </cell>
          <cell r="BC346">
            <v>2594</v>
          </cell>
          <cell r="BD346">
            <v>44364</v>
          </cell>
          <cell r="BE346">
            <v>3475133</v>
          </cell>
          <cell r="BF346" t="str">
            <v xml:space="preserve">NOTIFICADO </v>
          </cell>
          <cell r="BG346">
            <v>0</v>
          </cell>
          <cell r="BH346">
            <v>0</v>
          </cell>
          <cell r="BI346">
            <v>0</v>
          </cell>
          <cell r="BJ346">
            <v>0</v>
          </cell>
          <cell r="BK346">
            <v>0</v>
          </cell>
          <cell r="BL346">
            <v>0</v>
          </cell>
          <cell r="BM346">
            <v>0</v>
          </cell>
          <cell r="BN346">
            <v>0</v>
          </cell>
          <cell r="BO346">
            <v>0</v>
          </cell>
          <cell r="BP346">
            <v>0</v>
          </cell>
          <cell r="BQ346">
            <v>0</v>
          </cell>
          <cell r="BR346">
            <v>1022419159</v>
          </cell>
          <cell r="BS346">
            <v>44364</v>
          </cell>
          <cell r="BT346">
            <v>758</v>
          </cell>
          <cell r="BU346" t="str">
            <v>50039</v>
          </cell>
          <cell r="BV346">
            <v>0</v>
          </cell>
          <cell r="BW346">
            <v>0</v>
          </cell>
          <cell r="BX346">
            <v>0</v>
          </cell>
          <cell r="BY346">
            <v>0</v>
          </cell>
          <cell r="BZ346">
            <v>0</v>
          </cell>
          <cell r="CA346">
            <v>0</v>
          </cell>
          <cell r="CB346">
            <v>7490</v>
          </cell>
          <cell r="CC346" t="str">
            <v>M6</v>
          </cell>
        </row>
        <row r="347">
          <cell r="B347" t="str">
            <v>12768 DE 2021</v>
          </cell>
          <cell r="C347">
            <v>1121924363</v>
          </cell>
          <cell r="D347" t="str">
            <v>LAURA YINETH SUAREZ CONTENTO</v>
          </cell>
          <cell r="E347" t="str">
            <v>Contrato de Prestación de Servicios</v>
          </cell>
          <cell r="F347" t="str">
            <v>EL CONTRATISTA SE COMPROMETE CON LA UNIVERSIDAD DE LOS LLANOS A PRESTAR LOS SERVICIOS COMO AUXILIAR DE INVESTIGACIÓN EN FORMA EFICIENTE Y EFICAZ APOYANDO EL FORTALECIMIENTO DEL PROYECTO DE INVESTIGACIÓN “CARACTERIZACIÓN DEL ZOOPLANCTON ASOCIADO A TRES RELACIONES CARBONO: NITRÓGENO EN LA LARVICULTURA DE Piaractus brachypomus CON  TECNOLOGÍA BIOFLOC” PRESENTADO POR LA FACULTAD DE CIENCIAS AGROPECUARIAS Y RECURSOS NATURALES, AVALADO POR EL CONSEJO INSTITUCIONAL DE INVESTIGACIONES.</v>
          </cell>
          <cell r="G347">
            <v>44364</v>
          </cell>
          <cell r="H347">
            <v>5000000</v>
          </cell>
          <cell r="I347" t="str">
            <v>Dos (02) meses y quince (15) días calendario</v>
          </cell>
          <cell r="J347">
            <v>44364</v>
          </cell>
          <cell r="K347">
            <v>44439</v>
          </cell>
          <cell r="L347" t="str">
            <v>NO APLICA</v>
          </cell>
          <cell r="M347">
            <v>2</v>
          </cell>
          <cell r="N347">
            <v>3000000</v>
          </cell>
          <cell r="O347">
            <v>44364</v>
          </cell>
          <cell r="P347">
            <v>44408</v>
          </cell>
          <cell r="Q347">
            <v>2000000</v>
          </cell>
          <cell r="R347">
            <v>44409</v>
          </cell>
          <cell r="S347">
            <v>44439</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t="str">
            <v xml:space="preserve">Dirección General de Investigaciones  </v>
          </cell>
          <cell r="AX347" t="str">
            <v>PEDRO RENE ESLAVA MOCHA</v>
          </cell>
          <cell r="AY347" t="str">
            <v>Docente de Planta de la Universidad de los Llanos</v>
          </cell>
          <cell r="AZ347">
            <v>964</v>
          </cell>
          <cell r="BA347">
            <v>44364.766111111108</v>
          </cell>
          <cell r="BB347">
            <v>18475133</v>
          </cell>
          <cell r="BC347">
            <v>2595</v>
          </cell>
          <cell r="BD347">
            <v>44364</v>
          </cell>
          <cell r="BE347">
            <v>5000000</v>
          </cell>
          <cell r="BF347" t="str">
            <v xml:space="preserve">NOTIFICADO </v>
          </cell>
          <cell r="BG347">
            <v>0</v>
          </cell>
          <cell r="BH347">
            <v>0</v>
          </cell>
          <cell r="BI347">
            <v>0</v>
          </cell>
          <cell r="BJ347">
            <v>0</v>
          </cell>
          <cell r="BK347">
            <v>0</v>
          </cell>
          <cell r="BL347">
            <v>0</v>
          </cell>
          <cell r="BM347">
            <v>0</v>
          </cell>
          <cell r="BN347">
            <v>0</v>
          </cell>
          <cell r="BO347">
            <v>0</v>
          </cell>
          <cell r="BP347">
            <v>0</v>
          </cell>
          <cell r="BQ347">
            <v>0</v>
          </cell>
          <cell r="BR347">
            <v>1121924363</v>
          </cell>
          <cell r="BS347">
            <v>44364</v>
          </cell>
          <cell r="BT347">
            <v>758</v>
          </cell>
          <cell r="BU347" t="str">
            <v>50039</v>
          </cell>
          <cell r="BV347">
            <v>0</v>
          </cell>
          <cell r="BW347">
            <v>0</v>
          </cell>
          <cell r="BX347">
            <v>0</v>
          </cell>
          <cell r="BY347">
            <v>0</v>
          </cell>
          <cell r="BZ347">
            <v>0</v>
          </cell>
          <cell r="CA347">
            <v>0</v>
          </cell>
          <cell r="CB347">
            <v>8299</v>
          </cell>
          <cell r="CC347" t="str">
            <v>M6</v>
          </cell>
        </row>
        <row r="348">
          <cell r="B348" t="str">
            <v>12769 DE 2021</v>
          </cell>
          <cell r="C348">
            <v>88033370</v>
          </cell>
          <cell r="D348" t="str">
            <v>DIEGO ALEJANDRO ROJAS JAIMES</v>
          </cell>
          <cell r="E348" t="str">
            <v>Contrato de Prestación de Servicios Profesionales</v>
          </cell>
          <cell r="F348" t="str">
            <v>EL CONTRATISTA SE COMPROMETE CON LA UNIVERSIDAD DE LOS LLANOS A PRESTAR LOS SERVICIOS PROFESIONALES ESPECIALIZADOS EN FORMA EFICIENTE Y EFICAZ APOYANDO EL FORTALECIMIENTO DEL PROYECTO DE INVESTIGACIÓN “LA CARGA ÓPTIMA DEL ENTRENAMIENTO DE LA FUERZA Y SUS EFECTOS AGUDOS EN LA MARCHA EN ADULTOS JÓVENES Y EN MAYORES NEUROLÓGICAMENTE PRESERVADOS” DE LA PRESENTADO POR LA FACULTAD DE CIENCIAS HUMANAS Y DE LA EDUCACIÓN AVALADO POR EL CONSEJO INSTITUCIONAL DE INVESTIGACIONES.</v>
          </cell>
          <cell r="G348">
            <v>44364</v>
          </cell>
          <cell r="H348">
            <v>4000000</v>
          </cell>
          <cell r="I348" t="str">
            <v>Dos (02) meses</v>
          </cell>
          <cell r="J348">
            <v>44364</v>
          </cell>
          <cell r="K348">
            <v>44424</v>
          </cell>
          <cell r="L348" t="str">
            <v>NO APLICA</v>
          </cell>
          <cell r="M348">
            <v>2</v>
          </cell>
          <cell r="N348">
            <v>2933333</v>
          </cell>
          <cell r="O348">
            <v>44364</v>
          </cell>
          <cell r="P348">
            <v>44408</v>
          </cell>
          <cell r="Q348">
            <v>1066667</v>
          </cell>
          <cell r="R348">
            <v>44409</v>
          </cell>
          <cell r="S348">
            <v>44424</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t="str">
            <v xml:space="preserve">Dirección General de Investigaciones  </v>
          </cell>
          <cell r="AX348" t="str">
            <v>LUZ HAYDEE GONZÁLEZ OCAMPO</v>
          </cell>
          <cell r="AY348" t="str">
            <v>Decano de la Facultad de Ciencias Humanas y de la Educación</v>
          </cell>
          <cell r="AZ348">
            <v>964</v>
          </cell>
          <cell r="BA348">
            <v>44364.766111111108</v>
          </cell>
          <cell r="BB348">
            <v>18475133</v>
          </cell>
          <cell r="BC348">
            <v>2596</v>
          </cell>
          <cell r="BD348">
            <v>44364</v>
          </cell>
          <cell r="BE348">
            <v>4000000</v>
          </cell>
          <cell r="BF348" t="str">
            <v xml:space="preserve">NOTIFICADO </v>
          </cell>
          <cell r="BG348">
            <v>0</v>
          </cell>
          <cell r="BH348">
            <v>0</v>
          </cell>
          <cell r="BI348">
            <v>0</v>
          </cell>
          <cell r="BJ348">
            <v>0</v>
          </cell>
          <cell r="BK348">
            <v>0</v>
          </cell>
          <cell r="BL348">
            <v>0</v>
          </cell>
          <cell r="BM348">
            <v>0</v>
          </cell>
          <cell r="BN348">
            <v>0</v>
          </cell>
          <cell r="BO348">
            <v>0</v>
          </cell>
          <cell r="BP348">
            <v>0</v>
          </cell>
          <cell r="BQ348">
            <v>0</v>
          </cell>
          <cell r="BR348">
            <v>88033370</v>
          </cell>
          <cell r="BS348">
            <v>44364</v>
          </cell>
          <cell r="BT348">
            <v>758</v>
          </cell>
          <cell r="BU348" t="str">
            <v>50039</v>
          </cell>
          <cell r="BV348">
            <v>0</v>
          </cell>
          <cell r="BW348">
            <v>0</v>
          </cell>
          <cell r="BX348">
            <v>0</v>
          </cell>
          <cell r="BY348">
            <v>0</v>
          </cell>
          <cell r="BZ348">
            <v>0</v>
          </cell>
          <cell r="CA348">
            <v>0</v>
          </cell>
          <cell r="CB348">
            <v>7490</v>
          </cell>
          <cell r="CC348" t="str">
            <v>M6</v>
          </cell>
        </row>
        <row r="349">
          <cell r="B349" t="str">
            <v>12770 DE 2021</v>
          </cell>
          <cell r="C349">
            <v>16696263</v>
          </cell>
          <cell r="D349" t="str">
            <v>RODOLFO HERRERA MEDINA</v>
          </cell>
          <cell r="E349" t="str">
            <v>Contrato de Prestación de Servicios Profesionales</v>
          </cell>
          <cell r="F349" t="str">
            <v>EL CONTRATISTA SE COMPROMETE CON LA UNIVERSIDAD DE LOS LLANOS A PRESTAR LOS SERVICIOS PROFESIONALES ESPECIALIZADOS EN FORMA EFICIENTE Y EFICAZ APOYANDO EL FORTALECIMIENTO DEL PROYECTO DE INVESTIGACIÓN “RIESGO CARDIOVASCULAR EN ADOLESCENTES ESCOLARIZADOS DE LA CIUDAD DE VILLAVICENCIO”,  DE LA FACULTAD DE CIENCIAS DE LA SALUD, AVALADO POR EL CONSEJO INSTITUCIONAL DE INVESTIGACIONES.</v>
          </cell>
          <cell r="G349">
            <v>44364</v>
          </cell>
          <cell r="H349">
            <v>6000000</v>
          </cell>
          <cell r="I349" t="str">
            <v>Un (01) mes y once (11) días calendario</v>
          </cell>
          <cell r="J349">
            <v>44364</v>
          </cell>
          <cell r="K349">
            <v>44404</v>
          </cell>
          <cell r="L349" t="str">
            <v>NO APLICA</v>
          </cell>
          <cell r="M349">
            <v>1</v>
          </cell>
          <cell r="N349">
            <v>6000000</v>
          </cell>
          <cell r="O349">
            <v>44364</v>
          </cell>
          <cell r="P349">
            <v>44404</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t="str">
            <v xml:space="preserve">Dirección General de Investigaciones  </v>
          </cell>
          <cell r="AX349" t="str">
            <v>LUZ MIRYAM TOBÓN BORRERO</v>
          </cell>
          <cell r="AY349" t="str">
            <v>Decano de la Facultad de Ciencias de la Salud</v>
          </cell>
          <cell r="AZ349">
            <v>964</v>
          </cell>
          <cell r="BA349">
            <v>44364.766111111108</v>
          </cell>
          <cell r="BB349">
            <v>18475133</v>
          </cell>
          <cell r="BC349">
            <v>2597</v>
          </cell>
          <cell r="BD349">
            <v>44364</v>
          </cell>
          <cell r="BE349">
            <v>6000000</v>
          </cell>
          <cell r="BF349" t="str">
            <v xml:space="preserve">NOTIFICADO </v>
          </cell>
          <cell r="BG349">
            <v>0</v>
          </cell>
          <cell r="BH349">
            <v>0</v>
          </cell>
          <cell r="BI349">
            <v>0</v>
          </cell>
          <cell r="BJ349">
            <v>0</v>
          </cell>
          <cell r="BK349">
            <v>0</v>
          </cell>
          <cell r="BL349">
            <v>0</v>
          </cell>
          <cell r="BM349">
            <v>0</v>
          </cell>
          <cell r="BN349">
            <v>0</v>
          </cell>
          <cell r="BO349">
            <v>0</v>
          </cell>
          <cell r="BP349">
            <v>0</v>
          </cell>
          <cell r="BQ349">
            <v>0</v>
          </cell>
          <cell r="BR349">
            <v>16696263</v>
          </cell>
          <cell r="BS349">
            <v>44364</v>
          </cell>
          <cell r="BT349">
            <v>758</v>
          </cell>
          <cell r="BU349" t="str">
            <v>50039</v>
          </cell>
          <cell r="BV349">
            <v>0</v>
          </cell>
          <cell r="BW349">
            <v>0</v>
          </cell>
          <cell r="BX349">
            <v>0</v>
          </cell>
          <cell r="BY349">
            <v>0</v>
          </cell>
          <cell r="BZ349">
            <v>0</v>
          </cell>
          <cell r="CA349">
            <v>0</v>
          </cell>
          <cell r="CB349">
            <v>7490</v>
          </cell>
          <cell r="CC349" t="str">
            <v>M6</v>
          </cell>
        </row>
        <row r="350">
          <cell r="B350" t="str">
            <v>12259 DE 2021</v>
          </cell>
          <cell r="C350">
            <v>17266494</v>
          </cell>
          <cell r="D350" t="str">
            <v xml:space="preserve">MARCO ANIBAL MOLINA MONTAÑEZ  </v>
          </cell>
          <cell r="E350" t="str">
            <v>Contrato de Prestación de Servicios Profesionales</v>
          </cell>
          <cell r="F350" t="str">
            <v>EL CONTRATISTA SE COMPROMETE CON LA UNIVERSIDAD DE LOS LLANOS A PRESTAR LOS SERVICIOS COMO PROFESIONAL EN FORMA EFICIENTE Y EFICAZ APOYANDO EL FORTALECIMIENTO DE LOS DIFERENTES PROCESOS QUE SE ADELANTAN EN LA SECCIÓN DE PRESUPUESTO Y CONTABILIDAD.</v>
          </cell>
          <cell r="G350">
            <v>44208</v>
          </cell>
          <cell r="H350">
            <v>17688362</v>
          </cell>
          <cell r="I350" t="str">
            <v>Cinco (05) meses y veintitrés (23) días calendario</v>
          </cell>
          <cell r="J350">
            <v>44208</v>
          </cell>
          <cell r="K350">
            <v>44381</v>
          </cell>
          <cell r="L350" t="str">
            <v>NO APLICA</v>
          </cell>
          <cell r="M350">
            <v>10</v>
          </cell>
          <cell r="N350">
            <v>1942652</v>
          </cell>
          <cell r="O350">
            <v>44208</v>
          </cell>
          <cell r="P350">
            <v>44227</v>
          </cell>
          <cell r="Q350">
            <v>3067346</v>
          </cell>
          <cell r="R350">
            <v>44228</v>
          </cell>
          <cell r="S350">
            <v>44255</v>
          </cell>
          <cell r="T350">
            <v>3067346</v>
          </cell>
          <cell r="U350">
            <v>44256</v>
          </cell>
          <cell r="V350">
            <v>44286</v>
          </cell>
          <cell r="W350">
            <v>3067346</v>
          </cell>
          <cell r="X350">
            <v>44287</v>
          </cell>
          <cell r="Y350">
            <v>44316</v>
          </cell>
          <cell r="Z350">
            <v>3067346</v>
          </cell>
          <cell r="AA350">
            <v>44317</v>
          </cell>
          <cell r="AB350">
            <v>44347</v>
          </cell>
          <cell r="AC350">
            <v>3067346</v>
          </cell>
          <cell r="AD350">
            <v>44348</v>
          </cell>
          <cell r="AE350">
            <v>44377</v>
          </cell>
          <cell r="AF350">
            <v>408980</v>
          </cell>
          <cell r="AG350">
            <v>44378</v>
          </cell>
          <cell r="AH350">
            <v>44381</v>
          </cell>
          <cell r="AI350">
            <v>2658367</v>
          </cell>
          <cell r="AJ350">
            <v>44382</v>
          </cell>
          <cell r="AK350">
            <v>44408</v>
          </cell>
          <cell r="AL350">
            <v>3067346</v>
          </cell>
          <cell r="AM350">
            <v>44409</v>
          </cell>
          <cell r="AN350">
            <v>44439</v>
          </cell>
          <cell r="AO350">
            <v>1942652</v>
          </cell>
          <cell r="AP350">
            <v>44440</v>
          </cell>
          <cell r="AQ350">
            <v>44458</v>
          </cell>
          <cell r="AR350">
            <v>0</v>
          </cell>
          <cell r="AS350">
            <v>0</v>
          </cell>
          <cell r="AT350">
            <v>0</v>
          </cell>
          <cell r="AU350">
            <v>0</v>
          </cell>
          <cell r="AV350">
            <v>0</v>
          </cell>
          <cell r="AW350" t="str">
            <v xml:space="preserve">Sección de Presupuesto y Contabilidad </v>
          </cell>
          <cell r="AX350" t="str">
            <v>CRISTIAN EDUARDO GARCIA GARCIA</v>
          </cell>
          <cell r="AY350" t="str">
            <v>Jefe de Oficina</v>
          </cell>
          <cell r="AZ350">
            <v>15</v>
          </cell>
          <cell r="BA350">
            <v>44208</v>
          </cell>
          <cell r="BB350">
            <v>839008900</v>
          </cell>
          <cell r="BC350">
            <v>1</v>
          </cell>
          <cell r="BD350">
            <v>44208</v>
          </cell>
          <cell r="BE350">
            <v>17688362</v>
          </cell>
          <cell r="BF350" t="str">
            <v xml:space="preserve">NOTIFICADO </v>
          </cell>
          <cell r="BG350">
            <v>44382</v>
          </cell>
          <cell r="BH350">
            <v>44458</v>
          </cell>
          <cell r="BI350" t="str">
            <v>Dos (02) meses y quince (15) días calendario</v>
          </cell>
          <cell r="BJ350">
            <v>7668365</v>
          </cell>
          <cell r="BK350" t="str">
            <v>DE ACUERDO A LA SOLICITUD REALIZADA POR EL SUPERVISOR DEL CONTRATO, SE GENERA LA PRORROGA Y ADICIÓN DEL MISMO; TENIENDO EN CUENTA LAS RAZONES DESCRITAS EN DICHA SOLICITUD.</v>
          </cell>
          <cell r="BL350">
            <v>1044</v>
          </cell>
          <cell r="BM350">
            <v>44379.393530092595</v>
          </cell>
          <cell r="BN350">
            <v>800949374</v>
          </cell>
          <cell r="BO350">
            <v>2856</v>
          </cell>
          <cell r="BP350">
            <v>44379</v>
          </cell>
          <cell r="BQ350">
            <v>7668365</v>
          </cell>
          <cell r="BR350">
            <v>17266494</v>
          </cell>
          <cell r="BS350">
            <v>44208</v>
          </cell>
          <cell r="BT350">
            <v>583</v>
          </cell>
          <cell r="BU350" t="str">
            <v>413</v>
          </cell>
          <cell r="BV350">
            <v>44379</v>
          </cell>
          <cell r="BW350">
            <v>583</v>
          </cell>
          <cell r="BX350" t="str">
            <v>413</v>
          </cell>
          <cell r="BY350">
            <v>0</v>
          </cell>
          <cell r="BZ350">
            <v>0</v>
          </cell>
          <cell r="CA350">
            <v>0</v>
          </cell>
          <cell r="CB350">
            <v>6920</v>
          </cell>
          <cell r="CC350" t="str">
            <v>M5</v>
          </cell>
        </row>
        <row r="351">
          <cell r="B351" t="str">
            <v>12260 DE 2021</v>
          </cell>
          <cell r="C351">
            <v>86074342</v>
          </cell>
          <cell r="D351" t="str">
            <v>JHON FREYD MONROY RODRIGUEZ</v>
          </cell>
          <cell r="E351" t="str">
            <v>Contrato de Prestación de Servicios Profesionales</v>
          </cell>
          <cell r="F351" t="str">
            <v>EL CONTRATISTA SE COMPROMETE CON LA UNIVERSIDAD DE LOS LLANOS A PRESTAR LOS SERVICIOS COMO PROFESIONAL EN FORMA EFICIENTE Y EFICAZ APOYANDO EL FORTALECIMIENTO DE LOS DIFERENTES PROCESOS QUE SE ADELANTAN EN LA SECCIÓN DE PRESUPUESTO Y CONTABILIDAD.</v>
          </cell>
          <cell r="G351">
            <v>44208</v>
          </cell>
          <cell r="H351">
            <v>17688362</v>
          </cell>
          <cell r="I351" t="str">
            <v>Cinco (05) meses y veintitrés (23) días calendario</v>
          </cell>
          <cell r="J351">
            <v>44208</v>
          </cell>
          <cell r="K351">
            <v>44381</v>
          </cell>
          <cell r="L351" t="str">
            <v>NO APLICA</v>
          </cell>
          <cell r="M351">
            <v>10</v>
          </cell>
          <cell r="N351">
            <v>1942652</v>
          </cell>
          <cell r="O351">
            <v>44208</v>
          </cell>
          <cell r="P351">
            <v>44227</v>
          </cell>
          <cell r="Q351">
            <v>3067346</v>
          </cell>
          <cell r="R351">
            <v>44228</v>
          </cell>
          <cell r="S351">
            <v>44255</v>
          </cell>
          <cell r="T351">
            <v>3067346</v>
          </cell>
          <cell r="U351">
            <v>44256</v>
          </cell>
          <cell r="V351">
            <v>44286</v>
          </cell>
          <cell r="W351">
            <v>3067346</v>
          </cell>
          <cell r="X351">
            <v>44287</v>
          </cell>
          <cell r="Y351">
            <v>44316</v>
          </cell>
          <cell r="Z351">
            <v>3067346</v>
          </cell>
          <cell r="AA351">
            <v>44317</v>
          </cell>
          <cell r="AB351">
            <v>44347</v>
          </cell>
          <cell r="AC351">
            <v>3067346</v>
          </cell>
          <cell r="AD351">
            <v>44348</v>
          </cell>
          <cell r="AE351">
            <v>44377</v>
          </cell>
          <cell r="AF351">
            <v>408980</v>
          </cell>
          <cell r="AG351">
            <v>44378</v>
          </cell>
          <cell r="AH351">
            <v>44381</v>
          </cell>
          <cell r="AI351">
            <v>2658367</v>
          </cell>
          <cell r="AJ351">
            <v>44382</v>
          </cell>
          <cell r="AK351">
            <v>44408</v>
          </cell>
          <cell r="AL351">
            <v>3067346</v>
          </cell>
          <cell r="AM351">
            <v>44409</v>
          </cell>
          <cell r="AN351">
            <v>44439</v>
          </cell>
          <cell r="AO351">
            <v>1942652</v>
          </cell>
          <cell r="AP351">
            <v>44440</v>
          </cell>
          <cell r="AQ351">
            <v>44458</v>
          </cell>
          <cell r="AR351">
            <v>0</v>
          </cell>
          <cell r="AS351">
            <v>0</v>
          </cell>
          <cell r="AT351">
            <v>0</v>
          </cell>
          <cell r="AU351">
            <v>0</v>
          </cell>
          <cell r="AV351">
            <v>0</v>
          </cell>
          <cell r="AW351" t="str">
            <v xml:space="preserve">Sección de Presupuesto y Contabilidad </v>
          </cell>
          <cell r="AX351" t="str">
            <v>CRISTIAN EDUARDO GARCIA GARCIA</v>
          </cell>
          <cell r="AY351" t="str">
            <v>Jefe de Oficina</v>
          </cell>
          <cell r="AZ351">
            <v>15</v>
          </cell>
          <cell r="BA351">
            <v>44208</v>
          </cell>
          <cell r="BB351">
            <v>839008900</v>
          </cell>
          <cell r="BC351">
            <v>2</v>
          </cell>
          <cell r="BD351">
            <v>44208</v>
          </cell>
          <cell r="BE351">
            <v>17688362</v>
          </cell>
          <cell r="BF351" t="str">
            <v xml:space="preserve">NOTIFICADO </v>
          </cell>
          <cell r="BG351">
            <v>44382</v>
          </cell>
          <cell r="BH351">
            <v>44458</v>
          </cell>
          <cell r="BI351" t="str">
            <v>Dos (02) meses y quince (15) días calendario</v>
          </cell>
          <cell r="BJ351">
            <v>7668365</v>
          </cell>
          <cell r="BK351" t="str">
            <v>DE ACUERDO A LA SOLICITUD REALIZADA POR EL SUPERVISOR DEL CONTRATO, SE GENERA LA PRORROGA Y ADICIÓN DEL MISMO; TENIENDO EN CUENTA LAS RAZONES DESCRITAS EN DICHA SOLICITUD.</v>
          </cell>
          <cell r="BL351">
            <v>1044</v>
          </cell>
          <cell r="BM351">
            <v>44379.393530092595</v>
          </cell>
          <cell r="BN351">
            <v>800949374</v>
          </cell>
          <cell r="BO351">
            <v>2858</v>
          </cell>
          <cell r="BP351">
            <v>44379</v>
          </cell>
          <cell r="BQ351">
            <v>7668365</v>
          </cell>
          <cell r="BR351">
            <v>86074342</v>
          </cell>
          <cell r="BS351">
            <v>44208</v>
          </cell>
          <cell r="BT351">
            <v>583</v>
          </cell>
          <cell r="BU351" t="str">
            <v>413</v>
          </cell>
          <cell r="BV351">
            <v>44379</v>
          </cell>
          <cell r="BW351">
            <v>583</v>
          </cell>
          <cell r="BX351" t="str">
            <v>413</v>
          </cell>
          <cell r="BY351">
            <v>0</v>
          </cell>
          <cell r="BZ351">
            <v>0</v>
          </cell>
          <cell r="CA351">
            <v>0</v>
          </cell>
          <cell r="CB351">
            <v>6920</v>
          </cell>
          <cell r="CC351" t="str">
            <v>M5</v>
          </cell>
        </row>
        <row r="352">
          <cell r="B352" t="str">
            <v>12261 DE 2021</v>
          </cell>
          <cell r="C352">
            <v>53122303</v>
          </cell>
          <cell r="D352" t="str">
            <v>MIRTA PATRICIA SAYADO VARGAS</v>
          </cell>
          <cell r="E352" t="str">
            <v>Contrato de Prestación de Servicios Profesionales</v>
          </cell>
          <cell r="F352" t="str">
            <v>EL CONTRATISTA SE COMPROMETE CON LA UNIVERSIDAD DE LOS LLANOS A PRESTAR LOS SERVICIOS COMO PROFESIONAL EN FORMA EFICIENTE Y EFICAZ APOYANDO EL FORTALECIMIENTO DE LOS DIFERENTES PROCESOS QUE SE ADELANTAN EN LA SECCIÓN DE PRESUPUESTO Y CONTABILIDAD.</v>
          </cell>
          <cell r="G352">
            <v>44208</v>
          </cell>
          <cell r="H352">
            <v>17688362</v>
          </cell>
          <cell r="I352" t="str">
            <v>Cinco (05) meses y veintitrés (23) días calendario</v>
          </cell>
          <cell r="J352">
            <v>44208</v>
          </cell>
          <cell r="K352">
            <v>44381</v>
          </cell>
          <cell r="L352" t="str">
            <v>NO APLICA</v>
          </cell>
          <cell r="M352">
            <v>10</v>
          </cell>
          <cell r="N352">
            <v>1942652</v>
          </cell>
          <cell r="O352">
            <v>44208</v>
          </cell>
          <cell r="P352">
            <v>44227</v>
          </cell>
          <cell r="Q352">
            <v>3067346</v>
          </cell>
          <cell r="R352">
            <v>44228</v>
          </cell>
          <cell r="S352">
            <v>44255</v>
          </cell>
          <cell r="T352">
            <v>3067346</v>
          </cell>
          <cell r="U352">
            <v>44256</v>
          </cell>
          <cell r="V352">
            <v>44286</v>
          </cell>
          <cell r="W352">
            <v>3067346</v>
          </cell>
          <cell r="X352">
            <v>44287</v>
          </cell>
          <cell r="Y352">
            <v>44316</v>
          </cell>
          <cell r="Z352">
            <v>3067346</v>
          </cell>
          <cell r="AA352">
            <v>44317</v>
          </cell>
          <cell r="AB352">
            <v>44347</v>
          </cell>
          <cell r="AC352">
            <v>3067346</v>
          </cell>
          <cell r="AD352">
            <v>44348</v>
          </cell>
          <cell r="AE352">
            <v>44377</v>
          </cell>
          <cell r="AF352">
            <v>408980</v>
          </cell>
          <cell r="AG352">
            <v>44378</v>
          </cell>
          <cell r="AH352">
            <v>44381</v>
          </cell>
          <cell r="AI352">
            <v>2658367</v>
          </cell>
          <cell r="AJ352">
            <v>44382</v>
          </cell>
          <cell r="AK352">
            <v>44408</v>
          </cell>
          <cell r="AL352">
            <v>3067346</v>
          </cell>
          <cell r="AM352">
            <v>44409</v>
          </cell>
          <cell r="AN352">
            <v>44439</v>
          </cell>
          <cell r="AO352">
            <v>1942652</v>
          </cell>
          <cell r="AP352">
            <v>44440</v>
          </cell>
          <cell r="AQ352">
            <v>44458</v>
          </cell>
          <cell r="AR352">
            <v>0</v>
          </cell>
          <cell r="AS352">
            <v>0</v>
          </cell>
          <cell r="AT352">
            <v>0</v>
          </cell>
          <cell r="AU352">
            <v>0</v>
          </cell>
          <cell r="AV352">
            <v>0</v>
          </cell>
          <cell r="AW352" t="str">
            <v xml:space="preserve">Sección de Presupuesto y Contabilidad </v>
          </cell>
          <cell r="AX352" t="str">
            <v>CRISTIAN EDUARDO GARCIA GARCIA</v>
          </cell>
          <cell r="AY352" t="str">
            <v>Jefe de Oficina</v>
          </cell>
          <cell r="AZ352">
            <v>15</v>
          </cell>
          <cell r="BA352">
            <v>44208</v>
          </cell>
          <cell r="BB352">
            <v>839008900</v>
          </cell>
          <cell r="BC352">
            <v>3</v>
          </cell>
          <cell r="BD352">
            <v>44208</v>
          </cell>
          <cell r="BE352">
            <v>17688362</v>
          </cell>
          <cell r="BF352" t="str">
            <v xml:space="preserve">NOTIFICADO </v>
          </cell>
          <cell r="BG352">
            <v>44382</v>
          </cell>
          <cell r="BH352">
            <v>44458</v>
          </cell>
          <cell r="BI352" t="str">
            <v>Dos (02) meses y quince (15) días calendario</v>
          </cell>
          <cell r="BJ352">
            <v>7668365</v>
          </cell>
          <cell r="BK352" t="str">
            <v>DE ACUERDO A LA SOLICITUD REALIZADA POR EL SUPERVISOR DEL CONTRATO, SE GENERA LA PRORROGA Y ADICIÓN DEL MISMO; TENIENDO EN CUENTA LAS RAZONES DESCRITAS EN DICHA SOLICITUD.</v>
          </cell>
          <cell r="BL352">
            <v>1044</v>
          </cell>
          <cell r="BM352">
            <v>44379.393530092595</v>
          </cell>
          <cell r="BN352">
            <v>800949374</v>
          </cell>
          <cell r="BO352">
            <v>2855</v>
          </cell>
          <cell r="BP352">
            <v>44379</v>
          </cell>
          <cell r="BQ352">
            <v>7668365</v>
          </cell>
          <cell r="BR352">
            <v>53122303</v>
          </cell>
          <cell r="BS352">
            <v>44208</v>
          </cell>
          <cell r="BT352">
            <v>583</v>
          </cell>
          <cell r="BU352" t="str">
            <v>413</v>
          </cell>
          <cell r="BV352">
            <v>44379</v>
          </cell>
          <cell r="BW352">
            <v>583</v>
          </cell>
          <cell r="BX352" t="str">
            <v>413</v>
          </cell>
          <cell r="BY352">
            <v>0</v>
          </cell>
          <cell r="BZ352">
            <v>0</v>
          </cell>
          <cell r="CA352">
            <v>0</v>
          </cell>
          <cell r="CB352">
            <v>6920</v>
          </cell>
          <cell r="CC352" t="str">
            <v>M5</v>
          </cell>
        </row>
        <row r="353">
          <cell r="B353" t="str">
            <v>12262 DE 2021</v>
          </cell>
          <cell r="C353">
            <v>1121396500</v>
          </cell>
          <cell r="D353" t="str">
            <v>JUAN DAVID VARGAS GARCIA</v>
          </cell>
          <cell r="E353" t="str">
            <v>Contrato de Prestación de Servicios Profesionales</v>
          </cell>
          <cell r="F353" t="str">
            <v>EL CONTRATISTA SE COMPROMETE CON LA UNIVERSIDAD DE LOS LLANOS A PRESTAR LOS SERVICIOS COMO PROFESIONAL EN FORMA EFICIENTE Y EFICAZ APOYANDO EL FORTALECIMIENTO DE LOS DIFERENTES PROCESOS QUE SE ADELANTAN EN LA SECCIÓN DE PRESUPUESTO Y CONTABILIDAD.</v>
          </cell>
          <cell r="G353">
            <v>44208</v>
          </cell>
          <cell r="H353">
            <v>12634542</v>
          </cell>
          <cell r="I353" t="str">
            <v>Cinco (05) meses y veintitrés (23) días calendario</v>
          </cell>
          <cell r="J353">
            <v>44208</v>
          </cell>
          <cell r="K353">
            <v>44381</v>
          </cell>
          <cell r="L353" t="str">
            <v>NO APLICA</v>
          </cell>
          <cell r="M353">
            <v>10</v>
          </cell>
          <cell r="N353">
            <v>1387609</v>
          </cell>
          <cell r="O353">
            <v>44208</v>
          </cell>
          <cell r="P353">
            <v>44227</v>
          </cell>
          <cell r="Q353">
            <v>2190961</v>
          </cell>
          <cell r="R353">
            <v>44228</v>
          </cell>
          <cell r="S353">
            <v>44255</v>
          </cell>
          <cell r="T353">
            <v>2190961</v>
          </cell>
          <cell r="U353">
            <v>44256</v>
          </cell>
          <cell r="V353">
            <v>44286</v>
          </cell>
          <cell r="W353">
            <v>2190961</v>
          </cell>
          <cell r="X353">
            <v>44287</v>
          </cell>
          <cell r="Y353">
            <v>44316</v>
          </cell>
          <cell r="Z353">
            <v>2190961</v>
          </cell>
          <cell r="AA353">
            <v>44317</v>
          </cell>
          <cell r="AB353">
            <v>44347</v>
          </cell>
          <cell r="AC353">
            <v>2190961</v>
          </cell>
          <cell r="AD353">
            <v>44348</v>
          </cell>
          <cell r="AE353">
            <v>44377</v>
          </cell>
          <cell r="AF353">
            <v>292128</v>
          </cell>
          <cell r="AG353">
            <v>44378</v>
          </cell>
          <cell r="AH353">
            <v>44381</v>
          </cell>
          <cell r="AI353">
            <v>1898833</v>
          </cell>
          <cell r="AJ353">
            <v>44382</v>
          </cell>
          <cell r="AK353">
            <v>44408</v>
          </cell>
          <cell r="AL353">
            <v>2190961</v>
          </cell>
          <cell r="AM353">
            <v>44409</v>
          </cell>
          <cell r="AN353">
            <v>44439</v>
          </cell>
          <cell r="AO353">
            <v>1387609</v>
          </cell>
          <cell r="AP353">
            <v>44440</v>
          </cell>
          <cell r="AQ353">
            <v>44458</v>
          </cell>
          <cell r="AR353">
            <v>0</v>
          </cell>
          <cell r="AS353">
            <v>0</v>
          </cell>
          <cell r="AT353">
            <v>0</v>
          </cell>
          <cell r="AU353">
            <v>0</v>
          </cell>
          <cell r="AV353">
            <v>0</v>
          </cell>
          <cell r="AW353" t="str">
            <v xml:space="preserve">Sección de Presupuesto y Contabilidad </v>
          </cell>
          <cell r="AX353" t="str">
            <v>CRISTIAN EDUARDO GARCIA GARCIA</v>
          </cell>
          <cell r="AY353" t="str">
            <v>Jefe de Oficina</v>
          </cell>
          <cell r="AZ353">
            <v>15</v>
          </cell>
          <cell r="BA353">
            <v>44208</v>
          </cell>
          <cell r="BB353">
            <v>839008900</v>
          </cell>
          <cell r="BC353">
            <v>4</v>
          </cell>
          <cell r="BD353">
            <v>44208</v>
          </cell>
          <cell r="BE353">
            <v>12634542</v>
          </cell>
          <cell r="BF353" t="str">
            <v xml:space="preserve">NOTIFICADO </v>
          </cell>
          <cell r="BG353">
            <v>44382</v>
          </cell>
          <cell r="BH353">
            <v>44458</v>
          </cell>
          <cell r="BI353" t="str">
            <v>Dos (02) meses y quince (15) días calendario</v>
          </cell>
          <cell r="BJ353">
            <v>5477403</v>
          </cell>
          <cell r="BK353" t="str">
            <v>DE ACUERDO A LA SOLICITUD REALIZADA POR EL SUPERVISOR DEL CONTRATO, SE GENERA LA PRORROGA Y ADICIÓN DEL MISMO; TENIENDO EN CUENTA LAS RAZONES DESCRITAS EN DICHA SOLICITUD.</v>
          </cell>
          <cell r="BL353">
            <v>1044</v>
          </cell>
          <cell r="BM353">
            <v>44379.393530092595</v>
          </cell>
          <cell r="BN353">
            <v>800949374</v>
          </cell>
          <cell r="BO353">
            <v>2857</v>
          </cell>
          <cell r="BP353">
            <v>44379</v>
          </cell>
          <cell r="BQ353">
            <v>5477403</v>
          </cell>
          <cell r="BR353">
            <v>1121396500</v>
          </cell>
          <cell r="BS353">
            <v>44208</v>
          </cell>
          <cell r="BT353">
            <v>583</v>
          </cell>
          <cell r="BU353" t="str">
            <v>413</v>
          </cell>
          <cell r="BV353">
            <v>44379</v>
          </cell>
          <cell r="BW353">
            <v>583</v>
          </cell>
          <cell r="BX353" t="str">
            <v>413</v>
          </cell>
          <cell r="BY353">
            <v>0</v>
          </cell>
          <cell r="BZ353">
            <v>0</v>
          </cell>
          <cell r="CA353">
            <v>0</v>
          </cell>
          <cell r="CB353">
            <v>8299</v>
          </cell>
          <cell r="CC353" t="str">
            <v>M6</v>
          </cell>
        </row>
        <row r="354">
          <cell r="B354" t="str">
            <v>12263 DE 2021</v>
          </cell>
          <cell r="C354">
            <v>86067232</v>
          </cell>
          <cell r="D354" t="str">
            <v>ALEXANDER HERNAN TORRES TINTIN</v>
          </cell>
          <cell r="E354" t="str">
            <v>Contrato de Prestación de Servicios</v>
          </cell>
          <cell r="F354" t="str">
            <v>EL CONTRATISTA SE COMPROMETE CON LA UNIVERSIDAD DE LOS LLANOS A PRESTAR LOS SERVICIOS EN FORMA EFICIENTE Y EFICAZ APOYANDO EL FUNCIONAMIENTO DE LAS UNIDADES DE ANIMALES QUE EXISTEN EN LA GRANJA BARCELONA ADSCRITA AL CENTRO AGRARIO DE PRODUCCIÓN DE LA FACULTAD DE CIENCIAS AGROPECUARIAS Y RECURSOS NATURALES.</v>
          </cell>
          <cell r="G354">
            <v>44208</v>
          </cell>
          <cell r="H354">
            <v>10739361</v>
          </cell>
          <cell r="I354" t="str">
            <v>Cinco (05) meses y veintitrés (23) días calendario</v>
          </cell>
          <cell r="J354">
            <v>44208</v>
          </cell>
          <cell r="K354">
            <v>44381</v>
          </cell>
          <cell r="L354" t="str">
            <v>NO APLICA</v>
          </cell>
          <cell r="M354">
            <v>10</v>
          </cell>
          <cell r="N354">
            <v>1179467</v>
          </cell>
          <cell r="O354">
            <v>44208</v>
          </cell>
          <cell r="P354">
            <v>44227</v>
          </cell>
          <cell r="Q354">
            <v>1862317</v>
          </cell>
          <cell r="R354">
            <v>44228</v>
          </cell>
          <cell r="S354">
            <v>44255</v>
          </cell>
          <cell r="T354">
            <v>1862317</v>
          </cell>
          <cell r="U354">
            <v>44256</v>
          </cell>
          <cell r="V354">
            <v>44286</v>
          </cell>
          <cell r="W354">
            <v>1862317</v>
          </cell>
          <cell r="X354">
            <v>44287</v>
          </cell>
          <cell r="Y354">
            <v>44316</v>
          </cell>
          <cell r="Z354">
            <v>1862317</v>
          </cell>
          <cell r="AA354">
            <v>44317</v>
          </cell>
          <cell r="AB354">
            <v>44347</v>
          </cell>
          <cell r="AC354">
            <v>1862317</v>
          </cell>
          <cell r="AD354">
            <v>44348</v>
          </cell>
          <cell r="AE354">
            <v>44377</v>
          </cell>
          <cell r="AF354">
            <v>248309</v>
          </cell>
          <cell r="AG354">
            <v>44378</v>
          </cell>
          <cell r="AH354">
            <v>44381</v>
          </cell>
          <cell r="AI354">
            <v>1614008</v>
          </cell>
          <cell r="AJ354">
            <v>44382</v>
          </cell>
          <cell r="AK354">
            <v>44408</v>
          </cell>
          <cell r="AL354">
            <v>1862317</v>
          </cell>
          <cell r="AM354">
            <v>44409</v>
          </cell>
          <cell r="AN354">
            <v>44439</v>
          </cell>
          <cell r="AO354">
            <v>1179468</v>
          </cell>
          <cell r="AP354">
            <v>44440</v>
          </cell>
          <cell r="AQ354">
            <v>44458</v>
          </cell>
          <cell r="AR354">
            <v>0</v>
          </cell>
          <cell r="AS354">
            <v>0</v>
          </cell>
          <cell r="AT354">
            <v>0</v>
          </cell>
          <cell r="AU354">
            <v>0</v>
          </cell>
          <cell r="AV354">
            <v>0</v>
          </cell>
          <cell r="AW354" t="str">
            <v>Facultad de Ciencias Agropecuarias y Recursos Naturales</v>
          </cell>
          <cell r="AX354" t="str">
            <v>CRISTÓBAL LUGO LÓPEZ</v>
          </cell>
          <cell r="AY354" t="str">
            <v>Decano de la Facultad de Ciencias Agropecuarias y Recursos Naturales</v>
          </cell>
          <cell r="AZ354">
            <v>2</v>
          </cell>
          <cell r="BA354">
            <v>44208.56077546296</v>
          </cell>
          <cell r="BB354">
            <v>42957445</v>
          </cell>
          <cell r="BC354">
            <v>5</v>
          </cell>
          <cell r="BD354">
            <v>44208</v>
          </cell>
          <cell r="BE354">
            <v>10739361</v>
          </cell>
          <cell r="BF354" t="str">
            <v xml:space="preserve">NOTIFICADO </v>
          </cell>
          <cell r="BG354">
            <v>44382</v>
          </cell>
          <cell r="BH354">
            <v>44458</v>
          </cell>
          <cell r="BI354" t="str">
            <v>Dos (02) meses y quince (15) días calendario</v>
          </cell>
          <cell r="BJ354">
            <v>4655793</v>
          </cell>
          <cell r="BK354" t="str">
            <v>DE ACUERDO A LA SOLICITUD REALIZADA POR EL SUPERVISOR DEL CONTRATO, SE GENERA LA PRORROGA Y ADICIÓN DEL MISMO; TENIENDO EN CUENTA LAS RAZONES DESCRITAS EN DICHA SOLICITUD.</v>
          </cell>
          <cell r="BL354">
            <v>1050</v>
          </cell>
          <cell r="BM354">
            <v>44379.599143518521</v>
          </cell>
          <cell r="BN354">
            <v>22320418</v>
          </cell>
          <cell r="BO354">
            <v>2873</v>
          </cell>
          <cell r="BP354">
            <v>44379</v>
          </cell>
          <cell r="BQ354">
            <v>4655793</v>
          </cell>
          <cell r="BR354">
            <v>86067232</v>
          </cell>
          <cell r="BS354">
            <v>44208</v>
          </cell>
          <cell r="BT354">
            <v>26</v>
          </cell>
          <cell r="BU354" t="str">
            <v>54200</v>
          </cell>
          <cell r="BV354">
            <v>44379</v>
          </cell>
          <cell r="BW354">
            <v>26</v>
          </cell>
          <cell r="BX354" t="str">
            <v>54200</v>
          </cell>
          <cell r="BY354">
            <v>0</v>
          </cell>
          <cell r="BZ354">
            <v>0</v>
          </cell>
          <cell r="CA354">
            <v>0</v>
          </cell>
          <cell r="CB354">
            <v>4111</v>
          </cell>
          <cell r="CC354" t="str">
            <v>M5</v>
          </cell>
        </row>
        <row r="355">
          <cell r="B355" t="str">
            <v>12264 DE 2021</v>
          </cell>
          <cell r="C355">
            <v>1119886943</v>
          </cell>
          <cell r="D355" t="str">
            <v>EDWIN ALEXANDER GUEVARA</v>
          </cell>
          <cell r="E355" t="str">
            <v>Contrato de Prestación de Servicios</v>
          </cell>
          <cell r="F355" t="str">
            <v>EL CONTRATISTA SE COMPROMETE CON LA UNIVERSIDAD DE LOS LLANOS A PRESTAR LOS SERVICIOS EN FORMA EFICIENTE Y EFICAZ APOYANDO EL FORTALECIMIENTO DE LOS PROCESOS PROPIOS DE LA GRANJA BARCELONA ADSCRITA AL CENTRO AGRARIO DE PRODUCCIÓN DE LA FACULTAD DE CIENCIAS AGROPECUARIAS Y RECURSOS NATURALES.</v>
          </cell>
          <cell r="G355">
            <v>44208</v>
          </cell>
          <cell r="H355">
            <v>10739361</v>
          </cell>
          <cell r="I355" t="str">
            <v>Cinco (05) meses y veintitrés (23) días calendario</v>
          </cell>
          <cell r="J355">
            <v>44208</v>
          </cell>
          <cell r="K355">
            <v>44381</v>
          </cell>
          <cell r="L355" t="str">
            <v>NO APLICA</v>
          </cell>
          <cell r="M355">
            <v>10</v>
          </cell>
          <cell r="N355">
            <v>1179467</v>
          </cell>
          <cell r="O355">
            <v>44208</v>
          </cell>
          <cell r="P355">
            <v>44227</v>
          </cell>
          <cell r="Q355">
            <v>1862317</v>
          </cell>
          <cell r="R355">
            <v>44228</v>
          </cell>
          <cell r="S355">
            <v>44255</v>
          </cell>
          <cell r="T355">
            <v>1862317</v>
          </cell>
          <cell r="U355">
            <v>44256</v>
          </cell>
          <cell r="V355">
            <v>44286</v>
          </cell>
          <cell r="W355">
            <v>1862317</v>
          </cell>
          <cell r="X355">
            <v>44287</v>
          </cell>
          <cell r="Y355">
            <v>44316</v>
          </cell>
          <cell r="Z355">
            <v>1862317</v>
          </cell>
          <cell r="AA355">
            <v>44317</v>
          </cell>
          <cell r="AB355">
            <v>44347</v>
          </cell>
          <cell r="AC355">
            <v>1862317</v>
          </cell>
          <cell r="AD355">
            <v>44348</v>
          </cell>
          <cell r="AE355">
            <v>44377</v>
          </cell>
          <cell r="AF355">
            <v>248309</v>
          </cell>
          <cell r="AG355">
            <v>44378</v>
          </cell>
          <cell r="AH355">
            <v>44381</v>
          </cell>
          <cell r="AI355">
            <v>1614008</v>
          </cell>
          <cell r="AJ355">
            <v>44382</v>
          </cell>
          <cell r="AK355">
            <v>44408</v>
          </cell>
          <cell r="AL355">
            <v>1862317</v>
          </cell>
          <cell r="AM355">
            <v>44409</v>
          </cell>
          <cell r="AN355">
            <v>44439</v>
          </cell>
          <cell r="AO355">
            <v>1179468</v>
          </cell>
          <cell r="AP355">
            <v>44440</v>
          </cell>
          <cell r="AQ355">
            <v>44458</v>
          </cell>
          <cell r="AR355">
            <v>0</v>
          </cell>
          <cell r="AS355">
            <v>0</v>
          </cell>
          <cell r="AT355">
            <v>0</v>
          </cell>
          <cell r="AU355">
            <v>0</v>
          </cell>
          <cell r="AV355">
            <v>0</v>
          </cell>
          <cell r="AW355" t="str">
            <v>Facultad de Ciencias Agropecuarias y Recursos Naturales</v>
          </cell>
          <cell r="AX355" t="str">
            <v>CRISTÓBAL LUGO LÓPEZ</v>
          </cell>
          <cell r="AY355" t="str">
            <v>Decano de la Facultad de Ciencias Agropecuarias y Recursos Naturales</v>
          </cell>
          <cell r="AZ355">
            <v>2</v>
          </cell>
          <cell r="BA355">
            <v>44208.56077546296</v>
          </cell>
          <cell r="BB355">
            <v>42957445</v>
          </cell>
          <cell r="BC355">
            <v>6</v>
          </cell>
          <cell r="BD355">
            <v>44208</v>
          </cell>
          <cell r="BE355">
            <v>10739361</v>
          </cell>
          <cell r="BF355" t="str">
            <v xml:space="preserve">NOTIFICADO </v>
          </cell>
          <cell r="BG355">
            <v>44382</v>
          </cell>
          <cell r="BH355">
            <v>44458</v>
          </cell>
          <cell r="BI355" t="str">
            <v>Dos (02) meses y quince (15) días calendario</v>
          </cell>
          <cell r="BJ355">
            <v>4655793</v>
          </cell>
          <cell r="BK355" t="str">
            <v>DE ACUERDO A LA SOLICITUD REALIZADA POR EL SUPERVISOR DEL CONTRATO, SE GENERA LA PRORROGA Y ADICIÓN DEL MISMO; TENIENDO EN CUENTA LAS RAZONES DESCRITAS EN DICHA SOLICITUD.</v>
          </cell>
          <cell r="BL355">
            <v>1050</v>
          </cell>
          <cell r="BM355">
            <v>44379.599143518521</v>
          </cell>
          <cell r="BN355">
            <v>22320418</v>
          </cell>
          <cell r="BO355">
            <v>2872</v>
          </cell>
          <cell r="BP355">
            <v>44379</v>
          </cell>
          <cell r="BQ355">
            <v>4655793</v>
          </cell>
          <cell r="BR355">
            <v>1119886943</v>
          </cell>
          <cell r="BS355">
            <v>44208</v>
          </cell>
          <cell r="BT355">
            <v>26</v>
          </cell>
          <cell r="BU355" t="str">
            <v>54200</v>
          </cell>
          <cell r="BV355">
            <v>44379</v>
          </cell>
          <cell r="BW355">
            <v>26</v>
          </cell>
          <cell r="BX355" t="str">
            <v>54200</v>
          </cell>
          <cell r="BY355">
            <v>0</v>
          </cell>
          <cell r="BZ355">
            <v>0</v>
          </cell>
          <cell r="CA355">
            <v>0</v>
          </cell>
          <cell r="CB355">
            <v>8299</v>
          </cell>
          <cell r="CC355" t="str">
            <v>M6</v>
          </cell>
        </row>
        <row r="356">
          <cell r="B356" t="str">
            <v>12265 DE 2021</v>
          </cell>
          <cell r="C356">
            <v>11518445</v>
          </cell>
          <cell r="D356" t="str">
            <v>MARTIN ENRIQUE RINCON ROMERO</v>
          </cell>
          <cell r="E356" t="str">
            <v>Contrato de Prestación de Servicios</v>
          </cell>
          <cell r="F356" t="str">
            <v>EL CONTRATISTA SE COMPROMETE CON LA UNIVERSIDAD DE LOS LLANOS A PRESTAR LOS SERVICIOS EN FORMA EFICIENTE Y EFICAZ APOYANDO EL FORTALECIMIENTO DEL CENTRO AGRARIO DE PRODUCCIÓN, EN LA UNIDAD RURAL MANACÍAS DE LA UNIVERSIDAD DE LOS LLANOS ADSCRITA A LA FACULTAD DE CIENCIAS AGROPECUARIAS Y RECURSOS NATURALES.</v>
          </cell>
          <cell r="G356">
            <v>44208</v>
          </cell>
          <cell r="H356">
            <v>10739361</v>
          </cell>
          <cell r="I356" t="str">
            <v>Cinco (05) meses y veintitrés (23) días calendario</v>
          </cell>
          <cell r="J356">
            <v>44208</v>
          </cell>
          <cell r="K356">
            <v>44381</v>
          </cell>
          <cell r="L356" t="str">
            <v>NO APLICA</v>
          </cell>
          <cell r="M356">
            <v>10</v>
          </cell>
          <cell r="N356">
            <v>1179467</v>
          </cell>
          <cell r="O356">
            <v>44208</v>
          </cell>
          <cell r="P356">
            <v>44227</v>
          </cell>
          <cell r="Q356">
            <v>1862317</v>
          </cell>
          <cell r="R356">
            <v>44228</v>
          </cell>
          <cell r="S356">
            <v>44255</v>
          </cell>
          <cell r="T356">
            <v>1862317</v>
          </cell>
          <cell r="U356">
            <v>44256</v>
          </cell>
          <cell r="V356">
            <v>44286</v>
          </cell>
          <cell r="W356">
            <v>1862317</v>
          </cell>
          <cell r="X356">
            <v>44287</v>
          </cell>
          <cell r="Y356">
            <v>44316</v>
          </cell>
          <cell r="Z356">
            <v>1862317</v>
          </cell>
          <cell r="AA356">
            <v>44317</v>
          </cell>
          <cell r="AB356">
            <v>44347</v>
          </cell>
          <cell r="AC356">
            <v>1862317</v>
          </cell>
          <cell r="AD356">
            <v>44348</v>
          </cell>
          <cell r="AE356">
            <v>44377</v>
          </cell>
          <cell r="AF356">
            <v>248309</v>
          </cell>
          <cell r="AG356">
            <v>44378</v>
          </cell>
          <cell r="AH356">
            <v>44381</v>
          </cell>
          <cell r="AI356">
            <v>1614008</v>
          </cell>
          <cell r="AJ356">
            <v>44382</v>
          </cell>
          <cell r="AK356">
            <v>44408</v>
          </cell>
          <cell r="AL356">
            <v>1862317</v>
          </cell>
          <cell r="AM356">
            <v>44409</v>
          </cell>
          <cell r="AN356">
            <v>44439</v>
          </cell>
          <cell r="AO356">
            <v>1179468</v>
          </cell>
          <cell r="AP356">
            <v>44440</v>
          </cell>
          <cell r="AQ356">
            <v>44458</v>
          </cell>
          <cell r="AR356">
            <v>0</v>
          </cell>
          <cell r="AS356">
            <v>0</v>
          </cell>
          <cell r="AT356">
            <v>0</v>
          </cell>
          <cell r="AU356">
            <v>0</v>
          </cell>
          <cell r="AV356">
            <v>0</v>
          </cell>
          <cell r="AW356" t="str">
            <v>Facultad de Ciencias Agropecuarias y Recursos Naturales</v>
          </cell>
          <cell r="AX356" t="str">
            <v>CRISTÓBAL LUGO LÓPEZ</v>
          </cell>
          <cell r="AY356" t="str">
            <v>Decano de la Facultad de Ciencias Agropecuarias y Recursos Naturales</v>
          </cell>
          <cell r="AZ356">
            <v>2</v>
          </cell>
          <cell r="BA356">
            <v>44208.56077546296</v>
          </cell>
          <cell r="BB356">
            <v>42957445</v>
          </cell>
          <cell r="BC356">
            <v>7</v>
          </cell>
          <cell r="BD356">
            <v>44208</v>
          </cell>
          <cell r="BE356">
            <v>10739361</v>
          </cell>
          <cell r="BF356" t="str">
            <v xml:space="preserve">NOTIFICADO </v>
          </cell>
          <cell r="BG356">
            <v>44382</v>
          </cell>
          <cell r="BH356">
            <v>44458</v>
          </cell>
          <cell r="BI356" t="str">
            <v>Dos (02) meses y quince (15) días calendario</v>
          </cell>
          <cell r="BJ356">
            <v>4655793</v>
          </cell>
          <cell r="BK356" t="str">
            <v>DE ACUERDO A LA SOLICITUD REALIZADA POR EL SUPERVISOR DEL CONTRATO, SE GENERA LA PRORROGA Y ADICIÓN DEL MISMO; TENIENDO EN CUENTA LAS RAZONES DESCRITAS EN DICHA SOLICITUD.</v>
          </cell>
          <cell r="BL356">
            <v>1050</v>
          </cell>
          <cell r="BM356">
            <v>44379.599143518521</v>
          </cell>
          <cell r="BN356">
            <v>22320418</v>
          </cell>
          <cell r="BO356">
            <v>2886</v>
          </cell>
          <cell r="BP356">
            <v>44379</v>
          </cell>
          <cell r="BQ356">
            <v>4655793</v>
          </cell>
          <cell r="BR356">
            <v>11518445</v>
          </cell>
          <cell r="BS356">
            <v>44208</v>
          </cell>
          <cell r="BT356">
            <v>26</v>
          </cell>
          <cell r="BU356" t="str">
            <v>54200</v>
          </cell>
          <cell r="BV356">
            <v>44379</v>
          </cell>
          <cell r="BW356">
            <v>26</v>
          </cell>
          <cell r="BX356" t="str">
            <v>54200</v>
          </cell>
          <cell r="BY356">
            <v>0</v>
          </cell>
          <cell r="BZ356">
            <v>0</v>
          </cell>
          <cell r="CA356">
            <v>0</v>
          </cell>
          <cell r="CB356">
            <v>7490</v>
          </cell>
          <cell r="CC356" t="str">
            <v>M6</v>
          </cell>
        </row>
        <row r="357">
          <cell r="B357" t="str">
            <v>12266 DE 2021</v>
          </cell>
          <cell r="C357">
            <v>17267844</v>
          </cell>
          <cell r="D357" t="str">
            <v>JOSE ALEXANDER ZAPATA BELTRAN</v>
          </cell>
          <cell r="E357" t="str">
            <v>Contrato de Prestación de Servicios</v>
          </cell>
          <cell r="F357" t="str">
            <v>EL CONTRATISTA SE COMPROMETE CON LA UNIVERSIDAD DE LOS LLANOS A PRESTAR LOS SERVICIOS COMO TÉCNICO EN FORMA EFICIENTE Y EFICAZ APOYANDO EL FORTALECIMIENTO DE LOS DIFERENTES PROCESOS DE LA ESTACIÓN PISCÍCOLA Y LABORATORIOS DEL INSTITUTO DE ACUICULTURA DE LA FACULTAD DE CIENCIAS AGROPECUARIAS Y RECURSOS NATURALES.</v>
          </cell>
          <cell r="G357">
            <v>44208</v>
          </cell>
          <cell r="H357">
            <v>10739361</v>
          </cell>
          <cell r="I357" t="str">
            <v>Cinco (05) meses y veintitrés (23) días calendario</v>
          </cell>
          <cell r="J357">
            <v>44208</v>
          </cell>
          <cell r="K357">
            <v>44381</v>
          </cell>
          <cell r="L357" t="str">
            <v>NO APLICA</v>
          </cell>
          <cell r="M357">
            <v>10</v>
          </cell>
          <cell r="N357">
            <v>1179467</v>
          </cell>
          <cell r="O357">
            <v>44208</v>
          </cell>
          <cell r="P357">
            <v>44227</v>
          </cell>
          <cell r="Q357">
            <v>1862317</v>
          </cell>
          <cell r="R357">
            <v>44228</v>
          </cell>
          <cell r="S357">
            <v>44255</v>
          </cell>
          <cell r="T357">
            <v>1862317</v>
          </cell>
          <cell r="U357">
            <v>44256</v>
          </cell>
          <cell r="V357">
            <v>44286</v>
          </cell>
          <cell r="W357">
            <v>1862317</v>
          </cell>
          <cell r="X357">
            <v>44287</v>
          </cell>
          <cell r="Y357">
            <v>44316</v>
          </cell>
          <cell r="Z357">
            <v>1862317</v>
          </cell>
          <cell r="AA357">
            <v>44317</v>
          </cell>
          <cell r="AB357">
            <v>44347</v>
          </cell>
          <cell r="AC357">
            <v>1862317</v>
          </cell>
          <cell r="AD357">
            <v>44348</v>
          </cell>
          <cell r="AE357">
            <v>44377</v>
          </cell>
          <cell r="AF357">
            <v>248309</v>
          </cell>
          <cell r="AG357">
            <v>44378</v>
          </cell>
          <cell r="AH357">
            <v>44381</v>
          </cell>
          <cell r="AI357">
            <v>1614008</v>
          </cell>
          <cell r="AJ357">
            <v>44382</v>
          </cell>
          <cell r="AK357">
            <v>44408</v>
          </cell>
          <cell r="AL357">
            <v>1862317</v>
          </cell>
          <cell r="AM357">
            <v>44409</v>
          </cell>
          <cell r="AN357">
            <v>44439</v>
          </cell>
          <cell r="AO357">
            <v>1179466</v>
          </cell>
          <cell r="AP357">
            <v>44440</v>
          </cell>
          <cell r="AQ357">
            <v>44458</v>
          </cell>
          <cell r="AR357">
            <v>0</v>
          </cell>
          <cell r="AS357">
            <v>0</v>
          </cell>
          <cell r="AT357">
            <v>0</v>
          </cell>
          <cell r="AU357">
            <v>0</v>
          </cell>
          <cell r="AV357">
            <v>0</v>
          </cell>
          <cell r="AW357" t="str">
            <v>Facultad de Ciencias Agropecuarias y Recursos Naturales</v>
          </cell>
          <cell r="AX357" t="str">
            <v>CRISTÓBAL LUGO LÓPEZ</v>
          </cell>
          <cell r="AY357" t="str">
            <v>Decano de la Facultad de Ciencias Agropecuarias y Recursos Naturales</v>
          </cell>
          <cell r="AZ357">
            <v>2</v>
          </cell>
          <cell r="BA357">
            <v>44208.56077546296</v>
          </cell>
          <cell r="BB357">
            <v>42957445</v>
          </cell>
          <cell r="BC357">
            <v>8</v>
          </cell>
          <cell r="BD357">
            <v>44208</v>
          </cell>
          <cell r="BE357">
            <v>10739361</v>
          </cell>
          <cell r="BF357" t="str">
            <v xml:space="preserve">NOTIFICADO </v>
          </cell>
          <cell r="BG357">
            <v>44382</v>
          </cell>
          <cell r="BH357">
            <v>44458</v>
          </cell>
          <cell r="BI357" t="str">
            <v>Dos (02) meses y quince (15) días calendario</v>
          </cell>
          <cell r="BJ357">
            <v>4655791</v>
          </cell>
          <cell r="BK357" t="str">
            <v>DE ACUERDO A LA SOLICITUD REALIZADA POR EL SUPERVISOR DEL CONTRATO, SE GENERA LA PRORROGA Y ADICIÓN DEL MISMO; TENIENDO EN CUENTA LAS RAZONES DESCRITAS EN DICHA SOLICITUD.</v>
          </cell>
          <cell r="BL357">
            <v>1050</v>
          </cell>
          <cell r="BM357">
            <v>44379.599143518521</v>
          </cell>
          <cell r="BN357">
            <v>22320418</v>
          </cell>
          <cell r="BO357">
            <v>2887</v>
          </cell>
          <cell r="BP357">
            <v>44379</v>
          </cell>
          <cell r="BQ357">
            <v>4655791</v>
          </cell>
          <cell r="BR357">
            <v>17267844</v>
          </cell>
          <cell r="BS357">
            <v>44208</v>
          </cell>
          <cell r="BT357">
            <v>26</v>
          </cell>
          <cell r="BU357" t="str">
            <v>54200</v>
          </cell>
          <cell r="BV357">
            <v>44379</v>
          </cell>
          <cell r="BW357">
            <v>26</v>
          </cell>
          <cell r="BX357" t="str">
            <v>54200</v>
          </cell>
          <cell r="BY357">
            <v>0</v>
          </cell>
          <cell r="BZ357">
            <v>0</v>
          </cell>
          <cell r="CA357">
            <v>0</v>
          </cell>
          <cell r="CB357">
            <v>8299</v>
          </cell>
          <cell r="CC357" t="str">
            <v>M6</v>
          </cell>
        </row>
        <row r="358">
          <cell r="B358" t="str">
            <v>12267 DE 2021</v>
          </cell>
          <cell r="C358">
            <v>86058755</v>
          </cell>
          <cell r="D358" t="str">
            <v>JHON ALEJANDRO LEON RODRIGUEZ</v>
          </cell>
          <cell r="E358" t="str">
            <v>Contrato de Prestación de Servicios Profesionales</v>
          </cell>
          <cell r="F358" t="str">
            <v>EL CONTRATISTA SE COMPROMETE CON LA UNIVERSIDAD DE LOS LLANOS A PRESTAR LOS SERVICIOS COMO PROFESIONAL EN FORMA EFICIENTE Y EFICAZ APOYANDO EL FORTALECIMIENTO DE LOS DIFERENTES PROCESOS EN EL ÁREA ADMINISTRATIVA DE LA SECRETARIA GENERAL Y EL CONSEJO ACADÉMICO.</v>
          </cell>
          <cell r="G358">
            <v>44208</v>
          </cell>
          <cell r="H358">
            <v>15161449</v>
          </cell>
          <cell r="I358" t="str">
            <v>Cinco (05) meses y veintitrés (23) días calendario</v>
          </cell>
          <cell r="J358">
            <v>44208</v>
          </cell>
          <cell r="K358">
            <v>44381</v>
          </cell>
          <cell r="L358" t="str">
            <v>NO APLICA</v>
          </cell>
          <cell r="M358">
            <v>10</v>
          </cell>
          <cell r="N358">
            <v>1665130</v>
          </cell>
          <cell r="O358">
            <v>44208</v>
          </cell>
          <cell r="P358">
            <v>44227</v>
          </cell>
          <cell r="Q358">
            <v>2629153</v>
          </cell>
          <cell r="R358">
            <v>44228</v>
          </cell>
          <cell r="S358">
            <v>44255</v>
          </cell>
          <cell r="T358">
            <v>2629153</v>
          </cell>
          <cell r="U358">
            <v>44256</v>
          </cell>
          <cell r="V358">
            <v>44286</v>
          </cell>
          <cell r="W358">
            <v>2629153</v>
          </cell>
          <cell r="X358">
            <v>44287</v>
          </cell>
          <cell r="Y358">
            <v>44316</v>
          </cell>
          <cell r="Z358">
            <v>2629153</v>
          </cell>
          <cell r="AA358">
            <v>44317</v>
          </cell>
          <cell r="AB358">
            <v>44347</v>
          </cell>
          <cell r="AC358">
            <v>2629153</v>
          </cell>
          <cell r="AD358">
            <v>44348</v>
          </cell>
          <cell r="AE358">
            <v>44377</v>
          </cell>
          <cell r="AF358">
            <v>350554</v>
          </cell>
          <cell r="AG358">
            <v>44378</v>
          </cell>
          <cell r="AH358">
            <v>44381</v>
          </cell>
          <cell r="AI358">
            <v>2278599</v>
          </cell>
          <cell r="AJ358">
            <v>44382</v>
          </cell>
          <cell r="AK358">
            <v>44408</v>
          </cell>
          <cell r="AL358">
            <v>2629153</v>
          </cell>
          <cell r="AM358">
            <v>44409</v>
          </cell>
          <cell r="AN358">
            <v>44439</v>
          </cell>
          <cell r="AO358">
            <v>1665131</v>
          </cell>
          <cell r="AP358">
            <v>44440</v>
          </cell>
          <cell r="AQ358">
            <v>44458</v>
          </cell>
          <cell r="AR358">
            <v>0</v>
          </cell>
          <cell r="AS358">
            <v>0</v>
          </cell>
          <cell r="AT358">
            <v>0</v>
          </cell>
          <cell r="AU358">
            <v>0</v>
          </cell>
          <cell r="AV358">
            <v>0</v>
          </cell>
          <cell r="AW358" t="str">
            <v>Secretaria General</v>
          </cell>
          <cell r="AX358" t="str">
            <v>DEIVER GIOVANNY QUINTERO REYES</v>
          </cell>
          <cell r="AY358" t="str">
            <v>Secretario General</v>
          </cell>
          <cell r="AZ358">
            <v>15</v>
          </cell>
          <cell r="BA358">
            <v>44208</v>
          </cell>
          <cell r="BB358">
            <v>839008900</v>
          </cell>
          <cell r="BC358">
            <v>9</v>
          </cell>
          <cell r="BD358">
            <v>44208</v>
          </cell>
          <cell r="BE358">
            <v>15161449</v>
          </cell>
          <cell r="BF358" t="str">
            <v xml:space="preserve">NOTIFICADO </v>
          </cell>
          <cell r="BG358">
            <v>44382</v>
          </cell>
          <cell r="BH358">
            <v>44458</v>
          </cell>
          <cell r="BI358" t="str">
            <v>Dos (02) meses y quince (15) días calendario</v>
          </cell>
          <cell r="BJ358">
            <v>6572883</v>
          </cell>
          <cell r="BK358" t="str">
            <v>DE ACUERDO A LA SOLICITUD REALIZADA POR EL SUPERVISOR DEL CONTRATO, SE GENERA LA PRORROGA Y ADICIÓN DEL MISMO; TENIENDO EN CUENTA LAS RAZONES DESCRITAS EN DICHA SOLICITUD.</v>
          </cell>
          <cell r="BL358">
            <v>1044</v>
          </cell>
          <cell r="BM358">
            <v>44379.393530092595</v>
          </cell>
          <cell r="BN358">
            <v>800949374</v>
          </cell>
          <cell r="BO358">
            <v>2936</v>
          </cell>
          <cell r="BP358">
            <v>44379</v>
          </cell>
          <cell r="BQ358">
            <v>6572883</v>
          </cell>
          <cell r="BR358">
            <v>86058755</v>
          </cell>
          <cell r="BS358">
            <v>44208</v>
          </cell>
          <cell r="BT358">
            <v>583</v>
          </cell>
          <cell r="BU358" t="str">
            <v>310</v>
          </cell>
          <cell r="BV358">
            <v>44379</v>
          </cell>
          <cell r="BW358">
            <v>583</v>
          </cell>
          <cell r="BX358" t="str">
            <v>310</v>
          </cell>
          <cell r="BY358">
            <v>0</v>
          </cell>
          <cell r="BZ358">
            <v>0</v>
          </cell>
          <cell r="CA358">
            <v>0</v>
          </cell>
          <cell r="CB358">
            <v>8299</v>
          </cell>
          <cell r="CC358" t="str">
            <v>M6</v>
          </cell>
        </row>
        <row r="359">
          <cell r="B359" t="str">
            <v>12268 DE 2021</v>
          </cell>
          <cell r="C359">
            <v>1120870734</v>
          </cell>
          <cell r="D359" t="str">
            <v xml:space="preserve">CARLOS ALBERTO PEÑA GODOY </v>
          </cell>
          <cell r="E359" t="str">
            <v>Contrato de Prestación de Servicios</v>
          </cell>
          <cell r="F359" t="str">
            <v>EL CONTRATISTA SE COMPROMETE CON LA UNIVERSIDAD DE LOS LLANOS A PRESTAR LOS SERVICIOS EN FORMA EFICIENTE Y EFICAZ APOYANDO EL FORTALECIMIENTO DE LOS DIFERENTES PROCESOS EN EL ÁREA ADMINISTRATIVA DE LA SECRETARIA GENERAL Y EL CONSEJO SUPERIOR.</v>
          </cell>
          <cell r="G359">
            <v>44208</v>
          </cell>
          <cell r="H359">
            <v>12002815</v>
          </cell>
          <cell r="I359" t="str">
            <v>Cinco (05) meses y veintitrés (23) días calendario</v>
          </cell>
          <cell r="J359">
            <v>44208</v>
          </cell>
          <cell r="K359">
            <v>44381</v>
          </cell>
          <cell r="L359" t="str">
            <v>NO APLICA</v>
          </cell>
          <cell r="M359">
            <v>10</v>
          </cell>
          <cell r="N359">
            <v>1318228</v>
          </cell>
          <cell r="O359">
            <v>44208</v>
          </cell>
          <cell r="P359">
            <v>44227</v>
          </cell>
          <cell r="Q359">
            <v>2081413</v>
          </cell>
          <cell r="R359">
            <v>44228</v>
          </cell>
          <cell r="S359">
            <v>44255</v>
          </cell>
          <cell r="T359">
            <v>2081413</v>
          </cell>
          <cell r="U359">
            <v>44256</v>
          </cell>
          <cell r="V359">
            <v>44286</v>
          </cell>
          <cell r="W359">
            <v>2081413</v>
          </cell>
          <cell r="X359">
            <v>44287</v>
          </cell>
          <cell r="Y359">
            <v>44316</v>
          </cell>
          <cell r="Z359">
            <v>2081413</v>
          </cell>
          <cell r="AA359">
            <v>44317</v>
          </cell>
          <cell r="AB359">
            <v>44347</v>
          </cell>
          <cell r="AC359">
            <v>2081413</v>
          </cell>
          <cell r="AD359">
            <v>44348</v>
          </cell>
          <cell r="AE359">
            <v>44377</v>
          </cell>
          <cell r="AF359">
            <v>277522</v>
          </cell>
          <cell r="AG359">
            <v>44378</v>
          </cell>
          <cell r="AH359">
            <v>44381</v>
          </cell>
          <cell r="AI359">
            <v>1803891</v>
          </cell>
          <cell r="AJ359">
            <v>44382</v>
          </cell>
          <cell r="AK359">
            <v>44408</v>
          </cell>
          <cell r="AL359">
            <v>2081413</v>
          </cell>
          <cell r="AM359">
            <v>44409</v>
          </cell>
          <cell r="AN359">
            <v>44439</v>
          </cell>
          <cell r="AO359">
            <v>1318228</v>
          </cell>
          <cell r="AP359">
            <v>44440</v>
          </cell>
          <cell r="AQ359">
            <v>44458</v>
          </cell>
          <cell r="AR359">
            <v>0</v>
          </cell>
          <cell r="AS359">
            <v>0</v>
          </cell>
          <cell r="AT359">
            <v>0</v>
          </cell>
          <cell r="AU359">
            <v>0</v>
          </cell>
          <cell r="AV359">
            <v>0</v>
          </cell>
          <cell r="AW359" t="str">
            <v>Secretaria General</v>
          </cell>
          <cell r="AX359" t="str">
            <v>DEIVER GIOVANNY QUINTERO REYES</v>
          </cell>
          <cell r="AY359" t="str">
            <v>Secretario General</v>
          </cell>
          <cell r="AZ359">
            <v>15</v>
          </cell>
          <cell r="BA359">
            <v>44208</v>
          </cell>
          <cell r="BB359">
            <v>839008900</v>
          </cell>
          <cell r="BC359">
            <v>10</v>
          </cell>
          <cell r="BD359">
            <v>44208</v>
          </cell>
          <cell r="BE359">
            <v>12002815</v>
          </cell>
          <cell r="BF359" t="str">
            <v xml:space="preserve">NOTIFICADO </v>
          </cell>
          <cell r="BG359">
            <v>44382</v>
          </cell>
          <cell r="BH359">
            <v>44458</v>
          </cell>
          <cell r="BI359" t="str">
            <v>Dos (02) meses y quince (15) días calendario</v>
          </cell>
          <cell r="BJ359">
            <v>5203532</v>
          </cell>
          <cell r="BK359" t="str">
            <v>DE ACUERDO A LA SOLICITUD REALIZADA POR EL SUPERVISOR DEL CONTRATO, SE GENERA LA PRORROGA Y ADICIÓN DEL MISMO; TENIENDO EN CUENTA LAS RAZONES DESCRITAS EN DICHA SOLICITUD.</v>
          </cell>
          <cell r="BL359">
            <v>1044</v>
          </cell>
          <cell r="BM359">
            <v>44379.393530092595</v>
          </cell>
          <cell r="BN359">
            <v>800949374</v>
          </cell>
          <cell r="BO359">
            <v>2937</v>
          </cell>
          <cell r="BP359">
            <v>44379</v>
          </cell>
          <cell r="BQ359">
            <v>5203532</v>
          </cell>
          <cell r="BR359">
            <v>1120870734</v>
          </cell>
          <cell r="BS359">
            <v>44208</v>
          </cell>
          <cell r="BT359">
            <v>583</v>
          </cell>
          <cell r="BU359" t="str">
            <v>310</v>
          </cell>
          <cell r="BV359">
            <v>44379</v>
          </cell>
          <cell r="BW359">
            <v>583</v>
          </cell>
          <cell r="BX359" t="str">
            <v>310</v>
          </cell>
          <cell r="BY359">
            <v>0</v>
          </cell>
          <cell r="BZ359">
            <v>0</v>
          </cell>
          <cell r="CA359">
            <v>0</v>
          </cell>
          <cell r="CB359">
            <v>8299</v>
          </cell>
          <cell r="CC359" t="str">
            <v>M6</v>
          </cell>
        </row>
        <row r="360">
          <cell r="B360" t="str">
            <v>12269 DE 2021</v>
          </cell>
          <cell r="C360">
            <v>1119887746</v>
          </cell>
          <cell r="D360" t="str">
            <v xml:space="preserve">CARLOS JULIO LOPEZ CARDENAS </v>
          </cell>
          <cell r="E360" t="str">
            <v>Contrato de Prestación de Servicios</v>
          </cell>
          <cell r="F360" t="str">
            <v>EL CONTRATISTA SE COMPROMETE CON LA UNIVERSIDAD DE LOS LLANOS A PRESTAR LOS SERVICIOS COMO TÉCNICO EN FORMA EFICIENTE Y EFICAZ APOYANDO EL FORTALECIMIENTO DE LOS DIFERENTES PROCESOS ADMINISTRATIVOS DE LA SECCIÓN DE ALMACÉN.</v>
          </cell>
          <cell r="G360">
            <v>44208</v>
          </cell>
          <cell r="H360">
            <v>10739361</v>
          </cell>
          <cell r="I360" t="str">
            <v>Cinco (05) meses y veintitrés (23) días calendario</v>
          </cell>
          <cell r="J360">
            <v>44208</v>
          </cell>
          <cell r="K360">
            <v>44381</v>
          </cell>
          <cell r="L360" t="str">
            <v>NO APLICA</v>
          </cell>
          <cell r="M360">
            <v>10</v>
          </cell>
          <cell r="N360">
            <v>1179467</v>
          </cell>
          <cell r="O360">
            <v>44208</v>
          </cell>
          <cell r="P360">
            <v>44227</v>
          </cell>
          <cell r="Q360">
            <v>1862317</v>
          </cell>
          <cell r="R360">
            <v>44228</v>
          </cell>
          <cell r="S360">
            <v>44255</v>
          </cell>
          <cell r="T360">
            <v>1862317</v>
          </cell>
          <cell r="U360">
            <v>44256</v>
          </cell>
          <cell r="V360">
            <v>44286</v>
          </cell>
          <cell r="W360">
            <v>1862317</v>
          </cell>
          <cell r="X360">
            <v>44287</v>
          </cell>
          <cell r="Y360">
            <v>44316</v>
          </cell>
          <cell r="Z360">
            <v>1862317</v>
          </cell>
          <cell r="AA360">
            <v>44317</v>
          </cell>
          <cell r="AB360">
            <v>44347</v>
          </cell>
          <cell r="AC360">
            <v>1862317</v>
          </cell>
          <cell r="AD360">
            <v>44348</v>
          </cell>
          <cell r="AE360">
            <v>44377</v>
          </cell>
          <cell r="AF360">
            <v>248309</v>
          </cell>
          <cell r="AG360">
            <v>44378</v>
          </cell>
          <cell r="AH360">
            <v>44381</v>
          </cell>
          <cell r="AI360">
            <v>1614008</v>
          </cell>
          <cell r="AJ360">
            <v>44382</v>
          </cell>
          <cell r="AK360">
            <v>44408</v>
          </cell>
          <cell r="AL360">
            <v>1862317</v>
          </cell>
          <cell r="AM360">
            <v>44409</v>
          </cell>
          <cell r="AN360">
            <v>44439</v>
          </cell>
          <cell r="AO360">
            <v>1179466</v>
          </cell>
          <cell r="AP360">
            <v>44440</v>
          </cell>
          <cell r="AQ360">
            <v>44458</v>
          </cell>
          <cell r="AR360">
            <v>0</v>
          </cell>
          <cell r="AS360">
            <v>0</v>
          </cell>
          <cell r="AT360">
            <v>0</v>
          </cell>
          <cell r="AU360">
            <v>0</v>
          </cell>
          <cell r="AV360">
            <v>0</v>
          </cell>
          <cell r="AW360" t="str">
            <v>Sección de Almacén</v>
          </cell>
          <cell r="AX360" t="str">
            <v>GLORIA INÉS HERRERA SARMIENTO</v>
          </cell>
          <cell r="AY360" t="str">
            <v>Jefe de Oficina</v>
          </cell>
          <cell r="AZ360">
            <v>15</v>
          </cell>
          <cell r="BA360">
            <v>44208</v>
          </cell>
          <cell r="BB360">
            <v>839008900</v>
          </cell>
          <cell r="BC360">
            <v>11</v>
          </cell>
          <cell r="BD360">
            <v>44208</v>
          </cell>
          <cell r="BE360">
            <v>10739361</v>
          </cell>
          <cell r="BF360" t="str">
            <v xml:space="preserve">NOTIFICADO </v>
          </cell>
          <cell r="BG360">
            <v>44382</v>
          </cell>
          <cell r="BH360">
            <v>44458</v>
          </cell>
          <cell r="BI360" t="str">
            <v>Dos (02) meses y quince (15) días calendario</v>
          </cell>
          <cell r="BJ360">
            <v>4655791</v>
          </cell>
          <cell r="BK360" t="str">
            <v>DE ACUERDO A LA SOLICITUD REALIZADA POR EL SUPERVISOR DEL CONTRATO, SE GENERA LA PRORROGA Y ADICIÓN DEL MISMO; TENIENDO EN CUENTA LAS RAZONES DESCRITAS EN DICHA SOLICITUD.</v>
          </cell>
          <cell r="BL360">
            <v>1044</v>
          </cell>
          <cell r="BM360">
            <v>44379.393530092595</v>
          </cell>
          <cell r="BN360">
            <v>800949374</v>
          </cell>
          <cell r="BO360">
            <v>2837</v>
          </cell>
          <cell r="BP360">
            <v>44379</v>
          </cell>
          <cell r="BQ360">
            <v>4655791</v>
          </cell>
          <cell r="BR360">
            <v>1119887746.5</v>
          </cell>
          <cell r="BS360">
            <v>44208</v>
          </cell>
          <cell r="BT360">
            <v>583</v>
          </cell>
          <cell r="BU360" t="str">
            <v>416</v>
          </cell>
          <cell r="BV360">
            <v>44379</v>
          </cell>
          <cell r="BW360">
            <v>583</v>
          </cell>
          <cell r="BX360" t="str">
            <v>416</v>
          </cell>
          <cell r="BY360">
            <v>0</v>
          </cell>
          <cell r="BZ360">
            <v>0</v>
          </cell>
          <cell r="CA360">
            <v>0</v>
          </cell>
          <cell r="CB360">
            <v>8299</v>
          </cell>
          <cell r="CC360" t="str">
            <v>M6</v>
          </cell>
        </row>
        <row r="361">
          <cell r="B361" t="str">
            <v>12270 DE 2021</v>
          </cell>
          <cell r="C361">
            <v>1121838496</v>
          </cell>
          <cell r="D361" t="str">
            <v xml:space="preserve">DARWIN SCHLEYDEN GUTIERREZ CASALLAS </v>
          </cell>
          <cell r="E361" t="str">
            <v>Contrato de Prestación de Servicios Profesionales</v>
          </cell>
          <cell r="F361" t="str">
            <v>EL CONTRATISTA SE COMPROMETE CON LA UNIVERSIDAD DE LOS LLANOS A PRESTAR LOS SERVICIOS COMO PROFESIONAL EN FORMA EFICIENTE Y EFICAZ APOYANDO EL FORTALECIMIENTO DE LOS DIFERENTES PROCESOS EN LA SECCIÓN DE ALMACÉN.</v>
          </cell>
          <cell r="G361">
            <v>44208</v>
          </cell>
          <cell r="H361">
            <v>15161449</v>
          </cell>
          <cell r="I361" t="str">
            <v>Cinco (05) meses y veintitrés (23) días calendario</v>
          </cell>
          <cell r="J361">
            <v>44208</v>
          </cell>
          <cell r="K361">
            <v>44381</v>
          </cell>
          <cell r="L361" t="str">
            <v>NO APLICA</v>
          </cell>
          <cell r="M361">
            <v>10</v>
          </cell>
          <cell r="N361">
            <v>1665130</v>
          </cell>
          <cell r="O361">
            <v>44208</v>
          </cell>
          <cell r="P361">
            <v>44227</v>
          </cell>
          <cell r="Q361">
            <v>2629153</v>
          </cell>
          <cell r="R361">
            <v>44228</v>
          </cell>
          <cell r="S361">
            <v>44255</v>
          </cell>
          <cell r="T361">
            <v>2629153</v>
          </cell>
          <cell r="U361">
            <v>44256</v>
          </cell>
          <cell r="V361">
            <v>44286</v>
          </cell>
          <cell r="W361">
            <v>2629153</v>
          </cell>
          <cell r="X361">
            <v>44287</v>
          </cell>
          <cell r="Y361">
            <v>44316</v>
          </cell>
          <cell r="Z361">
            <v>2629153</v>
          </cell>
          <cell r="AA361">
            <v>44317</v>
          </cell>
          <cell r="AB361">
            <v>44347</v>
          </cell>
          <cell r="AC361">
            <v>2629153</v>
          </cell>
          <cell r="AD361">
            <v>44348</v>
          </cell>
          <cell r="AE361">
            <v>44377</v>
          </cell>
          <cell r="AF361">
            <v>350554</v>
          </cell>
          <cell r="AG361">
            <v>44378</v>
          </cell>
          <cell r="AH361">
            <v>44381</v>
          </cell>
          <cell r="AI361">
            <v>2278599</v>
          </cell>
          <cell r="AJ361">
            <v>44382</v>
          </cell>
          <cell r="AK361">
            <v>44408</v>
          </cell>
          <cell r="AL361">
            <v>2629153</v>
          </cell>
          <cell r="AM361">
            <v>44409</v>
          </cell>
          <cell r="AN361">
            <v>44439</v>
          </cell>
          <cell r="AO361">
            <v>1665131</v>
          </cell>
          <cell r="AP361">
            <v>44440</v>
          </cell>
          <cell r="AQ361">
            <v>44458</v>
          </cell>
          <cell r="AR361">
            <v>0</v>
          </cell>
          <cell r="AS361">
            <v>0</v>
          </cell>
          <cell r="AT361">
            <v>0</v>
          </cell>
          <cell r="AU361">
            <v>0</v>
          </cell>
          <cell r="AV361">
            <v>0</v>
          </cell>
          <cell r="AW361" t="str">
            <v>Sección de Almacén</v>
          </cell>
          <cell r="AX361" t="str">
            <v>GLORIA INÉS HERRERA SARMIENTO</v>
          </cell>
          <cell r="AY361" t="str">
            <v>Jefe de Oficina</v>
          </cell>
          <cell r="AZ361">
            <v>15</v>
          </cell>
          <cell r="BA361">
            <v>44208</v>
          </cell>
          <cell r="BB361">
            <v>839008900</v>
          </cell>
          <cell r="BC361">
            <v>12</v>
          </cell>
          <cell r="BD361">
            <v>44208</v>
          </cell>
          <cell r="BE361">
            <v>15161449</v>
          </cell>
          <cell r="BF361" t="str">
            <v xml:space="preserve">NOTIFICADO </v>
          </cell>
          <cell r="BG361">
            <v>44382</v>
          </cell>
          <cell r="BH361">
            <v>44458</v>
          </cell>
          <cell r="BI361" t="str">
            <v>Dos (02) meses y quince (15) días calendario</v>
          </cell>
          <cell r="BJ361">
            <v>6572883</v>
          </cell>
          <cell r="BK361" t="str">
            <v>DE ACUERDO A LA SOLICITUD REALIZADA POR EL SUPERVISOR DEL CONTRATO, SE GENERA LA PRORROGA Y ADICIÓN DEL MISMO; TENIENDO EN CUENTA LAS RAZONES DESCRITAS EN DICHA SOLICITUD.</v>
          </cell>
          <cell r="BL361">
            <v>1044</v>
          </cell>
          <cell r="BM361">
            <v>44379.393530092595</v>
          </cell>
          <cell r="BN361">
            <v>800949374</v>
          </cell>
          <cell r="BO361">
            <v>2835</v>
          </cell>
          <cell r="BP361">
            <v>44379</v>
          </cell>
          <cell r="BQ361">
            <v>6572883</v>
          </cell>
          <cell r="BR361">
            <v>1121838496.7</v>
          </cell>
          <cell r="BS361">
            <v>44208</v>
          </cell>
          <cell r="BT361">
            <v>583</v>
          </cell>
          <cell r="BU361" t="str">
            <v>416</v>
          </cell>
          <cell r="BV361">
            <v>44379</v>
          </cell>
          <cell r="BW361">
            <v>583</v>
          </cell>
          <cell r="BX361" t="str">
            <v>416</v>
          </cell>
          <cell r="BY361">
            <v>0</v>
          </cell>
          <cell r="BZ361">
            <v>0</v>
          </cell>
          <cell r="CA361">
            <v>0</v>
          </cell>
          <cell r="CB361">
            <v>7490</v>
          </cell>
          <cell r="CC361" t="str">
            <v>M6</v>
          </cell>
        </row>
        <row r="362">
          <cell r="B362" t="str">
            <v>12271 DE 2021</v>
          </cell>
          <cell r="C362">
            <v>1121918871</v>
          </cell>
          <cell r="D362" t="str">
            <v xml:space="preserve">LISA DANIELA CHIRIVI ROMERO </v>
          </cell>
          <cell r="E362" t="str">
            <v>Contrato de Prestación de Servicios</v>
          </cell>
          <cell r="F362" t="str">
            <v>EL CONTRATISTA SE COMPROMETE CON LA UNIVERSIDAD DE LOS LLANOS A PRESTAR LOS SERVICIOS COMO TÉCNICO EN FORMA EFICIENTE Y EFICAZ APOYANDO EL FORTALECIMIENTO DE LOS DIFERENTES PROCESOS ADMINISTRATIVOS DE LA SECCIÓN DE ALMACÉN.</v>
          </cell>
          <cell r="G362">
            <v>44208</v>
          </cell>
          <cell r="H362">
            <v>10739361</v>
          </cell>
          <cell r="I362" t="str">
            <v>Cinco (05) meses y veintitrés (23) días calendario</v>
          </cell>
          <cell r="J362">
            <v>44208</v>
          </cell>
          <cell r="K362">
            <v>44381</v>
          </cell>
          <cell r="L362" t="str">
            <v>NO APLICA</v>
          </cell>
          <cell r="M362">
            <v>10</v>
          </cell>
          <cell r="N362">
            <v>1179467</v>
          </cell>
          <cell r="O362">
            <v>44208</v>
          </cell>
          <cell r="P362">
            <v>44227</v>
          </cell>
          <cell r="Q362">
            <v>1862317</v>
          </cell>
          <cell r="R362">
            <v>44228</v>
          </cell>
          <cell r="S362">
            <v>44255</v>
          </cell>
          <cell r="T362">
            <v>1862317</v>
          </cell>
          <cell r="U362">
            <v>44256</v>
          </cell>
          <cell r="V362">
            <v>44286</v>
          </cell>
          <cell r="W362">
            <v>1862317</v>
          </cell>
          <cell r="X362">
            <v>44287</v>
          </cell>
          <cell r="Y362">
            <v>44316</v>
          </cell>
          <cell r="Z362">
            <v>1862317</v>
          </cell>
          <cell r="AA362">
            <v>44317</v>
          </cell>
          <cell r="AB362">
            <v>44347</v>
          </cell>
          <cell r="AC362">
            <v>1862317</v>
          </cell>
          <cell r="AD362">
            <v>44348</v>
          </cell>
          <cell r="AE362">
            <v>44377</v>
          </cell>
          <cell r="AF362">
            <v>248309</v>
          </cell>
          <cell r="AG362">
            <v>44378</v>
          </cell>
          <cell r="AH362">
            <v>44381</v>
          </cell>
          <cell r="AI362">
            <v>1614008</v>
          </cell>
          <cell r="AJ362">
            <v>44382</v>
          </cell>
          <cell r="AK362">
            <v>44408</v>
          </cell>
          <cell r="AL362">
            <v>1862317</v>
          </cell>
          <cell r="AM362">
            <v>44409</v>
          </cell>
          <cell r="AN362">
            <v>44439</v>
          </cell>
          <cell r="AO362">
            <v>1179468</v>
          </cell>
          <cell r="AP362">
            <v>44440</v>
          </cell>
          <cell r="AQ362">
            <v>44458</v>
          </cell>
          <cell r="AR362">
            <v>0</v>
          </cell>
          <cell r="AS362">
            <v>0</v>
          </cell>
          <cell r="AT362">
            <v>0</v>
          </cell>
          <cell r="AU362">
            <v>0</v>
          </cell>
          <cell r="AV362">
            <v>0</v>
          </cell>
          <cell r="AW362" t="str">
            <v>Sección de Almacén</v>
          </cell>
          <cell r="AX362" t="str">
            <v>GLORIA INÉS HERRERA SARMIENTO</v>
          </cell>
          <cell r="AY362" t="str">
            <v>Jefe de Oficina</v>
          </cell>
          <cell r="AZ362">
            <v>15</v>
          </cell>
          <cell r="BA362">
            <v>44208</v>
          </cell>
          <cell r="BB362">
            <v>839008900</v>
          </cell>
          <cell r="BC362">
            <v>13</v>
          </cell>
          <cell r="BD362">
            <v>44208</v>
          </cell>
          <cell r="BE362">
            <v>10739361</v>
          </cell>
          <cell r="BF362" t="str">
            <v xml:space="preserve">NOTIFICADO </v>
          </cell>
          <cell r="BG362">
            <v>44382</v>
          </cell>
          <cell r="BH362">
            <v>44458</v>
          </cell>
          <cell r="BI362" t="str">
            <v>Dos (02) meses y quince (15) días calendario</v>
          </cell>
          <cell r="BJ362">
            <v>4655793</v>
          </cell>
          <cell r="BK362" t="str">
            <v>DE ACUERDO A LA SOLICITUD REALIZADA POR EL SUPERVISOR DEL CONTRATO, SE GENERA LA PRORROGA Y ADICIÓN DEL MISMO; TENIENDO EN CUENTA LAS RAZONES DESCRITAS EN DICHA SOLICITUD.</v>
          </cell>
          <cell r="BL362">
            <v>1044</v>
          </cell>
          <cell r="BM362">
            <v>44379.393530092595</v>
          </cell>
          <cell r="BN362">
            <v>800949374</v>
          </cell>
          <cell r="BO362">
            <v>2833</v>
          </cell>
          <cell r="BP362">
            <v>44379</v>
          </cell>
          <cell r="BQ362">
            <v>4655793</v>
          </cell>
          <cell r="BR362">
            <v>1121918871</v>
          </cell>
          <cell r="BS362">
            <v>44208</v>
          </cell>
          <cell r="BT362">
            <v>583</v>
          </cell>
          <cell r="BU362" t="str">
            <v>416</v>
          </cell>
          <cell r="BV362">
            <v>44379</v>
          </cell>
          <cell r="BW362">
            <v>583</v>
          </cell>
          <cell r="BX362" t="str">
            <v>416</v>
          </cell>
          <cell r="BY362">
            <v>0</v>
          </cell>
          <cell r="BZ362">
            <v>0</v>
          </cell>
          <cell r="CA362">
            <v>0</v>
          </cell>
          <cell r="CB362">
            <v>8299</v>
          </cell>
          <cell r="CC362" t="str">
            <v>M6</v>
          </cell>
        </row>
        <row r="363">
          <cell r="B363" t="str">
            <v>12272 DE 2021</v>
          </cell>
          <cell r="C363">
            <v>52499003</v>
          </cell>
          <cell r="D363" t="str">
            <v>ADRIANA MILENA DIAZ MENDEZ</v>
          </cell>
          <cell r="E363" t="str">
            <v>Contrato de Prestación de Servicios Profesionales</v>
          </cell>
          <cell r="F363" t="str">
            <v>EL CONTRATISTA SE COMPROMETE CON LA UNIVERSIDAD DE LOS LLANOS A PRESTAR LOS SERVICIOS COMO PROFESIONAL EN FORMA EFICIENTE Y EFICAZ APOYANDO EL FORTALECIMIENTO DE LA GESTIÓN ADMINISTRATIVA Y CONTABLE EN LA DIVISIÓN DE TESORERÍA.</v>
          </cell>
          <cell r="G363">
            <v>44208</v>
          </cell>
          <cell r="H363">
            <v>15161449</v>
          </cell>
          <cell r="I363" t="str">
            <v>Cinco (05) meses y veintitrés (23) días calendario</v>
          </cell>
          <cell r="J363">
            <v>44208</v>
          </cell>
          <cell r="K363">
            <v>44381</v>
          </cell>
          <cell r="L363" t="str">
            <v>NO APLICA</v>
          </cell>
          <cell r="M363">
            <v>10</v>
          </cell>
          <cell r="N363">
            <v>1665130</v>
          </cell>
          <cell r="O363">
            <v>44208</v>
          </cell>
          <cell r="P363">
            <v>44227</v>
          </cell>
          <cell r="Q363">
            <v>2629153</v>
          </cell>
          <cell r="R363">
            <v>44228</v>
          </cell>
          <cell r="S363">
            <v>44255</v>
          </cell>
          <cell r="T363">
            <v>2629153</v>
          </cell>
          <cell r="U363">
            <v>44256</v>
          </cell>
          <cell r="V363">
            <v>44286</v>
          </cell>
          <cell r="W363">
            <v>2629153</v>
          </cell>
          <cell r="X363">
            <v>44287</v>
          </cell>
          <cell r="Y363">
            <v>44316</v>
          </cell>
          <cell r="Z363">
            <v>2629153</v>
          </cell>
          <cell r="AA363">
            <v>44317</v>
          </cell>
          <cell r="AB363">
            <v>44347</v>
          </cell>
          <cell r="AC363">
            <v>2629153</v>
          </cell>
          <cell r="AD363">
            <v>44348</v>
          </cell>
          <cell r="AE363">
            <v>44377</v>
          </cell>
          <cell r="AF363">
            <v>350554</v>
          </cell>
          <cell r="AG363">
            <v>44378</v>
          </cell>
          <cell r="AH363">
            <v>44381</v>
          </cell>
          <cell r="AI363">
            <v>2278599</v>
          </cell>
          <cell r="AJ363">
            <v>44382</v>
          </cell>
          <cell r="AK363">
            <v>44408</v>
          </cell>
          <cell r="AL363">
            <v>2629153</v>
          </cell>
          <cell r="AM363">
            <v>44409</v>
          </cell>
          <cell r="AN363">
            <v>44439</v>
          </cell>
          <cell r="AO363">
            <v>1665130</v>
          </cell>
          <cell r="AP363">
            <v>44440</v>
          </cell>
          <cell r="AQ363">
            <v>44458</v>
          </cell>
          <cell r="AR363">
            <v>0</v>
          </cell>
          <cell r="AS363">
            <v>0</v>
          </cell>
          <cell r="AT363">
            <v>0</v>
          </cell>
          <cell r="AU363">
            <v>0</v>
          </cell>
          <cell r="AV363">
            <v>0</v>
          </cell>
          <cell r="AW363" t="str">
            <v>División de Tesorería</v>
          </cell>
          <cell r="AX363" t="str">
            <v>JAIME RAÚL BARRIOS RAMÍREZ</v>
          </cell>
          <cell r="AY363" t="str">
            <v>Jefe de Oficina</v>
          </cell>
          <cell r="AZ363">
            <v>15</v>
          </cell>
          <cell r="BA363">
            <v>44208</v>
          </cell>
          <cell r="BB363">
            <v>839008900</v>
          </cell>
          <cell r="BC363">
            <v>14</v>
          </cell>
          <cell r="BD363">
            <v>44208</v>
          </cell>
          <cell r="BE363">
            <v>15161449</v>
          </cell>
          <cell r="BF363" t="str">
            <v xml:space="preserve">NOTIFICADO </v>
          </cell>
          <cell r="BG363">
            <v>44382</v>
          </cell>
          <cell r="BH363">
            <v>44458</v>
          </cell>
          <cell r="BI363" t="str">
            <v>Dos (02) meses y quince (15) días calendario</v>
          </cell>
          <cell r="BJ363">
            <v>6572882</v>
          </cell>
          <cell r="BK363" t="str">
            <v>DE ACUERDO A LA SOLICITUD REALIZADA POR EL SUPERVISOR DEL CONTRATO, SE GENERA LA PRORROGA Y ADICIÓN DEL MISMO; TENIENDO EN CUENTA LAS RAZONES DESCRITAS EN DICHA SOLICITUD.</v>
          </cell>
          <cell r="BL363">
            <v>1044</v>
          </cell>
          <cell r="BM363">
            <v>44379.393530092595</v>
          </cell>
          <cell r="BN363">
            <v>800949374</v>
          </cell>
          <cell r="BO363">
            <v>2941</v>
          </cell>
          <cell r="BP363">
            <v>44379</v>
          </cell>
          <cell r="BQ363">
            <v>6572882</v>
          </cell>
          <cell r="BR363">
            <v>52499003</v>
          </cell>
          <cell r="BS363">
            <v>44208</v>
          </cell>
          <cell r="BT363">
            <v>583</v>
          </cell>
          <cell r="BU363" t="str">
            <v>415</v>
          </cell>
          <cell r="BV363">
            <v>44379</v>
          </cell>
          <cell r="BW363">
            <v>583</v>
          </cell>
          <cell r="BX363" t="str">
            <v>415</v>
          </cell>
          <cell r="BY363">
            <v>0</v>
          </cell>
          <cell r="BZ363">
            <v>0</v>
          </cell>
          <cell r="CA363">
            <v>0</v>
          </cell>
          <cell r="CB363">
            <v>6920</v>
          </cell>
          <cell r="CC363" t="str">
            <v>M5</v>
          </cell>
        </row>
        <row r="364">
          <cell r="B364" t="str">
            <v>12273 DE 2021</v>
          </cell>
          <cell r="C364">
            <v>1121864150</v>
          </cell>
          <cell r="D364" t="str">
            <v>LADY PAOLA CHAVEZ GONZALEZ</v>
          </cell>
          <cell r="E364" t="str">
            <v>Contrato de Prestación de Servicios Profesionales</v>
          </cell>
          <cell r="F364" t="str">
            <v>EL CONTRATISTA SE COMPROMETE CON LA UNIVERSIDAD A PRESTAR LOS SERVICIOS COMO PROFESIONAL EN FORMA EFICIENTE Y EFICAZ APOYANDO EL FORTALECIMIENTO DE GESTIÓN ADMINISTRATIVA Y CONTABLE EN LA DIVISIÓN DE TESORERÍA DE LA UNIVERSIDAD DE LOS LLANOS.</v>
          </cell>
          <cell r="G364">
            <v>44208</v>
          </cell>
          <cell r="H364">
            <v>15161449</v>
          </cell>
          <cell r="I364" t="str">
            <v>Cinco (05) meses y veintitrés (23) días calendario</v>
          </cell>
          <cell r="J364">
            <v>44208</v>
          </cell>
          <cell r="K364">
            <v>44381</v>
          </cell>
          <cell r="L364" t="str">
            <v>NO APLICA</v>
          </cell>
          <cell r="M364">
            <v>10</v>
          </cell>
          <cell r="N364">
            <v>1665130</v>
          </cell>
          <cell r="O364">
            <v>44208</v>
          </cell>
          <cell r="P364">
            <v>44227</v>
          </cell>
          <cell r="Q364">
            <v>2629153</v>
          </cell>
          <cell r="R364">
            <v>44228</v>
          </cell>
          <cell r="S364">
            <v>44255</v>
          </cell>
          <cell r="T364">
            <v>2629153</v>
          </cell>
          <cell r="U364">
            <v>44256</v>
          </cell>
          <cell r="V364">
            <v>44286</v>
          </cell>
          <cell r="W364">
            <v>2629153</v>
          </cell>
          <cell r="X364">
            <v>44287</v>
          </cell>
          <cell r="Y364">
            <v>44316</v>
          </cell>
          <cell r="Z364">
            <v>2629153</v>
          </cell>
          <cell r="AA364">
            <v>44317</v>
          </cell>
          <cell r="AB364">
            <v>44347</v>
          </cell>
          <cell r="AC364">
            <v>2629153</v>
          </cell>
          <cell r="AD364">
            <v>44348</v>
          </cell>
          <cell r="AE364">
            <v>44377</v>
          </cell>
          <cell r="AF364">
            <v>350554</v>
          </cell>
          <cell r="AG364">
            <v>44378</v>
          </cell>
          <cell r="AH364">
            <v>44381</v>
          </cell>
          <cell r="AI364">
            <v>2278599</v>
          </cell>
          <cell r="AJ364">
            <v>44382</v>
          </cell>
          <cell r="AK364">
            <v>44408</v>
          </cell>
          <cell r="AL364">
            <v>2629153</v>
          </cell>
          <cell r="AM364">
            <v>44409</v>
          </cell>
          <cell r="AN364">
            <v>44439</v>
          </cell>
          <cell r="AO364">
            <v>1665131</v>
          </cell>
          <cell r="AP364">
            <v>44440</v>
          </cell>
          <cell r="AQ364">
            <v>44458</v>
          </cell>
          <cell r="AR364">
            <v>0</v>
          </cell>
          <cell r="AS364">
            <v>0</v>
          </cell>
          <cell r="AT364">
            <v>0</v>
          </cell>
          <cell r="AU364">
            <v>0</v>
          </cell>
          <cell r="AV364">
            <v>0</v>
          </cell>
          <cell r="AW364" t="str">
            <v>División de Tesorería</v>
          </cell>
          <cell r="AX364" t="str">
            <v>JAIME RAÚL BARRIOS RAMÍREZ</v>
          </cell>
          <cell r="AY364" t="str">
            <v>Jefe de Oficina</v>
          </cell>
          <cell r="AZ364">
            <v>15</v>
          </cell>
          <cell r="BA364">
            <v>44208</v>
          </cell>
          <cell r="BB364">
            <v>839008900</v>
          </cell>
          <cell r="BC364">
            <v>15</v>
          </cell>
          <cell r="BD364">
            <v>44208</v>
          </cell>
          <cell r="BE364">
            <v>15161449</v>
          </cell>
          <cell r="BF364" t="str">
            <v xml:space="preserve">NOTIFICADO </v>
          </cell>
          <cell r="BG364">
            <v>44382</v>
          </cell>
          <cell r="BH364">
            <v>44458</v>
          </cell>
          <cell r="BI364" t="str">
            <v>Dos (02) meses y quince (15) días calendario</v>
          </cell>
          <cell r="BJ364">
            <v>6572883</v>
          </cell>
          <cell r="BK364" t="str">
            <v>DE ACUERDO A LA SOLICITUD REALIZADA POR EL SUPERVISOR DEL CONTRATO, SE GENERA LA PRORROGA Y ADICIÓN DEL MISMO; TENIENDO EN CUENTA LAS RAZONES DESCRITAS EN DICHA SOLICITUD.</v>
          </cell>
          <cell r="BL364">
            <v>1044</v>
          </cell>
          <cell r="BM364">
            <v>44379.393530092595</v>
          </cell>
          <cell r="BN364">
            <v>800949374</v>
          </cell>
          <cell r="BO364">
            <v>2939</v>
          </cell>
          <cell r="BP364">
            <v>44379</v>
          </cell>
          <cell r="BQ364">
            <v>6572883</v>
          </cell>
          <cell r="BR364">
            <v>1121864150</v>
          </cell>
          <cell r="BS364">
            <v>44208</v>
          </cell>
          <cell r="BT364">
            <v>583</v>
          </cell>
          <cell r="BU364" t="str">
            <v>415</v>
          </cell>
          <cell r="BV364">
            <v>44379</v>
          </cell>
          <cell r="BW364">
            <v>583</v>
          </cell>
          <cell r="BX364" t="str">
            <v>415</v>
          </cell>
          <cell r="BY364">
            <v>0</v>
          </cell>
          <cell r="BZ364">
            <v>0</v>
          </cell>
          <cell r="CA364">
            <v>0</v>
          </cell>
          <cell r="CB364">
            <v>8299</v>
          </cell>
          <cell r="CC364" t="str">
            <v>M6</v>
          </cell>
        </row>
        <row r="365">
          <cell r="B365" t="str">
            <v>12274 DE 2021</v>
          </cell>
          <cell r="C365">
            <v>35263210</v>
          </cell>
          <cell r="D365" t="str">
            <v xml:space="preserve">DIANA YANIRA RICO ORTIZ </v>
          </cell>
          <cell r="E365" t="str">
            <v>Contrato de Prestación de Servicios Profesionales</v>
          </cell>
          <cell r="F365" t="str">
            <v>EL CONTRATISTA SE COMPROMETE CON LA UNIVERSIDAD DE LOS LLANOS A PRESTAR LOS SERVICIOS COMO PROFESIONAL EN FORMA EFICIENTE Y EFICAZ APOYANDO EL FORTALECIMIENTO DE LOS DIFERENTES PROCESOS CONTRACTUALES Y FINANCIEROS EN LA VICERRECTORÍA DE RECURSOS UNIVERSITARIOS.</v>
          </cell>
          <cell r="G365">
            <v>44208</v>
          </cell>
          <cell r="H365">
            <v>17688362</v>
          </cell>
          <cell r="I365" t="str">
            <v>Cinco (05) meses y veintitrés (23) días calendario</v>
          </cell>
          <cell r="J365">
            <v>44208</v>
          </cell>
          <cell r="K365">
            <v>44381</v>
          </cell>
          <cell r="L365" t="str">
            <v>NO APLICA</v>
          </cell>
          <cell r="M365">
            <v>10</v>
          </cell>
          <cell r="N365">
            <v>1942652</v>
          </cell>
          <cell r="O365">
            <v>44208</v>
          </cell>
          <cell r="P365">
            <v>44227</v>
          </cell>
          <cell r="Q365">
            <v>3067346</v>
          </cell>
          <cell r="R365">
            <v>44228</v>
          </cell>
          <cell r="S365">
            <v>44255</v>
          </cell>
          <cell r="T365">
            <v>3067346</v>
          </cell>
          <cell r="U365">
            <v>44256</v>
          </cell>
          <cell r="V365">
            <v>44286</v>
          </cell>
          <cell r="W365">
            <v>3067346</v>
          </cell>
          <cell r="X365">
            <v>44287</v>
          </cell>
          <cell r="Y365">
            <v>44316</v>
          </cell>
          <cell r="Z365">
            <v>3067346</v>
          </cell>
          <cell r="AA365">
            <v>44317</v>
          </cell>
          <cell r="AB365">
            <v>44347</v>
          </cell>
          <cell r="AC365">
            <v>3067346</v>
          </cell>
          <cell r="AD365">
            <v>44348</v>
          </cell>
          <cell r="AE365">
            <v>44377</v>
          </cell>
          <cell r="AF365">
            <v>408980</v>
          </cell>
          <cell r="AG365">
            <v>44378</v>
          </cell>
          <cell r="AH365">
            <v>44381</v>
          </cell>
          <cell r="AI365">
            <v>2658367</v>
          </cell>
          <cell r="AJ365">
            <v>44382</v>
          </cell>
          <cell r="AK365">
            <v>44408</v>
          </cell>
          <cell r="AL365">
            <v>3067346</v>
          </cell>
          <cell r="AM365">
            <v>44409</v>
          </cell>
          <cell r="AN365">
            <v>44439</v>
          </cell>
          <cell r="AO365">
            <v>1942652</v>
          </cell>
          <cell r="AP365">
            <v>44440</v>
          </cell>
          <cell r="AQ365">
            <v>44458</v>
          </cell>
          <cell r="AR365">
            <v>0</v>
          </cell>
          <cell r="AS365">
            <v>0</v>
          </cell>
          <cell r="AT365">
            <v>0</v>
          </cell>
          <cell r="AU365">
            <v>0</v>
          </cell>
          <cell r="AV365">
            <v>0</v>
          </cell>
          <cell r="AW365" t="str">
            <v>Vicerrectoría de Recursos Universitarios</v>
          </cell>
          <cell r="AX365" t="str">
            <v>JHOAN ALEXANDER NOVOA MOSQUERA</v>
          </cell>
          <cell r="AY365" t="str">
            <v>Vicerrector Universitario</v>
          </cell>
          <cell r="AZ365">
            <v>15</v>
          </cell>
          <cell r="BA365">
            <v>44208</v>
          </cell>
          <cell r="BB365">
            <v>839008900</v>
          </cell>
          <cell r="BC365">
            <v>16</v>
          </cell>
          <cell r="BD365">
            <v>44208</v>
          </cell>
          <cell r="BE365">
            <v>17688362</v>
          </cell>
          <cell r="BF365" t="str">
            <v xml:space="preserve">NOTIFICADO </v>
          </cell>
          <cell r="BG365">
            <v>44382</v>
          </cell>
          <cell r="BH365">
            <v>44458</v>
          </cell>
          <cell r="BI365" t="str">
            <v>Dos (02) meses y quince (15) días calendario</v>
          </cell>
          <cell r="BJ365">
            <v>7668365</v>
          </cell>
          <cell r="BK365" t="str">
            <v>DE ACUERDO A LA SOLICITUD REALIZADA POR EL SUPERVISOR DEL CONTRATO, SE GENERA LA PRORROGA Y ADICIÓN DEL MISMO; TENIENDO EN CUENTA LAS RAZONES DESCRITAS EN DICHA SOLICITUD.</v>
          </cell>
          <cell r="BL365">
            <v>1044</v>
          </cell>
          <cell r="BM365">
            <v>44379.393530092595</v>
          </cell>
          <cell r="BN365">
            <v>800949374</v>
          </cell>
          <cell r="BO365">
            <v>2945</v>
          </cell>
          <cell r="BP365">
            <v>44379</v>
          </cell>
          <cell r="BQ365">
            <v>7668365</v>
          </cell>
          <cell r="BR365">
            <v>35263210</v>
          </cell>
          <cell r="BS365">
            <v>44208</v>
          </cell>
          <cell r="BT365">
            <v>583</v>
          </cell>
          <cell r="BU365" t="str">
            <v>400</v>
          </cell>
          <cell r="BV365">
            <v>44379</v>
          </cell>
          <cell r="BW365">
            <v>583</v>
          </cell>
          <cell r="BX365" t="str">
            <v>400</v>
          </cell>
          <cell r="BY365">
            <v>0</v>
          </cell>
          <cell r="BZ365">
            <v>0</v>
          </cell>
          <cell r="CA365">
            <v>0</v>
          </cell>
          <cell r="CB365">
            <v>6920</v>
          </cell>
          <cell r="CC365" t="str">
            <v>M5</v>
          </cell>
        </row>
        <row r="366">
          <cell r="B366" t="str">
            <v>12275 DE 2021</v>
          </cell>
          <cell r="C366">
            <v>1121886813</v>
          </cell>
          <cell r="D366" t="str">
            <v xml:space="preserve">ANA MARIA GUTIERREZ VARON </v>
          </cell>
          <cell r="E366" t="str">
            <v>Contrato de Prestación de Servicios Profesionales</v>
          </cell>
          <cell r="F366" t="str">
            <v>EL CONTRATISTA SE COMPROMETE CON LA UNIVERSIDAD DE LOS LLANOS A PRESTAR LOS SERVICIOS COMO PROFESIONAL EN FORMA EFICIENTE Y EFICAZ APOYANDO EL FORTALECIMIENTO DE LOS DIFERENTES PROCESOS CONTRACTUALES Y JURÍDICOS EN LA VICERRECTORÍA DE RECURSOS UNIVERSITARIOS.</v>
          </cell>
          <cell r="G366">
            <v>44208</v>
          </cell>
          <cell r="H366">
            <v>15161449</v>
          </cell>
          <cell r="I366" t="str">
            <v>Cinco (05) meses y veintitrés (23) días calendario</v>
          </cell>
          <cell r="J366">
            <v>44208</v>
          </cell>
          <cell r="K366">
            <v>44381</v>
          </cell>
          <cell r="L366" t="str">
            <v>NO APLICA</v>
          </cell>
          <cell r="M366">
            <v>10</v>
          </cell>
          <cell r="N366">
            <v>1665130</v>
          </cell>
          <cell r="O366">
            <v>44208</v>
          </cell>
          <cell r="P366">
            <v>44227</v>
          </cell>
          <cell r="Q366">
            <v>2629153</v>
          </cell>
          <cell r="R366">
            <v>44228</v>
          </cell>
          <cell r="S366">
            <v>44255</v>
          </cell>
          <cell r="T366">
            <v>2629153</v>
          </cell>
          <cell r="U366">
            <v>44256</v>
          </cell>
          <cell r="V366">
            <v>44286</v>
          </cell>
          <cell r="W366">
            <v>2629153</v>
          </cell>
          <cell r="X366">
            <v>44287</v>
          </cell>
          <cell r="Y366">
            <v>44316</v>
          </cell>
          <cell r="Z366">
            <v>2629153</v>
          </cell>
          <cell r="AA366">
            <v>44317</v>
          </cell>
          <cell r="AB366">
            <v>44347</v>
          </cell>
          <cell r="AC366">
            <v>2629153</v>
          </cell>
          <cell r="AD366">
            <v>44348</v>
          </cell>
          <cell r="AE366">
            <v>44377</v>
          </cell>
          <cell r="AF366">
            <v>350554</v>
          </cell>
          <cell r="AG366">
            <v>44378</v>
          </cell>
          <cell r="AH366">
            <v>44381</v>
          </cell>
          <cell r="AI366">
            <v>2278599</v>
          </cell>
          <cell r="AJ366">
            <v>44382</v>
          </cell>
          <cell r="AK366">
            <v>44408</v>
          </cell>
          <cell r="AL366">
            <v>2629153</v>
          </cell>
          <cell r="AM366">
            <v>44409</v>
          </cell>
          <cell r="AN366">
            <v>44439</v>
          </cell>
          <cell r="AO366">
            <v>1665130</v>
          </cell>
          <cell r="AP366">
            <v>44440</v>
          </cell>
          <cell r="AQ366">
            <v>44458</v>
          </cell>
          <cell r="AR366">
            <v>0</v>
          </cell>
          <cell r="AS366">
            <v>0</v>
          </cell>
          <cell r="AT366">
            <v>0</v>
          </cell>
          <cell r="AU366">
            <v>0</v>
          </cell>
          <cell r="AV366">
            <v>0</v>
          </cell>
          <cell r="AW366" t="str">
            <v>Vicerrectoría de Recursos Universitarios</v>
          </cell>
          <cell r="AX366" t="str">
            <v>JHOAN ALEXANDER NOVOA MOSQUERA</v>
          </cell>
          <cell r="AY366" t="str">
            <v>Vicerrector Universitario</v>
          </cell>
          <cell r="AZ366">
            <v>15</v>
          </cell>
          <cell r="BA366">
            <v>44208</v>
          </cell>
          <cell r="BB366">
            <v>839008900</v>
          </cell>
          <cell r="BC366">
            <v>17</v>
          </cell>
          <cell r="BD366">
            <v>44208</v>
          </cell>
          <cell r="BE366">
            <v>15161449</v>
          </cell>
          <cell r="BF366" t="str">
            <v xml:space="preserve">NOTIFICADO </v>
          </cell>
          <cell r="BG366">
            <v>44382</v>
          </cell>
          <cell r="BH366">
            <v>44458</v>
          </cell>
          <cell r="BI366" t="str">
            <v>Dos (02) meses y quince (15) días calendario</v>
          </cell>
          <cell r="BJ366">
            <v>6572882</v>
          </cell>
          <cell r="BK366" t="str">
            <v>DE ACUERDO A LA SOLICITUD REALIZADA POR EL SUPERVISOR DEL CONTRATO, SE GENERA LA PRORROGA Y ADICIÓN DEL MISMO; TENIENDO EN CUENTA LAS RAZONES DESCRITAS EN DICHA SOLICITUD.</v>
          </cell>
          <cell r="BL366">
            <v>1044</v>
          </cell>
          <cell r="BM366">
            <v>44379.393530092595</v>
          </cell>
          <cell r="BN366">
            <v>800949374</v>
          </cell>
          <cell r="BO366">
            <v>2949</v>
          </cell>
          <cell r="BP366">
            <v>44379</v>
          </cell>
          <cell r="BQ366">
            <v>6572882</v>
          </cell>
          <cell r="BR366">
            <v>1121886813</v>
          </cell>
          <cell r="BS366">
            <v>44208</v>
          </cell>
          <cell r="BT366">
            <v>583</v>
          </cell>
          <cell r="BU366" t="str">
            <v>400</v>
          </cell>
          <cell r="BV366">
            <v>44379</v>
          </cell>
          <cell r="BW366">
            <v>583</v>
          </cell>
          <cell r="BX366" t="str">
            <v>400</v>
          </cell>
          <cell r="BY366">
            <v>0</v>
          </cell>
          <cell r="BZ366">
            <v>0</v>
          </cell>
          <cell r="CA366">
            <v>0</v>
          </cell>
          <cell r="CB366">
            <v>6910</v>
          </cell>
          <cell r="CC366" t="str">
            <v>M5</v>
          </cell>
        </row>
        <row r="367">
          <cell r="B367" t="str">
            <v>12276 DE 2021</v>
          </cell>
          <cell r="C367">
            <v>1123115650</v>
          </cell>
          <cell r="D367" t="str">
            <v>BRENDA NATALIA DIAZ MEJIA</v>
          </cell>
          <cell r="E367" t="str">
            <v>Contrato de Prestación de Servicios Profesionales</v>
          </cell>
          <cell r="F367" t="str">
            <v>EL CONTRATISTA SE COMPROMETE CON LA UNIVERSIDAD DE LOS LLANOS A PRESTAR LOS SERVICIOS COMO PROFESIONAL EN FORMA EFICIENTE Y EFICAZ APOYANDO EL FORTALECIMIENTO DE LOS DIFERENTES PROCESOS ADMINISTRATIVOS Y JURÍDICOS EN LA VICERRECTORÍA DE RECURSOS UNIVERSITARIOS.</v>
          </cell>
          <cell r="G367">
            <v>44208</v>
          </cell>
          <cell r="H367">
            <v>12634542</v>
          </cell>
          <cell r="I367" t="str">
            <v>Cinco (05) meses y veintitrés (23) días calendario</v>
          </cell>
          <cell r="J367">
            <v>44208</v>
          </cell>
          <cell r="K367">
            <v>44381</v>
          </cell>
          <cell r="L367" t="str">
            <v>NO APLICA</v>
          </cell>
          <cell r="M367">
            <v>10</v>
          </cell>
          <cell r="N367">
            <v>1387609</v>
          </cell>
          <cell r="O367">
            <v>44208</v>
          </cell>
          <cell r="P367">
            <v>44227</v>
          </cell>
          <cell r="Q367">
            <v>2190961</v>
          </cell>
          <cell r="R367">
            <v>44228</v>
          </cell>
          <cell r="S367">
            <v>44255</v>
          </cell>
          <cell r="T367">
            <v>2190961</v>
          </cell>
          <cell r="U367">
            <v>44256</v>
          </cell>
          <cell r="V367">
            <v>44286</v>
          </cell>
          <cell r="W367">
            <v>2190961</v>
          </cell>
          <cell r="X367">
            <v>44287</v>
          </cell>
          <cell r="Y367">
            <v>44316</v>
          </cell>
          <cell r="Z367">
            <v>2190961</v>
          </cell>
          <cell r="AA367">
            <v>44317</v>
          </cell>
          <cell r="AB367">
            <v>44347</v>
          </cell>
          <cell r="AC367">
            <v>2190961</v>
          </cell>
          <cell r="AD367">
            <v>44348</v>
          </cell>
          <cell r="AE367">
            <v>44377</v>
          </cell>
          <cell r="AF367">
            <v>292128</v>
          </cell>
          <cell r="AG367">
            <v>44378</v>
          </cell>
          <cell r="AH367">
            <v>44381</v>
          </cell>
          <cell r="AI367">
            <v>1898833</v>
          </cell>
          <cell r="AJ367">
            <v>44382</v>
          </cell>
          <cell r="AK367">
            <v>44408</v>
          </cell>
          <cell r="AL367">
            <v>2190961</v>
          </cell>
          <cell r="AM367">
            <v>44409</v>
          </cell>
          <cell r="AN367">
            <v>44439</v>
          </cell>
          <cell r="AO367">
            <v>1387609</v>
          </cell>
          <cell r="AP367">
            <v>44440</v>
          </cell>
          <cell r="AQ367">
            <v>44458</v>
          </cell>
          <cell r="AR367">
            <v>0</v>
          </cell>
          <cell r="AS367">
            <v>0</v>
          </cell>
          <cell r="AT367">
            <v>0</v>
          </cell>
          <cell r="AU367">
            <v>0</v>
          </cell>
          <cell r="AV367">
            <v>0</v>
          </cell>
          <cell r="AW367" t="str">
            <v>Vicerrectoría de Recursos Universitarios</v>
          </cell>
          <cell r="AX367" t="str">
            <v>JHOAN ALEXANDER NOVOA MOSQUERA</v>
          </cell>
          <cell r="AY367" t="str">
            <v>Vicerrector Universitario</v>
          </cell>
          <cell r="AZ367">
            <v>15</v>
          </cell>
          <cell r="BA367">
            <v>44208</v>
          </cell>
          <cell r="BB367">
            <v>839008900</v>
          </cell>
          <cell r="BC367">
            <v>18</v>
          </cell>
          <cell r="BD367">
            <v>44208</v>
          </cell>
          <cell r="BE367">
            <v>12634542</v>
          </cell>
          <cell r="BF367" t="str">
            <v xml:space="preserve">NOTIFICADO </v>
          </cell>
          <cell r="BG367">
            <v>44382</v>
          </cell>
          <cell r="BH367">
            <v>44458</v>
          </cell>
          <cell r="BI367" t="str">
            <v>Dos (02) meses y quince (15) días calendario</v>
          </cell>
          <cell r="BJ367">
            <v>5477403</v>
          </cell>
          <cell r="BK367" t="str">
            <v>DE ACUERDO A LA SOLICITUD REALIZADA POR EL SUPERVISOR DEL CONTRATO, SE GENERA LA PRORROGA Y ADICIÓN DEL MISMO; TENIENDO EN CUENTA LAS RAZONES DESCRITAS EN DICHA SOLICITUD.</v>
          </cell>
          <cell r="BL367">
            <v>1044</v>
          </cell>
          <cell r="BM367">
            <v>44379.393530092595</v>
          </cell>
          <cell r="BN367">
            <v>800949374</v>
          </cell>
          <cell r="BO367">
            <v>2948</v>
          </cell>
          <cell r="BP367">
            <v>44379</v>
          </cell>
          <cell r="BQ367">
            <v>5477403</v>
          </cell>
          <cell r="BR367">
            <v>1123115650.0999999</v>
          </cell>
          <cell r="BS367">
            <v>44208</v>
          </cell>
          <cell r="BT367">
            <v>583</v>
          </cell>
          <cell r="BU367" t="str">
            <v>400</v>
          </cell>
          <cell r="BV367">
            <v>44379</v>
          </cell>
          <cell r="BW367">
            <v>583</v>
          </cell>
          <cell r="BX367" t="str">
            <v>400</v>
          </cell>
          <cell r="BY367">
            <v>0</v>
          </cell>
          <cell r="BZ367">
            <v>0</v>
          </cell>
          <cell r="CA367">
            <v>0</v>
          </cell>
          <cell r="CB367">
            <v>8299</v>
          </cell>
          <cell r="CC367" t="str">
            <v>M6</v>
          </cell>
        </row>
        <row r="368">
          <cell r="B368" t="str">
            <v>12277 DE 2021</v>
          </cell>
          <cell r="C368">
            <v>1121899808</v>
          </cell>
          <cell r="D368" t="str">
            <v>WENDY KATHERINE URREA GONZALEZ</v>
          </cell>
          <cell r="E368" t="str">
            <v>Contrato de Prestación de Servicios Profesionales</v>
          </cell>
          <cell r="F368" t="str">
            <v>EL CONTRATISTA SE COMPROMETE CON LA UNIVERSIDAD DE LOS LLANOS A PRESTAR LOS SERVICIOS COMO PROFESIONAL ESPECIALIZADO EN FORMA EFICIENTE Y EFICAZ APOYANDO EL FORTALECIMIENTO DE LOS DIFERENTES PROCESOS DE GESTIÓN ADMINISTRATIVA Y DE CALIDAD  EN LA VICERRECTORÍA DE RECURSOS UNIVERSITARIOS.</v>
          </cell>
          <cell r="G368">
            <v>44208</v>
          </cell>
          <cell r="H368">
            <v>18320089</v>
          </cell>
          <cell r="I368" t="str">
            <v>Cinco (05) meses y veintitrés (23) días calendario</v>
          </cell>
          <cell r="J368">
            <v>44208</v>
          </cell>
          <cell r="K368">
            <v>44381</v>
          </cell>
          <cell r="L368" t="str">
            <v>NO APLICA</v>
          </cell>
          <cell r="M368">
            <v>10</v>
          </cell>
          <cell r="N368">
            <v>2012033</v>
          </cell>
          <cell r="O368">
            <v>44208</v>
          </cell>
          <cell r="P368">
            <v>44227</v>
          </cell>
          <cell r="Q368">
            <v>3176894</v>
          </cell>
          <cell r="R368">
            <v>44228</v>
          </cell>
          <cell r="S368">
            <v>44255</v>
          </cell>
          <cell r="T368">
            <v>3176894</v>
          </cell>
          <cell r="U368">
            <v>44256</v>
          </cell>
          <cell r="V368">
            <v>44286</v>
          </cell>
          <cell r="W368">
            <v>3176894</v>
          </cell>
          <cell r="X368">
            <v>44287</v>
          </cell>
          <cell r="Y368">
            <v>44316</v>
          </cell>
          <cell r="Z368">
            <v>3176894</v>
          </cell>
          <cell r="AA368">
            <v>44317</v>
          </cell>
          <cell r="AB368">
            <v>44347</v>
          </cell>
          <cell r="AC368">
            <v>3176894</v>
          </cell>
          <cell r="AD368">
            <v>44348</v>
          </cell>
          <cell r="AE368">
            <v>44377</v>
          </cell>
          <cell r="AF368">
            <v>423586</v>
          </cell>
          <cell r="AG368">
            <v>44378</v>
          </cell>
          <cell r="AH368">
            <v>44381</v>
          </cell>
          <cell r="AI368">
            <v>2753308</v>
          </cell>
          <cell r="AJ368">
            <v>44382</v>
          </cell>
          <cell r="AK368">
            <v>44408</v>
          </cell>
          <cell r="AL368">
            <v>3176894</v>
          </cell>
          <cell r="AM368">
            <v>44409</v>
          </cell>
          <cell r="AN368">
            <v>44439</v>
          </cell>
          <cell r="AO368">
            <v>2012033</v>
          </cell>
          <cell r="AP368">
            <v>44440</v>
          </cell>
          <cell r="AQ368">
            <v>44458</v>
          </cell>
          <cell r="AR368">
            <v>0</v>
          </cell>
          <cell r="AS368">
            <v>0</v>
          </cell>
          <cell r="AT368">
            <v>0</v>
          </cell>
          <cell r="AU368">
            <v>0</v>
          </cell>
          <cell r="AV368">
            <v>0</v>
          </cell>
          <cell r="AW368" t="str">
            <v>Vicerrectoría de Recursos Universitarios</v>
          </cell>
          <cell r="AX368" t="str">
            <v>JHOAN ALEXANDER NOVOA MOSQUERA</v>
          </cell>
          <cell r="AY368" t="str">
            <v>Vicerrector Universitario</v>
          </cell>
          <cell r="AZ368">
            <v>15</v>
          </cell>
          <cell r="BA368">
            <v>44208</v>
          </cell>
          <cell r="BB368">
            <v>839008900</v>
          </cell>
          <cell r="BC368">
            <v>19</v>
          </cell>
          <cell r="BD368">
            <v>44208</v>
          </cell>
          <cell r="BE368">
            <v>18320089</v>
          </cell>
          <cell r="BF368" t="str">
            <v xml:space="preserve">NOTIFICADO </v>
          </cell>
          <cell r="BG368">
            <v>44382</v>
          </cell>
          <cell r="BH368">
            <v>44458</v>
          </cell>
          <cell r="BI368" t="str">
            <v>Dos (02) meses y quince (15) días calendario</v>
          </cell>
          <cell r="BJ368">
            <v>7942235</v>
          </cell>
          <cell r="BK368" t="str">
            <v>DE ACUERDO A LA SOLICITUD REALIZADA POR EL SUPERVISOR DEL CONTRATO, SE GENERA LA PRORROGA Y ADICIÓN DEL MISMO; TENIENDO EN CUENTA LAS RAZONES DESCRITAS EN DICHA SOLICITUD.</v>
          </cell>
          <cell r="BL368">
            <v>1044</v>
          </cell>
          <cell r="BM368">
            <v>44379.393530092595</v>
          </cell>
          <cell r="BN368">
            <v>800949374</v>
          </cell>
          <cell r="BO368">
            <v>2944</v>
          </cell>
          <cell r="BP368">
            <v>44379</v>
          </cell>
          <cell r="BQ368">
            <v>7942235</v>
          </cell>
          <cell r="BR368">
            <v>1121899808</v>
          </cell>
          <cell r="BS368">
            <v>44208</v>
          </cell>
          <cell r="BT368">
            <v>583</v>
          </cell>
          <cell r="BU368" t="str">
            <v>400</v>
          </cell>
          <cell r="BV368">
            <v>44379</v>
          </cell>
          <cell r="BW368">
            <v>583</v>
          </cell>
          <cell r="BX368" t="str">
            <v>400</v>
          </cell>
          <cell r="BY368">
            <v>0</v>
          </cell>
          <cell r="BZ368">
            <v>0</v>
          </cell>
          <cell r="CA368">
            <v>0</v>
          </cell>
          <cell r="CB368">
            <v>8299</v>
          </cell>
          <cell r="CC368" t="str">
            <v>M6</v>
          </cell>
        </row>
        <row r="369">
          <cell r="B369" t="str">
            <v>12278 DE 2021</v>
          </cell>
          <cell r="C369">
            <v>1117490544</v>
          </cell>
          <cell r="D369" t="str">
            <v xml:space="preserve">CRISTIAN ANDRES LARA ZAPATA </v>
          </cell>
          <cell r="E369" t="str">
            <v>Contrato de Prestación de Servicios Profesionales</v>
          </cell>
          <cell r="F369" t="str">
            <v>EL CONTRATISTA SE COMPROMETE CON LA UNIVERSIDAD DE LOS LLANOS A PRESTAR LOS SERVICIOS PROFESIONALES COMO ARQUITECTO EN FORMA EFICIENTE Y EFICAZ APOYANDO EL FORTALECIMIENTO DE LOS DIFERENTES PROCESOS CONTRACTUALES EN LA VICERRECTORÍA DE RECURSOS UNIVERSITARIOS.</v>
          </cell>
          <cell r="G369">
            <v>44208</v>
          </cell>
          <cell r="H369">
            <v>17688362</v>
          </cell>
          <cell r="I369" t="str">
            <v>Cinco (05) meses y veintitrés (23) días calendario</v>
          </cell>
          <cell r="J369">
            <v>44208</v>
          </cell>
          <cell r="K369">
            <v>44381</v>
          </cell>
          <cell r="L369" t="str">
            <v>NO APLICA</v>
          </cell>
          <cell r="M369">
            <v>10</v>
          </cell>
          <cell r="N369">
            <v>1942652</v>
          </cell>
          <cell r="O369">
            <v>44208</v>
          </cell>
          <cell r="P369">
            <v>44227</v>
          </cell>
          <cell r="Q369">
            <v>3067346</v>
          </cell>
          <cell r="R369">
            <v>44228</v>
          </cell>
          <cell r="S369">
            <v>44255</v>
          </cell>
          <cell r="T369">
            <v>3067346</v>
          </cell>
          <cell r="U369">
            <v>44256</v>
          </cell>
          <cell r="V369">
            <v>44286</v>
          </cell>
          <cell r="W369">
            <v>3067346</v>
          </cell>
          <cell r="X369">
            <v>44287</v>
          </cell>
          <cell r="Y369">
            <v>44316</v>
          </cell>
          <cell r="Z369">
            <v>3067346</v>
          </cell>
          <cell r="AA369">
            <v>44317</v>
          </cell>
          <cell r="AB369">
            <v>44347</v>
          </cell>
          <cell r="AC369">
            <v>3067346</v>
          </cell>
          <cell r="AD369">
            <v>44348</v>
          </cell>
          <cell r="AE369">
            <v>44377</v>
          </cell>
          <cell r="AF369">
            <v>408980</v>
          </cell>
          <cell r="AG369">
            <v>44378</v>
          </cell>
          <cell r="AH369">
            <v>44381</v>
          </cell>
          <cell r="AI369">
            <v>2658367</v>
          </cell>
          <cell r="AJ369">
            <v>44382</v>
          </cell>
          <cell r="AK369">
            <v>44408</v>
          </cell>
          <cell r="AL369">
            <v>3067346</v>
          </cell>
          <cell r="AM369">
            <v>44409</v>
          </cell>
          <cell r="AN369">
            <v>44439</v>
          </cell>
          <cell r="AO369">
            <v>1942652</v>
          </cell>
          <cell r="AP369">
            <v>44440</v>
          </cell>
          <cell r="AQ369">
            <v>44458</v>
          </cell>
          <cell r="AR369">
            <v>0</v>
          </cell>
          <cell r="AS369">
            <v>0</v>
          </cell>
          <cell r="AT369">
            <v>0</v>
          </cell>
          <cell r="AU369">
            <v>0</v>
          </cell>
          <cell r="AV369">
            <v>0</v>
          </cell>
          <cell r="AW369" t="str">
            <v>Vicerrectoría de Recursos Universitarios</v>
          </cell>
          <cell r="AX369" t="str">
            <v>JHOAN ALEXANDER NOVOA MOSQUERA</v>
          </cell>
          <cell r="AY369" t="str">
            <v>Vicerrector Universitario</v>
          </cell>
          <cell r="AZ369">
            <v>15</v>
          </cell>
          <cell r="BA369">
            <v>44208</v>
          </cell>
          <cell r="BB369">
            <v>839008900</v>
          </cell>
          <cell r="BC369">
            <v>20</v>
          </cell>
          <cell r="BD369">
            <v>44208</v>
          </cell>
          <cell r="BE369">
            <v>17688362</v>
          </cell>
          <cell r="BF369" t="str">
            <v xml:space="preserve">NOTIFICADO </v>
          </cell>
          <cell r="BG369">
            <v>44382</v>
          </cell>
          <cell r="BH369">
            <v>44458</v>
          </cell>
          <cell r="BI369" t="str">
            <v>Dos (02) meses y quince (15) días calendario</v>
          </cell>
          <cell r="BJ369">
            <v>7668365</v>
          </cell>
          <cell r="BK369" t="str">
            <v>DE ACUERDO A LA SOLICITUD REALIZADA POR EL SUPERVISOR DEL CONTRATO, SE GENERA LA PRORROGA Y ADICIÓN DEL MISMO; TENIENDO EN CUENTA LAS RAZONES DESCRITAS EN DICHA SOLICITUD.</v>
          </cell>
          <cell r="BL369">
            <v>1044</v>
          </cell>
          <cell r="BM369">
            <v>44379.393530092595</v>
          </cell>
          <cell r="BN369">
            <v>800949374</v>
          </cell>
          <cell r="BO369">
            <v>2946</v>
          </cell>
          <cell r="BP369">
            <v>44379</v>
          </cell>
          <cell r="BQ369">
            <v>7668365</v>
          </cell>
          <cell r="BR369">
            <v>1117490544.0999999</v>
          </cell>
          <cell r="BS369">
            <v>44208</v>
          </cell>
          <cell r="BT369">
            <v>583</v>
          </cell>
          <cell r="BU369" t="str">
            <v>400</v>
          </cell>
          <cell r="BV369">
            <v>44379</v>
          </cell>
          <cell r="BW369">
            <v>583</v>
          </cell>
          <cell r="BX369" t="str">
            <v>400</v>
          </cell>
          <cell r="BY369">
            <v>0</v>
          </cell>
          <cell r="BZ369">
            <v>0</v>
          </cell>
          <cell r="CA369">
            <v>0</v>
          </cell>
          <cell r="CB369">
            <v>7110</v>
          </cell>
          <cell r="CC369" t="str">
            <v>M5</v>
          </cell>
        </row>
        <row r="370">
          <cell r="B370" t="str">
            <v>12279 DE 2021</v>
          </cell>
          <cell r="C370">
            <v>1120352925</v>
          </cell>
          <cell r="D370" t="str">
            <v>CAMILO ANDRES LOAIZA GARCIA</v>
          </cell>
          <cell r="E370" t="str">
            <v>Contrato de Prestación de Servicios Profesionales</v>
          </cell>
          <cell r="F370" t="str">
            <v>EL CONTRATISTA SE COMPROMETE CON LA UNIVERSIDAD DE LOS LLANOS A PRESTAR LOS SERVICIOS COMO PROFESIONAL EN FORMA EFICIENTE Y EFICAZ APOYANDO EL FORTALECIMIENTO DE LOS DIFERENTES PROCESOS ADMINISTRATIVOS Y JURÍDICOS EN LA VICERRECTORÍA DE RECURSOS UNIVERSITARIOS.</v>
          </cell>
          <cell r="G370">
            <v>44208</v>
          </cell>
          <cell r="H370">
            <v>17688361</v>
          </cell>
          <cell r="I370" t="str">
            <v>Cinco (05) meses y veintitrés (23) días calendario</v>
          </cell>
          <cell r="J370">
            <v>44208</v>
          </cell>
          <cell r="K370">
            <v>44381</v>
          </cell>
          <cell r="L370" t="str">
            <v>NO APLICA</v>
          </cell>
          <cell r="M370">
            <v>10</v>
          </cell>
          <cell r="N370">
            <v>1942651</v>
          </cell>
          <cell r="O370">
            <v>44208</v>
          </cell>
          <cell r="P370">
            <v>44227</v>
          </cell>
          <cell r="Q370">
            <v>3067346</v>
          </cell>
          <cell r="R370">
            <v>44228</v>
          </cell>
          <cell r="S370">
            <v>44255</v>
          </cell>
          <cell r="T370">
            <v>3067346</v>
          </cell>
          <cell r="U370">
            <v>44256</v>
          </cell>
          <cell r="V370">
            <v>44286</v>
          </cell>
          <cell r="W370">
            <v>3067346</v>
          </cell>
          <cell r="X370">
            <v>44287</v>
          </cell>
          <cell r="Y370">
            <v>44316</v>
          </cell>
          <cell r="Z370">
            <v>3067346</v>
          </cell>
          <cell r="AA370">
            <v>44317</v>
          </cell>
          <cell r="AB370">
            <v>44347</v>
          </cell>
          <cell r="AC370">
            <v>3067346</v>
          </cell>
          <cell r="AD370">
            <v>44348</v>
          </cell>
          <cell r="AE370">
            <v>44377</v>
          </cell>
          <cell r="AF370">
            <v>408980</v>
          </cell>
          <cell r="AG370">
            <v>44378</v>
          </cell>
          <cell r="AH370">
            <v>44381</v>
          </cell>
          <cell r="AI370">
            <v>2658367</v>
          </cell>
          <cell r="AJ370">
            <v>44382</v>
          </cell>
          <cell r="AK370">
            <v>44408</v>
          </cell>
          <cell r="AL370">
            <v>3067346</v>
          </cell>
          <cell r="AM370">
            <v>44409</v>
          </cell>
          <cell r="AN370">
            <v>44439</v>
          </cell>
          <cell r="AO370">
            <v>1942652</v>
          </cell>
          <cell r="AP370">
            <v>44440</v>
          </cell>
          <cell r="AQ370">
            <v>44458</v>
          </cell>
          <cell r="AR370">
            <v>0</v>
          </cell>
          <cell r="AS370">
            <v>0</v>
          </cell>
          <cell r="AT370">
            <v>0</v>
          </cell>
          <cell r="AU370">
            <v>0</v>
          </cell>
          <cell r="AV370">
            <v>0</v>
          </cell>
          <cell r="AW370" t="str">
            <v>Vicerrectoría de Recursos Universitarios</v>
          </cell>
          <cell r="AX370" t="str">
            <v>JHOAN ALEXANDER NOVOA MOSQUERA</v>
          </cell>
          <cell r="AY370" t="str">
            <v>Vicerrector Universitario</v>
          </cell>
          <cell r="AZ370">
            <v>15</v>
          </cell>
          <cell r="BA370">
            <v>44208</v>
          </cell>
          <cell r="BB370">
            <v>839008900</v>
          </cell>
          <cell r="BC370">
            <v>21</v>
          </cell>
          <cell r="BD370">
            <v>44208</v>
          </cell>
          <cell r="BE370">
            <v>17688361</v>
          </cell>
          <cell r="BF370" t="str">
            <v xml:space="preserve">NOTIFICADO </v>
          </cell>
          <cell r="BG370">
            <v>44382</v>
          </cell>
          <cell r="BH370">
            <v>44458</v>
          </cell>
          <cell r="BI370" t="str">
            <v>Dos (02) meses y quince (15) días calendario</v>
          </cell>
          <cell r="BJ370">
            <v>7668365</v>
          </cell>
          <cell r="BK370" t="str">
            <v>DE ACUERDO A LA SOLICITUD REALIZADA POR EL SUPERVISOR DEL CONTRATO, SE GENERA LA PRORROGA Y ADICIÓN DEL MISMO; TENIENDO EN CUENTA LAS RAZONES DESCRITAS EN DICHA SOLICITUD.</v>
          </cell>
          <cell r="BL370">
            <v>1044</v>
          </cell>
          <cell r="BM370">
            <v>44379.393530092595</v>
          </cell>
          <cell r="BN370">
            <v>800949374</v>
          </cell>
          <cell r="BO370">
            <v>2947</v>
          </cell>
          <cell r="BP370">
            <v>44379</v>
          </cell>
          <cell r="BQ370">
            <v>7668365</v>
          </cell>
          <cell r="BR370">
            <v>1120352925</v>
          </cell>
          <cell r="BS370">
            <v>44208</v>
          </cell>
          <cell r="BT370">
            <v>583</v>
          </cell>
          <cell r="BU370" t="str">
            <v>400</v>
          </cell>
          <cell r="BV370">
            <v>44379</v>
          </cell>
          <cell r="BW370">
            <v>583</v>
          </cell>
          <cell r="BX370" t="str">
            <v>400</v>
          </cell>
          <cell r="BY370">
            <v>0</v>
          </cell>
          <cell r="BZ370">
            <v>0</v>
          </cell>
          <cell r="CA370">
            <v>0</v>
          </cell>
          <cell r="CB370">
            <v>8299</v>
          </cell>
          <cell r="CC370" t="str">
            <v>M6</v>
          </cell>
        </row>
        <row r="371">
          <cell r="B371" t="str">
            <v>12280 DE 2021</v>
          </cell>
          <cell r="C371">
            <v>86085816</v>
          </cell>
          <cell r="D371" t="str">
            <v>JOSE OSVEN TORRES GACHARNA</v>
          </cell>
          <cell r="E371" t="str">
            <v>Contrato de Prestación de Servicios</v>
          </cell>
          <cell r="F371" t="str">
            <v>EL CONTRATISTA SE COMPROMETE CON LA UNIVERSIDAD A PRESTAR LOS SERVICIOS EN FORMA EFICIENTE Y EFICAZ APOYANDO EL FORTALECIMIENTO DE LOS DIFERENTES PROCESOS DE SERVICIOS GENERALES DE LA UNIVERSIDAD DE LOS LLANOS.</v>
          </cell>
          <cell r="G371">
            <v>44208</v>
          </cell>
          <cell r="H371">
            <v>10739361</v>
          </cell>
          <cell r="I371" t="str">
            <v>Cinco (05) meses y veintitrés (23) días calendario</v>
          </cell>
          <cell r="J371">
            <v>44208</v>
          </cell>
          <cell r="K371">
            <v>44381</v>
          </cell>
          <cell r="L371" t="str">
            <v>NO APLICA</v>
          </cell>
          <cell r="M371">
            <v>10</v>
          </cell>
          <cell r="N371">
            <v>1179467</v>
          </cell>
          <cell r="O371">
            <v>44208</v>
          </cell>
          <cell r="P371">
            <v>44227</v>
          </cell>
          <cell r="Q371">
            <v>1862317</v>
          </cell>
          <cell r="R371">
            <v>44228</v>
          </cell>
          <cell r="S371">
            <v>44255</v>
          </cell>
          <cell r="T371">
            <v>1862317</v>
          </cell>
          <cell r="U371">
            <v>44256</v>
          </cell>
          <cell r="V371">
            <v>44286</v>
          </cell>
          <cell r="W371">
            <v>1862317</v>
          </cell>
          <cell r="X371">
            <v>44287</v>
          </cell>
          <cell r="Y371">
            <v>44316</v>
          </cell>
          <cell r="Z371">
            <v>1862317</v>
          </cell>
          <cell r="AA371">
            <v>44317</v>
          </cell>
          <cell r="AB371">
            <v>44347</v>
          </cell>
          <cell r="AC371">
            <v>1862317</v>
          </cell>
          <cell r="AD371">
            <v>44348</v>
          </cell>
          <cell r="AE371">
            <v>44377</v>
          </cell>
          <cell r="AF371">
            <v>248309</v>
          </cell>
          <cell r="AG371">
            <v>44378</v>
          </cell>
          <cell r="AH371">
            <v>44381</v>
          </cell>
          <cell r="AI371">
            <v>1614008</v>
          </cell>
          <cell r="AJ371">
            <v>44382</v>
          </cell>
          <cell r="AK371">
            <v>44408</v>
          </cell>
          <cell r="AL371">
            <v>1862317</v>
          </cell>
          <cell r="AM371">
            <v>44409</v>
          </cell>
          <cell r="AN371">
            <v>44439</v>
          </cell>
          <cell r="AO371">
            <v>1179468</v>
          </cell>
          <cell r="AP371">
            <v>44440</v>
          </cell>
          <cell r="AQ371">
            <v>44458</v>
          </cell>
          <cell r="AR371">
            <v>0</v>
          </cell>
          <cell r="AS371">
            <v>0</v>
          </cell>
          <cell r="AT371">
            <v>0</v>
          </cell>
          <cell r="AU371">
            <v>0</v>
          </cell>
          <cell r="AV371">
            <v>0</v>
          </cell>
          <cell r="AW371" t="str">
            <v>Vicerrectoría de Recursos Universitarios</v>
          </cell>
          <cell r="AX371" t="str">
            <v>JAIME OSCAR GUTIÉRREZ TAMAYO</v>
          </cell>
          <cell r="AY371" t="str">
            <v>Profesional Especializado</v>
          </cell>
          <cell r="AZ371">
            <v>15</v>
          </cell>
          <cell r="BA371">
            <v>44208</v>
          </cell>
          <cell r="BB371">
            <v>839008900</v>
          </cell>
          <cell r="BC371">
            <v>22</v>
          </cell>
          <cell r="BD371">
            <v>44208</v>
          </cell>
          <cell r="BE371">
            <v>10739361</v>
          </cell>
          <cell r="BF371" t="str">
            <v xml:space="preserve">NOTIFICADO </v>
          </cell>
          <cell r="BG371">
            <v>44382</v>
          </cell>
          <cell r="BH371">
            <v>44458</v>
          </cell>
          <cell r="BI371" t="str">
            <v>Dos (02) meses y quince (15) días calendario</v>
          </cell>
          <cell r="BJ371">
            <v>4655793</v>
          </cell>
          <cell r="BK371" t="str">
            <v>DE ACUERDO A LA SOLICITUD REALIZADA POR EL SUPERVISOR DEL CONTRATO, SE GENERA LA PRORROGA Y ADICIÓN DEL MISMO; TENIENDO EN CUENTA LAS RAZONES DESCRITAS EN DICHA SOLICITUD.</v>
          </cell>
          <cell r="BL371">
            <v>1044</v>
          </cell>
          <cell r="BM371">
            <v>44379.393530092595</v>
          </cell>
          <cell r="BN371">
            <v>800949374</v>
          </cell>
          <cell r="BO371">
            <v>2926</v>
          </cell>
          <cell r="BP371">
            <v>44379</v>
          </cell>
          <cell r="BQ371">
            <v>4655793</v>
          </cell>
          <cell r="BR371">
            <v>86085816</v>
          </cell>
          <cell r="BS371">
            <v>44208</v>
          </cell>
          <cell r="BT371">
            <v>583</v>
          </cell>
          <cell r="BU371" t="str">
            <v>423</v>
          </cell>
          <cell r="BV371">
            <v>44379</v>
          </cell>
          <cell r="BW371">
            <v>583</v>
          </cell>
          <cell r="BX371" t="str">
            <v>423</v>
          </cell>
          <cell r="BY371">
            <v>0</v>
          </cell>
          <cell r="BZ371">
            <v>0</v>
          </cell>
          <cell r="CA371">
            <v>0</v>
          </cell>
          <cell r="CB371">
            <v>8299</v>
          </cell>
          <cell r="CC371" t="str">
            <v>M6</v>
          </cell>
        </row>
        <row r="372">
          <cell r="B372" t="str">
            <v>12281 DE 2021</v>
          </cell>
          <cell r="C372">
            <v>86048717</v>
          </cell>
          <cell r="D372" t="str">
            <v xml:space="preserve">NELSON MARTINEZ VANEGAS </v>
          </cell>
          <cell r="E372" t="str">
            <v>Contrato de Prestación de Servicios</v>
          </cell>
          <cell r="F372" t="str">
            <v>EL CONTRATISTA SE COMPROMETE CON LA UNIVERSIDAD A PRESTAR LOS SERVICIOS EN FORMA EFICIENTE Y EFICAZ APOYANDO EL FORTALECIMIENTO DE LOS DIFERENTES PROCESOS DE SERVICIOS GENERALES DE LA UNIVERSIDAD DE LOS LLANOS.</v>
          </cell>
          <cell r="G372">
            <v>44208</v>
          </cell>
          <cell r="H372">
            <v>8528318</v>
          </cell>
          <cell r="I372" t="str">
            <v>Cinco (05) meses y veintitrés (23) días calendario</v>
          </cell>
          <cell r="J372">
            <v>44208</v>
          </cell>
          <cell r="K372">
            <v>44381</v>
          </cell>
          <cell r="L372" t="str">
            <v>NO APLICA</v>
          </cell>
          <cell r="M372">
            <v>10</v>
          </cell>
          <cell r="N372">
            <v>936636</v>
          </cell>
          <cell r="O372">
            <v>44208</v>
          </cell>
          <cell r="P372">
            <v>44227</v>
          </cell>
          <cell r="Q372">
            <v>1478899</v>
          </cell>
          <cell r="R372">
            <v>44228</v>
          </cell>
          <cell r="S372">
            <v>44255</v>
          </cell>
          <cell r="T372">
            <v>1478899</v>
          </cell>
          <cell r="U372">
            <v>44256</v>
          </cell>
          <cell r="V372">
            <v>44286</v>
          </cell>
          <cell r="W372">
            <v>1478899</v>
          </cell>
          <cell r="X372">
            <v>44287</v>
          </cell>
          <cell r="Y372">
            <v>44316</v>
          </cell>
          <cell r="Z372">
            <v>1478899</v>
          </cell>
          <cell r="AA372">
            <v>44317</v>
          </cell>
          <cell r="AB372">
            <v>44347</v>
          </cell>
          <cell r="AC372">
            <v>1478899</v>
          </cell>
          <cell r="AD372">
            <v>44348</v>
          </cell>
          <cell r="AE372">
            <v>44377</v>
          </cell>
          <cell r="AF372">
            <v>197187</v>
          </cell>
          <cell r="AG372">
            <v>44378</v>
          </cell>
          <cell r="AH372">
            <v>44381</v>
          </cell>
          <cell r="AI372">
            <v>1281712</v>
          </cell>
          <cell r="AJ372">
            <v>44382</v>
          </cell>
          <cell r="AK372">
            <v>44408</v>
          </cell>
          <cell r="AL372">
            <v>1478899</v>
          </cell>
          <cell r="AM372">
            <v>44409</v>
          </cell>
          <cell r="AN372">
            <v>44439</v>
          </cell>
          <cell r="AO372">
            <v>936637</v>
          </cell>
          <cell r="AP372">
            <v>44440</v>
          </cell>
          <cell r="AQ372">
            <v>44458</v>
          </cell>
          <cell r="AR372">
            <v>0</v>
          </cell>
          <cell r="AS372">
            <v>0</v>
          </cell>
          <cell r="AT372">
            <v>0</v>
          </cell>
          <cell r="AU372">
            <v>0</v>
          </cell>
          <cell r="AV372">
            <v>0</v>
          </cell>
          <cell r="AW372" t="str">
            <v>Vicerrectoría de Recursos Universitarios</v>
          </cell>
          <cell r="AX372" t="str">
            <v>JAIME OSCAR GUTIÉRREZ TAMAYO</v>
          </cell>
          <cell r="AY372" t="str">
            <v>Profesional Especializado</v>
          </cell>
          <cell r="AZ372">
            <v>15</v>
          </cell>
          <cell r="BA372">
            <v>44208</v>
          </cell>
          <cell r="BB372">
            <v>839008900</v>
          </cell>
          <cell r="BC372">
            <v>23</v>
          </cell>
          <cell r="BD372">
            <v>44208</v>
          </cell>
          <cell r="BE372">
            <v>8528318</v>
          </cell>
          <cell r="BF372" t="str">
            <v xml:space="preserve">NOTIFICADO </v>
          </cell>
          <cell r="BG372">
            <v>44382</v>
          </cell>
          <cell r="BH372">
            <v>44458</v>
          </cell>
          <cell r="BI372" t="str">
            <v>Dos (02) meses y quince (15) días calendario</v>
          </cell>
          <cell r="BJ372">
            <v>3697248</v>
          </cell>
          <cell r="BK372" t="str">
            <v>DE ACUERDO A LA SOLICITUD REALIZADA POR EL SUPERVISOR DEL CONTRATO, SE GENERA LA PRORROGA Y ADICIÓN DEL MISMO; TENIENDO EN CUENTA LAS RAZONES DESCRITAS EN DICHA SOLICITUD.</v>
          </cell>
          <cell r="BL372">
            <v>1044</v>
          </cell>
          <cell r="BM372">
            <v>44379.393530092595</v>
          </cell>
          <cell r="BN372">
            <v>800949374</v>
          </cell>
          <cell r="BO372">
            <v>2920</v>
          </cell>
          <cell r="BP372">
            <v>44379</v>
          </cell>
          <cell r="BQ372">
            <v>3697248</v>
          </cell>
          <cell r="BR372">
            <v>86048717.200000003</v>
          </cell>
          <cell r="BS372">
            <v>44208</v>
          </cell>
          <cell r="BT372">
            <v>583</v>
          </cell>
          <cell r="BU372" t="str">
            <v>423</v>
          </cell>
          <cell r="BV372">
            <v>44379</v>
          </cell>
          <cell r="BW372">
            <v>583</v>
          </cell>
          <cell r="BX372" t="str">
            <v>423</v>
          </cell>
          <cell r="BY372">
            <v>0</v>
          </cell>
          <cell r="BZ372">
            <v>0</v>
          </cell>
          <cell r="CA372">
            <v>0</v>
          </cell>
          <cell r="CB372">
            <v>8299</v>
          </cell>
          <cell r="CC372" t="str">
            <v>M6</v>
          </cell>
        </row>
        <row r="373">
          <cell r="B373" t="str">
            <v>12282 DE 2021</v>
          </cell>
          <cell r="C373">
            <v>86053801</v>
          </cell>
          <cell r="D373" t="str">
            <v>LUIS GIOVANI SALAMANCA SALAMANCA</v>
          </cell>
          <cell r="E373" t="str">
            <v>Contrato de Prestación de Servicios</v>
          </cell>
          <cell r="F373" t="str">
            <v>EL CONTRATISTA SE COMPROMETE CON LA UNIVERSIDAD A PRESTAR LOS SERVICIOS COMO TÉCNICO EN FORMA EFICIENTE Y EFICAZ APOYANDO EL FORTALECIMIENTO DE LOS DIFERENTES PROCESOS ADMINISTRATIVOS DE SERVICIOS GENERALES DE LA UNIVERSIDAD DE LOS LLANOS.</v>
          </cell>
          <cell r="G373">
            <v>44208</v>
          </cell>
          <cell r="H373">
            <v>12002815</v>
          </cell>
          <cell r="I373" t="str">
            <v>Cinco (05) meses y veintitrés (23) días calendario</v>
          </cell>
          <cell r="J373">
            <v>44208</v>
          </cell>
          <cell r="K373">
            <v>44381</v>
          </cell>
          <cell r="L373" t="str">
            <v>NO APLICA</v>
          </cell>
          <cell r="M373">
            <v>10</v>
          </cell>
          <cell r="N373">
            <v>1318228</v>
          </cell>
          <cell r="O373">
            <v>44208</v>
          </cell>
          <cell r="P373">
            <v>44227</v>
          </cell>
          <cell r="Q373">
            <v>2081413</v>
          </cell>
          <cell r="R373">
            <v>44228</v>
          </cell>
          <cell r="S373">
            <v>44255</v>
          </cell>
          <cell r="T373">
            <v>2081413</v>
          </cell>
          <cell r="U373">
            <v>44256</v>
          </cell>
          <cell r="V373">
            <v>44286</v>
          </cell>
          <cell r="W373">
            <v>2081413</v>
          </cell>
          <cell r="X373">
            <v>44287</v>
          </cell>
          <cell r="Y373">
            <v>44316</v>
          </cell>
          <cell r="Z373">
            <v>2081413</v>
          </cell>
          <cell r="AA373">
            <v>44317</v>
          </cell>
          <cell r="AB373">
            <v>44347</v>
          </cell>
          <cell r="AC373">
            <v>2081413</v>
          </cell>
          <cell r="AD373">
            <v>44348</v>
          </cell>
          <cell r="AE373">
            <v>44377</v>
          </cell>
          <cell r="AF373">
            <v>277522</v>
          </cell>
          <cell r="AG373">
            <v>44378</v>
          </cell>
          <cell r="AH373">
            <v>44381</v>
          </cell>
          <cell r="AI373">
            <v>1803891</v>
          </cell>
          <cell r="AJ373">
            <v>44382</v>
          </cell>
          <cell r="AK373">
            <v>44408</v>
          </cell>
          <cell r="AL373">
            <v>2081413</v>
          </cell>
          <cell r="AM373">
            <v>44409</v>
          </cell>
          <cell r="AN373">
            <v>44439</v>
          </cell>
          <cell r="AO373">
            <v>1318229</v>
          </cell>
          <cell r="AP373">
            <v>44440</v>
          </cell>
          <cell r="AQ373">
            <v>44458</v>
          </cell>
          <cell r="AR373">
            <v>0</v>
          </cell>
          <cell r="AS373">
            <v>0</v>
          </cell>
          <cell r="AT373">
            <v>0</v>
          </cell>
          <cell r="AU373">
            <v>0</v>
          </cell>
          <cell r="AV373">
            <v>0</v>
          </cell>
          <cell r="AW373" t="str">
            <v>Vicerrectoría de Recursos Universitarios</v>
          </cell>
          <cell r="AX373" t="str">
            <v>JAIME OSCAR GUTIÉRREZ TAMAYO</v>
          </cell>
          <cell r="AY373" t="str">
            <v>Profesional Especializado</v>
          </cell>
          <cell r="AZ373">
            <v>15</v>
          </cell>
          <cell r="BA373">
            <v>44208</v>
          </cell>
          <cell r="BB373">
            <v>839008900</v>
          </cell>
          <cell r="BC373">
            <v>24</v>
          </cell>
          <cell r="BD373">
            <v>44208</v>
          </cell>
          <cell r="BE373">
            <v>12002815</v>
          </cell>
          <cell r="BF373" t="str">
            <v xml:space="preserve">NOTIFICADO </v>
          </cell>
          <cell r="BG373">
            <v>44382</v>
          </cell>
          <cell r="BH373">
            <v>44458</v>
          </cell>
          <cell r="BI373" t="str">
            <v>Dos (02) meses y quince (15) días calendario</v>
          </cell>
          <cell r="BJ373">
            <v>5203533</v>
          </cell>
          <cell r="BK373" t="str">
            <v>DE ACUERDO A LA SOLICITUD REALIZADA POR EL SUPERVISOR DEL CONTRATO, SE GENERA LA PRORROGA Y ADICIÓN DEL MISMO; TENIENDO EN CUENTA LAS RAZONES DESCRITAS EN DICHA SOLICITUD.</v>
          </cell>
          <cell r="BL373">
            <v>1044</v>
          </cell>
          <cell r="BM373">
            <v>44379.393530092595</v>
          </cell>
          <cell r="BN373">
            <v>800949374</v>
          </cell>
          <cell r="BO373">
            <v>2923</v>
          </cell>
          <cell r="BP373">
            <v>44379</v>
          </cell>
          <cell r="BQ373">
            <v>5203533</v>
          </cell>
          <cell r="BR373">
            <v>86053801.299999997</v>
          </cell>
          <cell r="BS373">
            <v>44208</v>
          </cell>
          <cell r="BT373">
            <v>583</v>
          </cell>
          <cell r="BU373" t="str">
            <v>423</v>
          </cell>
          <cell r="BV373">
            <v>44379</v>
          </cell>
          <cell r="BW373">
            <v>583</v>
          </cell>
          <cell r="BX373" t="str">
            <v>423</v>
          </cell>
          <cell r="BY373">
            <v>0</v>
          </cell>
          <cell r="BZ373">
            <v>0</v>
          </cell>
          <cell r="CA373">
            <v>0</v>
          </cell>
          <cell r="CB373">
            <v>7010</v>
          </cell>
          <cell r="CC373" t="str">
            <v>M6</v>
          </cell>
        </row>
        <row r="374">
          <cell r="B374" t="str">
            <v>12283 DE 2021</v>
          </cell>
          <cell r="C374">
            <v>17335623</v>
          </cell>
          <cell r="D374" t="str">
            <v>JORGE ALBERTO DAZA ROJAS</v>
          </cell>
          <cell r="E374" t="str">
            <v>Contrato de Prestación de Servicios</v>
          </cell>
          <cell r="F374" t="str">
            <v>EL CONTRATISTA SE COMPROMETE CON LA UNIVERSIDAD A PRESTAR LOS SERVICIOS EN FORMA EFICIENTE Y EFICAZ APOYANDO EL FORTALECIMIENTO DE LOS DIFERENTES PROCESOS DE SERVICIOS GENERALES DE LA UNIVERSIDAD DE LOS LLANOS.</v>
          </cell>
          <cell r="G374">
            <v>44208</v>
          </cell>
          <cell r="H374">
            <v>8528317</v>
          </cell>
          <cell r="I374" t="str">
            <v>Cinco (05) meses y veintitrés (23) días calendario</v>
          </cell>
          <cell r="J374">
            <v>44208</v>
          </cell>
          <cell r="K374">
            <v>44381</v>
          </cell>
          <cell r="L374" t="str">
            <v>NO APLICA</v>
          </cell>
          <cell r="M374">
            <v>10</v>
          </cell>
          <cell r="N374">
            <v>936635</v>
          </cell>
          <cell r="O374">
            <v>44208</v>
          </cell>
          <cell r="P374">
            <v>44227</v>
          </cell>
          <cell r="Q374">
            <v>1478899</v>
          </cell>
          <cell r="R374">
            <v>44228</v>
          </cell>
          <cell r="S374">
            <v>44255</v>
          </cell>
          <cell r="T374">
            <v>1478899</v>
          </cell>
          <cell r="U374">
            <v>44256</v>
          </cell>
          <cell r="V374">
            <v>44286</v>
          </cell>
          <cell r="W374">
            <v>1478899</v>
          </cell>
          <cell r="X374">
            <v>44287</v>
          </cell>
          <cell r="Y374">
            <v>44316</v>
          </cell>
          <cell r="Z374">
            <v>1478899</v>
          </cell>
          <cell r="AA374">
            <v>44317</v>
          </cell>
          <cell r="AB374">
            <v>44347</v>
          </cell>
          <cell r="AC374">
            <v>1478899</v>
          </cell>
          <cell r="AD374">
            <v>44348</v>
          </cell>
          <cell r="AE374">
            <v>44377</v>
          </cell>
          <cell r="AF374">
            <v>197187</v>
          </cell>
          <cell r="AG374">
            <v>44378</v>
          </cell>
          <cell r="AH374">
            <v>44381</v>
          </cell>
          <cell r="AI374">
            <v>1281712</v>
          </cell>
          <cell r="AJ374">
            <v>44382</v>
          </cell>
          <cell r="AK374">
            <v>44408</v>
          </cell>
          <cell r="AL374">
            <v>1478899</v>
          </cell>
          <cell r="AM374">
            <v>44409</v>
          </cell>
          <cell r="AN374">
            <v>44439</v>
          </cell>
          <cell r="AO374">
            <v>936637</v>
          </cell>
          <cell r="AP374">
            <v>44440</v>
          </cell>
          <cell r="AQ374">
            <v>44458</v>
          </cell>
          <cell r="AR374">
            <v>0</v>
          </cell>
          <cell r="AS374">
            <v>0</v>
          </cell>
          <cell r="AT374">
            <v>0</v>
          </cell>
          <cell r="AU374">
            <v>0</v>
          </cell>
          <cell r="AV374">
            <v>0</v>
          </cell>
          <cell r="AW374" t="str">
            <v>Vicerrectoría de Recursos Universitarios</v>
          </cell>
          <cell r="AX374" t="str">
            <v>JAIME OSCAR GUTIÉRREZ TAMAYO</v>
          </cell>
          <cell r="AY374" t="str">
            <v>Profesional Especializado</v>
          </cell>
          <cell r="AZ374">
            <v>15</v>
          </cell>
          <cell r="BA374">
            <v>44208</v>
          </cell>
          <cell r="BB374">
            <v>839008900</v>
          </cell>
          <cell r="BC374">
            <v>25</v>
          </cell>
          <cell r="BD374">
            <v>44208</v>
          </cell>
          <cell r="BE374">
            <v>8528317</v>
          </cell>
          <cell r="BF374" t="str">
            <v xml:space="preserve">NOTIFICADO </v>
          </cell>
          <cell r="BG374">
            <v>44382</v>
          </cell>
          <cell r="BH374">
            <v>44458</v>
          </cell>
          <cell r="BI374" t="str">
            <v>Dos (02) meses y quince (15) días calendario</v>
          </cell>
          <cell r="BJ374">
            <v>3697248</v>
          </cell>
          <cell r="BK374" t="str">
            <v>DE ACUERDO A LA SOLICITUD REALIZADA POR EL SUPERVISOR DEL CONTRATO, SE GENERA LA PRORROGA Y ADICIÓN DEL MISMO; TENIENDO EN CUENTA LAS RAZONES DESCRITAS EN DICHA SOLICITUD.</v>
          </cell>
          <cell r="BL374">
            <v>1044</v>
          </cell>
          <cell r="BM374">
            <v>44379.393530092595</v>
          </cell>
          <cell r="BN374">
            <v>800949374</v>
          </cell>
          <cell r="BO374">
            <v>2927</v>
          </cell>
          <cell r="BP374">
            <v>44379</v>
          </cell>
          <cell r="BQ374">
            <v>3697248</v>
          </cell>
          <cell r="BR374">
            <v>17335623</v>
          </cell>
          <cell r="BS374">
            <v>44208</v>
          </cell>
          <cell r="BT374">
            <v>583</v>
          </cell>
          <cell r="BU374" t="str">
            <v>423</v>
          </cell>
          <cell r="BV374">
            <v>44379</v>
          </cell>
          <cell r="BW374">
            <v>583</v>
          </cell>
          <cell r="BX374" t="str">
            <v>423</v>
          </cell>
          <cell r="BY374">
            <v>0</v>
          </cell>
          <cell r="BZ374">
            <v>0</v>
          </cell>
          <cell r="CA374">
            <v>0</v>
          </cell>
          <cell r="CB374">
            <v>8010</v>
          </cell>
          <cell r="CC374" t="str">
            <v>M6</v>
          </cell>
        </row>
        <row r="375">
          <cell r="B375" t="str">
            <v>12285 DE 2021</v>
          </cell>
          <cell r="C375">
            <v>17333043</v>
          </cell>
          <cell r="D375" t="str">
            <v>ROBINSON GAONA PARRA</v>
          </cell>
          <cell r="E375" t="str">
            <v>Contrato de Prestación de Servicios Profesionales</v>
          </cell>
          <cell r="F375" t="str">
            <v>EL CONTRATISTA SE COMPROMETE CON LA UNIVERSIDAD DE LOS LLANOS A PRESTAR LOS SERVICIOS COMO PROFESIONAL ESPECIALIZADO EN FORMA EFICIENTE Y EFICAZ APOYANDO EL FORTALECIMIENTO DE LOS DIFERENTES PROCESOS EN LA DIVISIÓN DE BIENESTAR UNIVERSITARIO.</v>
          </cell>
          <cell r="G375">
            <v>44208</v>
          </cell>
          <cell r="H375">
            <v>18320089</v>
          </cell>
          <cell r="I375" t="str">
            <v>Cinco (05) meses y veintitrés (23) días calendario</v>
          </cell>
          <cell r="J375">
            <v>44208</v>
          </cell>
          <cell r="K375">
            <v>44381</v>
          </cell>
          <cell r="L375" t="str">
            <v>NO APLICA</v>
          </cell>
          <cell r="M375">
            <v>10</v>
          </cell>
          <cell r="N375">
            <v>2012033</v>
          </cell>
          <cell r="O375">
            <v>44208</v>
          </cell>
          <cell r="P375">
            <v>44227</v>
          </cell>
          <cell r="Q375">
            <v>3176894</v>
          </cell>
          <cell r="R375">
            <v>44228</v>
          </cell>
          <cell r="S375">
            <v>44255</v>
          </cell>
          <cell r="T375">
            <v>3176894</v>
          </cell>
          <cell r="U375">
            <v>44256</v>
          </cell>
          <cell r="V375">
            <v>44286</v>
          </cell>
          <cell r="W375">
            <v>3176894</v>
          </cell>
          <cell r="X375">
            <v>44287</v>
          </cell>
          <cell r="Y375">
            <v>44316</v>
          </cell>
          <cell r="Z375">
            <v>3176894</v>
          </cell>
          <cell r="AA375">
            <v>44317</v>
          </cell>
          <cell r="AB375">
            <v>44347</v>
          </cell>
          <cell r="AC375">
            <v>3176894</v>
          </cell>
          <cell r="AD375">
            <v>44348</v>
          </cell>
          <cell r="AE375">
            <v>44377</v>
          </cell>
          <cell r="AF375">
            <v>423586</v>
          </cell>
          <cell r="AG375">
            <v>44378</v>
          </cell>
          <cell r="AH375">
            <v>44381</v>
          </cell>
          <cell r="AI375">
            <v>2753308</v>
          </cell>
          <cell r="AJ375">
            <v>44382</v>
          </cell>
          <cell r="AK375">
            <v>44408</v>
          </cell>
          <cell r="AL375">
            <v>3176894</v>
          </cell>
          <cell r="AM375">
            <v>44409</v>
          </cell>
          <cell r="AN375">
            <v>44439</v>
          </cell>
          <cell r="AO375">
            <v>2012033</v>
          </cell>
          <cell r="AP375">
            <v>44440</v>
          </cell>
          <cell r="AQ375">
            <v>44458</v>
          </cell>
          <cell r="AR375">
            <v>0</v>
          </cell>
          <cell r="AS375">
            <v>0</v>
          </cell>
          <cell r="AT375">
            <v>0</v>
          </cell>
          <cell r="AU375">
            <v>0</v>
          </cell>
          <cell r="AV375">
            <v>0</v>
          </cell>
          <cell r="AW375" t="str">
            <v>División de Bienestar Universitario</v>
          </cell>
          <cell r="AX375" t="str">
            <v>JUAN CARLOS PEÑA TIJO</v>
          </cell>
          <cell r="AY375" t="str">
            <v>Jefe de Oficina</v>
          </cell>
          <cell r="AZ375">
            <v>3</v>
          </cell>
          <cell r="BA375">
            <v>44208.561562499999</v>
          </cell>
          <cell r="BB375">
            <v>34372533</v>
          </cell>
          <cell r="BC375">
            <v>27</v>
          </cell>
          <cell r="BD375">
            <v>44208</v>
          </cell>
          <cell r="BE375">
            <v>18320089</v>
          </cell>
          <cell r="BF375" t="str">
            <v xml:space="preserve">NOTIFICADO </v>
          </cell>
          <cell r="BG375">
            <v>44382</v>
          </cell>
          <cell r="BH375">
            <v>44458</v>
          </cell>
          <cell r="BI375" t="str">
            <v>Dos (02) meses y quince (15) días calendario</v>
          </cell>
          <cell r="BJ375">
            <v>7942235</v>
          </cell>
          <cell r="BK375" t="str">
            <v>DE ACUERDO A LA SOLICITUD REALIZADA POR EL SUPERVISOR DEL CONTRATO, SE GENERA LA PRORROGA Y ADICIÓN DEL MISMO; TENIENDO EN CUENTA LAS RAZONES DESCRITAS EN DICHA SOLICITUD.</v>
          </cell>
          <cell r="BL375">
            <v>1044</v>
          </cell>
          <cell r="BM375">
            <v>44379.393530092595</v>
          </cell>
          <cell r="BN375">
            <v>800949374</v>
          </cell>
          <cell r="BO375">
            <v>2845</v>
          </cell>
          <cell r="BP375">
            <v>44379</v>
          </cell>
          <cell r="BQ375">
            <v>7942235</v>
          </cell>
          <cell r="BR375">
            <v>17333043</v>
          </cell>
          <cell r="BS375">
            <v>44208</v>
          </cell>
          <cell r="BT375">
            <v>584</v>
          </cell>
          <cell r="BU375" t="str">
            <v>441</v>
          </cell>
          <cell r="BV375">
            <v>44379</v>
          </cell>
          <cell r="BW375">
            <v>584</v>
          </cell>
          <cell r="BX375" t="str">
            <v>441</v>
          </cell>
          <cell r="BY375">
            <v>0</v>
          </cell>
          <cell r="BZ375">
            <v>0</v>
          </cell>
          <cell r="CA375">
            <v>0</v>
          </cell>
          <cell r="CB375">
            <v>8299</v>
          </cell>
          <cell r="CC375" t="str">
            <v>M6</v>
          </cell>
        </row>
        <row r="376">
          <cell r="B376" t="str">
            <v>12297 DE 2021</v>
          </cell>
          <cell r="C376">
            <v>3276481</v>
          </cell>
          <cell r="D376" t="str">
            <v>JIMMY ALEXANDER SUTA TORRES</v>
          </cell>
          <cell r="E376" t="str">
            <v>Contrato de Prestación de Servicios</v>
          </cell>
          <cell r="F376" t="str">
            <v>EL CONTRATISTA SE COMPROMETE CON LA UNIVERSIDAD DE LOS LLANOS A PRESTAR LOS SERVICIOS EN FORMA EFICIENTE Y EFICAZ APOYANDO EL FORTALECIMIENTO DEL PROCESO DE MENSAJERÍA EXTERNA EN LA OFICINA DE CORRESPONDENCIA Y ARCHIVO.</v>
          </cell>
          <cell r="G376">
            <v>44208</v>
          </cell>
          <cell r="H376">
            <v>12503961</v>
          </cell>
          <cell r="I376" t="str">
            <v>Cinco (05) meses y veintitrés (23) días calendario</v>
          </cell>
          <cell r="J376">
            <v>44208</v>
          </cell>
          <cell r="K376">
            <v>44381</v>
          </cell>
          <cell r="L376" t="str">
            <v>NO APLICA</v>
          </cell>
          <cell r="M376">
            <v>10</v>
          </cell>
          <cell r="N376">
            <v>1373267</v>
          </cell>
          <cell r="O376">
            <v>44208</v>
          </cell>
          <cell r="P376">
            <v>44227</v>
          </cell>
          <cell r="Q376">
            <v>2168317</v>
          </cell>
          <cell r="R376">
            <v>44228</v>
          </cell>
          <cell r="S376">
            <v>44255</v>
          </cell>
          <cell r="T376">
            <v>2168317</v>
          </cell>
          <cell r="U376">
            <v>44256</v>
          </cell>
          <cell r="V376">
            <v>44286</v>
          </cell>
          <cell r="W376">
            <v>2168317</v>
          </cell>
          <cell r="X376">
            <v>44287</v>
          </cell>
          <cell r="Y376">
            <v>44316</v>
          </cell>
          <cell r="Z376">
            <v>2168317</v>
          </cell>
          <cell r="AA376">
            <v>44317</v>
          </cell>
          <cell r="AB376">
            <v>44347</v>
          </cell>
          <cell r="AC376">
            <v>2168317</v>
          </cell>
          <cell r="AD376">
            <v>44348</v>
          </cell>
          <cell r="AE376">
            <v>44377</v>
          </cell>
          <cell r="AF376">
            <v>289109</v>
          </cell>
          <cell r="AG376">
            <v>44378</v>
          </cell>
          <cell r="AH376">
            <v>44381</v>
          </cell>
          <cell r="AI376">
            <v>1879208</v>
          </cell>
          <cell r="AJ376">
            <v>44382</v>
          </cell>
          <cell r="AK376">
            <v>44408</v>
          </cell>
          <cell r="AL376">
            <v>2168317</v>
          </cell>
          <cell r="AM376">
            <v>44409</v>
          </cell>
          <cell r="AN376">
            <v>44439</v>
          </cell>
          <cell r="AO376">
            <v>1373268</v>
          </cell>
          <cell r="AP376">
            <v>44440</v>
          </cell>
          <cell r="AQ376">
            <v>44458</v>
          </cell>
          <cell r="AR376">
            <v>0</v>
          </cell>
          <cell r="AS376">
            <v>0</v>
          </cell>
          <cell r="AT376">
            <v>0</v>
          </cell>
          <cell r="AU376">
            <v>0</v>
          </cell>
          <cell r="AV376">
            <v>0</v>
          </cell>
          <cell r="AW376" t="str">
            <v>Oficina de Correspondencia y Archivo</v>
          </cell>
          <cell r="AX376" t="str">
            <v>MARTHA SORAYA GONZALEZ VARGAS</v>
          </cell>
          <cell r="AY376" t="str">
            <v>Jefe de Oficina</v>
          </cell>
          <cell r="AZ376">
            <v>15</v>
          </cell>
          <cell r="BA376">
            <v>44208</v>
          </cell>
          <cell r="BB376">
            <v>839008900</v>
          </cell>
          <cell r="BC376">
            <v>39</v>
          </cell>
          <cell r="BD376">
            <v>44208</v>
          </cell>
          <cell r="BE376">
            <v>12503961</v>
          </cell>
          <cell r="BF376" t="str">
            <v xml:space="preserve">NOTIFICADO </v>
          </cell>
          <cell r="BG376">
            <v>44382</v>
          </cell>
          <cell r="BH376">
            <v>44458</v>
          </cell>
          <cell r="BI376" t="str">
            <v>Dos (02) meses y quince (15) días calendario</v>
          </cell>
          <cell r="BJ376">
            <v>5420793</v>
          </cell>
          <cell r="BK376" t="str">
            <v>DE ACUERDO A LA SOLICITUD REALIZADA POR EL SUPERVISOR DEL CONTRATO, SE GENERA LA PRORROGA Y ADICIÓN DEL MISMO; TENIENDO EN CUENTA LAS RAZONES DESCRITAS EN DICHA SOLICITUD.</v>
          </cell>
          <cell r="BL376">
            <v>1044</v>
          </cell>
          <cell r="BM376">
            <v>44379.393530092595</v>
          </cell>
          <cell r="BN376">
            <v>800949374</v>
          </cell>
          <cell r="BO376">
            <v>2839</v>
          </cell>
          <cell r="BP376">
            <v>44379</v>
          </cell>
          <cell r="BQ376">
            <v>5420793</v>
          </cell>
          <cell r="BR376">
            <v>3276481.5</v>
          </cell>
          <cell r="BS376">
            <v>44208</v>
          </cell>
          <cell r="BT376">
            <v>583</v>
          </cell>
          <cell r="BU376" t="str">
            <v>320</v>
          </cell>
          <cell r="BV376">
            <v>44379</v>
          </cell>
          <cell r="BW376">
            <v>583</v>
          </cell>
          <cell r="BX376" t="str">
            <v>320</v>
          </cell>
          <cell r="BY376">
            <v>0</v>
          </cell>
          <cell r="BZ376">
            <v>0</v>
          </cell>
          <cell r="CA376">
            <v>0</v>
          </cell>
          <cell r="CB376">
            <v>5320</v>
          </cell>
          <cell r="CC376" t="str">
            <v>M6</v>
          </cell>
        </row>
        <row r="377">
          <cell r="B377" t="str">
            <v>12298 DE 2021</v>
          </cell>
          <cell r="C377">
            <v>1121947972</v>
          </cell>
          <cell r="D377" t="str">
            <v>MARIA ALEJANDRA RANGEL CENDALES</v>
          </cell>
          <cell r="E377" t="str">
            <v>Contrato de Prestación de Servicios Profesionales</v>
          </cell>
          <cell r="F377" t="str">
            <v>EL CONTRATISTA SE COMPROMETE CON LA UNIVERSIDAD DE LOS LLANOS A PRESTAR LOS SERVICIOS COMO PROFESIONAL EN FORMA EFICIENTE Y EFICAZ APOYANDO EL FORTALECIMIENTO EN LAS ACTIVIDADES DE GESTIÓN JURÍDICA DE LA OFICINA ASESORA JURÍDICA.</v>
          </cell>
          <cell r="G377">
            <v>44208</v>
          </cell>
          <cell r="H377">
            <v>12634542</v>
          </cell>
          <cell r="I377" t="str">
            <v>Cinco (05) meses y veintitrés (23) días calendario</v>
          </cell>
          <cell r="J377">
            <v>44208</v>
          </cell>
          <cell r="K377">
            <v>44381</v>
          </cell>
          <cell r="L377" t="str">
            <v>NO APLICA</v>
          </cell>
          <cell r="M377">
            <v>10</v>
          </cell>
          <cell r="N377">
            <v>1387609</v>
          </cell>
          <cell r="O377">
            <v>44208</v>
          </cell>
          <cell r="P377">
            <v>44227</v>
          </cell>
          <cell r="Q377">
            <v>2190961</v>
          </cell>
          <cell r="R377">
            <v>44228</v>
          </cell>
          <cell r="S377">
            <v>44255</v>
          </cell>
          <cell r="T377">
            <v>2190961</v>
          </cell>
          <cell r="U377">
            <v>44256</v>
          </cell>
          <cell r="V377">
            <v>44286</v>
          </cell>
          <cell r="W377">
            <v>2190961</v>
          </cell>
          <cell r="X377">
            <v>44287</v>
          </cell>
          <cell r="Y377">
            <v>44316</v>
          </cell>
          <cell r="Z377">
            <v>2190961</v>
          </cell>
          <cell r="AA377">
            <v>44317</v>
          </cell>
          <cell r="AB377">
            <v>44347</v>
          </cell>
          <cell r="AC377">
            <v>2190961</v>
          </cell>
          <cell r="AD377">
            <v>44348</v>
          </cell>
          <cell r="AE377">
            <v>44377</v>
          </cell>
          <cell r="AF377">
            <v>292128</v>
          </cell>
          <cell r="AG377">
            <v>44378</v>
          </cell>
          <cell r="AH377">
            <v>44381</v>
          </cell>
          <cell r="AI377">
            <v>1898833</v>
          </cell>
          <cell r="AJ377">
            <v>44382</v>
          </cell>
          <cell r="AK377">
            <v>44408</v>
          </cell>
          <cell r="AL377">
            <v>2190961</v>
          </cell>
          <cell r="AM377">
            <v>44409</v>
          </cell>
          <cell r="AN377">
            <v>44439</v>
          </cell>
          <cell r="AO377">
            <v>1387609</v>
          </cell>
          <cell r="AP377">
            <v>44440</v>
          </cell>
          <cell r="AQ377">
            <v>44458</v>
          </cell>
          <cell r="AR377">
            <v>0</v>
          </cell>
          <cell r="AS377">
            <v>0</v>
          </cell>
          <cell r="AT377">
            <v>0</v>
          </cell>
          <cell r="AU377">
            <v>0</v>
          </cell>
          <cell r="AV377">
            <v>0</v>
          </cell>
          <cell r="AW377" t="str">
            <v>Oficina Asesora Jurídica</v>
          </cell>
          <cell r="AX377" t="str">
            <v>MEDARDO MEDINA MARTINEZ</v>
          </cell>
          <cell r="AY377" t="str">
            <v>Asesor Jurídico</v>
          </cell>
          <cell r="AZ377">
            <v>15</v>
          </cell>
          <cell r="BA377">
            <v>44208</v>
          </cell>
          <cell r="BB377">
            <v>839008900</v>
          </cell>
          <cell r="BC377">
            <v>40</v>
          </cell>
          <cell r="BD377">
            <v>44208</v>
          </cell>
          <cell r="BE377">
            <v>12634542</v>
          </cell>
          <cell r="BF377" t="str">
            <v xml:space="preserve">NOTIFICADO </v>
          </cell>
          <cell r="BG377">
            <v>44382</v>
          </cell>
          <cell r="BH377">
            <v>44458</v>
          </cell>
          <cell r="BI377" t="str">
            <v>Dos (02) meses y quince (15) días calendario</v>
          </cell>
          <cell r="BJ377">
            <v>5477403</v>
          </cell>
          <cell r="BK377" t="str">
            <v>DE ACUERDO A LA SOLICITUD REALIZADA POR EL SUPERVISOR DEL CONTRATO, SE GENERA LA PRORROGA Y ADICIÓN DEL MISMO; TENIENDO EN CUENTA LAS RAZONES DESCRITAS EN DICHA SOLICITUD.</v>
          </cell>
          <cell r="BL377">
            <v>1044</v>
          </cell>
          <cell r="BM377">
            <v>44379.393530092595</v>
          </cell>
          <cell r="BN377">
            <v>800949374</v>
          </cell>
          <cell r="BO377">
            <v>2879</v>
          </cell>
          <cell r="BP377">
            <v>44379</v>
          </cell>
          <cell r="BQ377">
            <v>5477403</v>
          </cell>
          <cell r="BR377">
            <v>1121947972</v>
          </cell>
          <cell r="BS377">
            <v>44208</v>
          </cell>
          <cell r="BT377">
            <v>583</v>
          </cell>
          <cell r="BU377" t="str">
            <v>210</v>
          </cell>
          <cell r="BV377">
            <v>44379</v>
          </cell>
          <cell r="BW377">
            <v>583</v>
          </cell>
          <cell r="BX377" t="str">
            <v>210</v>
          </cell>
          <cell r="BY377">
            <v>0</v>
          </cell>
          <cell r="BZ377">
            <v>0</v>
          </cell>
          <cell r="CA377">
            <v>0</v>
          </cell>
          <cell r="CB377">
            <v>6910</v>
          </cell>
          <cell r="CC377" t="str">
            <v>M5</v>
          </cell>
        </row>
        <row r="378">
          <cell r="B378" t="str">
            <v>12300 DE 2021</v>
          </cell>
          <cell r="C378">
            <v>40328561</v>
          </cell>
          <cell r="D378" t="str">
            <v>XIMENA ESPINOSA CAMPOS</v>
          </cell>
          <cell r="E378" t="str">
            <v>Contrato de Prestación de Servicios Profesionales</v>
          </cell>
          <cell r="F378" t="str">
            <v>EL CONTRATISTA SE COMPROMETE CON LA UNIVERSIDAD DE LOS LLANOS A PRESTAR LOS SERVICIOS COMO PROFESIONAL ESPECIALIZADO EN FORMA EFICIENTE Y EFICAZ APOYANDO LAS ACTIVIDADES DE GESTIÓN JURÍDICO-ADMINISTRATIVAS EN LA OFICINA ASESORA JURÍDICA.</v>
          </cell>
          <cell r="G378">
            <v>44208</v>
          </cell>
          <cell r="H378">
            <v>20215269</v>
          </cell>
          <cell r="I378" t="str">
            <v>Cinco (05) meses y veintitrés (23) días calendario</v>
          </cell>
          <cell r="J378">
            <v>44208</v>
          </cell>
          <cell r="K378">
            <v>44381</v>
          </cell>
          <cell r="L378" t="str">
            <v>NO APLICA</v>
          </cell>
          <cell r="M378">
            <v>10</v>
          </cell>
          <cell r="N378">
            <v>2220174</v>
          </cell>
          <cell r="O378">
            <v>44208</v>
          </cell>
          <cell r="P378">
            <v>44227</v>
          </cell>
          <cell r="Q378">
            <v>3505538</v>
          </cell>
          <cell r="R378">
            <v>44228</v>
          </cell>
          <cell r="S378">
            <v>44255</v>
          </cell>
          <cell r="T378">
            <v>3505538</v>
          </cell>
          <cell r="U378">
            <v>44256</v>
          </cell>
          <cell r="V378">
            <v>44286</v>
          </cell>
          <cell r="W378">
            <v>3505538</v>
          </cell>
          <cell r="X378">
            <v>44287</v>
          </cell>
          <cell r="Y378">
            <v>44316</v>
          </cell>
          <cell r="Z378">
            <v>3505538</v>
          </cell>
          <cell r="AA378">
            <v>44317</v>
          </cell>
          <cell r="AB378">
            <v>44347</v>
          </cell>
          <cell r="AC378">
            <v>3505538</v>
          </cell>
          <cell r="AD378">
            <v>44348</v>
          </cell>
          <cell r="AE378">
            <v>44377</v>
          </cell>
          <cell r="AF378">
            <v>467405</v>
          </cell>
          <cell r="AG378">
            <v>44378</v>
          </cell>
          <cell r="AH378">
            <v>44381</v>
          </cell>
          <cell r="AI378">
            <v>3038133</v>
          </cell>
          <cell r="AJ378">
            <v>44382</v>
          </cell>
          <cell r="AK378">
            <v>44408</v>
          </cell>
          <cell r="AL378">
            <v>3505538</v>
          </cell>
          <cell r="AM378">
            <v>44409</v>
          </cell>
          <cell r="AN378">
            <v>44439</v>
          </cell>
          <cell r="AO378">
            <v>2220174</v>
          </cell>
          <cell r="AP378">
            <v>44440</v>
          </cell>
          <cell r="AQ378">
            <v>44458</v>
          </cell>
          <cell r="AR378">
            <v>0</v>
          </cell>
          <cell r="AS378">
            <v>0</v>
          </cell>
          <cell r="AT378">
            <v>0</v>
          </cell>
          <cell r="AU378">
            <v>0</v>
          </cell>
          <cell r="AV378">
            <v>0</v>
          </cell>
          <cell r="AW378" t="str">
            <v>Oficina Asesora Jurídica</v>
          </cell>
          <cell r="AX378" t="str">
            <v>MEDARDO MEDINA MARTINEZ</v>
          </cell>
          <cell r="AY378" t="str">
            <v>Asesor Jurídico</v>
          </cell>
          <cell r="AZ378">
            <v>15</v>
          </cell>
          <cell r="BA378">
            <v>44208</v>
          </cell>
          <cell r="BB378">
            <v>839008900</v>
          </cell>
          <cell r="BC378">
            <v>42</v>
          </cell>
          <cell r="BD378">
            <v>44208</v>
          </cell>
          <cell r="BE378">
            <v>20215269</v>
          </cell>
          <cell r="BF378" t="str">
            <v xml:space="preserve">NOTIFICADO </v>
          </cell>
          <cell r="BG378">
            <v>44382</v>
          </cell>
          <cell r="BH378">
            <v>44458</v>
          </cell>
          <cell r="BI378" t="str">
            <v>Dos (02) meses y quince (15) días calendario</v>
          </cell>
          <cell r="BJ378">
            <v>8763845</v>
          </cell>
          <cell r="BK378" t="str">
            <v>DE ACUERDO A LA SOLICITUD REALIZADA POR EL SUPERVISOR DEL CONTRATO, SE GENERA LA PRORROGA Y ADICIÓN DEL MISMO; TENIENDO EN CUENTA LAS RAZONES DESCRITAS EN DICHA SOLICITUD.</v>
          </cell>
          <cell r="BL378">
            <v>1044</v>
          </cell>
          <cell r="BM378">
            <v>44379.393530092595</v>
          </cell>
          <cell r="BN378">
            <v>800949374</v>
          </cell>
          <cell r="BO378">
            <v>2876</v>
          </cell>
          <cell r="BP378">
            <v>44379</v>
          </cell>
          <cell r="BQ378">
            <v>8763845</v>
          </cell>
          <cell r="BR378">
            <v>40328561.5</v>
          </cell>
          <cell r="BS378">
            <v>44208</v>
          </cell>
          <cell r="BT378">
            <v>583</v>
          </cell>
          <cell r="BU378" t="str">
            <v>210</v>
          </cell>
          <cell r="BV378">
            <v>44379</v>
          </cell>
          <cell r="BW378">
            <v>583</v>
          </cell>
          <cell r="BX378" t="str">
            <v>210</v>
          </cell>
          <cell r="BY378">
            <v>0</v>
          </cell>
          <cell r="BZ378">
            <v>0</v>
          </cell>
          <cell r="CA378">
            <v>0</v>
          </cell>
          <cell r="CB378">
            <v>7490</v>
          </cell>
          <cell r="CC378" t="str">
            <v>M6</v>
          </cell>
        </row>
        <row r="379">
          <cell r="B379" t="str">
            <v>12301 DE 2021</v>
          </cell>
          <cell r="C379">
            <v>1121951648</v>
          </cell>
          <cell r="D379" t="str">
            <v xml:space="preserve">SARA ROCIO MORENO BALMACEDA </v>
          </cell>
          <cell r="E379" t="str">
            <v xml:space="preserve">Contrato de Prestación de Servicios </v>
          </cell>
          <cell r="F379" t="str">
            <v>EL CONTRATISTA SE COMPROMETE CON LA UNIVERSIDAD DE LOS LLANOS A PRESTAR LOS SERVICIOS COMO TÉCNICO EN FORMA EFICIENTE Y EFICAZ APOYANDO EL FORTALECIMIENTO EN LA PARTE DE ARCHIVO EN LA OFICINA ASESORA JURÍDICA.</v>
          </cell>
          <cell r="G379">
            <v>44208</v>
          </cell>
          <cell r="H379">
            <v>9999400</v>
          </cell>
          <cell r="I379" t="str">
            <v>Cinco (05) meses y veintitrés (23) días calendario</v>
          </cell>
          <cell r="J379">
            <v>44208</v>
          </cell>
          <cell r="K379">
            <v>44381</v>
          </cell>
          <cell r="L379" t="str">
            <v>NO APLICA</v>
          </cell>
          <cell r="M379">
            <v>10</v>
          </cell>
          <cell r="N379">
            <v>1098200</v>
          </cell>
          <cell r="O379">
            <v>44208</v>
          </cell>
          <cell r="P379">
            <v>44227</v>
          </cell>
          <cell r="Q379">
            <v>1734000</v>
          </cell>
          <cell r="R379">
            <v>44228</v>
          </cell>
          <cell r="S379">
            <v>44255</v>
          </cell>
          <cell r="T379">
            <v>1734000</v>
          </cell>
          <cell r="U379">
            <v>44256</v>
          </cell>
          <cell r="V379">
            <v>44286</v>
          </cell>
          <cell r="W379">
            <v>1734000</v>
          </cell>
          <cell r="X379">
            <v>44287</v>
          </cell>
          <cell r="Y379">
            <v>44316</v>
          </cell>
          <cell r="Z379">
            <v>1734000</v>
          </cell>
          <cell r="AA379">
            <v>44317</v>
          </cell>
          <cell r="AB379">
            <v>44347</v>
          </cell>
          <cell r="AC379">
            <v>1734000</v>
          </cell>
          <cell r="AD379">
            <v>44348</v>
          </cell>
          <cell r="AE379">
            <v>44377</v>
          </cell>
          <cell r="AF379">
            <v>231200</v>
          </cell>
          <cell r="AG379">
            <v>44378</v>
          </cell>
          <cell r="AH379">
            <v>44381</v>
          </cell>
          <cell r="AI379">
            <v>1502800</v>
          </cell>
          <cell r="AJ379">
            <v>44382</v>
          </cell>
          <cell r="AK379">
            <v>44408</v>
          </cell>
          <cell r="AL379">
            <v>1734000</v>
          </cell>
          <cell r="AM379">
            <v>44409</v>
          </cell>
          <cell r="AN379">
            <v>44439</v>
          </cell>
          <cell r="AO379">
            <v>1098200</v>
          </cell>
          <cell r="AP379">
            <v>44440</v>
          </cell>
          <cell r="AQ379">
            <v>44458</v>
          </cell>
          <cell r="AR379">
            <v>0</v>
          </cell>
          <cell r="AS379">
            <v>0</v>
          </cell>
          <cell r="AT379">
            <v>0</v>
          </cell>
          <cell r="AU379">
            <v>0</v>
          </cell>
          <cell r="AV379">
            <v>0</v>
          </cell>
          <cell r="AW379" t="str">
            <v>Oficina Asesora Jurídica</v>
          </cell>
          <cell r="AX379" t="str">
            <v>MEDARDO MEDINA MARTINEZ</v>
          </cell>
          <cell r="AY379" t="str">
            <v>Asesor Jurídico</v>
          </cell>
          <cell r="AZ379">
            <v>15</v>
          </cell>
          <cell r="BA379">
            <v>44208</v>
          </cell>
          <cell r="BB379">
            <v>839008900</v>
          </cell>
          <cell r="BC379">
            <v>43</v>
          </cell>
          <cell r="BD379">
            <v>44208</v>
          </cell>
          <cell r="BE379">
            <v>9999400</v>
          </cell>
          <cell r="BF379" t="str">
            <v xml:space="preserve">NOTIFICADO </v>
          </cell>
          <cell r="BG379">
            <v>44382</v>
          </cell>
          <cell r="BH379">
            <v>44458</v>
          </cell>
          <cell r="BI379" t="str">
            <v>Dos (02) meses y quince (15) días calendario</v>
          </cell>
          <cell r="BJ379">
            <v>4335000</v>
          </cell>
          <cell r="BK379" t="str">
            <v>DE ACUERDO A LA SOLICITUD REALIZADA POR EL SUPERVISOR DEL CONTRATO, SE GENERA LA PRORROGA Y ADICIÓN DEL MISMO; TENIENDO EN CUENTA LAS RAZONES DESCRITAS EN DICHA SOLICITUD.</v>
          </cell>
          <cell r="BL379">
            <v>1044</v>
          </cell>
          <cell r="BM379">
            <v>44379.393530092595</v>
          </cell>
          <cell r="BN379">
            <v>800949374</v>
          </cell>
          <cell r="BO379">
            <v>2878</v>
          </cell>
          <cell r="BP379">
            <v>44379</v>
          </cell>
          <cell r="BQ379">
            <v>4335000</v>
          </cell>
          <cell r="BR379">
            <v>1121951648.2</v>
          </cell>
          <cell r="BS379">
            <v>44208</v>
          </cell>
          <cell r="BT379">
            <v>583</v>
          </cell>
          <cell r="BU379" t="str">
            <v>210</v>
          </cell>
          <cell r="BV379">
            <v>44379</v>
          </cell>
          <cell r="BW379">
            <v>583</v>
          </cell>
          <cell r="BX379" t="str">
            <v>210</v>
          </cell>
          <cell r="BY379">
            <v>0</v>
          </cell>
          <cell r="BZ379">
            <v>0</v>
          </cell>
          <cell r="CA379">
            <v>0</v>
          </cell>
          <cell r="CB379">
            <v>8299</v>
          </cell>
          <cell r="CC379" t="str">
            <v>M6</v>
          </cell>
        </row>
        <row r="380">
          <cell r="B380" t="str">
            <v>12302 DE 2021</v>
          </cell>
          <cell r="C380">
            <v>1121845439</v>
          </cell>
          <cell r="D380" t="str">
            <v xml:space="preserve">STEFANNI LOPEZ BUITRAGO </v>
          </cell>
          <cell r="E380" t="str">
            <v>Contrato de Prestación de Servicios Profesionales</v>
          </cell>
          <cell r="F380" t="str">
            <v>EL CONTRATISTA SE COMPROMETE CON LA UNIVERSIDAD DE LOS LLANOS A PRESTAR LOS SERVICIOS COMO PROFESIONAL EN FORMA EFICIENTE Y EFICAZ APOYANDO EL FORTALECIMIENTO DE LAS ACTIVIDADES DE GESTIÓN CONTABLE Y ADMINISTRATIVA EN LA OFICINA ASESORA JURÍDICA.</v>
          </cell>
          <cell r="G380">
            <v>44208</v>
          </cell>
          <cell r="H380">
            <v>17688362</v>
          </cell>
          <cell r="I380" t="str">
            <v>Cinco (05) meses y veintitrés (23) días calendario</v>
          </cell>
          <cell r="J380">
            <v>44208</v>
          </cell>
          <cell r="K380">
            <v>44381</v>
          </cell>
          <cell r="L380" t="str">
            <v>NO APLICA</v>
          </cell>
          <cell r="M380">
            <v>10</v>
          </cell>
          <cell r="N380">
            <v>1942652</v>
          </cell>
          <cell r="O380">
            <v>44208</v>
          </cell>
          <cell r="P380">
            <v>44227</v>
          </cell>
          <cell r="Q380">
            <v>3067346</v>
          </cell>
          <cell r="R380">
            <v>44228</v>
          </cell>
          <cell r="S380">
            <v>44255</v>
          </cell>
          <cell r="T380">
            <v>3067346</v>
          </cell>
          <cell r="U380">
            <v>44256</v>
          </cell>
          <cell r="V380">
            <v>44286</v>
          </cell>
          <cell r="W380">
            <v>3067346</v>
          </cell>
          <cell r="X380">
            <v>44287</v>
          </cell>
          <cell r="Y380">
            <v>44316</v>
          </cell>
          <cell r="Z380">
            <v>3067346</v>
          </cell>
          <cell r="AA380">
            <v>44317</v>
          </cell>
          <cell r="AB380">
            <v>44347</v>
          </cell>
          <cell r="AC380">
            <v>3067346</v>
          </cell>
          <cell r="AD380">
            <v>44348</v>
          </cell>
          <cell r="AE380">
            <v>44377</v>
          </cell>
          <cell r="AF380">
            <v>408980</v>
          </cell>
          <cell r="AG380">
            <v>44378</v>
          </cell>
          <cell r="AH380">
            <v>44381</v>
          </cell>
          <cell r="AI380">
            <v>2658367</v>
          </cell>
          <cell r="AJ380">
            <v>44382</v>
          </cell>
          <cell r="AK380">
            <v>44408</v>
          </cell>
          <cell r="AL380">
            <v>3067346</v>
          </cell>
          <cell r="AM380">
            <v>44409</v>
          </cell>
          <cell r="AN380">
            <v>44439</v>
          </cell>
          <cell r="AO380">
            <v>1942652</v>
          </cell>
          <cell r="AP380">
            <v>44440</v>
          </cell>
          <cell r="AQ380">
            <v>44458</v>
          </cell>
          <cell r="AR380">
            <v>0</v>
          </cell>
          <cell r="AS380">
            <v>0</v>
          </cell>
          <cell r="AT380">
            <v>0</v>
          </cell>
          <cell r="AU380">
            <v>0</v>
          </cell>
          <cell r="AV380">
            <v>0</v>
          </cell>
          <cell r="AW380" t="str">
            <v>Oficina Asesora Jurídica</v>
          </cell>
          <cell r="AX380" t="str">
            <v>MEDARDO MEDINA MARTINEZ</v>
          </cell>
          <cell r="AY380" t="str">
            <v>Asesor Jurídico</v>
          </cell>
          <cell r="AZ380">
            <v>15</v>
          </cell>
          <cell r="BA380">
            <v>44208</v>
          </cell>
          <cell r="BB380">
            <v>839008900</v>
          </cell>
          <cell r="BC380">
            <v>44</v>
          </cell>
          <cell r="BD380">
            <v>44208</v>
          </cell>
          <cell r="BE380">
            <v>17688362</v>
          </cell>
          <cell r="BF380" t="str">
            <v xml:space="preserve">NOTIFICADO </v>
          </cell>
          <cell r="BG380">
            <v>44382</v>
          </cell>
          <cell r="BH380">
            <v>44458</v>
          </cell>
          <cell r="BI380" t="str">
            <v>Dos (02) meses y quince (15) días calendario</v>
          </cell>
          <cell r="BJ380">
            <v>7668365</v>
          </cell>
          <cell r="BK380" t="str">
            <v>DE ACUERDO A LA SOLICITUD REALIZADA POR EL SUPERVISOR DEL CONTRATO, SE GENERA LA PRORROGA Y ADICIÓN DEL MISMO; TENIENDO EN CUENTA LAS RAZONES DESCRITAS EN DICHA SOLICITUD.</v>
          </cell>
          <cell r="BL380">
            <v>1044</v>
          </cell>
          <cell r="BM380">
            <v>44379.393530092595</v>
          </cell>
          <cell r="BN380">
            <v>800949374</v>
          </cell>
          <cell r="BO380">
            <v>2877</v>
          </cell>
          <cell r="BP380">
            <v>44379</v>
          </cell>
          <cell r="BQ380">
            <v>7668365</v>
          </cell>
          <cell r="BR380">
            <v>1121845439.5999999</v>
          </cell>
          <cell r="BS380">
            <v>44208</v>
          </cell>
          <cell r="BT380">
            <v>583</v>
          </cell>
          <cell r="BU380" t="str">
            <v>210</v>
          </cell>
          <cell r="BV380">
            <v>44379</v>
          </cell>
          <cell r="BW380">
            <v>583</v>
          </cell>
          <cell r="BX380" t="str">
            <v>210</v>
          </cell>
          <cell r="BY380">
            <v>0</v>
          </cell>
          <cell r="BZ380">
            <v>0</v>
          </cell>
          <cell r="CA380">
            <v>0</v>
          </cell>
          <cell r="CB380">
            <v>6920</v>
          </cell>
          <cell r="CC380" t="str">
            <v>M5</v>
          </cell>
        </row>
        <row r="381">
          <cell r="B381" t="str">
            <v>12303 DE 2021</v>
          </cell>
          <cell r="C381">
            <v>1121912878</v>
          </cell>
          <cell r="D381" t="str">
            <v xml:space="preserve">DIANA HASBLEIDY AVILA LARA </v>
          </cell>
          <cell r="E381" t="str">
            <v>Contrato de Prestación de Servicios Profesionales</v>
          </cell>
          <cell r="F381" t="str">
            <v>EL CONTRATISTA SE COMPROMETE CON LA UNIVERSIDAD DE LOS LLANOS A PRESTAR LOS SERVICIOS COMO PROFESIONAL EN FORMA EFICIENTE Y EFICAZ  APOYANDO EL FORTALECIMIENTO DE LOS PROCESOS CONTRACTUALES Y ADMINISTRATIVO EN LA OFICINA ASESORA JURÍDICA.</v>
          </cell>
          <cell r="G381">
            <v>44208</v>
          </cell>
          <cell r="H381">
            <v>19934098</v>
          </cell>
          <cell r="I381" t="str">
            <v>Cinco (05) meses y veintitrés (23) días calendario</v>
          </cell>
          <cell r="J381">
            <v>44208</v>
          </cell>
          <cell r="K381">
            <v>44381</v>
          </cell>
          <cell r="L381" t="str">
            <v>NO APLICA</v>
          </cell>
          <cell r="M381">
            <v>10</v>
          </cell>
          <cell r="N381">
            <v>2189294</v>
          </cell>
          <cell r="O381">
            <v>44208</v>
          </cell>
          <cell r="P381">
            <v>44227</v>
          </cell>
          <cell r="Q381">
            <v>3456780</v>
          </cell>
          <cell r="R381">
            <v>44228</v>
          </cell>
          <cell r="S381">
            <v>44255</v>
          </cell>
          <cell r="T381">
            <v>3456780</v>
          </cell>
          <cell r="U381">
            <v>44256</v>
          </cell>
          <cell r="V381">
            <v>44286</v>
          </cell>
          <cell r="W381">
            <v>3456780</v>
          </cell>
          <cell r="X381">
            <v>44287</v>
          </cell>
          <cell r="Y381">
            <v>44316</v>
          </cell>
          <cell r="Z381">
            <v>3456780</v>
          </cell>
          <cell r="AA381">
            <v>44317</v>
          </cell>
          <cell r="AB381">
            <v>44347</v>
          </cell>
          <cell r="AC381">
            <v>3456780</v>
          </cell>
          <cell r="AD381">
            <v>44348</v>
          </cell>
          <cell r="AE381">
            <v>44377</v>
          </cell>
          <cell r="AF381">
            <v>460904</v>
          </cell>
          <cell r="AG381">
            <v>44378</v>
          </cell>
          <cell r="AH381">
            <v>44381</v>
          </cell>
          <cell r="AI381">
            <v>2995876</v>
          </cell>
          <cell r="AJ381">
            <v>44382</v>
          </cell>
          <cell r="AK381">
            <v>44408</v>
          </cell>
          <cell r="AL381">
            <v>3456780</v>
          </cell>
          <cell r="AM381">
            <v>44409</v>
          </cell>
          <cell r="AN381">
            <v>44439</v>
          </cell>
          <cell r="AO381">
            <v>2189294</v>
          </cell>
          <cell r="AP381">
            <v>44440</v>
          </cell>
          <cell r="AQ381">
            <v>44458</v>
          </cell>
          <cell r="AR381">
            <v>0</v>
          </cell>
          <cell r="AS381">
            <v>0</v>
          </cell>
          <cell r="AT381">
            <v>0</v>
          </cell>
          <cell r="AU381">
            <v>0</v>
          </cell>
          <cell r="AV381">
            <v>0</v>
          </cell>
          <cell r="AW381" t="str">
            <v>Oficina Asesora Jurídica</v>
          </cell>
          <cell r="AX381" t="str">
            <v>MEDARDO MEDINA MARTINEZ</v>
          </cell>
          <cell r="AY381" t="str">
            <v>Asesor Jurídico</v>
          </cell>
          <cell r="AZ381">
            <v>15</v>
          </cell>
          <cell r="BA381">
            <v>44208</v>
          </cell>
          <cell r="BB381">
            <v>839008900</v>
          </cell>
          <cell r="BC381">
            <v>45</v>
          </cell>
          <cell r="BD381">
            <v>44208</v>
          </cell>
          <cell r="BE381">
            <v>19934098</v>
          </cell>
          <cell r="BF381" t="str">
            <v xml:space="preserve">NOTIFICADO </v>
          </cell>
          <cell r="BG381">
            <v>44382</v>
          </cell>
          <cell r="BH381">
            <v>44458</v>
          </cell>
          <cell r="BI381" t="str">
            <v>Dos (02) meses y quince (15) días calendario</v>
          </cell>
          <cell r="BJ381">
            <v>8641950</v>
          </cell>
          <cell r="BK381" t="str">
            <v>DE ACUERDO A LA SOLICITUD REALIZADA POR EL SUPERVISOR DEL CONTRATO, SE GENERA LA PRORROGA Y ADICIÓN DEL MISMO; TENIENDO EN CUENTA LAS RAZONES DESCRITAS EN DICHA SOLICITUD.</v>
          </cell>
          <cell r="BL381">
            <v>1044</v>
          </cell>
          <cell r="BM381">
            <v>44379.393530092595</v>
          </cell>
          <cell r="BN381">
            <v>800949374</v>
          </cell>
          <cell r="BO381">
            <v>2884</v>
          </cell>
          <cell r="BP381">
            <v>44379</v>
          </cell>
          <cell r="BQ381">
            <v>8641950</v>
          </cell>
          <cell r="BR381">
            <v>1121912878</v>
          </cell>
          <cell r="BS381">
            <v>44208</v>
          </cell>
          <cell r="BT381">
            <v>583</v>
          </cell>
          <cell r="BU381" t="str">
            <v>210</v>
          </cell>
          <cell r="BV381">
            <v>44379</v>
          </cell>
          <cell r="BW381">
            <v>583</v>
          </cell>
          <cell r="BX381" t="str">
            <v>210</v>
          </cell>
          <cell r="BY381">
            <v>0</v>
          </cell>
          <cell r="BZ381">
            <v>0</v>
          </cell>
          <cell r="CA381">
            <v>0</v>
          </cell>
          <cell r="CB381">
            <v>7490</v>
          </cell>
          <cell r="CC381" t="str">
            <v>M6</v>
          </cell>
        </row>
        <row r="382">
          <cell r="B382" t="str">
            <v>12304 DE 2021</v>
          </cell>
          <cell r="C382">
            <v>40439797</v>
          </cell>
          <cell r="D382" t="str">
            <v xml:space="preserve">ISLANDA MILENA CASTRO QUEVEDO </v>
          </cell>
          <cell r="E382" t="str">
            <v>Contrato de Prestación de Servicios Profesionales</v>
          </cell>
          <cell r="F382" t="str">
            <v>EL CONTRATISTA SE COMPROMETE CON LA UNIVERSIDAD DE LOS LLANOS A PRESTAR LOS SERVICIOS COMO PROFESIONAL EN FORMA EFICIENTE Y EFICAZ APOYANDO EL FORTALECIMIENTO DE LAS ACTIVIDADES DE GESTIÓN ADMINISTRATIVA Y CONTRATACIÓN EN LA OFICINA ASESORA JURÍDICA.</v>
          </cell>
          <cell r="G382">
            <v>44208</v>
          </cell>
          <cell r="H382">
            <v>23373903</v>
          </cell>
          <cell r="I382" t="str">
            <v>Cinco (05) meses y veintitrés (23) días calendario</v>
          </cell>
          <cell r="J382">
            <v>44208</v>
          </cell>
          <cell r="K382">
            <v>44381</v>
          </cell>
          <cell r="L382" t="str">
            <v>NO APLICA</v>
          </cell>
          <cell r="M382">
            <v>10</v>
          </cell>
          <cell r="N382">
            <v>2567076</v>
          </cell>
          <cell r="O382">
            <v>44208</v>
          </cell>
          <cell r="P382">
            <v>44227</v>
          </cell>
          <cell r="Q382">
            <v>4053278</v>
          </cell>
          <cell r="R382">
            <v>44228</v>
          </cell>
          <cell r="S382">
            <v>44255</v>
          </cell>
          <cell r="T382">
            <v>4053278</v>
          </cell>
          <cell r="U382">
            <v>44256</v>
          </cell>
          <cell r="V382">
            <v>44286</v>
          </cell>
          <cell r="W382">
            <v>4053278</v>
          </cell>
          <cell r="X382">
            <v>44287</v>
          </cell>
          <cell r="Y382">
            <v>44316</v>
          </cell>
          <cell r="Z382">
            <v>4053278</v>
          </cell>
          <cell r="AA382">
            <v>44317</v>
          </cell>
          <cell r="AB382">
            <v>44347</v>
          </cell>
          <cell r="AC382">
            <v>4053278</v>
          </cell>
          <cell r="AD382">
            <v>44348</v>
          </cell>
          <cell r="AE382">
            <v>44377</v>
          </cell>
          <cell r="AF382">
            <v>540437</v>
          </cell>
          <cell r="AG382">
            <v>44378</v>
          </cell>
          <cell r="AH382">
            <v>44381</v>
          </cell>
          <cell r="AI382">
            <v>3512841</v>
          </cell>
          <cell r="AJ382">
            <v>44382</v>
          </cell>
          <cell r="AK382">
            <v>44408</v>
          </cell>
          <cell r="AL382">
            <v>4053278</v>
          </cell>
          <cell r="AM382">
            <v>44409</v>
          </cell>
          <cell r="AN382">
            <v>44439</v>
          </cell>
          <cell r="AO382">
            <v>2567076</v>
          </cell>
          <cell r="AP382">
            <v>44440</v>
          </cell>
          <cell r="AQ382">
            <v>44458</v>
          </cell>
          <cell r="AR382">
            <v>0</v>
          </cell>
          <cell r="AS382">
            <v>0</v>
          </cell>
          <cell r="AT382">
            <v>0</v>
          </cell>
          <cell r="AU382">
            <v>0</v>
          </cell>
          <cell r="AV382">
            <v>0</v>
          </cell>
          <cell r="AW382" t="str">
            <v>Oficina Asesora Jurídica</v>
          </cell>
          <cell r="AX382" t="str">
            <v>MEDARDO MEDINA MARTINEZ</v>
          </cell>
          <cell r="AY382" t="str">
            <v>Asesor Jurídico</v>
          </cell>
          <cell r="AZ382">
            <v>15</v>
          </cell>
          <cell r="BA382">
            <v>44208</v>
          </cell>
          <cell r="BB382">
            <v>839008900</v>
          </cell>
          <cell r="BC382">
            <v>46</v>
          </cell>
          <cell r="BD382">
            <v>44208</v>
          </cell>
          <cell r="BE382">
            <v>23373903</v>
          </cell>
          <cell r="BF382" t="str">
            <v xml:space="preserve">NOTIFICADO </v>
          </cell>
          <cell r="BG382">
            <v>44382</v>
          </cell>
          <cell r="BH382">
            <v>44458</v>
          </cell>
          <cell r="BI382" t="str">
            <v>Dos (02) meses y quince (15) días calendario</v>
          </cell>
          <cell r="BJ382">
            <v>10133195</v>
          </cell>
          <cell r="BK382" t="str">
            <v>DE ACUERDO A LA SOLICITUD REALIZADA POR EL SUPERVISOR DEL CONTRATO, SE GENERA LA PRORROGA Y ADICIÓN DEL MISMO; TENIENDO EN CUENTA LAS RAZONES DESCRITAS EN DICHA SOLICITUD.</v>
          </cell>
          <cell r="BL382">
            <v>1044</v>
          </cell>
          <cell r="BM382">
            <v>44379.393530092595</v>
          </cell>
          <cell r="BN382">
            <v>800949374</v>
          </cell>
          <cell r="BO382">
            <v>2882</v>
          </cell>
          <cell r="BP382">
            <v>44379</v>
          </cell>
          <cell r="BQ382">
            <v>10133195</v>
          </cell>
          <cell r="BR382">
            <v>40439797.200000003</v>
          </cell>
          <cell r="BS382">
            <v>44208</v>
          </cell>
          <cell r="BT382">
            <v>583</v>
          </cell>
          <cell r="BU382" t="str">
            <v>210</v>
          </cell>
          <cell r="BV382">
            <v>44379</v>
          </cell>
          <cell r="BW382">
            <v>583</v>
          </cell>
          <cell r="BX382" t="str">
            <v>210</v>
          </cell>
          <cell r="BY382">
            <v>0</v>
          </cell>
          <cell r="BZ382">
            <v>0</v>
          </cell>
          <cell r="CA382">
            <v>0</v>
          </cell>
          <cell r="CB382">
            <v>8299</v>
          </cell>
          <cell r="CC382" t="str">
            <v>M6</v>
          </cell>
        </row>
        <row r="383">
          <cell r="B383" t="str">
            <v>12305 DE 2021</v>
          </cell>
          <cell r="C383">
            <v>86069710</v>
          </cell>
          <cell r="D383" t="str">
            <v>JESUS DARIO PEDRAZA ALCANTARA</v>
          </cell>
          <cell r="E383" t="str">
            <v>Contrato de Prestación de Servicios Profesionales</v>
          </cell>
          <cell r="F383" t="str">
            <v>EL CONTRATISTA SE COMPROMETE CON LA UNIVERSIDAD DE LOS LLANOS A PRESTAR LOS SERVICIOS COMO PROFESIONAL EN FORMA EFICIENTE Y EFICAZ APOYANDO EL FORTALECIMIENTO DE LOS DIFERENTES PROCESOS DE GESTIÓN JURÍDICA DE LA OFICINA ASESORA JURÍDICA.</v>
          </cell>
          <cell r="G383">
            <v>44208</v>
          </cell>
          <cell r="H383">
            <v>17688362</v>
          </cell>
          <cell r="I383" t="str">
            <v>Cinco (05) meses y veintitrés (23) días calendario</v>
          </cell>
          <cell r="J383">
            <v>44208</v>
          </cell>
          <cell r="K383">
            <v>44381</v>
          </cell>
          <cell r="L383" t="str">
            <v>NO APLICA</v>
          </cell>
          <cell r="M383">
            <v>10</v>
          </cell>
          <cell r="N383">
            <v>1942652</v>
          </cell>
          <cell r="O383">
            <v>44208</v>
          </cell>
          <cell r="P383">
            <v>44227</v>
          </cell>
          <cell r="Q383">
            <v>3067346</v>
          </cell>
          <cell r="R383">
            <v>44228</v>
          </cell>
          <cell r="S383">
            <v>44255</v>
          </cell>
          <cell r="T383">
            <v>3067346</v>
          </cell>
          <cell r="U383">
            <v>44256</v>
          </cell>
          <cell r="V383">
            <v>44286</v>
          </cell>
          <cell r="W383">
            <v>3067346</v>
          </cell>
          <cell r="X383">
            <v>44287</v>
          </cell>
          <cell r="Y383">
            <v>44316</v>
          </cell>
          <cell r="Z383">
            <v>3067346</v>
          </cell>
          <cell r="AA383">
            <v>44317</v>
          </cell>
          <cell r="AB383">
            <v>44347</v>
          </cell>
          <cell r="AC383">
            <v>3067346</v>
          </cell>
          <cell r="AD383">
            <v>44348</v>
          </cell>
          <cell r="AE383">
            <v>44377</v>
          </cell>
          <cell r="AF383">
            <v>408980</v>
          </cell>
          <cell r="AG383">
            <v>44378</v>
          </cell>
          <cell r="AH383">
            <v>44381</v>
          </cell>
          <cell r="AI383">
            <v>2658367</v>
          </cell>
          <cell r="AJ383">
            <v>44382</v>
          </cell>
          <cell r="AK383">
            <v>44408</v>
          </cell>
          <cell r="AL383">
            <v>3067346</v>
          </cell>
          <cell r="AM383">
            <v>44409</v>
          </cell>
          <cell r="AN383">
            <v>44439</v>
          </cell>
          <cell r="AO383">
            <v>1942652</v>
          </cell>
          <cell r="AP383">
            <v>44440</v>
          </cell>
          <cell r="AQ383">
            <v>44458</v>
          </cell>
          <cell r="AR383">
            <v>0</v>
          </cell>
          <cell r="AS383">
            <v>0</v>
          </cell>
          <cell r="AT383">
            <v>0</v>
          </cell>
          <cell r="AU383">
            <v>0</v>
          </cell>
          <cell r="AV383">
            <v>0</v>
          </cell>
          <cell r="AW383" t="str">
            <v>Oficina Asesora Jurídica</v>
          </cell>
          <cell r="AX383" t="str">
            <v>MEDARDO MEDINA MARTINEZ</v>
          </cell>
          <cell r="AY383" t="str">
            <v>Asesor Jurídico</v>
          </cell>
          <cell r="AZ383">
            <v>15</v>
          </cell>
          <cell r="BA383">
            <v>44208</v>
          </cell>
          <cell r="BB383">
            <v>839008900</v>
          </cell>
          <cell r="BC383">
            <v>47</v>
          </cell>
          <cell r="BD383">
            <v>44208</v>
          </cell>
          <cell r="BE383">
            <v>17688362</v>
          </cell>
          <cell r="BF383" t="str">
            <v xml:space="preserve">NOTIFICADO </v>
          </cell>
          <cell r="BG383">
            <v>44382</v>
          </cell>
          <cell r="BH383">
            <v>44458</v>
          </cell>
          <cell r="BI383" t="str">
            <v>Dos (02) meses y quince (15) días calendario</v>
          </cell>
          <cell r="BJ383">
            <v>7668365</v>
          </cell>
          <cell r="BK383" t="str">
            <v>DE ACUERDO A LA SOLICITUD REALIZADA POR EL SUPERVISOR DEL CONTRATO, SE GENERA LA PRORROGA Y ADICIÓN DEL MISMO; TENIENDO EN CUENTA LAS RAZONES DESCRITAS EN DICHA SOLICITUD.</v>
          </cell>
          <cell r="BL383">
            <v>1044</v>
          </cell>
          <cell r="BM383">
            <v>44379.393530092595</v>
          </cell>
          <cell r="BN383">
            <v>800949374</v>
          </cell>
          <cell r="BO383">
            <v>2880</v>
          </cell>
          <cell r="BP383">
            <v>44379</v>
          </cell>
          <cell r="BQ383">
            <v>7668365</v>
          </cell>
          <cell r="BR383">
            <v>86069710.099999994</v>
          </cell>
          <cell r="BS383">
            <v>44208</v>
          </cell>
          <cell r="BT383">
            <v>583</v>
          </cell>
          <cell r="BU383" t="str">
            <v>210</v>
          </cell>
          <cell r="BV383">
            <v>44379</v>
          </cell>
          <cell r="BW383">
            <v>583</v>
          </cell>
          <cell r="BX383" t="str">
            <v>210</v>
          </cell>
          <cell r="BY383">
            <v>0</v>
          </cell>
          <cell r="BZ383">
            <v>0</v>
          </cell>
          <cell r="CA383">
            <v>0</v>
          </cell>
          <cell r="CB383">
            <v>6910</v>
          </cell>
          <cell r="CC383" t="str">
            <v>M5</v>
          </cell>
        </row>
        <row r="384">
          <cell r="B384" t="str">
            <v>12306 DE 2021</v>
          </cell>
          <cell r="C384">
            <v>1119892566</v>
          </cell>
          <cell r="D384" t="str">
            <v>CIELO LUCIA AMAYA MORALES</v>
          </cell>
          <cell r="E384" t="str">
            <v>Contrato de Prestación de Servicios Profesionales</v>
          </cell>
          <cell r="F384" t="str">
            <v>EL CONTRATISTA SE COMPROMETE CON LA UNIVERSIDAD DE LOS LLANOS A PRESTAR LOS SERVICIOS COMO PROFESIONAL EN FORMA EFICIENTE Y EFICAZ APOYANDO EL FORTALECIMIENTO DE LOS DIFERENTES PROCESOS DE GESTIÓN JURÍDICA DE LA OFICINA ASESORA JURÍDICA.</v>
          </cell>
          <cell r="G384">
            <v>44208</v>
          </cell>
          <cell r="H384">
            <v>15161449</v>
          </cell>
          <cell r="I384" t="str">
            <v>Cinco (05) meses y veintitrés (23) días calendario</v>
          </cell>
          <cell r="J384">
            <v>44208</v>
          </cell>
          <cell r="K384">
            <v>44381</v>
          </cell>
          <cell r="L384" t="str">
            <v>NO APLICA</v>
          </cell>
          <cell r="M384">
            <v>10</v>
          </cell>
          <cell r="N384">
            <v>1665130</v>
          </cell>
          <cell r="O384">
            <v>44208</v>
          </cell>
          <cell r="P384">
            <v>44227</v>
          </cell>
          <cell r="Q384">
            <v>2629153</v>
          </cell>
          <cell r="R384">
            <v>44228</v>
          </cell>
          <cell r="S384">
            <v>44255</v>
          </cell>
          <cell r="T384">
            <v>2629153</v>
          </cell>
          <cell r="U384">
            <v>44256</v>
          </cell>
          <cell r="V384">
            <v>44286</v>
          </cell>
          <cell r="W384">
            <v>2629153</v>
          </cell>
          <cell r="X384">
            <v>44287</v>
          </cell>
          <cell r="Y384">
            <v>44316</v>
          </cell>
          <cell r="Z384">
            <v>2629153</v>
          </cell>
          <cell r="AA384">
            <v>44317</v>
          </cell>
          <cell r="AB384">
            <v>44347</v>
          </cell>
          <cell r="AC384">
            <v>2629153</v>
          </cell>
          <cell r="AD384">
            <v>44348</v>
          </cell>
          <cell r="AE384">
            <v>44377</v>
          </cell>
          <cell r="AF384">
            <v>350554</v>
          </cell>
          <cell r="AG384">
            <v>44378</v>
          </cell>
          <cell r="AH384">
            <v>44381</v>
          </cell>
          <cell r="AI384">
            <v>2278599</v>
          </cell>
          <cell r="AJ384">
            <v>44382</v>
          </cell>
          <cell r="AK384">
            <v>44408</v>
          </cell>
          <cell r="AL384">
            <v>2629153</v>
          </cell>
          <cell r="AM384">
            <v>44409</v>
          </cell>
          <cell r="AN384">
            <v>44439</v>
          </cell>
          <cell r="AO384">
            <v>1665131</v>
          </cell>
          <cell r="AP384">
            <v>44440</v>
          </cell>
          <cell r="AQ384">
            <v>44458</v>
          </cell>
          <cell r="AR384">
            <v>0</v>
          </cell>
          <cell r="AS384">
            <v>0</v>
          </cell>
          <cell r="AT384">
            <v>0</v>
          </cell>
          <cell r="AU384">
            <v>0</v>
          </cell>
          <cell r="AV384">
            <v>0</v>
          </cell>
          <cell r="AW384" t="str">
            <v>Oficina Asesora Jurídica</v>
          </cell>
          <cell r="AX384" t="str">
            <v>MEDARDO MEDINA MARTINEZ</v>
          </cell>
          <cell r="AY384" t="str">
            <v>Asesor Jurídico</v>
          </cell>
          <cell r="AZ384">
            <v>15</v>
          </cell>
          <cell r="BA384">
            <v>44208</v>
          </cell>
          <cell r="BB384">
            <v>839008900</v>
          </cell>
          <cell r="BC384">
            <v>48</v>
          </cell>
          <cell r="BD384">
            <v>44208</v>
          </cell>
          <cell r="BE384">
            <v>15161449</v>
          </cell>
          <cell r="BF384" t="str">
            <v xml:space="preserve">NOTIFICADO </v>
          </cell>
          <cell r="BG384">
            <v>44382</v>
          </cell>
          <cell r="BH384">
            <v>44458</v>
          </cell>
          <cell r="BI384" t="str">
            <v>Dos (02) meses y quince (15) días calendario</v>
          </cell>
          <cell r="BJ384">
            <v>6572883</v>
          </cell>
          <cell r="BK384" t="str">
            <v>DE ACUERDO A LA SOLICITUD REALIZADA POR EL SUPERVISOR DEL CONTRATO, SE GENERA LA PRORROGA Y ADICIÓN DEL MISMO; TENIENDO EN CUENTA LAS RAZONES DESCRITAS EN DICHA SOLICITUD.</v>
          </cell>
          <cell r="BL384">
            <v>1044</v>
          </cell>
          <cell r="BM384">
            <v>44379.393530092595</v>
          </cell>
          <cell r="BN384">
            <v>800949374</v>
          </cell>
          <cell r="BO384">
            <v>2885</v>
          </cell>
          <cell r="BP384">
            <v>44379</v>
          </cell>
          <cell r="BQ384">
            <v>6572883</v>
          </cell>
          <cell r="BR384">
            <v>1119892566</v>
          </cell>
          <cell r="BS384">
            <v>44208</v>
          </cell>
          <cell r="BT384">
            <v>583</v>
          </cell>
          <cell r="BU384" t="str">
            <v>210</v>
          </cell>
          <cell r="BV384">
            <v>44379</v>
          </cell>
          <cell r="BW384">
            <v>583</v>
          </cell>
          <cell r="BX384" t="str">
            <v>210</v>
          </cell>
          <cell r="BY384">
            <v>0</v>
          </cell>
          <cell r="BZ384">
            <v>0</v>
          </cell>
          <cell r="CA384">
            <v>0</v>
          </cell>
          <cell r="CB384">
            <v>8299</v>
          </cell>
          <cell r="CC384" t="str">
            <v>M6</v>
          </cell>
        </row>
        <row r="385">
          <cell r="B385" t="str">
            <v>12307 DE 2021</v>
          </cell>
          <cell r="C385">
            <v>1016064134</v>
          </cell>
          <cell r="D385" t="str">
            <v>ANYI YIZETH RODRIGUEZ SALINAS</v>
          </cell>
          <cell r="E385" t="str">
            <v>Contrato de Prestación de Servicios Profesionales</v>
          </cell>
          <cell r="F385" t="str">
            <v>EL CONTRATISTA SE COMPROMETE CON LA UNIVERSIDAD DE LOS LLANOS A PRESTAR LOS SERVICIOS COMO PROFESIONAL EN FORMA EFICIENTE Y EFICAZ APOYANDO EL FORTALECIMIENTO DE LOS DIFERENTES PROCESOS EN LA DIVISIÓN FINANCIERA.</v>
          </cell>
          <cell r="G385">
            <v>44208</v>
          </cell>
          <cell r="H385">
            <v>16926049</v>
          </cell>
          <cell r="I385" t="str">
            <v>Cinco (05) meses y veintitrés (23) días calendario</v>
          </cell>
          <cell r="J385">
            <v>44208</v>
          </cell>
          <cell r="K385">
            <v>44381</v>
          </cell>
          <cell r="L385" t="str">
            <v>NO APLICA</v>
          </cell>
          <cell r="M385">
            <v>10</v>
          </cell>
          <cell r="N385">
            <v>1858930</v>
          </cell>
          <cell r="O385">
            <v>44208</v>
          </cell>
          <cell r="P385">
            <v>44227</v>
          </cell>
          <cell r="Q385">
            <v>2935153</v>
          </cell>
          <cell r="R385">
            <v>44228</v>
          </cell>
          <cell r="S385">
            <v>44255</v>
          </cell>
          <cell r="T385">
            <v>2935153</v>
          </cell>
          <cell r="U385">
            <v>44256</v>
          </cell>
          <cell r="V385">
            <v>44286</v>
          </cell>
          <cell r="W385">
            <v>2935153</v>
          </cell>
          <cell r="X385">
            <v>44287</v>
          </cell>
          <cell r="Y385">
            <v>44316</v>
          </cell>
          <cell r="Z385">
            <v>2935153</v>
          </cell>
          <cell r="AA385">
            <v>44317</v>
          </cell>
          <cell r="AB385">
            <v>44347</v>
          </cell>
          <cell r="AC385">
            <v>2935153</v>
          </cell>
          <cell r="AD385">
            <v>44348</v>
          </cell>
          <cell r="AE385">
            <v>44377</v>
          </cell>
          <cell r="AF385">
            <v>391354</v>
          </cell>
          <cell r="AG385">
            <v>44378</v>
          </cell>
          <cell r="AH385">
            <v>44381</v>
          </cell>
          <cell r="AI385">
            <v>2543799</v>
          </cell>
          <cell r="AJ385">
            <v>44382</v>
          </cell>
          <cell r="AK385">
            <v>44408</v>
          </cell>
          <cell r="AL385">
            <v>2935153</v>
          </cell>
          <cell r="AM385">
            <v>44409</v>
          </cell>
          <cell r="AN385">
            <v>44439</v>
          </cell>
          <cell r="AO385">
            <v>1858930</v>
          </cell>
          <cell r="AP385">
            <v>44440</v>
          </cell>
          <cell r="AQ385">
            <v>44458</v>
          </cell>
          <cell r="AR385">
            <v>0</v>
          </cell>
          <cell r="AS385">
            <v>0</v>
          </cell>
          <cell r="AT385">
            <v>0</v>
          </cell>
          <cell r="AU385">
            <v>0</v>
          </cell>
          <cell r="AV385">
            <v>0</v>
          </cell>
          <cell r="AW385" t="str">
            <v>División Financiera</v>
          </cell>
          <cell r="AX385" t="str">
            <v>NANCY VELÁSQUEZ CÉSPEDES</v>
          </cell>
          <cell r="AY385" t="str">
            <v>Director Financiero</v>
          </cell>
          <cell r="AZ385">
            <v>15</v>
          </cell>
          <cell r="BA385">
            <v>44208</v>
          </cell>
          <cell r="BB385">
            <v>839008900</v>
          </cell>
          <cell r="BC385">
            <v>49</v>
          </cell>
          <cell r="BD385">
            <v>44208</v>
          </cell>
          <cell r="BE385">
            <v>16926049</v>
          </cell>
          <cell r="BF385" t="str">
            <v xml:space="preserve">NOTIFICADO </v>
          </cell>
          <cell r="BG385">
            <v>44382</v>
          </cell>
          <cell r="BH385">
            <v>44458</v>
          </cell>
          <cell r="BI385" t="str">
            <v>Dos (02) meses y quince (15) días calendario</v>
          </cell>
          <cell r="BJ385">
            <v>7337882</v>
          </cell>
          <cell r="BK385" t="str">
            <v>DE ACUERDO A LA SOLICITUD REALIZADA POR EL SUPERVISOR DEL CONTRATO, SE GENERA LA PRORROGA Y ADICIÓN DEL MISMO; TENIENDO EN CUENTA LAS RAZONES DESCRITAS EN DICHA SOLICITUD.</v>
          </cell>
          <cell r="BL385">
            <v>1044</v>
          </cell>
          <cell r="BM385">
            <v>44379.393530092595</v>
          </cell>
          <cell r="BN385">
            <v>800949374</v>
          </cell>
          <cell r="BO385">
            <v>2915</v>
          </cell>
          <cell r="BP385">
            <v>44379</v>
          </cell>
          <cell r="BQ385">
            <v>7337882</v>
          </cell>
          <cell r="BR385">
            <v>1016064134</v>
          </cell>
          <cell r="BS385">
            <v>44208</v>
          </cell>
          <cell r="BT385">
            <v>583</v>
          </cell>
          <cell r="BU385" t="str">
            <v>412</v>
          </cell>
          <cell r="BV385">
            <v>44379</v>
          </cell>
          <cell r="BW385">
            <v>583</v>
          </cell>
          <cell r="BX385" t="str">
            <v>412</v>
          </cell>
          <cell r="BY385">
            <v>0</v>
          </cell>
          <cell r="BZ385">
            <v>0</v>
          </cell>
          <cell r="CA385">
            <v>0</v>
          </cell>
          <cell r="CB385">
            <v>6920</v>
          </cell>
          <cell r="CC385" t="str">
            <v>M5</v>
          </cell>
        </row>
        <row r="386">
          <cell r="B386" t="str">
            <v>12308 DE 2021</v>
          </cell>
          <cell r="C386">
            <v>1121845699</v>
          </cell>
          <cell r="D386" t="str">
            <v xml:space="preserve">OSCAR EDUARDO PAEZ BAQUERO  </v>
          </cell>
          <cell r="E386" t="str">
            <v>Contrato de Prestación de Servicios Profesionales</v>
          </cell>
          <cell r="F386" t="str">
            <v>EL CONTRATISTA SE COMPROMETE CON LA UNIVERSIDAD DE LOS LLANOS A PRESTAR LOS SERVICIOS COMO PROFESIONAL EN FORMA EFICIENTE Y EFICAZ APOYANDO EL FORTALECIMIENTO DE LAS ACTIVIDADES  ACADÉMICAS Y ADMINISTRATIVAS, MEDIANTE EL SEGUIMIENTO A LA RED, ADMINISTRACIÓN DE EQUIPOS ACTIVOS Y MEJORAS EN LAS APLICACIONES WEB YA EXISTENTES EN EL ÁREA DE SISTEMAS.</v>
          </cell>
          <cell r="G386">
            <v>44208</v>
          </cell>
          <cell r="H386">
            <v>15161449</v>
          </cell>
          <cell r="I386" t="str">
            <v>Cinco (05) meses y veintitrés (23) días calendario</v>
          </cell>
          <cell r="J386">
            <v>44208</v>
          </cell>
          <cell r="K386">
            <v>44381</v>
          </cell>
          <cell r="L386" t="str">
            <v>NO APLICA</v>
          </cell>
          <cell r="M386">
            <v>10</v>
          </cell>
          <cell r="N386">
            <v>1665130</v>
          </cell>
          <cell r="O386">
            <v>44208</v>
          </cell>
          <cell r="P386">
            <v>44227</v>
          </cell>
          <cell r="Q386">
            <v>2629153</v>
          </cell>
          <cell r="R386">
            <v>44228</v>
          </cell>
          <cell r="S386">
            <v>44255</v>
          </cell>
          <cell r="T386">
            <v>2629153</v>
          </cell>
          <cell r="U386">
            <v>44256</v>
          </cell>
          <cell r="V386">
            <v>44286</v>
          </cell>
          <cell r="W386">
            <v>2629153</v>
          </cell>
          <cell r="X386">
            <v>44287</v>
          </cell>
          <cell r="Y386">
            <v>44316</v>
          </cell>
          <cell r="Z386">
            <v>2629153</v>
          </cell>
          <cell r="AA386">
            <v>44317</v>
          </cell>
          <cell r="AB386">
            <v>44347</v>
          </cell>
          <cell r="AC386">
            <v>2629153</v>
          </cell>
          <cell r="AD386">
            <v>44348</v>
          </cell>
          <cell r="AE386">
            <v>44377</v>
          </cell>
          <cell r="AF386">
            <v>350554</v>
          </cell>
          <cell r="AG386">
            <v>44378</v>
          </cell>
          <cell r="AH386">
            <v>44381</v>
          </cell>
          <cell r="AI386">
            <v>2278599</v>
          </cell>
          <cell r="AJ386">
            <v>44382</v>
          </cell>
          <cell r="AK386">
            <v>44408</v>
          </cell>
          <cell r="AL386">
            <v>2629153</v>
          </cell>
          <cell r="AM386">
            <v>44409</v>
          </cell>
          <cell r="AN386">
            <v>44439</v>
          </cell>
          <cell r="AO386">
            <v>1665131</v>
          </cell>
          <cell r="AP386">
            <v>44440</v>
          </cell>
          <cell r="AQ386">
            <v>44458</v>
          </cell>
          <cell r="AR386">
            <v>0</v>
          </cell>
          <cell r="AS386">
            <v>0</v>
          </cell>
          <cell r="AT386">
            <v>0</v>
          </cell>
          <cell r="AU386">
            <v>0</v>
          </cell>
          <cell r="AV386">
            <v>0</v>
          </cell>
          <cell r="AW386" t="str">
            <v>Área de Sistemas</v>
          </cell>
          <cell r="AX386" t="str">
            <v>JOSE ARMANDO GARZON BONILLA</v>
          </cell>
          <cell r="AY386" t="str">
            <v>Jefe de Oficina</v>
          </cell>
          <cell r="AZ386">
            <v>15</v>
          </cell>
          <cell r="BA386">
            <v>44208</v>
          </cell>
          <cell r="BB386">
            <v>839008900</v>
          </cell>
          <cell r="BC386">
            <v>50</v>
          </cell>
          <cell r="BD386">
            <v>44208</v>
          </cell>
          <cell r="BE386">
            <v>15161449</v>
          </cell>
          <cell r="BF386" t="str">
            <v xml:space="preserve">NOTIFICADO </v>
          </cell>
          <cell r="BG386">
            <v>44382</v>
          </cell>
          <cell r="BH386">
            <v>44458</v>
          </cell>
          <cell r="BI386" t="str">
            <v>Dos (02) meses y quince (15) días calendario</v>
          </cell>
          <cell r="BJ386">
            <v>6572883</v>
          </cell>
          <cell r="BK386" t="str">
            <v>DE ACUERDO A LA SOLICITUD REALIZADA POR EL SUPERVISOR DEL CONTRATO, SE GENERA LA PRORROGA Y ADICIÓN DEL MISMO; TENIENDO EN CUENTA LAS RAZONES DESCRITAS EN DICHA SOLICITUD.</v>
          </cell>
          <cell r="BL386">
            <v>1044</v>
          </cell>
          <cell r="BM386">
            <v>44379.393530092595</v>
          </cell>
          <cell r="BN386">
            <v>800949374</v>
          </cell>
          <cell r="BO386">
            <v>2930</v>
          </cell>
          <cell r="BP386">
            <v>44379</v>
          </cell>
          <cell r="BQ386">
            <v>6572883</v>
          </cell>
          <cell r="BR386">
            <v>1121845699</v>
          </cell>
          <cell r="BS386">
            <v>44208</v>
          </cell>
          <cell r="BT386">
            <v>583</v>
          </cell>
          <cell r="BU386" t="str">
            <v>447</v>
          </cell>
          <cell r="BV386">
            <v>44379</v>
          </cell>
          <cell r="BW386">
            <v>583</v>
          </cell>
          <cell r="BX386" t="str">
            <v>447</v>
          </cell>
          <cell r="BY386">
            <v>0</v>
          </cell>
          <cell r="BZ386">
            <v>0</v>
          </cell>
          <cell r="CA386">
            <v>0</v>
          </cell>
          <cell r="CB386">
            <v>7110</v>
          </cell>
          <cell r="CC386" t="str">
            <v>M5</v>
          </cell>
        </row>
        <row r="387">
          <cell r="B387" t="str">
            <v>12309 DE 2021</v>
          </cell>
          <cell r="C387">
            <v>1121855170</v>
          </cell>
          <cell r="D387" t="str">
            <v>GLORIA PATRICIA RAMIREZ NARVAEZ</v>
          </cell>
          <cell r="E387" t="str">
            <v>Contrato de Prestación de Servicios Profesionales</v>
          </cell>
          <cell r="F387" t="str">
            <v>EL CONTRATISTA SE COMPROMETE CON LA UNIVERSIDAD DE LOS LLANOS A PRESTAR LOS SERVICIOS COMO PROFESIONAL EN FORMA EFICIENTE Y EFICAZ APOYANDO EL FORTALECIMIENTO DE LOS DIFERENTES PROCESOS EN EL ÁREA DE SISTEMAS.</v>
          </cell>
          <cell r="G387">
            <v>44208</v>
          </cell>
          <cell r="H387">
            <v>15161449</v>
          </cell>
          <cell r="I387" t="str">
            <v>Cinco (05) meses y veintitrés (23) días calendario</v>
          </cell>
          <cell r="J387">
            <v>44208</v>
          </cell>
          <cell r="K387">
            <v>44381</v>
          </cell>
          <cell r="L387" t="str">
            <v>NO APLICA</v>
          </cell>
          <cell r="M387">
            <v>10</v>
          </cell>
          <cell r="N387">
            <v>1665130</v>
          </cell>
          <cell r="O387">
            <v>44208</v>
          </cell>
          <cell r="P387">
            <v>44227</v>
          </cell>
          <cell r="Q387">
            <v>2629153</v>
          </cell>
          <cell r="R387">
            <v>44228</v>
          </cell>
          <cell r="S387">
            <v>44255</v>
          </cell>
          <cell r="T387">
            <v>2629153</v>
          </cell>
          <cell r="U387">
            <v>44256</v>
          </cell>
          <cell r="V387">
            <v>44286</v>
          </cell>
          <cell r="W387">
            <v>2629153</v>
          </cell>
          <cell r="X387">
            <v>44287</v>
          </cell>
          <cell r="Y387">
            <v>44316</v>
          </cell>
          <cell r="Z387">
            <v>2629153</v>
          </cell>
          <cell r="AA387">
            <v>44317</v>
          </cell>
          <cell r="AB387">
            <v>44347</v>
          </cell>
          <cell r="AC387">
            <v>2629153</v>
          </cell>
          <cell r="AD387">
            <v>44348</v>
          </cell>
          <cell r="AE387">
            <v>44377</v>
          </cell>
          <cell r="AF387">
            <v>350554</v>
          </cell>
          <cell r="AG387">
            <v>44378</v>
          </cell>
          <cell r="AH387">
            <v>44381</v>
          </cell>
          <cell r="AI387">
            <v>2278599</v>
          </cell>
          <cell r="AJ387">
            <v>44382</v>
          </cell>
          <cell r="AK387">
            <v>44408</v>
          </cell>
          <cell r="AL387">
            <v>2629153</v>
          </cell>
          <cell r="AM387">
            <v>44409</v>
          </cell>
          <cell r="AN387">
            <v>44439</v>
          </cell>
          <cell r="AO387">
            <v>1665131</v>
          </cell>
          <cell r="AP387">
            <v>44440</v>
          </cell>
          <cell r="AQ387">
            <v>44458</v>
          </cell>
          <cell r="AR387">
            <v>0</v>
          </cell>
          <cell r="AS387">
            <v>0</v>
          </cell>
          <cell r="AT387">
            <v>0</v>
          </cell>
          <cell r="AU387">
            <v>0</v>
          </cell>
          <cell r="AV387">
            <v>0</v>
          </cell>
          <cell r="AW387" t="str">
            <v>Área de Sistemas</v>
          </cell>
          <cell r="AX387" t="str">
            <v>JOSE ARMANDO GARZON BONILLA</v>
          </cell>
          <cell r="AY387" t="str">
            <v>Jefe de Oficina</v>
          </cell>
          <cell r="AZ387">
            <v>15</v>
          </cell>
          <cell r="BA387">
            <v>44208</v>
          </cell>
          <cell r="BB387">
            <v>839008900</v>
          </cell>
          <cell r="BC387">
            <v>51</v>
          </cell>
          <cell r="BD387">
            <v>44208</v>
          </cell>
          <cell r="BE387">
            <v>15161449</v>
          </cell>
          <cell r="BF387" t="str">
            <v xml:space="preserve">NOTIFICADO </v>
          </cell>
          <cell r="BG387">
            <v>44382</v>
          </cell>
          <cell r="BH387">
            <v>44458</v>
          </cell>
          <cell r="BI387" t="str">
            <v>Dos (02) meses y quince (15) días calendario</v>
          </cell>
          <cell r="BJ387">
            <v>6572883</v>
          </cell>
          <cell r="BK387" t="str">
            <v>DE ACUERDO A LA SOLICITUD REALIZADA POR EL SUPERVISOR DEL CONTRATO, SE GENERA LA PRORROGA Y ADICIÓN DEL MISMO; TENIENDO EN CUENTA LAS RAZONES DESCRITAS EN DICHA SOLICITUD.</v>
          </cell>
          <cell r="BL387">
            <v>1044</v>
          </cell>
          <cell r="BM387">
            <v>44379.393530092595</v>
          </cell>
          <cell r="BN387">
            <v>800949374</v>
          </cell>
          <cell r="BO387">
            <v>2932</v>
          </cell>
          <cell r="BP387">
            <v>44379</v>
          </cell>
          <cell r="BQ387">
            <v>6572883</v>
          </cell>
          <cell r="BR387">
            <v>1121855170</v>
          </cell>
          <cell r="BS387">
            <v>44208</v>
          </cell>
          <cell r="BT387">
            <v>583</v>
          </cell>
          <cell r="BU387" t="str">
            <v>447</v>
          </cell>
          <cell r="BV387">
            <v>44379</v>
          </cell>
          <cell r="BW387">
            <v>583</v>
          </cell>
          <cell r="BX387" t="str">
            <v>447</v>
          </cell>
          <cell r="BY387">
            <v>0</v>
          </cell>
          <cell r="BZ387">
            <v>0</v>
          </cell>
          <cell r="CA387">
            <v>0</v>
          </cell>
          <cell r="CB387">
            <v>8299</v>
          </cell>
          <cell r="CC387" t="str">
            <v>M6</v>
          </cell>
        </row>
        <row r="388">
          <cell r="B388" t="str">
            <v>12311 DE 2021</v>
          </cell>
          <cell r="C388">
            <v>1121825157</v>
          </cell>
          <cell r="D388" t="str">
            <v>JAIME ELIECER ROA GARCIA</v>
          </cell>
          <cell r="E388" t="str">
            <v>Contrato de Prestación de Servicios Profesionales</v>
          </cell>
          <cell r="F388" t="str">
            <v>EL CONTRATISTA SE COMPROMETE CON LA UNIVERSIDAD DE LOS LLANOS A PRESTAR LOS SERVICIOS COMO PROFESIONAL EN FORMA EFICIENTE Y EFICAZ APOYANDO EL FORTALECIMIENTO DE LOS DIFERENTES PROCESOS ACADÉMICOS Y ADMINISTRATIVOS DEL ÁREA DE SISTEMAS.</v>
          </cell>
          <cell r="G388">
            <v>44208</v>
          </cell>
          <cell r="H388">
            <v>12634542</v>
          </cell>
          <cell r="I388" t="str">
            <v>Cinco (05) meses y veintitrés (23) días calendario</v>
          </cell>
          <cell r="J388">
            <v>44208</v>
          </cell>
          <cell r="K388">
            <v>44381</v>
          </cell>
          <cell r="L388" t="str">
            <v>NO APLICA</v>
          </cell>
          <cell r="M388">
            <v>10</v>
          </cell>
          <cell r="N388">
            <v>1387609</v>
          </cell>
          <cell r="O388">
            <v>44208</v>
          </cell>
          <cell r="P388">
            <v>44227</v>
          </cell>
          <cell r="Q388">
            <v>2190961</v>
          </cell>
          <cell r="R388">
            <v>44228</v>
          </cell>
          <cell r="S388">
            <v>44255</v>
          </cell>
          <cell r="T388">
            <v>2190961</v>
          </cell>
          <cell r="U388">
            <v>44256</v>
          </cell>
          <cell r="V388">
            <v>44286</v>
          </cell>
          <cell r="W388">
            <v>2190961</v>
          </cell>
          <cell r="X388">
            <v>44287</v>
          </cell>
          <cell r="Y388">
            <v>44316</v>
          </cell>
          <cell r="Z388">
            <v>2190961</v>
          </cell>
          <cell r="AA388">
            <v>44317</v>
          </cell>
          <cell r="AB388">
            <v>44347</v>
          </cell>
          <cell r="AC388">
            <v>2190961</v>
          </cell>
          <cell r="AD388">
            <v>44348</v>
          </cell>
          <cell r="AE388">
            <v>44377</v>
          </cell>
          <cell r="AF388">
            <v>292128</v>
          </cell>
          <cell r="AG388">
            <v>44378</v>
          </cell>
          <cell r="AH388">
            <v>44381</v>
          </cell>
          <cell r="AI388">
            <v>1898833</v>
          </cell>
          <cell r="AJ388">
            <v>44382</v>
          </cell>
          <cell r="AK388">
            <v>44408</v>
          </cell>
          <cell r="AL388">
            <v>2190961</v>
          </cell>
          <cell r="AM388">
            <v>44409</v>
          </cell>
          <cell r="AN388">
            <v>44439</v>
          </cell>
          <cell r="AO388">
            <v>1387609</v>
          </cell>
          <cell r="AP388">
            <v>44440</v>
          </cell>
          <cell r="AQ388">
            <v>44458</v>
          </cell>
          <cell r="AR388">
            <v>0</v>
          </cell>
          <cell r="AS388">
            <v>0</v>
          </cell>
          <cell r="AT388">
            <v>0</v>
          </cell>
          <cell r="AU388">
            <v>0</v>
          </cell>
          <cell r="AV388">
            <v>0</v>
          </cell>
          <cell r="AW388" t="str">
            <v>Área de Sistemas</v>
          </cell>
          <cell r="AX388" t="str">
            <v>JOSE ARMANDO GARZON BONILLA</v>
          </cell>
          <cell r="AY388" t="str">
            <v>Jefe de Oficina</v>
          </cell>
          <cell r="AZ388">
            <v>15</v>
          </cell>
          <cell r="BA388">
            <v>44208</v>
          </cell>
          <cell r="BB388">
            <v>839008900</v>
          </cell>
          <cell r="BC388">
            <v>53</v>
          </cell>
          <cell r="BD388">
            <v>44208</v>
          </cell>
          <cell r="BE388">
            <v>12634542</v>
          </cell>
          <cell r="BF388" t="str">
            <v xml:space="preserve">NOTIFICADO </v>
          </cell>
          <cell r="BG388">
            <v>44382</v>
          </cell>
          <cell r="BH388">
            <v>44458</v>
          </cell>
          <cell r="BI388" t="str">
            <v>Dos (02) meses y quince (15) días calendario</v>
          </cell>
          <cell r="BJ388">
            <v>5477403</v>
          </cell>
          <cell r="BK388" t="str">
            <v>DE ACUERDO A LA SOLICITUD REALIZADA POR EL SUPERVISOR DEL CONTRATO, SE GENERA LA PRORROGA Y ADICIÓN DEL MISMO; TENIENDO EN CUENTA LAS RAZONES DESCRITAS EN DICHA SOLICITUD.</v>
          </cell>
          <cell r="BL388">
            <v>1044</v>
          </cell>
          <cell r="BM388">
            <v>44379.393530092595</v>
          </cell>
          <cell r="BN388">
            <v>800949374</v>
          </cell>
          <cell r="BO388">
            <v>2931</v>
          </cell>
          <cell r="BP388">
            <v>44379</v>
          </cell>
          <cell r="BQ388">
            <v>5477403</v>
          </cell>
          <cell r="BR388">
            <v>1121825157</v>
          </cell>
          <cell r="BS388">
            <v>44208</v>
          </cell>
          <cell r="BT388">
            <v>583</v>
          </cell>
          <cell r="BU388" t="str">
            <v>447</v>
          </cell>
          <cell r="BV388">
            <v>44379</v>
          </cell>
          <cell r="BW388">
            <v>583</v>
          </cell>
          <cell r="BX388" t="str">
            <v>447</v>
          </cell>
          <cell r="BY388">
            <v>0</v>
          </cell>
          <cell r="BZ388">
            <v>0</v>
          </cell>
          <cell r="CA388">
            <v>0</v>
          </cell>
          <cell r="CB388">
            <v>6209</v>
          </cell>
          <cell r="CC388" t="str">
            <v>M6</v>
          </cell>
        </row>
        <row r="389">
          <cell r="B389" t="str">
            <v>12312 DE 2021</v>
          </cell>
          <cell r="C389">
            <v>1121859904</v>
          </cell>
          <cell r="D389" t="str">
            <v xml:space="preserve">CRISTIAN ADRIAN DOMINGUEZ MANTILLA </v>
          </cell>
          <cell r="E389" t="str">
            <v>Contrato de Prestación de Servicios</v>
          </cell>
          <cell r="F389" t="str">
            <v>EL CONTRATISTA SE COMPROMETE CON LA UNIVERSIDAD DE LOS LLANOS A PRESTAR LOS SERVICIOS COMO TÉCNICO EN FORMA EFICIENTE Y EFICAZ APOYANDO EL FORTALECIMIENTO DE LOS DIFERENTES PROCESOS DE SOPORTE TÉCNICO EN EL ÁREA DE SISTEMAS.</v>
          </cell>
          <cell r="G389">
            <v>44208</v>
          </cell>
          <cell r="H389">
            <v>12002814</v>
          </cell>
          <cell r="I389" t="str">
            <v>Cinco (05) meses y veintitrés (23) días calendario</v>
          </cell>
          <cell r="J389">
            <v>44208</v>
          </cell>
          <cell r="K389">
            <v>44381</v>
          </cell>
          <cell r="L389" t="str">
            <v>NO APLICA</v>
          </cell>
          <cell r="M389">
            <v>10</v>
          </cell>
          <cell r="N389">
            <v>1318227</v>
          </cell>
          <cell r="O389">
            <v>44208</v>
          </cell>
          <cell r="P389">
            <v>44227</v>
          </cell>
          <cell r="Q389">
            <v>2081413</v>
          </cell>
          <cell r="R389">
            <v>44228</v>
          </cell>
          <cell r="S389">
            <v>44255</v>
          </cell>
          <cell r="T389">
            <v>2081413</v>
          </cell>
          <cell r="U389">
            <v>44256</v>
          </cell>
          <cell r="V389">
            <v>44286</v>
          </cell>
          <cell r="W389">
            <v>2081413</v>
          </cell>
          <cell r="X389">
            <v>44287</v>
          </cell>
          <cell r="Y389">
            <v>44316</v>
          </cell>
          <cell r="Z389">
            <v>2081413</v>
          </cell>
          <cell r="AA389">
            <v>44317</v>
          </cell>
          <cell r="AB389">
            <v>44347</v>
          </cell>
          <cell r="AC389">
            <v>2081413</v>
          </cell>
          <cell r="AD389">
            <v>44348</v>
          </cell>
          <cell r="AE389">
            <v>44377</v>
          </cell>
          <cell r="AF389">
            <v>277522</v>
          </cell>
          <cell r="AG389">
            <v>44378</v>
          </cell>
          <cell r="AH389">
            <v>44381</v>
          </cell>
          <cell r="AI389">
            <v>1803891</v>
          </cell>
          <cell r="AJ389">
            <v>44382</v>
          </cell>
          <cell r="AK389">
            <v>44408</v>
          </cell>
          <cell r="AL389">
            <v>2081413</v>
          </cell>
          <cell r="AM389">
            <v>44409</v>
          </cell>
          <cell r="AN389">
            <v>44439</v>
          </cell>
          <cell r="AO389">
            <v>1318229</v>
          </cell>
          <cell r="AP389">
            <v>44440</v>
          </cell>
          <cell r="AQ389">
            <v>44458</v>
          </cell>
          <cell r="AR389">
            <v>0</v>
          </cell>
          <cell r="AS389">
            <v>0</v>
          </cell>
          <cell r="AT389">
            <v>0</v>
          </cell>
          <cell r="AU389">
            <v>0</v>
          </cell>
          <cell r="AV389">
            <v>0</v>
          </cell>
          <cell r="AW389" t="str">
            <v>Área de Sistemas</v>
          </cell>
          <cell r="AX389" t="str">
            <v>JOSE ARMANDO GARZON BONILLA</v>
          </cell>
          <cell r="AY389" t="str">
            <v>Jefe de Oficina</v>
          </cell>
          <cell r="AZ389">
            <v>15</v>
          </cell>
          <cell r="BA389">
            <v>44208</v>
          </cell>
          <cell r="BB389">
            <v>839008900</v>
          </cell>
          <cell r="BC389">
            <v>54</v>
          </cell>
          <cell r="BD389">
            <v>44208</v>
          </cell>
          <cell r="BE389">
            <v>12002814</v>
          </cell>
          <cell r="BF389" t="str">
            <v xml:space="preserve">NOTIFICADO </v>
          </cell>
          <cell r="BG389">
            <v>44382</v>
          </cell>
          <cell r="BH389">
            <v>44458</v>
          </cell>
          <cell r="BI389" t="str">
            <v>Dos (02) meses y quince (15) días calendario</v>
          </cell>
          <cell r="BJ389">
            <v>5203533</v>
          </cell>
          <cell r="BK389" t="str">
            <v>DE ACUERDO A LA SOLICITUD REALIZADA POR EL SUPERVISOR DEL CONTRATO, SE GENERA LA PRORROGA Y ADICIÓN DEL MISMO; TENIENDO EN CUENTA LAS RAZONES DESCRITAS EN DICHA SOLICITUD.</v>
          </cell>
          <cell r="BL389">
            <v>1044</v>
          </cell>
          <cell r="BM389">
            <v>44379.393530092595</v>
          </cell>
          <cell r="BN389">
            <v>800949374</v>
          </cell>
          <cell r="BO389">
            <v>2933</v>
          </cell>
          <cell r="BP389">
            <v>44379</v>
          </cell>
          <cell r="BQ389">
            <v>5203533</v>
          </cell>
          <cell r="BR389">
            <v>1121859904</v>
          </cell>
          <cell r="BS389">
            <v>44208</v>
          </cell>
          <cell r="BT389">
            <v>583</v>
          </cell>
          <cell r="BU389" t="str">
            <v>447</v>
          </cell>
          <cell r="BV389">
            <v>44379</v>
          </cell>
          <cell r="BW389">
            <v>583</v>
          </cell>
          <cell r="BX389" t="str">
            <v>447</v>
          </cell>
          <cell r="BY389">
            <v>0</v>
          </cell>
          <cell r="BZ389">
            <v>0</v>
          </cell>
          <cell r="CA389">
            <v>0</v>
          </cell>
          <cell r="CB389">
            <v>8299</v>
          </cell>
          <cell r="CC389" t="str">
            <v>M6</v>
          </cell>
        </row>
        <row r="390">
          <cell r="B390" t="str">
            <v>12313 DE 2021</v>
          </cell>
          <cell r="C390">
            <v>1121833600</v>
          </cell>
          <cell r="D390" t="str">
            <v xml:space="preserve">MONICA JOHANNA VARELA TORRES </v>
          </cell>
          <cell r="E390" t="str">
            <v xml:space="preserve">Contrato de Prestación de Servicios </v>
          </cell>
          <cell r="F390" t="str">
            <v>EL CONTRATISTA SE COMPROMETE CON LA UNIVERSIDAD DE LOS LLANOS A PRESTAR LOS SERVICIOS COMO TÉCNICO EN FORMA EFICIENTE Y EFICAZ  APOYANDO EL FORTALECIMIENTO DE LOS DIFERENTES PROCESOS ACADÉMICO – ADMINISTRATIVOS EN LOS PROGRAMAS DE POSGRADOS DE LA FACULTAD DE CIENCIAS BÁSICAS E INGENIERÍA.</v>
          </cell>
          <cell r="G390">
            <v>44208</v>
          </cell>
          <cell r="H390">
            <v>10739361</v>
          </cell>
          <cell r="I390" t="str">
            <v>Cinco (05) meses y veintitrés (23) días calendario</v>
          </cell>
          <cell r="J390">
            <v>44208</v>
          </cell>
          <cell r="K390">
            <v>44381</v>
          </cell>
          <cell r="L390" t="str">
            <v>NO APLICA</v>
          </cell>
          <cell r="M390">
            <v>10</v>
          </cell>
          <cell r="N390">
            <v>1179467</v>
          </cell>
          <cell r="O390">
            <v>44208</v>
          </cell>
          <cell r="P390">
            <v>44227</v>
          </cell>
          <cell r="Q390">
            <v>1862317</v>
          </cell>
          <cell r="R390">
            <v>44228</v>
          </cell>
          <cell r="S390">
            <v>44255</v>
          </cell>
          <cell r="T390">
            <v>1862317</v>
          </cell>
          <cell r="U390">
            <v>44256</v>
          </cell>
          <cell r="V390">
            <v>44286</v>
          </cell>
          <cell r="W390">
            <v>1862317</v>
          </cell>
          <cell r="X390">
            <v>44287</v>
          </cell>
          <cell r="Y390">
            <v>44316</v>
          </cell>
          <cell r="Z390">
            <v>1862317</v>
          </cell>
          <cell r="AA390">
            <v>44317</v>
          </cell>
          <cell r="AB390">
            <v>44347</v>
          </cell>
          <cell r="AC390">
            <v>1862317</v>
          </cell>
          <cell r="AD390">
            <v>44348</v>
          </cell>
          <cell r="AE390">
            <v>44377</v>
          </cell>
          <cell r="AF390">
            <v>248309</v>
          </cell>
          <cell r="AG390">
            <v>44378</v>
          </cell>
          <cell r="AH390">
            <v>44381</v>
          </cell>
          <cell r="AI390">
            <v>1614008</v>
          </cell>
          <cell r="AJ390">
            <v>44382</v>
          </cell>
          <cell r="AK390">
            <v>44408</v>
          </cell>
          <cell r="AL390">
            <v>1862317</v>
          </cell>
          <cell r="AM390">
            <v>44409</v>
          </cell>
          <cell r="AN390">
            <v>44439</v>
          </cell>
          <cell r="AO390">
            <v>1179468</v>
          </cell>
          <cell r="AP390">
            <v>44440</v>
          </cell>
          <cell r="AQ390">
            <v>44458</v>
          </cell>
          <cell r="AR390">
            <v>0</v>
          </cell>
          <cell r="AS390">
            <v>0</v>
          </cell>
          <cell r="AT390">
            <v>0</v>
          </cell>
          <cell r="AU390">
            <v>0</v>
          </cell>
          <cell r="AV390">
            <v>0</v>
          </cell>
          <cell r="AW390" t="str">
            <v>Facultad de Ciencias Básicas e Ingeniería</v>
          </cell>
          <cell r="AX390" t="str">
            <v xml:space="preserve">OMAR YESID BELTRÁN GUTIÉRREZ </v>
          </cell>
          <cell r="AY390" t="str">
            <v>Decano de la Facultad de Ciencias Básicas e Ingeniería</v>
          </cell>
          <cell r="AZ390">
            <v>5</v>
          </cell>
          <cell r="BA390">
            <v>44208.562604166669</v>
          </cell>
          <cell r="BB390">
            <v>10739361</v>
          </cell>
          <cell r="BC390">
            <v>55</v>
          </cell>
          <cell r="BD390">
            <v>44208</v>
          </cell>
          <cell r="BE390">
            <v>10739361</v>
          </cell>
          <cell r="BF390" t="str">
            <v xml:space="preserve">NOTIFICADO </v>
          </cell>
          <cell r="BG390">
            <v>44382</v>
          </cell>
          <cell r="BH390">
            <v>44458</v>
          </cell>
          <cell r="BI390" t="str">
            <v>Dos (02) meses y quince (15) días calendario</v>
          </cell>
          <cell r="BJ390">
            <v>4655793</v>
          </cell>
          <cell r="BK390" t="str">
            <v>DE ACUERDO A LA SOLICITUD REALIZADA POR EL SUPERVISOR DEL CONTRATO, SE GENERA LA PRORROGA Y ADICIÓN DEL MISMO; TENIENDO EN CUENTA LAS RAZONES DESCRITAS EN DICHA SOLICITUD.</v>
          </cell>
          <cell r="BL390">
            <v>1038</v>
          </cell>
          <cell r="BM390">
            <v>44379.38994212963</v>
          </cell>
          <cell r="BN390">
            <v>9311586</v>
          </cell>
          <cell r="BO390">
            <v>2957</v>
          </cell>
          <cell r="BP390">
            <v>44379</v>
          </cell>
          <cell r="BQ390">
            <v>4655793</v>
          </cell>
          <cell r="BR390">
            <v>1121833600.4000001</v>
          </cell>
          <cell r="BS390">
            <v>44208</v>
          </cell>
          <cell r="BT390">
            <v>517</v>
          </cell>
          <cell r="BU390" t="str">
            <v>57303</v>
          </cell>
          <cell r="BV390">
            <v>44379</v>
          </cell>
          <cell r="BW390">
            <v>517</v>
          </cell>
          <cell r="BX390" t="str">
            <v>57303</v>
          </cell>
          <cell r="BY390">
            <v>0</v>
          </cell>
          <cell r="BZ390">
            <v>0</v>
          </cell>
          <cell r="CA390">
            <v>0</v>
          </cell>
          <cell r="CB390">
            <v>8299</v>
          </cell>
          <cell r="CC390" t="str">
            <v>M6</v>
          </cell>
        </row>
        <row r="391">
          <cell r="B391" t="str">
            <v>12316 DE 2021</v>
          </cell>
          <cell r="C391">
            <v>40441513</v>
          </cell>
          <cell r="D391" t="str">
            <v>NINA LISSETH BALLEN RODRIGUEZ</v>
          </cell>
          <cell r="E391" t="str">
            <v>Contrato de Prestación de Servicios Profesionales</v>
          </cell>
          <cell r="F391" t="str">
            <v>EL CONTRATISTA SE COMPROMETE CON LA UNIVERSIDAD DE LOS LLANOS A PRESTAR LOS SERVICIOS COMO PROFESIONAL EN FORMA EFICIENTE Y EFICAZ APOYANDO EL FORTALECIMIENTO DE LOS PROCESOS ESTRATÉGICOS Y MISIONALES EN LA OFICINA ASESORA DE PLANEACIÓN DE LA UNIVERSIDAD DE LOS LLANOS.</v>
          </cell>
          <cell r="G391">
            <v>44208</v>
          </cell>
          <cell r="H391">
            <v>17688362</v>
          </cell>
          <cell r="I391" t="str">
            <v>Cinco (05) meses y veintitrés (23) días calendario</v>
          </cell>
          <cell r="J391">
            <v>44208</v>
          </cell>
          <cell r="K391">
            <v>44381</v>
          </cell>
          <cell r="L391" t="str">
            <v>NO APLICA</v>
          </cell>
          <cell r="M391">
            <v>10</v>
          </cell>
          <cell r="N391">
            <v>1942652</v>
          </cell>
          <cell r="O391">
            <v>44208</v>
          </cell>
          <cell r="P391">
            <v>44227</v>
          </cell>
          <cell r="Q391">
            <v>3067346</v>
          </cell>
          <cell r="R391">
            <v>44228</v>
          </cell>
          <cell r="S391">
            <v>44255</v>
          </cell>
          <cell r="T391">
            <v>3067346</v>
          </cell>
          <cell r="U391">
            <v>44256</v>
          </cell>
          <cell r="V391">
            <v>44286</v>
          </cell>
          <cell r="W391">
            <v>3067346</v>
          </cell>
          <cell r="X391">
            <v>44287</v>
          </cell>
          <cell r="Y391">
            <v>44316</v>
          </cell>
          <cell r="Z391">
            <v>3067346</v>
          </cell>
          <cell r="AA391">
            <v>44317</v>
          </cell>
          <cell r="AB391">
            <v>44347</v>
          </cell>
          <cell r="AC391">
            <v>3067346</v>
          </cell>
          <cell r="AD391">
            <v>44348</v>
          </cell>
          <cell r="AE391">
            <v>44377</v>
          </cell>
          <cell r="AF391">
            <v>408980</v>
          </cell>
          <cell r="AG391">
            <v>44378</v>
          </cell>
          <cell r="AH391">
            <v>44381</v>
          </cell>
          <cell r="AI391">
            <v>2658367</v>
          </cell>
          <cell r="AJ391">
            <v>44382</v>
          </cell>
          <cell r="AK391">
            <v>44408</v>
          </cell>
          <cell r="AL391">
            <v>3067346</v>
          </cell>
          <cell r="AM391">
            <v>44409</v>
          </cell>
          <cell r="AN391">
            <v>44439</v>
          </cell>
          <cell r="AO391">
            <v>1942652</v>
          </cell>
          <cell r="AP391">
            <v>44440</v>
          </cell>
          <cell r="AQ391">
            <v>44458</v>
          </cell>
          <cell r="AR391">
            <v>0</v>
          </cell>
          <cell r="AS391">
            <v>0</v>
          </cell>
          <cell r="AT391">
            <v>0</v>
          </cell>
          <cell r="AU391">
            <v>0</v>
          </cell>
          <cell r="AV391">
            <v>0</v>
          </cell>
          <cell r="AW391" t="str">
            <v>Oficina Asesora de Planeación</v>
          </cell>
          <cell r="AX391" t="str">
            <v>SAMUEL ELÍAS BETANCUR GARZÓN</v>
          </cell>
          <cell r="AY391" t="str">
            <v>Asesor de Planeación</v>
          </cell>
          <cell r="AZ391">
            <v>15</v>
          </cell>
          <cell r="BA391">
            <v>44208</v>
          </cell>
          <cell r="BB391">
            <v>839008900</v>
          </cell>
          <cell r="BC391">
            <v>58</v>
          </cell>
          <cell r="BD391">
            <v>44208</v>
          </cell>
          <cell r="BE391">
            <v>17688362</v>
          </cell>
          <cell r="BF391" t="str">
            <v xml:space="preserve">NOTIFICADO </v>
          </cell>
          <cell r="BG391">
            <v>44382</v>
          </cell>
          <cell r="BH391">
            <v>44458</v>
          </cell>
          <cell r="BI391" t="str">
            <v>Dos (02) meses y quince (15) días calendario</v>
          </cell>
          <cell r="BJ391">
            <v>7668365</v>
          </cell>
          <cell r="BK391" t="str">
            <v>DE ACUERDO A LA SOLICITUD REALIZADA POR EL SUPERVISOR DEL CONTRATO, SE GENERA LA PRORROGA Y ADICIÓN DEL MISMO; TENIENDO EN CUENTA LAS RAZONES DESCRITAS EN DICHA SOLICITUD.</v>
          </cell>
          <cell r="BL391">
            <v>1044</v>
          </cell>
          <cell r="BM391">
            <v>44379.393530092595</v>
          </cell>
          <cell r="BN391">
            <v>800949374</v>
          </cell>
          <cell r="BO391">
            <v>2903</v>
          </cell>
          <cell r="BP391">
            <v>44379</v>
          </cell>
          <cell r="BQ391">
            <v>7668365</v>
          </cell>
          <cell r="BR391">
            <v>40441513</v>
          </cell>
          <cell r="BS391">
            <v>44208</v>
          </cell>
          <cell r="BT391">
            <v>583</v>
          </cell>
          <cell r="BU391" t="str">
            <v>240</v>
          </cell>
          <cell r="BV391">
            <v>44379</v>
          </cell>
          <cell r="BW391">
            <v>583</v>
          </cell>
          <cell r="BX391" t="str">
            <v>240</v>
          </cell>
          <cell r="BY391">
            <v>0</v>
          </cell>
          <cell r="BZ391">
            <v>0</v>
          </cell>
          <cell r="CA391">
            <v>0</v>
          </cell>
          <cell r="CB391">
            <v>8299</v>
          </cell>
          <cell r="CC391" t="str">
            <v>M6</v>
          </cell>
        </row>
        <row r="392">
          <cell r="B392" t="str">
            <v>12317 DE 2021</v>
          </cell>
          <cell r="C392">
            <v>1121822030</v>
          </cell>
          <cell r="D392" t="str">
            <v xml:space="preserve">MARIA PAULA ESTUPIÑAN TIUSO </v>
          </cell>
          <cell r="E392" t="str">
            <v>Contrato de Prestación de Servicios Profesionales</v>
          </cell>
          <cell r="F392" t="str">
            <v>EL CONTRATISTA SE COMPROMETE CON LA UNIVERSIDAD DE LOS LLANOS A PRESTAR LOS SERVICIOS COMO PROFESIONAL ESPECIALIZADO EN FORMA EFICIENTE Y EFICAZ APOYANDO EL FORTALECIMIENTO DE LOS PROCESOS ESTRATÉGICOS Y DE PLANEACIÓN EN LA OFICINA ASESORA DE PLANEACIÓN DE LA UNIVERSIDAD DE LOS LLANOS.</v>
          </cell>
          <cell r="G392">
            <v>44208</v>
          </cell>
          <cell r="H392">
            <v>23373903</v>
          </cell>
          <cell r="I392" t="str">
            <v>Cinco (05) meses y veintitrés (23) días calendario</v>
          </cell>
          <cell r="J392">
            <v>44208</v>
          </cell>
          <cell r="K392">
            <v>44381</v>
          </cell>
          <cell r="L392" t="str">
            <v>NO APLICA</v>
          </cell>
          <cell r="M392">
            <v>10</v>
          </cell>
          <cell r="N392">
            <v>2567076</v>
          </cell>
          <cell r="O392">
            <v>44208</v>
          </cell>
          <cell r="P392">
            <v>44227</v>
          </cell>
          <cell r="Q392">
            <v>4053278</v>
          </cell>
          <cell r="R392">
            <v>44228</v>
          </cell>
          <cell r="S392">
            <v>44255</v>
          </cell>
          <cell r="T392">
            <v>4053278</v>
          </cell>
          <cell r="U392">
            <v>44256</v>
          </cell>
          <cell r="V392">
            <v>44286</v>
          </cell>
          <cell r="W392">
            <v>4053278</v>
          </cell>
          <cell r="X392">
            <v>44287</v>
          </cell>
          <cell r="Y392">
            <v>44316</v>
          </cell>
          <cell r="Z392">
            <v>4053278</v>
          </cell>
          <cell r="AA392">
            <v>44317</v>
          </cell>
          <cell r="AB392">
            <v>44347</v>
          </cell>
          <cell r="AC392">
            <v>4053278</v>
          </cell>
          <cell r="AD392">
            <v>44348</v>
          </cell>
          <cell r="AE392">
            <v>44377</v>
          </cell>
          <cell r="AF392">
            <v>540437</v>
          </cell>
          <cell r="AG392">
            <v>44378</v>
          </cell>
          <cell r="AH392">
            <v>44381</v>
          </cell>
          <cell r="AI392">
            <v>3512841</v>
          </cell>
          <cell r="AJ392">
            <v>44382</v>
          </cell>
          <cell r="AK392">
            <v>44408</v>
          </cell>
          <cell r="AL392">
            <v>4053278</v>
          </cell>
          <cell r="AM392">
            <v>44409</v>
          </cell>
          <cell r="AN392">
            <v>44439</v>
          </cell>
          <cell r="AO392">
            <v>2567076</v>
          </cell>
          <cell r="AP392">
            <v>44440</v>
          </cell>
          <cell r="AQ392">
            <v>44458</v>
          </cell>
          <cell r="AR392">
            <v>0</v>
          </cell>
          <cell r="AS392">
            <v>0</v>
          </cell>
          <cell r="AT392">
            <v>0</v>
          </cell>
          <cell r="AU392">
            <v>0</v>
          </cell>
          <cell r="AV392">
            <v>0</v>
          </cell>
          <cell r="AW392" t="str">
            <v>Oficina Asesora de Planeación</v>
          </cell>
          <cell r="AX392" t="str">
            <v>SAMUEL ELÍAS BETANCUR GARZÓN</v>
          </cell>
          <cell r="AY392" t="str">
            <v>Asesor de Planeación</v>
          </cell>
          <cell r="AZ392">
            <v>15</v>
          </cell>
          <cell r="BA392">
            <v>44208</v>
          </cell>
          <cell r="BB392">
            <v>839008900</v>
          </cell>
          <cell r="BC392">
            <v>59</v>
          </cell>
          <cell r="BD392">
            <v>44208</v>
          </cell>
          <cell r="BE392">
            <v>23373903</v>
          </cell>
          <cell r="BF392" t="str">
            <v xml:space="preserve">NOTIFICADO </v>
          </cell>
          <cell r="BG392">
            <v>44382</v>
          </cell>
          <cell r="BH392">
            <v>44458</v>
          </cell>
          <cell r="BI392" t="str">
            <v>Dos (02) meses y quince (15) días calendario</v>
          </cell>
          <cell r="BJ392">
            <v>10133195</v>
          </cell>
          <cell r="BK392" t="str">
            <v>DE ACUERDO A LA SOLICITUD REALIZADA POR EL SUPERVISOR DEL CONTRATO, SE GENERA LA PRORROGA Y ADICIÓN DEL MISMO; TENIENDO EN CUENTA LAS RAZONES DESCRITAS EN DICHA SOLICITUD.</v>
          </cell>
          <cell r="BL392">
            <v>1044</v>
          </cell>
          <cell r="BM392">
            <v>44379.393530092595</v>
          </cell>
          <cell r="BN392">
            <v>800949374</v>
          </cell>
          <cell r="BO392">
            <v>2904</v>
          </cell>
          <cell r="BP392">
            <v>44379</v>
          </cell>
          <cell r="BQ392">
            <v>10133195</v>
          </cell>
          <cell r="BR392">
            <v>1121822030</v>
          </cell>
          <cell r="BS392">
            <v>44208</v>
          </cell>
          <cell r="BT392">
            <v>583</v>
          </cell>
          <cell r="BU392" t="str">
            <v>240</v>
          </cell>
          <cell r="BV392">
            <v>44379</v>
          </cell>
          <cell r="BW392">
            <v>583</v>
          </cell>
          <cell r="BX392" t="str">
            <v>240</v>
          </cell>
          <cell r="BY392">
            <v>0</v>
          </cell>
          <cell r="BZ392">
            <v>0</v>
          </cell>
          <cell r="CA392">
            <v>0</v>
          </cell>
          <cell r="CB392">
            <v>7020</v>
          </cell>
          <cell r="CC392" t="str">
            <v>M5</v>
          </cell>
        </row>
        <row r="393">
          <cell r="B393" t="str">
            <v>12318 DE 2021</v>
          </cell>
          <cell r="C393">
            <v>17342779</v>
          </cell>
          <cell r="D393" t="str">
            <v>HIGINIO CASTRO HERNANDEZ</v>
          </cell>
          <cell r="E393" t="str">
            <v>Contrato de Prestación de Servicios Profesionales</v>
          </cell>
          <cell r="F393" t="str">
            <v>EL CONTRATISTA SE COMPROMETE CON LA UNIVERSIDAD DE LOS LLANOS A PRESTAR LOS SERVICIOS PROFESIONALES COMO INGENIERO CIVIL EN FORMA EFICIENTE Y EFICAZ APOYANDO EL FORTALECIMIENTO DEL ÁREA DE INFRAESTRUCTURA DE LA OFICINA ASESORA DE PLANEACIÓN.</v>
          </cell>
          <cell r="G393">
            <v>44208</v>
          </cell>
          <cell r="H393">
            <v>25269084</v>
          </cell>
          <cell r="I393" t="str">
            <v>Cinco (05) meses y veintitrés (23) días calendario</v>
          </cell>
          <cell r="J393">
            <v>44208</v>
          </cell>
          <cell r="K393">
            <v>44381</v>
          </cell>
          <cell r="L393" t="str">
            <v>NO APLICA</v>
          </cell>
          <cell r="M393">
            <v>10</v>
          </cell>
          <cell r="N393">
            <v>2775217</v>
          </cell>
          <cell r="O393">
            <v>44208</v>
          </cell>
          <cell r="P393">
            <v>44227</v>
          </cell>
          <cell r="Q393">
            <v>4381922</v>
          </cell>
          <cell r="R393">
            <v>44228</v>
          </cell>
          <cell r="S393">
            <v>44255</v>
          </cell>
          <cell r="T393">
            <v>4381922</v>
          </cell>
          <cell r="U393">
            <v>44256</v>
          </cell>
          <cell r="V393">
            <v>44286</v>
          </cell>
          <cell r="W393">
            <v>4381922</v>
          </cell>
          <cell r="X393">
            <v>44287</v>
          </cell>
          <cell r="Y393">
            <v>44316</v>
          </cell>
          <cell r="Z393">
            <v>4381922</v>
          </cell>
          <cell r="AA393">
            <v>44317</v>
          </cell>
          <cell r="AB393">
            <v>44347</v>
          </cell>
          <cell r="AC393">
            <v>4381922</v>
          </cell>
          <cell r="AD393">
            <v>44348</v>
          </cell>
          <cell r="AE393">
            <v>44377</v>
          </cell>
          <cell r="AF393">
            <v>584257</v>
          </cell>
          <cell r="AG393">
            <v>44378</v>
          </cell>
          <cell r="AH393">
            <v>44381</v>
          </cell>
          <cell r="AI393">
            <v>3797666</v>
          </cell>
          <cell r="AJ393">
            <v>44382</v>
          </cell>
          <cell r="AK393">
            <v>44408</v>
          </cell>
          <cell r="AL393">
            <v>4381922</v>
          </cell>
          <cell r="AM393">
            <v>44409</v>
          </cell>
          <cell r="AN393">
            <v>44439</v>
          </cell>
          <cell r="AO393">
            <v>2775217</v>
          </cell>
          <cell r="AP393">
            <v>44440</v>
          </cell>
          <cell r="AQ393">
            <v>44458</v>
          </cell>
          <cell r="AR393">
            <v>0</v>
          </cell>
          <cell r="AS393">
            <v>0</v>
          </cell>
          <cell r="AT393">
            <v>0</v>
          </cell>
          <cell r="AU393">
            <v>0</v>
          </cell>
          <cell r="AV393">
            <v>0</v>
          </cell>
          <cell r="AW393" t="str">
            <v>Oficina Asesora de Planeación</v>
          </cell>
          <cell r="AX393" t="str">
            <v>SAMUEL ELÍAS BETANCUR GARZÓN</v>
          </cell>
          <cell r="AY393" t="str">
            <v>Asesor de Planeación</v>
          </cell>
          <cell r="AZ393">
            <v>15</v>
          </cell>
          <cell r="BA393">
            <v>44208</v>
          </cell>
          <cell r="BB393">
            <v>839008900</v>
          </cell>
          <cell r="BC393">
            <v>60</v>
          </cell>
          <cell r="BD393">
            <v>44208</v>
          </cell>
          <cell r="BE393">
            <v>25269084</v>
          </cell>
          <cell r="BF393" t="str">
            <v xml:space="preserve">NOTIFICADO </v>
          </cell>
          <cell r="BG393">
            <v>44382</v>
          </cell>
          <cell r="BH393">
            <v>44458</v>
          </cell>
          <cell r="BI393" t="str">
            <v>Dos (02) meses y quince (15) días calendario</v>
          </cell>
          <cell r="BJ393">
            <v>10954805</v>
          </cell>
          <cell r="BK393" t="str">
            <v>DE ACUERDO A LA SOLICITUD REALIZADA POR EL SUPERVISOR DEL CONTRATO, SE GENERA LA PRORROGA Y ADICIÓN DEL MISMO; TENIENDO EN CUENTA LAS RAZONES DESCRITAS EN DICHA SOLICITUD.</v>
          </cell>
          <cell r="BL393">
            <v>1044</v>
          </cell>
          <cell r="BM393">
            <v>44379.393530092595</v>
          </cell>
          <cell r="BN393">
            <v>800949374</v>
          </cell>
          <cell r="BO393">
            <v>2909</v>
          </cell>
          <cell r="BP393">
            <v>44379</v>
          </cell>
          <cell r="BQ393">
            <v>10954805</v>
          </cell>
          <cell r="BR393">
            <v>17342779</v>
          </cell>
          <cell r="BS393">
            <v>44208</v>
          </cell>
          <cell r="BT393">
            <v>583</v>
          </cell>
          <cell r="BU393" t="str">
            <v>240</v>
          </cell>
          <cell r="BV393">
            <v>44379</v>
          </cell>
          <cell r="BW393">
            <v>583</v>
          </cell>
          <cell r="BX393" t="str">
            <v>240</v>
          </cell>
          <cell r="BY393">
            <v>0</v>
          </cell>
          <cell r="BZ393">
            <v>0</v>
          </cell>
          <cell r="CA393">
            <v>0</v>
          </cell>
          <cell r="CB393">
            <v>7020</v>
          </cell>
          <cell r="CC393" t="str">
            <v>M5</v>
          </cell>
        </row>
        <row r="394">
          <cell r="B394" t="str">
            <v>12319 DE 2021</v>
          </cell>
          <cell r="C394">
            <v>40218615</v>
          </cell>
          <cell r="D394" t="str">
            <v>NORMA CONSTANZA BELTRAN TRIGUEROS</v>
          </cell>
          <cell r="E394" t="str">
            <v>Contrato de Prestación de Servicios Profesionales</v>
          </cell>
          <cell r="F394" t="str">
            <v>EL CONTRATISTA SE COMPROMETE CON LA UNIVERSIDAD DE LOS LLANOS A PRESTAR LOS SERVICIOS COMO PROFESIONAL EN FORMA EFICIENTE Y EFICAZ APOYANDO EL FORTALECIMIENTO DE LOS DIFERENTES PROCESOS  EN LA DIVISIÓN DE SERVICIOS ADMINISTRATIVOS.</v>
          </cell>
          <cell r="G394">
            <v>44208</v>
          </cell>
          <cell r="H394">
            <v>15161449</v>
          </cell>
          <cell r="I394" t="str">
            <v>Cinco (05) meses y veintitrés (23) días calendario</v>
          </cell>
          <cell r="J394">
            <v>44208</v>
          </cell>
          <cell r="K394">
            <v>44381</v>
          </cell>
          <cell r="L394" t="str">
            <v>NO APLICA</v>
          </cell>
          <cell r="M394">
            <v>10</v>
          </cell>
          <cell r="N394">
            <v>1665130</v>
          </cell>
          <cell r="O394">
            <v>44208</v>
          </cell>
          <cell r="P394">
            <v>44227</v>
          </cell>
          <cell r="Q394">
            <v>2629153</v>
          </cell>
          <cell r="R394">
            <v>44228</v>
          </cell>
          <cell r="S394">
            <v>44255</v>
          </cell>
          <cell r="T394">
            <v>2629153</v>
          </cell>
          <cell r="U394">
            <v>44256</v>
          </cell>
          <cell r="V394">
            <v>44286</v>
          </cell>
          <cell r="W394">
            <v>2629153</v>
          </cell>
          <cell r="X394">
            <v>44287</v>
          </cell>
          <cell r="Y394">
            <v>44316</v>
          </cell>
          <cell r="Z394">
            <v>2629153</v>
          </cell>
          <cell r="AA394">
            <v>44317</v>
          </cell>
          <cell r="AB394">
            <v>44347</v>
          </cell>
          <cell r="AC394">
            <v>2629153</v>
          </cell>
          <cell r="AD394">
            <v>44348</v>
          </cell>
          <cell r="AE394">
            <v>44377</v>
          </cell>
          <cell r="AF394">
            <v>350554</v>
          </cell>
          <cell r="AG394">
            <v>44378</v>
          </cell>
          <cell r="AH394">
            <v>44381</v>
          </cell>
          <cell r="AI394">
            <v>2278599</v>
          </cell>
          <cell r="AJ394">
            <v>44382</v>
          </cell>
          <cell r="AK394">
            <v>44408</v>
          </cell>
          <cell r="AL394">
            <v>2629153</v>
          </cell>
          <cell r="AM394">
            <v>44409</v>
          </cell>
          <cell r="AN394">
            <v>44439</v>
          </cell>
          <cell r="AO394">
            <v>1665131</v>
          </cell>
          <cell r="AP394">
            <v>44440</v>
          </cell>
          <cell r="AQ394">
            <v>44458</v>
          </cell>
          <cell r="AR394">
            <v>0</v>
          </cell>
          <cell r="AS394">
            <v>0</v>
          </cell>
          <cell r="AT394">
            <v>0</v>
          </cell>
          <cell r="AU394">
            <v>0</v>
          </cell>
          <cell r="AV394">
            <v>0</v>
          </cell>
          <cell r="AW394" t="str">
            <v xml:space="preserve">División de Servicios Administrativos </v>
          </cell>
          <cell r="AX394" t="str">
            <v>VÍCTOR EFREN ORTÍZ ORTÍZ</v>
          </cell>
          <cell r="AY394" t="str">
            <v>Jefe de Oficina</v>
          </cell>
          <cell r="AZ394">
            <v>15</v>
          </cell>
          <cell r="BA394">
            <v>44208</v>
          </cell>
          <cell r="BB394">
            <v>839008900</v>
          </cell>
          <cell r="BC394">
            <v>61</v>
          </cell>
          <cell r="BD394">
            <v>44208</v>
          </cell>
          <cell r="BE394">
            <v>15161449</v>
          </cell>
          <cell r="BF394" t="str">
            <v xml:space="preserve">NOTIFICADO </v>
          </cell>
          <cell r="BG394">
            <v>44382</v>
          </cell>
          <cell r="BH394">
            <v>44458</v>
          </cell>
          <cell r="BI394" t="str">
            <v>Dos (02) meses y quince (15) días calendario</v>
          </cell>
          <cell r="BJ394">
            <v>6572883</v>
          </cell>
          <cell r="BK394" t="str">
            <v>DE ACUERDO A LA SOLICITUD REALIZADA POR EL SUPERVISOR DEL CONTRATO, SE GENERA LA PRORROGA Y ADICIÓN DEL MISMO; TENIENDO EN CUENTA LAS RAZONES DESCRITAS EN DICHA SOLICITUD.</v>
          </cell>
          <cell r="BL394">
            <v>1044</v>
          </cell>
          <cell r="BM394">
            <v>44379.393530092595</v>
          </cell>
          <cell r="BN394">
            <v>800949374</v>
          </cell>
          <cell r="BO394">
            <v>2890</v>
          </cell>
          <cell r="BP394">
            <v>44379</v>
          </cell>
          <cell r="BQ394">
            <v>6572883</v>
          </cell>
          <cell r="BR394">
            <v>40218615</v>
          </cell>
          <cell r="BS394">
            <v>44208</v>
          </cell>
          <cell r="BT394">
            <v>583</v>
          </cell>
          <cell r="BU394" t="str">
            <v>421</v>
          </cell>
          <cell r="BV394">
            <v>44379</v>
          </cell>
          <cell r="BW394">
            <v>583</v>
          </cell>
          <cell r="BX394" t="str">
            <v>421</v>
          </cell>
          <cell r="BY394">
            <v>0</v>
          </cell>
          <cell r="BZ394">
            <v>0</v>
          </cell>
          <cell r="CA394">
            <v>0</v>
          </cell>
          <cell r="CB394">
            <v>7320</v>
          </cell>
          <cell r="CC394" t="str">
            <v>M6</v>
          </cell>
        </row>
        <row r="395">
          <cell r="B395" t="str">
            <v>12320 DE 2021</v>
          </cell>
          <cell r="C395">
            <v>1121845390</v>
          </cell>
          <cell r="D395" t="str">
            <v>AURA CAROLINA VILLARREAL VILLERA</v>
          </cell>
          <cell r="E395" t="str">
            <v>Contrato de Prestación de Servicios</v>
          </cell>
          <cell r="F395" t="str">
            <v>EL CONTRATISTA SE COMPROMETE CON LA UNIVERSIDAD DE LOS LLANOS A PRESTAR LOS SERVICIOS COMO TÉCNICO EN FORMA EFICIENTE Y EFICAZ APOYANDO EL FORTALECIMIENTO DE LOS DIFERENTES PROCESOS EN GESTIÓN ADMINISTRATIVA EN LA DIVISIÓN DE SERVICIOS ADMINISTRATIVOS.</v>
          </cell>
          <cell r="G395">
            <v>44208</v>
          </cell>
          <cell r="H395">
            <v>12002815</v>
          </cell>
          <cell r="I395" t="str">
            <v>Cinco (05) meses y veintitrés (23) días calendario</v>
          </cell>
          <cell r="J395">
            <v>44208</v>
          </cell>
          <cell r="K395">
            <v>44381</v>
          </cell>
          <cell r="L395" t="str">
            <v>NO APLICA</v>
          </cell>
          <cell r="M395">
            <v>10</v>
          </cell>
          <cell r="N395">
            <v>1318228</v>
          </cell>
          <cell r="O395">
            <v>44208</v>
          </cell>
          <cell r="P395">
            <v>44227</v>
          </cell>
          <cell r="Q395">
            <v>2081413</v>
          </cell>
          <cell r="R395">
            <v>44228</v>
          </cell>
          <cell r="S395">
            <v>44255</v>
          </cell>
          <cell r="T395">
            <v>2081413</v>
          </cell>
          <cell r="U395">
            <v>44256</v>
          </cell>
          <cell r="V395">
            <v>44286</v>
          </cell>
          <cell r="W395">
            <v>2081413</v>
          </cell>
          <cell r="X395">
            <v>44287</v>
          </cell>
          <cell r="Y395">
            <v>44316</v>
          </cell>
          <cell r="Z395">
            <v>2081413</v>
          </cell>
          <cell r="AA395">
            <v>44317</v>
          </cell>
          <cell r="AB395">
            <v>44347</v>
          </cell>
          <cell r="AC395">
            <v>2081413</v>
          </cell>
          <cell r="AD395">
            <v>44348</v>
          </cell>
          <cell r="AE395">
            <v>44377</v>
          </cell>
          <cell r="AF395">
            <v>277522</v>
          </cell>
          <cell r="AG395">
            <v>44378</v>
          </cell>
          <cell r="AH395">
            <v>44381</v>
          </cell>
          <cell r="AI395">
            <v>1803891</v>
          </cell>
          <cell r="AJ395">
            <v>44382</v>
          </cell>
          <cell r="AK395">
            <v>44408</v>
          </cell>
          <cell r="AL395">
            <v>2081413</v>
          </cell>
          <cell r="AM395">
            <v>44409</v>
          </cell>
          <cell r="AN395">
            <v>44439</v>
          </cell>
          <cell r="AO395">
            <v>1318229</v>
          </cell>
          <cell r="AP395">
            <v>44440</v>
          </cell>
          <cell r="AQ395">
            <v>44458</v>
          </cell>
          <cell r="AR395">
            <v>0</v>
          </cell>
          <cell r="AS395">
            <v>0</v>
          </cell>
          <cell r="AT395">
            <v>0</v>
          </cell>
          <cell r="AU395">
            <v>0</v>
          </cell>
          <cell r="AV395">
            <v>0</v>
          </cell>
          <cell r="AW395" t="str">
            <v xml:space="preserve">División de Servicios Administrativos </v>
          </cell>
          <cell r="AX395" t="str">
            <v>VÍCTOR EFREN ORTÍZ ORTÍZ</v>
          </cell>
          <cell r="AY395" t="str">
            <v>Jefe de Oficina</v>
          </cell>
          <cell r="AZ395">
            <v>15</v>
          </cell>
          <cell r="BA395">
            <v>44208</v>
          </cell>
          <cell r="BB395">
            <v>839008900</v>
          </cell>
          <cell r="BC395">
            <v>62</v>
          </cell>
          <cell r="BD395">
            <v>44208</v>
          </cell>
          <cell r="BE395">
            <v>12002815</v>
          </cell>
          <cell r="BF395" t="str">
            <v xml:space="preserve">NOTIFICADO </v>
          </cell>
          <cell r="BG395">
            <v>44382</v>
          </cell>
          <cell r="BH395">
            <v>44458</v>
          </cell>
          <cell r="BI395" t="str">
            <v>Dos (02) meses y quince (15) días calendario</v>
          </cell>
          <cell r="BJ395">
            <v>5203533</v>
          </cell>
          <cell r="BK395" t="str">
            <v>DE ACUERDO A LA SOLICITUD REALIZADA POR EL SUPERVISOR DEL CONTRATO, SE GENERA LA PRORROGA Y ADICIÓN DEL MISMO; TENIENDO EN CUENTA LAS RAZONES DESCRITAS EN DICHA SOLICITUD.</v>
          </cell>
          <cell r="BL395">
            <v>1044</v>
          </cell>
          <cell r="BM395">
            <v>44379.393530092595</v>
          </cell>
          <cell r="BN395">
            <v>800949374</v>
          </cell>
          <cell r="BO395">
            <v>2896</v>
          </cell>
          <cell r="BP395">
            <v>44379</v>
          </cell>
          <cell r="BQ395">
            <v>5203533</v>
          </cell>
          <cell r="BR395">
            <v>1121845390</v>
          </cell>
          <cell r="BS395">
            <v>44208</v>
          </cell>
          <cell r="BT395">
            <v>583</v>
          </cell>
          <cell r="BU395" t="str">
            <v>421</v>
          </cell>
          <cell r="BV395">
            <v>44379</v>
          </cell>
          <cell r="BW395">
            <v>583</v>
          </cell>
          <cell r="BX395" t="str">
            <v>421</v>
          </cell>
          <cell r="BY395">
            <v>0</v>
          </cell>
          <cell r="BZ395">
            <v>0</v>
          </cell>
          <cell r="CA395">
            <v>0</v>
          </cell>
          <cell r="CB395">
            <v>9609</v>
          </cell>
          <cell r="CC395" t="str">
            <v>M6</v>
          </cell>
        </row>
        <row r="396">
          <cell r="B396" t="str">
            <v>12321 DE 2021</v>
          </cell>
          <cell r="C396">
            <v>40447397</v>
          </cell>
          <cell r="D396" t="str">
            <v>ERIKA MENDEZ RONDON</v>
          </cell>
          <cell r="E396" t="str">
            <v>Contrato de Prestación de Servicios Profesionales</v>
          </cell>
          <cell r="F396" t="str">
            <v xml:space="preserve"> EL CONTRATISTA SE COMPROMETE CON LA UNIVERSIDAD DE LOS LLANOS A PRESTAR LOS SERVICIOS COMO PROFESIONAL EN FORMA EFICIENTE Y EFICAZ APOYANDO EL FORTALECIMIENTO DEL PROCESO DE CONTRATACIÓN EN LA DIVISIÓN DE SERVICIOS ADMINISTRATIVOS.</v>
          </cell>
          <cell r="G396">
            <v>44208</v>
          </cell>
          <cell r="H396">
            <v>17688362</v>
          </cell>
          <cell r="I396" t="str">
            <v>Cinco (05) meses y veintitrés (23) días calendario</v>
          </cell>
          <cell r="J396">
            <v>44208</v>
          </cell>
          <cell r="K396">
            <v>44381</v>
          </cell>
          <cell r="L396" t="str">
            <v>NO APLICA</v>
          </cell>
          <cell r="M396">
            <v>10</v>
          </cell>
          <cell r="N396">
            <v>1942652</v>
          </cell>
          <cell r="O396">
            <v>44208</v>
          </cell>
          <cell r="P396">
            <v>44227</v>
          </cell>
          <cell r="Q396">
            <v>3067346</v>
          </cell>
          <cell r="R396">
            <v>44228</v>
          </cell>
          <cell r="S396">
            <v>44255</v>
          </cell>
          <cell r="T396">
            <v>3067346</v>
          </cell>
          <cell r="U396">
            <v>44256</v>
          </cell>
          <cell r="V396">
            <v>44286</v>
          </cell>
          <cell r="W396">
            <v>3067346</v>
          </cell>
          <cell r="X396">
            <v>44287</v>
          </cell>
          <cell r="Y396">
            <v>44316</v>
          </cell>
          <cell r="Z396">
            <v>3067346</v>
          </cell>
          <cell r="AA396">
            <v>44317</v>
          </cell>
          <cell r="AB396">
            <v>44347</v>
          </cell>
          <cell r="AC396">
            <v>3067346</v>
          </cell>
          <cell r="AD396">
            <v>44348</v>
          </cell>
          <cell r="AE396">
            <v>44377</v>
          </cell>
          <cell r="AF396">
            <v>408980</v>
          </cell>
          <cell r="AG396">
            <v>44378</v>
          </cell>
          <cell r="AH396">
            <v>44381</v>
          </cell>
          <cell r="AI396">
            <v>2658367</v>
          </cell>
          <cell r="AJ396">
            <v>44382</v>
          </cell>
          <cell r="AK396">
            <v>44408</v>
          </cell>
          <cell r="AL396">
            <v>3067346</v>
          </cell>
          <cell r="AM396">
            <v>44409</v>
          </cell>
          <cell r="AN396">
            <v>44439</v>
          </cell>
          <cell r="AO396">
            <v>1942652</v>
          </cell>
          <cell r="AP396">
            <v>44440</v>
          </cell>
          <cell r="AQ396">
            <v>44458</v>
          </cell>
          <cell r="AR396">
            <v>0</v>
          </cell>
          <cell r="AS396">
            <v>0</v>
          </cell>
          <cell r="AT396">
            <v>0</v>
          </cell>
          <cell r="AU396">
            <v>0</v>
          </cell>
          <cell r="AV396">
            <v>0</v>
          </cell>
          <cell r="AW396" t="str">
            <v xml:space="preserve">División de Servicios Administrativos </v>
          </cell>
          <cell r="AX396" t="str">
            <v>VÍCTOR EFREN ORTÍZ ORTÍZ</v>
          </cell>
          <cell r="AY396" t="str">
            <v>Jefe de Oficina</v>
          </cell>
          <cell r="AZ396">
            <v>15</v>
          </cell>
          <cell r="BA396">
            <v>44208</v>
          </cell>
          <cell r="BB396">
            <v>839008900</v>
          </cell>
          <cell r="BC396">
            <v>63</v>
          </cell>
          <cell r="BD396">
            <v>44208</v>
          </cell>
          <cell r="BE396">
            <v>17688362</v>
          </cell>
          <cell r="BF396" t="str">
            <v xml:space="preserve">NOTIFICADO </v>
          </cell>
          <cell r="BG396">
            <v>44382</v>
          </cell>
          <cell r="BH396">
            <v>44458</v>
          </cell>
          <cell r="BI396" t="str">
            <v>Dos (02) meses y quince (15) días calendario</v>
          </cell>
          <cell r="BJ396">
            <v>7668365</v>
          </cell>
          <cell r="BK396" t="str">
            <v>DE ACUERDO A LA SOLICITUD REALIZADA POR EL SUPERVISOR DEL CONTRATO, SE GENERA LA PRORROGA Y ADICIÓN DEL MISMO; TENIENDO EN CUENTA LAS RAZONES DESCRITAS EN DICHA SOLICITUD.</v>
          </cell>
          <cell r="BL396">
            <v>1044</v>
          </cell>
          <cell r="BM396">
            <v>44379.393530092595</v>
          </cell>
          <cell r="BN396">
            <v>800949374</v>
          </cell>
          <cell r="BO396">
            <v>2893</v>
          </cell>
          <cell r="BP396">
            <v>44379</v>
          </cell>
          <cell r="BQ396">
            <v>7668365</v>
          </cell>
          <cell r="BR396">
            <v>40447397</v>
          </cell>
          <cell r="BS396">
            <v>44208</v>
          </cell>
          <cell r="BT396">
            <v>583</v>
          </cell>
          <cell r="BU396" t="str">
            <v>421</v>
          </cell>
          <cell r="BV396">
            <v>44379</v>
          </cell>
          <cell r="BW396">
            <v>583</v>
          </cell>
          <cell r="BX396" t="str">
            <v>421</v>
          </cell>
          <cell r="BY396">
            <v>0</v>
          </cell>
          <cell r="BZ396">
            <v>0</v>
          </cell>
          <cell r="CA396">
            <v>0</v>
          </cell>
          <cell r="CB396">
            <v>8299</v>
          </cell>
          <cell r="CC396" t="str">
            <v>M6</v>
          </cell>
        </row>
        <row r="397">
          <cell r="B397" t="str">
            <v>12322 DE 2021</v>
          </cell>
          <cell r="C397">
            <v>40445474</v>
          </cell>
          <cell r="D397" t="str">
            <v xml:space="preserve">MABEL PATRICIA CASTILLO INSIGNARES </v>
          </cell>
          <cell r="E397" t="str">
            <v>Contrato de Prestación de Servicios Profesionales</v>
          </cell>
          <cell r="F397" t="str">
            <v>EL CONTRATISTA SE COMPROMETE CON LA UNIVERSIDAD DE LOS LLANOS A PRESTAR LOS SERVICIOS COMO PROFESIONAL ESPECIALIZADO EN FORMA EFICIENTE Y EFICAZ APOYANDO EL FORTALECIMIENTO DE LOS DIFERENTES PROCESOS DE LA DIVISIÓN DE SERVICIOS ADMINISTRATIVOS EN EL ÁREA DE SEGURIDAD Y SALUD EN EL TRABAJO.</v>
          </cell>
          <cell r="G397">
            <v>44208</v>
          </cell>
          <cell r="H397">
            <v>20215269</v>
          </cell>
          <cell r="I397" t="str">
            <v>Cinco (05) meses y veintitrés (23) días calendario</v>
          </cell>
          <cell r="J397">
            <v>44208</v>
          </cell>
          <cell r="K397">
            <v>44381</v>
          </cell>
          <cell r="L397" t="str">
            <v>NO APLICA</v>
          </cell>
          <cell r="M397">
            <v>10</v>
          </cell>
          <cell r="N397">
            <v>2220174</v>
          </cell>
          <cell r="O397">
            <v>44208</v>
          </cell>
          <cell r="P397">
            <v>44227</v>
          </cell>
          <cell r="Q397">
            <v>3505538</v>
          </cell>
          <cell r="R397">
            <v>44228</v>
          </cell>
          <cell r="S397">
            <v>44255</v>
          </cell>
          <cell r="T397">
            <v>3505538</v>
          </cell>
          <cell r="U397">
            <v>44256</v>
          </cell>
          <cell r="V397">
            <v>44286</v>
          </cell>
          <cell r="W397">
            <v>3505538</v>
          </cell>
          <cell r="X397">
            <v>44287</v>
          </cell>
          <cell r="Y397">
            <v>44316</v>
          </cell>
          <cell r="Z397">
            <v>3505538</v>
          </cell>
          <cell r="AA397">
            <v>44317</v>
          </cell>
          <cell r="AB397">
            <v>44347</v>
          </cell>
          <cell r="AC397">
            <v>3505538</v>
          </cell>
          <cell r="AD397">
            <v>44348</v>
          </cell>
          <cell r="AE397">
            <v>44377</v>
          </cell>
          <cell r="AF397">
            <v>467405</v>
          </cell>
          <cell r="AG397">
            <v>44378</v>
          </cell>
          <cell r="AH397">
            <v>44381</v>
          </cell>
          <cell r="AI397">
            <v>3038133</v>
          </cell>
          <cell r="AJ397">
            <v>44382</v>
          </cell>
          <cell r="AK397">
            <v>44408</v>
          </cell>
          <cell r="AL397">
            <v>3505538</v>
          </cell>
          <cell r="AM397">
            <v>44409</v>
          </cell>
          <cell r="AN397">
            <v>44439</v>
          </cell>
          <cell r="AO397">
            <v>2220174</v>
          </cell>
          <cell r="AP397">
            <v>44440</v>
          </cell>
          <cell r="AQ397">
            <v>44458</v>
          </cell>
          <cell r="AR397">
            <v>0</v>
          </cell>
          <cell r="AS397">
            <v>0</v>
          </cell>
          <cell r="AT397">
            <v>0</v>
          </cell>
          <cell r="AU397">
            <v>0</v>
          </cell>
          <cell r="AV397">
            <v>0</v>
          </cell>
          <cell r="AW397" t="str">
            <v xml:space="preserve">División de Servicios Administrativos </v>
          </cell>
          <cell r="AX397" t="str">
            <v>VÍCTOR EFREN ORTÍZ ORTÍZ</v>
          </cell>
          <cell r="AY397" t="str">
            <v>Jefe de Oficina</v>
          </cell>
          <cell r="AZ397">
            <v>15</v>
          </cell>
          <cell r="BA397">
            <v>44208</v>
          </cell>
          <cell r="BB397">
            <v>839008900</v>
          </cell>
          <cell r="BC397">
            <v>64</v>
          </cell>
          <cell r="BD397">
            <v>44208</v>
          </cell>
          <cell r="BE397">
            <v>20215269</v>
          </cell>
          <cell r="BF397" t="str">
            <v xml:space="preserve">NOTIFICADO </v>
          </cell>
          <cell r="BG397">
            <v>44382</v>
          </cell>
          <cell r="BH397">
            <v>44458</v>
          </cell>
          <cell r="BI397" t="str">
            <v>Dos (02) meses y quince (15) días calendario</v>
          </cell>
          <cell r="BJ397">
            <v>8763845</v>
          </cell>
          <cell r="BK397" t="str">
            <v>DE ACUERDO A LA SOLICITUD REALIZADA POR EL SUPERVISOR DEL CONTRATO, SE GENERA LA PRORROGA Y ADICIÓN DEL MISMO; TENIENDO EN CUENTA LAS RAZONES DESCRITAS EN DICHA SOLICITUD.</v>
          </cell>
          <cell r="BL397">
            <v>1044</v>
          </cell>
          <cell r="BM397">
            <v>44379.393530092595</v>
          </cell>
          <cell r="BN397">
            <v>800949374</v>
          </cell>
          <cell r="BO397">
            <v>2898</v>
          </cell>
          <cell r="BP397">
            <v>44379</v>
          </cell>
          <cell r="BQ397">
            <v>8763845</v>
          </cell>
          <cell r="BR397">
            <v>40445474.299999997</v>
          </cell>
          <cell r="BS397">
            <v>44208</v>
          </cell>
          <cell r="BT397">
            <v>583</v>
          </cell>
          <cell r="BU397" t="str">
            <v>421</v>
          </cell>
          <cell r="BV397">
            <v>44379</v>
          </cell>
          <cell r="BW397">
            <v>583</v>
          </cell>
          <cell r="BX397" t="str">
            <v>421</v>
          </cell>
          <cell r="BY397">
            <v>0</v>
          </cell>
          <cell r="BZ397">
            <v>0</v>
          </cell>
          <cell r="CA397">
            <v>0</v>
          </cell>
          <cell r="CB397">
            <v>7110</v>
          </cell>
          <cell r="CC397" t="str">
            <v>M5</v>
          </cell>
        </row>
        <row r="398">
          <cell r="B398" t="str">
            <v>12323 DE 2021</v>
          </cell>
          <cell r="C398">
            <v>1121827176</v>
          </cell>
          <cell r="D398" t="str">
            <v>ERNESTO JARAMILLO VALENZUELA</v>
          </cell>
          <cell r="E398" t="str">
            <v>Contrato de Prestación de Servicios Profesionales</v>
          </cell>
          <cell r="F398" t="str">
            <v>EL CONTRATISTA SE COMPROMETE CON LA UNIVERSIDAD DE LOS LLANOS A PRESTAR LOS SERVICIOS PROFESIONALES COMO MÉDICO CON ESPECIALIZACIÓN EN SALUD OCUPACIONAL EN FORMA EFICIENTE Y EFICAZ APOYANDO EL FORTALECIMIENTO DE LA PROMOCIÓN Y FOMENTO DE ESTILOS DE VIDA SALUDABLES EN EL ÁREA DE SEGURIDAD Y SALUD EN EL TRABAJO.</v>
          </cell>
          <cell r="G398">
            <v>44208</v>
          </cell>
          <cell r="H398">
            <v>18320089</v>
          </cell>
          <cell r="I398" t="str">
            <v>Cinco (05) meses y veintitrés (23) días calendario</v>
          </cell>
          <cell r="J398">
            <v>44208</v>
          </cell>
          <cell r="K398">
            <v>44381</v>
          </cell>
          <cell r="L398" t="str">
            <v>NO APLICA</v>
          </cell>
          <cell r="M398">
            <v>10</v>
          </cell>
          <cell r="N398">
            <v>2012033</v>
          </cell>
          <cell r="O398">
            <v>44208</v>
          </cell>
          <cell r="P398">
            <v>44227</v>
          </cell>
          <cell r="Q398">
            <v>3176894</v>
          </cell>
          <cell r="R398">
            <v>44228</v>
          </cell>
          <cell r="S398">
            <v>44255</v>
          </cell>
          <cell r="T398">
            <v>3176894</v>
          </cell>
          <cell r="U398">
            <v>44256</v>
          </cell>
          <cell r="V398">
            <v>44286</v>
          </cell>
          <cell r="W398">
            <v>3176894</v>
          </cell>
          <cell r="X398">
            <v>44287</v>
          </cell>
          <cell r="Y398">
            <v>44316</v>
          </cell>
          <cell r="Z398">
            <v>3176894</v>
          </cell>
          <cell r="AA398">
            <v>44317</v>
          </cell>
          <cell r="AB398">
            <v>44347</v>
          </cell>
          <cell r="AC398">
            <v>3176894</v>
          </cell>
          <cell r="AD398">
            <v>44348</v>
          </cell>
          <cell r="AE398">
            <v>44377</v>
          </cell>
          <cell r="AF398">
            <v>423586</v>
          </cell>
          <cell r="AG398">
            <v>44378</v>
          </cell>
          <cell r="AH398">
            <v>44381</v>
          </cell>
          <cell r="AI398">
            <v>2753308</v>
          </cell>
          <cell r="AJ398">
            <v>44382</v>
          </cell>
          <cell r="AK398">
            <v>44408</v>
          </cell>
          <cell r="AL398">
            <v>3176894</v>
          </cell>
          <cell r="AM398">
            <v>44409</v>
          </cell>
          <cell r="AN398">
            <v>44439</v>
          </cell>
          <cell r="AO398">
            <v>2012033</v>
          </cell>
          <cell r="AP398">
            <v>44440</v>
          </cell>
          <cell r="AQ398">
            <v>44458</v>
          </cell>
          <cell r="AR398">
            <v>0</v>
          </cell>
          <cell r="AS398">
            <v>0</v>
          </cell>
          <cell r="AT398">
            <v>0</v>
          </cell>
          <cell r="AU398">
            <v>0</v>
          </cell>
          <cell r="AV398">
            <v>0</v>
          </cell>
          <cell r="AW398" t="str">
            <v xml:space="preserve">División de Servicios Administrativos </v>
          </cell>
          <cell r="AX398" t="str">
            <v>VÍCTOR EFREN ORTÍZ ORTÍZ</v>
          </cell>
          <cell r="AY398" t="str">
            <v>Jefe de Oficina</v>
          </cell>
          <cell r="AZ398">
            <v>15</v>
          </cell>
          <cell r="BA398">
            <v>44208</v>
          </cell>
          <cell r="BB398">
            <v>839008900</v>
          </cell>
          <cell r="BC398">
            <v>65</v>
          </cell>
          <cell r="BD398">
            <v>44208</v>
          </cell>
          <cell r="BE398">
            <v>18320089</v>
          </cell>
          <cell r="BF398" t="str">
            <v xml:space="preserve">NOTIFICADO </v>
          </cell>
          <cell r="BG398">
            <v>44382</v>
          </cell>
          <cell r="BH398">
            <v>44458</v>
          </cell>
          <cell r="BI398" t="str">
            <v>Dos (02) meses y quince (15) días calendario</v>
          </cell>
          <cell r="BJ398">
            <v>7942235</v>
          </cell>
          <cell r="BK398" t="str">
            <v>DE ACUERDO A LA SOLICITUD REALIZADA POR EL SUPERVISOR DEL CONTRATO, SE GENERA LA PRORROGA Y ADICIÓN DEL MISMO; TENIENDO EN CUENTA LAS RAZONES DESCRITAS EN DICHA SOLICITUD.</v>
          </cell>
          <cell r="BL398">
            <v>1044</v>
          </cell>
          <cell r="BM398">
            <v>44379.393530092595</v>
          </cell>
          <cell r="BN398">
            <v>800949374</v>
          </cell>
          <cell r="BO398">
            <v>2900</v>
          </cell>
          <cell r="BP398">
            <v>44379</v>
          </cell>
          <cell r="BQ398">
            <v>7942235</v>
          </cell>
          <cell r="BR398">
            <v>1121827176</v>
          </cell>
          <cell r="BS398">
            <v>44208</v>
          </cell>
          <cell r="BT398">
            <v>583</v>
          </cell>
          <cell r="BU398" t="str">
            <v>421</v>
          </cell>
          <cell r="BV398">
            <v>44379</v>
          </cell>
          <cell r="BW398">
            <v>583</v>
          </cell>
          <cell r="BX398" t="str">
            <v>421</v>
          </cell>
          <cell r="BY398">
            <v>0</v>
          </cell>
          <cell r="BZ398">
            <v>0</v>
          </cell>
          <cell r="CA398">
            <v>0</v>
          </cell>
          <cell r="CB398">
            <v>7490</v>
          </cell>
          <cell r="CC398" t="str">
            <v>M6</v>
          </cell>
        </row>
        <row r="399">
          <cell r="B399" t="str">
            <v>12324 DE 2021</v>
          </cell>
          <cell r="C399">
            <v>1121935829</v>
          </cell>
          <cell r="D399" t="str">
            <v>JENNIFER ANDREA FERNANDEZ REY</v>
          </cell>
          <cell r="E399" t="str">
            <v>Contrato de Prestación de Servicios Profesionales</v>
          </cell>
          <cell r="F399" t="str">
            <v>EL CONTRATISTA SE COMPROMETE CON LA UNIVERSIDAD DE LOS LLANOS A PRESTAR LOS SERVICIOS COMO PROFESIONAL EN FORMA EFICIENTE Y EFICAZ APOYANDO EL FORTALECIMIENTO DE LOS DIFERENTES PROCESOS EN EL ÁREA DE SEGURIDAD Y SALUD EN EL TRABAJO.</v>
          </cell>
          <cell r="G399">
            <v>44208</v>
          </cell>
          <cell r="H399">
            <v>15161449</v>
          </cell>
          <cell r="I399" t="str">
            <v>Cinco (05) meses y veintitrés (23) días calendario</v>
          </cell>
          <cell r="J399">
            <v>44208</v>
          </cell>
          <cell r="K399">
            <v>44381</v>
          </cell>
          <cell r="L399" t="str">
            <v>NO APLICA</v>
          </cell>
          <cell r="M399">
            <v>10</v>
          </cell>
          <cell r="N399">
            <v>1665130</v>
          </cell>
          <cell r="O399">
            <v>44208</v>
          </cell>
          <cell r="P399">
            <v>44227</v>
          </cell>
          <cell r="Q399">
            <v>2629153</v>
          </cell>
          <cell r="R399">
            <v>44228</v>
          </cell>
          <cell r="S399">
            <v>44255</v>
          </cell>
          <cell r="T399">
            <v>2629153</v>
          </cell>
          <cell r="U399">
            <v>44256</v>
          </cell>
          <cell r="V399">
            <v>44286</v>
          </cell>
          <cell r="W399">
            <v>2629153</v>
          </cell>
          <cell r="X399">
            <v>44287</v>
          </cell>
          <cell r="Y399">
            <v>44316</v>
          </cell>
          <cell r="Z399">
            <v>2629153</v>
          </cell>
          <cell r="AA399">
            <v>44317</v>
          </cell>
          <cell r="AB399">
            <v>44347</v>
          </cell>
          <cell r="AC399">
            <v>2629153</v>
          </cell>
          <cell r="AD399">
            <v>44348</v>
          </cell>
          <cell r="AE399">
            <v>44377</v>
          </cell>
          <cell r="AF399">
            <v>350554</v>
          </cell>
          <cell r="AG399">
            <v>44378</v>
          </cell>
          <cell r="AH399">
            <v>44381</v>
          </cell>
          <cell r="AI399">
            <v>2278599</v>
          </cell>
          <cell r="AJ399">
            <v>44382</v>
          </cell>
          <cell r="AK399">
            <v>44408</v>
          </cell>
          <cell r="AL399">
            <v>2629153</v>
          </cell>
          <cell r="AM399">
            <v>44409</v>
          </cell>
          <cell r="AN399">
            <v>44439</v>
          </cell>
          <cell r="AO399">
            <v>1665131</v>
          </cell>
          <cell r="AP399">
            <v>44440</v>
          </cell>
          <cell r="AQ399">
            <v>44458</v>
          </cell>
          <cell r="AR399">
            <v>0</v>
          </cell>
          <cell r="AS399">
            <v>0</v>
          </cell>
          <cell r="AT399">
            <v>0</v>
          </cell>
          <cell r="AU399">
            <v>0</v>
          </cell>
          <cell r="AV399">
            <v>0</v>
          </cell>
          <cell r="AW399" t="str">
            <v xml:space="preserve">División de Servicios Administrativos </v>
          </cell>
          <cell r="AX399" t="str">
            <v>VÍCTOR EFREN ORTÍZ ORTÍZ</v>
          </cell>
          <cell r="AY399" t="str">
            <v>Jefe de Oficina</v>
          </cell>
          <cell r="AZ399">
            <v>15</v>
          </cell>
          <cell r="BA399">
            <v>44208</v>
          </cell>
          <cell r="BB399">
            <v>839008900</v>
          </cell>
          <cell r="BC399">
            <v>66</v>
          </cell>
          <cell r="BD399">
            <v>44208</v>
          </cell>
          <cell r="BE399">
            <v>15161449</v>
          </cell>
          <cell r="BF399" t="str">
            <v xml:space="preserve">NOTIFICADO </v>
          </cell>
          <cell r="BG399">
            <v>44382</v>
          </cell>
          <cell r="BH399">
            <v>44458</v>
          </cell>
          <cell r="BI399" t="str">
            <v>Dos (02) meses y quince (15) días calendario</v>
          </cell>
          <cell r="BJ399">
            <v>6572883</v>
          </cell>
          <cell r="BK399" t="str">
            <v>DE ACUERDO A LA SOLICITUD REALIZADA POR EL SUPERVISOR DEL CONTRATO, SE GENERA LA PRORROGA Y ADICIÓN DEL MISMO; TENIENDO EN CUENTA LAS RAZONES DESCRITAS EN DICHA SOLICITUD.</v>
          </cell>
          <cell r="BL399">
            <v>1044</v>
          </cell>
          <cell r="BM399">
            <v>44379.393530092595</v>
          </cell>
          <cell r="BN399">
            <v>800949374</v>
          </cell>
          <cell r="BO399">
            <v>2899</v>
          </cell>
          <cell r="BP399">
            <v>44379</v>
          </cell>
          <cell r="BQ399">
            <v>6572883</v>
          </cell>
          <cell r="BR399">
            <v>1121935829</v>
          </cell>
          <cell r="BS399">
            <v>44208</v>
          </cell>
          <cell r="BT399">
            <v>583</v>
          </cell>
          <cell r="BU399" t="str">
            <v>421</v>
          </cell>
          <cell r="BV399">
            <v>44379</v>
          </cell>
          <cell r="BW399">
            <v>583</v>
          </cell>
          <cell r="BX399" t="str">
            <v>421</v>
          </cell>
          <cell r="BY399">
            <v>0</v>
          </cell>
          <cell r="BZ399">
            <v>0</v>
          </cell>
          <cell r="CA399">
            <v>0</v>
          </cell>
          <cell r="CB399">
            <v>7220</v>
          </cell>
          <cell r="CC399" t="str">
            <v>M6</v>
          </cell>
        </row>
        <row r="400">
          <cell r="B400" t="str">
            <v>12325 DE 2021</v>
          </cell>
          <cell r="C400">
            <v>35263186</v>
          </cell>
          <cell r="D400" t="str">
            <v xml:space="preserve">NURY CONSUELO ALVAREZ </v>
          </cell>
          <cell r="E400" t="str">
            <v>Contrato de Prestación de Servicios Profesionales</v>
          </cell>
          <cell r="F400" t="str">
            <v>EL CONTRATISTA SE COMPROMETE CON LA UNIVERSIDAD DE LOS LLANOS A PRESTAR LOS SERVICIOS COMO PROFESIONAL EN FORMA EFICIENTE Y EFICAZ EN LA GESTIÓN DE ACTIVIDADES OPERATIVAS Y ADMINISTRATIVAS DE LA OFICINA DE ADMISIONES, REGISTRO Y CONTROL ACADÉMICO.</v>
          </cell>
          <cell r="G400">
            <v>44208</v>
          </cell>
          <cell r="H400">
            <v>17688362</v>
          </cell>
          <cell r="I400" t="str">
            <v>Cinco (05) meses y veintitrés (23) días calendario</v>
          </cell>
          <cell r="J400">
            <v>44208</v>
          </cell>
          <cell r="K400">
            <v>44381</v>
          </cell>
          <cell r="L400" t="str">
            <v>NO APLICA</v>
          </cell>
          <cell r="M400">
            <v>10</v>
          </cell>
          <cell r="N400">
            <v>1942652</v>
          </cell>
          <cell r="O400">
            <v>44208</v>
          </cell>
          <cell r="P400">
            <v>44227</v>
          </cell>
          <cell r="Q400">
            <v>3067346</v>
          </cell>
          <cell r="R400">
            <v>44228</v>
          </cell>
          <cell r="S400">
            <v>44255</v>
          </cell>
          <cell r="T400">
            <v>3067346</v>
          </cell>
          <cell r="U400">
            <v>44256</v>
          </cell>
          <cell r="V400">
            <v>44286</v>
          </cell>
          <cell r="W400">
            <v>3067346</v>
          </cell>
          <cell r="X400">
            <v>44287</v>
          </cell>
          <cell r="Y400">
            <v>44316</v>
          </cell>
          <cell r="Z400">
            <v>3067346</v>
          </cell>
          <cell r="AA400">
            <v>44317</v>
          </cell>
          <cell r="AB400">
            <v>44347</v>
          </cell>
          <cell r="AC400">
            <v>3067346</v>
          </cell>
          <cell r="AD400">
            <v>44348</v>
          </cell>
          <cell r="AE400">
            <v>44377</v>
          </cell>
          <cell r="AF400">
            <v>408980</v>
          </cell>
          <cell r="AG400">
            <v>44378</v>
          </cell>
          <cell r="AH400">
            <v>44381</v>
          </cell>
          <cell r="AI400">
            <v>2658367</v>
          </cell>
          <cell r="AJ400">
            <v>44382</v>
          </cell>
          <cell r="AK400">
            <v>44408</v>
          </cell>
          <cell r="AL400">
            <v>3067346</v>
          </cell>
          <cell r="AM400">
            <v>44409</v>
          </cell>
          <cell r="AN400">
            <v>44439</v>
          </cell>
          <cell r="AO400">
            <v>1942652</v>
          </cell>
          <cell r="AP400">
            <v>44440</v>
          </cell>
          <cell r="AQ400">
            <v>44458</v>
          </cell>
          <cell r="AR400">
            <v>0</v>
          </cell>
          <cell r="AS400">
            <v>0</v>
          </cell>
          <cell r="AT400">
            <v>0</v>
          </cell>
          <cell r="AU400">
            <v>0</v>
          </cell>
          <cell r="AV400">
            <v>0</v>
          </cell>
          <cell r="AW400" t="str">
            <v>Oficina de Admisiones, Registro y Control Académico</v>
          </cell>
          <cell r="AX400" t="str">
            <v>JEISSON ANTONIO RODRIGUEZ NEIRA</v>
          </cell>
          <cell r="AY400" t="str">
            <v>Jefe de Oficina</v>
          </cell>
          <cell r="AZ400">
            <v>15</v>
          </cell>
          <cell r="BA400">
            <v>44208</v>
          </cell>
          <cell r="BB400">
            <v>839008900</v>
          </cell>
          <cell r="BC400">
            <v>67</v>
          </cell>
          <cell r="BD400">
            <v>44208</v>
          </cell>
          <cell r="BE400">
            <v>17688362</v>
          </cell>
          <cell r="BF400" t="str">
            <v xml:space="preserve">NOTIFICADO </v>
          </cell>
          <cell r="BG400">
            <v>44382</v>
          </cell>
          <cell r="BH400">
            <v>44458</v>
          </cell>
          <cell r="BI400" t="str">
            <v>Dos (02) meses y quince (15) días calendario</v>
          </cell>
          <cell r="BJ400">
            <v>7668365</v>
          </cell>
          <cell r="BK400" t="str">
            <v>DE ACUERDO A LA SOLICITUD REALIZADA POR EL SUPERVISOR DEL CONTRATO, SE GENERA LA PRORROGA Y ADICIÓN DEL MISMO; TENIENDO EN CUENTA LAS RAZONES DESCRITAS EN DICHA SOLICITUD.</v>
          </cell>
          <cell r="BL400">
            <v>1044</v>
          </cell>
          <cell r="BM400">
            <v>44379.393530092595</v>
          </cell>
          <cell r="BN400">
            <v>800949374</v>
          </cell>
          <cell r="BO400">
            <v>2829</v>
          </cell>
          <cell r="BP400">
            <v>44379</v>
          </cell>
          <cell r="BQ400">
            <v>7668365</v>
          </cell>
          <cell r="BR400">
            <v>35263186</v>
          </cell>
          <cell r="BS400">
            <v>44208</v>
          </cell>
          <cell r="BT400">
            <v>583</v>
          </cell>
          <cell r="BU400" t="str">
            <v>603</v>
          </cell>
          <cell r="BV400">
            <v>44379</v>
          </cell>
          <cell r="BW400">
            <v>583</v>
          </cell>
          <cell r="BX400" t="str">
            <v>603</v>
          </cell>
          <cell r="BY400">
            <v>0</v>
          </cell>
          <cell r="BZ400">
            <v>0</v>
          </cell>
          <cell r="CA400">
            <v>0</v>
          </cell>
          <cell r="CB400">
            <v>7110</v>
          </cell>
          <cell r="CC400" t="str">
            <v>M5</v>
          </cell>
        </row>
        <row r="401">
          <cell r="B401" t="str">
            <v>12327 DE 2021</v>
          </cell>
          <cell r="C401">
            <v>1121854328</v>
          </cell>
          <cell r="D401" t="str">
            <v>HECTOR JULIAN MARTINEZ CAMACHO</v>
          </cell>
          <cell r="E401" t="str">
            <v>Contrato de Prestación de Servicios</v>
          </cell>
          <cell r="F401" t="str">
            <v>EL CONTRATISTA SE COMPROMETE CON LA UNIVERSIDAD DE LOS LLANOS A PRESTAR LOS SERVICIOS EN FORMA EFICIENTE Y EFICAZ EN LA GESTIÓN DE ACTIVIDADES OPERATIVAS Y ADMINISTRATIVAS DE LA OFICINA DE ADMISIONES, REGISTRO Y CONTROL ACADÉMICO.</v>
          </cell>
          <cell r="G401">
            <v>44208</v>
          </cell>
          <cell r="H401">
            <v>12002815</v>
          </cell>
          <cell r="I401" t="str">
            <v>Cinco (05) meses y veintitrés (23) días calendario</v>
          </cell>
          <cell r="J401">
            <v>44208</v>
          </cell>
          <cell r="K401">
            <v>44381</v>
          </cell>
          <cell r="L401" t="str">
            <v>NO APLICA</v>
          </cell>
          <cell r="M401">
            <v>10</v>
          </cell>
          <cell r="N401">
            <v>1318228</v>
          </cell>
          <cell r="O401">
            <v>44208</v>
          </cell>
          <cell r="P401">
            <v>44227</v>
          </cell>
          <cell r="Q401">
            <v>2081413</v>
          </cell>
          <cell r="R401">
            <v>44228</v>
          </cell>
          <cell r="S401">
            <v>44255</v>
          </cell>
          <cell r="T401">
            <v>2081413</v>
          </cell>
          <cell r="U401">
            <v>44256</v>
          </cell>
          <cell r="V401">
            <v>44286</v>
          </cell>
          <cell r="W401">
            <v>2081413</v>
          </cell>
          <cell r="X401">
            <v>44287</v>
          </cell>
          <cell r="Y401">
            <v>44316</v>
          </cell>
          <cell r="Z401">
            <v>2081413</v>
          </cell>
          <cell r="AA401">
            <v>44317</v>
          </cell>
          <cell r="AB401">
            <v>44347</v>
          </cell>
          <cell r="AC401">
            <v>2081413</v>
          </cell>
          <cell r="AD401">
            <v>44348</v>
          </cell>
          <cell r="AE401">
            <v>44377</v>
          </cell>
          <cell r="AF401">
            <v>277522</v>
          </cell>
          <cell r="AG401">
            <v>44378</v>
          </cell>
          <cell r="AH401">
            <v>44381</v>
          </cell>
          <cell r="AI401">
            <v>1803891</v>
          </cell>
          <cell r="AJ401">
            <v>44382</v>
          </cell>
          <cell r="AK401">
            <v>44408</v>
          </cell>
          <cell r="AL401">
            <v>2081413</v>
          </cell>
          <cell r="AM401">
            <v>44409</v>
          </cell>
          <cell r="AN401">
            <v>44439</v>
          </cell>
          <cell r="AO401">
            <v>1318229</v>
          </cell>
          <cell r="AP401">
            <v>44440</v>
          </cell>
          <cell r="AQ401">
            <v>44458</v>
          </cell>
          <cell r="AR401">
            <v>0</v>
          </cell>
          <cell r="AS401">
            <v>0</v>
          </cell>
          <cell r="AT401">
            <v>0</v>
          </cell>
          <cell r="AU401">
            <v>0</v>
          </cell>
          <cell r="AV401">
            <v>0</v>
          </cell>
          <cell r="AW401" t="str">
            <v>Oficina de Admisiones, Registro y Control Académico</v>
          </cell>
          <cell r="AX401" t="str">
            <v>JEISSON ANTONIO RODRIGUEZ NEIRA</v>
          </cell>
          <cell r="AY401" t="str">
            <v>Jefe de Oficina</v>
          </cell>
          <cell r="AZ401">
            <v>15</v>
          </cell>
          <cell r="BA401">
            <v>44208</v>
          </cell>
          <cell r="BB401">
            <v>839008900</v>
          </cell>
          <cell r="BC401">
            <v>69</v>
          </cell>
          <cell r="BD401">
            <v>44208</v>
          </cell>
          <cell r="BE401">
            <v>12002815</v>
          </cell>
          <cell r="BF401" t="str">
            <v xml:space="preserve">NOTIFICADO </v>
          </cell>
          <cell r="BG401">
            <v>44382</v>
          </cell>
          <cell r="BH401">
            <v>44458</v>
          </cell>
          <cell r="BI401" t="str">
            <v>Dos (02) meses y quince (15) días calendario</v>
          </cell>
          <cell r="BJ401">
            <v>5203533</v>
          </cell>
          <cell r="BK401" t="str">
            <v>DE ACUERDO A LA SOLICITUD REALIZADA POR EL SUPERVISOR DEL CONTRATO, SE GENERA LA PRORROGA Y ADICIÓN DEL MISMO; TENIENDO EN CUENTA LAS RAZONES DESCRITAS EN DICHA SOLICITUD.</v>
          </cell>
          <cell r="BL401">
            <v>1044</v>
          </cell>
          <cell r="BM401">
            <v>44379.393530092595</v>
          </cell>
          <cell r="BN401">
            <v>800949374</v>
          </cell>
          <cell r="BO401">
            <v>2831</v>
          </cell>
          <cell r="BP401">
            <v>44379</v>
          </cell>
          <cell r="BQ401">
            <v>5203533</v>
          </cell>
          <cell r="BR401">
            <v>1121854328</v>
          </cell>
          <cell r="BS401">
            <v>44208</v>
          </cell>
          <cell r="BT401">
            <v>583</v>
          </cell>
          <cell r="BU401" t="str">
            <v>603</v>
          </cell>
          <cell r="BV401">
            <v>44379</v>
          </cell>
          <cell r="BW401">
            <v>583</v>
          </cell>
          <cell r="BX401" t="str">
            <v>603</v>
          </cell>
          <cell r="BY401">
            <v>0</v>
          </cell>
          <cell r="BZ401">
            <v>0</v>
          </cell>
          <cell r="CA401">
            <v>0</v>
          </cell>
          <cell r="CB401">
            <v>7110</v>
          </cell>
          <cell r="CC401" t="str">
            <v>M5</v>
          </cell>
        </row>
        <row r="402">
          <cell r="B402" t="str">
            <v>12328 DE 2021</v>
          </cell>
          <cell r="C402">
            <v>1121843403</v>
          </cell>
          <cell r="D402" t="str">
            <v>CATHERINE FERNANDA RODRIGUEZ PEREZ</v>
          </cell>
          <cell r="E402" t="str">
            <v>Contrato de Prestación de Servicios</v>
          </cell>
          <cell r="F402" t="str">
            <v>EL CONTRATISTA SE COMPROMETE CON LA UNIVERSIDAD DE LOS LLANOS A PRESTAR LOS SERVICIOS COMO TÉCNICO EN FORMA EFICIENTE Y EFICAZ APOYANDO EL FORTALECIMIENTO DE LOS DIFERENTES PROCESOS EN LA OFICINA DE ADMISIONES, REGISTRO Y CONTROL ACADÉMICO.</v>
          </cell>
          <cell r="G402">
            <v>44208</v>
          </cell>
          <cell r="H402">
            <v>10739361</v>
          </cell>
          <cell r="I402" t="str">
            <v>Cinco (05) meses y veintitrés (23) días calendario</v>
          </cell>
          <cell r="J402">
            <v>44208</v>
          </cell>
          <cell r="K402">
            <v>44381</v>
          </cell>
          <cell r="L402" t="str">
            <v>NO APLICA</v>
          </cell>
          <cell r="M402">
            <v>10</v>
          </cell>
          <cell r="N402">
            <v>1179467</v>
          </cell>
          <cell r="O402">
            <v>44208</v>
          </cell>
          <cell r="P402">
            <v>44227</v>
          </cell>
          <cell r="Q402">
            <v>1862317</v>
          </cell>
          <cell r="R402">
            <v>44228</v>
          </cell>
          <cell r="S402">
            <v>44255</v>
          </cell>
          <cell r="T402">
            <v>1862317</v>
          </cell>
          <cell r="U402">
            <v>44256</v>
          </cell>
          <cell r="V402">
            <v>44286</v>
          </cell>
          <cell r="W402">
            <v>1862317</v>
          </cell>
          <cell r="X402">
            <v>44287</v>
          </cell>
          <cell r="Y402">
            <v>44316</v>
          </cell>
          <cell r="Z402">
            <v>1862317</v>
          </cell>
          <cell r="AA402">
            <v>44317</v>
          </cell>
          <cell r="AB402">
            <v>44347</v>
          </cell>
          <cell r="AC402">
            <v>1862317</v>
          </cell>
          <cell r="AD402">
            <v>44348</v>
          </cell>
          <cell r="AE402">
            <v>44377</v>
          </cell>
          <cell r="AF402">
            <v>248309</v>
          </cell>
          <cell r="AG402">
            <v>44378</v>
          </cell>
          <cell r="AH402">
            <v>44381</v>
          </cell>
          <cell r="AI402">
            <v>1614008</v>
          </cell>
          <cell r="AJ402">
            <v>44382</v>
          </cell>
          <cell r="AK402">
            <v>44408</v>
          </cell>
          <cell r="AL402">
            <v>1862317</v>
          </cell>
          <cell r="AM402">
            <v>44409</v>
          </cell>
          <cell r="AN402">
            <v>44439</v>
          </cell>
          <cell r="AO402">
            <v>1179468</v>
          </cell>
          <cell r="AP402">
            <v>44440</v>
          </cell>
          <cell r="AQ402">
            <v>44458</v>
          </cell>
          <cell r="AR402">
            <v>0</v>
          </cell>
          <cell r="AS402">
            <v>0</v>
          </cell>
          <cell r="AT402">
            <v>0</v>
          </cell>
          <cell r="AU402">
            <v>0</v>
          </cell>
          <cell r="AV402">
            <v>0</v>
          </cell>
          <cell r="AW402" t="str">
            <v>Oficina de Admisiones, Registro y Control Académico</v>
          </cell>
          <cell r="AX402" t="str">
            <v>JEISSON ANTONIO RODRIGUEZ NEIRA</v>
          </cell>
          <cell r="AY402" t="str">
            <v>Jefe de Oficina</v>
          </cell>
          <cell r="AZ402">
            <v>15</v>
          </cell>
          <cell r="BA402">
            <v>44208</v>
          </cell>
          <cell r="BB402">
            <v>839008900</v>
          </cell>
          <cell r="BC402">
            <v>70</v>
          </cell>
          <cell r="BD402">
            <v>44208</v>
          </cell>
          <cell r="BE402">
            <v>10739361</v>
          </cell>
          <cell r="BF402" t="str">
            <v xml:space="preserve">NOTIFICADO </v>
          </cell>
          <cell r="BG402">
            <v>44382</v>
          </cell>
          <cell r="BH402">
            <v>44458</v>
          </cell>
          <cell r="BI402" t="str">
            <v>Dos (02) meses y quince (15) días calendario</v>
          </cell>
          <cell r="BJ402">
            <v>4655793</v>
          </cell>
          <cell r="BK402" t="str">
            <v>DE ACUERDO A LA SOLICITUD REALIZADA POR EL SUPERVISOR DEL CONTRATO, SE GENERA LA PRORROGA Y ADICIÓN DEL MISMO; TENIENDO EN CUENTA LAS RAZONES DESCRITAS EN DICHA SOLICITUD.</v>
          </cell>
          <cell r="BL402">
            <v>1044</v>
          </cell>
          <cell r="BM402">
            <v>44379.393530092595</v>
          </cell>
          <cell r="BN402">
            <v>800949374</v>
          </cell>
          <cell r="BO402">
            <v>2832</v>
          </cell>
          <cell r="BP402">
            <v>44379</v>
          </cell>
          <cell r="BQ402">
            <v>4655793</v>
          </cell>
          <cell r="BR402">
            <v>1121843403</v>
          </cell>
          <cell r="BS402">
            <v>44208</v>
          </cell>
          <cell r="BT402">
            <v>583</v>
          </cell>
          <cell r="BU402" t="str">
            <v>603</v>
          </cell>
          <cell r="BV402">
            <v>44379</v>
          </cell>
          <cell r="BW402">
            <v>583</v>
          </cell>
          <cell r="BX402" t="str">
            <v>603</v>
          </cell>
          <cell r="BY402">
            <v>0</v>
          </cell>
          <cell r="BZ402">
            <v>0</v>
          </cell>
          <cell r="CA402">
            <v>0</v>
          </cell>
          <cell r="CB402">
            <v>5611</v>
          </cell>
          <cell r="CC402" t="str">
            <v>M5</v>
          </cell>
        </row>
        <row r="403">
          <cell r="B403" t="str">
            <v>12329 DE 2021</v>
          </cell>
          <cell r="C403">
            <v>21176131</v>
          </cell>
          <cell r="D403" t="str">
            <v>MARIELA RODRIGUEZ GUTIERREZ</v>
          </cell>
          <cell r="E403" t="str">
            <v>Contrato de Prestación de Servicios</v>
          </cell>
          <cell r="F403" t="str">
            <v>EL CONTRATISTA SE COMPROMETE CON LA UNIVERSIDAD DE LOS LLANOS A PRESTAR LOS SERVICIOS EN FORMA EFICIENTE Y EFICAZ APOYANDO EL FORTALECIMIENTO DE LOS DIFERENTES PROCESOS EN LA OFICINA DE ADMISIONES, REGISTRO Y CONTROL ACADÉMICO.</v>
          </cell>
          <cell r="G403">
            <v>44208</v>
          </cell>
          <cell r="H403">
            <v>10739361</v>
          </cell>
          <cell r="I403" t="str">
            <v>Cinco (05) meses y veintitrés (23) días calendario</v>
          </cell>
          <cell r="J403">
            <v>44208</v>
          </cell>
          <cell r="K403">
            <v>44381</v>
          </cell>
          <cell r="L403" t="str">
            <v>NO APLICA</v>
          </cell>
          <cell r="M403">
            <v>10</v>
          </cell>
          <cell r="N403">
            <v>1179467</v>
          </cell>
          <cell r="O403">
            <v>44208</v>
          </cell>
          <cell r="P403">
            <v>44227</v>
          </cell>
          <cell r="Q403">
            <v>1862317</v>
          </cell>
          <cell r="R403">
            <v>44228</v>
          </cell>
          <cell r="S403">
            <v>44255</v>
          </cell>
          <cell r="T403">
            <v>1862317</v>
          </cell>
          <cell r="U403">
            <v>44256</v>
          </cell>
          <cell r="V403">
            <v>44286</v>
          </cell>
          <cell r="W403">
            <v>1862317</v>
          </cell>
          <cell r="X403">
            <v>44287</v>
          </cell>
          <cell r="Y403">
            <v>44316</v>
          </cell>
          <cell r="Z403">
            <v>1862317</v>
          </cell>
          <cell r="AA403">
            <v>44317</v>
          </cell>
          <cell r="AB403">
            <v>44347</v>
          </cell>
          <cell r="AC403">
            <v>1862317</v>
          </cell>
          <cell r="AD403">
            <v>44348</v>
          </cell>
          <cell r="AE403">
            <v>44377</v>
          </cell>
          <cell r="AF403">
            <v>248309</v>
          </cell>
          <cell r="AG403">
            <v>44378</v>
          </cell>
          <cell r="AH403">
            <v>44381</v>
          </cell>
          <cell r="AI403">
            <v>1614008</v>
          </cell>
          <cell r="AJ403">
            <v>44382</v>
          </cell>
          <cell r="AK403">
            <v>44408</v>
          </cell>
          <cell r="AL403">
            <v>1862317</v>
          </cell>
          <cell r="AM403">
            <v>44409</v>
          </cell>
          <cell r="AN403">
            <v>44439</v>
          </cell>
          <cell r="AO403">
            <v>1179468</v>
          </cell>
          <cell r="AP403">
            <v>44440</v>
          </cell>
          <cell r="AQ403">
            <v>44458</v>
          </cell>
          <cell r="AR403">
            <v>0</v>
          </cell>
          <cell r="AS403">
            <v>0</v>
          </cell>
          <cell r="AT403">
            <v>0</v>
          </cell>
          <cell r="AU403">
            <v>0</v>
          </cell>
          <cell r="AV403">
            <v>0</v>
          </cell>
          <cell r="AW403" t="str">
            <v>Oficina de Admisiones, Registro y Control Académico</v>
          </cell>
          <cell r="AX403" t="str">
            <v>JEISSON ANTONIO RODRIGUEZ NEIRA</v>
          </cell>
          <cell r="AY403" t="str">
            <v>Jefe de Oficina</v>
          </cell>
          <cell r="AZ403">
            <v>15</v>
          </cell>
          <cell r="BA403">
            <v>44208</v>
          </cell>
          <cell r="BB403">
            <v>839008900</v>
          </cell>
          <cell r="BC403">
            <v>71</v>
          </cell>
          <cell r="BD403">
            <v>44208</v>
          </cell>
          <cell r="BE403">
            <v>10739361</v>
          </cell>
          <cell r="BF403" t="str">
            <v xml:space="preserve">NOTIFICADO </v>
          </cell>
          <cell r="BG403">
            <v>44382</v>
          </cell>
          <cell r="BH403">
            <v>44458</v>
          </cell>
          <cell r="BI403" t="str">
            <v>Dos (02) meses y quince (15) días calendario</v>
          </cell>
          <cell r="BJ403">
            <v>4655793</v>
          </cell>
          <cell r="BK403" t="str">
            <v>DE ACUERDO A LA SOLICITUD REALIZADA POR EL SUPERVISOR DEL CONTRATO, SE GENERA LA PRORROGA Y ADICIÓN DEL MISMO; TENIENDO EN CUENTA LAS RAZONES DESCRITAS EN DICHA SOLICITUD.</v>
          </cell>
          <cell r="BL403">
            <v>1044</v>
          </cell>
          <cell r="BM403">
            <v>44379.393530092595</v>
          </cell>
          <cell r="BN403">
            <v>800949374</v>
          </cell>
          <cell r="BO403">
            <v>2830</v>
          </cell>
          <cell r="BP403">
            <v>44379</v>
          </cell>
          <cell r="BQ403">
            <v>4655793</v>
          </cell>
          <cell r="BR403">
            <v>21176131</v>
          </cell>
          <cell r="BS403">
            <v>44208</v>
          </cell>
          <cell r="BT403">
            <v>583</v>
          </cell>
          <cell r="BU403" t="str">
            <v>603</v>
          </cell>
          <cell r="BV403">
            <v>44379</v>
          </cell>
          <cell r="BW403">
            <v>583</v>
          </cell>
          <cell r="BX403" t="str">
            <v>603</v>
          </cell>
          <cell r="BY403">
            <v>0</v>
          </cell>
          <cell r="BZ403">
            <v>0</v>
          </cell>
          <cell r="CA403">
            <v>0</v>
          </cell>
          <cell r="CB403">
            <v>8211</v>
          </cell>
          <cell r="CC403" t="str">
            <v>M6</v>
          </cell>
        </row>
        <row r="404">
          <cell r="B404" t="str">
            <v>12330 DE 2021</v>
          </cell>
          <cell r="C404">
            <v>40442774</v>
          </cell>
          <cell r="D404" t="str">
            <v xml:space="preserve">ADRIANA YOHANA GARZON VEGA  </v>
          </cell>
          <cell r="E404" t="str">
            <v>Contrato de Prestación de Servicios Profesionales</v>
          </cell>
          <cell r="F404" t="str">
            <v>EL CONTRATISTA SE COMPROMETE CON LA UNIVERSIDAD DE LOS LLANOS A PRESTAR LOS SERVICIOS COMO PROFESIONAL EN FORMA EFICIENTE Y EFICAZ APOYANDO EL FORTALECIMIENTO DE LOS DIFERENTES PROCESOS DE LA VICERRECTORÍA ACADÉMICA.</v>
          </cell>
          <cell r="G404">
            <v>44208</v>
          </cell>
          <cell r="H404">
            <v>15161449</v>
          </cell>
          <cell r="I404" t="str">
            <v>Cinco (05) meses y veintitrés (23) días calendario</v>
          </cell>
          <cell r="J404">
            <v>44208</v>
          </cell>
          <cell r="K404">
            <v>44381</v>
          </cell>
          <cell r="L404" t="str">
            <v>NO APLICA</v>
          </cell>
          <cell r="M404">
            <v>10</v>
          </cell>
          <cell r="N404">
            <v>1665130</v>
          </cell>
          <cell r="O404">
            <v>44208</v>
          </cell>
          <cell r="P404">
            <v>44227</v>
          </cell>
          <cell r="Q404">
            <v>2629153</v>
          </cell>
          <cell r="R404">
            <v>44228</v>
          </cell>
          <cell r="S404">
            <v>44255</v>
          </cell>
          <cell r="T404">
            <v>2629153</v>
          </cell>
          <cell r="U404">
            <v>44256</v>
          </cell>
          <cell r="V404">
            <v>44286</v>
          </cell>
          <cell r="W404">
            <v>2629153</v>
          </cell>
          <cell r="X404">
            <v>44287</v>
          </cell>
          <cell r="Y404">
            <v>44316</v>
          </cell>
          <cell r="Z404">
            <v>2629153</v>
          </cell>
          <cell r="AA404">
            <v>44317</v>
          </cell>
          <cell r="AB404">
            <v>44347</v>
          </cell>
          <cell r="AC404">
            <v>2629153</v>
          </cell>
          <cell r="AD404">
            <v>44348</v>
          </cell>
          <cell r="AE404">
            <v>44377</v>
          </cell>
          <cell r="AF404">
            <v>350554</v>
          </cell>
          <cell r="AG404">
            <v>44378</v>
          </cell>
          <cell r="AH404">
            <v>44381</v>
          </cell>
          <cell r="AI404">
            <v>2278599</v>
          </cell>
          <cell r="AJ404">
            <v>44382</v>
          </cell>
          <cell r="AK404">
            <v>44408</v>
          </cell>
          <cell r="AL404">
            <v>2629153</v>
          </cell>
          <cell r="AM404">
            <v>44409</v>
          </cell>
          <cell r="AN404">
            <v>44439</v>
          </cell>
          <cell r="AO404">
            <v>1665131</v>
          </cell>
          <cell r="AP404">
            <v>44440</v>
          </cell>
          <cell r="AQ404">
            <v>44458</v>
          </cell>
          <cell r="AR404">
            <v>0</v>
          </cell>
          <cell r="AS404">
            <v>0</v>
          </cell>
          <cell r="AT404">
            <v>0</v>
          </cell>
          <cell r="AU404">
            <v>0</v>
          </cell>
          <cell r="AV404">
            <v>0</v>
          </cell>
          <cell r="AW404" t="str">
            <v>Vicerrectoría Académica</v>
          </cell>
          <cell r="AX404" t="str">
            <v>MARIA LUISA PINZÓN ROCHA</v>
          </cell>
          <cell r="AY404" t="str">
            <v>Vicerrector Universitario</v>
          </cell>
          <cell r="AZ404">
            <v>15</v>
          </cell>
          <cell r="BA404">
            <v>44208</v>
          </cell>
          <cell r="BB404">
            <v>839008900</v>
          </cell>
          <cell r="BC404">
            <v>72</v>
          </cell>
          <cell r="BD404">
            <v>44208</v>
          </cell>
          <cell r="BE404">
            <v>15161449</v>
          </cell>
          <cell r="BF404" t="str">
            <v xml:space="preserve">NOTIFICADO </v>
          </cell>
          <cell r="BG404">
            <v>44382</v>
          </cell>
          <cell r="BH404">
            <v>44458</v>
          </cell>
          <cell r="BI404" t="str">
            <v>Dos (02) meses y quince (15) días calendario</v>
          </cell>
          <cell r="BJ404">
            <v>6572883</v>
          </cell>
          <cell r="BK404" t="str">
            <v>DE ACUERDO A LA SOLICITUD REALIZADA POR EL SUPERVISOR DEL CONTRATO, SE GENERA LA PRORROGA Y ADICIÓN DEL MISMO; TENIENDO EN CUENTA LAS RAZONES DESCRITAS EN DICHA SOLICITUD.</v>
          </cell>
          <cell r="BL404">
            <v>1044</v>
          </cell>
          <cell r="BM404">
            <v>44379.393530092595</v>
          </cell>
          <cell r="BN404">
            <v>800949374</v>
          </cell>
          <cell r="BO404">
            <v>2942</v>
          </cell>
          <cell r="BP404">
            <v>44379</v>
          </cell>
          <cell r="BQ404">
            <v>6572883</v>
          </cell>
          <cell r="BR404">
            <v>40442774</v>
          </cell>
          <cell r="BS404">
            <v>44208</v>
          </cell>
          <cell r="BT404">
            <v>583</v>
          </cell>
          <cell r="BU404" t="str">
            <v>500</v>
          </cell>
          <cell r="BV404">
            <v>44379</v>
          </cell>
          <cell r="BW404">
            <v>583</v>
          </cell>
          <cell r="BX404" t="str">
            <v>500</v>
          </cell>
          <cell r="BY404">
            <v>0</v>
          </cell>
          <cell r="BZ404">
            <v>0</v>
          </cell>
          <cell r="CA404">
            <v>0</v>
          </cell>
          <cell r="CB404">
            <v>6209</v>
          </cell>
          <cell r="CC404" t="str">
            <v>M6</v>
          </cell>
        </row>
        <row r="405">
          <cell r="B405" t="str">
            <v>12352 DE 2021</v>
          </cell>
          <cell r="C405">
            <v>1121849188</v>
          </cell>
          <cell r="D405" t="str">
            <v>JUAN PABLO BERNAL MONCADA</v>
          </cell>
          <cell r="E405" t="str">
            <v>Contrato de Prestación de Servicios Profesionales</v>
          </cell>
          <cell r="F405" t="str">
            <v>EL CONTRATISTA SE COMPROMETE CON LA UNIVERSIDAD DE LOS LLANOS A PRESTAR LOS SERVICIOS COMO PROFESIONAL EN FORMA EFICIENTE Y EFICAZ  APOYANDO EL FORTALECIMIENTO DE LOS DIFERENTES PROCESOS JURÍDICOS Y ADMINISTRATIVOS EN LA SECRETARIA GENERAL.</v>
          </cell>
          <cell r="G405">
            <v>44214</v>
          </cell>
          <cell r="H405">
            <v>14635618</v>
          </cell>
          <cell r="I405" t="str">
            <v>Cinco (05) meses y diecisiete (17) días calendario</v>
          </cell>
          <cell r="J405">
            <v>44214</v>
          </cell>
          <cell r="K405">
            <v>44381</v>
          </cell>
          <cell r="L405" t="str">
            <v>NO APLICA</v>
          </cell>
          <cell r="M405">
            <v>9</v>
          </cell>
          <cell r="N405">
            <v>3768453</v>
          </cell>
          <cell r="O405">
            <v>44214</v>
          </cell>
          <cell r="P405">
            <v>44255</v>
          </cell>
          <cell r="Q405">
            <v>2629153</v>
          </cell>
          <cell r="R405">
            <v>44256</v>
          </cell>
          <cell r="S405">
            <v>44286</v>
          </cell>
          <cell r="T405">
            <v>2629153</v>
          </cell>
          <cell r="U405">
            <v>44287</v>
          </cell>
          <cell r="V405">
            <v>44316</v>
          </cell>
          <cell r="W405">
            <v>2629153</v>
          </cell>
          <cell r="X405">
            <v>44317</v>
          </cell>
          <cell r="Y405">
            <v>44347</v>
          </cell>
          <cell r="Z405">
            <v>2629153</v>
          </cell>
          <cell r="AA405">
            <v>44348</v>
          </cell>
          <cell r="AB405">
            <v>44377</v>
          </cell>
          <cell r="AC405">
            <v>350553</v>
          </cell>
          <cell r="AD405">
            <v>44378</v>
          </cell>
          <cell r="AE405">
            <v>44381</v>
          </cell>
          <cell r="AF405">
            <v>2278599</v>
          </cell>
          <cell r="AG405">
            <v>44382</v>
          </cell>
          <cell r="AH405">
            <v>44408</v>
          </cell>
          <cell r="AI405">
            <v>2629153</v>
          </cell>
          <cell r="AJ405">
            <v>44409</v>
          </cell>
          <cell r="AK405">
            <v>44439</v>
          </cell>
          <cell r="AL405">
            <v>1665131</v>
          </cell>
          <cell r="AM405">
            <v>44440</v>
          </cell>
          <cell r="AN405">
            <v>44458</v>
          </cell>
          <cell r="AO405">
            <v>0</v>
          </cell>
          <cell r="AP405">
            <v>0</v>
          </cell>
          <cell r="AQ405">
            <v>0</v>
          </cell>
          <cell r="AR405">
            <v>0</v>
          </cell>
          <cell r="AS405">
            <v>0</v>
          </cell>
          <cell r="AT405">
            <v>0</v>
          </cell>
          <cell r="AU405">
            <v>0</v>
          </cell>
          <cell r="AV405">
            <v>0</v>
          </cell>
          <cell r="AW405" t="str">
            <v>Secretaria General</v>
          </cell>
          <cell r="AX405" t="str">
            <v>DEIVER GIOVANNY QUINTERO REYES</v>
          </cell>
          <cell r="AY405" t="str">
            <v>Secretario General</v>
          </cell>
          <cell r="AZ405">
            <v>67</v>
          </cell>
          <cell r="BA405">
            <v>44211</v>
          </cell>
          <cell r="BB405">
            <v>557394061</v>
          </cell>
          <cell r="BC405">
            <v>246</v>
          </cell>
          <cell r="BD405">
            <v>44214</v>
          </cell>
          <cell r="BE405">
            <v>14635618</v>
          </cell>
          <cell r="BF405" t="str">
            <v xml:space="preserve">NOTIFICADO </v>
          </cell>
          <cell r="BG405">
            <v>44382</v>
          </cell>
          <cell r="BH405">
            <v>44458</v>
          </cell>
          <cell r="BI405" t="str">
            <v>Dos (02) meses y quince (15) días calendario</v>
          </cell>
          <cell r="BJ405">
            <v>6572883</v>
          </cell>
          <cell r="BK405" t="str">
            <v>DE ACUERDO A LA SOLICITUD REALIZADA POR EL SUPERVISOR DEL CONTRATO, SE GENERA LA PRORROGA Y ADICIÓN DEL MISMO; TENIENDO EN CUENTA LAS RAZONES DESCRITAS EN DICHA SOLICITUD.</v>
          </cell>
          <cell r="BL405">
            <v>1044</v>
          </cell>
          <cell r="BM405">
            <v>44379.393530092595</v>
          </cell>
          <cell r="BN405">
            <v>800949374</v>
          </cell>
          <cell r="BO405">
            <v>2935</v>
          </cell>
          <cell r="BP405">
            <v>44379</v>
          </cell>
          <cell r="BQ405">
            <v>6572883</v>
          </cell>
          <cell r="BR405">
            <v>1121849188</v>
          </cell>
          <cell r="BS405">
            <v>44214</v>
          </cell>
          <cell r="BT405">
            <v>583</v>
          </cell>
          <cell r="BU405" t="str">
            <v>310</v>
          </cell>
          <cell r="BV405">
            <v>44379</v>
          </cell>
          <cell r="BW405">
            <v>583</v>
          </cell>
          <cell r="BX405" t="str">
            <v>310</v>
          </cell>
          <cell r="BY405">
            <v>0</v>
          </cell>
          <cell r="BZ405">
            <v>0</v>
          </cell>
          <cell r="CA405">
            <v>0</v>
          </cell>
          <cell r="CB405">
            <v>6910</v>
          </cell>
          <cell r="CC405" t="str">
            <v>M5</v>
          </cell>
        </row>
        <row r="406">
          <cell r="B406" t="str">
            <v>12354 DE 2021</v>
          </cell>
          <cell r="C406">
            <v>1121854158</v>
          </cell>
          <cell r="D406" t="str">
            <v>LITSY LUCIENE GUTIERREZ CASTRO</v>
          </cell>
          <cell r="E406" t="str">
            <v>Contrato de Prestación de Servicios Profesionales</v>
          </cell>
          <cell r="F406" t="str">
            <v>EL CONTRATISTA SE COMPROMETE CON LA UNIVERSIDAD DE LOS LLANOS A PRESTAR LOS SERVICIOS COMO PROFESIONAL EN FORMA EFICIENTE Y EFICAZ, APOYANDO EL FORTALECIMIENTO DE LOS DIFERENTES PROCESOS EN REVISIÓN DE DOCUMENTOS DE AUTOEVALUACIÓN Y REGISTRO CALIFICADO DE PROGRAMAS POSGRADO EN LA DIRECCIÓN GENERAL DE CURRÍCULO.</v>
          </cell>
          <cell r="G406">
            <v>44214</v>
          </cell>
          <cell r="H406">
            <v>14635618</v>
          </cell>
          <cell r="I406" t="str">
            <v>Cinco (05) meses y diecisiete (17) días calendario</v>
          </cell>
          <cell r="J406">
            <v>44214</v>
          </cell>
          <cell r="K406">
            <v>44381</v>
          </cell>
          <cell r="L406" t="str">
            <v>NO APLICA</v>
          </cell>
          <cell r="M406">
            <v>9</v>
          </cell>
          <cell r="N406">
            <v>3768453</v>
          </cell>
          <cell r="O406">
            <v>44214</v>
          </cell>
          <cell r="P406">
            <v>44255</v>
          </cell>
          <cell r="Q406">
            <v>2629153</v>
          </cell>
          <cell r="R406">
            <v>44256</v>
          </cell>
          <cell r="S406">
            <v>44286</v>
          </cell>
          <cell r="T406">
            <v>2629153</v>
          </cell>
          <cell r="U406">
            <v>44287</v>
          </cell>
          <cell r="V406">
            <v>44316</v>
          </cell>
          <cell r="W406">
            <v>2629153</v>
          </cell>
          <cell r="X406">
            <v>44317</v>
          </cell>
          <cell r="Y406">
            <v>44347</v>
          </cell>
          <cell r="Z406">
            <v>2629153</v>
          </cell>
          <cell r="AA406">
            <v>44348</v>
          </cell>
          <cell r="AB406">
            <v>44377</v>
          </cell>
          <cell r="AC406">
            <v>350553</v>
          </cell>
          <cell r="AD406">
            <v>44378</v>
          </cell>
          <cell r="AE406">
            <v>44381</v>
          </cell>
          <cell r="AF406">
            <v>2278599</v>
          </cell>
          <cell r="AG406">
            <v>44382</v>
          </cell>
          <cell r="AH406">
            <v>44408</v>
          </cell>
          <cell r="AI406">
            <v>2629153</v>
          </cell>
          <cell r="AJ406">
            <v>44409</v>
          </cell>
          <cell r="AK406">
            <v>44439</v>
          </cell>
          <cell r="AL406">
            <v>1665131</v>
          </cell>
          <cell r="AM406">
            <v>44440</v>
          </cell>
          <cell r="AN406">
            <v>44458</v>
          </cell>
          <cell r="AO406">
            <v>0</v>
          </cell>
          <cell r="AP406">
            <v>0</v>
          </cell>
          <cell r="AQ406">
            <v>0</v>
          </cell>
          <cell r="AR406">
            <v>0</v>
          </cell>
          <cell r="AS406">
            <v>0</v>
          </cell>
          <cell r="AT406">
            <v>0</v>
          </cell>
          <cell r="AU406">
            <v>0</v>
          </cell>
          <cell r="AV406">
            <v>0</v>
          </cell>
          <cell r="AW406" t="str">
            <v>Dirección General de Currículo</v>
          </cell>
          <cell r="AX406" t="str">
            <v>EDUARDO CASTILLO GONZÁLEZ</v>
          </cell>
          <cell r="AY406" t="str">
            <v>Director Técnico de Currículo</v>
          </cell>
          <cell r="AZ406">
            <v>67</v>
          </cell>
          <cell r="BA406">
            <v>44211</v>
          </cell>
          <cell r="BB406">
            <v>557394061</v>
          </cell>
          <cell r="BC406">
            <v>248</v>
          </cell>
          <cell r="BD406">
            <v>44214</v>
          </cell>
          <cell r="BE406">
            <v>14635618</v>
          </cell>
          <cell r="BF406" t="str">
            <v xml:space="preserve">NOTIFICADO </v>
          </cell>
          <cell r="BG406">
            <v>44382</v>
          </cell>
          <cell r="BH406">
            <v>44458</v>
          </cell>
          <cell r="BI406" t="str">
            <v>Dos (02) meses y quince (15) días calendario</v>
          </cell>
          <cell r="BJ406">
            <v>6572883</v>
          </cell>
          <cell r="BK406" t="str">
            <v>DE ACUERDO A LA SOLICITUD REALIZADA POR EL SUPERVISOR DEL CONTRATO, SE GENERA LA PRORROGA Y ADICIÓN DEL MISMO; TENIENDO EN CUENTA LAS RAZONES DESCRITAS EN DICHA SOLICITUD.</v>
          </cell>
          <cell r="BL406">
            <v>1044</v>
          </cell>
          <cell r="BM406">
            <v>44379.393530092595</v>
          </cell>
          <cell r="BN406">
            <v>800949374</v>
          </cell>
          <cell r="BO406">
            <v>2859</v>
          </cell>
          <cell r="BP406">
            <v>44379</v>
          </cell>
          <cell r="BQ406">
            <v>6572883</v>
          </cell>
          <cell r="BR406">
            <v>1121854158.0999999</v>
          </cell>
          <cell r="BS406">
            <v>44214</v>
          </cell>
          <cell r="BT406">
            <v>583</v>
          </cell>
          <cell r="BU406" t="str">
            <v>510</v>
          </cell>
          <cell r="BV406">
            <v>44379</v>
          </cell>
          <cell r="BW406">
            <v>583</v>
          </cell>
          <cell r="BX406" t="str">
            <v>510</v>
          </cell>
          <cell r="BY406">
            <v>0</v>
          </cell>
          <cell r="BZ406">
            <v>0</v>
          </cell>
          <cell r="CA406">
            <v>0</v>
          </cell>
          <cell r="CB406">
            <v>7500</v>
          </cell>
          <cell r="CC406" t="str">
            <v>M6</v>
          </cell>
        </row>
        <row r="407">
          <cell r="B407" t="str">
            <v>12355 DE 2021</v>
          </cell>
          <cell r="C407">
            <v>1121828817</v>
          </cell>
          <cell r="D407" t="str">
            <v>CLAUDIA MARCELA MARTINEZ AGUDELO</v>
          </cell>
          <cell r="E407" t="str">
            <v>Contrato de Prestación de Servicios Profesionales</v>
          </cell>
          <cell r="F407" t="str">
            <v>EL CONTRATISTA SE COMPROMETE CON LA UNIVERSIDAD DE LOS LLANOS A PRESTAR LOS SERVICIOS COMO PROFESIONAL EN FORMA EFICIENTE Y EFICAZ APOYANDO EL FORTALECIMIENTO DE LOS DIFERENTES PROCESOS INHERENTES A LA DIRECCIÓN GENERAL DE CURRÍCULO.</v>
          </cell>
          <cell r="G407">
            <v>44214</v>
          </cell>
          <cell r="H407">
            <v>14635618</v>
          </cell>
          <cell r="I407" t="str">
            <v>Cinco (05) meses y diecisiete (17) días calendario</v>
          </cell>
          <cell r="J407">
            <v>44214</v>
          </cell>
          <cell r="K407">
            <v>44381</v>
          </cell>
          <cell r="L407" t="str">
            <v>NO APLICA</v>
          </cell>
          <cell r="M407">
            <v>9</v>
          </cell>
          <cell r="N407">
            <v>3768453</v>
          </cell>
          <cell r="O407">
            <v>44214</v>
          </cell>
          <cell r="P407">
            <v>44255</v>
          </cell>
          <cell r="Q407">
            <v>2629153</v>
          </cell>
          <cell r="R407">
            <v>44256</v>
          </cell>
          <cell r="S407">
            <v>44286</v>
          </cell>
          <cell r="T407">
            <v>2629153</v>
          </cell>
          <cell r="U407">
            <v>44287</v>
          </cell>
          <cell r="V407">
            <v>44316</v>
          </cell>
          <cell r="W407">
            <v>2629153</v>
          </cell>
          <cell r="X407">
            <v>44317</v>
          </cell>
          <cell r="Y407">
            <v>44347</v>
          </cell>
          <cell r="Z407">
            <v>2629153</v>
          </cell>
          <cell r="AA407">
            <v>44348</v>
          </cell>
          <cell r="AB407">
            <v>44377</v>
          </cell>
          <cell r="AC407">
            <v>350553</v>
          </cell>
          <cell r="AD407">
            <v>44378</v>
          </cell>
          <cell r="AE407">
            <v>44381</v>
          </cell>
          <cell r="AF407">
            <v>2278599</v>
          </cell>
          <cell r="AG407">
            <v>44382</v>
          </cell>
          <cell r="AH407">
            <v>44408</v>
          </cell>
          <cell r="AI407">
            <v>2629153</v>
          </cell>
          <cell r="AJ407">
            <v>44409</v>
          </cell>
          <cell r="AK407">
            <v>44439</v>
          </cell>
          <cell r="AL407">
            <v>1665131</v>
          </cell>
          <cell r="AM407">
            <v>44440</v>
          </cell>
          <cell r="AN407">
            <v>44458</v>
          </cell>
          <cell r="AO407">
            <v>0</v>
          </cell>
          <cell r="AP407">
            <v>0</v>
          </cell>
          <cell r="AQ407">
            <v>0</v>
          </cell>
          <cell r="AR407">
            <v>0</v>
          </cell>
          <cell r="AS407">
            <v>0</v>
          </cell>
          <cell r="AT407">
            <v>0</v>
          </cell>
          <cell r="AU407">
            <v>0</v>
          </cell>
          <cell r="AV407">
            <v>0</v>
          </cell>
          <cell r="AW407" t="str">
            <v>Dirección General de Currículo</v>
          </cell>
          <cell r="AX407" t="str">
            <v>EDUARDO CASTILLO GONZÁLEZ</v>
          </cell>
          <cell r="AY407" t="str">
            <v>Director Técnico de Currículo</v>
          </cell>
          <cell r="AZ407">
            <v>67</v>
          </cell>
          <cell r="BA407">
            <v>44211</v>
          </cell>
          <cell r="BB407">
            <v>557394061</v>
          </cell>
          <cell r="BC407">
            <v>249</v>
          </cell>
          <cell r="BD407">
            <v>44214</v>
          </cell>
          <cell r="BE407">
            <v>14635618</v>
          </cell>
          <cell r="BF407" t="str">
            <v xml:space="preserve">NOTIFICADO </v>
          </cell>
          <cell r="BG407">
            <v>44382</v>
          </cell>
          <cell r="BH407">
            <v>44458</v>
          </cell>
          <cell r="BI407" t="str">
            <v>Dos (02) meses y quince (15) días calendario</v>
          </cell>
          <cell r="BJ407">
            <v>6572883</v>
          </cell>
          <cell r="BK407" t="str">
            <v>DE ACUERDO A LA SOLICITUD REALIZADA POR EL SUPERVISOR DEL CONTRATO, SE GENERA LA PRORROGA Y ADICIÓN DEL MISMO; TENIENDO EN CUENTA LAS RAZONES DESCRITAS EN DICHA SOLICITUD.</v>
          </cell>
          <cell r="BL407">
            <v>1044</v>
          </cell>
          <cell r="BM407">
            <v>44379.393530092595</v>
          </cell>
          <cell r="BN407">
            <v>800949374</v>
          </cell>
          <cell r="BO407">
            <v>2860</v>
          </cell>
          <cell r="BP407">
            <v>44379</v>
          </cell>
          <cell r="BQ407">
            <v>6572883</v>
          </cell>
          <cell r="BR407">
            <v>1121828817.5</v>
          </cell>
          <cell r="BS407">
            <v>44214</v>
          </cell>
          <cell r="BT407">
            <v>583</v>
          </cell>
          <cell r="BU407" t="str">
            <v>510</v>
          </cell>
          <cell r="BV407">
            <v>44379</v>
          </cell>
          <cell r="BW407">
            <v>583</v>
          </cell>
          <cell r="BX407" t="str">
            <v>510</v>
          </cell>
          <cell r="BY407">
            <v>0</v>
          </cell>
          <cell r="BZ407">
            <v>0</v>
          </cell>
          <cell r="CA407">
            <v>0</v>
          </cell>
          <cell r="CB407">
            <v>6920</v>
          </cell>
          <cell r="CC407" t="str">
            <v>M5</v>
          </cell>
        </row>
        <row r="408">
          <cell r="B408" t="str">
            <v>12356 DE 2021</v>
          </cell>
          <cell r="C408">
            <v>40402733</v>
          </cell>
          <cell r="D408" t="str">
            <v>ANA ZORAYDA RIAÑO BERNAL</v>
          </cell>
          <cell r="E408" t="str">
            <v>Contrato de Prestación de Servicios Profesionales</v>
          </cell>
          <cell r="F408" t="str">
            <v>EL CONTRATISTA SE COMPROMETE CON LA UNIVERSIDAD DE LOS LLANOS A PRESTAR LOS SERVICIOS COMO PROFESIONAL EN FORMA EFICIENTE Y EFICAZ APOYANDO EL FORTALECIMIENTO DE LOS DIFERENTES PROCESOS EN LA OFICINA ASESORA DE CONTROL INTERNO.</v>
          </cell>
          <cell r="G408">
            <v>44214</v>
          </cell>
          <cell r="H408">
            <v>17074893</v>
          </cell>
          <cell r="I408" t="str">
            <v>Cinco (05) meses y diecisiete (17) días calendario</v>
          </cell>
          <cell r="J408">
            <v>44214</v>
          </cell>
          <cell r="K408">
            <v>44381</v>
          </cell>
          <cell r="L408" t="str">
            <v>NO APLICA</v>
          </cell>
          <cell r="M408">
            <v>9</v>
          </cell>
          <cell r="N408">
            <v>4396529</v>
          </cell>
          <cell r="O408">
            <v>44214</v>
          </cell>
          <cell r="P408">
            <v>44255</v>
          </cell>
          <cell r="Q408">
            <v>3067346</v>
          </cell>
          <cell r="R408">
            <v>44256</v>
          </cell>
          <cell r="S408">
            <v>44286</v>
          </cell>
          <cell r="T408">
            <v>3067346</v>
          </cell>
          <cell r="U408">
            <v>44287</v>
          </cell>
          <cell r="V408">
            <v>44316</v>
          </cell>
          <cell r="W408">
            <v>3067346</v>
          </cell>
          <cell r="X408">
            <v>44317</v>
          </cell>
          <cell r="Y408">
            <v>44347</v>
          </cell>
          <cell r="Z408">
            <v>3067346</v>
          </cell>
          <cell r="AA408">
            <v>44348</v>
          </cell>
          <cell r="AB408">
            <v>44377</v>
          </cell>
          <cell r="AC408">
            <v>408980</v>
          </cell>
          <cell r="AD408">
            <v>44378</v>
          </cell>
          <cell r="AE408">
            <v>44381</v>
          </cell>
          <cell r="AF408">
            <v>2658367</v>
          </cell>
          <cell r="AG408">
            <v>44382</v>
          </cell>
          <cell r="AH408">
            <v>44408</v>
          </cell>
          <cell r="AI408">
            <v>3067346</v>
          </cell>
          <cell r="AJ408">
            <v>44409</v>
          </cell>
          <cell r="AK408">
            <v>44439</v>
          </cell>
          <cell r="AL408">
            <v>1942650</v>
          </cell>
          <cell r="AM408">
            <v>44440</v>
          </cell>
          <cell r="AN408">
            <v>44458</v>
          </cell>
          <cell r="AO408">
            <v>0</v>
          </cell>
          <cell r="AP408">
            <v>0</v>
          </cell>
          <cell r="AQ408">
            <v>0</v>
          </cell>
          <cell r="AR408">
            <v>0</v>
          </cell>
          <cell r="AS408">
            <v>0</v>
          </cell>
          <cell r="AT408">
            <v>0</v>
          </cell>
          <cell r="AU408">
            <v>0</v>
          </cell>
          <cell r="AV408">
            <v>0</v>
          </cell>
          <cell r="AW408" t="str">
            <v xml:space="preserve">Oficina Asesora de Control Interno </v>
          </cell>
          <cell r="AX408" t="str">
            <v>ELIANA ANDREA VACA ROJAS</v>
          </cell>
          <cell r="AY408" t="str">
            <v>Asesor de Control Interno de Gestión</v>
          </cell>
          <cell r="AZ408">
            <v>67</v>
          </cell>
          <cell r="BA408">
            <v>44211</v>
          </cell>
          <cell r="BB408">
            <v>557394061</v>
          </cell>
          <cell r="BC408">
            <v>250</v>
          </cell>
          <cell r="BD408">
            <v>44214</v>
          </cell>
          <cell r="BE408">
            <v>17074893</v>
          </cell>
          <cell r="BF408" t="str">
            <v xml:space="preserve">NOTIFICADO </v>
          </cell>
          <cell r="BG408">
            <v>44382</v>
          </cell>
          <cell r="BH408">
            <v>44458</v>
          </cell>
          <cell r="BI408" t="str">
            <v>Dos (02) meses y quince (15) días calendario</v>
          </cell>
          <cell r="BJ408">
            <v>7668363</v>
          </cell>
          <cell r="BK408" t="str">
            <v>DE ACUERDO A LA SOLICITUD REALIZADA POR EL SUPERVISOR DEL CONTRATO, SE GENERA LA PRORROGA Y ADICIÓN DEL MISMO; TENIENDO EN CUENTA LAS RAZONES DESCRITAS EN DICHA SOLICITUD.</v>
          </cell>
          <cell r="BL408">
            <v>1044</v>
          </cell>
          <cell r="BM408">
            <v>44379.393530092595</v>
          </cell>
          <cell r="BN408">
            <v>800949374</v>
          </cell>
          <cell r="BO408">
            <v>2854</v>
          </cell>
          <cell r="BP408">
            <v>44379</v>
          </cell>
          <cell r="BQ408">
            <v>7668363</v>
          </cell>
          <cell r="BR408">
            <v>40402733</v>
          </cell>
          <cell r="BS408">
            <v>44214</v>
          </cell>
          <cell r="BT408">
            <v>583</v>
          </cell>
          <cell r="BU408" t="str">
            <v>220</v>
          </cell>
          <cell r="BV408">
            <v>44379</v>
          </cell>
          <cell r="BW408">
            <v>583</v>
          </cell>
          <cell r="BX408" t="str">
            <v>220</v>
          </cell>
          <cell r="BY408">
            <v>0</v>
          </cell>
          <cell r="BZ408">
            <v>0</v>
          </cell>
          <cell r="CA408">
            <v>0</v>
          </cell>
          <cell r="CB408">
            <v>8299</v>
          </cell>
          <cell r="CC408" t="str">
            <v>M6</v>
          </cell>
        </row>
        <row r="409">
          <cell r="B409" t="str">
            <v>12357 DE 2021</v>
          </cell>
          <cell r="C409">
            <v>86056712</v>
          </cell>
          <cell r="D409" t="str">
            <v xml:space="preserve">ARLEX RODRIGUEZ QUEVEDO </v>
          </cell>
          <cell r="E409" t="str">
            <v>Contrato de Prestación de Servicios Profesionales</v>
          </cell>
          <cell r="F409" t="str">
            <v>EL CONTRATISTA SE COMPROMETE CON LA UNIVERSIDAD DE LOS LLANOS A PRESTAR LOS SERVICIOS COMO PROFESIONAL EN FORMA EFICIENTE Y EFICAZ APOYANDO EL FORTALECIMIENTO DE LOS DIFERENTES PROCESOS EN LA OFICINA ASESORA DE CONTROL INTERNO.</v>
          </cell>
          <cell r="G409">
            <v>44214</v>
          </cell>
          <cell r="H409">
            <v>14635618</v>
          </cell>
          <cell r="I409" t="str">
            <v>Cinco (05) meses y diecisiete (17) días calendario</v>
          </cell>
          <cell r="J409">
            <v>44214</v>
          </cell>
          <cell r="K409">
            <v>44381</v>
          </cell>
          <cell r="L409" t="str">
            <v>NO APLICA</v>
          </cell>
          <cell r="M409">
            <v>9</v>
          </cell>
          <cell r="N409">
            <v>3768453</v>
          </cell>
          <cell r="O409">
            <v>44214</v>
          </cell>
          <cell r="P409">
            <v>44255</v>
          </cell>
          <cell r="Q409">
            <v>2629153</v>
          </cell>
          <cell r="R409">
            <v>44256</v>
          </cell>
          <cell r="S409">
            <v>44286</v>
          </cell>
          <cell r="T409">
            <v>2629153</v>
          </cell>
          <cell r="U409">
            <v>44287</v>
          </cell>
          <cell r="V409">
            <v>44316</v>
          </cell>
          <cell r="W409">
            <v>2629153</v>
          </cell>
          <cell r="X409">
            <v>44317</v>
          </cell>
          <cell r="Y409">
            <v>44347</v>
          </cell>
          <cell r="Z409">
            <v>2629153</v>
          </cell>
          <cell r="AA409">
            <v>44348</v>
          </cell>
          <cell r="AB409">
            <v>44377</v>
          </cell>
          <cell r="AC409">
            <v>350553</v>
          </cell>
          <cell r="AD409">
            <v>44378</v>
          </cell>
          <cell r="AE409">
            <v>44381</v>
          </cell>
          <cell r="AF409">
            <v>2278599</v>
          </cell>
          <cell r="AG409">
            <v>44382</v>
          </cell>
          <cell r="AH409">
            <v>44408</v>
          </cell>
          <cell r="AI409">
            <v>2629153</v>
          </cell>
          <cell r="AJ409">
            <v>44409</v>
          </cell>
          <cell r="AK409">
            <v>44439</v>
          </cell>
          <cell r="AL409">
            <v>1665131</v>
          </cell>
          <cell r="AM409">
            <v>44440</v>
          </cell>
          <cell r="AN409">
            <v>44458</v>
          </cell>
          <cell r="AO409">
            <v>0</v>
          </cell>
          <cell r="AP409">
            <v>0</v>
          </cell>
          <cell r="AQ409">
            <v>0</v>
          </cell>
          <cell r="AR409">
            <v>0</v>
          </cell>
          <cell r="AS409">
            <v>0</v>
          </cell>
          <cell r="AT409">
            <v>0</v>
          </cell>
          <cell r="AU409">
            <v>0</v>
          </cell>
          <cell r="AV409">
            <v>0</v>
          </cell>
          <cell r="AW409" t="str">
            <v xml:space="preserve">Oficina Asesora de Control Interno </v>
          </cell>
          <cell r="AX409" t="str">
            <v>ELIANA ANDREA VACA ROJAS</v>
          </cell>
          <cell r="AY409" t="str">
            <v>Asesor de Control Interno de Gestión</v>
          </cell>
          <cell r="AZ409">
            <v>67</v>
          </cell>
          <cell r="BA409">
            <v>44211</v>
          </cell>
          <cell r="BB409">
            <v>557394061</v>
          </cell>
          <cell r="BC409">
            <v>251</v>
          </cell>
          <cell r="BD409">
            <v>44214</v>
          </cell>
          <cell r="BE409">
            <v>14635618</v>
          </cell>
          <cell r="BF409" t="str">
            <v xml:space="preserve">NOTIFICADO </v>
          </cell>
          <cell r="BG409">
            <v>44382</v>
          </cell>
          <cell r="BH409">
            <v>44458</v>
          </cell>
          <cell r="BI409" t="str">
            <v>Dos (02) meses y quince (15) días calendario</v>
          </cell>
          <cell r="BJ409">
            <v>6572883</v>
          </cell>
          <cell r="BK409" t="str">
            <v>DE ACUERDO A LA SOLICITUD REALIZADA POR EL SUPERVISOR DEL CONTRATO, SE GENERA LA PRORROGA Y ADICIÓN DEL MISMO; TENIENDO EN CUENTA LAS RAZONES DESCRITAS EN DICHA SOLICITUD.</v>
          </cell>
          <cell r="BL409">
            <v>1044</v>
          </cell>
          <cell r="BM409">
            <v>44379.393530092595</v>
          </cell>
          <cell r="BN409">
            <v>800949374</v>
          </cell>
          <cell r="BO409">
            <v>2853</v>
          </cell>
          <cell r="BP409">
            <v>44379</v>
          </cell>
          <cell r="BQ409">
            <v>6572883</v>
          </cell>
          <cell r="BR409">
            <v>86056712.099999994</v>
          </cell>
          <cell r="BS409">
            <v>44214</v>
          </cell>
          <cell r="BT409">
            <v>583</v>
          </cell>
          <cell r="BU409" t="str">
            <v>220</v>
          </cell>
          <cell r="BV409">
            <v>44379</v>
          </cell>
          <cell r="BW409">
            <v>583</v>
          </cell>
          <cell r="BX409" t="str">
            <v>220</v>
          </cell>
          <cell r="BY409">
            <v>0</v>
          </cell>
          <cell r="BZ409">
            <v>0</v>
          </cell>
          <cell r="CA409">
            <v>0</v>
          </cell>
          <cell r="CB409">
            <v>7710</v>
          </cell>
          <cell r="CC409" t="str">
            <v>M6</v>
          </cell>
        </row>
        <row r="410">
          <cell r="B410" t="str">
            <v>12358 DE 2021</v>
          </cell>
          <cell r="C410">
            <v>86046684</v>
          </cell>
          <cell r="D410" t="str">
            <v>HENRY ALBERTO GIL DIAZ</v>
          </cell>
          <cell r="E410" t="str">
            <v>Contrato de Prestación de Servicios Profesionales</v>
          </cell>
          <cell r="F410" t="str">
            <v>EL CONTRATISTA SE COMPROMETE CON LA UNIVERSIDAD DE LOS LLANOS A PRESTAR LOS SERVICIOS COMO PROFESIONAL EN FORMA EFICIENTE Y EFICAZ APOYANDO EL FORTALECIMIENTO DE LOS DIFERENTES PROCESOS EN LA OFICINA ASESORA DE CONTROL INTERNO.</v>
          </cell>
          <cell r="G410">
            <v>44214</v>
          </cell>
          <cell r="H410">
            <v>14635618</v>
          </cell>
          <cell r="I410" t="str">
            <v>Cinco (05) meses y diecisiete (17) días calendario</v>
          </cell>
          <cell r="J410">
            <v>44214</v>
          </cell>
          <cell r="K410">
            <v>44381</v>
          </cell>
          <cell r="L410" t="str">
            <v>NO APLICA</v>
          </cell>
          <cell r="M410">
            <v>9</v>
          </cell>
          <cell r="N410">
            <v>3768453</v>
          </cell>
          <cell r="O410">
            <v>44214</v>
          </cell>
          <cell r="P410">
            <v>44255</v>
          </cell>
          <cell r="Q410">
            <v>2629153</v>
          </cell>
          <cell r="R410">
            <v>44256</v>
          </cell>
          <cell r="S410">
            <v>44286</v>
          </cell>
          <cell r="T410">
            <v>2629153</v>
          </cell>
          <cell r="U410">
            <v>44287</v>
          </cell>
          <cell r="V410">
            <v>44316</v>
          </cell>
          <cell r="W410">
            <v>2629153</v>
          </cell>
          <cell r="X410">
            <v>44317</v>
          </cell>
          <cell r="Y410">
            <v>44347</v>
          </cell>
          <cell r="Z410">
            <v>2629153</v>
          </cell>
          <cell r="AA410">
            <v>44348</v>
          </cell>
          <cell r="AB410">
            <v>44377</v>
          </cell>
          <cell r="AC410">
            <v>350553</v>
          </cell>
          <cell r="AD410">
            <v>44378</v>
          </cell>
          <cell r="AE410">
            <v>44381</v>
          </cell>
          <cell r="AF410">
            <v>2278599</v>
          </cell>
          <cell r="AG410">
            <v>44382</v>
          </cell>
          <cell r="AH410">
            <v>44408</v>
          </cell>
          <cell r="AI410">
            <v>2629153</v>
          </cell>
          <cell r="AJ410">
            <v>44409</v>
          </cell>
          <cell r="AK410">
            <v>44439</v>
          </cell>
          <cell r="AL410">
            <v>1665131</v>
          </cell>
          <cell r="AM410">
            <v>44440</v>
          </cell>
          <cell r="AN410">
            <v>44458</v>
          </cell>
          <cell r="AO410">
            <v>0</v>
          </cell>
          <cell r="AP410">
            <v>0</v>
          </cell>
          <cell r="AQ410">
            <v>0</v>
          </cell>
          <cell r="AR410">
            <v>0</v>
          </cell>
          <cell r="AS410">
            <v>0</v>
          </cell>
          <cell r="AT410">
            <v>0</v>
          </cell>
          <cell r="AU410">
            <v>0</v>
          </cell>
          <cell r="AV410">
            <v>0</v>
          </cell>
          <cell r="AW410" t="str">
            <v xml:space="preserve">Oficina Asesora de Control Interno </v>
          </cell>
          <cell r="AX410" t="str">
            <v>ELIANA ANDREA VACA ROJAS</v>
          </cell>
          <cell r="AY410" t="str">
            <v>Asesor de Control Interno de Gestión</v>
          </cell>
          <cell r="AZ410">
            <v>67</v>
          </cell>
          <cell r="BA410">
            <v>44211</v>
          </cell>
          <cell r="BB410">
            <v>557394061</v>
          </cell>
          <cell r="BC410">
            <v>252</v>
          </cell>
          <cell r="BD410">
            <v>44214</v>
          </cell>
          <cell r="BE410">
            <v>14635618</v>
          </cell>
          <cell r="BF410" t="str">
            <v xml:space="preserve">NOTIFICADO </v>
          </cell>
          <cell r="BG410">
            <v>44382</v>
          </cell>
          <cell r="BH410">
            <v>44458</v>
          </cell>
          <cell r="BI410" t="str">
            <v>Dos (02) meses y quince (15) días calendario</v>
          </cell>
          <cell r="BJ410">
            <v>6572883</v>
          </cell>
          <cell r="BK410" t="str">
            <v>DE ACUERDO A LA SOLICITUD REALIZADA POR EL SUPERVISOR DEL CONTRATO, SE GENERA LA PRORROGA Y ADICIÓN DEL MISMO; TENIENDO EN CUENTA LAS RAZONES DESCRITAS EN DICHA SOLICITUD.</v>
          </cell>
          <cell r="BL410">
            <v>1044</v>
          </cell>
          <cell r="BM410">
            <v>44379.393530092595</v>
          </cell>
          <cell r="BN410">
            <v>800949374</v>
          </cell>
          <cell r="BO410">
            <v>2851</v>
          </cell>
          <cell r="BP410">
            <v>44379</v>
          </cell>
          <cell r="BQ410">
            <v>6572883</v>
          </cell>
          <cell r="BR410">
            <v>86046684</v>
          </cell>
          <cell r="BS410">
            <v>44214</v>
          </cell>
          <cell r="BT410">
            <v>583</v>
          </cell>
          <cell r="BU410" t="str">
            <v>220</v>
          </cell>
          <cell r="BV410">
            <v>44379</v>
          </cell>
          <cell r="BW410">
            <v>583</v>
          </cell>
          <cell r="BX410" t="str">
            <v>220</v>
          </cell>
          <cell r="BY410">
            <v>0</v>
          </cell>
          <cell r="BZ410">
            <v>0</v>
          </cell>
          <cell r="CA410">
            <v>0</v>
          </cell>
          <cell r="CB410">
            <v>8299</v>
          </cell>
          <cell r="CC410" t="str">
            <v>M6</v>
          </cell>
        </row>
        <row r="411">
          <cell r="B411" t="str">
            <v>12359 DE 2021</v>
          </cell>
          <cell r="C411">
            <v>1122647640</v>
          </cell>
          <cell r="D411" t="str">
            <v>CLARA NATALIA ROZO FORERO</v>
          </cell>
          <cell r="E411" t="str">
            <v>Contrato de Prestación de Servicios Profesionales</v>
          </cell>
          <cell r="F411" t="str">
            <v>EL CONTRATISTA SE COMPROMETE CON LA UNIVERSIDAD DE LOS LLANOS A PRESTAR LOS SERVICIOS COMO PROFESIONAL EN FORMA EFICIENTE Y EFICAZ APOYANDO EL FORTALECIMIENTO DE LOS DIFERENTES PROCESOS EN LA OFICINA ASESORA DE CONTROL INTERNO.</v>
          </cell>
          <cell r="G411">
            <v>44214</v>
          </cell>
          <cell r="H411">
            <v>14635618</v>
          </cell>
          <cell r="I411" t="str">
            <v>Cinco (05) meses y diecisiete (17) días calendario</v>
          </cell>
          <cell r="J411">
            <v>44214</v>
          </cell>
          <cell r="K411">
            <v>44381</v>
          </cell>
          <cell r="L411" t="str">
            <v>NO APLICA</v>
          </cell>
          <cell r="M411">
            <v>9</v>
          </cell>
          <cell r="N411">
            <v>3768453</v>
          </cell>
          <cell r="O411">
            <v>44214</v>
          </cell>
          <cell r="P411">
            <v>44255</v>
          </cell>
          <cell r="Q411">
            <v>2629153</v>
          </cell>
          <cell r="R411">
            <v>44256</v>
          </cell>
          <cell r="S411">
            <v>44286</v>
          </cell>
          <cell r="T411">
            <v>2629153</v>
          </cell>
          <cell r="U411">
            <v>44287</v>
          </cell>
          <cell r="V411">
            <v>44316</v>
          </cell>
          <cell r="W411">
            <v>2629153</v>
          </cell>
          <cell r="X411">
            <v>44317</v>
          </cell>
          <cell r="Y411">
            <v>44347</v>
          </cell>
          <cell r="Z411">
            <v>2629153</v>
          </cell>
          <cell r="AA411">
            <v>44348</v>
          </cell>
          <cell r="AB411">
            <v>44377</v>
          </cell>
          <cell r="AC411">
            <v>350553</v>
          </cell>
          <cell r="AD411">
            <v>44378</v>
          </cell>
          <cell r="AE411">
            <v>44381</v>
          </cell>
          <cell r="AF411">
            <v>2278599</v>
          </cell>
          <cell r="AG411">
            <v>44382</v>
          </cell>
          <cell r="AH411">
            <v>44408</v>
          </cell>
          <cell r="AI411">
            <v>2629153</v>
          </cell>
          <cell r="AJ411">
            <v>44409</v>
          </cell>
          <cell r="AK411">
            <v>44439</v>
          </cell>
          <cell r="AL411">
            <v>1665131</v>
          </cell>
          <cell r="AM411">
            <v>44440</v>
          </cell>
          <cell r="AN411">
            <v>44458</v>
          </cell>
          <cell r="AO411">
            <v>0</v>
          </cell>
          <cell r="AP411">
            <v>0</v>
          </cell>
          <cell r="AQ411">
            <v>0</v>
          </cell>
          <cell r="AR411">
            <v>0</v>
          </cell>
          <cell r="AS411">
            <v>0</v>
          </cell>
          <cell r="AT411">
            <v>0</v>
          </cell>
          <cell r="AU411">
            <v>0</v>
          </cell>
          <cell r="AV411">
            <v>0</v>
          </cell>
          <cell r="AW411" t="str">
            <v xml:space="preserve">Oficina Asesora de Control Interno </v>
          </cell>
          <cell r="AX411" t="str">
            <v>ELIANA ANDREA VACA ROJAS</v>
          </cell>
          <cell r="AY411" t="str">
            <v>Asesor de Control Interno de Gestión</v>
          </cell>
          <cell r="AZ411">
            <v>67</v>
          </cell>
          <cell r="BA411">
            <v>44211</v>
          </cell>
          <cell r="BB411">
            <v>557394061</v>
          </cell>
          <cell r="BC411">
            <v>272</v>
          </cell>
          <cell r="BD411">
            <v>44214</v>
          </cell>
          <cell r="BE411">
            <v>14635618</v>
          </cell>
          <cell r="BF411" t="str">
            <v xml:space="preserve">NOTIFICADO </v>
          </cell>
          <cell r="BG411">
            <v>44382</v>
          </cell>
          <cell r="BH411">
            <v>44458</v>
          </cell>
          <cell r="BI411" t="str">
            <v>Dos (02) meses y quince (15) días calendario</v>
          </cell>
          <cell r="BJ411">
            <v>6572883</v>
          </cell>
          <cell r="BK411" t="str">
            <v>DE ACUERDO A LA SOLICITUD REALIZADA POR EL SUPERVISOR DEL CONTRATO, SE GENERA LA PRORROGA Y ADICIÓN DEL MISMO; TENIENDO EN CUENTA LAS RAZONES DESCRITAS EN DICHA SOLICITUD.</v>
          </cell>
          <cell r="BL411">
            <v>1044</v>
          </cell>
          <cell r="BM411">
            <v>44379.393530092595</v>
          </cell>
          <cell r="BN411">
            <v>800949374</v>
          </cell>
          <cell r="BO411">
            <v>2852</v>
          </cell>
          <cell r="BP411">
            <v>44379</v>
          </cell>
          <cell r="BQ411">
            <v>6572883</v>
          </cell>
          <cell r="BR411">
            <v>1122647640.5</v>
          </cell>
          <cell r="BS411">
            <v>44214</v>
          </cell>
          <cell r="BT411">
            <v>583</v>
          </cell>
          <cell r="BU411" t="str">
            <v>220</v>
          </cell>
          <cell r="BV411">
            <v>44379</v>
          </cell>
          <cell r="BW411">
            <v>583</v>
          </cell>
          <cell r="BX411" t="str">
            <v>220</v>
          </cell>
          <cell r="BY411">
            <v>0</v>
          </cell>
          <cell r="BZ411">
            <v>0</v>
          </cell>
          <cell r="CA411">
            <v>0</v>
          </cell>
          <cell r="CB411">
            <v>7490</v>
          </cell>
          <cell r="CC411" t="str">
            <v>M6</v>
          </cell>
        </row>
        <row r="412">
          <cell r="B412" t="str">
            <v>12360 DE 2021</v>
          </cell>
          <cell r="C412">
            <v>1121898222</v>
          </cell>
          <cell r="D412" t="str">
            <v xml:space="preserve">SERGIO ALEJANDRO MARTINEZ DIAZ </v>
          </cell>
          <cell r="E412" t="str">
            <v>Contrato de Prestación de Servicios Profesionales</v>
          </cell>
          <cell r="F412" t="str">
            <v>EL CONTRATISTA SE COMPROMETE CON LA UNIVERSIDAD DE LOS LLANOS A PRESTAR LOS SERVICIOS COMO PROFESIONAL EN FORMA EFICIENTE Y EFICAZ APOYANDO EL FORTALECIMIENTO DE LOS DIFERENTES PROCESOS EN LA OFICINA ASESORA DE CONTROL INTERNO.</v>
          </cell>
          <cell r="G412">
            <v>44214</v>
          </cell>
          <cell r="H412">
            <v>14635618</v>
          </cell>
          <cell r="I412" t="str">
            <v>Cinco (05) meses y diecisiete (17) días calendario</v>
          </cell>
          <cell r="J412">
            <v>44214</v>
          </cell>
          <cell r="K412">
            <v>44381</v>
          </cell>
          <cell r="L412" t="str">
            <v>NO APLICA</v>
          </cell>
          <cell r="M412">
            <v>9</v>
          </cell>
          <cell r="N412">
            <v>3768453</v>
          </cell>
          <cell r="O412">
            <v>44214</v>
          </cell>
          <cell r="P412">
            <v>44255</v>
          </cell>
          <cell r="Q412">
            <v>2629153</v>
          </cell>
          <cell r="R412">
            <v>44256</v>
          </cell>
          <cell r="S412">
            <v>44286</v>
          </cell>
          <cell r="T412">
            <v>2629153</v>
          </cell>
          <cell r="U412">
            <v>44287</v>
          </cell>
          <cell r="V412">
            <v>44316</v>
          </cell>
          <cell r="W412">
            <v>2629153</v>
          </cell>
          <cell r="X412">
            <v>44317</v>
          </cell>
          <cell r="Y412">
            <v>44347</v>
          </cell>
          <cell r="Z412">
            <v>2629153</v>
          </cell>
          <cell r="AA412">
            <v>44348</v>
          </cell>
          <cell r="AB412">
            <v>44377</v>
          </cell>
          <cell r="AC412">
            <v>350553</v>
          </cell>
          <cell r="AD412">
            <v>44378</v>
          </cell>
          <cell r="AE412">
            <v>44381</v>
          </cell>
          <cell r="AF412">
            <v>2278599</v>
          </cell>
          <cell r="AG412">
            <v>44382</v>
          </cell>
          <cell r="AH412">
            <v>44408</v>
          </cell>
          <cell r="AI412">
            <v>2629153</v>
          </cell>
          <cell r="AJ412">
            <v>44409</v>
          </cell>
          <cell r="AK412">
            <v>44439</v>
          </cell>
          <cell r="AL412">
            <v>1665131</v>
          </cell>
          <cell r="AM412">
            <v>44440</v>
          </cell>
          <cell r="AN412">
            <v>44458</v>
          </cell>
          <cell r="AO412">
            <v>0</v>
          </cell>
          <cell r="AP412">
            <v>0</v>
          </cell>
          <cell r="AQ412">
            <v>0</v>
          </cell>
          <cell r="AR412">
            <v>0</v>
          </cell>
          <cell r="AS412">
            <v>0</v>
          </cell>
          <cell r="AT412">
            <v>0</v>
          </cell>
          <cell r="AU412">
            <v>0</v>
          </cell>
          <cell r="AV412">
            <v>0</v>
          </cell>
          <cell r="AW412" t="str">
            <v xml:space="preserve">Oficina Asesora de Control Interno </v>
          </cell>
          <cell r="AX412" t="str">
            <v>ELIANA ANDREA VACA ROJAS</v>
          </cell>
          <cell r="AY412" t="str">
            <v>Asesor de Control Interno de Gestión</v>
          </cell>
          <cell r="AZ412">
            <v>67</v>
          </cell>
          <cell r="BA412">
            <v>44211</v>
          </cell>
          <cell r="BB412">
            <v>557394061</v>
          </cell>
          <cell r="BC412">
            <v>262</v>
          </cell>
          <cell r="BD412">
            <v>44214</v>
          </cell>
          <cell r="BE412">
            <v>14635618</v>
          </cell>
          <cell r="BF412" t="str">
            <v xml:space="preserve">NOTIFICADO </v>
          </cell>
          <cell r="BG412">
            <v>44382</v>
          </cell>
          <cell r="BH412">
            <v>44458</v>
          </cell>
          <cell r="BI412" t="str">
            <v>Dos (02) meses y quince (15) días calendario</v>
          </cell>
          <cell r="BJ412">
            <v>6572883</v>
          </cell>
          <cell r="BK412" t="str">
            <v>DE ACUERDO A LA SOLICITUD REALIZADA POR EL SUPERVISOR DEL CONTRATO, SE GENERA LA PRORROGA Y ADICIÓN DEL MISMO; TENIENDO EN CUENTA LAS RAZONES DESCRITAS EN DICHA SOLICITUD.</v>
          </cell>
          <cell r="BL412">
            <v>1044</v>
          </cell>
          <cell r="BM412">
            <v>44379.393530092595</v>
          </cell>
          <cell r="BN412">
            <v>800949374</v>
          </cell>
          <cell r="BO412">
            <v>2850</v>
          </cell>
          <cell r="BP412">
            <v>44379</v>
          </cell>
          <cell r="BQ412">
            <v>6572883</v>
          </cell>
          <cell r="BR412">
            <v>1121898222.2</v>
          </cell>
          <cell r="BS412">
            <v>44214</v>
          </cell>
          <cell r="BT412">
            <v>583</v>
          </cell>
          <cell r="BU412" t="str">
            <v>220</v>
          </cell>
          <cell r="BV412">
            <v>44379</v>
          </cell>
          <cell r="BW412">
            <v>583</v>
          </cell>
          <cell r="BX412" t="str">
            <v>220</v>
          </cell>
          <cell r="BY412">
            <v>0</v>
          </cell>
          <cell r="BZ412">
            <v>0</v>
          </cell>
          <cell r="CA412">
            <v>0</v>
          </cell>
          <cell r="CB412">
            <v>8299</v>
          </cell>
          <cell r="CC412" t="str">
            <v>M6</v>
          </cell>
        </row>
        <row r="413">
          <cell r="B413" t="str">
            <v>12361 DE 2021</v>
          </cell>
          <cell r="C413">
            <v>1121917785</v>
          </cell>
          <cell r="D413" t="str">
            <v>DANIEL MAURICIO OROZCO TOVAR</v>
          </cell>
          <cell r="E413" t="str">
            <v>Contrato de Prestación de Servicios</v>
          </cell>
          <cell r="F413" t="str">
            <v>EL CONTRATISTA SE COMPROMETE CON LA UNIVERSIDAD DE LOS LLANOS A PRESTAR LOS SERVICIOS COMO TÉCNICO EN FORMA EFICIENTE Y EFICAZ APOYANDO EL FORTALECIMIENTO DE LOS PROCESOS ADMINISTRATIVOS EN LA SECCIÓN DE ALMACÉN.</v>
          </cell>
          <cell r="G413">
            <v>44214</v>
          </cell>
          <cell r="H413">
            <v>10366898</v>
          </cell>
          <cell r="I413" t="str">
            <v>Cinco (05) meses y diecisiete (17) días calendario</v>
          </cell>
          <cell r="J413">
            <v>44214</v>
          </cell>
          <cell r="K413">
            <v>44381</v>
          </cell>
          <cell r="L413" t="str">
            <v>NO APLICA</v>
          </cell>
          <cell r="M413">
            <v>9</v>
          </cell>
          <cell r="N413">
            <v>2669321</v>
          </cell>
          <cell r="O413">
            <v>44214</v>
          </cell>
          <cell r="P413">
            <v>44255</v>
          </cell>
          <cell r="Q413">
            <v>1862317</v>
          </cell>
          <cell r="R413">
            <v>44256</v>
          </cell>
          <cell r="S413">
            <v>44286</v>
          </cell>
          <cell r="T413">
            <v>1862317</v>
          </cell>
          <cell r="U413">
            <v>44287</v>
          </cell>
          <cell r="V413">
            <v>44316</v>
          </cell>
          <cell r="W413">
            <v>1862317</v>
          </cell>
          <cell r="X413">
            <v>44317</v>
          </cell>
          <cell r="Y413">
            <v>44347</v>
          </cell>
          <cell r="Z413">
            <v>1862317</v>
          </cell>
          <cell r="AA413">
            <v>44348</v>
          </cell>
          <cell r="AB413">
            <v>44377</v>
          </cell>
          <cell r="AC413">
            <v>248309</v>
          </cell>
          <cell r="AD413">
            <v>44378</v>
          </cell>
          <cell r="AE413">
            <v>44381</v>
          </cell>
          <cell r="AF413">
            <v>1614008</v>
          </cell>
          <cell r="AG413">
            <v>44382</v>
          </cell>
          <cell r="AH413">
            <v>44408</v>
          </cell>
          <cell r="AI413">
            <v>1862317</v>
          </cell>
          <cell r="AJ413">
            <v>44409</v>
          </cell>
          <cell r="AK413">
            <v>44439</v>
          </cell>
          <cell r="AL413">
            <v>1179468</v>
          </cell>
          <cell r="AM413">
            <v>44440</v>
          </cell>
          <cell r="AN413">
            <v>44458</v>
          </cell>
          <cell r="AO413">
            <v>0</v>
          </cell>
          <cell r="AP413">
            <v>0</v>
          </cell>
          <cell r="AQ413">
            <v>0</v>
          </cell>
          <cell r="AR413">
            <v>0</v>
          </cell>
          <cell r="AS413">
            <v>0</v>
          </cell>
          <cell r="AT413">
            <v>0</v>
          </cell>
          <cell r="AU413">
            <v>0</v>
          </cell>
          <cell r="AV413">
            <v>0</v>
          </cell>
          <cell r="AW413" t="str">
            <v>Sección de Almacén</v>
          </cell>
          <cell r="AX413" t="str">
            <v>GLORIA INÉS HERRERA SARMIENTO</v>
          </cell>
          <cell r="AY413" t="str">
            <v>Jefe de Oficina</v>
          </cell>
          <cell r="AZ413">
            <v>67</v>
          </cell>
          <cell r="BA413">
            <v>44211</v>
          </cell>
          <cell r="BB413">
            <v>557394061</v>
          </cell>
          <cell r="BC413">
            <v>254</v>
          </cell>
          <cell r="BD413">
            <v>44214</v>
          </cell>
          <cell r="BE413">
            <v>10366898</v>
          </cell>
          <cell r="BF413" t="str">
            <v xml:space="preserve">NOTIFICADO </v>
          </cell>
          <cell r="BG413">
            <v>44382</v>
          </cell>
          <cell r="BH413">
            <v>44458</v>
          </cell>
          <cell r="BI413" t="str">
            <v>Dos (02) meses y quince (15) días calendario</v>
          </cell>
          <cell r="BJ413">
            <v>4655793</v>
          </cell>
          <cell r="BK413" t="str">
            <v>DE ACUERDO A LA SOLICITUD REALIZADA POR EL SUPERVISOR DEL CONTRATO, SE GENERA LA PRORROGA Y ADICIÓN DEL MISMO; TENIENDO EN CUENTA LAS RAZONES DESCRITAS EN DICHA SOLICITUD.</v>
          </cell>
          <cell r="BL413">
            <v>1044</v>
          </cell>
          <cell r="BM413">
            <v>44379.393530092595</v>
          </cell>
          <cell r="BN413">
            <v>800949374</v>
          </cell>
          <cell r="BO413">
            <v>2836</v>
          </cell>
          <cell r="BP413">
            <v>44379</v>
          </cell>
          <cell r="BQ413">
            <v>4655793</v>
          </cell>
          <cell r="BR413">
            <v>1121917785.0999999</v>
          </cell>
          <cell r="BS413">
            <v>44214</v>
          </cell>
          <cell r="BT413">
            <v>583</v>
          </cell>
          <cell r="BU413" t="str">
            <v>416</v>
          </cell>
          <cell r="BV413">
            <v>44379</v>
          </cell>
          <cell r="BW413">
            <v>583</v>
          </cell>
          <cell r="BX413" t="str">
            <v>416</v>
          </cell>
          <cell r="BY413">
            <v>0</v>
          </cell>
          <cell r="BZ413">
            <v>0</v>
          </cell>
          <cell r="CA413">
            <v>0</v>
          </cell>
          <cell r="CB413">
            <v>4290</v>
          </cell>
          <cell r="CC413" t="str">
            <v>M5</v>
          </cell>
        </row>
        <row r="414">
          <cell r="B414" t="str">
            <v>12362 DE 2021</v>
          </cell>
          <cell r="C414">
            <v>86049427</v>
          </cell>
          <cell r="D414" t="str">
            <v xml:space="preserve">GILBERTO ALEJANDRO RAMIREZ CLAVIJO </v>
          </cell>
          <cell r="E414" t="str">
            <v>Contrato de Prestación de Servicios</v>
          </cell>
          <cell r="F414" t="str">
            <v>EL CONTRATISTA SE COMPROMETE CON LA UNIVERSIDAD A PRESTAR LOS SERVICIOS COMO TÉCNICO EN FORMA EFICIENTE Y EFICAZ APOYANDO EL FORTALECIMIENTO DE LOS DIFERENTES PROCESOS OPERATIVOS DE SERVICIOS GENERALES EN LA SEDE BARCELONA DE LA UNIVERSIDAD DE LOS LLANOS.</v>
          </cell>
          <cell r="G414">
            <v>44214</v>
          </cell>
          <cell r="H414">
            <v>10366898</v>
          </cell>
          <cell r="I414" t="str">
            <v>Cinco (05) meses y diecisiete (17) días calendario</v>
          </cell>
          <cell r="J414">
            <v>44214</v>
          </cell>
          <cell r="K414">
            <v>44381</v>
          </cell>
          <cell r="L414" t="str">
            <v>NO APLICA</v>
          </cell>
          <cell r="M414">
            <v>9</v>
          </cell>
          <cell r="N414">
            <v>2669321</v>
          </cell>
          <cell r="O414">
            <v>44214</v>
          </cell>
          <cell r="P414">
            <v>44255</v>
          </cell>
          <cell r="Q414">
            <v>1862317</v>
          </cell>
          <cell r="R414">
            <v>44256</v>
          </cell>
          <cell r="S414">
            <v>44286</v>
          </cell>
          <cell r="T414">
            <v>1862317</v>
          </cell>
          <cell r="U414">
            <v>44287</v>
          </cell>
          <cell r="V414">
            <v>44316</v>
          </cell>
          <cell r="W414">
            <v>1862317</v>
          </cell>
          <cell r="X414">
            <v>44317</v>
          </cell>
          <cell r="Y414">
            <v>44347</v>
          </cell>
          <cell r="Z414">
            <v>1862317</v>
          </cell>
          <cell r="AA414">
            <v>44348</v>
          </cell>
          <cell r="AB414">
            <v>44377</v>
          </cell>
          <cell r="AC414">
            <v>248309</v>
          </cell>
          <cell r="AD414">
            <v>44378</v>
          </cell>
          <cell r="AE414">
            <v>44381</v>
          </cell>
          <cell r="AF414">
            <v>1614008</v>
          </cell>
          <cell r="AG414">
            <v>44382</v>
          </cell>
          <cell r="AH414">
            <v>44408</v>
          </cell>
          <cell r="AI414">
            <v>1862317</v>
          </cell>
          <cell r="AJ414">
            <v>44409</v>
          </cell>
          <cell r="AK414">
            <v>44439</v>
          </cell>
          <cell r="AL414">
            <v>1179468</v>
          </cell>
          <cell r="AM414">
            <v>44440</v>
          </cell>
          <cell r="AN414">
            <v>44458</v>
          </cell>
          <cell r="AO414">
            <v>0</v>
          </cell>
          <cell r="AP414">
            <v>0</v>
          </cell>
          <cell r="AQ414">
            <v>0</v>
          </cell>
          <cell r="AR414">
            <v>0</v>
          </cell>
          <cell r="AS414">
            <v>0</v>
          </cell>
          <cell r="AT414">
            <v>0</v>
          </cell>
          <cell r="AU414">
            <v>0</v>
          </cell>
          <cell r="AV414">
            <v>0</v>
          </cell>
          <cell r="AW414" t="str">
            <v>Vicerrectoría de Recursos Universitarios</v>
          </cell>
          <cell r="AX414" t="str">
            <v>JAIME OSCAR GUTIÉRREZ TAMAYO</v>
          </cell>
          <cell r="AY414" t="str">
            <v>Profesional Especializado</v>
          </cell>
          <cell r="AZ414">
            <v>68</v>
          </cell>
          <cell r="BA414">
            <v>44211</v>
          </cell>
          <cell r="BB414">
            <v>101229716</v>
          </cell>
          <cell r="BC414">
            <v>255</v>
          </cell>
          <cell r="BD414">
            <v>44214</v>
          </cell>
          <cell r="BE414">
            <v>10366898</v>
          </cell>
          <cell r="BF414" t="str">
            <v xml:space="preserve">NOTIFICADO </v>
          </cell>
          <cell r="BG414">
            <v>44382</v>
          </cell>
          <cell r="BH414">
            <v>44458</v>
          </cell>
          <cell r="BI414" t="str">
            <v>Dos (02) meses y quince (15) días calendario</v>
          </cell>
          <cell r="BJ414">
            <v>4655793</v>
          </cell>
          <cell r="BK414" t="str">
            <v>DE ACUERDO A LA SOLICITUD REALIZADA POR EL SUPERVISOR DEL CONTRATO, SE GENERA LA PRORROGA Y ADICIÓN DEL MISMO; TENIENDO EN CUENTA LAS RAZONES DESCRITAS EN DICHA SOLICITUD.</v>
          </cell>
          <cell r="BL414">
            <v>1044</v>
          </cell>
          <cell r="BM414">
            <v>44379.393530092595</v>
          </cell>
          <cell r="BN414">
            <v>800949374</v>
          </cell>
          <cell r="BO414">
            <v>2929</v>
          </cell>
          <cell r="BP414">
            <v>44379</v>
          </cell>
          <cell r="BQ414">
            <v>4655793</v>
          </cell>
          <cell r="BR414">
            <v>86049427</v>
          </cell>
          <cell r="BS414">
            <v>44214</v>
          </cell>
          <cell r="BT414">
            <v>553</v>
          </cell>
          <cell r="BU414" t="str">
            <v>423</v>
          </cell>
          <cell r="BV414">
            <v>44379</v>
          </cell>
          <cell r="BW414">
            <v>583</v>
          </cell>
          <cell r="BX414" t="str">
            <v>423</v>
          </cell>
          <cell r="BY414">
            <v>0</v>
          </cell>
          <cell r="BZ414">
            <v>0</v>
          </cell>
          <cell r="CA414">
            <v>0</v>
          </cell>
          <cell r="CB414">
            <v>4321</v>
          </cell>
          <cell r="CC414" t="str">
            <v>M5</v>
          </cell>
        </row>
        <row r="415">
          <cell r="B415" t="str">
            <v>12363 DE 2021</v>
          </cell>
          <cell r="C415">
            <v>86048506</v>
          </cell>
          <cell r="D415" t="str">
            <v>OMAR PALACIOS ROZO</v>
          </cell>
          <cell r="E415" t="str">
            <v>Contrato de Prestación de Servicios</v>
          </cell>
          <cell r="F415" t="str">
            <v>EL CONTRATISTA SE COMPROMETE CON LA UNIVERSIDAD A PRESTAR LOS SERVICIOS EN FORMA EFICIENTE Y EFICAZ APOYANDO EL FORTALECIMIENTO DE LOS DIFERENTES PROCESOS DE SERVICIOS GENERALES DE LA UNIVERSIDAD DE LOS LLANOS.</v>
          </cell>
          <cell r="G415">
            <v>44214</v>
          </cell>
          <cell r="H415">
            <v>8232538</v>
          </cell>
          <cell r="I415" t="str">
            <v>Cinco (05) meses y diecisiete (17) días calendario</v>
          </cell>
          <cell r="J415">
            <v>44214</v>
          </cell>
          <cell r="K415">
            <v>44381</v>
          </cell>
          <cell r="L415" t="str">
            <v>NO APLICA</v>
          </cell>
          <cell r="M415">
            <v>9</v>
          </cell>
          <cell r="N415">
            <v>2119755</v>
          </cell>
          <cell r="O415">
            <v>44214</v>
          </cell>
          <cell r="P415">
            <v>44255</v>
          </cell>
          <cell r="Q415">
            <v>1478899</v>
          </cell>
          <cell r="R415">
            <v>44256</v>
          </cell>
          <cell r="S415">
            <v>44286</v>
          </cell>
          <cell r="T415">
            <v>1478899</v>
          </cell>
          <cell r="U415">
            <v>44287</v>
          </cell>
          <cell r="V415">
            <v>44316</v>
          </cell>
          <cell r="W415">
            <v>1478899</v>
          </cell>
          <cell r="X415">
            <v>44317</v>
          </cell>
          <cell r="Y415">
            <v>44347</v>
          </cell>
          <cell r="Z415">
            <v>1478899</v>
          </cell>
          <cell r="AA415">
            <v>44348</v>
          </cell>
          <cell r="AB415">
            <v>44377</v>
          </cell>
          <cell r="AC415">
            <v>197187</v>
          </cell>
          <cell r="AD415">
            <v>44378</v>
          </cell>
          <cell r="AE415">
            <v>44381</v>
          </cell>
          <cell r="AF415">
            <v>1281712</v>
          </cell>
          <cell r="AG415">
            <v>44382</v>
          </cell>
          <cell r="AH415">
            <v>44408</v>
          </cell>
          <cell r="AI415">
            <v>1478899</v>
          </cell>
          <cell r="AJ415">
            <v>44409</v>
          </cell>
          <cell r="AK415">
            <v>44439</v>
          </cell>
          <cell r="AL415">
            <v>936637</v>
          </cell>
          <cell r="AM415">
            <v>44440</v>
          </cell>
          <cell r="AN415">
            <v>44458</v>
          </cell>
          <cell r="AO415">
            <v>0</v>
          </cell>
          <cell r="AP415">
            <v>0</v>
          </cell>
          <cell r="AQ415">
            <v>0</v>
          </cell>
          <cell r="AR415">
            <v>0</v>
          </cell>
          <cell r="AS415">
            <v>0</v>
          </cell>
          <cell r="AT415">
            <v>0</v>
          </cell>
          <cell r="AU415">
            <v>0</v>
          </cell>
          <cell r="AV415">
            <v>0</v>
          </cell>
          <cell r="AW415" t="str">
            <v>Vicerrectoría de Recursos Universitarios</v>
          </cell>
          <cell r="AX415" t="str">
            <v>JAIME OSCAR GUTIÉRREZ TAMAYO</v>
          </cell>
          <cell r="AY415" t="str">
            <v>Profesional Especializado</v>
          </cell>
          <cell r="AZ415">
            <v>68</v>
          </cell>
          <cell r="BA415">
            <v>44211</v>
          </cell>
          <cell r="BB415">
            <v>101229716</v>
          </cell>
          <cell r="BC415">
            <v>256</v>
          </cell>
          <cell r="BD415">
            <v>44214</v>
          </cell>
          <cell r="BE415">
            <v>8232538</v>
          </cell>
          <cell r="BF415" t="str">
            <v xml:space="preserve">NOTIFICADO </v>
          </cell>
          <cell r="BG415">
            <v>44382</v>
          </cell>
          <cell r="BH415">
            <v>44458</v>
          </cell>
          <cell r="BI415" t="str">
            <v>Dos (02) meses y quince (15) días calendario</v>
          </cell>
          <cell r="BJ415">
            <v>3697248</v>
          </cell>
          <cell r="BK415" t="str">
            <v>DE ACUERDO A LA SOLICITUD REALIZADA POR EL SUPERVISOR DEL CONTRATO, SE GENERA LA PRORROGA Y ADICIÓN DEL MISMO; TENIENDO EN CUENTA LAS RAZONES DESCRITAS EN DICHA SOLICITUD.</v>
          </cell>
          <cell r="BL415">
            <v>1044</v>
          </cell>
          <cell r="BM415">
            <v>44379.393530092595</v>
          </cell>
          <cell r="BN415">
            <v>800949374</v>
          </cell>
          <cell r="BO415">
            <v>2919</v>
          </cell>
          <cell r="BP415">
            <v>44379</v>
          </cell>
          <cell r="BQ415">
            <v>3697248</v>
          </cell>
          <cell r="BR415">
            <v>86048506</v>
          </cell>
          <cell r="BS415">
            <v>44214</v>
          </cell>
          <cell r="BT415">
            <v>553</v>
          </cell>
          <cell r="BU415" t="str">
            <v>423</v>
          </cell>
          <cell r="BV415">
            <v>44379</v>
          </cell>
          <cell r="BW415">
            <v>583</v>
          </cell>
          <cell r="BX415" t="str">
            <v>423</v>
          </cell>
          <cell r="BY415">
            <v>0</v>
          </cell>
          <cell r="BZ415">
            <v>0</v>
          </cell>
          <cell r="CA415">
            <v>0</v>
          </cell>
          <cell r="CB415">
            <v>8299</v>
          </cell>
          <cell r="CC415" t="str">
            <v>M6</v>
          </cell>
        </row>
        <row r="416">
          <cell r="B416" t="str">
            <v>12364 DE 2021</v>
          </cell>
          <cell r="C416">
            <v>3141035</v>
          </cell>
          <cell r="D416" t="str">
            <v>LUIS MARIA HERRERA RAMOS</v>
          </cell>
          <cell r="E416" t="str">
            <v>Contrato de Prestación de Servicios</v>
          </cell>
          <cell r="F416" t="str">
            <v>EL CONTRATISTA SE COMPROMETE CON LA UNIVERSIDAD A PRESTAR LOS SERVICIOS EN FORMA EFICIENTE Y EFICAZ APOYANDO EL FORTALECIMIENTO DE LOS DIFERENTES PROCESOS DE SERVICIOS GENERALES DE LA UNIVERSIDAD DE LOS LLANOS.</v>
          </cell>
          <cell r="G416">
            <v>44214</v>
          </cell>
          <cell r="H416">
            <v>8232538</v>
          </cell>
          <cell r="I416" t="str">
            <v>Cinco (05) meses y diecisiete (17) días calendario</v>
          </cell>
          <cell r="J416">
            <v>44214</v>
          </cell>
          <cell r="K416">
            <v>44381</v>
          </cell>
          <cell r="L416" t="str">
            <v>NO APLICA</v>
          </cell>
          <cell r="M416">
            <v>9</v>
          </cell>
          <cell r="N416">
            <v>2119755</v>
          </cell>
          <cell r="O416">
            <v>44214</v>
          </cell>
          <cell r="P416">
            <v>44255</v>
          </cell>
          <cell r="Q416">
            <v>1478899</v>
          </cell>
          <cell r="R416">
            <v>44256</v>
          </cell>
          <cell r="S416">
            <v>44286</v>
          </cell>
          <cell r="T416">
            <v>1478899</v>
          </cell>
          <cell r="U416">
            <v>44287</v>
          </cell>
          <cell r="V416">
            <v>44316</v>
          </cell>
          <cell r="W416">
            <v>1478899</v>
          </cell>
          <cell r="X416">
            <v>44317</v>
          </cell>
          <cell r="Y416">
            <v>44347</v>
          </cell>
          <cell r="Z416">
            <v>1478899</v>
          </cell>
          <cell r="AA416">
            <v>44348</v>
          </cell>
          <cell r="AB416">
            <v>44377</v>
          </cell>
          <cell r="AC416">
            <v>197187</v>
          </cell>
          <cell r="AD416">
            <v>44378</v>
          </cell>
          <cell r="AE416">
            <v>44381</v>
          </cell>
          <cell r="AF416">
            <v>1281712</v>
          </cell>
          <cell r="AG416">
            <v>44382</v>
          </cell>
          <cell r="AH416">
            <v>44408</v>
          </cell>
          <cell r="AI416">
            <v>1478899</v>
          </cell>
          <cell r="AJ416">
            <v>44409</v>
          </cell>
          <cell r="AK416">
            <v>44439</v>
          </cell>
          <cell r="AL416">
            <v>936637</v>
          </cell>
          <cell r="AM416">
            <v>44440</v>
          </cell>
          <cell r="AN416">
            <v>44458</v>
          </cell>
          <cell r="AO416">
            <v>0</v>
          </cell>
          <cell r="AP416">
            <v>0</v>
          </cell>
          <cell r="AQ416">
            <v>0</v>
          </cell>
          <cell r="AR416">
            <v>0</v>
          </cell>
          <cell r="AS416">
            <v>0</v>
          </cell>
          <cell r="AT416">
            <v>0</v>
          </cell>
          <cell r="AU416">
            <v>0</v>
          </cell>
          <cell r="AV416">
            <v>0</v>
          </cell>
          <cell r="AW416" t="str">
            <v>Vicerrectoría de Recursos Universitarios</v>
          </cell>
          <cell r="AX416" t="str">
            <v>JAIME OSCAR GUTIÉRREZ TAMAYO</v>
          </cell>
          <cell r="AY416" t="str">
            <v>Profesional Especializado</v>
          </cell>
          <cell r="AZ416">
            <v>68</v>
          </cell>
          <cell r="BA416">
            <v>44211</v>
          </cell>
          <cell r="BB416">
            <v>101229716</v>
          </cell>
          <cell r="BC416">
            <v>257</v>
          </cell>
          <cell r="BD416">
            <v>44214</v>
          </cell>
          <cell r="BE416">
            <v>8232538</v>
          </cell>
          <cell r="BF416" t="str">
            <v xml:space="preserve">NOTIFICADO </v>
          </cell>
          <cell r="BG416">
            <v>44382</v>
          </cell>
          <cell r="BH416">
            <v>44458</v>
          </cell>
          <cell r="BI416" t="str">
            <v>Dos (02) meses y quince (15) días calendario</v>
          </cell>
          <cell r="BJ416">
            <v>3697248</v>
          </cell>
          <cell r="BK416" t="str">
            <v>DE ACUERDO A LA SOLICITUD REALIZADA POR EL SUPERVISOR DEL CONTRATO, SE GENERA LA PRORROGA Y ADICIÓN DEL MISMO; TENIENDO EN CUENTA LAS RAZONES DESCRITAS EN DICHA SOLICITUD.</v>
          </cell>
          <cell r="BL416">
            <v>1044</v>
          </cell>
          <cell r="BM416">
            <v>44379.393530092595</v>
          </cell>
          <cell r="BN416">
            <v>800949374</v>
          </cell>
          <cell r="BO416">
            <v>2921</v>
          </cell>
          <cell r="BP416">
            <v>44379</v>
          </cell>
          <cell r="BQ416">
            <v>3697248</v>
          </cell>
          <cell r="BR416">
            <v>3141035.3</v>
          </cell>
          <cell r="BS416">
            <v>44214</v>
          </cell>
          <cell r="BT416">
            <v>553</v>
          </cell>
          <cell r="BU416" t="str">
            <v>423</v>
          </cell>
          <cell r="BV416">
            <v>44379</v>
          </cell>
          <cell r="BW416">
            <v>583</v>
          </cell>
          <cell r="BX416" t="str">
            <v>423</v>
          </cell>
          <cell r="BY416">
            <v>0</v>
          </cell>
          <cell r="BZ416">
            <v>0</v>
          </cell>
          <cell r="CA416">
            <v>0</v>
          </cell>
          <cell r="CB416">
            <v>8299</v>
          </cell>
          <cell r="CC416" t="str">
            <v>M6</v>
          </cell>
        </row>
        <row r="417">
          <cell r="B417" t="str">
            <v>12365 DE 2021</v>
          </cell>
          <cell r="C417">
            <v>17347467</v>
          </cell>
          <cell r="D417" t="str">
            <v>LUIS EDUARDO DIAZ MELO</v>
          </cell>
          <cell r="E417" t="str">
            <v>Contrato de Prestación de Servicios</v>
          </cell>
          <cell r="F417" t="str">
            <v>EL CONTRATISTA SE COMPROMETE CON LA UNIVERSIDAD A PRESTAR LOS SERVICIOS EN FORMA EFICIENTE Y EFICAZ APOYANDO EL FORTALECIMIENTO DE LOS DIFERENTES PROCESOS DE SERVICIOS GENERALES DE LA UNIVERSIDAD DE LOS LLANOS.</v>
          </cell>
          <cell r="G417">
            <v>44214</v>
          </cell>
          <cell r="H417">
            <v>10366898</v>
          </cell>
          <cell r="I417" t="str">
            <v>Cinco (05) meses y diecisiete (17) días calendario</v>
          </cell>
          <cell r="J417">
            <v>44214</v>
          </cell>
          <cell r="K417">
            <v>44381</v>
          </cell>
          <cell r="L417" t="str">
            <v>NO APLICA</v>
          </cell>
          <cell r="M417">
            <v>9</v>
          </cell>
          <cell r="N417">
            <v>2669321</v>
          </cell>
          <cell r="O417">
            <v>44214</v>
          </cell>
          <cell r="P417">
            <v>44255</v>
          </cell>
          <cell r="Q417">
            <v>1862317</v>
          </cell>
          <cell r="R417">
            <v>44256</v>
          </cell>
          <cell r="S417">
            <v>44286</v>
          </cell>
          <cell r="T417">
            <v>1862317</v>
          </cell>
          <cell r="U417">
            <v>44287</v>
          </cell>
          <cell r="V417">
            <v>44316</v>
          </cell>
          <cell r="W417">
            <v>1862317</v>
          </cell>
          <cell r="X417">
            <v>44317</v>
          </cell>
          <cell r="Y417">
            <v>44347</v>
          </cell>
          <cell r="Z417">
            <v>1862317</v>
          </cell>
          <cell r="AA417">
            <v>44348</v>
          </cell>
          <cell r="AB417">
            <v>44377</v>
          </cell>
          <cell r="AC417">
            <v>248309</v>
          </cell>
          <cell r="AD417">
            <v>44378</v>
          </cell>
          <cell r="AE417">
            <v>44381</v>
          </cell>
          <cell r="AF417">
            <v>1614008</v>
          </cell>
          <cell r="AG417">
            <v>44382</v>
          </cell>
          <cell r="AH417">
            <v>44408</v>
          </cell>
          <cell r="AI417">
            <v>1862317</v>
          </cell>
          <cell r="AJ417">
            <v>44409</v>
          </cell>
          <cell r="AK417">
            <v>44439</v>
          </cell>
          <cell r="AL417">
            <v>1179468</v>
          </cell>
          <cell r="AM417">
            <v>44440</v>
          </cell>
          <cell r="AN417">
            <v>44458</v>
          </cell>
          <cell r="AO417">
            <v>0</v>
          </cell>
          <cell r="AP417">
            <v>0</v>
          </cell>
          <cell r="AQ417">
            <v>0</v>
          </cell>
          <cell r="AR417">
            <v>0</v>
          </cell>
          <cell r="AS417">
            <v>0</v>
          </cell>
          <cell r="AT417">
            <v>0</v>
          </cell>
          <cell r="AU417">
            <v>0</v>
          </cell>
          <cell r="AV417">
            <v>0</v>
          </cell>
          <cell r="AW417" t="str">
            <v>Vicerrectoría de Recursos Universitarios</v>
          </cell>
          <cell r="AX417" t="str">
            <v>JAIME OSCAR GUTIÉRREZ TAMAYO</v>
          </cell>
          <cell r="AY417" t="str">
            <v>Profesional Especializado</v>
          </cell>
          <cell r="AZ417">
            <v>68</v>
          </cell>
          <cell r="BA417">
            <v>44211</v>
          </cell>
          <cell r="BB417">
            <v>101229716</v>
          </cell>
          <cell r="BC417">
            <v>258</v>
          </cell>
          <cell r="BD417">
            <v>44214</v>
          </cell>
          <cell r="BE417">
            <v>10366898</v>
          </cell>
          <cell r="BF417" t="str">
            <v xml:space="preserve">NOTIFICADO </v>
          </cell>
          <cell r="BG417">
            <v>44382</v>
          </cell>
          <cell r="BH417">
            <v>44458</v>
          </cell>
          <cell r="BI417" t="str">
            <v>Dos (02) meses y quince (15) días calendario</v>
          </cell>
          <cell r="BJ417">
            <v>4655793</v>
          </cell>
          <cell r="BK417" t="str">
            <v>DE ACUERDO A LA SOLICITUD REALIZADA POR EL SUPERVISOR DEL CONTRATO, SE GENERA LA PRORROGA Y ADICIÓN DEL MISMO; TENIENDO EN CUENTA LAS RAZONES DESCRITAS EN DICHA SOLICITUD.</v>
          </cell>
          <cell r="BL417">
            <v>1044</v>
          </cell>
          <cell r="BM417">
            <v>44379.393530092595</v>
          </cell>
          <cell r="BN417">
            <v>800949374</v>
          </cell>
          <cell r="BO417">
            <v>2924</v>
          </cell>
          <cell r="BP417">
            <v>44379</v>
          </cell>
          <cell r="BQ417">
            <v>4655793</v>
          </cell>
          <cell r="BR417">
            <v>17347467</v>
          </cell>
          <cell r="BS417">
            <v>44214</v>
          </cell>
          <cell r="BT417">
            <v>553</v>
          </cell>
          <cell r="BU417" t="str">
            <v>423</v>
          </cell>
          <cell r="BV417">
            <v>44379</v>
          </cell>
          <cell r="BW417">
            <v>583</v>
          </cell>
          <cell r="BX417" t="str">
            <v>423</v>
          </cell>
          <cell r="BY417">
            <v>0</v>
          </cell>
          <cell r="BZ417">
            <v>0</v>
          </cell>
          <cell r="CA417">
            <v>0</v>
          </cell>
          <cell r="CB417">
            <v>8299</v>
          </cell>
          <cell r="CC417" t="str">
            <v>M6</v>
          </cell>
        </row>
        <row r="418">
          <cell r="B418" t="str">
            <v>12366 DE 2021</v>
          </cell>
          <cell r="C418">
            <v>1121835201</v>
          </cell>
          <cell r="D418" t="str">
            <v xml:space="preserve">WILMER ALBERTO VALENCIA RAMOS </v>
          </cell>
          <cell r="E418" t="str">
            <v>Contrato de Prestación de Servicios</v>
          </cell>
          <cell r="F418" t="str">
            <v>EL CONTRATISTA SE COMPROMETE CON LA UNIVERSIDAD A PRESTAR LOS SERVICIOS EN FORMA EFICIENTE Y EFICAZ APOYANDO EL FORTALECIMIENTO DE LOS DIFERENTES PROCESOS DE SERVICIOS GENERALES DE LA UNIVERSIDAD DE LOS LLANOS.</v>
          </cell>
          <cell r="G418">
            <v>44214</v>
          </cell>
          <cell r="H418">
            <v>8232538</v>
          </cell>
          <cell r="I418" t="str">
            <v>Cinco (05) meses y diecisiete (17) días calendario</v>
          </cell>
          <cell r="J418">
            <v>44214</v>
          </cell>
          <cell r="K418">
            <v>44381</v>
          </cell>
          <cell r="L418" t="str">
            <v>NO APLICA</v>
          </cell>
          <cell r="M418">
            <v>9</v>
          </cell>
          <cell r="N418">
            <v>2119755</v>
          </cell>
          <cell r="O418">
            <v>44214</v>
          </cell>
          <cell r="P418">
            <v>44255</v>
          </cell>
          <cell r="Q418">
            <v>1478899</v>
          </cell>
          <cell r="R418">
            <v>44256</v>
          </cell>
          <cell r="S418">
            <v>44286</v>
          </cell>
          <cell r="T418">
            <v>1478899</v>
          </cell>
          <cell r="U418">
            <v>44287</v>
          </cell>
          <cell r="V418">
            <v>44316</v>
          </cell>
          <cell r="W418">
            <v>1478899</v>
          </cell>
          <cell r="X418">
            <v>44317</v>
          </cell>
          <cell r="Y418">
            <v>44347</v>
          </cell>
          <cell r="Z418">
            <v>1478899</v>
          </cell>
          <cell r="AA418">
            <v>44348</v>
          </cell>
          <cell r="AB418">
            <v>44377</v>
          </cell>
          <cell r="AC418">
            <v>197187</v>
          </cell>
          <cell r="AD418">
            <v>44378</v>
          </cell>
          <cell r="AE418">
            <v>44381</v>
          </cell>
          <cell r="AF418">
            <v>1281712</v>
          </cell>
          <cell r="AG418">
            <v>44382</v>
          </cell>
          <cell r="AH418">
            <v>44408</v>
          </cell>
          <cell r="AI418">
            <v>1478899</v>
          </cell>
          <cell r="AJ418">
            <v>44409</v>
          </cell>
          <cell r="AK418">
            <v>44439</v>
          </cell>
          <cell r="AL418">
            <v>936637</v>
          </cell>
          <cell r="AM418">
            <v>44440</v>
          </cell>
          <cell r="AN418">
            <v>44458</v>
          </cell>
          <cell r="AO418">
            <v>0</v>
          </cell>
          <cell r="AP418">
            <v>0</v>
          </cell>
          <cell r="AQ418">
            <v>0</v>
          </cell>
          <cell r="AR418">
            <v>0</v>
          </cell>
          <cell r="AS418">
            <v>0</v>
          </cell>
          <cell r="AT418">
            <v>0</v>
          </cell>
          <cell r="AU418">
            <v>0</v>
          </cell>
          <cell r="AV418">
            <v>0</v>
          </cell>
          <cell r="AW418" t="str">
            <v>Vicerrectoría de Recursos Universitarios</v>
          </cell>
          <cell r="AX418" t="str">
            <v>JAIME OSCAR GUTIÉRREZ TAMAYO</v>
          </cell>
          <cell r="AY418" t="str">
            <v>Profesional Especializado</v>
          </cell>
          <cell r="AZ418">
            <v>68</v>
          </cell>
          <cell r="BA418">
            <v>44211</v>
          </cell>
          <cell r="BB418">
            <v>101229716</v>
          </cell>
          <cell r="BC418">
            <v>259</v>
          </cell>
          <cell r="BD418">
            <v>44214</v>
          </cell>
          <cell r="BE418">
            <v>8232538</v>
          </cell>
          <cell r="BF418" t="str">
            <v xml:space="preserve">NOTIFICADO </v>
          </cell>
          <cell r="BG418">
            <v>44382</v>
          </cell>
          <cell r="BH418">
            <v>44458</v>
          </cell>
          <cell r="BI418" t="str">
            <v>Dos (02) meses y quince (15) días calendario</v>
          </cell>
          <cell r="BJ418">
            <v>3697248</v>
          </cell>
          <cell r="BK418" t="str">
            <v>DE ACUERDO A LA SOLICITUD REALIZADA POR EL SUPERVISOR DEL CONTRATO, SE GENERA LA PRORROGA Y ADICIÓN DEL MISMO; TENIENDO EN CUENTA LAS RAZONES DESCRITAS EN DICHA SOLICITUD.</v>
          </cell>
          <cell r="BL418">
            <v>1044</v>
          </cell>
          <cell r="BM418">
            <v>44379.393530092595</v>
          </cell>
          <cell r="BN418">
            <v>800949374</v>
          </cell>
          <cell r="BO418">
            <v>2916</v>
          </cell>
          <cell r="BP418">
            <v>44379</v>
          </cell>
          <cell r="BQ418">
            <v>3697248</v>
          </cell>
          <cell r="BR418">
            <v>1121835201.8</v>
          </cell>
          <cell r="BS418">
            <v>44214</v>
          </cell>
          <cell r="BT418">
            <v>553</v>
          </cell>
          <cell r="BU418" t="str">
            <v>423</v>
          </cell>
          <cell r="BV418">
            <v>44379</v>
          </cell>
          <cell r="BW418">
            <v>583</v>
          </cell>
          <cell r="BX418" t="str">
            <v>423</v>
          </cell>
          <cell r="BY418">
            <v>0</v>
          </cell>
          <cell r="BZ418">
            <v>0</v>
          </cell>
          <cell r="CA418">
            <v>0</v>
          </cell>
          <cell r="CB418">
            <v>8299</v>
          </cell>
          <cell r="CC418" t="str">
            <v>M6</v>
          </cell>
        </row>
        <row r="419">
          <cell r="B419" t="str">
            <v>12367 DE 2021</v>
          </cell>
          <cell r="C419">
            <v>17267135</v>
          </cell>
          <cell r="D419" t="str">
            <v xml:space="preserve">HENRY MUÑOZ MONROY  </v>
          </cell>
          <cell r="E419" t="str">
            <v>Contrato de Prestación de Servicios</v>
          </cell>
          <cell r="F419" t="str">
            <v>EL CONTRATISTA SE COMPROMETE CON LA UNIVERSIDAD A PRESTAR LOS SERVICIOS EN FORMA EFICIENTE Y EFICAZ APOYANDO EL FORTALECIMIENTO DE LOS DIFERENTES PROCESOS DE SERVICIOS GENERALES EN LA SEDE BARCELONA DE LA UNIVERSIDAD DE LOS LLANOS.</v>
          </cell>
          <cell r="G419">
            <v>44214</v>
          </cell>
          <cell r="H419">
            <v>10366898</v>
          </cell>
          <cell r="I419" t="str">
            <v>Cinco (05) meses y diecisiete (17) días calendario</v>
          </cell>
          <cell r="J419">
            <v>44214</v>
          </cell>
          <cell r="K419">
            <v>44381</v>
          </cell>
          <cell r="L419" t="str">
            <v>NO APLICA</v>
          </cell>
          <cell r="M419">
            <v>9</v>
          </cell>
          <cell r="N419">
            <v>2669321</v>
          </cell>
          <cell r="O419">
            <v>44214</v>
          </cell>
          <cell r="P419">
            <v>44255</v>
          </cell>
          <cell r="Q419">
            <v>1862317</v>
          </cell>
          <cell r="R419">
            <v>44256</v>
          </cell>
          <cell r="S419">
            <v>44286</v>
          </cell>
          <cell r="T419">
            <v>1862317</v>
          </cell>
          <cell r="U419">
            <v>44287</v>
          </cell>
          <cell r="V419">
            <v>44316</v>
          </cell>
          <cell r="W419">
            <v>1862317</v>
          </cell>
          <cell r="X419">
            <v>44317</v>
          </cell>
          <cell r="Y419">
            <v>44347</v>
          </cell>
          <cell r="Z419">
            <v>1862317</v>
          </cell>
          <cell r="AA419">
            <v>44348</v>
          </cell>
          <cell r="AB419">
            <v>44377</v>
          </cell>
          <cell r="AC419">
            <v>248309</v>
          </cell>
          <cell r="AD419">
            <v>44378</v>
          </cell>
          <cell r="AE419">
            <v>44381</v>
          </cell>
          <cell r="AF419">
            <v>1614008</v>
          </cell>
          <cell r="AG419">
            <v>44382</v>
          </cell>
          <cell r="AH419">
            <v>44408</v>
          </cell>
          <cell r="AI419">
            <v>1862317</v>
          </cell>
          <cell r="AJ419">
            <v>44409</v>
          </cell>
          <cell r="AK419">
            <v>44439</v>
          </cell>
          <cell r="AL419">
            <v>1179468</v>
          </cell>
          <cell r="AM419">
            <v>44440</v>
          </cell>
          <cell r="AN419">
            <v>44458</v>
          </cell>
          <cell r="AO419">
            <v>0</v>
          </cell>
          <cell r="AP419">
            <v>0</v>
          </cell>
          <cell r="AQ419">
            <v>0</v>
          </cell>
          <cell r="AR419">
            <v>0</v>
          </cell>
          <cell r="AS419">
            <v>0</v>
          </cell>
          <cell r="AT419">
            <v>0</v>
          </cell>
          <cell r="AU419">
            <v>0</v>
          </cell>
          <cell r="AV419">
            <v>0</v>
          </cell>
          <cell r="AW419" t="str">
            <v>Vicerrectoría de Recursos Universitarios</v>
          </cell>
          <cell r="AX419" t="str">
            <v>JAIME OSCAR GUTIÉRREZ TAMAYO</v>
          </cell>
          <cell r="AY419" t="str">
            <v>Profesional Especializado</v>
          </cell>
          <cell r="AZ419">
            <v>68</v>
          </cell>
          <cell r="BA419">
            <v>44211</v>
          </cell>
          <cell r="BB419">
            <v>101229716</v>
          </cell>
          <cell r="BC419">
            <v>260</v>
          </cell>
          <cell r="BD419">
            <v>44214</v>
          </cell>
          <cell r="BE419">
            <v>10366898</v>
          </cell>
          <cell r="BF419" t="str">
            <v xml:space="preserve">NOTIFICADO </v>
          </cell>
          <cell r="BG419">
            <v>44382</v>
          </cell>
          <cell r="BH419">
            <v>44458</v>
          </cell>
          <cell r="BI419" t="str">
            <v>Dos (02) meses y quince (15) días calendario</v>
          </cell>
          <cell r="BJ419">
            <v>4655793</v>
          </cell>
          <cell r="BK419" t="str">
            <v>DE ACUERDO A LA SOLICITUD REALIZADA POR EL SUPERVISOR DEL CONTRATO, SE GENERA LA PRORROGA Y ADICIÓN DEL MISMO; TENIENDO EN CUENTA LAS RAZONES DESCRITAS EN DICHA SOLICITUD.</v>
          </cell>
          <cell r="BL419">
            <v>1044</v>
          </cell>
          <cell r="BM419">
            <v>44379.393530092595</v>
          </cell>
          <cell r="BN419">
            <v>800949374</v>
          </cell>
          <cell r="BO419">
            <v>2928</v>
          </cell>
          <cell r="BP419">
            <v>44379</v>
          </cell>
          <cell r="BQ419">
            <v>4655793</v>
          </cell>
          <cell r="BR419">
            <v>17267135</v>
          </cell>
          <cell r="BS419">
            <v>44214</v>
          </cell>
          <cell r="BT419">
            <v>553</v>
          </cell>
          <cell r="BU419" t="str">
            <v>423</v>
          </cell>
          <cell r="BV419">
            <v>44379</v>
          </cell>
          <cell r="BW419">
            <v>583</v>
          </cell>
          <cell r="BX419" t="str">
            <v>423</v>
          </cell>
          <cell r="BY419">
            <v>0</v>
          </cell>
          <cell r="BZ419">
            <v>0</v>
          </cell>
          <cell r="CA419">
            <v>0</v>
          </cell>
          <cell r="CB419">
            <v>8299</v>
          </cell>
          <cell r="CC419" t="str">
            <v>M6</v>
          </cell>
        </row>
        <row r="420">
          <cell r="B420" t="str">
            <v>12368 DE 2021</v>
          </cell>
          <cell r="C420">
            <v>17330174</v>
          </cell>
          <cell r="D420" t="str">
            <v>LUIS HERNANDO GALAN LEMUS</v>
          </cell>
          <cell r="E420" t="str">
            <v>Contrato de Prestación de Servicios</v>
          </cell>
          <cell r="F420" t="str">
            <v>EL CONTRATISTA SE COMPROMETE CON LA UNIVERSIDAD A PRESTAR LOS SERVICIOS EN FORMA EFICIENTE Y EFICAZ APOYANDO EL FORTALECIMIENTO DE LOS DIFERENTES PROCESOS DE SERVICIOS GENERALES DE LA UNIVERSIDAD DE LOS LLANOS.</v>
          </cell>
          <cell r="G420">
            <v>44214</v>
          </cell>
          <cell r="H420">
            <v>10366898</v>
          </cell>
          <cell r="I420" t="str">
            <v>Cinco (05) meses y diecisiete (17) días calendario</v>
          </cell>
          <cell r="J420">
            <v>44214</v>
          </cell>
          <cell r="K420">
            <v>44381</v>
          </cell>
          <cell r="L420" t="str">
            <v>NO APLICA</v>
          </cell>
          <cell r="M420">
            <v>9</v>
          </cell>
          <cell r="N420">
            <v>2669321</v>
          </cell>
          <cell r="O420">
            <v>44214</v>
          </cell>
          <cell r="P420">
            <v>44255</v>
          </cell>
          <cell r="Q420">
            <v>1862317</v>
          </cell>
          <cell r="R420">
            <v>44256</v>
          </cell>
          <cell r="S420">
            <v>44286</v>
          </cell>
          <cell r="T420">
            <v>1862317</v>
          </cell>
          <cell r="U420">
            <v>44287</v>
          </cell>
          <cell r="V420">
            <v>44316</v>
          </cell>
          <cell r="W420">
            <v>1862317</v>
          </cell>
          <cell r="X420">
            <v>44317</v>
          </cell>
          <cell r="Y420">
            <v>44347</v>
          </cell>
          <cell r="Z420">
            <v>1862317</v>
          </cell>
          <cell r="AA420">
            <v>44348</v>
          </cell>
          <cell r="AB420">
            <v>44377</v>
          </cell>
          <cell r="AC420">
            <v>248309</v>
          </cell>
          <cell r="AD420">
            <v>44378</v>
          </cell>
          <cell r="AE420">
            <v>44381</v>
          </cell>
          <cell r="AF420">
            <v>1614008</v>
          </cell>
          <cell r="AG420">
            <v>44382</v>
          </cell>
          <cell r="AH420">
            <v>44408</v>
          </cell>
          <cell r="AI420">
            <v>1862317</v>
          </cell>
          <cell r="AJ420">
            <v>44409</v>
          </cell>
          <cell r="AK420">
            <v>44439</v>
          </cell>
          <cell r="AL420">
            <v>1179468</v>
          </cell>
          <cell r="AM420">
            <v>44440</v>
          </cell>
          <cell r="AN420">
            <v>44458</v>
          </cell>
          <cell r="AO420">
            <v>0</v>
          </cell>
          <cell r="AP420">
            <v>0</v>
          </cell>
          <cell r="AQ420">
            <v>0</v>
          </cell>
          <cell r="AR420">
            <v>0</v>
          </cell>
          <cell r="AS420">
            <v>0</v>
          </cell>
          <cell r="AT420">
            <v>0</v>
          </cell>
          <cell r="AU420">
            <v>0</v>
          </cell>
          <cell r="AV420">
            <v>0</v>
          </cell>
          <cell r="AW420" t="str">
            <v>Vicerrectoría de Recursos Universitarios</v>
          </cell>
          <cell r="AX420" t="str">
            <v>JAIME OSCAR GUTIÉRREZ TAMAYO</v>
          </cell>
          <cell r="AY420" t="str">
            <v>Profesional Especializado</v>
          </cell>
          <cell r="AZ420">
            <v>68</v>
          </cell>
          <cell r="BA420">
            <v>44211</v>
          </cell>
          <cell r="BB420">
            <v>101229716</v>
          </cell>
          <cell r="BC420">
            <v>263</v>
          </cell>
          <cell r="BD420">
            <v>44214</v>
          </cell>
          <cell r="BE420">
            <v>10366898</v>
          </cell>
          <cell r="BF420" t="str">
            <v xml:space="preserve">NOTIFICADO </v>
          </cell>
          <cell r="BG420">
            <v>44382</v>
          </cell>
          <cell r="BH420">
            <v>44458</v>
          </cell>
          <cell r="BI420" t="str">
            <v>Dos (02) meses y quince (15) días calendario</v>
          </cell>
          <cell r="BJ420">
            <v>4655793</v>
          </cell>
          <cell r="BK420" t="str">
            <v>DE ACUERDO A LA SOLICITUD REALIZADA POR EL SUPERVISOR DEL CONTRATO, SE GENERA LA PRORROGA Y ADICIÓN DEL MISMO; TENIENDO EN CUENTA LAS RAZONES DESCRITAS EN DICHA SOLICITUD.</v>
          </cell>
          <cell r="BL420">
            <v>1044</v>
          </cell>
          <cell r="BM420">
            <v>44379.393530092595</v>
          </cell>
          <cell r="BN420">
            <v>800949374</v>
          </cell>
          <cell r="BO420">
            <v>2922</v>
          </cell>
          <cell r="BP420">
            <v>44379</v>
          </cell>
          <cell r="BQ420">
            <v>4655793</v>
          </cell>
          <cell r="BR420">
            <v>17330174</v>
          </cell>
          <cell r="BS420">
            <v>44214</v>
          </cell>
          <cell r="BT420">
            <v>553</v>
          </cell>
          <cell r="BU420" t="str">
            <v>423</v>
          </cell>
          <cell r="BV420">
            <v>44379</v>
          </cell>
          <cell r="BW420">
            <v>583</v>
          </cell>
          <cell r="BX420" t="str">
            <v>423</v>
          </cell>
          <cell r="BY420">
            <v>0</v>
          </cell>
          <cell r="BZ420">
            <v>0</v>
          </cell>
          <cell r="CA420">
            <v>0</v>
          </cell>
          <cell r="CB420">
            <v>8299</v>
          </cell>
          <cell r="CC420" t="str">
            <v>M6</v>
          </cell>
        </row>
        <row r="421">
          <cell r="B421" t="str">
            <v>12369 DE 2021</v>
          </cell>
          <cell r="C421">
            <v>17328578</v>
          </cell>
          <cell r="D421" t="str">
            <v>JUAN ALEJANDRO VARGAS RIVEROS</v>
          </cell>
          <cell r="E421" t="str">
            <v>Contrato de Prestación de Servicios</v>
          </cell>
          <cell r="F421" t="str">
            <v>EL CONTRATISTA SE COMPROMETE CON LA UNIVERSIDAD A PRESTAR LOS SERVICIOS EN FORMA EFICIENTE Y EFICAZ APOYANDO EL FORTALECIMIENTO DE LOS DIFERENTES PROCESOS DE SERVICIOS GENERALES DE LA UNIVERSIDAD DE LOS LLANOS.</v>
          </cell>
          <cell r="G421">
            <v>44214</v>
          </cell>
          <cell r="H421">
            <v>8232538</v>
          </cell>
          <cell r="I421" t="str">
            <v>Cinco (05) meses y diecisiete (17) días calendario</v>
          </cell>
          <cell r="J421">
            <v>44214</v>
          </cell>
          <cell r="K421">
            <v>44381</v>
          </cell>
          <cell r="L421" t="str">
            <v>NO APLICA</v>
          </cell>
          <cell r="M421">
            <v>9</v>
          </cell>
          <cell r="N421">
            <v>2119755</v>
          </cell>
          <cell r="O421">
            <v>44214</v>
          </cell>
          <cell r="P421">
            <v>44255</v>
          </cell>
          <cell r="Q421">
            <v>1478899</v>
          </cell>
          <cell r="R421">
            <v>44256</v>
          </cell>
          <cell r="S421">
            <v>44286</v>
          </cell>
          <cell r="T421">
            <v>1478899</v>
          </cell>
          <cell r="U421">
            <v>44287</v>
          </cell>
          <cell r="V421">
            <v>44316</v>
          </cell>
          <cell r="W421">
            <v>1478899</v>
          </cell>
          <cell r="X421">
            <v>44317</v>
          </cell>
          <cell r="Y421">
            <v>44347</v>
          </cell>
          <cell r="Z421">
            <v>1478899</v>
          </cell>
          <cell r="AA421">
            <v>44348</v>
          </cell>
          <cell r="AB421">
            <v>44377</v>
          </cell>
          <cell r="AC421">
            <v>197187</v>
          </cell>
          <cell r="AD421">
            <v>44378</v>
          </cell>
          <cell r="AE421">
            <v>44381</v>
          </cell>
          <cell r="AF421">
            <v>1281712</v>
          </cell>
          <cell r="AG421">
            <v>44382</v>
          </cell>
          <cell r="AH421">
            <v>44408</v>
          </cell>
          <cell r="AI421">
            <v>1478899</v>
          </cell>
          <cell r="AJ421">
            <v>44409</v>
          </cell>
          <cell r="AK421">
            <v>44439</v>
          </cell>
          <cell r="AL421">
            <v>936637</v>
          </cell>
          <cell r="AM421">
            <v>44440</v>
          </cell>
          <cell r="AN421">
            <v>44458</v>
          </cell>
          <cell r="AO421">
            <v>0</v>
          </cell>
          <cell r="AP421">
            <v>0</v>
          </cell>
          <cell r="AQ421">
            <v>0</v>
          </cell>
          <cell r="AR421">
            <v>0</v>
          </cell>
          <cell r="AS421">
            <v>0</v>
          </cell>
          <cell r="AT421">
            <v>0</v>
          </cell>
          <cell r="AU421">
            <v>0</v>
          </cell>
          <cell r="AV421">
            <v>0</v>
          </cell>
          <cell r="AW421" t="str">
            <v>Vicerrectoría de Recursos Universitarios</v>
          </cell>
          <cell r="AX421" t="str">
            <v>JAIME OSCAR GUTIÉRREZ TAMAYO</v>
          </cell>
          <cell r="AY421" t="str">
            <v>Profesional Especializado</v>
          </cell>
          <cell r="AZ421">
            <v>68</v>
          </cell>
          <cell r="BA421">
            <v>44211</v>
          </cell>
          <cell r="BB421">
            <v>101229716</v>
          </cell>
          <cell r="BC421">
            <v>261</v>
          </cell>
          <cell r="BD421">
            <v>44214</v>
          </cell>
          <cell r="BE421">
            <v>8232538</v>
          </cell>
          <cell r="BF421" t="str">
            <v xml:space="preserve">NOTIFICADO </v>
          </cell>
          <cell r="BG421">
            <v>44382</v>
          </cell>
          <cell r="BH421">
            <v>44458</v>
          </cell>
          <cell r="BI421" t="str">
            <v>Dos (02) meses y quince (15) días calendario</v>
          </cell>
          <cell r="BJ421">
            <v>3697248</v>
          </cell>
          <cell r="BK421" t="str">
            <v>DE ACUERDO A LA SOLICITUD REALIZADA POR EL SUPERVISOR DEL CONTRATO, SE GENERA LA PRORROGA Y ADICIÓN DEL MISMO; TENIENDO EN CUENTA LAS RAZONES DESCRITAS EN DICHA SOLICITUD.</v>
          </cell>
          <cell r="BL421">
            <v>1044</v>
          </cell>
          <cell r="BM421">
            <v>44379.393530092595</v>
          </cell>
          <cell r="BN421">
            <v>800949374</v>
          </cell>
          <cell r="BO421">
            <v>2925</v>
          </cell>
          <cell r="BP421">
            <v>44379</v>
          </cell>
          <cell r="BQ421">
            <v>3697248</v>
          </cell>
          <cell r="BR421">
            <v>17328578</v>
          </cell>
          <cell r="BS421">
            <v>44214</v>
          </cell>
          <cell r="BT421">
            <v>553</v>
          </cell>
          <cell r="BU421" t="str">
            <v>423</v>
          </cell>
          <cell r="BV421">
            <v>44379</v>
          </cell>
          <cell r="BW421">
            <v>583</v>
          </cell>
          <cell r="BX421" t="str">
            <v>423</v>
          </cell>
          <cell r="BY421">
            <v>0</v>
          </cell>
          <cell r="BZ421">
            <v>0</v>
          </cell>
          <cell r="CA421">
            <v>0</v>
          </cell>
          <cell r="CB421">
            <v>6920</v>
          </cell>
          <cell r="CC421" t="str">
            <v>M5</v>
          </cell>
        </row>
        <row r="422">
          <cell r="B422" t="str">
            <v>12370 DE 2021</v>
          </cell>
          <cell r="C422">
            <v>86060899</v>
          </cell>
          <cell r="D422" t="str">
            <v xml:space="preserve">PEDRO ANTONIO MUÑOZ RAMOS </v>
          </cell>
          <cell r="E422" t="str">
            <v xml:space="preserve">Contrato de Prestación de Servicios </v>
          </cell>
          <cell r="F422" t="str">
            <v>EL CONTRATISTA SE COMPROMETE CON LA UNIVERSIDAD A PRESTAR LOS SERVICIOS EN FORMA EFICIENTE Y EFICAZ APOYANDO EL FORTALECIMIENTO DE LOS DIFERENTES PROCESOS DE SERVICIOS GENERALES DE LA UNIVERSIDAD DE LOS LLANOS.</v>
          </cell>
          <cell r="G422">
            <v>44214</v>
          </cell>
          <cell r="H422">
            <v>8232538</v>
          </cell>
          <cell r="I422" t="str">
            <v>Cinco (05) meses y diecisiete (17) días calendario</v>
          </cell>
          <cell r="J422">
            <v>44214</v>
          </cell>
          <cell r="K422">
            <v>44381</v>
          </cell>
          <cell r="L422" t="str">
            <v>NO APLICA</v>
          </cell>
          <cell r="M422">
            <v>9</v>
          </cell>
          <cell r="N422">
            <v>2119755</v>
          </cell>
          <cell r="O422">
            <v>44214</v>
          </cell>
          <cell r="P422">
            <v>44255</v>
          </cell>
          <cell r="Q422">
            <v>1478899</v>
          </cell>
          <cell r="R422">
            <v>44256</v>
          </cell>
          <cell r="S422">
            <v>44286</v>
          </cell>
          <cell r="T422">
            <v>1478899</v>
          </cell>
          <cell r="U422">
            <v>44287</v>
          </cell>
          <cell r="V422">
            <v>44316</v>
          </cell>
          <cell r="W422">
            <v>1478899</v>
          </cell>
          <cell r="X422">
            <v>44317</v>
          </cell>
          <cell r="Y422">
            <v>44347</v>
          </cell>
          <cell r="Z422">
            <v>1478899</v>
          </cell>
          <cell r="AA422">
            <v>44348</v>
          </cell>
          <cell r="AB422">
            <v>44377</v>
          </cell>
          <cell r="AC422">
            <v>197187</v>
          </cell>
          <cell r="AD422">
            <v>44378</v>
          </cell>
          <cell r="AE422">
            <v>44381</v>
          </cell>
          <cell r="AF422">
            <v>1281712</v>
          </cell>
          <cell r="AG422">
            <v>44382</v>
          </cell>
          <cell r="AH422">
            <v>44408</v>
          </cell>
          <cell r="AI422">
            <v>1478899</v>
          </cell>
          <cell r="AJ422">
            <v>44409</v>
          </cell>
          <cell r="AK422">
            <v>44439</v>
          </cell>
          <cell r="AL422">
            <v>936637</v>
          </cell>
          <cell r="AM422">
            <v>44440</v>
          </cell>
          <cell r="AN422">
            <v>44458</v>
          </cell>
          <cell r="AO422">
            <v>0</v>
          </cell>
          <cell r="AP422">
            <v>0</v>
          </cell>
          <cell r="AQ422">
            <v>0</v>
          </cell>
          <cell r="AR422">
            <v>0</v>
          </cell>
          <cell r="AS422">
            <v>0</v>
          </cell>
          <cell r="AT422">
            <v>0</v>
          </cell>
          <cell r="AU422">
            <v>0</v>
          </cell>
          <cell r="AV422">
            <v>0</v>
          </cell>
          <cell r="AW422" t="str">
            <v>Vicerrectoría de Recursos Universitarios</v>
          </cell>
          <cell r="AX422" t="str">
            <v>JAIME OSCAR GUTIÉRREZ TAMAYO</v>
          </cell>
          <cell r="AY422" t="str">
            <v>Profesional Especializado</v>
          </cell>
          <cell r="AZ422">
            <v>68</v>
          </cell>
          <cell r="BA422">
            <v>44211</v>
          </cell>
          <cell r="BB422">
            <v>101229716</v>
          </cell>
          <cell r="BC422">
            <v>264</v>
          </cell>
          <cell r="BD422">
            <v>44214</v>
          </cell>
          <cell r="BE422">
            <v>8232538</v>
          </cell>
          <cell r="BF422" t="str">
            <v xml:space="preserve">NOTIFICADO </v>
          </cell>
          <cell r="BG422">
            <v>44382</v>
          </cell>
          <cell r="BH422">
            <v>44458</v>
          </cell>
          <cell r="BI422" t="str">
            <v>Dos (02) meses y quince (15) días calendario</v>
          </cell>
          <cell r="BJ422">
            <v>3697248</v>
          </cell>
          <cell r="BK422" t="str">
            <v>DE ACUERDO A LA SOLICITUD REALIZADA POR EL SUPERVISOR DEL CONTRATO, SE GENERA LA PRORROGA Y ADICIÓN DEL MISMO; TENIENDO EN CUENTA LAS RAZONES DESCRITAS EN DICHA SOLICITUD.</v>
          </cell>
          <cell r="BL422">
            <v>1044</v>
          </cell>
          <cell r="BM422">
            <v>44379.393530092595</v>
          </cell>
          <cell r="BN422">
            <v>800949374</v>
          </cell>
          <cell r="BO422">
            <v>2918</v>
          </cell>
          <cell r="BP422">
            <v>44379</v>
          </cell>
          <cell r="BQ422">
            <v>3697248</v>
          </cell>
          <cell r="BR422">
            <v>86060899</v>
          </cell>
          <cell r="BS422">
            <v>44214</v>
          </cell>
          <cell r="BT422">
            <v>553</v>
          </cell>
          <cell r="BU422" t="str">
            <v>423</v>
          </cell>
          <cell r="BV422">
            <v>44379</v>
          </cell>
          <cell r="BW422">
            <v>583</v>
          </cell>
          <cell r="BX422" t="str">
            <v>423</v>
          </cell>
          <cell r="BY422">
            <v>0</v>
          </cell>
          <cell r="BZ422">
            <v>0</v>
          </cell>
          <cell r="CA422">
            <v>0</v>
          </cell>
          <cell r="CB422">
            <v>8299</v>
          </cell>
          <cell r="CC422" t="str">
            <v>M6</v>
          </cell>
        </row>
        <row r="423">
          <cell r="B423" t="str">
            <v>12372 DE 2021</v>
          </cell>
          <cell r="C423">
            <v>86059450</v>
          </cell>
          <cell r="D423" t="str">
            <v>LUIS FERNANDO GARCIA PINEDA</v>
          </cell>
          <cell r="E423" t="str">
            <v>Contrato de Prestación de Servicios Profesionales</v>
          </cell>
          <cell r="F423" t="str">
            <v>EL CONTRATISTA SE COMPROMETE CON LA UNIVERSIDAD DE LOS LLANOS A PRESTAR LOS SERVICIOS COMO PROFESIONAL EN FORMA EFICIENTE Y EFICAZ APOYANDO EL FORTALECIMIENTO DE LOS DIFERENTES PROCESOS DE LA SECRETARIA TÉCNICA DE EVALUACIÓN Y PROMOCIÓN DOCENTE.</v>
          </cell>
          <cell r="G423">
            <v>44214</v>
          </cell>
          <cell r="H423">
            <v>12196350</v>
          </cell>
          <cell r="I423" t="str">
            <v>Cinco (05) meses y diecisiete (17) días calendario</v>
          </cell>
          <cell r="J423">
            <v>44214</v>
          </cell>
          <cell r="K423">
            <v>44381</v>
          </cell>
          <cell r="L423" t="str">
            <v>NO APLICA</v>
          </cell>
          <cell r="M423">
            <v>9</v>
          </cell>
          <cell r="N423">
            <v>3140377</v>
          </cell>
          <cell r="O423">
            <v>44214</v>
          </cell>
          <cell r="P423">
            <v>44255</v>
          </cell>
          <cell r="Q423">
            <v>2190961</v>
          </cell>
          <cell r="R423">
            <v>44256</v>
          </cell>
          <cell r="S423">
            <v>44286</v>
          </cell>
          <cell r="T423">
            <v>2190961</v>
          </cell>
          <cell r="U423">
            <v>44287</v>
          </cell>
          <cell r="V423">
            <v>44316</v>
          </cell>
          <cell r="W423">
            <v>2190961</v>
          </cell>
          <cell r="X423">
            <v>44317</v>
          </cell>
          <cell r="Y423">
            <v>44347</v>
          </cell>
          <cell r="Z423">
            <v>2190961</v>
          </cell>
          <cell r="AA423">
            <v>44348</v>
          </cell>
          <cell r="AB423">
            <v>44377</v>
          </cell>
          <cell r="AC423">
            <v>292129</v>
          </cell>
          <cell r="AD423">
            <v>44378</v>
          </cell>
          <cell r="AE423">
            <v>44381</v>
          </cell>
          <cell r="AF423">
            <v>1898833</v>
          </cell>
          <cell r="AG423">
            <v>44382</v>
          </cell>
          <cell r="AH423">
            <v>44408</v>
          </cell>
          <cell r="AI423">
            <v>2190961</v>
          </cell>
          <cell r="AJ423">
            <v>44409</v>
          </cell>
          <cell r="AK423">
            <v>44439</v>
          </cell>
          <cell r="AL423">
            <v>1387609</v>
          </cell>
          <cell r="AM423">
            <v>44440</v>
          </cell>
          <cell r="AN423">
            <v>44458</v>
          </cell>
          <cell r="AO423">
            <v>0</v>
          </cell>
          <cell r="AP423">
            <v>0</v>
          </cell>
          <cell r="AQ423">
            <v>0</v>
          </cell>
          <cell r="AR423">
            <v>0</v>
          </cell>
          <cell r="AS423">
            <v>0</v>
          </cell>
          <cell r="AT423">
            <v>0</v>
          </cell>
          <cell r="AU423">
            <v>0</v>
          </cell>
          <cell r="AV423">
            <v>0</v>
          </cell>
          <cell r="AW423" t="str">
            <v>Vicerrectoría Académica</v>
          </cell>
          <cell r="AX423" t="str">
            <v>MIGUEL ANTONIO PARDO LÓPEZ</v>
          </cell>
          <cell r="AY423" t="str">
            <v xml:space="preserve">Docente de planta de la Universidad de los Llanos </v>
          </cell>
          <cell r="AZ423">
            <v>67</v>
          </cell>
          <cell r="BA423">
            <v>44211</v>
          </cell>
          <cell r="BB423">
            <v>557394061</v>
          </cell>
          <cell r="BC423">
            <v>268</v>
          </cell>
          <cell r="BD423">
            <v>44214</v>
          </cell>
          <cell r="BE423">
            <v>12196350</v>
          </cell>
          <cell r="BF423" t="str">
            <v xml:space="preserve">NOTIFICADO </v>
          </cell>
          <cell r="BG423">
            <v>44382</v>
          </cell>
          <cell r="BH423">
            <v>44458</v>
          </cell>
          <cell r="BI423" t="str">
            <v>Dos (02) meses y quince (15) días calendario</v>
          </cell>
          <cell r="BJ423">
            <v>5477403</v>
          </cell>
          <cell r="BK423" t="str">
            <v>DE ACUERDO A LA SOLICITUD REALIZADA POR EL SUPERVISOR DEL CONTRATO, SE GENERA LA PRORROGA Y ADICIÓN DEL MISMO; TENIENDO EN CUENTA LAS RAZONES DESCRITAS EN DICHA SOLICITUD.</v>
          </cell>
          <cell r="BL423">
            <v>1044</v>
          </cell>
          <cell r="BM423">
            <v>44379.393530092595</v>
          </cell>
          <cell r="BN423">
            <v>800949374</v>
          </cell>
          <cell r="BO423">
            <v>2868</v>
          </cell>
          <cell r="BP423">
            <v>44379</v>
          </cell>
          <cell r="BQ423">
            <v>5477403</v>
          </cell>
          <cell r="BR423">
            <v>86059450</v>
          </cell>
          <cell r="BS423">
            <v>44214</v>
          </cell>
          <cell r="BT423">
            <v>583</v>
          </cell>
          <cell r="BU423" t="str">
            <v>608</v>
          </cell>
          <cell r="BV423">
            <v>44379</v>
          </cell>
          <cell r="BW423">
            <v>583</v>
          </cell>
          <cell r="BX423" t="str">
            <v>608</v>
          </cell>
          <cell r="BY423">
            <v>0</v>
          </cell>
          <cell r="BZ423">
            <v>0</v>
          </cell>
          <cell r="CA423">
            <v>0</v>
          </cell>
          <cell r="CB423">
            <v>7490</v>
          </cell>
          <cell r="CC423" t="str">
            <v>M6</v>
          </cell>
        </row>
        <row r="424">
          <cell r="B424" t="str">
            <v>12373 DE 2021</v>
          </cell>
          <cell r="C424">
            <v>1121868595</v>
          </cell>
          <cell r="D424" t="str">
            <v>KAREN VIVIANA CHIMBACO CANO</v>
          </cell>
          <cell r="E424" t="str">
            <v>Contrato de Prestación de Servicios</v>
          </cell>
          <cell r="F424" t="str">
            <v>EL CONTRATISTA SE COMPROMETE CON LA UNIVERSIDAD DE LOS LLANOS A PRESTAR LOS SERVICIOS COMO TÉCNICO EN FORMA EFICIENTE Y EFICAZ APOYANDO EL FORTALECIMIENTO DE LOS DIFERENTES PROCESOS DE LA SECRETARIA TÉCNICA DE EVALUACIÓN Y PROMOCIÓN DOCENTE</v>
          </cell>
          <cell r="G424">
            <v>44214</v>
          </cell>
          <cell r="H424">
            <v>11586532</v>
          </cell>
          <cell r="I424" t="str">
            <v>Cinco (05) meses y diecisiete (17) días calendario</v>
          </cell>
          <cell r="J424">
            <v>44214</v>
          </cell>
          <cell r="K424">
            <v>44381</v>
          </cell>
          <cell r="L424" t="str">
            <v>NO APLICA</v>
          </cell>
          <cell r="M424">
            <v>9</v>
          </cell>
          <cell r="N424">
            <v>2983359</v>
          </cell>
          <cell r="O424">
            <v>44214</v>
          </cell>
          <cell r="P424">
            <v>44255</v>
          </cell>
          <cell r="Q424">
            <v>2081413</v>
          </cell>
          <cell r="R424">
            <v>44256</v>
          </cell>
          <cell r="S424">
            <v>44286</v>
          </cell>
          <cell r="T424">
            <v>2081413</v>
          </cell>
          <cell r="U424">
            <v>44287</v>
          </cell>
          <cell r="V424">
            <v>44316</v>
          </cell>
          <cell r="W424">
            <v>2081413</v>
          </cell>
          <cell r="X424">
            <v>44317</v>
          </cell>
          <cell r="Y424">
            <v>44347</v>
          </cell>
          <cell r="Z424">
            <v>2081413</v>
          </cell>
          <cell r="AA424">
            <v>44348</v>
          </cell>
          <cell r="AB424">
            <v>44377</v>
          </cell>
          <cell r="AC424">
            <v>277521</v>
          </cell>
          <cell r="AD424">
            <v>44378</v>
          </cell>
          <cell r="AE424">
            <v>44381</v>
          </cell>
          <cell r="AF424">
            <v>1803891</v>
          </cell>
          <cell r="AG424">
            <v>44382</v>
          </cell>
          <cell r="AH424">
            <v>44408</v>
          </cell>
          <cell r="AI424">
            <v>2081413</v>
          </cell>
          <cell r="AJ424">
            <v>44409</v>
          </cell>
          <cell r="AK424">
            <v>44439</v>
          </cell>
          <cell r="AL424">
            <v>1318227</v>
          </cell>
          <cell r="AM424">
            <v>44440</v>
          </cell>
          <cell r="AN424">
            <v>44458</v>
          </cell>
          <cell r="AO424">
            <v>0</v>
          </cell>
          <cell r="AP424">
            <v>0</v>
          </cell>
          <cell r="AQ424">
            <v>0</v>
          </cell>
          <cell r="AR424">
            <v>0</v>
          </cell>
          <cell r="AS424">
            <v>0</v>
          </cell>
          <cell r="AT424">
            <v>0</v>
          </cell>
          <cell r="AU424">
            <v>0</v>
          </cell>
          <cell r="AV424">
            <v>0</v>
          </cell>
          <cell r="AW424" t="str">
            <v>Vicerrectoría Académica</v>
          </cell>
          <cell r="AX424" t="str">
            <v>MIGUEL ANTONIO PARDO LÓPEZ</v>
          </cell>
          <cell r="AY424" t="str">
            <v xml:space="preserve">Docente de planta de la Universidad de los Llanos </v>
          </cell>
          <cell r="AZ424">
            <v>67</v>
          </cell>
          <cell r="BA424">
            <v>44211</v>
          </cell>
          <cell r="BB424">
            <v>557394061</v>
          </cell>
          <cell r="BC424">
            <v>269</v>
          </cell>
          <cell r="BD424">
            <v>44214</v>
          </cell>
          <cell r="BE424">
            <v>11586532</v>
          </cell>
          <cell r="BF424" t="str">
            <v xml:space="preserve">NOTIFICADO </v>
          </cell>
          <cell r="BG424">
            <v>44382</v>
          </cell>
          <cell r="BH424">
            <v>44458</v>
          </cell>
          <cell r="BI424" t="str">
            <v>Dos (02) meses y quince (15) días calendario</v>
          </cell>
          <cell r="BJ424">
            <v>5203531</v>
          </cell>
          <cell r="BK424" t="str">
            <v>DE ACUERDO A LA SOLICITUD REALIZADA POR EL SUPERVISOR DEL CONTRATO, SE GENERA LA PRORROGA Y ADICIÓN DEL MISMO; TENIENDO EN CUENTA LAS RAZONES DESCRITAS EN DICHA SOLICITUD.</v>
          </cell>
          <cell r="BL424">
            <v>1044</v>
          </cell>
          <cell r="BM424">
            <v>44379.393530092595</v>
          </cell>
          <cell r="BN424">
            <v>800949374</v>
          </cell>
          <cell r="BO424">
            <v>2869</v>
          </cell>
          <cell r="BP424">
            <v>44379</v>
          </cell>
          <cell r="BQ424">
            <v>5203531</v>
          </cell>
          <cell r="BR424">
            <v>1121868595</v>
          </cell>
          <cell r="BS424">
            <v>44214</v>
          </cell>
          <cell r="BT424">
            <v>583</v>
          </cell>
          <cell r="BU424" t="str">
            <v>608</v>
          </cell>
          <cell r="BV424">
            <v>44379</v>
          </cell>
          <cell r="BW424">
            <v>583</v>
          </cell>
          <cell r="BX424" t="str">
            <v>608</v>
          </cell>
          <cell r="BY424">
            <v>0</v>
          </cell>
          <cell r="BZ424">
            <v>0</v>
          </cell>
          <cell r="CA424">
            <v>0</v>
          </cell>
          <cell r="CB424">
            <v>6201</v>
          </cell>
          <cell r="CC424" t="str">
            <v>M6</v>
          </cell>
        </row>
        <row r="425">
          <cell r="B425" t="str">
            <v>12374 DE 2021</v>
          </cell>
          <cell r="C425">
            <v>40443276</v>
          </cell>
          <cell r="D425" t="str">
            <v>CAROL JINET PUENTES BAQUERO</v>
          </cell>
          <cell r="E425" t="str">
            <v>Contrato de Prestación de Servicios Profesionales</v>
          </cell>
          <cell r="F425" t="str">
            <v>EL CONTRATISTA SE COMPROMETE CON LA UNIVERSIDAD DE LOS LLANOS A PRESTAR LOS SERVICIOS COMO PROFESIONAL EN FORMA EFICIENTE Y EFICAZ APOYANDO EL FORTALECIMIENTO DE LOS DIFERENTES PROCESOS ADMINISTRATIVOS EN LA OFICINA DE ASUNTOS DOCENTES.</v>
          </cell>
          <cell r="G425">
            <v>44214</v>
          </cell>
          <cell r="H425">
            <v>14635618</v>
          </cell>
          <cell r="I425" t="str">
            <v>Cinco (05) meses y diecisiete (17) días calendario</v>
          </cell>
          <cell r="J425">
            <v>44214</v>
          </cell>
          <cell r="K425">
            <v>44381</v>
          </cell>
          <cell r="L425" t="str">
            <v>NO APLICA</v>
          </cell>
          <cell r="M425">
            <v>9</v>
          </cell>
          <cell r="N425">
            <v>3768453</v>
          </cell>
          <cell r="O425">
            <v>44214</v>
          </cell>
          <cell r="P425">
            <v>44255</v>
          </cell>
          <cell r="Q425">
            <v>2629153</v>
          </cell>
          <cell r="R425">
            <v>44256</v>
          </cell>
          <cell r="S425">
            <v>44286</v>
          </cell>
          <cell r="T425">
            <v>2629153</v>
          </cell>
          <cell r="U425">
            <v>44287</v>
          </cell>
          <cell r="V425">
            <v>44316</v>
          </cell>
          <cell r="W425">
            <v>2629153</v>
          </cell>
          <cell r="X425">
            <v>44317</v>
          </cell>
          <cell r="Y425">
            <v>44347</v>
          </cell>
          <cell r="Z425">
            <v>2629153</v>
          </cell>
          <cell r="AA425">
            <v>44348</v>
          </cell>
          <cell r="AB425">
            <v>44377</v>
          </cell>
          <cell r="AC425">
            <v>350553</v>
          </cell>
          <cell r="AD425">
            <v>44378</v>
          </cell>
          <cell r="AE425">
            <v>44381</v>
          </cell>
          <cell r="AF425">
            <v>2278599</v>
          </cell>
          <cell r="AG425">
            <v>44382</v>
          </cell>
          <cell r="AH425">
            <v>44408</v>
          </cell>
          <cell r="AI425">
            <v>2629153</v>
          </cell>
          <cell r="AJ425">
            <v>44409</v>
          </cell>
          <cell r="AK425">
            <v>44439</v>
          </cell>
          <cell r="AL425">
            <v>1665131</v>
          </cell>
          <cell r="AM425">
            <v>44440</v>
          </cell>
          <cell r="AN425">
            <v>44458</v>
          </cell>
          <cell r="AO425">
            <v>0</v>
          </cell>
          <cell r="AP425">
            <v>0</v>
          </cell>
          <cell r="AQ425">
            <v>0</v>
          </cell>
          <cell r="AR425">
            <v>0</v>
          </cell>
          <cell r="AS425">
            <v>0</v>
          </cell>
          <cell r="AT425">
            <v>0</v>
          </cell>
          <cell r="AU425">
            <v>0</v>
          </cell>
          <cell r="AV425">
            <v>0</v>
          </cell>
          <cell r="AW425" t="str">
            <v>Oficina de Asuntos Docentes</v>
          </cell>
          <cell r="AX425" t="str">
            <v>MIGUEL ANTONIO PARDO LÓPEZ</v>
          </cell>
          <cell r="AY425" t="str">
            <v>Jefe de Oficina</v>
          </cell>
          <cell r="AZ425">
            <v>67</v>
          </cell>
          <cell r="BA425">
            <v>44211</v>
          </cell>
          <cell r="BB425">
            <v>557394061</v>
          </cell>
          <cell r="BC425">
            <v>270</v>
          </cell>
          <cell r="BD425">
            <v>44214</v>
          </cell>
          <cell r="BE425">
            <v>14635618</v>
          </cell>
          <cell r="BF425" t="str">
            <v xml:space="preserve">NOTIFICADO </v>
          </cell>
          <cell r="BG425">
            <v>44382</v>
          </cell>
          <cell r="BH425">
            <v>44458</v>
          </cell>
          <cell r="BI425" t="str">
            <v>Dos (02) meses y quince (15) días calendario</v>
          </cell>
          <cell r="BJ425">
            <v>6572883</v>
          </cell>
          <cell r="BK425" t="str">
            <v>DE ACUERDO A LA SOLICITUD REALIZADA POR EL SUPERVISOR DEL CONTRATO, SE GENERA LA PRORROGA Y ADICIÓN DEL MISMO; TENIENDO EN CUENTA LAS RAZONES DESCRITAS EN DICHA SOLICITUD.</v>
          </cell>
          <cell r="BL425">
            <v>1044</v>
          </cell>
          <cell r="BM425">
            <v>44379.393530092595</v>
          </cell>
          <cell r="BN425">
            <v>800949374</v>
          </cell>
          <cell r="BO425">
            <v>2843</v>
          </cell>
          <cell r="BP425">
            <v>44379</v>
          </cell>
          <cell r="BQ425">
            <v>6572883</v>
          </cell>
          <cell r="BR425">
            <v>40443276</v>
          </cell>
          <cell r="BS425">
            <v>44214</v>
          </cell>
          <cell r="BT425">
            <v>583</v>
          </cell>
          <cell r="BU425" t="str">
            <v>608</v>
          </cell>
          <cell r="BV425">
            <v>44379</v>
          </cell>
          <cell r="BW425">
            <v>583</v>
          </cell>
          <cell r="BX425" t="str">
            <v>608</v>
          </cell>
          <cell r="BY425">
            <v>0</v>
          </cell>
          <cell r="BZ425">
            <v>0</v>
          </cell>
          <cell r="CA425">
            <v>0</v>
          </cell>
          <cell r="CB425">
            <v>8299</v>
          </cell>
          <cell r="CC425" t="str">
            <v>M6</v>
          </cell>
        </row>
        <row r="426">
          <cell r="B426" t="str">
            <v>12375 DE 2021</v>
          </cell>
          <cell r="C426">
            <v>1116549299</v>
          </cell>
          <cell r="D426" t="str">
            <v xml:space="preserve">FREDDY MOLINA PEREZ </v>
          </cell>
          <cell r="E426" t="str">
            <v>Contrato de Prestación de Servicios Profesionales</v>
          </cell>
          <cell r="F426" t="str">
            <v>EL CONTRATISTA SE COMPROMETE CON LA UNIVERSIDAD DE LOS LLANOS A PRESTAR LOS SERVICIOS COMO PROFESIONAL EN FORMA EFICIENTE Y EFICAZ APOYANDO EL FORTALECIMIENTO DE LOS DIFERENTES PROCESOS ADMINISTRATIVOS EN LA OFICINA DE ASUNTOS DOCENTES.</v>
          </cell>
          <cell r="G426">
            <v>44214</v>
          </cell>
          <cell r="H426">
            <v>12196350</v>
          </cell>
          <cell r="I426" t="str">
            <v>Cinco (05) meses y diecisiete (17) días calendario</v>
          </cell>
          <cell r="J426">
            <v>44214</v>
          </cell>
          <cell r="K426">
            <v>44381</v>
          </cell>
          <cell r="L426" t="str">
            <v>NO APLICA</v>
          </cell>
          <cell r="M426">
            <v>9</v>
          </cell>
          <cell r="N426">
            <v>3140377</v>
          </cell>
          <cell r="O426">
            <v>44214</v>
          </cell>
          <cell r="P426">
            <v>44255</v>
          </cell>
          <cell r="Q426">
            <v>2190961</v>
          </cell>
          <cell r="R426">
            <v>44256</v>
          </cell>
          <cell r="S426">
            <v>44286</v>
          </cell>
          <cell r="T426">
            <v>2190961</v>
          </cell>
          <cell r="U426">
            <v>44287</v>
          </cell>
          <cell r="V426">
            <v>44316</v>
          </cell>
          <cell r="W426">
            <v>2190961</v>
          </cell>
          <cell r="X426">
            <v>44317</v>
          </cell>
          <cell r="Y426">
            <v>44347</v>
          </cell>
          <cell r="Z426">
            <v>2190961</v>
          </cell>
          <cell r="AA426">
            <v>44348</v>
          </cell>
          <cell r="AB426">
            <v>44377</v>
          </cell>
          <cell r="AC426">
            <v>292129</v>
          </cell>
          <cell r="AD426">
            <v>44378</v>
          </cell>
          <cell r="AE426">
            <v>44381</v>
          </cell>
          <cell r="AF426">
            <v>1898833</v>
          </cell>
          <cell r="AG426">
            <v>44382</v>
          </cell>
          <cell r="AH426">
            <v>44408</v>
          </cell>
          <cell r="AI426">
            <v>2190961</v>
          </cell>
          <cell r="AJ426">
            <v>44409</v>
          </cell>
          <cell r="AK426">
            <v>44439</v>
          </cell>
          <cell r="AL426">
            <v>1387609</v>
          </cell>
          <cell r="AM426">
            <v>44440</v>
          </cell>
          <cell r="AN426">
            <v>44458</v>
          </cell>
          <cell r="AO426">
            <v>0</v>
          </cell>
          <cell r="AP426">
            <v>0</v>
          </cell>
          <cell r="AQ426">
            <v>0</v>
          </cell>
          <cell r="AR426">
            <v>0</v>
          </cell>
          <cell r="AS426">
            <v>0</v>
          </cell>
          <cell r="AT426">
            <v>0</v>
          </cell>
          <cell r="AU426">
            <v>0</v>
          </cell>
          <cell r="AV426">
            <v>0</v>
          </cell>
          <cell r="AW426" t="str">
            <v>Oficina de Asuntos Docentes</v>
          </cell>
          <cell r="AX426" t="str">
            <v>MIGUEL ANTONIO PARDO LÓPEZ</v>
          </cell>
          <cell r="AY426" t="str">
            <v>Jefe de Oficina</v>
          </cell>
          <cell r="AZ426">
            <v>67</v>
          </cell>
          <cell r="BA426">
            <v>44211</v>
          </cell>
          <cell r="BB426">
            <v>557394061</v>
          </cell>
          <cell r="BC426">
            <v>271</v>
          </cell>
          <cell r="BD426">
            <v>44214</v>
          </cell>
          <cell r="BE426">
            <v>12196350</v>
          </cell>
          <cell r="BF426" t="str">
            <v xml:space="preserve">NOTIFICADO </v>
          </cell>
          <cell r="BG426">
            <v>44382</v>
          </cell>
          <cell r="BH426">
            <v>44458</v>
          </cell>
          <cell r="BI426" t="str">
            <v>Dos (02) meses y quince (15) días calendario</v>
          </cell>
          <cell r="BJ426">
            <v>5477403</v>
          </cell>
          <cell r="BK426" t="str">
            <v>DE ACUERDO A LA SOLICITUD REALIZADA POR EL SUPERVISOR DEL CONTRATO, SE GENERA LA PRORROGA Y ADICIÓN DEL MISMO; TENIENDO EN CUENTA LAS RAZONES DESCRITAS EN DICHA SOLICITUD.</v>
          </cell>
          <cell r="BL426">
            <v>1044</v>
          </cell>
          <cell r="BM426">
            <v>44379.393530092595</v>
          </cell>
          <cell r="BN426">
            <v>800949374</v>
          </cell>
          <cell r="BO426">
            <v>2841</v>
          </cell>
          <cell r="BP426">
            <v>44379</v>
          </cell>
          <cell r="BQ426">
            <v>5477403</v>
          </cell>
          <cell r="BR426">
            <v>1116549299.4000001</v>
          </cell>
          <cell r="BS426">
            <v>44214</v>
          </cell>
          <cell r="BT426">
            <v>583</v>
          </cell>
          <cell r="BU426" t="str">
            <v>608</v>
          </cell>
          <cell r="BV426">
            <v>44379</v>
          </cell>
          <cell r="BW426">
            <v>583</v>
          </cell>
          <cell r="BX426" t="str">
            <v>608</v>
          </cell>
          <cell r="BY426">
            <v>0</v>
          </cell>
          <cell r="BZ426">
            <v>0</v>
          </cell>
          <cell r="CA426">
            <v>0</v>
          </cell>
          <cell r="CB426">
            <v>7320</v>
          </cell>
          <cell r="CC426" t="str">
            <v>M6</v>
          </cell>
        </row>
        <row r="427">
          <cell r="B427" t="str">
            <v>12376 DE 2021</v>
          </cell>
          <cell r="C427">
            <v>21181039</v>
          </cell>
          <cell r="D427" t="str">
            <v>DELFINA ACOSTA LOPEZ</v>
          </cell>
          <cell r="E427" t="str">
            <v>Contrato de Prestación de Servicios Profesionales</v>
          </cell>
          <cell r="F427" t="str">
            <v>EL CONTRATISTA SE COMPROMETE CON LA UNIVERSIDAD DE LOS LLANOS A PRESTAR LOS SERVICIOS COMO PROFESIONAL EN FORMA EFICIENTE Y EFICAZ APOYANDO EL FORTALECIMIENTO DE LOS DIFERENTES PROCESOS EN LA OFICINA DE ASUNTOS DOCENTES.</v>
          </cell>
          <cell r="G427">
            <v>44214</v>
          </cell>
          <cell r="H427">
            <v>14635618</v>
          </cell>
          <cell r="I427" t="str">
            <v>Cinco (05) meses y diecisiete (17) días calendario</v>
          </cell>
          <cell r="J427">
            <v>44214</v>
          </cell>
          <cell r="K427">
            <v>44381</v>
          </cell>
          <cell r="L427" t="str">
            <v>NO APLICA</v>
          </cell>
          <cell r="M427">
            <v>9</v>
          </cell>
          <cell r="N427">
            <v>3768453</v>
          </cell>
          <cell r="O427">
            <v>44214</v>
          </cell>
          <cell r="P427">
            <v>44255</v>
          </cell>
          <cell r="Q427">
            <v>2629153</v>
          </cell>
          <cell r="R427">
            <v>44256</v>
          </cell>
          <cell r="S427">
            <v>44286</v>
          </cell>
          <cell r="T427">
            <v>2629153</v>
          </cell>
          <cell r="U427">
            <v>44287</v>
          </cell>
          <cell r="V427">
            <v>44316</v>
          </cell>
          <cell r="W427">
            <v>2629153</v>
          </cell>
          <cell r="X427">
            <v>44317</v>
          </cell>
          <cell r="Y427">
            <v>44347</v>
          </cell>
          <cell r="Z427">
            <v>2629153</v>
          </cell>
          <cell r="AA427">
            <v>44348</v>
          </cell>
          <cell r="AB427">
            <v>44377</v>
          </cell>
          <cell r="AC427">
            <v>350553</v>
          </cell>
          <cell r="AD427">
            <v>44378</v>
          </cell>
          <cell r="AE427">
            <v>44381</v>
          </cell>
          <cell r="AF427">
            <v>2278599</v>
          </cell>
          <cell r="AG427">
            <v>44382</v>
          </cell>
          <cell r="AH427">
            <v>44408</v>
          </cell>
          <cell r="AI427">
            <v>2629153</v>
          </cell>
          <cell r="AJ427">
            <v>44409</v>
          </cell>
          <cell r="AK427">
            <v>44439</v>
          </cell>
          <cell r="AL427">
            <v>1665131</v>
          </cell>
          <cell r="AM427">
            <v>44440</v>
          </cell>
          <cell r="AN427">
            <v>44458</v>
          </cell>
          <cell r="AO427">
            <v>0</v>
          </cell>
          <cell r="AP427">
            <v>0</v>
          </cell>
          <cell r="AQ427">
            <v>0</v>
          </cell>
          <cell r="AR427">
            <v>0</v>
          </cell>
          <cell r="AS427">
            <v>0</v>
          </cell>
          <cell r="AT427">
            <v>0</v>
          </cell>
          <cell r="AU427">
            <v>0</v>
          </cell>
          <cell r="AV427">
            <v>0</v>
          </cell>
          <cell r="AW427" t="str">
            <v>Oficina de Asuntos Docentes</v>
          </cell>
          <cell r="AX427" t="str">
            <v>MIGUEL ANTONIO PARDO LÓPEZ</v>
          </cell>
          <cell r="AY427" t="str">
            <v>Jefe de Oficina</v>
          </cell>
          <cell r="AZ427">
            <v>67</v>
          </cell>
          <cell r="BA427">
            <v>44211</v>
          </cell>
          <cell r="BB427">
            <v>557394061</v>
          </cell>
          <cell r="BC427">
            <v>273</v>
          </cell>
          <cell r="BD427">
            <v>44214</v>
          </cell>
          <cell r="BE427">
            <v>14635618</v>
          </cell>
          <cell r="BF427" t="str">
            <v xml:space="preserve">NOTIFICADO </v>
          </cell>
          <cell r="BG427">
            <v>44382</v>
          </cell>
          <cell r="BH427">
            <v>44458</v>
          </cell>
          <cell r="BI427" t="str">
            <v>Dos (02) meses y quince (15) días calendario</v>
          </cell>
          <cell r="BJ427">
            <v>6572883</v>
          </cell>
          <cell r="BK427" t="str">
            <v>DE ACUERDO A LA SOLICITUD REALIZADA POR EL SUPERVISOR DEL CONTRATO, SE GENERA LA PRORROGA Y ADICIÓN DEL MISMO; TENIENDO EN CUENTA LAS RAZONES DESCRITAS EN DICHA SOLICITUD.</v>
          </cell>
          <cell r="BL427">
            <v>1044</v>
          </cell>
          <cell r="BM427">
            <v>44379.393530092595</v>
          </cell>
          <cell r="BN427">
            <v>800949374</v>
          </cell>
          <cell r="BO427">
            <v>2842</v>
          </cell>
          <cell r="BP427">
            <v>44379</v>
          </cell>
          <cell r="BQ427">
            <v>6572883</v>
          </cell>
          <cell r="BR427">
            <v>21181039</v>
          </cell>
          <cell r="BS427">
            <v>44214</v>
          </cell>
          <cell r="BT427">
            <v>583</v>
          </cell>
          <cell r="BU427" t="str">
            <v>608</v>
          </cell>
          <cell r="BV427">
            <v>44379</v>
          </cell>
          <cell r="BW427">
            <v>583</v>
          </cell>
          <cell r="BX427" t="str">
            <v>608</v>
          </cell>
          <cell r="BY427">
            <v>0</v>
          </cell>
          <cell r="BZ427">
            <v>0</v>
          </cell>
          <cell r="CA427">
            <v>0</v>
          </cell>
          <cell r="CB427">
            <v>8299</v>
          </cell>
          <cell r="CC427" t="str">
            <v>M6</v>
          </cell>
        </row>
        <row r="428">
          <cell r="B428" t="str">
            <v>12377 DE 2021</v>
          </cell>
          <cell r="C428">
            <v>1121839035</v>
          </cell>
          <cell r="D428" t="str">
            <v>CAMILO ALEJANDRO HURTADO BOTERO</v>
          </cell>
          <cell r="E428" t="str">
            <v>Contrato de Prestación de Servicios</v>
          </cell>
          <cell r="F428" t="str">
            <v>EL CONTRATISTA SE COMPROMETE CON LA UNIVERSIDAD DE LOS LLANOS A PRESTAR LOS SERVICIOS COMO TÉCNICO EN FORMA EFICIENTE Y EFICAZ APOYANDO EL FORTALECIMIENTO DE LOS DIFERENTES PROCESOS DE INFORMACIÓN Y ATENCIÓN AL CIUDADANO DE LA UNIVERSIDAD EN LA SEDE BARCELONA.</v>
          </cell>
          <cell r="G428">
            <v>44214</v>
          </cell>
          <cell r="H428">
            <v>10366898</v>
          </cell>
          <cell r="I428" t="str">
            <v>Cinco (05) meses y diecisiete (17) días calendario</v>
          </cell>
          <cell r="J428">
            <v>44214</v>
          </cell>
          <cell r="K428">
            <v>44381</v>
          </cell>
          <cell r="L428" t="str">
            <v>NO APLICA</v>
          </cell>
          <cell r="M428">
            <v>9</v>
          </cell>
          <cell r="N428">
            <v>2669321</v>
          </cell>
          <cell r="O428">
            <v>44214</v>
          </cell>
          <cell r="P428">
            <v>44255</v>
          </cell>
          <cell r="Q428">
            <v>1862317</v>
          </cell>
          <cell r="R428">
            <v>44256</v>
          </cell>
          <cell r="S428">
            <v>44286</v>
          </cell>
          <cell r="T428">
            <v>1862317</v>
          </cell>
          <cell r="U428">
            <v>44287</v>
          </cell>
          <cell r="V428">
            <v>44316</v>
          </cell>
          <cell r="W428">
            <v>1862317</v>
          </cell>
          <cell r="X428">
            <v>44317</v>
          </cell>
          <cell r="Y428">
            <v>44347</v>
          </cell>
          <cell r="Z428">
            <v>1862317</v>
          </cell>
          <cell r="AA428">
            <v>44348</v>
          </cell>
          <cell r="AB428">
            <v>44377</v>
          </cell>
          <cell r="AC428">
            <v>248309</v>
          </cell>
          <cell r="AD428">
            <v>44378</v>
          </cell>
          <cell r="AE428">
            <v>44381</v>
          </cell>
          <cell r="AF428">
            <v>1614008</v>
          </cell>
          <cell r="AG428">
            <v>44382</v>
          </cell>
          <cell r="AH428">
            <v>44408</v>
          </cell>
          <cell r="AI428">
            <v>1862317</v>
          </cell>
          <cell r="AJ428">
            <v>44409</v>
          </cell>
          <cell r="AK428">
            <v>44439</v>
          </cell>
          <cell r="AL428">
            <v>1179467</v>
          </cell>
          <cell r="AM428">
            <v>44440</v>
          </cell>
          <cell r="AN428">
            <v>44458</v>
          </cell>
          <cell r="AO428">
            <v>0</v>
          </cell>
          <cell r="AP428">
            <v>0</v>
          </cell>
          <cell r="AQ428">
            <v>0</v>
          </cell>
          <cell r="AR428">
            <v>0</v>
          </cell>
          <cell r="AS428">
            <v>0</v>
          </cell>
          <cell r="AT428">
            <v>0</v>
          </cell>
          <cell r="AU428">
            <v>0</v>
          </cell>
          <cell r="AV428">
            <v>0</v>
          </cell>
          <cell r="AW428" t="str">
            <v>Oficina de Correspondencia y Archivo</v>
          </cell>
          <cell r="AX428" t="str">
            <v>MARTHA SORAYA GONZALEZ VARGAS</v>
          </cell>
          <cell r="AY428" t="str">
            <v>Jefe de Oficina</v>
          </cell>
          <cell r="AZ428">
            <v>67</v>
          </cell>
          <cell r="BA428">
            <v>44211</v>
          </cell>
          <cell r="BB428">
            <v>557394061</v>
          </cell>
          <cell r="BC428">
            <v>274</v>
          </cell>
          <cell r="BD428">
            <v>44214</v>
          </cell>
          <cell r="BE428">
            <v>10366898</v>
          </cell>
          <cell r="BF428" t="str">
            <v xml:space="preserve">NOTIFICADO </v>
          </cell>
          <cell r="BG428">
            <v>44382</v>
          </cell>
          <cell r="BH428">
            <v>44458</v>
          </cell>
          <cell r="BI428" t="str">
            <v>Dos (02) meses y quince (15) días calendario</v>
          </cell>
          <cell r="BJ428">
            <v>4655792</v>
          </cell>
          <cell r="BK428" t="str">
            <v>DE ACUERDO A LA SOLICITUD REALIZADA POR EL SUPERVISOR DEL CONTRATO, SE GENERA LA PRORROGA Y ADICIÓN DEL MISMO; TENIENDO EN CUENTA LAS RAZONES DESCRITAS EN DICHA SOLICITUD.</v>
          </cell>
          <cell r="BL428">
            <v>1044</v>
          </cell>
          <cell r="BM428">
            <v>44379.393530092595</v>
          </cell>
          <cell r="BN428">
            <v>800949374</v>
          </cell>
          <cell r="BO428">
            <v>2840</v>
          </cell>
          <cell r="BP428">
            <v>44379</v>
          </cell>
          <cell r="BQ428">
            <v>4655792</v>
          </cell>
          <cell r="BR428">
            <v>1121839035.0999999</v>
          </cell>
          <cell r="BS428">
            <v>44214</v>
          </cell>
          <cell r="BT428">
            <v>583</v>
          </cell>
          <cell r="BU428" t="str">
            <v>320</v>
          </cell>
          <cell r="BV428">
            <v>44379</v>
          </cell>
          <cell r="BW428">
            <v>583</v>
          </cell>
          <cell r="BX428" t="str">
            <v>320</v>
          </cell>
          <cell r="BY428">
            <v>0</v>
          </cell>
          <cell r="BZ428">
            <v>0</v>
          </cell>
          <cell r="CA428">
            <v>0</v>
          </cell>
          <cell r="CB428">
            <v>7020</v>
          </cell>
          <cell r="CC428" t="str">
            <v>M5</v>
          </cell>
        </row>
        <row r="429">
          <cell r="B429" t="str">
            <v>12379 DE 2021</v>
          </cell>
          <cell r="C429">
            <v>35261731</v>
          </cell>
          <cell r="D429" t="str">
            <v>MARIA CRISTINA BONELO TRUJILLO</v>
          </cell>
          <cell r="E429" t="str">
            <v>Contrato de Prestación de Servicios</v>
          </cell>
          <cell r="F429" t="str">
            <v>EL CONTRATISTA SE COMPROMETE CON LA UNIVERSIDAD DE LOS LLANOS A PRESTAR LOS SERVICIOS COMO TÉCNICO EN FORMA EFICIENTE Y EFICAZ APOYANDO EL FORTALECIMIENTO DEL PROCESO DE GESTIÓN DOCUMENTAL EN LA OFICINA DE CORRESPONDENCIA Y ARCHIVO.</v>
          </cell>
          <cell r="G429">
            <v>44214</v>
          </cell>
          <cell r="H429">
            <v>10366898</v>
          </cell>
          <cell r="I429" t="str">
            <v>Cinco (05) meses y diecisiete (17) días calendario</v>
          </cell>
          <cell r="J429">
            <v>44214</v>
          </cell>
          <cell r="K429">
            <v>44381</v>
          </cell>
          <cell r="L429" t="str">
            <v>NO APLICA</v>
          </cell>
          <cell r="M429">
            <v>9</v>
          </cell>
          <cell r="N429">
            <v>2669321</v>
          </cell>
          <cell r="O429">
            <v>44214</v>
          </cell>
          <cell r="P429">
            <v>44255</v>
          </cell>
          <cell r="Q429">
            <v>1862317</v>
          </cell>
          <cell r="R429">
            <v>44256</v>
          </cell>
          <cell r="S429">
            <v>44286</v>
          </cell>
          <cell r="T429">
            <v>1862317</v>
          </cell>
          <cell r="U429">
            <v>44287</v>
          </cell>
          <cell r="V429">
            <v>44316</v>
          </cell>
          <cell r="W429">
            <v>1862317</v>
          </cell>
          <cell r="X429">
            <v>44317</v>
          </cell>
          <cell r="Y429">
            <v>44347</v>
          </cell>
          <cell r="Z429">
            <v>1862317</v>
          </cell>
          <cell r="AA429">
            <v>44348</v>
          </cell>
          <cell r="AB429">
            <v>44377</v>
          </cell>
          <cell r="AC429">
            <v>248309</v>
          </cell>
          <cell r="AD429">
            <v>44378</v>
          </cell>
          <cell r="AE429">
            <v>44381</v>
          </cell>
          <cell r="AF429">
            <v>1614008</v>
          </cell>
          <cell r="AG429">
            <v>44382</v>
          </cell>
          <cell r="AH429">
            <v>44408</v>
          </cell>
          <cell r="AI429">
            <v>1862317</v>
          </cell>
          <cell r="AJ429">
            <v>44409</v>
          </cell>
          <cell r="AK429">
            <v>44439</v>
          </cell>
          <cell r="AL429">
            <v>1179468</v>
          </cell>
          <cell r="AM429">
            <v>44440</v>
          </cell>
          <cell r="AN429">
            <v>44458</v>
          </cell>
          <cell r="AO429">
            <v>0</v>
          </cell>
          <cell r="AP429">
            <v>0</v>
          </cell>
          <cell r="AQ429">
            <v>0</v>
          </cell>
          <cell r="AR429">
            <v>0</v>
          </cell>
          <cell r="AS429">
            <v>0</v>
          </cell>
          <cell r="AT429">
            <v>0</v>
          </cell>
          <cell r="AU429">
            <v>0</v>
          </cell>
          <cell r="AV429">
            <v>0</v>
          </cell>
          <cell r="AW429" t="str">
            <v>Oficina de Correspondencia y Archivo</v>
          </cell>
          <cell r="AX429" t="str">
            <v>MARTHA SORAYA GONZALEZ VARGAS</v>
          </cell>
          <cell r="AY429" t="str">
            <v>Jefe de Oficina</v>
          </cell>
          <cell r="AZ429">
            <v>67</v>
          </cell>
          <cell r="BA429">
            <v>44211</v>
          </cell>
          <cell r="BB429">
            <v>557394061</v>
          </cell>
          <cell r="BC429">
            <v>276</v>
          </cell>
          <cell r="BD429">
            <v>44214</v>
          </cell>
          <cell r="BE429">
            <v>10366898</v>
          </cell>
          <cell r="BF429" t="str">
            <v xml:space="preserve">NOTIFICADO </v>
          </cell>
          <cell r="BG429">
            <v>44382</v>
          </cell>
          <cell r="BH429">
            <v>44458</v>
          </cell>
          <cell r="BI429" t="str">
            <v>Dos (02) meses y quince (15) días calendario</v>
          </cell>
          <cell r="BJ429">
            <v>4655793</v>
          </cell>
          <cell r="BK429" t="str">
            <v>DE ACUERDO A LA SOLICITUD REALIZADA POR EL SUPERVISOR DEL CONTRATO, SE GENERA LA PRORROGA Y ADICIÓN DEL MISMO; TENIENDO EN CUENTA LAS RAZONES DESCRITAS EN DICHA SOLICITUD.</v>
          </cell>
          <cell r="BL429">
            <v>1044</v>
          </cell>
          <cell r="BM429">
            <v>44379.393530092595</v>
          </cell>
          <cell r="BN429">
            <v>800949374</v>
          </cell>
          <cell r="BO429">
            <v>2838</v>
          </cell>
          <cell r="BP429">
            <v>44379</v>
          </cell>
          <cell r="BQ429">
            <v>4655793</v>
          </cell>
          <cell r="BR429">
            <v>35261731</v>
          </cell>
          <cell r="BS429">
            <v>44214</v>
          </cell>
          <cell r="BT429">
            <v>583</v>
          </cell>
          <cell r="BU429" t="str">
            <v>320</v>
          </cell>
          <cell r="BV429">
            <v>44379</v>
          </cell>
          <cell r="BW429">
            <v>583</v>
          </cell>
          <cell r="BX429" t="str">
            <v>320</v>
          </cell>
          <cell r="BY429">
            <v>0</v>
          </cell>
          <cell r="BZ429">
            <v>0</v>
          </cell>
          <cell r="CA429">
            <v>0</v>
          </cell>
          <cell r="CB429">
            <v>8211</v>
          </cell>
          <cell r="CC429" t="str">
            <v>M6</v>
          </cell>
        </row>
        <row r="430">
          <cell r="B430" t="str">
            <v>12380 DE 2021</v>
          </cell>
          <cell r="C430">
            <v>1121817216</v>
          </cell>
          <cell r="D430" t="str">
            <v xml:space="preserve">JORGE ISRAEL LINARES GIRALDO </v>
          </cell>
          <cell r="E430" t="str">
            <v>Contrato de Prestación de Servicios</v>
          </cell>
          <cell r="F430" t="str">
            <v>EL CONTRATISTA SE COMPROMETE CON LA UNIVERSIDAD DE LOS LLANOS A PRESTAR LOS SERVICIOS COMO TÉCNICO EN FORMA EFICIENTE Y EFICAZ APOYANDO EL FORTALECIMIENTO DE LOS DIFERENTES PROCESOS  EN LA DIVISIÓN DE BIBLIOTECA.</v>
          </cell>
          <cell r="G430">
            <v>44214</v>
          </cell>
          <cell r="H430">
            <v>11586532</v>
          </cell>
          <cell r="I430" t="str">
            <v>Cinco (05) meses y diecisiete (17) días calendario</v>
          </cell>
          <cell r="J430">
            <v>44214</v>
          </cell>
          <cell r="K430">
            <v>44381</v>
          </cell>
          <cell r="L430" t="str">
            <v>NO APLICA</v>
          </cell>
          <cell r="M430">
            <v>9</v>
          </cell>
          <cell r="N430">
            <v>2983359</v>
          </cell>
          <cell r="O430">
            <v>44214</v>
          </cell>
          <cell r="P430">
            <v>44255</v>
          </cell>
          <cell r="Q430">
            <v>2081413</v>
          </cell>
          <cell r="R430">
            <v>44256</v>
          </cell>
          <cell r="S430">
            <v>44286</v>
          </cell>
          <cell r="T430">
            <v>2081413</v>
          </cell>
          <cell r="U430">
            <v>44287</v>
          </cell>
          <cell r="V430">
            <v>44316</v>
          </cell>
          <cell r="W430">
            <v>2081413</v>
          </cell>
          <cell r="X430">
            <v>44317</v>
          </cell>
          <cell r="Y430">
            <v>44347</v>
          </cell>
          <cell r="Z430">
            <v>2081413</v>
          </cell>
          <cell r="AA430">
            <v>44348</v>
          </cell>
          <cell r="AB430">
            <v>44377</v>
          </cell>
          <cell r="AC430">
            <v>277521</v>
          </cell>
          <cell r="AD430">
            <v>44378</v>
          </cell>
          <cell r="AE430">
            <v>44381</v>
          </cell>
          <cell r="AF430">
            <v>1803891</v>
          </cell>
          <cell r="AG430">
            <v>44382</v>
          </cell>
          <cell r="AH430">
            <v>44408</v>
          </cell>
          <cell r="AI430">
            <v>2081413</v>
          </cell>
          <cell r="AJ430">
            <v>44409</v>
          </cell>
          <cell r="AK430">
            <v>44439</v>
          </cell>
          <cell r="AL430">
            <v>1318229</v>
          </cell>
          <cell r="AM430">
            <v>44440</v>
          </cell>
          <cell r="AN430">
            <v>44458</v>
          </cell>
          <cell r="AO430">
            <v>0</v>
          </cell>
          <cell r="AP430">
            <v>0</v>
          </cell>
          <cell r="AQ430">
            <v>0</v>
          </cell>
          <cell r="AR430">
            <v>0</v>
          </cell>
          <cell r="AS430">
            <v>0</v>
          </cell>
          <cell r="AT430">
            <v>0</v>
          </cell>
          <cell r="AU430">
            <v>0</v>
          </cell>
          <cell r="AV430">
            <v>0</v>
          </cell>
          <cell r="AW430" t="str">
            <v>División de Biblioteca</v>
          </cell>
          <cell r="AX430" t="str">
            <v>BLANCA HERMINDA NAVARRO ARGUELLO</v>
          </cell>
          <cell r="AY430" t="str">
            <v>Jefe de Oficina</v>
          </cell>
          <cell r="AZ430">
            <v>67</v>
          </cell>
          <cell r="BA430">
            <v>44211</v>
          </cell>
          <cell r="BB430">
            <v>557394061</v>
          </cell>
          <cell r="BC430">
            <v>277</v>
          </cell>
          <cell r="BD430">
            <v>44214</v>
          </cell>
          <cell r="BE430">
            <v>11586532</v>
          </cell>
          <cell r="BF430" t="str">
            <v xml:space="preserve">NOTIFICADO </v>
          </cell>
          <cell r="BG430">
            <v>44382</v>
          </cell>
          <cell r="BH430">
            <v>44458</v>
          </cell>
          <cell r="BI430" t="str">
            <v>Dos (02) meses y quince (15) días calendario</v>
          </cell>
          <cell r="BJ430">
            <v>5203533</v>
          </cell>
          <cell r="BK430" t="str">
            <v>DE ACUERDO A LA SOLICITUD REALIZADA POR EL SUPERVISOR DEL CONTRATO, SE GENERA LA PRORROGA Y ADICIÓN DEL MISMO; TENIENDO EN CUENTA LAS RAZONES DESCRITAS EN DICHA SOLICITUD.</v>
          </cell>
          <cell r="BL430">
            <v>1044</v>
          </cell>
          <cell r="BM430">
            <v>44379.393530092595</v>
          </cell>
          <cell r="BN430">
            <v>800949374</v>
          </cell>
          <cell r="BO430">
            <v>2844</v>
          </cell>
          <cell r="BP430">
            <v>44379</v>
          </cell>
          <cell r="BQ430">
            <v>5203533</v>
          </cell>
          <cell r="BR430">
            <v>1121817216.0999999</v>
          </cell>
          <cell r="BS430">
            <v>44214</v>
          </cell>
          <cell r="BT430">
            <v>583</v>
          </cell>
          <cell r="BU430" t="str">
            <v>432</v>
          </cell>
          <cell r="BV430">
            <v>44379</v>
          </cell>
          <cell r="BW430">
            <v>583</v>
          </cell>
          <cell r="BX430" t="str">
            <v>432</v>
          </cell>
          <cell r="BY430">
            <v>0</v>
          </cell>
          <cell r="BZ430">
            <v>0</v>
          </cell>
          <cell r="CA430">
            <v>0</v>
          </cell>
          <cell r="CB430">
            <v>6202</v>
          </cell>
          <cell r="CC430" t="str">
            <v>M6</v>
          </cell>
        </row>
        <row r="431">
          <cell r="B431" t="str">
            <v>12381 DE 2021</v>
          </cell>
          <cell r="C431">
            <v>1073700074</v>
          </cell>
          <cell r="D431" t="str">
            <v>ANDRES MARIN ORTIZ</v>
          </cell>
          <cell r="E431" t="str">
            <v xml:space="preserve">Contrato de Prestación de Servicios </v>
          </cell>
          <cell r="F431" t="str">
            <v>EL CONTRATISTA SE COMPROMETE CON LA UNIVERSIDAD DE LOS LLANOS A PRESTAR LOS SERVICIOS EN FORMA EFICIENTE Y EFICAZ APOYANDO EL FORTALECIMIENTO DE LOS DIFERENTES PROCESOS DE SOPORTE TÉCNICO EN EL ÁREA DE SISTEMAS.</v>
          </cell>
          <cell r="G431">
            <v>44214</v>
          </cell>
          <cell r="H431">
            <v>11586532</v>
          </cell>
          <cell r="I431" t="str">
            <v>Cinco (05) meses y diecisiete (17) días calendario</v>
          </cell>
          <cell r="J431">
            <v>44214</v>
          </cell>
          <cell r="K431">
            <v>44381</v>
          </cell>
          <cell r="L431" t="str">
            <v>NO APLICA</v>
          </cell>
          <cell r="M431">
            <v>9</v>
          </cell>
          <cell r="N431">
            <v>2983359</v>
          </cell>
          <cell r="O431">
            <v>44214</v>
          </cell>
          <cell r="P431">
            <v>44255</v>
          </cell>
          <cell r="Q431">
            <v>2081413</v>
          </cell>
          <cell r="R431">
            <v>44256</v>
          </cell>
          <cell r="S431">
            <v>44286</v>
          </cell>
          <cell r="T431">
            <v>2081413</v>
          </cell>
          <cell r="U431">
            <v>44287</v>
          </cell>
          <cell r="V431">
            <v>44316</v>
          </cell>
          <cell r="W431">
            <v>2081413</v>
          </cell>
          <cell r="X431">
            <v>44317</v>
          </cell>
          <cell r="Y431">
            <v>44347</v>
          </cell>
          <cell r="Z431">
            <v>2081413</v>
          </cell>
          <cell r="AA431">
            <v>44348</v>
          </cell>
          <cell r="AB431">
            <v>44377</v>
          </cell>
          <cell r="AC431">
            <v>277521</v>
          </cell>
          <cell r="AD431">
            <v>44378</v>
          </cell>
          <cell r="AE431">
            <v>44381</v>
          </cell>
          <cell r="AF431">
            <v>1803891</v>
          </cell>
          <cell r="AG431">
            <v>44382</v>
          </cell>
          <cell r="AH431">
            <v>44408</v>
          </cell>
          <cell r="AI431">
            <v>2081413</v>
          </cell>
          <cell r="AJ431">
            <v>44409</v>
          </cell>
          <cell r="AK431">
            <v>44439</v>
          </cell>
          <cell r="AL431">
            <v>1318229</v>
          </cell>
          <cell r="AM431">
            <v>44440</v>
          </cell>
          <cell r="AN431">
            <v>44458</v>
          </cell>
          <cell r="AO431">
            <v>0</v>
          </cell>
          <cell r="AP431">
            <v>0</v>
          </cell>
          <cell r="AQ431">
            <v>0</v>
          </cell>
          <cell r="AR431">
            <v>0</v>
          </cell>
          <cell r="AS431">
            <v>0</v>
          </cell>
          <cell r="AT431">
            <v>0</v>
          </cell>
          <cell r="AU431">
            <v>0</v>
          </cell>
          <cell r="AV431">
            <v>0</v>
          </cell>
          <cell r="AW431" t="str">
            <v>Área de Sistemas</v>
          </cell>
          <cell r="AX431" t="str">
            <v>JOSE ARMANDO GARZON BONILLA</v>
          </cell>
          <cell r="AY431" t="str">
            <v>Jefe de Oficina</v>
          </cell>
          <cell r="AZ431">
            <v>67</v>
          </cell>
          <cell r="BA431">
            <v>44211</v>
          </cell>
          <cell r="BB431">
            <v>557394061</v>
          </cell>
          <cell r="BC431">
            <v>278</v>
          </cell>
          <cell r="BD431">
            <v>44214</v>
          </cell>
          <cell r="BE431">
            <v>11586532</v>
          </cell>
          <cell r="BF431" t="str">
            <v xml:space="preserve">NOTIFICADO </v>
          </cell>
          <cell r="BG431">
            <v>44382</v>
          </cell>
          <cell r="BH431">
            <v>44458</v>
          </cell>
          <cell r="BI431" t="str">
            <v>Dos (02) meses y quince (15) días calendario</v>
          </cell>
          <cell r="BJ431">
            <v>5203533</v>
          </cell>
          <cell r="BK431" t="str">
            <v>DE ACUERDO A LA SOLICITUD REALIZADA POR EL SUPERVISOR DEL CONTRATO, SE GENERA LA PRORROGA Y ADICIÓN DEL MISMO; TENIENDO EN CUENTA LAS RAZONES DESCRITAS EN DICHA SOLICITUD.</v>
          </cell>
          <cell r="BL431">
            <v>1044</v>
          </cell>
          <cell r="BM431">
            <v>44379.393530092595</v>
          </cell>
          <cell r="BN431">
            <v>800949374</v>
          </cell>
          <cell r="BO431">
            <v>2934</v>
          </cell>
          <cell r="BP431">
            <v>44379</v>
          </cell>
          <cell r="BQ431">
            <v>5203533</v>
          </cell>
          <cell r="BR431">
            <v>1073700074.5</v>
          </cell>
          <cell r="BS431">
            <v>44214</v>
          </cell>
          <cell r="BT431">
            <v>583</v>
          </cell>
          <cell r="BU431" t="str">
            <v>447</v>
          </cell>
          <cell r="BV431">
            <v>44379</v>
          </cell>
          <cell r="BW431">
            <v>583</v>
          </cell>
          <cell r="BX431" t="str">
            <v>447</v>
          </cell>
          <cell r="BY431">
            <v>0</v>
          </cell>
          <cell r="BZ431">
            <v>0</v>
          </cell>
          <cell r="CA431">
            <v>0</v>
          </cell>
          <cell r="CB431">
            <v>8299</v>
          </cell>
          <cell r="CC431" t="str">
            <v>M6</v>
          </cell>
        </row>
        <row r="432">
          <cell r="B432" t="str">
            <v>12382 DE 2021</v>
          </cell>
          <cell r="C432">
            <v>1120358889</v>
          </cell>
          <cell r="D432" t="str">
            <v>INY JOHANA MARULANDA SANTA</v>
          </cell>
          <cell r="E432" t="str">
            <v xml:space="preserve">Contrato de Prestación de Servicios </v>
          </cell>
          <cell r="F432" t="str">
            <v>EL CONTRATISTA SE COMPROMETE CON LA UNIVERSIDAD DE LOS LLANOS A PRESTAR LOS SERVICIOS COMO TÉCNICO EN FORMA EFICIENTE Y EFICAZ APOYANDO EL FORTALECIMIENTO DE LOS DIFERENTES PROCESOS EN LA SEDE BOQUEMONTE.</v>
          </cell>
          <cell r="G432">
            <v>44214</v>
          </cell>
          <cell r="H432">
            <v>10366898</v>
          </cell>
          <cell r="I432" t="str">
            <v>Cinco (05) meses y diecisiete (17) días calendario</v>
          </cell>
          <cell r="J432">
            <v>44214</v>
          </cell>
          <cell r="K432">
            <v>44381</v>
          </cell>
          <cell r="L432" t="str">
            <v>NO APLICA</v>
          </cell>
          <cell r="M432">
            <v>9</v>
          </cell>
          <cell r="N432">
            <v>2669321</v>
          </cell>
          <cell r="O432">
            <v>44214</v>
          </cell>
          <cell r="P432">
            <v>44255</v>
          </cell>
          <cell r="Q432">
            <v>1862317</v>
          </cell>
          <cell r="R432">
            <v>44256</v>
          </cell>
          <cell r="S432">
            <v>44286</v>
          </cell>
          <cell r="T432">
            <v>1862317</v>
          </cell>
          <cell r="U432">
            <v>44287</v>
          </cell>
          <cell r="V432">
            <v>44316</v>
          </cell>
          <cell r="W432">
            <v>1862317</v>
          </cell>
          <cell r="X432">
            <v>44317</v>
          </cell>
          <cell r="Y432">
            <v>44347</v>
          </cell>
          <cell r="Z432">
            <v>1862317</v>
          </cell>
          <cell r="AA432">
            <v>44348</v>
          </cell>
          <cell r="AB432">
            <v>44377</v>
          </cell>
          <cell r="AC432">
            <v>248309</v>
          </cell>
          <cell r="AD432">
            <v>44378</v>
          </cell>
          <cell r="AE432">
            <v>44381</v>
          </cell>
          <cell r="AF432">
            <v>1614008</v>
          </cell>
          <cell r="AG432">
            <v>44382</v>
          </cell>
          <cell r="AH432">
            <v>44408</v>
          </cell>
          <cell r="AI432">
            <v>1862317</v>
          </cell>
          <cell r="AJ432">
            <v>44409</v>
          </cell>
          <cell r="AK432">
            <v>44439</v>
          </cell>
          <cell r="AL432">
            <v>1179468</v>
          </cell>
          <cell r="AM432">
            <v>44440</v>
          </cell>
          <cell r="AN432">
            <v>44458</v>
          </cell>
          <cell r="AO432">
            <v>0</v>
          </cell>
          <cell r="AP432">
            <v>0</v>
          </cell>
          <cell r="AQ432">
            <v>0</v>
          </cell>
          <cell r="AR432">
            <v>0</v>
          </cell>
          <cell r="AS432">
            <v>0</v>
          </cell>
          <cell r="AT432">
            <v>0</v>
          </cell>
          <cell r="AU432">
            <v>0</v>
          </cell>
          <cell r="AV432">
            <v>0</v>
          </cell>
          <cell r="AW432" t="str">
            <v>Sección de Publicaciones y Ayudas Educativas</v>
          </cell>
          <cell r="AX432" t="str">
            <v>ROIMAN ARTURO SASTOQUE GUZMÁN</v>
          </cell>
          <cell r="AY432" t="str">
            <v>Jefe de Oficina</v>
          </cell>
          <cell r="AZ432">
            <v>68</v>
          </cell>
          <cell r="BA432">
            <v>44211</v>
          </cell>
          <cell r="BB432">
            <v>101229716</v>
          </cell>
          <cell r="BC432">
            <v>279</v>
          </cell>
          <cell r="BD432">
            <v>44214</v>
          </cell>
          <cell r="BE432">
            <v>10366898</v>
          </cell>
          <cell r="BF432" t="str">
            <v xml:space="preserve">NOTIFICADO </v>
          </cell>
          <cell r="BG432">
            <v>44382</v>
          </cell>
          <cell r="BH432">
            <v>44458</v>
          </cell>
          <cell r="BI432" t="str">
            <v>Dos (02) meses y quince (15) días calendario</v>
          </cell>
          <cell r="BJ432">
            <v>4655793</v>
          </cell>
          <cell r="BK432" t="str">
            <v>DE ACUERDO A LA SOLICITUD REALIZADA POR EL SUPERVISOR DEL CONTRATO, SE GENERA LA PRORROGA Y ADICIÓN DEL MISMO; TENIENDO EN CUENTA LAS RAZONES DESCRITAS EN DICHA SOLICITUD.</v>
          </cell>
          <cell r="BL432">
            <v>1044</v>
          </cell>
          <cell r="BM432">
            <v>44379.393530092595</v>
          </cell>
          <cell r="BN432">
            <v>800949374</v>
          </cell>
          <cell r="BO432">
            <v>2875</v>
          </cell>
          <cell r="BP432">
            <v>44379</v>
          </cell>
          <cell r="BQ432">
            <v>4655793</v>
          </cell>
          <cell r="BR432">
            <v>1120358889</v>
          </cell>
          <cell r="BS432">
            <v>44214</v>
          </cell>
          <cell r="BT432">
            <v>553</v>
          </cell>
          <cell r="BU432" t="str">
            <v>433</v>
          </cell>
          <cell r="BV432">
            <v>44379</v>
          </cell>
          <cell r="BW432">
            <v>583</v>
          </cell>
          <cell r="BX432" t="str">
            <v>433</v>
          </cell>
          <cell r="BY432">
            <v>0</v>
          </cell>
          <cell r="BZ432">
            <v>0</v>
          </cell>
          <cell r="CA432">
            <v>0</v>
          </cell>
          <cell r="CB432">
            <v>8299</v>
          </cell>
          <cell r="CC432" t="str">
            <v>M6</v>
          </cell>
        </row>
        <row r="433">
          <cell r="B433" t="str">
            <v>12383 DE 2021</v>
          </cell>
          <cell r="C433">
            <v>1121936007</v>
          </cell>
          <cell r="D433" t="str">
            <v>LAURA CRISTINA MARTINEZ REY</v>
          </cell>
          <cell r="E433" t="str">
            <v>Contrato de Prestación de Servicios Profesionales</v>
          </cell>
          <cell r="F433" t="str">
            <v>EL CONTRATISTA SE COMPROMETE CON LA UNIVERSIDAD DE LOS LLANOS A PRESTAR LOS SERVICIOS COMO PROFESIONAL EN FORMA EFICIENTE Y EFICAZ APOYANDO EL FORTALECIMIENTO DEL ÁREA DE INFRAESTRUCTURA DE LA OFICINA ASESORA DE PLANEACIÓN.</v>
          </cell>
          <cell r="G433">
            <v>44214</v>
          </cell>
          <cell r="H433">
            <v>12196350</v>
          </cell>
          <cell r="I433" t="str">
            <v>Cinco (05) meses y diecisiete (17) días calendario</v>
          </cell>
          <cell r="J433">
            <v>44214</v>
          </cell>
          <cell r="K433">
            <v>44381</v>
          </cell>
          <cell r="L433" t="str">
            <v>NO APLICA</v>
          </cell>
          <cell r="M433">
            <v>9</v>
          </cell>
          <cell r="N433">
            <v>3140377</v>
          </cell>
          <cell r="O433">
            <v>44214</v>
          </cell>
          <cell r="P433">
            <v>44255</v>
          </cell>
          <cell r="Q433">
            <v>2190961</v>
          </cell>
          <cell r="R433">
            <v>44256</v>
          </cell>
          <cell r="S433">
            <v>44286</v>
          </cell>
          <cell r="T433">
            <v>2190961</v>
          </cell>
          <cell r="U433">
            <v>44287</v>
          </cell>
          <cell r="V433">
            <v>44316</v>
          </cell>
          <cell r="W433">
            <v>2190961</v>
          </cell>
          <cell r="X433">
            <v>44317</v>
          </cell>
          <cell r="Y433">
            <v>44347</v>
          </cell>
          <cell r="Z433">
            <v>2190961</v>
          </cell>
          <cell r="AA433">
            <v>44348</v>
          </cell>
          <cell r="AB433">
            <v>44377</v>
          </cell>
          <cell r="AC433">
            <v>292129</v>
          </cell>
          <cell r="AD433">
            <v>44378</v>
          </cell>
          <cell r="AE433">
            <v>44381</v>
          </cell>
          <cell r="AF433">
            <v>1898833</v>
          </cell>
          <cell r="AG433">
            <v>44382</v>
          </cell>
          <cell r="AH433">
            <v>44408</v>
          </cell>
          <cell r="AI433">
            <v>2190961</v>
          </cell>
          <cell r="AJ433">
            <v>44409</v>
          </cell>
          <cell r="AK433">
            <v>44439</v>
          </cell>
          <cell r="AL433">
            <v>1387609</v>
          </cell>
          <cell r="AM433">
            <v>44440</v>
          </cell>
          <cell r="AN433">
            <v>44458</v>
          </cell>
          <cell r="AO433">
            <v>0</v>
          </cell>
          <cell r="AP433">
            <v>0</v>
          </cell>
          <cell r="AQ433">
            <v>0</v>
          </cell>
          <cell r="AR433">
            <v>0</v>
          </cell>
          <cell r="AS433">
            <v>0</v>
          </cell>
          <cell r="AT433">
            <v>0</v>
          </cell>
          <cell r="AU433">
            <v>0</v>
          </cell>
          <cell r="AV433">
            <v>0</v>
          </cell>
          <cell r="AW433" t="str">
            <v>Oficina Asesora de Planeación</v>
          </cell>
          <cell r="AX433" t="str">
            <v>SAMUEL ELÍAS BETANCUR GARZÓN</v>
          </cell>
          <cell r="AY433" t="str">
            <v>Asesor de Planeación</v>
          </cell>
          <cell r="AZ433">
            <v>67</v>
          </cell>
          <cell r="BA433">
            <v>44211</v>
          </cell>
          <cell r="BB433">
            <v>557394061</v>
          </cell>
          <cell r="BC433">
            <v>280</v>
          </cell>
          <cell r="BD433">
            <v>44214</v>
          </cell>
          <cell r="BE433">
            <v>12196350</v>
          </cell>
          <cell r="BF433" t="str">
            <v xml:space="preserve">NOTIFICADO </v>
          </cell>
          <cell r="BG433">
            <v>44382</v>
          </cell>
          <cell r="BH433">
            <v>44458</v>
          </cell>
          <cell r="BI433" t="str">
            <v>Dos (02) meses y quince (15) días calendario</v>
          </cell>
          <cell r="BJ433">
            <v>5477403</v>
          </cell>
          <cell r="BK433" t="str">
            <v>DE ACUERDO A LA SOLICITUD REALIZADA POR EL SUPERVISOR DEL CONTRATO, SE GENERA LA PRORROGA Y ADICIÓN DEL MISMO; TENIENDO EN CUENTA LAS RAZONES DESCRITAS EN DICHA SOLICITUD.</v>
          </cell>
          <cell r="BL433">
            <v>1044</v>
          </cell>
          <cell r="BM433">
            <v>44379.393530092595</v>
          </cell>
          <cell r="BN433">
            <v>800949374</v>
          </cell>
          <cell r="BO433">
            <v>2905</v>
          </cell>
          <cell r="BP433">
            <v>44379</v>
          </cell>
          <cell r="BQ433">
            <v>5477403</v>
          </cell>
          <cell r="BR433">
            <v>1121936007.9000001</v>
          </cell>
          <cell r="BS433">
            <v>44214</v>
          </cell>
          <cell r="BT433">
            <v>583</v>
          </cell>
          <cell r="BU433" t="str">
            <v>240</v>
          </cell>
          <cell r="BV433">
            <v>44379</v>
          </cell>
          <cell r="BW433">
            <v>583</v>
          </cell>
          <cell r="BX433" t="str">
            <v>240</v>
          </cell>
          <cell r="BY433">
            <v>0</v>
          </cell>
          <cell r="BZ433">
            <v>0</v>
          </cell>
          <cell r="CA433">
            <v>0</v>
          </cell>
          <cell r="CB433">
            <v>9609</v>
          </cell>
          <cell r="CC433" t="str">
            <v>M6</v>
          </cell>
        </row>
        <row r="434">
          <cell r="B434" t="str">
            <v>12384 DE 2021</v>
          </cell>
          <cell r="C434">
            <v>1121848597</v>
          </cell>
          <cell r="D434" t="str">
            <v xml:space="preserve">NORIDA ANDREA GARCIA </v>
          </cell>
          <cell r="E434" t="str">
            <v>Contrato de Prestación de Servicios Profesionales</v>
          </cell>
          <cell r="F434" t="str">
            <v>EL CONTRATISTA SE COMPROMETE CON LA UNIVERSIDAD DE LOS LLANOS A PRESTAR LOS SERVICIOS COMO PROFESIONAL ESPECIALIZADO EN FORMA EFICIENTE Y EFICAZ APOYANDO EL FORTALECIMIENTO DE LOS PROCESOS ESTRATÉGICOS Y DE PLANEACION EN LA OFICINA ASESORA DE PLANEACIÓN.</v>
          </cell>
          <cell r="G434">
            <v>44214</v>
          </cell>
          <cell r="H434">
            <v>17684710</v>
          </cell>
          <cell r="I434" t="str">
            <v>Cinco (05) meses y diecisiete (17) días calendario</v>
          </cell>
          <cell r="J434">
            <v>44214</v>
          </cell>
          <cell r="K434">
            <v>44381</v>
          </cell>
          <cell r="L434" t="str">
            <v>NO APLICA</v>
          </cell>
          <cell r="M434">
            <v>9</v>
          </cell>
          <cell r="N434">
            <v>4553548</v>
          </cell>
          <cell r="O434">
            <v>44214</v>
          </cell>
          <cell r="P434">
            <v>44255</v>
          </cell>
          <cell r="Q434">
            <v>3176894</v>
          </cell>
          <cell r="R434">
            <v>44256</v>
          </cell>
          <cell r="S434">
            <v>44286</v>
          </cell>
          <cell r="T434">
            <v>3176894</v>
          </cell>
          <cell r="U434">
            <v>44287</v>
          </cell>
          <cell r="V434">
            <v>44316</v>
          </cell>
          <cell r="W434">
            <v>3176894</v>
          </cell>
          <cell r="X434">
            <v>44317</v>
          </cell>
          <cell r="Y434">
            <v>44347</v>
          </cell>
          <cell r="Z434">
            <v>3176894</v>
          </cell>
          <cell r="AA434">
            <v>44348</v>
          </cell>
          <cell r="AB434">
            <v>44377</v>
          </cell>
          <cell r="AC434">
            <v>423586</v>
          </cell>
          <cell r="AD434">
            <v>44378</v>
          </cell>
          <cell r="AE434">
            <v>44381</v>
          </cell>
          <cell r="AF434">
            <v>2753308</v>
          </cell>
          <cell r="AG434">
            <v>44382</v>
          </cell>
          <cell r="AH434">
            <v>44408</v>
          </cell>
          <cell r="AI434">
            <v>3176894</v>
          </cell>
          <cell r="AJ434">
            <v>44409</v>
          </cell>
          <cell r="AK434">
            <v>44439</v>
          </cell>
          <cell r="AL434">
            <v>2012033</v>
          </cell>
          <cell r="AM434">
            <v>44440</v>
          </cell>
          <cell r="AN434">
            <v>44458</v>
          </cell>
          <cell r="AO434">
            <v>0</v>
          </cell>
          <cell r="AP434">
            <v>0</v>
          </cell>
          <cell r="AQ434">
            <v>0</v>
          </cell>
          <cell r="AR434">
            <v>0</v>
          </cell>
          <cell r="AS434">
            <v>0</v>
          </cell>
          <cell r="AT434">
            <v>0</v>
          </cell>
          <cell r="AU434">
            <v>0</v>
          </cell>
          <cell r="AV434">
            <v>0</v>
          </cell>
          <cell r="AW434" t="str">
            <v>Oficina Asesora de Planeación</v>
          </cell>
          <cell r="AX434" t="str">
            <v>SAMUEL ELÍAS BETANCUR GARZÓN</v>
          </cell>
          <cell r="AY434" t="str">
            <v>Asesor de Planeación</v>
          </cell>
          <cell r="AZ434">
            <v>67</v>
          </cell>
          <cell r="BA434">
            <v>44211</v>
          </cell>
          <cell r="BB434">
            <v>557394061</v>
          </cell>
          <cell r="BC434">
            <v>281</v>
          </cell>
          <cell r="BD434">
            <v>44214</v>
          </cell>
          <cell r="BE434">
            <v>17684710</v>
          </cell>
          <cell r="BF434" t="str">
            <v xml:space="preserve">NOTIFICADO </v>
          </cell>
          <cell r="BG434">
            <v>44382</v>
          </cell>
          <cell r="BH434">
            <v>44458</v>
          </cell>
          <cell r="BI434" t="str">
            <v>Dos (02) meses y quince (15) días calendario</v>
          </cell>
          <cell r="BJ434">
            <v>7942235</v>
          </cell>
          <cell r="BK434" t="str">
            <v>DE ACUERDO A LA SOLICITUD REALIZADA POR EL SUPERVISOR DEL CONTRATO, SE GENERA LA PRORROGA Y ADICIÓN DEL MISMO; TENIENDO EN CUENTA LAS RAZONES DESCRITAS EN DICHA SOLICITUD.</v>
          </cell>
          <cell r="BL434">
            <v>1044</v>
          </cell>
          <cell r="BM434">
            <v>44379.393530092595</v>
          </cell>
          <cell r="BN434">
            <v>800949374</v>
          </cell>
          <cell r="BO434">
            <v>2902</v>
          </cell>
          <cell r="BP434">
            <v>44379</v>
          </cell>
          <cell r="BQ434">
            <v>7942235</v>
          </cell>
          <cell r="BR434">
            <v>1121848597</v>
          </cell>
          <cell r="BS434">
            <v>44214</v>
          </cell>
          <cell r="BT434">
            <v>583</v>
          </cell>
          <cell r="BU434" t="str">
            <v>240</v>
          </cell>
          <cell r="BV434">
            <v>44379</v>
          </cell>
          <cell r="BW434">
            <v>583</v>
          </cell>
          <cell r="BX434" t="str">
            <v>240</v>
          </cell>
          <cell r="BY434">
            <v>0</v>
          </cell>
          <cell r="BZ434">
            <v>0</v>
          </cell>
          <cell r="CA434">
            <v>0</v>
          </cell>
          <cell r="CB434">
            <v>7490</v>
          </cell>
          <cell r="CC434" t="str">
            <v>M6</v>
          </cell>
        </row>
        <row r="435">
          <cell r="B435" t="str">
            <v>12385 DE 2021</v>
          </cell>
          <cell r="C435">
            <v>40392515</v>
          </cell>
          <cell r="D435" t="str">
            <v>ALBA ENERIETH BENJUMEA URREA</v>
          </cell>
          <cell r="E435" t="str">
            <v>Contrato de Prestación de Servicios Profesionales</v>
          </cell>
          <cell r="F435" t="str">
            <v>EL CONTRATISTA SE COMPROMETE CON LA UNIVERSIDAD DE LOS LLANOS A PRESTAR LOS SERVICIOS COMO PROFESIONAL ESPECIALIZADO EN FORMA EFICIENTE Y EFICAZ APOYANDO EL FORTALECIMIENTO DE LOS DIFERENTES PROCESOS ESTRATÉGICOS Y DE PLANEACIÓN EN LA OFICINA ASESORA DE PLANEACIÓN DE LA UNIVERSIDAD DE LOS LLANOS.</v>
          </cell>
          <cell r="G435">
            <v>44214</v>
          </cell>
          <cell r="H435">
            <v>22563248</v>
          </cell>
          <cell r="I435" t="str">
            <v>Cinco (05) meses y diecisiete (17) días calendario</v>
          </cell>
          <cell r="J435">
            <v>44214</v>
          </cell>
          <cell r="K435">
            <v>44381</v>
          </cell>
          <cell r="L435" t="str">
            <v>NO APLICA</v>
          </cell>
          <cell r="M435">
            <v>9</v>
          </cell>
          <cell r="N435">
            <v>5809698</v>
          </cell>
          <cell r="O435">
            <v>44214</v>
          </cell>
          <cell r="P435">
            <v>44255</v>
          </cell>
          <cell r="Q435">
            <v>4053278</v>
          </cell>
          <cell r="R435">
            <v>44256</v>
          </cell>
          <cell r="S435">
            <v>44286</v>
          </cell>
          <cell r="T435">
            <v>4053278</v>
          </cell>
          <cell r="U435">
            <v>44287</v>
          </cell>
          <cell r="V435">
            <v>44316</v>
          </cell>
          <cell r="W435">
            <v>4053278</v>
          </cell>
          <cell r="X435">
            <v>44317</v>
          </cell>
          <cell r="Y435">
            <v>44347</v>
          </cell>
          <cell r="Z435">
            <v>4053278</v>
          </cell>
          <cell r="AA435">
            <v>44348</v>
          </cell>
          <cell r="AB435">
            <v>44377</v>
          </cell>
          <cell r="AC435">
            <v>540438</v>
          </cell>
          <cell r="AD435">
            <v>44378</v>
          </cell>
          <cell r="AE435">
            <v>44381</v>
          </cell>
          <cell r="AF435">
            <v>3512841</v>
          </cell>
          <cell r="AG435">
            <v>44382</v>
          </cell>
          <cell r="AH435">
            <v>44408</v>
          </cell>
          <cell r="AI435">
            <v>4053278</v>
          </cell>
          <cell r="AJ435">
            <v>44409</v>
          </cell>
          <cell r="AK435">
            <v>44439</v>
          </cell>
          <cell r="AL435">
            <v>2567076</v>
          </cell>
          <cell r="AM435">
            <v>44440</v>
          </cell>
          <cell r="AN435">
            <v>44458</v>
          </cell>
          <cell r="AO435">
            <v>0</v>
          </cell>
          <cell r="AP435">
            <v>0</v>
          </cell>
          <cell r="AQ435">
            <v>0</v>
          </cell>
          <cell r="AR435">
            <v>0</v>
          </cell>
          <cell r="AS435">
            <v>0</v>
          </cell>
          <cell r="AT435">
            <v>0</v>
          </cell>
          <cell r="AU435">
            <v>0</v>
          </cell>
          <cell r="AV435">
            <v>0</v>
          </cell>
          <cell r="AW435" t="str">
            <v>Oficina Asesora de Planeación</v>
          </cell>
          <cell r="AX435" t="str">
            <v>SAMUEL ELÍAS BETANCUR GARZÓN</v>
          </cell>
          <cell r="AY435" t="str">
            <v>Asesor de Planeación</v>
          </cell>
          <cell r="AZ435">
            <v>67</v>
          </cell>
          <cell r="BA435">
            <v>44211</v>
          </cell>
          <cell r="BB435">
            <v>557394061</v>
          </cell>
          <cell r="BC435">
            <v>282</v>
          </cell>
          <cell r="BD435">
            <v>44214</v>
          </cell>
          <cell r="BE435">
            <v>22563248</v>
          </cell>
          <cell r="BF435" t="str">
            <v xml:space="preserve">NOTIFICADO </v>
          </cell>
          <cell r="BG435">
            <v>44382</v>
          </cell>
          <cell r="BH435">
            <v>44458</v>
          </cell>
          <cell r="BI435" t="str">
            <v>Dos (02) meses y quince (15) días calendario</v>
          </cell>
          <cell r="BJ435">
            <v>10133195</v>
          </cell>
          <cell r="BK435" t="str">
            <v>DE ACUERDO A LA SOLICITUD REALIZADA POR EL SUPERVISOR DEL CONTRATO, SE GENERA LA PRORROGA Y ADICIÓN DEL MISMO; TENIENDO EN CUENTA LAS RAZONES DESCRITAS EN DICHA SOLICITUD.</v>
          </cell>
          <cell r="BL435">
            <v>1044</v>
          </cell>
          <cell r="BM435">
            <v>44379.393530092595</v>
          </cell>
          <cell r="BN435">
            <v>800949374</v>
          </cell>
          <cell r="BO435">
            <v>2912</v>
          </cell>
          <cell r="BP435">
            <v>44379</v>
          </cell>
          <cell r="BQ435">
            <v>10133195</v>
          </cell>
          <cell r="BR435">
            <v>40392515</v>
          </cell>
          <cell r="BS435">
            <v>44214</v>
          </cell>
          <cell r="BT435">
            <v>583</v>
          </cell>
          <cell r="BU435" t="str">
            <v>240</v>
          </cell>
          <cell r="BV435">
            <v>44379</v>
          </cell>
          <cell r="BW435">
            <v>583</v>
          </cell>
          <cell r="BX435" t="str">
            <v>240</v>
          </cell>
          <cell r="BY435">
            <v>0</v>
          </cell>
          <cell r="BZ435">
            <v>0</v>
          </cell>
          <cell r="CA435">
            <v>0</v>
          </cell>
          <cell r="CB435">
            <v>7010</v>
          </cell>
          <cell r="CC435" t="str">
            <v>M6</v>
          </cell>
        </row>
        <row r="436">
          <cell r="B436" t="str">
            <v>12386 DE 2021</v>
          </cell>
          <cell r="C436">
            <v>1121895515</v>
          </cell>
          <cell r="D436" t="str">
            <v>CARLOS ANDRES GARZON GUZMAN</v>
          </cell>
          <cell r="E436" t="str">
            <v>Contrato de Prestación de Servicios Profesionales</v>
          </cell>
          <cell r="F436" t="str">
            <v>EL CONTRATISTA SE COMPROMETE CON LA UNIVERSIDAD DE LOS LLANOS A PRESTAR LOS SERVICIOS COMO PROFESIONAL EN FORMA EFICIENTE Y EFICAZ APOYANDO EL FORTALECIMIENTO DE LOS PROCESOS ESTRATÉGICOS Y DE PLANEACIÓN EN LA OFICINA ASESORA DE PLANEACIÓN.</v>
          </cell>
          <cell r="G436">
            <v>44214</v>
          </cell>
          <cell r="H436">
            <v>14635618</v>
          </cell>
          <cell r="I436" t="str">
            <v>Cinco (05) meses y diecisiete (17) días calendario</v>
          </cell>
          <cell r="J436">
            <v>44214</v>
          </cell>
          <cell r="K436">
            <v>44381</v>
          </cell>
          <cell r="L436" t="str">
            <v>NO APLICA</v>
          </cell>
          <cell r="M436">
            <v>9</v>
          </cell>
          <cell r="N436">
            <v>3768453</v>
          </cell>
          <cell r="O436">
            <v>44214</v>
          </cell>
          <cell r="P436">
            <v>44255</v>
          </cell>
          <cell r="Q436">
            <v>2629153</v>
          </cell>
          <cell r="R436">
            <v>44256</v>
          </cell>
          <cell r="S436">
            <v>44286</v>
          </cell>
          <cell r="T436">
            <v>2629153</v>
          </cell>
          <cell r="U436">
            <v>44287</v>
          </cell>
          <cell r="V436">
            <v>44316</v>
          </cell>
          <cell r="W436">
            <v>2629153</v>
          </cell>
          <cell r="X436">
            <v>44317</v>
          </cell>
          <cell r="Y436">
            <v>44347</v>
          </cell>
          <cell r="Z436">
            <v>2629153</v>
          </cell>
          <cell r="AA436">
            <v>44348</v>
          </cell>
          <cell r="AB436">
            <v>44377</v>
          </cell>
          <cell r="AC436">
            <v>350553</v>
          </cell>
          <cell r="AD436">
            <v>44378</v>
          </cell>
          <cell r="AE436">
            <v>44381</v>
          </cell>
          <cell r="AF436">
            <v>2278599</v>
          </cell>
          <cell r="AG436">
            <v>44382</v>
          </cell>
          <cell r="AH436">
            <v>44408</v>
          </cell>
          <cell r="AI436">
            <v>2629153</v>
          </cell>
          <cell r="AJ436">
            <v>44409</v>
          </cell>
          <cell r="AK436">
            <v>44439</v>
          </cell>
          <cell r="AL436">
            <v>1665131</v>
          </cell>
          <cell r="AM436">
            <v>44440</v>
          </cell>
          <cell r="AN436">
            <v>44458</v>
          </cell>
          <cell r="AO436">
            <v>0</v>
          </cell>
          <cell r="AP436">
            <v>0</v>
          </cell>
          <cell r="AQ436">
            <v>0</v>
          </cell>
          <cell r="AR436">
            <v>0</v>
          </cell>
          <cell r="AS436">
            <v>0</v>
          </cell>
          <cell r="AT436">
            <v>0</v>
          </cell>
          <cell r="AU436">
            <v>0</v>
          </cell>
          <cell r="AV436">
            <v>0</v>
          </cell>
          <cell r="AW436" t="str">
            <v>Oficina Asesora de Planeación</v>
          </cell>
          <cell r="AX436" t="str">
            <v>SAMUEL ELÍAS BETANCUR GARZÓN</v>
          </cell>
          <cell r="AY436" t="str">
            <v>Asesor de Planeación</v>
          </cell>
          <cell r="AZ436">
            <v>67</v>
          </cell>
          <cell r="BA436">
            <v>44211</v>
          </cell>
          <cell r="BB436">
            <v>557394061</v>
          </cell>
          <cell r="BC436">
            <v>283</v>
          </cell>
          <cell r="BD436">
            <v>44214</v>
          </cell>
          <cell r="BE436">
            <v>14635618</v>
          </cell>
          <cell r="BF436" t="str">
            <v xml:space="preserve">NOTIFICADO </v>
          </cell>
          <cell r="BG436">
            <v>44382</v>
          </cell>
          <cell r="BH436">
            <v>44458</v>
          </cell>
          <cell r="BI436" t="str">
            <v>Dos (02) meses y quince (15) días calendario</v>
          </cell>
          <cell r="BJ436">
            <v>6572883</v>
          </cell>
          <cell r="BK436" t="str">
            <v>DE ACUERDO A LA SOLICITUD REALIZADA POR EL SUPERVISOR DEL CONTRATO, SE GENERA LA PRORROGA Y ADICIÓN DEL MISMO; TENIENDO EN CUENTA LAS RAZONES DESCRITAS EN DICHA SOLICITUD.</v>
          </cell>
          <cell r="BL436">
            <v>1044</v>
          </cell>
          <cell r="BM436">
            <v>44379.393530092595</v>
          </cell>
          <cell r="BN436">
            <v>800949374</v>
          </cell>
          <cell r="BO436">
            <v>2911</v>
          </cell>
          <cell r="BP436">
            <v>44379</v>
          </cell>
          <cell r="BQ436">
            <v>6572883</v>
          </cell>
          <cell r="BR436">
            <v>1121895515</v>
          </cell>
          <cell r="BS436">
            <v>44214</v>
          </cell>
          <cell r="BT436">
            <v>583</v>
          </cell>
          <cell r="BU436" t="str">
            <v>240</v>
          </cell>
          <cell r="BV436">
            <v>44379</v>
          </cell>
          <cell r="BW436">
            <v>583</v>
          </cell>
          <cell r="BX436" t="str">
            <v>240</v>
          </cell>
          <cell r="BY436">
            <v>0</v>
          </cell>
          <cell r="BZ436">
            <v>0</v>
          </cell>
          <cell r="CA436">
            <v>0</v>
          </cell>
          <cell r="CB436">
            <v>7220</v>
          </cell>
          <cell r="CC436" t="str">
            <v>M6</v>
          </cell>
        </row>
        <row r="437">
          <cell r="B437" t="str">
            <v>12387 DE 2021</v>
          </cell>
          <cell r="C437">
            <v>40215719</v>
          </cell>
          <cell r="D437" t="str">
            <v>ADRIANA RAMOS AYA</v>
          </cell>
          <cell r="E437" t="str">
            <v>Contrato de Prestación de Servicios Profesionales</v>
          </cell>
          <cell r="F437" t="str">
            <v>EL CONTRATISTA SE COMPROMETE CON LA UNIVERSIDAD DE LOS LLANOS A PRESTAR LOS SERVICIOS COMO PROFESIONAL ESPECIALIZADO EN FORMA EFICIENTE Y EFICAZ APOYANDO EL FORTALECIMIENTO DE LOS DIFERENTES PROCESOS EN EL SISTEMA INTEGRADO DE GESTIÓN DE LA OFICINA ASESORA DE PLANEACIÓN.</v>
          </cell>
          <cell r="G437">
            <v>44214</v>
          </cell>
          <cell r="H437">
            <v>17684710</v>
          </cell>
          <cell r="I437" t="str">
            <v>Cinco (05) meses y diecisiete (17) días calendario</v>
          </cell>
          <cell r="J437">
            <v>44214</v>
          </cell>
          <cell r="K437">
            <v>44381</v>
          </cell>
          <cell r="L437" t="str">
            <v>NO APLICA</v>
          </cell>
          <cell r="M437">
            <v>9</v>
          </cell>
          <cell r="N437">
            <v>4553548</v>
          </cell>
          <cell r="O437">
            <v>44214</v>
          </cell>
          <cell r="P437">
            <v>44255</v>
          </cell>
          <cell r="Q437">
            <v>3176894</v>
          </cell>
          <cell r="R437">
            <v>44256</v>
          </cell>
          <cell r="S437">
            <v>44286</v>
          </cell>
          <cell r="T437">
            <v>3176894</v>
          </cell>
          <cell r="U437">
            <v>44287</v>
          </cell>
          <cell r="V437">
            <v>44316</v>
          </cell>
          <cell r="W437">
            <v>3176894</v>
          </cell>
          <cell r="X437">
            <v>44317</v>
          </cell>
          <cell r="Y437">
            <v>44347</v>
          </cell>
          <cell r="Z437">
            <v>3176894</v>
          </cell>
          <cell r="AA437">
            <v>44348</v>
          </cell>
          <cell r="AB437">
            <v>44377</v>
          </cell>
          <cell r="AC437">
            <v>423586</v>
          </cell>
          <cell r="AD437">
            <v>44378</v>
          </cell>
          <cell r="AE437">
            <v>44381</v>
          </cell>
          <cell r="AF437">
            <v>2753308</v>
          </cell>
          <cell r="AG437">
            <v>44382</v>
          </cell>
          <cell r="AH437">
            <v>44408</v>
          </cell>
          <cell r="AI437">
            <v>3176894</v>
          </cell>
          <cell r="AJ437">
            <v>44409</v>
          </cell>
          <cell r="AK437">
            <v>44439</v>
          </cell>
          <cell r="AL437">
            <v>2012033</v>
          </cell>
          <cell r="AM437">
            <v>44440</v>
          </cell>
          <cell r="AN437">
            <v>44458</v>
          </cell>
          <cell r="AO437">
            <v>0</v>
          </cell>
          <cell r="AP437">
            <v>0</v>
          </cell>
          <cell r="AQ437">
            <v>0</v>
          </cell>
          <cell r="AR437">
            <v>0</v>
          </cell>
          <cell r="AS437">
            <v>0</v>
          </cell>
          <cell r="AT437">
            <v>0</v>
          </cell>
          <cell r="AU437">
            <v>0</v>
          </cell>
          <cell r="AV437">
            <v>0</v>
          </cell>
          <cell r="AW437" t="str">
            <v>Oficina Asesora de Planeación</v>
          </cell>
          <cell r="AX437" t="str">
            <v>SAMUEL ELÍAS BETANCUR GARZÓN</v>
          </cell>
          <cell r="AY437" t="str">
            <v>Asesor de Planeación</v>
          </cell>
          <cell r="AZ437">
            <v>67</v>
          </cell>
          <cell r="BA437">
            <v>44211</v>
          </cell>
          <cell r="BB437">
            <v>557394061</v>
          </cell>
          <cell r="BC437">
            <v>284</v>
          </cell>
          <cell r="BD437">
            <v>44214</v>
          </cell>
          <cell r="BE437">
            <v>17684710</v>
          </cell>
          <cell r="BF437" t="str">
            <v xml:space="preserve">NOTIFICADO </v>
          </cell>
          <cell r="BG437">
            <v>44382</v>
          </cell>
          <cell r="BH437">
            <v>44458</v>
          </cell>
          <cell r="BI437" t="str">
            <v>Dos (02) meses y quince (15) días calendario</v>
          </cell>
          <cell r="BJ437">
            <v>7942235</v>
          </cell>
          <cell r="BK437" t="str">
            <v>DE ACUERDO A LA SOLICITUD REALIZADA POR EL SUPERVISOR DEL CONTRATO, SE GENERA LA PRORROGA Y ADICIÓN DEL MISMO; TENIENDO EN CUENTA LAS RAZONES DESCRITAS EN DICHA SOLICITUD.</v>
          </cell>
          <cell r="BL437">
            <v>1044</v>
          </cell>
          <cell r="BM437">
            <v>44379.393530092595</v>
          </cell>
          <cell r="BN437">
            <v>800949374</v>
          </cell>
          <cell r="BO437">
            <v>2913</v>
          </cell>
          <cell r="BP437">
            <v>44379</v>
          </cell>
          <cell r="BQ437">
            <v>7942235</v>
          </cell>
          <cell r="BR437">
            <v>40215719</v>
          </cell>
          <cell r="BS437">
            <v>44214</v>
          </cell>
          <cell r="BT437">
            <v>583</v>
          </cell>
          <cell r="BU437" t="str">
            <v>240</v>
          </cell>
          <cell r="BV437">
            <v>44379</v>
          </cell>
          <cell r="BW437">
            <v>583</v>
          </cell>
          <cell r="BX437" t="str">
            <v>240</v>
          </cell>
          <cell r="BY437">
            <v>0</v>
          </cell>
          <cell r="BZ437">
            <v>0</v>
          </cell>
          <cell r="CA437">
            <v>0</v>
          </cell>
          <cell r="CB437">
            <v>7110</v>
          </cell>
          <cell r="CC437" t="str">
            <v>M5</v>
          </cell>
        </row>
        <row r="438">
          <cell r="B438" t="str">
            <v>12388 DE 2021</v>
          </cell>
          <cell r="C438">
            <v>1121883647</v>
          </cell>
          <cell r="D438" t="str">
            <v>ESTEFANY ANDREA ZABALA RAMOS</v>
          </cell>
          <cell r="E438" t="str">
            <v>Contrato de Prestación de Servicios Profesionales</v>
          </cell>
          <cell r="F438" t="str">
            <v>EL CONTRATISTA SE COMPROMETE CON LA UNIVERSIDAD DE LOS LLANOS A PRESTAR LOS SERVICIOS PROFESIONALES COMO ARQUITECTO EN FORMA EFICIENTE Y EFICAZ APOYANDO EL FORTALECIMIENTO DE LOS DIFERENTES PROCESOS EN EL ÁREA DE INFRAESTRUCTURA DE LA OFICINA ASESORA DE PLANEACIÓN.</v>
          </cell>
          <cell r="G438">
            <v>44214</v>
          </cell>
          <cell r="H438">
            <v>17074893</v>
          </cell>
          <cell r="I438" t="str">
            <v>Cinco (05) meses y diecisiete (17) días calendario</v>
          </cell>
          <cell r="J438">
            <v>44214</v>
          </cell>
          <cell r="K438">
            <v>44381</v>
          </cell>
          <cell r="L438" t="str">
            <v>NO APLICA</v>
          </cell>
          <cell r="M438">
            <v>9</v>
          </cell>
          <cell r="N438">
            <v>4396529</v>
          </cell>
          <cell r="O438">
            <v>44214</v>
          </cell>
          <cell r="P438">
            <v>44255</v>
          </cell>
          <cell r="Q438">
            <v>3067346</v>
          </cell>
          <cell r="R438">
            <v>44256</v>
          </cell>
          <cell r="S438">
            <v>44286</v>
          </cell>
          <cell r="T438">
            <v>3067346</v>
          </cell>
          <cell r="U438">
            <v>44287</v>
          </cell>
          <cell r="V438">
            <v>44316</v>
          </cell>
          <cell r="W438">
            <v>3067346</v>
          </cell>
          <cell r="X438">
            <v>44317</v>
          </cell>
          <cell r="Y438">
            <v>44347</v>
          </cell>
          <cell r="Z438">
            <v>3067346</v>
          </cell>
          <cell r="AA438">
            <v>44348</v>
          </cell>
          <cell r="AB438">
            <v>44377</v>
          </cell>
          <cell r="AC438">
            <v>408980</v>
          </cell>
          <cell r="AD438">
            <v>44378</v>
          </cell>
          <cell r="AE438">
            <v>44381</v>
          </cell>
          <cell r="AF438">
            <v>2658367</v>
          </cell>
          <cell r="AG438">
            <v>44382</v>
          </cell>
          <cell r="AH438">
            <v>44408</v>
          </cell>
          <cell r="AI438">
            <v>3067346</v>
          </cell>
          <cell r="AJ438">
            <v>44409</v>
          </cell>
          <cell r="AK438">
            <v>44439</v>
          </cell>
          <cell r="AL438">
            <v>1942652</v>
          </cell>
          <cell r="AM438">
            <v>44440</v>
          </cell>
          <cell r="AN438">
            <v>44458</v>
          </cell>
          <cell r="AO438">
            <v>0</v>
          </cell>
          <cell r="AP438">
            <v>0</v>
          </cell>
          <cell r="AQ438">
            <v>0</v>
          </cell>
          <cell r="AR438">
            <v>0</v>
          </cell>
          <cell r="AS438">
            <v>0</v>
          </cell>
          <cell r="AT438">
            <v>0</v>
          </cell>
          <cell r="AU438">
            <v>0</v>
          </cell>
          <cell r="AV438">
            <v>0</v>
          </cell>
          <cell r="AW438" t="str">
            <v>Oficina Asesora de Planeación</v>
          </cell>
          <cell r="AX438" t="str">
            <v>SAMUEL ELÍAS BETANCUR GARZÓN</v>
          </cell>
          <cell r="AY438" t="str">
            <v>Asesor de Planeación</v>
          </cell>
          <cell r="AZ438">
            <v>67</v>
          </cell>
          <cell r="BA438">
            <v>44211</v>
          </cell>
          <cell r="BB438">
            <v>557394061</v>
          </cell>
          <cell r="BC438">
            <v>285</v>
          </cell>
          <cell r="BD438">
            <v>44214</v>
          </cell>
          <cell r="BE438">
            <v>17074893</v>
          </cell>
          <cell r="BF438" t="str">
            <v xml:space="preserve">NOTIFICADO </v>
          </cell>
          <cell r="BG438">
            <v>44382</v>
          </cell>
          <cell r="BH438">
            <v>44458</v>
          </cell>
          <cell r="BI438" t="str">
            <v>Dos (02) meses y quince (15) días calendario</v>
          </cell>
          <cell r="BJ438">
            <v>7668365</v>
          </cell>
          <cell r="BK438" t="str">
            <v>DE ACUERDO A LA SOLICITUD REALIZADA POR EL SUPERVISOR DEL CONTRATO, SE GENERA LA PRORROGA Y ADICIÓN DEL MISMO; TENIENDO EN CUENTA LAS RAZONES DESCRITAS EN DICHA SOLICITUD.</v>
          </cell>
          <cell r="BL438">
            <v>1044</v>
          </cell>
          <cell r="BM438">
            <v>44379.393530092595</v>
          </cell>
          <cell r="BN438">
            <v>800949374</v>
          </cell>
          <cell r="BO438">
            <v>2910</v>
          </cell>
          <cell r="BP438">
            <v>44379</v>
          </cell>
          <cell r="BQ438">
            <v>7668365</v>
          </cell>
          <cell r="BR438">
            <v>1121883647</v>
          </cell>
          <cell r="BS438">
            <v>44214</v>
          </cell>
          <cell r="BT438">
            <v>583</v>
          </cell>
          <cell r="BU438" t="str">
            <v>240</v>
          </cell>
          <cell r="BV438">
            <v>44379</v>
          </cell>
          <cell r="BW438">
            <v>583</v>
          </cell>
          <cell r="BX438" t="str">
            <v>240</v>
          </cell>
          <cell r="BY438">
            <v>0</v>
          </cell>
          <cell r="BZ438">
            <v>0</v>
          </cell>
          <cell r="CA438">
            <v>0</v>
          </cell>
          <cell r="CB438">
            <v>8299</v>
          </cell>
          <cell r="CC438" t="str">
            <v>M6</v>
          </cell>
        </row>
        <row r="439">
          <cell r="B439" t="str">
            <v>12389 DE 2021</v>
          </cell>
          <cell r="C439">
            <v>1121882104</v>
          </cell>
          <cell r="D439" t="str">
            <v>JOSE DAVID OSORIO LONDOÑO</v>
          </cell>
          <cell r="E439" t="str">
            <v>Contrato de Prestación de Servicios Profesionales</v>
          </cell>
          <cell r="F439" t="str">
            <v>EL CONTRATISTA SE COMPROMETE CON LA UNIVERSIDAD DE LOS LLANOS A PRESTAR LOS SERVICIOS COMO PROFESIONAL ESPECIALIZADO EN FORMA EFICIENTE Y EFICAZ APOYANDO EL FORTALECIMIENTO DE LOS DIFERENTES PROCESOS EN EL SISTEMA INTEGRADO DE GESTIÓN DE LA OFICINA ASESORA DE PLANEACIÓN.</v>
          </cell>
          <cell r="G439">
            <v>44214</v>
          </cell>
          <cell r="H439">
            <v>17684710</v>
          </cell>
          <cell r="I439" t="str">
            <v>Cinco (05) meses y diecisiete (17) días calendario</v>
          </cell>
          <cell r="J439">
            <v>44214</v>
          </cell>
          <cell r="K439">
            <v>44381</v>
          </cell>
          <cell r="L439" t="str">
            <v>NO APLICA</v>
          </cell>
          <cell r="M439">
            <v>9</v>
          </cell>
          <cell r="N439">
            <v>4553548</v>
          </cell>
          <cell r="O439">
            <v>44214</v>
          </cell>
          <cell r="P439">
            <v>44255</v>
          </cell>
          <cell r="Q439">
            <v>3176894</v>
          </cell>
          <cell r="R439">
            <v>44256</v>
          </cell>
          <cell r="S439">
            <v>44286</v>
          </cell>
          <cell r="T439">
            <v>3176894</v>
          </cell>
          <cell r="U439">
            <v>44287</v>
          </cell>
          <cell r="V439">
            <v>44316</v>
          </cell>
          <cell r="W439">
            <v>3176894</v>
          </cell>
          <cell r="X439">
            <v>44317</v>
          </cell>
          <cell r="Y439">
            <v>44347</v>
          </cell>
          <cell r="Z439">
            <v>3176894</v>
          </cell>
          <cell r="AA439">
            <v>44348</v>
          </cell>
          <cell r="AB439">
            <v>44377</v>
          </cell>
          <cell r="AC439">
            <v>423586</v>
          </cell>
          <cell r="AD439">
            <v>44378</v>
          </cell>
          <cell r="AE439">
            <v>44381</v>
          </cell>
          <cell r="AF439">
            <v>2753308</v>
          </cell>
          <cell r="AG439">
            <v>44382</v>
          </cell>
          <cell r="AH439">
            <v>44408</v>
          </cell>
          <cell r="AI439">
            <v>3176894</v>
          </cell>
          <cell r="AJ439">
            <v>44409</v>
          </cell>
          <cell r="AK439">
            <v>44439</v>
          </cell>
          <cell r="AL439">
            <v>2012033</v>
          </cell>
          <cell r="AM439">
            <v>44440</v>
          </cell>
          <cell r="AN439">
            <v>44458</v>
          </cell>
          <cell r="AO439">
            <v>0</v>
          </cell>
          <cell r="AP439">
            <v>0</v>
          </cell>
          <cell r="AQ439">
            <v>0</v>
          </cell>
          <cell r="AR439">
            <v>0</v>
          </cell>
          <cell r="AS439">
            <v>0</v>
          </cell>
          <cell r="AT439">
            <v>0</v>
          </cell>
          <cell r="AU439">
            <v>0</v>
          </cell>
          <cell r="AV439">
            <v>0</v>
          </cell>
          <cell r="AW439" t="str">
            <v>Oficina Asesora de Planeación</v>
          </cell>
          <cell r="AX439" t="str">
            <v>SAMUEL ELÍAS BETANCUR GARZÓN</v>
          </cell>
          <cell r="AY439" t="str">
            <v>Asesor de Planeación</v>
          </cell>
          <cell r="AZ439">
            <v>67</v>
          </cell>
          <cell r="BA439">
            <v>44211</v>
          </cell>
          <cell r="BB439">
            <v>557394061</v>
          </cell>
          <cell r="BC439">
            <v>286</v>
          </cell>
          <cell r="BD439">
            <v>44214</v>
          </cell>
          <cell r="BE439">
            <v>17684710</v>
          </cell>
          <cell r="BF439" t="str">
            <v xml:space="preserve">NOTIFICADO </v>
          </cell>
          <cell r="BG439">
            <v>44382</v>
          </cell>
          <cell r="BH439">
            <v>44458</v>
          </cell>
          <cell r="BI439" t="str">
            <v>Dos (02) meses y quince (15) días calendario</v>
          </cell>
          <cell r="BJ439">
            <v>7942235</v>
          </cell>
          <cell r="BK439" t="str">
            <v>DE ACUERDO A LA SOLICITUD REALIZADA POR EL SUPERVISOR DEL CONTRATO, SE GENERA LA PRORROGA Y ADICIÓN DEL MISMO; TENIENDO EN CUENTA LAS RAZONES DESCRITAS EN DICHA SOLICITUD.</v>
          </cell>
          <cell r="BL439">
            <v>1044</v>
          </cell>
          <cell r="BM439">
            <v>44379.393530092595</v>
          </cell>
          <cell r="BN439">
            <v>800949374</v>
          </cell>
          <cell r="BO439">
            <v>2907</v>
          </cell>
          <cell r="BP439">
            <v>44379</v>
          </cell>
          <cell r="BQ439">
            <v>7942235</v>
          </cell>
          <cell r="BR439">
            <v>1121882104</v>
          </cell>
          <cell r="BS439">
            <v>44214</v>
          </cell>
          <cell r="BT439">
            <v>583</v>
          </cell>
          <cell r="BU439" t="str">
            <v>240</v>
          </cell>
          <cell r="BV439">
            <v>44379</v>
          </cell>
          <cell r="BW439">
            <v>583</v>
          </cell>
          <cell r="BX439" t="str">
            <v>240</v>
          </cell>
          <cell r="BY439">
            <v>0</v>
          </cell>
          <cell r="BZ439">
            <v>0</v>
          </cell>
          <cell r="CA439">
            <v>0</v>
          </cell>
          <cell r="CB439">
            <v>7020</v>
          </cell>
          <cell r="CC439" t="str">
            <v>M5</v>
          </cell>
        </row>
        <row r="440">
          <cell r="B440" t="str">
            <v>12391 DE 2021</v>
          </cell>
          <cell r="C440">
            <v>474861</v>
          </cell>
          <cell r="D440" t="str">
            <v xml:space="preserve">CESAR LEYTON ROLDAN </v>
          </cell>
          <cell r="E440" t="str">
            <v>Contrato de Prestación de Servicios Profesionales</v>
          </cell>
          <cell r="F440" t="str">
            <v>EL CONTRATISTA SE COMPROMETE CON LA UNIVERSIDAD DE LOS LLANOS A PRESTAR LOS SERVICIOS COMO PROFESIONAL ESPECIALIZADO EN FORMA EFICIENTE Y EFICAZ APOYANDO EL FORTALECIMIENTO DE LOS DIFERENTES PROCESOS DE SEGURIDAD SOCIAL EN LA DIVISIÓN DE SERVICIOS ADMINISTRATIVOS.</v>
          </cell>
          <cell r="G440">
            <v>44214</v>
          </cell>
          <cell r="H440">
            <v>19514162</v>
          </cell>
          <cell r="I440" t="str">
            <v>Cinco (05) meses y diecisiete (17) días calendario</v>
          </cell>
          <cell r="J440">
            <v>44214</v>
          </cell>
          <cell r="K440">
            <v>44381</v>
          </cell>
          <cell r="L440" t="str">
            <v>NO APLICA</v>
          </cell>
          <cell r="M440">
            <v>9</v>
          </cell>
          <cell r="N440">
            <v>5024604</v>
          </cell>
          <cell r="O440">
            <v>44214</v>
          </cell>
          <cell r="P440">
            <v>44255</v>
          </cell>
          <cell r="Q440">
            <v>3505538</v>
          </cell>
          <cell r="R440">
            <v>44256</v>
          </cell>
          <cell r="S440">
            <v>44286</v>
          </cell>
          <cell r="T440">
            <v>3505538</v>
          </cell>
          <cell r="U440">
            <v>44287</v>
          </cell>
          <cell r="V440">
            <v>44316</v>
          </cell>
          <cell r="W440">
            <v>3505538</v>
          </cell>
          <cell r="X440">
            <v>44317</v>
          </cell>
          <cell r="Y440">
            <v>44347</v>
          </cell>
          <cell r="Z440">
            <v>3505538</v>
          </cell>
          <cell r="AA440">
            <v>44348</v>
          </cell>
          <cell r="AB440">
            <v>44377</v>
          </cell>
          <cell r="AC440">
            <v>467406</v>
          </cell>
          <cell r="AD440">
            <v>44378</v>
          </cell>
          <cell r="AE440">
            <v>44381</v>
          </cell>
          <cell r="AF440">
            <v>3038133</v>
          </cell>
          <cell r="AG440">
            <v>44382</v>
          </cell>
          <cell r="AH440">
            <v>44408</v>
          </cell>
          <cell r="AI440">
            <v>3505538</v>
          </cell>
          <cell r="AJ440">
            <v>44409</v>
          </cell>
          <cell r="AK440">
            <v>44439</v>
          </cell>
          <cell r="AL440">
            <v>2220174</v>
          </cell>
          <cell r="AM440">
            <v>44440</v>
          </cell>
          <cell r="AN440">
            <v>44458</v>
          </cell>
          <cell r="AO440">
            <v>0</v>
          </cell>
          <cell r="AP440">
            <v>0</v>
          </cell>
          <cell r="AQ440">
            <v>0</v>
          </cell>
          <cell r="AR440">
            <v>0</v>
          </cell>
          <cell r="AS440">
            <v>0</v>
          </cell>
          <cell r="AT440">
            <v>0</v>
          </cell>
          <cell r="AU440">
            <v>0</v>
          </cell>
          <cell r="AV440">
            <v>0</v>
          </cell>
          <cell r="AW440" t="str">
            <v xml:space="preserve">División de Servicios Administrativos </v>
          </cell>
          <cell r="AX440" t="str">
            <v>VÍCTOR EFREN ORTÍZ ORTÍZ</v>
          </cell>
          <cell r="AY440" t="str">
            <v>Jefe de Oficina</v>
          </cell>
          <cell r="AZ440">
            <v>67</v>
          </cell>
          <cell r="BA440">
            <v>44211</v>
          </cell>
          <cell r="BB440">
            <v>557394061</v>
          </cell>
          <cell r="BC440">
            <v>288</v>
          </cell>
          <cell r="BD440">
            <v>44214</v>
          </cell>
          <cell r="BE440">
            <v>19514162</v>
          </cell>
          <cell r="BF440" t="str">
            <v xml:space="preserve">NOTIFICADO </v>
          </cell>
          <cell r="BG440">
            <v>44382</v>
          </cell>
          <cell r="BH440">
            <v>44458</v>
          </cell>
          <cell r="BI440" t="str">
            <v>Dos (02) meses y quince (15) días calendario</v>
          </cell>
          <cell r="BJ440">
            <v>8763845</v>
          </cell>
          <cell r="BK440" t="str">
            <v>DE ACUERDO A LA SOLICITUD REALIZADA POR EL SUPERVISOR DEL CONTRATO, SE GENERA LA PRORROGA Y ADICIÓN DEL MISMO; TENIENDO EN CUENTA LAS RAZONES DESCRITAS EN DICHA SOLICITUD.</v>
          </cell>
          <cell r="BL440">
            <v>1044</v>
          </cell>
          <cell r="BM440">
            <v>44379.393530092595</v>
          </cell>
          <cell r="BN440">
            <v>800949374</v>
          </cell>
          <cell r="BO440">
            <v>2894</v>
          </cell>
          <cell r="BP440">
            <v>44379</v>
          </cell>
          <cell r="BQ440">
            <v>8763845</v>
          </cell>
          <cell r="BR440">
            <v>474861.9</v>
          </cell>
          <cell r="BS440">
            <v>44214</v>
          </cell>
          <cell r="BT440">
            <v>583</v>
          </cell>
          <cell r="BU440" t="str">
            <v>421</v>
          </cell>
          <cell r="BV440">
            <v>44379</v>
          </cell>
          <cell r="BW440">
            <v>583</v>
          </cell>
          <cell r="BX440" t="str">
            <v>421</v>
          </cell>
          <cell r="BY440">
            <v>0</v>
          </cell>
          <cell r="BZ440">
            <v>0</v>
          </cell>
          <cell r="CA440">
            <v>0</v>
          </cell>
          <cell r="CB440">
            <v>7020</v>
          </cell>
          <cell r="CC440" t="str">
            <v>M5</v>
          </cell>
        </row>
        <row r="441">
          <cell r="B441" t="str">
            <v>12392 DE 2021</v>
          </cell>
          <cell r="C441">
            <v>1119893290</v>
          </cell>
          <cell r="D441" t="str">
            <v>MAILEN LORENA ROJAS MUÑOZ</v>
          </cell>
          <cell r="E441" t="str">
            <v xml:space="preserve">Contrato de Prestación de Servicios </v>
          </cell>
          <cell r="F441" t="str">
            <v>EL CONTRATISTA SE COMPROMETE CON LA UNIVERSIDAD DE LOS LLANOS A PRESTAR LOS SERVICIOS COMO TÉCNICO EN FORMA EFICIENTE Y EFICAZ APOYANDO EL FORTALECIMIENTO DE LOS DIFERENTES PROCESOS EN LA DIVISIÓN DE SERVICIOS ADMINISTRATIVOS.</v>
          </cell>
          <cell r="G441">
            <v>44214</v>
          </cell>
          <cell r="H441">
            <v>11586532</v>
          </cell>
          <cell r="I441" t="str">
            <v>Cinco (05) meses y diecisiete (17) días calendario</v>
          </cell>
          <cell r="J441">
            <v>44214</v>
          </cell>
          <cell r="K441">
            <v>44381</v>
          </cell>
          <cell r="L441" t="str">
            <v>NO APLICA</v>
          </cell>
          <cell r="M441">
            <v>9</v>
          </cell>
          <cell r="N441">
            <v>2983359</v>
          </cell>
          <cell r="O441">
            <v>44214</v>
          </cell>
          <cell r="P441">
            <v>44255</v>
          </cell>
          <cell r="Q441">
            <v>2081413</v>
          </cell>
          <cell r="R441">
            <v>44256</v>
          </cell>
          <cell r="S441">
            <v>44286</v>
          </cell>
          <cell r="T441">
            <v>2081413</v>
          </cell>
          <cell r="U441">
            <v>44287</v>
          </cell>
          <cell r="V441">
            <v>44316</v>
          </cell>
          <cell r="W441">
            <v>2081413</v>
          </cell>
          <cell r="X441">
            <v>44317</v>
          </cell>
          <cell r="Y441">
            <v>44347</v>
          </cell>
          <cell r="Z441">
            <v>2081413</v>
          </cell>
          <cell r="AA441">
            <v>44348</v>
          </cell>
          <cell r="AB441">
            <v>44377</v>
          </cell>
          <cell r="AC441">
            <v>277521</v>
          </cell>
          <cell r="AD441">
            <v>44378</v>
          </cell>
          <cell r="AE441">
            <v>44381</v>
          </cell>
          <cell r="AF441">
            <v>1803891</v>
          </cell>
          <cell r="AG441">
            <v>44382</v>
          </cell>
          <cell r="AH441">
            <v>44408</v>
          </cell>
          <cell r="AI441">
            <v>2081413</v>
          </cell>
          <cell r="AJ441">
            <v>44409</v>
          </cell>
          <cell r="AK441">
            <v>44439</v>
          </cell>
          <cell r="AL441">
            <v>1318229</v>
          </cell>
          <cell r="AM441">
            <v>44440</v>
          </cell>
          <cell r="AN441">
            <v>44458</v>
          </cell>
          <cell r="AO441">
            <v>0</v>
          </cell>
          <cell r="AP441">
            <v>0</v>
          </cell>
          <cell r="AQ441">
            <v>0</v>
          </cell>
          <cell r="AR441">
            <v>0</v>
          </cell>
          <cell r="AS441">
            <v>0</v>
          </cell>
          <cell r="AT441">
            <v>0</v>
          </cell>
          <cell r="AU441">
            <v>0</v>
          </cell>
          <cell r="AV441">
            <v>0</v>
          </cell>
          <cell r="AW441" t="str">
            <v xml:space="preserve">División de Servicios Administrativos </v>
          </cell>
          <cell r="AX441" t="str">
            <v>VÍCTOR EFREN ORTÍZ ORTÍZ</v>
          </cell>
          <cell r="AY441" t="str">
            <v>Jefe de Oficina</v>
          </cell>
          <cell r="AZ441">
            <v>67</v>
          </cell>
          <cell r="BA441">
            <v>44211</v>
          </cell>
          <cell r="BB441">
            <v>557394061</v>
          </cell>
          <cell r="BC441">
            <v>289</v>
          </cell>
          <cell r="BD441">
            <v>44214</v>
          </cell>
          <cell r="BE441">
            <v>11586532</v>
          </cell>
          <cell r="BF441" t="str">
            <v xml:space="preserve">NOTIFICADO </v>
          </cell>
          <cell r="BG441">
            <v>44382</v>
          </cell>
          <cell r="BH441">
            <v>44458</v>
          </cell>
          <cell r="BI441" t="str">
            <v>Dos (02) meses y quince (15) días calendario</v>
          </cell>
          <cell r="BJ441">
            <v>5203533</v>
          </cell>
          <cell r="BK441" t="str">
            <v>DE ACUERDO A LA SOLICITUD REALIZADA POR EL SUPERVISOR DEL CONTRATO, SE GENERA LA PRORROGA Y ADICIÓN DEL MISMO; TENIENDO EN CUENTA LAS RAZONES DESCRITAS EN DICHA SOLICITUD.</v>
          </cell>
          <cell r="BL441">
            <v>1044</v>
          </cell>
          <cell r="BM441">
            <v>44379.393530092595</v>
          </cell>
          <cell r="BN441">
            <v>800949374</v>
          </cell>
          <cell r="BO441">
            <v>2891</v>
          </cell>
          <cell r="BP441">
            <v>44379</v>
          </cell>
          <cell r="BQ441">
            <v>5203533</v>
          </cell>
          <cell r="BR441">
            <v>1119893290.3</v>
          </cell>
          <cell r="BS441">
            <v>44214</v>
          </cell>
          <cell r="BT441">
            <v>583</v>
          </cell>
          <cell r="BU441" t="str">
            <v>421</v>
          </cell>
          <cell r="BV441">
            <v>44379</v>
          </cell>
          <cell r="BW441">
            <v>583</v>
          </cell>
          <cell r="BX441" t="str">
            <v>421</v>
          </cell>
          <cell r="BY441">
            <v>0</v>
          </cell>
          <cell r="BZ441">
            <v>0</v>
          </cell>
          <cell r="CA441">
            <v>0</v>
          </cell>
          <cell r="CB441">
            <v>8299</v>
          </cell>
          <cell r="CC441" t="str">
            <v>M6</v>
          </cell>
        </row>
        <row r="442">
          <cell r="B442" t="str">
            <v>12393 DE 2021</v>
          </cell>
          <cell r="C442">
            <v>86051540</v>
          </cell>
          <cell r="D442" t="str">
            <v xml:space="preserve">ROGER YAMID DUARTE LOPEZ </v>
          </cell>
          <cell r="E442" t="str">
            <v>Contrato de Prestación de Servicios Profesionales</v>
          </cell>
          <cell r="F442" t="str">
            <v>EL CONTRATISTA SE COMPROMETE CON LA UNIVERSIDAD DE LOS LLANOS A PRESTAR LOS SERVICIOS COMO PROFESIONAL EN FORMA EFICIENTE Y EFICAZ APOYANDO EL FORTALECIMIENTO DE LOS DIFERENTES PROCESOS EN LA DIVISIÓN DE SERVICIOS ADMINISTRATIVOS.</v>
          </cell>
          <cell r="G442">
            <v>44214</v>
          </cell>
          <cell r="H442">
            <v>12196350</v>
          </cell>
          <cell r="I442" t="str">
            <v>Cinco (05) meses y diecisiete (17) días calendario</v>
          </cell>
          <cell r="J442">
            <v>44214</v>
          </cell>
          <cell r="K442">
            <v>44381</v>
          </cell>
          <cell r="L442" t="str">
            <v>NO APLICA</v>
          </cell>
          <cell r="M442">
            <v>9</v>
          </cell>
          <cell r="N442">
            <v>3140377</v>
          </cell>
          <cell r="O442">
            <v>44214</v>
          </cell>
          <cell r="P442">
            <v>44255</v>
          </cell>
          <cell r="Q442">
            <v>2190961</v>
          </cell>
          <cell r="R442">
            <v>44256</v>
          </cell>
          <cell r="S442">
            <v>44286</v>
          </cell>
          <cell r="T442">
            <v>2190961</v>
          </cell>
          <cell r="U442">
            <v>44287</v>
          </cell>
          <cell r="V442">
            <v>44316</v>
          </cell>
          <cell r="W442">
            <v>2190961</v>
          </cell>
          <cell r="X442">
            <v>44317</v>
          </cell>
          <cell r="Y442">
            <v>44347</v>
          </cell>
          <cell r="Z442">
            <v>2190961</v>
          </cell>
          <cell r="AA442">
            <v>44348</v>
          </cell>
          <cell r="AB442">
            <v>44377</v>
          </cell>
          <cell r="AC442">
            <v>292129</v>
          </cell>
          <cell r="AD442">
            <v>44378</v>
          </cell>
          <cell r="AE442">
            <v>44381</v>
          </cell>
          <cell r="AF442">
            <v>1898833</v>
          </cell>
          <cell r="AG442">
            <v>44382</v>
          </cell>
          <cell r="AH442">
            <v>44408</v>
          </cell>
          <cell r="AI442">
            <v>2190961</v>
          </cell>
          <cell r="AJ442">
            <v>44409</v>
          </cell>
          <cell r="AK442">
            <v>44439</v>
          </cell>
          <cell r="AL442">
            <v>1387609</v>
          </cell>
          <cell r="AM442">
            <v>44440</v>
          </cell>
          <cell r="AN442">
            <v>44458</v>
          </cell>
          <cell r="AO442">
            <v>0</v>
          </cell>
          <cell r="AP442">
            <v>0</v>
          </cell>
          <cell r="AQ442">
            <v>0</v>
          </cell>
          <cell r="AR442">
            <v>0</v>
          </cell>
          <cell r="AS442">
            <v>0</v>
          </cell>
          <cell r="AT442">
            <v>0</v>
          </cell>
          <cell r="AU442">
            <v>0</v>
          </cell>
          <cell r="AV442">
            <v>0</v>
          </cell>
          <cell r="AW442" t="str">
            <v xml:space="preserve">División de Servicios Administrativos </v>
          </cell>
          <cell r="AX442" t="str">
            <v>VÍCTOR EFREN ORTÍZ ORTÍZ</v>
          </cell>
          <cell r="AY442" t="str">
            <v>Jefe de Oficina</v>
          </cell>
          <cell r="AZ442">
            <v>67</v>
          </cell>
          <cell r="BA442">
            <v>44211</v>
          </cell>
          <cell r="BB442">
            <v>557394061</v>
          </cell>
          <cell r="BC442">
            <v>290</v>
          </cell>
          <cell r="BD442">
            <v>44214</v>
          </cell>
          <cell r="BE442">
            <v>12196350</v>
          </cell>
          <cell r="BF442" t="str">
            <v xml:space="preserve">NOTIFICADO </v>
          </cell>
          <cell r="BG442">
            <v>44382</v>
          </cell>
          <cell r="BH442">
            <v>44458</v>
          </cell>
          <cell r="BI442" t="str">
            <v>Dos (02) meses y quince (15) días calendario</v>
          </cell>
          <cell r="BJ442">
            <v>5477403</v>
          </cell>
          <cell r="BK442" t="str">
            <v>DE ACUERDO A LA SOLICITUD REALIZADA POR EL SUPERVISOR DEL CONTRATO, SE GENERA LA PRORROGA Y ADICIÓN DEL MISMO; TENIENDO EN CUENTA LAS RAZONES DESCRITAS EN DICHA SOLICITUD.</v>
          </cell>
          <cell r="BL442">
            <v>1044</v>
          </cell>
          <cell r="BM442">
            <v>44379.393530092595</v>
          </cell>
          <cell r="BN442">
            <v>800949374</v>
          </cell>
          <cell r="BO442">
            <v>2889</v>
          </cell>
          <cell r="BP442">
            <v>44379</v>
          </cell>
          <cell r="BQ442">
            <v>5477403</v>
          </cell>
          <cell r="BR442">
            <v>86051540.700000003</v>
          </cell>
          <cell r="BS442">
            <v>44214</v>
          </cell>
          <cell r="BT442">
            <v>583</v>
          </cell>
          <cell r="BU442" t="str">
            <v>421</v>
          </cell>
          <cell r="BV442">
            <v>44379</v>
          </cell>
          <cell r="BW442">
            <v>583</v>
          </cell>
          <cell r="BX442" t="str">
            <v>421</v>
          </cell>
          <cell r="BY442">
            <v>0</v>
          </cell>
          <cell r="BZ442">
            <v>0</v>
          </cell>
          <cell r="CA442">
            <v>0</v>
          </cell>
          <cell r="CB442">
            <v>8521</v>
          </cell>
          <cell r="CC442" t="str">
            <v>M3</v>
          </cell>
        </row>
        <row r="443">
          <cell r="B443" t="str">
            <v>12394 DE 2021</v>
          </cell>
          <cell r="C443">
            <v>1121894347</v>
          </cell>
          <cell r="D443" t="str">
            <v>CAROL BIBIANA BAYONA GALINDO</v>
          </cell>
          <cell r="E443" t="str">
            <v>Contrato de Prestación de Servicios Profesionales</v>
          </cell>
          <cell r="F443" t="str">
            <v>EL CONTRATISTA SE COMPROMETE CON LA UNIVERSIDAD DE LOS LLANOS A PRESTAR LOS SERVICIOS COMO PROFESIONAL EN FORMA EFICIENTE Y EFICAZ APOYANDO EL FORTALECIMIENTO DE LOS DIFERENTES PROCESOS DE GESTIÓN JURÍDICA EN LA DIVISIÓN DE SERVICIOS ADMINISTRATIVOS.</v>
          </cell>
          <cell r="G443">
            <v>44214</v>
          </cell>
          <cell r="H443">
            <v>12196350</v>
          </cell>
          <cell r="I443" t="str">
            <v>Cinco (05) meses y diecisiete (17) días calendario</v>
          </cell>
          <cell r="J443">
            <v>44214</v>
          </cell>
          <cell r="K443">
            <v>44381</v>
          </cell>
          <cell r="L443" t="str">
            <v>NO APLICA</v>
          </cell>
          <cell r="M443">
            <v>9</v>
          </cell>
          <cell r="N443">
            <v>3140377</v>
          </cell>
          <cell r="O443">
            <v>44214</v>
          </cell>
          <cell r="P443">
            <v>44255</v>
          </cell>
          <cell r="Q443">
            <v>2190961</v>
          </cell>
          <cell r="R443">
            <v>44256</v>
          </cell>
          <cell r="S443">
            <v>44286</v>
          </cell>
          <cell r="T443">
            <v>2190961</v>
          </cell>
          <cell r="U443">
            <v>44287</v>
          </cell>
          <cell r="V443">
            <v>44316</v>
          </cell>
          <cell r="W443">
            <v>2190961</v>
          </cell>
          <cell r="X443">
            <v>44317</v>
          </cell>
          <cell r="Y443">
            <v>44347</v>
          </cell>
          <cell r="Z443">
            <v>2190961</v>
          </cell>
          <cell r="AA443">
            <v>44348</v>
          </cell>
          <cell r="AB443">
            <v>44377</v>
          </cell>
          <cell r="AC443">
            <v>292129</v>
          </cell>
          <cell r="AD443">
            <v>44378</v>
          </cell>
          <cell r="AE443">
            <v>44381</v>
          </cell>
          <cell r="AF443">
            <v>1898833</v>
          </cell>
          <cell r="AG443">
            <v>44382</v>
          </cell>
          <cell r="AH443">
            <v>44408</v>
          </cell>
          <cell r="AI443">
            <v>2190961</v>
          </cell>
          <cell r="AJ443">
            <v>44409</v>
          </cell>
          <cell r="AK443">
            <v>44439</v>
          </cell>
          <cell r="AL443">
            <v>1387609</v>
          </cell>
          <cell r="AM443">
            <v>44440</v>
          </cell>
          <cell r="AN443">
            <v>44458</v>
          </cell>
          <cell r="AO443">
            <v>0</v>
          </cell>
          <cell r="AP443">
            <v>0</v>
          </cell>
          <cell r="AQ443">
            <v>0</v>
          </cell>
          <cell r="AR443">
            <v>0</v>
          </cell>
          <cell r="AS443">
            <v>0</v>
          </cell>
          <cell r="AT443">
            <v>0</v>
          </cell>
          <cell r="AU443">
            <v>0</v>
          </cell>
          <cell r="AV443">
            <v>0</v>
          </cell>
          <cell r="AW443" t="str">
            <v xml:space="preserve">División de Servicios Administrativos </v>
          </cell>
          <cell r="AX443" t="str">
            <v>VÍCTOR EFREN ORTÍZ ORTÍZ</v>
          </cell>
          <cell r="AY443" t="str">
            <v>Jefe de Oficina</v>
          </cell>
          <cell r="AZ443">
            <v>67</v>
          </cell>
          <cell r="BA443">
            <v>44211</v>
          </cell>
          <cell r="BB443">
            <v>557394061</v>
          </cell>
          <cell r="BC443">
            <v>291</v>
          </cell>
          <cell r="BD443">
            <v>44214</v>
          </cell>
          <cell r="BE443">
            <v>12196350</v>
          </cell>
          <cell r="BF443" t="str">
            <v xml:space="preserve">NOTIFICADO </v>
          </cell>
          <cell r="BG443">
            <v>44382</v>
          </cell>
          <cell r="BH443">
            <v>44458</v>
          </cell>
          <cell r="BI443" t="str">
            <v>Dos (02) meses y quince (15) días calendario</v>
          </cell>
          <cell r="BJ443">
            <v>5477403</v>
          </cell>
          <cell r="BK443" t="str">
            <v>DE ACUERDO A LA SOLICITUD REALIZADA POR EL SUPERVISOR DEL CONTRATO, SE GENERA LA PRORROGA Y ADICIÓN DEL MISMO; TENIENDO EN CUENTA LAS RAZONES DESCRITAS EN DICHA SOLICITUD.</v>
          </cell>
          <cell r="BL443">
            <v>1044</v>
          </cell>
          <cell r="BM443">
            <v>44379.393530092595</v>
          </cell>
          <cell r="BN443">
            <v>800949374</v>
          </cell>
          <cell r="BO443">
            <v>2895</v>
          </cell>
          <cell r="BP443">
            <v>44379</v>
          </cell>
          <cell r="BQ443">
            <v>5477403</v>
          </cell>
          <cell r="BR443">
            <v>1121894347.5999999</v>
          </cell>
          <cell r="BS443">
            <v>44214</v>
          </cell>
          <cell r="BT443">
            <v>583</v>
          </cell>
          <cell r="BU443" t="str">
            <v>421</v>
          </cell>
          <cell r="BV443">
            <v>44379</v>
          </cell>
          <cell r="BW443">
            <v>583</v>
          </cell>
          <cell r="BX443" t="str">
            <v>421</v>
          </cell>
          <cell r="BY443">
            <v>0</v>
          </cell>
          <cell r="BZ443">
            <v>0</v>
          </cell>
          <cell r="CA443">
            <v>0</v>
          </cell>
          <cell r="CB443">
            <v>8299</v>
          </cell>
          <cell r="CC443" t="str">
            <v>M6</v>
          </cell>
        </row>
        <row r="444">
          <cell r="B444" t="str">
            <v>12395 DE 2021</v>
          </cell>
          <cell r="C444">
            <v>1121897651</v>
          </cell>
          <cell r="D444" t="str">
            <v xml:space="preserve">DIANA MARCELA LEON TRIGOS </v>
          </cell>
          <cell r="E444" t="str">
            <v>Contrato de Prestación de Servicios Profesionales</v>
          </cell>
          <cell r="F444" t="str">
            <v>EL CONTRATISTA SE COMPROMETE CON LA UNIVERSIDAD DE LOS LLANOS A PRESTAR LOS SERVICIOS COMO PROFESIONAL EN FORMA EFICIENTE Y EFICAZ APOYANDO EL FORTALECIMIENTO DE LOS DIFERENTES PROCESOS DEL ÁREA DE SEGURIDAD Y SALUD EN EL TRABAJO DE LA DIVISIÓN DE SERVICIOS ADMINISTRATIVOS.</v>
          </cell>
          <cell r="G444">
            <v>44214</v>
          </cell>
          <cell r="H444">
            <v>14635618</v>
          </cell>
          <cell r="I444" t="str">
            <v>Cinco (05) meses y diecisiete (17) días calendario</v>
          </cell>
          <cell r="J444">
            <v>44214</v>
          </cell>
          <cell r="K444">
            <v>44381</v>
          </cell>
          <cell r="L444" t="str">
            <v>NO APLICA</v>
          </cell>
          <cell r="M444">
            <v>9</v>
          </cell>
          <cell r="N444">
            <v>3768453</v>
          </cell>
          <cell r="O444">
            <v>44214</v>
          </cell>
          <cell r="P444">
            <v>44255</v>
          </cell>
          <cell r="Q444">
            <v>2629153</v>
          </cell>
          <cell r="R444">
            <v>44256</v>
          </cell>
          <cell r="S444">
            <v>44286</v>
          </cell>
          <cell r="T444">
            <v>2629153</v>
          </cell>
          <cell r="U444">
            <v>44287</v>
          </cell>
          <cell r="V444">
            <v>44316</v>
          </cell>
          <cell r="W444">
            <v>2629153</v>
          </cell>
          <cell r="X444">
            <v>44317</v>
          </cell>
          <cell r="Y444">
            <v>44347</v>
          </cell>
          <cell r="Z444">
            <v>2629153</v>
          </cell>
          <cell r="AA444">
            <v>44348</v>
          </cell>
          <cell r="AB444">
            <v>44377</v>
          </cell>
          <cell r="AC444">
            <v>350553</v>
          </cell>
          <cell r="AD444">
            <v>44378</v>
          </cell>
          <cell r="AE444">
            <v>44381</v>
          </cell>
          <cell r="AF444">
            <v>2278599</v>
          </cell>
          <cell r="AG444">
            <v>44382</v>
          </cell>
          <cell r="AH444">
            <v>44408</v>
          </cell>
          <cell r="AI444">
            <v>2629153</v>
          </cell>
          <cell r="AJ444">
            <v>44409</v>
          </cell>
          <cell r="AK444">
            <v>44439</v>
          </cell>
          <cell r="AL444">
            <v>1665126</v>
          </cell>
          <cell r="AM444">
            <v>44440</v>
          </cell>
          <cell r="AN444">
            <v>44458</v>
          </cell>
          <cell r="AO444">
            <v>0</v>
          </cell>
          <cell r="AP444">
            <v>0</v>
          </cell>
          <cell r="AQ444">
            <v>0</v>
          </cell>
          <cell r="AR444">
            <v>0</v>
          </cell>
          <cell r="AS444">
            <v>0</v>
          </cell>
          <cell r="AT444">
            <v>0</v>
          </cell>
          <cell r="AU444">
            <v>0</v>
          </cell>
          <cell r="AV444">
            <v>0</v>
          </cell>
          <cell r="AW444" t="str">
            <v xml:space="preserve">División de Servicios Administrativos </v>
          </cell>
          <cell r="AX444" t="str">
            <v>VÍCTOR EFREN ORTÍZ ORTÍZ</v>
          </cell>
          <cell r="AY444" t="str">
            <v>Jefe de Oficina</v>
          </cell>
          <cell r="AZ444">
            <v>67</v>
          </cell>
          <cell r="BA444">
            <v>44211</v>
          </cell>
          <cell r="BB444">
            <v>557394061</v>
          </cell>
          <cell r="BC444">
            <v>292</v>
          </cell>
          <cell r="BD444">
            <v>44214</v>
          </cell>
          <cell r="BE444">
            <v>14635618</v>
          </cell>
          <cell r="BF444" t="str">
            <v xml:space="preserve">NOTIFICADO </v>
          </cell>
          <cell r="BG444">
            <v>44382</v>
          </cell>
          <cell r="BH444">
            <v>44458</v>
          </cell>
          <cell r="BI444" t="str">
            <v>Dos (02) meses y quince (15) días calendario</v>
          </cell>
          <cell r="BJ444">
            <v>6572878</v>
          </cell>
          <cell r="BK444" t="str">
            <v>DE ACUERDO A LA SOLICITUD REALIZADA POR EL SUPERVISOR DEL CONTRATO, SE GENERA LA PRORROGA Y ADICIÓN DEL MISMO; TENIENDO EN CUENTA LAS RAZONES DESCRITAS EN DICHA SOLICITUD.</v>
          </cell>
          <cell r="BL444">
            <v>1044</v>
          </cell>
          <cell r="BM444">
            <v>44379.393530092595</v>
          </cell>
          <cell r="BN444">
            <v>800949374</v>
          </cell>
          <cell r="BO444">
            <v>2901</v>
          </cell>
          <cell r="BP444">
            <v>44379</v>
          </cell>
          <cell r="BQ444">
            <v>6572878</v>
          </cell>
          <cell r="BR444">
            <v>1121897651.4000001</v>
          </cell>
          <cell r="BS444">
            <v>44214</v>
          </cell>
          <cell r="BT444">
            <v>583</v>
          </cell>
          <cell r="BU444" t="str">
            <v>421</v>
          </cell>
          <cell r="BV444">
            <v>44379</v>
          </cell>
          <cell r="BW444">
            <v>583</v>
          </cell>
          <cell r="BX444" t="str">
            <v>421</v>
          </cell>
          <cell r="BY444">
            <v>0</v>
          </cell>
          <cell r="BZ444">
            <v>0</v>
          </cell>
          <cell r="CA444">
            <v>0</v>
          </cell>
          <cell r="CB444">
            <v>8299</v>
          </cell>
          <cell r="CC444" t="str">
            <v>M6</v>
          </cell>
        </row>
        <row r="445">
          <cell r="B445" t="str">
            <v>12396 DE 2021</v>
          </cell>
          <cell r="C445">
            <v>40328077</v>
          </cell>
          <cell r="D445" t="str">
            <v>FRANCY AREVALO BURGOS</v>
          </cell>
          <cell r="E445" t="str">
            <v>Contrato de Prestación de Servicios Profesionales</v>
          </cell>
          <cell r="F445" t="str">
            <v>EL CONTRATISTA SE COMPROMETE CON LA UNIVERSIDAD DE LOS LLANOS A PRESTAR LOS SERVICIOS COMO PROFESIONAL EN FORMA EFICIENTE Y EFICAZ APOYANDO EL FORTALECIMIENTO DE  LOS DIFERENTES PROCESOS  EN LA DIVISIÓN DE SERVICIOS ADMINISTRATIVOS.</v>
          </cell>
          <cell r="G445">
            <v>44214</v>
          </cell>
          <cell r="H445">
            <v>14635618</v>
          </cell>
          <cell r="I445" t="str">
            <v>Cinco (05) meses y diecisiete (17) días calendario</v>
          </cell>
          <cell r="J445">
            <v>44214</v>
          </cell>
          <cell r="K445">
            <v>44381</v>
          </cell>
          <cell r="L445" t="str">
            <v>NO APLICA</v>
          </cell>
          <cell r="M445">
            <v>9</v>
          </cell>
          <cell r="N445">
            <v>3768453</v>
          </cell>
          <cell r="O445">
            <v>44214</v>
          </cell>
          <cell r="P445">
            <v>44255</v>
          </cell>
          <cell r="Q445">
            <v>2629153</v>
          </cell>
          <cell r="R445">
            <v>44256</v>
          </cell>
          <cell r="S445">
            <v>44286</v>
          </cell>
          <cell r="T445">
            <v>2629153</v>
          </cell>
          <cell r="U445">
            <v>44287</v>
          </cell>
          <cell r="V445">
            <v>44316</v>
          </cell>
          <cell r="W445">
            <v>2629153</v>
          </cell>
          <cell r="X445">
            <v>44317</v>
          </cell>
          <cell r="Y445">
            <v>44347</v>
          </cell>
          <cell r="Z445">
            <v>2629153</v>
          </cell>
          <cell r="AA445">
            <v>44348</v>
          </cell>
          <cell r="AB445">
            <v>44377</v>
          </cell>
          <cell r="AC445">
            <v>350553</v>
          </cell>
          <cell r="AD445">
            <v>44378</v>
          </cell>
          <cell r="AE445">
            <v>44381</v>
          </cell>
          <cell r="AF445">
            <v>2278599</v>
          </cell>
          <cell r="AG445">
            <v>44382</v>
          </cell>
          <cell r="AH445">
            <v>44408</v>
          </cell>
          <cell r="AI445">
            <v>2629153</v>
          </cell>
          <cell r="AJ445">
            <v>44409</v>
          </cell>
          <cell r="AK445">
            <v>44439</v>
          </cell>
          <cell r="AL445">
            <v>1665131</v>
          </cell>
          <cell r="AM445">
            <v>44440</v>
          </cell>
          <cell r="AN445">
            <v>44458</v>
          </cell>
          <cell r="AO445">
            <v>0</v>
          </cell>
          <cell r="AP445">
            <v>0</v>
          </cell>
          <cell r="AQ445">
            <v>0</v>
          </cell>
          <cell r="AR445">
            <v>0</v>
          </cell>
          <cell r="AS445">
            <v>0</v>
          </cell>
          <cell r="AT445">
            <v>0</v>
          </cell>
          <cell r="AU445">
            <v>0</v>
          </cell>
          <cell r="AV445">
            <v>0</v>
          </cell>
          <cell r="AW445" t="str">
            <v xml:space="preserve">División de Servicios Administrativos </v>
          </cell>
          <cell r="AX445" t="str">
            <v>VÍCTOR EFREN ORTÍZ ORTÍZ</v>
          </cell>
          <cell r="AY445" t="str">
            <v>Jefe de Oficina</v>
          </cell>
          <cell r="AZ445">
            <v>67</v>
          </cell>
          <cell r="BA445">
            <v>44211</v>
          </cell>
          <cell r="BB445">
            <v>557394061</v>
          </cell>
          <cell r="BC445">
            <v>293</v>
          </cell>
          <cell r="BD445">
            <v>44214</v>
          </cell>
          <cell r="BE445">
            <v>14635618</v>
          </cell>
          <cell r="BF445" t="str">
            <v xml:space="preserve">NOTIFICADO </v>
          </cell>
          <cell r="BG445">
            <v>44382</v>
          </cell>
          <cell r="BH445">
            <v>44458</v>
          </cell>
          <cell r="BI445" t="str">
            <v>Dos (02) meses y quince (15) días calendario</v>
          </cell>
          <cell r="BJ445">
            <v>6572883</v>
          </cell>
          <cell r="BK445" t="str">
            <v>DE ACUERDO A LA SOLICITUD REALIZADA POR EL SUPERVISOR DEL CONTRATO, SE GENERA LA PRORROGA Y ADICIÓN DEL MISMO; TENIENDO EN CUENTA LAS RAZONES DESCRITAS EN DICHA SOLICITUD.</v>
          </cell>
          <cell r="BL445">
            <v>1044</v>
          </cell>
          <cell r="BM445">
            <v>44379.393530092595</v>
          </cell>
          <cell r="BN445">
            <v>800949374</v>
          </cell>
          <cell r="BO445">
            <v>2892</v>
          </cell>
          <cell r="BP445">
            <v>44379</v>
          </cell>
          <cell r="BQ445">
            <v>6572883</v>
          </cell>
          <cell r="BR445">
            <v>40328077</v>
          </cell>
          <cell r="BS445">
            <v>44214</v>
          </cell>
          <cell r="BT445">
            <v>583</v>
          </cell>
          <cell r="BU445" t="str">
            <v>421</v>
          </cell>
          <cell r="BV445">
            <v>44379</v>
          </cell>
          <cell r="BW445">
            <v>583</v>
          </cell>
          <cell r="BX445" t="str">
            <v>421</v>
          </cell>
          <cell r="BY445">
            <v>0</v>
          </cell>
          <cell r="BZ445">
            <v>0</v>
          </cell>
          <cell r="CA445">
            <v>0</v>
          </cell>
          <cell r="CB445">
            <v>8299</v>
          </cell>
          <cell r="CC445" t="str">
            <v>M6</v>
          </cell>
        </row>
        <row r="446">
          <cell r="B446" t="str">
            <v>12397 DE 2021</v>
          </cell>
          <cell r="C446">
            <v>40441400</v>
          </cell>
          <cell r="D446" t="str">
            <v xml:space="preserve">TRICIA VERLEY GONZALEZ VELAIZAN </v>
          </cell>
          <cell r="E446" t="str">
            <v>Contrato de Prestación de Servicios</v>
          </cell>
          <cell r="F446" t="str">
            <v>EL CONTRATISTA SE COMPROMETE CON LA UNIVERSIDAD DE LOS LLANOS A PRESTAR LOS SERVICIOS EN FORMA EFICIENTE Y EFICAZ APOYANDO EL FORTALECIMIENTO DE LOS DIFERENTES PROCESOS DE GESTIÓN DOCUMENTAL EN LA DIVISIÓN DE SERVICIOS ADMINISTRATIVOS.</v>
          </cell>
          <cell r="G446">
            <v>44214</v>
          </cell>
          <cell r="H446">
            <v>8232538</v>
          </cell>
          <cell r="I446" t="str">
            <v>Cinco (05) meses y diecisiete (17) días calendario</v>
          </cell>
          <cell r="J446">
            <v>44214</v>
          </cell>
          <cell r="K446">
            <v>44381</v>
          </cell>
          <cell r="L446" t="str">
            <v>NO APLICA</v>
          </cell>
          <cell r="M446">
            <v>9</v>
          </cell>
          <cell r="N446">
            <v>2119755</v>
          </cell>
          <cell r="O446">
            <v>44214</v>
          </cell>
          <cell r="P446">
            <v>44255</v>
          </cell>
          <cell r="Q446">
            <v>1478899</v>
          </cell>
          <cell r="R446">
            <v>44256</v>
          </cell>
          <cell r="S446">
            <v>44286</v>
          </cell>
          <cell r="T446">
            <v>1478899</v>
          </cell>
          <cell r="U446">
            <v>44287</v>
          </cell>
          <cell r="V446">
            <v>44316</v>
          </cell>
          <cell r="W446">
            <v>1478899</v>
          </cell>
          <cell r="X446">
            <v>44317</v>
          </cell>
          <cell r="Y446">
            <v>44347</v>
          </cell>
          <cell r="Z446">
            <v>1478899</v>
          </cell>
          <cell r="AA446">
            <v>44348</v>
          </cell>
          <cell r="AB446">
            <v>44377</v>
          </cell>
          <cell r="AC446">
            <v>197187</v>
          </cell>
          <cell r="AD446">
            <v>44378</v>
          </cell>
          <cell r="AE446">
            <v>44381</v>
          </cell>
          <cell r="AF446">
            <v>1281712</v>
          </cell>
          <cell r="AG446">
            <v>44382</v>
          </cell>
          <cell r="AH446">
            <v>44408</v>
          </cell>
          <cell r="AI446">
            <v>1478899</v>
          </cell>
          <cell r="AJ446">
            <v>44409</v>
          </cell>
          <cell r="AK446">
            <v>44439</v>
          </cell>
          <cell r="AL446">
            <v>936637</v>
          </cell>
          <cell r="AM446">
            <v>44440</v>
          </cell>
          <cell r="AN446">
            <v>44458</v>
          </cell>
          <cell r="AO446">
            <v>0</v>
          </cell>
          <cell r="AP446">
            <v>0</v>
          </cell>
          <cell r="AQ446">
            <v>0</v>
          </cell>
          <cell r="AR446">
            <v>0</v>
          </cell>
          <cell r="AS446">
            <v>0</v>
          </cell>
          <cell r="AT446">
            <v>0</v>
          </cell>
          <cell r="AU446">
            <v>0</v>
          </cell>
          <cell r="AV446">
            <v>0</v>
          </cell>
          <cell r="AW446" t="str">
            <v xml:space="preserve">División de Servicios Administrativos </v>
          </cell>
          <cell r="AX446" t="str">
            <v>VÍCTOR EFREN ORTÍZ ORTÍZ</v>
          </cell>
          <cell r="AY446" t="str">
            <v>Jefe de Oficina</v>
          </cell>
          <cell r="AZ446">
            <v>67</v>
          </cell>
          <cell r="BA446">
            <v>44211</v>
          </cell>
          <cell r="BB446">
            <v>557394061</v>
          </cell>
          <cell r="BC446">
            <v>294</v>
          </cell>
          <cell r="BD446">
            <v>44214</v>
          </cell>
          <cell r="BE446">
            <v>8232538</v>
          </cell>
          <cell r="BF446" t="str">
            <v xml:space="preserve">NOTIFICADO </v>
          </cell>
          <cell r="BG446">
            <v>44382</v>
          </cell>
          <cell r="BH446">
            <v>44458</v>
          </cell>
          <cell r="BI446" t="str">
            <v>Dos (02) meses y quince (15) días calendario</v>
          </cell>
          <cell r="BJ446">
            <v>3697248</v>
          </cell>
          <cell r="BK446" t="str">
            <v>DE ACUERDO A LA SOLICITUD REALIZADA POR EL SUPERVISOR DEL CONTRATO, SE GENERA LA PRORROGA Y ADICIÓN DEL MISMO; TENIENDO EN CUENTA LAS RAZONES DESCRITAS EN DICHA SOLICITUD.</v>
          </cell>
          <cell r="BL446">
            <v>1044</v>
          </cell>
          <cell r="BM446">
            <v>44379.393530092595</v>
          </cell>
          <cell r="BN446">
            <v>800949374</v>
          </cell>
          <cell r="BO446">
            <v>2888</v>
          </cell>
          <cell r="BP446">
            <v>44379</v>
          </cell>
          <cell r="BQ446">
            <v>3697248</v>
          </cell>
          <cell r="BR446">
            <v>40441400</v>
          </cell>
          <cell r="BS446">
            <v>44214</v>
          </cell>
          <cell r="BT446">
            <v>583</v>
          </cell>
          <cell r="BU446" t="str">
            <v>421</v>
          </cell>
          <cell r="BV446">
            <v>44379</v>
          </cell>
          <cell r="BW446">
            <v>583</v>
          </cell>
          <cell r="BX446" t="str">
            <v>421</v>
          </cell>
          <cell r="BY446">
            <v>0</v>
          </cell>
          <cell r="BZ446">
            <v>0</v>
          </cell>
          <cell r="CA446">
            <v>0</v>
          </cell>
          <cell r="CB446">
            <v>8211</v>
          </cell>
          <cell r="CC446" t="str">
            <v>M6</v>
          </cell>
        </row>
        <row r="447">
          <cell r="B447" t="str">
            <v>12398 DE 2021</v>
          </cell>
          <cell r="C447">
            <v>1121906809</v>
          </cell>
          <cell r="D447" t="str">
            <v>MARCO ANTONIO BELTRAN BETANCUR</v>
          </cell>
          <cell r="E447" t="str">
            <v>Contrato de Prestación de Servicios Profesionales</v>
          </cell>
          <cell r="F447" t="str">
            <v>EL CONTRATISTA SE COMPROMETE CON LA UNIVERSIDAD DE LOS LLANOS A PRESTAR LOS SERVICIOS COMO PROFESIONAL EN FORMA EFICIENTE Y EFICAZ  APOYANDO EL FORTALECIMIENTO DE LOS DIFERENTES PROCESOS EN LA OFICINA ASESORA DE CONTROL INTERNO DISCIPLINARIO.</v>
          </cell>
          <cell r="G447">
            <v>44214</v>
          </cell>
          <cell r="H447">
            <v>14635618</v>
          </cell>
          <cell r="I447" t="str">
            <v>Cinco (05) meses y diecisiete (17) días calendario</v>
          </cell>
          <cell r="J447">
            <v>44214</v>
          </cell>
          <cell r="K447">
            <v>44381</v>
          </cell>
          <cell r="L447" t="str">
            <v>NO APLICA</v>
          </cell>
          <cell r="M447">
            <v>9</v>
          </cell>
          <cell r="N447">
            <v>3768453</v>
          </cell>
          <cell r="O447">
            <v>44214</v>
          </cell>
          <cell r="P447">
            <v>44255</v>
          </cell>
          <cell r="Q447">
            <v>2629153</v>
          </cell>
          <cell r="R447">
            <v>44256</v>
          </cell>
          <cell r="S447">
            <v>44286</v>
          </cell>
          <cell r="T447">
            <v>2629153</v>
          </cell>
          <cell r="U447">
            <v>44287</v>
          </cell>
          <cell r="V447">
            <v>44316</v>
          </cell>
          <cell r="W447">
            <v>2629153</v>
          </cell>
          <cell r="X447">
            <v>44317</v>
          </cell>
          <cell r="Y447">
            <v>44347</v>
          </cell>
          <cell r="Z447">
            <v>2629153</v>
          </cell>
          <cell r="AA447">
            <v>44348</v>
          </cell>
          <cell r="AB447">
            <v>44377</v>
          </cell>
          <cell r="AC447">
            <v>350553</v>
          </cell>
          <cell r="AD447">
            <v>44378</v>
          </cell>
          <cell r="AE447">
            <v>44381</v>
          </cell>
          <cell r="AF447">
            <v>2278599</v>
          </cell>
          <cell r="AG447">
            <v>44382</v>
          </cell>
          <cell r="AH447">
            <v>44408</v>
          </cell>
          <cell r="AI447">
            <v>2629153</v>
          </cell>
          <cell r="AJ447">
            <v>44409</v>
          </cell>
          <cell r="AK447">
            <v>44439</v>
          </cell>
          <cell r="AL447">
            <v>1665131</v>
          </cell>
          <cell r="AM447">
            <v>44440</v>
          </cell>
          <cell r="AN447">
            <v>44458</v>
          </cell>
          <cell r="AO447">
            <v>0</v>
          </cell>
          <cell r="AP447">
            <v>0</v>
          </cell>
          <cell r="AQ447">
            <v>0</v>
          </cell>
          <cell r="AR447">
            <v>0</v>
          </cell>
          <cell r="AS447">
            <v>0</v>
          </cell>
          <cell r="AT447">
            <v>0</v>
          </cell>
          <cell r="AU447">
            <v>0</v>
          </cell>
          <cell r="AV447">
            <v>0</v>
          </cell>
          <cell r="AW447" t="str">
            <v xml:space="preserve">Oficina Asesora de Control Interno Disciplinario </v>
          </cell>
          <cell r="AX447" t="str">
            <v>ZULITH ANDREA ROMERO MARTIN</v>
          </cell>
          <cell r="AY447" t="str">
            <v>Asesora de Control Interno Disciplinario</v>
          </cell>
          <cell r="AZ447">
            <v>67</v>
          </cell>
          <cell r="BA447">
            <v>44211</v>
          </cell>
          <cell r="BB447">
            <v>557394061</v>
          </cell>
          <cell r="BC447">
            <v>295</v>
          </cell>
          <cell r="BD447">
            <v>44214</v>
          </cell>
          <cell r="BE447">
            <v>14635618</v>
          </cell>
          <cell r="BF447" t="str">
            <v xml:space="preserve">NOTIFICADO </v>
          </cell>
          <cell r="BG447">
            <v>44382</v>
          </cell>
          <cell r="BH447">
            <v>44458</v>
          </cell>
          <cell r="BI447" t="str">
            <v>Dos (02) meses y quince (15) días calendario</v>
          </cell>
          <cell r="BJ447">
            <v>6572883</v>
          </cell>
          <cell r="BK447" t="str">
            <v>DE ACUERDO A LA SOLICITUD REALIZADA POR EL SUPERVISOR DEL CONTRATO, SE GENERA LA PRORROGA Y ADICIÓN DEL MISMO; TENIENDO EN CUENTA LAS RAZONES DESCRITAS EN DICHA SOLICITUD.</v>
          </cell>
          <cell r="BL447">
            <v>1044</v>
          </cell>
          <cell r="BM447">
            <v>44379.393530092595</v>
          </cell>
          <cell r="BN447">
            <v>800949374</v>
          </cell>
          <cell r="BO447">
            <v>2847</v>
          </cell>
          <cell r="BP447">
            <v>44379</v>
          </cell>
          <cell r="BQ447">
            <v>6572883</v>
          </cell>
          <cell r="BR447">
            <v>1121906809</v>
          </cell>
          <cell r="BS447">
            <v>44214</v>
          </cell>
          <cell r="BT447">
            <v>583</v>
          </cell>
          <cell r="BU447" t="str">
            <v>230</v>
          </cell>
          <cell r="BV447">
            <v>44379</v>
          </cell>
          <cell r="BW447">
            <v>583</v>
          </cell>
          <cell r="BX447" t="str">
            <v>230</v>
          </cell>
          <cell r="BY447">
            <v>0</v>
          </cell>
          <cell r="BZ447">
            <v>0</v>
          </cell>
          <cell r="CA447">
            <v>0</v>
          </cell>
          <cell r="CB447">
            <v>8299</v>
          </cell>
          <cell r="CC447" t="str">
            <v>M6</v>
          </cell>
        </row>
        <row r="448">
          <cell r="B448" t="str">
            <v>12399 DE 2021</v>
          </cell>
          <cell r="C448">
            <v>1121962331</v>
          </cell>
          <cell r="D448" t="str">
            <v>DIEGO ALEXANDER SAAVEDRA MARIN</v>
          </cell>
          <cell r="E448" t="str">
            <v>Contrato de Prestación de Servicios</v>
          </cell>
          <cell r="F448" t="str">
            <v>EL CONTRATISTA SE COMPROMETE CON LA UNIVERSIDAD DE LOS LLANOS A PRESTAR LOS SERVICIOS EN FORMA EFICIENTE Y EFICAZ APOYANDO EL FORTALECIMIENTO DE LOS DIFERENTES PROCESOS EN LA OFICINA ASESORA DE CONTROL INTERNO DISCIPLINARIO.</v>
          </cell>
          <cell r="G448">
            <v>44214</v>
          </cell>
          <cell r="H448">
            <v>6123333</v>
          </cell>
          <cell r="I448" t="str">
            <v>Cinco (05) meses y diecisiete (17) días calendario</v>
          </cell>
          <cell r="J448">
            <v>44214</v>
          </cell>
          <cell r="K448">
            <v>44381</v>
          </cell>
          <cell r="L448" t="str">
            <v>NO APLICA</v>
          </cell>
          <cell r="M448">
            <v>9</v>
          </cell>
          <cell r="N448">
            <v>1576667</v>
          </cell>
          <cell r="O448">
            <v>44214</v>
          </cell>
          <cell r="P448">
            <v>44255</v>
          </cell>
          <cell r="Q448">
            <v>1100000</v>
          </cell>
          <cell r="R448">
            <v>44256</v>
          </cell>
          <cell r="S448">
            <v>44286</v>
          </cell>
          <cell r="T448">
            <v>1100000</v>
          </cell>
          <cell r="U448">
            <v>44287</v>
          </cell>
          <cell r="V448">
            <v>44316</v>
          </cell>
          <cell r="W448">
            <v>1100000</v>
          </cell>
          <cell r="X448">
            <v>44317</v>
          </cell>
          <cell r="Y448">
            <v>44347</v>
          </cell>
          <cell r="Z448">
            <v>1100000</v>
          </cell>
          <cell r="AA448">
            <v>44348</v>
          </cell>
          <cell r="AB448">
            <v>44377</v>
          </cell>
          <cell r="AC448">
            <v>146666</v>
          </cell>
          <cell r="AD448">
            <v>44378</v>
          </cell>
          <cell r="AE448">
            <v>44381</v>
          </cell>
          <cell r="AF448">
            <v>953333</v>
          </cell>
          <cell r="AG448">
            <v>44382</v>
          </cell>
          <cell r="AH448">
            <v>44408</v>
          </cell>
          <cell r="AI448">
            <v>1100000</v>
          </cell>
          <cell r="AJ448">
            <v>44409</v>
          </cell>
          <cell r="AK448">
            <v>44439</v>
          </cell>
          <cell r="AL448">
            <v>696667</v>
          </cell>
          <cell r="AM448">
            <v>44440</v>
          </cell>
          <cell r="AN448">
            <v>44458</v>
          </cell>
          <cell r="AO448">
            <v>0</v>
          </cell>
          <cell r="AP448">
            <v>0</v>
          </cell>
          <cell r="AQ448">
            <v>0</v>
          </cell>
          <cell r="AR448">
            <v>0</v>
          </cell>
          <cell r="AS448">
            <v>0</v>
          </cell>
          <cell r="AT448">
            <v>0</v>
          </cell>
          <cell r="AU448">
            <v>0</v>
          </cell>
          <cell r="AV448">
            <v>0</v>
          </cell>
          <cell r="AW448" t="str">
            <v xml:space="preserve">Oficina Asesora de Control Interno Disciplinario </v>
          </cell>
          <cell r="AX448" t="str">
            <v>ZULITH ANDREA ROMERO MARTIN</v>
          </cell>
          <cell r="AY448" t="str">
            <v>Asesora de Control Interno Disciplinario</v>
          </cell>
          <cell r="AZ448">
            <v>67</v>
          </cell>
          <cell r="BA448">
            <v>44211</v>
          </cell>
          <cell r="BB448">
            <v>557394061</v>
          </cell>
          <cell r="BC448">
            <v>296</v>
          </cell>
          <cell r="BD448">
            <v>44214</v>
          </cell>
          <cell r="BE448">
            <v>6123333</v>
          </cell>
          <cell r="BF448" t="str">
            <v xml:space="preserve">NOTIFICADO </v>
          </cell>
          <cell r="BG448">
            <v>44382</v>
          </cell>
          <cell r="BH448">
            <v>44458</v>
          </cell>
          <cell r="BI448" t="str">
            <v>Dos (02) meses y quince (15) días calendario</v>
          </cell>
          <cell r="BJ448">
            <v>2750000</v>
          </cell>
          <cell r="BK448" t="str">
            <v>DE ACUERDO A LA SOLICITUD REALIZADA POR EL SUPERVISOR DEL CONTRATO, SE GENERA LA PRORROGA Y ADICIÓN DEL MISMO; TENIENDO EN CUENTA LAS RAZONES DESCRITAS EN DICHA SOLICITUD.</v>
          </cell>
          <cell r="BL448">
            <v>1044</v>
          </cell>
          <cell r="BM448">
            <v>44379.393530092595</v>
          </cell>
          <cell r="BN448">
            <v>800949374</v>
          </cell>
          <cell r="BO448">
            <v>2849</v>
          </cell>
          <cell r="BP448">
            <v>44379</v>
          </cell>
          <cell r="BQ448">
            <v>2750000</v>
          </cell>
          <cell r="BR448">
            <v>1121962331</v>
          </cell>
          <cell r="BS448">
            <v>44214</v>
          </cell>
          <cell r="BT448">
            <v>583</v>
          </cell>
          <cell r="BU448" t="str">
            <v>230</v>
          </cell>
          <cell r="BV448">
            <v>44379</v>
          </cell>
          <cell r="BW448">
            <v>583</v>
          </cell>
          <cell r="BX448" t="str">
            <v>230</v>
          </cell>
          <cell r="BY448">
            <v>0</v>
          </cell>
          <cell r="BZ448">
            <v>0</v>
          </cell>
          <cell r="CA448">
            <v>0</v>
          </cell>
          <cell r="CB448">
            <v>6910</v>
          </cell>
          <cell r="CC448" t="str">
            <v>M5</v>
          </cell>
        </row>
        <row r="449">
          <cell r="B449" t="str">
            <v>12400 DE 2021</v>
          </cell>
          <cell r="C449">
            <v>1121873357</v>
          </cell>
          <cell r="D449" t="str">
            <v>OMAR ANDRES RIVEROS VARGAS</v>
          </cell>
          <cell r="E449" t="str">
            <v>Contrato de Prestación de Servicios Profesionales</v>
          </cell>
          <cell r="F449" t="str">
            <v>EL CONTRATISTA SE COMPROMETE CON LA UNIVERSIDAD DE LOS LLANOS A PRESTAR LOS SERVICIOS COMO PROFESIONAL EN FORMA EFICIENTE Y EFICAZ  APOYANDO EL FORTALECIMIENTO DE LOS DIFERENTES PROCESOS EN LA OFICINA ASESORA DE CONTROL INTERNO DISCIPLINARIO.</v>
          </cell>
          <cell r="G449">
            <v>44214</v>
          </cell>
          <cell r="H449">
            <v>17074893</v>
          </cell>
          <cell r="I449" t="str">
            <v>Cinco (05) meses y diecisiete (17) días calendario</v>
          </cell>
          <cell r="J449">
            <v>44214</v>
          </cell>
          <cell r="K449">
            <v>44381</v>
          </cell>
          <cell r="L449" t="str">
            <v>NO APLICA</v>
          </cell>
          <cell r="M449">
            <v>9</v>
          </cell>
          <cell r="N449">
            <v>4396529</v>
          </cell>
          <cell r="O449">
            <v>44214</v>
          </cell>
          <cell r="P449">
            <v>44255</v>
          </cell>
          <cell r="Q449">
            <v>3067346</v>
          </cell>
          <cell r="R449">
            <v>44256</v>
          </cell>
          <cell r="S449">
            <v>44286</v>
          </cell>
          <cell r="T449">
            <v>3067346</v>
          </cell>
          <cell r="U449">
            <v>44287</v>
          </cell>
          <cell r="V449">
            <v>44316</v>
          </cell>
          <cell r="W449">
            <v>3067346</v>
          </cell>
          <cell r="X449">
            <v>44317</v>
          </cell>
          <cell r="Y449">
            <v>44347</v>
          </cell>
          <cell r="Z449">
            <v>3067346</v>
          </cell>
          <cell r="AA449">
            <v>44348</v>
          </cell>
          <cell r="AB449">
            <v>44377</v>
          </cell>
          <cell r="AC449">
            <v>408980</v>
          </cell>
          <cell r="AD449">
            <v>44378</v>
          </cell>
          <cell r="AE449">
            <v>44381</v>
          </cell>
          <cell r="AF449">
            <v>2658367</v>
          </cell>
          <cell r="AG449">
            <v>44382</v>
          </cell>
          <cell r="AH449">
            <v>44408</v>
          </cell>
          <cell r="AI449">
            <v>3067346</v>
          </cell>
          <cell r="AJ449">
            <v>44409</v>
          </cell>
          <cell r="AK449">
            <v>44439</v>
          </cell>
          <cell r="AL449">
            <v>1942652</v>
          </cell>
          <cell r="AM449">
            <v>44440</v>
          </cell>
          <cell r="AN449">
            <v>44458</v>
          </cell>
          <cell r="AO449">
            <v>0</v>
          </cell>
          <cell r="AP449">
            <v>0</v>
          </cell>
          <cell r="AQ449">
            <v>0</v>
          </cell>
          <cell r="AR449">
            <v>0</v>
          </cell>
          <cell r="AS449">
            <v>0</v>
          </cell>
          <cell r="AT449">
            <v>0</v>
          </cell>
          <cell r="AU449">
            <v>0</v>
          </cell>
          <cell r="AV449">
            <v>0</v>
          </cell>
          <cell r="AW449" t="str">
            <v xml:space="preserve">Oficina Asesora de Control Interno Disciplinario </v>
          </cell>
          <cell r="AX449" t="str">
            <v>ZULITH ANDREA ROMERO MARTIN</v>
          </cell>
          <cell r="AY449" t="str">
            <v>Asesora de Control Interno Disciplinario</v>
          </cell>
          <cell r="AZ449">
            <v>67</v>
          </cell>
          <cell r="BA449">
            <v>44211</v>
          </cell>
          <cell r="BB449">
            <v>557394061</v>
          </cell>
          <cell r="BC449">
            <v>297</v>
          </cell>
          <cell r="BD449">
            <v>44214</v>
          </cell>
          <cell r="BE449">
            <v>17074893</v>
          </cell>
          <cell r="BF449" t="str">
            <v xml:space="preserve">NOTIFICADO </v>
          </cell>
          <cell r="BG449">
            <v>44382</v>
          </cell>
          <cell r="BH449">
            <v>44458</v>
          </cell>
          <cell r="BI449" t="str">
            <v>Dos (02) meses y quince (15) días calendario</v>
          </cell>
          <cell r="BJ449">
            <v>7668365</v>
          </cell>
          <cell r="BK449" t="str">
            <v>DE ACUERDO A LA SOLICITUD REALIZADA POR EL SUPERVISOR DEL CONTRATO, SE GENERA LA PRORROGA Y ADICIÓN DEL MISMO; TENIENDO EN CUENTA LAS RAZONES DESCRITAS EN DICHA SOLICITUD.</v>
          </cell>
          <cell r="BL449">
            <v>1044</v>
          </cell>
          <cell r="BM449">
            <v>44379.393530092595</v>
          </cell>
          <cell r="BN449">
            <v>800949374</v>
          </cell>
          <cell r="BO449">
            <v>2846</v>
          </cell>
          <cell r="BP449">
            <v>44379</v>
          </cell>
          <cell r="BQ449">
            <v>7668365</v>
          </cell>
          <cell r="BR449">
            <v>1121873357</v>
          </cell>
          <cell r="BS449">
            <v>44214</v>
          </cell>
          <cell r="BT449">
            <v>583</v>
          </cell>
          <cell r="BU449" t="str">
            <v>230</v>
          </cell>
          <cell r="BV449">
            <v>44379</v>
          </cell>
          <cell r="BW449">
            <v>583</v>
          </cell>
          <cell r="BX449" t="str">
            <v>230</v>
          </cell>
          <cell r="BY449">
            <v>0</v>
          </cell>
          <cell r="BZ449">
            <v>0</v>
          </cell>
          <cell r="CA449">
            <v>0</v>
          </cell>
          <cell r="CB449">
            <v>7490</v>
          </cell>
          <cell r="CC449" t="str">
            <v>M6</v>
          </cell>
        </row>
        <row r="450">
          <cell r="B450" t="str">
            <v>12402 DE 2021</v>
          </cell>
          <cell r="C450">
            <v>1121900999</v>
          </cell>
          <cell r="D450" t="str">
            <v>JOSE DAVID PARDO CARRILLO</v>
          </cell>
          <cell r="E450" t="str">
            <v>Contrato de Prestación de Servicios Profesionales</v>
          </cell>
          <cell r="F450" t="str">
            <v>EL CONTRATISTA SE COMPROMETE CON LA UNIVERSIDAD DE LOS LLANOS A PRESTAR LOS SERVICIOS COMO PROFESIONAL EN FORMA EFICIENTE Y EFICAZ  APOYANDO EL FORTALECIMIENTO DE LOS DIFERENTES PROCESOS EN LA OFICINA ASESORA DE CONTROL INTERNO DISCIPLINARIO.</v>
          </cell>
          <cell r="G450">
            <v>44214</v>
          </cell>
          <cell r="H450">
            <v>12196350</v>
          </cell>
          <cell r="I450" t="str">
            <v>Cinco (05) meses y diecisiete (17) días calendario</v>
          </cell>
          <cell r="J450">
            <v>44214</v>
          </cell>
          <cell r="K450">
            <v>44381</v>
          </cell>
          <cell r="L450" t="str">
            <v>NO APLICA</v>
          </cell>
          <cell r="M450">
            <v>9</v>
          </cell>
          <cell r="N450">
            <v>3140377</v>
          </cell>
          <cell r="O450">
            <v>44214</v>
          </cell>
          <cell r="P450">
            <v>44255</v>
          </cell>
          <cell r="Q450">
            <v>2190961</v>
          </cell>
          <cell r="R450">
            <v>44256</v>
          </cell>
          <cell r="S450">
            <v>44286</v>
          </cell>
          <cell r="T450">
            <v>2190961</v>
          </cell>
          <cell r="U450">
            <v>44287</v>
          </cell>
          <cell r="V450">
            <v>44316</v>
          </cell>
          <cell r="W450">
            <v>2190961</v>
          </cell>
          <cell r="X450">
            <v>44317</v>
          </cell>
          <cell r="Y450">
            <v>44347</v>
          </cell>
          <cell r="Z450">
            <v>2190961</v>
          </cell>
          <cell r="AA450">
            <v>44348</v>
          </cell>
          <cell r="AB450">
            <v>44377</v>
          </cell>
          <cell r="AC450">
            <v>292129</v>
          </cell>
          <cell r="AD450">
            <v>44378</v>
          </cell>
          <cell r="AE450">
            <v>44381</v>
          </cell>
          <cell r="AF450">
            <v>1898833</v>
          </cell>
          <cell r="AG450">
            <v>44382</v>
          </cell>
          <cell r="AH450">
            <v>44408</v>
          </cell>
          <cell r="AI450">
            <v>2190961</v>
          </cell>
          <cell r="AJ450">
            <v>44409</v>
          </cell>
          <cell r="AK450">
            <v>44439</v>
          </cell>
          <cell r="AL450">
            <v>1387609</v>
          </cell>
          <cell r="AM450">
            <v>44440</v>
          </cell>
          <cell r="AN450">
            <v>44458</v>
          </cell>
          <cell r="AO450">
            <v>0</v>
          </cell>
          <cell r="AP450">
            <v>0</v>
          </cell>
          <cell r="AQ450">
            <v>0</v>
          </cell>
          <cell r="AR450">
            <v>0</v>
          </cell>
          <cell r="AS450">
            <v>0</v>
          </cell>
          <cell r="AT450">
            <v>0</v>
          </cell>
          <cell r="AU450">
            <v>0</v>
          </cell>
          <cell r="AV450">
            <v>0</v>
          </cell>
          <cell r="AW450" t="str">
            <v xml:space="preserve">Oficina Asesora de Control Interno Disciplinario </v>
          </cell>
          <cell r="AX450" t="str">
            <v>ZULITH ANDREA ROMERO MARTIN</v>
          </cell>
          <cell r="AY450" t="str">
            <v>Asesora de Control Interno Disciplinario</v>
          </cell>
          <cell r="AZ450">
            <v>67</v>
          </cell>
          <cell r="BA450">
            <v>44211</v>
          </cell>
          <cell r="BB450">
            <v>557394061</v>
          </cell>
          <cell r="BC450">
            <v>299</v>
          </cell>
          <cell r="BD450">
            <v>44214</v>
          </cell>
          <cell r="BE450">
            <v>12196350</v>
          </cell>
          <cell r="BF450" t="str">
            <v xml:space="preserve">NOTIFICADO </v>
          </cell>
          <cell r="BG450">
            <v>44382</v>
          </cell>
          <cell r="BH450">
            <v>44458</v>
          </cell>
          <cell r="BI450" t="str">
            <v>Dos (02) meses y quince (15) días calendario</v>
          </cell>
          <cell r="BJ450">
            <v>5477403</v>
          </cell>
          <cell r="BK450" t="str">
            <v>DE ACUERDO A LA SOLICITUD REALIZADA POR EL SUPERVISOR DEL CONTRATO, SE GENERA LA PRORROGA Y ADICIÓN DEL MISMO; TENIENDO EN CUENTA LAS RAZONES DESCRITAS EN DICHA SOLICITUD.</v>
          </cell>
          <cell r="BL450">
            <v>1044</v>
          </cell>
          <cell r="BM450">
            <v>44379.393530092595</v>
          </cell>
          <cell r="BN450">
            <v>800949374</v>
          </cell>
          <cell r="BO450">
            <v>2848</v>
          </cell>
          <cell r="BP450">
            <v>44379</v>
          </cell>
          <cell r="BQ450">
            <v>5477403</v>
          </cell>
          <cell r="BR450">
            <v>1121900999</v>
          </cell>
          <cell r="BS450">
            <v>44214</v>
          </cell>
          <cell r="BT450">
            <v>583</v>
          </cell>
          <cell r="BU450" t="str">
            <v>230</v>
          </cell>
          <cell r="BV450">
            <v>44379</v>
          </cell>
          <cell r="BW450">
            <v>583</v>
          </cell>
          <cell r="BX450" t="str">
            <v>230</v>
          </cell>
          <cell r="BY450">
            <v>0</v>
          </cell>
          <cell r="BZ450">
            <v>0</v>
          </cell>
          <cell r="CA450">
            <v>0</v>
          </cell>
          <cell r="CB450">
            <v>8299</v>
          </cell>
          <cell r="CC450" t="str">
            <v>M6</v>
          </cell>
        </row>
        <row r="451">
          <cell r="B451" t="str">
            <v>12403 DE 2021</v>
          </cell>
          <cell r="C451">
            <v>1121836960</v>
          </cell>
          <cell r="D451" t="str">
            <v>DIEGO EDINSON ROJAS CASTRO</v>
          </cell>
          <cell r="E451" t="str">
            <v>Contrato de Prestación de Servicios Profesionales</v>
          </cell>
          <cell r="F451" t="str">
            <v>EL CONTRATISTA SE COMPROMETE CON LA UNIVERSIDAD A PRESTAR LOS SERVICIOS COMO PROFESIONAL EN FORMA EFICIENTE Y EFICAZ APOYANDO EL FORTALECIMIENTO DE GESTIÓN ADMINISTRATIVA Y CONTABLE EN LA DIVISIÓN DE TESORERÍA DE LA UNIVERSIDAD DE LOS LLANOS.</v>
          </cell>
          <cell r="G451">
            <v>44214</v>
          </cell>
          <cell r="H451">
            <v>14635618</v>
          </cell>
          <cell r="I451" t="str">
            <v>Cinco (05) meses y diecisiete (17) días calendario</v>
          </cell>
          <cell r="J451">
            <v>44214</v>
          </cell>
          <cell r="K451">
            <v>44381</v>
          </cell>
          <cell r="L451" t="str">
            <v>NO APLICA</v>
          </cell>
          <cell r="M451">
            <v>9</v>
          </cell>
          <cell r="N451">
            <v>3768453</v>
          </cell>
          <cell r="O451">
            <v>44214</v>
          </cell>
          <cell r="P451">
            <v>44255</v>
          </cell>
          <cell r="Q451">
            <v>2629153</v>
          </cell>
          <cell r="R451">
            <v>44256</v>
          </cell>
          <cell r="S451">
            <v>44286</v>
          </cell>
          <cell r="T451">
            <v>2629153</v>
          </cell>
          <cell r="U451">
            <v>44287</v>
          </cell>
          <cell r="V451">
            <v>44316</v>
          </cell>
          <cell r="W451">
            <v>2629153</v>
          </cell>
          <cell r="X451">
            <v>44317</v>
          </cell>
          <cell r="Y451">
            <v>44347</v>
          </cell>
          <cell r="Z451">
            <v>2629153</v>
          </cell>
          <cell r="AA451">
            <v>44348</v>
          </cell>
          <cell r="AB451">
            <v>44377</v>
          </cell>
          <cell r="AC451">
            <v>350553</v>
          </cell>
          <cell r="AD451">
            <v>44378</v>
          </cell>
          <cell r="AE451">
            <v>44381</v>
          </cell>
          <cell r="AF451">
            <v>2278599</v>
          </cell>
          <cell r="AG451">
            <v>44382</v>
          </cell>
          <cell r="AH451">
            <v>44408</v>
          </cell>
          <cell r="AI451">
            <v>2629153</v>
          </cell>
          <cell r="AJ451">
            <v>44409</v>
          </cell>
          <cell r="AK451">
            <v>44439</v>
          </cell>
          <cell r="AL451">
            <v>1665131</v>
          </cell>
          <cell r="AM451">
            <v>44440</v>
          </cell>
          <cell r="AN451">
            <v>44458</v>
          </cell>
          <cell r="AO451">
            <v>0</v>
          </cell>
          <cell r="AP451">
            <v>0</v>
          </cell>
          <cell r="AQ451">
            <v>0</v>
          </cell>
          <cell r="AR451">
            <v>0</v>
          </cell>
          <cell r="AS451">
            <v>0</v>
          </cell>
          <cell r="AT451">
            <v>0</v>
          </cell>
          <cell r="AU451">
            <v>0</v>
          </cell>
          <cell r="AV451">
            <v>0</v>
          </cell>
          <cell r="AW451" t="str">
            <v>División de Tesorería</v>
          </cell>
          <cell r="AX451" t="str">
            <v>JAIME RAÚL BARRIOS RAMÍREZ</v>
          </cell>
          <cell r="AY451" t="str">
            <v>Jefe de Oficina</v>
          </cell>
          <cell r="AZ451">
            <v>67</v>
          </cell>
          <cell r="BA451">
            <v>44211</v>
          </cell>
          <cell r="BB451">
            <v>557394061</v>
          </cell>
          <cell r="BC451">
            <v>300</v>
          </cell>
          <cell r="BD451">
            <v>44214</v>
          </cell>
          <cell r="BE451">
            <v>14635618</v>
          </cell>
          <cell r="BF451" t="str">
            <v xml:space="preserve">NOTIFICADO </v>
          </cell>
          <cell r="BG451">
            <v>44382</v>
          </cell>
          <cell r="BH451">
            <v>44458</v>
          </cell>
          <cell r="BI451" t="str">
            <v>Dos (02) meses y quince (15) días calendario</v>
          </cell>
          <cell r="BJ451">
            <v>6572883</v>
          </cell>
          <cell r="BK451" t="str">
            <v>DE ACUERDO A LA SOLICITUD REALIZADA POR EL SUPERVISOR DEL CONTRATO, SE GENERA LA PRORROGA Y ADICIÓN DEL MISMO; TENIENDO EN CUENTA LAS RAZONES DESCRITAS EN DICHA SOLICITUD.</v>
          </cell>
          <cell r="BL451">
            <v>1044</v>
          </cell>
          <cell r="BM451">
            <v>44379.393530092595</v>
          </cell>
          <cell r="BN451">
            <v>800949374</v>
          </cell>
          <cell r="BO451">
            <v>2940</v>
          </cell>
          <cell r="BP451">
            <v>44379</v>
          </cell>
          <cell r="BQ451">
            <v>6572883</v>
          </cell>
          <cell r="BR451">
            <v>1121836960</v>
          </cell>
          <cell r="BS451">
            <v>44214</v>
          </cell>
          <cell r="BT451">
            <v>583</v>
          </cell>
          <cell r="BU451" t="str">
            <v>415</v>
          </cell>
          <cell r="BV451">
            <v>44379</v>
          </cell>
          <cell r="BW451">
            <v>583</v>
          </cell>
          <cell r="BX451" t="str">
            <v>415</v>
          </cell>
          <cell r="BY451">
            <v>0</v>
          </cell>
          <cell r="BZ451">
            <v>0</v>
          </cell>
          <cell r="CA451">
            <v>0</v>
          </cell>
          <cell r="CB451">
            <v>6920</v>
          </cell>
          <cell r="CC451" t="str">
            <v>M5</v>
          </cell>
        </row>
        <row r="452">
          <cell r="B452" t="str">
            <v>12404 DE 2021</v>
          </cell>
          <cell r="C452">
            <v>1121852024</v>
          </cell>
          <cell r="D452" t="str">
            <v>KATERIN ALEXA DIAZ MOZO</v>
          </cell>
          <cell r="E452" t="str">
            <v>Contrato de Prestación de Servicios Profesionales</v>
          </cell>
          <cell r="F452" t="str">
            <v>EL CONTRATISTA SE COMPROMETE CON LA UNIVERSIDAD DE LOS LLANOS A PRESTAR LOS SERVICIOS COMO PROFESIONAL EN FORMA EFICIENTE Y EFICAZ APOYANDO EL FORTALECIMIENTO DE LOS DIFERENTES PROCESOS  EN EL GRUPO DE AUTOEVALUACIÓN DEL PROGRAMA (GAP) EN EL PROCESO DE RENOVACIÓN DE REGISTRO CALIFICADO  Y ACREDITACIÓN DE LA MAESTRÍA EN PRODUCCIÓN TROPICAL SOSTENIBLE.</v>
          </cell>
          <cell r="G452">
            <v>44214</v>
          </cell>
          <cell r="H452">
            <v>14635618</v>
          </cell>
          <cell r="I452" t="str">
            <v>Cinco (05) meses y diecisiete (17) días calendario</v>
          </cell>
          <cell r="J452">
            <v>44214</v>
          </cell>
          <cell r="K452">
            <v>44381</v>
          </cell>
          <cell r="L452" t="str">
            <v>NO APLICA</v>
          </cell>
          <cell r="M452">
            <v>9</v>
          </cell>
          <cell r="N452">
            <v>3768453</v>
          </cell>
          <cell r="O452">
            <v>44214</v>
          </cell>
          <cell r="P452">
            <v>44255</v>
          </cell>
          <cell r="Q452">
            <v>2629153</v>
          </cell>
          <cell r="R452">
            <v>44256</v>
          </cell>
          <cell r="S452">
            <v>44286</v>
          </cell>
          <cell r="T452">
            <v>2629153</v>
          </cell>
          <cell r="U452">
            <v>44287</v>
          </cell>
          <cell r="V452">
            <v>44316</v>
          </cell>
          <cell r="W452">
            <v>2629153</v>
          </cell>
          <cell r="X452">
            <v>44317</v>
          </cell>
          <cell r="Y452">
            <v>44347</v>
          </cell>
          <cell r="Z452">
            <v>2629153</v>
          </cell>
          <cell r="AA452">
            <v>44348</v>
          </cell>
          <cell r="AB452">
            <v>44377</v>
          </cell>
          <cell r="AC452">
            <v>350553</v>
          </cell>
          <cell r="AD452">
            <v>44378</v>
          </cell>
          <cell r="AE452">
            <v>44381</v>
          </cell>
          <cell r="AF452">
            <v>2278599</v>
          </cell>
          <cell r="AG452">
            <v>44382</v>
          </cell>
          <cell r="AH452">
            <v>44408</v>
          </cell>
          <cell r="AI452">
            <v>2629153</v>
          </cell>
          <cell r="AJ452">
            <v>44409</v>
          </cell>
          <cell r="AK452">
            <v>44439</v>
          </cell>
          <cell r="AL452">
            <v>1665131</v>
          </cell>
          <cell r="AM452">
            <v>44440</v>
          </cell>
          <cell r="AN452">
            <v>44458</v>
          </cell>
          <cell r="AO452">
            <v>0</v>
          </cell>
          <cell r="AP452">
            <v>0</v>
          </cell>
          <cell r="AQ452">
            <v>0</v>
          </cell>
          <cell r="AR452">
            <v>0</v>
          </cell>
          <cell r="AS452">
            <v>0</v>
          </cell>
          <cell r="AT452">
            <v>0</v>
          </cell>
          <cell r="AU452">
            <v>0</v>
          </cell>
          <cell r="AV452">
            <v>0</v>
          </cell>
          <cell r="AW452" t="str">
            <v>Facultad de Ciencias Agropecuarias y Recursos Naturales</v>
          </cell>
          <cell r="AX452" t="str">
            <v>CRISTÓBAL LUGO LÓPEZ</v>
          </cell>
          <cell r="AY452" t="str">
            <v>Decano de la Facultad de Ciencias Agropecuarias y Recursos Naturales</v>
          </cell>
          <cell r="AZ452">
            <v>64</v>
          </cell>
          <cell r="BA452">
            <v>44211</v>
          </cell>
          <cell r="BB452">
            <v>35369414</v>
          </cell>
          <cell r="BC452">
            <v>301</v>
          </cell>
          <cell r="BD452">
            <v>44214</v>
          </cell>
          <cell r="BE452">
            <v>14635618</v>
          </cell>
          <cell r="BF452" t="str">
            <v xml:space="preserve">NOTIFICADO </v>
          </cell>
          <cell r="BG452">
            <v>44382</v>
          </cell>
          <cell r="BH452">
            <v>44458</v>
          </cell>
          <cell r="BI452" t="str">
            <v>Dos (02) meses y quince (15) días calendario</v>
          </cell>
          <cell r="BJ452">
            <v>6572883</v>
          </cell>
          <cell r="BK452" t="str">
            <v>DE ACUERDO A LA SOLICITUD REALIZADA POR EL SUPERVISOR DEL CONTRATO, SE GENERA LA PRORROGA Y ADICIÓN DEL MISMO; TENIENDO EN CUENTA LAS RAZONES DESCRITAS EN DICHA SOLICITUD.</v>
          </cell>
          <cell r="BL452">
            <v>1043</v>
          </cell>
          <cell r="BM452">
            <v>44379.39303240741</v>
          </cell>
          <cell r="BN452">
            <v>15884469</v>
          </cell>
          <cell r="BO452">
            <v>2954</v>
          </cell>
          <cell r="BP452">
            <v>44379</v>
          </cell>
          <cell r="BQ452">
            <v>6572883</v>
          </cell>
          <cell r="BR452">
            <v>1121852024</v>
          </cell>
          <cell r="BS452">
            <v>44214</v>
          </cell>
          <cell r="BT452">
            <v>409</v>
          </cell>
          <cell r="BU452" t="str">
            <v>54403</v>
          </cell>
          <cell r="BV452">
            <v>44379</v>
          </cell>
          <cell r="BW452">
            <v>409</v>
          </cell>
          <cell r="BX452" t="str">
            <v>54403</v>
          </cell>
          <cell r="BY452">
            <v>0</v>
          </cell>
          <cell r="BZ452">
            <v>0</v>
          </cell>
          <cell r="CA452">
            <v>0</v>
          </cell>
          <cell r="CB452">
            <v>7490</v>
          </cell>
          <cell r="CC452" t="str">
            <v>M6</v>
          </cell>
        </row>
        <row r="453">
          <cell r="B453" t="str">
            <v>12405 DE 2021</v>
          </cell>
          <cell r="C453">
            <v>40395013</v>
          </cell>
          <cell r="D453" t="str">
            <v>MARISOL DUQUE BUSTOS</v>
          </cell>
          <cell r="E453" t="str">
            <v>Contrato de Prestación de Servicios</v>
          </cell>
          <cell r="F453" t="str">
            <v>EL CONTRATISTA SE COMPROMETE CON LA UNIVERSIDAD DE LOS LLANOS A PRESTAR LOS SERVICIOS COMO TÉCNICO EN FORMA EFICIENTE Y EFICAZ EN LA GESTIÓN DE ACTIVIDADES ADMINISTRATIVAS Y OPERATIVAS EN EL PROGRAMA DE MAESTRÍA EN SISTEMAS SOSTENIBLES DE SALUD - PRODUCCIÓN ANIMAL TROPICAL DE LA FACULTAD DE CIENCIAS AGROPECUARIAS Y RECURSOS NATURALES.</v>
          </cell>
          <cell r="G453">
            <v>44214</v>
          </cell>
          <cell r="H453">
            <v>10366898</v>
          </cell>
          <cell r="I453" t="str">
            <v>Cinco (05) meses y diecisiete (17) días calendario</v>
          </cell>
          <cell r="J453">
            <v>44214</v>
          </cell>
          <cell r="K453">
            <v>44381</v>
          </cell>
          <cell r="L453" t="str">
            <v>NO APLICA</v>
          </cell>
          <cell r="M453">
            <v>9</v>
          </cell>
          <cell r="N453">
            <v>2669321</v>
          </cell>
          <cell r="O453">
            <v>44214</v>
          </cell>
          <cell r="P453">
            <v>44255</v>
          </cell>
          <cell r="Q453">
            <v>1862317</v>
          </cell>
          <cell r="R453">
            <v>44256</v>
          </cell>
          <cell r="S453">
            <v>44286</v>
          </cell>
          <cell r="T453">
            <v>1862317</v>
          </cell>
          <cell r="U453">
            <v>44287</v>
          </cell>
          <cell r="V453">
            <v>44316</v>
          </cell>
          <cell r="W453">
            <v>1862317</v>
          </cell>
          <cell r="X453">
            <v>44317</v>
          </cell>
          <cell r="Y453">
            <v>44347</v>
          </cell>
          <cell r="Z453">
            <v>1862317</v>
          </cell>
          <cell r="AA453">
            <v>44348</v>
          </cell>
          <cell r="AB453">
            <v>44377</v>
          </cell>
          <cell r="AC453">
            <v>248309</v>
          </cell>
          <cell r="AD453">
            <v>44378</v>
          </cell>
          <cell r="AE453">
            <v>44381</v>
          </cell>
          <cell r="AF453">
            <v>1614008</v>
          </cell>
          <cell r="AG453">
            <v>44382</v>
          </cell>
          <cell r="AH453">
            <v>44408</v>
          </cell>
          <cell r="AI453">
            <v>1862317</v>
          </cell>
          <cell r="AJ453">
            <v>44409</v>
          </cell>
          <cell r="AK453">
            <v>44439</v>
          </cell>
          <cell r="AL453">
            <v>1179468</v>
          </cell>
          <cell r="AM453">
            <v>44440</v>
          </cell>
          <cell r="AN453">
            <v>44458</v>
          </cell>
          <cell r="AO453">
            <v>0</v>
          </cell>
          <cell r="AP453">
            <v>0</v>
          </cell>
          <cell r="AQ453">
            <v>0</v>
          </cell>
          <cell r="AR453">
            <v>0</v>
          </cell>
          <cell r="AS453">
            <v>0</v>
          </cell>
          <cell r="AT453">
            <v>0</v>
          </cell>
          <cell r="AU453">
            <v>0</v>
          </cell>
          <cell r="AV453">
            <v>0</v>
          </cell>
          <cell r="AW453" t="str">
            <v>Facultad de Ciencias Agropecuarias y Recursos Naturales</v>
          </cell>
          <cell r="AX453" t="str">
            <v>CRISTÓBAL LUGO LÓPEZ</v>
          </cell>
          <cell r="AY453" t="str">
            <v>Decano de la Facultad de Ciencias Agropecuarias y Recursos Naturales</v>
          </cell>
          <cell r="AZ453">
            <v>64</v>
          </cell>
          <cell r="BA453">
            <v>44211</v>
          </cell>
          <cell r="BB453">
            <v>35369414</v>
          </cell>
          <cell r="BC453">
            <v>302</v>
          </cell>
          <cell r="BD453">
            <v>44214</v>
          </cell>
          <cell r="BE453">
            <v>10366898</v>
          </cell>
          <cell r="BF453" t="str">
            <v xml:space="preserve">NOTIFICADO </v>
          </cell>
          <cell r="BG453">
            <v>44382</v>
          </cell>
          <cell r="BH453">
            <v>44458</v>
          </cell>
          <cell r="BI453" t="str">
            <v>Dos (02) meses y quince (15) días calendario</v>
          </cell>
          <cell r="BJ453">
            <v>4655793</v>
          </cell>
          <cell r="BK453" t="str">
            <v>DE ACUERDO A LA SOLICITUD REALIZADA POR EL SUPERVISOR DEL CONTRATO, SE GENERA LA PRORROGA Y ADICIÓN DEL MISMO; TENIENDO EN CUENTA LAS RAZONES DESCRITAS EN DICHA SOLICITUD.</v>
          </cell>
          <cell r="BL453">
            <v>1043</v>
          </cell>
          <cell r="BM453">
            <v>44379.39303240741</v>
          </cell>
          <cell r="BN453">
            <v>15884469</v>
          </cell>
          <cell r="BO453">
            <v>2953</v>
          </cell>
          <cell r="BP453">
            <v>44379</v>
          </cell>
          <cell r="BQ453">
            <v>4655793</v>
          </cell>
          <cell r="BR453">
            <v>40395013.600000001</v>
          </cell>
          <cell r="BS453">
            <v>44214</v>
          </cell>
          <cell r="BT453">
            <v>409</v>
          </cell>
          <cell r="BU453" t="str">
            <v>54302</v>
          </cell>
          <cell r="BV453">
            <v>44379</v>
          </cell>
          <cell r="BW453">
            <v>409</v>
          </cell>
          <cell r="BX453" t="str">
            <v>54302</v>
          </cell>
          <cell r="BY453">
            <v>0</v>
          </cell>
          <cell r="BZ453">
            <v>0</v>
          </cell>
          <cell r="CA453">
            <v>0</v>
          </cell>
          <cell r="CB453">
            <v>8211</v>
          </cell>
          <cell r="CC453" t="str">
            <v>M6</v>
          </cell>
        </row>
        <row r="454">
          <cell r="B454" t="str">
            <v>12406 DE 2021</v>
          </cell>
          <cell r="C454">
            <v>1121918680</v>
          </cell>
          <cell r="D454" t="str">
            <v>ERIKA VANESSA RUIZ SERRATO</v>
          </cell>
          <cell r="E454" t="str">
            <v>Contrato de Prestación de Servicios</v>
          </cell>
          <cell r="F454" t="str">
            <v>EL CONTRATISTA SE COMPROMETE CON LA UNIVERSIDAD DE LOS LLANOS A PRESTAR LOS SERVICIOS COMO TÉCNICO EN FORMA EFICIENTE Y EFICAZ APOYANDO EL FORTALECIMIENTO DE LOS DIFERENTES PROCESOS ACADÉMICOS Y ADMINISTRATIVOS EN LA MAESTRÍA EN PRODUCCIÓN TROPICAL SOSTENIBLE Y ESPECIALIZACIÓN EN PRODUCCIÓN AGRÍCOLA TROPICAL SOSTENIBLE DE LA FACULTAD DE CIENCIAS AGROPECUARIAS Y RECURSOS NATURALES.</v>
          </cell>
          <cell r="G454">
            <v>44214</v>
          </cell>
          <cell r="H454">
            <v>10366898</v>
          </cell>
          <cell r="I454" t="str">
            <v>Cinco (05) meses y diecisiete (17) días calendario</v>
          </cell>
          <cell r="J454">
            <v>44214</v>
          </cell>
          <cell r="K454">
            <v>44381</v>
          </cell>
          <cell r="L454" t="str">
            <v>NO APLICA</v>
          </cell>
          <cell r="M454">
            <v>9</v>
          </cell>
          <cell r="N454">
            <v>2669321</v>
          </cell>
          <cell r="O454">
            <v>44214</v>
          </cell>
          <cell r="P454">
            <v>44255</v>
          </cell>
          <cell r="Q454">
            <v>1862317</v>
          </cell>
          <cell r="R454">
            <v>44256</v>
          </cell>
          <cell r="S454">
            <v>44286</v>
          </cell>
          <cell r="T454">
            <v>1862317</v>
          </cell>
          <cell r="U454">
            <v>44287</v>
          </cell>
          <cell r="V454">
            <v>44316</v>
          </cell>
          <cell r="W454">
            <v>1862317</v>
          </cell>
          <cell r="X454">
            <v>44317</v>
          </cell>
          <cell r="Y454">
            <v>44347</v>
          </cell>
          <cell r="Z454">
            <v>1862317</v>
          </cell>
          <cell r="AA454">
            <v>44348</v>
          </cell>
          <cell r="AB454">
            <v>44377</v>
          </cell>
          <cell r="AC454">
            <v>248309</v>
          </cell>
          <cell r="AD454">
            <v>44378</v>
          </cell>
          <cell r="AE454">
            <v>44381</v>
          </cell>
          <cell r="AF454">
            <v>1614008</v>
          </cell>
          <cell r="AG454">
            <v>44382</v>
          </cell>
          <cell r="AH454">
            <v>44408</v>
          </cell>
          <cell r="AI454">
            <v>1862317</v>
          </cell>
          <cell r="AJ454">
            <v>44409</v>
          </cell>
          <cell r="AK454">
            <v>44439</v>
          </cell>
          <cell r="AL454">
            <v>1179468</v>
          </cell>
          <cell r="AM454">
            <v>44440</v>
          </cell>
          <cell r="AN454">
            <v>44458</v>
          </cell>
          <cell r="AO454">
            <v>0</v>
          </cell>
          <cell r="AP454">
            <v>0</v>
          </cell>
          <cell r="AQ454">
            <v>0</v>
          </cell>
          <cell r="AR454">
            <v>0</v>
          </cell>
          <cell r="AS454">
            <v>0</v>
          </cell>
          <cell r="AT454">
            <v>0</v>
          </cell>
          <cell r="AU454">
            <v>0</v>
          </cell>
          <cell r="AV454">
            <v>0</v>
          </cell>
          <cell r="AW454" t="str">
            <v>Facultad de Ciencias Agropecuarias y Recursos Naturales</v>
          </cell>
          <cell r="AX454" t="str">
            <v>CRISTÓBAL LUGO LÓPEZ</v>
          </cell>
          <cell r="AY454" t="str">
            <v>Decano de la Facultad de Ciencias Agropecuarias y Recursos Naturales</v>
          </cell>
          <cell r="AZ454">
            <v>64</v>
          </cell>
          <cell r="BA454">
            <v>44211</v>
          </cell>
          <cell r="BB454">
            <v>35369414</v>
          </cell>
          <cell r="BC454">
            <v>303</v>
          </cell>
          <cell r="BD454">
            <v>44214</v>
          </cell>
          <cell r="BE454">
            <v>10366898</v>
          </cell>
          <cell r="BF454" t="str">
            <v xml:space="preserve">NOTIFICADO </v>
          </cell>
          <cell r="BG454">
            <v>44382</v>
          </cell>
          <cell r="BH454">
            <v>44458</v>
          </cell>
          <cell r="BI454" t="str">
            <v>Dos (02) meses y quince (15) días calendario</v>
          </cell>
          <cell r="BJ454">
            <v>4655793</v>
          </cell>
          <cell r="BK454" t="str">
            <v>DE ACUERDO A LA SOLICITUD REALIZADA POR EL SUPERVISOR DEL CONTRATO, SE GENERA LA PRORROGA Y ADICIÓN DEL MISMO; TENIENDO EN CUENTA LAS RAZONES DESCRITAS EN DICHA SOLICITUD.</v>
          </cell>
          <cell r="BL454">
            <v>1043</v>
          </cell>
          <cell r="BM454">
            <v>44379.39303240741</v>
          </cell>
          <cell r="BN454">
            <v>15884469</v>
          </cell>
          <cell r="BO454">
            <v>2955</v>
          </cell>
          <cell r="BP454">
            <v>44379</v>
          </cell>
          <cell r="BQ454">
            <v>4655793</v>
          </cell>
          <cell r="BR454">
            <v>1121918680.0999999</v>
          </cell>
          <cell r="BS454">
            <v>44214</v>
          </cell>
          <cell r="BT454">
            <v>409</v>
          </cell>
          <cell r="BU454" t="str">
            <v>54404</v>
          </cell>
          <cell r="BV454">
            <v>44379</v>
          </cell>
          <cell r="BW454">
            <v>409</v>
          </cell>
          <cell r="BX454" t="str">
            <v>54404</v>
          </cell>
          <cell r="BY454">
            <v>0</v>
          </cell>
          <cell r="BZ454">
            <v>0</v>
          </cell>
          <cell r="CA454">
            <v>0</v>
          </cell>
          <cell r="CB454">
            <v>8299</v>
          </cell>
          <cell r="CC454" t="str">
            <v>M6</v>
          </cell>
        </row>
        <row r="455">
          <cell r="B455" t="str">
            <v>12407 DE 2021</v>
          </cell>
          <cell r="C455">
            <v>31949877</v>
          </cell>
          <cell r="D455" t="str">
            <v>OLGA JACQUELINE LIZARAZO BUITRAGO</v>
          </cell>
          <cell r="E455" t="str">
            <v xml:space="preserve">Contrato de Prestación de Servicios </v>
          </cell>
          <cell r="F455" t="str">
            <v>EL CONTRATISTA SE COMPROMETE CON LA UNIVERSIDAD DE LOS LLANOS A PRESTAR LOS SERVICIOS COMO TÉCNICO EN FORMA EFICIENTE Y EFICAZ , APOYANDO EL FORTALECIMIENTO DE LOS DIFERENTES PROCESOS ACADÉMICO – ADMINISTRATIVOS EN LOS PROGRAMAS DE POSGRADOS (MAESTRÍA EN ESTUDIO DE DESARROLLO LOCAL Y ESPECIALIZACIÓN EN ACCIÓN MOTRIZ) DE LA FACULTAD DE CIENCIAS HUMANAS Y DE LA EDUCACIÓN.</v>
          </cell>
          <cell r="G455">
            <v>44214</v>
          </cell>
          <cell r="H455">
            <v>10366898</v>
          </cell>
          <cell r="I455" t="str">
            <v>Cinco (05) meses y diecisiete (17) días calendario</v>
          </cell>
          <cell r="J455">
            <v>44214</v>
          </cell>
          <cell r="K455">
            <v>44381</v>
          </cell>
          <cell r="L455" t="str">
            <v>NO APLICA</v>
          </cell>
          <cell r="M455">
            <v>9</v>
          </cell>
          <cell r="N455">
            <v>2669321</v>
          </cell>
          <cell r="O455">
            <v>44214</v>
          </cell>
          <cell r="P455">
            <v>44255</v>
          </cell>
          <cell r="Q455">
            <v>1862317</v>
          </cell>
          <cell r="R455">
            <v>44256</v>
          </cell>
          <cell r="S455">
            <v>44286</v>
          </cell>
          <cell r="T455">
            <v>1862317</v>
          </cell>
          <cell r="U455">
            <v>44287</v>
          </cell>
          <cell r="V455">
            <v>44316</v>
          </cell>
          <cell r="W455">
            <v>1862317</v>
          </cell>
          <cell r="X455">
            <v>44317</v>
          </cell>
          <cell r="Y455">
            <v>44347</v>
          </cell>
          <cell r="Z455">
            <v>1862317</v>
          </cell>
          <cell r="AA455">
            <v>44348</v>
          </cell>
          <cell r="AB455">
            <v>44377</v>
          </cell>
          <cell r="AC455">
            <v>248309</v>
          </cell>
          <cell r="AD455">
            <v>44378</v>
          </cell>
          <cell r="AE455">
            <v>44381</v>
          </cell>
          <cell r="AF455">
            <v>1614008</v>
          </cell>
          <cell r="AG455">
            <v>44382</v>
          </cell>
          <cell r="AH455">
            <v>44408</v>
          </cell>
          <cell r="AI455">
            <v>1862317</v>
          </cell>
          <cell r="AJ455">
            <v>44409</v>
          </cell>
          <cell r="AK455">
            <v>44439</v>
          </cell>
          <cell r="AL455">
            <v>1179468</v>
          </cell>
          <cell r="AM455">
            <v>44440</v>
          </cell>
          <cell r="AN455">
            <v>44458</v>
          </cell>
          <cell r="AO455">
            <v>0</v>
          </cell>
          <cell r="AP455">
            <v>0</v>
          </cell>
          <cell r="AQ455">
            <v>0</v>
          </cell>
          <cell r="AR455">
            <v>0</v>
          </cell>
          <cell r="AS455">
            <v>0</v>
          </cell>
          <cell r="AT455">
            <v>0</v>
          </cell>
          <cell r="AU455">
            <v>0</v>
          </cell>
          <cell r="AV455">
            <v>0</v>
          </cell>
          <cell r="AW455" t="str">
            <v>Facultad de Ciencias Humanas y de la Educación</v>
          </cell>
          <cell r="AX455" t="str">
            <v>LUZ HAYDEE GONZÁLEZ OCAMPO</v>
          </cell>
          <cell r="AY455" t="str">
            <v>Decano de la Facultad de Ciencias Humanas y de la Educación</v>
          </cell>
          <cell r="AZ455">
            <v>75</v>
          </cell>
          <cell r="BA455">
            <v>44211</v>
          </cell>
          <cell r="BB455">
            <v>22563248</v>
          </cell>
          <cell r="BC455">
            <v>305</v>
          </cell>
          <cell r="BD455">
            <v>44214</v>
          </cell>
          <cell r="BE455">
            <v>10366898</v>
          </cell>
          <cell r="BF455" t="str">
            <v xml:space="preserve">NOTIFICADO </v>
          </cell>
          <cell r="BG455">
            <v>44382</v>
          </cell>
          <cell r="BH455">
            <v>44458</v>
          </cell>
          <cell r="BI455" t="str">
            <v>Dos (02) meses y quince (15) días calendario</v>
          </cell>
          <cell r="BJ455">
            <v>4655793</v>
          </cell>
          <cell r="BK455" t="str">
            <v>DE ACUERDO A LA SOLICITUD REALIZADA POR EL SUPERVISOR DEL CONTRATO, SE GENERA LA PRORROGA Y ADICIÓN DEL MISMO; TENIENDO EN CUENTA LAS RAZONES DESCRITAS EN DICHA SOLICITUD.</v>
          </cell>
          <cell r="BL455">
            <v>1040</v>
          </cell>
          <cell r="BM455">
            <v>44379.391273148147</v>
          </cell>
          <cell r="BN455">
            <v>10133196</v>
          </cell>
          <cell r="BO455">
            <v>2961</v>
          </cell>
          <cell r="BP455">
            <v>44379</v>
          </cell>
          <cell r="BQ455">
            <v>4655793</v>
          </cell>
          <cell r="BR455">
            <v>31949877</v>
          </cell>
          <cell r="BS455">
            <v>44214</v>
          </cell>
          <cell r="BT455">
            <v>463</v>
          </cell>
          <cell r="BU455" t="str">
            <v>56401</v>
          </cell>
          <cell r="BV455">
            <v>44379</v>
          </cell>
          <cell r="BW455">
            <v>463</v>
          </cell>
          <cell r="BX455" t="str">
            <v>56307</v>
          </cell>
          <cell r="BY455">
            <v>0</v>
          </cell>
          <cell r="BZ455">
            <v>0</v>
          </cell>
          <cell r="CA455">
            <v>0</v>
          </cell>
          <cell r="CB455">
            <v>8211</v>
          </cell>
          <cell r="CC455" t="str">
            <v>M6</v>
          </cell>
        </row>
        <row r="456">
          <cell r="B456" t="str">
            <v>12409 DE 2021</v>
          </cell>
          <cell r="C456">
            <v>40421005</v>
          </cell>
          <cell r="D456" t="str">
            <v xml:space="preserve">ELIZABETH ORTIZ REINOSO  </v>
          </cell>
          <cell r="E456" t="str">
            <v>Contrato de Prestación de Servicios</v>
          </cell>
          <cell r="F456" t="str">
            <v>EL CONTRATISTA SE COMPROMETE CON LA UNIVERSIDAD DE LOS LLANOS A PRESTAR LOS SERVICIOS COMO TÉCNICO EN FORMA EFICIENTE Y EFICAZ  APOYANDO EL FORTALECIMIENTO DE LOS DIFERENTES PROCESOS ACADÉMICO – ADMINISTRATIVOS EN LOS PROGRAMAS DE POSGRADOS (ESPECIALIZACIONES: ADMINISTRACIÓN EN SALUD, EPIDEMIOLOGIA, SALUD FAMILIAR Y SEGURIDAD Y SALUD EN EL TRABAJO) DE LA FACULTAD DE CIENCIAS DE LA SALUD.</v>
          </cell>
          <cell r="G456">
            <v>44214</v>
          </cell>
          <cell r="H456">
            <v>11586532</v>
          </cell>
          <cell r="I456" t="str">
            <v>Cinco (05) meses y diecisiete (17) días calendario</v>
          </cell>
          <cell r="J456">
            <v>44214</v>
          </cell>
          <cell r="K456">
            <v>44381</v>
          </cell>
          <cell r="L456" t="str">
            <v>NO APLICA</v>
          </cell>
          <cell r="M456">
            <v>9</v>
          </cell>
          <cell r="N456">
            <v>2983359</v>
          </cell>
          <cell r="O456">
            <v>44214</v>
          </cell>
          <cell r="P456">
            <v>44255</v>
          </cell>
          <cell r="Q456">
            <v>2081413</v>
          </cell>
          <cell r="R456">
            <v>44256</v>
          </cell>
          <cell r="S456">
            <v>44286</v>
          </cell>
          <cell r="T456">
            <v>2081413</v>
          </cell>
          <cell r="U456">
            <v>44287</v>
          </cell>
          <cell r="V456">
            <v>44316</v>
          </cell>
          <cell r="W456">
            <v>2081413</v>
          </cell>
          <cell r="X456">
            <v>44317</v>
          </cell>
          <cell r="Y456">
            <v>44347</v>
          </cell>
          <cell r="Z456">
            <v>2081413</v>
          </cell>
          <cell r="AA456">
            <v>44348</v>
          </cell>
          <cell r="AB456">
            <v>44377</v>
          </cell>
          <cell r="AC456">
            <v>277521</v>
          </cell>
          <cell r="AD456">
            <v>44378</v>
          </cell>
          <cell r="AE456">
            <v>44381</v>
          </cell>
          <cell r="AF456">
            <v>1803891</v>
          </cell>
          <cell r="AG456">
            <v>44382</v>
          </cell>
          <cell r="AH456">
            <v>44408</v>
          </cell>
          <cell r="AI456">
            <v>2081413</v>
          </cell>
          <cell r="AJ456">
            <v>44409</v>
          </cell>
          <cell r="AK456">
            <v>44439</v>
          </cell>
          <cell r="AL456">
            <v>1318229</v>
          </cell>
          <cell r="AM456">
            <v>44440</v>
          </cell>
          <cell r="AN456">
            <v>44458</v>
          </cell>
          <cell r="AO456">
            <v>0</v>
          </cell>
          <cell r="AP456">
            <v>0</v>
          </cell>
          <cell r="AQ456">
            <v>0</v>
          </cell>
          <cell r="AR456">
            <v>0</v>
          </cell>
          <cell r="AS456">
            <v>0</v>
          </cell>
          <cell r="AT456">
            <v>0</v>
          </cell>
          <cell r="AU456">
            <v>0</v>
          </cell>
          <cell r="AV456">
            <v>0</v>
          </cell>
          <cell r="AW456" t="str">
            <v>Facultad de Ciencias de la Salud</v>
          </cell>
          <cell r="AX456" t="str">
            <v>LUZ MIRYAM TOBÓN BORRERO</v>
          </cell>
          <cell r="AY456" t="str">
            <v>Decano de la Facultad de Ciencias de la Salud</v>
          </cell>
          <cell r="AZ456">
            <v>76</v>
          </cell>
          <cell r="BA456">
            <v>44211</v>
          </cell>
          <cell r="BB456">
            <v>21953430</v>
          </cell>
          <cell r="BC456">
            <v>306</v>
          </cell>
          <cell r="BD456">
            <v>44214</v>
          </cell>
          <cell r="BE456">
            <v>11586532</v>
          </cell>
          <cell r="BF456" t="str">
            <v xml:space="preserve">NOTIFICADO </v>
          </cell>
          <cell r="BG456">
            <v>44382</v>
          </cell>
          <cell r="BH456">
            <v>44458</v>
          </cell>
          <cell r="BI456" t="str">
            <v>Dos (02) meses y quince (15) días calendario</v>
          </cell>
          <cell r="BJ456">
            <v>5203533</v>
          </cell>
          <cell r="BK456" t="str">
            <v>DE ACUERDO A LA SOLICITUD REALIZADA POR EL SUPERVISOR DEL CONTRATO, SE GENERA LA PRORROGA Y ADICIÓN DEL MISMO; TENIENDO EN CUENTA LAS RAZONES DESCRITAS EN DICHA SOLICITUD.</v>
          </cell>
          <cell r="BL456">
            <v>1042</v>
          </cell>
          <cell r="BM456">
            <v>44379.392337962963</v>
          </cell>
          <cell r="BN456">
            <v>9859326</v>
          </cell>
          <cell r="BO456">
            <v>2963</v>
          </cell>
          <cell r="BP456">
            <v>44379</v>
          </cell>
          <cell r="BQ456">
            <v>5203533</v>
          </cell>
          <cell r="BR456">
            <v>40421005.899999999</v>
          </cell>
          <cell r="BS456">
            <v>44214</v>
          </cell>
          <cell r="BT456">
            <v>436</v>
          </cell>
          <cell r="BU456" t="str">
            <v>55401. 55402. 55404</v>
          </cell>
          <cell r="BV456">
            <v>44379</v>
          </cell>
          <cell r="BW456">
            <v>436</v>
          </cell>
          <cell r="BX456" t="str">
            <v>55401. 55402. 55404</v>
          </cell>
          <cell r="BY456">
            <v>0</v>
          </cell>
          <cell r="BZ456">
            <v>0</v>
          </cell>
          <cell r="CA456">
            <v>0</v>
          </cell>
          <cell r="CB456">
            <v>8299</v>
          </cell>
          <cell r="CC456" t="str">
            <v>M6</v>
          </cell>
        </row>
        <row r="457">
          <cell r="B457" t="str">
            <v>12410 DE 2021</v>
          </cell>
          <cell r="C457">
            <v>40388605</v>
          </cell>
          <cell r="D457" t="str">
            <v>MONICA LUCRECIA MURILLO PACHECO</v>
          </cell>
          <cell r="E457" t="str">
            <v>Contrato de Prestación de Servicios</v>
          </cell>
          <cell r="F457" t="str">
            <v>EL CONTRATISTA SE COMPROMETE CON LA UNIVERSIDAD DE LOS LLANOS A PRESTAR LOS SERVICIOS COMO TÉCNICO EN FORMA EFICIENTE Y EFICAZ APOYANDO EL FORTALECIMIENTO DE LOS DIFERENTES PROCESOS ACADÉMICOS ADMINISTRATIVOS QUE SE DESARROLLAN EN LA MAESTRÍA DE EPIDEMIOLOGÍA DE LA FACULTAD DE CIENCIAS DE LA SALUD.</v>
          </cell>
          <cell r="G457">
            <v>44214</v>
          </cell>
          <cell r="H457">
            <v>10366898</v>
          </cell>
          <cell r="I457" t="str">
            <v>Cinco (05) meses y diecisiete (17) días calendario</v>
          </cell>
          <cell r="J457">
            <v>44214</v>
          </cell>
          <cell r="K457">
            <v>44381</v>
          </cell>
          <cell r="L457" t="str">
            <v>NO APLICA</v>
          </cell>
          <cell r="M457">
            <v>9</v>
          </cell>
          <cell r="N457">
            <v>2669321</v>
          </cell>
          <cell r="O457">
            <v>44214</v>
          </cell>
          <cell r="P457">
            <v>44255</v>
          </cell>
          <cell r="Q457">
            <v>1862317</v>
          </cell>
          <cell r="R457">
            <v>44256</v>
          </cell>
          <cell r="S457">
            <v>44286</v>
          </cell>
          <cell r="T457">
            <v>1862317</v>
          </cell>
          <cell r="U457">
            <v>44287</v>
          </cell>
          <cell r="V457">
            <v>44316</v>
          </cell>
          <cell r="W457">
            <v>1862317</v>
          </cell>
          <cell r="X457">
            <v>44317</v>
          </cell>
          <cell r="Y457">
            <v>44347</v>
          </cell>
          <cell r="Z457">
            <v>1862317</v>
          </cell>
          <cell r="AA457">
            <v>44348</v>
          </cell>
          <cell r="AB457">
            <v>44377</v>
          </cell>
          <cell r="AC457">
            <v>248309</v>
          </cell>
          <cell r="AD457">
            <v>44378</v>
          </cell>
          <cell r="AE457">
            <v>44381</v>
          </cell>
          <cell r="AF457">
            <v>1614008</v>
          </cell>
          <cell r="AG457">
            <v>44382</v>
          </cell>
          <cell r="AH457">
            <v>44408</v>
          </cell>
          <cell r="AI457">
            <v>1862317</v>
          </cell>
          <cell r="AJ457">
            <v>44409</v>
          </cell>
          <cell r="AK457">
            <v>44439</v>
          </cell>
          <cell r="AL457">
            <v>1179468</v>
          </cell>
          <cell r="AM457">
            <v>44440</v>
          </cell>
          <cell r="AN457">
            <v>44458</v>
          </cell>
          <cell r="AO457">
            <v>0</v>
          </cell>
          <cell r="AP457">
            <v>0</v>
          </cell>
          <cell r="AQ457">
            <v>0</v>
          </cell>
          <cell r="AR457">
            <v>0</v>
          </cell>
          <cell r="AS457">
            <v>0</v>
          </cell>
          <cell r="AT457">
            <v>0</v>
          </cell>
          <cell r="AU457">
            <v>0</v>
          </cell>
          <cell r="AV457">
            <v>0</v>
          </cell>
          <cell r="AW457" t="str">
            <v>Facultad de Ciencias de la Salud</v>
          </cell>
          <cell r="AX457" t="str">
            <v>LUZ MIRYAM TOBÓN BORRERO</v>
          </cell>
          <cell r="AY457" t="str">
            <v>Decano de la Facultad de Ciencias de la Salud</v>
          </cell>
          <cell r="AZ457">
            <v>76</v>
          </cell>
          <cell r="BA457">
            <v>44211</v>
          </cell>
          <cell r="BB457">
            <v>21953430</v>
          </cell>
          <cell r="BC457">
            <v>307</v>
          </cell>
          <cell r="BD457">
            <v>44214</v>
          </cell>
          <cell r="BE457">
            <v>10366898</v>
          </cell>
          <cell r="BF457" t="str">
            <v xml:space="preserve">NOTIFICADO </v>
          </cell>
          <cell r="BG457">
            <v>44382</v>
          </cell>
          <cell r="BH457">
            <v>44458</v>
          </cell>
          <cell r="BI457" t="str">
            <v>Dos (02) meses y quince (15) días calendario</v>
          </cell>
          <cell r="BJ457">
            <v>4655793</v>
          </cell>
          <cell r="BK457" t="str">
            <v>DE ACUERDO A LA SOLICITUD REALIZADA POR EL SUPERVISOR DEL CONTRATO, SE GENERA LA PRORROGA Y ADICIÓN DEL MISMO; TENIENDO EN CUENTA LAS RAZONES DESCRITAS EN DICHA SOLICITUD.</v>
          </cell>
          <cell r="BL457">
            <v>1042</v>
          </cell>
          <cell r="BM457">
            <v>44379.392337962963</v>
          </cell>
          <cell r="BN457">
            <v>9859326</v>
          </cell>
          <cell r="BO457">
            <v>2962</v>
          </cell>
          <cell r="BP457">
            <v>44379</v>
          </cell>
          <cell r="BQ457">
            <v>4655793</v>
          </cell>
          <cell r="BR457">
            <v>40388605</v>
          </cell>
          <cell r="BS457">
            <v>44214</v>
          </cell>
          <cell r="BT457">
            <v>436</v>
          </cell>
          <cell r="BU457" t="str">
            <v>55405</v>
          </cell>
          <cell r="BV457">
            <v>44379</v>
          </cell>
          <cell r="BW457">
            <v>436</v>
          </cell>
          <cell r="BX457" t="str">
            <v>55405</v>
          </cell>
          <cell r="BY457">
            <v>0</v>
          </cell>
          <cell r="BZ457">
            <v>0</v>
          </cell>
          <cell r="CA457">
            <v>0</v>
          </cell>
          <cell r="CB457">
            <v>6920</v>
          </cell>
          <cell r="CC457" t="str">
            <v>M5</v>
          </cell>
        </row>
        <row r="458">
          <cell r="B458" t="str">
            <v>12411 DE 2021</v>
          </cell>
          <cell r="C458">
            <v>1121894853</v>
          </cell>
          <cell r="D458" t="str">
            <v xml:space="preserve">EDNA  MAGALY PEREZ PERALTA </v>
          </cell>
          <cell r="E458" t="str">
            <v>Contrato de Prestación de Servicios</v>
          </cell>
          <cell r="F458" t="str">
            <v>EL CONTRATISTA SE COMPROMETE CON LA UNIVERSIDAD A PRESTAR LOS SERVICIOS COMO TÉCNICO EN FORMA EFICIENTE Y EFICAZ APOYANDO EL FORTALECIMIENTO DE LOS DIFERENTES PROCESOS ACADÉMICOS Y ADMINISTRATIVOS DE LOS PROGRAMAS DE POSGRADOS PROPIOS Y EN CONVENIO DE LA UNIVERSIDAD DE LOS LLANOS.</v>
          </cell>
          <cell r="G458">
            <v>44214</v>
          </cell>
          <cell r="H458">
            <v>10366898</v>
          </cell>
          <cell r="I458" t="str">
            <v>Cinco (05) meses y diecisiete (17) días calendario</v>
          </cell>
          <cell r="J458">
            <v>44214</v>
          </cell>
          <cell r="K458">
            <v>44381</v>
          </cell>
          <cell r="L458" t="str">
            <v>NO APLICA</v>
          </cell>
          <cell r="M458">
            <v>9</v>
          </cell>
          <cell r="N458">
            <v>2669321</v>
          </cell>
          <cell r="O458">
            <v>44214</v>
          </cell>
          <cell r="P458">
            <v>44255</v>
          </cell>
          <cell r="Q458">
            <v>1862317</v>
          </cell>
          <cell r="R458">
            <v>44256</v>
          </cell>
          <cell r="S458">
            <v>44286</v>
          </cell>
          <cell r="T458">
            <v>1862317</v>
          </cell>
          <cell r="U458">
            <v>44287</v>
          </cell>
          <cell r="V458">
            <v>44316</v>
          </cell>
          <cell r="W458">
            <v>1862317</v>
          </cell>
          <cell r="X458">
            <v>44317</v>
          </cell>
          <cell r="Y458">
            <v>44347</v>
          </cell>
          <cell r="Z458">
            <v>1862317</v>
          </cell>
          <cell r="AA458">
            <v>44348</v>
          </cell>
          <cell r="AB458">
            <v>44377</v>
          </cell>
          <cell r="AC458">
            <v>248309</v>
          </cell>
          <cell r="AD458">
            <v>44378</v>
          </cell>
          <cell r="AE458">
            <v>44381</v>
          </cell>
          <cell r="AF458">
            <v>1614008</v>
          </cell>
          <cell r="AG458">
            <v>44382</v>
          </cell>
          <cell r="AH458">
            <v>44408</v>
          </cell>
          <cell r="AI458">
            <v>1862317</v>
          </cell>
          <cell r="AJ458">
            <v>44409</v>
          </cell>
          <cell r="AK458">
            <v>44439</v>
          </cell>
          <cell r="AL458">
            <v>1179468</v>
          </cell>
          <cell r="AM458">
            <v>44440</v>
          </cell>
          <cell r="AN458">
            <v>44458</v>
          </cell>
          <cell r="AO458">
            <v>0</v>
          </cell>
          <cell r="AP458">
            <v>0</v>
          </cell>
          <cell r="AQ458">
            <v>0</v>
          </cell>
          <cell r="AR458">
            <v>0</v>
          </cell>
          <cell r="AS458">
            <v>0</v>
          </cell>
          <cell r="AT458">
            <v>0</v>
          </cell>
          <cell r="AU458">
            <v>0</v>
          </cell>
          <cell r="AV458">
            <v>0</v>
          </cell>
          <cell r="AW458" t="str">
            <v>Vicerrectoría Académica</v>
          </cell>
          <cell r="AX458" t="str">
            <v>WILMAR LEONARDO CRUZ ROMERO</v>
          </cell>
          <cell r="AY458" t="str">
            <v>Profesional Especializado</v>
          </cell>
          <cell r="AZ458">
            <v>63</v>
          </cell>
          <cell r="BA458">
            <v>44211</v>
          </cell>
          <cell r="BB458">
            <v>35369414</v>
          </cell>
          <cell r="BC458">
            <v>308</v>
          </cell>
          <cell r="BD458">
            <v>44214</v>
          </cell>
          <cell r="BE458">
            <v>10366898</v>
          </cell>
          <cell r="BF458" t="str">
            <v xml:space="preserve">NOTIFICADO </v>
          </cell>
          <cell r="BG458">
            <v>44382</v>
          </cell>
          <cell r="BH458">
            <v>44458</v>
          </cell>
          <cell r="BI458" t="str">
            <v>Dos (02) meses y quince (15) días calendario</v>
          </cell>
          <cell r="BJ458">
            <v>4655793</v>
          </cell>
          <cell r="BK458" t="str">
            <v>DE ACUERDO A LA SOLICITUD REALIZADA POR EL SUPERVISOR DEL CONTRATO, SE GENERA LA PRORROGA Y ADICIÓN DEL MISMO; TENIENDO EN CUENTA LAS RAZONES DESCRITAS EN DICHA SOLICITUD.</v>
          </cell>
          <cell r="BL458">
            <v>1037</v>
          </cell>
          <cell r="BM458">
            <v>44379.389745370368</v>
          </cell>
          <cell r="BN458">
            <v>18677943</v>
          </cell>
          <cell r="BO458">
            <v>2952</v>
          </cell>
          <cell r="BP458">
            <v>44379</v>
          </cell>
          <cell r="BQ458">
            <v>4655793</v>
          </cell>
          <cell r="BR458">
            <v>1121894853.0999999</v>
          </cell>
          <cell r="BS458">
            <v>44214</v>
          </cell>
          <cell r="BT458">
            <v>747</v>
          </cell>
          <cell r="BU458" t="str">
            <v>60201</v>
          </cell>
          <cell r="BV458">
            <v>44379</v>
          </cell>
          <cell r="BW458">
            <v>583</v>
          </cell>
          <cell r="BX458" t="str">
            <v>60201</v>
          </cell>
          <cell r="BY458">
            <v>0</v>
          </cell>
          <cell r="BZ458">
            <v>0</v>
          </cell>
          <cell r="CA458">
            <v>0</v>
          </cell>
          <cell r="CB458">
            <v>8219</v>
          </cell>
          <cell r="CC458" t="str">
            <v>M6</v>
          </cell>
        </row>
        <row r="459">
          <cell r="B459" t="str">
            <v>12412 DE 2021</v>
          </cell>
          <cell r="C459">
            <v>1121859581</v>
          </cell>
          <cell r="D459" t="str">
            <v>LIZETH KATHERINE VILLALBA RINCON</v>
          </cell>
          <cell r="E459" t="str">
            <v>Contrato de Prestación de Servicios Profesionales</v>
          </cell>
          <cell r="F459" t="str">
            <v>EL CONTRATISTA SE COMPROMETE CON LA UNIVERSIDAD A PRESTAR LOS SERVICIOS COMO PROFESIONAL EN FORMA EFICIENTE Y EFICAZ APOYANDO EL FORTALECIMIENTO DE LOS DIFERENTES PROCESOS ACADÉMICOS Y ADMINISTRATIVOS DE LOS PROGRAMAS DE POSGRADOS PROPIOS Y EN CONVENIO DE LA UNIVERSIDAD DE LOS LLANOS.</v>
          </cell>
          <cell r="G459">
            <v>44214</v>
          </cell>
          <cell r="H459">
            <v>14635618</v>
          </cell>
          <cell r="I459" t="str">
            <v>Cinco (05) meses y diecisiete (17) días calendario</v>
          </cell>
          <cell r="J459">
            <v>44214</v>
          </cell>
          <cell r="K459">
            <v>44381</v>
          </cell>
          <cell r="L459" t="str">
            <v>NO APLICA</v>
          </cell>
          <cell r="M459">
            <v>9</v>
          </cell>
          <cell r="N459">
            <v>3768453</v>
          </cell>
          <cell r="O459">
            <v>44214</v>
          </cell>
          <cell r="P459">
            <v>44255</v>
          </cell>
          <cell r="Q459">
            <v>2629153</v>
          </cell>
          <cell r="R459">
            <v>44256</v>
          </cell>
          <cell r="S459">
            <v>44286</v>
          </cell>
          <cell r="T459">
            <v>2629153</v>
          </cell>
          <cell r="U459">
            <v>44287</v>
          </cell>
          <cell r="V459">
            <v>44316</v>
          </cell>
          <cell r="W459">
            <v>2629153</v>
          </cell>
          <cell r="X459">
            <v>44317</v>
          </cell>
          <cell r="Y459">
            <v>44347</v>
          </cell>
          <cell r="Z459">
            <v>2629153</v>
          </cell>
          <cell r="AA459">
            <v>44348</v>
          </cell>
          <cell r="AB459">
            <v>44377</v>
          </cell>
          <cell r="AC459">
            <v>350553</v>
          </cell>
          <cell r="AD459">
            <v>44378</v>
          </cell>
          <cell r="AE459">
            <v>44381</v>
          </cell>
          <cell r="AF459">
            <v>2278599</v>
          </cell>
          <cell r="AG459">
            <v>44382</v>
          </cell>
          <cell r="AH459">
            <v>44408</v>
          </cell>
          <cell r="AI459">
            <v>2629153</v>
          </cell>
          <cell r="AJ459">
            <v>44409</v>
          </cell>
          <cell r="AK459">
            <v>44439</v>
          </cell>
          <cell r="AL459">
            <v>1665131</v>
          </cell>
          <cell r="AM459">
            <v>44440</v>
          </cell>
          <cell r="AN459">
            <v>44458</v>
          </cell>
          <cell r="AO459">
            <v>0</v>
          </cell>
          <cell r="AP459">
            <v>0</v>
          </cell>
          <cell r="AQ459">
            <v>0</v>
          </cell>
          <cell r="AR459">
            <v>0</v>
          </cell>
          <cell r="AS459">
            <v>0</v>
          </cell>
          <cell r="AT459">
            <v>0</v>
          </cell>
          <cell r="AU459">
            <v>0</v>
          </cell>
          <cell r="AV459">
            <v>0</v>
          </cell>
          <cell r="AW459" t="str">
            <v>Vicerrectoría Académica</v>
          </cell>
          <cell r="AX459" t="str">
            <v>WILMAR LEONARDO CRUZ ROMERO</v>
          </cell>
          <cell r="AY459" t="str">
            <v>Profesional Especializado</v>
          </cell>
          <cell r="AZ459">
            <v>63</v>
          </cell>
          <cell r="BA459">
            <v>44211</v>
          </cell>
          <cell r="BB459">
            <v>35369414</v>
          </cell>
          <cell r="BC459">
            <v>373</v>
          </cell>
          <cell r="BD459">
            <v>44214</v>
          </cell>
          <cell r="BE459">
            <v>14635618</v>
          </cell>
          <cell r="BF459" t="str">
            <v xml:space="preserve">NOTIFICADO </v>
          </cell>
          <cell r="BG459">
            <v>44382</v>
          </cell>
          <cell r="BH459">
            <v>44458</v>
          </cell>
          <cell r="BI459" t="str">
            <v>Dos (02) meses y quince (15) días calendario</v>
          </cell>
          <cell r="BJ459">
            <v>6572883</v>
          </cell>
          <cell r="BK459" t="str">
            <v>DE ACUERDO A LA SOLICITUD REALIZADA POR EL SUPERVISOR DEL CONTRATO, SE GENERA LA PRORROGA Y ADICIÓN DEL MISMO; TENIENDO EN CUENTA LAS RAZONES DESCRITAS EN DICHA SOLICITUD.</v>
          </cell>
          <cell r="BL459">
            <v>1037</v>
          </cell>
          <cell r="BM459">
            <v>44379.389745370368</v>
          </cell>
          <cell r="BN459">
            <v>18677943</v>
          </cell>
          <cell r="BO459">
            <v>2951</v>
          </cell>
          <cell r="BP459">
            <v>44379</v>
          </cell>
          <cell r="BQ459">
            <v>6572883</v>
          </cell>
          <cell r="BR459">
            <v>1121859581</v>
          </cell>
          <cell r="BS459">
            <v>44214</v>
          </cell>
          <cell r="BT459">
            <v>747</v>
          </cell>
          <cell r="BU459" t="str">
            <v>60201</v>
          </cell>
          <cell r="BV459">
            <v>44379</v>
          </cell>
          <cell r="BW459">
            <v>583</v>
          </cell>
          <cell r="BX459" t="str">
            <v>60201</v>
          </cell>
          <cell r="BY459">
            <v>0</v>
          </cell>
          <cell r="BZ459">
            <v>0</v>
          </cell>
          <cell r="CA459">
            <v>0</v>
          </cell>
          <cell r="CB459">
            <v>8299</v>
          </cell>
          <cell r="CC459" t="str">
            <v>M6</v>
          </cell>
        </row>
        <row r="460">
          <cell r="B460" t="str">
            <v>12413 DE 2021</v>
          </cell>
          <cell r="C460">
            <v>1121865782</v>
          </cell>
          <cell r="D460" t="str">
            <v xml:space="preserve">DIEGO ARMANDO MORENO ROJAS </v>
          </cell>
          <cell r="E460" t="str">
            <v>Contrato de Prestación de Servicios</v>
          </cell>
          <cell r="F460" t="str">
            <v>EL CONTRATISTA SE COMPROMETE CON LA UNIVERSIDAD DE LOS LLANOS A PRESTAR LOS SERVICIOS COMO TÉCNICO EN FORMA EFICIENTE Y EFICAZ APOYANDO EL FORTALECIMIENTO DE LOS DIFERENTES PROCESOS ADMINISTRATIVOS DE LA SECCIÓN DE ALMACÉN.</v>
          </cell>
          <cell r="G460">
            <v>44214</v>
          </cell>
          <cell r="H460">
            <v>10366898</v>
          </cell>
          <cell r="I460" t="str">
            <v>Cinco (05) meses y diecisiete (17) días calendario</v>
          </cell>
          <cell r="J460">
            <v>44214</v>
          </cell>
          <cell r="K460">
            <v>44381</v>
          </cell>
          <cell r="L460" t="str">
            <v>NO APLICA</v>
          </cell>
          <cell r="M460">
            <v>9</v>
          </cell>
          <cell r="N460">
            <v>2669321</v>
          </cell>
          <cell r="O460">
            <v>44214</v>
          </cell>
          <cell r="P460">
            <v>44255</v>
          </cell>
          <cell r="Q460">
            <v>1862317</v>
          </cell>
          <cell r="R460">
            <v>44256</v>
          </cell>
          <cell r="S460">
            <v>44286</v>
          </cell>
          <cell r="T460">
            <v>1862317</v>
          </cell>
          <cell r="U460">
            <v>44287</v>
          </cell>
          <cell r="V460">
            <v>44316</v>
          </cell>
          <cell r="W460">
            <v>1862317</v>
          </cell>
          <cell r="X460">
            <v>44317</v>
          </cell>
          <cell r="Y460">
            <v>44347</v>
          </cell>
          <cell r="Z460">
            <v>1862317</v>
          </cell>
          <cell r="AA460">
            <v>44348</v>
          </cell>
          <cell r="AB460">
            <v>44377</v>
          </cell>
          <cell r="AC460">
            <v>248309</v>
          </cell>
          <cell r="AD460">
            <v>44378</v>
          </cell>
          <cell r="AE460">
            <v>44381</v>
          </cell>
          <cell r="AF460">
            <v>1614008</v>
          </cell>
          <cell r="AG460">
            <v>44382</v>
          </cell>
          <cell r="AH460">
            <v>44408</v>
          </cell>
          <cell r="AI460">
            <v>1862317</v>
          </cell>
          <cell r="AJ460">
            <v>44409</v>
          </cell>
          <cell r="AK460">
            <v>44439</v>
          </cell>
          <cell r="AL460">
            <v>1179468</v>
          </cell>
          <cell r="AM460">
            <v>44440</v>
          </cell>
          <cell r="AN460">
            <v>44458</v>
          </cell>
          <cell r="AO460">
            <v>0</v>
          </cell>
          <cell r="AP460">
            <v>0</v>
          </cell>
          <cell r="AQ460">
            <v>0</v>
          </cell>
          <cell r="AR460">
            <v>0</v>
          </cell>
          <cell r="AS460">
            <v>0</v>
          </cell>
          <cell r="AT460">
            <v>0</v>
          </cell>
          <cell r="AU460">
            <v>0</v>
          </cell>
          <cell r="AV460">
            <v>0</v>
          </cell>
          <cell r="AW460" t="str">
            <v>Vicerrectoría Académica</v>
          </cell>
          <cell r="AX460" t="str">
            <v>GLORIA INÉS HERRERA SARMIENTO</v>
          </cell>
          <cell r="AY460" t="str">
            <v>Jefe de Oficina</v>
          </cell>
          <cell r="AZ460">
            <v>63</v>
          </cell>
          <cell r="BA460">
            <v>44211</v>
          </cell>
          <cell r="BB460">
            <v>35369414</v>
          </cell>
          <cell r="BC460">
            <v>309</v>
          </cell>
          <cell r="BD460">
            <v>44214</v>
          </cell>
          <cell r="BE460">
            <v>10366898</v>
          </cell>
          <cell r="BF460" t="str">
            <v xml:space="preserve">NOTIFICADO </v>
          </cell>
          <cell r="BG460">
            <v>44382</v>
          </cell>
          <cell r="BH460">
            <v>44458</v>
          </cell>
          <cell r="BI460" t="str">
            <v>Dos (02) meses y quince (15) días calendario</v>
          </cell>
          <cell r="BJ460">
            <v>4655793</v>
          </cell>
          <cell r="BK460" t="str">
            <v>DE ACUERDO A LA SOLICITUD REALIZADA POR EL SUPERVISOR DEL CONTRATO, SE GENERA LA PRORROGA Y ADICIÓN DEL MISMO; TENIENDO EN CUENTA LAS RAZONES DESCRITAS EN DICHA SOLICITUD.</v>
          </cell>
          <cell r="BL460">
            <v>1037</v>
          </cell>
          <cell r="BM460">
            <v>44379.389745370368</v>
          </cell>
          <cell r="BN460">
            <v>18677943</v>
          </cell>
          <cell r="BO460">
            <v>2950</v>
          </cell>
          <cell r="BP460">
            <v>44379</v>
          </cell>
          <cell r="BQ460">
            <v>4655793</v>
          </cell>
          <cell r="BR460">
            <v>1121865782.3</v>
          </cell>
          <cell r="BS460">
            <v>44214</v>
          </cell>
          <cell r="BT460">
            <v>747</v>
          </cell>
          <cell r="BU460" t="str">
            <v>60201</v>
          </cell>
          <cell r="BV460">
            <v>44379</v>
          </cell>
          <cell r="BW460">
            <v>583</v>
          </cell>
          <cell r="BX460" t="str">
            <v>60201</v>
          </cell>
          <cell r="BY460">
            <v>0</v>
          </cell>
          <cell r="BZ460">
            <v>0</v>
          </cell>
          <cell r="CA460">
            <v>0</v>
          </cell>
          <cell r="CB460">
            <v>8211</v>
          </cell>
          <cell r="CC460" t="str">
            <v>M6</v>
          </cell>
        </row>
        <row r="461">
          <cell r="B461" t="str">
            <v>12414 DE 2021</v>
          </cell>
          <cell r="C461">
            <v>40334161</v>
          </cell>
          <cell r="D461" t="str">
            <v>NANCY VIVIANA ROZO CHAVES</v>
          </cell>
          <cell r="E461" t="str">
            <v>Contrato de Prestación de Servicios</v>
          </cell>
          <cell r="F461" t="str">
            <v>EL CONTRATISTA SE COMPROMETE CON LA UNIVERSIDAD DE LOS LLANOS A PRESTAR LOS SERVICIOS COMO TÉCNICO EN FORMA EFICIENTE Y EFICAZ  EN LA GESTIÓN DE LAS ACTIVIDADES ACADÉMICAS Y ADMINISTRATIVAS EN LA ESPECIALIZACIÓN Y LA MAESTRÍA EN GESTIÓN AMBIENTAL SOSTENIBLE , PROGRAMAS DE POSGRADOS ADSCRITO AL INSTITUTO DE CIENCIAS AMBIENTALES DE LA ORINOQUIA COLOMBIANA DE LA FACULTAD DE CIENCIAS BÁSICAS E INGENIERÍA.</v>
          </cell>
          <cell r="G461">
            <v>44214</v>
          </cell>
          <cell r="H461">
            <v>10366898</v>
          </cell>
          <cell r="I461" t="str">
            <v>Cinco (05) meses y diecisiete (17) días calendario</v>
          </cell>
          <cell r="J461">
            <v>44214</v>
          </cell>
          <cell r="K461">
            <v>44381</v>
          </cell>
          <cell r="L461" t="str">
            <v>NO APLICA</v>
          </cell>
          <cell r="M461">
            <v>9</v>
          </cell>
          <cell r="N461">
            <v>2669321</v>
          </cell>
          <cell r="O461">
            <v>44214</v>
          </cell>
          <cell r="P461">
            <v>44255</v>
          </cell>
          <cell r="Q461">
            <v>1862317</v>
          </cell>
          <cell r="R461">
            <v>44256</v>
          </cell>
          <cell r="S461">
            <v>44286</v>
          </cell>
          <cell r="T461">
            <v>1862317</v>
          </cell>
          <cell r="U461">
            <v>44287</v>
          </cell>
          <cell r="V461">
            <v>44316</v>
          </cell>
          <cell r="W461">
            <v>1862317</v>
          </cell>
          <cell r="X461">
            <v>44317</v>
          </cell>
          <cell r="Y461">
            <v>44347</v>
          </cell>
          <cell r="Z461">
            <v>1862317</v>
          </cell>
          <cell r="AA461">
            <v>44348</v>
          </cell>
          <cell r="AB461">
            <v>44377</v>
          </cell>
          <cell r="AC461">
            <v>248309</v>
          </cell>
          <cell r="AD461">
            <v>44378</v>
          </cell>
          <cell r="AE461">
            <v>44381</v>
          </cell>
          <cell r="AF461">
            <v>1614008</v>
          </cell>
          <cell r="AG461">
            <v>44382</v>
          </cell>
          <cell r="AH461">
            <v>44408</v>
          </cell>
          <cell r="AI461">
            <v>1862317</v>
          </cell>
          <cell r="AJ461">
            <v>44409</v>
          </cell>
          <cell r="AK461">
            <v>44439</v>
          </cell>
          <cell r="AL461">
            <v>1179468</v>
          </cell>
          <cell r="AM461">
            <v>44440</v>
          </cell>
          <cell r="AN461">
            <v>44458</v>
          </cell>
          <cell r="AO461">
            <v>0</v>
          </cell>
          <cell r="AP461">
            <v>0</v>
          </cell>
          <cell r="AQ461">
            <v>0</v>
          </cell>
          <cell r="AR461">
            <v>0</v>
          </cell>
          <cell r="AS461">
            <v>0</v>
          </cell>
          <cell r="AT461">
            <v>0</v>
          </cell>
          <cell r="AU461">
            <v>0</v>
          </cell>
          <cell r="AV461">
            <v>0</v>
          </cell>
          <cell r="AW461" t="str">
            <v>Facultad de Ciencias Básicas e Ingeniería</v>
          </cell>
          <cell r="AX461" t="str">
            <v>WILMAR LEONARDO CRUZ ROMERO</v>
          </cell>
          <cell r="AY461" t="str">
            <v>Profesional Especializado</v>
          </cell>
          <cell r="AZ461">
            <v>70</v>
          </cell>
          <cell r="BA461">
            <v>44211</v>
          </cell>
          <cell r="BB461">
            <v>10366898</v>
          </cell>
          <cell r="BC461">
            <v>310</v>
          </cell>
          <cell r="BD461">
            <v>44214</v>
          </cell>
          <cell r="BE461">
            <v>10366898</v>
          </cell>
          <cell r="BF461" t="str">
            <v xml:space="preserve">NOTIFICADO </v>
          </cell>
          <cell r="BG461">
            <v>44382</v>
          </cell>
          <cell r="BH461">
            <v>44458</v>
          </cell>
          <cell r="BI461" t="str">
            <v>Dos (02) meses y quince (15) días calendario</v>
          </cell>
          <cell r="BJ461">
            <v>4655793</v>
          </cell>
          <cell r="BK461" t="str">
            <v>DE ACUERDO A LA SOLICITUD REALIZADA POR EL SUPERVISOR DEL CONTRATO, SE GENERA LA PRORROGA Y ADICIÓN DEL MISMO; TENIENDO EN CUENTA LAS RAZONES DESCRITAS EN DICHA SOLICITUD.</v>
          </cell>
          <cell r="BL461">
            <v>1038</v>
          </cell>
          <cell r="BM461">
            <v>44379.38994212963</v>
          </cell>
          <cell r="BN461">
            <v>9311586</v>
          </cell>
          <cell r="BO461">
            <v>2956</v>
          </cell>
          <cell r="BP461">
            <v>44379</v>
          </cell>
          <cell r="BQ461">
            <v>4655793</v>
          </cell>
          <cell r="BR461">
            <v>40334161.700000003</v>
          </cell>
          <cell r="BS461">
            <v>44214</v>
          </cell>
          <cell r="BT461">
            <v>517</v>
          </cell>
          <cell r="BU461" t="str">
            <v>57502</v>
          </cell>
          <cell r="BV461">
            <v>44379</v>
          </cell>
          <cell r="BW461">
            <v>517</v>
          </cell>
          <cell r="BX461" t="str">
            <v>57502</v>
          </cell>
          <cell r="BY461">
            <v>0</v>
          </cell>
          <cell r="BZ461">
            <v>0</v>
          </cell>
          <cell r="CA461">
            <v>0</v>
          </cell>
          <cell r="CB461">
            <v>6920</v>
          </cell>
          <cell r="CC461" t="str">
            <v>M5</v>
          </cell>
        </row>
        <row r="462">
          <cell r="B462" t="str">
            <v>12415 DE 2021</v>
          </cell>
          <cell r="C462">
            <v>1070010607</v>
          </cell>
          <cell r="D462" t="str">
            <v>ADRIANA MARCELA MOLINA SOSA</v>
          </cell>
          <cell r="E462" t="str">
            <v>Contrato de Prestación de Servicios</v>
          </cell>
          <cell r="F462" t="str">
            <v>EL CONTRATISTA SE COMPROMETE CON LA UNIVERSIDAD DE LOS LLANOS A PRESTAR LOS SERVICIOS EN FORMA EFICIENTE Y EFICAZ  APOYANDO EL FORTALECIMIENTO DE LOS DIFERENTES PROCESOS ACADÉMICO – ADMINISTRATIVOS EN LOS PROGRAMAS DE POSGRADOS DE LA FACULTAD DE CIENCIAS ECONÓMICAS.</v>
          </cell>
          <cell r="G462">
            <v>44214</v>
          </cell>
          <cell r="H462">
            <v>11586532</v>
          </cell>
          <cell r="I462" t="str">
            <v>Cinco (05) meses y diecisiete (17) días calendario</v>
          </cell>
          <cell r="J462">
            <v>44214</v>
          </cell>
          <cell r="K462">
            <v>44381</v>
          </cell>
          <cell r="L462" t="str">
            <v>NO APLICA</v>
          </cell>
          <cell r="M462">
            <v>9</v>
          </cell>
          <cell r="N462">
            <v>2983359</v>
          </cell>
          <cell r="O462">
            <v>44214</v>
          </cell>
          <cell r="P462">
            <v>44255</v>
          </cell>
          <cell r="Q462">
            <v>2081413</v>
          </cell>
          <cell r="R462">
            <v>44256</v>
          </cell>
          <cell r="S462">
            <v>44286</v>
          </cell>
          <cell r="T462">
            <v>2081413</v>
          </cell>
          <cell r="U462">
            <v>44287</v>
          </cell>
          <cell r="V462">
            <v>44316</v>
          </cell>
          <cell r="W462">
            <v>2081413</v>
          </cell>
          <cell r="X462">
            <v>44317</v>
          </cell>
          <cell r="Y462">
            <v>44347</v>
          </cell>
          <cell r="Z462">
            <v>2081413</v>
          </cell>
          <cell r="AA462">
            <v>44348</v>
          </cell>
          <cell r="AB462">
            <v>44377</v>
          </cell>
          <cell r="AC462">
            <v>277521</v>
          </cell>
          <cell r="AD462">
            <v>44378</v>
          </cell>
          <cell r="AE462">
            <v>44381</v>
          </cell>
          <cell r="AF462">
            <v>1803891</v>
          </cell>
          <cell r="AG462">
            <v>44382</v>
          </cell>
          <cell r="AH462">
            <v>44408</v>
          </cell>
          <cell r="AI462">
            <v>2081413</v>
          </cell>
          <cell r="AJ462">
            <v>44409</v>
          </cell>
          <cell r="AK462">
            <v>44439</v>
          </cell>
          <cell r="AL462">
            <v>1318228</v>
          </cell>
          <cell r="AM462">
            <v>44440</v>
          </cell>
          <cell r="AN462">
            <v>44458</v>
          </cell>
          <cell r="AO462">
            <v>0</v>
          </cell>
          <cell r="AP462">
            <v>0</v>
          </cell>
          <cell r="AQ462">
            <v>0</v>
          </cell>
          <cell r="AR462">
            <v>0</v>
          </cell>
          <cell r="AS462">
            <v>0</v>
          </cell>
          <cell r="AT462">
            <v>0</v>
          </cell>
          <cell r="AU462">
            <v>0</v>
          </cell>
          <cell r="AV462">
            <v>0</v>
          </cell>
          <cell r="AW462" t="str">
            <v>Facultad de Ciencias Económicas</v>
          </cell>
          <cell r="AX462" t="str">
            <v>ERNESTO LEONEL CHAVEZ HERNANDEZ</v>
          </cell>
          <cell r="AY462" t="str">
            <v>En Funciones de Decano de la Facultad de Ciencias Económicas</v>
          </cell>
          <cell r="AZ462">
            <v>74</v>
          </cell>
          <cell r="BA462">
            <v>44211</v>
          </cell>
          <cell r="BB462">
            <v>21953430</v>
          </cell>
          <cell r="BC462">
            <v>311</v>
          </cell>
          <cell r="BD462">
            <v>44214</v>
          </cell>
          <cell r="BE462">
            <v>11586532</v>
          </cell>
          <cell r="BF462" t="str">
            <v xml:space="preserve">NOTIFICADO </v>
          </cell>
          <cell r="BG462">
            <v>44382</v>
          </cell>
          <cell r="BH462">
            <v>44458</v>
          </cell>
          <cell r="BI462" t="str">
            <v>Dos (02) meses y quince (15) días calendario</v>
          </cell>
          <cell r="BJ462">
            <v>5203532</v>
          </cell>
          <cell r="BK462" t="str">
            <v>DE ACUERDO A LA SOLICITUD REALIZADA POR EL SUPERVISOR DEL CONTRATO, SE GENERA LA PRORROGA Y ADICIÓN DEL MISMO; TENIENDO EN CUENTA LAS RAZONES DESCRITAS EN DICHA SOLICITUD.</v>
          </cell>
          <cell r="BL462">
            <v>1039</v>
          </cell>
          <cell r="BM462">
            <v>44379.390752314815</v>
          </cell>
          <cell r="BN462">
            <v>14080576</v>
          </cell>
          <cell r="BO462">
            <v>2960</v>
          </cell>
          <cell r="BP462">
            <v>44379</v>
          </cell>
          <cell r="BQ462">
            <v>5203532</v>
          </cell>
          <cell r="BR462">
            <v>1070010607.9</v>
          </cell>
          <cell r="BS462">
            <v>44214</v>
          </cell>
          <cell r="BT462">
            <v>490</v>
          </cell>
          <cell r="BU462" t="str">
            <v>58303. 58305</v>
          </cell>
          <cell r="BV462">
            <v>44379</v>
          </cell>
          <cell r="BW462">
            <v>490</v>
          </cell>
          <cell r="BX462" t="str">
            <v>58303. 58305</v>
          </cell>
          <cell r="BY462">
            <v>0</v>
          </cell>
          <cell r="BZ462">
            <v>0</v>
          </cell>
          <cell r="CA462">
            <v>0</v>
          </cell>
          <cell r="CB462">
            <v>8299</v>
          </cell>
          <cell r="CC462" t="str">
            <v>M6</v>
          </cell>
        </row>
        <row r="463">
          <cell r="B463" t="str">
            <v>12416 DE 2021</v>
          </cell>
          <cell r="C463">
            <v>1121840543</v>
          </cell>
          <cell r="D463" t="str">
            <v>DIEGO CAMILO CARREÑO ROMERO</v>
          </cell>
          <cell r="E463" t="str">
            <v>Contrato de Prestación de Servicios</v>
          </cell>
          <cell r="F463" t="str">
            <v>EL CONTRATISTA SE COMPROMETE CON LA UNIVERSIDAD A PRESTAR LOS SERVICIOS COMO TÉCNICO EN FORMA EFICIENTE Y EFICAZ APOYANDO EL FORTALECIMIENTO DE LOS DIFERENTES PROCESOS ACADÉMICOS Y ADMINISTRATIVOS DE LOS PROGRAMAS DE POSGRADOS DE LA UNIVERSIDAD DE LOS LLANOS.</v>
          </cell>
          <cell r="G463">
            <v>44214</v>
          </cell>
          <cell r="H463">
            <v>10366898</v>
          </cell>
          <cell r="I463" t="str">
            <v>Cinco (05) meses y diecisiete (17) días calendario</v>
          </cell>
          <cell r="J463">
            <v>44214</v>
          </cell>
          <cell r="K463">
            <v>44381</v>
          </cell>
          <cell r="L463" t="str">
            <v>NO APLICA</v>
          </cell>
          <cell r="M463">
            <v>9</v>
          </cell>
          <cell r="N463">
            <v>2669321</v>
          </cell>
          <cell r="O463">
            <v>44214</v>
          </cell>
          <cell r="P463">
            <v>44255</v>
          </cell>
          <cell r="Q463">
            <v>1862317</v>
          </cell>
          <cell r="R463">
            <v>44256</v>
          </cell>
          <cell r="S463">
            <v>44286</v>
          </cell>
          <cell r="T463">
            <v>1862317</v>
          </cell>
          <cell r="U463">
            <v>44287</v>
          </cell>
          <cell r="V463">
            <v>44316</v>
          </cell>
          <cell r="W463">
            <v>1862317</v>
          </cell>
          <cell r="X463">
            <v>44317</v>
          </cell>
          <cell r="Y463">
            <v>44347</v>
          </cell>
          <cell r="Z463">
            <v>1862317</v>
          </cell>
          <cell r="AA463">
            <v>44348</v>
          </cell>
          <cell r="AB463">
            <v>44377</v>
          </cell>
          <cell r="AC463">
            <v>248309</v>
          </cell>
          <cell r="AD463">
            <v>44378</v>
          </cell>
          <cell r="AE463">
            <v>44381</v>
          </cell>
          <cell r="AF463">
            <v>1614008</v>
          </cell>
          <cell r="AG463">
            <v>44382</v>
          </cell>
          <cell r="AH463">
            <v>44408</v>
          </cell>
          <cell r="AI463">
            <v>1862317</v>
          </cell>
          <cell r="AJ463">
            <v>44409</v>
          </cell>
          <cell r="AK463">
            <v>44439</v>
          </cell>
          <cell r="AL463">
            <v>1179468</v>
          </cell>
          <cell r="AM463">
            <v>44440</v>
          </cell>
          <cell r="AN463">
            <v>44458</v>
          </cell>
          <cell r="AO463">
            <v>0</v>
          </cell>
          <cell r="AP463">
            <v>0</v>
          </cell>
          <cell r="AQ463">
            <v>0</v>
          </cell>
          <cell r="AR463">
            <v>0</v>
          </cell>
          <cell r="AS463">
            <v>0</v>
          </cell>
          <cell r="AT463">
            <v>0</v>
          </cell>
          <cell r="AU463">
            <v>0</v>
          </cell>
          <cell r="AV463">
            <v>0</v>
          </cell>
          <cell r="AW463" t="str">
            <v>Vicerrectoría Académica</v>
          </cell>
          <cell r="AX463" t="str">
            <v>WILMAR LEONARDO CRUZ ROMERO</v>
          </cell>
          <cell r="AY463" t="str">
            <v>Profesional Especializado</v>
          </cell>
          <cell r="AZ463">
            <v>74</v>
          </cell>
          <cell r="BA463">
            <v>44211</v>
          </cell>
          <cell r="BB463">
            <v>21953430</v>
          </cell>
          <cell r="BC463">
            <v>312</v>
          </cell>
          <cell r="BD463">
            <v>44214</v>
          </cell>
          <cell r="BE463">
            <v>10366898</v>
          </cell>
          <cell r="BF463" t="str">
            <v xml:space="preserve">NOTIFICADO </v>
          </cell>
          <cell r="BG463">
            <v>44382</v>
          </cell>
          <cell r="BH463">
            <v>44458</v>
          </cell>
          <cell r="BI463" t="str">
            <v>Dos (02) meses y quince (15) días calendario</v>
          </cell>
          <cell r="BJ463">
            <v>4655793</v>
          </cell>
          <cell r="BK463" t="str">
            <v>DE ACUERDO A LA SOLICITUD REALIZADA POR EL SUPERVISOR DEL CONTRATO, SE GENERA LA PRORROGA Y ADICIÓN DEL MISMO; TENIENDO EN CUENTA LAS RAZONES DESCRITAS EN DICHA SOLICITUD.</v>
          </cell>
          <cell r="BL463">
            <v>1039</v>
          </cell>
          <cell r="BM463">
            <v>44379.390752314815</v>
          </cell>
          <cell r="BN463">
            <v>14080576</v>
          </cell>
          <cell r="BO463">
            <v>2958</v>
          </cell>
          <cell r="BP463">
            <v>44379</v>
          </cell>
          <cell r="BQ463">
            <v>4655793</v>
          </cell>
          <cell r="BR463">
            <v>1121840543</v>
          </cell>
          <cell r="BS463">
            <v>44214</v>
          </cell>
          <cell r="BT463">
            <v>490</v>
          </cell>
          <cell r="BU463" t="str">
            <v>58404</v>
          </cell>
          <cell r="BV463">
            <v>44379</v>
          </cell>
          <cell r="BW463">
            <v>490</v>
          </cell>
          <cell r="BX463" t="str">
            <v>58404</v>
          </cell>
          <cell r="BY463">
            <v>0</v>
          </cell>
          <cell r="BZ463">
            <v>0</v>
          </cell>
          <cell r="CA463">
            <v>0</v>
          </cell>
          <cell r="CB463">
            <v>8299</v>
          </cell>
          <cell r="CC463" t="str">
            <v>M6</v>
          </cell>
        </row>
        <row r="464">
          <cell r="B464" t="str">
            <v>12417 DE 2021</v>
          </cell>
          <cell r="C464">
            <v>1121853382</v>
          </cell>
          <cell r="D464" t="str">
            <v xml:space="preserve">ELIANA ANDREA LOPEZ ORDOÑEZ </v>
          </cell>
          <cell r="E464" t="str">
            <v>Contrato de Prestación de Servicios Profesionales</v>
          </cell>
          <cell r="F464" t="str">
            <v>EL CONTRATISTA SE COMPROMETE CON LA UNIVERSIDAD DE LOS LLANOS A PRESTAR LOS SERVICIOS COMO PROFESIONAL EN FORMA EFICIENTE Y EFICAZ  APOYANDO EL FORTALECIMIENTO DE LOS DIFERENTES PROCESOS EN EL PROGRAMA DE DOCTORADO EN CIENCIAS AGRARIAS DE LA FACULTAD DE CIENCIAS AGROPECUARIAS Y RECURSOS NATURALES.</v>
          </cell>
          <cell r="G464">
            <v>44214</v>
          </cell>
          <cell r="H464">
            <v>12196350</v>
          </cell>
          <cell r="I464" t="str">
            <v>Cinco (05) meses y diecisiete (17) días calendario</v>
          </cell>
          <cell r="J464">
            <v>44214</v>
          </cell>
          <cell r="K464">
            <v>44381</v>
          </cell>
          <cell r="L464" t="str">
            <v>NO APLICA</v>
          </cell>
          <cell r="M464">
            <v>9</v>
          </cell>
          <cell r="N464">
            <v>3140377</v>
          </cell>
          <cell r="O464">
            <v>44214</v>
          </cell>
          <cell r="P464">
            <v>44255</v>
          </cell>
          <cell r="Q464">
            <v>2190961</v>
          </cell>
          <cell r="R464">
            <v>44256</v>
          </cell>
          <cell r="S464">
            <v>44286</v>
          </cell>
          <cell r="T464">
            <v>2190961</v>
          </cell>
          <cell r="U464">
            <v>44287</v>
          </cell>
          <cell r="V464">
            <v>44316</v>
          </cell>
          <cell r="W464">
            <v>2190961</v>
          </cell>
          <cell r="X464">
            <v>44317</v>
          </cell>
          <cell r="Y464">
            <v>44347</v>
          </cell>
          <cell r="Z464">
            <v>2190961</v>
          </cell>
          <cell r="AA464">
            <v>44348</v>
          </cell>
          <cell r="AB464">
            <v>44377</v>
          </cell>
          <cell r="AC464">
            <v>292129</v>
          </cell>
          <cell r="AD464">
            <v>44378</v>
          </cell>
          <cell r="AE464">
            <v>44381</v>
          </cell>
          <cell r="AF464">
            <v>1898833</v>
          </cell>
          <cell r="AG464">
            <v>44382</v>
          </cell>
          <cell r="AH464">
            <v>44408</v>
          </cell>
          <cell r="AI464">
            <v>2190961</v>
          </cell>
          <cell r="AJ464">
            <v>44409</v>
          </cell>
          <cell r="AK464">
            <v>44439</v>
          </cell>
          <cell r="AL464">
            <v>1387609</v>
          </cell>
          <cell r="AM464">
            <v>44440</v>
          </cell>
          <cell r="AN464">
            <v>44458</v>
          </cell>
          <cell r="AO464">
            <v>0</v>
          </cell>
          <cell r="AP464">
            <v>0</v>
          </cell>
          <cell r="AQ464">
            <v>0</v>
          </cell>
          <cell r="AR464">
            <v>0</v>
          </cell>
          <cell r="AS464">
            <v>0</v>
          </cell>
          <cell r="AT464">
            <v>0</v>
          </cell>
          <cell r="AU464">
            <v>0</v>
          </cell>
          <cell r="AV464">
            <v>0</v>
          </cell>
          <cell r="AW464" t="str">
            <v>Facultad de Ciencias Agropecuarias y Recursos Naturales</v>
          </cell>
          <cell r="AX464" t="str">
            <v>CRISTÓBAL LUGO LÓPEZ</v>
          </cell>
          <cell r="AY464" t="str">
            <v>Decano de la Facultad de Ciencias Agropecuarias y Recursos Naturales</v>
          </cell>
          <cell r="AZ464">
            <v>56</v>
          </cell>
          <cell r="BA464">
            <v>44211</v>
          </cell>
          <cell r="BB464">
            <v>33662291</v>
          </cell>
          <cell r="BC464">
            <v>313</v>
          </cell>
          <cell r="BD464">
            <v>44214</v>
          </cell>
          <cell r="BE464">
            <v>12196350</v>
          </cell>
          <cell r="BF464" t="str">
            <v xml:space="preserve">NOTIFICADO </v>
          </cell>
          <cell r="BG464">
            <v>44382</v>
          </cell>
          <cell r="BH464">
            <v>44458</v>
          </cell>
          <cell r="BI464" t="str">
            <v>Dos (02) meses y quince (15) días calendario</v>
          </cell>
          <cell r="BJ464">
            <v>5477403</v>
          </cell>
          <cell r="BK464" t="str">
            <v>DE ACUERDO A LA SOLICITUD REALIZADA POR EL SUPERVISOR DEL CONTRATO, SE GENERA LA PRORROGA Y ADICIÓN DEL MISMO; TENIENDO EN CUENTA LAS RAZONES DESCRITAS EN DICHA SOLICITUD.</v>
          </cell>
          <cell r="BL464">
            <v>1044</v>
          </cell>
          <cell r="BM464">
            <v>44379.393530092595</v>
          </cell>
          <cell r="BN464">
            <v>800949374</v>
          </cell>
          <cell r="BO464">
            <v>2870</v>
          </cell>
          <cell r="BP464">
            <v>44379</v>
          </cell>
          <cell r="BQ464">
            <v>5477403</v>
          </cell>
          <cell r="BR464">
            <v>1121853382</v>
          </cell>
          <cell r="BS464">
            <v>44214</v>
          </cell>
          <cell r="BT464">
            <v>26</v>
          </cell>
          <cell r="BU464" t="str">
            <v>54200</v>
          </cell>
          <cell r="BV464">
            <v>44379</v>
          </cell>
          <cell r="BW464">
            <v>26</v>
          </cell>
          <cell r="BX464" t="str">
            <v>54200</v>
          </cell>
          <cell r="BY464">
            <v>0</v>
          </cell>
          <cell r="BZ464">
            <v>0</v>
          </cell>
          <cell r="CA464">
            <v>0</v>
          </cell>
          <cell r="CB464">
            <v>8299</v>
          </cell>
          <cell r="CC464" t="str">
            <v>M6</v>
          </cell>
        </row>
        <row r="465">
          <cell r="B465" t="str">
            <v>12419 DE 2021</v>
          </cell>
          <cell r="C465">
            <v>1122651218</v>
          </cell>
          <cell r="D465" t="str">
            <v>REYES ANDRES VEGA BELTRAN</v>
          </cell>
          <cell r="E465" t="str">
            <v>Contrato de Prestación de Servicios</v>
          </cell>
          <cell r="F465" t="str">
            <v>EL CONTRATISTA SE COMPROMETE CON LA UNIVERSIDAD DE LOS LLANOS A PRESTAR LOS SERVICIOS EN FORMA EFICIENTE Y EFICAZ APOYANDO EL FORTALECIMIENTO DE LOS DIFERENTES PROCESOS EN LA UNIDAD DE APOYO E INVESTIGACIÓN DE LOS SISTEMAS DE PRODUCCIÓN AGROPECUARIA Y DE LAS UNIDADES RURALES DE LA FACULTAD CIENCIAS AGROPECUARIAS Y RECURSOS NATURALES.</v>
          </cell>
          <cell r="G465">
            <v>44214</v>
          </cell>
          <cell r="H465">
            <v>8232538</v>
          </cell>
          <cell r="I465" t="str">
            <v>Cinco (05) meses y diecisiete (17) días calendario</v>
          </cell>
          <cell r="J465">
            <v>44214</v>
          </cell>
          <cell r="K465">
            <v>44381</v>
          </cell>
          <cell r="L465" t="str">
            <v>NO APLICA</v>
          </cell>
          <cell r="M465">
            <v>9</v>
          </cell>
          <cell r="N465">
            <v>2119755</v>
          </cell>
          <cell r="O465">
            <v>44214</v>
          </cell>
          <cell r="P465">
            <v>44255</v>
          </cell>
          <cell r="Q465">
            <v>1478899</v>
          </cell>
          <cell r="R465">
            <v>44256</v>
          </cell>
          <cell r="S465">
            <v>44286</v>
          </cell>
          <cell r="T465">
            <v>1478899</v>
          </cell>
          <cell r="U465">
            <v>44287</v>
          </cell>
          <cell r="V465">
            <v>44316</v>
          </cell>
          <cell r="W465">
            <v>1478899</v>
          </cell>
          <cell r="X465">
            <v>44317</v>
          </cell>
          <cell r="Y465">
            <v>44347</v>
          </cell>
          <cell r="Z465">
            <v>1478899</v>
          </cell>
          <cell r="AA465">
            <v>44348</v>
          </cell>
          <cell r="AB465">
            <v>44377</v>
          </cell>
          <cell r="AC465">
            <v>197187</v>
          </cell>
          <cell r="AD465">
            <v>44378</v>
          </cell>
          <cell r="AE465">
            <v>44381</v>
          </cell>
          <cell r="AF465">
            <v>1281712</v>
          </cell>
          <cell r="AG465">
            <v>44382</v>
          </cell>
          <cell r="AH465">
            <v>44408</v>
          </cell>
          <cell r="AI465">
            <v>1478899</v>
          </cell>
          <cell r="AJ465">
            <v>44409</v>
          </cell>
          <cell r="AK465">
            <v>44439</v>
          </cell>
          <cell r="AL465">
            <v>936637</v>
          </cell>
          <cell r="AM465">
            <v>44440</v>
          </cell>
          <cell r="AN465">
            <v>44458</v>
          </cell>
          <cell r="AO465">
            <v>0</v>
          </cell>
          <cell r="AP465">
            <v>0</v>
          </cell>
          <cell r="AQ465">
            <v>0</v>
          </cell>
          <cell r="AR465">
            <v>0</v>
          </cell>
          <cell r="AS465">
            <v>0</v>
          </cell>
          <cell r="AT465">
            <v>0</v>
          </cell>
          <cell r="AU465">
            <v>0</v>
          </cell>
          <cell r="AV465">
            <v>0</v>
          </cell>
          <cell r="AW465" t="str">
            <v>Facultad de Ciencias Agropecuarias y Recursos Naturales</v>
          </cell>
          <cell r="AX465" t="str">
            <v>CRISTÓBAL LUGO LÓPEZ</v>
          </cell>
          <cell r="AY465" t="str">
            <v>Decano de la Facultad de Ciencias Agropecuarias y Recursos Naturales</v>
          </cell>
          <cell r="AZ465">
            <v>56</v>
          </cell>
          <cell r="BA465">
            <v>44211</v>
          </cell>
          <cell r="BB465">
            <v>33662291</v>
          </cell>
          <cell r="BC465">
            <v>315</v>
          </cell>
          <cell r="BD465">
            <v>44214</v>
          </cell>
          <cell r="BE465">
            <v>8232538</v>
          </cell>
          <cell r="BF465" t="str">
            <v xml:space="preserve">NOTIFICADO </v>
          </cell>
          <cell r="BG465">
            <v>44382</v>
          </cell>
          <cell r="BH465">
            <v>44458</v>
          </cell>
          <cell r="BI465" t="str">
            <v>Dos (02) meses y quince (15) días calendario</v>
          </cell>
          <cell r="BJ465">
            <v>3697248</v>
          </cell>
          <cell r="BK465" t="str">
            <v>DE ACUERDO A LA SOLICITUD REALIZADA POR EL SUPERVISOR DEL CONTRATO, SE GENERA LA PRORROGA Y ADICIÓN DEL MISMO; TENIENDO EN CUENTA LAS RAZONES DESCRITAS EN DICHA SOLICITUD.</v>
          </cell>
          <cell r="BL465">
            <v>1050</v>
          </cell>
          <cell r="BM465">
            <v>44379.599143518521</v>
          </cell>
          <cell r="BN465">
            <v>22320418</v>
          </cell>
          <cell r="BO465">
            <v>2871</v>
          </cell>
          <cell r="BP465">
            <v>44379</v>
          </cell>
          <cell r="BQ465">
            <v>3697248</v>
          </cell>
          <cell r="BR465">
            <v>1122651218.5</v>
          </cell>
          <cell r="BS465">
            <v>44214</v>
          </cell>
          <cell r="BT465">
            <v>26</v>
          </cell>
          <cell r="BU465" t="str">
            <v>54200</v>
          </cell>
          <cell r="BV465">
            <v>44379</v>
          </cell>
          <cell r="BW465">
            <v>26</v>
          </cell>
          <cell r="BX465" t="str">
            <v>54200</v>
          </cell>
          <cell r="BY465">
            <v>0</v>
          </cell>
          <cell r="BZ465">
            <v>0</v>
          </cell>
          <cell r="CA465">
            <v>0</v>
          </cell>
          <cell r="CB465">
            <v>8299</v>
          </cell>
          <cell r="CC465" t="str">
            <v>M6</v>
          </cell>
        </row>
        <row r="466">
          <cell r="B466" t="str">
            <v>12420 DE 2021</v>
          </cell>
          <cell r="C466">
            <v>40385329</v>
          </cell>
          <cell r="D466" t="str">
            <v>AHYDE SORAYA VALIENTE ROJAS</v>
          </cell>
          <cell r="E466" t="str">
            <v>Contrato de Prestación de Servicios</v>
          </cell>
          <cell r="F466" t="str">
            <v>EL CONTRATISTA SE COMPROMETE CON LA UNIVERSIDAD DE LOS LLANOS A PRESTAR LOS SERVICIOS EN FORMA EFICIENTE Y EFICAZ APOYANDO EL FORTALECIMIENTO DE LOS DIFERENTES PROCESOS EN LA DECANATURA DE LA FACULTAD DE CIENCIAS ECONÓMICAS.</v>
          </cell>
          <cell r="G466">
            <v>44214</v>
          </cell>
          <cell r="H466">
            <v>10366898</v>
          </cell>
          <cell r="I466" t="str">
            <v>Cinco (05) meses y diecisiete (17) días calendario</v>
          </cell>
          <cell r="J466">
            <v>44214</v>
          </cell>
          <cell r="K466">
            <v>44381</v>
          </cell>
          <cell r="L466" t="str">
            <v>NO APLICA</v>
          </cell>
          <cell r="M466">
            <v>9</v>
          </cell>
          <cell r="N466">
            <v>2669321</v>
          </cell>
          <cell r="O466">
            <v>44214</v>
          </cell>
          <cell r="P466">
            <v>44255</v>
          </cell>
          <cell r="Q466">
            <v>1862317</v>
          </cell>
          <cell r="R466">
            <v>44256</v>
          </cell>
          <cell r="S466">
            <v>44286</v>
          </cell>
          <cell r="T466">
            <v>1862317</v>
          </cell>
          <cell r="U466">
            <v>44287</v>
          </cell>
          <cell r="V466">
            <v>44316</v>
          </cell>
          <cell r="W466">
            <v>1862317</v>
          </cell>
          <cell r="X466">
            <v>44317</v>
          </cell>
          <cell r="Y466">
            <v>44347</v>
          </cell>
          <cell r="Z466">
            <v>1862317</v>
          </cell>
          <cell r="AA466">
            <v>44348</v>
          </cell>
          <cell r="AB466">
            <v>44377</v>
          </cell>
          <cell r="AC466">
            <v>248309</v>
          </cell>
          <cell r="AD466">
            <v>44378</v>
          </cell>
          <cell r="AE466">
            <v>44381</v>
          </cell>
          <cell r="AF466">
            <v>1614008</v>
          </cell>
          <cell r="AG466">
            <v>44382</v>
          </cell>
          <cell r="AH466">
            <v>44408</v>
          </cell>
          <cell r="AI466">
            <v>1862317</v>
          </cell>
          <cell r="AJ466">
            <v>44409</v>
          </cell>
          <cell r="AK466">
            <v>44439</v>
          </cell>
          <cell r="AL466">
            <v>1179468</v>
          </cell>
          <cell r="AM466">
            <v>44440</v>
          </cell>
          <cell r="AN466">
            <v>44458</v>
          </cell>
          <cell r="AO466">
            <v>0</v>
          </cell>
          <cell r="AP466">
            <v>0</v>
          </cell>
          <cell r="AQ466">
            <v>0</v>
          </cell>
          <cell r="AR466">
            <v>0</v>
          </cell>
          <cell r="AS466">
            <v>0</v>
          </cell>
          <cell r="AT466">
            <v>0</v>
          </cell>
          <cell r="AU466">
            <v>0</v>
          </cell>
          <cell r="AV466">
            <v>0</v>
          </cell>
          <cell r="AW466" t="str">
            <v>Facultad de Ciencias Económicas</v>
          </cell>
          <cell r="AX466" t="str">
            <v>ERNESTO LEONEL CHAVEZ HERNANDEZ</v>
          </cell>
          <cell r="AY466" t="str">
            <v>En Funciones de Decano de la Facultad de Ciencias Económicas</v>
          </cell>
          <cell r="AZ466">
            <v>72</v>
          </cell>
          <cell r="BA466">
            <v>44211</v>
          </cell>
          <cell r="BB466">
            <v>10366898</v>
          </cell>
          <cell r="BC466">
            <v>316</v>
          </cell>
          <cell r="BD466">
            <v>44214</v>
          </cell>
          <cell r="BE466">
            <v>10366898</v>
          </cell>
          <cell r="BF466" t="str">
            <v xml:space="preserve">NOTIFICADO </v>
          </cell>
          <cell r="BG466">
            <v>44382</v>
          </cell>
          <cell r="BH466">
            <v>44458</v>
          </cell>
          <cell r="BI466" t="str">
            <v>Dos (02) meses y quince (15) días calendario</v>
          </cell>
          <cell r="BJ466">
            <v>4655793</v>
          </cell>
          <cell r="BK466" t="str">
            <v>DE ACUERDO A LA SOLICITUD REALIZADA POR EL SUPERVISOR DEL CONTRATO, SE GENERA LA PRORROGA Y ADICIÓN DEL MISMO; TENIENDO EN CUENTA LAS RAZONES DESCRITAS EN DICHA SOLICITUD.</v>
          </cell>
          <cell r="BL466">
            <v>1044</v>
          </cell>
          <cell r="BM466">
            <v>44379.393530092595</v>
          </cell>
          <cell r="BN466">
            <v>800949374</v>
          </cell>
          <cell r="BO466">
            <v>2874</v>
          </cell>
          <cell r="BP466">
            <v>44379</v>
          </cell>
          <cell r="BQ466">
            <v>4655793</v>
          </cell>
          <cell r="BR466">
            <v>40385329</v>
          </cell>
          <cell r="BS466">
            <v>44214</v>
          </cell>
          <cell r="BT466">
            <v>110</v>
          </cell>
          <cell r="BU466" t="str">
            <v>58200</v>
          </cell>
          <cell r="BV466">
            <v>44379</v>
          </cell>
          <cell r="BW466">
            <v>110</v>
          </cell>
          <cell r="BX466" t="str">
            <v>58200</v>
          </cell>
          <cell r="BY466">
            <v>0</v>
          </cell>
          <cell r="BZ466">
            <v>0</v>
          </cell>
          <cell r="CA466">
            <v>0</v>
          </cell>
          <cell r="CB466">
            <v>8299</v>
          </cell>
          <cell r="CC466" t="str">
            <v>M6</v>
          </cell>
        </row>
        <row r="467">
          <cell r="B467" t="str">
            <v>12434 DE 2021</v>
          </cell>
          <cell r="C467">
            <v>1119887606</v>
          </cell>
          <cell r="D467" t="str">
            <v>RAFAEL SNEIDER CUARTAS VELANDIA</v>
          </cell>
          <cell r="E467" t="str">
            <v>Contrato de Prestación de Servicios Profesionales</v>
          </cell>
          <cell r="F467" t="str">
            <v>EL CONTRATISTA SE COMPROMETE CON LA UNIVERSIDAD DE LOS LLANOS A PRESTAR LOS SERVICIOS COMO PROFESIONAL ESPECIALIZADO EN FORMA EFICIENTE Y EFICAZ APOYANDO EL FORTALECIMIENTO DE LOS DIFERENTES PROCESOS TECNOLÓGICOS, ACADÉMICOS Y ADMINISTRATIVOS, PARA LOS PROGRAMAS DE EDUCACIÓN PRESENCIAL, A DISTANCIA Y VIRTUAL QUE SEAN APOYADOS POR EL INSTITUTO DE EDUCACIÓN ABIERTA Y A DISTANCIA.</v>
          </cell>
          <cell r="G467">
            <v>44214</v>
          </cell>
          <cell r="H467">
            <v>17684710</v>
          </cell>
          <cell r="I467" t="str">
            <v>Cinco (05) meses y diecisiete (17) días calendario</v>
          </cell>
          <cell r="J467">
            <v>44214</v>
          </cell>
          <cell r="K467">
            <v>44381</v>
          </cell>
          <cell r="L467" t="str">
            <v>NO APLICA</v>
          </cell>
          <cell r="M467">
            <v>9</v>
          </cell>
          <cell r="N467">
            <v>4553548</v>
          </cell>
          <cell r="O467">
            <v>44214</v>
          </cell>
          <cell r="P467">
            <v>44255</v>
          </cell>
          <cell r="Q467">
            <v>3176894</v>
          </cell>
          <cell r="R467">
            <v>44256</v>
          </cell>
          <cell r="S467">
            <v>44286</v>
          </cell>
          <cell r="T467">
            <v>3176894</v>
          </cell>
          <cell r="U467">
            <v>44287</v>
          </cell>
          <cell r="V467">
            <v>44316</v>
          </cell>
          <cell r="W467">
            <v>3176894</v>
          </cell>
          <cell r="X467">
            <v>44317</v>
          </cell>
          <cell r="Y467">
            <v>44347</v>
          </cell>
          <cell r="Z467">
            <v>3176894</v>
          </cell>
          <cell r="AA467">
            <v>44348</v>
          </cell>
          <cell r="AB467">
            <v>44377</v>
          </cell>
          <cell r="AC467">
            <v>423586</v>
          </cell>
          <cell r="AD467">
            <v>44378</v>
          </cell>
          <cell r="AE467">
            <v>44381</v>
          </cell>
          <cell r="AF467">
            <v>2753308</v>
          </cell>
          <cell r="AG467">
            <v>44382</v>
          </cell>
          <cell r="AH467">
            <v>44408</v>
          </cell>
          <cell r="AI467">
            <v>3176894</v>
          </cell>
          <cell r="AJ467">
            <v>44409</v>
          </cell>
          <cell r="AK467">
            <v>44439</v>
          </cell>
          <cell r="AL467">
            <v>2012033</v>
          </cell>
          <cell r="AM467">
            <v>44440</v>
          </cell>
          <cell r="AN467">
            <v>44458</v>
          </cell>
          <cell r="AO467">
            <v>0</v>
          </cell>
          <cell r="AP467">
            <v>0</v>
          </cell>
          <cell r="AQ467">
            <v>0</v>
          </cell>
          <cell r="AR467">
            <v>0</v>
          </cell>
          <cell r="AS467">
            <v>0</v>
          </cell>
          <cell r="AT467">
            <v>0</v>
          </cell>
          <cell r="AU467">
            <v>0</v>
          </cell>
          <cell r="AV467">
            <v>0</v>
          </cell>
          <cell r="AW467" t="str">
            <v>Instituto de Educación Abierta y a Distancia</v>
          </cell>
          <cell r="AX467" t="str">
            <v>MARLEN ROJAS SALDAÑA</v>
          </cell>
          <cell r="AY467" t="str">
            <v>Director Técnico de Educación a Distancia</v>
          </cell>
          <cell r="AZ467">
            <v>59</v>
          </cell>
          <cell r="BA467">
            <v>44211</v>
          </cell>
          <cell r="BB467">
            <v>46955947</v>
          </cell>
          <cell r="BC467">
            <v>330</v>
          </cell>
          <cell r="BD467">
            <v>44214</v>
          </cell>
          <cell r="BE467">
            <v>17684710</v>
          </cell>
          <cell r="BF467" t="str">
            <v xml:space="preserve">NOTIFICADO </v>
          </cell>
          <cell r="BG467">
            <v>44382</v>
          </cell>
          <cell r="BH467">
            <v>44458</v>
          </cell>
          <cell r="BI467" t="str">
            <v>Dos (02) meses y quince (15) días calendario</v>
          </cell>
          <cell r="BJ467">
            <v>7942235</v>
          </cell>
          <cell r="BK467" t="str">
            <v>DE ACUERDO A LA SOLICITUD REALIZADA POR EL SUPERVISOR DEL CONTRATO, SE GENERA LA PRORROGA Y ADICIÓN DEL MISMO; TENIENDO EN CUENTA LAS RAZONES DESCRITAS EN DICHA SOLICITUD.</v>
          </cell>
          <cell r="BL467">
            <v>1058</v>
          </cell>
          <cell r="BM467">
            <v>44379</v>
          </cell>
          <cell r="BN467">
            <v>37739306</v>
          </cell>
          <cell r="BO467">
            <v>2964</v>
          </cell>
          <cell r="BP467">
            <v>44379</v>
          </cell>
          <cell r="BQ467">
            <v>7942235</v>
          </cell>
          <cell r="BR467">
            <v>1119887606</v>
          </cell>
          <cell r="BS467">
            <v>44214</v>
          </cell>
          <cell r="BT467" t="str">
            <v>744. 583</v>
          </cell>
          <cell r="BU467" t="str">
            <v>598</v>
          </cell>
          <cell r="BV467">
            <v>44379</v>
          </cell>
          <cell r="BW467">
            <v>583</v>
          </cell>
          <cell r="BX467" t="str">
            <v>598</v>
          </cell>
          <cell r="BY467">
            <v>0</v>
          </cell>
          <cell r="BZ467">
            <v>0</v>
          </cell>
          <cell r="CA467">
            <v>0</v>
          </cell>
          <cell r="CB467">
            <v>6201</v>
          </cell>
          <cell r="CC467" t="str">
            <v>M6</v>
          </cell>
        </row>
        <row r="468">
          <cell r="B468" t="str">
            <v>12435 DE 2021</v>
          </cell>
          <cell r="C468">
            <v>21176898</v>
          </cell>
          <cell r="D468" t="str">
            <v xml:space="preserve">ESMERALDA QUEVEDO ROZO </v>
          </cell>
          <cell r="E468" t="str">
            <v>Contrato de Prestación de Servicios Profesionales</v>
          </cell>
          <cell r="F468" t="str">
            <v>EL CONTRATISTA SE COMPROMETE CON LA UNIVERSIDAD DE LOS LLANOS A PRESTAR LOS SERVICIOS COMO PROFESIONAL EN FORMA EFICIENTE Y EFICAZ APOYANDO EL FORTALECIMIENTO DE LOS DIFERENTES PROCESOS EN EL INSTITUTO DE EDUCACIÓN ABIERTA Y A DISTANCIA.</v>
          </cell>
          <cell r="G468">
            <v>44214</v>
          </cell>
          <cell r="H468">
            <v>14635619</v>
          </cell>
          <cell r="I468" t="str">
            <v>Cinco (05) meses y diecisiete (17) días calendario</v>
          </cell>
          <cell r="J468">
            <v>44214</v>
          </cell>
          <cell r="K468">
            <v>44381</v>
          </cell>
          <cell r="L468" t="str">
            <v>NO APLICA</v>
          </cell>
          <cell r="M468">
            <v>9</v>
          </cell>
          <cell r="N468">
            <v>3768453</v>
          </cell>
          <cell r="O468">
            <v>44214</v>
          </cell>
          <cell r="P468">
            <v>44255</v>
          </cell>
          <cell r="Q468">
            <v>2629153</v>
          </cell>
          <cell r="R468">
            <v>44256</v>
          </cell>
          <cell r="S468">
            <v>44286</v>
          </cell>
          <cell r="T468">
            <v>2629153</v>
          </cell>
          <cell r="U468">
            <v>44287</v>
          </cell>
          <cell r="V468">
            <v>44316</v>
          </cell>
          <cell r="W468">
            <v>2629153</v>
          </cell>
          <cell r="X468">
            <v>44317</v>
          </cell>
          <cell r="Y468">
            <v>44347</v>
          </cell>
          <cell r="Z468">
            <v>2629153</v>
          </cell>
          <cell r="AA468">
            <v>44348</v>
          </cell>
          <cell r="AB468">
            <v>44377</v>
          </cell>
          <cell r="AC468">
            <v>350554</v>
          </cell>
          <cell r="AD468">
            <v>44378</v>
          </cell>
          <cell r="AE468">
            <v>44381</v>
          </cell>
          <cell r="AF468">
            <v>2278599</v>
          </cell>
          <cell r="AG468">
            <v>44382</v>
          </cell>
          <cell r="AH468">
            <v>44408</v>
          </cell>
          <cell r="AI468">
            <v>2629153</v>
          </cell>
          <cell r="AJ468">
            <v>44409</v>
          </cell>
          <cell r="AK468">
            <v>44439</v>
          </cell>
          <cell r="AL468">
            <v>1665131</v>
          </cell>
          <cell r="AM468">
            <v>44440</v>
          </cell>
          <cell r="AN468">
            <v>44458</v>
          </cell>
          <cell r="AO468">
            <v>0</v>
          </cell>
          <cell r="AP468">
            <v>0</v>
          </cell>
          <cell r="AQ468">
            <v>0</v>
          </cell>
          <cell r="AR468">
            <v>0</v>
          </cell>
          <cell r="AS468">
            <v>0</v>
          </cell>
          <cell r="AT468">
            <v>0</v>
          </cell>
          <cell r="AU468">
            <v>0</v>
          </cell>
          <cell r="AV468">
            <v>0</v>
          </cell>
          <cell r="AW468" t="str">
            <v>Instituto de Educación Abierta y a Distancia</v>
          </cell>
          <cell r="AX468" t="str">
            <v>MARLEN ROJAS SALDAÑA</v>
          </cell>
          <cell r="AY468" t="str">
            <v>Director Técnico de Educación a Distancia</v>
          </cell>
          <cell r="AZ468">
            <v>59</v>
          </cell>
          <cell r="BA468">
            <v>44211</v>
          </cell>
          <cell r="BB468">
            <v>46955947</v>
          </cell>
          <cell r="BC468">
            <v>331</v>
          </cell>
          <cell r="BD468">
            <v>44214</v>
          </cell>
          <cell r="BE468">
            <v>14635619</v>
          </cell>
          <cell r="BF468" t="str">
            <v xml:space="preserve">NOTIFICADO </v>
          </cell>
          <cell r="BG468">
            <v>44382</v>
          </cell>
          <cell r="BH468">
            <v>44458</v>
          </cell>
          <cell r="BI468" t="str">
            <v>Dos (02) meses y quince (15) días calendario</v>
          </cell>
          <cell r="BJ468">
            <v>6572883</v>
          </cell>
          <cell r="BK468" t="str">
            <v>DE ACUERDO A LA SOLICITUD REALIZADA POR EL SUPERVISOR DEL CONTRATO, SE GENERA LA PRORROGA Y ADICIÓN DEL MISMO; TENIENDO EN CUENTA LAS RAZONES DESCRITAS EN DICHA SOLICITUD.</v>
          </cell>
          <cell r="BL468">
            <v>1058</v>
          </cell>
          <cell r="BM468">
            <v>44379</v>
          </cell>
          <cell r="BN468">
            <v>37739306</v>
          </cell>
          <cell r="BO468">
            <v>2965</v>
          </cell>
          <cell r="BP468">
            <v>44379</v>
          </cell>
          <cell r="BQ468">
            <v>6572883</v>
          </cell>
          <cell r="BR468">
            <v>21176898.899999999</v>
          </cell>
          <cell r="BS468">
            <v>44214</v>
          </cell>
          <cell r="BT468">
            <v>744</v>
          </cell>
          <cell r="BU468" t="str">
            <v>598</v>
          </cell>
          <cell r="BV468">
            <v>44379</v>
          </cell>
          <cell r="BW468">
            <v>583</v>
          </cell>
          <cell r="BX468" t="str">
            <v>598</v>
          </cell>
          <cell r="BY468">
            <v>0</v>
          </cell>
          <cell r="BZ468">
            <v>0</v>
          </cell>
          <cell r="CA468">
            <v>0</v>
          </cell>
          <cell r="CB468">
            <v>8299</v>
          </cell>
          <cell r="CC468" t="str">
            <v>M6</v>
          </cell>
        </row>
        <row r="469">
          <cell r="B469" t="str">
            <v>12487 DE 2021</v>
          </cell>
          <cell r="C469">
            <v>1193218812</v>
          </cell>
          <cell r="D469" t="str">
            <v>ESTEFANI YULIETH BERNAL BUSTOS</v>
          </cell>
          <cell r="E469" t="str">
            <v>Contrato de Prestación de Servicios</v>
          </cell>
          <cell r="F469" t="str">
            <v>EL CONTRATISTA SE COMPROMETE CON LA UNIVERSIDAD DE LOS LLANOS A PRESTAR LOS SERVICIOS COMO TÉCNICO EN FORMA EFICIENTE Y EFICAZ APOYANDO EL FORTALECIMIENTO DE LOS DIFERENTES PROCESOS  ADMINISTRATIVOS DE LA SECCIÓN DE ALMACÉN.</v>
          </cell>
          <cell r="G469">
            <v>44228</v>
          </cell>
          <cell r="H469">
            <v>9559894</v>
          </cell>
          <cell r="I469" t="str">
            <v>Cinco (05) meses y cuatro (04) días calendario</v>
          </cell>
          <cell r="J469">
            <v>44228</v>
          </cell>
          <cell r="K469">
            <v>44381</v>
          </cell>
          <cell r="L469" t="str">
            <v>NO APLICA</v>
          </cell>
          <cell r="M469">
            <v>9</v>
          </cell>
          <cell r="N469">
            <v>1862317</v>
          </cell>
          <cell r="O469">
            <v>44228</v>
          </cell>
          <cell r="P469">
            <v>44255</v>
          </cell>
          <cell r="Q469">
            <v>1862317</v>
          </cell>
          <cell r="R469">
            <v>44256</v>
          </cell>
          <cell r="S469">
            <v>44286</v>
          </cell>
          <cell r="T469">
            <v>1862317</v>
          </cell>
          <cell r="U469">
            <v>44287</v>
          </cell>
          <cell r="V469">
            <v>44316</v>
          </cell>
          <cell r="W469">
            <v>1862317</v>
          </cell>
          <cell r="X469">
            <v>44317</v>
          </cell>
          <cell r="Y469">
            <v>44347</v>
          </cell>
          <cell r="Z469">
            <v>1862317</v>
          </cell>
          <cell r="AA469">
            <v>44348</v>
          </cell>
          <cell r="AB469">
            <v>44377</v>
          </cell>
          <cell r="AC469">
            <v>248309</v>
          </cell>
          <cell r="AD469">
            <v>44378</v>
          </cell>
          <cell r="AE469">
            <v>44381</v>
          </cell>
          <cell r="AF469">
            <v>1614008</v>
          </cell>
          <cell r="AG469">
            <v>44382</v>
          </cell>
          <cell r="AH469">
            <v>44408</v>
          </cell>
          <cell r="AI469">
            <v>1862317</v>
          </cell>
          <cell r="AJ469">
            <v>44409</v>
          </cell>
          <cell r="AK469">
            <v>44439</v>
          </cell>
          <cell r="AL469">
            <v>1179468</v>
          </cell>
          <cell r="AM469">
            <v>44440</v>
          </cell>
          <cell r="AN469">
            <v>44458</v>
          </cell>
          <cell r="AO469">
            <v>0</v>
          </cell>
          <cell r="AP469">
            <v>0</v>
          </cell>
          <cell r="AQ469">
            <v>0</v>
          </cell>
          <cell r="AR469">
            <v>0</v>
          </cell>
          <cell r="AS469">
            <v>0</v>
          </cell>
          <cell r="AT469">
            <v>0</v>
          </cell>
          <cell r="AU469">
            <v>0</v>
          </cell>
          <cell r="AV469">
            <v>0</v>
          </cell>
          <cell r="AW469" t="str">
            <v>Sección de Almacén</v>
          </cell>
          <cell r="AX469" t="str">
            <v>GLORIA INÉS HERRERA SARMIENTO</v>
          </cell>
          <cell r="AY469" t="str">
            <v>Jefe de Oficina</v>
          </cell>
          <cell r="AZ469">
            <v>134</v>
          </cell>
          <cell r="BA469">
            <v>44228</v>
          </cell>
          <cell r="BB469">
            <v>47799469</v>
          </cell>
          <cell r="BC469">
            <v>439</v>
          </cell>
          <cell r="BD469">
            <v>44228</v>
          </cell>
          <cell r="BE469">
            <v>9559894</v>
          </cell>
          <cell r="BF469" t="str">
            <v xml:space="preserve">NOTIFICADO </v>
          </cell>
          <cell r="BG469">
            <v>44382</v>
          </cell>
          <cell r="BH469">
            <v>44458</v>
          </cell>
          <cell r="BI469" t="str">
            <v>Dos (02) meses y quince (15) días calendario</v>
          </cell>
          <cell r="BJ469">
            <v>4655793</v>
          </cell>
          <cell r="BK469" t="str">
            <v>DE ACUERDO A LA SOLICITUD REALIZADA POR EL SUPERVISOR DEL CONTRATO, SE GENERA LA PRORROGA Y ADICIÓN DEL MISMO; TENIENDO EN CUENTA LAS RAZONES DESCRITAS EN DICHA SOLICITUD.</v>
          </cell>
          <cell r="BL469">
            <v>1044</v>
          </cell>
          <cell r="BM469">
            <v>44379.393530092595</v>
          </cell>
          <cell r="BN469">
            <v>800949374</v>
          </cell>
          <cell r="BO469">
            <v>2834</v>
          </cell>
          <cell r="BP469">
            <v>44379</v>
          </cell>
          <cell r="BQ469">
            <v>4655793</v>
          </cell>
          <cell r="BR469">
            <v>1193218812</v>
          </cell>
          <cell r="BS469">
            <v>44228</v>
          </cell>
          <cell r="BT469">
            <v>553</v>
          </cell>
          <cell r="BU469" t="str">
            <v>416</v>
          </cell>
          <cell r="BV469">
            <v>44379</v>
          </cell>
          <cell r="BW469">
            <v>583</v>
          </cell>
          <cell r="BX469" t="str">
            <v>416</v>
          </cell>
          <cell r="BY469">
            <v>0</v>
          </cell>
          <cell r="BZ469">
            <v>0</v>
          </cell>
          <cell r="CA469">
            <v>0</v>
          </cell>
          <cell r="CB469">
            <v>8211</v>
          </cell>
          <cell r="CC469" t="str">
            <v>M6</v>
          </cell>
        </row>
        <row r="470">
          <cell r="B470" t="str">
            <v>12488 DE 2021</v>
          </cell>
          <cell r="C470">
            <v>40189123</v>
          </cell>
          <cell r="D470" t="str">
            <v>DIANA MARIA PARDO MATEUS</v>
          </cell>
          <cell r="E470" t="str">
            <v xml:space="preserve">Contrato de Prestación de Servicios </v>
          </cell>
          <cell r="F470" t="str">
            <v>EL CONTRATISTA SE COMPROMETE CON LA UNIVERSIDAD DE LOS LLANOS A PRESTAR LOS SERVICIOS EN FORMA EFICIENTE Y EFICAZ APOYANDO EL FORTALECIMIENTO DE LOS DIFERENTES PROCESOS EN EL ARCHIVO DE LA OFICINA ASESORA JURÍDICA.</v>
          </cell>
          <cell r="G470">
            <v>44228</v>
          </cell>
          <cell r="H470">
            <v>7591682</v>
          </cell>
          <cell r="I470" t="str">
            <v>Cinco (05) meses y cuatro (04) días calendario</v>
          </cell>
          <cell r="J470">
            <v>44228</v>
          </cell>
          <cell r="K470">
            <v>44381</v>
          </cell>
          <cell r="L470" t="str">
            <v>NO APLICA</v>
          </cell>
          <cell r="M470">
            <v>9</v>
          </cell>
          <cell r="N470">
            <v>1478899</v>
          </cell>
          <cell r="O470">
            <v>44228</v>
          </cell>
          <cell r="P470">
            <v>44255</v>
          </cell>
          <cell r="Q470">
            <v>1478899</v>
          </cell>
          <cell r="R470">
            <v>44256</v>
          </cell>
          <cell r="S470">
            <v>44286</v>
          </cell>
          <cell r="T470">
            <v>1478899</v>
          </cell>
          <cell r="U470">
            <v>44287</v>
          </cell>
          <cell r="V470">
            <v>44316</v>
          </cell>
          <cell r="W470">
            <v>1478899</v>
          </cell>
          <cell r="X470">
            <v>44317</v>
          </cell>
          <cell r="Y470">
            <v>44347</v>
          </cell>
          <cell r="Z470">
            <v>1478899</v>
          </cell>
          <cell r="AA470">
            <v>44348</v>
          </cell>
          <cell r="AB470">
            <v>44377</v>
          </cell>
          <cell r="AC470">
            <v>197187</v>
          </cell>
          <cell r="AD470">
            <v>44378</v>
          </cell>
          <cell r="AE470">
            <v>44381</v>
          </cell>
          <cell r="AF470">
            <v>1281712</v>
          </cell>
          <cell r="AG470">
            <v>44382</v>
          </cell>
          <cell r="AH470">
            <v>44408</v>
          </cell>
          <cell r="AI470">
            <v>1478899</v>
          </cell>
          <cell r="AJ470">
            <v>44409</v>
          </cell>
          <cell r="AK470">
            <v>44439</v>
          </cell>
          <cell r="AL470">
            <v>936637</v>
          </cell>
          <cell r="AM470">
            <v>44440</v>
          </cell>
          <cell r="AN470">
            <v>44458</v>
          </cell>
          <cell r="AO470">
            <v>0</v>
          </cell>
          <cell r="AP470">
            <v>0</v>
          </cell>
          <cell r="AQ470">
            <v>0</v>
          </cell>
          <cell r="AR470">
            <v>0</v>
          </cell>
          <cell r="AS470">
            <v>0</v>
          </cell>
          <cell r="AT470">
            <v>0</v>
          </cell>
          <cell r="AU470">
            <v>0</v>
          </cell>
          <cell r="AV470">
            <v>0</v>
          </cell>
          <cell r="AW470" t="str">
            <v>Oficina Asesora Jurídica</v>
          </cell>
          <cell r="AX470" t="str">
            <v>MEDARDO MEDINA MARTINEZ</v>
          </cell>
          <cell r="AY470" t="str">
            <v>Asesor Jurídico</v>
          </cell>
          <cell r="AZ470">
            <v>135</v>
          </cell>
          <cell r="BA470">
            <v>44228</v>
          </cell>
          <cell r="BB470">
            <v>43150982</v>
          </cell>
          <cell r="BC470">
            <v>443</v>
          </cell>
          <cell r="BD470">
            <v>44228</v>
          </cell>
          <cell r="BE470">
            <v>7591682</v>
          </cell>
          <cell r="BF470" t="str">
            <v xml:space="preserve">NOTIFICADO </v>
          </cell>
          <cell r="BG470">
            <v>44382</v>
          </cell>
          <cell r="BH470">
            <v>44458</v>
          </cell>
          <cell r="BI470" t="str">
            <v>Dos (02) meses y quince (15) días calendario</v>
          </cell>
          <cell r="BJ470">
            <v>3697248</v>
          </cell>
          <cell r="BK470" t="str">
            <v>DE ACUERDO A LA SOLICITUD REALIZADA POR EL SUPERVISOR DEL CONTRATO, SE GENERA LA PRORROGA Y ADICIÓN DEL MISMO; TENIENDO EN CUENTA LAS RAZONES DESCRITAS EN DICHA SOLICITUD.</v>
          </cell>
          <cell r="BL470">
            <v>1044</v>
          </cell>
          <cell r="BM470">
            <v>44379.393530092595</v>
          </cell>
          <cell r="BN470">
            <v>800949374</v>
          </cell>
          <cell r="BO470">
            <v>2883</v>
          </cell>
          <cell r="BP470">
            <v>44379</v>
          </cell>
          <cell r="BQ470">
            <v>3697248</v>
          </cell>
          <cell r="BR470">
            <v>40189123</v>
          </cell>
          <cell r="BS470">
            <v>44228</v>
          </cell>
          <cell r="BT470">
            <v>584</v>
          </cell>
          <cell r="BU470" t="str">
            <v>441</v>
          </cell>
          <cell r="BV470">
            <v>44379</v>
          </cell>
          <cell r="BW470">
            <v>583</v>
          </cell>
          <cell r="BX470" t="str">
            <v>210</v>
          </cell>
          <cell r="BY470">
            <v>0</v>
          </cell>
          <cell r="BZ470">
            <v>0</v>
          </cell>
          <cell r="CA470">
            <v>0</v>
          </cell>
          <cell r="CB470">
            <v>8299</v>
          </cell>
          <cell r="CC470" t="str">
            <v>M6</v>
          </cell>
        </row>
        <row r="471">
          <cell r="B471" t="str">
            <v>12489 DE 2021</v>
          </cell>
          <cell r="C471">
            <v>1121926856</v>
          </cell>
          <cell r="D471" t="str">
            <v>JAIME RICARDO PUERTO SUAREZ</v>
          </cell>
          <cell r="E471" t="str">
            <v>Contrato de Prestación de Servicios Profesionales</v>
          </cell>
          <cell r="F471" t="str">
            <v>EL CONTRATISTA SE COMPROMETE CON LA UNIVERSIDAD DE LOS LLANOS A PRESTAR LOS SERVICIOS COMO PROFESIONAL EN FORMA EFICIENTE Y EFICAZ APOYANDO EL FORTALECIMIENTO EN LAS ACTIVIDADES DE GESTIÓN JURÍDICA DE LA OFICINA ASESORA JURÍDICA.</v>
          </cell>
          <cell r="G471">
            <v>44228</v>
          </cell>
          <cell r="H471">
            <v>11246933</v>
          </cell>
          <cell r="I471" t="str">
            <v>Cinco (05) meses y cuatro (04) días calendario</v>
          </cell>
          <cell r="J471">
            <v>44228</v>
          </cell>
          <cell r="K471">
            <v>44381</v>
          </cell>
          <cell r="L471" t="str">
            <v>NO APLICA</v>
          </cell>
          <cell r="M471">
            <v>9</v>
          </cell>
          <cell r="N471">
            <v>2190961</v>
          </cell>
          <cell r="O471">
            <v>44228</v>
          </cell>
          <cell r="P471">
            <v>44255</v>
          </cell>
          <cell r="Q471">
            <v>2190961</v>
          </cell>
          <cell r="R471">
            <v>44256</v>
          </cell>
          <cell r="S471">
            <v>44286</v>
          </cell>
          <cell r="T471">
            <v>2190961</v>
          </cell>
          <cell r="U471">
            <v>44287</v>
          </cell>
          <cell r="V471">
            <v>44316</v>
          </cell>
          <cell r="W471">
            <v>2190961</v>
          </cell>
          <cell r="X471">
            <v>44317</v>
          </cell>
          <cell r="Y471">
            <v>44347</v>
          </cell>
          <cell r="Z471">
            <v>2190961</v>
          </cell>
          <cell r="AA471">
            <v>44348</v>
          </cell>
          <cell r="AB471">
            <v>44377</v>
          </cell>
          <cell r="AC471">
            <v>292128</v>
          </cell>
          <cell r="AD471">
            <v>44378</v>
          </cell>
          <cell r="AE471">
            <v>44381</v>
          </cell>
          <cell r="AF471">
            <v>1898833</v>
          </cell>
          <cell r="AG471">
            <v>44382</v>
          </cell>
          <cell r="AH471">
            <v>44408</v>
          </cell>
          <cell r="AI471">
            <v>2190961</v>
          </cell>
          <cell r="AJ471">
            <v>44409</v>
          </cell>
          <cell r="AK471">
            <v>44439</v>
          </cell>
          <cell r="AL471">
            <v>1387609</v>
          </cell>
          <cell r="AM471">
            <v>44440</v>
          </cell>
          <cell r="AN471">
            <v>44458</v>
          </cell>
          <cell r="AO471">
            <v>0</v>
          </cell>
          <cell r="AP471">
            <v>0</v>
          </cell>
          <cell r="AQ471">
            <v>0</v>
          </cell>
          <cell r="AR471">
            <v>0</v>
          </cell>
          <cell r="AS471">
            <v>0</v>
          </cell>
          <cell r="AT471">
            <v>0</v>
          </cell>
          <cell r="AU471">
            <v>0</v>
          </cell>
          <cell r="AV471">
            <v>0</v>
          </cell>
          <cell r="AW471" t="str">
            <v>Oficina Asesora Jurídica</v>
          </cell>
          <cell r="AX471" t="str">
            <v>MEDARDO MEDINA MARTINEZ</v>
          </cell>
          <cell r="AY471" t="str">
            <v>Asesor Jurídico</v>
          </cell>
          <cell r="AZ471">
            <v>135</v>
          </cell>
          <cell r="BA471">
            <v>44228</v>
          </cell>
          <cell r="BB471">
            <v>43150982</v>
          </cell>
          <cell r="BC471">
            <v>441</v>
          </cell>
          <cell r="BD471">
            <v>44228</v>
          </cell>
          <cell r="BE471">
            <v>11246933</v>
          </cell>
          <cell r="BF471" t="str">
            <v xml:space="preserve">NOTIFICADO </v>
          </cell>
          <cell r="BG471">
            <v>44382</v>
          </cell>
          <cell r="BH471">
            <v>44458</v>
          </cell>
          <cell r="BI471" t="str">
            <v>Dos (02) meses y quince (15) días calendario</v>
          </cell>
          <cell r="BJ471">
            <v>5477403</v>
          </cell>
          <cell r="BK471" t="str">
            <v>DE ACUERDO A LA SOLICITUD REALIZADA POR EL SUPERVISOR DEL CONTRATO, SE GENERA LA PRORROGA Y ADICIÓN DEL MISMO; TENIENDO EN CUENTA LAS RAZONES DESCRITAS EN DICHA SOLICITUD.</v>
          </cell>
          <cell r="BL471">
            <v>1044</v>
          </cell>
          <cell r="BM471">
            <v>44379.393530092595</v>
          </cell>
          <cell r="BN471">
            <v>800949374</v>
          </cell>
          <cell r="BO471">
            <v>2881</v>
          </cell>
          <cell r="BP471">
            <v>44379</v>
          </cell>
          <cell r="BQ471">
            <v>5477403</v>
          </cell>
          <cell r="BR471">
            <v>1121926856</v>
          </cell>
          <cell r="BS471">
            <v>44228</v>
          </cell>
          <cell r="BT471">
            <v>584</v>
          </cell>
          <cell r="BU471" t="str">
            <v>441</v>
          </cell>
          <cell r="BV471">
            <v>44379</v>
          </cell>
          <cell r="BW471">
            <v>583</v>
          </cell>
          <cell r="BX471" t="str">
            <v>210</v>
          </cell>
          <cell r="BY471">
            <v>0</v>
          </cell>
          <cell r="BZ471">
            <v>0</v>
          </cell>
          <cell r="CA471">
            <v>0</v>
          </cell>
          <cell r="CB471">
            <v>6910</v>
          </cell>
          <cell r="CC471" t="str">
            <v>M5</v>
          </cell>
        </row>
        <row r="472">
          <cell r="B472" t="str">
            <v>12491 DE 2021</v>
          </cell>
          <cell r="C472">
            <v>80830452</v>
          </cell>
          <cell r="D472" t="str">
            <v>JUAN PABLO ARANGO MEDINA</v>
          </cell>
          <cell r="E472" t="str">
            <v>Contrato de Prestación de Servicios Profesionales</v>
          </cell>
          <cell r="F472" t="str">
            <v>EL CONTRATISTA SE COMPROMETE CON LA UNIVERSIDAD DE LOS LLANOS A PRESTAR LOS SERVICIOS PROFESIONALES COMO INGENIERO CIVIL EN FORMA EFICIENTE Y EFICAZ APOYANDO EL FORTALECIMIENTO DEL ÁREA DE INFRAESTRUCTURA DE LA OFICINA ASESORA DE PLANEACIÓN.</v>
          </cell>
          <cell r="G472">
            <v>44228</v>
          </cell>
          <cell r="H472">
            <v>15745709</v>
          </cell>
          <cell r="I472" t="str">
            <v>Cinco (05) meses y cuatro (04) días calendario</v>
          </cell>
          <cell r="J472">
            <v>44228</v>
          </cell>
          <cell r="K472">
            <v>44381</v>
          </cell>
          <cell r="L472" t="str">
            <v>NO APLICA</v>
          </cell>
          <cell r="M472">
            <v>9</v>
          </cell>
          <cell r="N472">
            <v>3067346</v>
          </cell>
          <cell r="O472">
            <v>44228</v>
          </cell>
          <cell r="P472">
            <v>44255</v>
          </cell>
          <cell r="Q472">
            <v>3067346</v>
          </cell>
          <cell r="R472">
            <v>44256</v>
          </cell>
          <cell r="S472">
            <v>44286</v>
          </cell>
          <cell r="T472">
            <v>3067346</v>
          </cell>
          <cell r="U472">
            <v>44287</v>
          </cell>
          <cell r="V472">
            <v>44316</v>
          </cell>
          <cell r="W472">
            <v>3067346</v>
          </cell>
          <cell r="X472">
            <v>44317</v>
          </cell>
          <cell r="Y472">
            <v>44347</v>
          </cell>
          <cell r="Z472">
            <v>3067346</v>
          </cell>
          <cell r="AA472">
            <v>44348</v>
          </cell>
          <cell r="AB472">
            <v>44377</v>
          </cell>
          <cell r="AC472">
            <v>408979</v>
          </cell>
          <cell r="AD472">
            <v>44378</v>
          </cell>
          <cell r="AE472">
            <v>44381</v>
          </cell>
          <cell r="AF472">
            <v>2658367</v>
          </cell>
          <cell r="AG472">
            <v>44382</v>
          </cell>
          <cell r="AH472">
            <v>44408</v>
          </cell>
          <cell r="AI472">
            <v>3067346</v>
          </cell>
          <cell r="AJ472">
            <v>44409</v>
          </cell>
          <cell r="AK472">
            <v>44439</v>
          </cell>
          <cell r="AL472">
            <v>1942652</v>
          </cell>
          <cell r="AM472">
            <v>44440</v>
          </cell>
          <cell r="AN472">
            <v>44458</v>
          </cell>
          <cell r="AO472">
            <v>0</v>
          </cell>
          <cell r="AP472">
            <v>0</v>
          </cell>
          <cell r="AQ472">
            <v>0</v>
          </cell>
          <cell r="AR472">
            <v>0</v>
          </cell>
          <cell r="AS472">
            <v>0</v>
          </cell>
          <cell r="AT472">
            <v>0</v>
          </cell>
          <cell r="AU472">
            <v>0</v>
          </cell>
          <cell r="AV472">
            <v>0</v>
          </cell>
          <cell r="AW472" t="str">
            <v>Oficina Asesora de Planeación</v>
          </cell>
          <cell r="AX472" t="str">
            <v>SAMUEL ELÍAS BETANCUR GARZÓN</v>
          </cell>
          <cell r="AY472" t="str">
            <v>Asesor de Planeación</v>
          </cell>
          <cell r="AZ472">
            <v>135</v>
          </cell>
          <cell r="BA472">
            <v>44228</v>
          </cell>
          <cell r="BB472">
            <v>43150982</v>
          </cell>
          <cell r="BC472">
            <v>444</v>
          </cell>
          <cell r="BD472">
            <v>44228</v>
          </cell>
          <cell r="BE472">
            <v>15745709</v>
          </cell>
          <cell r="BF472" t="str">
            <v xml:space="preserve">NOTIFICADO </v>
          </cell>
          <cell r="BG472">
            <v>44382</v>
          </cell>
          <cell r="BH472">
            <v>44458</v>
          </cell>
          <cell r="BI472" t="str">
            <v>Dos (02) meses y quince (15) días calendario</v>
          </cell>
          <cell r="BJ472">
            <v>7668365</v>
          </cell>
          <cell r="BK472" t="str">
            <v>DE ACUERDO A LA SOLICITUD REALIZADA POR EL SUPERVISOR DEL CONTRATO, SE GENERA LA PRORROGA Y ADICIÓN DEL MISMO; TENIENDO EN CUENTA LAS RAZONES DESCRITAS EN DICHA SOLICITUD.</v>
          </cell>
          <cell r="BL472">
            <v>1044</v>
          </cell>
          <cell r="BM472">
            <v>44379.393530092595</v>
          </cell>
          <cell r="BN472">
            <v>800949374</v>
          </cell>
          <cell r="BO472">
            <v>2906</v>
          </cell>
          <cell r="BP472">
            <v>44379</v>
          </cell>
          <cell r="BQ472">
            <v>7668365</v>
          </cell>
          <cell r="BR472">
            <v>80830452</v>
          </cell>
          <cell r="BS472">
            <v>44228</v>
          </cell>
          <cell r="BT472">
            <v>584</v>
          </cell>
          <cell r="BU472" t="str">
            <v>441</v>
          </cell>
          <cell r="BV472">
            <v>44379</v>
          </cell>
          <cell r="BW472">
            <v>583</v>
          </cell>
          <cell r="BX472" t="str">
            <v>240</v>
          </cell>
          <cell r="BY472">
            <v>0</v>
          </cell>
          <cell r="BZ472">
            <v>0</v>
          </cell>
          <cell r="CA472">
            <v>0</v>
          </cell>
          <cell r="CB472">
            <v>4290</v>
          </cell>
          <cell r="CC472" t="str">
            <v>M5</v>
          </cell>
        </row>
        <row r="473">
          <cell r="B473" t="str">
            <v>12492 DE 2021</v>
          </cell>
          <cell r="C473">
            <v>40369933</v>
          </cell>
          <cell r="D473" t="str">
            <v xml:space="preserve">MARITZA LOZANO JIMENEZ </v>
          </cell>
          <cell r="E473" t="str">
            <v>Contrato de Prestación de Servicios Profesionales</v>
          </cell>
          <cell r="F473" t="str">
            <v>EL CONTRATISTA SE COMPROMETE CON LA UNIVERSIDAD DE LOS LLANOS A PRESTAR LOS SERVICIOS COMO PROFESIONAL EN FORMA EFICIENTE Y EFICAZ APOYANDO EL FORTALECIMIENTO DE LOS DIFERENTES PROCESOS EN EL ÁREA DE SEGURIDAD Y SALUD EN EL TRABAJO DE LA DIVISIÓN DE SERVICIOS ADMINISTRATIVOS.</v>
          </cell>
          <cell r="G473">
            <v>44228</v>
          </cell>
          <cell r="H473">
            <v>11246933</v>
          </cell>
          <cell r="I473" t="str">
            <v>Cinco (05) meses y cuatro (04) días calendario</v>
          </cell>
          <cell r="J473">
            <v>44228</v>
          </cell>
          <cell r="K473">
            <v>44381</v>
          </cell>
          <cell r="L473" t="str">
            <v>NO APLICA</v>
          </cell>
          <cell r="M473">
            <v>9</v>
          </cell>
          <cell r="N473">
            <v>2190961</v>
          </cell>
          <cell r="O473">
            <v>44228</v>
          </cell>
          <cell r="P473">
            <v>44255</v>
          </cell>
          <cell r="Q473">
            <v>2190961</v>
          </cell>
          <cell r="R473">
            <v>44256</v>
          </cell>
          <cell r="S473">
            <v>44286</v>
          </cell>
          <cell r="T473">
            <v>2190961</v>
          </cell>
          <cell r="U473">
            <v>44287</v>
          </cell>
          <cell r="V473">
            <v>44316</v>
          </cell>
          <cell r="W473">
            <v>2190961</v>
          </cell>
          <cell r="X473">
            <v>44317</v>
          </cell>
          <cell r="Y473">
            <v>44347</v>
          </cell>
          <cell r="Z473">
            <v>2190961</v>
          </cell>
          <cell r="AA473">
            <v>44348</v>
          </cell>
          <cell r="AB473">
            <v>44377</v>
          </cell>
          <cell r="AC473">
            <v>292128</v>
          </cell>
          <cell r="AD473">
            <v>44378</v>
          </cell>
          <cell r="AE473">
            <v>44381</v>
          </cell>
          <cell r="AF473">
            <v>1898833</v>
          </cell>
          <cell r="AG473">
            <v>44382</v>
          </cell>
          <cell r="AH473">
            <v>44408</v>
          </cell>
          <cell r="AI473">
            <v>2190961</v>
          </cell>
          <cell r="AJ473">
            <v>44409</v>
          </cell>
          <cell r="AK473">
            <v>44439</v>
          </cell>
          <cell r="AL473">
            <v>1387609</v>
          </cell>
          <cell r="AM473">
            <v>44440</v>
          </cell>
          <cell r="AN473">
            <v>44458</v>
          </cell>
          <cell r="AO473">
            <v>0</v>
          </cell>
          <cell r="AP473">
            <v>0</v>
          </cell>
          <cell r="AQ473">
            <v>0</v>
          </cell>
          <cell r="AR473">
            <v>0</v>
          </cell>
          <cell r="AS473">
            <v>0</v>
          </cell>
          <cell r="AT473">
            <v>0</v>
          </cell>
          <cell r="AU473">
            <v>0</v>
          </cell>
          <cell r="AV473">
            <v>0</v>
          </cell>
          <cell r="AW473" t="str">
            <v xml:space="preserve">División de Servicios Administrativos </v>
          </cell>
          <cell r="AX473" t="str">
            <v>VÍCTOR EFREN ORTÍZ ORTÍZ</v>
          </cell>
          <cell r="AY473" t="str">
            <v>Jefe de Oficina</v>
          </cell>
          <cell r="AZ473">
            <v>134</v>
          </cell>
          <cell r="BA473">
            <v>44228</v>
          </cell>
          <cell r="BB473">
            <v>47799469</v>
          </cell>
          <cell r="BC473">
            <v>445</v>
          </cell>
          <cell r="BD473">
            <v>44228</v>
          </cell>
          <cell r="BE473">
            <v>11246933</v>
          </cell>
          <cell r="BF473" t="str">
            <v xml:space="preserve">NOTIFICADO </v>
          </cell>
          <cell r="BG473">
            <v>44382</v>
          </cell>
          <cell r="BH473">
            <v>44458</v>
          </cell>
          <cell r="BI473" t="str">
            <v>Dos (02) meses y quince (15) días calendario</v>
          </cell>
          <cell r="BJ473">
            <v>5477403</v>
          </cell>
          <cell r="BK473" t="str">
            <v>DE ACUERDO A LA SOLICITUD REALIZADA POR EL SUPERVISOR DEL CONTRATO, SE GENERA LA PRORROGA Y ADICIÓN DEL MISMO; TENIENDO EN CUENTA LAS RAZONES DESCRITAS EN DICHA SOLICITUD.</v>
          </cell>
          <cell r="BL473">
            <v>1044</v>
          </cell>
          <cell r="BM473">
            <v>44379.393530092595</v>
          </cell>
          <cell r="BN473">
            <v>800949374</v>
          </cell>
          <cell r="BO473">
            <v>2897</v>
          </cell>
          <cell r="BP473">
            <v>44379</v>
          </cell>
          <cell r="BQ473">
            <v>5477403</v>
          </cell>
          <cell r="BR473">
            <v>40369933</v>
          </cell>
          <cell r="BS473">
            <v>44228</v>
          </cell>
          <cell r="BT473">
            <v>553</v>
          </cell>
          <cell r="BU473" t="str">
            <v>421</v>
          </cell>
          <cell r="BV473">
            <v>44379</v>
          </cell>
          <cell r="BW473">
            <v>583</v>
          </cell>
          <cell r="BX473" t="str">
            <v>421</v>
          </cell>
          <cell r="BY473">
            <v>0</v>
          </cell>
          <cell r="BZ473">
            <v>0</v>
          </cell>
          <cell r="CA473">
            <v>0</v>
          </cell>
          <cell r="CB473">
            <v>8560</v>
          </cell>
          <cell r="CC473" t="str">
            <v>M5</v>
          </cell>
        </row>
        <row r="474">
          <cell r="B474" t="str">
            <v>12493 DE 2021</v>
          </cell>
          <cell r="C474">
            <v>1006729308</v>
          </cell>
          <cell r="D474" t="str">
            <v>LUDDY ANDREA ZAPATA LADINO</v>
          </cell>
          <cell r="E474" t="str">
            <v>Contrato de Prestación de Servicios Profesionales</v>
          </cell>
          <cell r="F474" t="str">
            <v>EL CONTRATISTA SE COMPROMETE CON LA UNIVERSIDAD DE LOS LLANOS A PRESTAR LOS SERVICIOS COMO PROFESIONAL EN FORMA EFICIENTE Y EFICAZ APOYANDO EL FORTALECIMIENTO DE LOS DIFERENTES PROCESOS EN LA DIVISIÓN FINANCIERA.</v>
          </cell>
          <cell r="G474">
            <v>44228</v>
          </cell>
          <cell r="H474">
            <v>11246933</v>
          </cell>
          <cell r="I474" t="str">
            <v>Cinco (05) meses y cuatro (04) días calendario</v>
          </cell>
          <cell r="J474">
            <v>44228</v>
          </cell>
          <cell r="K474">
            <v>44381</v>
          </cell>
          <cell r="L474" t="str">
            <v>NO APLICA</v>
          </cell>
          <cell r="M474">
            <v>9</v>
          </cell>
          <cell r="N474">
            <v>2190961</v>
          </cell>
          <cell r="O474">
            <v>44228</v>
          </cell>
          <cell r="P474">
            <v>44255</v>
          </cell>
          <cell r="Q474">
            <v>2190961</v>
          </cell>
          <cell r="R474">
            <v>44256</v>
          </cell>
          <cell r="S474">
            <v>44286</v>
          </cell>
          <cell r="T474">
            <v>2190961</v>
          </cell>
          <cell r="U474">
            <v>44287</v>
          </cell>
          <cell r="V474">
            <v>44316</v>
          </cell>
          <cell r="W474">
            <v>2190961</v>
          </cell>
          <cell r="X474">
            <v>44317</v>
          </cell>
          <cell r="Y474">
            <v>44347</v>
          </cell>
          <cell r="Z474">
            <v>2190961</v>
          </cell>
          <cell r="AA474">
            <v>44348</v>
          </cell>
          <cell r="AB474">
            <v>44377</v>
          </cell>
          <cell r="AC474">
            <v>292128</v>
          </cell>
          <cell r="AD474">
            <v>44378</v>
          </cell>
          <cell r="AE474">
            <v>44381</v>
          </cell>
          <cell r="AF474">
            <v>1898833</v>
          </cell>
          <cell r="AG474">
            <v>44382</v>
          </cell>
          <cell r="AH474">
            <v>44408</v>
          </cell>
          <cell r="AI474">
            <v>2190961</v>
          </cell>
          <cell r="AJ474">
            <v>44409</v>
          </cell>
          <cell r="AK474">
            <v>44439</v>
          </cell>
          <cell r="AL474">
            <v>1387609</v>
          </cell>
          <cell r="AM474">
            <v>44440</v>
          </cell>
          <cell r="AN474">
            <v>44458</v>
          </cell>
          <cell r="AO474">
            <v>0</v>
          </cell>
          <cell r="AP474">
            <v>0</v>
          </cell>
          <cell r="AQ474">
            <v>0</v>
          </cell>
          <cell r="AR474">
            <v>0</v>
          </cell>
          <cell r="AS474">
            <v>0</v>
          </cell>
          <cell r="AT474">
            <v>0</v>
          </cell>
          <cell r="AU474">
            <v>0</v>
          </cell>
          <cell r="AV474">
            <v>0</v>
          </cell>
          <cell r="AW474" t="str">
            <v>División Financiera</v>
          </cell>
          <cell r="AX474" t="str">
            <v>NANCY VELÁSQUEZ CÉSPEDES</v>
          </cell>
          <cell r="AY474" t="str">
            <v>Director Financiero</v>
          </cell>
          <cell r="AZ474">
            <v>134</v>
          </cell>
          <cell r="BA474">
            <v>44228</v>
          </cell>
          <cell r="BB474">
            <v>47799469</v>
          </cell>
          <cell r="BC474">
            <v>446</v>
          </cell>
          <cell r="BD474">
            <v>44228</v>
          </cell>
          <cell r="BE474">
            <v>11246933</v>
          </cell>
          <cell r="BF474" t="str">
            <v xml:space="preserve">NOTIFICADO </v>
          </cell>
          <cell r="BG474">
            <v>44382</v>
          </cell>
          <cell r="BH474">
            <v>44458</v>
          </cell>
          <cell r="BI474" t="str">
            <v>Dos (02) meses y quince (15) días calendario</v>
          </cell>
          <cell r="BJ474">
            <v>5477403</v>
          </cell>
          <cell r="BK474" t="str">
            <v>DE ACUERDO A LA SOLICITUD REALIZADA POR EL SUPERVISOR DEL CONTRATO, SE GENERA LA PRORROGA Y ADICIÓN DEL MISMO; TENIENDO EN CUENTA LAS RAZONES DESCRITAS EN DICHA SOLICITUD.</v>
          </cell>
          <cell r="BL474">
            <v>1044</v>
          </cell>
          <cell r="BM474">
            <v>44379.393530092595</v>
          </cell>
          <cell r="BN474">
            <v>800949374</v>
          </cell>
          <cell r="BO474">
            <v>2914</v>
          </cell>
          <cell r="BP474">
            <v>44379</v>
          </cell>
          <cell r="BQ474">
            <v>5477403</v>
          </cell>
          <cell r="BR474">
            <v>1006729308</v>
          </cell>
          <cell r="BS474">
            <v>44228</v>
          </cell>
          <cell r="BT474">
            <v>553</v>
          </cell>
          <cell r="BU474" t="str">
            <v>412</v>
          </cell>
          <cell r="BV474">
            <v>44379</v>
          </cell>
          <cell r="BW474">
            <v>583</v>
          </cell>
          <cell r="BX474" t="str">
            <v>412</v>
          </cell>
          <cell r="BY474">
            <v>0</v>
          </cell>
          <cell r="BZ474">
            <v>0</v>
          </cell>
          <cell r="CA474">
            <v>0</v>
          </cell>
          <cell r="CB474">
            <v>8299</v>
          </cell>
          <cell r="CC474" t="str">
            <v>M6</v>
          </cell>
        </row>
        <row r="475">
          <cell r="B475" t="str">
            <v>12494 DE 2021</v>
          </cell>
          <cell r="C475">
            <v>1121873459</v>
          </cell>
          <cell r="D475" t="str">
            <v>YEIMY TATIANA GUEVARA ROJAS</v>
          </cell>
          <cell r="E475" t="str">
            <v>Contrato de Prestación de Servicios Profesionales</v>
          </cell>
          <cell r="F475" t="str">
            <v>EL CONTRATISTA SE COMPROMETE CON LA UNIVERSIDAD DE LOS LLANOS A PRESTAR LOS SERVICIOS COMO PROFESIONAL EN FORMA EFICIENTE Y EFICAZ APOYANDO EL FORTALECIMIENTO DE LOS DIFERENTES PROCESOS CONTRACTUALES Y JURÍDICOS EN LA VICERRECTORÍA DE RECURSOS UNIVERSITARIOS.</v>
          </cell>
          <cell r="G475">
            <v>44228</v>
          </cell>
          <cell r="H475">
            <v>8944043</v>
          </cell>
          <cell r="I475" t="str">
            <v>Cinco (05) meses y cuatro (04) días calendario</v>
          </cell>
          <cell r="J475">
            <v>44228</v>
          </cell>
          <cell r="K475">
            <v>44381</v>
          </cell>
          <cell r="L475" t="str">
            <v>NO APLICA</v>
          </cell>
          <cell r="M475">
            <v>9</v>
          </cell>
          <cell r="N475">
            <v>1742346</v>
          </cell>
          <cell r="O475">
            <v>44228</v>
          </cell>
          <cell r="P475">
            <v>44255</v>
          </cell>
          <cell r="Q475">
            <v>1742346</v>
          </cell>
          <cell r="R475">
            <v>44256</v>
          </cell>
          <cell r="S475">
            <v>44286</v>
          </cell>
          <cell r="T475">
            <v>1742346</v>
          </cell>
          <cell r="U475">
            <v>44287</v>
          </cell>
          <cell r="V475">
            <v>44316</v>
          </cell>
          <cell r="W475">
            <v>1742346</v>
          </cell>
          <cell r="X475">
            <v>44317</v>
          </cell>
          <cell r="Y475">
            <v>44347</v>
          </cell>
          <cell r="Z475">
            <v>1742346</v>
          </cell>
          <cell r="AA475">
            <v>44348</v>
          </cell>
          <cell r="AB475">
            <v>44377</v>
          </cell>
          <cell r="AC475">
            <v>232313</v>
          </cell>
          <cell r="AD475">
            <v>44378</v>
          </cell>
          <cell r="AE475">
            <v>44381</v>
          </cell>
          <cell r="AF475">
            <v>1510033</v>
          </cell>
          <cell r="AG475">
            <v>44382</v>
          </cell>
          <cell r="AH475">
            <v>44408</v>
          </cell>
          <cell r="AI475">
            <v>1742346</v>
          </cell>
          <cell r="AJ475">
            <v>44409</v>
          </cell>
          <cell r="AK475">
            <v>44439</v>
          </cell>
          <cell r="AL475">
            <v>1103486</v>
          </cell>
          <cell r="AM475">
            <v>44440</v>
          </cell>
          <cell r="AN475">
            <v>44458</v>
          </cell>
          <cell r="AO475">
            <v>0</v>
          </cell>
          <cell r="AP475">
            <v>0</v>
          </cell>
          <cell r="AQ475">
            <v>0</v>
          </cell>
          <cell r="AR475">
            <v>0</v>
          </cell>
          <cell r="AS475">
            <v>0</v>
          </cell>
          <cell r="AT475">
            <v>0</v>
          </cell>
          <cell r="AU475">
            <v>0</v>
          </cell>
          <cell r="AV475">
            <v>0</v>
          </cell>
          <cell r="AW475" t="str">
            <v>Vicerrectoría de Recursos Universitarios</v>
          </cell>
          <cell r="AX475" t="str">
            <v>JHOAN ALEXANDER NOVOA MOSQUERA</v>
          </cell>
          <cell r="AY475" t="str">
            <v>Vicerrector Universitario</v>
          </cell>
          <cell r="AZ475">
            <v>134</v>
          </cell>
          <cell r="BA475">
            <v>44228</v>
          </cell>
          <cell r="BB475">
            <v>47799469</v>
          </cell>
          <cell r="BC475">
            <v>447</v>
          </cell>
          <cell r="BD475">
            <v>44228</v>
          </cell>
          <cell r="BE475">
            <v>15745709</v>
          </cell>
          <cell r="BF475" t="str">
            <v xml:space="preserve">NOTIFICADO </v>
          </cell>
          <cell r="BG475">
            <v>44382</v>
          </cell>
          <cell r="BH475">
            <v>44458</v>
          </cell>
          <cell r="BI475" t="str">
            <v>Dos (02) meses y quince (15) días calendario</v>
          </cell>
          <cell r="BJ475">
            <v>4355865</v>
          </cell>
          <cell r="BK475" t="str">
            <v>DE ACUERDO A LA SOLICITUD REALIZADA POR EL SUPERVISOR DEL CONTRATO, SE GENERA LA PRORROGA Y ADICIÓN DEL MISMO; TENIENDO EN CUENTA LAS RAZONES DESCRITAS EN DICHA SOLICITUD.</v>
          </cell>
          <cell r="BL475">
            <v>1044</v>
          </cell>
          <cell r="BM475">
            <v>44379.393530092595</v>
          </cell>
          <cell r="BN475">
            <v>800949374</v>
          </cell>
          <cell r="BO475">
            <v>2943</v>
          </cell>
          <cell r="BP475">
            <v>44379</v>
          </cell>
          <cell r="BQ475">
            <v>4355865</v>
          </cell>
          <cell r="BR475">
            <v>1121873459</v>
          </cell>
          <cell r="BS475">
            <v>44228</v>
          </cell>
          <cell r="BT475">
            <v>553</v>
          </cell>
          <cell r="BU475" t="str">
            <v>400</v>
          </cell>
          <cell r="BV475">
            <v>44379</v>
          </cell>
          <cell r="BW475">
            <v>583</v>
          </cell>
          <cell r="BX475" t="str">
            <v>400</v>
          </cell>
          <cell r="BY475">
            <v>0</v>
          </cell>
          <cell r="BZ475">
            <v>0</v>
          </cell>
          <cell r="CA475">
            <v>0</v>
          </cell>
          <cell r="CB475">
            <v>6910</v>
          </cell>
          <cell r="CC475" t="str">
            <v>M5</v>
          </cell>
        </row>
        <row r="476">
          <cell r="B476" t="str">
            <v>12497 DE 2021</v>
          </cell>
          <cell r="C476">
            <v>1121890351</v>
          </cell>
          <cell r="D476" t="str">
            <v xml:space="preserve">JESSICA ALEJANDRA VELASQUEZ CARRILLO </v>
          </cell>
          <cell r="E476" t="str">
            <v>Contrato de Prestación de Servicios Profesionales</v>
          </cell>
          <cell r="F476" t="str">
            <v>EL CONTRATISTA SE COMPROMETE CON LA UNIVERSIDAD DE LOS LLANOS A PRESTAR LOS SERVICIOS COMO PROFESIONAL EN FORMA EFICIENTE Y EFICAZ APOYANDO EL FORTALECIMIENTO DEL PROCESO DE COMUNICACIÓN INSTITUCIONAL EN LA SECRETARÍA GENERAL.</v>
          </cell>
          <cell r="G476">
            <v>44228</v>
          </cell>
          <cell r="H476">
            <v>13496319</v>
          </cell>
          <cell r="I476" t="str">
            <v>Cinco (05) meses y cuatro (04) días calendario</v>
          </cell>
          <cell r="J476">
            <v>44228</v>
          </cell>
          <cell r="K476">
            <v>44381</v>
          </cell>
          <cell r="L476" t="str">
            <v>NO APLICA</v>
          </cell>
          <cell r="M476">
            <v>9</v>
          </cell>
          <cell r="N476">
            <v>2629153</v>
          </cell>
          <cell r="O476">
            <v>44228</v>
          </cell>
          <cell r="P476">
            <v>44255</v>
          </cell>
          <cell r="Q476">
            <v>2629153</v>
          </cell>
          <cell r="R476">
            <v>44256</v>
          </cell>
          <cell r="S476">
            <v>44286</v>
          </cell>
          <cell r="T476">
            <v>2629153</v>
          </cell>
          <cell r="U476">
            <v>44287</v>
          </cell>
          <cell r="V476">
            <v>44316</v>
          </cell>
          <cell r="W476">
            <v>2629153</v>
          </cell>
          <cell r="X476">
            <v>44317</v>
          </cell>
          <cell r="Y476">
            <v>44347</v>
          </cell>
          <cell r="Z476">
            <v>2629153</v>
          </cell>
          <cell r="AA476">
            <v>44348</v>
          </cell>
          <cell r="AB476">
            <v>44377</v>
          </cell>
          <cell r="AC476">
            <v>350554</v>
          </cell>
          <cell r="AD476">
            <v>44378</v>
          </cell>
          <cell r="AE476">
            <v>44381</v>
          </cell>
          <cell r="AF476">
            <v>2278599</v>
          </cell>
          <cell r="AG476">
            <v>44382</v>
          </cell>
          <cell r="AH476">
            <v>44408</v>
          </cell>
          <cell r="AI476">
            <v>2629153</v>
          </cell>
          <cell r="AJ476">
            <v>44409</v>
          </cell>
          <cell r="AK476">
            <v>44439</v>
          </cell>
          <cell r="AL476">
            <v>1665131</v>
          </cell>
          <cell r="AM476">
            <v>44440</v>
          </cell>
          <cell r="AN476">
            <v>44458</v>
          </cell>
          <cell r="AO476">
            <v>0</v>
          </cell>
          <cell r="AP476">
            <v>0</v>
          </cell>
          <cell r="AQ476">
            <v>0</v>
          </cell>
          <cell r="AR476">
            <v>0</v>
          </cell>
          <cell r="AS476">
            <v>0</v>
          </cell>
          <cell r="AT476">
            <v>0</v>
          </cell>
          <cell r="AU476">
            <v>0</v>
          </cell>
          <cell r="AV476">
            <v>0</v>
          </cell>
          <cell r="AW476" t="str">
            <v>Secretaria General</v>
          </cell>
          <cell r="AX476" t="str">
            <v>DEIVER GIOVANNY QUINTERO REYES</v>
          </cell>
          <cell r="AY476" t="str">
            <v>Secretario General</v>
          </cell>
          <cell r="AZ476">
            <v>132</v>
          </cell>
          <cell r="BA476">
            <v>44228</v>
          </cell>
          <cell r="BB476">
            <v>13496319</v>
          </cell>
          <cell r="BC476">
            <v>450</v>
          </cell>
          <cell r="BD476">
            <v>44228</v>
          </cell>
          <cell r="BE476">
            <v>13496319</v>
          </cell>
          <cell r="BF476" t="str">
            <v xml:space="preserve">NOTIFICADO </v>
          </cell>
          <cell r="BG476">
            <v>44382</v>
          </cell>
          <cell r="BH476">
            <v>44458</v>
          </cell>
          <cell r="BI476" t="str">
            <v>Dos (02) meses y quince (15) días calendario</v>
          </cell>
          <cell r="BJ476">
            <v>6572883</v>
          </cell>
          <cell r="BK476" t="str">
            <v>DE ACUERDO A LA SOLICITUD REALIZADA POR EL SUPERVISOR DEL CONTRATO, SE GENERA LA PRORROGA Y ADICIÓN DEL MISMO; TENIENDO EN CUENTA LAS RAZONES DESCRITAS EN DICHA SOLICITUD.</v>
          </cell>
          <cell r="BL476">
            <v>1044</v>
          </cell>
          <cell r="BM476">
            <v>44379.393530092595</v>
          </cell>
          <cell r="BN476">
            <v>800949374</v>
          </cell>
          <cell r="BO476">
            <v>2938</v>
          </cell>
          <cell r="BP476">
            <v>44379</v>
          </cell>
          <cell r="BQ476">
            <v>6572883</v>
          </cell>
          <cell r="BR476">
            <v>1121890351.8</v>
          </cell>
          <cell r="BS476">
            <v>44228</v>
          </cell>
          <cell r="BT476">
            <v>584</v>
          </cell>
          <cell r="BU476" t="str">
            <v>441</v>
          </cell>
          <cell r="BV476">
            <v>44379</v>
          </cell>
          <cell r="BW476">
            <v>584</v>
          </cell>
          <cell r="BX476" t="str">
            <v>441</v>
          </cell>
          <cell r="BY476">
            <v>0</v>
          </cell>
          <cell r="BZ476">
            <v>0</v>
          </cell>
          <cell r="CA476">
            <v>0</v>
          </cell>
          <cell r="CB476">
            <v>8299</v>
          </cell>
          <cell r="CC476" t="str">
            <v>M6</v>
          </cell>
        </row>
        <row r="477">
          <cell r="B477" t="str">
            <v>12560 DE 2021</v>
          </cell>
          <cell r="C477">
            <v>1121847089</v>
          </cell>
          <cell r="D477" t="str">
            <v>JEISSON FABIAN HERNANDEZ CARRILLO</v>
          </cell>
          <cell r="E477" t="str">
            <v>Contrato de Prestación de Servicios Profesionales</v>
          </cell>
          <cell r="F477" t="str">
            <v>EL CONTRATISTA SE COMPROMETE CON LA UNIVERSIDAD DE LOS LLANOS A PRESTAR LOS SERVICIOS PROFESIONALES EN FORMA EFICIENTE Y EFICAZ APOYANDO EL FORTALECIMIENTO DE LOS DIFERENTES PROCESOS EN LA OFICINA ASESORA DE PLANEACIÓN.</v>
          </cell>
          <cell r="G477">
            <v>44235</v>
          </cell>
          <cell r="H477">
            <v>12795211</v>
          </cell>
          <cell r="I477" t="str">
            <v>Cuatro (04) meses y veintiséis (26) días calendario</v>
          </cell>
          <cell r="J477">
            <v>44235</v>
          </cell>
          <cell r="K477">
            <v>44380</v>
          </cell>
          <cell r="L477" t="str">
            <v>NO APLICA</v>
          </cell>
          <cell r="M477">
            <v>9</v>
          </cell>
          <cell r="N477">
            <v>2015684</v>
          </cell>
          <cell r="O477">
            <v>44235</v>
          </cell>
          <cell r="P477">
            <v>44255</v>
          </cell>
          <cell r="Q477">
            <v>2629153</v>
          </cell>
          <cell r="R477">
            <v>44256</v>
          </cell>
          <cell r="S477">
            <v>44286</v>
          </cell>
          <cell r="T477">
            <v>2629153</v>
          </cell>
          <cell r="U477">
            <v>44287</v>
          </cell>
          <cell r="V477">
            <v>44316</v>
          </cell>
          <cell r="W477">
            <v>2629153</v>
          </cell>
          <cell r="X477">
            <v>44317</v>
          </cell>
          <cell r="Y477">
            <v>44347</v>
          </cell>
          <cell r="Z477">
            <v>2629153</v>
          </cell>
          <cell r="AA477">
            <v>44348</v>
          </cell>
          <cell r="AB477">
            <v>44377</v>
          </cell>
          <cell r="AC477">
            <v>262915</v>
          </cell>
          <cell r="AD477">
            <v>44378</v>
          </cell>
          <cell r="AE477">
            <v>44380</v>
          </cell>
          <cell r="AF477">
            <v>2366238</v>
          </cell>
          <cell r="AG477">
            <v>44381</v>
          </cell>
          <cell r="AH477">
            <v>44408</v>
          </cell>
          <cell r="AI477">
            <v>2629153</v>
          </cell>
          <cell r="AJ477">
            <v>44409</v>
          </cell>
          <cell r="AK477">
            <v>44439</v>
          </cell>
          <cell r="AL477">
            <v>1402215</v>
          </cell>
          <cell r="AM477">
            <v>44440</v>
          </cell>
          <cell r="AN477">
            <v>44455</v>
          </cell>
          <cell r="AO477">
            <v>0</v>
          </cell>
          <cell r="AP477">
            <v>0</v>
          </cell>
          <cell r="AQ477">
            <v>0</v>
          </cell>
          <cell r="AR477">
            <v>0</v>
          </cell>
          <cell r="AS477">
            <v>0</v>
          </cell>
          <cell r="AT477">
            <v>0</v>
          </cell>
          <cell r="AU477">
            <v>0</v>
          </cell>
          <cell r="AV477">
            <v>0</v>
          </cell>
          <cell r="AW477" t="str">
            <v>Oficina Asesora de Planeación</v>
          </cell>
          <cell r="AX477" t="str">
            <v>SAMUEL ELÍAS BETANCUR GARZÓN</v>
          </cell>
          <cell r="AY477" t="str">
            <v>Asesor de Planeación</v>
          </cell>
          <cell r="AZ477" t="str">
            <v>173. 174</v>
          </cell>
          <cell r="BA477">
            <v>44235</v>
          </cell>
          <cell r="BB477">
            <v>24118987</v>
          </cell>
          <cell r="BC477" t="str">
            <v>719. 720</v>
          </cell>
          <cell r="BD477">
            <v>44235</v>
          </cell>
          <cell r="BE477">
            <v>12868147</v>
          </cell>
          <cell r="BF477" t="str">
            <v xml:space="preserve">NOTIFICADO </v>
          </cell>
          <cell r="BG477">
            <v>44381</v>
          </cell>
          <cell r="BH477">
            <v>44455</v>
          </cell>
          <cell r="BI477" t="str">
            <v>Dos (02) meses y trece (13) días calendario</v>
          </cell>
          <cell r="BJ477">
            <v>6397606</v>
          </cell>
          <cell r="BK477" t="str">
            <v>DE ACUERDO A LA SOLICITUD REALIZADA POR EL SUPERVISOR DEL CONTRATO, SE GENERA LA PRORROGA Y ADICIÓN DEL MISMO; TENIENDO EN CUENTA LAS RAZONES DESCRITAS EN DICHA SOLICITUD.</v>
          </cell>
          <cell r="BL477">
            <v>1044</v>
          </cell>
          <cell r="BM477">
            <v>44379.393530092595</v>
          </cell>
          <cell r="BN477">
            <v>800949374</v>
          </cell>
          <cell r="BO477">
            <v>2908</v>
          </cell>
          <cell r="BP477">
            <v>44379</v>
          </cell>
          <cell r="BQ477">
            <v>6397606</v>
          </cell>
          <cell r="BR477">
            <v>1121847089</v>
          </cell>
          <cell r="BS477">
            <v>44235</v>
          </cell>
          <cell r="BT477" t="str">
            <v>553. 583</v>
          </cell>
          <cell r="BU477" t="str">
            <v>240</v>
          </cell>
          <cell r="BV477">
            <v>44379</v>
          </cell>
          <cell r="BW477">
            <v>583</v>
          </cell>
          <cell r="BX477" t="str">
            <v>240</v>
          </cell>
          <cell r="BY477">
            <v>0</v>
          </cell>
          <cell r="BZ477">
            <v>0</v>
          </cell>
          <cell r="CA477">
            <v>0</v>
          </cell>
          <cell r="CB477">
            <v>7020</v>
          </cell>
          <cell r="CC477" t="str">
            <v>M5</v>
          </cell>
        </row>
        <row r="478">
          <cell r="B478" t="str">
            <v>12647 DE 2021</v>
          </cell>
          <cell r="C478">
            <v>1121930623</v>
          </cell>
          <cell r="D478" t="str">
            <v>ANGIE DANIELA ALVAREZ ORTIZ</v>
          </cell>
          <cell r="E478" t="str">
            <v>Contrato de Prestación de Servicios</v>
          </cell>
          <cell r="F478" t="str">
            <v>EL CONTRATISTA SE COMPROMETE CON LA UNIVERSIDAD DE LOS LLANOS A PRESTAR LOS SERVICIOS COMO TÉCNICO EN FORMA EFICIENTE Y EFICAZ  EN LA GESTIÓN DE LAS ACTIVIDADES DE POSGRADOS DE LA ESPECIALIZACIÓN EN GESTIÓN DE PROYECTOS EN EL MUNICIPIO DE VILLANUEVA Y MUNICIPIOS CERCANOS.</v>
          </cell>
          <cell r="G478">
            <v>44245</v>
          </cell>
          <cell r="H478">
            <v>8504581</v>
          </cell>
          <cell r="I478" t="str">
            <v>Cuatro (04) meses y diecisiete (17) días calendario</v>
          </cell>
          <cell r="J478">
            <v>44245</v>
          </cell>
          <cell r="K478">
            <v>44381</v>
          </cell>
          <cell r="L478" t="str">
            <v>NO APLICA</v>
          </cell>
          <cell r="M478">
            <v>9</v>
          </cell>
          <cell r="N478">
            <v>807004</v>
          </cell>
          <cell r="O478">
            <v>44245</v>
          </cell>
          <cell r="P478">
            <v>44255</v>
          </cell>
          <cell r="Q478">
            <v>1862317</v>
          </cell>
          <cell r="R478">
            <v>44256</v>
          </cell>
          <cell r="S478">
            <v>44286</v>
          </cell>
          <cell r="T478">
            <v>1862317</v>
          </cell>
          <cell r="U478">
            <v>44287</v>
          </cell>
          <cell r="V478">
            <v>44316</v>
          </cell>
          <cell r="W478">
            <v>1862317</v>
          </cell>
          <cell r="X478">
            <v>44317</v>
          </cell>
          <cell r="Y478">
            <v>44347</v>
          </cell>
          <cell r="Z478">
            <v>1862317</v>
          </cell>
          <cell r="AA478">
            <v>44348</v>
          </cell>
          <cell r="AB478">
            <v>44377</v>
          </cell>
          <cell r="AC478">
            <v>248309</v>
          </cell>
          <cell r="AD478">
            <v>44378</v>
          </cell>
          <cell r="AE478">
            <v>44381</v>
          </cell>
          <cell r="AF478">
            <v>1614008</v>
          </cell>
          <cell r="AG478">
            <v>44382</v>
          </cell>
          <cell r="AH478">
            <v>44408</v>
          </cell>
          <cell r="AI478">
            <v>1862317</v>
          </cell>
          <cell r="AJ478">
            <v>44409</v>
          </cell>
          <cell r="AK478">
            <v>44439</v>
          </cell>
          <cell r="AL478">
            <v>744926</v>
          </cell>
          <cell r="AM478">
            <v>44440</v>
          </cell>
          <cell r="AN478">
            <v>44451</v>
          </cell>
          <cell r="AO478">
            <v>0</v>
          </cell>
          <cell r="AP478">
            <v>0</v>
          </cell>
          <cell r="AQ478">
            <v>0</v>
          </cell>
          <cell r="AR478">
            <v>0</v>
          </cell>
          <cell r="AS478">
            <v>0</v>
          </cell>
          <cell r="AT478">
            <v>0</v>
          </cell>
          <cell r="AU478">
            <v>0</v>
          </cell>
          <cell r="AV478">
            <v>0</v>
          </cell>
          <cell r="AW478" t="str">
            <v>Vicerrectoría Académica</v>
          </cell>
          <cell r="AX478" t="str">
            <v>WILMAR LEONARDO CRUZ ROMERO</v>
          </cell>
          <cell r="AY478" t="str">
            <v>Profesional Especializado</v>
          </cell>
          <cell r="AZ478">
            <v>254</v>
          </cell>
          <cell r="BA478">
            <v>44245.889398148145</v>
          </cell>
          <cell r="BB478">
            <v>8504581</v>
          </cell>
          <cell r="BC478">
            <v>990</v>
          </cell>
          <cell r="BD478">
            <v>44245</v>
          </cell>
          <cell r="BE478">
            <v>8504581</v>
          </cell>
          <cell r="BF478" t="str">
            <v xml:space="preserve">NOTIFICADO </v>
          </cell>
          <cell r="BG478">
            <v>44382</v>
          </cell>
          <cell r="BH478">
            <v>44451</v>
          </cell>
          <cell r="BI478" t="str">
            <v>Dos (02) meses y ocho (08) días calendario</v>
          </cell>
          <cell r="BJ478">
            <v>4221251</v>
          </cell>
          <cell r="BK478" t="str">
            <v>DE ACUERDO A LA SOLICITUD REALIZADA POR EL SUPERVISOR DEL CONTRATO, SE GENERA LA PRORROGA Y ADICIÓN DEL MISMO; TENIENDO EN CUENTA LAS RAZONES DESCRITAS EN DICHA SOLICITUD.</v>
          </cell>
          <cell r="BL478">
            <v>1039</v>
          </cell>
          <cell r="BM478">
            <v>44379.390752314815</v>
          </cell>
          <cell r="BN478">
            <v>14080576</v>
          </cell>
          <cell r="BO478">
            <v>2959</v>
          </cell>
          <cell r="BP478">
            <v>44379</v>
          </cell>
          <cell r="BQ478">
            <v>4221251</v>
          </cell>
          <cell r="BR478">
            <v>1121930623</v>
          </cell>
          <cell r="BS478">
            <v>44245</v>
          </cell>
          <cell r="BT478">
            <v>490</v>
          </cell>
          <cell r="BU478" t="str">
            <v>58404</v>
          </cell>
          <cell r="BV478">
            <v>44379</v>
          </cell>
          <cell r="BW478">
            <v>490</v>
          </cell>
          <cell r="BX478" t="str">
            <v>58404</v>
          </cell>
          <cell r="BY478">
            <v>0</v>
          </cell>
          <cell r="BZ478">
            <v>0</v>
          </cell>
          <cell r="CA478">
            <v>0</v>
          </cell>
          <cell r="CB478">
            <v>7490</v>
          </cell>
          <cell r="CC478" t="str">
            <v>M6</v>
          </cell>
        </row>
        <row r="479">
          <cell r="B479" t="str">
            <v>12772 DE 2021</v>
          </cell>
          <cell r="C479">
            <v>0</v>
          </cell>
          <cell r="D479" t="str">
            <v>ECOPETROL</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t="str">
            <v xml:space="preserve">NOTIFICADO </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row>
        <row r="480">
          <cell r="B480" t="str">
            <v>12773 DE 2021</v>
          </cell>
          <cell r="C480">
            <v>0</v>
          </cell>
          <cell r="D480" t="str">
            <v>ECOPETROL</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t="str">
            <v xml:space="preserve">NOTIFICADO </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row>
        <row r="481">
          <cell r="B481" t="str">
            <v>12774 DE 2021</v>
          </cell>
          <cell r="C481">
            <v>0</v>
          </cell>
          <cell r="D481" t="str">
            <v>ECOPETROL</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t="str">
            <v xml:space="preserve">NOTIFICADO </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row>
        <row r="482">
          <cell r="B482" t="str">
            <v>12775 DE 2021</v>
          </cell>
          <cell r="C482">
            <v>0</v>
          </cell>
          <cell r="D482" t="str">
            <v>ECOPETROL</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t="str">
            <v xml:space="preserve">NOTIFICADO </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row>
        <row r="483">
          <cell r="B483" t="str">
            <v>12776 DE 2021</v>
          </cell>
          <cell r="C483">
            <v>0</v>
          </cell>
          <cell r="D483" t="str">
            <v>ECOPETROL</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t="str">
            <v xml:space="preserve">NOTIFICADO </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row>
        <row r="484">
          <cell r="B484" t="str">
            <v>12777 DE 2021</v>
          </cell>
          <cell r="C484">
            <v>0</v>
          </cell>
          <cell r="D484" t="str">
            <v>ECOPETROL</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t="str">
            <v xml:space="preserve">NOTIFICADO </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row>
        <row r="485">
          <cell r="B485" t="str">
            <v>12780 DE 2021</v>
          </cell>
          <cell r="C485">
            <v>1121396498</v>
          </cell>
          <cell r="D485" t="str">
            <v>DEIVER ALEXIS GARCIA BRAVO</v>
          </cell>
          <cell r="E485" t="str">
            <v xml:space="preserve">Contrato de Prestación de Servicios </v>
          </cell>
          <cell r="F485" t="str">
            <v>EL CONTRATISTA SE COMPROMETE CON LA UNIVERSIDAD DE LOS LLANOS A PRESTAR LOS SERVICIOS COMO AUXILIAR EN FORMA EFICIENTE Y EFICAZ APOYANDO EL FORTALECIMIENTO DEL CONTRATO INTERADMINISTRATIVO N° 102340 CELEBRADO ENTRE LA UNIVERSIDAD DE LOS LLANOS Y GRUPO DE ENERGÍA DE BOGOTÁ.</v>
          </cell>
          <cell r="G485">
            <v>44378</v>
          </cell>
          <cell r="H485">
            <v>4436697</v>
          </cell>
          <cell r="I485" t="str">
            <v>Tres (03) meses</v>
          </cell>
          <cell r="J485">
            <v>44378</v>
          </cell>
          <cell r="K485">
            <v>44469</v>
          </cell>
          <cell r="L485" t="str">
            <v>NO APLICA</v>
          </cell>
          <cell r="M485">
            <v>3</v>
          </cell>
          <cell r="N485">
            <v>1478899</v>
          </cell>
          <cell r="O485">
            <v>44378</v>
          </cell>
          <cell r="P485">
            <v>44408</v>
          </cell>
          <cell r="Q485">
            <v>0</v>
          </cell>
          <cell r="R485">
            <v>44409</v>
          </cell>
          <cell r="S485">
            <v>44439</v>
          </cell>
          <cell r="T485">
            <v>0</v>
          </cell>
          <cell r="U485">
            <v>44440</v>
          </cell>
          <cell r="V485">
            <v>44469</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t="str">
            <v>Instituto de Ciencias Ambientales de la Orinoquia Colombiana</v>
          </cell>
          <cell r="AX485" t="str">
            <v>MARCO AURELIO TORRES MORA</v>
          </cell>
          <cell r="AY485" t="str">
            <v>Director del Instituto de Ciencias Ambientales de la Orinoquia Colombiana</v>
          </cell>
          <cell r="AZ485">
            <v>1031</v>
          </cell>
          <cell r="BA485">
            <v>44378.655428240738</v>
          </cell>
          <cell r="BB485">
            <v>12159835</v>
          </cell>
          <cell r="BC485">
            <v>2815</v>
          </cell>
          <cell r="BD485">
            <v>44378</v>
          </cell>
          <cell r="BE485">
            <v>4436697</v>
          </cell>
          <cell r="BF485" t="str">
            <v xml:space="preserve">NOTIFICADO </v>
          </cell>
          <cell r="BG485">
            <v>0</v>
          </cell>
          <cell r="BH485">
            <v>0</v>
          </cell>
          <cell r="BI485">
            <v>0</v>
          </cell>
          <cell r="BJ485">
            <v>0</v>
          </cell>
          <cell r="BK485">
            <v>0</v>
          </cell>
          <cell r="BL485">
            <v>0</v>
          </cell>
          <cell r="BM485">
            <v>0</v>
          </cell>
          <cell r="BN485">
            <v>0</v>
          </cell>
          <cell r="BO485">
            <v>0</v>
          </cell>
          <cell r="BP485">
            <v>0</v>
          </cell>
          <cell r="BQ485">
            <v>0</v>
          </cell>
          <cell r="BR485">
            <v>1121396498</v>
          </cell>
          <cell r="BS485">
            <v>44378</v>
          </cell>
          <cell r="BT485">
            <v>645</v>
          </cell>
          <cell r="BU485" t="str">
            <v>57706</v>
          </cell>
          <cell r="BV485">
            <v>0</v>
          </cell>
          <cell r="BW485">
            <v>0</v>
          </cell>
          <cell r="BX485">
            <v>0</v>
          </cell>
          <cell r="BY485">
            <v>0</v>
          </cell>
          <cell r="BZ485">
            <v>0</v>
          </cell>
          <cell r="CA485">
            <v>0</v>
          </cell>
          <cell r="CB485">
            <v>8299</v>
          </cell>
          <cell r="CC485" t="str">
            <v>M6</v>
          </cell>
        </row>
        <row r="486">
          <cell r="B486" t="str">
            <v>12781 DE 2021</v>
          </cell>
          <cell r="C486">
            <v>0</v>
          </cell>
          <cell r="D486" t="str">
            <v>ECOPETROL</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t="e">
            <v>#N/A</v>
          </cell>
          <cell r="BA486" t="e">
            <v>#N/A</v>
          </cell>
          <cell r="BB486" t="e">
            <v>#N/A</v>
          </cell>
          <cell r="BC486" t="e">
            <v>#N/A</v>
          </cell>
          <cell r="BD486" t="e">
            <v>#N/A</v>
          </cell>
          <cell r="BE486" t="e">
            <v>#N/A</v>
          </cell>
          <cell r="BF486" t="str">
            <v xml:space="preserve">NOTIFICADO </v>
          </cell>
          <cell r="BG486">
            <v>0</v>
          </cell>
          <cell r="BH486">
            <v>0</v>
          </cell>
          <cell r="BI486">
            <v>0</v>
          </cell>
          <cell r="BJ486">
            <v>0</v>
          </cell>
          <cell r="BK486">
            <v>0</v>
          </cell>
          <cell r="BL486">
            <v>0</v>
          </cell>
          <cell r="BM486">
            <v>0</v>
          </cell>
          <cell r="BN486">
            <v>0</v>
          </cell>
          <cell r="BO486">
            <v>0</v>
          </cell>
          <cell r="BP486">
            <v>0</v>
          </cell>
          <cell r="BQ486">
            <v>0</v>
          </cell>
          <cell r="BR486">
            <v>0</v>
          </cell>
          <cell r="BS486" t="e">
            <v>#N/A</v>
          </cell>
          <cell r="BT486" t="e">
            <v>#N/A</v>
          </cell>
          <cell r="BU486" t="e">
            <v>#N/A</v>
          </cell>
          <cell r="BV486">
            <v>0</v>
          </cell>
          <cell r="BW486">
            <v>0</v>
          </cell>
          <cell r="BX486">
            <v>0</v>
          </cell>
          <cell r="BY486">
            <v>0</v>
          </cell>
          <cell r="BZ486">
            <v>0</v>
          </cell>
          <cell r="CA486">
            <v>0</v>
          </cell>
          <cell r="CB486">
            <v>0</v>
          </cell>
          <cell r="CC486">
            <v>0</v>
          </cell>
        </row>
        <row r="487">
          <cell r="B487" t="str">
            <v>12782 DE 2021</v>
          </cell>
          <cell r="C487">
            <v>0</v>
          </cell>
          <cell r="D487" t="str">
            <v>ECOPETROL</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t="e">
            <v>#N/A</v>
          </cell>
          <cell r="BA487" t="e">
            <v>#N/A</v>
          </cell>
          <cell r="BB487" t="e">
            <v>#N/A</v>
          </cell>
          <cell r="BC487" t="e">
            <v>#N/A</v>
          </cell>
          <cell r="BD487" t="e">
            <v>#N/A</v>
          </cell>
          <cell r="BE487" t="e">
            <v>#N/A</v>
          </cell>
          <cell r="BF487" t="str">
            <v xml:space="preserve">NOTIFICADO </v>
          </cell>
          <cell r="BG487">
            <v>0</v>
          </cell>
          <cell r="BH487">
            <v>0</v>
          </cell>
          <cell r="BI487">
            <v>0</v>
          </cell>
          <cell r="BJ487">
            <v>0</v>
          </cell>
          <cell r="BK487">
            <v>0</v>
          </cell>
          <cell r="BL487">
            <v>0</v>
          </cell>
          <cell r="BM487">
            <v>0</v>
          </cell>
          <cell r="BN487">
            <v>0</v>
          </cell>
          <cell r="BO487">
            <v>0</v>
          </cell>
          <cell r="BP487">
            <v>0</v>
          </cell>
          <cell r="BQ487">
            <v>0</v>
          </cell>
          <cell r="BR487">
            <v>0</v>
          </cell>
          <cell r="BS487" t="e">
            <v>#N/A</v>
          </cell>
          <cell r="BT487" t="e">
            <v>#N/A</v>
          </cell>
          <cell r="BU487" t="e">
            <v>#N/A</v>
          </cell>
          <cell r="BV487">
            <v>0</v>
          </cell>
          <cell r="BW487">
            <v>0</v>
          </cell>
          <cell r="BX487">
            <v>0</v>
          </cell>
          <cell r="BY487">
            <v>0</v>
          </cell>
          <cell r="BZ487">
            <v>0</v>
          </cell>
          <cell r="CA487">
            <v>0</v>
          </cell>
          <cell r="CB487">
            <v>0</v>
          </cell>
          <cell r="CC487">
            <v>0</v>
          </cell>
        </row>
        <row r="488">
          <cell r="B488" t="str">
            <v>12783 DE 2021</v>
          </cell>
          <cell r="C488">
            <v>1121839991</v>
          </cell>
          <cell r="D488" t="str">
            <v>PABLO ALEXANDER MELO SARAY</v>
          </cell>
          <cell r="E488" t="str">
            <v>Contrato de Prestación de Servicios Profesionales</v>
          </cell>
          <cell r="F488"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488">
            <v>44383</v>
          </cell>
          <cell r="H488">
            <v>17155228</v>
          </cell>
          <cell r="I488" t="str">
            <v>Cinco (05) meses y doce (12) días calendario</v>
          </cell>
          <cell r="J488">
            <v>44383</v>
          </cell>
          <cell r="K488">
            <v>44547</v>
          </cell>
          <cell r="L488" t="str">
            <v>NO APLICA</v>
          </cell>
          <cell r="M488">
            <v>6</v>
          </cell>
          <cell r="N488">
            <v>2647412</v>
          </cell>
          <cell r="O488">
            <v>44383</v>
          </cell>
          <cell r="P488">
            <v>44408</v>
          </cell>
          <cell r="Q488">
            <v>3176894</v>
          </cell>
          <cell r="R488">
            <v>44409</v>
          </cell>
          <cell r="S488">
            <v>44439</v>
          </cell>
          <cell r="T488">
            <v>3176894</v>
          </cell>
          <cell r="U488">
            <v>44440</v>
          </cell>
          <cell r="V488">
            <v>44469</v>
          </cell>
          <cell r="W488">
            <v>3176894</v>
          </cell>
          <cell r="X488">
            <v>44470</v>
          </cell>
          <cell r="Y488">
            <v>44500</v>
          </cell>
          <cell r="Z488">
            <v>3176894</v>
          </cell>
          <cell r="AA488">
            <v>44501</v>
          </cell>
          <cell r="AB488">
            <v>44530</v>
          </cell>
          <cell r="AC488">
            <v>1800240</v>
          </cell>
          <cell r="AD488">
            <v>44531</v>
          </cell>
          <cell r="AE488">
            <v>44547</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t="str">
            <v>Vicerrectoría Académica</v>
          </cell>
          <cell r="AX488" t="str">
            <v>VICTOR LIBARDO HURTADO NERY</v>
          </cell>
          <cell r="AY488" t="str">
            <v>Docente de planta de la Universidad de los Llanos</v>
          </cell>
          <cell r="AZ488">
            <v>1067</v>
          </cell>
          <cell r="BA488">
            <v>44383.504930555559</v>
          </cell>
          <cell r="BB488">
            <v>142850679</v>
          </cell>
          <cell r="BC488">
            <v>2972</v>
          </cell>
          <cell r="BD488">
            <v>44383</v>
          </cell>
          <cell r="BE488">
            <v>17155228</v>
          </cell>
          <cell r="BF488" t="str">
            <v xml:space="preserve">NOTIFICADO </v>
          </cell>
          <cell r="BG488">
            <v>0</v>
          </cell>
          <cell r="BH488">
            <v>0</v>
          </cell>
          <cell r="BI488">
            <v>0</v>
          </cell>
          <cell r="BJ488">
            <v>0</v>
          </cell>
          <cell r="BK488">
            <v>0</v>
          </cell>
          <cell r="BL488">
            <v>0</v>
          </cell>
          <cell r="BM488">
            <v>0</v>
          </cell>
          <cell r="BN488">
            <v>0</v>
          </cell>
          <cell r="BO488">
            <v>0</v>
          </cell>
          <cell r="BP488">
            <v>0</v>
          </cell>
          <cell r="BQ488">
            <v>0</v>
          </cell>
          <cell r="BR488">
            <v>1121839991</v>
          </cell>
          <cell r="BS488">
            <v>44383</v>
          </cell>
          <cell r="BT488">
            <v>756</v>
          </cell>
          <cell r="BU488" t="str">
            <v>50038</v>
          </cell>
          <cell r="BV488">
            <v>0</v>
          </cell>
          <cell r="BW488">
            <v>0</v>
          </cell>
          <cell r="BX488">
            <v>0</v>
          </cell>
          <cell r="BY488">
            <v>0</v>
          </cell>
          <cell r="BZ488">
            <v>0</v>
          </cell>
          <cell r="CA488">
            <v>0</v>
          </cell>
          <cell r="CB488">
            <v>7010</v>
          </cell>
          <cell r="CC488" t="str">
            <v>M6</v>
          </cell>
        </row>
        <row r="489">
          <cell r="B489" t="str">
            <v>12784 DE 2021</v>
          </cell>
          <cell r="C489">
            <v>1121875337</v>
          </cell>
          <cell r="D489" t="str">
            <v xml:space="preserve">NATALIA DEL PILAR  LEON ROLDAN </v>
          </cell>
          <cell r="E489" t="str">
            <v>Contrato de Prestación de Servicios Profesionales</v>
          </cell>
          <cell r="F489"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489">
            <v>44383</v>
          </cell>
          <cell r="H489">
            <v>17155228</v>
          </cell>
          <cell r="I489" t="str">
            <v>Cinco (05) meses y doce (12) días calendario</v>
          </cell>
          <cell r="J489">
            <v>44383</v>
          </cell>
          <cell r="K489">
            <v>44547</v>
          </cell>
          <cell r="L489" t="str">
            <v>NO APLICA</v>
          </cell>
          <cell r="M489">
            <v>6</v>
          </cell>
          <cell r="N489">
            <v>2647412</v>
          </cell>
          <cell r="O489">
            <v>44383</v>
          </cell>
          <cell r="P489">
            <v>44408</v>
          </cell>
          <cell r="Q489">
            <v>3176894</v>
          </cell>
          <cell r="R489">
            <v>44409</v>
          </cell>
          <cell r="S489">
            <v>44439</v>
          </cell>
          <cell r="T489">
            <v>3176894</v>
          </cell>
          <cell r="U489">
            <v>44440</v>
          </cell>
          <cell r="V489">
            <v>44469</v>
          </cell>
          <cell r="W489">
            <v>3176894</v>
          </cell>
          <cell r="X489">
            <v>44470</v>
          </cell>
          <cell r="Y489">
            <v>44500</v>
          </cell>
          <cell r="Z489">
            <v>3176894</v>
          </cell>
          <cell r="AA489">
            <v>44501</v>
          </cell>
          <cell r="AB489">
            <v>44530</v>
          </cell>
          <cell r="AC489">
            <v>1800240</v>
          </cell>
          <cell r="AD489">
            <v>44531</v>
          </cell>
          <cell r="AE489">
            <v>44547</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t="str">
            <v>Vicerrectoría Académica</v>
          </cell>
          <cell r="AX489" t="str">
            <v>VICTOR LIBARDO HURTADO NERY</v>
          </cell>
          <cell r="AY489" t="str">
            <v>Docente de planta de la Universidad de los Llanos</v>
          </cell>
          <cell r="AZ489">
            <v>1067</v>
          </cell>
          <cell r="BA489">
            <v>44383.504930555559</v>
          </cell>
          <cell r="BB489">
            <v>142850679</v>
          </cell>
          <cell r="BC489">
            <v>2973</v>
          </cell>
          <cell r="BD489">
            <v>44383</v>
          </cell>
          <cell r="BE489">
            <v>17155228</v>
          </cell>
          <cell r="BF489" t="str">
            <v xml:space="preserve">NOTIFICADO </v>
          </cell>
          <cell r="BG489">
            <v>0</v>
          </cell>
          <cell r="BH489">
            <v>0</v>
          </cell>
          <cell r="BI489">
            <v>0</v>
          </cell>
          <cell r="BJ489">
            <v>0</v>
          </cell>
          <cell r="BK489">
            <v>0</v>
          </cell>
          <cell r="BL489">
            <v>0</v>
          </cell>
          <cell r="BM489">
            <v>0</v>
          </cell>
          <cell r="BN489">
            <v>0</v>
          </cell>
          <cell r="BO489">
            <v>0</v>
          </cell>
          <cell r="BP489">
            <v>0</v>
          </cell>
          <cell r="BQ489">
            <v>0</v>
          </cell>
          <cell r="BR489">
            <v>1121875337.0999999</v>
          </cell>
          <cell r="BS489">
            <v>44383</v>
          </cell>
          <cell r="BT489">
            <v>756</v>
          </cell>
          <cell r="BU489" t="str">
            <v>50038</v>
          </cell>
          <cell r="BV489">
            <v>0</v>
          </cell>
          <cell r="BW489">
            <v>0</v>
          </cell>
          <cell r="BX489">
            <v>0</v>
          </cell>
          <cell r="BY489">
            <v>0</v>
          </cell>
          <cell r="BZ489">
            <v>0</v>
          </cell>
          <cell r="CA489">
            <v>0</v>
          </cell>
          <cell r="CB489">
            <v>8299</v>
          </cell>
          <cell r="CC489" t="str">
            <v>M6</v>
          </cell>
        </row>
        <row r="490">
          <cell r="B490" t="str">
            <v>12785 DE 2021</v>
          </cell>
          <cell r="C490">
            <v>1121826918</v>
          </cell>
          <cell r="D490" t="str">
            <v>MASSIEL ALEJANDRA ROJAS TORRES</v>
          </cell>
          <cell r="E490" t="str">
            <v>Contrato de Prestación de Servicios Profesionales</v>
          </cell>
          <cell r="F490"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490">
            <v>44383</v>
          </cell>
          <cell r="H490">
            <v>17155228</v>
          </cell>
          <cell r="I490" t="str">
            <v>Cinco (05) meses y doce (12) días calendario</v>
          </cell>
          <cell r="J490">
            <v>44383</v>
          </cell>
          <cell r="K490">
            <v>44547</v>
          </cell>
          <cell r="L490" t="str">
            <v>NO APLICA</v>
          </cell>
          <cell r="M490">
            <v>6</v>
          </cell>
          <cell r="N490">
            <v>2647412</v>
          </cell>
          <cell r="O490">
            <v>44383</v>
          </cell>
          <cell r="P490">
            <v>44408</v>
          </cell>
          <cell r="Q490">
            <v>3176894</v>
          </cell>
          <cell r="R490">
            <v>44409</v>
          </cell>
          <cell r="S490">
            <v>44439</v>
          </cell>
          <cell r="T490">
            <v>3176894</v>
          </cell>
          <cell r="U490">
            <v>44440</v>
          </cell>
          <cell r="V490">
            <v>44469</v>
          </cell>
          <cell r="W490">
            <v>3176894</v>
          </cell>
          <cell r="X490">
            <v>44470</v>
          </cell>
          <cell r="Y490">
            <v>44500</v>
          </cell>
          <cell r="Z490">
            <v>3176894</v>
          </cell>
          <cell r="AA490">
            <v>44501</v>
          </cell>
          <cell r="AB490">
            <v>44530</v>
          </cell>
          <cell r="AC490">
            <v>1800240</v>
          </cell>
          <cell r="AD490">
            <v>44531</v>
          </cell>
          <cell r="AE490">
            <v>44547</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t="str">
            <v>Vicerrectoría Académica</v>
          </cell>
          <cell r="AX490" t="str">
            <v>VICTOR LIBARDO HURTADO NERY</v>
          </cell>
          <cell r="AY490" t="str">
            <v>Docente de planta de la Universidad de los Llanos</v>
          </cell>
          <cell r="AZ490">
            <v>1067</v>
          </cell>
          <cell r="BA490">
            <v>44383.504930555559</v>
          </cell>
          <cell r="BB490">
            <v>142850679</v>
          </cell>
          <cell r="BC490">
            <v>2974</v>
          </cell>
          <cell r="BD490">
            <v>44383</v>
          </cell>
          <cell r="BE490">
            <v>17155228</v>
          </cell>
          <cell r="BF490" t="str">
            <v xml:space="preserve">NOTIFICADO </v>
          </cell>
          <cell r="BG490">
            <v>0</v>
          </cell>
          <cell r="BH490">
            <v>0</v>
          </cell>
          <cell r="BI490">
            <v>0</v>
          </cell>
          <cell r="BJ490">
            <v>0</v>
          </cell>
          <cell r="BK490">
            <v>0</v>
          </cell>
          <cell r="BL490">
            <v>0</v>
          </cell>
          <cell r="BM490">
            <v>0</v>
          </cell>
          <cell r="BN490">
            <v>0</v>
          </cell>
          <cell r="BO490">
            <v>0</v>
          </cell>
          <cell r="BP490">
            <v>0</v>
          </cell>
          <cell r="BQ490">
            <v>0</v>
          </cell>
          <cell r="BR490">
            <v>1121826918.0999999</v>
          </cell>
          <cell r="BS490">
            <v>44383</v>
          </cell>
          <cell r="BT490">
            <v>756</v>
          </cell>
          <cell r="BU490" t="str">
            <v>50038</v>
          </cell>
          <cell r="BV490">
            <v>0</v>
          </cell>
          <cell r="BW490">
            <v>0</v>
          </cell>
          <cell r="BX490">
            <v>0</v>
          </cell>
          <cell r="BY490">
            <v>0</v>
          </cell>
          <cell r="BZ490">
            <v>0</v>
          </cell>
          <cell r="CA490">
            <v>0</v>
          </cell>
          <cell r="CB490">
            <v>8220</v>
          </cell>
          <cell r="CC490" t="str">
            <v>M6</v>
          </cell>
        </row>
        <row r="491">
          <cell r="B491" t="str">
            <v>12786 DE 2021</v>
          </cell>
          <cell r="C491">
            <v>1118536819</v>
          </cell>
          <cell r="D491" t="str">
            <v>LUCILA VARGAS MALAVER</v>
          </cell>
          <cell r="E491" t="str">
            <v>Contrato de Prestación de Servicios Profesionales</v>
          </cell>
          <cell r="F491"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491">
            <v>44383</v>
          </cell>
          <cell r="H491">
            <v>17155228</v>
          </cell>
          <cell r="I491" t="str">
            <v>Cinco (05) meses y doce (12) días calendario</v>
          </cell>
          <cell r="J491">
            <v>44383</v>
          </cell>
          <cell r="K491">
            <v>44547</v>
          </cell>
          <cell r="L491" t="str">
            <v>NO APLICA</v>
          </cell>
          <cell r="M491">
            <v>6</v>
          </cell>
          <cell r="N491">
            <v>2647412</v>
          </cell>
          <cell r="O491">
            <v>44383</v>
          </cell>
          <cell r="P491">
            <v>44408</v>
          </cell>
          <cell r="Q491">
            <v>3176894</v>
          </cell>
          <cell r="R491">
            <v>44409</v>
          </cell>
          <cell r="S491">
            <v>44439</v>
          </cell>
          <cell r="T491">
            <v>3176894</v>
          </cell>
          <cell r="U491">
            <v>44440</v>
          </cell>
          <cell r="V491">
            <v>44469</v>
          </cell>
          <cell r="W491">
            <v>3176894</v>
          </cell>
          <cell r="X491">
            <v>44470</v>
          </cell>
          <cell r="Y491">
            <v>44500</v>
          </cell>
          <cell r="Z491">
            <v>3176894</v>
          </cell>
          <cell r="AA491">
            <v>44501</v>
          </cell>
          <cell r="AB491">
            <v>44530</v>
          </cell>
          <cell r="AC491">
            <v>1800240</v>
          </cell>
          <cell r="AD491">
            <v>44531</v>
          </cell>
          <cell r="AE491">
            <v>44547</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t="str">
            <v>Vicerrectoría Académica</v>
          </cell>
          <cell r="AX491" t="str">
            <v>VICTOR LIBARDO HURTADO NERY</v>
          </cell>
          <cell r="AY491" t="str">
            <v>Docente de planta de la Universidad de los Llanos</v>
          </cell>
          <cell r="AZ491">
            <v>1067</v>
          </cell>
          <cell r="BA491">
            <v>44383.504930555559</v>
          </cell>
          <cell r="BB491">
            <v>142850679</v>
          </cell>
          <cell r="BC491">
            <v>2975</v>
          </cell>
          <cell r="BD491">
            <v>44383</v>
          </cell>
          <cell r="BE491">
            <v>17155228</v>
          </cell>
          <cell r="BF491" t="str">
            <v xml:space="preserve">NOTIFICADO </v>
          </cell>
          <cell r="BG491">
            <v>0</v>
          </cell>
          <cell r="BH491">
            <v>0</v>
          </cell>
          <cell r="BI491">
            <v>0</v>
          </cell>
          <cell r="BJ491">
            <v>0</v>
          </cell>
          <cell r="BK491">
            <v>0</v>
          </cell>
          <cell r="BL491">
            <v>0</v>
          </cell>
          <cell r="BM491">
            <v>0</v>
          </cell>
          <cell r="BN491">
            <v>0</v>
          </cell>
          <cell r="BO491">
            <v>0</v>
          </cell>
          <cell r="BP491">
            <v>0</v>
          </cell>
          <cell r="BQ491">
            <v>0</v>
          </cell>
          <cell r="BR491">
            <v>1118536819</v>
          </cell>
          <cell r="BS491">
            <v>44383</v>
          </cell>
          <cell r="BT491">
            <v>756</v>
          </cell>
          <cell r="BU491" t="str">
            <v>50038</v>
          </cell>
          <cell r="BV491">
            <v>0</v>
          </cell>
          <cell r="BW491">
            <v>0</v>
          </cell>
          <cell r="BX491">
            <v>0</v>
          </cell>
          <cell r="BY491">
            <v>0</v>
          </cell>
          <cell r="BZ491">
            <v>0</v>
          </cell>
          <cell r="CA491">
            <v>0</v>
          </cell>
          <cell r="CB491">
            <v>8560</v>
          </cell>
          <cell r="CC491" t="str">
            <v>M5</v>
          </cell>
        </row>
        <row r="492">
          <cell r="B492" t="str">
            <v>12787 DE 2021</v>
          </cell>
          <cell r="C492">
            <v>1121836184</v>
          </cell>
          <cell r="D492" t="str">
            <v>JAIVER EDREY LESMES MORA</v>
          </cell>
          <cell r="E492" t="str">
            <v>Contrato de Prestación de Servicios Profesionales</v>
          </cell>
          <cell r="F492"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492">
            <v>44383</v>
          </cell>
          <cell r="H492">
            <v>17155228</v>
          </cell>
          <cell r="I492" t="str">
            <v>Cinco (05) meses y doce (12) días calendario</v>
          </cell>
          <cell r="J492">
            <v>44383</v>
          </cell>
          <cell r="K492">
            <v>44547</v>
          </cell>
          <cell r="L492" t="str">
            <v>NO APLICA</v>
          </cell>
          <cell r="M492">
            <v>6</v>
          </cell>
          <cell r="N492">
            <v>2647412</v>
          </cell>
          <cell r="O492">
            <v>44383</v>
          </cell>
          <cell r="P492">
            <v>44408</v>
          </cell>
          <cell r="Q492">
            <v>3176894</v>
          </cell>
          <cell r="R492">
            <v>44409</v>
          </cell>
          <cell r="S492">
            <v>44439</v>
          </cell>
          <cell r="T492">
            <v>3176894</v>
          </cell>
          <cell r="U492">
            <v>44440</v>
          </cell>
          <cell r="V492">
            <v>44469</v>
          </cell>
          <cell r="W492">
            <v>3176894</v>
          </cell>
          <cell r="X492">
            <v>44470</v>
          </cell>
          <cell r="Y492">
            <v>44500</v>
          </cell>
          <cell r="Z492">
            <v>3176894</v>
          </cell>
          <cell r="AA492">
            <v>44501</v>
          </cell>
          <cell r="AB492">
            <v>44530</v>
          </cell>
          <cell r="AC492">
            <v>1800240</v>
          </cell>
          <cell r="AD492">
            <v>44531</v>
          </cell>
          <cell r="AE492">
            <v>44547</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t="str">
            <v>Vicerrectoría Académica</v>
          </cell>
          <cell r="AX492" t="str">
            <v>VICTOR LIBARDO HURTADO NERY</v>
          </cell>
          <cell r="AY492" t="str">
            <v>Docente de planta de la Universidad de los Llanos</v>
          </cell>
          <cell r="AZ492">
            <v>1067</v>
          </cell>
          <cell r="BA492">
            <v>44383.504930555559</v>
          </cell>
          <cell r="BB492">
            <v>142850679</v>
          </cell>
          <cell r="BC492">
            <v>2976</v>
          </cell>
          <cell r="BD492">
            <v>44383</v>
          </cell>
          <cell r="BE492">
            <v>17155228</v>
          </cell>
          <cell r="BF492" t="str">
            <v xml:space="preserve">NOTIFICADO </v>
          </cell>
          <cell r="BG492">
            <v>0</v>
          </cell>
          <cell r="BH492">
            <v>0</v>
          </cell>
          <cell r="BI492">
            <v>0</v>
          </cell>
          <cell r="BJ492">
            <v>0</v>
          </cell>
          <cell r="BK492">
            <v>0</v>
          </cell>
          <cell r="BL492">
            <v>0</v>
          </cell>
          <cell r="BM492">
            <v>0</v>
          </cell>
          <cell r="BN492">
            <v>0</v>
          </cell>
          <cell r="BO492">
            <v>0</v>
          </cell>
          <cell r="BP492">
            <v>0</v>
          </cell>
          <cell r="BQ492">
            <v>0</v>
          </cell>
          <cell r="BR492">
            <v>1121836184</v>
          </cell>
          <cell r="BS492">
            <v>44383</v>
          </cell>
          <cell r="BT492">
            <v>756</v>
          </cell>
          <cell r="BU492" t="str">
            <v>50038</v>
          </cell>
          <cell r="BV492">
            <v>0</v>
          </cell>
          <cell r="BW492">
            <v>0</v>
          </cell>
          <cell r="BX492">
            <v>0</v>
          </cell>
          <cell r="BY492">
            <v>0</v>
          </cell>
          <cell r="BZ492">
            <v>0</v>
          </cell>
          <cell r="CA492">
            <v>0</v>
          </cell>
          <cell r="CB492">
            <v>6201</v>
          </cell>
          <cell r="CC492" t="str">
            <v>M6</v>
          </cell>
        </row>
        <row r="493">
          <cell r="B493" t="str">
            <v>12788 DE 2021</v>
          </cell>
          <cell r="C493">
            <v>37310820</v>
          </cell>
          <cell r="D493" t="str">
            <v>GLADYS GUERRERO MALDONADO</v>
          </cell>
          <cell r="E493" t="str">
            <v>Contrato de Prestación de Servicios Profesionales</v>
          </cell>
          <cell r="F493"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493">
            <v>44383</v>
          </cell>
          <cell r="H493">
            <v>21887701</v>
          </cell>
          <cell r="I493" t="str">
            <v>Cinco (05) meses y doce (12) días calendario</v>
          </cell>
          <cell r="J493">
            <v>44383</v>
          </cell>
          <cell r="K493">
            <v>44547</v>
          </cell>
          <cell r="L493" t="str">
            <v>NO APLICA</v>
          </cell>
          <cell r="M493">
            <v>6</v>
          </cell>
          <cell r="N493">
            <v>3377732</v>
          </cell>
          <cell r="O493">
            <v>44383</v>
          </cell>
          <cell r="P493">
            <v>44408</v>
          </cell>
          <cell r="Q493">
            <v>4053278</v>
          </cell>
          <cell r="R493">
            <v>44409</v>
          </cell>
          <cell r="S493">
            <v>44439</v>
          </cell>
          <cell r="T493">
            <v>4053278</v>
          </cell>
          <cell r="U493">
            <v>44440</v>
          </cell>
          <cell r="V493">
            <v>44469</v>
          </cell>
          <cell r="W493">
            <v>4053278</v>
          </cell>
          <cell r="X493">
            <v>44470</v>
          </cell>
          <cell r="Y493">
            <v>44500</v>
          </cell>
          <cell r="Z493">
            <v>4053278</v>
          </cell>
          <cell r="AA493">
            <v>44501</v>
          </cell>
          <cell r="AB493">
            <v>44530</v>
          </cell>
          <cell r="AC493">
            <v>2296857</v>
          </cell>
          <cell r="AD493">
            <v>44531</v>
          </cell>
          <cell r="AE493">
            <v>44547</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t="str">
            <v>Vicerrectoría Académica</v>
          </cell>
          <cell r="AX493" t="str">
            <v>VICTOR LIBARDO HURTADO NERY</v>
          </cell>
          <cell r="AY493" t="str">
            <v>Docente de planta de la Universidad de los Llanos</v>
          </cell>
          <cell r="AZ493">
            <v>1067</v>
          </cell>
          <cell r="BA493">
            <v>44383.504930555559</v>
          </cell>
          <cell r="BB493">
            <v>142850679</v>
          </cell>
          <cell r="BC493">
            <v>2977</v>
          </cell>
          <cell r="BD493">
            <v>44383</v>
          </cell>
          <cell r="BE493">
            <v>21887701</v>
          </cell>
          <cell r="BF493" t="str">
            <v xml:space="preserve">NOTIFICADO </v>
          </cell>
          <cell r="BG493">
            <v>0</v>
          </cell>
          <cell r="BH493">
            <v>0</v>
          </cell>
          <cell r="BI493">
            <v>0</v>
          </cell>
          <cell r="BJ493">
            <v>0</v>
          </cell>
          <cell r="BK493">
            <v>0</v>
          </cell>
          <cell r="BL493">
            <v>0</v>
          </cell>
          <cell r="BM493">
            <v>0</v>
          </cell>
          <cell r="BN493">
            <v>0</v>
          </cell>
          <cell r="BO493">
            <v>0</v>
          </cell>
          <cell r="BP493">
            <v>0</v>
          </cell>
          <cell r="BQ493">
            <v>0</v>
          </cell>
          <cell r="BR493">
            <v>37310820</v>
          </cell>
          <cell r="BS493">
            <v>44383</v>
          </cell>
          <cell r="BT493">
            <v>756</v>
          </cell>
          <cell r="BU493" t="str">
            <v>50038</v>
          </cell>
          <cell r="BV493">
            <v>0</v>
          </cell>
          <cell r="BW493">
            <v>0</v>
          </cell>
          <cell r="BX493">
            <v>0</v>
          </cell>
          <cell r="BY493">
            <v>0</v>
          </cell>
          <cell r="BZ493">
            <v>0</v>
          </cell>
          <cell r="CA493">
            <v>0</v>
          </cell>
          <cell r="CB493">
            <v>8299</v>
          </cell>
          <cell r="CC493" t="str">
            <v>M6</v>
          </cell>
        </row>
        <row r="494">
          <cell r="B494" t="str">
            <v>12789 DE 2021</v>
          </cell>
          <cell r="C494">
            <v>1121854645</v>
          </cell>
          <cell r="D494" t="str">
            <v>DIANA CAROLINA CASTELLANOS GOMEZ</v>
          </cell>
          <cell r="E494" t="str">
            <v>Contrato de Prestación de Servicios Profesionales</v>
          </cell>
          <cell r="F494"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494">
            <v>44383</v>
          </cell>
          <cell r="H494">
            <v>17155228</v>
          </cell>
          <cell r="I494" t="str">
            <v>Cinco (05) meses y doce (12) días calendario</v>
          </cell>
          <cell r="J494">
            <v>44383</v>
          </cell>
          <cell r="K494">
            <v>44547</v>
          </cell>
          <cell r="L494" t="str">
            <v>NO APLICA</v>
          </cell>
          <cell r="M494">
            <v>6</v>
          </cell>
          <cell r="N494">
            <v>2647412</v>
          </cell>
          <cell r="O494">
            <v>44383</v>
          </cell>
          <cell r="P494">
            <v>44408</v>
          </cell>
          <cell r="Q494">
            <v>3176894</v>
          </cell>
          <cell r="R494">
            <v>44409</v>
          </cell>
          <cell r="S494">
            <v>44439</v>
          </cell>
          <cell r="T494">
            <v>3176894</v>
          </cell>
          <cell r="U494">
            <v>44440</v>
          </cell>
          <cell r="V494">
            <v>44469</v>
          </cell>
          <cell r="W494">
            <v>3176894</v>
          </cell>
          <cell r="X494">
            <v>44470</v>
          </cell>
          <cell r="Y494">
            <v>44500</v>
          </cell>
          <cell r="Z494">
            <v>3176894</v>
          </cell>
          <cell r="AA494">
            <v>44501</v>
          </cell>
          <cell r="AB494">
            <v>44530</v>
          </cell>
          <cell r="AC494">
            <v>1800240</v>
          </cell>
          <cell r="AD494">
            <v>44531</v>
          </cell>
          <cell r="AE494">
            <v>44547</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t="str">
            <v>Vicerrectoría Académica</v>
          </cell>
          <cell r="AX494" t="str">
            <v>VICTOR LIBARDO HURTADO NERY</v>
          </cell>
          <cell r="AY494" t="str">
            <v>Docente de planta de la Universidad de los Llanos</v>
          </cell>
          <cell r="AZ494">
            <v>1067</v>
          </cell>
          <cell r="BA494">
            <v>44383.504930555559</v>
          </cell>
          <cell r="BB494">
            <v>142850679</v>
          </cell>
          <cell r="BC494">
            <v>2978</v>
          </cell>
          <cell r="BD494">
            <v>44383</v>
          </cell>
          <cell r="BE494">
            <v>17155228</v>
          </cell>
          <cell r="BF494" t="str">
            <v xml:space="preserve">NOTIFICADO </v>
          </cell>
          <cell r="BG494">
            <v>0</v>
          </cell>
          <cell r="BH494">
            <v>0</v>
          </cell>
          <cell r="BI494">
            <v>0</v>
          </cell>
          <cell r="BJ494">
            <v>0</v>
          </cell>
          <cell r="BK494">
            <v>0</v>
          </cell>
          <cell r="BL494">
            <v>0</v>
          </cell>
          <cell r="BM494">
            <v>0</v>
          </cell>
          <cell r="BN494">
            <v>0</v>
          </cell>
          <cell r="BO494">
            <v>0</v>
          </cell>
          <cell r="BP494">
            <v>0</v>
          </cell>
          <cell r="BQ494">
            <v>0</v>
          </cell>
          <cell r="BR494">
            <v>1121854645</v>
          </cell>
          <cell r="BS494">
            <v>44383</v>
          </cell>
          <cell r="BT494">
            <v>756</v>
          </cell>
          <cell r="BU494" t="str">
            <v>50038</v>
          </cell>
          <cell r="BV494">
            <v>0</v>
          </cell>
          <cell r="BW494">
            <v>0</v>
          </cell>
          <cell r="BX494">
            <v>0</v>
          </cell>
          <cell r="BY494">
            <v>0</v>
          </cell>
          <cell r="BZ494">
            <v>0</v>
          </cell>
          <cell r="CA494">
            <v>0</v>
          </cell>
          <cell r="CB494">
            <v>8560</v>
          </cell>
          <cell r="CC494" t="str">
            <v>M5</v>
          </cell>
        </row>
        <row r="495">
          <cell r="B495" t="str">
            <v>12790 DE 2021</v>
          </cell>
          <cell r="C495">
            <v>1121889543</v>
          </cell>
          <cell r="D495" t="str">
            <v>ANDREA DEL PILAR ALVAREZ TORRES</v>
          </cell>
          <cell r="E495" t="str">
            <v>Contrato de Prestación de Servicios Profesionales</v>
          </cell>
          <cell r="F495" t="str">
            <v>EL CONTRATISTA SE COMPROMETE CON LA UNIVERSIDAD DE LOS LLANOS A PRESTAR LOS SERVICIOS COMO PROFESIONAL ESPECIALIZADO EN FORMA EFICIENTE Y EFICAZ APOYANDO EL FORTALECIMIENTO DEL PROCESO DE ASEGURAMIENTO DE LA CALIDAD ACADÉMICA EN EL ÁREA AUTOEVALUACIÓN Y ACREDITACIÓN.</v>
          </cell>
          <cell r="G495">
            <v>44383</v>
          </cell>
          <cell r="H495">
            <v>17155228</v>
          </cell>
          <cell r="I495" t="str">
            <v>Cinco (05) meses y doce (12) días calendario</v>
          </cell>
          <cell r="J495">
            <v>44383</v>
          </cell>
          <cell r="K495">
            <v>44547</v>
          </cell>
          <cell r="L495" t="str">
            <v>NO APLICA</v>
          </cell>
          <cell r="M495">
            <v>6</v>
          </cell>
          <cell r="N495">
            <v>2647412</v>
          </cell>
          <cell r="O495">
            <v>44383</v>
          </cell>
          <cell r="P495">
            <v>44408</v>
          </cell>
          <cell r="Q495">
            <v>3176894</v>
          </cell>
          <cell r="R495">
            <v>44409</v>
          </cell>
          <cell r="S495">
            <v>44439</v>
          </cell>
          <cell r="T495">
            <v>3176894</v>
          </cell>
          <cell r="U495">
            <v>44440</v>
          </cell>
          <cell r="V495">
            <v>44469</v>
          </cell>
          <cell r="W495">
            <v>3176894</v>
          </cell>
          <cell r="X495">
            <v>44470</v>
          </cell>
          <cell r="Y495">
            <v>44500</v>
          </cell>
          <cell r="Z495">
            <v>3176894</v>
          </cell>
          <cell r="AA495">
            <v>44501</v>
          </cell>
          <cell r="AB495">
            <v>44530</v>
          </cell>
          <cell r="AC495">
            <v>1800240</v>
          </cell>
          <cell r="AD495">
            <v>44531</v>
          </cell>
          <cell r="AE495">
            <v>44547</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t="str">
            <v>Vicerrectoría Académica</v>
          </cell>
          <cell r="AX495" t="str">
            <v>VICTOR LIBARDO HURTADO NERY</v>
          </cell>
          <cell r="AY495" t="str">
            <v>Docente de planta de la Universidad de los Llanos</v>
          </cell>
          <cell r="AZ495">
            <v>1067</v>
          </cell>
          <cell r="BA495">
            <v>44383.504930555559</v>
          </cell>
          <cell r="BB495">
            <v>142850679</v>
          </cell>
          <cell r="BC495">
            <v>2979</v>
          </cell>
          <cell r="BD495">
            <v>44383</v>
          </cell>
          <cell r="BE495">
            <v>17155228</v>
          </cell>
          <cell r="BF495" t="str">
            <v xml:space="preserve">NOTIFICADO </v>
          </cell>
          <cell r="BG495">
            <v>0</v>
          </cell>
          <cell r="BH495">
            <v>0</v>
          </cell>
          <cell r="BI495">
            <v>0</v>
          </cell>
          <cell r="BJ495">
            <v>0</v>
          </cell>
          <cell r="BK495">
            <v>0</v>
          </cell>
          <cell r="BL495">
            <v>0</v>
          </cell>
          <cell r="BM495">
            <v>0</v>
          </cell>
          <cell r="BN495">
            <v>0</v>
          </cell>
          <cell r="BO495">
            <v>0</v>
          </cell>
          <cell r="BP495">
            <v>0</v>
          </cell>
          <cell r="BQ495">
            <v>0</v>
          </cell>
          <cell r="BR495">
            <v>1121889543</v>
          </cell>
          <cell r="BS495">
            <v>44383</v>
          </cell>
          <cell r="BT495">
            <v>756</v>
          </cell>
          <cell r="BU495" t="str">
            <v>50038</v>
          </cell>
          <cell r="BV495">
            <v>0</v>
          </cell>
          <cell r="BW495">
            <v>0</v>
          </cell>
          <cell r="BX495">
            <v>0</v>
          </cell>
          <cell r="BY495">
            <v>0</v>
          </cell>
          <cell r="BZ495">
            <v>0</v>
          </cell>
          <cell r="CA495">
            <v>0</v>
          </cell>
          <cell r="CB495">
            <v>8299</v>
          </cell>
          <cell r="CC495" t="str">
            <v>M6</v>
          </cell>
        </row>
        <row r="496">
          <cell r="B496" t="str">
            <v>12791 DE 2021</v>
          </cell>
          <cell r="C496">
            <v>1121824581</v>
          </cell>
          <cell r="D496" t="str">
            <v>LAURA XIMENA PALMA ARISMENDY</v>
          </cell>
          <cell r="E496" t="str">
            <v>Contrato de Prestación de Servicios Profesionales</v>
          </cell>
          <cell r="F496" t="str">
            <v>EL CONTRATISTA SE COMPROMETE CON LA UNIVERSIDAD DE LOS LLANOS A PRESTAR LOS SERVICIOS COMO PROFESIONAL ESPECIALIZADO EN FORMA EFICIENTE Y EFICAZ APOYANDO EL FORTALECIMIENTO DE LOS DIFERENTES PROCESOS EN EL SISTEMA INTEGRADO DE GESTIÓN DE LA OFICINA ASESORA DE PLANEACIÓN.</v>
          </cell>
          <cell r="G496">
            <v>44383</v>
          </cell>
          <cell r="H496">
            <v>17155228</v>
          </cell>
          <cell r="I496" t="str">
            <v>Cinco (05) meses y doce (12) días calendario</v>
          </cell>
          <cell r="J496">
            <v>44383</v>
          </cell>
          <cell r="K496">
            <v>44547</v>
          </cell>
          <cell r="L496" t="str">
            <v>NO APLICA</v>
          </cell>
          <cell r="M496">
            <v>6</v>
          </cell>
          <cell r="N496">
            <v>2647412</v>
          </cell>
          <cell r="O496">
            <v>44383</v>
          </cell>
          <cell r="P496">
            <v>44408</v>
          </cell>
          <cell r="Q496">
            <v>0</v>
          </cell>
          <cell r="R496">
            <v>44409</v>
          </cell>
          <cell r="S496">
            <v>44439</v>
          </cell>
          <cell r="T496">
            <v>0</v>
          </cell>
          <cell r="U496">
            <v>44440</v>
          </cell>
          <cell r="V496">
            <v>44469</v>
          </cell>
          <cell r="W496">
            <v>0</v>
          </cell>
          <cell r="X496">
            <v>44470</v>
          </cell>
          <cell r="Y496">
            <v>44500</v>
          </cell>
          <cell r="Z496">
            <v>0</v>
          </cell>
          <cell r="AA496">
            <v>44501</v>
          </cell>
          <cell r="AB496">
            <v>44530</v>
          </cell>
          <cell r="AC496">
            <v>0</v>
          </cell>
          <cell r="AD496">
            <v>44531</v>
          </cell>
          <cell r="AE496">
            <v>44547</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t="str">
            <v>Oficina Asesora de Planeación</v>
          </cell>
          <cell r="AX496" t="str">
            <v>SAMUEL ELÍAS BETANCUR GARZÓN</v>
          </cell>
          <cell r="AY496" t="str">
            <v>Asesor de Planeación</v>
          </cell>
          <cell r="AZ496">
            <v>1062</v>
          </cell>
          <cell r="BA496">
            <v>44383.503819444442</v>
          </cell>
          <cell r="BB496">
            <v>66649043</v>
          </cell>
          <cell r="BC496">
            <v>2980</v>
          </cell>
          <cell r="BD496">
            <v>44383</v>
          </cell>
          <cell r="BE496">
            <v>17896503</v>
          </cell>
          <cell r="BF496" t="str">
            <v xml:space="preserve">NOTIFICADO </v>
          </cell>
          <cell r="BG496">
            <v>0</v>
          </cell>
          <cell r="BH496">
            <v>0</v>
          </cell>
          <cell r="BI496">
            <v>0</v>
          </cell>
          <cell r="BJ496">
            <v>0</v>
          </cell>
          <cell r="BK496">
            <v>0</v>
          </cell>
          <cell r="BL496">
            <v>0</v>
          </cell>
          <cell r="BM496">
            <v>0</v>
          </cell>
          <cell r="BN496">
            <v>0</v>
          </cell>
          <cell r="BO496">
            <v>0</v>
          </cell>
          <cell r="BP496">
            <v>0</v>
          </cell>
          <cell r="BQ496">
            <v>0</v>
          </cell>
          <cell r="BR496">
            <v>1121824581.4000001</v>
          </cell>
          <cell r="BS496">
            <v>44383</v>
          </cell>
          <cell r="BT496">
            <v>768</v>
          </cell>
          <cell r="BU496" t="str">
            <v>24010</v>
          </cell>
          <cell r="BV496">
            <v>0</v>
          </cell>
          <cell r="BW496">
            <v>0</v>
          </cell>
          <cell r="BX496">
            <v>0</v>
          </cell>
          <cell r="BY496">
            <v>0</v>
          </cell>
          <cell r="BZ496">
            <v>0</v>
          </cell>
          <cell r="CA496">
            <v>0</v>
          </cell>
          <cell r="CB496">
            <v>7490</v>
          </cell>
          <cell r="CC496" t="str">
            <v>M6</v>
          </cell>
        </row>
        <row r="497">
          <cell r="B497" t="str">
            <v>12792 DE 2021</v>
          </cell>
          <cell r="C497">
            <v>1121936185</v>
          </cell>
          <cell r="D497" t="str">
            <v>IVON ALEJANDRA BABATIVA PULIDO</v>
          </cell>
          <cell r="E497" t="str">
            <v>Contrato de Prestación de Servicios Profesionales</v>
          </cell>
          <cell r="F497" t="str">
            <v>EL CONTRATISTA SE COMPROMETE CON LA UNIVERSIDAD DE LOS LLANOS A PRESTAR LOS SERVICIOS COMO PROFESIONAL EN FORMA EFICIENTE Y EFICAZ APOYANDO EL FORTALECIMIENTO DE LOS DIFERENTES PROCESOS QUE HACEN PARTE DEL SISTEMA INTEGRADO DE GESTIÓN, EN LA IMPLEMENTACIÓN DEL SISTEMA DE GESTIÓN AMBIENTAL (SGA) DE LA OFICINA ASESORA DE PLANEACIÓN.</v>
          </cell>
          <cell r="G497">
            <v>44383</v>
          </cell>
          <cell r="H497">
            <v>16563668</v>
          </cell>
          <cell r="I497" t="str">
            <v>Cinco (05) meses y doce (12) días calendario</v>
          </cell>
          <cell r="J497">
            <v>44383</v>
          </cell>
          <cell r="K497">
            <v>44547</v>
          </cell>
          <cell r="L497" t="str">
            <v>NO APLICA</v>
          </cell>
          <cell r="M497">
            <v>6</v>
          </cell>
          <cell r="N497">
            <v>2556122</v>
          </cell>
          <cell r="O497">
            <v>44383</v>
          </cell>
          <cell r="P497">
            <v>44408</v>
          </cell>
          <cell r="Q497">
            <v>3067346</v>
          </cell>
          <cell r="R497">
            <v>44409</v>
          </cell>
          <cell r="S497">
            <v>44439</v>
          </cell>
          <cell r="T497">
            <v>3067346</v>
          </cell>
          <cell r="U497">
            <v>44440</v>
          </cell>
          <cell r="V497">
            <v>44469</v>
          </cell>
          <cell r="W497">
            <v>3067346</v>
          </cell>
          <cell r="X497">
            <v>44470</v>
          </cell>
          <cell r="Y497">
            <v>44500</v>
          </cell>
          <cell r="Z497">
            <v>3067346</v>
          </cell>
          <cell r="AA497">
            <v>44501</v>
          </cell>
          <cell r="AB497">
            <v>44530</v>
          </cell>
          <cell r="AC497">
            <v>1738162</v>
          </cell>
          <cell r="AD497">
            <v>44531</v>
          </cell>
          <cell r="AE497">
            <v>44547</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t="str">
            <v>Oficina Asesora de Planeación</v>
          </cell>
          <cell r="AX497" t="str">
            <v>SAMUEL ELÍAS BETANCUR GARZÓN</v>
          </cell>
          <cell r="AY497" t="str">
            <v>Asesor de Planeación</v>
          </cell>
          <cell r="AZ497">
            <v>1062</v>
          </cell>
          <cell r="BA497">
            <v>44383.503819444442</v>
          </cell>
          <cell r="BB497">
            <v>66649043</v>
          </cell>
          <cell r="BC497">
            <v>2981</v>
          </cell>
          <cell r="BD497">
            <v>44383</v>
          </cell>
          <cell r="BE497">
            <v>17279382</v>
          </cell>
          <cell r="BF497" t="str">
            <v xml:space="preserve">NOTIFICADO </v>
          </cell>
          <cell r="BG497">
            <v>0</v>
          </cell>
          <cell r="BH497">
            <v>0</v>
          </cell>
          <cell r="BI497">
            <v>0</v>
          </cell>
          <cell r="BJ497">
            <v>0</v>
          </cell>
          <cell r="BK497">
            <v>0</v>
          </cell>
          <cell r="BL497">
            <v>0</v>
          </cell>
          <cell r="BM497">
            <v>0</v>
          </cell>
          <cell r="BN497">
            <v>0</v>
          </cell>
          <cell r="BO497">
            <v>0</v>
          </cell>
          <cell r="BP497">
            <v>0</v>
          </cell>
          <cell r="BQ497">
            <v>0</v>
          </cell>
          <cell r="BR497">
            <v>1121936185</v>
          </cell>
          <cell r="BS497">
            <v>44383</v>
          </cell>
          <cell r="BT497">
            <v>768</v>
          </cell>
          <cell r="BU497" t="str">
            <v>24010</v>
          </cell>
          <cell r="BV497">
            <v>0</v>
          </cell>
          <cell r="BW497">
            <v>0</v>
          </cell>
          <cell r="BX497">
            <v>0</v>
          </cell>
          <cell r="BY497">
            <v>0</v>
          </cell>
          <cell r="BZ497">
            <v>0</v>
          </cell>
          <cell r="CA497">
            <v>0</v>
          </cell>
          <cell r="CB497">
            <v>8299</v>
          </cell>
          <cell r="CC497" t="str">
            <v>M6</v>
          </cell>
        </row>
        <row r="498">
          <cell r="B498" t="str">
            <v>12793 DE 2021</v>
          </cell>
          <cell r="C498">
            <v>86082485</v>
          </cell>
          <cell r="D498" t="str">
            <v>CAMILO HUMBERTO RIVERA JIMENEZ</v>
          </cell>
          <cell r="E498" t="str">
            <v>Contrato de Prestación de Servicios</v>
          </cell>
          <cell r="F498" t="str">
            <v>EL CONTRATISTA SE COMPROMETE CON LA UNIVERSIDAD DE LOS LLANOS A PRESTAR LOS SERVICIOS COMO TÉCNICO EN FORMA EFICIENTE Y EFICAZ APOYANDO EL FORTALECIMIENTO DE LOS DIFERENTES PROCESOS DE CONTROL DE ELEMENTOS ARTÍSTICOS Y DEPORTIVOS EN LA DIVISIÓN DE BIENESTAR UNIVERSITARIO.</v>
          </cell>
          <cell r="G498">
            <v>44383</v>
          </cell>
          <cell r="H498">
            <v>9435739</v>
          </cell>
          <cell r="I498" t="str">
            <v>Cinco (05) meses y dos (02) días calendario</v>
          </cell>
          <cell r="J498">
            <v>44383</v>
          </cell>
          <cell r="K498">
            <v>44537</v>
          </cell>
          <cell r="L498" t="str">
            <v>NO APLICA</v>
          </cell>
          <cell r="M498">
            <v>6</v>
          </cell>
          <cell r="N498">
            <v>1551931</v>
          </cell>
          <cell r="O498">
            <v>44383</v>
          </cell>
          <cell r="P498">
            <v>44408</v>
          </cell>
          <cell r="Q498">
            <v>1862317</v>
          </cell>
          <cell r="R498">
            <v>44409</v>
          </cell>
          <cell r="S498">
            <v>44439</v>
          </cell>
          <cell r="T498">
            <v>1862317</v>
          </cell>
          <cell r="U498">
            <v>44440</v>
          </cell>
          <cell r="V498">
            <v>44469</v>
          </cell>
          <cell r="W498">
            <v>1862317</v>
          </cell>
          <cell r="X498">
            <v>44470</v>
          </cell>
          <cell r="Y498">
            <v>44500</v>
          </cell>
          <cell r="Z498">
            <v>1862317</v>
          </cell>
          <cell r="AA498">
            <v>44501</v>
          </cell>
          <cell r="AB498">
            <v>44530</v>
          </cell>
          <cell r="AC498">
            <v>434540</v>
          </cell>
          <cell r="AD498">
            <v>44531</v>
          </cell>
          <cell r="AE498">
            <v>44537</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t="str">
            <v>División de Bienestar Universitario</v>
          </cell>
          <cell r="AX498" t="str">
            <v>JUAN CARLOS PEÑA TIJO</v>
          </cell>
          <cell r="AY498" t="str">
            <v>Jefe de Oficina</v>
          </cell>
          <cell r="AZ498">
            <v>1066</v>
          </cell>
          <cell r="BA498">
            <v>44383.504780092589</v>
          </cell>
          <cell r="BB498">
            <v>65312556</v>
          </cell>
          <cell r="BC498">
            <v>2982</v>
          </cell>
          <cell r="BD498">
            <v>44383</v>
          </cell>
          <cell r="BE498">
            <v>9435739</v>
          </cell>
          <cell r="BF498" t="str">
            <v xml:space="preserve">NOTIFICADO </v>
          </cell>
          <cell r="BG498">
            <v>0</v>
          </cell>
          <cell r="BH498">
            <v>0</v>
          </cell>
          <cell r="BI498">
            <v>0</v>
          </cell>
          <cell r="BJ498">
            <v>0</v>
          </cell>
          <cell r="BK498">
            <v>0</v>
          </cell>
          <cell r="BL498">
            <v>0</v>
          </cell>
          <cell r="BM498">
            <v>0</v>
          </cell>
          <cell r="BN498">
            <v>0</v>
          </cell>
          <cell r="BO498">
            <v>0</v>
          </cell>
          <cell r="BP498">
            <v>0</v>
          </cell>
          <cell r="BQ498">
            <v>0</v>
          </cell>
          <cell r="BR498">
            <v>86082485</v>
          </cell>
          <cell r="BS498">
            <v>44383</v>
          </cell>
          <cell r="BT498">
            <v>677</v>
          </cell>
          <cell r="BU498" t="str">
            <v>44105</v>
          </cell>
          <cell r="BV498">
            <v>0</v>
          </cell>
          <cell r="BW498">
            <v>0</v>
          </cell>
          <cell r="BX498">
            <v>0</v>
          </cell>
          <cell r="BY498">
            <v>0</v>
          </cell>
          <cell r="BZ498">
            <v>0</v>
          </cell>
          <cell r="CA498">
            <v>0</v>
          </cell>
          <cell r="CB498">
            <v>8299</v>
          </cell>
          <cell r="CC498" t="str">
            <v>M6</v>
          </cell>
        </row>
        <row r="499">
          <cell r="B499" t="str">
            <v>12794 DE 2021</v>
          </cell>
          <cell r="C499">
            <v>40189728</v>
          </cell>
          <cell r="D499" t="str">
            <v>LINA ESMERALDA NOVA AREVALO</v>
          </cell>
          <cell r="E499" t="str">
            <v>Contrato de Prestación de Servicios Profesionales</v>
          </cell>
          <cell r="F499" t="str">
            <v>EL CONTRATISTA SE COMPROMETE CON LA UNIVERSIDAD DE LOS LLANOS A PRESTAR LOS SERVICIOS COMO PROFESIONAL EN FORMA EFICIENTE Y EFICAZ, APOYANDO EL FORTALECIMIENTO DE LOS DIFERENTES PROCESOS EN EL PROGRAMA DE RETENCIÓN ESTUDIANTIL UNILLANISTA DE LA DIVISIÓN DE BIENESTAR UNIVERSITARIO.</v>
          </cell>
          <cell r="G499">
            <v>44383</v>
          </cell>
          <cell r="H499">
            <v>17155228</v>
          </cell>
          <cell r="I499" t="str">
            <v>Cinco (05) meses y doce (12) días calendario</v>
          </cell>
          <cell r="J499">
            <v>44383</v>
          </cell>
          <cell r="K499">
            <v>44547</v>
          </cell>
          <cell r="L499" t="str">
            <v>NO APLICA</v>
          </cell>
          <cell r="M499">
            <v>6</v>
          </cell>
          <cell r="N499">
            <v>2647412</v>
          </cell>
          <cell r="O499">
            <v>44383</v>
          </cell>
          <cell r="P499">
            <v>44408</v>
          </cell>
          <cell r="Q499">
            <v>3176894</v>
          </cell>
          <cell r="R499">
            <v>44409</v>
          </cell>
          <cell r="S499">
            <v>44439</v>
          </cell>
          <cell r="T499">
            <v>3176894</v>
          </cell>
          <cell r="U499">
            <v>44440</v>
          </cell>
          <cell r="V499">
            <v>44469</v>
          </cell>
          <cell r="W499">
            <v>3176894</v>
          </cell>
          <cell r="X499">
            <v>44470</v>
          </cell>
          <cell r="Y499">
            <v>44500</v>
          </cell>
          <cell r="Z499">
            <v>3176894</v>
          </cell>
          <cell r="AA499">
            <v>44501</v>
          </cell>
          <cell r="AB499">
            <v>44530</v>
          </cell>
          <cell r="AC499">
            <v>1800240</v>
          </cell>
          <cell r="AD499">
            <v>44531</v>
          </cell>
          <cell r="AE499">
            <v>44547</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t="str">
            <v>División de Bienestar Universitario</v>
          </cell>
          <cell r="AX499" t="str">
            <v>ELSA EDILMA PÁEZ CASTRO</v>
          </cell>
          <cell r="AY499" t="str">
            <v>Profesional Especializado</v>
          </cell>
          <cell r="AZ499">
            <v>1076</v>
          </cell>
          <cell r="BA499">
            <v>44383.697847222225</v>
          </cell>
          <cell r="BB499">
            <v>17155228</v>
          </cell>
          <cell r="BC499">
            <v>2983</v>
          </cell>
          <cell r="BD499">
            <v>44383</v>
          </cell>
          <cell r="BE499">
            <v>17155228</v>
          </cell>
          <cell r="BF499" t="str">
            <v xml:space="preserve">NOTIFICADO </v>
          </cell>
          <cell r="BG499">
            <v>0</v>
          </cell>
          <cell r="BH499">
            <v>0</v>
          </cell>
          <cell r="BI499">
            <v>0</v>
          </cell>
          <cell r="BJ499">
            <v>0</v>
          </cell>
          <cell r="BK499">
            <v>0</v>
          </cell>
          <cell r="BL499">
            <v>0</v>
          </cell>
          <cell r="BM499">
            <v>0</v>
          </cell>
          <cell r="BN499">
            <v>0</v>
          </cell>
          <cell r="BO499">
            <v>0</v>
          </cell>
          <cell r="BP499">
            <v>0</v>
          </cell>
          <cell r="BQ499">
            <v>0</v>
          </cell>
          <cell r="BR499">
            <v>40189728</v>
          </cell>
          <cell r="BS499">
            <v>44383</v>
          </cell>
          <cell r="BT499">
            <v>677</v>
          </cell>
          <cell r="BU499" t="str">
            <v>44105</v>
          </cell>
          <cell r="BV499">
            <v>0</v>
          </cell>
          <cell r="BW499">
            <v>0</v>
          </cell>
          <cell r="BX499">
            <v>0</v>
          </cell>
          <cell r="BY499">
            <v>0</v>
          </cell>
          <cell r="BZ499">
            <v>0</v>
          </cell>
          <cell r="CA499">
            <v>0</v>
          </cell>
          <cell r="CB499">
            <v>7110</v>
          </cell>
          <cell r="CC499" t="str">
            <v>M5</v>
          </cell>
        </row>
        <row r="500">
          <cell r="B500" t="str">
            <v>12795 DE 2021</v>
          </cell>
          <cell r="C500">
            <v>86055150</v>
          </cell>
          <cell r="D500" t="str">
            <v xml:space="preserve">JUAN MAURICIO REYES ZARATE </v>
          </cell>
          <cell r="E500" t="str">
            <v>Contrato de Prestación de Servicios Profesionales</v>
          </cell>
          <cell r="F500" t="str">
            <v>EL CONTRATISTA SE COMPROMETE CON LA UNIVERSIDAD DE LOS LLANOS A PRESTAR LOS SERVICIOS COMO PROFESIONAL EN FORMA EFICIENTE Y EFICAZ APOYANDO EL FORTALECIMIENTO DE LOS DIFERENTES PROCESOS DE ACREDITACIÓN EN LA DIVISIÓN DE BIENESTAR UNIVERSITARIO.</v>
          </cell>
          <cell r="G500">
            <v>44383</v>
          </cell>
          <cell r="H500">
            <v>17155228</v>
          </cell>
          <cell r="I500" t="str">
            <v>Cinco (05) meses y doce (12) días calendario</v>
          </cell>
          <cell r="J500">
            <v>44383</v>
          </cell>
          <cell r="K500">
            <v>44547</v>
          </cell>
          <cell r="L500" t="str">
            <v>NO APLICA</v>
          </cell>
          <cell r="M500">
            <v>6</v>
          </cell>
          <cell r="N500">
            <v>2647412</v>
          </cell>
          <cell r="O500">
            <v>44383</v>
          </cell>
          <cell r="P500">
            <v>44408</v>
          </cell>
          <cell r="Q500">
            <v>3176894</v>
          </cell>
          <cell r="R500">
            <v>44409</v>
          </cell>
          <cell r="S500">
            <v>44439</v>
          </cell>
          <cell r="T500">
            <v>3176894</v>
          </cell>
          <cell r="U500">
            <v>44440</v>
          </cell>
          <cell r="V500">
            <v>44469</v>
          </cell>
          <cell r="W500">
            <v>3176894</v>
          </cell>
          <cell r="X500">
            <v>44470</v>
          </cell>
          <cell r="Y500">
            <v>44500</v>
          </cell>
          <cell r="Z500">
            <v>3176894</v>
          </cell>
          <cell r="AA500">
            <v>44501</v>
          </cell>
          <cell r="AB500">
            <v>44530</v>
          </cell>
          <cell r="AC500">
            <v>1800240</v>
          </cell>
          <cell r="AD500">
            <v>44531</v>
          </cell>
          <cell r="AE500">
            <v>44547</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t="str">
            <v>División de Bienestar Universitario</v>
          </cell>
          <cell r="AX500" t="str">
            <v>JUAN CARLOS PEÑA TIJO</v>
          </cell>
          <cell r="AY500" t="str">
            <v>Jefe de Oficina</v>
          </cell>
          <cell r="AZ500">
            <v>1066</v>
          </cell>
          <cell r="BA500">
            <v>44383.504780092589</v>
          </cell>
          <cell r="BB500">
            <v>65312556</v>
          </cell>
          <cell r="BC500">
            <v>2984</v>
          </cell>
          <cell r="BD500">
            <v>44383</v>
          </cell>
          <cell r="BE500">
            <v>17155228</v>
          </cell>
          <cell r="BF500" t="str">
            <v xml:space="preserve">NOTIFICADO </v>
          </cell>
          <cell r="BG500">
            <v>0</v>
          </cell>
          <cell r="BH500">
            <v>0</v>
          </cell>
          <cell r="BI500">
            <v>0</v>
          </cell>
          <cell r="BJ500">
            <v>0</v>
          </cell>
          <cell r="BK500">
            <v>0</v>
          </cell>
          <cell r="BL500">
            <v>0</v>
          </cell>
          <cell r="BM500">
            <v>0</v>
          </cell>
          <cell r="BN500">
            <v>0</v>
          </cell>
          <cell r="BO500">
            <v>0</v>
          </cell>
          <cell r="BP500">
            <v>0</v>
          </cell>
          <cell r="BQ500">
            <v>0</v>
          </cell>
          <cell r="BR500">
            <v>86055150</v>
          </cell>
          <cell r="BS500">
            <v>44383</v>
          </cell>
          <cell r="BT500">
            <v>677</v>
          </cell>
          <cell r="BU500" t="str">
            <v>44105</v>
          </cell>
          <cell r="BV500">
            <v>0</v>
          </cell>
          <cell r="BW500">
            <v>0</v>
          </cell>
          <cell r="BX500">
            <v>0</v>
          </cell>
          <cell r="BY500">
            <v>0</v>
          </cell>
          <cell r="BZ500">
            <v>0</v>
          </cell>
          <cell r="CA500">
            <v>0</v>
          </cell>
          <cell r="CB500">
            <v>7490</v>
          </cell>
          <cell r="CC500" t="str">
            <v>M6</v>
          </cell>
        </row>
        <row r="501">
          <cell r="B501" t="str">
            <v>12796 DE 2021</v>
          </cell>
          <cell r="C501">
            <v>40380294</v>
          </cell>
          <cell r="D501" t="str">
            <v>CLAUDIA MARGOTH GONZALEZ GIRALDO</v>
          </cell>
          <cell r="E501" t="str">
            <v>Contrato de Prestación de Servicios Profesionales</v>
          </cell>
          <cell r="F501" t="str">
            <v>EL CONTRATISTA SE COMPROMETE CON LA UNIVERSIDAD DE LOS LLANOS A PRESTAR LOS SERVICIOS PROFESIONALES COMO PSICÓLOGO EN FORMA EFICIENTE Y EFICAZ, APOYANDO EL FORTALECIMIENTO DE LOS DIFERENTES PROCESOS DE CONSEJERÍA Y ACOMPAÑAMIENTO EN EL PROGRAMA DE RETENCIÓN ESTUDIANTIL UNILLANISTA DE LA DIVISIÓN DE BIENESTAR UNIVERSITARIO.</v>
          </cell>
          <cell r="G501">
            <v>44383</v>
          </cell>
          <cell r="H501">
            <v>17155228</v>
          </cell>
          <cell r="I501" t="str">
            <v>Cinco (05) meses y doce (12) días calendario</v>
          </cell>
          <cell r="J501">
            <v>44383</v>
          </cell>
          <cell r="K501">
            <v>44547</v>
          </cell>
          <cell r="L501" t="str">
            <v>NO APLICA</v>
          </cell>
          <cell r="M501">
            <v>6</v>
          </cell>
          <cell r="N501">
            <v>2647412</v>
          </cell>
          <cell r="O501">
            <v>44383</v>
          </cell>
          <cell r="P501">
            <v>44408</v>
          </cell>
          <cell r="Q501">
            <v>3176894</v>
          </cell>
          <cell r="R501">
            <v>44409</v>
          </cell>
          <cell r="S501">
            <v>44439</v>
          </cell>
          <cell r="T501">
            <v>3176894</v>
          </cell>
          <cell r="U501">
            <v>44440</v>
          </cell>
          <cell r="V501">
            <v>44469</v>
          </cell>
          <cell r="W501">
            <v>3176894</v>
          </cell>
          <cell r="X501">
            <v>44470</v>
          </cell>
          <cell r="Y501">
            <v>44500</v>
          </cell>
          <cell r="Z501">
            <v>3176894</v>
          </cell>
          <cell r="AA501">
            <v>44501</v>
          </cell>
          <cell r="AB501">
            <v>44530</v>
          </cell>
          <cell r="AC501">
            <v>1800240</v>
          </cell>
          <cell r="AD501">
            <v>44531</v>
          </cell>
          <cell r="AE501">
            <v>44547</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t="str">
            <v>División de Bienestar Universitario</v>
          </cell>
          <cell r="AX501" t="str">
            <v>ELSA EDILMA PÁEZ CASTRO</v>
          </cell>
          <cell r="AY501" t="str">
            <v>Profesional Especializado</v>
          </cell>
          <cell r="AZ501">
            <v>1066</v>
          </cell>
          <cell r="BA501">
            <v>44383.504780092589</v>
          </cell>
          <cell r="BB501">
            <v>65312556</v>
          </cell>
          <cell r="BC501">
            <v>2985</v>
          </cell>
          <cell r="BD501">
            <v>44383</v>
          </cell>
          <cell r="BE501">
            <v>17155228</v>
          </cell>
          <cell r="BF501" t="str">
            <v xml:space="preserve">NOTIFICADO </v>
          </cell>
          <cell r="BG501">
            <v>0</v>
          </cell>
          <cell r="BH501">
            <v>0</v>
          </cell>
          <cell r="BI501">
            <v>0</v>
          </cell>
          <cell r="BJ501">
            <v>0</v>
          </cell>
          <cell r="BK501">
            <v>0</v>
          </cell>
          <cell r="BL501">
            <v>0</v>
          </cell>
          <cell r="BM501">
            <v>0</v>
          </cell>
          <cell r="BN501">
            <v>0</v>
          </cell>
          <cell r="BO501">
            <v>0</v>
          </cell>
          <cell r="BP501">
            <v>0</v>
          </cell>
          <cell r="BQ501">
            <v>0</v>
          </cell>
          <cell r="BR501">
            <v>40380294.299999997</v>
          </cell>
          <cell r="BS501">
            <v>44383</v>
          </cell>
          <cell r="BT501">
            <v>677</v>
          </cell>
          <cell r="BU501" t="str">
            <v>44105</v>
          </cell>
          <cell r="BV501">
            <v>0</v>
          </cell>
          <cell r="BW501">
            <v>0</v>
          </cell>
          <cell r="BX501">
            <v>0</v>
          </cell>
          <cell r="BY501">
            <v>0</v>
          </cell>
          <cell r="BZ501">
            <v>0</v>
          </cell>
          <cell r="CA501">
            <v>0</v>
          </cell>
          <cell r="CB501">
            <v>7220</v>
          </cell>
          <cell r="CC501" t="str">
            <v>M6</v>
          </cell>
        </row>
        <row r="502">
          <cell r="B502" t="str">
            <v>12797 DE 2021</v>
          </cell>
          <cell r="C502">
            <v>1007741672</v>
          </cell>
          <cell r="D502" t="str">
            <v>LINA MARIA LEON RODRIGUEZ</v>
          </cell>
          <cell r="E502" t="str">
            <v xml:space="preserve">Contrato de Prestación de Servicios </v>
          </cell>
          <cell r="F502" t="str">
            <v>EL CONTRATISTA SE COMPROMETE CON LA UNIVERSIDAD DE LOS LLANOS A PRESTAR LOS SERVICIOS COMO AUXILIAR EN ENFERMERÍA EN FORMA EFICIENTE Y EFICAZ APOYANDO EL FORTALECIMIENTO DE LOS DIFERENTES PROCESOS DE PROMOCIÓN Y FOMENTO DE ESTILOS DE VIDA SALUDABLES EN LA DIVISIÓN DE BIENESTAR UNIVERSITARIO.</v>
          </cell>
          <cell r="G502">
            <v>44383</v>
          </cell>
          <cell r="H502">
            <v>10056512</v>
          </cell>
          <cell r="I502" t="str">
            <v>Cinco (05) meses y doce (12) días calendario</v>
          </cell>
          <cell r="J502">
            <v>44383</v>
          </cell>
          <cell r="K502">
            <v>44547</v>
          </cell>
          <cell r="L502" t="str">
            <v>NO APLICA</v>
          </cell>
          <cell r="M502">
            <v>6</v>
          </cell>
          <cell r="N502">
            <v>1551931</v>
          </cell>
          <cell r="O502">
            <v>44383</v>
          </cell>
          <cell r="P502">
            <v>44408</v>
          </cell>
          <cell r="Q502">
            <v>1862317</v>
          </cell>
          <cell r="R502">
            <v>44409</v>
          </cell>
          <cell r="S502">
            <v>44439</v>
          </cell>
          <cell r="T502">
            <v>1862317</v>
          </cell>
          <cell r="U502">
            <v>44440</v>
          </cell>
          <cell r="V502">
            <v>44469</v>
          </cell>
          <cell r="W502">
            <v>1862317</v>
          </cell>
          <cell r="X502">
            <v>44470</v>
          </cell>
          <cell r="Y502">
            <v>44500</v>
          </cell>
          <cell r="Z502">
            <v>1862317</v>
          </cell>
          <cell r="AA502">
            <v>44501</v>
          </cell>
          <cell r="AB502">
            <v>44530</v>
          </cell>
          <cell r="AC502">
            <v>1055313</v>
          </cell>
          <cell r="AD502">
            <v>44531</v>
          </cell>
          <cell r="AE502">
            <v>44547</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t="str">
            <v>División de Bienestar Universitario</v>
          </cell>
          <cell r="AX502" t="str">
            <v>JUAN CARLOS PEÑA TIJO</v>
          </cell>
          <cell r="AY502" t="str">
            <v>Jefe de Oficina</v>
          </cell>
          <cell r="AZ502">
            <v>1066</v>
          </cell>
          <cell r="BA502">
            <v>44383.504780092589</v>
          </cell>
          <cell r="BB502">
            <v>65312556</v>
          </cell>
          <cell r="BC502">
            <v>2986</v>
          </cell>
          <cell r="BD502">
            <v>44383</v>
          </cell>
          <cell r="BE502">
            <v>10056512</v>
          </cell>
          <cell r="BF502" t="str">
            <v xml:space="preserve">NOTIFICADO </v>
          </cell>
          <cell r="BG502">
            <v>0</v>
          </cell>
          <cell r="BH502">
            <v>0</v>
          </cell>
          <cell r="BI502">
            <v>0</v>
          </cell>
          <cell r="BJ502">
            <v>0</v>
          </cell>
          <cell r="BK502">
            <v>0</v>
          </cell>
          <cell r="BL502">
            <v>0</v>
          </cell>
          <cell r="BM502">
            <v>0</v>
          </cell>
          <cell r="BN502">
            <v>0</v>
          </cell>
          <cell r="BO502">
            <v>0</v>
          </cell>
          <cell r="BP502">
            <v>0</v>
          </cell>
          <cell r="BQ502">
            <v>0</v>
          </cell>
          <cell r="BR502">
            <v>1007741672</v>
          </cell>
          <cell r="BS502">
            <v>44383</v>
          </cell>
          <cell r="BT502">
            <v>677</v>
          </cell>
          <cell r="BU502" t="str">
            <v>44105</v>
          </cell>
          <cell r="BV502">
            <v>0</v>
          </cell>
          <cell r="BW502">
            <v>0</v>
          </cell>
          <cell r="BX502">
            <v>0</v>
          </cell>
          <cell r="BY502">
            <v>0</v>
          </cell>
          <cell r="BZ502">
            <v>0</v>
          </cell>
          <cell r="CA502">
            <v>0</v>
          </cell>
          <cell r="CB502">
            <v>8299</v>
          </cell>
          <cell r="CC502" t="str">
            <v>M6</v>
          </cell>
        </row>
        <row r="503">
          <cell r="B503" t="str">
            <v>12798 DE 2021</v>
          </cell>
          <cell r="C503">
            <v>40444378</v>
          </cell>
          <cell r="D503" t="str">
            <v>LIGIA MARYORY ROBAYO MARTIN</v>
          </cell>
          <cell r="E503" t="str">
            <v xml:space="preserve">Contrato de Prestación de Servicios </v>
          </cell>
          <cell r="F503" t="str">
            <v>EL CONTRATISTA SE COMPROMETE CON LA UNIVERSIDAD DE LOS LLANOS A PRESTAR LOS SERVICIOS COMO TÉCNICO AUXILIAR EN ENFERMERÍA EN FORMA EFICIENTE Y EFICAZ APOYANDO EL FORTALECIMIENTO DE LOS DIFERENTES PROCESOS DE PROMOCIÓN Y FOMENTO DE ESTILOS DE VIDA SALUDABLES EN LA DIVISIÓN DE BIENESTAR UNIVERSITARIO.</v>
          </cell>
          <cell r="G503">
            <v>44383</v>
          </cell>
          <cell r="H503">
            <v>10056512</v>
          </cell>
          <cell r="I503" t="str">
            <v>Cinco (05) meses y doce (12) días calendario</v>
          </cell>
          <cell r="J503">
            <v>44383</v>
          </cell>
          <cell r="K503">
            <v>44547</v>
          </cell>
          <cell r="L503" t="str">
            <v>NO APLICA</v>
          </cell>
          <cell r="M503">
            <v>6</v>
          </cell>
          <cell r="N503">
            <v>1551931</v>
          </cell>
          <cell r="O503">
            <v>44383</v>
          </cell>
          <cell r="P503">
            <v>44408</v>
          </cell>
          <cell r="Q503">
            <v>1862317</v>
          </cell>
          <cell r="R503">
            <v>44409</v>
          </cell>
          <cell r="S503">
            <v>44439</v>
          </cell>
          <cell r="T503">
            <v>1862317</v>
          </cell>
          <cell r="U503">
            <v>44440</v>
          </cell>
          <cell r="V503">
            <v>44469</v>
          </cell>
          <cell r="W503">
            <v>1862317</v>
          </cell>
          <cell r="X503">
            <v>44470</v>
          </cell>
          <cell r="Y503">
            <v>44500</v>
          </cell>
          <cell r="Z503">
            <v>1862317</v>
          </cell>
          <cell r="AA503">
            <v>44501</v>
          </cell>
          <cell r="AB503">
            <v>44530</v>
          </cell>
          <cell r="AC503">
            <v>1055313</v>
          </cell>
          <cell r="AD503">
            <v>44531</v>
          </cell>
          <cell r="AE503">
            <v>44547</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t="str">
            <v>División de Bienestar Universitario</v>
          </cell>
          <cell r="AX503" t="str">
            <v>JUAN CARLOS PEÑA TIJO</v>
          </cell>
          <cell r="AY503" t="str">
            <v>Jefe de Oficina</v>
          </cell>
          <cell r="AZ503">
            <v>1066</v>
          </cell>
          <cell r="BA503">
            <v>44383.504780092589</v>
          </cell>
          <cell r="BB503">
            <v>65312556</v>
          </cell>
          <cell r="BC503">
            <v>2987</v>
          </cell>
          <cell r="BD503">
            <v>44383</v>
          </cell>
          <cell r="BE503">
            <v>10056512</v>
          </cell>
          <cell r="BF503" t="str">
            <v xml:space="preserve">NOTIFICADO </v>
          </cell>
          <cell r="BG503">
            <v>0</v>
          </cell>
          <cell r="BH503">
            <v>0</v>
          </cell>
          <cell r="BI503">
            <v>0</v>
          </cell>
          <cell r="BJ503">
            <v>0</v>
          </cell>
          <cell r="BK503">
            <v>0</v>
          </cell>
          <cell r="BL503">
            <v>0</v>
          </cell>
          <cell r="BM503">
            <v>0</v>
          </cell>
          <cell r="BN503">
            <v>0</v>
          </cell>
          <cell r="BO503">
            <v>0</v>
          </cell>
          <cell r="BP503">
            <v>0</v>
          </cell>
          <cell r="BQ503">
            <v>0</v>
          </cell>
          <cell r="BR503">
            <v>40444378</v>
          </cell>
          <cell r="BS503">
            <v>44383</v>
          </cell>
          <cell r="BT503">
            <v>677</v>
          </cell>
          <cell r="BU503" t="str">
            <v>44105</v>
          </cell>
          <cell r="BV503">
            <v>0</v>
          </cell>
          <cell r="BW503">
            <v>0</v>
          </cell>
          <cell r="BX503">
            <v>0</v>
          </cell>
          <cell r="BY503">
            <v>0</v>
          </cell>
          <cell r="BZ503">
            <v>0</v>
          </cell>
          <cell r="CA503">
            <v>0</v>
          </cell>
          <cell r="CB503">
            <v>8299</v>
          </cell>
          <cell r="CC503" t="str">
            <v>M6</v>
          </cell>
        </row>
        <row r="504">
          <cell r="B504" t="str">
            <v>12799 DE 2021</v>
          </cell>
          <cell r="C504">
            <v>1121937453</v>
          </cell>
          <cell r="D504" t="str">
            <v>ZUE TATIANA CASTRO VELEZ</v>
          </cell>
          <cell r="E504" t="str">
            <v>Contrato de Prestación de Servicios Profesionales</v>
          </cell>
          <cell r="F504" t="str">
            <v>EL CONTRATISTA SE COMPROMETE CON LA UNIVERSIDAD DE LOS LLANOS A PRESTAR LOS SERVICIOS COMO PROFESIONAL EN FORMA EFICIENTE Y EFICAZ APOYANDO EL FORTALECIMIENTO DEL PROCESO DE COMUNICACIÓN INSTITUCIONAL EN LA SECRETARÍA GENERAL.</v>
          </cell>
          <cell r="G504">
            <v>44383</v>
          </cell>
          <cell r="H504">
            <v>11831189</v>
          </cell>
          <cell r="I504" t="str">
            <v>Cinco (05) meses y doce (12) días calendario</v>
          </cell>
          <cell r="J504">
            <v>44383</v>
          </cell>
          <cell r="K504">
            <v>44547</v>
          </cell>
          <cell r="L504" t="str">
            <v>NO APLICA</v>
          </cell>
          <cell r="M504">
            <v>6</v>
          </cell>
          <cell r="N504">
            <v>1825801</v>
          </cell>
          <cell r="O504">
            <v>44383</v>
          </cell>
          <cell r="P504">
            <v>44408</v>
          </cell>
          <cell r="Q504">
            <v>2190961</v>
          </cell>
          <cell r="R504">
            <v>44409</v>
          </cell>
          <cell r="S504">
            <v>44439</v>
          </cell>
          <cell r="T504">
            <v>2190961</v>
          </cell>
          <cell r="U504">
            <v>44440</v>
          </cell>
          <cell r="V504">
            <v>44469</v>
          </cell>
          <cell r="W504">
            <v>2190961</v>
          </cell>
          <cell r="X504">
            <v>44470</v>
          </cell>
          <cell r="Y504">
            <v>44500</v>
          </cell>
          <cell r="Z504">
            <v>2190961</v>
          </cell>
          <cell r="AA504">
            <v>44501</v>
          </cell>
          <cell r="AB504">
            <v>44530</v>
          </cell>
          <cell r="AC504">
            <v>1241544</v>
          </cell>
          <cell r="AD504">
            <v>44531</v>
          </cell>
          <cell r="AE504">
            <v>44547</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t="str">
            <v>Secretaria General</v>
          </cell>
          <cell r="AX504" t="str">
            <v>DEIVER GIOVANNY QUINTERO REYES</v>
          </cell>
          <cell r="AY504" t="str">
            <v>Secretario General</v>
          </cell>
          <cell r="AZ504">
            <v>1065</v>
          </cell>
          <cell r="BA504">
            <v>44383.504502314812</v>
          </cell>
          <cell r="BB504">
            <v>87496031</v>
          </cell>
          <cell r="BC504">
            <v>2988</v>
          </cell>
          <cell r="BD504">
            <v>44383</v>
          </cell>
          <cell r="BE504">
            <v>11831189</v>
          </cell>
          <cell r="BF504" t="str">
            <v xml:space="preserve">NOTIFICADO </v>
          </cell>
          <cell r="BG504">
            <v>0</v>
          </cell>
          <cell r="BH504">
            <v>0</v>
          </cell>
          <cell r="BI504">
            <v>0</v>
          </cell>
          <cell r="BJ504">
            <v>0</v>
          </cell>
          <cell r="BK504">
            <v>0</v>
          </cell>
          <cell r="BL504">
            <v>0</v>
          </cell>
          <cell r="BM504">
            <v>0</v>
          </cell>
          <cell r="BN504">
            <v>0</v>
          </cell>
          <cell r="BO504">
            <v>0</v>
          </cell>
          <cell r="BP504">
            <v>0</v>
          </cell>
          <cell r="BQ504">
            <v>0</v>
          </cell>
          <cell r="BR504">
            <v>1121937453</v>
          </cell>
          <cell r="BS504">
            <v>44383</v>
          </cell>
          <cell r="BT504">
            <v>757</v>
          </cell>
          <cell r="BU504" t="str">
            <v>40052</v>
          </cell>
          <cell r="BV504">
            <v>0</v>
          </cell>
          <cell r="BW504">
            <v>0</v>
          </cell>
          <cell r="BX504">
            <v>0</v>
          </cell>
          <cell r="BY504">
            <v>0</v>
          </cell>
          <cell r="BZ504">
            <v>0</v>
          </cell>
          <cell r="CA504">
            <v>0</v>
          </cell>
          <cell r="CB504">
            <v>7310</v>
          </cell>
          <cell r="CC504" t="str">
            <v>M6</v>
          </cell>
        </row>
        <row r="505">
          <cell r="B505" t="str">
            <v>12800 DE 2021</v>
          </cell>
          <cell r="C505">
            <v>1121914875</v>
          </cell>
          <cell r="D505" t="str">
            <v>SEBASTIAN GUZMAN RAVE</v>
          </cell>
          <cell r="E505" t="str">
            <v>Contrato de Prestación de Servicios</v>
          </cell>
          <cell r="F505" t="str">
            <v>EL CONTRATISTA SE COMPROMETE CON LA UNIVERSIDAD DE LOS LLANOS A PRESTAR LOS SERVICIOS COMO TÉCNICO EN FORMA EFICIENTE Y EFICAZ APOYANDO EL FORTALECIMIENTO DEL PROCESO DE COMUNICACIÓN INSTITUCIONAL EN LA SECRETARÍA GENERAL.</v>
          </cell>
          <cell r="G505">
            <v>44383</v>
          </cell>
          <cell r="H505">
            <v>11239630</v>
          </cell>
          <cell r="I505" t="str">
            <v>Cinco (05) meses y doce (12) días calendario</v>
          </cell>
          <cell r="J505">
            <v>44383</v>
          </cell>
          <cell r="K505">
            <v>44547</v>
          </cell>
          <cell r="L505" t="str">
            <v>NO APLICA</v>
          </cell>
          <cell r="M505">
            <v>6</v>
          </cell>
          <cell r="N505">
            <v>1734511</v>
          </cell>
          <cell r="O505">
            <v>44383</v>
          </cell>
          <cell r="P505">
            <v>44408</v>
          </cell>
          <cell r="Q505">
            <v>2081413</v>
          </cell>
          <cell r="R505">
            <v>44409</v>
          </cell>
          <cell r="S505">
            <v>44439</v>
          </cell>
          <cell r="T505">
            <v>2081413</v>
          </cell>
          <cell r="U505">
            <v>44440</v>
          </cell>
          <cell r="V505">
            <v>44469</v>
          </cell>
          <cell r="W505">
            <v>2081413</v>
          </cell>
          <cell r="X505">
            <v>44470</v>
          </cell>
          <cell r="Y505">
            <v>44500</v>
          </cell>
          <cell r="Z505">
            <v>2081413</v>
          </cell>
          <cell r="AA505">
            <v>44501</v>
          </cell>
          <cell r="AB505">
            <v>44530</v>
          </cell>
          <cell r="AC505">
            <v>1179467</v>
          </cell>
          <cell r="AD505">
            <v>44531</v>
          </cell>
          <cell r="AE505">
            <v>44547</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t="str">
            <v>Secretaria General</v>
          </cell>
          <cell r="AX505" t="str">
            <v>DEIVER GIOVANNY QUINTERO REYES</v>
          </cell>
          <cell r="AY505" t="str">
            <v>Secretario General</v>
          </cell>
          <cell r="AZ505">
            <v>1065</v>
          </cell>
          <cell r="BA505">
            <v>44383.504502314812</v>
          </cell>
          <cell r="BB505">
            <v>87496031</v>
          </cell>
          <cell r="BC505">
            <v>2989</v>
          </cell>
          <cell r="BD505">
            <v>44383</v>
          </cell>
          <cell r="BE505">
            <v>11239630</v>
          </cell>
          <cell r="BF505" t="str">
            <v xml:space="preserve">NOTIFICADO </v>
          </cell>
          <cell r="BG505">
            <v>0</v>
          </cell>
          <cell r="BH505">
            <v>0</v>
          </cell>
          <cell r="BI505">
            <v>0</v>
          </cell>
          <cell r="BJ505">
            <v>0</v>
          </cell>
          <cell r="BK505">
            <v>0</v>
          </cell>
          <cell r="BL505">
            <v>0</v>
          </cell>
          <cell r="BM505">
            <v>0</v>
          </cell>
          <cell r="BN505">
            <v>0</v>
          </cell>
          <cell r="BO505">
            <v>0</v>
          </cell>
          <cell r="BP505">
            <v>0</v>
          </cell>
          <cell r="BQ505">
            <v>0</v>
          </cell>
          <cell r="BR505">
            <v>1121914875</v>
          </cell>
          <cell r="BS505">
            <v>44383</v>
          </cell>
          <cell r="BT505">
            <v>757</v>
          </cell>
          <cell r="BU505" t="str">
            <v>40052</v>
          </cell>
          <cell r="BV505">
            <v>0</v>
          </cell>
          <cell r="BW505">
            <v>0</v>
          </cell>
          <cell r="BX505">
            <v>0</v>
          </cell>
          <cell r="BY505">
            <v>0</v>
          </cell>
          <cell r="BZ505">
            <v>0</v>
          </cell>
          <cell r="CA505">
            <v>0</v>
          </cell>
          <cell r="CB505">
            <v>7420</v>
          </cell>
          <cell r="CC505" t="str">
            <v>M6</v>
          </cell>
        </row>
        <row r="506">
          <cell r="B506" t="str">
            <v>12801 DE 2021</v>
          </cell>
          <cell r="C506">
            <v>40373164</v>
          </cell>
          <cell r="D506" t="str">
            <v>GLORIA JUDITH PAREJA CARDONA</v>
          </cell>
          <cell r="E506" t="str">
            <v>Contrato de Prestación de Servicios Profesionales</v>
          </cell>
          <cell r="F506" t="str">
            <v>EL CONTRATISTA SE COMPROMETE CON LA UNIVERSIDAD DE LOS LLANOS A PRESTAR LOS SERVICIOS COMO PROFESIONAL EN FORMA EFICIENTE Y EFICAZ APOYANDO EL FORTALECIMIENTO DEL PROCESO DE COMUNICACIÓN INSTITUCIONAL EN LA SECRETARÍA GENERAL.</v>
          </cell>
          <cell r="G506">
            <v>44383</v>
          </cell>
          <cell r="H506">
            <v>21887701</v>
          </cell>
          <cell r="I506" t="str">
            <v>Cinco (05) meses y doce (12) días calendario</v>
          </cell>
          <cell r="J506">
            <v>44383</v>
          </cell>
          <cell r="K506">
            <v>44547</v>
          </cell>
          <cell r="L506" t="str">
            <v>NO APLICA</v>
          </cell>
          <cell r="M506">
            <v>6</v>
          </cell>
          <cell r="N506">
            <v>3377732</v>
          </cell>
          <cell r="O506">
            <v>44383</v>
          </cell>
          <cell r="P506">
            <v>44408</v>
          </cell>
          <cell r="Q506">
            <v>4053278</v>
          </cell>
          <cell r="R506">
            <v>44409</v>
          </cell>
          <cell r="S506">
            <v>44439</v>
          </cell>
          <cell r="T506">
            <v>4053278</v>
          </cell>
          <cell r="U506">
            <v>44440</v>
          </cell>
          <cell r="V506">
            <v>44469</v>
          </cell>
          <cell r="W506">
            <v>4053278</v>
          </cell>
          <cell r="X506">
            <v>44470</v>
          </cell>
          <cell r="Y506">
            <v>44500</v>
          </cell>
          <cell r="Z506">
            <v>4053278</v>
          </cell>
          <cell r="AA506">
            <v>44501</v>
          </cell>
          <cell r="AB506">
            <v>44530</v>
          </cell>
          <cell r="AC506">
            <v>2296857</v>
          </cell>
          <cell r="AD506">
            <v>44531</v>
          </cell>
          <cell r="AE506">
            <v>44547</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t="str">
            <v>Secretaria General</v>
          </cell>
          <cell r="AX506" t="str">
            <v>DEIVER GIOVANNY QUINTERO REYES</v>
          </cell>
          <cell r="AY506" t="str">
            <v>Secretario General</v>
          </cell>
          <cell r="AZ506">
            <v>1065</v>
          </cell>
          <cell r="BA506">
            <v>44383.504502314812</v>
          </cell>
          <cell r="BB506">
            <v>87496031</v>
          </cell>
          <cell r="BC506">
            <v>2990</v>
          </cell>
          <cell r="BD506">
            <v>44383</v>
          </cell>
          <cell r="BE506">
            <v>21887701</v>
          </cell>
          <cell r="BF506" t="str">
            <v xml:space="preserve">NOTIFICADO </v>
          </cell>
          <cell r="BG506">
            <v>0</v>
          </cell>
          <cell r="BH506">
            <v>0</v>
          </cell>
          <cell r="BI506">
            <v>0</v>
          </cell>
          <cell r="BJ506">
            <v>0</v>
          </cell>
          <cell r="BK506">
            <v>0</v>
          </cell>
          <cell r="BL506">
            <v>0</v>
          </cell>
          <cell r="BM506">
            <v>0</v>
          </cell>
          <cell r="BN506">
            <v>0</v>
          </cell>
          <cell r="BO506">
            <v>0</v>
          </cell>
          <cell r="BP506">
            <v>0</v>
          </cell>
          <cell r="BQ506">
            <v>0</v>
          </cell>
          <cell r="BR506">
            <v>40373164</v>
          </cell>
          <cell r="BS506">
            <v>44383</v>
          </cell>
          <cell r="BT506">
            <v>757</v>
          </cell>
          <cell r="BU506" t="str">
            <v>40052</v>
          </cell>
          <cell r="BV506">
            <v>0</v>
          </cell>
          <cell r="BW506">
            <v>0</v>
          </cell>
          <cell r="BX506">
            <v>0</v>
          </cell>
          <cell r="BY506">
            <v>0</v>
          </cell>
          <cell r="BZ506">
            <v>0</v>
          </cell>
          <cell r="CA506">
            <v>0</v>
          </cell>
          <cell r="CB506">
            <v>6910</v>
          </cell>
          <cell r="CC506" t="str">
            <v>M5</v>
          </cell>
        </row>
        <row r="507">
          <cell r="B507" t="str">
            <v>12802 DE 2021</v>
          </cell>
          <cell r="C507">
            <v>1121885006</v>
          </cell>
          <cell r="D507" t="str">
            <v>ELDER YOVANNY CORTES ESCOBAR</v>
          </cell>
          <cell r="E507" t="str">
            <v>Contrato de Prestación de Servicios</v>
          </cell>
          <cell r="F507" t="str">
            <v>EL CONTRATISTA SE COMPROMETE CON LA UNIVERSIDAD DE LOS LLANOS A PRESTAR LOS SERVICIOS COMO TÉCNICO EN FORMA EFICIENTE Y EFICAZ APOYANDO EL FORTALECIMIENTO DEL PROCESO DE COMUNICACIÓN INSTITUCIONAL EN LA SECRETARÍA GENERAL.</v>
          </cell>
          <cell r="G507">
            <v>44383</v>
          </cell>
          <cell r="H507">
            <v>11239630</v>
          </cell>
          <cell r="I507" t="str">
            <v>Cinco (05) meses y doce (12) días calendario</v>
          </cell>
          <cell r="J507">
            <v>44383</v>
          </cell>
          <cell r="K507">
            <v>44547</v>
          </cell>
          <cell r="L507" t="str">
            <v>NO APLICA</v>
          </cell>
          <cell r="M507">
            <v>6</v>
          </cell>
          <cell r="N507">
            <v>1734511</v>
          </cell>
          <cell r="O507">
            <v>44383</v>
          </cell>
          <cell r="P507">
            <v>44408</v>
          </cell>
          <cell r="Q507">
            <v>2081413</v>
          </cell>
          <cell r="R507">
            <v>44409</v>
          </cell>
          <cell r="S507">
            <v>44439</v>
          </cell>
          <cell r="T507">
            <v>2081413</v>
          </cell>
          <cell r="U507">
            <v>44440</v>
          </cell>
          <cell r="V507">
            <v>44469</v>
          </cell>
          <cell r="W507">
            <v>2081413</v>
          </cell>
          <cell r="X507">
            <v>44470</v>
          </cell>
          <cell r="Y507">
            <v>44500</v>
          </cell>
          <cell r="Z507">
            <v>2081413</v>
          </cell>
          <cell r="AA507">
            <v>44501</v>
          </cell>
          <cell r="AB507">
            <v>44530</v>
          </cell>
          <cell r="AC507">
            <v>1179467</v>
          </cell>
          <cell r="AD507">
            <v>44531</v>
          </cell>
          <cell r="AE507">
            <v>44547</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t="str">
            <v>Secretaria General</v>
          </cell>
          <cell r="AX507" t="str">
            <v>DEIVER GIOVANNY QUINTERO REYES</v>
          </cell>
          <cell r="AY507" t="str">
            <v>Secretario General</v>
          </cell>
          <cell r="AZ507">
            <v>1065</v>
          </cell>
          <cell r="BA507">
            <v>44383.504502314812</v>
          </cell>
          <cell r="BB507">
            <v>87496031</v>
          </cell>
          <cell r="BC507">
            <v>2991</v>
          </cell>
          <cell r="BD507">
            <v>44383</v>
          </cell>
          <cell r="BE507">
            <v>11239630</v>
          </cell>
          <cell r="BF507" t="str">
            <v xml:space="preserve">NOTIFICADO </v>
          </cell>
          <cell r="BG507">
            <v>0</v>
          </cell>
          <cell r="BH507">
            <v>0</v>
          </cell>
          <cell r="BI507">
            <v>0</v>
          </cell>
          <cell r="BJ507">
            <v>0</v>
          </cell>
          <cell r="BK507">
            <v>0</v>
          </cell>
          <cell r="BL507">
            <v>0</v>
          </cell>
          <cell r="BM507">
            <v>0</v>
          </cell>
          <cell r="BN507">
            <v>0</v>
          </cell>
          <cell r="BO507">
            <v>0</v>
          </cell>
          <cell r="BP507">
            <v>0</v>
          </cell>
          <cell r="BQ507">
            <v>0</v>
          </cell>
          <cell r="BR507">
            <v>1121885006</v>
          </cell>
          <cell r="BS507">
            <v>44383</v>
          </cell>
          <cell r="BT507">
            <v>757</v>
          </cell>
          <cell r="BU507" t="str">
            <v>40052</v>
          </cell>
          <cell r="BV507">
            <v>0</v>
          </cell>
          <cell r="BW507">
            <v>0</v>
          </cell>
          <cell r="BX507">
            <v>0</v>
          </cell>
          <cell r="BY507">
            <v>0</v>
          </cell>
          <cell r="BZ507">
            <v>0</v>
          </cell>
          <cell r="CA507">
            <v>0</v>
          </cell>
          <cell r="CB507">
            <v>8299</v>
          </cell>
          <cell r="CC507" t="str">
            <v>M6</v>
          </cell>
        </row>
        <row r="508">
          <cell r="B508" t="str">
            <v>12803 DE 2021</v>
          </cell>
          <cell r="C508">
            <v>1121910199</v>
          </cell>
          <cell r="D508" t="str">
            <v>CARLOS FELIPE ANGEL BACCA</v>
          </cell>
          <cell r="E508" t="str">
            <v>Contrato de Prestación de Servicios Profesionales</v>
          </cell>
          <cell r="F508" t="str">
            <v>EL CONTRATISTA SE COMPROMETE CON LA UNIVERSIDAD DE LOS LLANOS A PRESTAR LOS SERVICIOS COMO PROFESIONAL EN FORMA EFICIENTE Y EFICAZ APOYANDO EL FORTALECIMIENTO DEL PROCESO DE COMUNICACIÓN INSTITUCIONAL EN LA SECRETARÍA GENERAL.</v>
          </cell>
          <cell r="G508">
            <v>44383</v>
          </cell>
          <cell r="H508">
            <v>11831189</v>
          </cell>
          <cell r="I508" t="str">
            <v>Cinco (05) meses y doce (12) días calendario</v>
          </cell>
          <cell r="J508">
            <v>44383</v>
          </cell>
          <cell r="K508">
            <v>44547</v>
          </cell>
          <cell r="L508" t="str">
            <v>NO APLICA</v>
          </cell>
          <cell r="M508">
            <v>6</v>
          </cell>
          <cell r="N508">
            <v>1825801</v>
          </cell>
          <cell r="O508">
            <v>44383</v>
          </cell>
          <cell r="P508">
            <v>44408</v>
          </cell>
          <cell r="Q508">
            <v>2190961</v>
          </cell>
          <cell r="R508">
            <v>44409</v>
          </cell>
          <cell r="S508">
            <v>44439</v>
          </cell>
          <cell r="T508">
            <v>2190961</v>
          </cell>
          <cell r="U508">
            <v>44440</v>
          </cell>
          <cell r="V508">
            <v>44469</v>
          </cell>
          <cell r="W508">
            <v>2190961</v>
          </cell>
          <cell r="X508">
            <v>44470</v>
          </cell>
          <cell r="Y508">
            <v>44500</v>
          </cell>
          <cell r="Z508">
            <v>2190961</v>
          </cell>
          <cell r="AA508">
            <v>44501</v>
          </cell>
          <cell r="AB508">
            <v>44530</v>
          </cell>
          <cell r="AC508">
            <v>1241544</v>
          </cell>
          <cell r="AD508">
            <v>44531</v>
          </cell>
          <cell r="AE508">
            <v>44547</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t="str">
            <v>Secretaria General</v>
          </cell>
          <cell r="AX508" t="str">
            <v>DEIVER GIOVANNY QUINTERO REYES</v>
          </cell>
          <cell r="AY508" t="str">
            <v>Secretario General</v>
          </cell>
          <cell r="AZ508">
            <v>1065</v>
          </cell>
          <cell r="BA508">
            <v>44383.504502314812</v>
          </cell>
          <cell r="BB508">
            <v>87496031</v>
          </cell>
          <cell r="BC508">
            <v>2992</v>
          </cell>
          <cell r="BD508">
            <v>44383</v>
          </cell>
          <cell r="BE508">
            <v>11831189</v>
          </cell>
          <cell r="BF508" t="str">
            <v xml:space="preserve">NOTIFICADO </v>
          </cell>
          <cell r="BG508">
            <v>0</v>
          </cell>
          <cell r="BH508">
            <v>0</v>
          </cell>
          <cell r="BI508">
            <v>0</v>
          </cell>
          <cell r="BJ508">
            <v>0</v>
          </cell>
          <cell r="BK508">
            <v>0</v>
          </cell>
          <cell r="BL508">
            <v>0</v>
          </cell>
          <cell r="BM508">
            <v>0</v>
          </cell>
          <cell r="BN508">
            <v>0</v>
          </cell>
          <cell r="BO508">
            <v>0</v>
          </cell>
          <cell r="BP508">
            <v>0</v>
          </cell>
          <cell r="BQ508">
            <v>0</v>
          </cell>
          <cell r="BR508">
            <v>1121910199.0999999</v>
          </cell>
          <cell r="BS508">
            <v>44383</v>
          </cell>
          <cell r="BT508">
            <v>757</v>
          </cell>
          <cell r="BU508" t="str">
            <v>40052</v>
          </cell>
          <cell r="BV508">
            <v>0</v>
          </cell>
          <cell r="BW508">
            <v>0</v>
          </cell>
          <cell r="BX508">
            <v>0</v>
          </cell>
          <cell r="BY508">
            <v>0</v>
          </cell>
          <cell r="BZ508">
            <v>0</v>
          </cell>
          <cell r="CA508">
            <v>0</v>
          </cell>
          <cell r="CB508">
            <v>8299</v>
          </cell>
          <cell r="CC508" t="str">
            <v>M6</v>
          </cell>
        </row>
        <row r="509">
          <cell r="B509" t="str">
            <v>12804 DE 2021</v>
          </cell>
          <cell r="C509">
            <v>1120573781</v>
          </cell>
          <cell r="D509" t="str">
            <v xml:space="preserve">CAMILA ANDREA MAHECHA AGUDELO  </v>
          </cell>
          <cell r="E509" t="str">
            <v>Contrato de Prestación de Servicios Profesionales</v>
          </cell>
          <cell r="F509" t="str">
            <v>EL CONTRATISTA SE COMPROMETE CON LA UNIVERSIDAD DE LOS LLANOS A PRESTAR LOS SERVICIOS COMO PROFESIONAL ESPECIALIZADO EN FORMA EFICIENTE Y EFICAZ APOYANDO EL FORTALECIMIENTO DEL PROCESO DE COMUNICACIÓN INSTITUCIONAL EN LA SECRETARÍA GENERAL.</v>
          </cell>
          <cell r="G509">
            <v>44383</v>
          </cell>
          <cell r="H509">
            <v>18929905</v>
          </cell>
          <cell r="I509" t="str">
            <v>Cinco (05) meses y doce (12) días calendario</v>
          </cell>
          <cell r="J509">
            <v>44383</v>
          </cell>
          <cell r="K509">
            <v>44547</v>
          </cell>
          <cell r="L509" t="str">
            <v>NO APLICA</v>
          </cell>
          <cell r="M509">
            <v>6</v>
          </cell>
          <cell r="N509">
            <v>2921282</v>
          </cell>
          <cell r="O509">
            <v>44383</v>
          </cell>
          <cell r="P509">
            <v>44408</v>
          </cell>
          <cell r="Q509">
            <v>3505538</v>
          </cell>
          <cell r="R509">
            <v>44409</v>
          </cell>
          <cell r="S509">
            <v>44439</v>
          </cell>
          <cell r="T509">
            <v>3505538</v>
          </cell>
          <cell r="U509">
            <v>44440</v>
          </cell>
          <cell r="V509">
            <v>44469</v>
          </cell>
          <cell r="W509">
            <v>3505538</v>
          </cell>
          <cell r="X509">
            <v>44470</v>
          </cell>
          <cell r="Y509">
            <v>44500</v>
          </cell>
          <cell r="Z509">
            <v>3505538</v>
          </cell>
          <cell r="AA509">
            <v>44501</v>
          </cell>
          <cell r="AB509">
            <v>44530</v>
          </cell>
          <cell r="AC509">
            <v>1986471</v>
          </cell>
          <cell r="AD509">
            <v>44531</v>
          </cell>
          <cell r="AE509">
            <v>44547</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t="str">
            <v>Secretaria General</v>
          </cell>
          <cell r="AX509" t="str">
            <v>DEIVER GIOVANNY QUINTERO REYES</v>
          </cell>
          <cell r="AY509" t="str">
            <v>Secretario General</v>
          </cell>
          <cell r="AZ509">
            <v>1065</v>
          </cell>
          <cell r="BA509">
            <v>44383.504502314812</v>
          </cell>
          <cell r="BB509">
            <v>87496031</v>
          </cell>
          <cell r="BC509">
            <v>2993</v>
          </cell>
          <cell r="BD509">
            <v>44383</v>
          </cell>
          <cell r="BE509">
            <v>18929905</v>
          </cell>
          <cell r="BF509" t="str">
            <v xml:space="preserve">NOTIFICADO </v>
          </cell>
          <cell r="BG509">
            <v>0</v>
          </cell>
          <cell r="BH509">
            <v>0</v>
          </cell>
          <cell r="BI509">
            <v>0</v>
          </cell>
          <cell r="BJ509">
            <v>0</v>
          </cell>
          <cell r="BK509">
            <v>0</v>
          </cell>
          <cell r="BL509">
            <v>0</v>
          </cell>
          <cell r="BM509">
            <v>0</v>
          </cell>
          <cell r="BN509">
            <v>0</v>
          </cell>
          <cell r="BO509">
            <v>0</v>
          </cell>
          <cell r="BP509">
            <v>0</v>
          </cell>
          <cell r="BQ509">
            <v>0</v>
          </cell>
          <cell r="BR509">
            <v>1120573781.9000001</v>
          </cell>
          <cell r="BS509">
            <v>44383</v>
          </cell>
          <cell r="BT509">
            <v>757</v>
          </cell>
          <cell r="BU509" t="str">
            <v>40052</v>
          </cell>
          <cell r="BV509">
            <v>0</v>
          </cell>
          <cell r="BW509">
            <v>0</v>
          </cell>
          <cell r="BX509">
            <v>0</v>
          </cell>
          <cell r="BY509">
            <v>0</v>
          </cell>
          <cell r="BZ509">
            <v>0</v>
          </cell>
          <cell r="CA509">
            <v>0</v>
          </cell>
          <cell r="CB509">
            <v>8299</v>
          </cell>
          <cell r="CC509" t="str">
            <v>M6</v>
          </cell>
        </row>
        <row r="510">
          <cell r="B510" t="str">
            <v>12805 DE 2021</v>
          </cell>
          <cell r="C510">
            <v>1121833001</v>
          </cell>
          <cell r="D510" t="str">
            <v>YENNY ELIZABETH GUTIERREZ LOPEZ</v>
          </cell>
          <cell r="E510" t="str">
            <v>Contrato de Prestación de Servicios Profesionales</v>
          </cell>
          <cell r="F510" t="str">
            <v>EL CONTRATISTA SE COMPROMETE CON LA UNIVERSIDAD DE LOS LLANOS A PRESTAR LOS SERVICIOS COMO PROFESIONAL ESPECIALIZADO EN FORMA EFICIENTE Y EFICAZ APOYANDO EL FORTALECIMIENTO DE LOS DIFERENTES PROCESOS DE INVESTIGACIÓN EN LA DIRECCIÓN GENERAL DE INVESTIGACIONES.</v>
          </cell>
          <cell r="G510">
            <v>44383</v>
          </cell>
          <cell r="H510">
            <v>22833466</v>
          </cell>
          <cell r="I510" t="str">
            <v>Cinco (05) meses y diecinueve (19) días calendario</v>
          </cell>
          <cell r="J510">
            <v>44383</v>
          </cell>
          <cell r="K510">
            <v>44554</v>
          </cell>
          <cell r="L510" t="str">
            <v>NO APLICA</v>
          </cell>
          <cell r="M510">
            <v>6</v>
          </cell>
          <cell r="N510">
            <v>3377732</v>
          </cell>
          <cell r="O510">
            <v>44383</v>
          </cell>
          <cell r="P510">
            <v>44408</v>
          </cell>
          <cell r="Q510">
            <v>4053278</v>
          </cell>
          <cell r="R510">
            <v>44409</v>
          </cell>
          <cell r="S510">
            <v>44439</v>
          </cell>
          <cell r="T510">
            <v>4053278</v>
          </cell>
          <cell r="U510">
            <v>44440</v>
          </cell>
          <cell r="V510">
            <v>44469</v>
          </cell>
          <cell r="W510">
            <v>4053278</v>
          </cell>
          <cell r="X510">
            <v>44470</v>
          </cell>
          <cell r="Y510">
            <v>44500</v>
          </cell>
          <cell r="Z510">
            <v>4053278</v>
          </cell>
          <cell r="AA510">
            <v>44501</v>
          </cell>
          <cell r="AB510">
            <v>44530</v>
          </cell>
          <cell r="AC510">
            <v>3242622</v>
          </cell>
          <cell r="AD510">
            <v>44531</v>
          </cell>
          <cell r="AE510">
            <v>44554</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t="str">
            <v xml:space="preserve">Dirección General de Investigaciones  </v>
          </cell>
          <cell r="AX510" t="str">
            <v>MARCO AURELIO TORRES MORA</v>
          </cell>
          <cell r="AY510" t="str">
            <v>Director Técnico de Investigaciones</v>
          </cell>
          <cell r="AZ510">
            <v>1064</v>
          </cell>
          <cell r="BA510">
            <v>44383.504293981481</v>
          </cell>
          <cell r="BB510">
            <v>109376420</v>
          </cell>
          <cell r="BC510">
            <v>2994</v>
          </cell>
          <cell r="BD510">
            <v>44383</v>
          </cell>
          <cell r="BE510">
            <v>22833466</v>
          </cell>
          <cell r="BF510" t="str">
            <v xml:space="preserve">NOTIFICADO </v>
          </cell>
          <cell r="BG510">
            <v>0</v>
          </cell>
          <cell r="BH510">
            <v>0</v>
          </cell>
          <cell r="BI510">
            <v>0</v>
          </cell>
          <cell r="BJ510">
            <v>0</v>
          </cell>
          <cell r="BK510">
            <v>0</v>
          </cell>
          <cell r="BL510">
            <v>0</v>
          </cell>
          <cell r="BM510">
            <v>0</v>
          </cell>
          <cell r="BN510">
            <v>0</v>
          </cell>
          <cell r="BO510">
            <v>0</v>
          </cell>
          <cell r="BP510">
            <v>0</v>
          </cell>
          <cell r="BQ510">
            <v>0</v>
          </cell>
          <cell r="BR510">
            <v>1121833001.2</v>
          </cell>
          <cell r="BS510">
            <v>44383</v>
          </cell>
          <cell r="BT510">
            <v>758</v>
          </cell>
          <cell r="BU510" t="str">
            <v>50039</v>
          </cell>
          <cell r="BV510">
            <v>0</v>
          </cell>
          <cell r="BW510">
            <v>0</v>
          </cell>
          <cell r="BX510">
            <v>0</v>
          </cell>
          <cell r="BY510">
            <v>0</v>
          </cell>
          <cell r="BZ510">
            <v>0</v>
          </cell>
          <cell r="CA510">
            <v>0</v>
          </cell>
          <cell r="CB510">
            <v>7490</v>
          </cell>
          <cell r="CC510" t="str">
            <v>M6</v>
          </cell>
        </row>
        <row r="511">
          <cell r="B511" t="str">
            <v>12806 DE 2021</v>
          </cell>
          <cell r="C511">
            <v>40444467</v>
          </cell>
          <cell r="D511" t="str">
            <v xml:space="preserve">MONICA LINETH MELO MARQUEZ </v>
          </cell>
          <cell r="E511" t="str">
            <v>Contrato de Prestación de Servicios Profesionales</v>
          </cell>
          <cell r="F511" t="str">
            <v>EL CONTRATISTA SE COMPROMETE CON LA UNIVERSIDAD DE LOS LLANOS A PRESTAR LOS SERVICIOS COMO PROFESIONAL EN FORMA EFICIENTE Y EFICAZ APOYANDO EL FORTALECIMIENTO DE LOS DIFERENTES PROCESOS DE INVESTIGACIÓN EN LA DIRECCIÓN GENERAL DE INVESTIGACIONES.</v>
          </cell>
          <cell r="G511">
            <v>44383</v>
          </cell>
          <cell r="H511">
            <v>14810895</v>
          </cell>
          <cell r="I511" t="str">
            <v>Cinco (05) meses y diecinueve (19) días calendario</v>
          </cell>
          <cell r="J511">
            <v>44383</v>
          </cell>
          <cell r="K511">
            <v>44554</v>
          </cell>
          <cell r="L511" t="str">
            <v>NO APLICA</v>
          </cell>
          <cell r="M511">
            <v>6</v>
          </cell>
          <cell r="N511">
            <v>2190961</v>
          </cell>
          <cell r="O511">
            <v>44383</v>
          </cell>
          <cell r="P511">
            <v>44408</v>
          </cell>
          <cell r="Q511">
            <v>2629153</v>
          </cell>
          <cell r="R511">
            <v>44409</v>
          </cell>
          <cell r="S511">
            <v>44439</v>
          </cell>
          <cell r="T511">
            <v>2629153</v>
          </cell>
          <cell r="U511">
            <v>44440</v>
          </cell>
          <cell r="V511">
            <v>44469</v>
          </cell>
          <cell r="W511">
            <v>2629153</v>
          </cell>
          <cell r="X511">
            <v>44470</v>
          </cell>
          <cell r="Y511">
            <v>44500</v>
          </cell>
          <cell r="Z511">
            <v>2629153</v>
          </cell>
          <cell r="AA511">
            <v>44501</v>
          </cell>
          <cell r="AB511">
            <v>44530</v>
          </cell>
          <cell r="AC511">
            <v>2103322</v>
          </cell>
          <cell r="AD511">
            <v>44531</v>
          </cell>
          <cell r="AE511">
            <v>44554</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t="str">
            <v xml:space="preserve">Dirección General de Investigaciones  </v>
          </cell>
          <cell r="AX511" t="str">
            <v>MARCO AURELIO TORRES MORA</v>
          </cell>
          <cell r="AY511" t="str">
            <v>Director Técnico de Investigaciones</v>
          </cell>
          <cell r="AZ511">
            <v>1064</v>
          </cell>
          <cell r="BA511">
            <v>44383.504293981481</v>
          </cell>
          <cell r="BB511">
            <v>109376420</v>
          </cell>
          <cell r="BC511">
            <v>2995</v>
          </cell>
          <cell r="BD511">
            <v>44383</v>
          </cell>
          <cell r="BE511">
            <v>14810895</v>
          </cell>
          <cell r="BF511" t="str">
            <v xml:space="preserve">NOTIFICADO </v>
          </cell>
          <cell r="BG511">
            <v>0</v>
          </cell>
          <cell r="BH511">
            <v>0</v>
          </cell>
          <cell r="BI511">
            <v>0</v>
          </cell>
          <cell r="BJ511">
            <v>0</v>
          </cell>
          <cell r="BK511">
            <v>0</v>
          </cell>
          <cell r="BL511">
            <v>0</v>
          </cell>
          <cell r="BM511">
            <v>0</v>
          </cell>
          <cell r="BN511">
            <v>0</v>
          </cell>
          <cell r="BO511">
            <v>0</v>
          </cell>
          <cell r="BP511">
            <v>0</v>
          </cell>
          <cell r="BQ511">
            <v>0</v>
          </cell>
          <cell r="BR511">
            <v>40444467</v>
          </cell>
          <cell r="BS511">
            <v>44383</v>
          </cell>
          <cell r="BT511">
            <v>758</v>
          </cell>
          <cell r="BU511" t="str">
            <v>50039</v>
          </cell>
          <cell r="BV511">
            <v>0</v>
          </cell>
          <cell r="BW511">
            <v>0</v>
          </cell>
          <cell r="BX511">
            <v>0</v>
          </cell>
          <cell r="BY511">
            <v>0</v>
          </cell>
          <cell r="BZ511">
            <v>0</v>
          </cell>
          <cell r="CA511">
            <v>0</v>
          </cell>
          <cell r="CB511">
            <v>8299</v>
          </cell>
          <cell r="CC511" t="str">
            <v>M6</v>
          </cell>
        </row>
        <row r="512">
          <cell r="B512" t="str">
            <v>12807 DE 2021</v>
          </cell>
          <cell r="C512">
            <v>1095908535</v>
          </cell>
          <cell r="D512" t="str">
            <v>MARYURI CIFUENTES RIOS</v>
          </cell>
          <cell r="E512" t="str">
            <v>Contrato de Prestación de Servicios Profesionales</v>
          </cell>
          <cell r="F512" t="str">
            <v>EL CONTRATISTA SE COMPROMETE CON LA UNIVERSIDAD DE LOS LLANOS A PRESTAR LOS SERVICIOS COMO PROFESIONAL EN FORMA EFICIENTE Y EFICAZ APOYANDO EL FORTALECIMIENTO DE LOS DIFERENTES PROCESOS DE INVESTIGACIÓN EN LA DIRECCIÓN GENERAL DE INVESTIGACIONES.</v>
          </cell>
          <cell r="G512">
            <v>44383</v>
          </cell>
          <cell r="H512">
            <v>14810895</v>
          </cell>
          <cell r="I512" t="str">
            <v>Cinco (05) meses y diecinueve (19) días calendario</v>
          </cell>
          <cell r="J512">
            <v>44383</v>
          </cell>
          <cell r="K512">
            <v>44554</v>
          </cell>
          <cell r="L512" t="str">
            <v>NO APLICA</v>
          </cell>
          <cell r="M512">
            <v>6</v>
          </cell>
          <cell r="N512">
            <v>2190961</v>
          </cell>
          <cell r="O512">
            <v>44383</v>
          </cell>
          <cell r="P512">
            <v>44408</v>
          </cell>
          <cell r="Q512">
            <v>2629153</v>
          </cell>
          <cell r="R512">
            <v>44409</v>
          </cell>
          <cell r="S512">
            <v>44439</v>
          </cell>
          <cell r="T512">
            <v>2629153</v>
          </cell>
          <cell r="U512">
            <v>44440</v>
          </cell>
          <cell r="V512">
            <v>44469</v>
          </cell>
          <cell r="W512">
            <v>2629153</v>
          </cell>
          <cell r="X512">
            <v>44470</v>
          </cell>
          <cell r="Y512">
            <v>44500</v>
          </cell>
          <cell r="Z512">
            <v>2629153</v>
          </cell>
          <cell r="AA512">
            <v>44501</v>
          </cell>
          <cell r="AB512">
            <v>44530</v>
          </cell>
          <cell r="AC512">
            <v>2103322</v>
          </cell>
          <cell r="AD512">
            <v>44531</v>
          </cell>
          <cell r="AE512">
            <v>44554</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t="str">
            <v xml:space="preserve">Dirección General de Investigaciones  </v>
          </cell>
          <cell r="AX512" t="str">
            <v>MARCO AURELIO TORRES MORA</v>
          </cell>
          <cell r="AY512" t="str">
            <v>Director Técnico de Investigaciones</v>
          </cell>
          <cell r="AZ512">
            <v>1064</v>
          </cell>
          <cell r="BA512">
            <v>44383.504293981481</v>
          </cell>
          <cell r="BB512">
            <v>109376420</v>
          </cell>
          <cell r="BC512">
            <v>2996</v>
          </cell>
          <cell r="BD512">
            <v>44383</v>
          </cell>
          <cell r="BE512">
            <v>14810895</v>
          </cell>
          <cell r="BF512" t="str">
            <v xml:space="preserve">NOTIFICADO </v>
          </cell>
          <cell r="BG512">
            <v>0</v>
          </cell>
          <cell r="BH512">
            <v>0</v>
          </cell>
          <cell r="BI512">
            <v>0</v>
          </cell>
          <cell r="BJ512">
            <v>0</v>
          </cell>
          <cell r="BK512">
            <v>0</v>
          </cell>
          <cell r="BL512">
            <v>0</v>
          </cell>
          <cell r="BM512">
            <v>0</v>
          </cell>
          <cell r="BN512">
            <v>0</v>
          </cell>
          <cell r="BO512">
            <v>0</v>
          </cell>
          <cell r="BP512">
            <v>0</v>
          </cell>
          <cell r="BQ512">
            <v>0</v>
          </cell>
          <cell r="BR512">
            <v>1095908535</v>
          </cell>
          <cell r="BS512">
            <v>44383</v>
          </cell>
          <cell r="BT512">
            <v>758</v>
          </cell>
          <cell r="BU512" t="str">
            <v>50039</v>
          </cell>
          <cell r="BV512">
            <v>0</v>
          </cell>
          <cell r="BW512">
            <v>0</v>
          </cell>
          <cell r="BX512">
            <v>0</v>
          </cell>
          <cell r="BY512">
            <v>0</v>
          </cell>
          <cell r="BZ512">
            <v>0</v>
          </cell>
          <cell r="CA512">
            <v>0</v>
          </cell>
          <cell r="CB512">
            <v>7110</v>
          </cell>
          <cell r="CC512" t="str">
            <v>M5</v>
          </cell>
        </row>
        <row r="513">
          <cell r="B513" t="str">
            <v>12808 DE 2021</v>
          </cell>
          <cell r="C513">
            <v>1121855984</v>
          </cell>
          <cell r="D513" t="str">
            <v>MARYI MELISSA ROJAS CACERES</v>
          </cell>
          <cell r="E513" t="str">
            <v>Contrato de Prestación de Servicios Profesionales</v>
          </cell>
          <cell r="F513" t="str">
            <v>EL CONTRATISTA SE COMPROMETE CON LA UNIVERSIDAD DE LOS LLANOS A PRESTAR LOS SERVICIOS COMO PROFESIONAL EN FORMA EFICIENTE Y EFICAZ APOYANDO EL FORTALECIMIENTO DE LOS DIFERENTES PROCESOS DE INVESTIGACIÓN EN LA DIRECCIÓN GENERAL DE INVESTIGACIONES.</v>
          </cell>
          <cell r="G513">
            <v>44383</v>
          </cell>
          <cell r="H513">
            <v>14810895</v>
          </cell>
          <cell r="I513" t="str">
            <v>Cinco (05) meses y diecinueve (19) días calendario</v>
          </cell>
          <cell r="J513">
            <v>44383</v>
          </cell>
          <cell r="K513">
            <v>44554</v>
          </cell>
          <cell r="L513" t="str">
            <v>NO APLICA</v>
          </cell>
          <cell r="M513">
            <v>6</v>
          </cell>
          <cell r="N513">
            <v>2190961</v>
          </cell>
          <cell r="O513">
            <v>44383</v>
          </cell>
          <cell r="P513">
            <v>44408</v>
          </cell>
          <cell r="Q513">
            <v>2629153</v>
          </cell>
          <cell r="R513">
            <v>44409</v>
          </cell>
          <cell r="S513">
            <v>44439</v>
          </cell>
          <cell r="T513">
            <v>2629153</v>
          </cell>
          <cell r="U513">
            <v>44440</v>
          </cell>
          <cell r="V513">
            <v>44469</v>
          </cell>
          <cell r="W513">
            <v>2629153</v>
          </cell>
          <cell r="X513">
            <v>44470</v>
          </cell>
          <cell r="Y513">
            <v>44500</v>
          </cell>
          <cell r="Z513">
            <v>2629153</v>
          </cell>
          <cell r="AA513">
            <v>44501</v>
          </cell>
          <cell r="AB513">
            <v>44530</v>
          </cell>
          <cell r="AC513">
            <v>2103322</v>
          </cell>
          <cell r="AD513">
            <v>44531</v>
          </cell>
          <cell r="AE513">
            <v>44554</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t="str">
            <v xml:space="preserve">Dirección General de Investigaciones  </v>
          </cell>
          <cell r="AX513" t="str">
            <v>MARCO AURELIO TORRES MORA</v>
          </cell>
          <cell r="AY513" t="str">
            <v>Director Técnico de Investigaciones</v>
          </cell>
          <cell r="AZ513">
            <v>1064</v>
          </cell>
          <cell r="BA513">
            <v>44383.504293981481</v>
          </cell>
          <cell r="BB513">
            <v>109376420</v>
          </cell>
          <cell r="BC513">
            <v>2997</v>
          </cell>
          <cell r="BD513">
            <v>44383</v>
          </cell>
          <cell r="BE513">
            <v>14810895</v>
          </cell>
          <cell r="BF513" t="str">
            <v xml:space="preserve">NOTIFICADO </v>
          </cell>
          <cell r="BG513">
            <v>0</v>
          </cell>
          <cell r="BH513">
            <v>0</v>
          </cell>
          <cell r="BI513">
            <v>0</v>
          </cell>
          <cell r="BJ513">
            <v>0</v>
          </cell>
          <cell r="BK513">
            <v>0</v>
          </cell>
          <cell r="BL513">
            <v>0</v>
          </cell>
          <cell r="BM513">
            <v>0</v>
          </cell>
          <cell r="BN513">
            <v>0</v>
          </cell>
          <cell r="BO513">
            <v>0</v>
          </cell>
          <cell r="BP513">
            <v>0</v>
          </cell>
          <cell r="BQ513">
            <v>0</v>
          </cell>
          <cell r="BR513">
            <v>1121855984</v>
          </cell>
          <cell r="BS513">
            <v>44383</v>
          </cell>
          <cell r="BT513">
            <v>758</v>
          </cell>
          <cell r="BU513" t="str">
            <v>50039</v>
          </cell>
          <cell r="BV513">
            <v>0</v>
          </cell>
          <cell r="BW513">
            <v>0</v>
          </cell>
          <cell r="BX513">
            <v>0</v>
          </cell>
          <cell r="BY513">
            <v>0</v>
          </cell>
          <cell r="BZ513">
            <v>0</v>
          </cell>
          <cell r="CA513">
            <v>0</v>
          </cell>
          <cell r="CB513">
            <v>7490</v>
          </cell>
          <cell r="CC513" t="str">
            <v>M6</v>
          </cell>
        </row>
        <row r="514">
          <cell r="B514" t="str">
            <v>12809 DE 2021</v>
          </cell>
          <cell r="C514">
            <v>1121856924</v>
          </cell>
          <cell r="D514" t="str">
            <v xml:space="preserve">JEIMY STEFPANIE LAVERDE PABON </v>
          </cell>
          <cell r="E514" t="str">
            <v>Contrato de Prestación de Servicios Profesionales</v>
          </cell>
          <cell r="F514" t="str">
            <v>EL CONTRATISTA SE COMPROMETE CON LA UNIVERSIDAD DE LOS LLANOS A PRESTAR LOS SERVICIOS COMO PROFESIONAL ESPECIALIZADO EN FORMA EFICIENTE Y EFICAZ APOYANDO EL FORTALECIMIENTO DE LOS DIFERENTES PROCESOS DE INVESTIGACIÓN EN LA DIRECCIÓN GENERAL DE INVESTIGACIONES.</v>
          </cell>
          <cell r="G514">
            <v>44383</v>
          </cell>
          <cell r="H514">
            <v>22833466</v>
          </cell>
          <cell r="I514" t="str">
            <v>Cinco (05) meses y diecinueve (19) días calendario</v>
          </cell>
          <cell r="J514">
            <v>44383</v>
          </cell>
          <cell r="K514">
            <v>44554</v>
          </cell>
          <cell r="L514" t="str">
            <v>NO APLICA</v>
          </cell>
          <cell r="M514">
            <v>6</v>
          </cell>
          <cell r="N514">
            <v>3377732</v>
          </cell>
          <cell r="O514">
            <v>44383</v>
          </cell>
          <cell r="P514">
            <v>44408</v>
          </cell>
          <cell r="Q514">
            <v>4053278</v>
          </cell>
          <cell r="R514">
            <v>44409</v>
          </cell>
          <cell r="S514">
            <v>44439</v>
          </cell>
          <cell r="T514">
            <v>4053278</v>
          </cell>
          <cell r="U514">
            <v>44440</v>
          </cell>
          <cell r="V514">
            <v>44469</v>
          </cell>
          <cell r="W514">
            <v>4053278</v>
          </cell>
          <cell r="X514">
            <v>44470</v>
          </cell>
          <cell r="Y514">
            <v>44500</v>
          </cell>
          <cell r="Z514">
            <v>4053278</v>
          </cell>
          <cell r="AA514">
            <v>44501</v>
          </cell>
          <cell r="AB514">
            <v>44530</v>
          </cell>
          <cell r="AC514">
            <v>3242622</v>
          </cell>
          <cell r="AD514">
            <v>44531</v>
          </cell>
          <cell r="AE514">
            <v>44554</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t="str">
            <v xml:space="preserve">Dirección General de Investigaciones  </v>
          </cell>
          <cell r="AX514" t="str">
            <v>MARCO AURELIO TORRES MORA</v>
          </cell>
          <cell r="AY514" t="str">
            <v>Director Técnico de Investigaciones</v>
          </cell>
          <cell r="AZ514">
            <v>1075</v>
          </cell>
          <cell r="BA514">
            <v>44383.697754629633</v>
          </cell>
          <cell r="BB514">
            <v>22833466</v>
          </cell>
          <cell r="BC514">
            <v>2998</v>
          </cell>
          <cell r="BD514">
            <v>44383</v>
          </cell>
          <cell r="BE514">
            <v>22833466</v>
          </cell>
          <cell r="BF514" t="str">
            <v xml:space="preserve">NOTIFICADO </v>
          </cell>
          <cell r="BG514">
            <v>0</v>
          </cell>
          <cell r="BH514">
            <v>0</v>
          </cell>
          <cell r="BI514">
            <v>0</v>
          </cell>
          <cell r="BJ514">
            <v>0</v>
          </cell>
          <cell r="BK514">
            <v>0</v>
          </cell>
          <cell r="BL514">
            <v>0</v>
          </cell>
          <cell r="BM514">
            <v>0</v>
          </cell>
          <cell r="BN514">
            <v>0</v>
          </cell>
          <cell r="BO514">
            <v>0</v>
          </cell>
          <cell r="BP514">
            <v>0</v>
          </cell>
          <cell r="BQ514">
            <v>0</v>
          </cell>
          <cell r="BR514">
            <v>1121856924.4000001</v>
          </cell>
          <cell r="BS514">
            <v>44383</v>
          </cell>
          <cell r="BT514">
            <v>758</v>
          </cell>
          <cell r="BU514" t="str">
            <v>50039</v>
          </cell>
          <cell r="BV514">
            <v>0</v>
          </cell>
          <cell r="BW514">
            <v>0</v>
          </cell>
          <cell r="BX514">
            <v>0</v>
          </cell>
          <cell r="BY514">
            <v>0</v>
          </cell>
          <cell r="BZ514">
            <v>0</v>
          </cell>
          <cell r="CA514">
            <v>0</v>
          </cell>
          <cell r="CB514">
            <v>7020</v>
          </cell>
          <cell r="CC514" t="str">
            <v>M5</v>
          </cell>
        </row>
        <row r="515">
          <cell r="B515" t="str">
            <v>12810 DE 2021</v>
          </cell>
          <cell r="C515">
            <v>1121948633</v>
          </cell>
          <cell r="D515" t="str">
            <v>EVELYN CAROLINA ALVAREZ DAZA</v>
          </cell>
          <cell r="E515" t="str">
            <v>Contrato de Prestación de Servicios Profesionales</v>
          </cell>
          <cell r="F515" t="str">
            <v>EL CONTRATISTA SE COMPROMETE CON LA UNIVERSIDAD DE LOS LLANOS A PRESTAR LOS SERVICIOS COMO PROFESIONAL EN FORMA EFICIENTE Y EFICAZ APOYANDO EL FORTALECIMIENTO DE LOS DIFERENTES PROCESOS DE INVESTIGACIÓN EN LA DIRECCIÓN GENERAL DE INVESTIGACIONES.</v>
          </cell>
          <cell r="G515">
            <v>44383</v>
          </cell>
          <cell r="H515">
            <v>12342414</v>
          </cell>
          <cell r="I515" t="str">
            <v>Cinco (05) meses y diecinueve (19) días calendario</v>
          </cell>
          <cell r="J515">
            <v>44383</v>
          </cell>
          <cell r="K515">
            <v>44554</v>
          </cell>
          <cell r="L515" t="str">
            <v>NO APLICA</v>
          </cell>
          <cell r="M515">
            <v>6</v>
          </cell>
          <cell r="N515">
            <v>1825801</v>
          </cell>
          <cell r="O515">
            <v>44383</v>
          </cell>
          <cell r="P515">
            <v>44408</v>
          </cell>
          <cell r="Q515">
            <v>2190961</v>
          </cell>
          <cell r="R515">
            <v>44409</v>
          </cell>
          <cell r="S515">
            <v>44439</v>
          </cell>
          <cell r="T515">
            <v>2190961</v>
          </cell>
          <cell r="U515">
            <v>44440</v>
          </cell>
          <cell r="V515">
            <v>44469</v>
          </cell>
          <cell r="W515">
            <v>2190961</v>
          </cell>
          <cell r="X515">
            <v>44470</v>
          </cell>
          <cell r="Y515">
            <v>44500</v>
          </cell>
          <cell r="Z515">
            <v>2190961</v>
          </cell>
          <cell r="AA515">
            <v>44501</v>
          </cell>
          <cell r="AB515">
            <v>44530</v>
          </cell>
          <cell r="AC515">
            <v>1752769</v>
          </cell>
          <cell r="AD515">
            <v>44531</v>
          </cell>
          <cell r="AE515">
            <v>44554</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t="str">
            <v xml:space="preserve">Dirección General de Investigaciones  </v>
          </cell>
          <cell r="AX515" t="str">
            <v>MARCO AURELIO TORRES MORA</v>
          </cell>
          <cell r="AY515" t="str">
            <v>Director Técnico de Investigaciones</v>
          </cell>
          <cell r="AZ515">
            <v>1064</v>
          </cell>
          <cell r="BA515">
            <v>44383.504293981481</v>
          </cell>
          <cell r="BB515">
            <v>109376420</v>
          </cell>
          <cell r="BC515">
            <v>2999</v>
          </cell>
          <cell r="BD515">
            <v>44383</v>
          </cell>
          <cell r="BE515">
            <v>12342414</v>
          </cell>
          <cell r="BF515" t="str">
            <v xml:space="preserve">NOTIFICADO </v>
          </cell>
          <cell r="BG515">
            <v>0</v>
          </cell>
          <cell r="BH515">
            <v>0</v>
          </cell>
          <cell r="BI515">
            <v>0</v>
          </cell>
          <cell r="BJ515">
            <v>0</v>
          </cell>
          <cell r="BK515">
            <v>0</v>
          </cell>
          <cell r="BL515">
            <v>0</v>
          </cell>
          <cell r="BM515">
            <v>0</v>
          </cell>
          <cell r="BN515">
            <v>0</v>
          </cell>
          <cell r="BO515">
            <v>0</v>
          </cell>
          <cell r="BP515">
            <v>0</v>
          </cell>
          <cell r="BQ515">
            <v>0</v>
          </cell>
          <cell r="BR515">
            <v>1121948633</v>
          </cell>
          <cell r="BS515">
            <v>44383</v>
          </cell>
          <cell r="BT515">
            <v>758</v>
          </cell>
          <cell r="BU515" t="str">
            <v>50039</v>
          </cell>
          <cell r="BV515">
            <v>0</v>
          </cell>
          <cell r="BW515">
            <v>0</v>
          </cell>
          <cell r="BX515">
            <v>0</v>
          </cell>
          <cell r="BY515">
            <v>0</v>
          </cell>
          <cell r="BZ515">
            <v>0</v>
          </cell>
          <cell r="CA515">
            <v>0</v>
          </cell>
          <cell r="CB515">
            <v>8299</v>
          </cell>
          <cell r="CC515" t="str">
            <v>M6</v>
          </cell>
        </row>
        <row r="516">
          <cell r="B516" t="str">
            <v>12811 DE 2021</v>
          </cell>
          <cell r="C516">
            <v>35261992</v>
          </cell>
          <cell r="D516" t="str">
            <v>DIANA LUCIA VILLALOBOS CASALLAS</v>
          </cell>
          <cell r="E516" t="str">
            <v>Contrato de Prestación de Servicios</v>
          </cell>
          <cell r="F516" t="str">
            <v>EL CONTRATISTA SE COMPROMETE CON LA UNIVERSIDAD DE LOS LLANOS A PRESTAR LOS SERVICIOS EN FORMA EFICIENTE Y EFICAZ APOYANDO EL FORTALECIMIENTO DE LOS DIFERENTES PROCESOS DE INVESTIGACIÓN EN LA DIRECCIÓN GENERAL DE INVESTIGACIONES.</v>
          </cell>
          <cell r="G516">
            <v>44383</v>
          </cell>
          <cell r="H516">
            <v>14810895</v>
          </cell>
          <cell r="I516" t="str">
            <v>Cinco (05) meses y diecinueve (19) días calendario</v>
          </cell>
          <cell r="J516">
            <v>44383</v>
          </cell>
          <cell r="K516">
            <v>44554</v>
          </cell>
          <cell r="L516" t="str">
            <v>NO APLICA</v>
          </cell>
          <cell r="M516">
            <v>6</v>
          </cell>
          <cell r="N516">
            <v>2190961</v>
          </cell>
          <cell r="O516">
            <v>44383</v>
          </cell>
          <cell r="P516">
            <v>44408</v>
          </cell>
          <cell r="Q516">
            <v>2629153</v>
          </cell>
          <cell r="R516">
            <v>44409</v>
          </cell>
          <cell r="S516">
            <v>44439</v>
          </cell>
          <cell r="T516">
            <v>2629153</v>
          </cell>
          <cell r="U516">
            <v>44440</v>
          </cell>
          <cell r="V516">
            <v>44469</v>
          </cell>
          <cell r="W516">
            <v>2629153</v>
          </cell>
          <cell r="X516">
            <v>44470</v>
          </cell>
          <cell r="Y516">
            <v>44500</v>
          </cell>
          <cell r="Z516">
            <v>2629153</v>
          </cell>
          <cell r="AA516">
            <v>44501</v>
          </cell>
          <cell r="AB516">
            <v>44530</v>
          </cell>
          <cell r="AC516">
            <v>2103322</v>
          </cell>
          <cell r="AD516">
            <v>44531</v>
          </cell>
          <cell r="AE516">
            <v>44554</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t="str">
            <v xml:space="preserve">Dirección General de Investigaciones  </v>
          </cell>
          <cell r="AX516" t="str">
            <v>MARCO AURELIO TORRES MORA</v>
          </cell>
          <cell r="AY516" t="str">
            <v>Director Técnico de Investigaciones</v>
          </cell>
          <cell r="AZ516">
            <v>1064</v>
          </cell>
          <cell r="BA516">
            <v>44383.504293981481</v>
          </cell>
          <cell r="BB516">
            <v>109376420</v>
          </cell>
          <cell r="BC516">
            <v>3000</v>
          </cell>
          <cell r="BD516">
            <v>44383</v>
          </cell>
          <cell r="BE516">
            <v>14810895</v>
          </cell>
          <cell r="BF516" t="str">
            <v xml:space="preserve">NOTIFICADO </v>
          </cell>
          <cell r="BG516">
            <v>0</v>
          </cell>
          <cell r="BH516">
            <v>0</v>
          </cell>
          <cell r="BI516">
            <v>0</v>
          </cell>
          <cell r="BJ516">
            <v>0</v>
          </cell>
          <cell r="BK516">
            <v>0</v>
          </cell>
          <cell r="BL516">
            <v>0</v>
          </cell>
          <cell r="BM516">
            <v>0</v>
          </cell>
          <cell r="BN516">
            <v>0</v>
          </cell>
          <cell r="BO516">
            <v>0</v>
          </cell>
          <cell r="BP516">
            <v>0</v>
          </cell>
          <cell r="BQ516">
            <v>0</v>
          </cell>
          <cell r="BR516">
            <v>35261992.799999997</v>
          </cell>
          <cell r="BS516">
            <v>44383</v>
          </cell>
          <cell r="BT516">
            <v>758</v>
          </cell>
          <cell r="BU516" t="str">
            <v>50039</v>
          </cell>
          <cell r="BV516">
            <v>0</v>
          </cell>
          <cell r="BW516">
            <v>0</v>
          </cell>
          <cell r="BX516">
            <v>0</v>
          </cell>
          <cell r="BY516">
            <v>0</v>
          </cell>
          <cell r="BZ516">
            <v>0</v>
          </cell>
          <cell r="CA516">
            <v>0</v>
          </cell>
          <cell r="CB516">
            <v>8299</v>
          </cell>
          <cell r="CC516" t="str">
            <v>M6</v>
          </cell>
        </row>
        <row r="517">
          <cell r="B517" t="str">
            <v>12812 DE 2021</v>
          </cell>
          <cell r="C517">
            <v>20336878</v>
          </cell>
          <cell r="D517" t="str">
            <v>MARIA CONSTANZA CORTES SANCHEZ</v>
          </cell>
          <cell r="E517" t="str">
            <v>Contrato de Prestación de Servicios Profesionales</v>
          </cell>
          <cell r="F517" t="str">
            <v>EL CONTRATISTA SE COMPROMETE CON LA UNIVERSIDAD DE LOS LLANOS A PRESTAR LOS SERVICIOS COMO PROFESIONAL EN FORMA EFICIENTE Y EFICAZ APOYANDO EL FORTALECIMIENTO DE LOS DIFERENTES PROCESOS EN EL INSTITUTO DE EDUCACIÓN ABIERTA Y A DISTANCIA – IDEAD.</v>
          </cell>
          <cell r="G517">
            <v>44383</v>
          </cell>
          <cell r="H517">
            <v>14165026</v>
          </cell>
          <cell r="I517" t="str">
            <v>Cinco (05) meses y doce (12) días calendario</v>
          </cell>
          <cell r="J517">
            <v>44383</v>
          </cell>
          <cell r="K517">
            <v>44547</v>
          </cell>
          <cell r="L517" t="str">
            <v>NO APLICA</v>
          </cell>
          <cell r="M517">
            <v>6</v>
          </cell>
          <cell r="N517">
            <v>2185961</v>
          </cell>
          <cell r="O517">
            <v>44383</v>
          </cell>
          <cell r="P517">
            <v>44408</v>
          </cell>
          <cell r="Q517">
            <v>2623153</v>
          </cell>
          <cell r="R517">
            <v>44409</v>
          </cell>
          <cell r="S517">
            <v>44439</v>
          </cell>
          <cell r="T517">
            <v>2623153</v>
          </cell>
          <cell r="U517">
            <v>44440</v>
          </cell>
          <cell r="V517">
            <v>44469</v>
          </cell>
          <cell r="W517">
            <v>2623153</v>
          </cell>
          <cell r="X517">
            <v>44470</v>
          </cell>
          <cell r="Y517">
            <v>44500</v>
          </cell>
          <cell r="Z517">
            <v>2623153</v>
          </cell>
          <cell r="AA517">
            <v>44501</v>
          </cell>
          <cell r="AB517">
            <v>44530</v>
          </cell>
          <cell r="AC517">
            <v>1486453</v>
          </cell>
          <cell r="AD517">
            <v>44531</v>
          </cell>
          <cell r="AE517">
            <v>44547</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t="str">
            <v>Instituto de Educación Abierta y a Distancia</v>
          </cell>
          <cell r="AX517" t="str">
            <v>MARLEN ROJAS SALDAÑA</v>
          </cell>
          <cell r="AY517" t="str">
            <v>Director Técnico de Educación a Distancia</v>
          </cell>
          <cell r="AZ517">
            <v>1061</v>
          </cell>
          <cell r="BA517">
            <v>44383.503622685188</v>
          </cell>
          <cell r="BB517">
            <v>73885476</v>
          </cell>
          <cell r="BC517">
            <v>3001</v>
          </cell>
          <cell r="BD517">
            <v>44383</v>
          </cell>
          <cell r="BE517">
            <v>14165026</v>
          </cell>
          <cell r="BF517" t="str">
            <v xml:space="preserve">NOTIFICADO </v>
          </cell>
          <cell r="BG517">
            <v>0</v>
          </cell>
          <cell r="BH517">
            <v>0</v>
          </cell>
          <cell r="BI517">
            <v>0</v>
          </cell>
          <cell r="BJ517">
            <v>0</v>
          </cell>
          <cell r="BK517">
            <v>0</v>
          </cell>
          <cell r="BL517">
            <v>0</v>
          </cell>
          <cell r="BM517">
            <v>0</v>
          </cell>
          <cell r="BN517">
            <v>0</v>
          </cell>
          <cell r="BO517">
            <v>0</v>
          </cell>
          <cell r="BP517">
            <v>0</v>
          </cell>
          <cell r="BQ517">
            <v>0</v>
          </cell>
          <cell r="BR517">
            <v>20336878</v>
          </cell>
          <cell r="BS517">
            <v>44383</v>
          </cell>
          <cell r="BT517">
            <v>765</v>
          </cell>
          <cell r="BU517" t="str">
            <v>50044</v>
          </cell>
          <cell r="BV517">
            <v>0</v>
          </cell>
          <cell r="BW517">
            <v>0</v>
          </cell>
          <cell r="BX517">
            <v>0</v>
          </cell>
          <cell r="BY517">
            <v>0</v>
          </cell>
          <cell r="BZ517">
            <v>0</v>
          </cell>
          <cell r="CA517">
            <v>0</v>
          </cell>
          <cell r="CB517">
            <v>8299</v>
          </cell>
          <cell r="CC517" t="str">
            <v>M6</v>
          </cell>
        </row>
        <row r="518">
          <cell r="B518" t="str">
            <v>12813 DE 2021</v>
          </cell>
          <cell r="C518">
            <v>79719729</v>
          </cell>
          <cell r="D518" t="str">
            <v>JOHN ALEJANDRO FIGUEREDO LUNA</v>
          </cell>
          <cell r="E518" t="str">
            <v>Contrato de Prestación de Servicios Profesionales</v>
          </cell>
          <cell r="F518" t="str">
            <v>EL CONTRATISTA SE COMPROMETE CON LA UNIVERSIDAD DE LOS LLANOS A PRESTAR LOS SERVICIOS COMO PROFESIONAL EN FORMA EFICIENTE Y EFICAZ APOYANDO EL FORTALECIMIENTO DE LOS DIFERENTES PROCESOS EN EL INSTITUTO DE EDUCACIÓN ABIERTA Y A DISTANCIA – IDEAD.</v>
          </cell>
          <cell r="G518">
            <v>44383</v>
          </cell>
          <cell r="H518">
            <v>14165026</v>
          </cell>
          <cell r="I518" t="str">
            <v>Cinco (05) meses y doce (12) días calendario</v>
          </cell>
          <cell r="J518">
            <v>44383</v>
          </cell>
          <cell r="K518">
            <v>44547</v>
          </cell>
          <cell r="L518" t="str">
            <v>NO APLICA</v>
          </cell>
          <cell r="M518">
            <v>6</v>
          </cell>
          <cell r="N518">
            <v>2185961</v>
          </cell>
          <cell r="O518">
            <v>44383</v>
          </cell>
          <cell r="P518">
            <v>44408</v>
          </cell>
          <cell r="Q518">
            <v>2623153</v>
          </cell>
          <cell r="R518">
            <v>44409</v>
          </cell>
          <cell r="S518">
            <v>44439</v>
          </cell>
          <cell r="T518">
            <v>2623153</v>
          </cell>
          <cell r="U518">
            <v>44440</v>
          </cell>
          <cell r="V518">
            <v>44469</v>
          </cell>
          <cell r="W518">
            <v>2623153</v>
          </cell>
          <cell r="X518">
            <v>44470</v>
          </cell>
          <cell r="Y518">
            <v>44500</v>
          </cell>
          <cell r="Z518">
            <v>2623153</v>
          </cell>
          <cell r="AA518">
            <v>44501</v>
          </cell>
          <cell r="AB518">
            <v>44530</v>
          </cell>
          <cell r="AC518">
            <v>1486453</v>
          </cell>
          <cell r="AD518">
            <v>44531</v>
          </cell>
          <cell r="AE518">
            <v>44547</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t="str">
            <v>Instituto de Educación Abierta y a Distancia</v>
          </cell>
          <cell r="AX518" t="str">
            <v>MARLEN ROJAS SALDAÑA</v>
          </cell>
          <cell r="AY518" t="str">
            <v>Director Técnico de Educación a Distancia</v>
          </cell>
          <cell r="AZ518">
            <v>1061</v>
          </cell>
          <cell r="BA518">
            <v>44383.503622685188</v>
          </cell>
          <cell r="BB518">
            <v>73885476</v>
          </cell>
          <cell r="BC518">
            <v>3002</v>
          </cell>
          <cell r="BD518">
            <v>44383</v>
          </cell>
          <cell r="BE518">
            <v>14165026</v>
          </cell>
          <cell r="BF518" t="str">
            <v xml:space="preserve">NOTIFICADO </v>
          </cell>
          <cell r="BG518">
            <v>0</v>
          </cell>
          <cell r="BH518">
            <v>0</v>
          </cell>
          <cell r="BI518">
            <v>0</v>
          </cell>
          <cell r="BJ518">
            <v>0</v>
          </cell>
          <cell r="BK518">
            <v>0</v>
          </cell>
          <cell r="BL518">
            <v>0</v>
          </cell>
          <cell r="BM518">
            <v>0</v>
          </cell>
          <cell r="BN518">
            <v>0</v>
          </cell>
          <cell r="BO518">
            <v>0</v>
          </cell>
          <cell r="BP518">
            <v>0</v>
          </cell>
          <cell r="BQ518">
            <v>0</v>
          </cell>
          <cell r="BR518">
            <v>79719729</v>
          </cell>
          <cell r="BS518">
            <v>44383</v>
          </cell>
          <cell r="BT518">
            <v>765</v>
          </cell>
          <cell r="BU518" t="str">
            <v>50044</v>
          </cell>
          <cell r="BV518">
            <v>0</v>
          </cell>
          <cell r="BW518">
            <v>0</v>
          </cell>
          <cell r="BX518">
            <v>0</v>
          </cell>
          <cell r="BY518">
            <v>0</v>
          </cell>
          <cell r="BZ518">
            <v>0</v>
          </cell>
          <cell r="CA518">
            <v>0</v>
          </cell>
          <cell r="CB518">
            <v>8544</v>
          </cell>
          <cell r="CC518" t="str">
            <v>M3</v>
          </cell>
        </row>
        <row r="519">
          <cell r="B519" t="str">
            <v>12814 DE 2021</v>
          </cell>
          <cell r="C519">
            <v>9395954</v>
          </cell>
          <cell r="D519" t="str">
            <v>JAIME EDUARDO RUIZ BAYONA</v>
          </cell>
          <cell r="E519" t="str">
            <v>Contrato de Prestación de Servicios Profesionales</v>
          </cell>
          <cell r="F519" t="str">
            <v>EL CONTRATISTA SE COMPROMETE CON LA UNIVERSIDAD DE LOS LLANOS A PRESTAR LOS SERVICIOS COMO PROFESIONAL EN FORMA EFICIENTE Y EFICAZ APOYANDO EL FORTALECIMIENTO DE LOS DIFERENTES PROCESOS EN EL INSTITUTO DE EDUCACIÓN ABIERTA Y A DISTANCIA – IDEAD.</v>
          </cell>
          <cell r="G519">
            <v>44383</v>
          </cell>
          <cell r="H519">
            <v>14165026</v>
          </cell>
          <cell r="I519" t="str">
            <v>Cinco (05) meses y doce (12) días calendario</v>
          </cell>
          <cell r="J519">
            <v>44383</v>
          </cell>
          <cell r="K519">
            <v>44547</v>
          </cell>
          <cell r="L519" t="str">
            <v>NO APLICA</v>
          </cell>
          <cell r="M519">
            <v>6</v>
          </cell>
          <cell r="N519">
            <v>2185961</v>
          </cell>
          <cell r="O519">
            <v>44383</v>
          </cell>
          <cell r="P519">
            <v>44408</v>
          </cell>
          <cell r="Q519">
            <v>2623153</v>
          </cell>
          <cell r="R519">
            <v>44409</v>
          </cell>
          <cell r="S519">
            <v>44439</v>
          </cell>
          <cell r="T519">
            <v>2623153</v>
          </cell>
          <cell r="U519">
            <v>44440</v>
          </cell>
          <cell r="V519">
            <v>44469</v>
          </cell>
          <cell r="W519">
            <v>2623153</v>
          </cell>
          <cell r="X519">
            <v>44470</v>
          </cell>
          <cell r="Y519">
            <v>44500</v>
          </cell>
          <cell r="Z519">
            <v>2623153</v>
          </cell>
          <cell r="AA519">
            <v>44501</v>
          </cell>
          <cell r="AB519">
            <v>44530</v>
          </cell>
          <cell r="AC519">
            <v>1486453</v>
          </cell>
          <cell r="AD519">
            <v>44531</v>
          </cell>
          <cell r="AE519">
            <v>44547</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t="str">
            <v>Instituto de Educación Abierta y a Distancia</v>
          </cell>
          <cell r="AX519" t="str">
            <v>MARLEN ROJAS SALDAÑA</v>
          </cell>
          <cell r="AY519" t="str">
            <v>Director Técnico de Educación a Distancia</v>
          </cell>
          <cell r="AZ519">
            <v>1061</v>
          </cell>
          <cell r="BA519">
            <v>44383.503622685188</v>
          </cell>
          <cell r="BB519">
            <v>73885476</v>
          </cell>
          <cell r="BC519">
            <v>3003</v>
          </cell>
          <cell r="BD519">
            <v>44383</v>
          </cell>
          <cell r="BE519">
            <v>14165026</v>
          </cell>
          <cell r="BF519" t="str">
            <v xml:space="preserve">NOTIFICADO </v>
          </cell>
          <cell r="BG519">
            <v>0</v>
          </cell>
          <cell r="BH519">
            <v>0</v>
          </cell>
          <cell r="BI519">
            <v>0</v>
          </cell>
          <cell r="BJ519">
            <v>0</v>
          </cell>
          <cell r="BK519">
            <v>0</v>
          </cell>
          <cell r="BL519">
            <v>0</v>
          </cell>
          <cell r="BM519">
            <v>0</v>
          </cell>
          <cell r="BN519">
            <v>0</v>
          </cell>
          <cell r="BO519">
            <v>0</v>
          </cell>
          <cell r="BP519">
            <v>0</v>
          </cell>
          <cell r="BQ519">
            <v>0</v>
          </cell>
          <cell r="BR519">
            <v>9395954</v>
          </cell>
          <cell r="BS519">
            <v>44383</v>
          </cell>
          <cell r="BT519">
            <v>765</v>
          </cell>
          <cell r="BU519" t="str">
            <v>50044</v>
          </cell>
          <cell r="BV519">
            <v>0</v>
          </cell>
          <cell r="BW519">
            <v>0</v>
          </cell>
          <cell r="BX519">
            <v>0</v>
          </cell>
          <cell r="BY519">
            <v>0</v>
          </cell>
          <cell r="BZ519">
            <v>0</v>
          </cell>
          <cell r="CA519">
            <v>0</v>
          </cell>
          <cell r="CB519">
            <v>7020</v>
          </cell>
          <cell r="CC519" t="str">
            <v>M5</v>
          </cell>
        </row>
        <row r="520">
          <cell r="B520" t="str">
            <v>12815 DE 2021</v>
          </cell>
          <cell r="C520">
            <v>40343047</v>
          </cell>
          <cell r="D520" t="str">
            <v>INES JOJOA MALDONADO</v>
          </cell>
          <cell r="E520" t="str">
            <v>Contrato de Prestación de Servicios Profesionales</v>
          </cell>
          <cell r="F520" t="str">
            <v>EL CONTRATISTA SE COMPROMETE CON LA UNIVERSIDAD DE LOS LLANOS A PRESTAR LOS SERVICIOS COMO PROFESIONAL EN FORMA EFICIENTE Y EFICAZ APOYANDO EL FORTALECIMIENTO DE LOS DIFERENTES PROCESOS EN EL INSTITUTO DE EDUCACIÓN ABIERTA Y A DISTANCIA – IDEAD.</v>
          </cell>
          <cell r="G520">
            <v>44383</v>
          </cell>
          <cell r="H520">
            <v>14165026</v>
          </cell>
          <cell r="I520" t="str">
            <v>Cinco (05) meses y doce (12) días calendario</v>
          </cell>
          <cell r="J520">
            <v>44383</v>
          </cell>
          <cell r="K520">
            <v>44547</v>
          </cell>
          <cell r="L520" t="str">
            <v>NO APLICA</v>
          </cell>
          <cell r="M520">
            <v>6</v>
          </cell>
          <cell r="N520">
            <v>2185961</v>
          </cell>
          <cell r="O520">
            <v>44383</v>
          </cell>
          <cell r="P520">
            <v>44408</v>
          </cell>
          <cell r="Q520">
            <v>0</v>
          </cell>
          <cell r="R520">
            <v>44409</v>
          </cell>
          <cell r="S520">
            <v>44439</v>
          </cell>
          <cell r="T520">
            <v>0</v>
          </cell>
          <cell r="U520">
            <v>44440</v>
          </cell>
          <cell r="V520">
            <v>44469</v>
          </cell>
          <cell r="W520">
            <v>0</v>
          </cell>
          <cell r="X520">
            <v>44470</v>
          </cell>
          <cell r="Y520">
            <v>44500</v>
          </cell>
          <cell r="Z520">
            <v>0</v>
          </cell>
          <cell r="AA520">
            <v>44501</v>
          </cell>
          <cell r="AB520">
            <v>44530</v>
          </cell>
          <cell r="AC520">
            <v>0</v>
          </cell>
          <cell r="AD520">
            <v>44531</v>
          </cell>
          <cell r="AE520">
            <v>44547</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t="str">
            <v>Instituto de Educación Abierta y a Distancia</v>
          </cell>
          <cell r="AX520" t="str">
            <v>MARLEN ROJAS SALDAÑA</v>
          </cell>
          <cell r="AY520" t="str">
            <v>Director Técnico de Educación a Distancia</v>
          </cell>
          <cell r="AZ520">
            <v>1061</v>
          </cell>
          <cell r="BA520">
            <v>44383.503622685188</v>
          </cell>
          <cell r="BB520">
            <v>73885476</v>
          </cell>
          <cell r="BC520">
            <v>3004</v>
          </cell>
          <cell r="BD520">
            <v>44383</v>
          </cell>
          <cell r="BE520">
            <v>14165026</v>
          </cell>
          <cell r="BF520" t="str">
            <v xml:space="preserve">NOTIFICADO </v>
          </cell>
          <cell r="BG520">
            <v>0</v>
          </cell>
          <cell r="BH520">
            <v>0</v>
          </cell>
          <cell r="BI520">
            <v>0</v>
          </cell>
          <cell r="BJ520">
            <v>0</v>
          </cell>
          <cell r="BK520">
            <v>0</v>
          </cell>
          <cell r="BL520">
            <v>0</v>
          </cell>
          <cell r="BM520">
            <v>0</v>
          </cell>
          <cell r="BN520">
            <v>0</v>
          </cell>
          <cell r="BO520">
            <v>0</v>
          </cell>
          <cell r="BP520">
            <v>0</v>
          </cell>
          <cell r="BQ520">
            <v>0</v>
          </cell>
          <cell r="BR520">
            <v>40343047</v>
          </cell>
          <cell r="BS520">
            <v>44383</v>
          </cell>
          <cell r="BT520">
            <v>765</v>
          </cell>
          <cell r="BU520" t="str">
            <v>50044</v>
          </cell>
          <cell r="BV520">
            <v>0</v>
          </cell>
          <cell r="BW520">
            <v>0</v>
          </cell>
          <cell r="BX520">
            <v>0</v>
          </cell>
          <cell r="BY520">
            <v>0</v>
          </cell>
          <cell r="BZ520">
            <v>0</v>
          </cell>
          <cell r="CA520">
            <v>0</v>
          </cell>
          <cell r="CB520">
            <v>6201</v>
          </cell>
          <cell r="CC520" t="str">
            <v>M6</v>
          </cell>
        </row>
        <row r="521">
          <cell r="B521" t="str">
            <v>12816 DE 2021</v>
          </cell>
          <cell r="C521">
            <v>1032420897</v>
          </cell>
          <cell r="D521" t="str">
            <v>DIANA MARCELA AVILA RIVERA</v>
          </cell>
          <cell r="E521" t="str">
            <v>Contrato de Prestación de Servicios Profesionales</v>
          </cell>
          <cell r="F521" t="str">
            <v>EL CONTRATISTA SE COMPROMETE CON LA UNIVERSIDAD DE LOS LLANOS A PRESTAR LOS SERVICIOS COMO PROFESIONAL EN FORMA EFICIENTE Y EFICAZ APOYANDO EL FORTALECIMIENTO DE LOS DIFERENTES PROCESOS EN EL INSTITUTO DE EDUCACIÓN ABIERTA Y A DISTANCIA – IDEAD.</v>
          </cell>
          <cell r="G521">
            <v>44383</v>
          </cell>
          <cell r="H521">
            <v>14165026</v>
          </cell>
          <cell r="I521" t="str">
            <v>Cinco (05) meses y doce (12) días calendario</v>
          </cell>
          <cell r="J521">
            <v>44383</v>
          </cell>
          <cell r="K521">
            <v>44547</v>
          </cell>
          <cell r="L521" t="str">
            <v>NO APLICA</v>
          </cell>
          <cell r="M521">
            <v>6</v>
          </cell>
          <cell r="N521">
            <v>2185961</v>
          </cell>
          <cell r="O521">
            <v>44383</v>
          </cell>
          <cell r="P521">
            <v>44408</v>
          </cell>
          <cell r="Q521">
            <v>2623153</v>
          </cell>
          <cell r="R521">
            <v>44409</v>
          </cell>
          <cell r="S521">
            <v>44439</v>
          </cell>
          <cell r="T521">
            <v>2623153</v>
          </cell>
          <cell r="U521">
            <v>44440</v>
          </cell>
          <cell r="V521">
            <v>44469</v>
          </cell>
          <cell r="W521">
            <v>2623153</v>
          </cell>
          <cell r="X521">
            <v>44470</v>
          </cell>
          <cell r="Y521">
            <v>44500</v>
          </cell>
          <cell r="Z521">
            <v>2623153</v>
          </cell>
          <cell r="AA521">
            <v>44501</v>
          </cell>
          <cell r="AB521">
            <v>44530</v>
          </cell>
          <cell r="AC521">
            <v>1486453</v>
          </cell>
          <cell r="AD521">
            <v>44531</v>
          </cell>
          <cell r="AE521">
            <v>44547</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t="str">
            <v>Instituto de Educación Abierta y a Distancia</v>
          </cell>
          <cell r="AX521" t="str">
            <v>MARLEN ROJAS SALDAÑA</v>
          </cell>
          <cell r="AY521" t="str">
            <v>Director Técnico de Educación a Distancia</v>
          </cell>
          <cell r="AZ521">
            <v>1061</v>
          </cell>
          <cell r="BA521">
            <v>44383.503622685188</v>
          </cell>
          <cell r="BB521">
            <v>73885476</v>
          </cell>
          <cell r="BC521">
            <v>3005</v>
          </cell>
          <cell r="BD521">
            <v>44383</v>
          </cell>
          <cell r="BE521">
            <v>14165026</v>
          </cell>
          <cell r="BF521" t="str">
            <v xml:space="preserve">NOTIFICADO </v>
          </cell>
          <cell r="BG521">
            <v>0</v>
          </cell>
          <cell r="BH521">
            <v>0</v>
          </cell>
          <cell r="BI521">
            <v>0</v>
          </cell>
          <cell r="BJ521">
            <v>0</v>
          </cell>
          <cell r="BK521">
            <v>0</v>
          </cell>
          <cell r="BL521">
            <v>0</v>
          </cell>
          <cell r="BM521">
            <v>0</v>
          </cell>
          <cell r="BN521">
            <v>0</v>
          </cell>
          <cell r="BO521">
            <v>0</v>
          </cell>
          <cell r="BP521">
            <v>0</v>
          </cell>
          <cell r="BQ521">
            <v>0</v>
          </cell>
          <cell r="BR521">
            <v>1032420897</v>
          </cell>
          <cell r="BS521">
            <v>44383</v>
          </cell>
          <cell r="BT521">
            <v>765</v>
          </cell>
          <cell r="BU521" t="str">
            <v>50044</v>
          </cell>
          <cell r="BV521">
            <v>0</v>
          </cell>
          <cell r="BW521">
            <v>0</v>
          </cell>
          <cell r="BX521">
            <v>0</v>
          </cell>
          <cell r="BY521">
            <v>0</v>
          </cell>
          <cell r="BZ521">
            <v>0</v>
          </cell>
          <cell r="CA521">
            <v>0</v>
          </cell>
          <cell r="CB521">
            <v>7410</v>
          </cell>
          <cell r="CC521" t="str">
            <v>M6</v>
          </cell>
        </row>
        <row r="522">
          <cell r="B522" t="str">
            <v>12817 DE 2021</v>
          </cell>
          <cell r="C522">
            <v>1121832159</v>
          </cell>
          <cell r="D522" t="str">
            <v xml:space="preserve">MARIA CLAUDIA CASASFRANCO MEDELLIN </v>
          </cell>
          <cell r="E522" t="str">
            <v>Contrato de Prestación de Servicios Profesionales</v>
          </cell>
          <cell r="F522" t="str">
            <v>EL CONTRATISTA SE COMPROMETE CON LA UNIVERSIDAD DE LOS LLANOS A PRESTAR LOS SERVICIOS COMO PROFESIONAL EN FORMA EFICIENTE Y EFICAZ APOYANDO EL FORTALECIMIENTO DEL PROCESO DE GESTIÓN DE INTERNACIONALIZACIÓN DE LA VICERRECTORÍA ACADÉMICA.</v>
          </cell>
          <cell r="G522">
            <v>44383</v>
          </cell>
          <cell r="H522">
            <v>21887701</v>
          </cell>
          <cell r="I522" t="str">
            <v>Cinco (05) meses y doce (12) días calendario</v>
          </cell>
          <cell r="J522">
            <v>44383</v>
          </cell>
          <cell r="K522">
            <v>44547</v>
          </cell>
          <cell r="L522" t="str">
            <v>NO APLICA</v>
          </cell>
          <cell r="M522">
            <v>6</v>
          </cell>
          <cell r="N522">
            <v>3377732</v>
          </cell>
          <cell r="O522">
            <v>44383</v>
          </cell>
          <cell r="P522">
            <v>44408</v>
          </cell>
          <cell r="Q522">
            <v>4053278</v>
          </cell>
          <cell r="R522">
            <v>44409</v>
          </cell>
          <cell r="S522">
            <v>44439</v>
          </cell>
          <cell r="T522">
            <v>4053278</v>
          </cell>
          <cell r="U522">
            <v>44440</v>
          </cell>
          <cell r="V522">
            <v>44469</v>
          </cell>
          <cell r="W522">
            <v>4053278</v>
          </cell>
          <cell r="X522">
            <v>44470</v>
          </cell>
          <cell r="Y522">
            <v>44500</v>
          </cell>
          <cell r="Z522">
            <v>4053278</v>
          </cell>
          <cell r="AA522">
            <v>44501</v>
          </cell>
          <cell r="AB522">
            <v>44530</v>
          </cell>
          <cell r="AC522">
            <v>2296857</v>
          </cell>
          <cell r="AD522">
            <v>44531</v>
          </cell>
          <cell r="AE522">
            <v>44547</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t="str">
            <v>Vicerrectoría Académica</v>
          </cell>
          <cell r="AX522" t="str">
            <v>MARIA LUISA PINZÓN ROCHA</v>
          </cell>
          <cell r="AY522" t="str">
            <v>Vicerrector Universitario</v>
          </cell>
          <cell r="AZ522">
            <v>1068</v>
          </cell>
          <cell r="BA522">
            <v>44383.505069444444</v>
          </cell>
          <cell r="BB522">
            <v>22022810</v>
          </cell>
          <cell r="BC522">
            <v>3006</v>
          </cell>
          <cell r="BD522">
            <v>44383</v>
          </cell>
          <cell r="BE522">
            <v>21887701</v>
          </cell>
          <cell r="BF522" t="str">
            <v xml:space="preserve">NOTIFICADO </v>
          </cell>
          <cell r="BG522">
            <v>0</v>
          </cell>
          <cell r="BH522">
            <v>0</v>
          </cell>
          <cell r="BI522">
            <v>0</v>
          </cell>
          <cell r="BJ522">
            <v>0</v>
          </cell>
          <cell r="BK522">
            <v>0</v>
          </cell>
          <cell r="BL522">
            <v>0</v>
          </cell>
          <cell r="BM522">
            <v>0</v>
          </cell>
          <cell r="BN522">
            <v>0</v>
          </cell>
          <cell r="BO522">
            <v>0</v>
          </cell>
          <cell r="BP522">
            <v>0</v>
          </cell>
          <cell r="BQ522">
            <v>0</v>
          </cell>
          <cell r="BR522">
            <v>1121832159.2</v>
          </cell>
          <cell r="BS522">
            <v>44383</v>
          </cell>
          <cell r="BT522">
            <v>762</v>
          </cell>
          <cell r="BU522" t="str">
            <v>50042</v>
          </cell>
          <cell r="BV522">
            <v>0</v>
          </cell>
          <cell r="BW522">
            <v>0</v>
          </cell>
          <cell r="BX522">
            <v>0</v>
          </cell>
          <cell r="BY522">
            <v>0</v>
          </cell>
          <cell r="BZ522">
            <v>0</v>
          </cell>
          <cell r="CA522">
            <v>0</v>
          </cell>
          <cell r="CB522">
            <v>7020</v>
          </cell>
          <cell r="CC522" t="str">
            <v>M5</v>
          </cell>
        </row>
        <row r="523">
          <cell r="B523" t="str">
            <v>12818 DE 2021</v>
          </cell>
          <cell r="C523">
            <v>80029191</v>
          </cell>
          <cell r="D523" t="str">
            <v>MARIO ALEXANDER CALDERON COLLAZOS</v>
          </cell>
          <cell r="E523" t="str">
            <v>Contrato de Prestación de Servicios Profesionales</v>
          </cell>
          <cell r="F523" t="str">
            <v>EL CONTRATISTA SE COMPROMETE CON LA UNIVERSIDAD DE LOS LLANOS A PRESTAR LOS SERVICIOS COMO PROFESIONAL EN FORMA EFICIENTE Y EFICAZ APOYANDO EL FORTALECIMIENTO DE LOS DIFERENTES PROCESOS DE LA DIRECCIÓN GENERAL DE PROYECCIÓN SOCIAL.</v>
          </cell>
          <cell r="G523">
            <v>44383</v>
          </cell>
          <cell r="H523">
            <v>14197426</v>
          </cell>
          <cell r="I523" t="str">
            <v>Cinco (05) meses y doce (12) días calendario</v>
          </cell>
          <cell r="J523">
            <v>44383</v>
          </cell>
          <cell r="K523">
            <v>44547</v>
          </cell>
          <cell r="L523" t="str">
            <v>NO APLICA</v>
          </cell>
          <cell r="M523">
            <v>6</v>
          </cell>
          <cell r="N523">
            <v>2190961</v>
          </cell>
          <cell r="O523">
            <v>44383</v>
          </cell>
          <cell r="P523">
            <v>44408</v>
          </cell>
          <cell r="Q523">
            <v>2629153</v>
          </cell>
          <cell r="R523">
            <v>44409</v>
          </cell>
          <cell r="S523">
            <v>44439</v>
          </cell>
          <cell r="T523">
            <v>2629153</v>
          </cell>
          <cell r="U523">
            <v>44440</v>
          </cell>
          <cell r="V523">
            <v>44469</v>
          </cell>
          <cell r="W523">
            <v>2629153</v>
          </cell>
          <cell r="X523">
            <v>44470</v>
          </cell>
          <cell r="Y523">
            <v>44500</v>
          </cell>
          <cell r="Z523">
            <v>2629153</v>
          </cell>
          <cell r="AA523">
            <v>44501</v>
          </cell>
          <cell r="AB523">
            <v>44530</v>
          </cell>
          <cell r="AC523">
            <v>1489853</v>
          </cell>
          <cell r="AD523">
            <v>44531</v>
          </cell>
          <cell r="AE523">
            <v>44547</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t="str">
            <v>Dirección General de Proyección Social</v>
          </cell>
          <cell r="AX523" t="str">
            <v>MARCO AURELIO TORRES MORA</v>
          </cell>
          <cell r="AY523" t="str">
            <v>En Funciones de Director Técnico de Proyección Social</v>
          </cell>
          <cell r="AZ523">
            <v>1077</v>
          </cell>
          <cell r="BA523">
            <v>44383.965486111112</v>
          </cell>
          <cell r="BB523">
            <v>155350095</v>
          </cell>
          <cell r="BC523">
            <v>3007</v>
          </cell>
          <cell r="BD523">
            <v>44383</v>
          </cell>
          <cell r="BE523">
            <v>14197426</v>
          </cell>
          <cell r="BF523" t="str">
            <v xml:space="preserve">NOTIFICADO </v>
          </cell>
          <cell r="BG523">
            <v>0</v>
          </cell>
          <cell r="BH523">
            <v>0</v>
          </cell>
          <cell r="BI523">
            <v>0</v>
          </cell>
          <cell r="BJ523">
            <v>0</v>
          </cell>
          <cell r="BK523">
            <v>0</v>
          </cell>
          <cell r="BL523">
            <v>0</v>
          </cell>
          <cell r="BM523">
            <v>0</v>
          </cell>
          <cell r="BN523">
            <v>0</v>
          </cell>
          <cell r="BO523">
            <v>0</v>
          </cell>
          <cell r="BP523">
            <v>0</v>
          </cell>
          <cell r="BQ523">
            <v>0</v>
          </cell>
          <cell r="BR523">
            <v>80029191</v>
          </cell>
          <cell r="BS523">
            <v>44383</v>
          </cell>
          <cell r="BT523">
            <v>759</v>
          </cell>
          <cell r="BU523" t="str">
            <v>50040</v>
          </cell>
          <cell r="BV523">
            <v>0</v>
          </cell>
          <cell r="BW523">
            <v>0</v>
          </cell>
          <cell r="BX523">
            <v>0</v>
          </cell>
          <cell r="BY523">
            <v>0</v>
          </cell>
          <cell r="BZ523">
            <v>0</v>
          </cell>
          <cell r="CA523">
            <v>0</v>
          </cell>
          <cell r="CB523">
            <v>7310</v>
          </cell>
          <cell r="CC523" t="str">
            <v>M6</v>
          </cell>
        </row>
        <row r="524">
          <cell r="B524" t="str">
            <v>12819 DE 2021</v>
          </cell>
          <cell r="C524">
            <v>40341981</v>
          </cell>
          <cell r="D524" t="str">
            <v>HEIDY GISSELA ALONSO GUTIERREZ</v>
          </cell>
          <cell r="E524" t="str">
            <v>Contrato de Prestación de Servicios Profesionales</v>
          </cell>
          <cell r="F524" t="str">
            <v>EL CONTRATISTA SE COMPROMETE CON LA UNIVERSIDAD DE LOS LLANOS A PRESTAR LOS SERVICIOS COMO PROFESIONAL EN FORMA EFICIENTE Y EFICAZ APOYANDO EL FORTALECIMIENTO DE LOS DIFERENTES PROCESOS DE LA DIRECCIÓN GENERAL DE PROYECCIÓN SOCIAL.</v>
          </cell>
          <cell r="G524">
            <v>44383</v>
          </cell>
          <cell r="H524">
            <v>14197426</v>
          </cell>
          <cell r="I524" t="str">
            <v>Cinco (05) meses y doce (12) días calendario</v>
          </cell>
          <cell r="J524">
            <v>44383</v>
          </cell>
          <cell r="K524">
            <v>44547</v>
          </cell>
          <cell r="L524" t="str">
            <v>NO APLICA</v>
          </cell>
          <cell r="M524">
            <v>6</v>
          </cell>
          <cell r="N524">
            <v>2190961</v>
          </cell>
          <cell r="O524">
            <v>44383</v>
          </cell>
          <cell r="P524">
            <v>44408</v>
          </cell>
          <cell r="Q524">
            <v>2629153</v>
          </cell>
          <cell r="R524">
            <v>44409</v>
          </cell>
          <cell r="S524">
            <v>44439</v>
          </cell>
          <cell r="T524">
            <v>2629153</v>
          </cell>
          <cell r="U524">
            <v>44440</v>
          </cell>
          <cell r="V524">
            <v>44469</v>
          </cell>
          <cell r="W524">
            <v>2629153</v>
          </cell>
          <cell r="X524">
            <v>44470</v>
          </cell>
          <cell r="Y524">
            <v>44500</v>
          </cell>
          <cell r="Z524">
            <v>2629153</v>
          </cell>
          <cell r="AA524">
            <v>44501</v>
          </cell>
          <cell r="AB524">
            <v>44530</v>
          </cell>
          <cell r="AC524">
            <v>1489853</v>
          </cell>
          <cell r="AD524">
            <v>44531</v>
          </cell>
          <cell r="AE524">
            <v>44547</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t="str">
            <v>Dirección General de Proyección Social</v>
          </cell>
          <cell r="AX524" t="str">
            <v>MARCO AURELIO TORRES MORA</v>
          </cell>
          <cell r="AY524" t="str">
            <v>En Funciones de Director Técnico de Proyección Social</v>
          </cell>
          <cell r="AZ524">
            <v>1077</v>
          </cell>
          <cell r="BA524">
            <v>44383.965486111112</v>
          </cell>
          <cell r="BB524">
            <v>155350095</v>
          </cell>
          <cell r="BC524">
            <v>3008</v>
          </cell>
          <cell r="BD524">
            <v>44383</v>
          </cell>
          <cell r="BE524">
            <v>14197426</v>
          </cell>
          <cell r="BF524" t="str">
            <v xml:space="preserve">NOTIFICADO </v>
          </cell>
          <cell r="BG524">
            <v>0</v>
          </cell>
          <cell r="BH524">
            <v>0</v>
          </cell>
          <cell r="BI524">
            <v>0</v>
          </cell>
          <cell r="BJ524">
            <v>0</v>
          </cell>
          <cell r="BK524">
            <v>0</v>
          </cell>
          <cell r="BL524">
            <v>0</v>
          </cell>
          <cell r="BM524">
            <v>0</v>
          </cell>
          <cell r="BN524">
            <v>0</v>
          </cell>
          <cell r="BO524">
            <v>0</v>
          </cell>
          <cell r="BP524">
            <v>0</v>
          </cell>
          <cell r="BQ524">
            <v>0</v>
          </cell>
          <cell r="BR524">
            <v>40341981</v>
          </cell>
          <cell r="BS524">
            <v>44383</v>
          </cell>
          <cell r="BT524">
            <v>759</v>
          </cell>
          <cell r="BU524" t="str">
            <v>50040</v>
          </cell>
          <cell r="BV524">
            <v>0</v>
          </cell>
          <cell r="BW524">
            <v>0</v>
          </cell>
          <cell r="BX524">
            <v>0</v>
          </cell>
          <cell r="BY524">
            <v>0</v>
          </cell>
          <cell r="BZ524">
            <v>0</v>
          </cell>
          <cell r="CA524">
            <v>0</v>
          </cell>
          <cell r="CB524">
            <v>8299</v>
          </cell>
          <cell r="CC524" t="str">
            <v>M6</v>
          </cell>
        </row>
        <row r="525">
          <cell r="B525" t="str">
            <v>12820 DE 2021</v>
          </cell>
          <cell r="C525">
            <v>40215631</v>
          </cell>
          <cell r="D525" t="str">
            <v>KARINA BALLESTEROS ARANDA</v>
          </cell>
          <cell r="E525" t="str">
            <v>Contrato de Prestación de Servicios Profesionales</v>
          </cell>
          <cell r="F525" t="str">
            <v>EL CONTRATISTA SE COMPROMETE CON LA UNIVERSIDAD DE LOS LLANOS A PRESTAR LOS SERVICIOS COMO PROFESIONAL EN FORMA EFICIENTE Y EFICAZ APOYANDO EL FORTALECIMIENTO DE LOS DIFERENTES PROCESOS DE LA DIRECCIÓN GENERAL DE PROYECCIÓN SOCIAL.</v>
          </cell>
          <cell r="G525">
            <v>44383</v>
          </cell>
          <cell r="H525">
            <v>14197426</v>
          </cell>
          <cell r="I525" t="str">
            <v>Cinco (05) meses y doce (12) días calendario</v>
          </cell>
          <cell r="J525">
            <v>44383</v>
          </cell>
          <cell r="K525">
            <v>44547</v>
          </cell>
          <cell r="L525" t="str">
            <v>NO APLICA</v>
          </cell>
          <cell r="M525">
            <v>6</v>
          </cell>
          <cell r="N525">
            <v>2190961</v>
          </cell>
          <cell r="O525">
            <v>44383</v>
          </cell>
          <cell r="P525">
            <v>44408</v>
          </cell>
          <cell r="Q525">
            <v>2629153</v>
          </cell>
          <cell r="R525">
            <v>44409</v>
          </cell>
          <cell r="S525">
            <v>44439</v>
          </cell>
          <cell r="T525">
            <v>2629153</v>
          </cell>
          <cell r="U525">
            <v>44440</v>
          </cell>
          <cell r="V525">
            <v>44469</v>
          </cell>
          <cell r="W525">
            <v>2629153</v>
          </cell>
          <cell r="X525">
            <v>44470</v>
          </cell>
          <cell r="Y525">
            <v>44500</v>
          </cell>
          <cell r="Z525">
            <v>2629153</v>
          </cell>
          <cell r="AA525">
            <v>44501</v>
          </cell>
          <cell r="AB525">
            <v>44530</v>
          </cell>
          <cell r="AC525">
            <v>1489853</v>
          </cell>
          <cell r="AD525">
            <v>44531</v>
          </cell>
          <cell r="AE525">
            <v>44547</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t="str">
            <v>Dirección General de Proyección Social</v>
          </cell>
          <cell r="AX525" t="str">
            <v>MARCO AURELIO TORRES MORA</v>
          </cell>
          <cell r="AY525" t="str">
            <v>En Funciones de Director Técnico de Proyección Social</v>
          </cell>
          <cell r="AZ525">
            <v>1077</v>
          </cell>
          <cell r="BA525">
            <v>44383.965486111112</v>
          </cell>
          <cell r="BB525">
            <v>155350095</v>
          </cell>
          <cell r="BC525">
            <v>3009</v>
          </cell>
          <cell r="BD525">
            <v>44383</v>
          </cell>
          <cell r="BE525">
            <v>14197426</v>
          </cell>
          <cell r="BF525" t="str">
            <v xml:space="preserve">NOTIFICADO </v>
          </cell>
          <cell r="BG525">
            <v>0</v>
          </cell>
          <cell r="BH525">
            <v>0</v>
          </cell>
          <cell r="BI525">
            <v>0</v>
          </cell>
          <cell r="BJ525">
            <v>0</v>
          </cell>
          <cell r="BK525">
            <v>0</v>
          </cell>
          <cell r="BL525">
            <v>0</v>
          </cell>
          <cell r="BM525">
            <v>0</v>
          </cell>
          <cell r="BN525">
            <v>0</v>
          </cell>
          <cell r="BO525">
            <v>0</v>
          </cell>
          <cell r="BP525">
            <v>0</v>
          </cell>
          <cell r="BQ525">
            <v>0</v>
          </cell>
          <cell r="BR525">
            <v>40215631</v>
          </cell>
          <cell r="BS525">
            <v>44383</v>
          </cell>
          <cell r="BT525">
            <v>759</v>
          </cell>
          <cell r="BU525" t="str">
            <v>50040</v>
          </cell>
          <cell r="BV525">
            <v>0</v>
          </cell>
          <cell r="BW525">
            <v>0</v>
          </cell>
          <cell r="BX525">
            <v>0</v>
          </cell>
          <cell r="BY525">
            <v>0</v>
          </cell>
          <cell r="BZ525">
            <v>0</v>
          </cell>
          <cell r="CA525">
            <v>0</v>
          </cell>
          <cell r="CB525">
            <v>7020</v>
          </cell>
          <cell r="CC525" t="str">
            <v>M5</v>
          </cell>
        </row>
        <row r="526">
          <cell r="B526" t="str">
            <v>12821 DE 2021</v>
          </cell>
          <cell r="C526">
            <v>1020746801</v>
          </cell>
          <cell r="D526" t="str">
            <v>JUAN PABLO ARCINIEGAS DE LEON</v>
          </cell>
          <cell r="E526" t="str">
            <v>Contrato de Prestación de Servicios Profesionales</v>
          </cell>
          <cell r="F526" t="str">
            <v>EL CONTRATISTA SE COMPROMETE CON LA UNIVERSIDAD DE LOS LLANOS A PRESTAR LOS SERVICIOS COMO PROFESIONAL EN FORMA EFICIENTE Y EFICAZ APOYANDO EL FORTALECIMIENTO DE LOS DIFERENTES PROCESOS DE LA DIRECCIÓN GENERAL DE PROYECCIÓN SOCIAL.</v>
          </cell>
          <cell r="G526">
            <v>44383</v>
          </cell>
          <cell r="H526">
            <v>16563668</v>
          </cell>
          <cell r="I526" t="str">
            <v>Cinco (05) meses y doce (12) días calendario</v>
          </cell>
          <cell r="J526">
            <v>44383</v>
          </cell>
          <cell r="K526">
            <v>44547</v>
          </cell>
          <cell r="L526" t="str">
            <v>NO APLICA</v>
          </cell>
          <cell r="M526">
            <v>6</v>
          </cell>
          <cell r="N526">
            <v>2556122</v>
          </cell>
          <cell r="O526">
            <v>44383</v>
          </cell>
          <cell r="P526">
            <v>44408</v>
          </cell>
          <cell r="Q526">
            <v>3067346</v>
          </cell>
          <cell r="R526">
            <v>44409</v>
          </cell>
          <cell r="S526">
            <v>44439</v>
          </cell>
          <cell r="T526">
            <v>3067346</v>
          </cell>
          <cell r="U526">
            <v>44440</v>
          </cell>
          <cell r="V526">
            <v>44469</v>
          </cell>
          <cell r="W526">
            <v>3067346</v>
          </cell>
          <cell r="X526">
            <v>44470</v>
          </cell>
          <cell r="Y526">
            <v>44500</v>
          </cell>
          <cell r="Z526">
            <v>3067346</v>
          </cell>
          <cell r="AA526">
            <v>44501</v>
          </cell>
          <cell r="AB526">
            <v>44530</v>
          </cell>
          <cell r="AC526">
            <v>1738162</v>
          </cell>
          <cell r="AD526">
            <v>44531</v>
          </cell>
          <cell r="AE526">
            <v>44547</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t="str">
            <v>Dirección General de Proyección Social</v>
          </cell>
          <cell r="AX526" t="str">
            <v>MARCO AURELIO TORRES MORA</v>
          </cell>
          <cell r="AY526" t="str">
            <v>En Funciones de Director Técnico de Proyección Social</v>
          </cell>
          <cell r="AZ526">
            <v>1077</v>
          </cell>
          <cell r="BA526">
            <v>44383.965486111112</v>
          </cell>
          <cell r="BB526">
            <v>155350095</v>
          </cell>
          <cell r="BC526">
            <v>3010</v>
          </cell>
          <cell r="BD526">
            <v>44383</v>
          </cell>
          <cell r="BE526">
            <v>16563668</v>
          </cell>
          <cell r="BF526" t="str">
            <v xml:space="preserve">NOTIFICADO </v>
          </cell>
          <cell r="BG526">
            <v>0</v>
          </cell>
          <cell r="BH526">
            <v>0</v>
          </cell>
          <cell r="BI526">
            <v>0</v>
          </cell>
          <cell r="BJ526">
            <v>0</v>
          </cell>
          <cell r="BK526">
            <v>0</v>
          </cell>
          <cell r="BL526">
            <v>0</v>
          </cell>
          <cell r="BM526">
            <v>0</v>
          </cell>
          <cell r="BN526">
            <v>0</v>
          </cell>
          <cell r="BO526">
            <v>0</v>
          </cell>
          <cell r="BP526">
            <v>0</v>
          </cell>
          <cell r="BQ526">
            <v>0</v>
          </cell>
          <cell r="BR526">
            <v>1020746801</v>
          </cell>
          <cell r="BS526">
            <v>44383</v>
          </cell>
          <cell r="BT526">
            <v>759</v>
          </cell>
          <cell r="BU526" t="str">
            <v>50040</v>
          </cell>
          <cell r="BV526">
            <v>0</v>
          </cell>
          <cell r="BW526">
            <v>0</v>
          </cell>
          <cell r="BX526">
            <v>0</v>
          </cell>
          <cell r="BY526">
            <v>0</v>
          </cell>
          <cell r="BZ526">
            <v>0</v>
          </cell>
          <cell r="CA526">
            <v>0</v>
          </cell>
          <cell r="CB526">
            <v>7490</v>
          </cell>
          <cell r="CC526" t="str">
            <v>M6</v>
          </cell>
        </row>
        <row r="527">
          <cell r="B527" t="str">
            <v>12822 DE 2021</v>
          </cell>
          <cell r="C527">
            <v>17389312</v>
          </cell>
          <cell r="D527" t="str">
            <v>JUAN CARLOS BELTRAN RUBIO</v>
          </cell>
          <cell r="E527" t="str">
            <v>Contrato de Prestación de Servicios</v>
          </cell>
          <cell r="F527" t="str">
            <v>EL CONTRATISTA SE COMPROMETE CON LA UNIVERSIDAD DE LOS LLANOS A PRESTAR LOS SERVICIOS COMO TÉCNICO EN FORMA EFICIENTE Y EFICAZ APOYANDO EL FORTALECIMIENTO DE LOS DIFERENTES PROCESOS DE LA DIRECCIÓN GENERAL DE PROYECCIÓN SOCIAL.</v>
          </cell>
          <cell r="G527">
            <v>44383</v>
          </cell>
          <cell r="H527">
            <v>11239630</v>
          </cell>
          <cell r="I527" t="str">
            <v>Cinco (05) meses y doce (12) días calendario</v>
          </cell>
          <cell r="J527">
            <v>44383</v>
          </cell>
          <cell r="K527">
            <v>44547</v>
          </cell>
          <cell r="L527" t="str">
            <v>NO APLICA</v>
          </cell>
          <cell r="M527">
            <v>6</v>
          </cell>
          <cell r="N527">
            <v>1734511</v>
          </cell>
          <cell r="O527">
            <v>44383</v>
          </cell>
          <cell r="P527">
            <v>44408</v>
          </cell>
          <cell r="Q527">
            <v>2081413</v>
          </cell>
          <cell r="R527">
            <v>44409</v>
          </cell>
          <cell r="S527">
            <v>44439</v>
          </cell>
          <cell r="T527">
            <v>2081413</v>
          </cell>
          <cell r="U527">
            <v>44440</v>
          </cell>
          <cell r="V527">
            <v>44469</v>
          </cell>
          <cell r="W527">
            <v>2081413</v>
          </cell>
          <cell r="X527">
            <v>44470</v>
          </cell>
          <cell r="Y527">
            <v>44500</v>
          </cell>
          <cell r="Z527">
            <v>2081413</v>
          </cell>
          <cell r="AA527">
            <v>44501</v>
          </cell>
          <cell r="AB527">
            <v>44530</v>
          </cell>
          <cell r="AC527">
            <v>1179467</v>
          </cell>
          <cell r="AD527">
            <v>44531</v>
          </cell>
          <cell r="AE527">
            <v>44547</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t="str">
            <v>Dirección General de Proyección Social</v>
          </cell>
          <cell r="AX527" t="str">
            <v>MARCO AURELIO TORRES MORA</v>
          </cell>
          <cell r="AY527" t="str">
            <v>En Funciones de Director Técnico de Proyección Social</v>
          </cell>
          <cell r="AZ527">
            <v>1077</v>
          </cell>
          <cell r="BA527">
            <v>44383.965486111112</v>
          </cell>
          <cell r="BB527">
            <v>155350095</v>
          </cell>
          <cell r="BC527">
            <v>3011</v>
          </cell>
          <cell r="BD527">
            <v>44383</v>
          </cell>
          <cell r="BE527">
            <v>11239630</v>
          </cell>
          <cell r="BF527" t="str">
            <v xml:space="preserve">NOTIFICADO </v>
          </cell>
          <cell r="BG527">
            <v>0</v>
          </cell>
          <cell r="BH527">
            <v>0</v>
          </cell>
          <cell r="BI527">
            <v>0</v>
          </cell>
          <cell r="BJ527">
            <v>0</v>
          </cell>
          <cell r="BK527">
            <v>0</v>
          </cell>
          <cell r="BL527">
            <v>0</v>
          </cell>
          <cell r="BM527">
            <v>0</v>
          </cell>
          <cell r="BN527">
            <v>0</v>
          </cell>
          <cell r="BO527">
            <v>0</v>
          </cell>
          <cell r="BP527">
            <v>0</v>
          </cell>
          <cell r="BQ527">
            <v>0</v>
          </cell>
          <cell r="BR527">
            <v>17389312</v>
          </cell>
          <cell r="BS527">
            <v>44383</v>
          </cell>
          <cell r="BT527">
            <v>759</v>
          </cell>
          <cell r="BU527" t="str">
            <v>50040</v>
          </cell>
          <cell r="BV527">
            <v>0</v>
          </cell>
          <cell r="BW527">
            <v>0</v>
          </cell>
          <cell r="BX527">
            <v>0</v>
          </cell>
          <cell r="BY527">
            <v>0</v>
          </cell>
          <cell r="BZ527">
            <v>0</v>
          </cell>
          <cell r="CA527">
            <v>0</v>
          </cell>
          <cell r="CB527">
            <v>1811</v>
          </cell>
          <cell r="CC527" t="str">
            <v>M6</v>
          </cell>
        </row>
        <row r="528">
          <cell r="B528" t="str">
            <v>12823 DE 2021</v>
          </cell>
          <cell r="C528">
            <v>79347699</v>
          </cell>
          <cell r="D528" t="str">
            <v>JOSE TIBERIO SERRANO ARIAS</v>
          </cell>
          <cell r="E528" t="str">
            <v>Contrato de Prestación de Servicios Profesionales</v>
          </cell>
          <cell r="F528" t="str">
            <v>EL CONTRATISTA SE COMPROMETE CON LA UNIVERSIDAD DE LOS LLANOS A PRESTAR LOS SERVICIOS COMO PROFESIONAL ESPECIALIZADO EN FORMA EFICIENTE Y EFICAZ APOYANDO EL FORTALECIMIENTO DE LOS DIFERENTES PROCESOS DE LA DIRECCIÓN GENERAL DE PROYECCIÓN SOCIAL.</v>
          </cell>
          <cell r="G528">
            <v>44383</v>
          </cell>
          <cell r="H528">
            <v>17155228</v>
          </cell>
          <cell r="I528" t="str">
            <v>Cinco (05) meses y doce (12) días calendario</v>
          </cell>
          <cell r="J528">
            <v>44383</v>
          </cell>
          <cell r="K528">
            <v>44547</v>
          </cell>
          <cell r="L528" t="str">
            <v>NO APLICA</v>
          </cell>
          <cell r="M528">
            <v>6</v>
          </cell>
          <cell r="N528">
            <v>2647412</v>
          </cell>
          <cell r="O528">
            <v>44383</v>
          </cell>
          <cell r="P528">
            <v>44408</v>
          </cell>
          <cell r="Q528">
            <v>3176894</v>
          </cell>
          <cell r="R528">
            <v>44409</v>
          </cell>
          <cell r="S528">
            <v>44439</v>
          </cell>
          <cell r="T528">
            <v>3176894</v>
          </cell>
          <cell r="U528">
            <v>44440</v>
          </cell>
          <cell r="V528">
            <v>44469</v>
          </cell>
          <cell r="W528">
            <v>3176894</v>
          </cell>
          <cell r="X528">
            <v>44470</v>
          </cell>
          <cell r="Y528">
            <v>44500</v>
          </cell>
          <cell r="Z528">
            <v>3176894</v>
          </cell>
          <cell r="AA528">
            <v>44501</v>
          </cell>
          <cell r="AB528">
            <v>44530</v>
          </cell>
          <cell r="AC528">
            <v>1800240</v>
          </cell>
          <cell r="AD528">
            <v>44531</v>
          </cell>
          <cell r="AE528">
            <v>44547</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t="str">
            <v>Dirección General de Proyección Social</v>
          </cell>
          <cell r="AX528" t="str">
            <v>MARCO AURELIO TORRES MORA</v>
          </cell>
          <cell r="AY528" t="str">
            <v>En Funciones de Director Técnico de Proyección Social</v>
          </cell>
          <cell r="AZ528">
            <v>1077</v>
          </cell>
          <cell r="BA528">
            <v>44383.965486111112</v>
          </cell>
          <cell r="BB528">
            <v>155350095</v>
          </cell>
          <cell r="BC528">
            <v>3012</v>
          </cell>
          <cell r="BD528">
            <v>44383</v>
          </cell>
          <cell r="BE528">
            <v>17155228</v>
          </cell>
          <cell r="BF528" t="str">
            <v xml:space="preserve">NOTIFICADO </v>
          </cell>
          <cell r="BG528">
            <v>0</v>
          </cell>
          <cell r="BH528">
            <v>0</v>
          </cell>
          <cell r="BI528">
            <v>0</v>
          </cell>
          <cell r="BJ528">
            <v>0</v>
          </cell>
          <cell r="BK528">
            <v>0</v>
          </cell>
          <cell r="BL528">
            <v>0</v>
          </cell>
          <cell r="BM528">
            <v>0</v>
          </cell>
          <cell r="BN528">
            <v>0</v>
          </cell>
          <cell r="BO528">
            <v>0</v>
          </cell>
          <cell r="BP528">
            <v>0</v>
          </cell>
          <cell r="BQ528">
            <v>0</v>
          </cell>
          <cell r="BR528">
            <v>79347699.5</v>
          </cell>
          <cell r="BS528">
            <v>44383</v>
          </cell>
          <cell r="BT528">
            <v>759</v>
          </cell>
          <cell r="BU528" t="str">
            <v>50040</v>
          </cell>
          <cell r="BV528">
            <v>0</v>
          </cell>
          <cell r="BW528">
            <v>0</v>
          </cell>
          <cell r="BX528">
            <v>0</v>
          </cell>
          <cell r="BY528">
            <v>0</v>
          </cell>
          <cell r="BZ528">
            <v>0</v>
          </cell>
          <cell r="CA528">
            <v>0</v>
          </cell>
          <cell r="CB528">
            <v>7490</v>
          </cell>
          <cell r="CC528" t="str">
            <v>M6</v>
          </cell>
        </row>
        <row r="529">
          <cell r="B529" t="str">
            <v>12824 DE 2021</v>
          </cell>
          <cell r="C529">
            <v>40189342</v>
          </cell>
          <cell r="D529" t="str">
            <v>INDIRA SUSANA PARRADO RUIZ</v>
          </cell>
          <cell r="E529" t="str">
            <v>Contrato de Prestación de Servicios Profesionales</v>
          </cell>
          <cell r="F529" t="str">
            <v>EL CONTRATISTA SE COMPROMETE CON LA UNIVERSIDAD DE LOS LLANOS A PRESTAR LOS SERVICIOS COMO PROFESIONAL ESPECIALIZADO EN FORMA EFICIENTE Y EFICAZ APOYANDO EL FORTALECIMIENTO DE LOS DIFERENTES PROCESOS DE LA DIRECCIÓN GENERAL DE PROYECCIÓN SOCIAL.</v>
          </cell>
          <cell r="G529">
            <v>44383</v>
          </cell>
          <cell r="H529">
            <v>21887701</v>
          </cell>
          <cell r="I529" t="str">
            <v>Cinco (05) meses y doce (12) días calendario</v>
          </cell>
          <cell r="J529">
            <v>44383</v>
          </cell>
          <cell r="K529">
            <v>44547</v>
          </cell>
          <cell r="L529" t="str">
            <v>NO APLICA</v>
          </cell>
          <cell r="M529">
            <v>6</v>
          </cell>
          <cell r="N529">
            <v>3377732</v>
          </cell>
          <cell r="O529">
            <v>44383</v>
          </cell>
          <cell r="P529">
            <v>44408</v>
          </cell>
          <cell r="Q529">
            <v>4053278</v>
          </cell>
          <cell r="R529">
            <v>44409</v>
          </cell>
          <cell r="S529">
            <v>44439</v>
          </cell>
          <cell r="T529">
            <v>4053278</v>
          </cell>
          <cell r="U529">
            <v>44440</v>
          </cell>
          <cell r="V529">
            <v>44469</v>
          </cell>
          <cell r="W529">
            <v>4053278</v>
          </cell>
          <cell r="X529">
            <v>44470</v>
          </cell>
          <cell r="Y529">
            <v>44500</v>
          </cell>
          <cell r="Z529">
            <v>4053278</v>
          </cell>
          <cell r="AA529">
            <v>44501</v>
          </cell>
          <cell r="AB529">
            <v>44530</v>
          </cell>
          <cell r="AC529">
            <v>2296857</v>
          </cell>
          <cell r="AD529">
            <v>44531</v>
          </cell>
          <cell r="AE529">
            <v>44547</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t="str">
            <v>Dirección General de Proyección Social</v>
          </cell>
          <cell r="AX529" t="str">
            <v>MARCO AURELIO TORRES MORA</v>
          </cell>
          <cell r="AY529" t="str">
            <v>En Funciones de Director Técnico de Proyección Social</v>
          </cell>
          <cell r="AZ529">
            <v>1077</v>
          </cell>
          <cell r="BA529">
            <v>44383.965486111112</v>
          </cell>
          <cell r="BB529">
            <v>155350095</v>
          </cell>
          <cell r="BC529">
            <v>3013</v>
          </cell>
          <cell r="BD529">
            <v>44383</v>
          </cell>
          <cell r="BE529">
            <v>21887701</v>
          </cell>
          <cell r="BF529" t="str">
            <v xml:space="preserve">NOTIFICADO </v>
          </cell>
          <cell r="BG529">
            <v>0</v>
          </cell>
          <cell r="BH529">
            <v>0</v>
          </cell>
          <cell r="BI529">
            <v>0</v>
          </cell>
          <cell r="BJ529">
            <v>0</v>
          </cell>
          <cell r="BK529">
            <v>0</v>
          </cell>
          <cell r="BL529">
            <v>0</v>
          </cell>
          <cell r="BM529">
            <v>0</v>
          </cell>
          <cell r="BN529">
            <v>0</v>
          </cell>
          <cell r="BO529">
            <v>0</v>
          </cell>
          <cell r="BP529">
            <v>0</v>
          </cell>
          <cell r="BQ529">
            <v>0</v>
          </cell>
          <cell r="BR529">
            <v>40189342</v>
          </cell>
          <cell r="BS529">
            <v>44383</v>
          </cell>
          <cell r="BT529">
            <v>759</v>
          </cell>
          <cell r="BU529" t="str">
            <v>50040</v>
          </cell>
          <cell r="BV529">
            <v>0</v>
          </cell>
          <cell r="BW529">
            <v>0</v>
          </cell>
          <cell r="BX529">
            <v>0</v>
          </cell>
          <cell r="BY529">
            <v>0</v>
          </cell>
          <cell r="BZ529">
            <v>0</v>
          </cell>
          <cell r="CA529">
            <v>0</v>
          </cell>
          <cell r="CB529">
            <v>7490</v>
          </cell>
          <cell r="CC529" t="str">
            <v>M6</v>
          </cell>
        </row>
        <row r="530">
          <cell r="B530" t="str">
            <v>12825 DE 2021</v>
          </cell>
          <cell r="C530">
            <v>40436391</v>
          </cell>
          <cell r="D530" t="str">
            <v xml:space="preserve">GIGLIOLA YANETH VALENZUELA WALTEROS </v>
          </cell>
          <cell r="E530" t="str">
            <v>Contrato de Prestación de Servicios Profesionales</v>
          </cell>
          <cell r="F530" t="str">
            <v>EL CONTRATISTA SE COMPROMETE CON LA UNIVERSIDAD DE LOS LLANOS A PRESTAR LOS SERVICIOS COMO PROFESIONAL EN FORMA EFICIENTE Y EFICAZ APOYANDO EL FORTALECIMIENTO DE LOS DIFERENTES PROCESOS DE LA DIRECCIÓN GENERAL DE PROYECCIÓN SOCIAL.</v>
          </cell>
          <cell r="G530">
            <v>44383</v>
          </cell>
          <cell r="H530">
            <v>16563668</v>
          </cell>
          <cell r="I530" t="str">
            <v>Cinco (05) meses y doce (12) días calendario</v>
          </cell>
          <cell r="J530">
            <v>44383</v>
          </cell>
          <cell r="K530">
            <v>44547</v>
          </cell>
          <cell r="L530" t="str">
            <v>NO APLICA</v>
          </cell>
          <cell r="M530">
            <v>6</v>
          </cell>
          <cell r="N530">
            <v>2556122</v>
          </cell>
          <cell r="O530">
            <v>44383</v>
          </cell>
          <cell r="P530">
            <v>44408</v>
          </cell>
          <cell r="Q530">
            <v>3067346</v>
          </cell>
          <cell r="R530">
            <v>44409</v>
          </cell>
          <cell r="S530">
            <v>44439</v>
          </cell>
          <cell r="T530">
            <v>3067346</v>
          </cell>
          <cell r="U530">
            <v>44440</v>
          </cell>
          <cell r="V530">
            <v>44469</v>
          </cell>
          <cell r="W530">
            <v>3067346</v>
          </cell>
          <cell r="X530">
            <v>44470</v>
          </cell>
          <cell r="Y530">
            <v>44500</v>
          </cell>
          <cell r="Z530">
            <v>3067346</v>
          </cell>
          <cell r="AA530">
            <v>44501</v>
          </cell>
          <cell r="AB530">
            <v>44530</v>
          </cell>
          <cell r="AC530">
            <v>1738162</v>
          </cell>
          <cell r="AD530">
            <v>44531</v>
          </cell>
          <cell r="AE530">
            <v>44547</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t="str">
            <v>Dirección General de Proyección Social</v>
          </cell>
          <cell r="AX530" t="str">
            <v>MARCO AURELIO TORRES MORA</v>
          </cell>
          <cell r="AY530" t="str">
            <v>En Funciones de Director Técnico de Proyección Social</v>
          </cell>
          <cell r="AZ530">
            <v>1077</v>
          </cell>
          <cell r="BA530">
            <v>44383.965486111112</v>
          </cell>
          <cell r="BB530">
            <v>155350095</v>
          </cell>
          <cell r="BC530">
            <v>3014</v>
          </cell>
          <cell r="BD530">
            <v>44383</v>
          </cell>
          <cell r="BE530">
            <v>16563668</v>
          </cell>
          <cell r="BF530" t="str">
            <v xml:space="preserve">NOTIFICADO </v>
          </cell>
          <cell r="BG530">
            <v>0</v>
          </cell>
          <cell r="BH530">
            <v>0</v>
          </cell>
          <cell r="BI530">
            <v>0</v>
          </cell>
          <cell r="BJ530">
            <v>0</v>
          </cell>
          <cell r="BK530">
            <v>0</v>
          </cell>
          <cell r="BL530">
            <v>0</v>
          </cell>
          <cell r="BM530">
            <v>0</v>
          </cell>
          <cell r="BN530">
            <v>0</v>
          </cell>
          <cell r="BO530">
            <v>0</v>
          </cell>
          <cell r="BP530">
            <v>0</v>
          </cell>
          <cell r="BQ530">
            <v>0</v>
          </cell>
          <cell r="BR530">
            <v>40436391</v>
          </cell>
          <cell r="BS530">
            <v>44383</v>
          </cell>
          <cell r="BT530">
            <v>759</v>
          </cell>
          <cell r="BU530" t="str">
            <v>50040</v>
          </cell>
          <cell r="BV530">
            <v>0</v>
          </cell>
          <cell r="BW530">
            <v>0</v>
          </cell>
          <cell r="BX530">
            <v>0</v>
          </cell>
          <cell r="BY530">
            <v>0</v>
          </cell>
          <cell r="BZ530">
            <v>0</v>
          </cell>
          <cell r="CA530">
            <v>0</v>
          </cell>
          <cell r="CB530">
            <v>7020</v>
          </cell>
          <cell r="CC530" t="str">
            <v>M5</v>
          </cell>
        </row>
        <row r="531">
          <cell r="B531" t="str">
            <v>12826 DE 2021</v>
          </cell>
          <cell r="C531">
            <v>80178139</v>
          </cell>
          <cell r="D531" t="str">
            <v>ANDRES MANTILLA MELUK</v>
          </cell>
          <cell r="E531" t="str">
            <v>Contrato de Prestación de Servicios Profesionales</v>
          </cell>
          <cell r="F531" t="str">
            <v>EL CONTRATISTA SE COMPROMETE CON LA UNIVERSIDAD DE LOS LLANOS A PRESTAR LOS SERVICIOS COMO PROFESIONAL EN FORMA EFICIENTE Y EFICAZ APOYANDO EL FORTALECIMIENTO DE LOS DIFERENTES PROCESOS DE LA DIRECCIÓN GENERAL DE PROYECCIÓN SOCIAL.</v>
          </cell>
          <cell r="G531">
            <v>44383</v>
          </cell>
          <cell r="H531">
            <v>13408680</v>
          </cell>
          <cell r="I531" t="str">
            <v xml:space="preserve">Cinco (05) meses y tres (03) días calendario </v>
          </cell>
          <cell r="J531">
            <v>44383</v>
          </cell>
          <cell r="K531">
            <v>44538</v>
          </cell>
          <cell r="L531" t="str">
            <v>NO APLICA</v>
          </cell>
          <cell r="M531">
            <v>6</v>
          </cell>
          <cell r="N531">
            <v>2190961</v>
          </cell>
          <cell r="O531">
            <v>44383</v>
          </cell>
          <cell r="P531">
            <v>44408</v>
          </cell>
          <cell r="Q531">
            <v>2629153</v>
          </cell>
          <cell r="R531">
            <v>44409</v>
          </cell>
          <cell r="S531">
            <v>44439</v>
          </cell>
          <cell r="T531">
            <v>2629153</v>
          </cell>
          <cell r="U531">
            <v>44440</v>
          </cell>
          <cell r="V531">
            <v>44469</v>
          </cell>
          <cell r="W531">
            <v>2629153</v>
          </cell>
          <cell r="X531">
            <v>44470</v>
          </cell>
          <cell r="Y531">
            <v>44500</v>
          </cell>
          <cell r="Z531">
            <v>2629153</v>
          </cell>
          <cell r="AA531">
            <v>44501</v>
          </cell>
          <cell r="AB531">
            <v>44530</v>
          </cell>
          <cell r="AC531">
            <v>701107</v>
          </cell>
          <cell r="AD531">
            <v>44531</v>
          </cell>
          <cell r="AE531">
            <v>44538</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t="str">
            <v>Dirección General de Proyección Social</v>
          </cell>
          <cell r="AX531" t="str">
            <v>MARCO AURELIO TORRES MORA</v>
          </cell>
          <cell r="AY531" t="str">
            <v>En Funciones de Director Técnico de Proyección Social</v>
          </cell>
          <cell r="AZ531">
            <v>1077</v>
          </cell>
          <cell r="BA531">
            <v>44383.965486111112</v>
          </cell>
          <cell r="BB531">
            <v>155350095</v>
          </cell>
          <cell r="BC531">
            <v>3015</v>
          </cell>
          <cell r="BD531">
            <v>44383</v>
          </cell>
          <cell r="BE531">
            <v>14197426</v>
          </cell>
          <cell r="BF531" t="str">
            <v xml:space="preserve">NOTIFICADO </v>
          </cell>
          <cell r="BG531">
            <v>0</v>
          </cell>
          <cell r="BH531">
            <v>0</v>
          </cell>
          <cell r="BI531">
            <v>0</v>
          </cell>
          <cell r="BJ531">
            <v>0</v>
          </cell>
          <cell r="BK531">
            <v>0</v>
          </cell>
          <cell r="BL531">
            <v>0</v>
          </cell>
          <cell r="BM531">
            <v>0</v>
          </cell>
          <cell r="BN531">
            <v>0</v>
          </cell>
          <cell r="BO531">
            <v>0</v>
          </cell>
          <cell r="BP531">
            <v>0</v>
          </cell>
          <cell r="BQ531">
            <v>0</v>
          </cell>
          <cell r="BR531">
            <v>80178139</v>
          </cell>
          <cell r="BS531">
            <v>44383</v>
          </cell>
          <cell r="BT531">
            <v>759</v>
          </cell>
          <cell r="BU531" t="str">
            <v>50040</v>
          </cell>
          <cell r="BV531">
            <v>0</v>
          </cell>
          <cell r="BW531">
            <v>0</v>
          </cell>
          <cell r="BX531">
            <v>0</v>
          </cell>
          <cell r="BY531">
            <v>0</v>
          </cell>
          <cell r="BZ531">
            <v>0</v>
          </cell>
          <cell r="CA531">
            <v>0</v>
          </cell>
          <cell r="CB531">
            <v>7490</v>
          </cell>
          <cell r="CC531" t="str">
            <v>M6</v>
          </cell>
        </row>
        <row r="532">
          <cell r="B532" t="str">
            <v>12827 DE 2021</v>
          </cell>
          <cell r="C532">
            <v>86066079</v>
          </cell>
          <cell r="D532" t="str">
            <v>ALEX EDUARDO GUZMAN ALVARADO</v>
          </cell>
          <cell r="E532" t="str">
            <v>Contrato de Prestación de Servicios Profesionales</v>
          </cell>
          <cell r="F532" t="str">
            <v>EL CONTRATISTA SE COMPROMETE CON LA UNIVERSIDAD DE LOS LLANOS A PRESTAR LOS SERVICIOS COMO PROFESIONAL EN FORMA EFICIENTE Y EFICAZ APOYANDO EL FORTALECIMIENTO DE LOS DIFERENTES PROCESOS DE LA DIRECCIÓN GENERAL DE PROYECCIÓN SOCIAL.</v>
          </cell>
          <cell r="G532">
            <v>44383</v>
          </cell>
          <cell r="H532">
            <v>14197426</v>
          </cell>
          <cell r="I532" t="str">
            <v>Cinco (05) meses y doce (12) días calendario</v>
          </cell>
          <cell r="J532">
            <v>44383</v>
          </cell>
          <cell r="K532">
            <v>44547</v>
          </cell>
          <cell r="L532" t="str">
            <v>NO APLICA</v>
          </cell>
          <cell r="M532">
            <v>6</v>
          </cell>
          <cell r="N532">
            <v>2190961</v>
          </cell>
          <cell r="O532">
            <v>44383</v>
          </cell>
          <cell r="P532">
            <v>44408</v>
          </cell>
          <cell r="Q532">
            <v>2629153</v>
          </cell>
          <cell r="R532">
            <v>44409</v>
          </cell>
          <cell r="S532">
            <v>44439</v>
          </cell>
          <cell r="T532">
            <v>2629153</v>
          </cell>
          <cell r="U532">
            <v>44440</v>
          </cell>
          <cell r="V532">
            <v>44469</v>
          </cell>
          <cell r="W532">
            <v>2629153</v>
          </cell>
          <cell r="X532">
            <v>44470</v>
          </cell>
          <cell r="Y532">
            <v>44500</v>
          </cell>
          <cell r="Z532">
            <v>2629153</v>
          </cell>
          <cell r="AA532">
            <v>44501</v>
          </cell>
          <cell r="AB532">
            <v>44530</v>
          </cell>
          <cell r="AC532">
            <v>1489853</v>
          </cell>
          <cell r="AD532">
            <v>44531</v>
          </cell>
          <cell r="AE532">
            <v>44547</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t="str">
            <v>Dirección General de Proyección Social</v>
          </cell>
          <cell r="AX532" t="str">
            <v>MARCO AURELIO TORRES MORA</v>
          </cell>
          <cell r="AY532" t="str">
            <v>En Funciones de Director Técnico de Proyección Social</v>
          </cell>
          <cell r="AZ532">
            <v>1077</v>
          </cell>
          <cell r="BA532">
            <v>44383.965486111112</v>
          </cell>
          <cell r="BB532">
            <v>155350095</v>
          </cell>
          <cell r="BC532">
            <v>3016</v>
          </cell>
          <cell r="BD532">
            <v>44383</v>
          </cell>
          <cell r="BE532">
            <v>14197426</v>
          </cell>
          <cell r="BF532" t="str">
            <v xml:space="preserve">NOTIFICADO </v>
          </cell>
          <cell r="BG532">
            <v>0</v>
          </cell>
          <cell r="BH532">
            <v>0</v>
          </cell>
          <cell r="BI532">
            <v>0</v>
          </cell>
          <cell r="BJ532">
            <v>0</v>
          </cell>
          <cell r="BK532">
            <v>0</v>
          </cell>
          <cell r="BL532">
            <v>0</v>
          </cell>
          <cell r="BM532">
            <v>0</v>
          </cell>
          <cell r="BN532">
            <v>0</v>
          </cell>
          <cell r="BO532">
            <v>0</v>
          </cell>
          <cell r="BP532">
            <v>0</v>
          </cell>
          <cell r="BQ532">
            <v>0</v>
          </cell>
          <cell r="BR532">
            <v>86066079</v>
          </cell>
          <cell r="BS532">
            <v>44383</v>
          </cell>
          <cell r="BT532">
            <v>759</v>
          </cell>
          <cell r="BU532" t="str">
            <v>50040</v>
          </cell>
          <cell r="BV532">
            <v>0</v>
          </cell>
          <cell r="BW532">
            <v>0</v>
          </cell>
          <cell r="BX532">
            <v>0</v>
          </cell>
          <cell r="BY532">
            <v>0</v>
          </cell>
          <cell r="BZ532">
            <v>0</v>
          </cell>
          <cell r="CA532">
            <v>0</v>
          </cell>
          <cell r="CB532">
            <v>8211</v>
          </cell>
          <cell r="CC532" t="str">
            <v>M6</v>
          </cell>
        </row>
        <row r="533">
          <cell r="B533" t="str">
            <v>12828 DE 2021</v>
          </cell>
          <cell r="C533">
            <v>1121933806</v>
          </cell>
          <cell r="D533" t="str">
            <v>LUIS MIGUEL GUERRERO QUIJANO</v>
          </cell>
          <cell r="E533" t="str">
            <v>Contrato de Prestación de Servicios Profesionales</v>
          </cell>
          <cell r="F533" t="str">
            <v>EL CONTRATISTA SE COMPROMETE CON LA UNIVERSIDAD DE LOS LLANOS A PRESTAR LOS SERVICIOS COMO PROFESIONAL EN FORMA EFICIENTE Y EFICAZ APOYANDO EL FORTALECIMIENTO DE LOS DIFERENTES PROCESOS ACADÉMICOS EN EL ÁREA DE SISTEMAS.</v>
          </cell>
          <cell r="G533">
            <v>44383</v>
          </cell>
          <cell r="H533">
            <v>11904221</v>
          </cell>
          <cell r="I533" t="str">
            <v>Cinco (05) meses y trece (13) días calendario</v>
          </cell>
          <cell r="J533">
            <v>44383</v>
          </cell>
          <cell r="K533">
            <v>44548</v>
          </cell>
          <cell r="L533" t="str">
            <v>NO APLICA</v>
          </cell>
          <cell r="M533">
            <v>6</v>
          </cell>
          <cell r="N533">
            <v>1825801</v>
          </cell>
          <cell r="O533">
            <v>44383</v>
          </cell>
          <cell r="P533">
            <v>44408</v>
          </cell>
          <cell r="Q533">
            <v>2190961</v>
          </cell>
          <cell r="R533">
            <v>44440</v>
          </cell>
          <cell r="S533">
            <v>44469</v>
          </cell>
          <cell r="T533">
            <v>2190961</v>
          </cell>
          <cell r="U533">
            <v>44470</v>
          </cell>
          <cell r="V533">
            <v>44500</v>
          </cell>
          <cell r="W533">
            <v>2190961</v>
          </cell>
          <cell r="X533">
            <v>44501</v>
          </cell>
          <cell r="Y533">
            <v>44530</v>
          </cell>
          <cell r="Z533">
            <v>2190961</v>
          </cell>
          <cell r="AA533">
            <v>44531</v>
          </cell>
          <cell r="AB533">
            <v>44561</v>
          </cell>
          <cell r="AC533">
            <v>1314576</v>
          </cell>
          <cell r="AD533">
            <v>44562</v>
          </cell>
          <cell r="AE533">
            <v>44578</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t="str">
            <v>Área de Sistemas</v>
          </cell>
          <cell r="AX533" t="str">
            <v>JOSE ARMANDO GARZON BONILLA</v>
          </cell>
          <cell r="AY533" t="str">
            <v>Jefe de Oficina</v>
          </cell>
          <cell r="AZ533">
            <v>1063</v>
          </cell>
          <cell r="BA533">
            <v>44383.504074074073</v>
          </cell>
          <cell r="BB533">
            <v>59521107</v>
          </cell>
          <cell r="BC533">
            <v>3017</v>
          </cell>
          <cell r="BD533">
            <v>44383</v>
          </cell>
          <cell r="BE533">
            <v>11904221</v>
          </cell>
          <cell r="BF533" t="str">
            <v xml:space="preserve">NOTIFICADO </v>
          </cell>
          <cell r="BG533">
            <v>0</v>
          </cell>
          <cell r="BH533">
            <v>0</v>
          </cell>
          <cell r="BI533">
            <v>0</v>
          </cell>
          <cell r="BJ533">
            <v>0</v>
          </cell>
          <cell r="BK533">
            <v>0</v>
          </cell>
          <cell r="BL533">
            <v>0</v>
          </cell>
          <cell r="BM533">
            <v>0</v>
          </cell>
          <cell r="BN533">
            <v>0</v>
          </cell>
          <cell r="BO533">
            <v>0</v>
          </cell>
          <cell r="BP533">
            <v>0</v>
          </cell>
          <cell r="BQ533">
            <v>0</v>
          </cell>
          <cell r="BR533">
            <v>1121933806</v>
          </cell>
          <cell r="BS533">
            <v>44383</v>
          </cell>
          <cell r="BT533">
            <v>769</v>
          </cell>
          <cell r="BU533" t="str">
            <v>44713</v>
          </cell>
          <cell r="BV533">
            <v>0</v>
          </cell>
          <cell r="BW533">
            <v>0</v>
          </cell>
          <cell r="BX533">
            <v>0</v>
          </cell>
          <cell r="BY533">
            <v>0</v>
          </cell>
          <cell r="BZ533">
            <v>0</v>
          </cell>
          <cell r="CA533">
            <v>0</v>
          </cell>
          <cell r="CB533">
            <v>6201</v>
          </cell>
          <cell r="CC533" t="str">
            <v>M6</v>
          </cell>
        </row>
        <row r="534">
          <cell r="B534" t="str">
            <v>12829 DE 2021</v>
          </cell>
          <cell r="C534">
            <v>1121905626</v>
          </cell>
          <cell r="D534" t="str">
            <v>JUAN CARLOS PEREZ RINCON</v>
          </cell>
          <cell r="E534" t="str">
            <v>Contrato de Prestación de Servicios Profesionales</v>
          </cell>
          <cell r="F534" t="str">
            <v>EL CONTRATISTA SE COMPROMETE CON LA UNIVERSIDAD DE LOS LLANOS A PRESTAR LOS SERVICIOS COMO PROFESIONAL EN FORMA EFICIENTE Y EFICAZ APOYANDO EL FORTALECIMIENTO DE LOS DIFERENTES PROCESOS ACADÉMICOS EN EL ÁREA DE SISTEMAS.</v>
          </cell>
          <cell r="G534">
            <v>44383</v>
          </cell>
          <cell r="H534">
            <v>11904221</v>
          </cell>
          <cell r="I534" t="str">
            <v>Cinco (05) meses y trece (13) días calendario</v>
          </cell>
          <cell r="J534">
            <v>44383</v>
          </cell>
          <cell r="K534">
            <v>44548</v>
          </cell>
          <cell r="L534" t="str">
            <v>NO APLICA</v>
          </cell>
          <cell r="M534">
            <v>6</v>
          </cell>
          <cell r="N534">
            <v>1825801</v>
          </cell>
          <cell r="O534">
            <v>44383</v>
          </cell>
          <cell r="P534">
            <v>44408</v>
          </cell>
          <cell r="Q534">
            <v>2190961</v>
          </cell>
          <cell r="R534">
            <v>44409</v>
          </cell>
          <cell r="S534">
            <v>44439</v>
          </cell>
          <cell r="T534">
            <v>2190961</v>
          </cell>
          <cell r="U534">
            <v>44440</v>
          </cell>
          <cell r="V534">
            <v>44469</v>
          </cell>
          <cell r="W534">
            <v>2190961</v>
          </cell>
          <cell r="X534">
            <v>44470</v>
          </cell>
          <cell r="Y534">
            <v>44500</v>
          </cell>
          <cell r="Z534">
            <v>2190961</v>
          </cell>
          <cell r="AA534">
            <v>44501</v>
          </cell>
          <cell r="AB534">
            <v>44530</v>
          </cell>
          <cell r="AC534">
            <v>1314576</v>
          </cell>
          <cell r="AD534">
            <v>44531</v>
          </cell>
          <cell r="AE534">
            <v>44548</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t="str">
            <v>Área de Sistemas</v>
          </cell>
          <cell r="AX534" t="str">
            <v>JOSE ARMANDO GARZON BONILLA</v>
          </cell>
          <cell r="AY534" t="str">
            <v>Jefe de Oficina</v>
          </cell>
          <cell r="AZ534">
            <v>1063</v>
          </cell>
          <cell r="BA534">
            <v>44383.504074074073</v>
          </cell>
          <cell r="BB534">
            <v>59521107</v>
          </cell>
          <cell r="BC534">
            <v>3018</v>
          </cell>
          <cell r="BD534">
            <v>44383</v>
          </cell>
          <cell r="BE534">
            <v>11904221</v>
          </cell>
          <cell r="BF534" t="str">
            <v xml:space="preserve">NOTIFICADO </v>
          </cell>
          <cell r="BG534">
            <v>0</v>
          </cell>
          <cell r="BH534">
            <v>0</v>
          </cell>
          <cell r="BI534">
            <v>0</v>
          </cell>
          <cell r="BJ534">
            <v>0</v>
          </cell>
          <cell r="BK534">
            <v>0</v>
          </cell>
          <cell r="BL534">
            <v>0</v>
          </cell>
          <cell r="BM534">
            <v>0</v>
          </cell>
          <cell r="BN534">
            <v>0</v>
          </cell>
          <cell r="BO534">
            <v>0</v>
          </cell>
          <cell r="BP534">
            <v>0</v>
          </cell>
          <cell r="BQ534">
            <v>0</v>
          </cell>
          <cell r="BR534">
            <v>1121905626</v>
          </cell>
          <cell r="BS534">
            <v>44383</v>
          </cell>
          <cell r="BT534">
            <v>769</v>
          </cell>
          <cell r="BU534" t="str">
            <v>44713</v>
          </cell>
          <cell r="BV534">
            <v>0</v>
          </cell>
          <cell r="BW534">
            <v>0</v>
          </cell>
          <cell r="BX534">
            <v>0</v>
          </cell>
          <cell r="BY534">
            <v>0</v>
          </cell>
          <cell r="BZ534">
            <v>0</v>
          </cell>
          <cell r="CA534">
            <v>0</v>
          </cell>
          <cell r="CB534">
            <v>6201</v>
          </cell>
          <cell r="CC534" t="str">
            <v>M6</v>
          </cell>
        </row>
        <row r="535">
          <cell r="B535" t="str">
            <v>12830 DE 2021</v>
          </cell>
          <cell r="C535">
            <v>1121931682</v>
          </cell>
          <cell r="D535" t="str">
            <v>JUAN CAMILO PACHECO TORRES</v>
          </cell>
          <cell r="E535" t="str">
            <v>Contrato de Prestación de Servicios Profesionales</v>
          </cell>
          <cell r="F535" t="str">
            <v>EL CONTRATISTA SE COMPROMETE CON LA UNIVERSIDAD DE LOS LLANOS A PRESTAR LOS SERVICIOS COMO PROFESIONAL EN FORMA EFICIENTE Y EFICAZ APOYANDO EL FORTALECIMIENTO DE LOS DIFERENTES PROCESOS ACADÉMICOS EN EL ÁREA DE SISTEMAS.</v>
          </cell>
          <cell r="G535">
            <v>44383</v>
          </cell>
          <cell r="H535">
            <v>11904221</v>
          </cell>
          <cell r="I535" t="str">
            <v>Cinco (05) meses y trece (13) días calendario</v>
          </cell>
          <cell r="J535">
            <v>44383</v>
          </cell>
          <cell r="K535">
            <v>44548</v>
          </cell>
          <cell r="L535" t="str">
            <v>NO APLICA</v>
          </cell>
          <cell r="M535">
            <v>6</v>
          </cell>
          <cell r="N535">
            <v>1825801</v>
          </cell>
          <cell r="O535">
            <v>44383</v>
          </cell>
          <cell r="P535">
            <v>44408</v>
          </cell>
          <cell r="Q535">
            <v>2190961</v>
          </cell>
          <cell r="R535">
            <v>44409</v>
          </cell>
          <cell r="S535">
            <v>44439</v>
          </cell>
          <cell r="T535">
            <v>0</v>
          </cell>
          <cell r="U535">
            <v>44440</v>
          </cell>
          <cell r="V535">
            <v>44469</v>
          </cell>
          <cell r="W535">
            <v>0</v>
          </cell>
          <cell r="X535">
            <v>44470</v>
          </cell>
          <cell r="Y535">
            <v>44500</v>
          </cell>
          <cell r="Z535">
            <v>0</v>
          </cell>
          <cell r="AA535">
            <v>44501</v>
          </cell>
          <cell r="AB535">
            <v>44530</v>
          </cell>
          <cell r="AC535">
            <v>0</v>
          </cell>
          <cell r="AD535">
            <v>44531</v>
          </cell>
          <cell r="AE535">
            <v>44548</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t="str">
            <v>Área de Sistemas</v>
          </cell>
          <cell r="AX535" t="str">
            <v>JOSE ARMANDO GARZON BONILLA</v>
          </cell>
          <cell r="AY535" t="str">
            <v>Jefe de Oficina</v>
          </cell>
          <cell r="AZ535">
            <v>1063</v>
          </cell>
          <cell r="BA535">
            <v>44383.504074074073</v>
          </cell>
          <cell r="BB535">
            <v>59521107</v>
          </cell>
          <cell r="BC535">
            <v>3019</v>
          </cell>
          <cell r="BD535">
            <v>44383</v>
          </cell>
          <cell r="BE535">
            <v>11904221</v>
          </cell>
          <cell r="BF535" t="str">
            <v xml:space="preserve">NOTIFICADO </v>
          </cell>
          <cell r="BG535">
            <v>0</v>
          </cell>
          <cell r="BH535">
            <v>0</v>
          </cell>
          <cell r="BI535">
            <v>0</v>
          </cell>
          <cell r="BJ535">
            <v>0</v>
          </cell>
          <cell r="BK535">
            <v>0</v>
          </cell>
          <cell r="BL535">
            <v>0</v>
          </cell>
          <cell r="BM535">
            <v>0</v>
          </cell>
          <cell r="BN535">
            <v>0</v>
          </cell>
          <cell r="BO535">
            <v>0</v>
          </cell>
          <cell r="BP535">
            <v>0</v>
          </cell>
          <cell r="BQ535">
            <v>0</v>
          </cell>
          <cell r="BR535">
            <v>1121931682.8</v>
          </cell>
          <cell r="BS535">
            <v>44383</v>
          </cell>
          <cell r="BT535">
            <v>769</v>
          </cell>
          <cell r="BU535" t="str">
            <v>44713</v>
          </cell>
          <cell r="BV535">
            <v>0</v>
          </cell>
          <cell r="BW535">
            <v>0</v>
          </cell>
          <cell r="BX535">
            <v>0</v>
          </cell>
          <cell r="BY535">
            <v>0</v>
          </cell>
          <cell r="BZ535">
            <v>0</v>
          </cell>
          <cell r="CA535">
            <v>0</v>
          </cell>
          <cell r="CB535">
            <v>6201</v>
          </cell>
          <cell r="CC535" t="str">
            <v>M6</v>
          </cell>
        </row>
        <row r="536">
          <cell r="B536" t="str">
            <v>12831 DE 2021</v>
          </cell>
          <cell r="C536">
            <v>1121934762</v>
          </cell>
          <cell r="D536" t="str">
            <v>BRAYAN JAVIER SALDARRIAGA MESA</v>
          </cell>
          <cell r="E536" t="str">
            <v>Contrato de Prestación de Servicios Profesionales</v>
          </cell>
          <cell r="F536" t="str">
            <v>EL CONTRATISTA SE COMPROMETE CON LA UNIVERSIDAD DE LOS LLANOS A PRESTAR LOS SERVICIOS COMO PROFESIONAL EN FORMA EFICIENTE Y EFICAZ APOYANDO EL FORTALECIMIENTO DE LOS DIFERENTES PROCESOS ACADÉMICOS EN EL ÁREA DE SISTEMAS.</v>
          </cell>
          <cell r="G536">
            <v>44383</v>
          </cell>
          <cell r="H536">
            <v>11904221</v>
          </cell>
          <cell r="I536" t="str">
            <v>Cinco (05) meses y trece (13) días calendario</v>
          </cell>
          <cell r="J536">
            <v>44383</v>
          </cell>
          <cell r="K536">
            <v>44548</v>
          </cell>
          <cell r="L536" t="str">
            <v>NO APLICA</v>
          </cell>
          <cell r="M536">
            <v>6</v>
          </cell>
          <cell r="N536">
            <v>1825801</v>
          </cell>
          <cell r="O536">
            <v>44383</v>
          </cell>
          <cell r="P536">
            <v>44408</v>
          </cell>
          <cell r="Q536">
            <v>2190961</v>
          </cell>
          <cell r="R536">
            <v>44409</v>
          </cell>
          <cell r="S536">
            <v>44439</v>
          </cell>
          <cell r="T536">
            <v>2190961</v>
          </cell>
          <cell r="U536">
            <v>44440</v>
          </cell>
          <cell r="V536">
            <v>44469</v>
          </cell>
          <cell r="W536">
            <v>2190961</v>
          </cell>
          <cell r="X536">
            <v>44470</v>
          </cell>
          <cell r="Y536">
            <v>44500</v>
          </cell>
          <cell r="Z536">
            <v>2190961</v>
          </cell>
          <cell r="AA536">
            <v>44501</v>
          </cell>
          <cell r="AB536">
            <v>44530</v>
          </cell>
          <cell r="AC536">
            <v>1314576</v>
          </cell>
          <cell r="AD536">
            <v>44531</v>
          </cell>
          <cell r="AE536">
            <v>44548</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t="str">
            <v>Área de Sistemas</v>
          </cell>
          <cell r="AX536" t="str">
            <v>JOSE ARMANDO GARZON BONILLA</v>
          </cell>
          <cell r="AY536" t="str">
            <v>Jefe de Oficina</v>
          </cell>
          <cell r="AZ536">
            <v>1063</v>
          </cell>
          <cell r="BA536">
            <v>44383.504074074073</v>
          </cell>
          <cell r="BB536">
            <v>59521107</v>
          </cell>
          <cell r="BC536">
            <v>3020</v>
          </cell>
          <cell r="BD536">
            <v>44383</v>
          </cell>
          <cell r="BE536">
            <v>11904221</v>
          </cell>
          <cell r="BF536" t="str">
            <v xml:space="preserve">NOTIFICADO </v>
          </cell>
          <cell r="BG536">
            <v>0</v>
          </cell>
          <cell r="BH536">
            <v>0</v>
          </cell>
          <cell r="BI536">
            <v>0</v>
          </cell>
          <cell r="BJ536">
            <v>0</v>
          </cell>
          <cell r="BK536">
            <v>0</v>
          </cell>
          <cell r="BL536">
            <v>0</v>
          </cell>
          <cell r="BM536">
            <v>0</v>
          </cell>
          <cell r="BN536">
            <v>0</v>
          </cell>
          <cell r="BO536">
            <v>0</v>
          </cell>
          <cell r="BP536">
            <v>0</v>
          </cell>
          <cell r="BQ536">
            <v>0</v>
          </cell>
          <cell r="BR536">
            <v>1121934762</v>
          </cell>
          <cell r="BS536">
            <v>44383</v>
          </cell>
          <cell r="BT536">
            <v>769</v>
          </cell>
          <cell r="BU536" t="str">
            <v>44713</v>
          </cell>
          <cell r="BV536">
            <v>0</v>
          </cell>
          <cell r="BW536">
            <v>0</v>
          </cell>
          <cell r="BX536">
            <v>0</v>
          </cell>
          <cell r="BY536">
            <v>0</v>
          </cell>
          <cell r="BZ536">
            <v>0</v>
          </cell>
          <cell r="CA536">
            <v>0</v>
          </cell>
          <cell r="CB536">
            <v>8299</v>
          </cell>
          <cell r="CC536" t="str">
            <v>M6</v>
          </cell>
        </row>
        <row r="537">
          <cell r="B537" t="str">
            <v>12832 DE 2021</v>
          </cell>
          <cell r="C537">
            <v>1120364752</v>
          </cell>
          <cell r="D537" t="str">
            <v>JESUS DARIO NUÑEZ JIMENEZ</v>
          </cell>
          <cell r="E537" t="str">
            <v>Contrato de Prestación de Servicios Profesionales</v>
          </cell>
          <cell r="F537" t="str">
            <v>EL CONTRATISTA SE COMPROMETE CON LA UNIVERSIDAD DE LOS LLANOS A PRESTAR LOS SERVICIOS COMO PROFESIONAL EN FORMA EFICIENTE Y EFICAZ EN LA GESTIÓN DE ACTIVIDADES OPERATIVAS Y ADMINISTRATIVAS DE LA OFICINA DE ADMISIONES, REGISTRO Y CONTROL ACADÉMICO.</v>
          </cell>
          <cell r="G537">
            <v>44383</v>
          </cell>
          <cell r="H537">
            <v>8763843</v>
          </cell>
          <cell r="I537" t="str">
            <v xml:space="preserve">Cuatro (04) meses </v>
          </cell>
          <cell r="J537">
            <v>44383</v>
          </cell>
          <cell r="K537">
            <v>44505</v>
          </cell>
          <cell r="L537" t="str">
            <v>NO APLICA</v>
          </cell>
          <cell r="M537">
            <v>5</v>
          </cell>
          <cell r="N537">
            <v>1825801</v>
          </cell>
          <cell r="O537">
            <v>44383</v>
          </cell>
          <cell r="P537">
            <v>44408</v>
          </cell>
          <cell r="Q537">
            <v>2190961</v>
          </cell>
          <cell r="R537">
            <v>44409</v>
          </cell>
          <cell r="S537">
            <v>44439</v>
          </cell>
          <cell r="T537">
            <v>2190961</v>
          </cell>
          <cell r="U537">
            <v>44440</v>
          </cell>
          <cell r="V537">
            <v>44469</v>
          </cell>
          <cell r="W537">
            <v>2190961</v>
          </cell>
          <cell r="X537">
            <v>44470</v>
          </cell>
          <cell r="Y537">
            <v>44500</v>
          </cell>
          <cell r="Z537">
            <v>365159</v>
          </cell>
          <cell r="AA537">
            <v>44501</v>
          </cell>
          <cell r="AB537">
            <v>44505</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t="str">
            <v>Oficina de Admisiones, Registro y Control Académico</v>
          </cell>
          <cell r="AX537" t="str">
            <v>JEISSON ANTONIO RODRIGUEZ NEIRA</v>
          </cell>
          <cell r="AY537" t="str">
            <v>Jefe de Oficina</v>
          </cell>
          <cell r="AZ537">
            <v>1044</v>
          </cell>
          <cell r="BA537">
            <v>44379.393530092595</v>
          </cell>
          <cell r="BB537">
            <v>800949374</v>
          </cell>
          <cell r="BC537">
            <v>3021</v>
          </cell>
          <cell r="BD537">
            <v>44383</v>
          </cell>
          <cell r="BE537">
            <v>8763843</v>
          </cell>
          <cell r="BF537" t="str">
            <v xml:space="preserve">NOTIFICADO </v>
          </cell>
          <cell r="BG537">
            <v>0</v>
          </cell>
          <cell r="BH537">
            <v>0</v>
          </cell>
          <cell r="BI537">
            <v>0</v>
          </cell>
          <cell r="BJ537">
            <v>0</v>
          </cell>
          <cell r="BK537">
            <v>0</v>
          </cell>
          <cell r="BL537">
            <v>0</v>
          </cell>
          <cell r="BM537">
            <v>0</v>
          </cell>
          <cell r="BN537">
            <v>0</v>
          </cell>
          <cell r="BO537">
            <v>0</v>
          </cell>
          <cell r="BP537">
            <v>0</v>
          </cell>
          <cell r="BQ537">
            <v>0</v>
          </cell>
          <cell r="BR537">
            <v>1120364752</v>
          </cell>
          <cell r="BS537">
            <v>44383</v>
          </cell>
          <cell r="BT537">
            <v>583</v>
          </cell>
          <cell r="BU537" t="str">
            <v>603</v>
          </cell>
          <cell r="BV537">
            <v>0</v>
          </cell>
          <cell r="BW537">
            <v>0</v>
          </cell>
          <cell r="BX537">
            <v>0</v>
          </cell>
          <cell r="BY537">
            <v>0</v>
          </cell>
          <cell r="BZ537">
            <v>0</v>
          </cell>
          <cell r="CA537">
            <v>0</v>
          </cell>
          <cell r="CB537">
            <v>8299</v>
          </cell>
          <cell r="CC537" t="str">
            <v>M6</v>
          </cell>
        </row>
        <row r="538">
          <cell r="B538" t="str">
            <v>12833 DE 2021</v>
          </cell>
          <cell r="C538">
            <v>86086337</v>
          </cell>
          <cell r="D538" t="str">
            <v>DIEGO LEONARDO HUELGOS AGUDELO</v>
          </cell>
          <cell r="E538" t="str">
            <v>Contrato de Prestación de Servicios Profesionales</v>
          </cell>
          <cell r="F538" t="str">
            <v>EL CONTRATISTA SE COMPROMETE CON LA UNIVERSIDAD DE LOS LLANOS A PRESTAR LOS SERVICIOS COMO PROFESIONAL ESPECIALIZADO EN FORMA EFICIENTE Y EFICAZ APOYANDO LAS ACTIVIDADES DE GESTIÓN JURÍDICO-ADMINISTRATIVAS EN LA OFICINA ASESORA JURÍDICA.</v>
          </cell>
          <cell r="G538">
            <v>44383</v>
          </cell>
          <cell r="H538">
            <v>14022152</v>
          </cell>
          <cell r="I538" t="str">
            <v xml:space="preserve">Cuatro (04) meses </v>
          </cell>
          <cell r="J538">
            <v>44383</v>
          </cell>
          <cell r="K538">
            <v>44505</v>
          </cell>
          <cell r="L538" t="str">
            <v>NO APLICA</v>
          </cell>
          <cell r="M538">
            <v>5</v>
          </cell>
          <cell r="N538">
            <v>2921282</v>
          </cell>
          <cell r="O538">
            <v>44383</v>
          </cell>
          <cell r="P538">
            <v>44408</v>
          </cell>
          <cell r="Q538">
            <v>3505538</v>
          </cell>
          <cell r="R538">
            <v>44409</v>
          </cell>
          <cell r="S538">
            <v>44439</v>
          </cell>
          <cell r="T538">
            <v>3505538</v>
          </cell>
          <cell r="U538">
            <v>44440</v>
          </cell>
          <cell r="V538">
            <v>44469</v>
          </cell>
          <cell r="W538">
            <v>3505538</v>
          </cell>
          <cell r="X538">
            <v>44470</v>
          </cell>
          <cell r="Y538">
            <v>44500</v>
          </cell>
          <cell r="Z538">
            <v>584256</v>
          </cell>
          <cell r="AA538">
            <v>44501</v>
          </cell>
          <cell r="AB538">
            <v>44505</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t="str">
            <v>Oficina Asesora Jurídica</v>
          </cell>
          <cell r="AX538" t="str">
            <v>MEDARDO MEDINA MARTINEZ</v>
          </cell>
          <cell r="AY538" t="str">
            <v>Asesor Jurídico</v>
          </cell>
          <cell r="AZ538">
            <v>1044</v>
          </cell>
          <cell r="BA538">
            <v>44379.393530092595</v>
          </cell>
          <cell r="BB538">
            <v>800949374</v>
          </cell>
          <cell r="BC538">
            <v>3022</v>
          </cell>
          <cell r="BD538">
            <v>44383</v>
          </cell>
          <cell r="BE538">
            <v>14022152</v>
          </cell>
          <cell r="BF538" t="str">
            <v xml:space="preserve">NOTIFICADO </v>
          </cell>
          <cell r="BG538">
            <v>0</v>
          </cell>
          <cell r="BH538">
            <v>0</v>
          </cell>
          <cell r="BI538">
            <v>0</v>
          </cell>
          <cell r="BJ538">
            <v>0</v>
          </cell>
          <cell r="BK538">
            <v>0</v>
          </cell>
          <cell r="BL538">
            <v>0</v>
          </cell>
          <cell r="BM538">
            <v>0</v>
          </cell>
          <cell r="BN538">
            <v>0</v>
          </cell>
          <cell r="BO538">
            <v>0</v>
          </cell>
          <cell r="BP538">
            <v>0</v>
          </cell>
          <cell r="BQ538">
            <v>0</v>
          </cell>
          <cell r="BR538">
            <v>86086337</v>
          </cell>
          <cell r="BS538">
            <v>44383</v>
          </cell>
          <cell r="BT538">
            <v>583</v>
          </cell>
          <cell r="BU538" t="str">
            <v>210</v>
          </cell>
          <cell r="BV538">
            <v>0</v>
          </cell>
          <cell r="BW538">
            <v>0</v>
          </cell>
          <cell r="BX538">
            <v>0</v>
          </cell>
          <cell r="BY538">
            <v>0</v>
          </cell>
          <cell r="BZ538">
            <v>0</v>
          </cell>
          <cell r="CA538">
            <v>0</v>
          </cell>
          <cell r="CB538">
            <v>6910</v>
          </cell>
          <cell r="CC538" t="str">
            <v>M5</v>
          </cell>
        </row>
        <row r="539">
          <cell r="B539" t="str">
            <v>12834 DE 2021</v>
          </cell>
          <cell r="C539">
            <v>40441260</v>
          </cell>
          <cell r="D539" t="str">
            <v>MARTHA EDITH VERGARA ACEVEDO</v>
          </cell>
          <cell r="E539" t="str">
            <v>Contrato de Prestación de Servicios Profesionales</v>
          </cell>
          <cell r="F539" t="str">
            <v>EL CONTRATISTA SE COMPROMETE CON LA UNIVERSIDAD DE LOS LLANOS A PRESTAR LOS SERVICIOS COMO PROFESIONAL ESPECIALIZADO EN FORMA EFICIENTE Y EFICAZ APOYANDO EL FORTALECIMIENTO DE LOS PROCESOS ESTRATÉGICOS Y DE PLANEACIÓN EN LA OFICINA ASESORA DE PLANEACIÓN.</v>
          </cell>
          <cell r="G539">
            <v>44383</v>
          </cell>
          <cell r="H539">
            <v>12707576</v>
          </cell>
          <cell r="I539" t="str">
            <v xml:space="preserve">Cuatro (04) meses </v>
          </cell>
          <cell r="J539">
            <v>44383</v>
          </cell>
          <cell r="K539">
            <v>44505</v>
          </cell>
          <cell r="L539" t="str">
            <v>NO APLICA</v>
          </cell>
          <cell r="M539">
            <v>5</v>
          </cell>
          <cell r="N539">
            <v>2647412</v>
          </cell>
          <cell r="O539">
            <v>44383</v>
          </cell>
          <cell r="P539">
            <v>44408</v>
          </cell>
          <cell r="Q539">
            <v>3176894</v>
          </cell>
          <cell r="R539">
            <v>44409</v>
          </cell>
          <cell r="S539">
            <v>44439</v>
          </cell>
          <cell r="T539">
            <v>3176894</v>
          </cell>
          <cell r="U539">
            <v>44440</v>
          </cell>
          <cell r="V539">
            <v>44469</v>
          </cell>
          <cell r="W539">
            <v>3176894</v>
          </cell>
          <cell r="X539">
            <v>44470</v>
          </cell>
          <cell r="Y539">
            <v>44500</v>
          </cell>
          <cell r="Z539">
            <v>529482</v>
          </cell>
          <cell r="AA539">
            <v>44501</v>
          </cell>
          <cell r="AB539">
            <v>44505</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t="str">
            <v>Oficina Asesora de Planeación</v>
          </cell>
          <cell r="AX539" t="str">
            <v>SAMUEL ELÍAS BETANCUR GARZÓN</v>
          </cell>
          <cell r="AY539" t="str">
            <v>Asesor de Planeación</v>
          </cell>
          <cell r="AZ539">
            <v>1044</v>
          </cell>
          <cell r="BA539">
            <v>44379.393530092595</v>
          </cell>
          <cell r="BB539">
            <v>800949374</v>
          </cell>
          <cell r="BC539">
            <v>3023</v>
          </cell>
          <cell r="BD539">
            <v>44383</v>
          </cell>
          <cell r="BE539">
            <v>12707576</v>
          </cell>
          <cell r="BF539" t="str">
            <v xml:space="preserve">NOTIFICADO </v>
          </cell>
          <cell r="BG539">
            <v>0</v>
          </cell>
          <cell r="BH539">
            <v>0</v>
          </cell>
          <cell r="BI539">
            <v>0</v>
          </cell>
          <cell r="BJ539">
            <v>0</v>
          </cell>
          <cell r="BK539">
            <v>0</v>
          </cell>
          <cell r="BL539">
            <v>0</v>
          </cell>
          <cell r="BM539">
            <v>0</v>
          </cell>
          <cell r="BN539">
            <v>0</v>
          </cell>
          <cell r="BO539">
            <v>0</v>
          </cell>
          <cell r="BP539">
            <v>0</v>
          </cell>
          <cell r="BQ539">
            <v>0</v>
          </cell>
          <cell r="BR539">
            <v>40441260</v>
          </cell>
          <cell r="BS539">
            <v>44383</v>
          </cell>
          <cell r="BT539">
            <v>584</v>
          </cell>
          <cell r="BU539" t="str">
            <v>441</v>
          </cell>
          <cell r="BV539">
            <v>0</v>
          </cell>
          <cell r="BW539">
            <v>0</v>
          </cell>
          <cell r="BX539">
            <v>0</v>
          </cell>
          <cell r="BY539">
            <v>0</v>
          </cell>
          <cell r="BZ539">
            <v>0</v>
          </cell>
          <cell r="CA539">
            <v>0</v>
          </cell>
          <cell r="CB539">
            <v>8299</v>
          </cell>
          <cell r="CC539" t="str">
            <v>M6</v>
          </cell>
        </row>
        <row r="540">
          <cell r="B540" t="str">
            <v>12835 DE 2021</v>
          </cell>
          <cell r="C540">
            <v>1010161755</v>
          </cell>
          <cell r="D540" t="str">
            <v>HERNAN MAURICIO CLAVIJO BAQUERO</v>
          </cell>
          <cell r="E540" t="str">
            <v>Contrato de Prestación de Servicios Profesionales</v>
          </cell>
          <cell r="F540" t="str">
            <v>EL CONTRATISTA SE COMPROMETE CON LA UNIVERSIDAD DE LOS LLANOS A PRESTAR LOS SERVICIOS COMO PROFESIONAL EN FORMA EFICIENTE Y EFICAZ APOYANDO EL FORTALECIMIENTO DE LOS DIFERENTES PROCESOS EN LA OFICINA ASESORA DE PLANEACIÓN.</v>
          </cell>
          <cell r="G540">
            <v>44383</v>
          </cell>
          <cell r="H540">
            <v>6869384</v>
          </cell>
          <cell r="I540" t="str">
            <v xml:space="preserve">Cuatro (04) meses </v>
          </cell>
          <cell r="J540">
            <v>44383</v>
          </cell>
          <cell r="K540">
            <v>44505</v>
          </cell>
          <cell r="L540" t="str">
            <v>NO APLICA</v>
          </cell>
          <cell r="M540">
            <v>5</v>
          </cell>
          <cell r="N540">
            <v>1431122</v>
          </cell>
          <cell r="O540">
            <v>44383</v>
          </cell>
          <cell r="P540">
            <v>44408</v>
          </cell>
          <cell r="Q540">
            <v>1717346</v>
          </cell>
          <cell r="R540">
            <v>44409</v>
          </cell>
          <cell r="S540">
            <v>44439</v>
          </cell>
          <cell r="T540">
            <v>1717346</v>
          </cell>
          <cell r="U540">
            <v>44440</v>
          </cell>
          <cell r="V540">
            <v>44469</v>
          </cell>
          <cell r="W540">
            <v>1717346</v>
          </cell>
          <cell r="X540">
            <v>44470</v>
          </cell>
          <cell r="Y540">
            <v>44500</v>
          </cell>
          <cell r="Z540">
            <v>286224</v>
          </cell>
          <cell r="AA540">
            <v>44501</v>
          </cell>
          <cell r="AB540">
            <v>44505</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t="str">
            <v>Oficina Asesora de Planeación</v>
          </cell>
          <cell r="AX540" t="str">
            <v>SAMUEL ELÍAS BETANCUR GARZÓN</v>
          </cell>
          <cell r="AY540" t="str">
            <v>Asesor de Planeación</v>
          </cell>
          <cell r="AZ540">
            <v>1044</v>
          </cell>
          <cell r="BA540">
            <v>44379.393530092595</v>
          </cell>
          <cell r="BB540">
            <v>800949374</v>
          </cell>
          <cell r="BC540">
            <v>3024</v>
          </cell>
          <cell r="BD540">
            <v>44383</v>
          </cell>
          <cell r="BE540">
            <v>6869384</v>
          </cell>
          <cell r="BF540" t="str">
            <v xml:space="preserve">NOTIFICADO </v>
          </cell>
          <cell r="BG540">
            <v>0</v>
          </cell>
          <cell r="BH540">
            <v>0</v>
          </cell>
          <cell r="BI540">
            <v>0</v>
          </cell>
          <cell r="BJ540">
            <v>0</v>
          </cell>
          <cell r="BK540">
            <v>0</v>
          </cell>
          <cell r="BL540">
            <v>0</v>
          </cell>
          <cell r="BM540">
            <v>0</v>
          </cell>
          <cell r="BN540">
            <v>0</v>
          </cell>
          <cell r="BO540">
            <v>0</v>
          </cell>
          <cell r="BP540">
            <v>0</v>
          </cell>
          <cell r="BQ540">
            <v>0</v>
          </cell>
          <cell r="BR540">
            <v>1010161755</v>
          </cell>
          <cell r="BS540">
            <v>44383</v>
          </cell>
          <cell r="BT540">
            <v>583</v>
          </cell>
          <cell r="BU540" t="str">
            <v>230. 240</v>
          </cell>
          <cell r="BV540">
            <v>0</v>
          </cell>
          <cell r="BW540">
            <v>0</v>
          </cell>
          <cell r="BX540">
            <v>0</v>
          </cell>
          <cell r="BY540">
            <v>0</v>
          </cell>
          <cell r="BZ540">
            <v>0</v>
          </cell>
          <cell r="CA540">
            <v>0</v>
          </cell>
          <cell r="CB540">
            <v>6910</v>
          </cell>
          <cell r="CC540" t="str">
            <v>M5</v>
          </cell>
        </row>
        <row r="541">
          <cell r="B541" t="str">
            <v>12836 DE 2021</v>
          </cell>
          <cell r="C541">
            <v>1121929257</v>
          </cell>
          <cell r="D541" t="str">
            <v>LINA MARCELA RAMOS BARRERA</v>
          </cell>
          <cell r="E541" t="str">
            <v>Contrato de Prestación de Servicios Profesionales</v>
          </cell>
          <cell r="F541" t="str">
            <v>EL CONTRATISTA SE COMPROMETE CON LA UNIVERSIDAD A PRESTAR LOS SERVICIOS PROFESIONALES EN FORMA EFICIENTE Y EFICAZ EN LA RECTORÍA DE LA UNIVERSIDAD DE LOS LLANOS</v>
          </cell>
          <cell r="G541">
            <v>44383</v>
          </cell>
          <cell r="H541">
            <v>12269384</v>
          </cell>
          <cell r="I541" t="str">
            <v xml:space="preserve">Cuatro (04) meses </v>
          </cell>
          <cell r="J541">
            <v>44383</v>
          </cell>
          <cell r="K541">
            <v>44505</v>
          </cell>
          <cell r="L541" t="str">
            <v>NO APLICA</v>
          </cell>
          <cell r="M541">
            <v>5</v>
          </cell>
          <cell r="N541">
            <v>2556122</v>
          </cell>
          <cell r="O541">
            <v>44383</v>
          </cell>
          <cell r="P541">
            <v>44408</v>
          </cell>
          <cell r="Q541">
            <v>3067346</v>
          </cell>
          <cell r="R541">
            <v>44409</v>
          </cell>
          <cell r="S541">
            <v>44439</v>
          </cell>
          <cell r="T541">
            <v>3067346</v>
          </cell>
          <cell r="U541">
            <v>44440</v>
          </cell>
          <cell r="V541">
            <v>44469</v>
          </cell>
          <cell r="W541">
            <v>3067346</v>
          </cell>
          <cell r="X541">
            <v>44470</v>
          </cell>
          <cell r="Y541">
            <v>44500</v>
          </cell>
          <cell r="Z541">
            <v>511224</v>
          </cell>
          <cell r="AA541">
            <v>44501</v>
          </cell>
          <cell r="AB541">
            <v>44505</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t="str">
            <v>Rectoría</v>
          </cell>
          <cell r="AX541" t="str">
            <v>PABLO EMILIO CRUZ CASALLAS</v>
          </cell>
          <cell r="AY541" t="str">
            <v>Rector</v>
          </cell>
          <cell r="AZ541">
            <v>1044</v>
          </cell>
          <cell r="BA541">
            <v>44379.393530092595</v>
          </cell>
          <cell r="BB541">
            <v>800949374</v>
          </cell>
          <cell r="BC541">
            <v>3025</v>
          </cell>
          <cell r="BD541">
            <v>44383</v>
          </cell>
          <cell r="BE541">
            <v>12269384</v>
          </cell>
          <cell r="BF541" t="str">
            <v xml:space="preserve">NOTIFICADO </v>
          </cell>
          <cell r="BG541">
            <v>0</v>
          </cell>
          <cell r="BH541">
            <v>0</v>
          </cell>
          <cell r="BI541">
            <v>0</v>
          </cell>
          <cell r="BJ541">
            <v>0</v>
          </cell>
          <cell r="BK541">
            <v>0</v>
          </cell>
          <cell r="BL541">
            <v>0</v>
          </cell>
          <cell r="BM541">
            <v>0</v>
          </cell>
          <cell r="BN541">
            <v>0</v>
          </cell>
          <cell r="BO541">
            <v>0</v>
          </cell>
          <cell r="BP541">
            <v>0</v>
          </cell>
          <cell r="BQ541">
            <v>0</v>
          </cell>
          <cell r="BR541">
            <v>1121929257</v>
          </cell>
          <cell r="BS541">
            <v>44383</v>
          </cell>
          <cell r="BT541">
            <v>583</v>
          </cell>
          <cell r="BU541" t="str">
            <v>200</v>
          </cell>
          <cell r="BV541">
            <v>0</v>
          </cell>
          <cell r="BW541">
            <v>0</v>
          </cell>
          <cell r="BX541">
            <v>0</v>
          </cell>
          <cell r="BY541">
            <v>0</v>
          </cell>
          <cell r="BZ541">
            <v>0</v>
          </cell>
          <cell r="CA541">
            <v>0</v>
          </cell>
          <cell r="CB541">
            <v>8299</v>
          </cell>
          <cell r="CC541" t="str">
            <v>M6</v>
          </cell>
        </row>
        <row r="542">
          <cell r="B542" t="str">
            <v>12837 DE 2021</v>
          </cell>
          <cell r="C542">
            <v>1121822371</v>
          </cell>
          <cell r="D542" t="str">
            <v xml:space="preserve">JOAN SEBASTIAN TORRES RIOS </v>
          </cell>
          <cell r="E542" t="str">
            <v>Contrato de Prestación de Servicios</v>
          </cell>
          <cell r="F542" t="str">
            <v>EL CONTRATISTA SE COMPROMETE CON LA UNIVERSIDAD A PRESTAR LOS SERVICIOS COMO TÉCNICO EN FORMA EFICIENTE Y EFICAZ APOYANDO EL FORTALECIMIENTO DE LOS DIFERENTES PROCESOS OPERATIVOS DE SERVICIOS GENERALES EN LA SEDE SAN ANTONIO DE LA UNIVERSIDAD DE LOS LLANOS.</v>
          </cell>
          <cell r="G542">
            <v>44383</v>
          </cell>
          <cell r="H542">
            <v>7449261</v>
          </cell>
          <cell r="I542" t="str">
            <v xml:space="preserve">Cuatro (04) meses </v>
          </cell>
          <cell r="J542">
            <v>44383</v>
          </cell>
          <cell r="K542">
            <v>44505</v>
          </cell>
          <cell r="L542" t="str">
            <v>NO APLICA</v>
          </cell>
          <cell r="M542">
            <v>5</v>
          </cell>
          <cell r="N542">
            <v>1551931</v>
          </cell>
          <cell r="O542">
            <v>44383</v>
          </cell>
          <cell r="P542">
            <v>44408</v>
          </cell>
          <cell r="Q542">
            <v>1862317</v>
          </cell>
          <cell r="R542">
            <v>44409</v>
          </cell>
          <cell r="S542">
            <v>44439</v>
          </cell>
          <cell r="T542">
            <v>1862317</v>
          </cell>
          <cell r="U542">
            <v>44440</v>
          </cell>
          <cell r="V542">
            <v>44469</v>
          </cell>
          <cell r="W542">
            <v>1862317</v>
          </cell>
          <cell r="X542">
            <v>44470</v>
          </cell>
          <cell r="Y542">
            <v>44500</v>
          </cell>
          <cell r="Z542">
            <v>310379</v>
          </cell>
          <cell r="AA542">
            <v>44501</v>
          </cell>
          <cell r="AB542">
            <v>44505</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t="str">
            <v>Vicerrectoría de Recursos Universitarios</v>
          </cell>
          <cell r="AX542" t="str">
            <v>JAIME OSCAR GUTIÉRREZ TAMAYO</v>
          </cell>
          <cell r="AY542" t="str">
            <v>Profesional Especializado</v>
          </cell>
          <cell r="AZ542">
            <v>1044</v>
          </cell>
          <cell r="BA542">
            <v>44379.393530092595</v>
          </cell>
          <cell r="BB542">
            <v>800949374</v>
          </cell>
          <cell r="BC542">
            <v>3026</v>
          </cell>
          <cell r="BD542">
            <v>44383</v>
          </cell>
          <cell r="BE542">
            <v>7449261</v>
          </cell>
          <cell r="BF542" t="str">
            <v xml:space="preserve">NOTIFICADO </v>
          </cell>
          <cell r="BG542">
            <v>0</v>
          </cell>
          <cell r="BH542">
            <v>0</v>
          </cell>
          <cell r="BI542">
            <v>0</v>
          </cell>
          <cell r="BJ542">
            <v>0</v>
          </cell>
          <cell r="BK542">
            <v>0</v>
          </cell>
          <cell r="BL542">
            <v>0</v>
          </cell>
          <cell r="BM542">
            <v>0</v>
          </cell>
          <cell r="BN542">
            <v>0</v>
          </cell>
          <cell r="BO542">
            <v>0</v>
          </cell>
          <cell r="BP542">
            <v>0</v>
          </cell>
          <cell r="BQ542">
            <v>0</v>
          </cell>
          <cell r="BR542">
            <v>1121822371.5</v>
          </cell>
          <cell r="BS542">
            <v>44383</v>
          </cell>
          <cell r="BT542">
            <v>583</v>
          </cell>
          <cell r="BU542" t="str">
            <v>423</v>
          </cell>
          <cell r="BV542">
            <v>0</v>
          </cell>
          <cell r="BW542">
            <v>0</v>
          </cell>
          <cell r="BX542">
            <v>0</v>
          </cell>
          <cell r="BY542">
            <v>0</v>
          </cell>
          <cell r="BZ542">
            <v>0</v>
          </cell>
          <cell r="CA542">
            <v>0</v>
          </cell>
          <cell r="CB542">
            <v>4321</v>
          </cell>
          <cell r="CC542" t="str">
            <v>M5</v>
          </cell>
        </row>
        <row r="543">
          <cell r="B543" t="str">
            <v>12838 DE 2021</v>
          </cell>
          <cell r="C543">
            <v>1121827022</v>
          </cell>
          <cell r="D543" t="str">
            <v>YAMID ANTONIO CELY BAQUERO</v>
          </cell>
          <cell r="E543" t="str">
            <v>Contrato de Prestación de Servicios Profesionales</v>
          </cell>
          <cell r="F543" t="str">
            <v>EL CONTRATISTA SE COMPROMETE CON LA UNIVERSIDAD DE LOS LLANOS A PRESTAR LOS SERVICIOS COMO PROFESIONAL EN FORMA EFICIENTE Y EFICAZ APOYANDO EL FORTALECIMIENTO DE LOS DIFERENTES PROCESOS DEL ÁREA DE SISTEMAS.</v>
          </cell>
          <cell r="G543">
            <v>44383</v>
          </cell>
          <cell r="H543">
            <v>8763842</v>
          </cell>
          <cell r="I543" t="str">
            <v xml:space="preserve">Cuatro (04) meses </v>
          </cell>
          <cell r="J543">
            <v>44383</v>
          </cell>
          <cell r="K543">
            <v>44505</v>
          </cell>
          <cell r="L543" t="str">
            <v>NO APLICA</v>
          </cell>
          <cell r="M543">
            <v>5</v>
          </cell>
          <cell r="N543">
            <v>1825801</v>
          </cell>
          <cell r="O543">
            <v>44383</v>
          </cell>
          <cell r="P543">
            <v>44408</v>
          </cell>
          <cell r="Q543">
            <v>2190961</v>
          </cell>
          <cell r="R543">
            <v>44409</v>
          </cell>
          <cell r="S543">
            <v>44439</v>
          </cell>
          <cell r="T543">
            <v>2190961</v>
          </cell>
          <cell r="U543">
            <v>44440</v>
          </cell>
          <cell r="V543">
            <v>44469</v>
          </cell>
          <cell r="W543">
            <v>2190961</v>
          </cell>
          <cell r="X543">
            <v>44470</v>
          </cell>
          <cell r="Y543">
            <v>44500</v>
          </cell>
          <cell r="Z543">
            <v>365158</v>
          </cell>
          <cell r="AA543">
            <v>44501</v>
          </cell>
          <cell r="AB543">
            <v>44505</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t="str">
            <v>Área de Sistemas</v>
          </cell>
          <cell r="AX543" t="str">
            <v>JOSE ARMANDO GARZON BONILLA</v>
          </cell>
          <cell r="AY543" t="str">
            <v>Jefe de Oficina</v>
          </cell>
          <cell r="AZ543">
            <v>1044</v>
          </cell>
          <cell r="BA543">
            <v>44379.393530092595</v>
          </cell>
          <cell r="BB543">
            <v>800949374</v>
          </cell>
          <cell r="BC543">
            <v>3027</v>
          </cell>
          <cell r="BD543">
            <v>44383</v>
          </cell>
          <cell r="BE543">
            <v>8763842</v>
          </cell>
          <cell r="BF543" t="str">
            <v xml:space="preserve">NOTIFICADO </v>
          </cell>
          <cell r="BG543">
            <v>0</v>
          </cell>
          <cell r="BH543">
            <v>0</v>
          </cell>
          <cell r="BI543">
            <v>0</v>
          </cell>
          <cell r="BJ543">
            <v>0</v>
          </cell>
          <cell r="BK543">
            <v>0</v>
          </cell>
          <cell r="BL543">
            <v>0</v>
          </cell>
          <cell r="BM543">
            <v>0</v>
          </cell>
          <cell r="BN543">
            <v>0</v>
          </cell>
          <cell r="BO543">
            <v>0</v>
          </cell>
          <cell r="BP543">
            <v>0</v>
          </cell>
          <cell r="BQ543">
            <v>0</v>
          </cell>
          <cell r="BR543">
            <v>1121827022</v>
          </cell>
          <cell r="BS543">
            <v>44383</v>
          </cell>
          <cell r="BT543">
            <v>583</v>
          </cell>
          <cell r="BU543" t="str">
            <v>447</v>
          </cell>
          <cell r="BV543">
            <v>0</v>
          </cell>
          <cell r="BW543">
            <v>0</v>
          </cell>
          <cell r="BX543">
            <v>0</v>
          </cell>
          <cell r="BY543">
            <v>0</v>
          </cell>
          <cell r="BZ543">
            <v>0</v>
          </cell>
          <cell r="CA543">
            <v>0</v>
          </cell>
          <cell r="CB543">
            <v>6201</v>
          </cell>
          <cell r="CC543" t="str">
            <v>M6</v>
          </cell>
        </row>
        <row r="544">
          <cell r="B544" t="str">
            <v>12839 DE 2021</v>
          </cell>
          <cell r="C544">
            <v>60323410</v>
          </cell>
          <cell r="D544" t="str">
            <v xml:space="preserve">NANCY YADID ROPERO SUAREZ </v>
          </cell>
          <cell r="E544" t="str">
            <v>Contrato de Prestación de Servicios</v>
          </cell>
          <cell r="F544" t="str">
            <v>EL CONTRATISTA SE COMPROMETE CON LA UNIVERSIDAD DE LOS LLANOS A PRESTAR LOS SERVICIOS EN FORMA EFICIENTE Y EFICAZ APOYANDO EL FORTALECIMIENTO DE LOS DIFERENTES PROCESOS EN EL CENTRO DE IDIOMAS DE LA FACULTAD DE CIENCIAS HUMANAS Y DE LA EDUCACIÓN.</v>
          </cell>
          <cell r="G544">
            <v>44383</v>
          </cell>
          <cell r="H544">
            <v>10056512</v>
          </cell>
          <cell r="I544" t="str">
            <v>Cinco (05) meses y doce (12) días calendario</v>
          </cell>
          <cell r="J544">
            <v>44383</v>
          </cell>
          <cell r="K544">
            <v>44547</v>
          </cell>
          <cell r="L544" t="str">
            <v>NO APLICA</v>
          </cell>
          <cell r="M544">
            <v>6</v>
          </cell>
          <cell r="N544">
            <v>1551931</v>
          </cell>
          <cell r="O544">
            <v>44383</v>
          </cell>
          <cell r="P544">
            <v>44408</v>
          </cell>
          <cell r="Q544">
            <v>1862317</v>
          </cell>
          <cell r="R544">
            <v>44409</v>
          </cell>
          <cell r="S544">
            <v>44439</v>
          </cell>
          <cell r="T544">
            <v>1862317</v>
          </cell>
          <cell r="U544">
            <v>44440</v>
          </cell>
          <cell r="V544">
            <v>44469</v>
          </cell>
          <cell r="W544">
            <v>1862317</v>
          </cell>
          <cell r="X544">
            <v>44470</v>
          </cell>
          <cell r="Y544">
            <v>44500</v>
          </cell>
          <cell r="Z544">
            <v>1862317</v>
          </cell>
          <cell r="AA544">
            <v>44501</v>
          </cell>
          <cell r="AB544">
            <v>44530</v>
          </cell>
          <cell r="AC544">
            <v>1055313</v>
          </cell>
          <cell r="AD544">
            <v>44531</v>
          </cell>
          <cell r="AE544">
            <v>44547</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t="str">
            <v>Facultad de Ciencias Humanas y de la Educación</v>
          </cell>
          <cell r="AX544" t="str">
            <v>LUZ HAYDEE GONZÁLEZ OCAMPO</v>
          </cell>
          <cell r="AY544" t="str">
            <v>Decano de la Facultad de Ciencias Humanas y de la Educación</v>
          </cell>
          <cell r="AZ544">
            <v>1041</v>
          </cell>
          <cell r="BA544">
            <v>44379.391643518517</v>
          </cell>
          <cell r="BB544">
            <v>195214622</v>
          </cell>
          <cell r="BC544">
            <v>3028</v>
          </cell>
          <cell r="BD544">
            <v>44383</v>
          </cell>
          <cell r="BE544">
            <v>10056512</v>
          </cell>
          <cell r="BF544" t="str">
            <v xml:space="preserve">NOTIFICADO </v>
          </cell>
          <cell r="BG544">
            <v>0</v>
          </cell>
          <cell r="BH544">
            <v>0</v>
          </cell>
          <cell r="BI544">
            <v>0</v>
          </cell>
          <cell r="BJ544">
            <v>0</v>
          </cell>
          <cell r="BK544">
            <v>0</v>
          </cell>
          <cell r="BL544">
            <v>0</v>
          </cell>
          <cell r="BM544">
            <v>0</v>
          </cell>
          <cell r="BN544">
            <v>0</v>
          </cell>
          <cell r="BO544">
            <v>0</v>
          </cell>
          <cell r="BP544">
            <v>0</v>
          </cell>
          <cell r="BQ544">
            <v>0</v>
          </cell>
          <cell r="BR544">
            <v>60323410.100000001</v>
          </cell>
          <cell r="BS544">
            <v>44383</v>
          </cell>
          <cell r="BT544">
            <v>743</v>
          </cell>
          <cell r="BU544" t="str">
            <v>56503</v>
          </cell>
          <cell r="BV544">
            <v>0</v>
          </cell>
          <cell r="BW544">
            <v>0</v>
          </cell>
          <cell r="BX544">
            <v>0</v>
          </cell>
          <cell r="BY544">
            <v>0</v>
          </cell>
          <cell r="BZ544">
            <v>0</v>
          </cell>
          <cell r="CA544">
            <v>0</v>
          </cell>
          <cell r="CB544">
            <v>8299</v>
          </cell>
          <cell r="CC544" t="str">
            <v>M6</v>
          </cell>
        </row>
        <row r="545">
          <cell r="B545" t="str">
            <v>12840 DE 2021</v>
          </cell>
          <cell r="C545">
            <v>21181574</v>
          </cell>
          <cell r="D545" t="str">
            <v>MYRIAM RAMIREZ MADRIGAL</v>
          </cell>
          <cell r="E545" t="str">
            <v>Contrato de Prestación de Servicios</v>
          </cell>
          <cell r="F545" t="str">
            <v>EL CONTRATISTA SE COMPROMETE CON LA UNIVERSIDAD DE LOS LLANOS A PRESTAR LOS SERVICIOS COMO TÉCNICO EN FORMA EFICIENTE Y EFICAZ APOYANDO EL FORTALECIMIENTO DE LOS DIFERENTES PROCESOS EN EL CENTRO DE IDIOMAS DE LA FACULTAD DE CIENCIAS HUMANAS Y DE LA EDUCACIÓN.</v>
          </cell>
          <cell r="G545">
            <v>44383</v>
          </cell>
          <cell r="H545">
            <v>10056512</v>
          </cell>
          <cell r="I545" t="str">
            <v>Cinco (05) meses y doce (12) días calendario</v>
          </cell>
          <cell r="J545">
            <v>44383</v>
          </cell>
          <cell r="K545">
            <v>44547</v>
          </cell>
          <cell r="L545" t="str">
            <v>NO APLICA</v>
          </cell>
          <cell r="M545">
            <v>6</v>
          </cell>
          <cell r="N545">
            <v>1551931</v>
          </cell>
          <cell r="O545">
            <v>44383</v>
          </cell>
          <cell r="P545">
            <v>44408</v>
          </cell>
          <cell r="Q545">
            <v>1862317</v>
          </cell>
          <cell r="R545">
            <v>44409</v>
          </cell>
          <cell r="S545">
            <v>44439</v>
          </cell>
          <cell r="T545">
            <v>1862317</v>
          </cell>
          <cell r="U545">
            <v>44440</v>
          </cell>
          <cell r="V545">
            <v>44469</v>
          </cell>
          <cell r="W545">
            <v>1862317</v>
          </cell>
          <cell r="X545">
            <v>44470</v>
          </cell>
          <cell r="Y545">
            <v>44500</v>
          </cell>
          <cell r="Z545">
            <v>1862317</v>
          </cell>
          <cell r="AA545">
            <v>44501</v>
          </cell>
          <cell r="AB545">
            <v>44530</v>
          </cell>
          <cell r="AC545">
            <v>1055313</v>
          </cell>
          <cell r="AD545">
            <v>44531</v>
          </cell>
          <cell r="AE545">
            <v>44547</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t="str">
            <v>Facultad de Ciencias Humanas y de la Educación</v>
          </cell>
          <cell r="AX545" t="str">
            <v>LUZ HAYDEE GONZÁLEZ OCAMPO</v>
          </cell>
          <cell r="AY545" t="str">
            <v>Decano de la Facultad de Ciencias Humanas y de la Educación</v>
          </cell>
          <cell r="AZ545">
            <v>1041</v>
          </cell>
          <cell r="BA545">
            <v>44379.391643518517</v>
          </cell>
          <cell r="BB545">
            <v>195214622</v>
          </cell>
          <cell r="BC545">
            <v>3029</v>
          </cell>
          <cell r="BD545">
            <v>44383</v>
          </cell>
          <cell r="BE545">
            <v>10056512</v>
          </cell>
          <cell r="BF545" t="str">
            <v xml:space="preserve">NOTIFICADO </v>
          </cell>
          <cell r="BG545">
            <v>0</v>
          </cell>
          <cell r="BH545">
            <v>0</v>
          </cell>
          <cell r="BI545">
            <v>0</v>
          </cell>
          <cell r="BJ545">
            <v>0</v>
          </cell>
          <cell r="BK545">
            <v>0</v>
          </cell>
          <cell r="BL545">
            <v>0</v>
          </cell>
          <cell r="BM545">
            <v>0</v>
          </cell>
          <cell r="BN545">
            <v>0</v>
          </cell>
          <cell r="BO545">
            <v>0</v>
          </cell>
          <cell r="BP545">
            <v>0</v>
          </cell>
          <cell r="BQ545">
            <v>0</v>
          </cell>
          <cell r="BR545">
            <v>21181574.800000001</v>
          </cell>
          <cell r="BS545">
            <v>44383</v>
          </cell>
          <cell r="BT545">
            <v>743</v>
          </cell>
          <cell r="BU545" t="str">
            <v>56503</v>
          </cell>
          <cell r="BV545">
            <v>0</v>
          </cell>
          <cell r="BW545">
            <v>0</v>
          </cell>
          <cell r="BX545">
            <v>0</v>
          </cell>
          <cell r="BY545">
            <v>0</v>
          </cell>
          <cell r="BZ545">
            <v>0</v>
          </cell>
          <cell r="CA545">
            <v>0</v>
          </cell>
          <cell r="CB545">
            <v>8299</v>
          </cell>
          <cell r="CC545" t="str">
            <v>M6</v>
          </cell>
        </row>
        <row r="546">
          <cell r="B546" t="str">
            <v>12841 DE 2021</v>
          </cell>
          <cell r="C546">
            <v>40399991</v>
          </cell>
          <cell r="D546" t="str">
            <v xml:space="preserve">MIRTHA YANIRA CALDERON CHITIVA </v>
          </cell>
          <cell r="E546" t="str">
            <v>Contrato de Prestación de Servicios Profesionales</v>
          </cell>
          <cell r="F546"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546">
            <v>44383</v>
          </cell>
          <cell r="H546">
            <v>14197426</v>
          </cell>
          <cell r="I546" t="str">
            <v>Cinco (05) meses y doce (12) días calendario</v>
          </cell>
          <cell r="J546">
            <v>44383</v>
          </cell>
          <cell r="K546">
            <v>44547</v>
          </cell>
          <cell r="L546" t="str">
            <v>NO APLICA</v>
          </cell>
          <cell r="M546">
            <v>6</v>
          </cell>
          <cell r="N546">
            <v>2190961</v>
          </cell>
          <cell r="O546">
            <v>44383</v>
          </cell>
          <cell r="P546">
            <v>44408</v>
          </cell>
          <cell r="Q546">
            <v>2629153</v>
          </cell>
          <cell r="R546">
            <v>44409</v>
          </cell>
          <cell r="S546">
            <v>44439</v>
          </cell>
          <cell r="T546">
            <v>2629153</v>
          </cell>
          <cell r="U546">
            <v>44440</v>
          </cell>
          <cell r="V546">
            <v>44469</v>
          </cell>
          <cell r="W546">
            <v>2629153</v>
          </cell>
          <cell r="X546">
            <v>44470</v>
          </cell>
          <cell r="Y546">
            <v>44500</v>
          </cell>
          <cell r="Z546">
            <v>2629153</v>
          </cell>
          <cell r="AA546">
            <v>44501</v>
          </cell>
          <cell r="AB546">
            <v>44530</v>
          </cell>
          <cell r="AC546">
            <v>1489853</v>
          </cell>
          <cell r="AD546">
            <v>44531</v>
          </cell>
          <cell r="AE546">
            <v>44547</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t="str">
            <v>Facultad de Ciencias Humanas y de la Educación</v>
          </cell>
          <cell r="AX546" t="str">
            <v>LUZ HAYDEE GONZÁLEZ OCAMPO</v>
          </cell>
          <cell r="AY546" t="str">
            <v>Decano de la Facultad de Ciencias Humanas y de la Educación</v>
          </cell>
          <cell r="AZ546">
            <v>1041</v>
          </cell>
          <cell r="BA546">
            <v>44379.391643518517</v>
          </cell>
          <cell r="BB546">
            <v>195214622</v>
          </cell>
          <cell r="BC546">
            <v>3030</v>
          </cell>
          <cell r="BD546">
            <v>44383</v>
          </cell>
          <cell r="BE546">
            <v>14197426</v>
          </cell>
          <cell r="BF546" t="str">
            <v xml:space="preserve">NOTIFICADO </v>
          </cell>
          <cell r="BG546">
            <v>0</v>
          </cell>
          <cell r="BH546">
            <v>0</v>
          </cell>
          <cell r="BI546">
            <v>0</v>
          </cell>
          <cell r="BJ546">
            <v>0</v>
          </cell>
          <cell r="BK546">
            <v>0</v>
          </cell>
          <cell r="BL546">
            <v>0</v>
          </cell>
          <cell r="BM546">
            <v>0</v>
          </cell>
          <cell r="BN546">
            <v>0</v>
          </cell>
          <cell r="BO546">
            <v>0</v>
          </cell>
          <cell r="BP546">
            <v>0</v>
          </cell>
          <cell r="BQ546">
            <v>0</v>
          </cell>
          <cell r="BR546">
            <v>40399991</v>
          </cell>
          <cell r="BS546">
            <v>44383</v>
          </cell>
          <cell r="BT546">
            <v>743</v>
          </cell>
          <cell r="BU546" t="str">
            <v>56503</v>
          </cell>
          <cell r="BV546">
            <v>0</v>
          </cell>
          <cell r="BW546">
            <v>0</v>
          </cell>
          <cell r="BX546">
            <v>0</v>
          </cell>
          <cell r="BY546">
            <v>0</v>
          </cell>
          <cell r="BZ546">
            <v>0</v>
          </cell>
          <cell r="CA546">
            <v>0</v>
          </cell>
          <cell r="CB546">
            <v>8560</v>
          </cell>
          <cell r="CC546" t="str">
            <v>M5</v>
          </cell>
        </row>
        <row r="547">
          <cell r="B547" t="str">
            <v>12842 DE 2021</v>
          </cell>
          <cell r="C547">
            <v>40404211</v>
          </cell>
          <cell r="D547" t="str">
            <v>LUZ AYDIBE BLANDON MARTINEZ</v>
          </cell>
          <cell r="E547" t="str">
            <v>Contrato de Prestación de Servicios Profesionales</v>
          </cell>
          <cell r="F547" t="str">
            <v>EL CONTRATISTA SE COMPROMETE CON LA UNIVERSIDAD DE LOS LLANOS A PRESTAR LOS SERVICIOS COMO PROFESIONAL CON MAESTRÍA EN FORMA EFICIENTE Y EFICAZ APOYANDO EL FORTALECIMIENTO DE LOS DIFERENTES PROCESOS EN EL CENTRO DE IDIOMAS DE LA FACULTAD DE CIENCIAS HUMANAS Y DE LA EDUCACIÓN.</v>
          </cell>
          <cell r="G547">
            <v>44383</v>
          </cell>
          <cell r="H547">
            <v>23662379</v>
          </cell>
          <cell r="I547" t="str">
            <v>Cinco (05) meses y doce (12) días calendario</v>
          </cell>
          <cell r="J547">
            <v>44383</v>
          </cell>
          <cell r="K547">
            <v>44547</v>
          </cell>
          <cell r="L547" t="str">
            <v>NO APLICA</v>
          </cell>
          <cell r="M547">
            <v>6</v>
          </cell>
          <cell r="N547">
            <v>3651602</v>
          </cell>
          <cell r="O547">
            <v>44383</v>
          </cell>
          <cell r="P547">
            <v>44408</v>
          </cell>
          <cell r="Q547">
            <v>4381922</v>
          </cell>
          <cell r="R547">
            <v>44409</v>
          </cell>
          <cell r="S547">
            <v>44439</v>
          </cell>
          <cell r="T547">
            <v>4381922</v>
          </cell>
          <cell r="U547">
            <v>44440</v>
          </cell>
          <cell r="V547">
            <v>44469</v>
          </cell>
          <cell r="W547">
            <v>4381922</v>
          </cell>
          <cell r="X547">
            <v>44470</v>
          </cell>
          <cell r="Y547">
            <v>44500</v>
          </cell>
          <cell r="Z547">
            <v>4381922</v>
          </cell>
          <cell r="AA547">
            <v>44501</v>
          </cell>
          <cell r="AB547">
            <v>44530</v>
          </cell>
          <cell r="AC547">
            <v>2483089</v>
          </cell>
          <cell r="AD547">
            <v>44531</v>
          </cell>
          <cell r="AE547">
            <v>44547</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t="str">
            <v>Facultad de Ciencias Humanas y de la Educación</v>
          </cell>
          <cell r="AX547" t="str">
            <v>LUZ HAYDEE GONZÁLEZ OCAMPO</v>
          </cell>
          <cell r="AY547" t="str">
            <v>Decano de la Facultad de Ciencias Humanas y de la Educación</v>
          </cell>
          <cell r="AZ547">
            <v>1041</v>
          </cell>
          <cell r="BA547">
            <v>44379.391643518517</v>
          </cell>
          <cell r="BB547">
            <v>195214622</v>
          </cell>
          <cell r="BC547">
            <v>3031</v>
          </cell>
          <cell r="BD547">
            <v>44383</v>
          </cell>
          <cell r="BE547">
            <v>23662379</v>
          </cell>
          <cell r="BF547" t="str">
            <v xml:space="preserve">NOTIFICADO </v>
          </cell>
          <cell r="BG547">
            <v>0</v>
          </cell>
          <cell r="BH547">
            <v>0</v>
          </cell>
          <cell r="BI547">
            <v>0</v>
          </cell>
          <cell r="BJ547">
            <v>0</v>
          </cell>
          <cell r="BK547">
            <v>0</v>
          </cell>
          <cell r="BL547">
            <v>0</v>
          </cell>
          <cell r="BM547">
            <v>0</v>
          </cell>
          <cell r="BN547">
            <v>0</v>
          </cell>
          <cell r="BO547">
            <v>0</v>
          </cell>
          <cell r="BP547">
            <v>0</v>
          </cell>
          <cell r="BQ547">
            <v>0</v>
          </cell>
          <cell r="BR547">
            <v>40404211</v>
          </cell>
          <cell r="BS547">
            <v>44383</v>
          </cell>
          <cell r="BT547">
            <v>743</v>
          </cell>
          <cell r="BU547" t="str">
            <v>56503</v>
          </cell>
          <cell r="BV547">
            <v>0</v>
          </cell>
          <cell r="BW547">
            <v>0</v>
          </cell>
          <cell r="BX547">
            <v>0</v>
          </cell>
          <cell r="BY547">
            <v>0</v>
          </cell>
          <cell r="BZ547">
            <v>0</v>
          </cell>
          <cell r="CA547">
            <v>0</v>
          </cell>
          <cell r="CB547">
            <v>8544</v>
          </cell>
          <cell r="CC547" t="str">
            <v>M3</v>
          </cell>
        </row>
        <row r="548">
          <cell r="B548" t="str">
            <v>12843 DE 2021</v>
          </cell>
          <cell r="C548">
            <v>1121887559</v>
          </cell>
          <cell r="D548" t="str">
            <v>LAURA ISABEL RAMOS MARTINEZ</v>
          </cell>
          <cell r="E548" t="str">
            <v>Contrato de Prestación de Servicios Profesionales</v>
          </cell>
          <cell r="F548"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548">
            <v>44383</v>
          </cell>
          <cell r="H548">
            <v>14197426</v>
          </cell>
          <cell r="I548" t="str">
            <v>Cinco (05) meses y doce (12) días calendario</v>
          </cell>
          <cell r="J548">
            <v>44383</v>
          </cell>
          <cell r="K548">
            <v>44547</v>
          </cell>
          <cell r="L548" t="str">
            <v>NO APLICA</v>
          </cell>
          <cell r="M548">
            <v>6</v>
          </cell>
          <cell r="N548">
            <v>2190961</v>
          </cell>
          <cell r="O548">
            <v>44383</v>
          </cell>
          <cell r="P548">
            <v>44408</v>
          </cell>
          <cell r="Q548">
            <v>2629153</v>
          </cell>
          <cell r="R548">
            <v>44409</v>
          </cell>
          <cell r="S548">
            <v>44439</v>
          </cell>
          <cell r="T548">
            <v>2629153</v>
          </cell>
          <cell r="U548">
            <v>44440</v>
          </cell>
          <cell r="V548">
            <v>44469</v>
          </cell>
          <cell r="W548">
            <v>2629153</v>
          </cell>
          <cell r="X548">
            <v>44470</v>
          </cell>
          <cell r="Y548">
            <v>44500</v>
          </cell>
          <cell r="Z548">
            <v>2629153</v>
          </cell>
          <cell r="AA548">
            <v>44501</v>
          </cell>
          <cell r="AB548">
            <v>44530</v>
          </cell>
          <cell r="AC548">
            <v>1489853</v>
          </cell>
          <cell r="AD548">
            <v>44531</v>
          </cell>
          <cell r="AE548">
            <v>44547</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t="str">
            <v>Facultad de Ciencias Humanas y de la Educación</v>
          </cell>
          <cell r="AX548" t="str">
            <v>LUZ HAYDEE GONZÁLEZ OCAMPO</v>
          </cell>
          <cell r="AY548" t="str">
            <v>Decano de la Facultad de Ciencias Humanas y de la Educación</v>
          </cell>
          <cell r="AZ548">
            <v>1041</v>
          </cell>
          <cell r="BA548">
            <v>44379.391643518517</v>
          </cell>
          <cell r="BB548">
            <v>195214622</v>
          </cell>
          <cell r="BC548">
            <v>3032</v>
          </cell>
          <cell r="BD548">
            <v>44383</v>
          </cell>
          <cell r="BE548">
            <v>14197426</v>
          </cell>
          <cell r="BF548" t="str">
            <v xml:space="preserve">NOTIFICADO </v>
          </cell>
          <cell r="BG548">
            <v>0</v>
          </cell>
          <cell r="BH548">
            <v>0</v>
          </cell>
          <cell r="BI548">
            <v>0</v>
          </cell>
          <cell r="BJ548">
            <v>0</v>
          </cell>
          <cell r="BK548">
            <v>0</v>
          </cell>
          <cell r="BL548">
            <v>0</v>
          </cell>
          <cell r="BM548">
            <v>0</v>
          </cell>
          <cell r="BN548">
            <v>0</v>
          </cell>
          <cell r="BO548">
            <v>0</v>
          </cell>
          <cell r="BP548">
            <v>0</v>
          </cell>
          <cell r="BQ548">
            <v>0</v>
          </cell>
          <cell r="BR548">
            <v>1121887559.0999999</v>
          </cell>
          <cell r="BS548">
            <v>44383</v>
          </cell>
          <cell r="BT548">
            <v>743</v>
          </cell>
          <cell r="BU548" t="str">
            <v>56503</v>
          </cell>
          <cell r="BV548">
            <v>0</v>
          </cell>
          <cell r="BW548">
            <v>0</v>
          </cell>
          <cell r="BX548">
            <v>0</v>
          </cell>
          <cell r="BY548">
            <v>0</v>
          </cell>
          <cell r="BZ548">
            <v>0</v>
          </cell>
          <cell r="CA548">
            <v>0</v>
          </cell>
          <cell r="CB548">
            <v>8512</v>
          </cell>
          <cell r="CC548" t="str">
            <v>M3</v>
          </cell>
        </row>
        <row r="549">
          <cell r="B549" t="str">
            <v>12844 DE 2021</v>
          </cell>
          <cell r="C549">
            <v>17417153</v>
          </cell>
          <cell r="D549" t="str">
            <v xml:space="preserve">JOSE WILSON GARZON ARANGO </v>
          </cell>
          <cell r="E549" t="str">
            <v>Contrato de Prestación de Servicios Profesionales</v>
          </cell>
          <cell r="F549"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549">
            <v>44383</v>
          </cell>
          <cell r="H549">
            <v>14197426</v>
          </cell>
          <cell r="I549" t="str">
            <v>Cinco (05) meses y doce (12) días calendario</v>
          </cell>
          <cell r="J549">
            <v>44383</v>
          </cell>
          <cell r="K549">
            <v>44547</v>
          </cell>
          <cell r="L549" t="str">
            <v>NO APLICA</v>
          </cell>
          <cell r="M549">
            <v>6</v>
          </cell>
          <cell r="N549">
            <v>2190961</v>
          </cell>
          <cell r="O549">
            <v>44383</v>
          </cell>
          <cell r="P549">
            <v>44408</v>
          </cell>
          <cell r="Q549">
            <v>2629153</v>
          </cell>
          <cell r="R549">
            <v>44409</v>
          </cell>
          <cell r="S549">
            <v>44439</v>
          </cell>
          <cell r="T549">
            <v>2629153</v>
          </cell>
          <cell r="U549">
            <v>44440</v>
          </cell>
          <cell r="V549">
            <v>44469</v>
          </cell>
          <cell r="W549">
            <v>2629153</v>
          </cell>
          <cell r="X549">
            <v>44470</v>
          </cell>
          <cell r="Y549">
            <v>44500</v>
          </cell>
          <cell r="Z549">
            <v>2629153</v>
          </cell>
          <cell r="AA549">
            <v>44501</v>
          </cell>
          <cell r="AB549">
            <v>44530</v>
          </cell>
          <cell r="AC549">
            <v>1489853</v>
          </cell>
          <cell r="AD549">
            <v>44531</v>
          </cell>
          <cell r="AE549">
            <v>44547</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t="str">
            <v>Facultad de Ciencias Humanas y de la Educación</v>
          </cell>
          <cell r="AX549" t="str">
            <v>LUZ HAYDEE GONZÁLEZ OCAMPO</v>
          </cell>
          <cell r="AY549" t="str">
            <v>Decano de la Facultad de Ciencias Humanas y de la Educación</v>
          </cell>
          <cell r="AZ549">
            <v>1041</v>
          </cell>
          <cell r="BA549">
            <v>44379.391643518517</v>
          </cell>
          <cell r="BB549">
            <v>195214622</v>
          </cell>
          <cell r="BC549">
            <v>3034</v>
          </cell>
          <cell r="BD549">
            <v>44383</v>
          </cell>
          <cell r="BE549">
            <v>14197426</v>
          </cell>
          <cell r="BF549" t="str">
            <v xml:space="preserve">NOTIFICADO </v>
          </cell>
          <cell r="BG549">
            <v>0</v>
          </cell>
          <cell r="BH549">
            <v>0</v>
          </cell>
          <cell r="BI549">
            <v>0</v>
          </cell>
          <cell r="BJ549">
            <v>0</v>
          </cell>
          <cell r="BK549">
            <v>0</v>
          </cell>
          <cell r="BL549">
            <v>0</v>
          </cell>
          <cell r="BM549">
            <v>0</v>
          </cell>
          <cell r="BN549">
            <v>0</v>
          </cell>
          <cell r="BO549">
            <v>0</v>
          </cell>
          <cell r="BP549">
            <v>0</v>
          </cell>
          <cell r="BQ549">
            <v>0</v>
          </cell>
          <cell r="BR549">
            <v>17417153.100000001</v>
          </cell>
          <cell r="BS549">
            <v>44383</v>
          </cell>
          <cell r="BT549">
            <v>743</v>
          </cell>
          <cell r="BU549" t="str">
            <v>56503</v>
          </cell>
          <cell r="BV549">
            <v>0</v>
          </cell>
          <cell r="BW549">
            <v>0</v>
          </cell>
          <cell r="BX549">
            <v>0</v>
          </cell>
          <cell r="BY549">
            <v>0</v>
          </cell>
          <cell r="BZ549">
            <v>0</v>
          </cell>
          <cell r="CA549">
            <v>0</v>
          </cell>
          <cell r="CB549">
            <v>7010</v>
          </cell>
          <cell r="CC549" t="str">
            <v>M6</v>
          </cell>
        </row>
        <row r="550">
          <cell r="B550" t="str">
            <v>12845 DE 2021</v>
          </cell>
          <cell r="C550">
            <v>86060931</v>
          </cell>
          <cell r="D550" t="str">
            <v>JOSE HELI CASTRO QUEVEDO</v>
          </cell>
          <cell r="E550" t="str">
            <v>Contrato de Prestación de Servicios</v>
          </cell>
          <cell r="F550" t="str">
            <v>EL CONTRATISTA SE COMPROMETE CON LA UNIVERSIDAD DE LOS LLANOS A PRESTAR LOS SERVICIOS COMO AUXILIAR DE ENFERMERÍA EN FORMA EFICIENTE Y EFICAZ,  APOYANDO EL FORTALECIMIENTO DE LOS DIFERENTES PROCESOS DE PROMOCIÓN Y FOMENTO DE HÁBITOS DE VIDA SALUDABLES EN EL CENTRO DE IDIOMAS DE LA FACULTAD DE CIENCIAS HUMANAS Y DE LA EDUCACIÓN.</v>
          </cell>
          <cell r="G550">
            <v>44383</v>
          </cell>
          <cell r="H550">
            <v>11239630</v>
          </cell>
          <cell r="I550" t="str">
            <v>Cinco (05) meses y doce (12) días calendario</v>
          </cell>
          <cell r="J550">
            <v>44383</v>
          </cell>
          <cell r="K550">
            <v>44547</v>
          </cell>
          <cell r="L550" t="str">
            <v>NO APLICA</v>
          </cell>
          <cell r="M550">
            <v>6</v>
          </cell>
          <cell r="N550">
            <v>1734511</v>
          </cell>
          <cell r="O550">
            <v>44383</v>
          </cell>
          <cell r="P550">
            <v>44408</v>
          </cell>
          <cell r="Q550">
            <v>2081413</v>
          </cell>
          <cell r="R550">
            <v>44409</v>
          </cell>
          <cell r="S550">
            <v>44439</v>
          </cell>
          <cell r="T550">
            <v>2081413</v>
          </cell>
          <cell r="U550">
            <v>44440</v>
          </cell>
          <cell r="V550">
            <v>44469</v>
          </cell>
          <cell r="W550">
            <v>2081413</v>
          </cell>
          <cell r="X550">
            <v>44470</v>
          </cell>
          <cell r="Y550">
            <v>44500</v>
          </cell>
          <cell r="Z550">
            <v>2081413</v>
          </cell>
          <cell r="AA550">
            <v>44501</v>
          </cell>
          <cell r="AB550">
            <v>44530</v>
          </cell>
          <cell r="AC550">
            <v>1179467</v>
          </cell>
          <cell r="AD550">
            <v>44531</v>
          </cell>
          <cell r="AE550">
            <v>44547</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t="str">
            <v>Facultad de Ciencias Humanas y de la Educación</v>
          </cell>
          <cell r="AX550" t="str">
            <v>JUAN CARLOS PEÑA TIJO</v>
          </cell>
          <cell r="AY550" t="str">
            <v>Jefe de Oficina</v>
          </cell>
          <cell r="AZ550">
            <v>1041</v>
          </cell>
          <cell r="BA550">
            <v>44379.391643518517</v>
          </cell>
          <cell r="BB550">
            <v>195214622</v>
          </cell>
          <cell r="BC550">
            <v>3033</v>
          </cell>
          <cell r="BD550">
            <v>44383</v>
          </cell>
          <cell r="BE550">
            <v>11239630</v>
          </cell>
          <cell r="BF550" t="str">
            <v xml:space="preserve">NOTIFICADO </v>
          </cell>
          <cell r="BG550">
            <v>0</v>
          </cell>
          <cell r="BH550">
            <v>0</v>
          </cell>
          <cell r="BI550">
            <v>0</v>
          </cell>
          <cell r="BJ550">
            <v>0</v>
          </cell>
          <cell r="BK550">
            <v>0</v>
          </cell>
          <cell r="BL550">
            <v>0</v>
          </cell>
          <cell r="BM550">
            <v>0</v>
          </cell>
          <cell r="BN550">
            <v>0</v>
          </cell>
          <cell r="BO550">
            <v>0</v>
          </cell>
          <cell r="BP550">
            <v>0</v>
          </cell>
          <cell r="BQ550">
            <v>0</v>
          </cell>
          <cell r="BR550">
            <v>86060931</v>
          </cell>
          <cell r="BS550">
            <v>44383</v>
          </cell>
          <cell r="BT550">
            <v>743</v>
          </cell>
          <cell r="BU550" t="str">
            <v>56503</v>
          </cell>
          <cell r="BV550">
            <v>0</v>
          </cell>
          <cell r="BW550">
            <v>0</v>
          </cell>
          <cell r="BX550">
            <v>0</v>
          </cell>
          <cell r="BY550">
            <v>0</v>
          </cell>
          <cell r="BZ550">
            <v>0</v>
          </cell>
          <cell r="CA550">
            <v>0</v>
          </cell>
          <cell r="CB550">
            <v>7490</v>
          </cell>
          <cell r="CC550" t="str">
            <v>M6</v>
          </cell>
        </row>
        <row r="551">
          <cell r="B551" t="str">
            <v>12846 DE 2021</v>
          </cell>
          <cell r="C551">
            <v>17420834</v>
          </cell>
          <cell r="D551" t="str">
            <v>HANZEL ANDRES CASTAÑEDA FARFAN</v>
          </cell>
          <cell r="E551" t="str">
            <v>Contrato de Prestación de Servicios Profesionales</v>
          </cell>
          <cell r="F551" t="str">
            <v>EL CONTRATISTA SE COMPROMETE CON LA UNIVERSIDAD DE LOS LLANOS A PRESTAR LOS SERVICIOS COMO PROFESIONAL EN FORMA EFICIENTE Y EFICAZ APOYANDO EL FORTALECIMIENTO DE LOS DIFERENTES PROCESOS DEL ÁREA DE SEGURIDAD Y SALUD EN EL TRABAJO EN EL CENTRO DE IDIOMAS DE LA FACULTAD DE CIENCIAS HUMANAS Y DE LA EDUCACIÓN.</v>
          </cell>
          <cell r="G551">
            <v>44383</v>
          </cell>
          <cell r="H551">
            <v>11831189</v>
          </cell>
          <cell r="I551" t="str">
            <v>Cinco (05) meses y doce (12) días calendario</v>
          </cell>
          <cell r="J551">
            <v>44383</v>
          </cell>
          <cell r="K551">
            <v>44547</v>
          </cell>
          <cell r="L551" t="str">
            <v>NO APLICA</v>
          </cell>
          <cell r="M551">
            <v>6</v>
          </cell>
          <cell r="N551">
            <v>1825801</v>
          </cell>
          <cell r="O551">
            <v>44383</v>
          </cell>
          <cell r="P551">
            <v>44408</v>
          </cell>
          <cell r="Q551">
            <v>2190961</v>
          </cell>
          <cell r="R551">
            <v>44409</v>
          </cell>
          <cell r="S551">
            <v>44439</v>
          </cell>
          <cell r="T551">
            <v>2190961</v>
          </cell>
          <cell r="U551">
            <v>44440</v>
          </cell>
          <cell r="V551">
            <v>44469</v>
          </cell>
          <cell r="W551">
            <v>2190961</v>
          </cell>
          <cell r="X551">
            <v>44470</v>
          </cell>
          <cell r="Y551">
            <v>44500</v>
          </cell>
          <cell r="Z551">
            <v>2190961</v>
          </cell>
          <cell r="AA551">
            <v>44501</v>
          </cell>
          <cell r="AB551">
            <v>44530</v>
          </cell>
          <cell r="AC551">
            <v>1241544</v>
          </cell>
          <cell r="AD551">
            <v>44531</v>
          </cell>
          <cell r="AE551">
            <v>44547</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t="str">
            <v>Facultad de Ciencias Humanas y de la Educación</v>
          </cell>
          <cell r="AX551" t="str">
            <v>VÍCTOR EFREN ORTÍZ ORTÍZ</v>
          </cell>
          <cell r="AY551" t="str">
            <v>Jefe de Oficina</v>
          </cell>
          <cell r="AZ551">
            <v>1041</v>
          </cell>
          <cell r="BA551">
            <v>44379.391643518517</v>
          </cell>
          <cell r="BB551">
            <v>195214622</v>
          </cell>
          <cell r="BC551">
            <v>3035</v>
          </cell>
          <cell r="BD551">
            <v>44383</v>
          </cell>
          <cell r="BE551">
            <v>11831189</v>
          </cell>
          <cell r="BF551" t="str">
            <v xml:space="preserve">NOTIFICADO </v>
          </cell>
          <cell r="BG551">
            <v>0</v>
          </cell>
          <cell r="BH551">
            <v>0</v>
          </cell>
          <cell r="BI551">
            <v>0</v>
          </cell>
          <cell r="BJ551">
            <v>0</v>
          </cell>
          <cell r="BK551">
            <v>0</v>
          </cell>
          <cell r="BL551">
            <v>0</v>
          </cell>
          <cell r="BM551">
            <v>0</v>
          </cell>
          <cell r="BN551">
            <v>0</v>
          </cell>
          <cell r="BO551">
            <v>0</v>
          </cell>
          <cell r="BP551">
            <v>0</v>
          </cell>
          <cell r="BQ551">
            <v>0</v>
          </cell>
          <cell r="BR551">
            <v>17420834</v>
          </cell>
          <cell r="BS551">
            <v>44383</v>
          </cell>
          <cell r="BT551">
            <v>743</v>
          </cell>
          <cell r="BU551" t="str">
            <v>56503</v>
          </cell>
          <cell r="BV551">
            <v>0</v>
          </cell>
          <cell r="BW551">
            <v>0</v>
          </cell>
          <cell r="BX551">
            <v>0</v>
          </cell>
          <cell r="BY551">
            <v>0</v>
          </cell>
          <cell r="BZ551">
            <v>0</v>
          </cell>
          <cell r="CA551">
            <v>0</v>
          </cell>
          <cell r="CB551">
            <v>7490</v>
          </cell>
          <cell r="CC551" t="str">
            <v>M6</v>
          </cell>
        </row>
        <row r="552">
          <cell r="B552" t="str">
            <v>12847 DE 2021</v>
          </cell>
          <cell r="C552">
            <v>86060565</v>
          </cell>
          <cell r="D552" t="str">
            <v>FELIPE ANDRES PRIETO TACHA</v>
          </cell>
          <cell r="E552" t="str">
            <v>Contrato de Prestación de Servicios Profesionales</v>
          </cell>
          <cell r="F552"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552">
            <v>44383</v>
          </cell>
          <cell r="H552">
            <v>14197426</v>
          </cell>
          <cell r="I552" t="str">
            <v>Cinco (05) meses y doce (12) días calendario</v>
          </cell>
          <cell r="J552">
            <v>44383</v>
          </cell>
          <cell r="K552">
            <v>44547</v>
          </cell>
          <cell r="L552" t="str">
            <v>NO APLICA</v>
          </cell>
          <cell r="M552">
            <v>6</v>
          </cell>
          <cell r="N552">
            <v>2190961</v>
          </cell>
          <cell r="O552">
            <v>44383</v>
          </cell>
          <cell r="P552">
            <v>44408</v>
          </cell>
          <cell r="Q552">
            <v>2629153</v>
          </cell>
          <cell r="R552">
            <v>44409</v>
          </cell>
          <cell r="S552">
            <v>44439</v>
          </cell>
          <cell r="T552">
            <v>2629153</v>
          </cell>
          <cell r="U552">
            <v>44440</v>
          </cell>
          <cell r="V552">
            <v>44469</v>
          </cell>
          <cell r="W552">
            <v>2629153</v>
          </cell>
          <cell r="X552">
            <v>44470</v>
          </cell>
          <cell r="Y552">
            <v>44500</v>
          </cell>
          <cell r="Z552">
            <v>2629153</v>
          </cell>
          <cell r="AA552">
            <v>44501</v>
          </cell>
          <cell r="AB552">
            <v>44530</v>
          </cell>
          <cell r="AC552">
            <v>1489853</v>
          </cell>
          <cell r="AD552">
            <v>44531</v>
          </cell>
          <cell r="AE552">
            <v>44547</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t="str">
            <v>Facultad de Ciencias Humanas y de la Educación</v>
          </cell>
          <cell r="AX552" t="str">
            <v>JOSE ARMANDO GARZON BONILLA</v>
          </cell>
          <cell r="AY552" t="str">
            <v>Jefe de Oficina</v>
          </cell>
          <cell r="AZ552">
            <v>1041</v>
          </cell>
          <cell r="BA552">
            <v>44379.391643518517</v>
          </cell>
          <cell r="BB552">
            <v>195214622</v>
          </cell>
          <cell r="BC552">
            <v>3036</v>
          </cell>
          <cell r="BD552">
            <v>44383</v>
          </cell>
          <cell r="BE552">
            <v>14197426</v>
          </cell>
          <cell r="BF552" t="str">
            <v xml:space="preserve">NOTIFICADO </v>
          </cell>
          <cell r="BG552">
            <v>0</v>
          </cell>
          <cell r="BH552">
            <v>0</v>
          </cell>
          <cell r="BI552">
            <v>0</v>
          </cell>
          <cell r="BJ552">
            <v>0</v>
          </cell>
          <cell r="BK552">
            <v>0</v>
          </cell>
          <cell r="BL552">
            <v>0</v>
          </cell>
          <cell r="BM552">
            <v>0</v>
          </cell>
          <cell r="BN552">
            <v>0</v>
          </cell>
          <cell r="BO552">
            <v>0</v>
          </cell>
          <cell r="BP552">
            <v>0</v>
          </cell>
          <cell r="BQ552">
            <v>0</v>
          </cell>
          <cell r="BR552">
            <v>86060565</v>
          </cell>
          <cell r="BS552">
            <v>44383</v>
          </cell>
          <cell r="BT552">
            <v>743</v>
          </cell>
          <cell r="BU552" t="str">
            <v>56503</v>
          </cell>
          <cell r="BV552">
            <v>0</v>
          </cell>
          <cell r="BW552">
            <v>0</v>
          </cell>
          <cell r="BX552">
            <v>0</v>
          </cell>
          <cell r="BY552">
            <v>0</v>
          </cell>
          <cell r="BZ552">
            <v>0</v>
          </cell>
          <cell r="CA552">
            <v>0</v>
          </cell>
          <cell r="CB552">
            <v>6201</v>
          </cell>
          <cell r="CC552" t="str">
            <v>M6</v>
          </cell>
        </row>
        <row r="553">
          <cell r="B553" t="str">
            <v>12848 DE 2021</v>
          </cell>
          <cell r="C553">
            <v>1121885070</v>
          </cell>
          <cell r="D553" t="str">
            <v xml:space="preserve">ERICSON CAMILO BALLEN QUINTERO </v>
          </cell>
          <cell r="E553" t="str">
            <v>Contrato de Prestación de Servicios</v>
          </cell>
          <cell r="F553" t="str">
            <v>EL CONTRATISTA SE COMPROMETE CON LA UNIVERSIDAD DE LOS LLANOS A PRESTAR LOS SERVICIOS COMO TÉCNICO EN FORMA EFICIENTE Y EFICAZ APOYANDO EL FORTALECIMIENTO DE LOS DIFERENTES PROCESOS EN EL CENTRO DE IDIOMAS DE LA FACULTAD DE CIENCIAS HUMANAS Y DE LA EDUCACIÓN.</v>
          </cell>
          <cell r="G553">
            <v>44383</v>
          </cell>
          <cell r="H553">
            <v>11239630</v>
          </cell>
          <cell r="I553" t="str">
            <v>Cinco (05) meses y doce (12) días calendario</v>
          </cell>
          <cell r="J553">
            <v>44383</v>
          </cell>
          <cell r="K553">
            <v>44547</v>
          </cell>
          <cell r="L553" t="str">
            <v>NO APLICA</v>
          </cell>
          <cell r="M553">
            <v>6</v>
          </cell>
          <cell r="N553">
            <v>1734511</v>
          </cell>
          <cell r="O553">
            <v>44383</v>
          </cell>
          <cell r="P553">
            <v>44408</v>
          </cell>
          <cell r="Q553">
            <v>2081413</v>
          </cell>
          <cell r="R553">
            <v>44409</v>
          </cell>
          <cell r="S553">
            <v>44439</v>
          </cell>
          <cell r="T553">
            <v>2081413</v>
          </cell>
          <cell r="U553">
            <v>44440</v>
          </cell>
          <cell r="V553">
            <v>44469</v>
          </cell>
          <cell r="W553">
            <v>2081413</v>
          </cell>
          <cell r="X553">
            <v>44470</v>
          </cell>
          <cell r="Y553">
            <v>44500</v>
          </cell>
          <cell r="Z553">
            <v>2081413</v>
          </cell>
          <cell r="AA553">
            <v>44501</v>
          </cell>
          <cell r="AB553">
            <v>44530</v>
          </cell>
          <cell r="AC553">
            <v>1179467</v>
          </cell>
          <cell r="AD553">
            <v>44531</v>
          </cell>
          <cell r="AE553">
            <v>44547</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t="str">
            <v>Facultad de Ciencias Humanas y de la Educación</v>
          </cell>
          <cell r="AX553" t="str">
            <v>LUZ HAYDEE GONZÁLEZ OCAMPO</v>
          </cell>
          <cell r="AY553" t="str">
            <v>Decano de la Facultad de Ciencias Humanas y de la Educación</v>
          </cell>
          <cell r="AZ553">
            <v>1041</v>
          </cell>
          <cell r="BA553">
            <v>44379.391643518517</v>
          </cell>
          <cell r="BB553">
            <v>195214622</v>
          </cell>
          <cell r="BC553">
            <v>3037</v>
          </cell>
          <cell r="BD553">
            <v>44383</v>
          </cell>
          <cell r="BE553">
            <v>11239630</v>
          </cell>
          <cell r="BF553" t="str">
            <v xml:space="preserve">NOTIFICADO </v>
          </cell>
          <cell r="BG553">
            <v>0</v>
          </cell>
          <cell r="BH553">
            <v>0</v>
          </cell>
          <cell r="BI553">
            <v>0</v>
          </cell>
          <cell r="BJ553">
            <v>0</v>
          </cell>
          <cell r="BK553">
            <v>0</v>
          </cell>
          <cell r="BL553">
            <v>0</v>
          </cell>
          <cell r="BM553">
            <v>0</v>
          </cell>
          <cell r="BN553">
            <v>0</v>
          </cell>
          <cell r="BO553">
            <v>0</v>
          </cell>
          <cell r="BP553">
            <v>0</v>
          </cell>
          <cell r="BQ553">
            <v>0</v>
          </cell>
          <cell r="BR553">
            <v>1121885070</v>
          </cell>
          <cell r="BS553">
            <v>44383</v>
          </cell>
          <cell r="BT553">
            <v>743</v>
          </cell>
          <cell r="BU553" t="str">
            <v>56503</v>
          </cell>
          <cell r="BV553">
            <v>0</v>
          </cell>
          <cell r="BW553">
            <v>0</v>
          </cell>
          <cell r="BX553">
            <v>0</v>
          </cell>
          <cell r="BY553">
            <v>0</v>
          </cell>
          <cell r="BZ553">
            <v>0</v>
          </cell>
          <cell r="CA553">
            <v>0</v>
          </cell>
          <cell r="CB553">
            <v>9609</v>
          </cell>
          <cell r="CC553" t="str">
            <v>M6</v>
          </cell>
        </row>
        <row r="554">
          <cell r="B554" t="str">
            <v>12849 DE 2021</v>
          </cell>
          <cell r="C554">
            <v>86069152</v>
          </cell>
          <cell r="D554" t="str">
            <v>DANIEL ERNESTO ROJAS CASTELBLANCO</v>
          </cell>
          <cell r="E554" t="str">
            <v>Contrato de Prestación de Servicios Profesionales</v>
          </cell>
          <cell r="F554" t="str">
            <v>EL CONTRATISTA SE COMPROMETE CON LA UNIVERSIDAD DE LOS LLANOS A PRESTAR LOS SERVICIOS COMO PROFESIONAL EN FORMA EFICIENTE Y EFICAZ APOYANDO EL FORTALECIMIENTO DE LOS DIFERENTES PROCESOS DEL ÁREA DE SEGURIDAD Y SALUD EN EL TRABAJO DE LA DIVISIÓN DE SERVICIOS ADMINISTRATIVOS.</v>
          </cell>
          <cell r="G554">
            <v>44383</v>
          </cell>
          <cell r="H554">
            <v>14197426</v>
          </cell>
          <cell r="I554" t="str">
            <v>Cinco (05) meses y doce (12) días calendario</v>
          </cell>
          <cell r="J554">
            <v>44383</v>
          </cell>
          <cell r="K554">
            <v>44547</v>
          </cell>
          <cell r="L554" t="str">
            <v>NO APLICA</v>
          </cell>
          <cell r="M554">
            <v>6</v>
          </cell>
          <cell r="N554">
            <v>2190961</v>
          </cell>
          <cell r="O554">
            <v>44383</v>
          </cell>
          <cell r="P554">
            <v>44408</v>
          </cell>
          <cell r="Q554">
            <v>2629153</v>
          </cell>
          <cell r="R554">
            <v>44409</v>
          </cell>
          <cell r="S554">
            <v>44439</v>
          </cell>
          <cell r="T554">
            <v>2629153</v>
          </cell>
          <cell r="U554">
            <v>44440</v>
          </cell>
          <cell r="V554">
            <v>44469</v>
          </cell>
          <cell r="W554">
            <v>2629153</v>
          </cell>
          <cell r="X554">
            <v>44470</v>
          </cell>
          <cell r="Y554">
            <v>44500</v>
          </cell>
          <cell r="Z554">
            <v>2629153</v>
          </cell>
          <cell r="AA554">
            <v>44501</v>
          </cell>
          <cell r="AB554">
            <v>44530</v>
          </cell>
          <cell r="AC554">
            <v>1489853</v>
          </cell>
          <cell r="AD554">
            <v>44531</v>
          </cell>
          <cell r="AE554">
            <v>44547</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t="str">
            <v>Facultad de Ciencias Humanas y de la Educación</v>
          </cell>
          <cell r="AX554" t="str">
            <v>VÍCTOR EFREN ORTÍZ ORTÍZ</v>
          </cell>
          <cell r="AY554" t="str">
            <v>Jefe de Oficina</v>
          </cell>
          <cell r="AZ554">
            <v>1041</v>
          </cell>
          <cell r="BA554">
            <v>44379.391643518517</v>
          </cell>
          <cell r="BB554">
            <v>195214622</v>
          </cell>
          <cell r="BC554">
            <v>3038</v>
          </cell>
          <cell r="BD554">
            <v>44383</v>
          </cell>
          <cell r="BE554">
            <v>14197426</v>
          </cell>
          <cell r="BF554" t="str">
            <v xml:space="preserve">NOTIFICADO </v>
          </cell>
          <cell r="BG554">
            <v>0</v>
          </cell>
          <cell r="BH554">
            <v>0</v>
          </cell>
          <cell r="BI554">
            <v>0</v>
          </cell>
          <cell r="BJ554">
            <v>0</v>
          </cell>
          <cell r="BK554">
            <v>0</v>
          </cell>
          <cell r="BL554">
            <v>0</v>
          </cell>
          <cell r="BM554">
            <v>0</v>
          </cell>
          <cell r="BN554">
            <v>0</v>
          </cell>
          <cell r="BO554">
            <v>0</v>
          </cell>
          <cell r="BP554">
            <v>0</v>
          </cell>
          <cell r="BQ554">
            <v>0</v>
          </cell>
          <cell r="BR554">
            <v>86069152.099999994</v>
          </cell>
          <cell r="BS554">
            <v>44383</v>
          </cell>
          <cell r="BT554">
            <v>743</v>
          </cell>
          <cell r="BU554" t="str">
            <v>56503</v>
          </cell>
          <cell r="BV554">
            <v>0</v>
          </cell>
          <cell r="BW554">
            <v>0</v>
          </cell>
          <cell r="BX554">
            <v>0</v>
          </cell>
          <cell r="BY554">
            <v>0</v>
          </cell>
          <cell r="BZ554">
            <v>0</v>
          </cell>
          <cell r="CA554">
            <v>0</v>
          </cell>
          <cell r="CB554">
            <v>9609</v>
          </cell>
          <cell r="CC554" t="str">
            <v>M6</v>
          </cell>
        </row>
        <row r="555">
          <cell r="B555" t="str">
            <v>12850 DE 2021</v>
          </cell>
          <cell r="C555">
            <v>40390119</v>
          </cell>
          <cell r="D555" t="str">
            <v>CLAUDIA ANGELICA PRIETO CASAS</v>
          </cell>
          <cell r="E555" t="str">
            <v>Contrato de Prestación de Servicios</v>
          </cell>
          <cell r="F555" t="str">
            <v>EL CONTRATISTA SE COMPROMETE CON LA UNIVERSIDAD DE LOS LLANOS A PRESTAR LOS SERVICIOS EN FORMA EFICIENTE Y EFICAZ APOYANDO EL FORTALECIMIENTO DE LOS DIFERENTES PROCESOS EN EL CENTRO DE IDIOMAS DE LA FACULTAD DE CIENCIAS HUMANAS Y DE LA EDUCACIÓN.</v>
          </cell>
          <cell r="G555">
            <v>44383</v>
          </cell>
          <cell r="H555">
            <v>10056512</v>
          </cell>
          <cell r="I555" t="str">
            <v>Cinco (05) meses y doce (12) días calendario</v>
          </cell>
          <cell r="J555">
            <v>44383</v>
          </cell>
          <cell r="K555">
            <v>44547</v>
          </cell>
          <cell r="L555" t="str">
            <v>NO APLICA</v>
          </cell>
          <cell r="M555">
            <v>6</v>
          </cell>
          <cell r="N555">
            <v>1551931</v>
          </cell>
          <cell r="O555">
            <v>44383</v>
          </cell>
          <cell r="P555">
            <v>44408</v>
          </cell>
          <cell r="Q555">
            <v>1862317</v>
          </cell>
          <cell r="R555">
            <v>44409</v>
          </cell>
          <cell r="S555">
            <v>44439</v>
          </cell>
          <cell r="T555">
            <v>1862317</v>
          </cell>
          <cell r="U555">
            <v>44440</v>
          </cell>
          <cell r="V555">
            <v>44469</v>
          </cell>
          <cell r="W555">
            <v>1862317</v>
          </cell>
          <cell r="X555">
            <v>44470</v>
          </cell>
          <cell r="Y555">
            <v>44500</v>
          </cell>
          <cell r="Z555">
            <v>1862317</v>
          </cell>
          <cell r="AA555">
            <v>44501</v>
          </cell>
          <cell r="AB555">
            <v>44530</v>
          </cell>
          <cell r="AC555">
            <v>1055313</v>
          </cell>
          <cell r="AD555">
            <v>44531</v>
          </cell>
          <cell r="AE555">
            <v>44547</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t="str">
            <v>Facultad de Ciencias Humanas y de la Educación</v>
          </cell>
          <cell r="AX555" t="str">
            <v>LUZ HAYDEE GONZÁLEZ OCAMPO</v>
          </cell>
          <cell r="AY555" t="str">
            <v>Decano de la Facultad de Ciencias Humanas y de la Educación</v>
          </cell>
          <cell r="AZ555">
            <v>1041</v>
          </cell>
          <cell r="BA555">
            <v>44379.391643518517</v>
          </cell>
          <cell r="BB555">
            <v>195214622</v>
          </cell>
          <cell r="BC555">
            <v>3039</v>
          </cell>
          <cell r="BD555">
            <v>44383</v>
          </cell>
          <cell r="BE555">
            <v>10056512</v>
          </cell>
          <cell r="BF555" t="str">
            <v xml:space="preserve">NOTIFICADO </v>
          </cell>
          <cell r="BG555">
            <v>0</v>
          </cell>
          <cell r="BH555">
            <v>0</v>
          </cell>
          <cell r="BI555">
            <v>0</v>
          </cell>
          <cell r="BJ555">
            <v>0</v>
          </cell>
          <cell r="BK555">
            <v>0</v>
          </cell>
          <cell r="BL555">
            <v>0</v>
          </cell>
          <cell r="BM555">
            <v>0</v>
          </cell>
          <cell r="BN555">
            <v>0</v>
          </cell>
          <cell r="BO555">
            <v>0</v>
          </cell>
          <cell r="BP555">
            <v>0</v>
          </cell>
          <cell r="BQ555">
            <v>0</v>
          </cell>
          <cell r="BR555">
            <v>40390119</v>
          </cell>
          <cell r="BS555">
            <v>44383</v>
          </cell>
          <cell r="BT555">
            <v>743</v>
          </cell>
          <cell r="BU555" t="str">
            <v>56503</v>
          </cell>
          <cell r="BV555">
            <v>0</v>
          </cell>
          <cell r="BW555">
            <v>0</v>
          </cell>
          <cell r="BX555">
            <v>0</v>
          </cell>
          <cell r="BY555">
            <v>0</v>
          </cell>
          <cell r="BZ555">
            <v>0</v>
          </cell>
          <cell r="CA555">
            <v>0</v>
          </cell>
          <cell r="CB555">
            <v>8299</v>
          </cell>
          <cell r="CC555" t="str">
            <v>M6</v>
          </cell>
        </row>
        <row r="556">
          <cell r="B556" t="str">
            <v>12851 DE 2021</v>
          </cell>
          <cell r="C556">
            <v>1121948348</v>
          </cell>
          <cell r="D556" t="str">
            <v xml:space="preserve">CATALINA ARROYAVE VALLEJO </v>
          </cell>
          <cell r="E556" t="str">
            <v>Contrato de Prestación de Servicios</v>
          </cell>
          <cell r="F556" t="str">
            <v>EL CONTRATISTA SE COMPROMETE CON LA UNIVERSIDAD DE LOS LLANOS A PRESTAR LOS SERVICIOS COMO TÉCNICO EN FORMA EFICIENTE Y EFICAZ APOYANDO EL FORTALECIMIENTO DE LOS DIFERENTES PROCESOS EN EL CENTRO DE IDIOMAS DE LA FACULTAD DE CIENCIAS HUMANAS Y DE LA EDUCACIÓN.</v>
          </cell>
          <cell r="G556">
            <v>44383</v>
          </cell>
          <cell r="H556">
            <v>10056512</v>
          </cell>
          <cell r="I556" t="str">
            <v>Cinco (05) meses y doce (12) días calendario</v>
          </cell>
          <cell r="J556">
            <v>44383</v>
          </cell>
          <cell r="K556">
            <v>44547</v>
          </cell>
          <cell r="L556" t="str">
            <v>NO APLICA</v>
          </cell>
          <cell r="M556">
            <v>6</v>
          </cell>
          <cell r="N556">
            <v>1551931</v>
          </cell>
          <cell r="O556">
            <v>44383</v>
          </cell>
          <cell r="P556">
            <v>44408</v>
          </cell>
          <cell r="Q556">
            <v>1862317</v>
          </cell>
          <cell r="R556">
            <v>44409</v>
          </cell>
          <cell r="S556">
            <v>44439</v>
          </cell>
          <cell r="T556">
            <v>1862317</v>
          </cell>
          <cell r="U556">
            <v>44440</v>
          </cell>
          <cell r="V556">
            <v>44469</v>
          </cell>
          <cell r="W556">
            <v>1862317</v>
          </cell>
          <cell r="X556">
            <v>44470</v>
          </cell>
          <cell r="Y556">
            <v>44500</v>
          </cell>
          <cell r="Z556">
            <v>1862317</v>
          </cell>
          <cell r="AA556">
            <v>44501</v>
          </cell>
          <cell r="AB556">
            <v>44530</v>
          </cell>
          <cell r="AC556">
            <v>1055313</v>
          </cell>
          <cell r="AD556">
            <v>44531</v>
          </cell>
          <cell r="AE556">
            <v>44547</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t="str">
            <v>Facultad de Ciencias Humanas y de la Educación</v>
          </cell>
          <cell r="AX556" t="str">
            <v>LUZ HAYDEE GONZÁLEZ OCAMPO</v>
          </cell>
          <cell r="AY556" t="str">
            <v>Decano de la Facultad de Ciencias Humanas y de la Educación</v>
          </cell>
          <cell r="AZ556">
            <v>1041</v>
          </cell>
          <cell r="BA556">
            <v>44379.391643518517</v>
          </cell>
          <cell r="BB556">
            <v>195214622</v>
          </cell>
          <cell r="BC556">
            <v>3040</v>
          </cell>
          <cell r="BD556">
            <v>44383</v>
          </cell>
          <cell r="BE556">
            <v>10056512</v>
          </cell>
          <cell r="BF556" t="str">
            <v xml:space="preserve">NOTIFICADO </v>
          </cell>
          <cell r="BG556">
            <v>0</v>
          </cell>
          <cell r="BH556">
            <v>0</v>
          </cell>
          <cell r="BI556">
            <v>0</v>
          </cell>
          <cell r="BJ556">
            <v>0</v>
          </cell>
          <cell r="BK556">
            <v>0</v>
          </cell>
          <cell r="BL556">
            <v>0</v>
          </cell>
          <cell r="BM556">
            <v>0</v>
          </cell>
          <cell r="BN556">
            <v>0</v>
          </cell>
          <cell r="BO556">
            <v>0</v>
          </cell>
          <cell r="BP556">
            <v>0</v>
          </cell>
          <cell r="BQ556">
            <v>0</v>
          </cell>
          <cell r="BR556">
            <v>1121948348.7</v>
          </cell>
          <cell r="BS556">
            <v>44383</v>
          </cell>
          <cell r="BT556">
            <v>743</v>
          </cell>
          <cell r="BU556" t="str">
            <v>56503</v>
          </cell>
          <cell r="BV556">
            <v>0</v>
          </cell>
          <cell r="BW556">
            <v>0</v>
          </cell>
          <cell r="BX556">
            <v>0</v>
          </cell>
          <cell r="BY556">
            <v>0</v>
          </cell>
          <cell r="BZ556">
            <v>0</v>
          </cell>
          <cell r="CA556">
            <v>0</v>
          </cell>
          <cell r="CB556">
            <v>8299</v>
          </cell>
          <cell r="CC556" t="str">
            <v>M6</v>
          </cell>
        </row>
        <row r="557">
          <cell r="B557" t="str">
            <v>12852 DE 2021</v>
          </cell>
          <cell r="C557">
            <v>1121943954</v>
          </cell>
          <cell r="D557" t="str">
            <v xml:space="preserve">ANGELA MARIA VALENCIA MEDINA </v>
          </cell>
          <cell r="E557" t="str">
            <v>Contrato de Prestación de Servicios Profesionales</v>
          </cell>
          <cell r="F557"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557">
            <v>44383</v>
          </cell>
          <cell r="H557">
            <v>11831189</v>
          </cell>
          <cell r="I557" t="str">
            <v>Cinco (05) meses y doce (12) días calendario</v>
          </cell>
          <cell r="J557">
            <v>44383</v>
          </cell>
          <cell r="K557">
            <v>44547</v>
          </cell>
          <cell r="L557" t="str">
            <v>NO APLICA</v>
          </cell>
          <cell r="M557">
            <v>6</v>
          </cell>
          <cell r="N557">
            <v>1825801</v>
          </cell>
          <cell r="O557">
            <v>44383</v>
          </cell>
          <cell r="P557">
            <v>44408</v>
          </cell>
          <cell r="Q557">
            <v>2190961</v>
          </cell>
          <cell r="R557">
            <v>44409</v>
          </cell>
          <cell r="S557">
            <v>44439</v>
          </cell>
          <cell r="T557">
            <v>2190961</v>
          </cell>
          <cell r="U557">
            <v>44440</v>
          </cell>
          <cell r="V557">
            <v>44469</v>
          </cell>
          <cell r="W557">
            <v>2190961</v>
          </cell>
          <cell r="X557">
            <v>44470</v>
          </cell>
          <cell r="Y557">
            <v>44500</v>
          </cell>
          <cell r="Z557">
            <v>2190961</v>
          </cell>
          <cell r="AA557">
            <v>44501</v>
          </cell>
          <cell r="AB557">
            <v>44530</v>
          </cell>
          <cell r="AC557">
            <v>1241544</v>
          </cell>
          <cell r="AD557">
            <v>44531</v>
          </cell>
          <cell r="AE557">
            <v>44547</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t="str">
            <v>Facultad de Ciencias Humanas y de la Educación</v>
          </cell>
          <cell r="AX557" t="str">
            <v>LUZ HAYDEE GONZÁLEZ OCAMPO</v>
          </cell>
          <cell r="AY557" t="str">
            <v>Decano de la Facultad de Ciencias Humanas y de la Educación</v>
          </cell>
          <cell r="AZ557">
            <v>1041</v>
          </cell>
          <cell r="BA557">
            <v>44379.391643518517</v>
          </cell>
          <cell r="BB557">
            <v>195214622</v>
          </cell>
          <cell r="BC557">
            <v>3041</v>
          </cell>
          <cell r="BD557">
            <v>44383</v>
          </cell>
          <cell r="BE557">
            <v>11831189</v>
          </cell>
          <cell r="BF557" t="str">
            <v xml:space="preserve">NOTIFICADO </v>
          </cell>
          <cell r="BG557">
            <v>0</v>
          </cell>
          <cell r="BH557">
            <v>0</v>
          </cell>
          <cell r="BI557">
            <v>0</v>
          </cell>
          <cell r="BJ557">
            <v>0</v>
          </cell>
          <cell r="BK557">
            <v>0</v>
          </cell>
          <cell r="BL557">
            <v>0</v>
          </cell>
          <cell r="BM557">
            <v>0</v>
          </cell>
          <cell r="BN557">
            <v>0</v>
          </cell>
          <cell r="BO557">
            <v>0</v>
          </cell>
          <cell r="BP557">
            <v>0</v>
          </cell>
          <cell r="BQ557">
            <v>0</v>
          </cell>
          <cell r="BR557">
            <v>1121943954.8</v>
          </cell>
          <cell r="BS557">
            <v>44383</v>
          </cell>
          <cell r="BT557">
            <v>743</v>
          </cell>
          <cell r="BU557" t="str">
            <v>56503</v>
          </cell>
          <cell r="BV557">
            <v>0</v>
          </cell>
          <cell r="BW557">
            <v>0</v>
          </cell>
          <cell r="BX557">
            <v>0</v>
          </cell>
          <cell r="BY557">
            <v>0</v>
          </cell>
          <cell r="BZ557">
            <v>0</v>
          </cell>
          <cell r="CA557">
            <v>0</v>
          </cell>
          <cell r="CB557">
            <v>8299</v>
          </cell>
          <cell r="CC557" t="str">
            <v>M6</v>
          </cell>
        </row>
        <row r="558">
          <cell r="B558" t="str">
            <v>12853 DE 2021</v>
          </cell>
          <cell r="C558">
            <v>1121873800</v>
          </cell>
          <cell r="D558" t="str">
            <v>ADRIANA PAOLA NIÑO TORRES</v>
          </cell>
          <cell r="E558" t="str">
            <v>Contrato de Prestación de Servicios Profesionales</v>
          </cell>
          <cell r="F558"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558">
            <v>44383</v>
          </cell>
          <cell r="H558">
            <v>14197426</v>
          </cell>
          <cell r="I558" t="str">
            <v>Cinco (05) meses y doce (12) días calendario</v>
          </cell>
          <cell r="J558">
            <v>44383</v>
          </cell>
          <cell r="K558">
            <v>44547</v>
          </cell>
          <cell r="L558" t="str">
            <v>NO APLICA</v>
          </cell>
          <cell r="M558">
            <v>6</v>
          </cell>
          <cell r="N558">
            <v>2190961</v>
          </cell>
          <cell r="O558">
            <v>44383</v>
          </cell>
          <cell r="P558">
            <v>44408</v>
          </cell>
          <cell r="Q558">
            <v>2629153</v>
          </cell>
          <cell r="R558">
            <v>44409</v>
          </cell>
          <cell r="S558">
            <v>44439</v>
          </cell>
          <cell r="T558">
            <v>2629153</v>
          </cell>
          <cell r="U558">
            <v>44440</v>
          </cell>
          <cell r="V558">
            <v>44469</v>
          </cell>
          <cell r="W558">
            <v>2629153</v>
          </cell>
          <cell r="X558">
            <v>44470</v>
          </cell>
          <cell r="Y558">
            <v>44500</v>
          </cell>
          <cell r="Z558">
            <v>2629153</v>
          </cell>
          <cell r="AA558">
            <v>44501</v>
          </cell>
          <cell r="AB558">
            <v>44530</v>
          </cell>
          <cell r="AC558">
            <v>1489853</v>
          </cell>
          <cell r="AD558">
            <v>44531</v>
          </cell>
          <cell r="AE558">
            <v>44547</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t="str">
            <v>Facultad de Ciencias Humanas y de la Educación</v>
          </cell>
          <cell r="AX558" t="str">
            <v>LUZ HAYDEE GONZÁLEZ OCAMPO</v>
          </cell>
          <cell r="AY558" t="str">
            <v>Decano de la Facultad de Ciencias Humanas y de la Educación</v>
          </cell>
          <cell r="AZ558">
            <v>1041</v>
          </cell>
          <cell r="BA558">
            <v>44379.391643518517</v>
          </cell>
          <cell r="BB558">
            <v>195214622</v>
          </cell>
          <cell r="BC558">
            <v>3042</v>
          </cell>
          <cell r="BD558">
            <v>44383</v>
          </cell>
          <cell r="BE558">
            <v>14197426</v>
          </cell>
          <cell r="BF558" t="str">
            <v xml:space="preserve">NOTIFICADO </v>
          </cell>
          <cell r="BG558">
            <v>0</v>
          </cell>
          <cell r="BH558">
            <v>0</v>
          </cell>
          <cell r="BI558">
            <v>0</v>
          </cell>
          <cell r="BJ558">
            <v>0</v>
          </cell>
          <cell r="BK558">
            <v>0</v>
          </cell>
          <cell r="BL558">
            <v>0</v>
          </cell>
          <cell r="BM558">
            <v>0</v>
          </cell>
          <cell r="BN558">
            <v>0</v>
          </cell>
          <cell r="BO558">
            <v>0</v>
          </cell>
          <cell r="BP558">
            <v>0</v>
          </cell>
          <cell r="BQ558">
            <v>0</v>
          </cell>
          <cell r="BR558">
            <v>1121873800.0999999</v>
          </cell>
          <cell r="BS558">
            <v>44383</v>
          </cell>
          <cell r="BT558">
            <v>743</v>
          </cell>
          <cell r="BU558" t="str">
            <v>56503</v>
          </cell>
          <cell r="BV558">
            <v>0</v>
          </cell>
          <cell r="BW558">
            <v>0</v>
          </cell>
          <cell r="BX558">
            <v>0</v>
          </cell>
          <cell r="BY558">
            <v>0</v>
          </cell>
          <cell r="BZ558">
            <v>0</v>
          </cell>
          <cell r="CA558">
            <v>0</v>
          </cell>
          <cell r="CB558">
            <v>7010</v>
          </cell>
          <cell r="CC558" t="str">
            <v>M6</v>
          </cell>
        </row>
        <row r="559">
          <cell r="B559" t="str">
            <v>12854 DE 2021</v>
          </cell>
          <cell r="C559">
            <v>0</v>
          </cell>
          <cell r="D559" t="str">
            <v>ECOPETROL</v>
          </cell>
          <cell r="E559">
            <v>0</v>
          </cell>
          <cell r="F559">
            <v>0</v>
          </cell>
          <cell r="G559">
            <v>44383</v>
          </cell>
          <cell r="H559">
            <v>0</v>
          </cell>
          <cell r="I559" t="str">
            <v>Cinco (05) meses y doce (12) días calendario</v>
          </cell>
          <cell r="J559">
            <v>44383</v>
          </cell>
          <cell r="K559">
            <v>44547</v>
          </cell>
          <cell r="L559" t="str">
            <v>NO APLICA</v>
          </cell>
          <cell r="M559">
            <v>6</v>
          </cell>
          <cell r="N559">
            <v>0</v>
          </cell>
          <cell r="O559">
            <v>44383</v>
          </cell>
          <cell r="P559">
            <v>44408</v>
          </cell>
          <cell r="Q559">
            <v>0</v>
          </cell>
          <cell r="R559">
            <v>44409</v>
          </cell>
          <cell r="S559">
            <v>44439</v>
          </cell>
          <cell r="T559">
            <v>0</v>
          </cell>
          <cell r="U559">
            <v>44440</v>
          </cell>
          <cell r="V559">
            <v>44469</v>
          </cell>
          <cell r="W559">
            <v>0</v>
          </cell>
          <cell r="X559">
            <v>44470</v>
          </cell>
          <cell r="Y559">
            <v>44500</v>
          </cell>
          <cell r="Z559">
            <v>0</v>
          </cell>
          <cell r="AA559">
            <v>44501</v>
          </cell>
          <cell r="AB559">
            <v>44530</v>
          </cell>
          <cell r="AC559">
            <v>0</v>
          </cell>
          <cell r="AD559">
            <v>44531</v>
          </cell>
          <cell r="AE559">
            <v>44547</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t="e">
            <v>#N/A</v>
          </cell>
          <cell r="BA559" t="e">
            <v>#N/A</v>
          </cell>
          <cell r="BB559" t="e">
            <v>#N/A</v>
          </cell>
          <cell r="BC559" t="e">
            <v>#N/A</v>
          </cell>
          <cell r="BD559" t="e">
            <v>#N/A</v>
          </cell>
          <cell r="BE559" t="e">
            <v>#N/A</v>
          </cell>
          <cell r="BF559" t="str">
            <v xml:space="preserve">NOTIFICADO </v>
          </cell>
          <cell r="BG559">
            <v>0</v>
          </cell>
          <cell r="BH559">
            <v>0</v>
          </cell>
          <cell r="BI559">
            <v>0</v>
          </cell>
          <cell r="BJ559">
            <v>0</v>
          </cell>
          <cell r="BK559">
            <v>0</v>
          </cell>
          <cell r="BL559">
            <v>0</v>
          </cell>
          <cell r="BM559">
            <v>0</v>
          </cell>
          <cell r="BN559">
            <v>0</v>
          </cell>
          <cell r="BO559">
            <v>0</v>
          </cell>
          <cell r="BP559">
            <v>0</v>
          </cell>
          <cell r="BQ559">
            <v>0</v>
          </cell>
          <cell r="BR559">
            <v>0</v>
          </cell>
          <cell r="BS559" t="e">
            <v>#N/A</v>
          </cell>
          <cell r="BT559" t="e">
            <v>#N/A</v>
          </cell>
          <cell r="BU559" t="e">
            <v>#N/A</v>
          </cell>
          <cell r="BV559">
            <v>0</v>
          </cell>
          <cell r="BW559">
            <v>0</v>
          </cell>
          <cell r="BX559">
            <v>0</v>
          </cell>
          <cell r="BY559">
            <v>0</v>
          </cell>
          <cell r="BZ559">
            <v>0</v>
          </cell>
          <cell r="CA559">
            <v>0</v>
          </cell>
          <cell r="CB559">
            <v>0</v>
          </cell>
          <cell r="CC559">
            <v>0</v>
          </cell>
        </row>
        <row r="560">
          <cell r="B560" t="str">
            <v>12855 DE 2021</v>
          </cell>
          <cell r="C560">
            <v>1122648900</v>
          </cell>
          <cell r="D560" t="str">
            <v>JURGEN KLINSMANN ORJUELA RODRIGUEZ</v>
          </cell>
          <cell r="E560" t="str">
            <v>Contrato de Prestación de Servicios Profesionales</v>
          </cell>
          <cell r="F560" t="str">
            <v>EL CONTRATISTA SE COMPROMETE CON LA UNIVERSIDAD DE LOS LLANOS A PRESTAR LOS SERVICIOS COMO PROFESIONAL EN FORMA EFICIENTE Y EFICAZ APOYANDO EL FORTALECIMIENTO DE LOS DIFERENTES PROCESOS ACADÉMICOS EN EL ÁREA DE SISTEMAS.</v>
          </cell>
          <cell r="G560">
            <v>44385</v>
          </cell>
          <cell r="H560">
            <v>11758157</v>
          </cell>
          <cell r="I560" t="str">
            <v>Cinco (05) meses y once (11) días calendario</v>
          </cell>
          <cell r="J560">
            <v>44385</v>
          </cell>
          <cell r="K560">
            <v>44548</v>
          </cell>
          <cell r="L560" t="str">
            <v>NO APLICA</v>
          </cell>
          <cell r="M560">
            <v>6</v>
          </cell>
          <cell r="N560">
            <v>1679737</v>
          </cell>
          <cell r="O560">
            <v>44385</v>
          </cell>
          <cell r="P560">
            <v>44408</v>
          </cell>
          <cell r="Q560">
            <v>2190961</v>
          </cell>
          <cell r="R560">
            <v>44409</v>
          </cell>
          <cell r="S560">
            <v>44439</v>
          </cell>
          <cell r="T560">
            <v>2190961</v>
          </cell>
          <cell r="U560">
            <v>44440</v>
          </cell>
          <cell r="V560">
            <v>44469</v>
          </cell>
          <cell r="W560">
            <v>2190961</v>
          </cell>
          <cell r="X560">
            <v>44470</v>
          </cell>
          <cell r="Y560">
            <v>44500</v>
          </cell>
          <cell r="Z560">
            <v>2190961</v>
          </cell>
          <cell r="AA560">
            <v>44501</v>
          </cell>
          <cell r="AB560">
            <v>44507</v>
          </cell>
          <cell r="AC560">
            <v>1314576</v>
          </cell>
          <cell r="AD560">
            <v>44531</v>
          </cell>
          <cell r="AE560">
            <v>44548</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t="str">
            <v>Área de Sistemas</v>
          </cell>
          <cell r="AX560" t="str">
            <v>JOSE ARMANDO GARZON BONILLA</v>
          </cell>
          <cell r="AY560" t="str">
            <v>Jefe de Oficina</v>
          </cell>
          <cell r="AZ560">
            <v>1091</v>
          </cell>
          <cell r="BA560">
            <v>44385.709675925929</v>
          </cell>
          <cell r="BB560">
            <v>11758157</v>
          </cell>
          <cell r="BC560">
            <v>3054</v>
          </cell>
          <cell r="BD560">
            <v>44385</v>
          </cell>
          <cell r="BE560">
            <v>11758157</v>
          </cell>
          <cell r="BF560" t="str">
            <v xml:space="preserve">NOTIFICADO </v>
          </cell>
          <cell r="BG560">
            <v>0</v>
          </cell>
          <cell r="BH560">
            <v>0</v>
          </cell>
          <cell r="BI560">
            <v>0</v>
          </cell>
          <cell r="BJ560">
            <v>0</v>
          </cell>
          <cell r="BK560">
            <v>0</v>
          </cell>
          <cell r="BL560">
            <v>0</v>
          </cell>
          <cell r="BM560">
            <v>0</v>
          </cell>
          <cell r="BN560">
            <v>0</v>
          </cell>
          <cell r="BO560">
            <v>0</v>
          </cell>
          <cell r="BP560">
            <v>0</v>
          </cell>
          <cell r="BQ560">
            <v>0</v>
          </cell>
          <cell r="BR560">
            <v>1122648900</v>
          </cell>
          <cell r="BS560">
            <v>44385</v>
          </cell>
          <cell r="BT560">
            <v>769</v>
          </cell>
          <cell r="BU560" t="str">
            <v>44713</v>
          </cell>
          <cell r="BV560">
            <v>0</v>
          </cell>
          <cell r="BW560">
            <v>0</v>
          </cell>
          <cell r="BX560">
            <v>0</v>
          </cell>
          <cell r="BY560">
            <v>0</v>
          </cell>
          <cell r="BZ560">
            <v>0</v>
          </cell>
          <cell r="CA560">
            <v>0</v>
          </cell>
          <cell r="CB560">
            <v>6201</v>
          </cell>
          <cell r="CC560" t="str">
            <v>M6</v>
          </cell>
        </row>
        <row r="561">
          <cell r="B561" t="str">
            <v>12856 DE 2021</v>
          </cell>
          <cell r="C561">
            <v>1121933991</v>
          </cell>
          <cell r="D561" t="str">
            <v>LUCERITO DIAZ RINCON</v>
          </cell>
          <cell r="E561" t="str">
            <v>Contrato de Prestación de Servicios Profesionales</v>
          </cell>
          <cell r="F561" t="str">
            <v>EL CONTRATISTA SE COMPROMETE CON LA UNIVERSIDAD DE LOS LLANOS A PRESTAR LOS SERVICIOS COMO PROFESIONAL EN FORMA EFICIENTE Y EFICAZ APOYANDO EL FORTALECIMIENTO DEL PROCESO DE AUTOEVALUACIÓN EN EL PROGRAMA DE ESPECIALIZACIÓN EN GESTIÓN DE PROYECTOS, EN EL MARCO DEL ASEGURAMIENTO DE LA CALIDAD ACADÉMICA.</v>
          </cell>
          <cell r="G561">
            <v>44385</v>
          </cell>
          <cell r="H561">
            <v>8763844</v>
          </cell>
          <cell r="I561" t="str">
            <v xml:space="preserve">Cuatro (04) meses </v>
          </cell>
          <cell r="J561">
            <v>44385</v>
          </cell>
          <cell r="K561">
            <v>44507</v>
          </cell>
          <cell r="L561" t="str">
            <v>NO APLICA</v>
          </cell>
          <cell r="M561">
            <v>5</v>
          </cell>
          <cell r="N561">
            <v>1679737</v>
          </cell>
          <cell r="O561">
            <v>44385</v>
          </cell>
          <cell r="P561">
            <v>44408</v>
          </cell>
          <cell r="Q561">
            <v>2190961</v>
          </cell>
          <cell r="R561">
            <v>44409</v>
          </cell>
          <cell r="S561">
            <v>44439</v>
          </cell>
          <cell r="T561">
            <v>2190961</v>
          </cell>
          <cell r="U561">
            <v>44440</v>
          </cell>
          <cell r="V561">
            <v>44469</v>
          </cell>
          <cell r="W561">
            <v>2190961</v>
          </cell>
          <cell r="X561">
            <v>44470</v>
          </cell>
          <cell r="Y561">
            <v>44500</v>
          </cell>
          <cell r="Z561">
            <v>511224</v>
          </cell>
          <cell r="AA561">
            <v>44501</v>
          </cell>
          <cell r="AB561">
            <v>44507</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t="str">
            <v>Facultad de Ciencias Económicas</v>
          </cell>
          <cell r="AX561" t="str">
            <v>ERNESTO LEONEL CHAVEZ HERNANDEZ</v>
          </cell>
          <cell r="AY561" t="str">
            <v>En Funciones de Decano de la Facultad de Ciencias Económicas</v>
          </cell>
          <cell r="AZ561">
            <v>1092</v>
          </cell>
          <cell r="BA561">
            <v>44385.709722222222</v>
          </cell>
          <cell r="BB561">
            <v>8763844</v>
          </cell>
          <cell r="BC561">
            <v>3055</v>
          </cell>
          <cell r="BD561">
            <v>44385</v>
          </cell>
          <cell r="BE561">
            <v>8763844</v>
          </cell>
          <cell r="BF561" t="str">
            <v xml:space="preserve">NOTIFICADO </v>
          </cell>
          <cell r="BG561">
            <v>0</v>
          </cell>
          <cell r="BH561">
            <v>0</v>
          </cell>
          <cell r="BI561">
            <v>0</v>
          </cell>
          <cell r="BJ561">
            <v>0</v>
          </cell>
          <cell r="BK561">
            <v>0</v>
          </cell>
          <cell r="BL561">
            <v>0</v>
          </cell>
          <cell r="BM561">
            <v>0</v>
          </cell>
          <cell r="BN561">
            <v>0</v>
          </cell>
          <cell r="BO561">
            <v>0</v>
          </cell>
          <cell r="BP561">
            <v>0</v>
          </cell>
          <cell r="BQ561">
            <v>0</v>
          </cell>
          <cell r="BR561">
            <v>1121933991</v>
          </cell>
          <cell r="BS561">
            <v>44385</v>
          </cell>
          <cell r="BT561">
            <v>436</v>
          </cell>
          <cell r="BU561" t="str">
            <v>58404</v>
          </cell>
          <cell r="BV561">
            <v>0</v>
          </cell>
          <cell r="BW561">
            <v>0</v>
          </cell>
          <cell r="BX561">
            <v>0</v>
          </cell>
          <cell r="BY561">
            <v>0</v>
          </cell>
          <cell r="BZ561">
            <v>0</v>
          </cell>
          <cell r="CA561">
            <v>0</v>
          </cell>
          <cell r="CB561">
            <v>8299</v>
          </cell>
          <cell r="CC561" t="str">
            <v>M6</v>
          </cell>
        </row>
        <row r="562">
          <cell r="B562" t="str">
            <v>12857 DE 2021</v>
          </cell>
          <cell r="C562">
            <v>1020790245</v>
          </cell>
          <cell r="D562" t="str">
            <v>SANTIAGO DAZA TRUJILLO</v>
          </cell>
          <cell r="E562" t="str">
            <v>Contrato de Prestación de Servicios Profesionales</v>
          </cell>
          <cell r="F562" t="str">
            <v>EL CONTRATISTA SE COMPROMETE CON LA UNIVERSIDAD DE LOS LLANOS A PRESTAR LOS SERVICIOS COMO PROFESIONAL EN FORMA EFICIENTE Y EFICAZ APOYANDO EL FORTALECIMIENTO EN LAS ACTIVIDADES DE GESTIÓN JURÍDICA DE LA OFICINA ASESORA JURÍDICA.</v>
          </cell>
          <cell r="G562">
            <v>44385</v>
          </cell>
          <cell r="H562">
            <v>8763842</v>
          </cell>
          <cell r="I562" t="str">
            <v xml:space="preserve">Cuatro (04) meses </v>
          </cell>
          <cell r="J562">
            <v>44385</v>
          </cell>
          <cell r="K562">
            <v>44507</v>
          </cell>
          <cell r="L562" t="str">
            <v>NO APLICA</v>
          </cell>
          <cell r="M562">
            <v>5</v>
          </cell>
          <cell r="N562">
            <v>1679737</v>
          </cell>
          <cell r="O562">
            <v>44385</v>
          </cell>
          <cell r="P562">
            <v>44408</v>
          </cell>
          <cell r="Q562">
            <v>2190961</v>
          </cell>
          <cell r="R562">
            <v>44409</v>
          </cell>
          <cell r="S562">
            <v>44439</v>
          </cell>
          <cell r="T562">
            <v>2190961</v>
          </cell>
          <cell r="U562">
            <v>44440</v>
          </cell>
          <cell r="V562">
            <v>44469</v>
          </cell>
          <cell r="W562">
            <v>2190961</v>
          </cell>
          <cell r="X562">
            <v>44470</v>
          </cell>
          <cell r="Y562">
            <v>44500</v>
          </cell>
          <cell r="Z562">
            <v>511222</v>
          </cell>
          <cell r="AA562">
            <v>44501</v>
          </cell>
          <cell r="AB562">
            <v>44507</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t="str">
            <v>Oficina Asesora Jurídica</v>
          </cell>
          <cell r="AX562" t="str">
            <v>MEDARDO MEDINA MARTINEZ</v>
          </cell>
          <cell r="AY562" t="str">
            <v>Asesor Jurídico</v>
          </cell>
          <cell r="AZ562">
            <v>1044</v>
          </cell>
          <cell r="BA562">
            <v>44379.393530092595</v>
          </cell>
          <cell r="BB562">
            <v>800949374</v>
          </cell>
          <cell r="BC562">
            <v>3056</v>
          </cell>
          <cell r="BD562">
            <v>44385</v>
          </cell>
          <cell r="BE562">
            <v>8763842</v>
          </cell>
          <cell r="BF562" t="str">
            <v xml:space="preserve">NOTIFICADO </v>
          </cell>
          <cell r="BG562">
            <v>0</v>
          </cell>
          <cell r="BH562">
            <v>0</v>
          </cell>
          <cell r="BI562">
            <v>0</v>
          </cell>
          <cell r="BJ562">
            <v>0</v>
          </cell>
          <cell r="BK562">
            <v>0</v>
          </cell>
          <cell r="BL562">
            <v>0</v>
          </cell>
          <cell r="BM562">
            <v>0</v>
          </cell>
          <cell r="BN562">
            <v>0</v>
          </cell>
          <cell r="BO562">
            <v>0</v>
          </cell>
          <cell r="BP562">
            <v>0</v>
          </cell>
          <cell r="BQ562">
            <v>0</v>
          </cell>
          <cell r="BR562">
            <v>1020790245</v>
          </cell>
          <cell r="BS562">
            <v>44385</v>
          </cell>
          <cell r="BT562">
            <v>583</v>
          </cell>
          <cell r="BU562" t="str">
            <v>210</v>
          </cell>
          <cell r="BV562">
            <v>0</v>
          </cell>
          <cell r="BW562">
            <v>0</v>
          </cell>
          <cell r="BX562">
            <v>0</v>
          </cell>
          <cell r="BY562">
            <v>0</v>
          </cell>
          <cell r="BZ562">
            <v>0</v>
          </cell>
          <cell r="CA562">
            <v>0</v>
          </cell>
          <cell r="CB562">
            <v>6910</v>
          </cell>
          <cell r="CC562" t="str">
            <v>M5</v>
          </cell>
        </row>
        <row r="563">
          <cell r="B563" t="str">
            <v>12858 DE 2021</v>
          </cell>
          <cell r="C563">
            <v>35264483</v>
          </cell>
          <cell r="D563" t="str">
            <v>ADRIANA MARIA MORA SAAVEDRA</v>
          </cell>
          <cell r="E563" t="str">
            <v>Contrato de Prestación de Servicios Profesionales</v>
          </cell>
          <cell r="F563" t="str">
            <v>EL CONTRATISTA SE COMPROMETE CON LA UNIVERSIDAD DE LOS LLANOS A PRESTAR LOS SERVICIOS COMO PROFESIONAL EN FORMA EFICIENTE Y EFICAZ APOYANDO EL FORTALECIMIENTO DEL PROCESO DE GESTIÓN DE INTERNACIONALIZACIÓN DE LA VICERRECTORÍA ACADÉMICA.</v>
          </cell>
          <cell r="G563">
            <v>44389</v>
          </cell>
          <cell r="H563">
            <v>13671596</v>
          </cell>
          <cell r="I563" t="str">
            <v>Cinco (05) meses y seis (06) días calendario</v>
          </cell>
          <cell r="J563">
            <v>44389</v>
          </cell>
          <cell r="K563">
            <v>44547</v>
          </cell>
          <cell r="L563" t="str">
            <v>NO APLICA</v>
          </cell>
          <cell r="M563">
            <v>6</v>
          </cell>
          <cell r="N563">
            <v>1665130</v>
          </cell>
          <cell r="O563">
            <v>44389</v>
          </cell>
          <cell r="P563">
            <v>44408</v>
          </cell>
          <cell r="Q563">
            <v>2629153</v>
          </cell>
          <cell r="R563">
            <v>44409</v>
          </cell>
          <cell r="S563">
            <v>44439</v>
          </cell>
          <cell r="T563">
            <v>2629153</v>
          </cell>
          <cell r="U563">
            <v>44440</v>
          </cell>
          <cell r="V563">
            <v>44469</v>
          </cell>
          <cell r="W563">
            <v>2629153</v>
          </cell>
          <cell r="X563">
            <v>44470</v>
          </cell>
          <cell r="Y563">
            <v>44500</v>
          </cell>
          <cell r="Z563">
            <v>2629153</v>
          </cell>
          <cell r="AA563">
            <v>44501</v>
          </cell>
          <cell r="AB563">
            <v>44530</v>
          </cell>
          <cell r="AC563">
            <v>1489854</v>
          </cell>
          <cell r="AD563">
            <v>44531</v>
          </cell>
          <cell r="AE563">
            <v>44547</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t="str">
            <v>Vicerrectoría Académica</v>
          </cell>
          <cell r="AX563" t="str">
            <v>MARIA LUISA PINZÓN ROCHA</v>
          </cell>
          <cell r="AY563" t="str">
            <v>Vicerrector Universitario</v>
          </cell>
          <cell r="AZ563">
            <v>1109</v>
          </cell>
          <cell r="BA563">
            <v>44389.750590277778</v>
          </cell>
          <cell r="BB563">
            <v>27343191</v>
          </cell>
          <cell r="BC563">
            <v>3074</v>
          </cell>
          <cell r="BD563">
            <v>44389</v>
          </cell>
          <cell r="BE563">
            <v>13671596</v>
          </cell>
          <cell r="BF563" t="str">
            <v xml:space="preserve">NOTIFICADO </v>
          </cell>
          <cell r="BG563">
            <v>0</v>
          </cell>
          <cell r="BH563">
            <v>0</v>
          </cell>
          <cell r="BI563">
            <v>0</v>
          </cell>
          <cell r="BJ563">
            <v>0</v>
          </cell>
          <cell r="BK563">
            <v>0</v>
          </cell>
          <cell r="BL563">
            <v>0</v>
          </cell>
          <cell r="BM563">
            <v>0</v>
          </cell>
          <cell r="BN563">
            <v>0</v>
          </cell>
          <cell r="BO563">
            <v>0</v>
          </cell>
          <cell r="BP563">
            <v>0</v>
          </cell>
          <cell r="BQ563">
            <v>0</v>
          </cell>
          <cell r="BR563">
            <v>35264483</v>
          </cell>
          <cell r="BS563">
            <v>44389</v>
          </cell>
          <cell r="BT563">
            <v>762</v>
          </cell>
          <cell r="BU563" t="str">
            <v>50042</v>
          </cell>
          <cell r="BV563">
            <v>0</v>
          </cell>
          <cell r="BW563">
            <v>0</v>
          </cell>
          <cell r="BX563">
            <v>0</v>
          </cell>
          <cell r="BY563">
            <v>0</v>
          </cell>
          <cell r="BZ563">
            <v>0</v>
          </cell>
          <cell r="CA563">
            <v>0</v>
          </cell>
          <cell r="CB563">
            <v>4321</v>
          </cell>
          <cell r="CC563" t="str">
            <v>M5</v>
          </cell>
        </row>
        <row r="564">
          <cell r="B564" t="str">
            <v>12859 DE 2021</v>
          </cell>
          <cell r="C564">
            <v>40342881</v>
          </cell>
          <cell r="D564" t="str">
            <v>LINA MARIA CUELLAR GALVIS</v>
          </cell>
          <cell r="E564" t="str">
            <v>Contrato de Prestación de Servicios Profesionales</v>
          </cell>
          <cell r="F564" t="str">
            <v>EL CONTRATISTA SE COMPROMETE CON LA UNIVERSIDAD DE LOS LLANOS A PRESTAR LOS SERVICIOS COMO PROFESIONAL EN FORMA EFICIENTE Y EFICAZ APOYANDO EL FORTALECIMIENTO DEL PROCESO DE GESTIÓN DE INTERNACIONALIZACIÓN DE LA VICERRECTORÍA ACADÉMICA.</v>
          </cell>
          <cell r="G564">
            <v>44389</v>
          </cell>
          <cell r="H564">
            <v>13671595</v>
          </cell>
          <cell r="I564" t="str">
            <v>Cinco (05) meses y seis (06) días calendario</v>
          </cell>
          <cell r="J564">
            <v>44389</v>
          </cell>
          <cell r="K564">
            <v>44547</v>
          </cell>
          <cell r="L564" t="str">
            <v>NO APLICA</v>
          </cell>
          <cell r="M564">
            <v>6</v>
          </cell>
          <cell r="N564">
            <v>1665130</v>
          </cell>
          <cell r="O564">
            <v>44389</v>
          </cell>
          <cell r="P564">
            <v>44408</v>
          </cell>
          <cell r="Q564">
            <v>2629153</v>
          </cell>
          <cell r="R564">
            <v>44409</v>
          </cell>
          <cell r="S564">
            <v>44439</v>
          </cell>
          <cell r="T564">
            <v>2629153</v>
          </cell>
          <cell r="U564">
            <v>44440</v>
          </cell>
          <cell r="V564">
            <v>44469</v>
          </cell>
          <cell r="W564">
            <v>2629153</v>
          </cell>
          <cell r="X564">
            <v>44470</v>
          </cell>
          <cell r="Y564">
            <v>44500</v>
          </cell>
          <cell r="Z564">
            <v>2629153</v>
          </cell>
          <cell r="AA564">
            <v>44501</v>
          </cell>
          <cell r="AB564">
            <v>44530</v>
          </cell>
          <cell r="AC564">
            <v>1489853</v>
          </cell>
          <cell r="AD564">
            <v>44531</v>
          </cell>
          <cell r="AE564">
            <v>44547</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t="str">
            <v>Vicerrectoría Académica</v>
          </cell>
          <cell r="AX564" t="str">
            <v>MARIA LUISA PINZÓN ROCHA</v>
          </cell>
          <cell r="AY564" t="str">
            <v>Vicerrector Universitario</v>
          </cell>
          <cell r="AZ564">
            <v>1109</v>
          </cell>
          <cell r="BA564">
            <v>44389.750590277778</v>
          </cell>
          <cell r="BB564">
            <v>27343191</v>
          </cell>
          <cell r="BC564">
            <v>3075</v>
          </cell>
          <cell r="BD564">
            <v>44389</v>
          </cell>
          <cell r="BE564">
            <v>13671595</v>
          </cell>
          <cell r="BF564" t="str">
            <v xml:space="preserve">NOTIFICADO </v>
          </cell>
          <cell r="BG564">
            <v>0</v>
          </cell>
          <cell r="BH564">
            <v>0</v>
          </cell>
          <cell r="BI564">
            <v>0</v>
          </cell>
          <cell r="BJ564">
            <v>0</v>
          </cell>
          <cell r="BK564">
            <v>0</v>
          </cell>
          <cell r="BL564">
            <v>0</v>
          </cell>
          <cell r="BM564">
            <v>0</v>
          </cell>
          <cell r="BN564">
            <v>0</v>
          </cell>
          <cell r="BO564">
            <v>0</v>
          </cell>
          <cell r="BP564">
            <v>0</v>
          </cell>
          <cell r="BQ564">
            <v>0</v>
          </cell>
          <cell r="BR564">
            <v>40342881</v>
          </cell>
          <cell r="BS564">
            <v>44389</v>
          </cell>
          <cell r="BT564">
            <v>762</v>
          </cell>
          <cell r="BU564" t="str">
            <v>50042</v>
          </cell>
          <cell r="BV564">
            <v>0</v>
          </cell>
          <cell r="BW564">
            <v>0</v>
          </cell>
          <cell r="BX564">
            <v>0</v>
          </cell>
          <cell r="BY564">
            <v>0</v>
          </cell>
          <cell r="BZ564">
            <v>0</v>
          </cell>
          <cell r="CA564">
            <v>0</v>
          </cell>
          <cell r="CB564">
            <v>7490</v>
          </cell>
          <cell r="CC564" t="str">
            <v>M6</v>
          </cell>
        </row>
        <row r="565">
          <cell r="B565" t="str">
            <v>12860 DE 2021</v>
          </cell>
          <cell r="C565">
            <v>1121941876</v>
          </cell>
          <cell r="D565" t="str">
            <v>YINETH ANDREA BAUTISTA CLAVIJO</v>
          </cell>
          <cell r="E565" t="str">
            <v>Contrato de Prestación de Servicios Profesionales</v>
          </cell>
          <cell r="F565" t="str">
            <v>EL CONTRATISTA SE COMPROMETE CON LA UNIVERSIDAD DE LOS LLANOS A PRESTAR LOS SERVICIOS COMO PROFESIONAL EN FORMA EFICIENTE Y EFICAZ APOYANDO EL FORTALECIMIENTO DE LOS DIFERENTES PROCESOS DE LA DIRECCIÓN GENERAL DE PROYECCIÓN SOCIAL.</v>
          </cell>
          <cell r="G565">
            <v>44389</v>
          </cell>
          <cell r="H565">
            <v>15950199</v>
          </cell>
          <cell r="I565" t="str">
            <v>Cinco (05) meses y seis (06) días calendario</v>
          </cell>
          <cell r="J565">
            <v>44389</v>
          </cell>
          <cell r="K565">
            <v>44547</v>
          </cell>
          <cell r="L565" t="str">
            <v>NO APLICA</v>
          </cell>
          <cell r="M565">
            <v>6</v>
          </cell>
          <cell r="N565">
            <v>1942652</v>
          </cell>
          <cell r="O565">
            <v>44389</v>
          </cell>
          <cell r="P565">
            <v>44408</v>
          </cell>
          <cell r="Q565">
            <v>3067346</v>
          </cell>
          <cell r="R565">
            <v>44409</v>
          </cell>
          <cell r="S565">
            <v>44439</v>
          </cell>
          <cell r="T565">
            <v>3067346</v>
          </cell>
          <cell r="U565">
            <v>44440</v>
          </cell>
          <cell r="V565">
            <v>44469</v>
          </cell>
          <cell r="W565">
            <v>3067346</v>
          </cell>
          <cell r="X565">
            <v>44470</v>
          </cell>
          <cell r="Y565">
            <v>44500</v>
          </cell>
          <cell r="Z565">
            <v>3067346</v>
          </cell>
          <cell r="AA565">
            <v>44501</v>
          </cell>
          <cell r="AB565">
            <v>44530</v>
          </cell>
          <cell r="AC565">
            <v>1738163</v>
          </cell>
          <cell r="AD565">
            <v>44531</v>
          </cell>
          <cell r="AE565">
            <v>44547</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t="str">
            <v>Dirección General de Proyección Social</v>
          </cell>
          <cell r="AX565" t="str">
            <v>MARCO AURELIO TORRES MORA</v>
          </cell>
          <cell r="AY565" t="str">
            <v>En Funciones de Director Técnico de Proyección Social</v>
          </cell>
          <cell r="AZ565">
            <v>1110</v>
          </cell>
          <cell r="BA565">
            <v>44389.750914351855</v>
          </cell>
          <cell r="BB565">
            <v>29621795</v>
          </cell>
          <cell r="BC565">
            <v>3076</v>
          </cell>
          <cell r="BD565">
            <v>44389</v>
          </cell>
          <cell r="BE565">
            <v>15950199</v>
          </cell>
          <cell r="BF565" t="str">
            <v xml:space="preserve">NOTIFICADO </v>
          </cell>
          <cell r="BG565">
            <v>0</v>
          </cell>
          <cell r="BH565">
            <v>0</v>
          </cell>
          <cell r="BI565">
            <v>0</v>
          </cell>
          <cell r="BJ565">
            <v>0</v>
          </cell>
          <cell r="BK565">
            <v>0</v>
          </cell>
          <cell r="BL565">
            <v>0</v>
          </cell>
          <cell r="BM565">
            <v>0</v>
          </cell>
          <cell r="BN565">
            <v>0</v>
          </cell>
          <cell r="BO565">
            <v>0</v>
          </cell>
          <cell r="BP565">
            <v>0</v>
          </cell>
          <cell r="BQ565">
            <v>0</v>
          </cell>
          <cell r="BR565">
            <v>1121941876.2</v>
          </cell>
          <cell r="BS565">
            <v>44389</v>
          </cell>
          <cell r="BT565">
            <v>759</v>
          </cell>
          <cell r="BU565" t="str">
            <v>50040</v>
          </cell>
          <cell r="BV565">
            <v>0</v>
          </cell>
          <cell r="BW565">
            <v>0</v>
          </cell>
          <cell r="BX565">
            <v>0</v>
          </cell>
          <cell r="BY565">
            <v>0</v>
          </cell>
          <cell r="BZ565">
            <v>0</v>
          </cell>
          <cell r="CA565">
            <v>0</v>
          </cell>
          <cell r="CB565">
            <v>8299</v>
          </cell>
          <cell r="CC565" t="str">
            <v>M6</v>
          </cell>
        </row>
        <row r="566">
          <cell r="B566" t="str">
            <v>12861 DE 2021</v>
          </cell>
          <cell r="C566">
            <v>1119890289</v>
          </cell>
          <cell r="D566" t="str">
            <v>OSCAR IVAN VARGAS PINEDA</v>
          </cell>
          <cell r="E566" t="str">
            <v>Contrato de Prestación de Servicios Profesionales</v>
          </cell>
          <cell r="F566" t="str">
            <v>EL CONTRATISTA SE COMPROMETE CON LA UNIVERSIDAD DE LOS LLANOS A PRESTAR LOS SERVICIOS COMO PROFESIONAL EN FORMA EFICIENTE Y EFICAZ APOYANDO EL FORTALECIMIENTO DE LOS DIFERENTES PROCESOS DE LA DIRECCIÓN GENERAL DE PROYECCIÓN SOCIAL.</v>
          </cell>
          <cell r="G566">
            <v>44389</v>
          </cell>
          <cell r="H566">
            <v>13671596</v>
          </cell>
          <cell r="I566" t="str">
            <v>Cinco (05) meses y seis (06) días calendario</v>
          </cell>
          <cell r="J566">
            <v>44389</v>
          </cell>
          <cell r="K566">
            <v>44547</v>
          </cell>
          <cell r="L566" t="str">
            <v>NO APLICA</v>
          </cell>
          <cell r="M566">
            <v>6</v>
          </cell>
          <cell r="N566">
            <v>1665130</v>
          </cell>
          <cell r="O566">
            <v>44389</v>
          </cell>
          <cell r="P566">
            <v>44408</v>
          </cell>
          <cell r="Q566">
            <v>2629153</v>
          </cell>
          <cell r="R566">
            <v>44409</v>
          </cell>
          <cell r="S566">
            <v>44439</v>
          </cell>
          <cell r="T566">
            <v>2629153</v>
          </cell>
          <cell r="U566">
            <v>44440</v>
          </cell>
          <cell r="V566">
            <v>44469</v>
          </cell>
          <cell r="W566">
            <v>2629153</v>
          </cell>
          <cell r="X566">
            <v>44470</v>
          </cell>
          <cell r="Y566">
            <v>44500</v>
          </cell>
          <cell r="Z566">
            <v>2629153</v>
          </cell>
          <cell r="AA566">
            <v>44501</v>
          </cell>
          <cell r="AB566">
            <v>44530</v>
          </cell>
          <cell r="AC566">
            <v>1489854</v>
          </cell>
          <cell r="AD566">
            <v>44531</v>
          </cell>
          <cell r="AE566">
            <v>44547</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t="str">
            <v>Dirección General de Proyección Social</v>
          </cell>
          <cell r="AX566" t="str">
            <v>MARCO AURELIO TORRES MORA</v>
          </cell>
          <cell r="AY566" t="str">
            <v>En Funciones de Director Técnico de Proyección Social</v>
          </cell>
          <cell r="AZ566">
            <v>1110</v>
          </cell>
          <cell r="BA566">
            <v>44389.750914351855</v>
          </cell>
          <cell r="BB566">
            <v>29621795</v>
          </cell>
          <cell r="BC566">
            <v>3077</v>
          </cell>
          <cell r="BD566">
            <v>44389</v>
          </cell>
          <cell r="BE566">
            <v>13671596</v>
          </cell>
          <cell r="BF566" t="str">
            <v xml:space="preserve">NOTIFICADO </v>
          </cell>
          <cell r="BG566">
            <v>0</v>
          </cell>
          <cell r="BH566">
            <v>0</v>
          </cell>
          <cell r="BI566">
            <v>0</v>
          </cell>
          <cell r="BJ566">
            <v>0</v>
          </cell>
          <cell r="BK566">
            <v>0</v>
          </cell>
          <cell r="BL566">
            <v>0</v>
          </cell>
          <cell r="BM566">
            <v>0</v>
          </cell>
          <cell r="BN566">
            <v>0</v>
          </cell>
          <cell r="BO566">
            <v>0</v>
          </cell>
          <cell r="BP566">
            <v>0</v>
          </cell>
          <cell r="BQ566">
            <v>0</v>
          </cell>
          <cell r="BR566">
            <v>1119890289.0999999</v>
          </cell>
          <cell r="BS566">
            <v>44389</v>
          </cell>
          <cell r="BT566">
            <v>759</v>
          </cell>
          <cell r="BU566" t="str">
            <v>50040</v>
          </cell>
          <cell r="BV566">
            <v>0</v>
          </cell>
          <cell r="BW566">
            <v>0</v>
          </cell>
          <cell r="BX566">
            <v>0</v>
          </cell>
          <cell r="BY566">
            <v>0</v>
          </cell>
          <cell r="BZ566">
            <v>0</v>
          </cell>
          <cell r="CA566">
            <v>0</v>
          </cell>
          <cell r="CB566">
            <v>8299</v>
          </cell>
          <cell r="CC566" t="str">
            <v>M6</v>
          </cell>
        </row>
        <row r="567">
          <cell r="B567" t="str">
            <v>12862 DE 2021</v>
          </cell>
          <cell r="C567">
            <v>79683233</v>
          </cell>
          <cell r="D567" t="str">
            <v>FREDDY VELASQUEZ URIBE</v>
          </cell>
          <cell r="E567" t="str">
            <v>Contrato de Prestación de Servicios Profesionales</v>
          </cell>
          <cell r="F567" t="str">
            <v>EL CONTRATISTA SE COMPROMETE CON LA UNIVERSIDAD DE LOS LLANOS A PRESTAR LOS SERVICIOS COMO PROFESIONAL EN FORMA EFICIENTE Y EFICAZ APOYANDO EL FORTALECIMIENTO DE LOS DIFERENTES PROCESOS DEL INSTITUTO DE CIENCIAS AMBIENTALES DE LA ORINOQUIA COLOMBIANA - ICAOC.</v>
          </cell>
          <cell r="G567">
            <v>44390</v>
          </cell>
          <cell r="H567">
            <v>2190961</v>
          </cell>
          <cell r="I567" t="str">
            <v>Un (01) mes</v>
          </cell>
          <cell r="J567">
            <v>44390</v>
          </cell>
          <cell r="K567">
            <v>44420</v>
          </cell>
          <cell r="L567" t="str">
            <v>NO APLICA</v>
          </cell>
          <cell r="M567">
            <v>2</v>
          </cell>
          <cell r="N567">
            <v>1314577</v>
          </cell>
          <cell r="O567">
            <v>44390</v>
          </cell>
          <cell r="P567">
            <v>44408</v>
          </cell>
          <cell r="Q567">
            <v>876384</v>
          </cell>
          <cell r="R567">
            <v>44409</v>
          </cell>
          <cell r="S567">
            <v>44420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t="str">
            <v>Instituto de Ciencias Ambientales de la Orinoquia Colombiana</v>
          </cell>
          <cell r="AX567" t="str">
            <v>MARCO AURELIO TORRES MORA</v>
          </cell>
          <cell r="AY567" t="str">
            <v>Director del Instituto de Ciencias Ambientales de la Orinoquia Colombiana</v>
          </cell>
          <cell r="AZ567">
            <v>1118</v>
          </cell>
          <cell r="BA567">
            <v>44390.680462962962</v>
          </cell>
          <cell r="BB567">
            <v>2190961</v>
          </cell>
          <cell r="BC567">
            <v>3087</v>
          </cell>
          <cell r="BD567">
            <v>44390</v>
          </cell>
          <cell r="BE567">
            <v>2190961</v>
          </cell>
          <cell r="BF567" t="str">
            <v xml:space="preserve">NOTIFICADO </v>
          </cell>
          <cell r="BG567">
            <v>0</v>
          </cell>
          <cell r="BH567">
            <v>0</v>
          </cell>
          <cell r="BI567">
            <v>0</v>
          </cell>
          <cell r="BJ567">
            <v>0</v>
          </cell>
          <cell r="BK567">
            <v>0</v>
          </cell>
          <cell r="BL567">
            <v>0</v>
          </cell>
          <cell r="BM567">
            <v>0</v>
          </cell>
          <cell r="BN567">
            <v>0</v>
          </cell>
          <cell r="BO567">
            <v>0</v>
          </cell>
          <cell r="BP567">
            <v>0</v>
          </cell>
          <cell r="BQ567">
            <v>0</v>
          </cell>
          <cell r="BR567">
            <v>79683233</v>
          </cell>
          <cell r="BS567">
            <v>44390</v>
          </cell>
          <cell r="BT567">
            <v>746</v>
          </cell>
          <cell r="BU567" t="str">
            <v>57501</v>
          </cell>
          <cell r="BV567">
            <v>0</v>
          </cell>
          <cell r="BW567">
            <v>0</v>
          </cell>
          <cell r="BX567">
            <v>0</v>
          </cell>
          <cell r="BY567">
            <v>0</v>
          </cell>
          <cell r="BZ567">
            <v>0</v>
          </cell>
          <cell r="CA567">
            <v>0</v>
          </cell>
          <cell r="CB567">
            <v>7490</v>
          </cell>
          <cell r="CC567" t="str">
            <v>M6</v>
          </cell>
        </row>
        <row r="568">
          <cell r="B568" t="str">
            <v>12863 DE 2021</v>
          </cell>
          <cell r="C568">
            <v>1120866239</v>
          </cell>
          <cell r="D568" t="str">
            <v>EDWIN ANDRES MONROY RODRIGUEZ</v>
          </cell>
          <cell r="E568" t="str">
            <v>Contrato de Prestación de Servicios Profesionales</v>
          </cell>
          <cell r="F568" t="str">
            <v>EL CONTRATISTA SE COMPROMETE CON LA UNIVERSIDAD A PRESTAR LOS SERVICIOS COMO PROFESIONAL ESPECIALIZADO EN FORMA EFICIENTE Y EFICAZ APOYANDO EL FORTALECIMIENTO DE LOS DIFERENTES PROCESOS DE DIAGNÓSTICO PARA LA PLANEACIÓN Y ESTRUCTURACIÓN DEL SISTEMA DE LABORATORIOS DE LA UNIVERSIDAD DE LOS LLANOS.</v>
          </cell>
          <cell r="G568">
            <v>44390</v>
          </cell>
          <cell r="H568">
            <v>16413952</v>
          </cell>
          <cell r="I568" t="str">
            <v>Cinco (05) meses y cinco (05) días calendario</v>
          </cell>
          <cell r="J568">
            <v>44390</v>
          </cell>
          <cell r="K568">
            <v>44547</v>
          </cell>
          <cell r="L568" t="str">
            <v>NO APLICA</v>
          </cell>
          <cell r="M568">
            <v>6</v>
          </cell>
          <cell r="N568">
            <v>1906136</v>
          </cell>
          <cell r="O568">
            <v>44390</v>
          </cell>
          <cell r="P568">
            <v>44408</v>
          </cell>
          <cell r="Q568">
            <v>3176894</v>
          </cell>
          <cell r="R568">
            <v>44409</v>
          </cell>
          <cell r="S568">
            <v>44439</v>
          </cell>
          <cell r="T568">
            <v>3176894</v>
          </cell>
          <cell r="U568">
            <v>44440</v>
          </cell>
          <cell r="V568">
            <v>44469</v>
          </cell>
          <cell r="W568">
            <v>3176894</v>
          </cell>
          <cell r="X568">
            <v>44470</v>
          </cell>
          <cell r="Y568">
            <v>44500</v>
          </cell>
          <cell r="Z568">
            <v>3176894</v>
          </cell>
          <cell r="AA568">
            <v>44501</v>
          </cell>
          <cell r="AB568">
            <v>44530</v>
          </cell>
          <cell r="AC568">
            <v>1800240</v>
          </cell>
          <cell r="AD568">
            <v>44531</v>
          </cell>
          <cell r="AE568">
            <v>44547</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t="str">
            <v>Vicerrectoría Académica</v>
          </cell>
          <cell r="AX568" t="str">
            <v>MARIA LUISA PINZÓN ROCHA</v>
          </cell>
          <cell r="AY568" t="str">
            <v>Vicerrector Universitario</v>
          </cell>
          <cell r="AZ568">
            <v>1112</v>
          </cell>
          <cell r="BA568">
            <v>44389.783761574072</v>
          </cell>
          <cell r="BB568">
            <v>16519849</v>
          </cell>
          <cell r="BC568">
            <v>3088</v>
          </cell>
          <cell r="BD568">
            <v>44390</v>
          </cell>
          <cell r="BE568">
            <v>16413952</v>
          </cell>
          <cell r="BF568" t="str">
            <v xml:space="preserve">NOTIFICADO </v>
          </cell>
          <cell r="BG568">
            <v>0</v>
          </cell>
          <cell r="BH568">
            <v>0</v>
          </cell>
          <cell r="BI568">
            <v>0</v>
          </cell>
          <cell r="BJ568">
            <v>0</v>
          </cell>
          <cell r="BK568">
            <v>0</v>
          </cell>
          <cell r="BL568">
            <v>0</v>
          </cell>
          <cell r="BM568">
            <v>0</v>
          </cell>
          <cell r="BN568">
            <v>0</v>
          </cell>
          <cell r="BO568">
            <v>0</v>
          </cell>
          <cell r="BP568">
            <v>0</v>
          </cell>
          <cell r="BQ568">
            <v>0</v>
          </cell>
          <cell r="BR568">
            <v>1120866239</v>
          </cell>
          <cell r="BS568">
            <v>44390</v>
          </cell>
          <cell r="BT568">
            <v>779</v>
          </cell>
          <cell r="BU568" t="str">
            <v>50043</v>
          </cell>
          <cell r="BV568">
            <v>0</v>
          </cell>
          <cell r="BW568">
            <v>0</v>
          </cell>
          <cell r="BX568">
            <v>0</v>
          </cell>
          <cell r="BY568">
            <v>0</v>
          </cell>
          <cell r="BZ568">
            <v>0</v>
          </cell>
          <cell r="CA568">
            <v>0</v>
          </cell>
          <cell r="CB568">
            <v>8560</v>
          </cell>
          <cell r="CC568" t="str">
            <v>M5</v>
          </cell>
        </row>
        <row r="569">
          <cell r="B569" t="str">
            <v>12864 DE 2021</v>
          </cell>
          <cell r="C569">
            <v>1121929734</v>
          </cell>
          <cell r="D569" t="str">
            <v>DANIEL FERNANDO MUÑOZ MELENDEZ</v>
          </cell>
          <cell r="E569" t="str">
            <v>Contrato de Prestación de Servicios Profesionales</v>
          </cell>
          <cell r="F569" t="str">
            <v>EL CONTRATISTA SE COMPROMETE CON LA UNIVERSIDAD DE LOS LLANOS A PRESTAR LOS SERVICIOS COMO PROFESIONAL EN FORMA EFICIENTE Y EFICAZ APOYANDO EL FORTALECIMIENTO DE LOS DIFERENTES PROCESOS DEL PROYECTO COMUNITARIO “KOLOKOLO: UNA APLICACIÓN MÓVIL PARA LA FAUNA DEL META, COLOMBIA” PRESENTADO POR LA FACULTAD DE CIENCIAS BÁSICAS E INGENIERÍA, AVALADO POR EL CONSEJO INSTITUCIONAL DE PROYECCIÓN SOCIAL.</v>
          </cell>
          <cell r="G569">
            <v>44390</v>
          </cell>
          <cell r="H569">
            <v>10000000</v>
          </cell>
          <cell r="I569" t="str">
            <v>Cuatro (04) meses</v>
          </cell>
          <cell r="J569">
            <v>44390</v>
          </cell>
          <cell r="K569">
            <v>44512</v>
          </cell>
          <cell r="L569" t="str">
            <v>NO APLICA</v>
          </cell>
          <cell r="M569">
            <v>5</v>
          </cell>
          <cell r="N569">
            <v>1500000</v>
          </cell>
          <cell r="O569">
            <v>44390</v>
          </cell>
          <cell r="P569">
            <v>44408</v>
          </cell>
          <cell r="Q569">
            <v>2500000</v>
          </cell>
          <cell r="R569">
            <v>44409</v>
          </cell>
          <cell r="S569">
            <v>44439</v>
          </cell>
          <cell r="T569">
            <v>2500000</v>
          </cell>
          <cell r="U569">
            <v>44440</v>
          </cell>
          <cell r="V569">
            <v>44469</v>
          </cell>
          <cell r="W569">
            <v>2500000</v>
          </cell>
          <cell r="X569">
            <v>44470</v>
          </cell>
          <cell r="Y569">
            <v>44500</v>
          </cell>
          <cell r="Z569">
            <v>1000000</v>
          </cell>
          <cell r="AA569">
            <v>44501</v>
          </cell>
          <cell r="AB569">
            <v>44512</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t="str">
            <v>Dirección General de Proyección Social</v>
          </cell>
          <cell r="AX569" t="str">
            <v xml:space="preserve">OMAR YESID BELTRÁN GUTIÉRREZ </v>
          </cell>
          <cell r="AY569" t="str">
            <v>Decano de la Facultad de Ciencias Básicas e Ingeniería</v>
          </cell>
          <cell r="AZ569">
            <v>1117</v>
          </cell>
          <cell r="BA569">
            <v>44390.679027777776</v>
          </cell>
          <cell r="BB569">
            <v>10000000</v>
          </cell>
          <cell r="BC569">
            <v>3089</v>
          </cell>
          <cell r="BD569">
            <v>44390</v>
          </cell>
          <cell r="BE569">
            <v>10000000</v>
          </cell>
          <cell r="BF569" t="str">
            <v xml:space="preserve">NOTIFICADO </v>
          </cell>
          <cell r="BG569">
            <v>0</v>
          </cell>
          <cell r="BH569">
            <v>0</v>
          </cell>
          <cell r="BI569">
            <v>0</v>
          </cell>
          <cell r="BJ569">
            <v>0</v>
          </cell>
          <cell r="BK569">
            <v>0</v>
          </cell>
          <cell r="BL569">
            <v>0</v>
          </cell>
          <cell r="BM569">
            <v>0</v>
          </cell>
          <cell r="BN569">
            <v>0</v>
          </cell>
          <cell r="BO569">
            <v>0</v>
          </cell>
          <cell r="BP569">
            <v>0</v>
          </cell>
          <cell r="BQ569">
            <v>0</v>
          </cell>
          <cell r="BR569">
            <v>1121929734</v>
          </cell>
          <cell r="BS569">
            <v>44390</v>
          </cell>
          <cell r="BT569">
            <v>759</v>
          </cell>
          <cell r="BU569" t="str">
            <v>50040</v>
          </cell>
          <cell r="BV569">
            <v>0</v>
          </cell>
          <cell r="BW569">
            <v>0</v>
          </cell>
          <cell r="BX569">
            <v>0</v>
          </cell>
          <cell r="BY569">
            <v>0</v>
          </cell>
          <cell r="BZ569">
            <v>0</v>
          </cell>
          <cell r="CA569">
            <v>0</v>
          </cell>
          <cell r="CB569">
            <v>6201</v>
          </cell>
          <cell r="CC569" t="str">
            <v>M6</v>
          </cell>
        </row>
        <row r="570">
          <cell r="B570" t="str">
            <v>12865 DE 2021</v>
          </cell>
          <cell r="C570">
            <v>1020805304</v>
          </cell>
          <cell r="D570" t="str">
            <v>SEBASTIAN RODRIGO MEDINA CARRILLO</v>
          </cell>
          <cell r="E570" t="str">
            <v>Contrato de Prestación de Servicios Profesionales</v>
          </cell>
          <cell r="F570" t="str">
            <v>EL CONTRATISTA SE COMPROMETE CON LA UNIVERSIDAD DE LOS LLANOS A PRESTAR LOS SERVICIOS COMO PROFESIONAL DE APOYO CIENTÍFICO EN FORMA EFICIENTE Y EFICAZ APOYANDO EL DESARROLLO DE LAS ACTIVIDADES DEL PROYECTO DE INVESTIGACIÓN “IMPLEMENTACIÓN DE UNA RED DE INVESTIGACIÓN, DESARROLLO TECNOLÓGICO E INNOVACIÓN EN PATOLOGÍA DIGITAL (REDPAT) SOPORTADA POR TECNOLOGÍAS DE LA INDUSTRIA 4.0 EN EL META", APROBADO POR EL OCAD DEL FCTEI DEL SGR, MEDIANTE ACUERDO No. 97 DE 2020, BAJO EL CÓDIGO BPIN 2019000100060.</v>
          </cell>
          <cell r="G570">
            <v>44392</v>
          </cell>
          <cell r="H570">
            <v>20000000</v>
          </cell>
          <cell r="I570" t="str">
            <v xml:space="preserve">Diez (10) meses </v>
          </cell>
          <cell r="J570">
            <v>44392</v>
          </cell>
          <cell r="K570">
            <v>44695</v>
          </cell>
          <cell r="L570" t="str">
            <v>NO APLICA</v>
          </cell>
          <cell r="M570">
            <v>11</v>
          </cell>
          <cell r="N570">
            <v>1066667</v>
          </cell>
          <cell r="O570">
            <v>44392</v>
          </cell>
          <cell r="P570">
            <v>44408</v>
          </cell>
          <cell r="Q570">
            <v>2000000</v>
          </cell>
          <cell r="R570">
            <v>44409</v>
          </cell>
          <cell r="S570">
            <v>44439</v>
          </cell>
          <cell r="T570">
            <v>2000000</v>
          </cell>
          <cell r="U570">
            <v>44440</v>
          </cell>
          <cell r="V570">
            <v>44469</v>
          </cell>
          <cell r="W570">
            <v>2000000</v>
          </cell>
          <cell r="X570">
            <v>44470</v>
          </cell>
          <cell r="Y570">
            <v>44500</v>
          </cell>
          <cell r="Z570">
            <v>2000000</v>
          </cell>
          <cell r="AA570">
            <v>44501</v>
          </cell>
          <cell r="AB570">
            <v>44530</v>
          </cell>
          <cell r="AC570">
            <v>2000000</v>
          </cell>
          <cell r="AD570">
            <v>44531</v>
          </cell>
          <cell r="AE570">
            <v>44561</v>
          </cell>
          <cell r="AF570">
            <v>2000000</v>
          </cell>
          <cell r="AG570">
            <v>44562</v>
          </cell>
          <cell r="AH570">
            <v>44592</v>
          </cell>
          <cell r="AI570">
            <v>2000000</v>
          </cell>
          <cell r="AJ570">
            <v>44593</v>
          </cell>
          <cell r="AK570">
            <v>44620</v>
          </cell>
          <cell r="AL570">
            <v>2000000</v>
          </cell>
          <cell r="AM570">
            <v>44621</v>
          </cell>
          <cell r="AN570">
            <v>44651</v>
          </cell>
          <cell r="AO570">
            <v>2000000</v>
          </cell>
          <cell r="AP570">
            <v>44652</v>
          </cell>
          <cell r="AQ570">
            <v>44681</v>
          </cell>
          <cell r="AR570">
            <v>933333</v>
          </cell>
          <cell r="AS570">
            <v>44682</v>
          </cell>
          <cell r="AT570">
            <v>44695</v>
          </cell>
          <cell r="AU570">
            <v>0</v>
          </cell>
          <cell r="AV570">
            <v>0</v>
          </cell>
          <cell r="AW570" t="str">
            <v>Facultad de Ciencias Básicas e Ingeniería</v>
          </cell>
          <cell r="AX570" t="str">
            <v xml:space="preserve">OMAR YESID BELTRÁN GUTIÉRREZ </v>
          </cell>
          <cell r="AY570" t="str">
            <v>Decano de la Facultad de Ciencias Básicas e Ingeniería</v>
          </cell>
          <cell r="AZ570">
            <v>1120</v>
          </cell>
          <cell r="BA570">
            <v>44390.76971064815</v>
          </cell>
          <cell r="BB570">
            <v>20000000</v>
          </cell>
          <cell r="BC570">
            <v>3107</v>
          </cell>
          <cell r="BD570">
            <v>44392</v>
          </cell>
          <cell r="BE570">
            <v>20000000</v>
          </cell>
          <cell r="BF570" t="str">
            <v xml:space="preserve">NOTIFICADO </v>
          </cell>
          <cell r="BG570">
            <v>0</v>
          </cell>
          <cell r="BH570">
            <v>0</v>
          </cell>
          <cell r="BI570">
            <v>0</v>
          </cell>
          <cell r="BJ570">
            <v>0</v>
          </cell>
          <cell r="BK570">
            <v>0</v>
          </cell>
          <cell r="BL570">
            <v>0</v>
          </cell>
          <cell r="BM570">
            <v>0</v>
          </cell>
          <cell r="BN570">
            <v>0</v>
          </cell>
          <cell r="BO570">
            <v>0</v>
          </cell>
          <cell r="BP570">
            <v>0</v>
          </cell>
          <cell r="BQ570">
            <v>0</v>
          </cell>
          <cell r="BR570">
            <v>1020805304</v>
          </cell>
          <cell r="BS570">
            <v>44392</v>
          </cell>
          <cell r="BT570">
            <v>840</v>
          </cell>
          <cell r="BU570" t="str">
            <v>5470237</v>
          </cell>
          <cell r="BV570">
            <v>0</v>
          </cell>
          <cell r="BW570">
            <v>0</v>
          </cell>
          <cell r="BX570">
            <v>0</v>
          </cell>
          <cell r="BY570">
            <v>0</v>
          </cell>
          <cell r="BZ570">
            <v>0</v>
          </cell>
          <cell r="CA570">
            <v>0</v>
          </cell>
          <cell r="CB570">
            <v>6202</v>
          </cell>
          <cell r="CC570" t="str">
            <v>M6</v>
          </cell>
        </row>
        <row r="571">
          <cell r="B571" t="str">
            <v>12624 DE 2021</v>
          </cell>
          <cell r="C571">
            <v>42162427</v>
          </cell>
          <cell r="D571" t="str">
            <v>CATALINA LARGO ROTAVISTA</v>
          </cell>
          <cell r="E571" t="str">
            <v>Contrato de Prestación de Servicios</v>
          </cell>
          <cell r="F571"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571">
            <v>44235</v>
          </cell>
          <cell r="H571">
            <v>10341335</v>
          </cell>
          <cell r="I571" t="str">
            <v>Tres (03) meses y veintiocho (28) días calendario</v>
          </cell>
          <cell r="J571">
            <v>44235</v>
          </cell>
          <cell r="K571">
            <v>44351</v>
          </cell>
          <cell r="L571" t="str">
            <v>NO APLICA</v>
          </cell>
          <cell r="M571">
            <v>5</v>
          </cell>
          <cell r="N571">
            <v>2103322</v>
          </cell>
          <cell r="O571">
            <v>44235</v>
          </cell>
          <cell r="P571">
            <v>44255</v>
          </cell>
          <cell r="Q571">
            <v>2629153</v>
          </cell>
          <cell r="R571">
            <v>44256</v>
          </cell>
          <cell r="S571">
            <v>44286</v>
          </cell>
          <cell r="T571">
            <v>2629153</v>
          </cell>
          <cell r="U571">
            <v>44287</v>
          </cell>
          <cell r="V571">
            <v>44316</v>
          </cell>
          <cell r="W571">
            <v>1226938</v>
          </cell>
          <cell r="X571">
            <v>44317</v>
          </cell>
          <cell r="Y571">
            <v>44330</v>
          </cell>
          <cell r="Z571">
            <v>1752769</v>
          </cell>
          <cell r="AA571">
            <v>44403</v>
          </cell>
          <cell r="AB571">
            <v>44423</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t="str">
            <v>División de Bienestar Universitario</v>
          </cell>
          <cell r="AX571" t="str">
            <v>JUAN CARLOS PEÑA TIJO</v>
          </cell>
          <cell r="AY571" t="str">
            <v>Jefe de Oficina</v>
          </cell>
          <cell r="AZ571">
            <v>165</v>
          </cell>
          <cell r="BA571">
            <v>44235</v>
          </cell>
          <cell r="BB571">
            <v>254063841</v>
          </cell>
          <cell r="BC571">
            <v>786</v>
          </cell>
          <cell r="BD571">
            <v>44235</v>
          </cell>
          <cell r="BE571">
            <v>10341335</v>
          </cell>
          <cell r="BF571" t="str">
            <v xml:space="preserve">NOTIFICADO </v>
          </cell>
          <cell r="BG571">
            <v>0</v>
          </cell>
          <cell r="BH571">
            <v>0</v>
          </cell>
          <cell r="BI571">
            <v>0</v>
          </cell>
          <cell r="BJ571">
            <v>0</v>
          </cell>
          <cell r="BK571">
            <v>0</v>
          </cell>
          <cell r="BL571">
            <v>0</v>
          </cell>
          <cell r="BM571">
            <v>0</v>
          </cell>
          <cell r="BN571">
            <v>0</v>
          </cell>
          <cell r="BO571">
            <v>0</v>
          </cell>
          <cell r="BP571">
            <v>0</v>
          </cell>
          <cell r="BQ571">
            <v>0</v>
          </cell>
          <cell r="BR571">
            <v>42162427</v>
          </cell>
          <cell r="BS571">
            <v>44228</v>
          </cell>
          <cell r="BT571">
            <v>677</v>
          </cell>
          <cell r="BU571" t="str">
            <v>44105</v>
          </cell>
          <cell r="BV571">
            <v>0</v>
          </cell>
          <cell r="BW571">
            <v>0</v>
          </cell>
          <cell r="BX571">
            <v>0</v>
          </cell>
          <cell r="BY571">
            <v>0</v>
          </cell>
          <cell r="BZ571">
            <v>0</v>
          </cell>
          <cell r="CA571">
            <v>0</v>
          </cell>
          <cell r="CB571">
            <v>8560</v>
          </cell>
          <cell r="CC571" t="str">
            <v>M5</v>
          </cell>
        </row>
        <row r="572">
          <cell r="B572" t="str">
            <v>12676 DE 2021</v>
          </cell>
          <cell r="C572">
            <v>40188270</v>
          </cell>
          <cell r="D572" t="str">
            <v>DIANA CAROLINA LOPEZ QUIMBAYO</v>
          </cell>
          <cell r="E572" t="str">
            <v>Contrato de Prestación de Servicios</v>
          </cell>
          <cell r="F572" t="str">
            <v>EL CONTRATISTA SE COMPROMETE CON LA UNIVERSIDAD DE LOS LLANOS A PRESTAR LOS SERVICIOS COMO TÉCNICO EN FORMA EFICIENTE Y EFICAZ APOYANDO EL FORTALECIMIENTO DE LOS DIFERENTES PROCESOS ACADÉMICO – ADMINISTRATIVOS EN LOS PROGRAMAS DE POSGRADOS (ESPECIALIZACIÓN Y MAESTRÍA EN SEGURIDAD Y SALUD EN EL TRABAJO) DE LA FACULTAD CIENCIAS DE LA SALUD.</v>
          </cell>
          <cell r="G572">
            <v>44270</v>
          </cell>
          <cell r="H572">
            <v>6828496</v>
          </cell>
          <cell r="I572" t="str">
            <v>Tres (03) meses y veinte (20) días calendario</v>
          </cell>
          <cell r="J572">
            <v>44270</v>
          </cell>
          <cell r="K572">
            <v>44381</v>
          </cell>
          <cell r="L572" t="str">
            <v>NO APLICA</v>
          </cell>
          <cell r="M572">
            <v>5</v>
          </cell>
          <cell r="N572">
            <v>993236</v>
          </cell>
          <cell r="O572">
            <v>44270</v>
          </cell>
          <cell r="P572">
            <v>44286</v>
          </cell>
          <cell r="Q572">
            <v>1862317</v>
          </cell>
          <cell r="R572">
            <v>44287</v>
          </cell>
          <cell r="S572">
            <v>44316</v>
          </cell>
          <cell r="T572">
            <v>744927</v>
          </cell>
          <cell r="U572">
            <v>44317</v>
          </cell>
          <cell r="V572">
            <v>44328</v>
          </cell>
          <cell r="W572">
            <v>2234780</v>
          </cell>
          <cell r="X572">
            <v>44403</v>
          </cell>
          <cell r="Y572">
            <v>44439</v>
          </cell>
          <cell r="Z572">
            <v>993236</v>
          </cell>
          <cell r="AA572">
            <v>44440</v>
          </cell>
          <cell r="AB572">
            <v>44455</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t="str">
            <v>Facultad de Ciencias de la Salud</v>
          </cell>
          <cell r="AX572" t="str">
            <v>LUZ MIRYAM TOBÓN BORRERO</v>
          </cell>
          <cell r="AY572" t="str">
            <v>Decano de la Facultad de Ciencias de la Salud</v>
          </cell>
          <cell r="AZ572">
            <v>450</v>
          </cell>
          <cell r="BA572">
            <v>44270.706342592595</v>
          </cell>
          <cell r="BB572">
            <v>6828496</v>
          </cell>
          <cell r="BC572">
            <v>1607</v>
          </cell>
          <cell r="BD572">
            <v>44270</v>
          </cell>
          <cell r="BE572">
            <v>6828496</v>
          </cell>
          <cell r="BF572" t="str">
            <v xml:space="preserve">NOTIFICADO </v>
          </cell>
          <cell r="BG572">
            <v>0</v>
          </cell>
          <cell r="BH572">
            <v>0</v>
          </cell>
          <cell r="BI572">
            <v>0</v>
          </cell>
          <cell r="BJ572">
            <v>0</v>
          </cell>
          <cell r="BK572">
            <v>0</v>
          </cell>
          <cell r="BL572">
            <v>0</v>
          </cell>
          <cell r="BM572">
            <v>0</v>
          </cell>
          <cell r="BN572">
            <v>0</v>
          </cell>
          <cell r="BO572">
            <v>0</v>
          </cell>
          <cell r="BP572">
            <v>0</v>
          </cell>
          <cell r="BQ572">
            <v>0</v>
          </cell>
          <cell r="BR572">
            <v>40188270</v>
          </cell>
          <cell r="BS572">
            <v>44228</v>
          </cell>
          <cell r="BT572">
            <v>436</v>
          </cell>
          <cell r="BU572" t="str">
            <v>55401. 55403. 55404. 55405</v>
          </cell>
          <cell r="BV572">
            <v>0</v>
          </cell>
          <cell r="BW572">
            <v>0</v>
          </cell>
          <cell r="BX572">
            <v>0</v>
          </cell>
          <cell r="BY572">
            <v>0</v>
          </cell>
          <cell r="BZ572">
            <v>0</v>
          </cell>
          <cell r="CA572">
            <v>0</v>
          </cell>
          <cell r="CB572">
            <v>8299</v>
          </cell>
          <cell r="CC572" t="str">
            <v>M6</v>
          </cell>
        </row>
        <row r="573">
          <cell r="B573" t="str">
            <v>12709 DE 2021</v>
          </cell>
          <cell r="C573">
            <v>1121863061</v>
          </cell>
          <cell r="D573" t="str">
            <v xml:space="preserve">DIEGO ALEXANDER ESTUPIÑAN BUITRAGO </v>
          </cell>
          <cell r="E573" t="str">
            <v>Contrato de Prestación de Servicios</v>
          </cell>
          <cell r="F573"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573">
            <v>44299</v>
          </cell>
          <cell r="H573">
            <v>4644837</v>
          </cell>
          <cell r="I573" t="str">
            <v>Un (01) mes y veintitrés (23) días calendario</v>
          </cell>
          <cell r="J573">
            <v>44299</v>
          </cell>
          <cell r="K573">
            <v>44351</v>
          </cell>
          <cell r="L573" t="str">
            <v>NO APLICA</v>
          </cell>
          <cell r="M573">
            <v>3</v>
          </cell>
          <cell r="N573">
            <v>1665130</v>
          </cell>
          <cell r="O573">
            <v>44299</v>
          </cell>
          <cell r="P573">
            <v>44316</v>
          </cell>
          <cell r="Q573">
            <v>1226938</v>
          </cell>
          <cell r="R573">
            <v>44317</v>
          </cell>
          <cell r="S573">
            <v>44330</v>
          </cell>
          <cell r="T573">
            <v>0</v>
          </cell>
          <cell r="U573">
            <v>44403</v>
          </cell>
          <cell r="V573">
            <v>44423</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t="str">
            <v>División de Bienestar Universitario</v>
          </cell>
          <cell r="AX573" t="str">
            <v>JUAN CARLOS PEÑA TIJO</v>
          </cell>
          <cell r="AY573" t="str">
            <v>Jefe de Oficina</v>
          </cell>
          <cell r="AZ573">
            <v>586</v>
          </cell>
          <cell r="BA573">
            <v>44299.800671296296</v>
          </cell>
          <cell r="BB573">
            <v>4644837</v>
          </cell>
          <cell r="BC573">
            <v>1854</v>
          </cell>
          <cell r="BD573">
            <v>44299</v>
          </cell>
          <cell r="BE573">
            <v>4644837</v>
          </cell>
          <cell r="BF573" t="str">
            <v xml:space="preserve">NOTIFICADO </v>
          </cell>
          <cell r="BG573">
            <v>0</v>
          </cell>
          <cell r="BH573">
            <v>0</v>
          </cell>
          <cell r="BI573">
            <v>0</v>
          </cell>
          <cell r="BJ573">
            <v>0</v>
          </cell>
          <cell r="BK573">
            <v>0</v>
          </cell>
          <cell r="BL573">
            <v>0</v>
          </cell>
          <cell r="BM573">
            <v>0</v>
          </cell>
          <cell r="BN573">
            <v>0</v>
          </cell>
          <cell r="BO573">
            <v>0</v>
          </cell>
          <cell r="BP573">
            <v>0</v>
          </cell>
          <cell r="BQ573">
            <v>0</v>
          </cell>
          <cell r="BR573">
            <v>1121863061</v>
          </cell>
          <cell r="BS573">
            <v>44228</v>
          </cell>
          <cell r="BT573">
            <v>677</v>
          </cell>
          <cell r="BU573" t="str">
            <v>44105</v>
          </cell>
          <cell r="BV573">
            <v>0</v>
          </cell>
          <cell r="BW573">
            <v>0</v>
          </cell>
          <cell r="BX573">
            <v>0</v>
          </cell>
          <cell r="BY573">
            <v>0</v>
          </cell>
          <cell r="BZ573">
            <v>0</v>
          </cell>
          <cell r="CA573">
            <v>0</v>
          </cell>
          <cell r="CB573">
            <v>8299</v>
          </cell>
          <cell r="CC573" t="str">
            <v>M6</v>
          </cell>
        </row>
        <row r="574">
          <cell r="B574" t="str">
            <v>12284 DE 2021</v>
          </cell>
          <cell r="C574">
            <v>1121873518</v>
          </cell>
          <cell r="D574" t="str">
            <v xml:space="preserve">LINA PAOLA ROJAS ROJAS </v>
          </cell>
          <cell r="E574" t="str">
            <v>Contrato de Prestación de Servicios Profesionales</v>
          </cell>
          <cell r="F574" t="str">
            <v>EL CONTRATISTA SE COMPROMETE CON LA UNIVERSIDAD DE LOS LLANOS A PRESTAR LOS SERVICIOS COMO PROFESIONAL EN FORMA EFICIENTE Y EFICAZ APOYANDO EL FORTALECIMIENTO DE LOS DIFERENTES PROCESOS DE COORDINACIÓN DEL ÁREA DE LA SALUD DE LA DIVISIÓN DE BIENESTAR UNIVERSITARIO.</v>
          </cell>
          <cell r="G574">
            <v>44208</v>
          </cell>
          <cell r="H574">
            <v>16052444</v>
          </cell>
          <cell r="I574" t="str">
            <v>Cinco (05) meses y siete (07) días calendario</v>
          </cell>
          <cell r="J574">
            <v>44208</v>
          </cell>
          <cell r="K574">
            <v>44365</v>
          </cell>
          <cell r="L574" t="str">
            <v>NO APLICA</v>
          </cell>
          <cell r="M574">
            <v>6</v>
          </cell>
          <cell r="N574">
            <v>1942652</v>
          </cell>
          <cell r="O574">
            <v>44208</v>
          </cell>
          <cell r="P574">
            <v>44227</v>
          </cell>
          <cell r="Q574">
            <v>3067346</v>
          </cell>
          <cell r="R574">
            <v>44228</v>
          </cell>
          <cell r="S574">
            <v>44255</v>
          </cell>
          <cell r="T574">
            <v>3067346</v>
          </cell>
          <cell r="U574">
            <v>44256</v>
          </cell>
          <cell r="V574">
            <v>44286</v>
          </cell>
          <cell r="W574">
            <v>3067346</v>
          </cell>
          <cell r="X574">
            <v>44287</v>
          </cell>
          <cell r="Y574">
            <v>44316</v>
          </cell>
          <cell r="Z574">
            <v>2862856</v>
          </cell>
          <cell r="AA574">
            <v>44317</v>
          </cell>
          <cell r="AB574">
            <v>44344</v>
          </cell>
          <cell r="AC574">
            <v>0</v>
          </cell>
          <cell r="AD574">
            <v>44403</v>
          </cell>
          <cell r="AE574">
            <v>44422</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t="str">
            <v>División de Bienestar Universitario</v>
          </cell>
          <cell r="AX574" t="str">
            <v>JUAN CARLOS PEÑA TIJO</v>
          </cell>
          <cell r="AY574" t="str">
            <v>Jefe de Oficina</v>
          </cell>
          <cell r="AZ574">
            <v>3</v>
          </cell>
          <cell r="BA574">
            <v>44208.561562499999</v>
          </cell>
          <cell r="BB574">
            <v>34372533</v>
          </cell>
          <cell r="BC574">
            <v>26</v>
          </cell>
          <cell r="BD574">
            <v>44208</v>
          </cell>
          <cell r="BE574">
            <v>16052444</v>
          </cell>
          <cell r="BF574" t="str">
            <v xml:space="preserve">NOTIFICADO </v>
          </cell>
          <cell r="BG574">
            <v>0</v>
          </cell>
          <cell r="BH574">
            <v>0</v>
          </cell>
          <cell r="BI574">
            <v>0</v>
          </cell>
          <cell r="BJ574">
            <v>0</v>
          </cell>
          <cell r="BK574">
            <v>0</v>
          </cell>
          <cell r="BL574">
            <v>0</v>
          </cell>
          <cell r="BM574">
            <v>0</v>
          </cell>
          <cell r="BN574">
            <v>0</v>
          </cell>
          <cell r="BO574">
            <v>0</v>
          </cell>
          <cell r="BP574">
            <v>0</v>
          </cell>
          <cell r="BQ574">
            <v>0</v>
          </cell>
          <cell r="BR574">
            <v>1121873518</v>
          </cell>
          <cell r="BS574">
            <v>44208</v>
          </cell>
          <cell r="BT574">
            <v>584</v>
          </cell>
          <cell r="BU574" t="str">
            <v>441</v>
          </cell>
          <cell r="BV574">
            <v>0</v>
          </cell>
          <cell r="BW574">
            <v>0</v>
          </cell>
          <cell r="BX574">
            <v>0</v>
          </cell>
          <cell r="BY574">
            <v>0</v>
          </cell>
          <cell r="BZ574">
            <v>0</v>
          </cell>
          <cell r="CA574">
            <v>0</v>
          </cell>
          <cell r="CB574">
            <v>7490</v>
          </cell>
          <cell r="CC574" t="str">
            <v>M6</v>
          </cell>
        </row>
        <row r="575">
          <cell r="B575" t="str">
            <v>12694 DE 2021</v>
          </cell>
          <cell r="C575">
            <v>1121870658</v>
          </cell>
          <cell r="D575" t="str">
            <v>JULIAN CAMILO BARRETO MONTENEGRO</v>
          </cell>
          <cell r="E575" t="str">
            <v>Contrato de Prestación de Servicios Profesionales</v>
          </cell>
          <cell r="F575"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575">
            <v>44281</v>
          </cell>
          <cell r="H575">
            <v>7887459</v>
          </cell>
          <cell r="I575" t="str">
            <v>Tres (03) meses</v>
          </cell>
          <cell r="J575">
            <v>44281</v>
          </cell>
          <cell r="K575">
            <v>44372</v>
          </cell>
          <cell r="L575" t="str">
            <v>NO APLICA</v>
          </cell>
          <cell r="M575">
            <v>4</v>
          </cell>
          <cell r="N575">
            <v>3067345</v>
          </cell>
          <cell r="O575">
            <v>44281</v>
          </cell>
          <cell r="P575">
            <v>44316</v>
          </cell>
          <cell r="Q575">
            <v>2629153</v>
          </cell>
          <cell r="R575">
            <v>44317</v>
          </cell>
          <cell r="S575">
            <v>44347</v>
          </cell>
          <cell r="T575">
            <v>2190961</v>
          </cell>
          <cell r="U575">
            <v>44348</v>
          </cell>
          <cell r="V575">
            <v>44372</v>
          </cell>
          <cell r="W575">
            <v>3904984</v>
          </cell>
          <cell r="X575">
            <v>44373</v>
          </cell>
          <cell r="Y575">
            <v>44408</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t="str">
            <v>Instituto de Ciencias Ambientales de la Orinoquia Colombiana</v>
          </cell>
          <cell r="AX575" t="str">
            <v>MARCO AURELIO TORRES MORA</v>
          </cell>
          <cell r="AY575" t="str">
            <v>Director del Instituto de Ciencias Ambientales de la Orinoquia Colombiana</v>
          </cell>
          <cell r="AZ575">
            <v>520</v>
          </cell>
          <cell r="BA575">
            <v>44281</v>
          </cell>
          <cell r="BB575">
            <v>14131698</v>
          </cell>
          <cell r="BC575">
            <v>1746</v>
          </cell>
          <cell r="BD575">
            <v>44281</v>
          </cell>
          <cell r="BE575">
            <v>7887459</v>
          </cell>
          <cell r="BF575" t="str">
            <v xml:space="preserve">NOTIFICADO </v>
          </cell>
          <cell r="BG575">
            <v>44373</v>
          </cell>
          <cell r="BH575">
            <v>44408</v>
          </cell>
          <cell r="BI575" t="str">
            <v>Un (01) mes y seis (06) días calendario</v>
          </cell>
          <cell r="BJ575">
            <v>3904984</v>
          </cell>
          <cell r="BK575" t="str">
            <v>DE ACUERDO A LA SOLICITUD REALIZADA POR EL SUPERVISOR DEL CONTRATO, SE GENERA LA SEGUNDA ADICIÓN DEL MISMO; TENIENDO EN CUENTA LAS RAZONES DESCRITAS EN DICHA SOLICITUD.</v>
          </cell>
          <cell r="BL575" t="str">
            <v>1007. 1111</v>
          </cell>
          <cell r="BM575">
            <v>44389.751145833332</v>
          </cell>
          <cell r="BN575">
            <v>2250000</v>
          </cell>
          <cell r="BO575" t="str">
            <v>2759. 3078</v>
          </cell>
          <cell r="BP575">
            <v>44389.773090277777</v>
          </cell>
          <cell r="BQ575">
            <v>3904984</v>
          </cell>
          <cell r="BR575">
            <v>1121870658</v>
          </cell>
          <cell r="BS575">
            <v>44281</v>
          </cell>
          <cell r="BT575">
            <v>645</v>
          </cell>
          <cell r="BU575" t="str">
            <v>57706</v>
          </cell>
          <cell r="BV575">
            <v>44389</v>
          </cell>
          <cell r="BW575">
            <v>645</v>
          </cell>
          <cell r="BX575" t="str">
            <v>57706</v>
          </cell>
          <cell r="BY575">
            <v>0</v>
          </cell>
          <cell r="BZ575">
            <v>0</v>
          </cell>
          <cell r="CA575">
            <v>0</v>
          </cell>
          <cell r="CB575">
            <v>8299</v>
          </cell>
          <cell r="CC575" t="str">
            <v>M6</v>
          </cell>
        </row>
        <row r="576">
          <cell r="B576" t="str">
            <v>12778 DE 2021</v>
          </cell>
          <cell r="C576">
            <v>1121930040</v>
          </cell>
          <cell r="D576" t="str">
            <v>MIGUEL ANGEL CORTES HERNANDEZ</v>
          </cell>
          <cell r="E576" t="str">
            <v>Contrato de Prestación de Servicios</v>
          </cell>
          <cell r="F576" t="str">
            <v>EL CONTRATISTA SE COMPROMETE CON LA UNIVERSIDAD DE LOS LLANOS A PRESTAR LOS SERVICIOS COMO AUXILIAR PARA ACTIVIDADES DE PESCA EN FORMA EFICIENTE Y EFICAZ APOYANDO EL FORTALECIMIENTO DEL CONTRATO INTERADMINISTRATIVO N° 102340 CELEBRADO ENTRE LA UNIVERSIDAD DE LOS LLANOS Y GRUPO DE ENERGÍA DE BOGOTÁ.</v>
          </cell>
          <cell r="G576">
            <v>44378</v>
          </cell>
          <cell r="H576">
            <v>1478899</v>
          </cell>
          <cell r="I576" t="str">
            <v>Un (01) mes</v>
          </cell>
          <cell r="J576">
            <v>44378</v>
          </cell>
          <cell r="K576">
            <v>44408</v>
          </cell>
          <cell r="L576" t="str">
            <v>NO APLICA</v>
          </cell>
          <cell r="M576">
            <v>1</v>
          </cell>
          <cell r="N576">
            <v>2228899</v>
          </cell>
          <cell r="O576">
            <v>44378</v>
          </cell>
          <cell r="P576">
            <v>44408</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t="str">
            <v>Instituto de Ciencias Ambientales de la Orinoquia Colombiana</v>
          </cell>
          <cell r="AX576" t="str">
            <v>MARCO AURELIO TORRES MORA</v>
          </cell>
          <cell r="AY576" t="str">
            <v>Director del Instituto de Ciencias Ambientales de la Orinoquia Colombiana</v>
          </cell>
          <cell r="AZ576">
            <v>1031</v>
          </cell>
          <cell r="BA576">
            <v>44378.655428240738</v>
          </cell>
          <cell r="BB576">
            <v>12159835</v>
          </cell>
          <cell r="BC576">
            <v>2813</v>
          </cell>
          <cell r="BD576">
            <v>44378</v>
          </cell>
          <cell r="BE576">
            <v>1478899</v>
          </cell>
          <cell r="BF576" t="str">
            <v xml:space="preserve">NOTIFICADO </v>
          </cell>
          <cell r="BG576">
            <v>0</v>
          </cell>
          <cell r="BH576">
            <v>0</v>
          </cell>
          <cell r="BI576">
            <v>0</v>
          </cell>
          <cell r="BJ576">
            <v>750000</v>
          </cell>
          <cell r="BK576" t="str">
            <v>DE ACUERDO A LA SOLICITUD REALIZADA POR EL SUPERVISOR DEL CONTRATO, SE GENERA LA ADICIÓN DEL MISMO; TENIENDO EN CUENTA LAS RAZONES DESCRITAS EN DICHA SOLICITUD.</v>
          </cell>
          <cell r="BL576">
            <v>1111</v>
          </cell>
          <cell r="BM576">
            <v>44389.751145833332</v>
          </cell>
          <cell r="BN576">
            <v>2250000</v>
          </cell>
          <cell r="BO576">
            <v>3079</v>
          </cell>
          <cell r="BP576">
            <v>44389.773148148146</v>
          </cell>
          <cell r="BQ576">
            <v>750000</v>
          </cell>
          <cell r="BR576">
            <v>1121930040</v>
          </cell>
          <cell r="BS576">
            <v>44378</v>
          </cell>
          <cell r="BT576">
            <v>645</v>
          </cell>
          <cell r="BU576" t="str">
            <v>57706</v>
          </cell>
          <cell r="BV576">
            <v>44389</v>
          </cell>
          <cell r="BW576">
            <v>645</v>
          </cell>
          <cell r="BX576" t="str">
            <v>57706</v>
          </cell>
          <cell r="BY576">
            <v>0</v>
          </cell>
          <cell r="BZ576">
            <v>0</v>
          </cell>
          <cell r="CA576">
            <v>0</v>
          </cell>
          <cell r="CB576">
            <v>8299</v>
          </cell>
          <cell r="CC576" t="str">
            <v>M6</v>
          </cell>
        </row>
        <row r="577">
          <cell r="B577" t="str">
            <v>12779 DE 2021</v>
          </cell>
          <cell r="C577">
            <v>3802477</v>
          </cell>
          <cell r="D577" t="str">
            <v>JAIRO ANDRES NOVOA BERNATE</v>
          </cell>
          <cell r="E577" t="str">
            <v>Contrato de Prestación de Servicios</v>
          </cell>
          <cell r="F577" t="str">
            <v>EL CONTRATISTA SE COMPROMETE CON LA UNIVERSIDAD DE LOS LLANOS A PRESTAR LOS SERVICIOS COMO TÉCNICO EN FORMA EFICIENTE Y EFICAZ APOYANDO EL FORTALECIMIENTO DEL CONTRATO INTERADMINISTRATIVO N° 102340 CELEBRADO ENTRE LA UNIVERSIDAD DE LOS LLANOS Y GRUPO DE ENERGÍA DE BOGOTÁ.</v>
          </cell>
          <cell r="G577">
            <v>44378</v>
          </cell>
          <cell r="H577">
            <v>6244239</v>
          </cell>
          <cell r="I577" t="str">
            <v>Tres (03) meses</v>
          </cell>
          <cell r="J577">
            <v>44378</v>
          </cell>
          <cell r="K577">
            <v>44469</v>
          </cell>
          <cell r="L577" t="str">
            <v>NO APLICA</v>
          </cell>
          <cell r="M577">
            <v>3</v>
          </cell>
          <cell r="N577">
            <v>2331413</v>
          </cell>
          <cell r="O577">
            <v>44378</v>
          </cell>
          <cell r="P577">
            <v>44408</v>
          </cell>
          <cell r="Q577">
            <v>2331413</v>
          </cell>
          <cell r="R577">
            <v>44409</v>
          </cell>
          <cell r="S577">
            <v>44439</v>
          </cell>
          <cell r="T577">
            <v>2331413</v>
          </cell>
          <cell r="U577">
            <v>44440</v>
          </cell>
          <cell r="V577">
            <v>44469</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W577" t="str">
            <v>Instituto de Ciencias Ambientales de la Orinoquia Colombiana</v>
          </cell>
          <cell r="AX577" t="str">
            <v>MARCO AURELIO TORRES MORA</v>
          </cell>
          <cell r="AY577" t="str">
            <v>Director del Instituto de Ciencias Ambientales de la Orinoquia Colombiana</v>
          </cell>
          <cell r="AZ577">
            <v>1031</v>
          </cell>
          <cell r="BA577">
            <v>44378.655428240738</v>
          </cell>
          <cell r="BB577">
            <v>12159835</v>
          </cell>
          <cell r="BC577">
            <v>2814</v>
          </cell>
          <cell r="BD577">
            <v>44378</v>
          </cell>
          <cell r="BE577">
            <v>6244239</v>
          </cell>
          <cell r="BF577" t="str">
            <v xml:space="preserve">NOTIFICADO </v>
          </cell>
          <cell r="BG577">
            <v>0</v>
          </cell>
          <cell r="BH577">
            <v>0</v>
          </cell>
          <cell r="BI577">
            <v>0</v>
          </cell>
          <cell r="BJ577">
            <v>750000</v>
          </cell>
          <cell r="BK577" t="str">
            <v>DE ACUERDO A LA SOLICITUD REALIZADA POR EL SUPERVISOR DEL CONTRATO, SE GENERA LA ADICIÓN DEL MISMO; TENIENDO EN CUENTA LAS RAZONES DESCRITAS EN DICHA SOLICITUD.</v>
          </cell>
          <cell r="BL577">
            <v>1111</v>
          </cell>
          <cell r="BM577">
            <v>44389.751145833332</v>
          </cell>
          <cell r="BN577">
            <v>2250000</v>
          </cell>
          <cell r="BO577">
            <v>3080</v>
          </cell>
          <cell r="BP577">
            <v>44389.773194444446</v>
          </cell>
          <cell r="BQ577">
            <v>750000</v>
          </cell>
          <cell r="BR577">
            <v>3802477</v>
          </cell>
          <cell r="BS577">
            <v>44378</v>
          </cell>
          <cell r="BT577">
            <v>645</v>
          </cell>
          <cell r="BU577" t="str">
            <v>57706</v>
          </cell>
          <cell r="BV577">
            <v>44389</v>
          </cell>
          <cell r="BW577">
            <v>645</v>
          </cell>
          <cell r="BX577" t="str">
            <v>57706</v>
          </cell>
          <cell r="BY577">
            <v>0</v>
          </cell>
          <cell r="BZ577">
            <v>0</v>
          </cell>
          <cell r="CA577">
            <v>0</v>
          </cell>
          <cell r="CB577">
            <v>7210</v>
          </cell>
          <cell r="CC577" t="str">
            <v>M6</v>
          </cell>
        </row>
        <row r="578">
          <cell r="B578" t="str">
            <v>12866 DE 2021</v>
          </cell>
          <cell r="C578">
            <v>1121935319</v>
          </cell>
          <cell r="D578" t="str">
            <v>NICOLAS GUARNIZO CARBALLO</v>
          </cell>
          <cell r="E578" t="str">
            <v>Contrato de Prestación de Servicios Profesionales</v>
          </cell>
          <cell r="F578" t="str">
            <v>EL CONTRATISTA SE COMPROMETE CON LA UNIVERSIDAD DE LOS LLANOS A PRESTAR LOS SERVICIOS COMO PROFESIONAL EN FORMA EFICIENTE Y EFICAZ APOYANDO EL FORTALECIMIENTO DE LOS DIFERENTES PROCESOS DE LA DIRECCIÓN GENERAL DE PROYECCIÓN SOCIAL.</v>
          </cell>
          <cell r="G578">
            <v>44396</v>
          </cell>
          <cell r="H578">
            <v>7536905</v>
          </cell>
          <cell r="I578" t="str">
            <v>Dos (02) meses y veintiséis (26) días calendario</v>
          </cell>
          <cell r="J578">
            <v>44396</v>
          </cell>
          <cell r="K578">
            <v>44483</v>
          </cell>
          <cell r="L578" t="str">
            <v>NO APLICA</v>
          </cell>
          <cell r="M578">
            <v>3</v>
          </cell>
          <cell r="N578">
            <v>3680814</v>
          </cell>
          <cell r="O578">
            <v>44396</v>
          </cell>
          <cell r="P578">
            <v>44439</v>
          </cell>
          <cell r="Q578">
            <v>2629153</v>
          </cell>
          <cell r="R578">
            <v>44440</v>
          </cell>
          <cell r="S578">
            <v>44469</v>
          </cell>
          <cell r="T578">
            <v>1226938</v>
          </cell>
          <cell r="U578">
            <v>44470</v>
          </cell>
          <cell r="V578">
            <v>44483</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t="str">
            <v>Dirección General de Proyección Social</v>
          </cell>
          <cell r="AX578" t="str">
            <v>MARCO AURELIO TORRES MORA</v>
          </cell>
          <cell r="AY578" t="str">
            <v>En Funciones de Director Técnico de Proyección Social</v>
          </cell>
          <cell r="AZ578">
            <v>1145</v>
          </cell>
          <cell r="BA578">
            <v>44396.791678240741</v>
          </cell>
          <cell r="BB578">
            <v>7536905</v>
          </cell>
          <cell r="BC578">
            <v>3112</v>
          </cell>
          <cell r="BD578">
            <v>44396</v>
          </cell>
          <cell r="BE578">
            <v>7536905</v>
          </cell>
          <cell r="BF578" t="str">
            <v xml:space="preserve">NOTIFICADO </v>
          </cell>
          <cell r="BG578">
            <v>0</v>
          </cell>
          <cell r="BH578">
            <v>0</v>
          </cell>
          <cell r="BI578">
            <v>0</v>
          </cell>
          <cell r="BJ578">
            <v>0</v>
          </cell>
          <cell r="BK578">
            <v>0</v>
          </cell>
          <cell r="BL578">
            <v>0</v>
          </cell>
          <cell r="BM578">
            <v>0</v>
          </cell>
          <cell r="BN578">
            <v>0</v>
          </cell>
          <cell r="BO578">
            <v>0</v>
          </cell>
          <cell r="BP578">
            <v>0</v>
          </cell>
          <cell r="BQ578">
            <v>0</v>
          </cell>
          <cell r="BR578">
            <v>1121935319</v>
          </cell>
          <cell r="BS578">
            <v>44396.791678240741</v>
          </cell>
          <cell r="BT578">
            <v>759</v>
          </cell>
          <cell r="BU578" t="str">
            <v>50040</v>
          </cell>
          <cell r="BV578">
            <v>0</v>
          </cell>
          <cell r="BW578">
            <v>0</v>
          </cell>
          <cell r="BX578">
            <v>0</v>
          </cell>
          <cell r="BY578">
            <v>0</v>
          </cell>
          <cell r="BZ578">
            <v>0</v>
          </cell>
          <cell r="CA578">
            <v>0</v>
          </cell>
          <cell r="CB578">
            <v>8299</v>
          </cell>
          <cell r="CC578" t="str">
            <v>M6</v>
          </cell>
        </row>
        <row r="579">
          <cell r="B579" t="str">
            <v>12867 DE 2021</v>
          </cell>
          <cell r="C579">
            <v>1122121514</v>
          </cell>
          <cell r="D579" t="str">
            <v>JENNY PAOLA TORRES RIVAS</v>
          </cell>
          <cell r="E579" t="str">
            <v>Contrato de Prestación de Servicios Profesionales</v>
          </cell>
          <cell r="F579" t="str">
            <v>EL CONTRATISTA SE COMPROMETE CON LA UNIVERSIDAD DE LOS LLANOS A PRESTAR LOS SERVICIOS COMO PROFESIONAL EN FORMA EFICIENTE Y EFICAZ APOYANDO EL FORTALECIMIENTO DE LOS DIFERENTES PROCESOS DE COORDINACIÓN DEL ÁREA DE PROMOCIÓN SOCIOECONÓMICA DE LA DIVISIÓN DE BIENESTAR UNIVERSITARIO.</v>
          </cell>
          <cell r="G579">
            <v>44398</v>
          </cell>
          <cell r="H579">
            <v>7157141</v>
          </cell>
          <cell r="I579" t="str">
            <v>Dos (02) meses y diez (10) días calendario</v>
          </cell>
          <cell r="J579">
            <v>44398</v>
          </cell>
          <cell r="K579">
            <v>44469</v>
          </cell>
          <cell r="L579" t="str">
            <v>NO APLICA</v>
          </cell>
          <cell r="M579">
            <v>2</v>
          </cell>
          <cell r="N579">
            <v>4089795</v>
          </cell>
          <cell r="O579">
            <v>44398</v>
          </cell>
          <cell r="P579">
            <v>44439</v>
          </cell>
          <cell r="Q579">
            <v>3067346</v>
          </cell>
          <cell r="R579">
            <v>44440</v>
          </cell>
          <cell r="S579">
            <v>44469</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t="str">
            <v>División de Bienestar Universitario</v>
          </cell>
          <cell r="AX579" t="str">
            <v>JUAN CARLOS PEÑA TIJO</v>
          </cell>
          <cell r="AY579" t="str">
            <v>Jefe de Oficina</v>
          </cell>
          <cell r="AZ579">
            <v>1150</v>
          </cell>
          <cell r="BA579">
            <v>44398.669687499998</v>
          </cell>
          <cell r="BB579">
            <v>17995097</v>
          </cell>
          <cell r="BC579">
            <v>3123</v>
          </cell>
          <cell r="BD579">
            <v>44398</v>
          </cell>
          <cell r="BE579">
            <v>7157141</v>
          </cell>
          <cell r="BF579" t="str">
            <v xml:space="preserve">NOTIFICADO </v>
          </cell>
          <cell r="BG579">
            <v>0</v>
          </cell>
          <cell r="BH579">
            <v>0</v>
          </cell>
          <cell r="BI579">
            <v>0</v>
          </cell>
          <cell r="BJ579">
            <v>0</v>
          </cell>
          <cell r="BK579">
            <v>0</v>
          </cell>
          <cell r="BL579">
            <v>0</v>
          </cell>
          <cell r="BM579">
            <v>0</v>
          </cell>
          <cell r="BN579">
            <v>0</v>
          </cell>
          <cell r="BO579">
            <v>0</v>
          </cell>
          <cell r="BP579">
            <v>0</v>
          </cell>
          <cell r="BQ579">
            <v>0</v>
          </cell>
          <cell r="BR579">
            <v>1122121514</v>
          </cell>
          <cell r="BS579">
            <v>44398.669687499998</v>
          </cell>
          <cell r="BT579">
            <v>584</v>
          </cell>
          <cell r="BU579" t="str">
            <v>441</v>
          </cell>
          <cell r="BV579">
            <v>0</v>
          </cell>
          <cell r="BW579">
            <v>0</v>
          </cell>
          <cell r="BX579">
            <v>0</v>
          </cell>
          <cell r="BY579">
            <v>0</v>
          </cell>
          <cell r="BZ579">
            <v>0</v>
          </cell>
          <cell r="CA579">
            <v>0</v>
          </cell>
          <cell r="CB579">
            <v>7220</v>
          </cell>
          <cell r="CC579" t="str">
            <v>M6</v>
          </cell>
        </row>
        <row r="580">
          <cell r="B580" t="str">
            <v>12868 DE 2021</v>
          </cell>
          <cell r="C580">
            <v>40396474</v>
          </cell>
          <cell r="D580" t="str">
            <v>ELVIA CECILIA GARZON</v>
          </cell>
          <cell r="E580" t="str">
            <v>Contrato de Prestación de Servicios Profesionales</v>
          </cell>
          <cell r="F580" t="str">
            <v>EL CONTRATISTA SE COMPROMETE CON LA UNIVERSIDAD DE LOS LLANOS A PRESTAR LOS SERVICIOS COMO PROFESIONAL EN FORMA EFICIENTE Y EFICAZ APOYANDO EL FORTALECIMIENTO DE LOS DIFERENTES PROCESOS QUE SE DESARROLLAN EN LA FACULTAD DE CIENCIAS AGROPECUARIAS Y RECURSOS NATURALES.</v>
          </cell>
          <cell r="G580">
            <v>44398</v>
          </cell>
          <cell r="H580">
            <v>13496319</v>
          </cell>
          <cell r="I580" t="str">
            <v>Cinco (05) meses y cuatro (04) días calendario</v>
          </cell>
          <cell r="J580">
            <v>44398</v>
          </cell>
          <cell r="K580">
            <v>44554</v>
          </cell>
          <cell r="L580" t="str">
            <v>NO APLICA</v>
          </cell>
          <cell r="M580">
            <v>5</v>
          </cell>
          <cell r="N580">
            <v>3505537</v>
          </cell>
          <cell r="O580">
            <v>44398</v>
          </cell>
          <cell r="P580">
            <v>44439</v>
          </cell>
          <cell r="Q580">
            <v>2629153</v>
          </cell>
          <cell r="R580">
            <v>44440</v>
          </cell>
          <cell r="S580">
            <v>44469</v>
          </cell>
          <cell r="T580">
            <v>2629153</v>
          </cell>
          <cell r="U580">
            <v>44470</v>
          </cell>
          <cell r="V580">
            <v>44500</v>
          </cell>
          <cell r="W580">
            <v>2629153</v>
          </cell>
          <cell r="X580">
            <v>44501</v>
          </cell>
          <cell r="Y580">
            <v>44530</v>
          </cell>
          <cell r="Z580">
            <v>2103323</v>
          </cell>
          <cell r="AA580">
            <v>44531</v>
          </cell>
          <cell r="AB580">
            <v>44554</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t="str">
            <v>Facultad de Ciencias Agropecuarias y Recursos Naturales</v>
          </cell>
          <cell r="AX580" t="str">
            <v>CRISTÓBAL LUGO LÓPEZ</v>
          </cell>
          <cell r="AY580" t="str">
            <v>Decano de la Facultad de Ciencias Agropecuarias y Recursos Naturales</v>
          </cell>
          <cell r="AZ580">
            <v>1154</v>
          </cell>
          <cell r="BA580">
            <v>44398.715787037036</v>
          </cell>
          <cell r="BB580">
            <v>157815489</v>
          </cell>
          <cell r="BC580">
            <v>3124</v>
          </cell>
          <cell r="BD580">
            <v>44398</v>
          </cell>
          <cell r="BE580">
            <v>13496319</v>
          </cell>
          <cell r="BF580" t="str">
            <v xml:space="preserve">NOTIFICADO </v>
          </cell>
          <cell r="BG580">
            <v>0</v>
          </cell>
          <cell r="BH580">
            <v>0</v>
          </cell>
          <cell r="BI580">
            <v>0</v>
          </cell>
          <cell r="BJ580">
            <v>0</v>
          </cell>
          <cell r="BK580">
            <v>0</v>
          </cell>
          <cell r="BL580">
            <v>0</v>
          </cell>
          <cell r="BM580">
            <v>0</v>
          </cell>
          <cell r="BN580">
            <v>0</v>
          </cell>
          <cell r="BO580">
            <v>0</v>
          </cell>
          <cell r="BP580">
            <v>0</v>
          </cell>
          <cell r="BQ580">
            <v>0</v>
          </cell>
          <cell r="BR580">
            <v>40396474.200000003</v>
          </cell>
          <cell r="BS580">
            <v>44398.715787037036</v>
          </cell>
          <cell r="BT580">
            <v>26</v>
          </cell>
          <cell r="BU580" t="str">
            <v>54200</v>
          </cell>
          <cell r="BV580">
            <v>0</v>
          </cell>
          <cell r="BW580">
            <v>0</v>
          </cell>
          <cell r="BX580">
            <v>0</v>
          </cell>
          <cell r="BY580">
            <v>0</v>
          </cell>
          <cell r="BZ580">
            <v>0</v>
          </cell>
          <cell r="CA580">
            <v>0</v>
          </cell>
          <cell r="CB580">
            <v>7020</v>
          </cell>
          <cell r="CC580" t="str">
            <v>M5</v>
          </cell>
        </row>
        <row r="581">
          <cell r="B581" t="str">
            <v>12869 DE 2021</v>
          </cell>
          <cell r="C581">
            <v>41240855</v>
          </cell>
          <cell r="D581" t="str">
            <v xml:space="preserve">MARTHA LUCIA CASTRO PEREZ </v>
          </cell>
          <cell r="E581" t="str">
            <v>Contrato de Prestación de Servicios</v>
          </cell>
          <cell r="F581" t="str">
            <v>EL CONTRATISTA SE COMPROMETE CON LA UNIVERSIDAD DE LOS LLANOS A PRESTAR LOS SERVICIOS COMO TÉCNICO EN FORMA EFICIENTE Y EFICAZ APOYANDO EL FORTALECIMIENTO DE LOS DIFERENTES PROCESOS EN EL LABORATORIO DE SUELOS DE LA FACULTAD DE CIENCIAS AGROPECUARIAS Y RECURSOS NATURALES.</v>
          </cell>
          <cell r="G581">
            <v>44398</v>
          </cell>
          <cell r="H581">
            <v>9559894</v>
          </cell>
          <cell r="I581" t="str">
            <v>Cinco (05) meses y cuatro (04) días calendario</v>
          </cell>
          <cell r="J581">
            <v>44398</v>
          </cell>
          <cell r="K581">
            <v>44554</v>
          </cell>
          <cell r="L581" t="str">
            <v>NO APLICA</v>
          </cell>
          <cell r="M581">
            <v>5</v>
          </cell>
          <cell r="N581">
            <v>2483089</v>
          </cell>
          <cell r="O581">
            <v>44398</v>
          </cell>
          <cell r="P581">
            <v>44439</v>
          </cell>
          <cell r="Q581">
            <v>1862317</v>
          </cell>
          <cell r="R581">
            <v>44440</v>
          </cell>
          <cell r="S581">
            <v>44469</v>
          </cell>
          <cell r="T581">
            <v>1862317</v>
          </cell>
          <cell r="U581">
            <v>44470</v>
          </cell>
          <cell r="V581">
            <v>44500</v>
          </cell>
          <cell r="W581">
            <v>1862317</v>
          </cell>
          <cell r="X581">
            <v>44501</v>
          </cell>
          <cell r="Y581">
            <v>44530</v>
          </cell>
          <cell r="Z581">
            <v>1489854</v>
          </cell>
          <cell r="AA581">
            <v>44531</v>
          </cell>
          <cell r="AB581">
            <v>44554</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t="str">
            <v>Facultad de Ciencias Agropecuarias y Recursos Naturales</v>
          </cell>
          <cell r="AX581" t="str">
            <v>CRISTÓBAL LUGO LÓPEZ</v>
          </cell>
          <cell r="AY581" t="str">
            <v>Decano de la Facultad de Ciencias Agropecuarias y Recursos Naturales</v>
          </cell>
          <cell r="AZ581">
            <v>1154</v>
          </cell>
          <cell r="BA581">
            <v>44398.715787037036</v>
          </cell>
          <cell r="BB581">
            <v>157815489</v>
          </cell>
          <cell r="BC581">
            <v>3125</v>
          </cell>
          <cell r="BD581">
            <v>44398</v>
          </cell>
          <cell r="BE581">
            <v>9559894</v>
          </cell>
          <cell r="BF581" t="str">
            <v xml:space="preserve">NOTIFICADO </v>
          </cell>
          <cell r="BG581">
            <v>0</v>
          </cell>
          <cell r="BH581">
            <v>0</v>
          </cell>
          <cell r="BI581">
            <v>0</v>
          </cell>
          <cell r="BJ581">
            <v>0</v>
          </cell>
          <cell r="BK581">
            <v>0</v>
          </cell>
          <cell r="BL581">
            <v>0</v>
          </cell>
          <cell r="BM581">
            <v>0</v>
          </cell>
          <cell r="BN581">
            <v>0</v>
          </cell>
          <cell r="BO581">
            <v>0</v>
          </cell>
          <cell r="BP581">
            <v>0</v>
          </cell>
          <cell r="BQ581">
            <v>0</v>
          </cell>
          <cell r="BR581">
            <v>41240855</v>
          </cell>
          <cell r="BS581">
            <v>44398.715787037036</v>
          </cell>
          <cell r="BT581">
            <v>26</v>
          </cell>
          <cell r="BU581" t="str">
            <v>54413</v>
          </cell>
          <cell r="BV581">
            <v>0</v>
          </cell>
          <cell r="BW581">
            <v>0</v>
          </cell>
          <cell r="BX581">
            <v>0</v>
          </cell>
          <cell r="BY581">
            <v>0</v>
          </cell>
          <cell r="BZ581">
            <v>0</v>
          </cell>
          <cell r="CA581">
            <v>0</v>
          </cell>
          <cell r="CB581">
            <v>8211</v>
          </cell>
          <cell r="CC581" t="str">
            <v>M6</v>
          </cell>
        </row>
        <row r="582">
          <cell r="B582" t="str">
            <v>12870 DE 2021</v>
          </cell>
          <cell r="C582">
            <v>21191508</v>
          </cell>
          <cell r="D582" t="str">
            <v>ROSA NHORALBA RAMOS FUENTES</v>
          </cell>
          <cell r="E582" t="str">
            <v>Contrato de Prestación de Servicios</v>
          </cell>
          <cell r="F582" t="str">
            <v>EL CONTRATISTA SE COMPROMETE CON LA UNIVERSIDAD DE LOS LLANOS A PRESTAR LOS SERVICIOS COMO TÉCNICO EN FORMA EFICIENTE Y EFICAZ  APOYANDO EL FORTALECIMIENTO DE LOS DIFERENTES PROCESOS ADMINISTRATIVOS EN EL LABORATORIO DE SUELOS DE LA FACULTAD DE CIENCIAS AGROPECUARIAS Y RECURSOS NATURALES.</v>
          </cell>
          <cell r="G582">
            <v>44398</v>
          </cell>
          <cell r="H582">
            <v>9559894</v>
          </cell>
          <cell r="I582" t="str">
            <v>Cinco (05) meses y cuatro (04) días calendario</v>
          </cell>
          <cell r="J582">
            <v>44398</v>
          </cell>
          <cell r="K582">
            <v>44554</v>
          </cell>
          <cell r="L582" t="str">
            <v>NO APLICA</v>
          </cell>
          <cell r="M582">
            <v>5</v>
          </cell>
          <cell r="N582">
            <v>2483089</v>
          </cell>
          <cell r="O582">
            <v>44398</v>
          </cell>
          <cell r="P582">
            <v>44439</v>
          </cell>
          <cell r="Q582">
            <v>1862317</v>
          </cell>
          <cell r="R582">
            <v>44440</v>
          </cell>
          <cell r="S582">
            <v>44469</v>
          </cell>
          <cell r="T582">
            <v>1862317</v>
          </cell>
          <cell r="U582">
            <v>44470</v>
          </cell>
          <cell r="V582">
            <v>44500</v>
          </cell>
          <cell r="W582">
            <v>1862317</v>
          </cell>
          <cell r="X582">
            <v>44501</v>
          </cell>
          <cell r="Y582">
            <v>44530</v>
          </cell>
          <cell r="Z582">
            <v>1489854</v>
          </cell>
          <cell r="AA582">
            <v>44531</v>
          </cell>
          <cell r="AB582">
            <v>44554</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t="str">
            <v>Facultad de Ciencias Agropecuarias y Recursos Naturales</v>
          </cell>
          <cell r="AX582" t="str">
            <v>CRISTÓBAL LUGO LÓPEZ</v>
          </cell>
          <cell r="AY582" t="str">
            <v>Decano de la Facultad de Ciencias Agropecuarias y Recursos Naturales</v>
          </cell>
          <cell r="AZ582">
            <v>1154</v>
          </cell>
          <cell r="BA582">
            <v>44398.715787037036</v>
          </cell>
          <cell r="BB582">
            <v>157815489</v>
          </cell>
          <cell r="BC582">
            <v>3126</v>
          </cell>
          <cell r="BD582">
            <v>44398</v>
          </cell>
          <cell r="BE582">
            <v>9559894</v>
          </cell>
          <cell r="BF582" t="str">
            <v xml:space="preserve">NOTIFICADO </v>
          </cell>
          <cell r="BG582">
            <v>0</v>
          </cell>
          <cell r="BH582">
            <v>0</v>
          </cell>
          <cell r="BI582">
            <v>0</v>
          </cell>
          <cell r="BJ582">
            <v>0</v>
          </cell>
          <cell r="BK582">
            <v>0</v>
          </cell>
          <cell r="BL582">
            <v>0</v>
          </cell>
          <cell r="BM582">
            <v>0</v>
          </cell>
          <cell r="BN582">
            <v>0</v>
          </cell>
          <cell r="BO582">
            <v>0</v>
          </cell>
          <cell r="BP582">
            <v>0</v>
          </cell>
          <cell r="BQ582">
            <v>0</v>
          </cell>
          <cell r="BR582">
            <v>21191508</v>
          </cell>
          <cell r="BS582">
            <v>44398.715787037036</v>
          </cell>
          <cell r="BT582">
            <v>26</v>
          </cell>
          <cell r="BU582" t="str">
            <v>54413</v>
          </cell>
          <cell r="BV582">
            <v>0</v>
          </cell>
          <cell r="BW582">
            <v>0</v>
          </cell>
          <cell r="BX582">
            <v>0</v>
          </cell>
          <cell r="BY582">
            <v>0</v>
          </cell>
          <cell r="BZ582">
            <v>0</v>
          </cell>
          <cell r="CA582">
            <v>0</v>
          </cell>
          <cell r="CB582">
            <v>7490</v>
          </cell>
          <cell r="CC582" t="str">
            <v>M6</v>
          </cell>
        </row>
        <row r="583">
          <cell r="B583" t="str">
            <v>12871 DE 2021</v>
          </cell>
          <cell r="C583">
            <v>52580034</v>
          </cell>
          <cell r="D583" t="str">
            <v>SANDRA PATRICIA GARCIA</v>
          </cell>
          <cell r="E583" t="str">
            <v>Contrato de Prestación de Servicios</v>
          </cell>
          <cell r="F583" t="str">
            <v>EL CONTRATISTA SE COMPROMETE CON LA UNIVERSIDAD DE LOS LLANOS A PRESTAR LOS SERVICIOS EN FORMA EFICIENTE Y EFICAZ, APOYANDO EL FORTALECIMIENTO  DE LOS DIFERENTES PROCESOS EN EL PROGRAMA DE INGENIERÍA AGROINDUSTRIAL DE LA FACULTAD CIENCIAS AGROPECUARIAS Y RECURSOS NATURALES.</v>
          </cell>
          <cell r="G583">
            <v>44398</v>
          </cell>
          <cell r="H583">
            <v>4345406</v>
          </cell>
          <cell r="I583" t="str">
            <v>Dos (02) meses y diez (10) días calendario</v>
          </cell>
          <cell r="J583">
            <v>44398</v>
          </cell>
          <cell r="K583">
            <v>44469</v>
          </cell>
          <cell r="L583" t="str">
            <v>NO APLICA</v>
          </cell>
          <cell r="M583">
            <v>2</v>
          </cell>
          <cell r="N583">
            <v>2483089</v>
          </cell>
          <cell r="O583">
            <v>44398</v>
          </cell>
          <cell r="P583">
            <v>44439</v>
          </cell>
          <cell r="Q583">
            <v>1862317</v>
          </cell>
          <cell r="R583">
            <v>44440</v>
          </cell>
          <cell r="S583">
            <v>44469</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t="str">
            <v>Facultad de Ciencias Agropecuarias y Recursos Naturales</v>
          </cell>
          <cell r="AX583" t="str">
            <v>CRISTÓBAL LUGO LÓPEZ</v>
          </cell>
          <cell r="AY583" t="str">
            <v>Decano de la Facultad de Ciencias Agropecuarias y Recursos Naturales</v>
          </cell>
          <cell r="AZ583">
            <v>1154</v>
          </cell>
          <cell r="BA583">
            <v>44398.715787037036</v>
          </cell>
          <cell r="BB583">
            <v>157815489</v>
          </cell>
          <cell r="BC583">
            <v>3127</v>
          </cell>
          <cell r="BD583">
            <v>44398</v>
          </cell>
          <cell r="BE583">
            <v>4345406</v>
          </cell>
          <cell r="BF583" t="str">
            <v xml:space="preserve">NOTIFICADO </v>
          </cell>
          <cell r="BG583">
            <v>0</v>
          </cell>
          <cell r="BH583">
            <v>0</v>
          </cell>
          <cell r="BI583">
            <v>0</v>
          </cell>
          <cell r="BJ583">
            <v>0</v>
          </cell>
          <cell r="BK583">
            <v>0</v>
          </cell>
          <cell r="BL583">
            <v>0</v>
          </cell>
          <cell r="BM583">
            <v>0</v>
          </cell>
          <cell r="BN583">
            <v>0</v>
          </cell>
          <cell r="BO583">
            <v>0</v>
          </cell>
          <cell r="BP583">
            <v>0</v>
          </cell>
          <cell r="BQ583">
            <v>0</v>
          </cell>
          <cell r="BR583">
            <v>52580034</v>
          </cell>
          <cell r="BS583">
            <v>44398.715787037036</v>
          </cell>
          <cell r="BT583">
            <v>26</v>
          </cell>
          <cell r="BU583" t="str">
            <v>54402</v>
          </cell>
          <cell r="BV583">
            <v>0</v>
          </cell>
          <cell r="BW583">
            <v>0</v>
          </cell>
          <cell r="BX583">
            <v>0</v>
          </cell>
          <cell r="BY583">
            <v>0</v>
          </cell>
          <cell r="BZ583">
            <v>0</v>
          </cell>
          <cell r="CA583">
            <v>0</v>
          </cell>
          <cell r="CB583">
            <v>8299</v>
          </cell>
          <cell r="CC583" t="str">
            <v>M6</v>
          </cell>
        </row>
        <row r="584">
          <cell r="B584" t="str">
            <v>12872 DE 2021</v>
          </cell>
          <cell r="C584">
            <v>1121860466</v>
          </cell>
          <cell r="D584" t="str">
            <v xml:space="preserve">MONICA TATIANA RIOBUENO BERNAL </v>
          </cell>
          <cell r="E584" t="str">
            <v>Contrato de Prestación de Servicios</v>
          </cell>
          <cell r="F584" t="str">
            <v>EL CONTRATISTA SE COMPROMETE CON LA UNIVERSIDAD DE LOS LLANOS A PRESTAR LOS SERVICIOS COMO TÉCNICO EN FORMA EFICIENTE Y EFICAZ APOYANDO EL FORTALECIMIENTO DE LOS DIFERENTES PROCESOS EN EL PROGRAMA DE INGENIERÍA AGRONÓMICA DE LA FACULTAD DE CIENCIAS AGROPECUARIAS Y RECURSOS NATURALES.</v>
          </cell>
          <cell r="G584">
            <v>44398</v>
          </cell>
          <cell r="H584">
            <v>4345406</v>
          </cell>
          <cell r="I584" t="str">
            <v>Dos (02) meses y diez (10) días calendario</v>
          </cell>
          <cell r="J584">
            <v>44398</v>
          </cell>
          <cell r="K584">
            <v>44469</v>
          </cell>
          <cell r="L584" t="str">
            <v>NO APLICA</v>
          </cell>
          <cell r="M584">
            <v>2</v>
          </cell>
          <cell r="N584">
            <v>2483089</v>
          </cell>
          <cell r="O584">
            <v>44398</v>
          </cell>
          <cell r="P584">
            <v>44439</v>
          </cell>
          <cell r="Q584">
            <v>1862317</v>
          </cell>
          <cell r="R584">
            <v>44440</v>
          </cell>
          <cell r="S584">
            <v>44469</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t="str">
            <v>Facultad de Ciencias Agropecuarias y Recursos Naturales</v>
          </cell>
          <cell r="AX584" t="str">
            <v>CRISTÓBAL LUGO LÓPEZ</v>
          </cell>
          <cell r="AY584" t="str">
            <v>Decano de la Facultad de Ciencias Agropecuarias y Recursos Naturales</v>
          </cell>
          <cell r="AZ584">
            <v>1165</v>
          </cell>
          <cell r="BA584">
            <v>44398.846863425926</v>
          </cell>
          <cell r="BB584">
            <v>4345406</v>
          </cell>
          <cell r="BC584">
            <v>3168</v>
          </cell>
          <cell r="BD584">
            <v>44398</v>
          </cell>
          <cell r="BE584">
            <v>4345406</v>
          </cell>
          <cell r="BF584" t="str">
            <v xml:space="preserve">NOTIFICADO </v>
          </cell>
          <cell r="BG584">
            <v>0</v>
          </cell>
          <cell r="BH584">
            <v>0</v>
          </cell>
          <cell r="BI584">
            <v>0</v>
          </cell>
          <cell r="BJ584">
            <v>0</v>
          </cell>
          <cell r="BK584">
            <v>0</v>
          </cell>
          <cell r="BL584">
            <v>0</v>
          </cell>
          <cell r="BM584">
            <v>0</v>
          </cell>
          <cell r="BN584">
            <v>0</v>
          </cell>
          <cell r="BO584">
            <v>0</v>
          </cell>
          <cell r="BP584">
            <v>0</v>
          </cell>
          <cell r="BQ584">
            <v>0</v>
          </cell>
          <cell r="BR584">
            <v>1121860466.8</v>
          </cell>
          <cell r="BS584">
            <v>44398.846863425926</v>
          </cell>
          <cell r="BT584">
            <v>26</v>
          </cell>
          <cell r="BU584" t="str">
            <v>54401</v>
          </cell>
          <cell r="BV584">
            <v>0</v>
          </cell>
          <cell r="BW584">
            <v>0</v>
          </cell>
          <cell r="BX584">
            <v>0</v>
          </cell>
          <cell r="BY584">
            <v>0</v>
          </cell>
          <cell r="BZ584">
            <v>0</v>
          </cell>
          <cell r="CA584">
            <v>0</v>
          </cell>
          <cell r="CB584">
            <v>8299</v>
          </cell>
          <cell r="CC584" t="str">
            <v>M6</v>
          </cell>
        </row>
        <row r="585">
          <cell r="B585" t="str">
            <v>12873 DE 2021</v>
          </cell>
          <cell r="C585">
            <v>20638232</v>
          </cell>
          <cell r="D585" t="str">
            <v>MARTHA LILIANA PUENTES MARTIN</v>
          </cell>
          <cell r="E585" t="str">
            <v>Contrato de Prestación de Servicios</v>
          </cell>
          <cell r="F585" t="str">
            <v>EL CONTRATISTA SE COMPROMETE CON LA UNIVERSIDAD DE LOS LLANOS A PRESTAR LOS SERVICIOS COMO TÉCNICO EN FORMA EFICIENTE Y EFICAZ APOYANDO EL FORTALECIMIENTO DE LOS DIFERENTES PROCESOS EN LA ESCUELA DE CIENCIAS ANIMALES DE LA FACULTAD CIENCIAS AGROPECUARIAS Y RECURSOS NATURALES.</v>
          </cell>
          <cell r="G585">
            <v>44398</v>
          </cell>
          <cell r="H585">
            <v>4345406</v>
          </cell>
          <cell r="I585" t="str">
            <v>Dos (02) meses y diez (10) días calendario</v>
          </cell>
          <cell r="J585">
            <v>44398</v>
          </cell>
          <cell r="K585">
            <v>44469</v>
          </cell>
          <cell r="L585" t="str">
            <v>NO APLICA</v>
          </cell>
          <cell r="M585">
            <v>2</v>
          </cell>
          <cell r="N585">
            <v>2483089</v>
          </cell>
          <cell r="O585">
            <v>44398</v>
          </cell>
          <cell r="P585">
            <v>44439</v>
          </cell>
          <cell r="Q585">
            <v>1862317</v>
          </cell>
          <cell r="R585">
            <v>44440</v>
          </cell>
          <cell r="S585">
            <v>44469</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t="str">
            <v>Facultad de Ciencias Agropecuarias y Recursos Naturales</v>
          </cell>
          <cell r="AX585" t="str">
            <v>CRISTÓBAL LUGO LÓPEZ</v>
          </cell>
          <cell r="AY585" t="str">
            <v>Decano de la Facultad de Ciencias Agropecuarias y Recursos Naturales</v>
          </cell>
          <cell r="AZ585">
            <v>1154</v>
          </cell>
          <cell r="BA585">
            <v>44398.715787037036</v>
          </cell>
          <cell r="BB585">
            <v>157815489</v>
          </cell>
          <cell r="BC585">
            <v>3169</v>
          </cell>
          <cell r="BD585">
            <v>44398</v>
          </cell>
          <cell r="BE585">
            <v>4345406</v>
          </cell>
          <cell r="BF585" t="str">
            <v xml:space="preserve">NOTIFICADO </v>
          </cell>
          <cell r="BG585">
            <v>0</v>
          </cell>
          <cell r="BH585">
            <v>0</v>
          </cell>
          <cell r="BI585">
            <v>0</v>
          </cell>
          <cell r="BJ585">
            <v>0</v>
          </cell>
          <cell r="BK585">
            <v>0</v>
          </cell>
          <cell r="BL585">
            <v>0</v>
          </cell>
          <cell r="BM585">
            <v>0</v>
          </cell>
          <cell r="BN585">
            <v>0</v>
          </cell>
          <cell r="BO585">
            <v>0</v>
          </cell>
          <cell r="BP585">
            <v>0</v>
          </cell>
          <cell r="BQ585">
            <v>0</v>
          </cell>
          <cell r="BR585">
            <v>20638232</v>
          </cell>
          <cell r="BS585">
            <v>44398.715787037036</v>
          </cell>
          <cell r="BT585">
            <v>26</v>
          </cell>
          <cell r="BU585" t="str">
            <v>54300</v>
          </cell>
          <cell r="BV585">
            <v>0</v>
          </cell>
          <cell r="BW585">
            <v>0</v>
          </cell>
          <cell r="BX585">
            <v>0</v>
          </cell>
          <cell r="BY585">
            <v>0</v>
          </cell>
          <cell r="BZ585">
            <v>0</v>
          </cell>
          <cell r="CA585">
            <v>0</v>
          </cell>
          <cell r="CB585">
            <v>8299</v>
          </cell>
          <cell r="CC585" t="str">
            <v>M6</v>
          </cell>
        </row>
        <row r="586">
          <cell r="B586" t="str">
            <v>12874 DE 2021</v>
          </cell>
          <cell r="C586">
            <v>1121838218</v>
          </cell>
          <cell r="D586" t="str">
            <v>LEDA VANESSA BAYONA VARON</v>
          </cell>
          <cell r="E586" t="str">
            <v>Contrato de Prestación de Servicios Profesionales</v>
          </cell>
          <cell r="F586" t="str">
            <v>EL CONTRATISTA SE COMPROMETE CON LA UNIVERSIDAD DE LOS LLANOS A PRESTAR LOS SERVICIOS COMO PROFESIONAL EN FORMA EFICIENTE Y EFICAZ APOYANDO EL FORTALECIMIENTO DE LOS DIFERENTES PROCESOS EN LA UNIDAD DE APOYO E INVESTIGACIÓN DE LOS SISTEMAS DE PRODUCCIÓN AGROPECUARIA Y DE LAS UNIDADES RURALES DE LA FACULTAD DE CIENCIAS AGROPECUARIAS Y RECURSOS NATURALES.</v>
          </cell>
          <cell r="G586">
            <v>44398</v>
          </cell>
          <cell r="H586">
            <v>5112242</v>
          </cell>
          <cell r="I586" t="str">
            <v>Dos (02) meses y diez (10) días calendario</v>
          </cell>
          <cell r="J586">
            <v>44398</v>
          </cell>
          <cell r="K586">
            <v>44469</v>
          </cell>
          <cell r="L586" t="str">
            <v>NO APLICA</v>
          </cell>
          <cell r="M586">
            <v>2</v>
          </cell>
          <cell r="N586">
            <v>2921281</v>
          </cell>
          <cell r="O586">
            <v>44398</v>
          </cell>
          <cell r="P586">
            <v>44439</v>
          </cell>
          <cell r="Q586">
            <v>2190961</v>
          </cell>
          <cell r="R586">
            <v>44440</v>
          </cell>
          <cell r="S586">
            <v>44469</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t="str">
            <v>Facultad de Ciencias Agropecuarias y Recursos Naturales</v>
          </cell>
          <cell r="AX586" t="str">
            <v>CRISTÓBAL LUGO LÓPEZ</v>
          </cell>
          <cell r="AY586" t="str">
            <v>Decano de la Facultad de Ciencias Agropecuarias y Recursos Naturales</v>
          </cell>
          <cell r="AZ586">
            <v>1154</v>
          </cell>
          <cell r="BA586">
            <v>44398.715787037036</v>
          </cell>
          <cell r="BB586">
            <v>157815489</v>
          </cell>
          <cell r="BC586">
            <v>3130</v>
          </cell>
          <cell r="BD586">
            <v>44398</v>
          </cell>
          <cell r="BE586">
            <v>5112242</v>
          </cell>
          <cell r="BF586" t="str">
            <v xml:space="preserve">NOTIFICADO </v>
          </cell>
          <cell r="BG586">
            <v>0</v>
          </cell>
          <cell r="BH586">
            <v>0</v>
          </cell>
          <cell r="BI586">
            <v>0</v>
          </cell>
          <cell r="BJ586">
            <v>0</v>
          </cell>
          <cell r="BK586">
            <v>0</v>
          </cell>
          <cell r="BL586">
            <v>0</v>
          </cell>
          <cell r="BM586">
            <v>0</v>
          </cell>
          <cell r="BN586">
            <v>0</v>
          </cell>
          <cell r="BO586">
            <v>0</v>
          </cell>
          <cell r="BP586">
            <v>0</v>
          </cell>
          <cell r="BQ586">
            <v>0</v>
          </cell>
          <cell r="BR586">
            <v>1121838218</v>
          </cell>
          <cell r="BS586">
            <v>44398.715787037036</v>
          </cell>
          <cell r="BT586">
            <v>26</v>
          </cell>
          <cell r="BU586" t="str">
            <v>54406</v>
          </cell>
          <cell r="BV586">
            <v>0</v>
          </cell>
          <cell r="BW586">
            <v>0</v>
          </cell>
          <cell r="BX586">
            <v>0</v>
          </cell>
          <cell r="BY586">
            <v>0</v>
          </cell>
          <cell r="BZ586">
            <v>0</v>
          </cell>
          <cell r="CA586">
            <v>0</v>
          </cell>
          <cell r="CB586">
            <v>7500</v>
          </cell>
          <cell r="CC586" t="str">
            <v>M6</v>
          </cell>
        </row>
        <row r="587">
          <cell r="B587" t="str">
            <v>12875 DE 2021</v>
          </cell>
          <cell r="C587">
            <v>74377307</v>
          </cell>
          <cell r="D587" t="str">
            <v xml:space="preserve">IVAN ESTEBAN MARIÑO GUERRERO </v>
          </cell>
          <cell r="E587" t="str">
            <v>Contrato de Prestación de Servicios Profesionales</v>
          </cell>
          <cell r="F587" t="str">
            <v>EL CONTRATISTA SE COMPROMETE CON LA UNIVERSIDAD DE LOS LLANOS A PRESTAR LOS SERVICIOS COMO PROFESIONAL EN FORMA EFICIENTE Y EFICAZ APOYANDO EL FORTALECIMIENTO DE LOS DIFERENTES PROCESOS EN EL DEPARTAMENTO DE PRODUCCIÓN ANIMAL DE LA FACULTAD DE CIENCIAS AGROPECUARIAS Y RECURSOS NATURALES.</v>
          </cell>
          <cell r="G587">
            <v>44398</v>
          </cell>
          <cell r="H587">
            <v>5112242</v>
          </cell>
          <cell r="I587" t="str">
            <v>Dos (02) meses y diez (10) días calendario</v>
          </cell>
          <cell r="J587">
            <v>44398</v>
          </cell>
          <cell r="K587">
            <v>44469</v>
          </cell>
          <cell r="L587" t="str">
            <v>NO APLICA</v>
          </cell>
          <cell r="M587">
            <v>2</v>
          </cell>
          <cell r="N587">
            <v>2921281</v>
          </cell>
          <cell r="O587">
            <v>44398</v>
          </cell>
          <cell r="P587">
            <v>44439</v>
          </cell>
          <cell r="Q587">
            <v>2190961</v>
          </cell>
          <cell r="R587">
            <v>44440</v>
          </cell>
          <cell r="S587">
            <v>44469</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t="str">
            <v>Facultad de Ciencias Agropecuarias y Recursos Naturales</v>
          </cell>
          <cell r="AX587" t="str">
            <v>CRISTÓBAL LUGO LÓPEZ</v>
          </cell>
          <cell r="AY587" t="str">
            <v>Decano de la Facultad de Ciencias Agropecuarias y Recursos Naturales</v>
          </cell>
          <cell r="AZ587">
            <v>1154</v>
          </cell>
          <cell r="BA587">
            <v>44398.715787037036</v>
          </cell>
          <cell r="BB587">
            <v>157815489</v>
          </cell>
          <cell r="BC587">
            <v>3131</v>
          </cell>
          <cell r="BD587">
            <v>44398</v>
          </cell>
          <cell r="BE587">
            <v>5112242</v>
          </cell>
          <cell r="BF587" t="str">
            <v xml:space="preserve">NOTIFICADO </v>
          </cell>
          <cell r="BG587">
            <v>0</v>
          </cell>
          <cell r="BH587">
            <v>0</v>
          </cell>
          <cell r="BI587">
            <v>0</v>
          </cell>
          <cell r="BJ587">
            <v>0</v>
          </cell>
          <cell r="BK587">
            <v>0</v>
          </cell>
          <cell r="BL587">
            <v>0</v>
          </cell>
          <cell r="BM587">
            <v>0</v>
          </cell>
          <cell r="BN587">
            <v>0</v>
          </cell>
          <cell r="BO587">
            <v>0</v>
          </cell>
          <cell r="BP587">
            <v>0</v>
          </cell>
          <cell r="BQ587">
            <v>0</v>
          </cell>
          <cell r="BR587">
            <v>74377307.299999997</v>
          </cell>
          <cell r="BS587">
            <v>44398.715787037036</v>
          </cell>
          <cell r="BT587">
            <v>26</v>
          </cell>
          <cell r="BU587" t="str">
            <v>54406</v>
          </cell>
          <cell r="BV587">
            <v>0</v>
          </cell>
          <cell r="BW587">
            <v>0</v>
          </cell>
          <cell r="BX587">
            <v>0</v>
          </cell>
          <cell r="BY587">
            <v>0</v>
          </cell>
          <cell r="BZ587">
            <v>0</v>
          </cell>
          <cell r="CA587">
            <v>0</v>
          </cell>
          <cell r="CB587">
            <v>8299</v>
          </cell>
          <cell r="CC587" t="str">
            <v>M6</v>
          </cell>
        </row>
        <row r="588">
          <cell r="B588" t="str">
            <v>12876 DE 2021</v>
          </cell>
          <cell r="C588">
            <v>40398437</v>
          </cell>
          <cell r="D588" t="str">
            <v>DERLY LULIET AGUDELO BOBADILLA</v>
          </cell>
          <cell r="E588" t="str">
            <v>Contrato de Prestación de Servicios</v>
          </cell>
          <cell r="F588" t="str">
            <v>EL CONTRATISTA SE COMPROMETE CON LA UNIVERSIDAD DE LOS LLANOS A PRESTAR LOS SERVICIOS COMO TÉCNICO EN FORMA EFICIENTE Y EFICAZ APOYANDO EL FORTALECIMIENTOS DE LOS DIFERENTES PROCESOS EN EL DEPARTAMENTO DE PRODUCCIÓN ANIMAL DE LA FACULTAD DE CIENCIAS AGROPECUARIAS Y RECURSOS NATURALES.</v>
          </cell>
          <cell r="G588">
            <v>44398</v>
          </cell>
          <cell r="H588">
            <v>4345406</v>
          </cell>
          <cell r="I588" t="str">
            <v>Dos (02) meses y diez (10) días calendario</v>
          </cell>
          <cell r="J588">
            <v>44398</v>
          </cell>
          <cell r="K588">
            <v>44469</v>
          </cell>
          <cell r="L588" t="str">
            <v>NO APLICA</v>
          </cell>
          <cell r="M588">
            <v>2</v>
          </cell>
          <cell r="N588">
            <v>2483089</v>
          </cell>
          <cell r="O588">
            <v>44398</v>
          </cell>
          <cell r="P588">
            <v>44439</v>
          </cell>
          <cell r="Q588">
            <v>1862317</v>
          </cell>
          <cell r="R588">
            <v>44440</v>
          </cell>
          <cell r="S588">
            <v>44469</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t="str">
            <v>Facultad de Ciencias Agropecuarias y Recursos Naturales</v>
          </cell>
          <cell r="AX588" t="str">
            <v>CRISTÓBAL LUGO LÓPEZ</v>
          </cell>
          <cell r="AY588" t="str">
            <v>Decano de la Facultad de Ciencias Agropecuarias y Recursos Naturales</v>
          </cell>
          <cell r="AZ588">
            <v>1154</v>
          </cell>
          <cell r="BA588">
            <v>44398.715787037036</v>
          </cell>
          <cell r="BB588">
            <v>157815489</v>
          </cell>
          <cell r="BC588">
            <v>3132</v>
          </cell>
          <cell r="BD588">
            <v>44398</v>
          </cell>
          <cell r="BE588">
            <v>4345406</v>
          </cell>
          <cell r="BF588" t="str">
            <v xml:space="preserve">NOTIFICADO </v>
          </cell>
          <cell r="BG588">
            <v>0</v>
          </cell>
          <cell r="BH588">
            <v>0</v>
          </cell>
          <cell r="BI588">
            <v>0</v>
          </cell>
          <cell r="BJ588">
            <v>0</v>
          </cell>
          <cell r="BK588">
            <v>0</v>
          </cell>
          <cell r="BL588">
            <v>0</v>
          </cell>
          <cell r="BM588">
            <v>0</v>
          </cell>
          <cell r="BN588">
            <v>0</v>
          </cell>
          <cell r="BO588">
            <v>0</v>
          </cell>
          <cell r="BP588">
            <v>0</v>
          </cell>
          <cell r="BQ588">
            <v>0</v>
          </cell>
          <cell r="BR588">
            <v>40398437.899999999</v>
          </cell>
          <cell r="BS588">
            <v>44398.715787037036</v>
          </cell>
          <cell r="BT588">
            <v>26</v>
          </cell>
          <cell r="BU588" t="str">
            <v>54501</v>
          </cell>
          <cell r="BV588">
            <v>0</v>
          </cell>
          <cell r="BW588">
            <v>0</v>
          </cell>
          <cell r="BX588">
            <v>0</v>
          </cell>
          <cell r="BY588">
            <v>0</v>
          </cell>
          <cell r="BZ588">
            <v>0</v>
          </cell>
          <cell r="CA588">
            <v>0</v>
          </cell>
          <cell r="CB588">
            <v>7010</v>
          </cell>
          <cell r="CC588" t="str">
            <v>M6</v>
          </cell>
        </row>
        <row r="589">
          <cell r="B589" t="str">
            <v>12877 DE 2021</v>
          </cell>
          <cell r="C589">
            <v>1121888405</v>
          </cell>
          <cell r="D589" t="str">
            <v>CAMILO ANDRES DIAZ ARIAS</v>
          </cell>
          <cell r="E589" t="str">
            <v>Contrato de Prestación de Servicios</v>
          </cell>
          <cell r="F589" t="str">
            <v>EL CONTRATISTA SE COMPROMETE CON LA UNIVERSIDAD DE LOS LLANOS A PRESTAR LOS SERVICIOS COMO TÉCNICO EN FORMA EFICIENTE Y EFICAZ APOYANDO EL FORTALECIMIENTO DE LOS DIFERENTES PROCESOS EN EL CENTRO DE INVESTIGACIONES Y PROYECCIÓN SOCIAL DE LA FACULTAD DE CIENCIAS AGROPECUARIAS Y RECURSOS NATURALES</v>
          </cell>
          <cell r="G589">
            <v>44398</v>
          </cell>
          <cell r="H589">
            <v>4345406</v>
          </cell>
          <cell r="I589" t="str">
            <v>Dos (02) meses y diez (10) días calendario</v>
          </cell>
          <cell r="J589">
            <v>44398</v>
          </cell>
          <cell r="K589">
            <v>44469</v>
          </cell>
          <cell r="L589" t="str">
            <v>NO APLICA</v>
          </cell>
          <cell r="M589">
            <v>2</v>
          </cell>
          <cell r="N589">
            <v>2483089</v>
          </cell>
          <cell r="O589">
            <v>44398</v>
          </cell>
          <cell r="P589">
            <v>44439</v>
          </cell>
          <cell r="Q589">
            <v>1862317</v>
          </cell>
          <cell r="R589">
            <v>44440</v>
          </cell>
          <cell r="S589">
            <v>44469</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t="str">
            <v>Facultad de Ciencias Agropecuarias y Recursos Naturales</v>
          </cell>
          <cell r="AX589" t="str">
            <v>CRISTÓBAL LUGO LÓPEZ</v>
          </cell>
          <cell r="AY589" t="str">
            <v>Decano de la Facultad de Ciencias Agropecuarias y Recursos Naturales</v>
          </cell>
          <cell r="AZ589">
            <v>1154</v>
          </cell>
          <cell r="BA589">
            <v>44398.715787037036</v>
          </cell>
          <cell r="BB589">
            <v>157815489</v>
          </cell>
          <cell r="BC589">
            <v>3133</v>
          </cell>
          <cell r="BD589">
            <v>44398</v>
          </cell>
          <cell r="BE589">
            <v>4345406</v>
          </cell>
          <cell r="BF589" t="str">
            <v xml:space="preserve">NOTIFICADO </v>
          </cell>
          <cell r="BG589">
            <v>0</v>
          </cell>
          <cell r="BH589">
            <v>0</v>
          </cell>
          <cell r="BI589">
            <v>0</v>
          </cell>
          <cell r="BJ589">
            <v>0</v>
          </cell>
          <cell r="BK589">
            <v>0</v>
          </cell>
          <cell r="BL589">
            <v>0</v>
          </cell>
          <cell r="BM589">
            <v>0</v>
          </cell>
          <cell r="BN589">
            <v>0</v>
          </cell>
          <cell r="BO589">
            <v>0</v>
          </cell>
          <cell r="BP589">
            <v>0</v>
          </cell>
          <cell r="BQ589">
            <v>0</v>
          </cell>
          <cell r="BR589">
            <v>1121888405</v>
          </cell>
          <cell r="BS589">
            <v>44398.715787037036</v>
          </cell>
          <cell r="BT589">
            <v>26</v>
          </cell>
          <cell r="BU589" t="str">
            <v>54701</v>
          </cell>
          <cell r="BV589">
            <v>0</v>
          </cell>
          <cell r="BW589">
            <v>0</v>
          </cell>
          <cell r="BX589">
            <v>0</v>
          </cell>
          <cell r="BY589">
            <v>0</v>
          </cell>
          <cell r="BZ589">
            <v>0</v>
          </cell>
          <cell r="CA589">
            <v>0</v>
          </cell>
          <cell r="CB589">
            <v>8299</v>
          </cell>
          <cell r="CC589" t="str">
            <v>M6</v>
          </cell>
        </row>
        <row r="590">
          <cell r="B590" t="str">
            <v>12878 DE 2021</v>
          </cell>
          <cell r="C590">
            <v>1121828357</v>
          </cell>
          <cell r="D590" t="str">
            <v xml:space="preserve">MAURICIO CAICEDO SALGUERO </v>
          </cell>
          <cell r="E590" t="str">
            <v>Contrato de Prestación de Servicios Profesionales</v>
          </cell>
          <cell r="F590" t="str">
            <v>EL CONTRATISTA SE COMPROMETE CON LA UNIVERSIDAD DE LOS LLANOS A PRESTAR LOS SERVICIOS COMO PROFESIONAL EN FORMA EFICIENTE Y EFICAZ APOYANDO EL FORTALECIMIENTO DE LOS DIFERENTES PROCESOS ADMINISTRATIVOS QUE SE DESARROLLAN EN LA FACULTAD DE CIENCIAS DE LA SALUD.</v>
          </cell>
          <cell r="G590">
            <v>44398</v>
          </cell>
          <cell r="H590">
            <v>13496319</v>
          </cell>
          <cell r="I590" t="str">
            <v>Cinco (05) meses y cuatro (04) días calendario</v>
          </cell>
          <cell r="J590">
            <v>44398</v>
          </cell>
          <cell r="K590">
            <v>44554</v>
          </cell>
          <cell r="L590" t="str">
            <v>NO APLICA</v>
          </cell>
          <cell r="M590">
            <v>5</v>
          </cell>
          <cell r="N590">
            <v>3505537</v>
          </cell>
          <cell r="O590">
            <v>44398</v>
          </cell>
          <cell r="P590">
            <v>44439</v>
          </cell>
          <cell r="Q590">
            <v>2629153</v>
          </cell>
          <cell r="R590">
            <v>44440</v>
          </cell>
          <cell r="S590">
            <v>44469</v>
          </cell>
          <cell r="T590">
            <v>2629153</v>
          </cell>
          <cell r="U590">
            <v>44470</v>
          </cell>
          <cell r="V590">
            <v>44500</v>
          </cell>
          <cell r="W590">
            <v>2629153</v>
          </cell>
          <cell r="X590">
            <v>44501</v>
          </cell>
          <cell r="Y590">
            <v>44530</v>
          </cell>
          <cell r="Z590">
            <v>2103323</v>
          </cell>
          <cell r="AA590">
            <v>44531</v>
          </cell>
          <cell r="AB590">
            <v>44554</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t="str">
            <v>Facultad de Ciencias de la Salud</v>
          </cell>
          <cell r="AX590" t="str">
            <v>LUZ MIRYAM TOBÓN BORRERO</v>
          </cell>
          <cell r="AY590" t="str">
            <v>Decano de la Facultad de Ciencias de la Salud</v>
          </cell>
          <cell r="AZ590">
            <v>1147</v>
          </cell>
          <cell r="BA590">
            <v>44398.668634259258</v>
          </cell>
          <cell r="BB590">
            <v>22187131</v>
          </cell>
          <cell r="BC590">
            <v>3134</v>
          </cell>
          <cell r="BD590">
            <v>44398</v>
          </cell>
          <cell r="BE590">
            <v>13496319</v>
          </cell>
          <cell r="BF590" t="str">
            <v xml:space="preserve">NOTIFICADO </v>
          </cell>
          <cell r="BG590">
            <v>0</v>
          </cell>
          <cell r="BH590">
            <v>0</v>
          </cell>
          <cell r="BI590">
            <v>0</v>
          </cell>
          <cell r="BJ590">
            <v>0</v>
          </cell>
          <cell r="BK590">
            <v>0</v>
          </cell>
          <cell r="BL590">
            <v>0</v>
          </cell>
          <cell r="BM590">
            <v>0</v>
          </cell>
          <cell r="BN590">
            <v>0</v>
          </cell>
          <cell r="BO590">
            <v>0</v>
          </cell>
          <cell r="BP590">
            <v>0</v>
          </cell>
          <cell r="BQ590">
            <v>0</v>
          </cell>
          <cell r="BR590">
            <v>1121828357</v>
          </cell>
          <cell r="BS590">
            <v>44398.668634259258</v>
          </cell>
          <cell r="BT590">
            <v>54</v>
          </cell>
          <cell r="BU590" t="str">
            <v>55200</v>
          </cell>
          <cell r="BV590">
            <v>0</v>
          </cell>
          <cell r="BW590">
            <v>0</v>
          </cell>
          <cell r="BX590">
            <v>0</v>
          </cell>
          <cell r="BY590">
            <v>0</v>
          </cell>
          <cell r="BZ590">
            <v>0</v>
          </cell>
          <cell r="CA590">
            <v>0</v>
          </cell>
          <cell r="CB590">
            <v>7490</v>
          </cell>
          <cell r="CC590" t="str">
            <v>M6</v>
          </cell>
        </row>
        <row r="591">
          <cell r="B591" t="str">
            <v>12879 DE 2021</v>
          </cell>
          <cell r="C591">
            <v>1121899697</v>
          </cell>
          <cell r="D591" t="str">
            <v xml:space="preserve">YURI VIVIANA RIVEROS CRUZ </v>
          </cell>
          <cell r="E591" t="str">
            <v>Contrato de Prestación de Servicios</v>
          </cell>
          <cell r="F591" t="str">
            <v>EL CONTRATISTA SE COMPROMETE CON LA UNIVERSIDAD DE LOS LLANOS A PRESTAR LOS SERVICIOS COMO TÉCNICO EN FORMA EFICIENTE Y EFICAZ APOYANDO EL FORTALECIMIENTO DE LOS DIFERENTES PROCESOS QUE SE DESARROLLAN EN EL PROGRAMA DE TECNOLOGÍA EN REGENCIA DE FARMACIA DE LA FACULTAD DE CIENCIAS DE LA SALUD.</v>
          </cell>
          <cell r="G591">
            <v>44398</v>
          </cell>
          <cell r="H591">
            <v>4345406</v>
          </cell>
          <cell r="I591" t="str">
            <v>Dos (02) meses y diez (10) días calendario</v>
          </cell>
          <cell r="J591">
            <v>44398</v>
          </cell>
          <cell r="K591">
            <v>44469</v>
          </cell>
          <cell r="L591" t="str">
            <v>NO APLICA</v>
          </cell>
          <cell r="M591">
            <v>2</v>
          </cell>
          <cell r="N591">
            <v>2483089</v>
          </cell>
          <cell r="O591">
            <v>44398</v>
          </cell>
          <cell r="P591">
            <v>44439</v>
          </cell>
          <cell r="Q591">
            <v>1862317</v>
          </cell>
          <cell r="R591">
            <v>44440</v>
          </cell>
          <cell r="S591">
            <v>44469</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t="str">
            <v>Facultad de Ciencias de la Salud</v>
          </cell>
          <cell r="AX591" t="str">
            <v>LUZ MIRYAM TOBÓN BORRERO</v>
          </cell>
          <cell r="AY591" t="str">
            <v>Decano de la Facultad de Ciencias de la Salud</v>
          </cell>
          <cell r="AZ591">
            <v>1147</v>
          </cell>
          <cell r="BA591">
            <v>44398.668634259258</v>
          </cell>
          <cell r="BB591">
            <v>22187131</v>
          </cell>
          <cell r="BC591">
            <v>3135</v>
          </cell>
          <cell r="BD591">
            <v>44398</v>
          </cell>
          <cell r="BE591">
            <v>4345406</v>
          </cell>
          <cell r="BF591" t="str">
            <v xml:space="preserve">NOTIFICADO </v>
          </cell>
          <cell r="BG591">
            <v>0</v>
          </cell>
          <cell r="BH591">
            <v>0</v>
          </cell>
          <cell r="BI591">
            <v>0</v>
          </cell>
          <cell r="BJ591">
            <v>0</v>
          </cell>
          <cell r="BK591">
            <v>0</v>
          </cell>
          <cell r="BL591">
            <v>0</v>
          </cell>
          <cell r="BM591">
            <v>0</v>
          </cell>
          <cell r="BN591">
            <v>0</v>
          </cell>
          <cell r="BO591">
            <v>0</v>
          </cell>
          <cell r="BP591">
            <v>0</v>
          </cell>
          <cell r="BQ591">
            <v>0</v>
          </cell>
          <cell r="BR591">
            <v>1121899697.0999999</v>
          </cell>
          <cell r="BS591">
            <v>44398.668634259258</v>
          </cell>
          <cell r="BT591">
            <v>54</v>
          </cell>
          <cell r="BU591" t="str">
            <v>55302</v>
          </cell>
          <cell r="BV591">
            <v>0</v>
          </cell>
          <cell r="BW591">
            <v>0</v>
          </cell>
          <cell r="BX591">
            <v>0</v>
          </cell>
          <cell r="BY591">
            <v>0</v>
          </cell>
          <cell r="BZ591">
            <v>0</v>
          </cell>
          <cell r="CA591">
            <v>0</v>
          </cell>
          <cell r="CB591">
            <v>8299</v>
          </cell>
          <cell r="CC591" t="str">
            <v>M6</v>
          </cell>
        </row>
        <row r="592">
          <cell r="B592" t="str">
            <v>12880 DE 2021</v>
          </cell>
          <cell r="C592">
            <v>53074815</v>
          </cell>
          <cell r="D592" t="str">
            <v>MONICA ANDREA PATARROYO PEREZ</v>
          </cell>
          <cell r="E592" t="str">
            <v>Contrato de Prestación de Servicios</v>
          </cell>
          <cell r="F592" t="str">
            <v>EL CONTRATISTA SE COMPROMETE CON LA UNIVERSIDAD DE LOS LLANOS A PRESTAR LOS SERVICIOS COMO TÉCNICO EN FORMA EFICIENTE Y EFICAZ APOYANDO EL FORTALECIMIENTO DE LOS DIFERENTES PROCESOS EN LAS ESCUELAS ADSCRITAS A LA FACULTAD DE CIENCIAS DE LA SALUD.</v>
          </cell>
          <cell r="G592">
            <v>44398</v>
          </cell>
          <cell r="H592">
            <v>4345406</v>
          </cell>
          <cell r="I592" t="str">
            <v>Dos (02) meses y diez (10) días calendario</v>
          </cell>
          <cell r="J592">
            <v>44398</v>
          </cell>
          <cell r="K592">
            <v>44469</v>
          </cell>
          <cell r="L592" t="str">
            <v>NO APLICA</v>
          </cell>
          <cell r="M592">
            <v>2</v>
          </cell>
          <cell r="N592">
            <v>2483089</v>
          </cell>
          <cell r="O592">
            <v>44398</v>
          </cell>
          <cell r="P592">
            <v>44439</v>
          </cell>
          <cell r="Q592">
            <v>1862317</v>
          </cell>
          <cell r="R592">
            <v>44440</v>
          </cell>
          <cell r="S592">
            <v>44469</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t="str">
            <v>Facultad de Ciencias de la Salud</v>
          </cell>
          <cell r="AX592" t="str">
            <v>LUZ MIRYAM TOBÓN BORRERO</v>
          </cell>
          <cell r="AY592" t="str">
            <v>Decano de la Facultad de Ciencias de la Salud</v>
          </cell>
          <cell r="AZ592">
            <v>1147</v>
          </cell>
          <cell r="BA592">
            <v>44398.668634259258</v>
          </cell>
          <cell r="BB592">
            <v>22187131</v>
          </cell>
          <cell r="BC592">
            <v>3136</v>
          </cell>
          <cell r="BD592">
            <v>44398</v>
          </cell>
          <cell r="BE592">
            <v>4345406</v>
          </cell>
          <cell r="BF592" t="str">
            <v xml:space="preserve">NOTIFICADO </v>
          </cell>
          <cell r="BG592">
            <v>0</v>
          </cell>
          <cell r="BH592">
            <v>0</v>
          </cell>
          <cell r="BI592">
            <v>0</v>
          </cell>
          <cell r="BJ592">
            <v>0</v>
          </cell>
          <cell r="BK592">
            <v>0</v>
          </cell>
          <cell r="BL592">
            <v>0</v>
          </cell>
          <cell r="BM592">
            <v>0</v>
          </cell>
          <cell r="BN592">
            <v>0</v>
          </cell>
          <cell r="BO592">
            <v>0</v>
          </cell>
          <cell r="BP592">
            <v>0</v>
          </cell>
          <cell r="BQ592">
            <v>0</v>
          </cell>
          <cell r="BR592">
            <v>53074815</v>
          </cell>
          <cell r="BS592">
            <v>44398.668634259258</v>
          </cell>
          <cell r="BT592">
            <v>54</v>
          </cell>
          <cell r="BU592" t="str">
            <v>55300. 55400</v>
          </cell>
          <cell r="BV592">
            <v>0</v>
          </cell>
          <cell r="BW592">
            <v>0</v>
          </cell>
          <cell r="BX592">
            <v>0</v>
          </cell>
          <cell r="BY592">
            <v>0</v>
          </cell>
          <cell r="BZ592">
            <v>0</v>
          </cell>
          <cell r="CA592">
            <v>0</v>
          </cell>
          <cell r="CB592">
            <v>8299</v>
          </cell>
          <cell r="CC592" t="str">
            <v>M6</v>
          </cell>
        </row>
        <row r="593">
          <cell r="B593" t="str">
            <v>12881 DE 2021</v>
          </cell>
          <cell r="C593">
            <v>1121893083</v>
          </cell>
          <cell r="D593" t="str">
            <v>MAIRA ZILENA TUNJANO VELASQUEZ</v>
          </cell>
          <cell r="E593" t="str">
            <v>Contrato de Prestación de Servicios Profesionales</v>
          </cell>
          <cell r="F593" t="str">
            <v>EL CONTRATISTA SE COMPROMETE CON LA UNIVERSIDAD DE LOS LLANOS A PRESTAR LOS SERVICIOS COMO PROFESIONAL EN FORMA EFICIENTE Y EFICAZ APOYANDO EL FORTALECIMIENTO DE LOS DIFERENTES PROCESOS ADMINISTRATIVOS QUE SE DESARROLLAN EN LA FACULTAD DE CIENCIAS BÁSICAS E INGENIERÍA.</v>
          </cell>
          <cell r="G593">
            <v>44398</v>
          </cell>
          <cell r="H593">
            <v>13496319</v>
          </cell>
          <cell r="I593" t="str">
            <v>Cinco (05) meses y cuatro (04) días calendario</v>
          </cell>
          <cell r="J593">
            <v>44398</v>
          </cell>
          <cell r="K593">
            <v>44554</v>
          </cell>
          <cell r="L593" t="str">
            <v>NO APLICA</v>
          </cell>
          <cell r="M593">
            <v>5</v>
          </cell>
          <cell r="N593">
            <v>3505537</v>
          </cell>
          <cell r="O593">
            <v>44398</v>
          </cell>
          <cell r="P593">
            <v>44439</v>
          </cell>
          <cell r="Q593">
            <v>2629153</v>
          </cell>
          <cell r="R593">
            <v>44440</v>
          </cell>
          <cell r="S593">
            <v>44469</v>
          </cell>
          <cell r="T593">
            <v>2629153</v>
          </cell>
          <cell r="U593">
            <v>44470</v>
          </cell>
          <cell r="V593">
            <v>44500</v>
          </cell>
          <cell r="W593">
            <v>2629153</v>
          </cell>
          <cell r="X593">
            <v>44501</v>
          </cell>
          <cell r="Y593">
            <v>44530</v>
          </cell>
          <cell r="Z593">
            <v>2103323</v>
          </cell>
          <cell r="AA593">
            <v>44531</v>
          </cell>
          <cell r="AB593">
            <v>44554</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t="str">
            <v>Facultad de Ciencias Básicas e Ingeniería</v>
          </cell>
          <cell r="AX593" t="str">
            <v xml:space="preserve">OMAR YESID BELTRÁN GUTIÉRREZ </v>
          </cell>
          <cell r="AY593" t="str">
            <v>Decano de la Facultad de Ciencias Básicas e Ingeniería</v>
          </cell>
          <cell r="AZ593">
            <v>1148</v>
          </cell>
          <cell r="BA593">
            <v>44398.669386574074</v>
          </cell>
          <cell r="BB593">
            <v>70066933</v>
          </cell>
          <cell r="BC593">
            <v>3137</v>
          </cell>
          <cell r="BD593">
            <v>44398</v>
          </cell>
          <cell r="BE593">
            <v>13496319</v>
          </cell>
          <cell r="BF593" t="str">
            <v xml:space="preserve">NOTIFICADO </v>
          </cell>
          <cell r="BG593">
            <v>0</v>
          </cell>
          <cell r="BH593">
            <v>0</v>
          </cell>
          <cell r="BI593">
            <v>0</v>
          </cell>
          <cell r="BJ593">
            <v>0</v>
          </cell>
          <cell r="BK593">
            <v>0</v>
          </cell>
          <cell r="BL593">
            <v>0</v>
          </cell>
          <cell r="BM593">
            <v>0</v>
          </cell>
          <cell r="BN593">
            <v>0</v>
          </cell>
          <cell r="BO593">
            <v>0</v>
          </cell>
          <cell r="BP593">
            <v>0</v>
          </cell>
          <cell r="BQ593">
            <v>0</v>
          </cell>
          <cell r="BR593">
            <v>1121893083</v>
          </cell>
          <cell r="BS593">
            <v>44398.669386574074</v>
          </cell>
          <cell r="BT593">
            <v>138</v>
          </cell>
          <cell r="BU593" t="str">
            <v>57200</v>
          </cell>
          <cell r="BV593">
            <v>0</v>
          </cell>
          <cell r="BW593">
            <v>0</v>
          </cell>
          <cell r="BX593">
            <v>0</v>
          </cell>
          <cell r="BY593">
            <v>0</v>
          </cell>
          <cell r="BZ593">
            <v>0</v>
          </cell>
          <cell r="CA593">
            <v>0</v>
          </cell>
          <cell r="CB593">
            <v>8211</v>
          </cell>
          <cell r="CC593" t="str">
            <v>M6</v>
          </cell>
        </row>
        <row r="594">
          <cell r="B594" t="str">
            <v>12882 DE 2021</v>
          </cell>
          <cell r="C594">
            <v>40215334</v>
          </cell>
          <cell r="D594" t="str">
            <v>BLANCA STIVALIS ALVARADO RINCON</v>
          </cell>
          <cell r="E594" t="str">
            <v>Contrato de Prestación de Servicios</v>
          </cell>
          <cell r="F594" t="str">
            <v>EL CONTRATISTA SE COMPROMETE CON LA UNIVERSIDAD DE LOS LLANOS A PRESTAR LOS SERVICIOS COMO TÉCNICO EN FORMA EFICIENTE Y EFICAZ APOYANDO EL FORTALECIMIENTO DE LOS DIFERENTES PROCESOS EN EL PROGRAMA DE INGENIERÍA ELECTRÓNICA DE LA FACULTAD DE CIENCIAS BÁSICAS E INGENIERÍA.</v>
          </cell>
          <cell r="G594">
            <v>44398</v>
          </cell>
          <cell r="H594">
            <v>9559894</v>
          </cell>
          <cell r="I594" t="str">
            <v>Cinco (05) meses y cuatro (04) días calendario</v>
          </cell>
          <cell r="J594">
            <v>44398</v>
          </cell>
          <cell r="K594">
            <v>44554</v>
          </cell>
          <cell r="L594" t="str">
            <v>NO APLICA</v>
          </cell>
          <cell r="M594">
            <v>5</v>
          </cell>
          <cell r="N594">
            <v>2483089</v>
          </cell>
          <cell r="O594">
            <v>44398</v>
          </cell>
          <cell r="P594">
            <v>44439</v>
          </cell>
          <cell r="Q594">
            <v>1862317</v>
          </cell>
          <cell r="R594">
            <v>44440</v>
          </cell>
          <cell r="S594">
            <v>44469</v>
          </cell>
          <cell r="T594">
            <v>1862317</v>
          </cell>
          <cell r="U594">
            <v>44470</v>
          </cell>
          <cell r="V594">
            <v>44500</v>
          </cell>
          <cell r="W594">
            <v>1862317</v>
          </cell>
          <cell r="X594">
            <v>44501</v>
          </cell>
          <cell r="Y594">
            <v>44530</v>
          </cell>
          <cell r="Z594">
            <v>1489854</v>
          </cell>
          <cell r="AA594">
            <v>44531</v>
          </cell>
          <cell r="AB594">
            <v>44554</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t="str">
            <v>Facultad de Ciencias Básicas e Ingeniería</v>
          </cell>
          <cell r="AX594" t="str">
            <v xml:space="preserve">OMAR YESID BELTRÁN GUTIÉRREZ </v>
          </cell>
          <cell r="AY594" t="str">
            <v>Decano de la Facultad de Ciencias Básicas e Ingeniería</v>
          </cell>
          <cell r="AZ594">
            <v>1148</v>
          </cell>
          <cell r="BA594">
            <v>44398.669386574074</v>
          </cell>
          <cell r="BB594">
            <v>70066933</v>
          </cell>
          <cell r="BC594">
            <v>3138</v>
          </cell>
          <cell r="BD594">
            <v>44398</v>
          </cell>
          <cell r="BE594">
            <v>9684048</v>
          </cell>
          <cell r="BF594" t="str">
            <v xml:space="preserve">NOTIFICADO </v>
          </cell>
          <cell r="BG594">
            <v>0</v>
          </cell>
          <cell r="BH594">
            <v>0</v>
          </cell>
          <cell r="BI594">
            <v>0</v>
          </cell>
          <cell r="BJ594">
            <v>0</v>
          </cell>
          <cell r="BK594">
            <v>0</v>
          </cell>
          <cell r="BL594">
            <v>0</v>
          </cell>
          <cell r="BM594">
            <v>0</v>
          </cell>
          <cell r="BN594">
            <v>0</v>
          </cell>
          <cell r="BO594">
            <v>0</v>
          </cell>
          <cell r="BP594">
            <v>0</v>
          </cell>
          <cell r="BQ594">
            <v>0</v>
          </cell>
          <cell r="BR594">
            <v>40215334.399999999</v>
          </cell>
          <cell r="BS594">
            <v>44398.669386574074</v>
          </cell>
          <cell r="BT594">
            <v>138</v>
          </cell>
          <cell r="BU594" t="str">
            <v>57302</v>
          </cell>
          <cell r="BV594">
            <v>0</v>
          </cell>
          <cell r="BW594">
            <v>0</v>
          </cell>
          <cell r="BX594">
            <v>0</v>
          </cell>
          <cell r="BY594">
            <v>0</v>
          </cell>
          <cell r="BZ594">
            <v>0</v>
          </cell>
          <cell r="CA594">
            <v>0</v>
          </cell>
          <cell r="CB594">
            <v>8560</v>
          </cell>
          <cell r="CC594" t="str">
            <v>M5</v>
          </cell>
        </row>
        <row r="595">
          <cell r="B595" t="str">
            <v>12883 DE 2021</v>
          </cell>
          <cell r="C595">
            <v>1121834306</v>
          </cell>
          <cell r="D595" t="str">
            <v>SINDY YULEIDY LINARES ROA</v>
          </cell>
          <cell r="E595" t="str">
            <v>Contrato de Prestación de Servicios</v>
          </cell>
          <cell r="F595" t="str">
            <v>EL CONTRATISTA SE COMPROMETE CON LA UNIVERSIDAD DE LOS LLANOS A PRESTAR LOS SERVICIOS COMO TÉCNICO EN FORMA EFICIENTE Y EFICAZ APOYANDO EL FORTALECIMIENTO DE LOS DIFERENTES PROCESOS DE LA ESCUELA DE INGENIERÍA DE LA FACULTAD DE CIENCIAS BÁSICAS E INGENIERÍA.</v>
          </cell>
          <cell r="G595">
            <v>44398</v>
          </cell>
          <cell r="H595">
            <v>4345406</v>
          </cell>
          <cell r="I595" t="str">
            <v>Dos (02) meses y diez (10) días calendario</v>
          </cell>
          <cell r="J595">
            <v>44398</v>
          </cell>
          <cell r="K595">
            <v>44469</v>
          </cell>
          <cell r="L595" t="str">
            <v>NO APLICA</v>
          </cell>
          <cell r="M595">
            <v>2</v>
          </cell>
          <cell r="N595">
            <v>2483089</v>
          </cell>
          <cell r="O595">
            <v>44398</v>
          </cell>
          <cell r="P595">
            <v>44439</v>
          </cell>
          <cell r="Q595">
            <v>1862317</v>
          </cell>
          <cell r="R595">
            <v>44440</v>
          </cell>
          <cell r="S595">
            <v>44469</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t="str">
            <v>Facultad de Ciencias Básicas e Ingeniería</v>
          </cell>
          <cell r="AX595" t="str">
            <v xml:space="preserve">OMAR YESID BELTRÁN GUTIÉRREZ </v>
          </cell>
          <cell r="AY595" t="str">
            <v>Decano de la Facultad de Ciencias Básicas e Ingeniería</v>
          </cell>
          <cell r="AZ595">
            <v>1148</v>
          </cell>
          <cell r="BA595">
            <v>44398.669386574074</v>
          </cell>
          <cell r="BB595">
            <v>70066933</v>
          </cell>
          <cell r="BC595">
            <v>3139</v>
          </cell>
          <cell r="BD595">
            <v>44398</v>
          </cell>
          <cell r="BE595">
            <v>4345406</v>
          </cell>
          <cell r="BF595" t="str">
            <v xml:space="preserve">NOTIFICADO </v>
          </cell>
          <cell r="BG595">
            <v>0</v>
          </cell>
          <cell r="BH595">
            <v>0</v>
          </cell>
          <cell r="BI595">
            <v>0</v>
          </cell>
          <cell r="BJ595">
            <v>0</v>
          </cell>
          <cell r="BK595">
            <v>0</v>
          </cell>
          <cell r="BL595">
            <v>0</v>
          </cell>
          <cell r="BM595">
            <v>0</v>
          </cell>
          <cell r="BN595">
            <v>0</v>
          </cell>
          <cell r="BO595">
            <v>0</v>
          </cell>
          <cell r="BP595">
            <v>0</v>
          </cell>
          <cell r="BQ595">
            <v>0</v>
          </cell>
          <cell r="BR595">
            <v>1121834306</v>
          </cell>
          <cell r="BS595">
            <v>44398.669386574074</v>
          </cell>
          <cell r="BT595">
            <v>138</v>
          </cell>
          <cell r="BU595" t="str">
            <v>57300</v>
          </cell>
          <cell r="BV595">
            <v>0</v>
          </cell>
          <cell r="BW595">
            <v>0</v>
          </cell>
          <cell r="BX595">
            <v>0</v>
          </cell>
          <cell r="BY595">
            <v>0</v>
          </cell>
          <cell r="BZ595">
            <v>0</v>
          </cell>
          <cell r="CA595">
            <v>0</v>
          </cell>
          <cell r="CB595">
            <v>8299</v>
          </cell>
          <cell r="CC595" t="str">
            <v>M6</v>
          </cell>
        </row>
        <row r="596">
          <cell r="B596" t="str">
            <v>12884 DE 2021</v>
          </cell>
          <cell r="C596">
            <v>1121884269</v>
          </cell>
          <cell r="D596" t="str">
            <v>SANDRA LORENA GOMEZ VALBUENA</v>
          </cell>
          <cell r="E596" t="str">
            <v>Contrato de Prestación de Servicios</v>
          </cell>
          <cell r="F596" t="str">
            <v>EL CONTRATISTA SE COMPROMETE CON LA UNIVERSIDAD DE LOS LLANOS A PRESTAR LOS SERVICIOS COMO TÉCNICO EN FORMA EFICIENTE Y EFICAZ APOYANDO EL FORTALECIMIENTO DE LOS DIFERENTES PROCESOS EN EL PROGRAMA DE BIOLOGÍA DE LA FACULTAD DE CIENCIAS BÁSICAS E INGENIERÍA.</v>
          </cell>
          <cell r="G596">
            <v>44398</v>
          </cell>
          <cell r="H596">
            <v>4345406</v>
          </cell>
          <cell r="I596" t="str">
            <v>Dos (02) meses y diez (10) días calendario</v>
          </cell>
          <cell r="J596">
            <v>44398</v>
          </cell>
          <cell r="K596">
            <v>44469</v>
          </cell>
          <cell r="L596" t="str">
            <v>NO APLICA</v>
          </cell>
          <cell r="M596">
            <v>2</v>
          </cell>
          <cell r="N596">
            <v>2483089</v>
          </cell>
          <cell r="O596">
            <v>44398</v>
          </cell>
          <cell r="P596">
            <v>44439</v>
          </cell>
          <cell r="Q596">
            <v>1862317</v>
          </cell>
          <cell r="R596">
            <v>44440</v>
          </cell>
          <cell r="S596">
            <v>44469</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t="str">
            <v>Facultad de Ciencias Básicas e Ingeniería</v>
          </cell>
          <cell r="AX596" t="str">
            <v xml:space="preserve">OMAR YESID BELTRÁN GUTIÉRREZ </v>
          </cell>
          <cell r="AY596" t="str">
            <v>Decano de la Facultad de Ciencias Básicas e Ingeniería</v>
          </cell>
          <cell r="AZ596">
            <v>1148</v>
          </cell>
          <cell r="BA596">
            <v>44398.669386574074</v>
          </cell>
          <cell r="BB596">
            <v>70066933</v>
          </cell>
          <cell r="BC596">
            <v>3140</v>
          </cell>
          <cell r="BD596">
            <v>44398</v>
          </cell>
          <cell r="BE596">
            <v>4345406</v>
          </cell>
          <cell r="BF596" t="str">
            <v xml:space="preserve">NOTIFICADO </v>
          </cell>
          <cell r="BG596">
            <v>0</v>
          </cell>
          <cell r="BH596">
            <v>0</v>
          </cell>
          <cell r="BI596">
            <v>0</v>
          </cell>
          <cell r="BJ596">
            <v>0</v>
          </cell>
          <cell r="BK596">
            <v>0</v>
          </cell>
          <cell r="BL596">
            <v>0</v>
          </cell>
          <cell r="BM596">
            <v>0</v>
          </cell>
          <cell r="BN596">
            <v>0</v>
          </cell>
          <cell r="BO596">
            <v>0</v>
          </cell>
          <cell r="BP596">
            <v>0</v>
          </cell>
          <cell r="BQ596">
            <v>0</v>
          </cell>
          <cell r="BR596">
            <v>1121884269</v>
          </cell>
          <cell r="BS596">
            <v>44398.669386574074</v>
          </cell>
          <cell r="BT596">
            <v>138</v>
          </cell>
          <cell r="BU596" t="str">
            <v>57601</v>
          </cell>
          <cell r="BV596">
            <v>0</v>
          </cell>
          <cell r="BW596">
            <v>0</v>
          </cell>
          <cell r="BX596">
            <v>0</v>
          </cell>
          <cell r="BY596">
            <v>0</v>
          </cell>
          <cell r="BZ596">
            <v>0</v>
          </cell>
          <cell r="CA596">
            <v>0</v>
          </cell>
          <cell r="CB596">
            <v>7490</v>
          </cell>
          <cell r="CC596" t="str">
            <v>M6</v>
          </cell>
        </row>
        <row r="597">
          <cell r="B597" t="str">
            <v>12885 DE 2021</v>
          </cell>
          <cell r="C597">
            <v>1121897410</v>
          </cell>
          <cell r="D597" t="str">
            <v xml:space="preserve">MARIA ALEJANDRA VELOZA BARRETO </v>
          </cell>
          <cell r="E597" t="str">
            <v>Contrato de Prestación de Servicios</v>
          </cell>
          <cell r="F597" t="str">
            <v>EL CONTRATISTA SE COMPROMETE CON LA UNIVERSIDAD DE LOS LLANOS A PRESTAR LOS SERVICIOS COMO TÉCNICO EN FORMA EFICIENTE Y EFICAZ APOYANDO EL FORTALECIMIENTO DE LOS DIFERENTES PROCESOS EN EL DEPARTAMENTO DE BIOLOGÍA Y QUÍMICA Y EL DEPARTAMENTO DE FÍSICA Y MATEMÁTICAS DE LA FACULTAD DE CIENCIAS BÁSICAS E INGENIERÍA.</v>
          </cell>
          <cell r="G597">
            <v>44398</v>
          </cell>
          <cell r="H597">
            <v>4345406</v>
          </cell>
          <cell r="I597" t="str">
            <v>Dos (02) meses y diez (10) días calendario</v>
          </cell>
          <cell r="J597">
            <v>44398</v>
          </cell>
          <cell r="K597">
            <v>44469</v>
          </cell>
          <cell r="L597" t="str">
            <v>NO APLICA</v>
          </cell>
          <cell r="M597">
            <v>2</v>
          </cell>
          <cell r="N597">
            <v>2483089</v>
          </cell>
          <cell r="O597">
            <v>44398</v>
          </cell>
          <cell r="P597">
            <v>44439</v>
          </cell>
          <cell r="Q597">
            <v>1862317</v>
          </cell>
          <cell r="R597">
            <v>44440</v>
          </cell>
          <cell r="S597">
            <v>44469</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t="str">
            <v>Facultad de Ciencias Básicas e Ingeniería</v>
          </cell>
          <cell r="AX597" t="str">
            <v xml:space="preserve">OMAR YESID BELTRÁN GUTIÉRREZ </v>
          </cell>
          <cell r="AY597" t="str">
            <v>Decano de la Facultad de Ciencias Básicas e Ingeniería</v>
          </cell>
          <cell r="AZ597">
            <v>1148</v>
          </cell>
          <cell r="BA597">
            <v>44398.669386574074</v>
          </cell>
          <cell r="BB597">
            <v>70066933</v>
          </cell>
          <cell r="BC597">
            <v>3141</v>
          </cell>
          <cell r="BD597">
            <v>44398</v>
          </cell>
          <cell r="BE597">
            <v>4345406</v>
          </cell>
          <cell r="BF597" t="str">
            <v xml:space="preserve">NOTIFICADO </v>
          </cell>
          <cell r="BG597">
            <v>0</v>
          </cell>
          <cell r="BH597">
            <v>0</v>
          </cell>
          <cell r="BI597">
            <v>0</v>
          </cell>
          <cell r="BJ597">
            <v>0</v>
          </cell>
          <cell r="BK597">
            <v>0</v>
          </cell>
          <cell r="BL597">
            <v>0</v>
          </cell>
          <cell r="BM597">
            <v>0</v>
          </cell>
          <cell r="BN597">
            <v>0</v>
          </cell>
          <cell r="BO597">
            <v>0</v>
          </cell>
          <cell r="BP597">
            <v>0</v>
          </cell>
          <cell r="BQ597">
            <v>0</v>
          </cell>
          <cell r="BR597">
            <v>1121897410.5999999</v>
          </cell>
          <cell r="BS597">
            <v>44398.669386574074</v>
          </cell>
          <cell r="BT597">
            <v>138</v>
          </cell>
          <cell r="BU597" t="str">
            <v>57606. 57607</v>
          </cell>
          <cell r="BV597">
            <v>0</v>
          </cell>
          <cell r="BW597">
            <v>0</v>
          </cell>
          <cell r="BX597">
            <v>0</v>
          </cell>
          <cell r="BY597">
            <v>0</v>
          </cell>
          <cell r="BZ597">
            <v>0</v>
          </cell>
          <cell r="CA597">
            <v>0</v>
          </cell>
          <cell r="CB597">
            <v>8299</v>
          </cell>
          <cell r="CC597" t="str">
            <v>M6</v>
          </cell>
        </row>
        <row r="598">
          <cell r="B598" t="str">
            <v>12886 DE 2021</v>
          </cell>
          <cell r="C598">
            <v>40187704</v>
          </cell>
          <cell r="D598" t="str">
            <v>LADY YALILE VALDES HERRERA</v>
          </cell>
          <cell r="E598" t="str">
            <v xml:space="preserve">Contrato de Prestación de Servicios </v>
          </cell>
          <cell r="F598" t="str">
            <v>EL CONTRATISTA SE COMPROMETE CON LA UNIVERSIDAD DE LOS LLANOS A PRESTAR LOS SERVICIOS COMO TÉCNICO EN FORMA EFICIENTE Y EFICAZ APOYANDO EL FORTALECIMIENTO DE LOS DIFERENTES PROCESOS DEL CENTRO DE PROYECCIÓN SOCIAL Y CENTRO DE INVESTIGACIONES DE LA FACULTAD DE CIENCIAS BÁSICAS E INGENIERÍA.</v>
          </cell>
          <cell r="G598">
            <v>44398</v>
          </cell>
          <cell r="H598">
            <v>4345406</v>
          </cell>
          <cell r="I598" t="str">
            <v>Dos (02) meses y diez (10) días calendario</v>
          </cell>
          <cell r="J598">
            <v>44398</v>
          </cell>
          <cell r="K598">
            <v>44469</v>
          </cell>
          <cell r="L598" t="str">
            <v>NO APLICA</v>
          </cell>
          <cell r="M598">
            <v>2</v>
          </cell>
          <cell r="N598">
            <v>2483089</v>
          </cell>
          <cell r="O598">
            <v>44398</v>
          </cell>
          <cell r="P598">
            <v>44439</v>
          </cell>
          <cell r="Q598">
            <v>1862317</v>
          </cell>
          <cell r="R598">
            <v>44440</v>
          </cell>
          <cell r="S598">
            <v>44469</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t="str">
            <v>Facultad de Ciencias Básicas e Ingeniería</v>
          </cell>
          <cell r="AX598" t="str">
            <v xml:space="preserve">OMAR YESID BELTRÁN GUTIÉRREZ </v>
          </cell>
          <cell r="AY598" t="str">
            <v>Decano de la Facultad de Ciencias Básicas e Ingeniería</v>
          </cell>
          <cell r="AZ598">
            <v>1148</v>
          </cell>
          <cell r="BA598">
            <v>44398.669386574074</v>
          </cell>
          <cell r="BB598">
            <v>70066933</v>
          </cell>
          <cell r="BC598">
            <v>3142</v>
          </cell>
          <cell r="BD598">
            <v>44398</v>
          </cell>
          <cell r="BE598">
            <v>4345406</v>
          </cell>
          <cell r="BF598" t="str">
            <v xml:space="preserve">NOTIFICADO </v>
          </cell>
          <cell r="BG598">
            <v>0</v>
          </cell>
          <cell r="BH598">
            <v>0</v>
          </cell>
          <cell r="BI598">
            <v>0</v>
          </cell>
          <cell r="BJ598">
            <v>0</v>
          </cell>
          <cell r="BK598">
            <v>0</v>
          </cell>
          <cell r="BL598">
            <v>0</v>
          </cell>
          <cell r="BM598">
            <v>0</v>
          </cell>
          <cell r="BN598">
            <v>0</v>
          </cell>
          <cell r="BO598">
            <v>0</v>
          </cell>
          <cell r="BP598">
            <v>0</v>
          </cell>
          <cell r="BQ598">
            <v>0</v>
          </cell>
          <cell r="BR598">
            <v>40187704</v>
          </cell>
          <cell r="BS598">
            <v>44398.669386574074</v>
          </cell>
          <cell r="BT598">
            <v>138</v>
          </cell>
          <cell r="BU598" t="str">
            <v>57701</v>
          </cell>
          <cell r="BV598">
            <v>0</v>
          </cell>
          <cell r="BW598">
            <v>0</v>
          </cell>
          <cell r="BX598">
            <v>0</v>
          </cell>
          <cell r="BY598">
            <v>0</v>
          </cell>
          <cell r="BZ598">
            <v>0</v>
          </cell>
          <cell r="CA598">
            <v>0</v>
          </cell>
          <cell r="CB598">
            <v>7020</v>
          </cell>
          <cell r="CC598" t="str">
            <v>M5</v>
          </cell>
        </row>
        <row r="599">
          <cell r="B599" t="str">
            <v>12887 DE 2021</v>
          </cell>
          <cell r="C599">
            <v>1121936738</v>
          </cell>
          <cell r="D599" t="str">
            <v>KELLY ANGELICA SANCHEZ ORTIZ</v>
          </cell>
          <cell r="E599" t="str">
            <v>Contrato de Prestación de Servicios</v>
          </cell>
          <cell r="F599" t="str">
            <v>EL CONTRATISTA SE COMPROMETE CON LA UNIVERSIDAD DE LOS LLANOS A PRESTAR LOS SERVICIOS COMO TÉCNICO EN FORMA EFICIENTE Y EFICAZ APOYANDO EL FORTALECIMIENTO DE LOS DIFERENTES PROCESOS EN EL PROGRAMA DE INGENIERÍA DE SISTEMAS DE LA FACULTAD DE CIENCIAS BÁSICAS E INGENIERÍA.</v>
          </cell>
          <cell r="G599">
            <v>44398</v>
          </cell>
          <cell r="H599">
            <v>4345406</v>
          </cell>
          <cell r="I599" t="str">
            <v>Dos (02) meses y diez (10) días calendario</v>
          </cell>
          <cell r="J599">
            <v>44398</v>
          </cell>
          <cell r="K599">
            <v>44469</v>
          </cell>
          <cell r="L599" t="str">
            <v>NO APLICA</v>
          </cell>
          <cell r="M599">
            <v>2</v>
          </cell>
          <cell r="N599">
            <v>2483089</v>
          </cell>
          <cell r="O599">
            <v>44398</v>
          </cell>
          <cell r="P599">
            <v>44439</v>
          </cell>
          <cell r="Q599">
            <v>1862317</v>
          </cell>
          <cell r="R599">
            <v>44440</v>
          </cell>
          <cell r="S599">
            <v>44469</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t="str">
            <v>Facultad de Ciencias Básicas e Ingeniería</v>
          </cell>
          <cell r="AX599" t="str">
            <v xml:space="preserve">OMAR YESID BELTRÁN GUTIÉRREZ </v>
          </cell>
          <cell r="AY599" t="str">
            <v>Decano de la Facultad de Ciencias Básicas e Ingeniería</v>
          </cell>
          <cell r="AZ599">
            <v>1148</v>
          </cell>
          <cell r="BA599">
            <v>44398.669386574074</v>
          </cell>
          <cell r="BB599">
            <v>70066933</v>
          </cell>
          <cell r="BC599">
            <v>3143</v>
          </cell>
          <cell r="BD599">
            <v>44398</v>
          </cell>
          <cell r="BE599">
            <v>4345406</v>
          </cell>
          <cell r="BF599" t="str">
            <v xml:space="preserve">NOTIFICADO </v>
          </cell>
          <cell r="BG599">
            <v>0</v>
          </cell>
          <cell r="BH599">
            <v>0</v>
          </cell>
          <cell r="BI599">
            <v>0</v>
          </cell>
          <cell r="BJ599">
            <v>0</v>
          </cell>
          <cell r="BK599">
            <v>0</v>
          </cell>
          <cell r="BL599">
            <v>0</v>
          </cell>
          <cell r="BM599">
            <v>0</v>
          </cell>
          <cell r="BN599">
            <v>0</v>
          </cell>
          <cell r="BO599">
            <v>0</v>
          </cell>
          <cell r="BP599">
            <v>0</v>
          </cell>
          <cell r="BQ599">
            <v>0</v>
          </cell>
          <cell r="BR599">
            <v>1121936738.4000001</v>
          </cell>
          <cell r="BS599">
            <v>44398.669386574074</v>
          </cell>
          <cell r="BT599">
            <v>138</v>
          </cell>
          <cell r="BU599" t="str">
            <v>57301</v>
          </cell>
          <cell r="BV599">
            <v>0</v>
          </cell>
          <cell r="BW599">
            <v>0</v>
          </cell>
          <cell r="BX599">
            <v>0</v>
          </cell>
          <cell r="BY599">
            <v>0</v>
          </cell>
          <cell r="BZ599">
            <v>0</v>
          </cell>
          <cell r="CA599">
            <v>0</v>
          </cell>
          <cell r="CB599">
            <v>7490</v>
          </cell>
          <cell r="CC599" t="str">
            <v>M6</v>
          </cell>
        </row>
        <row r="600">
          <cell r="B600" t="str">
            <v>12888 DE 2021</v>
          </cell>
          <cell r="C600">
            <v>30083797</v>
          </cell>
          <cell r="D600" t="str">
            <v>YAMILE EXADIS ROJAS BULLA</v>
          </cell>
          <cell r="E600" t="str">
            <v>Contrato de Prestación de Servicios</v>
          </cell>
          <cell r="F600" t="str">
            <v>EL CONTRATISTA SE COMPROMETE CON LA UNIVERSIDAD DE LOS LLANOS A PRESTAR LOS SERVICIOS COMO TÉCNICO EN FORMA EFICIENTE Y EFICAZ APOYANDO EL FORTALECIMIENTO DE LOS DIFERENTES PROCESOS DEL PROGRAMA DE ECONOMÍA DE LA FACULTAD DE CIENCIAS ECONÓMICAS.</v>
          </cell>
          <cell r="G600">
            <v>44398</v>
          </cell>
          <cell r="H600">
            <v>4345406</v>
          </cell>
          <cell r="I600" t="str">
            <v>Dos (02) meses y diez (10) días calendario</v>
          </cell>
          <cell r="J600">
            <v>44398</v>
          </cell>
          <cell r="K600">
            <v>44469</v>
          </cell>
          <cell r="L600" t="str">
            <v>NO APLICA</v>
          </cell>
          <cell r="M600">
            <v>2</v>
          </cell>
          <cell r="N600">
            <v>2483089</v>
          </cell>
          <cell r="O600">
            <v>44398</v>
          </cell>
          <cell r="P600">
            <v>44439</v>
          </cell>
          <cell r="Q600">
            <v>1862317</v>
          </cell>
          <cell r="R600">
            <v>44440</v>
          </cell>
          <cell r="S600">
            <v>44469</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t="str">
            <v>Facultad de Ciencias Económicas</v>
          </cell>
          <cell r="AX600" t="str">
            <v>ERNESTO LEONEL CHAVEZ HERNANDEZ</v>
          </cell>
          <cell r="AY600" t="str">
            <v>En Funciones de Decano de la Facultad de Ciencias Económicas</v>
          </cell>
          <cell r="AZ600">
            <v>1149</v>
          </cell>
          <cell r="BA600">
            <v>44398.669548611113</v>
          </cell>
          <cell r="BB600">
            <v>42687222</v>
          </cell>
          <cell r="BC600">
            <v>3144</v>
          </cell>
          <cell r="BD600">
            <v>44398</v>
          </cell>
          <cell r="BE600">
            <v>4345406</v>
          </cell>
          <cell r="BF600" t="str">
            <v xml:space="preserve">NOTIFICADO </v>
          </cell>
          <cell r="BG600">
            <v>0</v>
          </cell>
          <cell r="BH600">
            <v>0</v>
          </cell>
          <cell r="BI600">
            <v>0</v>
          </cell>
          <cell r="BJ600">
            <v>0</v>
          </cell>
          <cell r="BK600">
            <v>0</v>
          </cell>
          <cell r="BL600">
            <v>0</v>
          </cell>
          <cell r="BM600">
            <v>0</v>
          </cell>
          <cell r="BN600">
            <v>0</v>
          </cell>
          <cell r="BO600">
            <v>0</v>
          </cell>
          <cell r="BP600">
            <v>0</v>
          </cell>
          <cell r="BQ600">
            <v>0</v>
          </cell>
          <cell r="BR600">
            <v>30083797.600000001</v>
          </cell>
          <cell r="BS600">
            <v>44398.669548611113</v>
          </cell>
          <cell r="BT600">
            <v>110</v>
          </cell>
          <cell r="BU600" t="str">
            <v>58402</v>
          </cell>
          <cell r="BV600">
            <v>0</v>
          </cell>
          <cell r="BW600">
            <v>0</v>
          </cell>
          <cell r="BX600">
            <v>0</v>
          </cell>
          <cell r="BY600">
            <v>0</v>
          </cell>
          <cell r="BZ600">
            <v>0</v>
          </cell>
          <cell r="CA600">
            <v>0</v>
          </cell>
          <cell r="CB600">
            <v>8299</v>
          </cell>
          <cell r="CC600" t="str">
            <v>M6</v>
          </cell>
        </row>
        <row r="601">
          <cell r="B601" t="str">
            <v>12890 DE 2021</v>
          </cell>
          <cell r="C601">
            <v>1121816409</v>
          </cell>
          <cell r="D601" t="str">
            <v>MARICELA GARCIA CASTAÑO</v>
          </cell>
          <cell r="E601" t="str">
            <v>Contrato de Prestación de Servicios</v>
          </cell>
          <cell r="F601" t="str">
            <v>EL CONTRATISTA SE COMPROMETE CON LA UNIVERSIDAD DE LOS LLANOS A PRESTAR LOS SERVICIOS COMO TÉCNICO EN FORMA EFICIENTE Y EFICAZ APOYANDO EL FORTALECIMIENTO DE LOS DIFERENTES PROCESOS DEL PROGRAMA DE MERCADEO DE LA FACULTAD DE CIENCIAS ECONÓMICAS.</v>
          </cell>
          <cell r="G601">
            <v>44398</v>
          </cell>
          <cell r="H601">
            <v>4345406</v>
          </cell>
          <cell r="I601" t="str">
            <v>Dos (02) meses y diez (10) días calendario</v>
          </cell>
          <cell r="J601">
            <v>44398</v>
          </cell>
          <cell r="K601">
            <v>44469</v>
          </cell>
          <cell r="L601" t="str">
            <v>NO APLICA</v>
          </cell>
          <cell r="M601">
            <v>2</v>
          </cell>
          <cell r="N601">
            <v>2483089</v>
          </cell>
          <cell r="O601">
            <v>44398</v>
          </cell>
          <cell r="P601">
            <v>44439</v>
          </cell>
          <cell r="Q601">
            <v>1862317</v>
          </cell>
          <cell r="R601">
            <v>44440</v>
          </cell>
          <cell r="S601">
            <v>44469</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t="str">
            <v>Facultad de Ciencias Económicas</v>
          </cell>
          <cell r="AX601" t="str">
            <v>ERNESTO LEONEL CHAVEZ HERNANDEZ</v>
          </cell>
          <cell r="AY601" t="str">
            <v>En Funciones de Decano de la Facultad de Ciencias Económicas</v>
          </cell>
          <cell r="AZ601">
            <v>1149</v>
          </cell>
          <cell r="BA601">
            <v>44398.669548611113</v>
          </cell>
          <cell r="BB601">
            <v>42687222</v>
          </cell>
          <cell r="BC601">
            <v>3146</v>
          </cell>
          <cell r="BD601">
            <v>44398</v>
          </cell>
          <cell r="BE601">
            <v>4345406</v>
          </cell>
          <cell r="BF601" t="str">
            <v xml:space="preserve">NOTIFICADO </v>
          </cell>
          <cell r="BG601">
            <v>0</v>
          </cell>
          <cell r="BH601">
            <v>0</v>
          </cell>
          <cell r="BI601">
            <v>0</v>
          </cell>
          <cell r="BJ601">
            <v>0</v>
          </cell>
          <cell r="BK601">
            <v>0</v>
          </cell>
          <cell r="BL601">
            <v>0</v>
          </cell>
          <cell r="BM601">
            <v>0</v>
          </cell>
          <cell r="BN601">
            <v>0</v>
          </cell>
          <cell r="BO601">
            <v>0</v>
          </cell>
          <cell r="BP601">
            <v>0</v>
          </cell>
          <cell r="BQ601">
            <v>0</v>
          </cell>
          <cell r="BR601">
            <v>1121816409.0999999</v>
          </cell>
          <cell r="BS601">
            <v>44398.669548611113</v>
          </cell>
          <cell r="BT601">
            <v>110</v>
          </cell>
          <cell r="BU601" t="str">
            <v>58302</v>
          </cell>
          <cell r="BV601">
            <v>0</v>
          </cell>
          <cell r="BW601">
            <v>0</v>
          </cell>
          <cell r="BX601">
            <v>0</v>
          </cell>
          <cell r="BY601">
            <v>0</v>
          </cell>
          <cell r="BZ601">
            <v>0</v>
          </cell>
          <cell r="CA601">
            <v>0</v>
          </cell>
          <cell r="CB601">
            <v>8299</v>
          </cell>
          <cell r="CC601" t="str">
            <v>M6</v>
          </cell>
        </row>
        <row r="602">
          <cell r="B602" t="str">
            <v>12891 DE 2021</v>
          </cell>
          <cell r="C602">
            <v>1121934201</v>
          </cell>
          <cell r="D602" t="str">
            <v xml:space="preserve">LINA MARIA MORALES GAVANZO </v>
          </cell>
          <cell r="E602" t="str">
            <v>Contrato de Prestación de Servicios</v>
          </cell>
          <cell r="F602" t="str">
            <v>EL CONTRATISTA SE COMPROMETE CON LA UNIVERSIDAD DE LOS LLANOS A PRESTAR LOS SERVICIOS COMO TÉCNICO EN FORMA EFICIENTE Y EFICAZ APOYANDO EL FORTALECIMIENTO DE LOS DIFERENTES PROCESOS DEL PROGRAMA DE CONTADURÍA PÚBLICA DE LA FACULTAD DE CIENCIAS ECONÓMICAS.</v>
          </cell>
          <cell r="G602">
            <v>44398</v>
          </cell>
          <cell r="H602">
            <v>4345406</v>
          </cell>
          <cell r="I602" t="str">
            <v>Dos (02) meses y diez (10) días calendario</v>
          </cell>
          <cell r="J602">
            <v>44398</v>
          </cell>
          <cell r="K602">
            <v>44469</v>
          </cell>
          <cell r="L602" t="str">
            <v>NO APLICA</v>
          </cell>
          <cell r="M602">
            <v>2</v>
          </cell>
          <cell r="N602">
            <v>2483089</v>
          </cell>
          <cell r="O602">
            <v>44398</v>
          </cell>
          <cell r="P602">
            <v>44439</v>
          </cell>
          <cell r="Q602">
            <v>1862317</v>
          </cell>
          <cell r="R602">
            <v>44440</v>
          </cell>
          <cell r="S602">
            <v>44469</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t="str">
            <v>Facultad de Ciencias Económicas</v>
          </cell>
          <cell r="AX602" t="str">
            <v>ERNESTO LEONEL CHAVEZ HERNANDEZ</v>
          </cell>
          <cell r="AY602" t="str">
            <v>En Funciones de Decano de la Facultad de Ciencias Económicas</v>
          </cell>
          <cell r="AZ602">
            <v>1149</v>
          </cell>
          <cell r="BA602">
            <v>44398.669548611113</v>
          </cell>
          <cell r="BB602">
            <v>42687222</v>
          </cell>
          <cell r="BC602">
            <v>3147</v>
          </cell>
          <cell r="BD602">
            <v>44398</v>
          </cell>
          <cell r="BE602">
            <v>4345406</v>
          </cell>
          <cell r="BF602" t="str">
            <v xml:space="preserve">NOTIFICADO </v>
          </cell>
          <cell r="BG602">
            <v>0</v>
          </cell>
          <cell r="BH602">
            <v>0</v>
          </cell>
          <cell r="BI602">
            <v>0</v>
          </cell>
          <cell r="BJ602">
            <v>0</v>
          </cell>
          <cell r="BK602">
            <v>0</v>
          </cell>
          <cell r="BL602">
            <v>0</v>
          </cell>
          <cell r="BM602">
            <v>0</v>
          </cell>
          <cell r="BN602">
            <v>0</v>
          </cell>
          <cell r="BO602">
            <v>0</v>
          </cell>
          <cell r="BP602">
            <v>0</v>
          </cell>
          <cell r="BQ602">
            <v>0</v>
          </cell>
          <cell r="BR602">
            <v>1121934201.2</v>
          </cell>
          <cell r="BS602">
            <v>44398.669548611113</v>
          </cell>
          <cell r="BT602">
            <v>110</v>
          </cell>
          <cell r="BU602" t="str">
            <v>58401</v>
          </cell>
          <cell r="BV602">
            <v>0</v>
          </cell>
          <cell r="BW602">
            <v>0</v>
          </cell>
          <cell r="BX602">
            <v>0</v>
          </cell>
          <cell r="BY602">
            <v>0</v>
          </cell>
          <cell r="BZ602">
            <v>0</v>
          </cell>
          <cell r="CA602">
            <v>0</v>
          </cell>
          <cell r="CB602">
            <v>8299</v>
          </cell>
          <cell r="CC602" t="str">
            <v>M6</v>
          </cell>
        </row>
        <row r="603">
          <cell r="B603" t="str">
            <v>12892 DE 2021</v>
          </cell>
          <cell r="C603">
            <v>1143845435</v>
          </cell>
          <cell r="D603" t="str">
            <v xml:space="preserve">JUAN DIEGO FRANCO BUITRAGO </v>
          </cell>
          <cell r="E603" t="str">
            <v>Contrato de Prestación de Servicios</v>
          </cell>
          <cell r="F603" t="str">
            <v>EL CONTRATISTA SE COMPROMETE CON LA UNIVERSIDAD DE LOS LLANOS A PRESTAR LOS SERVICIOS EN FORMA EFICIENTE Y EFICAZ APOYANDO EL FORTALECIMIENTO DE LOS DIFERENTES PROCESOS EN LA DECANATURA DE LA FACULTAD DE CIENCIAS ECONÓMICAS.</v>
          </cell>
          <cell r="G603">
            <v>44398</v>
          </cell>
          <cell r="H603">
            <v>4345406</v>
          </cell>
          <cell r="I603" t="str">
            <v>Dos (02) meses y diez (10) días calendario</v>
          </cell>
          <cell r="J603">
            <v>44398</v>
          </cell>
          <cell r="K603">
            <v>44469</v>
          </cell>
          <cell r="L603" t="str">
            <v>NO APLICA</v>
          </cell>
          <cell r="M603">
            <v>2</v>
          </cell>
          <cell r="N603">
            <v>2483089</v>
          </cell>
          <cell r="O603">
            <v>44398</v>
          </cell>
          <cell r="P603">
            <v>44439</v>
          </cell>
          <cell r="Q603">
            <v>1862317</v>
          </cell>
          <cell r="R603">
            <v>44440</v>
          </cell>
          <cell r="S603">
            <v>44469</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t="str">
            <v>Facultad de Ciencias Económicas</v>
          </cell>
          <cell r="AX603" t="str">
            <v>ERNESTO LEONEL CHAVEZ HERNANDEZ</v>
          </cell>
          <cell r="AY603" t="str">
            <v>En Funciones de Decano de la Facultad de Ciencias Económicas</v>
          </cell>
          <cell r="AZ603">
            <v>1149</v>
          </cell>
          <cell r="BA603">
            <v>44398.669548611113</v>
          </cell>
          <cell r="BB603">
            <v>42687222</v>
          </cell>
          <cell r="BC603">
            <v>3148</v>
          </cell>
          <cell r="BD603">
            <v>44398</v>
          </cell>
          <cell r="BE603">
            <v>4345406</v>
          </cell>
          <cell r="BF603" t="str">
            <v xml:space="preserve">NOTIFICADO </v>
          </cell>
          <cell r="BG603">
            <v>0</v>
          </cell>
          <cell r="BH603">
            <v>0</v>
          </cell>
          <cell r="BI603">
            <v>0</v>
          </cell>
          <cell r="BJ603">
            <v>0</v>
          </cell>
          <cell r="BK603">
            <v>0</v>
          </cell>
          <cell r="BL603">
            <v>0</v>
          </cell>
          <cell r="BM603">
            <v>0</v>
          </cell>
          <cell r="BN603">
            <v>0</v>
          </cell>
          <cell r="BO603">
            <v>0</v>
          </cell>
          <cell r="BP603">
            <v>0</v>
          </cell>
          <cell r="BQ603">
            <v>0</v>
          </cell>
          <cell r="BR603">
            <v>1143845435</v>
          </cell>
          <cell r="BS603">
            <v>44398.669548611113</v>
          </cell>
          <cell r="BT603">
            <v>110</v>
          </cell>
          <cell r="BU603" t="str">
            <v>58200</v>
          </cell>
          <cell r="BV603">
            <v>0</v>
          </cell>
          <cell r="BW603">
            <v>0</v>
          </cell>
          <cell r="BX603">
            <v>0</v>
          </cell>
          <cell r="BY603">
            <v>0</v>
          </cell>
          <cell r="BZ603">
            <v>0</v>
          </cell>
          <cell r="CA603">
            <v>0</v>
          </cell>
          <cell r="CB603">
            <v>7490</v>
          </cell>
          <cell r="CC603" t="str">
            <v>M6</v>
          </cell>
        </row>
        <row r="604">
          <cell r="B604" t="str">
            <v>12893 DE 2021</v>
          </cell>
          <cell r="C604">
            <v>40410816</v>
          </cell>
          <cell r="D604" t="str">
            <v xml:space="preserve">DERLY YADIR HERRERA URREGO </v>
          </cell>
          <cell r="E604" t="str">
            <v>Contrato de Prestación de Servicios</v>
          </cell>
          <cell r="F604" t="str">
            <v>EL CONTRATISTA SE COMPROMETE CON LA UNIVERSIDAD DE LOS LLANOS A PRESTAR LOS SERVICIOS COMO TÉCNICO EN FORMA EFICIENTE Y EFICAZ APOYANDO EL FORTALECIMIENTO DE LOS DIFERENTES PROCESOS DEL PROGRAMA DE ADMINISTRACIÓN DE EMPRESAS DE LA FACULTAD DE CIENCIAS ECONÓMICAS.</v>
          </cell>
          <cell r="G604">
            <v>44398</v>
          </cell>
          <cell r="H604">
            <v>4345406</v>
          </cell>
          <cell r="I604" t="str">
            <v>Dos (02) meses y diez (10) días calendario</v>
          </cell>
          <cell r="J604">
            <v>44398</v>
          </cell>
          <cell r="K604">
            <v>44469</v>
          </cell>
          <cell r="L604" t="str">
            <v>NO APLICA</v>
          </cell>
          <cell r="M604">
            <v>2</v>
          </cell>
          <cell r="N604">
            <v>2483089</v>
          </cell>
          <cell r="O604">
            <v>44398</v>
          </cell>
          <cell r="P604">
            <v>44439</v>
          </cell>
          <cell r="Q604">
            <v>1862317</v>
          </cell>
          <cell r="R604">
            <v>44440</v>
          </cell>
          <cell r="S604">
            <v>44469</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t="str">
            <v>Facultad de Ciencias Económicas</v>
          </cell>
          <cell r="AX604" t="str">
            <v>ERNESTO LEONEL CHAVEZ HERNANDEZ</v>
          </cell>
          <cell r="AY604" t="str">
            <v>En Funciones de Decano de la Facultad de Ciencias Económicas</v>
          </cell>
          <cell r="AZ604">
            <v>1149</v>
          </cell>
          <cell r="BA604">
            <v>44398.669548611113</v>
          </cell>
          <cell r="BB604">
            <v>42687222</v>
          </cell>
          <cell r="BC604">
            <v>3149</v>
          </cell>
          <cell r="BD604">
            <v>44398</v>
          </cell>
          <cell r="BE604">
            <v>4345406</v>
          </cell>
          <cell r="BF604" t="str">
            <v xml:space="preserve">NOTIFICADO </v>
          </cell>
          <cell r="BG604">
            <v>0</v>
          </cell>
          <cell r="BH604">
            <v>0</v>
          </cell>
          <cell r="BI604">
            <v>0</v>
          </cell>
          <cell r="BJ604">
            <v>0</v>
          </cell>
          <cell r="BK604">
            <v>0</v>
          </cell>
          <cell r="BL604">
            <v>0</v>
          </cell>
          <cell r="BM604">
            <v>0</v>
          </cell>
          <cell r="BN604">
            <v>0</v>
          </cell>
          <cell r="BO604">
            <v>0</v>
          </cell>
          <cell r="BP604">
            <v>0</v>
          </cell>
          <cell r="BQ604">
            <v>0</v>
          </cell>
          <cell r="BR604">
            <v>40410816</v>
          </cell>
          <cell r="BS604">
            <v>44398.669548611113</v>
          </cell>
          <cell r="BT604">
            <v>110</v>
          </cell>
          <cell r="BU604" t="str">
            <v>58301</v>
          </cell>
          <cell r="BV604">
            <v>0</v>
          </cell>
          <cell r="BW604">
            <v>0</v>
          </cell>
          <cell r="BX604">
            <v>0</v>
          </cell>
          <cell r="BY604">
            <v>0</v>
          </cell>
          <cell r="BZ604">
            <v>0</v>
          </cell>
          <cell r="CA604">
            <v>0</v>
          </cell>
          <cell r="CB604">
            <v>9609</v>
          </cell>
          <cell r="CC604" t="str">
            <v>M6</v>
          </cell>
        </row>
        <row r="605">
          <cell r="B605" t="str">
            <v>12894 DE 2021</v>
          </cell>
          <cell r="C605">
            <v>40398630</v>
          </cell>
          <cell r="D605" t="str">
            <v xml:space="preserve">IDERNAYIVE PARDO RODRIGUEZ </v>
          </cell>
          <cell r="E605" t="str">
            <v>Contrato de Prestación de Servicios Profesionales</v>
          </cell>
          <cell r="F605" t="str">
            <v>EL CONTRATISTA SE COMPROMETE CON LA UNIVERSIDAD DE LOS LLANOS A PRESTAR LOS SERVICIOS COMO PROFESIONAL EN FORMA EFICIENTE Y EFICAZ APOYANDO EL FORTALECIMIENTO DE LOS DIFERENTES PROCESOS MISIONALES DEL CENTRO DE INVESTIGACIONES Y EL CENTRO DE ESTUDIOS SOCIOECONÓMICOS DE LA FACULTAD DE CIENCIAS ECONÓMICAS.</v>
          </cell>
          <cell r="G605">
            <v>44398</v>
          </cell>
          <cell r="H605">
            <v>6134690</v>
          </cell>
          <cell r="I605" t="str">
            <v>Dos (02) meses y diez (10) días calendario</v>
          </cell>
          <cell r="J605">
            <v>44398</v>
          </cell>
          <cell r="K605">
            <v>44469</v>
          </cell>
          <cell r="L605" t="str">
            <v>NO APLICA</v>
          </cell>
          <cell r="M605">
            <v>2</v>
          </cell>
          <cell r="N605">
            <v>3505537</v>
          </cell>
          <cell r="O605">
            <v>44398</v>
          </cell>
          <cell r="P605">
            <v>44439</v>
          </cell>
          <cell r="Q605">
            <v>2629153</v>
          </cell>
          <cell r="R605">
            <v>44440</v>
          </cell>
          <cell r="S605">
            <v>44469</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t="str">
            <v>Facultad de Ciencias Económicas</v>
          </cell>
          <cell r="AX605" t="str">
            <v>ERNESTO LEONEL CHAVEZ HERNANDEZ</v>
          </cell>
          <cell r="AY605" t="str">
            <v>En Funciones de Decano de la Facultad de Ciencias Económicas</v>
          </cell>
          <cell r="AZ605">
            <v>1149</v>
          </cell>
          <cell r="BA605">
            <v>44398.669548611113</v>
          </cell>
          <cell r="BB605">
            <v>42687222</v>
          </cell>
          <cell r="BC605">
            <v>3150</v>
          </cell>
          <cell r="BD605">
            <v>44398</v>
          </cell>
          <cell r="BE605">
            <v>6134690</v>
          </cell>
          <cell r="BF605" t="str">
            <v xml:space="preserve">NOTIFICADO </v>
          </cell>
          <cell r="BG605">
            <v>0</v>
          </cell>
          <cell r="BH605">
            <v>0</v>
          </cell>
          <cell r="BI605">
            <v>0</v>
          </cell>
          <cell r="BJ605">
            <v>0</v>
          </cell>
          <cell r="BK605">
            <v>0</v>
          </cell>
          <cell r="BL605">
            <v>0</v>
          </cell>
          <cell r="BM605">
            <v>0</v>
          </cell>
          <cell r="BN605">
            <v>0</v>
          </cell>
          <cell r="BO605">
            <v>0</v>
          </cell>
          <cell r="BP605">
            <v>0</v>
          </cell>
          <cell r="BQ605">
            <v>0</v>
          </cell>
          <cell r="BR605">
            <v>40398630.399999999</v>
          </cell>
          <cell r="BS605">
            <v>44398.669548611113</v>
          </cell>
          <cell r="BT605">
            <v>110</v>
          </cell>
          <cell r="BU605" t="str">
            <v>58501</v>
          </cell>
          <cell r="BV605">
            <v>0</v>
          </cell>
          <cell r="BW605">
            <v>0</v>
          </cell>
          <cell r="BX605">
            <v>0</v>
          </cell>
          <cell r="BY605">
            <v>0</v>
          </cell>
          <cell r="BZ605">
            <v>0</v>
          </cell>
          <cell r="CA605">
            <v>0</v>
          </cell>
          <cell r="CB605">
            <v>8299</v>
          </cell>
          <cell r="CC605" t="str">
            <v>M6</v>
          </cell>
        </row>
        <row r="606">
          <cell r="B606" t="str">
            <v>12895 DE 2021</v>
          </cell>
          <cell r="C606">
            <v>1121862471</v>
          </cell>
          <cell r="D606" t="str">
            <v>ANGYY STEPHANIE ORTIZ MENDEZ</v>
          </cell>
          <cell r="E606" t="str">
            <v>Contrato de Prestación de Servicios Profesionales</v>
          </cell>
          <cell r="F606" t="str">
            <v>EL CONTRATISTA SE COMPROMETE CON LA UNIVERSIDAD DE LOS LLANOS A PRESTAR LOS SERVICIOS COMO PROFESIONAL EN FORMA EFICIENTE Y EFICAZ APOYANDO EL FORTALECIMIENTO DE LOS DIFERENTES PROCESOS MISIONALES DEL CENTRO DE PROYECCIÓN SOCIAL, CENTRO DE CONSULTORIO EMPRESARIAL Y UNIDAD DE EMPRENDIMIENTO DE LA FACULTAD DE CIENCIAS ECONÓMICAS.</v>
          </cell>
          <cell r="G606">
            <v>44398</v>
          </cell>
          <cell r="H606">
            <v>6134690</v>
          </cell>
          <cell r="I606" t="str">
            <v>Dos (02) meses y diez (10) días calendario</v>
          </cell>
          <cell r="J606">
            <v>44398</v>
          </cell>
          <cell r="K606">
            <v>44469</v>
          </cell>
          <cell r="L606" t="str">
            <v>NO APLICA</v>
          </cell>
          <cell r="M606">
            <v>2</v>
          </cell>
          <cell r="N606">
            <v>3505537</v>
          </cell>
          <cell r="O606">
            <v>44398</v>
          </cell>
          <cell r="P606">
            <v>44439</v>
          </cell>
          <cell r="Q606">
            <v>2629153</v>
          </cell>
          <cell r="R606">
            <v>44440</v>
          </cell>
          <cell r="S606">
            <v>44469</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t="str">
            <v>Facultad de Ciencias Económicas</v>
          </cell>
          <cell r="AX606" t="str">
            <v>ERNESTO LEONEL CHAVEZ HERNANDEZ</v>
          </cell>
          <cell r="AY606" t="str">
            <v>En Funciones de Decano de la Facultad de Ciencias Económicas</v>
          </cell>
          <cell r="AZ606">
            <v>1149</v>
          </cell>
          <cell r="BA606">
            <v>44398.669548611113</v>
          </cell>
          <cell r="BB606">
            <v>42687222</v>
          </cell>
          <cell r="BC606">
            <v>3151</v>
          </cell>
          <cell r="BD606">
            <v>44398</v>
          </cell>
          <cell r="BE606">
            <v>6134690</v>
          </cell>
          <cell r="BF606" t="str">
            <v xml:space="preserve">NOTIFICADO </v>
          </cell>
          <cell r="BG606">
            <v>0</v>
          </cell>
          <cell r="BH606">
            <v>0</v>
          </cell>
          <cell r="BI606">
            <v>0</v>
          </cell>
          <cell r="BJ606">
            <v>0</v>
          </cell>
          <cell r="BK606">
            <v>0</v>
          </cell>
          <cell r="BL606">
            <v>0</v>
          </cell>
          <cell r="BM606">
            <v>0</v>
          </cell>
          <cell r="BN606">
            <v>0</v>
          </cell>
          <cell r="BO606">
            <v>0</v>
          </cell>
          <cell r="BP606">
            <v>0</v>
          </cell>
          <cell r="BQ606">
            <v>0</v>
          </cell>
          <cell r="BR606">
            <v>1121862471</v>
          </cell>
          <cell r="BS606">
            <v>44398.669548611113</v>
          </cell>
          <cell r="BT606">
            <v>110</v>
          </cell>
          <cell r="BU606" t="str">
            <v>58502</v>
          </cell>
          <cell r="BV606">
            <v>0</v>
          </cell>
          <cell r="BW606">
            <v>0</v>
          </cell>
          <cell r="BX606">
            <v>0</v>
          </cell>
          <cell r="BY606">
            <v>0</v>
          </cell>
          <cell r="BZ606">
            <v>0</v>
          </cell>
          <cell r="CA606">
            <v>0</v>
          </cell>
          <cell r="CB606">
            <v>8299</v>
          </cell>
          <cell r="CC606" t="str">
            <v>M6</v>
          </cell>
        </row>
        <row r="607">
          <cell r="B607" t="str">
            <v>12896 DE 2021</v>
          </cell>
          <cell r="C607">
            <v>86079834</v>
          </cell>
          <cell r="D607" t="str">
            <v>OSWALDO ANIBAL ESLAVA MOYANO</v>
          </cell>
          <cell r="E607" t="str">
            <v>Contrato de Prestación de Servicios Profesionales</v>
          </cell>
          <cell r="F607" t="str">
            <v>EL CONTRATISTA SE COMPROMETE CON LA UNIVERSIDAD DE LOS LLANOS A PRESTAR LOS SERVICIOS PROFESIONALES COMO PSICÓLOGO EN FORMA EFICIENTE Y EFICAZ, APOYANDO EL FORTALECIMIENTO DE LOS DIFERENTES PROCESOS DE CONSEJERÍA Y ACOMPAÑAMIENTO EN EL PROGRAMA DE RETENCIÓN ESTUDIANTIL UNILLANISTA DE LA DIVISIÓN DE BIENESTAR UNIVERSITARIO.</v>
          </cell>
          <cell r="G607">
            <v>44398</v>
          </cell>
          <cell r="H607">
            <v>15566781</v>
          </cell>
          <cell r="I607" t="str">
            <v>Cuatro (04) meses y veintisiete (27) días calendario</v>
          </cell>
          <cell r="J607">
            <v>44398</v>
          </cell>
          <cell r="K607">
            <v>44547</v>
          </cell>
          <cell r="L607" t="str">
            <v>NO APLICA</v>
          </cell>
          <cell r="M607">
            <v>5</v>
          </cell>
          <cell r="N607">
            <v>4235859</v>
          </cell>
          <cell r="O607">
            <v>44398</v>
          </cell>
          <cell r="P607">
            <v>44439</v>
          </cell>
          <cell r="Q607">
            <v>3176894</v>
          </cell>
          <cell r="R607">
            <v>44440</v>
          </cell>
          <cell r="S607">
            <v>44469</v>
          </cell>
          <cell r="T607">
            <v>3176894</v>
          </cell>
          <cell r="U607">
            <v>44470</v>
          </cell>
          <cell r="V607">
            <v>44500</v>
          </cell>
          <cell r="W607">
            <v>3176894</v>
          </cell>
          <cell r="X607">
            <v>44501</v>
          </cell>
          <cell r="Y607">
            <v>44530</v>
          </cell>
          <cell r="Z607">
            <v>1800240</v>
          </cell>
          <cell r="AA607">
            <v>44531</v>
          </cell>
          <cell r="AB607">
            <v>44547</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t="str">
            <v>División de Bienestar Universitario</v>
          </cell>
          <cell r="AX607" t="str">
            <v>ELSA EDILMA PÁEZ CASTRO</v>
          </cell>
          <cell r="AY607" t="str">
            <v>Profesional Especializado</v>
          </cell>
          <cell r="AZ607">
            <v>1152</v>
          </cell>
          <cell r="BA607">
            <v>44398.67087962963</v>
          </cell>
          <cell r="BB607">
            <v>86959256</v>
          </cell>
          <cell r="BC607">
            <v>3152</v>
          </cell>
          <cell r="BD607">
            <v>44398</v>
          </cell>
          <cell r="BE607">
            <v>15566781</v>
          </cell>
          <cell r="BF607" t="str">
            <v xml:space="preserve">NOTIFICADO </v>
          </cell>
          <cell r="BG607">
            <v>0</v>
          </cell>
          <cell r="BH607">
            <v>0</v>
          </cell>
          <cell r="BI607">
            <v>0</v>
          </cell>
          <cell r="BJ607">
            <v>0</v>
          </cell>
          <cell r="BK607">
            <v>0</v>
          </cell>
          <cell r="BL607">
            <v>0</v>
          </cell>
          <cell r="BM607">
            <v>0</v>
          </cell>
          <cell r="BN607">
            <v>0</v>
          </cell>
          <cell r="BO607">
            <v>0</v>
          </cell>
          <cell r="BP607">
            <v>0</v>
          </cell>
          <cell r="BQ607">
            <v>0</v>
          </cell>
          <cell r="BR607">
            <v>86079834.900000006</v>
          </cell>
          <cell r="BS607">
            <v>44398.67087962963</v>
          </cell>
          <cell r="BT607">
            <v>677</v>
          </cell>
          <cell r="BU607" t="str">
            <v>44105</v>
          </cell>
          <cell r="BV607">
            <v>0</v>
          </cell>
          <cell r="BW607">
            <v>0</v>
          </cell>
          <cell r="BX607">
            <v>0</v>
          </cell>
          <cell r="BY607">
            <v>0</v>
          </cell>
          <cell r="BZ607">
            <v>0</v>
          </cell>
          <cell r="CA607">
            <v>0</v>
          </cell>
          <cell r="CB607">
            <v>7490</v>
          </cell>
          <cell r="CC607" t="str">
            <v>M6</v>
          </cell>
        </row>
        <row r="608">
          <cell r="B608" t="str">
            <v>12897 DE 2021</v>
          </cell>
          <cell r="C608">
            <v>1121877585</v>
          </cell>
          <cell r="D608" t="str">
            <v>LEIDY ALEJANDRA GONZALEZ SABOGAL</v>
          </cell>
          <cell r="E608" t="str">
            <v>Contrato de Prestación de Servicios Profesionales</v>
          </cell>
          <cell r="F608" t="str">
            <v>EL CONTRATISTA SE COMPROMETE CON LA UNIVERSIDAD DE LOS LLANOS A PRESTAR LOS SERVICIOS PROFESIONALES COMO PSICÓLOGO EN FORMA EFICIENTE Y EFICAZ, APOYANDO EL FORTALECIMIENTO DE LOS DIFERENTES PROCESOS DE CONSEJERÍA Y ACOMPAÑAMIENTO EN EL PROGRAMA DE RETENCIÓN ESTUDIANTIL UNILLANISTA DE LA DIVISIÓN DE BIENESTAR UNIVERSITARIO.</v>
          </cell>
          <cell r="G608">
            <v>44398</v>
          </cell>
          <cell r="H608">
            <v>15566781</v>
          </cell>
          <cell r="I608" t="str">
            <v>Cuatro (04) meses y veintisiete (27) días calendario</v>
          </cell>
          <cell r="J608">
            <v>44398</v>
          </cell>
          <cell r="K608">
            <v>44547</v>
          </cell>
          <cell r="L608" t="str">
            <v>NO APLICA</v>
          </cell>
          <cell r="M608">
            <v>5</v>
          </cell>
          <cell r="N608">
            <v>4235859</v>
          </cell>
          <cell r="O608">
            <v>44398</v>
          </cell>
          <cell r="P608">
            <v>44439</v>
          </cell>
          <cell r="Q608">
            <v>3176894</v>
          </cell>
          <cell r="R608">
            <v>44440</v>
          </cell>
          <cell r="S608">
            <v>44469</v>
          </cell>
          <cell r="T608">
            <v>3176894</v>
          </cell>
          <cell r="U608">
            <v>44470</v>
          </cell>
          <cell r="V608">
            <v>44500</v>
          </cell>
          <cell r="W608">
            <v>3176894</v>
          </cell>
          <cell r="X608">
            <v>44501</v>
          </cell>
          <cell r="Y608">
            <v>44530</v>
          </cell>
          <cell r="Z608">
            <v>1800240</v>
          </cell>
          <cell r="AA608">
            <v>44531</v>
          </cell>
          <cell r="AB608">
            <v>44547</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t="str">
            <v>División de Bienestar Universitario</v>
          </cell>
          <cell r="AX608" t="str">
            <v>ELSA EDILMA PÁEZ CASTRO</v>
          </cell>
          <cell r="AY608" t="str">
            <v>Profesional Especializado</v>
          </cell>
          <cell r="AZ608">
            <v>1152</v>
          </cell>
          <cell r="BA608">
            <v>44398.67087962963</v>
          </cell>
          <cell r="BB608">
            <v>86959256</v>
          </cell>
          <cell r="BC608">
            <v>3153</v>
          </cell>
          <cell r="BD608">
            <v>44398</v>
          </cell>
          <cell r="BE608">
            <v>15566781</v>
          </cell>
          <cell r="BF608" t="str">
            <v xml:space="preserve">NOTIFICADO </v>
          </cell>
          <cell r="BG608">
            <v>0</v>
          </cell>
          <cell r="BH608">
            <v>0</v>
          </cell>
          <cell r="BI608">
            <v>0</v>
          </cell>
          <cell r="BJ608">
            <v>0</v>
          </cell>
          <cell r="BK608">
            <v>0</v>
          </cell>
          <cell r="BL608">
            <v>0</v>
          </cell>
          <cell r="BM608">
            <v>0</v>
          </cell>
          <cell r="BN608">
            <v>0</v>
          </cell>
          <cell r="BO608">
            <v>0</v>
          </cell>
          <cell r="BP608">
            <v>0</v>
          </cell>
          <cell r="BQ608">
            <v>0</v>
          </cell>
          <cell r="BR608">
            <v>1121877585</v>
          </cell>
          <cell r="BS608">
            <v>44398.67087962963</v>
          </cell>
          <cell r="BT608">
            <v>677</v>
          </cell>
          <cell r="BU608" t="str">
            <v>44105</v>
          </cell>
          <cell r="BV608">
            <v>0</v>
          </cell>
          <cell r="BW608">
            <v>0</v>
          </cell>
          <cell r="BX608">
            <v>0</v>
          </cell>
          <cell r="BY608">
            <v>0</v>
          </cell>
          <cell r="BZ608">
            <v>0</v>
          </cell>
          <cell r="CA608">
            <v>0</v>
          </cell>
          <cell r="CB608">
            <v>8299</v>
          </cell>
          <cell r="CC608" t="str">
            <v>M6</v>
          </cell>
        </row>
        <row r="609">
          <cell r="B609" t="str">
            <v>12898 DE 2021</v>
          </cell>
          <cell r="C609">
            <v>1026567821</v>
          </cell>
          <cell r="D609" t="str">
            <v>CINDY DANIELA CHAVARRO QUINTERO</v>
          </cell>
          <cell r="E609" t="str">
            <v>Contrato de Prestación de Servicios Profesionales</v>
          </cell>
          <cell r="F609" t="str">
            <v>EL CONTRATISTA SE COMPROMETE CON LA UNIVERSIDAD DE LOS LLANOS A PRESTAR LOS SERVICIOS PROFESIONALES COMO PSICÓLOGO EN FORMA EFICIENTE Y EFICAZ APOYANDO EL FORTALECIMIENTO DE LOS DIFERENTES PROCESOS DE CULTURA DE SALUD MENTAL EN LA COMUNIDAD ACADÉMICA DE LA DIVISIÓN DE BIENESTAR UNIVERSITARIO.</v>
          </cell>
          <cell r="G609">
            <v>44398</v>
          </cell>
          <cell r="H609">
            <v>15566781</v>
          </cell>
          <cell r="I609" t="str">
            <v>Cuatro (04) meses y veintisiete (27) días calendario</v>
          </cell>
          <cell r="J609">
            <v>44398</v>
          </cell>
          <cell r="K609">
            <v>44547</v>
          </cell>
          <cell r="L609" t="str">
            <v>NO APLICA</v>
          </cell>
          <cell r="M609">
            <v>5</v>
          </cell>
          <cell r="N609">
            <v>4235859</v>
          </cell>
          <cell r="O609">
            <v>44398</v>
          </cell>
          <cell r="P609">
            <v>44439</v>
          </cell>
          <cell r="Q609">
            <v>3176894</v>
          </cell>
          <cell r="R609">
            <v>44440</v>
          </cell>
          <cell r="S609">
            <v>44469</v>
          </cell>
          <cell r="T609">
            <v>3176894</v>
          </cell>
          <cell r="U609">
            <v>44470</v>
          </cell>
          <cell r="V609">
            <v>44500</v>
          </cell>
          <cell r="W609">
            <v>3176894</v>
          </cell>
          <cell r="X609">
            <v>44501</v>
          </cell>
          <cell r="Y609">
            <v>44530</v>
          </cell>
          <cell r="Z609">
            <v>1800240</v>
          </cell>
          <cell r="AA609">
            <v>44531</v>
          </cell>
          <cell r="AB609">
            <v>44547</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t="str">
            <v>División de Bienestar Universitario</v>
          </cell>
          <cell r="AX609" t="str">
            <v>ELSA EDILMA PÁEZ CASTRO</v>
          </cell>
          <cell r="AY609" t="str">
            <v>Profesional Especializado</v>
          </cell>
          <cell r="AZ609">
            <v>1152</v>
          </cell>
          <cell r="BA609">
            <v>44398.67087962963</v>
          </cell>
          <cell r="BB609">
            <v>86959256</v>
          </cell>
          <cell r="BC609">
            <v>3154</v>
          </cell>
          <cell r="BD609">
            <v>44398</v>
          </cell>
          <cell r="BE609">
            <v>15566781</v>
          </cell>
          <cell r="BF609" t="str">
            <v xml:space="preserve">NOTIFICADO </v>
          </cell>
          <cell r="BG609">
            <v>0</v>
          </cell>
          <cell r="BH609">
            <v>0</v>
          </cell>
          <cell r="BI609">
            <v>0</v>
          </cell>
          <cell r="BJ609">
            <v>0</v>
          </cell>
          <cell r="BK609">
            <v>0</v>
          </cell>
          <cell r="BL609">
            <v>0</v>
          </cell>
          <cell r="BM609">
            <v>0</v>
          </cell>
          <cell r="BN609">
            <v>0</v>
          </cell>
          <cell r="BO609">
            <v>0</v>
          </cell>
          <cell r="BP609">
            <v>0</v>
          </cell>
          <cell r="BQ609">
            <v>0</v>
          </cell>
          <cell r="BR609">
            <v>1026567821</v>
          </cell>
          <cell r="BS609">
            <v>44398.67087962963</v>
          </cell>
          <cell r="BT609">
            <v>677</v>
          </cell>
          <cell r="BU609" t="str">
            <v>44105</v>
          </cell>
          <cell r="BV609">
            <v>0</v>
          </cell>
          <cell r="BW609">
            <v>0</v>
          </cell>
          <cell r="BX609">
            <v>0</v>
          </cell>
          <cell r="BY609">
            <v>0</v>
          </cell>
          <cell r="BZ609">
            <v>0</v>
          </cell>
          <cell r="CA609">
            <v>0</v>
          </cell>
          <cell r="CB609">
            <v>8299</v>
          </cell>
          <cell r="CC609" t="str">
            <v>M6</v>
          </cell>
        </row>
        <row r="610">
          <cell r="B610" t="str">
            <v>12899 DE 2021</v>
          </cell>
          <cell r="C610">
            <v>40328405</v>
          </cell>
          <cell r="D610" t="str">
            <v xml:space="preserve">MAYDA GISELA DIAZ MORENO </v>
          </cell>
          <cell r="E610" t="str">
            <v>Contrato de Prestación de Servicios Profesionales</v>
          </cell>
          <cell r="F610" t="str">
            <v>EL CONTRATISTA SE COMPROMETE CON LA UNIVERSIDAD DE LOS LLANOS A PRESTAR LOS SERVICIOS PROFESIONALES COMO PSICÓLOGO EN FORMA EFICIENTE Y EFICAZ, APOYANDO EL FORTALECIMIENTO DE LOS DIFERENTES PROCESOS DE CONSEJERÍA Y ACOMPAÑAMIENTO EN EL PROGRAMA DE RETENCIÓN ESTUDIANTIL UNILLANISTA DE LA DIVISIÓN DE BIENESTAR UNIVERSITARIO.</v>
          </cell>
          <cell r="G610">
            <v>44398</v>
          </cell>
          <cell r="H610">
            <v>15566781</v>
          </cell>
          <cell r="I610" t="str">
            <v>Cuatro (04) meses y veintisiete (27) días calendario</v>
          </cell>
          <cell r="J610">
            <v>44398</v>
          </cell>
          <cell r="K610">
            <v>44547</v>
          </cell>
          <cell r="L610" t="str">
            <v>NO APLICA</v>
          </cell>
          <cell r="M610">
            <v>5</v>
          </cell>
          <cell r="N610">
            <v>4235859</v>
          </cell>
          <cell r="O610">
            <v>44398</v>
          </cell>
          <cell r="P610">
            <v>44439</v>
          </cell>
          <cell r="Q610">
            <v>3176894</v>
          </cell>
          <cell r="R610">
            <v>44440</v>
          </cell>
          <cell r="S610">
            <v>44469</v>
          </cell>
          <cell r="T610">
            <v>3176894</v>
          </cell>
          <cell r="U610">
            <v>44470</v>
          </cell>
          <cell r="V610">
            <v>44500</v>
          </cell>
          <cell r="W610">
            <v>3176894</v>
          </cell>
          <cell r="X610">
            <v>44501</v>
          </cell>
          <cell r="Y610">
            <v>44530</v>
          </cell>
          <cell r="Z610">
            <v>1800240</v>
          </cell>
          <cell r="AA610">
            <v>44531</v>
          </cell>
          <cell r="AB610">
            <v>44547</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t="str">
            <v>División de Bienestar Universitario</v>
          </cell>
          <cell r="AX610" t="str">
            <v>ELSA EDILMA PÁEZ CASTRO</v>
          </cell>
          <cell r="AY610" t="str">
            <v>Profesional Especializado</v>
          </cell>
          <cell r="AZ610">
            <v>1152</v>
          </cell>
          <cell r="BA610">
            <v>44398.67087962963</v>
          </cell>
          <cell r="BB610">
            <v>86959256</v>
          </cell>
          <cell r="BC610">
            <v>3155</v>
          </cell>
          <cell r="BD610">
            <v>44398</v>
          </cell>
          <cell r="BE610">
            <v>15566781</v>
          </cell>
          <cell r="BF610" t="str">
            <v xml:space="preserve">NOTIFICADO </v>
          </cell>
          <cell r="BG610">
            <v>0</v>
          </cell>
          <cell r="BH610">
            <v>0</v>
          </cell>
          <cell r="BI610">
            <v>0</v>
          </cell>
          <cell r="BJ610">
            <v>0</v>
          </cell>
          <cell r="BK610">
            <v>0</v>
          </cell>
          <cell r="BL610">
            <v>0</v>
          </cell>
          <cell r="BM610">
            <v>0</v>
          </cell>
          <cell r="BN610">
            <v>0</v>
          </cell>
          <cell r="BO610">
            <v>0</v>
          </cell>
          <cell r="BP610">
            <v>0</v>
          </cell>
          <cell r="BQ610">
            <v>0</v>
          </cell>
          <cell r="BR610">
            <v>40328405.399999999</v>
          </cell>
          <cell r="BS610">
            <v>44398.67087962963</v>
          </cell>
          <cell r="BT610">
            <v>677</v>
          </cell>
          <cell r="BU610" t="str">
            <v>44105</v>
          </cell>
          <cell r="BV610">
            <v>0</v>
          </cell>
          <cell r="BW610">
            <v>0</v>
          </cell>
          <cell r="BX610">
            <v>0</v>
          </cell>
          <cell r="BY610">
            <v>0</v>
          </cell>
          <cell r="BZ610">
            <v>0</v>
          </cell>
          <cell r="CA610">
            <v>0</v>
          </cell>
          <cell r="CB610">
            <v>7490</v>
          </cell>
          <cell r="CC610" t="str">
            <v>M6</v>
          </cell>
        </row>
        <row r="611">
          <cell r="B611" t="str">
            <v>12900 DE 2021</v>
          </cell>
          <cell r="C611">
            <v>30082847</v>
          </cell>
          <cell r="D611" t="str">
            <v>PILI CARMIÑA RIAÑO URBANO</v>
          </cell>
          <cell r="E611" t="str">
            <v>Contrato de Prestación de Servicios</v>
          </cell>
          <cell r="F611" t="str">
            <v>EL CONTRATISTA SE COMPROMETE CON LA UNIVERSIDAD DE LOS LLANOS A PRESTAR LOS SERVICIOS COMO TÉCNICO EN FORMA EFICIENTE Y EFICAZ, APOYANDO EL FORTALECIMIENTO DE LOS DIFERENTES PROCESOS ADMINISTRATIVOS EN EL PROGRAMA DE RETENCIÓN ESTUDIANTIL UNILLANISTA DE LA DIVISIÓN DE BIENESTAR UNIVERSITARIO.</v>
          </cell>
          <cell r="G611">
            <v>44398</v>
          </cell>
          <cell r="H611">
            <v>9125353</v>
          </cell>
          <cell r="I611" t="str">
            <v>Cuatro (04) meses y veintisiete (27) días calendario</v>
          </cell>
          <cell r="J611">
            <v>44398</v>
          </cell>
          <cell r="K611">
            <v>44547</v>
          </cell>
          <cell r="L611" t="str">
            <v>NO APLICA</v>
          </cell>
          <cell r="M611">
            <v>5</v>
          </cell>
          <cell r="N611">
            <v>2483089</v>
          </cell>
          <cell r="O611">
            <v>44398</v>
          </cell>
          <cell r="P611">
            <v>44439</v>
          </cell>
          <cell r="Q611">
            <v>1862317</v>
          </cell>
          <cell r="R611">
            <v>44440</v>
          </cell>
          <cell r="S611">
            <v>44469</v>
          </cell>
          <cell r="T611">
            <v>1862317</v>
          </cell>
          <cell r="U611">
            <v>44470</v>
          </cell>
          <cell r="V611">
            <v>44500</v>
          </cell>
          <cell r="W611">
            <v>1862317</v>
          </cell>
          <cell r="X611">
            <v>44501</v>
          </cell>
          <cell r="Y611">
            <v>44530</v>
          </cell>
          <cell r="Z611">
            <v>1055313</v>
          </cell>
          <cell r="AA611">
            <v>44531</v>
          </cell>
          <cell r="AB611">
            <v>44547</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t="str">
            <v>División de Bienestar Universitario</v>
          </cell>
          <cell r="AX611" t="str">
            <v>ELSA EDILMA PÁEZ CASTRO</v>
          </cell>
          <cell r="AY611" t="str">
            <v>Profesional Especializado</v>
          </cell>
          <cell r="AZ611">
            <v>1152</v>
          </cell>
          <cell r="BA611">
            <v>44398.67087962963</v>
          </cell>
          <cell r="BB611">
            <v>86959256</v>
          </cell>
          <cell r="BC611">
            <v>3156</v>
          </cell>
          <cell r="BD611">
            <v>44398</v>
          </cell>
          <cell r="BE611">
            <v>9125353</v>
          </cell>
          <cell r="BF611" t="str">
            <v xml:space="preserve">NOTIFICADO </v>
          </cell>
          <cell r="BG611">
            <v>0</v>
          </cell>
          <cell r="BH611">
            <v>0</v>
          </cell>
          <cell r="BI611">
            <v>0</v>
          </cell>
          <cell r="BJ611">
            <v>0</v>
          </cell>
          <cell r="BK611">
            <v>0</v>
          </cell>
          <cell r="BL611">
            <v>0</v>
          </cell>
          <cell r="BM611">
            <v>0</v>
          </cell>
          <cell r="BN611">
            <v>0</v>
          </cell>
          <cell r="BO611">
            <v>0</v>
          </cell>
          <cell r="BP611">
            <v>0</v>
          </cell>
          <cell r="BQ611">
            <v>0</v>
          </cell>
          <cell r="BR611">
            <v>30082847</v>
          </cell>
          <cell r="BS611">
            <v>44398.67087962963</v>
          </cell>
          <cell r="BT611">
            <v>677</v>
          </cell>
          <cell r="BU611" t="str">
            <v>44105</v>
          </cell>
          <cell r="BV611">
            <v>0</v>
          </cell>
          <cell r="BW611">
            <v>0</v>
          </cell>
          <cell r="BX611">
            <v>0</v>
          </cell>
          <cell r="BY611">
            <v>0</v>
          </cell>
          <cell r="BZ611">
            <v>0</v>
          </cell>
          <cell r="CA611">
            <v>0</v>
          </cell>
          <cell r="CB611">
            <v>8890</v>
          </cell>
          <cell r="CC611" t="str">
            <v>M6</v>
          </cell>
        </row>
        <row r="612">
          <cell r="B612" t="str">
            <v>12901 DE 2021</v>
          </cell>
          <cell r="C612">
            <v>71732237</v>
          </cell>
          <cell r="D612" t="str">
            <v xml:space="preserve">WILTON ORACIO CALDERON CAMACHO </v>
          </cell>
          <cell r="E612" t="str">
            <v>Contrato de Prestación de Servicios Profesionales</v>
          </cell>
          <cell r="F612" t="str">
            <v>EL CONTRATISTA SE COMPROMETE CON LA UNIVERSIDAD DE LOS LLANOS A PRESTAR LOS SERVICIOS PROFESIONALES ESPECIALIZADOS EN FORMA EFICIENTE Y EFICAZ APOYANDO EL FORTALECIMIENTO DEL PROCESO DE ASEGURAMIENTO DE LA CALIDAD ACADÉMICA DEL ÁREA DE AUTOEVALUACIÓN Y ACREDITACIÓN, EN EL MARCO DE LA ACREDITACIÓN INSTITUCIONAL.</v>
          </cell>
          <cell r="G612">
            <v>44398</v>
          </cell>
          <cell r="H612">
            <v>19861062</v>
          </cell>
          <cell r="I612" t="str">
            <v>Cuatro (04) meses y veintisiete (27) días calendario</v>
          </cell>
          <cell r="J612">
            <v>44398</v>
          </cell>
          <cell r="K612">
            <v>44547</v>
          </cell>
          <cell r="L612" t="str">
            <v>NO APLICA</v>
          </cell>
          <cell r="M612">
            <v>5</v>
          </cell>
          <cell r="N612">
            <v>5404371</v>
          </cell>
          <cell r="O612">
            <v>44398</v>
          </cell>
          <cell r="P612">
            <v>44439</v>
          </cell>
          <cell r="Q612">
            <v>4053278</v>
          </cell>
          <cell r="R612">
            <v>44440</v>
          </cell>
          <cell r="S612">
            <v>44469</v>
          </cell>
          <cell r="T612">
            <v>4053278</v>
          </cell>
          <cell r="U612">
            <v>44470</v>
          </cell>
          <cell r="V612">
            <v>44500</v>
          </cell>
          <cell r="W612">
            <v>4053278</v>
          </cell>
          <cell r="X612">
            <v>44501</v>
          </cell>
          <cell r="Y612">
            <v>44530</v>
          </cell>
          <cell r="Z612">
            <v>2296857</v>
          </cell>
          <cell r="AA612">
            <v>44531</v>
          </cell>
          <cell r="AB612">
            <v>44547</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t="str">
            <v>Vicerrectoría Académica</v>
          </cell>
          <cell r="AX612" t="str">
            <v>VICTOR LIBARDO HURTADO NERY</v>
          </cell>
          <cell r="AY612" t="str">
            <v>Docente de planta de la Universidad de los Llanos</v>
          </cell>
          <cell r="AZ612">
            <v>1153</v>
          </cell>
          <cell r="BA612">
            <v>44398.671342592592</v>
          </cell>
          <cell r="BB612">
            <v>19861062</v>
          </cell>
          <cell r="BC612">
            <v>3157</v>
          </cell>
          <cell r="BD612">
            <v>44398</v>
          </cell>
          <cell r="BE612">
            <v>19861062</v>
          </cell>
          <cell r="BF612" t="str">
            <v xml:space="preserve">NOTIFICADO </v>
          </cell>
          <cell r="BG612">
            <v>0</v>
          </cell>
          <cell r="BH612">
            <v>0</v>
          </cell>
          <cell r="BI612">
            <v>0</v>
          </cell>
          <cell r="BJ612">
            <v>0</v>
          </cell>
          <cell r="BK612">
            <v>0</v>
          </cell>
          <cell r="BL612">
            <v>0</v>
          </cell>
          <cell r="BM612">
            <v>0</v>
          </cell>
          <cell r="BN612">
            <v>0</v>
          </cell>
          <cell r="BO612">
            <v>0</v>
          </cell>
          <cell r="BP612">
            <v>0</v>
          </cell>
          <cell r="BQ612">
            <v>0</v>
          </cell>
          <cell r="BR612">
            <v>71732237</v>
          </cell>
          <cell r="BS612">
            <v>44398.671342592592</v>
          </cell>
          <cell r="BT612">
            <v>756</v>
          </cell>
          <cell r="BU612" t="str">
            <v>50038</v>
          </cell>
          <cell r="BV612">
            <v>0</v>
          </cell>
          <cell r="BW612">
            <v>0</v>
          </cell>
          <cell r="BX612">
            <v>0</v>
          </cell>
          <cell r="BY612">
            <v>0</v>
          </cell>
          <cell r="BZ612">
            <v>0</v>
          </cell>
          <cell r="CA612">
            <v>0</v>
          </cell>
          <cell r="CB612">
            <v>8530</v>
          </cell>
          <cell r="CC612" t="str">
            <v>M3</v>
          </cell>
        </row>
        <row r="613">
          <cell r="B613" t="str">
            <v>12902 DE 2021</v>
          </cell>
          <cell r="C613">
            <v>1121826817</v>
          </cell>
          <cell r="D613" t="str">
            <v>YEIMI JOHANNA AMAYA MORENO</v>
          </cell>
          <cell r="E613" t="str">
            <v>Contrato de Prestación de Servicios</v>
          </cell>
          <cell r="F613" t="str">
            <v>EL CONTRATISTA SE COMPROMETE CON LA UNIVERSIDAD DE LOS LLANOS A PRESTAR LOS SERVICIOS COMO TÉCNICO EN FORMA EFICIENTE Y EFICAZ APOYANDO EL FORTALECIMIENTO DE LOS DIFERENTES PROCESOS ACADÉMICOS Y ADMINISTRATIVOS EN EL PROGRAMA DE LICENCIATURA EN MATEMÁTICAS DE LA FACULTAD DE CIENCIAS HUMANAS Y DE LA EDUCACIÓN.</v>
          </cell>
          <cell r="G613">
            <v>44398</v>
          </cell>
          <cell r="H613">
            <v>4345406</v>
          </cell>
          <cell r="I613" t="str">
            <v>Dos (02) meses y diez (10) días calendario</v>
          </cell>
          <cell r="J613">
            <v>44398</v>
          </cell>
          <cell r="K613">
            <v>44469</v>
          </cell>
          <cell r="L613" t="str">
            <v>NO APLICA</v>
          </cell>
          <cell r="M613">
            <v>2</v>
          </cell>
          <cell r="N613">
            <v>2483089</v>
          </cell>
          <cell r="O613">
            <v>44398</v>
          </cell>
          <cell r="P613">
            <v>44439</v>
          </cell>
          <cell r="Q613">
            <v>1862317</v>
          </cell>
          <cell r="R613">
            <v>44440</v>
          </cell>
          <cell r="S613">
            <v>44469</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t="str">
            <v>Facultad de Ciencias Humanas y de la Educación</v>
          </cell>
          <cell r="AX613" t="str">
            <v>LUZ HAYDEE GONZÁLEZ OCAMPO</v>
          </cell>
          <cell r="AY613" t="str">
            <v>Decano de la Facultad de Ciencias Humanas y de la Educación</v>
          </cell>
          <cell r="AZ613">
            <v>1146</v>
          </cell>
          <cell r="BA613">
            <v>44398.668321759258</v>
          </cell>
          <cell r="BB613">
            <v>39108654</v>
          </cell>
          <cell r="BC613">
            <v>3158</v>
          </cell>
          <cell r="BD613">
            <v>44398</v>
          </cell>
          <cell r="BE613">
            <v>4345406</v>
          </cell>
          <cell r="BF613" t="str">
            <v xml:space="preserve">NOTIFICADO </v>
          </cell>
          <cell r="BG613">
            <v>0</v>
          </cell>
          <cell r="BH613">
            <v>0</v>
          </cell>
          <cell r="BI613">
            <v>0</v>
          </cell>
          <cell r="BJ613">
            <v>0</v>
          </cell>
          <cell r="BK613">
            <v>0</v>
          </cell>
          <cell r="BL613">
            <v>0</v>
          </cell>
          <cell r="BM613">
            <v>0</v>
          </cell>
          <cell r="BN613">
            <v>0</v>
          </cell>
          <cell r="BO613">
            <v>0</v>
          </cell>
          <cell r="BP613">
            <v>0</v>
          </cell>
          <cell r="BQ613">
            <v>0</v>
          </cell>
          <cell r="BR613">
            <v>1121826817.5999999</v>
          </cell>
          <cell r="BS613">
            <v>44398.668321759258</v>
          </cell>
          <cell r="BT613">
            <v>82</v>
          </cell>
          <cell r="BU613" t="str">
            <v>56301</v>
          </cell>
          <cell r="BV613">
            <v>0</v>
          </cell>
          <cell r="BW613">
            <v>0</v>
          </cell>
          <cell r="BX613">
            <v>0</v>
          </cell>
          <cell r="BY613">
            <v>0</v>
          </cell>
          <cell r="BZ613">
            <v>0</v>
          </cell>
          <cell r="CA613">
            <v>0</v>
          </cell>
          <cell r="CB613">
            <v>8299</v>
          </cell>
          <cell r="CC613" t="str">
            <v>M6</v>
          </cell>
        </row>
        <row r="614">
          <cell r="B614" t="str">
            <v>12904 DE 2021</v>
          </cell>
          <cell r="C614">
            <v>40325585</v>
          </cell>
          <cell r="D614" t="str">
            <v>PAOLA MERCEDES GARZON ROZO</v>
          </cell>
          <cell r="E614" t="str">
            <v>Contrato de Prestación de Servicios</v>
          </cell>
          <cell r="F614" t="str">
            <v>EL CONTRATISTA SE COMPROMETA CON LA UNIVERSIDAD DE LOS LLANOS A PRESTAR LOS SERVICIOS COMO TÉCNICO EN FORMA EFICIENTE Y EFICAZ, APOYANDO EL FORTALECIMIENTO DE LOS DIFERENTES PROCESOS ACADÉMICOS Y ADMINISTRATIVOS EN LA SECRETARÍA ACADÉMICA DE LA FACULTAD DE CIENCIAS HUMANAS Y DE LA EDUCACIÓN.</v>
          </cell>
          <cell r="G614">
            <v>44398</v>
          </cell>
          <cell r="H614">
            <v>4345406</v>
          </cell>
          <cell r="I614" t="str">
            <v>Dos (02) meses y diez (10) días calendario</v>
          </cell>
          <cell r="J614">
            <v>44398</v>
          </cell>
          <cell r="K614">
            <v>44469</v>
          </cell>
          <cell r="L614" t="str">
            <v>NO APLICA</v>
          </cell>
          <cell r="M614">
            <v>2</v>
          </cell>
          <cell r="N614">
            <v>2483089</v>
          </cell>
          <cell r="O614">
            <v>44398</v>
          </cell>
          <cell r="P614">
            <v>44439</v>
          </cell>
          <cell r="Q614">
            <v>1862317</v>
          </cell>
          <cell r="R614">
            <v>44440</v>
          </cell>
          <cell r="S614">
            <v>44469</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t="str">
            <v>Facultad de Ciencias Humanas y de la Educación</v>
          </cell>
          <cell r="AX614" t="str">
            <v>LUZ HAYDEE GONZÁLEZ OCAMPO</v>
          </cell>
          <cell r="AY614" t="str">
            <v>Decano de la Facultad de Ciencias Humanas y de la Educación</v>
          </cell>
          <cell r="AZ614">
            <v>1146</v>
          </cell>
          <cell r="BA614">
            <v>44398.668321759258</v>
          </cell>
          <cell r="BB614">
            <v>39108654</v>
          </cell>
          <cell r="BC614">
            <v>3160</v>
          </cell>
          <cell r="BD614">
            <v>44398</v>
          </cell>
          <cell r="BE614">
            <v>4345406</v>
          </cell>
          <cell r="BF614" t="str">
            <v xml:space="preserve">NOTIFICADO </v>
          </cell>
          <cell r="BG614">
            <v>0</v>
          </cell>
          <cell r="BH614">
            <v>0</v>
          </cell>
          <cell r="BI614">
            <v>0</v>
          </cell>
          <cell r="BJ614">
            <v>0</v>
          </cell>
          <cell r="BK614">
            <v>0</v>
          </cell>
          <cell r="BL614">
            <v>0</v>
          </cell>
          <cell r="BM614">
            <v>0</v>
          </cell>
          <cell r="BN614">
            <v>0</v>
          </cell>
          <cell r="BO614">
            <v>0</v>
          </cell>
          <cell r="BP614">
            <v>0</v>
          </cell>
          <cell r="BQ614">
            <v>0</v>
          </cell>
          <cell r="BR614">
            <v>40325585.799999997</v>
          </cell>
          <cell r="BS614">
            <v>44398.668321759258</v>
          </cell>
          <cell r="BT614">
            <v>743</v>
          </cell>
          <cell r="BU614" t="str">
            <v>56503</v>
          </cell>
          <cell r="BV614">
            <v>0</v>
          </cell>
          <cell r="BW614">
            <v>0</v>
          </cell>
          <cell r="BX614">
            <v>0</v>
          </cell>
          <cell r="BY614">
            <v>0</v>
          </cell>
          <cell r="BZ614">
            <v>0</v>
          </cell>
          <cell r="CA614">
            <v>0</v>
          </cell>
          <cell r="CB614">
            <v>7490</v>
          </cell>
          <cell r="CC614" t="str">
            <v>M6</v>
          </cell>
        </row>
        <row r="615">
          <cell r="B615" t="str">
            <v>12907 DE 2021</v>
          </cell>
          <cell r="C615">
            <v>21243936</v>
          </cell>
          <cell r="D615" t="str">
            <v>MARIA PRICILA SUAREZ HERNANDEZ</v>
          </cell>
          <cell r="E615" t="str">
            <v>Contrato de Prestación de Servicios</v>
          </cell>
          <cell r="F615" t="str">
            <v>EL CONTRATISTA SE COMPROMETE CON LA UNIVERSIDAD DE LOS LLANOS A PRESTAR LOS SERVICIOS COMO TÉCNICO EN FORMA EFICIENTE Y EFICAZ APOYANDO EL FORTALECIMIENTO DE LOS DIFERENTES PROCESOS ACADÉMICOS Y ADMINISTRATIVOS EN EL PROGRAMA DE LICENCIATURA EN PEDAGOGÍA INFANTIL Y LICENCIATURA EN EDUCACIÓN INFANTIL DE LA FACULTAD DE CIENCIAS HUMANAS Y DE LA EDUCACIÓN.</v>
          </cell>
          <cell r="G615">
            <v>44398</v>
          </cell>
          <cell r="H615">
            <v>4345406</v>
          </cell>
          <cell r="I615" t="str">
            <v>Dos (02) meses y diez (10) días calendario</v>
          </cell>
          <cell r="J615">
            <v>44398</v>
          </cell>
          <cell r="K615">
            <v>44469</v>
          </cell>
          <cell r="L615" t="str">
            <v>NO APLICA</v>
          </cell>
          <cell r="M615">
            <v>2</v>
          </cell>
          <cell r="N615">
            <v>2483089</v>
          </cell>
          <cell r="O615">
            <v>44398</v>
          </cell>
          <cell r="P615">
            <v>44439</v>
          </cell>
          <cell r="Q615">
            <v>1862317</v>
          </cell>
          <cell r="R615">
            <v>44440</v>
          </cell>
          <cell r="S615">
            <v>44469</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t="str">
            <v>Facultad de Ciencias Humanas y de la Educación</v>
          </cell>
          <cell r="AX615" t="str">
            <v>LUZ HAYDEE GONZÁLEZ OCAMPO</v>
          </cell>
          <cell r="AY615" t="str">
            <v>Decano de la Facultad de Ciencias Humanas y de la Educación</v>
          </cell>
          <cell r="AZ615">
            <v>1146</v>
          </cell>
          <cell r="BA615">
            <v>44398.668321759258</v>
          </cell>
          <cell r="BB615">
            <v>39108654</v>
          </cell>
          <cell r="BC615">
            <v>3163</v>
          </cell>
          <cell r="BD615">
            <v>44398</v>
          </cell>
          <cell r="BE615">
            <v>4345406</v>
          </cell>
          <cell r="BF615" t="str">
            <v xml:space="preserve">NOTIFICADO </v>
          </cell>
          <cell r="BG615">
            <v>0</v>
          </cell>
          <cell r="BH615">
            <v>0</v>
          </cell>
          <cell r="BI615">
            <v>0</v>
          </cell>
          <cell r="BJ615">
            <v>0</v>
          </cell>
          <cell r="BK615">
            <v>0</v>
          </cell>
          <cell r="BL615">
            <v>0</v>
          </cell>
          <cell r="BM615">
            <v>0</v>
          </cell>
          <cell r="BN615">
            <v>0</v>
          </cell>
          <cell r="BO615">
            <v>0</v>
          </cell>
          <cell r="BP615">
            <v>0</v>
          </cell>
          <cell r="BQ615">
            <v>0</v>
          </cell>
          <cell r="BR615">
            <v>21243936</v>
          </cell>
          <cell r="BS615">
            <v>44398.668321759258</v>
          </cell>
          <cell r="BT615">
            <v>82</v>
          </cell>
          <cell r="BU615" t="str">
            <v>56304</v>
          </cell>
          <cell r="BV615">
            <v>0</v>
          </cell>
          <cell r="BW615">
            <v>0</v>
          </cell>
          <cell r="BX615">
            <v>0</v>
          </cell>
          <cell r="BY615">
            <v>0</v>
          </cell>
          <cell r="BZ615">
            <v>0</v>
          </cell>
          <cell r="CA615">
            <v>0</v>
          </cell>
          <cell r="CB615">
            <v>8219</v>
          </cell>
          <cell r="CC615" t="str">
            <v>M6</v>
          </cell>
        </row>
        <row r="616">
          <cell r="B616" t="str">
            <v>12908 DE 2021</v>
          </cell>
          <cell r="C616">
            <v>1122123888</v>
          </cell>
          <cell r="D616" t="str">
            <v>LINA ANDREA MARTINEZ</v>
          </cell>
          <cell r="E616" t="str">
            <v>Contrato de Prestación de Servicios</v>
          </cell>
          <cell r="F616" t="str">
            <v>EL CONTRATISTA SE COMPROMETE CON LA UNIVERSIDAD DE LOS LLANOS A PRESTAR LOS SERVICIOS COMO TÉCNICO EN FORMA EFICIENTE Y EFICAZ APOYANDO EL FORTALECIMIENTO DE LOS DIFERENTES PROCESOS ACADÉMICOS Y ADMINISTRATIVOS EN LA ESCUELA HUMANIDADES DE LA FACULTAD DE CIENCIAS HUMANAS Y DE LA EDUCACIÓN.</v>
          </cell>
          <cell r="G616">
            <v>44398</v>
          </cell>
          <cell r="H616">
            <v>4345406</v>
          </cell>
          <cell r="I616" t="str">
            <v>Dos (02) meses y diez (10) días calendario</v>
          </cell>
          <cell r="J616">
            <v>44398</v>
          </cell>
          <cell r="K616">
            <v>44469</v>
          </cell>
          <cell r="L616" t="str">
            <v>NO APLICA</v>
          </cell>
          <cell r="M616">
            <v>2</v>
          </cell>
          <cell r="N616">
            <v>2483089</v>
          </cell>
          <cell r="O616">
            <v>44398</v>
          </cell>
          <cell r="P616">
            <v>44439</v>
          </cell>
          <cell r="Q616">
            <v>1862317</v>
          </cell>
          <cell r="R616">
            <v>44440</v>
          </cell>
          <cell r="S616">
            <v>44469</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t="str">
            <v>Facultad de Ciencias Humanas y de la Educación</v>
          </cell>
          <cell r="AX616" t="str">
            <v>LUZ HAYDEE GONZÁLEZ OCAMPO</v>
          </cell>
          <cell r="AY616" t="str">
            <v>Decano de la Facultad de Ciencias Humanas y de la Educación</v>
          </cell>
          <cell r="AZ616">
            <v>1146</v>
          </cell>
          <cell r="BA616">
            <v>44398.668321759258</v>
          </cell>
          <cell r="BB616">
            <v>39108654</v>
          </cell>
          <cell r="BC616">
            <v>3164</v>
          </cell>
          <cell r="BD616">
            <v>44398</v>
          </cell>
          <cell r="BE616">
            <v>4345406</v>
          </cell>
          <cell r="BF616" t="str">
            <v xml:space="preserve">NOTIFICADO </v>
          </cell>
          <cell r="BG616">
            <v>0</v>
          </cell>
          <cell r="BH616">
            <v>0</v>
          </cell>
          <cell r="BI616">
            <v>0</v>
          </cell>
          <cell r="BJ616">
            <v>0</v>
          </cell>
          <cell r="BK616">
            <v>0</v>
          </cell>
          <cell r="BL616">
            <v>0</v>
          </cell>
          <cell r="BM616">
            <v>0</v>
          </cell>
          <cell r="BN616">
            <v>0</v>
          </cell>
          <cell r="BO616">
            <v>0</v>
          </cell>
          <cell r="BP616">
            <v>0</v>
          </cell>
          <cell r="BQ616">
            <v>0</v>
          </cell>
          <cell r="BR616">
            <v>1122123888.5</v>
          </cell>
          <cell r="BS616">
            <v>44398.668321759258</v>
          </cell>
          <cell r="BT616">
            <v>82</v>
          </cell>
          <cell r="BU616" t="str">
            <v>56400</v>
          </cell>
          <cell r="BV616">
            <v>0</v>
          </cell>
          <cell r="BW616">
            <v>0</v>
          </cell>
          <cell r="BX616">
            <v>0</v>
          </cell>
          <cell r="BY616">
            <v>0</v>
          </cell>
          <cell r="BZ616">
            <v>0</v>
          </cell>
          <cell r="CA616">
            <v>0</v>
          </cell>
          <cell r="CB616">
            <v>7990</v>
          </cell>
          <cell r="CC616" t="str">
            <v>M4</v>
          </cell>
        </row>
        <row r="617">
          <cell r="B617" t="str">
            <v>12909 DE 2021</v>
          </cell>
          <cell r="C617">
            <v>1121864591</v>
          </cell>
          <cell r="D617" t="str">
            <v>INGRID NICOL MEJIA GONZALEZ</v>
          </cell>
          <cell r="E617" t="str">
            <v>Contrato de Prestación de Servicios</v>
          </cell>
          <cell r="F617" t="str">
            <v>EL CONTRATISTA SE COMPROMETE CON LA UNIVERSIDAD DE LOS LLANOS A PRESTAR LOS SERVICIOS COMO TÉCNICO EN FORMA EFICIENTE Y EFICAZ, APOYANDO EL FORTALECIMIENTO DE LOS DIFERENTES PROCESOS ACADÉMICOS Y ADMINISTRATIVOS EN EL PROGRAMA DE LICENCIATURA EN PRODUCCIÓN AGROPECUARIA Y LICENCIATURA EN EDUCACIÓN CAMPESINA Y RURAL DE LA FACULTAD DE CIENCIAS HUMANAS Y DE LA EDUCACIÓN.</v>
          </cell>
          <cell r="G617">
            <v>44398</v>
          </cell>
          <cell r="H617">
            <v>4345406</v>
          </cell>
          <cell r="I617" t="str">
            <v>Dos (02) meses y diez (10) días calendario</v>
          </cell>
          <cell r="J617">
            <v>44398</v>
          </cell>
          <cell r="K617">
            <v>44469</v>
          </cell>
          <cell r="L617" t="str">
            <v>NO APLICA</v>
          </cell>
          <cell r="M617">
            <v>2</v>
          </cell>
          <cell r="N617">
            <v>2483089</v>
          </cell>
          <cell r="O617">
            <v>44398</v>
          </cell>
          <cell r="P617">
            <v>44439</v>
          </cell>
          <cell r="Q617">
            <v>1862317</v>
          </cell>
          <cell r="R617">
            <v>44440</v>
          </cell>
          <cell r="S617">
            <v>44469</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t="str">
            <v>Facultad de Ciencias Humanas y de la Educación</v>
          </cell>
          <cell r="AX617" t="str">
            <v>LUZ HAYDEE GONZÁLEZ OCAMPO</v>
          </cell>
          <cell r="AY617" t="str">
            <v>Decano de la Facultad de Ciencias Humanas y de la Educación</v>
          </cell>
          <cell r="AZ617">
            <v>1146</v>
          </cell>
          <cell r="BA617">
            <v>44398.668321759258</v>
          </cell>
          <cell r="BB617">
            <v>39108654</v>
          </cell>
          <cell r="BC617">
            <v>3165</v>
          </cell>
          <cell r="BD617">
            <v>44398</v>
          </cell>
          <cell r="BE617">
            <v>4345406</v>
          </cell>
          <cell r="BF617" t="str">
            <v xml:space="preserve">NOTIFICADO </v>
          </cell>
          <cell r="BG617">
            <v>0</v>
          </cell>
          <cell r="BH617">
            <v>0</v>
          </cell>
          <cell r="BI617">
            <v>0</v>
          </cell>
          <cell r="BJ617">
            <v>0</v>
          </cell>
          <cell r="BK617">
            <v>0</v>
          </cell>
          <cell r="BL617">
            <v>0</v>
          </cell>
          <cell r="BM617">
            <v>0</v>
          </cell>
          <cell r="BN617">
            <v>0</v>
          </cell>
          <cell r="BO617">
            <v>0</v>
          </cell>
          <cell r="BP617">
            <v>0</v>
          </cell>
          <cell r="BQ617">
            <v>0</v>
          </cell>
          <cell r="BR617">
            <v>1121864591</v>
          </cell>
          <cell r="BS617">
            <v>44398.668321759258</v>
          </cell>
          <cell r="BT617">
            <v>82</v>
          </cell>
          <cell r="BU617" t="str">
            <v>56601</v>
          </cell>
          <cell r="BV617">
            <v>0</v>
          </cell>
          <cell r="BW617">
            <v>0</v>
          </cell>
          <cell r="BX617">
            <v>0</v>
          </cell>
          <cell r="BY617">
            <v>0</v>
          </cell>
          <cell r="BZ617">
            <v>0</v>
          </cell>
          <cell r="CA617">
            <v>0</v>
          </cell>
          <cell r="CB617">
            <v>8299</v>
          </cell>
          <cell r="CC617" t="str">
            <v>M6</v>
          </cell>
        </row>
        <row r="618">
          <cell r="B618" t="str">
            <v>12910 DE 2021</v>
          </cell>
          <cell r="C618">
            <v>40389413</v>
          </cell>
          <cell r="D618" t="str">
            <v xml:space="preserve">ANA CECILIA RODRIGUEZ CRUZ </v>
          </cell>
          <cell r="E618" t="str">
            <v>Contrato de Prestación de Servicios</v>
          </cell>
          <cell r="F618" t="str">
            <v>EL CONTRATISTA SE COMPROMETE CON LA UNIVERSIDAD DE LOS LLANOS A PRESTAR LOS SERVICIOS COMO TÉCNICO EN FORMA EFICIENTE Y EFICAZ APOYANDO EL FORTALECIMIENTO DE LOS DIFERENTES PROCESOS ACADÉMICOS Y ADMINISTRATIVOS EN EL PROGRAMA DE LICENCIATURA EN EDUCACIÓN FÍSICA Y DEPORTE DE LA FACULTAD DE CIENCIAS HUMANAS Y DE LA EDUCACIÓN.</v>
          </cell>
          <cell r="G618">
            <v>44398</v>
          </cell>
          <cell r="H618">
            <v>4345406</v>
          </cell>
          <cell r="I618" t="str">
            <v>Dos (02) meses y diez (10) días calendario</v>
          </cell>
          <cell r="J618">
            <v>44398</v>
          </cell>
          <cell r="K618">
            <v>44469</v>
          </cell>
          <cell r="L618" t="str">
            <v>NO APLICA</v>
          </cell>
          <cell r="M618">
            <v>2</v>
          </cell>
          <cell r="N618">
            <v>2483089</v>
          </cell>
          <cell r="O618">
            <v>44398</v>
          </cell>
          <cell r="P618">
            <v>44439</v>
          </cell>
          <cell r="Q618">
            <v>1862317</v>
          </cell>
          <cell r="R618">
            <v>44440</v>
          </cell>
          <cell r="S618">
            <v>44469</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t="str">
            <v>Facultad de Ciencias Humanas y de la Educación</v>
          </cell>
          <cell r="AX618" t="str">
            <v>LUZ HAYDEE GONZÁLEZ OCAMPO</v>
          </cell>
          <cell r="AY618" t="str">
            <v>Decano de la Facultad de Ciencias Humanas y de la Educación</v>
          </cell>
          <cell r="AZ618">
            <v>1146</v>
          </cell>
          <cell r="BA618">
            <v>44398.668321759258</v>
          </cell>
          <cell r="BB618">
            <v>39108654</v>
          </cell>
          <cell r="BC618">
            <v>3166</v>
          </cell>
          <cell r="BD618">
            <v>44398</v>
          </cell>
          <cell r="BE618">
            <v>4345406</v>
          </cell>
          <cell r="BF618" t="str">
            <v xml:space="preserve">NOTIFICADO </v>
          </cell>
          <cell r="BG618">
            <v>0</v>
          </cell>
          <cell r="BH618">
            <v>0</v>
          </cell>
          <cell r="BI618">
            <v>0</v>
          </cell>
          <cell r="BJ618">
            <v>0</v>
          </cell>
          <cell r="BK618">
            <v>0</v>
          </cell>
          <cell r="BL618">
            <v>0</v>
          </cell>
          <cell r="BM618">
            <v>0</v>
          </cell>
          <cell r="BN618">
            <v>0</v>
          </cell>
          <cell r="BO618">
            <v>0</v>
          </cell>
          <cell r="BP618">
            <v>0</v>
          </cell>
          <cell r="BQ618">
            <v>0</v>
          </cell>
          <cell r="BR618">
            <v>40389413.399999999</v>
          </cell>
          <cell r="BS618">
            <v>44398.668321759258</v>
          </cell>
          <cell r="BT618">
            <v>82</v>
          </cell>
          <cell r="BU618" t="str">
            <v>56303</v>
          </cell>
          <cell r="BV618">
            <v>0</v>
          </cell>
          <cell r="BW618">
            <v>0</v>
          </cell>
          <cell r="BX618">
            <v>0</v>
          </cell>
          <cell r="BY618">
            <v>0</v>
          </cell>
          <cell r="BZ618">
            <v>0</v>
          </cell>
          <cell r="CA618">
            <v>0</v>
          </cell>
          <cell r="CB618">
            <v>8299</v>
          </cell>
          <cell r="CC618" t="str">
            <v>M6</v>
          </cell>
        </row>
        <row r="619">
          <cell r="B619" t="str">
            <v>12911 DE 2021</v>
          </cell>
          <cell r="C619">
            <v>1121945142</v>
          </cell>
          <cell r="D619" t="str">
            <v>LAURA CAMILA ORTIZ VALBUENA</v>
          </cell>
          <cell r="E619" t="str">
            <v>Contrato de Prestación de Servicios</v>
          </cell>
          <cell r="F619" t="str">
            <v>EL CONTRATISTA SE COMPROMETE CON LA UNIVERSIDAD DE LOS LLANOS A PRESTAR LOS SERVICIOS EN FORMA EFICIENTE Y EFICAZ COMO APOYO EN LA REALIZACIÓN DE ACTIVIDADES DE ARCHIVO, REVISIÓN Y PUBLICACIÓN EN LA PLATAFORMA DEL SECOP I DE LA VICERRECTORÍA DE RECURSOS UNIVERSITARIOS EN CUMPLIMIENTO DE TODAS LAS ACTIVIDADES DE CIERRE CONTRACTUAL PARA LA VIGENCIA 2021.</v>
          </cell>
          <cell r="G619">
            <v>44398</v>
          </cell>
          <cell r="H619">
            <v>5000000</v>
          </cell>
          <cell r="I619" t="str">
            <v xml:space="preserve">Cuatro (04) meses </v>
          </cell>
          <cell r="J619">
            <v>44398</v>
          </cell>
          <cell r="K619">
            <v>44520</v>
          </cell>
          <cell r="L619" t="str">
            <v>NO APLICA</v>
          </cell>
          <cell r="M619">
            <v>4</v>
          </cell>
          <cell r="N619">
            <v>1666667</v>
          </cell>
          <cell r="O619">
            <v>44398</v>
          </cell>
          <cell r="P619">
            <v>44439</v>
          </cell>
          <cell r="Q619">
            <v>1250000</v>
          </cell>
          <cell r="R619">
            <v>44440</v>
          </cell>
          <cell r="S619">
            <v>44469</v>
          </cell>
          <cell r="T619">
            <v>1250000</v>
          </cell>
          <cell r="U619">
            <v>44470</v>
          </cell>
          <cell r="V619">
            <v>44500</v>
          </cell>
          <cell r="W619">
            <v>833333</v>
          </cell>
          <cell r="X619">
            <v>44501</v>
          </cell>
          <cell r="Y619">
            <v>44520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t="str">
            <v>Vicerrectoría de Recursos Universitarios</v>
          </cell>
          <cell r="AX619" t="str">
            <v>JHOAN ALEXANDER NOVOA MOSQUERA</v>
          </cell>
          <cell r="AY619" t="str">
            <v>Vicerrector Universitario</v>
          </cell>
          <cell r="AZ619">
            <v>1140</v>
          </cell>
          <cell r="BA619">
            <v>44393.496504629627</v>
          </cell>
          <cell r="BB619">
            <v>5000000</v>
          </cell>
          <cell r="BC619">
            <v>3167</v>
          </cell>
          <cell r="BD619">
            <v>44398</v>
          </cell>
          <cell r="BE619">
            <v>5000000</v>
          </cell>
          <cell r="BF619" t="str">
            <v xml:space="preserve">NOTIFICADO </v>
          </cell>
          <cell r="BG619">
            <v>0</v>
          </cell>
          <cell r="BH619">
            <v>0</v>
          </cell>
          <cell r="BI619">
            <v>0</v>
          </cell>
          <cell r="BJ619">
            <v>0</v>
          </cell>
          <cell r="BK619">
            <v>0</v>
          </cell>
          <cell r="BL619">
            <v>0</v>
          </cell>
          <cell r="BM619">
            <v>0</v>
          </cell>
          <cell r="BN619">
            <v>0</v>
          </cell>
          <cell r="BO619">
            <v>0</v>
          </cell>
          <cell r="BP619">
            <v>0</v>
          </cell>
          <cell r="BQ619">
            <v>0</v>
          </cell>
          <cell r="BR619">
            <v>1121945142</v>
          </cell>
          <cell r="BS619">
            <v>44393.496504629627</v>
          </cell>
          <cell r="BT619">
            <v>583</v>
          </cell>
          <cell r="BU619" t="str">
            <v>400</v>
          </cell>
          <cell r="BV619">
            <v>0</v>
          </cell>
          <cell r="BW619">
            <v>0</v>
          </cell>
          <cell r="BX619">
            <v>0</v>
          </cell>
          <cell r="BY619">
            <v>0</v>
          </cell>
          <cell r="BZ619">
            <v>0</v>
          </cell>
          <cell r="CA619">
            <v>0</v>
          </cell>
          <cell r="CB619">
            <v>4290</v>
          </cell>
          <cell r="CC619" t="str">
            <v>M5</v>
          </cell>
        </row>
        <row r="620">
          <cell r="B620" t="str">
            <v>12912 DE 2021</v>
          </cell>
          <cell r="C620">
            <v>0</v>
          </cell>
          <cell r="D620" t="str">
            <v>ECOPETROL</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t="e">
            <v>#N/A</v>
          </cell>
          <cell r="BA620" t="e">
            <v>#N/A</v>
          </cell>
          <cell r="BB620" t="e">
            <v>#N/A</v>
          </cell>
          <cell r="BC620" t="e">
            <v>#N/A</v>
          </cell>
          <cell r="BD620" t="e">
            <v>#N/A</v>
          </cell>
          <cell r="BE620" t="e">
            <v>#N/A</v>
          </cell>
          <cell r="BF620" t="str">
            <v xml:space="preserve">NOTIFICADO </v>
          </cell>
          <cell r="BG620">
            <v>0</v>
          </cell>
          <cell r="BH620">
            <v>0</v>
          </cell>
          <cell r="BI620">
            <v>0</v>
          </cell>
          <cell r="BJ620">
            <v>0</v>
          </cell>
          <cell r="BK620">
            <v>0</v>
          </cell>
          <cell r="BL620">
            <v>0</v>
          </cell>
          <cell r="BM620">
            <v>0</v>
          </cell>
          <cell r="BN620">
            <v>0</v>
          </cell>
          <cell r="BO620">
            <v>0</v>
          </cell>
          <cell r="BP620">
            <v>0</v>
          </cell>
          <cell r="BQ620">
            <v>0</v>
          </cell>
          <cell r="BR620">
            <v>0</v>
          </cell>
          <cell r="BS620" t="e">
            <v>#N/A</v>
          </cell>
          <cell r="BT620" t="e">
            <v>#N/A</v>
          </cell>
          <cell r="BU620" t="e">
            <v>#N/A</v>
          </cell>
          <cell r="BV620">
            <v>0</v>
          </cell>
          <cell r="BW620">
            <v>0</v>
          </cell>
          <cell r="BX620">
            <v>0</v>
          </cell>
          <cell r="BY620">
            <v>0</v>
          </cell>
          <cell r="BZ620">
            <v>0</v>
          </cell>
          <cell r="CA620">
            <v>0</v>
          </cell>
          <cell r="CB620">
            <v>0</v>
          </cell>
          <cell r="CC620">
            <v>0</v>
          </cell>
        </row>
        <row r="621">
          <cell r="B621" t="str">
            <v>12913 DE 2021</v>
          </cell>
          <cell r="C621">
            <v>1121892109</v>
          </cell>
          <cell r="D621" t="str">
            <v>SANDRA MILENA HERNANDEZ HERRERA</v>
          </cell>
          <cell r="E621" t="str">
            <v>Contrato de Prestación de Servicios Profesionales</v>
          </cell>
          <cell r="F621"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621">
            <v>44398</v>
          </cell>
          <cell r="H621">
            <v>5258306</v>
          </cell>
          <cell r="I621" t="str">
            <v>Dos (02) meses y doce (12) días calendario</v>
          </cell>
          <cell r="J621">
            <v>44398</v>
          </cell>
          <cell r="K621">
            <v>44471</v>
          </cell>
          <cell r="L621" t="str">
            <v>NO APLICA</v>
          </cell>
          <cell r="M621">
            <v>2</v>
          </cell>
          <cell r="N621">
            <v>2921281</v>
          </cell>
          <cell r="O621">
            <v>44398</v>
          </cell>
          <cell r="P621">
            <v>44439</v>
          </cell>
          <cell r="Q621">
            <v>2337025</v>
          </cell>
          <cell r="R621">
            <v>44440</v>
          </cell>
          <cell r="S621">
            <v>44471</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t="str">
            <v>Instituto de Ciencias Ambientales de la Orinoquia Colombiana</v>
          </cell>
          <cell r="AX621" t="str">
            <v>MARCO AURELIO TORRES MORA</v>
          </cell>
          <cell r="AY621" t="str">
            <v>Director del Instituto de Ciencias Ambientales de la Orinoquia Colombiana</v>
          </cell>
          <cell r="AZ621">
            <v>1157</v>
          </cell>
          <cell r="BA621">
            <v>44398.729351851849</v>
          </cell>
          <cell r="BB621">
            <v>5258306</v>
          </cell>
          <cell r="BC621">
            <v>3117</v>
          </cell>
          <cell r="BD621">
            <v>44398</v>
          </cell>
          <cell r="BE621">
            <v>5258306</v>
          </cell>
          <cell r="BF621" t="str">
            <v xml:space="preserve">NOTIFICADO </v>
          </cell>
          <cell r="BG621">
            <v>0</v>
          </cell>
          <cell r="BH621">
            <v>0</v>
          </cell>
          <cell r="BI621">
            <v>0</v>
          </cell>
          <cell r="BJ621">
            <v>0</v>
          </cell>
          <cell r="BK621">
            <v>0</v>
          </cell>
          <cell r="BL621">
            <v>0</v>
          </cell>
          <cell r="BM621">
            <v>0</v>
          </cell>
          <cell r="BN621">
            <v>0</v>
          </cell>
          <cell r="BO621">
            <v>0</v>
          </cell>
          <cell r="BP621">
            <v>0</v>
          </cell>
          <cell r="BQ621">
            <v>0</v>
          </cell>
          <cell r="BR621">
            <v>1121892109</v>
          </cell>
          <cell r="BS621">
            <v>44398.729351851849</v>
          </cell>
          <cell r="BT621">
            <v>645</v>
          </cell>
          <cell r="BU621" t="str">
            <v>57706</v>
          </cell>
          <cell r="BV621">
            <v>0</v>
          </cell>
          <cell r="BW621">
            <v>0</v>
          </cell>
          <cell r="BX621">
            <v>0</v>
          </cell>
          <cell r="BY621">
            <v>0</v>
          </cell>
          <cell r="BZ621">
            <v>0</v>
          </cell>
          <cell r="CA621">
            <v>0</v>
          </cell>
          <cell r="CB621">
            <v>7490</v>
          </cell>
          <cell r="CC621" t="str">
            <v>M6</v>
          </cell>
        </row>
        <row r="622">
          <cell r="B622" t="str">
            <v>12914 DE 2021</v>
          </cell>
          <cell r="C622">
            <v>1121944789</v>
          </cell>
          <cell r="D622" t="str">
            <v>WILDER ARLEHT ANGARITA OSORIO</v>
          </cell>
          <cell r="E622" t="str">
            <v>Contrato de Prestación de Servicios</v>
          </cell>
          <cell r="F622" t="str">
            <v>EL CONTRATISTA SE COMPROMETE CON LA UNIVERSIDAD DE LOS LLANOS A PRESTAR LOS SERVICIOS COMO JOVEN INVESTIGADOR EN FORMA EFICIENTE Y EFICAZ APOYANDO EL FORTALECIMIENTO DEL PROYECTO DE INVESTIGACIÓN “EL IMPACTO DE UNA ENTIDAD FINANCIERA EN LA REDUCCIÓN DE LA DESIGUALDAD A PARTIR DE MODELOS BASADOS EN AGENTES” EN VIRTUD A LA CONVOCATORIA INTERNA JÓVENES INVESTIGADORES 2020 PRESENTADO POR LA FACULTAD DE CIENCIAS HUMANAS Y DE LA EDUCACIÓN, AVALADO POR EL CONSEJO INSTITUCIONAL DE INVESTIGACIONES.</v>
          </cell>
          <cell r="G622">
            <v>44398</v>
          </cell>
          <cell r="H622">
            <v>7860000</v>
          </cell>
          <cell r="I622" t="str">
            <v>Cuatro (04) meses y once (11) días calendario</v>
          </cell>
          <cell r="J622">
            <v>44398</v>
          </cell>
          <cell r="K622">
            <v>44531</v>
          </cell>
          <cell r="L622" t="str">
            <v>NO APLICA</v>
          </cell>
          <cell r="M622">
            <v>4</v>
          </cell>
          <cell r="N622">
            <v>2400000</v>
          </cell>
          <cell r="O622">
            <v>44398</v>
          </cell>
          <cell r="P622">
            <v>44439</v>
          </cell>
          <cell r="Q622">
            <v>1800000</v>
          </cell>
          <cell r="R622">
            <v>44440</v>
          </cell>
          <cell r="S622">
            <v>44469</v>
          </cell>
          <cell r="T622">
            <v>1800000</v>
          </cell>
          <cell r="U622">
            <v>44470</v>
          </cell>
          <cell r="V622">
            <v>44500</v>
          </cell>
          <cell r="W622">
            <v>1860000</v>
          </cell>
          <cell r="X622">
            <v>44501</v>
          </cell>
          <cell r="Y622">
            <v>44531</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t="str">
            <v xml:space="preserve">Dirección General de Investigaciones  </v>
          </cell>
          <cell r="AX622" t="str">
            <v>NASLY YANIRA MARTINEZ VELASQUEZ</v>
          </cell>
          <cell r="AY622" t="str">
            <v>Docente de Planta de la Universidad de los Llanos</v>
          </cell>
          <cell r="AZ622">
            <v>1158</v>
          </cell>
          <cell r="BA622">
            <v>44398.729409722226</v>
          </cell>
          <cell r="BB622">
            <v>7860000</v>
          </cell>
          <cell r="BC622">
            <v>3118</v>
          </cell>
          <cell r="BD622">
            <v>44398</v>
          </cell>
          <cell r="BE622">
            <v>7860000</v>
          </cell>
          <cell r="BF622" t="str">
            <v xml:space="preserve">NOTIFICADO </v>
          </cell>
          <cell r="BG622">
            <v>0</v>
          </cell>
          <cell r="BH622">
            <v>0</v>
          </cell>
          <cell r="BI622">
            <v>0</v>
          </cell>
          <cell r="BJ622">
            <v>0</v>
          </cell>
          <cell r="BK622">
            <v>0</v>
          </cell>
          <cell r="BL622">
            <v>0</v>
          </cell>
          <cell r="BM622">
            <v>0</v>
          </cell>
          <cell r="BN622">
            <v>0</v>
          </cell>
          <cell r="BO622">
            <v>0</v>
          </cell>
          <cell r="BP622">
            <v>0</v>
          </cell>
          <cell r="BQ622">
            <v>0</v>
          </cell>
          <cell r="BR622">
            <v>1121944789</v>
          </cell>
          <cell r="BS622">
            <v>44398.729409722226</v>
          </cell>
          <cell r="BT622">
            <v>758</v>
          </cell>
          <cell r="BU622" t="str">
            <v>50039</v>
          </cell>
          <cell r="BV622">
            <v>0</v>
          </cell>
          <cell r="BW622">
            <v>0</v>
          </cell>
          <cell r="BX622">
            <v>0</v>
          </cell>
          <cell r="BY622">
            <v>0</v>
          </cell>
          <cell r="BZ622">
            <v>0</v>
          </cell>
          <cell r="CA622">
            <v>0</v>
          </cell>
          <cell r="CB622">
            <v>8299</v>
          </cell>
          <cell r="CC622" t="str">
            <v>M6</v>
          </cell>
        </row>
        <row r="623">
          <cell r="B623" t="str">
            <v>12915 DE 2021</v>
          </cell>
          <cell r="C623">
            <v>1002461212</v>
          </cell>
          <cell r="D623" t="str">
            <v>MARIA JOSE CHAPARRO DUCON</v>
          </cell>
          <cell r="E623" t="str">
            <v>Contrato de Prestación de Servicios Profesionales</v>
          </cell>
          <cell r="F623" t="str">
            <v>EL CONTRATISTA SE COMPROMETE CON LA UNIVERSIDAD DE LOS LLANOS A PRESTAR LOS SERVICIOS PROFESIONALES COMO AUXILIAR DE INVESTIGACIÓN EN FORMA EFICIENTE Y EFICAZ APOYANDO EL FORTALECIMIENTO DEL PROYECTO DE INVESTIGACIÓN “PERCEPCIÓN DE LAS FAMILIAS EN EL MANEJO DEL DENGUE EN DOS MUNICIPIOS DEL DEPARTAMENTO DEL META”, DE LA FACULTAD DE CIENCIAS DE LA SALUD AVALADO POR EL CONSEJO INSTITUCIONAL DE INVESTIGACIONES</v>
          </cell>
          <cell r="G623">
            <v>44399</v>
          </cell>
          <cell r="H623">
            <v>3000000</v>
          </cell>
          <cell r="I623" t="str">
            <v>Dos (02) meses</v>
          </cell>
          <cell r="J623">
            <v>44399</v>
          </cell>
          <cell r="K623">
            <v>44460</v>
          </cell>
          <cell r="L623" t="str">
            <v>NO APLICA</v>
          </cell>
          <cell r="M623">
            <v>2</v>
          </cell>
          <cell r="N623">
            <v>1950000</v>
          </cell>
          <cell r="O623">
            <v>44399</v>
          </cell>
          <cell r="P623">
            <v>44439</v>
          </cell>
          <cell r="Q623">
            <v>1050000</v>
          </cell>
          <cell r="R623">
            <v>44440</v>
          </cell>
          <cell r="S623">
            <v>44460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t="str">
            <v xml:space="preserve">Dirección General de Investigaciones  </v>
          </cell>
          <cell r="AX623" t="str">
            <v>EMILCE SALAMANCA RAMOS</v>
          </cell>
          <cell r="AY623" t="str">
            <v>Docente de planta de la Universidad de los Llanos</v>
          </cell>
          <cell r="AZ623">
            <v>1169</v>
          </cell>
          <cell r="BA623">
            <v>44399.697650462964</v>
          </cell>
          <cell r="BB623">
            <v>3000000</v>
          </cell>
          <cell r="BC623">
            <v>3188</v>
          </cell>
          <cell r="BD623">
            <v>44399</v>
          </cell>
          <cell r="BE623">
            <v>3000000</v>
          </cell>
          <cell r="BF623" t="str">
            <v xml:space="preserve">NOTIFICADO </v>
          </cell>
          <cell r="BG623">
            <v>0</v>
          </cell>
          <cell r="BH623">
            <v>0</v>
          </cell>
          <cell r="BI623">
            <v>0</v>
          </cell>
          <cell r="BJ623">
            <v>0</v>
          </cell>
          <cell r="BK623">
            <v>0</v>
          </cell>
          <cell r="BL623">
            <v>0</v>
          </cell>
          <cell r="BM623">
            <v>0</v>
          </cell>
          <cell r="BN623">
            <v>0</v>
          </cell>
          <cell r="BO623">
            <v>0</v>
          </cell>
          <cell r="BP623">
            <v>0</v>
          </cell>
          <cell r="BQ623">
            <v>0</v>
          </cell>
          <cell r="BR623">
            <v>1002461212</v>
          </cell>
          <cell r="BS623">
            <v>44399.697650462964</v>
          </cell>
          <cell r="BT623">
            <v>758</v>
          </cell>
          <cell r="BU623" t="str">
            <v>50039</v>
          </cell>
          <cell r="BV623">
            <v>0</v>
          </cell>
          <cell r="BW623">
            <v>0</v>
          </cell>
          <cell r="BX623">
            <v>0</v>
          </cell>
          <cell r="BY623">
            <v>0</v>
          </cell>
          <cell r="BZ623">
            <v>0</v>
          </cell>
          <cell r="CA623">
            <v>0</v>
          </cell>
          <cell r="CB623">
            <v>7490</v>
          </cell>
          <cell r="CC623" t="str">
            <v>M6</v>
          </cell>
        </row>
        <row r="624">
          <cell r="B624" t="str">
            <v>12917 DE 2021</v>
          </cell>
          <cell r="C624">
            <v>40331390</v>
          </cell>
          <cell r="D624" t="str">
            <v xml:space="preserve">RUBY TATIANA DIAZ MARTINEZ </v>
          </cell>
          <cell r="E624" t="str">
            <v>Contrato de Prestación de Servicios</v>
          </cell>
          <cell r="F624" t="str">
            <v>EL CONTRATISTA SE COMPROMETE CON LA UNIVERSIDAD DE LOS LLANOS A PRESTAR LOS SERVICIOS COMO TÉCNICO EN FORMA EFICIENTE Y EFICAZ APOYANDO EL FORTALECIMIENTO  DE LOS DIFERENTES PROCESOS EN EL PROGRAMA DE MEDICINA VETERINARIA Y ZOOTECNIA DE LA FACULTAD DE CIENCIAS AGROPECUARIAS Y RECURSOS NATURALES.</v>
          </cell>
          <cell r="G624">
            <v>44403</v>
          </cell>
          <cell r="H624">
            <v>4035020</v>
          </cell>
          <cell r="I624" t="str">
            <v>Dos (02) meses y cinco (05) días calendario</v>
          </cell>
          <cell r="J624">
            <v>44403</v>
          </cell>
          <cell r="K624">
            <v>44469</v>
          </cell>
          <cell r="L624" t="str">
            <v>NO APLICA</v>
          </cell>
          <cell r="M624">
            <v>2</v>
          </cell>
          <cell r="N624">
            <v>2172703</v>
          </cell>
          <cell r="O624">
            <v>44403</v>
          </cell>
          <cell r="P624">
            <v>44439</v>
          </cell>
          <cell r="Q624">
            <v>1862317</v>
          </cell>
          <cell r="R624">
            <v>44440</v>
          </cell>
          <cell r="S624">
            <v>44469</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t="str">
            <v>Facultad de Ciencias Agropecuarias y Recursos Naturales</v>
          </cell>
          <cell r="AX624" t="str">
            <v>CRISTÓBAL LUGO LÓPEZ</v>
          </cell>
          <cell r="AY624" t="str">
            <v>Decano de la Facultad de Ciencias Agropecuarias y Recursos Naturales</v>
          </cell>
          <cell r="AZ624">
            <v>1154</v>
          </cell>
          <cell r="BA624">
            <v>44398.715787037036</v>
          </cell>
          <cell r="BB624">
            <v>157815489</v>
          </cell>
          <cell r="BC624">
            <v>3206</v>
          </cell>
          <cell r="BD624">
            <v>44403</v>
          </cell>
          <cell r="BE624">
            <v>4035020</v>
          </cell>
          <cell r="BF624" t="str">
            <v xml:space="preserve">NOTIFICADO </v>
          </cell>
          <cell r="BG624">
            <v>0</v>
          </cell>
          <cell r="BH624">
            <v>0</v>
          </cell>
          <cell r="BI624">
            <v>0</v>
          </cell>
          <cell r="BJ624">
            <v>0</v>
          </cell>
          <cell r="BK624">
            <v>0</v>
          </cell>
          <cell r="BL624">
            <v>0</v>
          </cell>
          <cell r="BM624">
            <v>0</v>
          </cell>
          <cell r="BN624">
            <v>0</v>
          </cell>
          <cell r="BO624">
            <v>0</v>
          </cell>
          <cell r="BP624">
            <v>0</v>
          </cell>
          <cell r="BQ624">
            <v>0</v>
          </cell>
          <cell r="BR624">
            <v>40331390</v>
          </cell>
          <cell r="BS624">
            <v>44398.715787037036</v>
          </cell>
          <cell r="BT624">
            <v>26</v>
          </cell>
          <cell r="BU624" t="str">
            <v>54301</v>
          </cell>
          <cell r="BV624">
            <v>0</v>
          </cell>
          <cell r="BW624">
            <v>0</v>
          </cell>
          <cell r="BX624">
            <v>0</v>
          </cell>
          <cell r="BY624">
            <v>0</v>
          </cell>
          <cell r="BZ624">
            <v>0</v>
          </cell>
          <cell r="CA624">
            <v>0</v>
          </cell>
          <cell r="CB624">
            <v>7490</v>
          </cell>
          <cell r="CC624" t="str">
            <v>M6</v>
          </cell>
        </row>
        <row r="625">
          <cell r="B625" t="str">
            <v>12918 DE 2021</v>
          </cell>
          <cell r="C625">
            <v>1031137426</v>
          </cell>
          <cell r="D625" t="str">
            <v xml:space="preserve">DIANA NATHALIE GUAJE RAMIREZ </v>
          </cell>
          <cell r="E625" t="str">
            <v>Contrato de Prestación de Servicios Profesionales</v>
          </cell>
          <cell r="F625" t="str">
            <v>EL CONTRATISTA SE COMPROMETE CON LA UNIVERSIDAD DE LOS LLANOS A PRESTAR LOS SERVICIOS COMO PROFESIONAL EN FORMA EFICIENTE Y EFICAZ APOYANDO EL FORTALECIMIENTO DE LOS DIFERENTES PROCESOS DEL LABORATORIO DE REPRODUCCIÓN Y CRIOCONSERVACIÓN DE SEMEN Y EL LABORATORIO DE ALIMENTO VIVO ADSCRITOS AL INSTITUTO DE ACUICULTURA DE LOS LLANOS DE LA FACULTAD DE CIENCIAS AGROPECUARIAS Y RECURSOS NATURALES</v>
          </cell>
          <cell r="G625">
            <v>44403</v>
          </cell>
          <cell r="H625">
            <v>5696498</v>
          </cell>
          <cell r="I625" t="str">
            <v>Dos (02) meses y cinco (05) días calendario</v>
          </cell>
          <cell r="J625">
            <v>44403</v>
          </cell>
          <cell r="K625">
            <v>44469</v>
          </cell>
          <cell r="L625" t="str">
            <v>NO APLICA</v>
          </cell>
          <cell r="M625">
            <v>2</v>
          </cell>
          <cell r="N625">
            <v>3067345</v>
          </cell>
          <cell r="O625">
            <v>44403</v>
          </cell>
          <cell r="P625">
            <v>44439</v>
          </cell>
          <cell r="Q625">
            <v>2629153</v>
          </cell>
          <cell r="R625">
            <v>44440</v>
          </cell>
          <cell r="S625">
            <v>44469</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t="str">
            <v>Facultad de Ciencias Agropecuarias y Recursos Naturales</v>
          </cell>
          <cell r="AX625" t="str">
            <v>CRISTÓBAL LUGO LÓPEZ</v>
          </cell>
          <cell r="AY625" t="str">
            <v>Decano de la Facultad de Ciencias Agropecuarias y Recursos Naturales</v>
          </cell>
          <cell r="AZ625">
            <v>1154</v>
          </cell>
          <cell r="BA625">
            <v>44398.715787037036</v>
          </cell>
          <cell r="BB625">
            <v>157815489</v>
          </cell>
          <cell r="BC625">
            <v>3207</v>
          </cell>
          <cell r="BD625">
            <v>44403</v>
          </cell>
          <cell r="BE625">
            <v>5696498</v>
          </cell>
          <cell r="BF625" t="str">
            <v xml:space="preserve">NOTIFICADO </v>
          </cell>
          <cell r="BG625">
            <v>0</v>
          </cell>
          <cell r="BH625">
            <v>0</v>
          </cell>
          <cell r="BI625">
            <v>0</v>
          </cell>
          <cell r="BJ625">
            <v>0</v>
          </cell>
          <cell r="BK625">
            <v>0</v>
          </cell>
          <cell r="BL625">
            <v>0</v>
          </cell>
          <cell r="BM625">
            <v>0</v>
          </cell>
          <cell r="BN625">
            <v>0</v>
          </cell>
          <cell r="BO625">
            <v>0</v>
          </cell>
          <cell r="BP625">
            <v>0</v>
          </cell>
          <cell r="BQ625">
            <v>0</v>
          </cell>
          <cell r="BR625">
            <v>1031137426.7</v>
          </cell>
          <cell r="BS625">
            <v>44398.715787037036</v>
          </cell>
          <cell r="BT625">
            <v>26</v>
          </cell>
          <cell r="BU625" t="str">
            <v>54606</v>
          </cell>
          <cell r="BV625">
            <v>0</v>
          </cell>
          <cell r="BW625">
            <v>0</v>
          </cell>
          <cell r="BX625">
            <v>0</v>
          </cell>
          <cell r="BY625">
            <v>0</v>
          </cell>
          <cell r="BZ625">
            <v>0</v>
          </cell>
          <cell r="CA625">
            <v>0</v>
          </cell>
          <cell r="CB625">
            <v>7490</v>
          </cell>
          <cell r="CC625" t="str">
            <v>M6</v>
          </cell>
        </row>
        <row r="626">
          <cell r="B626" t="str">
            <v>12919 DE 2021</v>
          </cell>
          <cell r="C626">
            <v>1121865537</v>
          </cell>
          <cell r="D626" t="str">
            <v xml:space="preserve">ZAYDA JULIETH POLANCO FALLA </v>
          </cell>
          <cell r="E626" t="str">
            <v>Contrato de Prestación de Servicios</v>
          </cell>
          <cell r="F626" t="str">
            <v>EL CONTRATISTA SE COMPROMETE CON LA UNIVERSIDAD DE LOS LLANOS A PRESTAR LOS SERVICIOS COMO TÉCNICO EN FORMA EFICIENTE Y EFICAZ APOYANDO EL FORTALECIMIENTO DE LOS DIFERENTES PROCESOS EN EL LABORATORIO DE BIOTECNOLOGÍA DE LA FACULTAD DE CIENCIAS AGROPECUARIAS Y RECURSOS NATURALES.</v>
          </cell>
          <cell r="G626">
            <v>44403</v>
          </cell>
          <cell r="H626">
            <v>3290093</v>
          </cell>
          <cell r="I626" t="str">
            <v>Un (01) mes y veintitrés (23) días calendario</v>
          </cell>
          <cell r="J626">
            <v>44403</v>
          </cell>
          <cell r="K626">
            <v>44456</v>
          </cell>
          <cell r="L626" t="str">
            <v>NO APLICA</v>
          </cell>
          <cell r="M626">
            <v>2</v>
          </cell>
          <cell r="N626">
            <v>2234780</v>
          </cell>
          <cell r="O626">
            <v>44403</v>
          </cell>
          <cell r="P626">
            <v>44439</v>
          </cell>
          <cell r="Q626">
            <v>1055313</v>
          </cell>
          <cell r="R626">
            <v>44440</v>
          </cell>
          <cell r="S626">
            <v>44456</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t="str">
            <v>Facultad de Ciencias Agropecuarias y Recursos Naturales</v>
          </cell>
          <cell r="AX626" t="str">
            <v>CRISTÓBAL LUGO LÓPEZ</v>
          </cell>
          <cell r="AY626" t="str">
            <v>Decano de la Facultad de Ciencias Agropecuarias y Recursos Naturales</v>
          </cell>
          <cell r="AZ626">
            <v>1154</v>
          </cell>
          <cell r="BA626">
            <v>44398.715787037036</v>
          </cell>
          <cell r="BB626">
            <v>157815489</v>
          </cell>
          <cell r="BC626">
            <v>3208</v>
          </cell>
          <cell r="BD626">
            <v>44403</v>
          </cell>
          <cell r="BE626">
            <v>3290093</v>
          </cell>
          <cell r="BF626" t="str">
            <v xml:space="preserve">NOTIFICADO </v>
          </cell>
          <cell r="BG626">
            <v>0</v>
          </cell>
          <cell r="BH626">
            <v>0</v>
          </cell>
          <cell r="BI626">
            <v>0</v>
          </cell>
          <cell r="BJ626">
            <v>0</v>
          </cell>
          <cell r="BK626">
            <v>0</v>
          </cell>
          <cell r="BL626">
            <v>0</v>
          </cell>
          <cell r="BM626">
            <v>0</v>
          </cell>
          <cell r="BN626">
            <v>0</v>
          </cell>
          <cell r="BO626">
            <v>0</v>
          </cell>
          <cell r="BP626">
            <v>0</v>
          </cell>
          <cell r="BQ626">
            <v>0</v>
          </cell>
          <cell r="BR626">
            <v>1121865537.5</v>
          </cell>
          <cell r="BS626">
            <v>44398.715787037036</v>
          </cell>
          <cell r="BT626">
            <v>26</v>
          </cell>
          <cell r="BU626" t="str">
            <v>54407</v>
          </cell>
          <cell r="BV626">
            <v>0</v>
          </cell>
          <cell r="BW626">
            <v>0</v>
          </cell>
          <cell r="BX626">
            <v>0</v>
          </cell>
          <cell r="BY626">
            <v>0</v>
          </cell>
          <cell r="BZ626">
            <v>0</v>
          </cell>
          <cell r="CA626">
            <v>0</v>
          </cell>
          <cell r="CB626">
            <v>7490</v>
          </cell>
          <cell r="CC626" t="str">
            <v>M6</v>
          </cell>
        </row>
        <row r="627">
          <cell r="B627" t="str">
            <v>12920 DE 2021</v>
          </cell>
          <cell r="C627">
            <v>1121876092</v>
          </cell>
          <cell r="D627" t="str">
            <v xml:space="preserve">OSCAR JAVIER HERRERA PARRA </v>
          </cell>
          <cell r="E627" t="str">
            <v>Contrato de Prestación de Servicios Profesionales</v>
          </cell>
          <cell r="F627" t="str">
            <v>EL CONTRATISTA SE COMPROMETE CON LA UNIVERSIDAD DE LOS LLANOS A PRESTAR LOS SERVICIOS COMO PROFESIONAL EN FORMA EFICIENTE Y EFICAZ APOYANDO EL FORTALECIMIENTO DE LOS DIFERENTES PROCESOS EN EL LABORATORIO CLÍNICO DE LA FACULTAD DE CIENCIAS AGROPECUARIAS Y RECURSOS NATURALES.</v>
          </cell>
          <cell r="G627">
            <v>44403</v>
          </cell>
          <cell r="H627">
            <v>4644837</v>
          </cell>
          <cell r="I627" t="str">
            <v>Un (01) mes y veintitrés (23) días calendario</v>
          </cell>
          <cell r="J627">
            <v>44403</v>
          </cell>
          <cell r="K627">
            <v>44456</v>
          </cell>
          <cell r="L627" t="str">
            <v>NO APLICA</v>
          </cell>
          <cell r="M627">
            <v>2</v>
          </cell>
          <cell r="N627">
            <v>3154984</v>
          </cell>
          <cell r="O627">
            <v>44403</v>
          </cell>
          <cell r="P627">
            <v>44439</v>
          </cell>
          <cell r="Q627">
            <v>1489853</v>
          </cell>
          <cell r="R627">
            <v>44440</v>
          </cell>
          <cell r="S627">
            <v>44456</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t="str">
            <v>Facultad de Ciencias Agropecuarias y Recursos Naturales</v>
          </cell>
          <cell r="AX627" t="str">
            <v>CRISTÓBAL LUGO LÓPEZ</v>
          </cell>
          <cell r="AY627" t="str">
            <v>Decano de la Facultad de Ciencias Agropecuarias y Recursos Naturales</v>
          </cell>
          <cell r="AZ627">
            <v>1154</v>
          </cell>
          <cell r="BA627">
            <v>44398.715787037036</v>
          </cell>
          <cell r="BB627">
            <v>157815489</v>
          </cell>
          <cell r="BC627">
            <v>3209</v>
          </cell>
          <cell r="BD627">
            <v>44403</v>
          </cell>
          <cell r="BE627">
            <v>4644837</v>
          </cell>
          <cell r="BF627" t="str">
            <v xml:space="preserve">NOTIFICADO </v>
          </cell>
          <cell r="BG627">
            <v>0</v>
          </cell>
          <cell r="BH627">
            <v>0</v>
          </cell>
          <cell r="BI627">
            <v>0</v>
          </cell>
          <cell r="BJ627">
            <v>0</v>
          </cell>
          <cell r="BK627">
            <v>0</v>
          </cell>
          <cell r="BL627">
            <v>0</v>
          </cell>
          <cell r="BM627">
            <v>0</v>
          </cell>
          <cell r="BN627">
            <v>0</v>
          </cell>
          <cell r="BO627">
            <v>0</v>
          </cell>
          <cell r="BP627">
            <v>0</v>
          </cell>
          <cell r="BQ627">
            <v>0</v>
          </cell>
          <cell r="BR627">
            <v>1121876092</v>
          </cell>
          <cell r="BS627">
            <v>44398.715787037036</v>
          </cell>
          <cell r="BT627">
            <v>26</v>
          </cell>
          <cell r="BU627" t="str">
            <v>54307</v>
          </cell>
          <cell r="BV627">
            <v>0</v>
          </cell>
          <cell r="BW627">
            <v>0</v>
          </cell>
          <cell r="BX627">
            <v>0</v>
          </cell>
          <cell r="BY627">
            <v>0</v>
          </cell>
          <cell r="BZ627">
            <v>0</v>
          </cell>
          <cell r="CA627">
            <v>0</v>
          </cell>
          <cell r="CB627">
            <v>7500</v>
          </cell>
          <cell r="CC627" t="str">
            <v>M6</v>
          </cell>
        </row>
        <row r="628">
          <cell r="B628" t="str">
            <v>12921 DE 2021</v>
          </cell>
          <cell r="C628">
            <v>1121885528</v>
          </cell>
          <cell r="D628" t="str">
            <v xml:space="preserve">NATALIA ALVAREZ PERDOMO </v>
          </cell>
          <cell r="E628" t="str">
            <v xml:space="preserve">Contrato de Prestación de Servicios </v>
          </cell>
          <cell r="F628" t="str">
            <v>EL CONTRATISTA SE COMPROMETE CON LA UNIVERSIDAD DE LOS LLANOS A PRESTAR LOS SERVICIOS COMO TÉCNICO EN FORMA EFICIENTE Y EFICAZ APOYANDO EL FORTALECIMIENTO DE LOS DIFERENTES PROCESOS EN EL LABORATORIO DE BROMATOLOGÍA ADSCRITO AL INSTITUTO DE ACUICULTURA DE LOS LLANOS DE LA FACULTAD DE CIENCIAS AGROPECUARIAS Y RECURSOS NATURALES.</v>
          </cell>
          <cell r="G628">
            <v>44403</v>
          </cell>
          <cell r="H628">
            <v>4509728</v>
          </cell>
          <cell r="I628" t="str">
            <v>Dos (02) meses y cinco (05) días calendario</v>
          </cell>
          <cell r="J628">
            <v>44403</v>
          </cell>
          <cell r="K628">
            <v>44469</v>
          </cell>
          <cell r="L628" t="str">
            <v>NO APLICA</v>
          </cell>
          <cell r="M628">
            <v>2</v>
          </cell>
          <cell r="N628">
            <v>2428315</v>
          </cell>
          <cell r="O628">
            <v>44403</v>
          </cell>
          <cell r="P628">
            <v>44439</v>
          </cell>
          <cell r="Q628">
            <v>2081413</v>
          </cell>
          <cell r="R628">
            <v>44440</v>
          </cell>
          <cell r="S628">
            <v>44469</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t="str">
            <v>Facultad de Ciencias Agropecuarias y Recursos Naturales</v>
          </cell>
          <cell r="AX628" t="str">
            <v>CRISTÓBAL LUGO LÓPEZ</v>
          </cell>
          <cell r="AY628" t="str">
            <v>Decano de la Facultad de Ciencias Agropecuarias y Recursos Naturales</v>
          </cell>
          <cell r="AZ628">
            <v>1154</v>
          </cell>
          <cell r="BA628">
            <v>44398.715787037036</v>
          </cell>
          <cell r="BB628">
            <v>157815489</v>
          </cell>
          <cell r="BC628">
            <v>3210</v>
          </cell>
          <cell r="BD628">
            <v>44403</v>
          </cell>
          <cell r="BE628">
            <v>4509728</v>
          </cell>
          <cell r="BF628" t="str">
            <v xml:space="preserve">NOTIFICADO </v>
          </cell>
          <cell r="BG628">
            <v>0</v>
          </cell>
          <cell r="BH628">
            <v>0</v>
          </cell>
          <cell r="BI628">
            <v>0</v>
          </cell>
          <cell r="BJ628">
            <v>0</v>
          </cell>
          <cell r="BK628">
            <v>0</v>
          </cell>
          <cell r="BL628">
            <v>0</v>
          </cell>
          <cell r="BM628">
            <v>0</v>
          </cell>
          <cell r="BN628">
            <v>0</v>
          </cell>
          <cell r="BO628">
            <v>0</v>
          </cell>
          <cell r="BP628">
            <v>0</v>
          </cell>
          <cell r="BQ628">
            <v>0</v>
          </cell>
          <cell r="BR628">
            <v>1121885528</v>
          </cell>
          <cell r="BS628">
            <v>44398.715787037036</v>
          </cell>
          <cell r="BT628">
            <v>26</v>
          </cell>
          <cell r="BU628" t="str">
            <v>54614</v>
          </cell>
          <cell r="BV628">
            <v>0</v>
          </cell>
          <cell r="BW628">
            <v>0</v>
          </cell>
          <cell r="BX628">
            <v>0</v>
          </cell>
          <cell r="BY628">
            <v>0</v>
          </cell>
          <cell r="BZ628">
            <v>0</v>
          </cell>
          <cell r="CA628">
            <v>0</v>
          </cell>
          <cell r="CB628">
            <v>7490</v>
          </cell>
          <cell r="CC628" t="str">
            <v>M6</v>
          </cell>
        </row>
        <row r="629">
          <cell r="B629" t="str">
            <v>12922 DE 2021</v>
          </cell>
          <cell r="C629">
            <v>51732122</v>
          </cell>
          <cell r="D629" t="str">
            <v xml:space="preserve">MARIA NELCY GUARNIZO PEREZ </v>
          </cell>
          <cell r="E629" t="str">
            <v>Contrato de Prestación de Servicios Profesionales</v>
          </cell>
          <cell r="F629" t="str">
            <v>EL CONTRATISTA SE COMPROMETE CON LA UNIVERSIDAD A PRESTAR LOS SERVICIOS COMO PROFESIONAL EN FORMA EFICIENTE Y EFICAZ APOYANDO EL FORTALECIMIENTO DE LOS DIFERENTES PROCESOS DESARROLLADOS POR LOS ESTUDIANTES DEL PROGRAMA DE INGENIERÍA AGRONÓMICA EN LA GRANJA TAHÚR Y BANQUETA DE LA UNIVERSIDAD DE LOS LLANOS.</v>
          </cell>
          <cell r="G629">
            <v>44403</v>
          </cell>
          <cell r="H629">
            <v>4644837</v>
          </cell>
          <cell r="I629" t="str">
            <v>Un (01) mes y veintitrés (23) días calendario</v>
          </cell>
          <cell r="J629">
            <v>44403</v>
          </cell>
          <cell r="K629">
            <v>44456</v>
          </cell>
          <cell r="L629" t="str">
            <v>NO APLICA</v>
          </cell>
          <cell r="M629">
            <v>2</v>
          </cell>
          <cell r="N629">
            <v>3154984</v>
          </cell>
          <cell r="O629">
            <v>44403</v>
          </cell>
          <cell r="P629">
            <v>44439</v>
          </cell>
          <cell r="Q629">
            <v>1489853</v>
          </cell>
          <cell r="R629">
            <v>44440</v>
          </cell>
          <cell r="S629">
            <v>44456</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t="str">
            <v>Facultad de Ciencias Agropecuarias y Recursos Naturales</v>
          </cell>
          <cell r="AX629" t="str">
            <v>CRISTÓBAL LUGO LÓPEZ</v>
          </cell>
          <cell r="AY629" t="str">
            <v>Decano de la Facultad de Ciencias Agropecuarias y Recursos Naturales</v>
          </cell>
          <cell r="AZ629">
            <v>1154</v>
          </cell>
          <cell r="BA629">
            <v>44398.715787037036</v>
          </cell>
          <cell r="BB629">
            <v>157815489</v>
          </cell>
          <cell r="BC629">
            <v>3211</v>
          </cell>
          <cell r="BD629">
            <v>44403</v>
          </cell>
          <cell r="BE629">
            <v>4644837</v>
          </cell>
          <cell r="BF629" t="str">
            <v xml:space="preserve">NOTIFICADO </v>
          </cell>
          <cell r="BG629">
            <v>0</v>
          </cell>
          <cell r="BH629">
            <v>0</v>
          </cell>
          <cell r="BI629">
            <v>0</v>
          </cell>
          <cell r="BJ629">
            <v>0</v>
          </cell>
          <cell r="BK629">
            <v>0</v>
          </cell>
          <cell r="BL629">
            <v>0</v>
          </cell>
          <cell r="BM629">
            <v>0</v>
          </cell>
          <cell r="BN629">
            <v>0</v>
          </cell>
          <cell r="BO629">
            <v>0</v>
          </cell>
          <cell r="BP629">
            <v>0</v>
          </cell>
          <cell r="BQ629">
            <v>0</v>
          </cell>
          <cell r="BR629">
            <v>51732122.700000003</v>
          </cell>
          <cell r="BS629">
            <v>44398.715787037036</v>
          </cell>
          <cell r="BT629">
            <v>26</v>
          </cell>
          <cell r="BU629" t="str">
            <v>5440603</v>
          </cell>
          <cell r="BV629">
            <v>0</v>
          </cell>
          <cell r="BW629">
            <v>0</v>
          </cell>
          <cell r="BX629">
            <v>0</v>
          </cell>
          <cell r="BY629">
            <v>0</v>
          </cell>
          <cell r="BZ629">
            <v>0</v>
          </cell>
          <cell r="CA629">
            <v>0</v>
          </cell>
          <cell r="CB629">
            <v>7490</v>
          </cell>
          <cell r="CC629" t="str">
            <v>M6</v>
          </cell>
        </row>
        <row r="630">
          <cell r="B630" t="str">
            <v>12923 DE 2021</v>
          </cell>
          <cell r="C630">
            <v>40390097</v>
          </cell>
          <cell r="D630" t="str">
            <v>MARIA CRISTINA HERNANDEZ MARTINEZ</v>
          </cell>
          <cell r="E630" t="str">
            <v>Contrato de Prestación de Servicios Profesionales</v>
          </cell>
          <cell r="F630" t="str">
            <v>EL CONTRATISTA SE COMPROMETE CON LA UNIVERSIDAD DE LOS LLANOS A PRESTAR LOS SERVICIOS COMO PROFESIONAL EN FORMA EFICIENTE Y EFICAZ  APOYANDO EL FORTALECIMIENTO DE LOS DIFERENTES PROCESOS EN EL LABORATORIO DE LÁCTEOS Y CÁRNICOS DE LA FACULTAD DE CIENCIAS AGROPECUARIAS Y RECURSOS NATURALES.</v>
          </cell>
          <cell r="G630">
            <v>44403</v>
          </cell>
          <cell r="H630">
            <v>5418978</v>
          </cell>
          <cell r="I630" t="str">
            <v>Un (01) mes y veintitrés (23) días calendario</v>
          </cell>
          <cell r="J630">
            <v>44403</v>
          </cell>
          <cell r="K630">
            <v>44456</v>
          </cell>
          <cell r="L630" t="str">
            <v>NO APLICA</v>
          </cell>
          <cell r="M630">
            <v>2</v>
          </cell>
          <cell r="N630">
            <v>3680815</v>
          </cell>
          <cell r="O630">
            <v>44403</v>
          </cell>
          <cell r="P630">
            <v>44439</v>
          </cell>
          <cell r="Q630">
            <v>1738163</v>
          </cell>
          <cell r="R630">
            <v>44440</v>
          </cell>
          <cell r="S630">
            <v>44456</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t="str">
            <v>Facultad de Ciencias Agropecuarias y Recursos Naturales</v>
          </cell>
          <cell r="AX630" t="str">
            <v>CRISTÓBAL LUGO LÓPEZ</v>
          </cell>
          <cell r="AY630" t="str">
            <v>Decano de la Facultad de Ciencias Agropecuarias y Recursos Naturales</v>
          </cell>
          <cell r="AZ630">
            <v>1154</v>
          </cell>
          <cell r="BA630">
            <v>44398.715787037036</v>
          </cell>
          <cell r="BB630">
            <v>157815489</v>
          </cell>
          <cell r="BC630">
            <v>3212</v>
          </cell>
          <cell r="BD630">
            <v>44403</v>
          </cell>
          <cell r="BE630">
            <v>5418978</v>
          </cell>
          <cell r="BF630" t="str">
            <v xml:space="preserve">NOTIFICADO </v>
          </cell>
          <cell r="BG630">
            <v>0</v>
          </cell>
          <cell r="BH630">
            <v>0</v>
          </cell>
          <cell r="BI630">
            <v>0</v>
          </cell>
          <cell r="BJ630">
            <v>0</v>
          </cell>
          <cell r="BK630">
            <v>0</v>
          </cell>
          <cell r="BL630">
            <v>0</v>
          </cell>
          <cell r="BM630">
            <v>0</v>
          </cell>
          <cell r="BN630">
            <v>0</v>
          </cell>
          <cell r="BO630">
            <v>0</v>
          </cell>
          <cell r="BP630">
            <v>0</v>
          </cell>
          <cell r="BQ630">
            <v>0</v>
          </cell>
          <cell r="BR630">
            <v>40390097.100000001</v>
          </cell>
          <cell r="BS630">
            <v>44398.715787037036</v>
          </cell>
          <cell r="BT630">
            <v>26</v>
          </cell>
          <cell r="BU630" t="str">
            <v>54318</v>
          </cell>
          <cell r="BV630">
            <v>0</v>
          </cell>
          <cell r="BW630">
            <v>0</v>
          </cell>
          <cell r="BX630">
            <v>0</v>
          </cell>
          <cell r="BY630">
            <v>0</v>
          </cell>
          <cell r="BZ630">
            <v>0</v>
          </cell>
          <cell r="CA630">
            <v>0</v>
          </cell>
          <cell r="CB630">
            <v>7500</v>
          </cell>
          <cell r="CC630" t="str">
            <v>M6</v>
          </cell>
        </row>
        <row r="631">
          <cell r="B631" t="str">
            <v>12924 DE 2021</v>
          </cell>
          <cell r="C631">
            <v>1121863699</v>
          </cell>
          <cell r="D631" t="str">
            <v xml:space="preserve">LEYDY LICETH SANDOVAL ROMERO </v>
          </cell>
          <cell r="E631" t="str">
            <v>Contrato de Prestación de Servicios Profesionales</v>
          </cell>
          <cell r="F631" t="str">
            <v>EL CONTRATISTA SE COMPROMETE CON LA UNIVERSIDAD DE LOS LLANOS A PRESTAR LOS SERVICIOS COMO PROFESIONAL EN FORMA EFICIENTE Y EFICAZ APOYANDO EL FORTALECIMIENTO DE LOS DIFERENTES PROCESOS EN EL LABORATORIO DE GENÉTICA Y REPRODUCCIÓN ANIMAL DE LA FACULTAD DE CIENCIAS AGROPECUARIAS Y RECURSOS NATURALES.</v>
          </cell>
          <cell r="G631">
            <v>44403</v>
          </cell>
          <cell r="H631">
            <v>3870698</v>
          </cell>
          <cell r="I631" t="str">
            <v>Un (01) mes y veintitrés (23) días calendario</v>
          </cell>
          <cell r="J631">
            <v>44403</v>
          </cell>
          <cell r="K631">
            <v>44456</v>
          </cell>
          <cell r="L631" t="str">
            <v>NO APLICA</v>
          </cell>
          <cell r="M631">
            <v>2</v>
          </cell>
          <cell r="N631">
            <v>2629153</v>
          </cell>
          <cell r="O631">
            <v>44403</v>
          </cell>
          <cell r="P631">
            <v>44439</v>
          </cell>
          <cell r="Q631">
            <v>1241545</v>
          </cell>
          <cell r="R631">
            <v>44440</v>
          </cell>
          <cell r="S631">
            <v>44456</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t="str">
            <v>Facultad de Ciencias Agropecuarias y Recursos Naturales</v>
          </cell>
          <cell r="AX631" t="str">
            <v>CRISTÓBAL LUGO LÓPEZ</v>
          </cell>
          <cell r="AY631" t="str">
            <v>Decano de la Facultad de Ciencias Agropecuarias y Recursos Naturales</v>
          </cell>
          <cell r="AZ631">
            <v>1154</v>
          </cell>
          <cell r="BA631">
            <v>44398.715787037036</v>
          </cell>
          <cell r="BB631">
            <v>157815489</v>
          </cell>
          <cell r="BC631">
            <v>3213</v>
          </cell>
          <cell r="BD631">
            <v>44403</v>
          </cell>
          <cell r="BE631">
            <v>3870698</v>
          </cell>
          <cell r="BF631" t="str">
            <v xml:space="preserve">NOTIFICADO </v>
          </cell>
          <cell r="BG631">
            <v>0</v>
          </cell>
          <cell r="BH631">
            <v>0</v>
          </cell>
          <cell r="BI631">
            <v>0</v>
          </cell>
          <cell r="BJ631">
            <v>0</v>
          </cell>
          <cell r="BK631">
            <v>0</v>
          </cell>
          <cell r="BL631">
            <v>0</v>
          </cell>
          <cell r="BM631">
            <v>0</v>
          </cell>
          <cell r="BN631">
            <v>0</v>
          </cell>
          <cell r="BO631">
            <v>0</v>
          </cell>
          <cell r="BP631">
            <v>0</v>
          </cell>
          <cell r="BQ631">
            <v>0</v>
          </cell>
          <cell r="BR631">
            <v>1121863699</v>
          </cell>
          <cell r="BS631">
            <v>44398.715787037036</v>
          </cell>
          <cell r="BT631">
            <v>26</v>
          </cell>
          <cell r="BU631" t="str">
            <v>54311</v>
          </cell>
          <cell r="BV631">
            <v>0</v>
          </cell>
          <cell r="BW631">
            <v>0</v>
          </cell>
          <cell r="BX631">
            <v>0</v>
          </cell>
          <cell r="BY631">
            <v>0</v>
          </cell>
          <cell r="BZ631">
            <v>0</v>
          </cell>
          <cell r="CA631">
            <v>0</v>
          </cell>
          <cell r="CB631">
            <v>7500</v>
          </cell>
          <cell r="CC631" t="str">
            <v>M6</v>
          </cell>
        </row>
        <row r="632">
          <cell r="B632" t="str">
            <v>12925 DE 2021</v>
          </cell>
          <cell r="C632">
            <v>1121869866</v>
          </cell>
          <cell r="D632" t="str">
            <v xml:space="preserve">LAURA VIVIANA MELO ARENAS </v>
          </cell>
          <cell r="E632" t="str">
            <v>Contrato de Prestación de Servicios Profesionales</v>
          </cell>
          <cell r="F632" t="str">
            <v>EL CONTRATISTA SE COMPROMETE CON LA UNIVERSIDAD DE LOS LLANOS A PRESTAR LOS SERVICIOS COMO PROFESIONAL EN FORMA EFICIENTE Y EFICAZ APOYANDO EL FORTALECIMIENTO DE LOS DIFERENTES PROCESOS ADMINISTRATIVOS EN EL CENTRO CLÍNICO VETERINARIO DE LA FACULTAD DE CIENCIAS AGROPECUARIAS Y RECURSOS NATURALES.</v>
          </cell>
          <cell r="G632">
            <v>44403</v>
          </cell>
          <cell r="H632">
            <v>4644837</v>
          </cell>
          <cell r="I632" t="str">
            <v>Un (01) mes y veintitrés (23) días calendario</v>
          </cell>
          <cell r="J632">
            <v>44403</v>
          </cell>
          <cell r="K632">
            <v>44456</v>
          </cell>
          <cell r="L632" t="str">
            <v>NO APLICA</v>
          </cell>
          <cell r="M632">
            <v>2</v>
          </cell>
          <cell r="N632">
            <v>3154984</v>
          </cell>
          <cell r="O632">
            <v>44403</v>
          </cell>
          <cell r="P632">
            <v>44439</v>
          </cell>
          <cell r="Q632">
            <v>1489853</v>
          </cell>
          <cell r="R632">
            <v>44440</v>
          </cell>
          <cell r="S632">
            <v>44456</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t="str">
            <v>Facultad de Ciencias Agropecuarias y Recursos Naturales</v>
          </cell>
          <cell r="AX632" t="str">
            <v>CRISTÓBAL LUGO LÓPEZ</v>
          </cell>
          <cell r="AY632" t="str">
            <v>Decano de la Facultad de Ciencias Agropecuarias y Recursos Naturales</v>
          </cell>
          <cell r="AZ632">
            <v>1154</v>
          </cell>
          <cell r="BA632">
            <v>44398.715787037036</v>
          </cell>
          <cell r="BB632">
            <v>157815489</v>
          </cell>
          <cell r="BC632">
            <v>3214</v>
          </cell>
          <cell r="BD632">
            <v>44403</v>
          </cell>
          <cell r="BE632">
            <v>4644837</v>
          </cell>
          <cell r="BF632" t="str">
            <v xml:space="preserve">NOTIFICADO </v>
          </cell>
          <cell r="BG632">
            <v>0</v>
          </cell>
          <cell r="BH632">
            <v>0</v>
          </cell>
          <cell r="BI632">
            <v>0</v>
          </cell>
          <cell r="BJ632">
            <v>0</v>
          </cell>
          <cell r="BK632">
            <v>0</v>
          </cell>
          <cell r="BL632">
            <v>0</v>
          </cell>
          <cell r="BM632">
            <v>0</v>
          </cell>
          <cell r="BN632">
            <v>0</v>
          </cell>
          <cell r="BO632">
            <v>0</v>
          </cell>
          <cell r="BP632">
            <v>0</v>
          </cell>
          <cell r="BQ632">
            <v>0</v>
          </cell>
          <cell r="BR632">
            <v>1121869866</v>
          </cell>
          <cell r="BS632">
            <v>44398.715787037036</v>
          </cell>
          <cell r="BT632">
            <v>26</v>
          </cell>
          <cell r="BU632" t="str">
            <v>54703</v>
          </cell>
          <cell r="BV632">
            <v>0</v>
          </cell>
          <cell r="BW632">
            <v>0</v>
          </cell>
          <cell r="BX632">
            <v>0</v>
          </cell>
          <cell r="BY632">
            <v>0</v>
          </cell>
          <cell r="BZ632">
            <v>0</v>
          </cell>
          <cell r="CA632">
            <v>0</v>
          </cell>
          <cell r="CB632">
            <v>7500</v>
          </cell>
          <cell r="CC632" t="str">
            <v>M6</v>
          </cell>
        </row>
        <row r="633">
          <cell r="B633" t="str">
            <v>12926 DE 2021</v>
          </cell>
          <cell r="C633">
            <v>1121859166</v>
          </cell>
          <cell r="D633" t="str">
            <v xml:space="preserve">LAURA CRISTINA TALERO GOMEZ </v>
          </cell>
          <cell r="E633" t="str">
            <v>Contrato de Prestación de Servicios Profesionales</v>
          </cell>
          <cell r="F633" t="str">
            <v>EL CONTRATISTA SE COMPROMETE CON LA UNIVERSIDAD DE LOS LLANOS A PRESTAR LOS SERVICIOS COMO PROFESIONAL EN FORMA EFICIENTE Y EFICAZ APOYANDO EL FORTALECIMIENTO DE LOS DIFERENTES PROCESOS EN EL CENTRO CLÍNICO VETERINARIO DE LA FACULTAD DE CIENCIAS AGROPECUARIAS Y RECURSOS NATURALES.</v>
          </cell>
          <cell r="G633">
            <v>44403</v>
          </cell>
          <cell r="H633">
            <v>4644837</v>
          </cell>
          <cell r="I633" t="str">
            <v>Un (01) mes y veintitrés (23) días calendario</v>
          </cell>
          <cell r="J633">
            <v>44403</v>
          </cell>
          <cell r="K633">
            <v>44456</v>
          </cell>
          <cell r="L633" t="str">
            <v>NO APLICA</v>
          </cell>
          <cell r="M633">
            <v>2</v>
          </cell>
          <cell r="N633">
            <v>3154984</v>
          </cell>
          <cell r="O633">
            <v>44403</v>
          </cell>
          <cell r="P633">
            <v>44439</v>
          </cell>
          <cell r="Q633">
            <v>1489853</v>
          </cell>
          <cell r="R633">
            <v>44440</v>
          </cell>
          <cell r="S633">
            <v>44456</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t="str">
            <v>Facultad de Ciencias Agropecuarias y Recursos Naturales</v>
          </cell>
          <cell r="AX633" t="str">
            <v>CRISTÓBAL LUGO LÓPEZ</v>
          </cell>
          <cell r="AY633" t="str">
            <v>Decano de la Facultad de Ciencias Agropecuarias y Recursos Naturales</v>
          </cell>
          <cell r="AZ633">
            <v>1154</v>
          </cell>
          <cell r="BA633">
            <v>44398.715787037036</v>
          </cell>
          <cell r="BB633">
            <v>157815489</v>
          </cell>
          <cell r="BC633">
            <v>3215</v>
          </cell>
          <cell r="BD633">
            <v>44403</v>
          </cell>
          <cell r="BE633">
            <v>4644837</v>
          </cell>
          <cell r="BF633" t="str">
            <v xml:space="preserve">NOTIFICADO </v>
          </cell>
          <cell r="BG633">
            <v>0</v>
          </cell>
          <cell r="BH633">
            <v>0</v>
          </cell>
          <cell r="BI633">
            <v>0</v>
          </cell>
          <cell r="BJ633">
            <v>0</v>
          </cell>
          <cell r="BK633">
            <v>0</v>
          </cell>
          <cell r="BL633">
            <v>0</v>
          </cell>
          <cell r="BM633">
            <v>0</v>
          </cell>
          <cell r="BN633">
            <v>0</v>
          </cell>
          <cell r="BO633">
            <v>0</v>
          </cell>
          <cell r="BP633">
            <v>0</v>
          </cell>
          <cell r="BQ633">
            <v>0</v>
          </cell>
          <cell r="BR633">
            <v>1121859166</v>
          </cell>
          <cell r="BS633">
            <v>44398.715787037036</v>
          </cell>
          <cell r="BT633">
            <v>26</v>
          </cell>
          <cell r="BU633" t="str">
            <v>54703</v>
          </cell>
          <cell r="BV633">
            <v>0</v>
          </cell>
          <cell r="BW633">
            <v>0</v>
          </cell>
          <cell r="BX633">
            <v>0</v>
          </cell>
          <cell r="BY633">
            <v>0</v>
          </cell>
          <cell r="BZ633">
            <v>0</v>
          </cell>
          <cell r="CA633">
            <v>0</v>
          </cell>
          <cell r="CB633">
            <v>7500</v>
          </cell>
          <cell r="CC633" t="str">
            <v>M6</v>
          </cell>
        </row>
        <row r="634">
          <cell r="B634" t="str">
            <v>12927 DE 2021</v>
          </cell>
          <cell r="C634">
            <v>17328617</v>
          </cell>
          <cell r="D634" t="str">
            <v>JOSE ERNESTO MATEUS CESPEDES</v>
          </cell>
          <cell r="E634" t="str">
            <v>Contrato de Prestación de Servicios</v>
          </cell>
          <cell r="F634" t="str">
            <v>EL CONTRATISTA SE COMPROMETE CON LA UNIVERSIDAD DE LOS LLANOS A PRESTAR LOS SERVICIOS EN FORMA EFICIENTE Y EFICAZ APOYANDO EL FORTALECIMIENTO DE LOS DIFERENTES PROCESOS EN EL LABORATORIO DE ANATOMÍA ANIMAL DE LA FACULTAD DE CIENCIAS AGROPECUARIAS Y RECURSOS NATURALES.</v>
          </cell>
          <cell r="G634">
            <v>44403</v>
          </cell>
          <cell r="H634">
            <v>3290093</v>
          </cell>
          <cell r="I634" t="str">
            <v>Un (01) mes y veintitrés (23) días calendario</v>
          </cell>
          <cell r="J634">
            <v>44403</v>
          </cell>
          <cell r="K634">
            <v>44456</v>
          </cell>
          <cell r="L634" t="str">
            <v>NO APLICA</v>
          </cell>
          <cell r="M634">
            <v>2</v>
          </cell>
          <cell r="N634">
            <v>2234780</v>
          </cell>
          <cell r="O634">
            <v>44403</v>
          </cell>
          <cell r="P634">
            <v>44439</v>
          </cell>
          <cell r="Q634">
            <v>1055313</v>
          </cell>
          <cell r="R634">
            <v>44440</v>
          </cell>
          <cell r="S634">
            <v>44456</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t="str">
            <v>Facultad de Ciencias Agropecuarias y Recursos Naturales</v>
          </cell>
          <cell r="AX634" t="str">
            <v>CRISTÓBAL LUGO LÓPEZ</v>
          </cell>
          <cell r="AY634" t="str">
            <v>Decano de la Facultad de Ciencias Agropecuarias y Recursos Naturales</v>
          </cell>
          <cell r="AZ634">
            <v>1154</v>
          </cell>
          <cell r="BA634">
            <v>44398.715787037036</v>
          </cell>
          <cell r="BB634">
            <v>157815489</v>
          </cell>
          <cell r="BC634">
            <v>3216</v>
          </cell>
          <cell r="BD634">
            <v>44403</v>
          </cell>
          <cell r="BE634">
            <v>3290093</v>
          </cell>
          <cell r="BF634" t="str">
            <v xml:space="preserve">NOTIFICADO </v>
          </cell>
          <cell r="BG634">
            <v>0</v>
          </cell>
          <cell r="BH634">
            <v>0</v>
          </cell>
          <cell r="BI634">
            <v>0</v>
          </cell>
          <cell r="BJ634">
            <v>0</v>
          </cell>
          <cell r="BK634">
            <v>0</v>
          </cell>
          <cell r="BL634">
            <v>0</v>
          </cell>
          <cell r="BM634">
            <v>0</v>
          </cell>
          <cell r="BN634">
            <v>0</v>
          </cell>
          <cell r="BO634">
            <v>0</v>
          </cell>
          <cell r="BP634">
            <v>0</v>
          </cell>
          <cell r="BQ634">
            <v>0</v>
          </cell>
          <cell r="BR634">
            <v>17328617</v>
          </cell>
          <cell r="BS634">
            <v>44398.715787037036</v>
          </cell>
          <cell r="BT634">
            <v>26</v>
          </cell>
          <cell r="BU634" t="str">
            <v>54308</v>
          </cell>
          <cell r="BV634">
            <v>0</v>
          </cell>
          <cell r="BW634">
            <v>0</v>
          </cell>
          <cell r="BX634">
            <v>0</v>
          </cell>
          <cell r="BY634">
            <v>0</v>
          </cell>
          <cell r="BZ634">
            <v>0</v>
          </cell>
          <cell r="CA634">
            <v>0</v>
          </cell>
          <cell r="CB634">
            <v>8299</v>
          </cell>
          <cell r="CC634" t="str">
            <v>M6</v>
          </cell>
        </row>
        <row r="635">
          <cell r="B635" t="str">
            <v>12928 DE 2021</v>
          </cell>
          <cell r="C635">
            <v>1018419990</v>
          </cell>
          <cell r="D635" t="str">
            <v>GERALD FELIPE BERNAL BUITRAGO</v>
          </cell>
          <cell r="E635" t="str">
            <v>Contrato de Prestación de Servicios</v>
          </cell>
          <cell r="F635" t="str">
            <v>EL CONTRATISTA SE COMPROMETE CON LA UNIVERSIDAD DE LOS LLANOS A PRESTAR LOS SERVICIOS COMO TÉCNICO EN FORMA EFICIENTE Y EFICAZ APOYANDO EL FORTALECIMIENTO DE LOS DIFERENTES PROCESOS EN EL LABORATORIO DE MICROBIOLOGÍA ANIMAL DE LA FACULTAD DE CIENCIAS AGROPECUARIAS Y RECURSOS NATURALES.</v>
          </cell>
          <cell r="G635">
            <v>44403</v>
          </cell>
          <cell r="H635">
            <v>3290093</v>
          </cell>
          <cell r="I635" t="str">
            <v>Un (01) mes y veintitrés (23) días calendario</v>
          </cell>
          <cell r="J635">
            <v>44403</v>
          </cell>
          <cell r="K635">
            <v>44456</v>
          </cell>
          <cell r="L635" t="str">
            <v>NO APLICA</v>
          </cell>
          <cell r="M635">
            <v>2</v>
          </cell>
          <cell r="N635">
            <v>2234780</v>
          </cell>
          <cell r="O635">
            <v>44403</v>
          </cell>
          <cell r="P635">
            <v>44439</v>
          </cell>
          <cell r="Q635">
            <v>1055313</v>
          </cell>
          <cell r="R635">
            <v>44440</v>
          </cell>
          <cell r="S635">
            <v>44456</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t="str">
            <v>Facultad de Ciencias Agropecuarias y Recursos Naturales</v>
          </cell>
          <cell r="AX635" t="str">
            <v>CRISTÓBAL LUGO LÓPEZ</v>
          </cell>
          <cell r="AY635" t="str">
            <v>Decano de la Facultad de Ciencias Agropecuarias y Recursos Naturales</v>
          </cell>
          <cell r="AZ635">
            <v>1154</v>
          </cell>
          <cell r="BA635">
            <v>44398.715787037036</v>
          </cell>
          <cell r="BB635">
            <v>157815489</v>
          </cell>
          <cell r="BC635">
            <v>3217</v>
          </cell>
          <cell r="BD635">
            <v>44403</v>
          </cell>
          <cell r="BE635">
            <v>3290093</v>
          </cell>
          <cell r="BF635" t="str">
            <v xml:space="preserve">NOTIFICADO </v>
          </cell>
          <cell r="BG635">
            <v>0</v>
          </cell>
          <cell r="BH635">
            <v>0</v>
          </cell>
          <cell r="BI635">
            <v>0</v>
          </cell>
          <cell r="BJ635">
            <v>0</v>
          </cell>
          <cell r="BK635">
            <v>0</v>
          </cell>
          <cell r="BL635">
            <v>0</v>
          </cell>
          <cell r="BM635">
            <v>0</v>
          </cell>
          <cell r="BN635">
            <v>0</v>
          </cell>
          <cell r="BO635">
            <v>0</v>
          </cell>
          <cell r="BP635">
            <v>0</v>
          </cell>
          <cell r="BQ635">
            <v>0</v>
          </cell>
          <cell r="BR635">
            <v>1018419990</v>
          </cell>
          <cell r="BS635">
            <v>44398.715787037036</v>
          </cell>
          <cell r="BT635">
            <v>26</v>
          </cell>
          <cell r="BU635" t="str">
            <v>54313</v>
          </cell>
          <cell r="BV635">
            <v>0</v>
          </cell>
          <cell r="BW635">
            <v>0</v>
          </cell>
          <cell r="BX635">
            <v>0</v>
          </cell>
          <cell r="BY635">
            <v>0</v>
          </cell>
          <cell r="BZ635">
            <v>0</v>
          </cell>
          <cell r="CA635">
            <v>0</v>
          </cell>
          <cell r="CB635">
            <v>7500</v>
          </cell>
          <cell r="CC635" t="str">
            <v>M6</v>
          </cell>
        </row>
        <row r="636">
          <cell r="B636" t="str">
            <v>12929 DE 2021</v>
          </cell>
          <cell r="C636">
            <v>1121865681</v>
          </cell>
          <cell r="D636" t="str">
            <v xml:space="preserve">DIANA MARCELA PIRABAN VILLARREAL </v>
          </cell>
          <cell r="E636" t="str">
            <v>Contrato de Prestación de Servicios</v>
          </cell>
          <cell r="F636" t="str">
            <v>EL CONTRATISTA SE COMPROMETE CON LA UNIVERSIDAD DE LOS LLANOS A PRESTAR LOS SERVICIOS COMO TÉCNICO EN FORMA EFICIENTE Y EFICAZ APOYANDO EL FORTALECIMIENTO DE LOS DIFERENTES PROCESOS EN EL LABORATORIO DE FISIOLOGÍA VEGETAL DE LA FACULTAD DE CIENCIAS AGROPECUARIAS Y RECURSOS NATURALES.</v>
          </cell>
          <cell r="G636">
            <v>44403</v>
          </cell>
          <cell r="H636">
            <v>3290093</v>
          </cell>
          <cell r="I636" t="str">
            <v>Un (01) mes y veintitrés (23) días calendario</v>
          </cell>
          <cell r="J636">
            <v>44403</v>
          </cell>
          <cell r="K636">
            <v>44456</v>
          </cell>
          <cell r="L636" t="str">
            <v>NO APLICA</v>
          </cell>
          <cell r="M636">
            <v>2</v>
          </cell>
          <cell r="N636">
            <v>2234780</v>
          </cell>
          <cell r="O636">
            <v>44403</v>
          </cell>
          <cell r="P636">
            <v>44439</v>
          </cell>
          <cell r="Q636">
            <v>1055313</v>
          </cell>
          <cell r="R636">
            <v>44440</v>
          </cell>
          <cell r="S636">
            <v>44456</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t="str">
            <v>Facultad de Ciencias Agropecuarias y Recursos Naturales</v>
          </cell>
          <cell r="AX636" t="str">
            <v>CRISTÓBAL LUGO LÓPEZ</v>
          </cell>
          <cell r="AY636" t="str">
            <v>Decano de la Facultad de Ciencias Agropecuarias y Recursos Naturales</v>
          </cell>
          <cell r="AZ636">
            <v>1154</v>
          </cell>
          <cell r="BA636">
            <v>44398.715787037036</v>
          </cell>
          <cell r="BB636">
            <v>157815489</v>
          </cell>
          <cell r="BC636">
            <v>3218</v>
          </cell>
          <cell r="BD636">
            <v>44403</v>
          </cell>
          <cell r="BE636">
            <v>3290093</v>
          </cell>
          <cell r="BF636" t="str">
            <v xml:space="preserve">NOTIFICADO </v>
          </cell>
          <cell r="BG636">
            <v>0</v>
          </cell>
          <cell r="BH636">
            <v>0</v>
          </cell>
          <cell r="BI636">
            <v>0</v>
          </cell>
          <cell r="BJ636">
            <v>0</v>
          </cell>
          <cell r="BK636">
            <v>0</v>
          </cell>
          <cell r="BL636">
            <v>0</v>
          </cell>
          <cell r="BM636">
            <v>0</v>
          </cell>
          <cell r="BN636">
            <v>0</v>
          </cell>
          <cell r="BO636">
            <v>0</v>
          </cell>
          <cell r="BP636">
            <v>0</v>
          </cell>
          <cell r="BQ636">
            <v>0</v>
          </cell>
          <cell r="BR636">
            <v>1121865681.8</v>
          </cell>
          <cell r="BS636">
            <v>44398.715787037036</v>
          </cell>
          <cell r="BT636">
            <v>26</v>
          </cell>
          <cell r="BU636" t="str">
            <v>54410</v>
          </cell>
          <cell r="BV636">
            <v>0</v>
          </cell>
          <cell r="BW636">
            <v>0</v>
          </cell>
          <cell r="BX636">
            <v>0</v>
          </cell>
          <cell r="BY636">
            <v>0</v>
          </cell>
          <cell r="BZ636">
            <v>0</v>
          </cell>
          <cell r="CA636">
            <v>0</v>
          </cell>
          <cell r="CB636">
            <v>7490</v>
          </cell>
          <cell r="CC636" t="str">
            <v>M6</v>
          </cell>
        </row>
        <row r="637">
          <cell r="B637" t="str">
            <v>12930 DE 2021</v>
          </cell>
          <cell r="C637">
            <v>17422822</v>
          </cell>
          <cell r="D637" t="str">
            <v xml:space="preserve">DANIEL RICARDO HERRERA CARDENAS </v>
          </cell>
          <cell r="E637" t="str">
            <v>Contrato de Prestación de Servicios Profesionales</v>
          </cell>
          <cell r="F637" t="str">
            <v>EL CONTRATISTA SE COMPROMETE CON LA UNIVERSIDAD DE LOS LLANOS A PRESTAR LOS SERVICIOS COMO PROFESIONAL EN FORMA EFICIENTE Y EFICAZ APOYANDO EL FORTALECIMIENTO DE LOS DIFERENTES PROCESOS EN EL CENTRO CLÍNICO VETERINARIO DE LA FACULTAD DE CIENCIAS AGROPECUARIAS Y RECURSOS NATURALES.</v>
          </cell>
          <cell r="G637">
            <v>44403</v>
          </cell>
          <cell r="H637">
            <v>4644837</v>
          </cell>
          <cell r="I637" t="str">
            <v>Un (01) mes y veintitrés (23) días calendario</v>
          </cell>
          <cell r="J637">
            <v>44403</v>
          </cell>
          <cell r="K637">
            <v>44456</v>
          </cell>
          <cell r="L637" t="str">
            <v>NO APLICA</v>
          </cell>
          <cell r="M637">
            <v>2</v>
          </cell>
          <cell r="N637">
            <v>3154984</v>
          </cell>
          <cell r="O637">
            <v>44403</v>
          </cell>
          <cell r="P637">
            <v>44439</v>
          </cell>
          <cell r="Q637">
            <v>1489853</v>
          </cell>
          <cell r="R637">
            <v>44440</v>
          </cell>
          <cell r="S637">
            <v>44456</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t="str">
            <v>Facultad de Ciencias Agropecuarias y Recursos Naturales</v>
          </cell>
          <cell r="AX637" t="str">
            <v>CRISTÓBAL LUGO LÓPEZ</v>
          </cell>
          <cell r="AY637" t="str">
            <v>Decano de la Facultad de Ciencias Agropecuarias y Recursos Naturales</v>
          </cell>
          <cell r="AZ637">
            <v>1154</v>
          </cell>
          <cell r="BA637">
            <v>44398.715787037036</v>
          </cell>
          <cell r="BB637">
            <v>157815489</v>
          </cell>
          <cell r="BC637">
            <v>3219</v>
          </cell>
          <cell r="BD637">
            <v>44403</v>
          </cell>
          <cell r="BE637">
            <v>4644837</v>
          </cell>
          <cell r="BF637" t="str">
            <v xml:space="preserve">NOTIFICADO </v>
          </cell>
          <cell r="BG637">
            <v>0</v>
          </cell>
          <cell r="BH637">
            <v>0</v>
          </cell>
          <cell r="BI637">
            <v>0</v>
          </cell>
          <cell r="BJ637">
            <v>0</v>
          </cell>
          <cell r="BK637">
            <v>0</v>
          </cell>
          <cell r="BL637">
            <v>0</v>
          </cell>
          <cell r="BM637">
            <v>0</v>
          </cell>
          <cell r="BN637">
            <v>0</v>
          </cell>
          <cell r="BO637">
            <v>0</v>
          </cell>
          <cell r="BP637">
            <v>0</v>
          </cell>
          <cell r="BQ637">
            <v>0</v>
          </cell>
          <cell r="BR637">
            <v>17422822</v>
          </cell>
          <cell r="BS637">
            <v>44398.715787037036</v>
          </cell>
          <cell r="BT637">
            <v>26</v>
          </cell>
          <cell r="BU637" t="str">
            <v>54703</v>
          </cell>
          <cell r="BV637">
            <v>0</v>
          </cell>
          <cell r="BW637">
            <v>0</v>
          </cell>
          <cell r="BX637">
            <v>0</v>
          </cell>
          <cell r="BY637">
            <v>0</v>
          </cell>
          <cell r="BZ637">
            <v>0</v>
          </cell>
          <cell r="CA637">
            <v>0</v>
          </cell>
          <cell r="CB637">
            <v>7500</v>
          </cell>
          <cell r="CC637" t="str">
            <v>M6</v>
          </cell>
        </row>
        <row r="638">
          <cell r="B638" t="str">
            <v>12931 DE 2021</v>
          </cell>
          <cell r="C638">
            <v>24314903</v>
          </cell>
          <cell r="D638" t="str">
            <v>DALILA FRANCO GONZALEZ</v>
          </cell>
          <cell r="E638" t="str">
            <v>Contrato de Prestación de Servicios</v>
          </cell>
          <cell r="F638" t="str">
            <v>EL CONTRATISTA SE COMPROMETE CON LA UNIVERSIDAD DE LOS LLANOS A PRESTAR LOS SERVICIOS COMO TÉCNICO EN FORMA EFICIENTE Y EFICAZ APOYANDO EL FORTALECIMIENTO DE LOS DIFERENTES PROCESOS EN EL LABORATORIO DE MICROBIOLOGÍA Y FITOPATOLOGÍA VEGETAL DE LA FACULTAD DE CIENCIAS AGROPECUARIAS Y RECURSOS NATURALES.</v>
          </cell>
          <cell r="G638">
            <v>44403</v>
          </cell>
          <cell r="H638">
            <v>3290093</v>
          </cell>
          <cell r="I638" t="str">
            <v>Un (01) mes y veintitrés (23) días calendario</v>
          </cell>
          <cell r="J638">
            <v>44403</v>
          </cell>
          <cell r="K638">
            <v>44456</v>
          </cell>
          <cell r="L638" t="str">
            <v>NO APLICA</v>
          </cell>
          <cell r="M638">
            <v>2</v>
          </cell>
          <cell r="N638">
            <v>2234780</v>
          </cell>
          <cell r="O638">
            <v>44403</v>
          </cell>
          <cell r="P638">
            <v>44439</v>
          </cell>
          <cell r="Q638">
            <v>1055313</v>
          </cell>
          <cell r="R638">
            <v>44440</v>
          </cell>
          <cell r="S638">
            <v>44456</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t="str">
            <v>Facultad de Ciencias Agropecuarias y Recursos Naturales</v>
          </cell>
          <cell r="AX638" t="str">
            <v>CRISTÓBAL LUGO LÓPEZ</v>
          </cell>
          <cell r="AY638" t="str">
            <v>Decano de la Facultad de Ciencias Agropecuarias y Recursos Naturales</v>
          </cell>
          <cell r="AZ638">
            <v>1154</v>
          </cell>
          <cell r="BA638">
            <v>44398.715787037036</v>
          </cell>
          <cell r="BB638">
            <v>157815489</v>
          </cell>
          <cell r="BC638">
            <v>3220</v>
          </cell>
          <cell r="BD638">
            <v>44403</v>
          </cell>
          <cell r="BE638">
            <v>3290093</v>
          </cell>
          <cell r="BF638" t="str">
            <v xml:space="preserve">NOTIFICADO </v>
          </cell>
          <cell r="BG638">
            <v>0</v>
          </cell>
          <cell r="BH638">
            <v>0</v>
          </cell>
          <cell r="BI638">
            <v>0</v>
          </cell>
          <cell r="BJ638">
            <v>0</v>
          </cell>
          <cell r="BK638">
            <v>0</v>
          </cell>
          <cell r="BL638">
            <v>0</v>
          </cell>
          <cell r="BM638">
            <v>0</v>
          </cell>
          <cell r="BN638">
            <v>0</v>
          </cell>
          <cell r="BO638">
            <v>0</v>
          </cell>
          <cell r="BP638">
            <v>0</v>
          </cell>
          <cell r="BQ638">
            <v>0</v>
          </cell>
          <cell r="BR638">
            <v>24314903</v>
          </cell>
          <cell r="BS638">
            <v>44398.715787037036</v>
          </cell>
          <cell r="BT638">
            <v>26</v>
          </cell>
          <cell r="BU638" t="str">
            <v>54411</v>
          </cell>
          <cell r="BV638">
            <v>0</v>
          </cell>
          <cell r="BW638">
            <v>0</v>
          </cell>
          <cell r="BX638">
            <v>0</v>
          </cell>
          <cell r="BY638">
            <v>0</v>
          </cell>
          <cell r="BZ638">
            <v>0</v>
          </cell>
          <cell r="CA638">
            <v>0</v>
          </cell>
          <cell r="CB638">
            <v>7020</v>
          </cell>
          <cell r="CC638" t="str">
            <v>M5</v>
          </cell>
        </row>
        <row r="639">
          <cell r="B639" t="str">
            <v>12932 DE 2021</v>
          </cell>
          <cell r="C639">
            <v>1121832739</v>
          </cell>
          <cell r="D639" t="str">
            <v xml:space="preserve">ALIX YURANI SANABRIA JIMENEZ </v>
          </cell>
          <cell r="E639" t="str">
            <v>Contrato de Prestación de Servicios</v>
          </cell>
          <cell r="F639" t="str">
            <v>EL CONTRATISTA SE COMPROMETE CON LA UNIVERSIDAD DE LOS LLANOS A PRESTAR LOS SERVICIOS COMO TÉCNICO EN FORMA EFICIENTE Y EFICAZ APOYANDO EL FORTALECIMIENTO DE LOS DIFERENTES PROCESOS EN EL CENTRO CLÍNICO VETERINARIO DE LA FACULTAD DE CIENCIAS AGROPECUARIAS Y RECURSOS NATURALES.</v>
          </cell>
          <cell r="G639">
            <v>44403</v>
          </cell>
          <cell r="H639">
            <v>3677163</v>
          </cell>
          <cell r="I639" t="str">
            <v>Un (01) mes y veintitrés (23) días calendario</v>
          </cell>
          <cell r="J639">
            <v>44403</v>
          </cell>
          <cell r="K639">
            <v>44456</v>
          </cell>
          <cell r="L639" t="str">
            <v>NO APLICA</v>
          </cell>
          <cell r="M639">
            <v>2</v>
          </cell>
          <cell r="N639">
            <v>2497696</v>
          </cell>
          <cell r="O639">
            <v>44403</v>
          </cell>
          <cell r="P639">
            <v>44439</v>
          </cell>
          <cell r="Q639">
            <v>1179467</v>
          </cell>
          <cell r="R639">
            <v>44440</v>
          </cell>
          <cell r="S639">
            <v>44456</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t="str">
            <v>Facultad de Ciencias Agropecuarias y Recursos Naturales</v>
          </cell>
          <cell r="AX639" t="str">
            <v>CRISTÓBAL LUGO LÓPEZ</v>
          </cell>
          <cell r="AY639" t="str">
            <v>Decano de la Facultad de Ciencias Agropecuarias y Recursos Naturales</v>
          </cell>
          <cell r="AZ639">
            <v>1154</v>
          </cell>
          <cell r="BA639">
            <v>44398.715787037036</v>
          </cell>
          <cell r="BB639">
            <v>157815489</v>
          </cell>
          <cell r="BC639">
            <v>3221</v>
          </cell>
          <cell r="BD639">
            <v>44403</v>
          </cell>
          <cell r="BE639">
            <v>3677163</v>
          </cell>
          <cell r="BF639" t="str">
            <v xml:space="preserve">NOTIFICADO </v>
          </cell>
          <cell r="BG639">
            <v>0</v>
          </cell>
          <cell r="BH639">
            <v>0</v>
          </cell>
          <cell r="BI639">
            <v>0</v>
          </cell>
          <cell r="BJ639">
            <v>0</v>
          </cell>
          <cell r="BK639">
            <v>0</v>
          </cell>
          <cell r="BL639">
            <v>0</v>
          </cell>
          <cell r="BM639">
            <v>0</v>
          </cell>
          <cell r="BN639">
            <v>0</v>
          </cell>
          <cell r="BO639">
            <v>0</v>
          </cell>
          <cell r="BP639">
            <v>0</v>
          </cell>
          <cell r="BQ639">
            <v>0</v>
          </cell>
          <cell r="BR639">
            <v>1121832739.4000001</v>
          </cell>
          <cell r="BS639">
            <v>44398.715787037036</v>
          </cell>
          <cell r="BT639">
            <v>26</v>
          </cell>
          <cell r="BU639" t="str">
            <v>54703</v>
          </cell>
          <cell r="BV639">
            <v>0</v>
          </cell>
          <cell r="BW639">
            <v>0</v>
          </cell>
          <cell r="BX639">
            <v>0</v>
          </cell>
          <cell r="BY639">
            <v>0</v>
          </cell>
          <cell r="BZ639">
            <v>0</v>
          </cell>
          <cell r="CA639">
            <v>0</v>
          </cell>
          <cell r="CB639">
            <v>7490</v>
          </cell>
          <cell r="CC639" t="str">
            <v>M6</v>
          </cell>
        </row>
        <row r="640">
          <cell r="B640" t="str">
            <v>12933 DE 2021</v>
          </cell>
          <cell r="C640">
            <v>79325573</v>
          </cell>
          <cell r="D640" t="str">
            <v>SANTIAGO GONZALEZ CESPEDES</v>
          </cell>
          <cell r="E640" t="str">
            <v>Contrato de Prestación de Servicios Profesionales</v>
          </cell>
          <cell r="F640" t="str">
            <v>EL CONTRATISTA SE COMPROMETE CON LA UNIVERSIDAD DE LOS LLANOS A PRESTAR LOS SERVICIOS COMO PROFESIONAL EN FORMA EFICIENTE Y EFICAZ APOYANDO EL FORTALECIMIENTO DE LOS DIFERENTES PROCESOS EN EL CENTRO TIC PARA LA INGENIERÍA DE LA FACULTAD DE CIENCIAS BÁSICAS E INGENIERÍA.</v>
          </cell>
          <cell r="G640">
            <v>44403</v>
          </cell>
          <cell r="H640">
            <v>5418978</v>
          </cell>
          <cell r="I640" t="str">
            <v>Un (01) mes y veintitrés (23) días calendario</v>
          </cell>
          <cell r="J640">
            <v>44403</v>
          </cell>
          <cell r="K640">
            <v>44456</v>
          </cell>
          <cell r="L640" t="str">
            <v>NO APLICA</v>
          </cell>
          <cell r="M640">
            <v>2</v>
          </cell>
          <cell r="N640">
            <v>3680815</v>
          </cell>
          <cell r="O640">
            <v>44403</v>
          </cell>
          <cell r="P640">
            <v>44439</v>
          </cell>
          <cell r="Q640">
            <v>1738163</v>
          </cell>
          <cell r="R640">
            <v>44440</v>
          </cell>
          <cell r="S640">
            <v>44456</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t="str">
            <v>Facultad de Ciencias Básicas e Ingeniería</v>
          </cell>
          <cell r="AX640" t="str">
            <v xml:space="preserve">OMAR YESID BELTRÁN GUTIÉRREZ </v>
          </cell>
          <cell r="AY640" t="str">
            <v>Decano de la Facultad de Ciencias Básicas e Ingeniería</v>
          </cell>
          <cell r="AZ640">
            <v>1148</v>
          </cell>
          <cell r="BA640">
            <v>44398.669386574074</v>
          </cell>
          <cell r="BB640">
            <v>70066933</v>
          </cell>
          <cell r="BC640">
            <v>3222</v>
          </cell>
          <cell r="BD640">
            <v>44403</v>
          </cell>
          <cell r="BE640">
            <v>5418978</v>
          </cell>
          <cell r="BF640" t="str">
            <v xml:space="preserve">NOTIFICADO </v>
          </cell>
          <cell r="BG640">
            <v>0</v>
          </cell>
          <cell r="BH640">
            <v>0</v>
          </cell>
          <cell r="BI640">
            <v>0</v>
          </cell>
          <cell r="BJ640">
            <v>0</v>
          </cell>
          <cell r="BK640">
            <v>0</v>
          </cell>
          <cell r="BL640">
            <v>0</v>
          </cell>
          <cell r="BM640">
            <v>0</v>
          </cell>
          <cell r="BN640">
            <v>0</v>
          </cell>
          <cell r="BO640">
            <v>0</v>
          </cell>
          <cell r="BP640">
            <v>0</v>
          </cell>
          <cell r="BQ640">
            <v>0</v>
          </cell>
          <cell r="BR640">
            <v>79325573</v>
          </cell>
          <cell r="BS640">
            <v>44398.669386574074</v>
          </cell>
          <cell r="BT640">
            <v>138</v>
          </cell>
          <cell r="BU640" t="str">
            <v>57707</v>
          </cell>
          <cell r="BV640">
            <v>0</v>
          </cell>
          <cell r="BW640">
            <v>0</v>
          </cell>
          <cell r="BX640">
            <v>0</v>
          </cell>
          <cell r="BY640">
            <v>0</v>
          </cell>
          <cell r="BZ640">
            <v>0</v>
          </cell>
          <cell r="CA640">
            <v>0</v>
          </cell>
          <cell r="CB640">
            <v>6201</v>
          </cell>
          <cell r="CC640" t="str">
            <v>M6</v>
          </cell>
        </row>
        <row r="641">
          <cell r="B641" t="str">
            <v>12934 DE 2021</v>
          </cell>
          <cell r="C641">
            <v>86064628</v>
          </cell>
          <cell r="D641" t="str">
            <v>JOSE LUIS BETANCOURTH MARTIN</v>
          </cell>
          <cell r="E641" t="str">
            <v>Contrato de Prestación de Servicios</v>
          </cell>
          <cell r="F641" t="str">
            <v>EL CONTRATISTA SE COMPROMETE CON LA UNIVERSIDAD DE LOS LLANOS A PRESTAR LOS SERVICIOS COMO TÉCNICO EN FORMA EFICIENTE Y EFICAZ APOYANDO EL FORTALECIMIENTO DE LOS DIFERENTES PROCESOS EN EL LABORATORIO DE AUTOMATIZACIÓN DE LA FACULTAD DE CIENCIAS BÁSICAS E INGENIERÍA.</v>
          </cell>
          <cell r="G641">
            <v>44403</v>
          </cell>
          <cell r="H641">
            <v>3290093</v>
          </cell>
          <cell r="I641" t="str">
            <v>Un (01) mes y veintitrés (23) días calendario</v>
          </cell>
          <cell r="J641">
            <v>44403</v>
          </cell>
          <cell r="K641">
            <v>44456</v>
          </cell>
          <cell r="L641" t="str">
            <v>NO APLICA</v>
          </cell>
          <cell r="M641">
            <v>2</v>
          </cell>
          <cell r="N641">
            <v>2234780</v>
          </cell>
          <cell r="O641">
            <v>44403</v>
          </cell>
          <cell r="P641">
            <v>44439</v>
          </cell>
          <cell r="Q641">
            <v>1055313</v>
          </cell>
          <cell r="R641">
            <v>44440</v>
          </cell>
          <cell r="S641">
            <v>44456</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t="str">
            <v>Facultad de Ciencias Básicas e Ingeniería</v>
          </cell>
          <cell r="AX641" t="str">
            <v xml:space="preserve">OMAR YESID BELTRÁN GUTIÉRREZ </v>
          </cell>
          <cell r="AY641" t="str">
            <v>Decano de la Facultad de Ciencias Básicas e Ingeniería</v>
          </cell>
          <cell r="AZ641">
            <v>1148</v>
          </cell>
          <cell r="BA641">
            <v>44398.669386574074</v>
          </cell>
          <cell r="BB641">
            <v>70066933</v>
          </cell>
          <cell r="BC641">
            <v>3223</v>
          </cell>
          <cell r="BD641">
            <v>44403</v>
          </cell>
          <cell r="BE641">
            <v>3290093</v>
          </cell>
          <cell r="BF641" t="str">
            <v xml:space="preserve">NOTIFICADO </v>
          </cell>
          <cell r="BG641">
            <v>0</v>
          </cell>
          <cell r="BH641">
            <v>0</v>
          </cell>
          <cell r="BI641">
            <v>0</v>
          </cell>
          <cell r="BJ641">
            <v>0</v>
          </cell>
          <cell r="BK641">
            <v>0</v>
          </cell>
          <cell r="BL641">
            <v>0</v>
          </cell>
          <cell r="BM641">
            <v>0</v>
          </cell>
          <cell r="BN641">
            <v>0</v>
          </cell>
          <cell r="BO641">
            <v>0</v>
          </cell>
          <cell r="BP641">
            <v>0</v>
          </cell>
          <cell r="BQ641">
            <v>0</v>
          </cell>
          <cell r="BR641">
            <v>86064628</v>
          </cell>
          <cell r="BS641">
            <v>44398.669386574074</v>
          </cell>
          <cell r="BT641">
            <v>138</v>
          </cell>
          <cell r="BU641" t="str">
            <v>57306</v>
          </cell>
          <cell r="BV641">
            <v>0</v>
          </cell>
          <cell r="BW641">
            <v>0</v>
          </cell>
          <cell r="BX641">
            <v>0</v>
          </cell>
          <cell r="BY641">
            <v>0</v>
          </cell>
          <cell r="BZ641">
            <v>0</v>
          </cell>
          <cell r="CA641">
            <v>0</v>
          </cell>
          <cell r="CB641">
            <v>6209</v>
          </cell>
          <cell r="CC641" t="str">
            <v>M6</v>
          </cell>
        </row>
        <row r="642">
          <cell r="B642" t="str">
            <v>12935 DE 2021</v>
          </cell>
          <cell r="C642">
            <v>86083401</v>
          </cell>
          <cell r="D642" t="str">
            <v>JAIME ANDRES PINZON PINEDA</v>
          </cell>
          <cell r="E642" t="str">
            <v>Contrato de Prestación de Servicios</v>
          </cell>
          <cell r="F642" t="str">
            <v>EL CONTRATISTA SE COMPROMETE CON LA UNIVERSIDAD DE LOS LLANOS A PRESTAR LOS SERVICIOS COMO TÉCNICO EN FORMA EFICIENTE Y EFICAZ APOYANDO EL FORTALECIMIENTO DE LOS DIFERENTES PROCESOS EN EL CENTRO TIC PARA LA INGENIERÍA DE LA FACULTAD DE CIENCIAS BÁSICAS E INGENIERÍA.</v>
          </cell>
          <cell r="G642">
            <v>44403</v>
          </cell>
          <cell r="H642">
            <v>3290093</v>
          </cell>
          <cell r="I642" t="str">
            <v>Un (01) mes y veintitrés (23) días calendario</v>
          </cell>
          <cell r="J642">
            <v>44403</v>
          </cell>
          <cell r="K642">
            <v>44456</v>
          </cell>
          <cell r="L642" t="str">
            <v>NO APLICA</v>
          </cell>
          <cell r="M642">
            <v>2</v>
          </cell>
          <cell r="N642">
            <v>2234780</v>
          </cell>
          <cell r="O642">
            <v>44403</v>
          </cell>
          <cell r="P642">
            <v>44439</v>
          </cell>
          <cell r="Q642">
            <v>1055313</v>
          </cell>
          <cell r="R642">
            <v>44440</v>
          </cell>
          <cell r="S642">
            <v>44456</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t="str">
            <v>Facultad de Ciencias Básicas e Ingeniería</v>
          </cell>
          <cell r="AX642" t="str">
            <v xml:space="preserve">OMAR YESID BELTRÁN GUTIÉRREZ </v>
          </cell>
          <cell r="AY642" t="str">
            <v>Decano de la Facultad de Ciencias Básicas e Ingeniería</v>
          </cell>
          <cell r="AZ642">
            <v>1148</v>
          </cell>
          <cell r="BA642">
            <v>44398.669386574074</v>
          </cell>
          <cell r="BB642">
            <v>70066933</v>
          </cell>
          <cell r="BC642">
            <v>3224</v>
          </cell>
          <cell r="BD642">
            <v>44403</v>
          </cell>
          <cell r="BE642">
            <v>3290093</v>
          </cell>
          <cell r="BF642" t="str">
            <v xml:space="preserve">NOTIFICADO </v>
          </cell>
          <cell r="BG642">
            <v>0</v>
          </cell>
          <cell r="BH642">
            <v>0</v>
          </cell>
          <cell r="BI642">
            <v>0</v>
          </cell>
          <cell r="BJ642">
            <v>0</v>
          </cell>
          <cell r="BK642">
            <v>0</v>
          </cell>
          <cell r="BL642">
            <v>0</v>
          </cell>
          <cell r="BM642">
            <v>0</v>
          </cell>
          <cell r="BN642">
            <v>0</v>
          </cell>
          <cell r="BO642">
            <v>0</v>
          </cell>
          <cell r="BP642">
            <v>0</v>
          </cell>
          <cell r="BQ642">
            <v>0</v>
          </cell>
          <cell r="BR642">
            <v>86083401</v>
          </cell>
          <cell r="BS642">
            <v>44398.669386574074</v>
          </cell>
          <cell r="BT642">
            <v>138</v>
          </cell>
          <cell r="BU642" t="str">
            <v>57707</v>
          </cell>
          <cell r="BV642">
            <v>0</v>
          </cell>
          <cell r="BW642">
            <v>0</v>
          </cell>
          <cell r="BX642">
            <v>0</v>
          </cell>
          <cell r="BY642">
            <v>0</v>
          </cell>
          <cell r="BZ642">
            <v>0</v>
          </cell>
          <cell r="CA642">
            <v>0</v>
          </cell>
          <cell r="CB642">
            <v>3314</v>
          </cell>
          <cell r="CC642" t="str">
            <v>M6</v>
          </cell>
        </row>
        <row r="643">
          <cell r="B643" t="str">
            <v>12936 DE 2021</v>
          </cell>
          <cell r="C643">
            <v>17303715</v>
          </cell>
          <cell r="D643" t="str">
            <v>GONZALO HERRERA RINCON</v>
          </cell>
          <cell r="E643" t="str">
            <v>Contrato de Prestación de Servicios</v>
          </cell>
          <cell r="F643" t="str">
            <v>EL CONTRATISTA SE COMPROMETE CON LA UNIVERSIDAD DE LOS LLANOS A PRESTAR LOS SERVICIOS EN FORMA EFICIENTE Y EFICAZ APOYANDO EL FORTALECIMIENTO DE LOS DIFERENTES PROCESOS DEL HERBARIO LLANOS DE LA FACULTAD DE CIENCIAS BÁSICAS E INGENIERÍA.</v>
          </cell>
          <cell r="G643">
            <v>44403</v>
          </cell>
          <cell r="H643">
            <v>3290093</v>
          </cell>
          <cell r="I643" t="str">
            <v>Un (01) mes y veintitrés (23) días calendario</v>
          </cell>
          <cell r="J643">
            <v>44403</v>
          </cell>
          <cell r="K643">
            <v>44456</v>
          </cell>
          <cell r="L643" t="str">
            <v>NO APLICA</v>
          </cell>
          <cell r="M643">
            <v>2</v>
          </cell>
          <cell r="N643">
            <v>2234780</v>
          </cell>
          <cell r="O643">
            <v>44403</v>
          </cell>
          <cell r="P643">
            <v>44439</v>
          </cell>
          <cell r="Q643">
            <v>1055313</v>
          </cell>
          <cell r="R643">
            <v>44440</v>
          </cell>
          <cell r="S643">
            <v>44456</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t="str">
            <v>Facultad de Ciencias Básicas e Ingeniería</v>
          </cell>
          <cell r="AX643" t="str">
            <v xml:space="preserve">OMAR YESID BELTRÁN GUTIÉRREZ </v>
          </cell>
          <cell r="AY643" t="str">
            <v>Decano de la Facultad de Ciencias Básicas e Ingeniería</v>
          </cell>
          <cell r="AZ643">
            <v>1148</v>
          </cell>
          <cell r="BA643">
            <v>44398.669386574074</v>
          </cell>
          <cell r="BB643">
            <v>70066933</v>
          </cell>
          <cell r="BC643">
            <v>3225</v>
          </cell>
          <cell r="BD643">
            <v>44403</v>
          </cell>
          <cell r="BE643">
            <v>3290093</v>
          </cell>
          <cell r="BF643" t="str">
            <v xml:space="preserve">NOTIFICADO </v>
          </cell>
          <cell r="BG643">
            <v>0</v>
          </cell>
          <cell r="BH643">
            <v>0</v>
          </cell>
          <cell r="BI643">
            <v>0</v>
          </cell>
          <cell r="BJ643">
            <v>0</v>
          </cell>
          <cell r="BK643">
            <v>0</v>
          </cell>
          <cell r="BL643">
            <v>0</v>
          </cell>
          <cell r="BM643">
            <v>0</v>
          </cell>
          <cell r="BN643">
            <v>0</v>
          </cell>
          <cell r="BO643">
            <v>0</v>
          </cell>
          <cell r="BP643">
            <v>0</v>
          </cell>
          <cell r="BQ643">
            <v>0</v>
          </cell>
          <cell r="BR643">
            <v>17303715</v>
          </cell>
          <cell r="BS643">
            <v>44398.669386574074</v>
          </cell>
          <cell r="BT643">
            <v>138</v>
          </cell>
          <cell r="BU643" t="str">
            <v>57309</v>
          </cell>
          <cell r="BV643">
            <v>0</v>
          </cell>
          <cell r="BW643">
            <v>0</v>
          </cell>
          <cell r="BX643">
            <v>0</v>
          </cell>
          <cell r="BY643">
            <v>0</v>
          </cell>
          <cell r="BZ643">
            <v>0</v>
          </cell>
          <cell r="CA643">
            <v>0</v>
          </cell>
          <cell r="CB643">
            <v>8299</v>
          </cell>
          <cell r="CC643" t="str">
            <v>M6</v>
          </cell>
        </row>
        <row r="644">
          <cell r="B644" t="str">
            <v>12937 DE 2021</v>
          </cell>
          <cell r="C644">
            <v>40327870</v>
          </cell>
          <cell r="D644" t="str">
            <v>DORA LOYDA MALVA CARRILLO</v>
          </cell>
          <cell r="E644" t="str">
            <v>Contrato de Prestación de Servicios</v>
          </cell>
          <cell r="F644" t="str">
            <v>EL CONTRATISTA SE COMPROMETE CON LA UNIVERSIDAD DE LOS LLANOS A PRESTAR LOS SERVICIOS COMO TÉCNICO EN FORMA EFICIENTE Y EFICAZ APOYANDO EL FORTALECIMIENTO DE LOS DIFERENTES PROCESOS EN EL LABORATORIO DE QUÍMICA DE LA FACULTAD DE CIENCIAS BÁSICAS E INGENIERÍA.</v>
          </cell>
          <cell r="G644">
            <v>44403</v>
          </cell>
          <cell r="H644">
            <v>3290093</v>
          </cell>
          <cell r="I644" t="str">
            <v>Un (01) mes y veintitrés (23) días calendario</v>
          </cell>
          <cell r="J644">
            <v>44403</v>
          </cell>
          <cell r="K644">
            <v>44456</v>
          </cell>
          <cell r="L644" t="str">
            <v>NO APLICA</v>
          </cell>
          <cell r="M644">
            <v>2</v>
          </cell>
          <cell r="N644">
            <v>2234780</v>
          </cell>
          <cell r="O644">
            <v>44403</v>
          </cell>
          <cell r="P644">
            <v>44439</v>
          </cell>
          <cell r="Q644">
            <v>1055313</v>
          </cell>
          <cell r="R644">
            <v>44440</v>
          </cell>
          <cell r="S644">
            <v>44456</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t="str">
            <v>Facultad de Ciencias Básicas e Ingeniería</v>
          </cell>
          <cell r="AX644" t="str">
            <v xml:space="preserve">OMAR YESID BELTRÁN GUTIÉRREZ </v>
          </cell>
          <cell r="AY644" t="str">
            <v>Decano de la Facultad de Ciencias Básicas e Ingeniería</v>
          </cell>
          <cell r="AZ644">
            <v>1148</v>
          </cell>
          <cell r="BA644">
            <v>44398.669386574074</v>
          </cell>
          <cell r="BB644">
            <v>70066933</v>
          </cell>
          <cell r="BC644">
            <v>3226</v>
          </cell>
          <cell r="BD644">
            <v>44403</v>
          </cell>
          <cell r="BE644">
            <v>3290093</v>
          </cell>
          <cell r="BF644" t="str">
            <v xml:space="preserve">NOTIFICADO </v>
          </cell>
          <cell r="BG644">
            <v>0</v>
          </cell>
          <cell r="BH644">
            <v>0</v>
          </cell>
          <cell r="BI644">
            <v>0</v>
          </cell>
          <cell r="BJ644">
            <v>0</v>
          </cell>
          <cell r="BK644">
            <v>0</v>
          </cell>
          <cell r="BL644">
            <v>0</v>
          </cell>
          <cell r="BM644">
            <v>0</v>
          </cell>
          <cell r="BN644">
            <v>0</v>
          </cell>
          <cell r="BO644">
            <v>0</v>
          </cell>
          <cell r="BP644">
            <v>0</v>
          </cell>
          <cell r="BQ644">
            <v>0</v>
          </cell>
          <cell r="BR644">
            <v>40327870</v>
          </cell>
          <cell r="BS644">
            <v>44398.669386574074</v>
          </cell>
          <cell r="BT644">
            <v>138</v>
          </cell>
          <cell r="BU644" t="str">
            <v>57603</v>
          </cell>
          <cell r="BV644">
            <v>0</v>
          </cell>
          <cell r="BW644">
            <v>0</v>
          </cell>
          <cell r="BX644">
            <v>0</v>
          </cell>
          <cell r="BY644">
            <v>0</v>
          </cell>
          <cell r="BZ644">
            <v>0</v>
          </cell>
          <cell r="CA644">
            <v>0</v>
          </cell>
          <cell r="CB644">
            <v>7490</v>
          </cell>
          <cell r="CC644" t="str">
            <v>M6</v>
          </cell>
        </row>
        <row r="645">
          <cell r="B645" t="str">
            <v>12938 DE 2021</v>
          </cell>
          <cell r="C645">
            <v>1121939332</v>
          </cell>
          <cell r="D645" t="str">
            <v>DEYLI FAYNORY SUTA CHISICA</v>
          </cell>
          <cell r="E645" t="str">
            <v>Contrato de Prestación de Servicios</v>
          </cell>
          <cell r="F645" t="str">
            <v>EL CONTRATISTA SE COMPROMETE CON LA UNIVERSIDAD DE LOS LLANOS A PRESTAR LOS SERVICIOS COMO TÉCNICO EN FORMA EFICIENTE Y EFICAZ APOYANDO EL FORTALECIMIENTO DE LOS DIFERENTES PROCESOS EN EL LABORATORIO DE BIOLOGÍA DE LA FACULTAD DE CIENCIAS BÁSICAS E INGENIERÍA.</v>
          </cell>
          <cell r="G645">
            <v>44403</v>
          </cell>
          <cell r="H645">
            <v>3290093</v>
          </cell>
          <cell r="I645" t="str">
            <v>Un (01) mes y veintitrés (23) días calendario</v>
          </cell>
          <cell r="J645">
            <v>44403</v>
          </cell>
          <cell r="K645">
            <v>44456</v>
          </cell>
          <cell r="L645" t="str">
            <v>NO APLICA</v>
          </cell>
          <cell r="M645">
            <v>2</v>
          </cell>
          <cell r="N645">
            <v>2234780</v>
          </cell>
          <cell r="O645">
            <v>44403</v>
          </cell>
          <cell r="P645">
            <v>44439</v>
          </cell>
          <cell r="Q645">
            <v>1055313</v>
          </cell>
          <cell r="R645">
            <v>44440</v>
          </cell>
          <cell r="S645">
            <v>44456</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t="str">
            <v>Facultad de Ciencias Básicas e Ingeniería</v>
          </cell>
          <cell r="AX645" t="str">
            <v xml:space="preserve">OMAR YESID BELTRÁN GUTIÉRREZ </v>
          </cell>
          <cell r="AY645" t="str">
            <v>Decano de la Facultad de Ciencias Básicas e Ingeniería</v>
          </cell>
          <cell r="AZ645">
            <v>1148</v>
          </cell>
          <cell r="BA645">
            <v>44398.669386574074</v>
          </cell>
          <cell r="BB645">
            <v>70066933</v>
          </cell>
          <cell r="BC645">
            <v>3227</v>
          </cell>
          <cell r="BD645">
            <v>44403</v>
          </cell>
          <cell r="BE645">
            <v>3290093</v>
          </cell>
          <cell r="BF645" t="str">
            <v xml:space="preserve">NOTIFICADO </v>
          </cell>
          <cell r="BG645">
            <v>0</v>
          </cell>
          <cell r="BH645">
            <v>0</v>
          </cell>
          <cell r="BI645">
            <v>0</v>
          </cell>
          <cell r="BJ645">
            <v>0</v>
          </cell>
          <cell r="BK645">
            <v>0</v>
          </cell>
          <cell r="BL645">
            <v>0</v>
          </cell>
          <cell r="BM645">
            <v>0</v>
          </cell>
          <cell r="BN645">
            <v>0</v>
          </cell>
          <cell r="BO645">
            <v>0</v>
          </cell>
          <cell r="BP645">
            <v>0</v>
          </cell>
          <cell r="BQ645">
            <v>0</v>
          </cell>
          <cell r="BR645">
            <v>1121939332</v>
          </cell>
          <cell r="BS645">
            <v>44398.669386574074</v>
          </cell>
          <cell r="BT645">
            <v>138</v>
          </cell>
          <cell r="BU645" t="str">
            <v>57602</v>
          </cell>
          <cell r="BV645">
            <v>0</v>
          </cell>
          <cell r="BW645">
            <v>0</v>
          </cell>
          <cell r="BX645">
            <v>0</v>
          </cell>
          <cell r="BY645">
            <v>0</v>
          </cell>
          <cell r="BZ645">
            <v>0</v>
          </cell>
          <cell r="CA645">
            <v>0</v>
          </cell>
          <cell r="CB645">
            <v>8299</v>
          </cell>
          <cell r="CC645" t="str">
            <v>M6</v>
          </cell>
        </row>
        <row r="646">
          <cell r="B646" t="str">
            <v>12939 DE 2021</v>
          </cell>
          <cell r="C646">
            <v>17344465</v>
          </cell>
          <cell r="D646" t="str">
            <v xml:space="preserve">HENRY YESID RODRIGUEZ BAQUERO </v>
          </cell>
          <cell r="E646" t="str">
            <v xml:space="preserve">Contrato de Prestación de Servicios </v>
          </cell>
          <cell r="F646" t="str">
            <v>EL CONTRATISTA SE COMPROMETE CON LA UNIVERSIDAD DE LOS LLANOS A PRESTAR LOS SERVICIOS EN FORMA EFICIENTE Y EFICAZ APOYANDO EL FORTALECIMIENTO DE LOS DIFERENTES PROCESOS EN LA SECCIÓN DE PUBLICACIONES Y AYUDAS EDUCATIVAS.</v>
          </cell>
          <cell r="G646">
            <v>44403</v>
          </cell>
          <cell r="H646">
            <v>3290093</v>
          </cell>
          <cell r="I646" t="str">
            <v>Un (01) mes y veintitrés (23) días calendario</v>
          </cell>
          <cell r="J646">
            <v>44403</v>
          </cell>
          <cell r="K646">
            <v>44456</v>
          </cell>
          <cell r="L646" t="str">
            <v>NO APLICA</v>
          </cell>
          <cell r="M646">
            <v>2</v>
          </cell>
          <cell r="N646">
            <v>2234780</v>
          </cell>
          <cell r="O646">
            <v>44403</v>
          </cell>
          <cell r="P646">
            <v>44439</v>
          </cell>
          <cell r="Q646">
            <v>1055313</v>
          </cell>
          <cell r="R646">
            <v>44440</v>
          </cell>
          <cell r="S646">
            <v>44456</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t="str">
            <v>Sección de Publicaciones y Ayudas Educativas</v>
          </cell>
          <cell r="AX646" t="str">
            <v>ROIMAN ARTURO SASTOQUE GUZMÁN</v>
          </cell>
          <cell r="AY646" t="str">
            <v>Jefe de Oficina</v>
          </cell>
          <cell r="AZ646">
            <v>1150</v>
          </cell>
          <cell r="BA646">
            <v>44398.669687499998</v>
          </cell>
          <cell r="BB646">
            <v>17995097</v>
          </cell>
          <cell r="BC646">
            <v>3228</v>
          </cell>
          <cell r="BD646">
            <v>44403</v>
          </cell>
          <cell r="BE646">
            <v>3290093</v>
          </cell>
          <cell r="BF646" t="str">
            <v xml:space="preserve">NOTIFICADO </v>
          </cell>
          <cell r="BG646">
            <v>0</v>
          </cell>
          <cell r="BH646">
            <v>0</v>
          </cell>
          <cell r="BI646">
            <v>0</v>
          </cell>
          <cell r="BJ646">
            <v>0</v>
          </cell>
          <cell r="BK646">
            <v>0</v>
          </cell>
          <cell r="BL646">
            <v>0</v>
          </cell>
          <cell r="BM646">
            <v>0</v>
          </cell>
          <cell r="BN646">
            <v>0</v>
          </cell>
          <cell r="BO646">
            <v>0</v>
          </cell>
          <cell r="BP646">
            <v>0</v>
          </cell>
          <cell r="BQ646">
            <v>0</v>
          </cell>
          <cell r="BR646">
            <v>17344465.100000001</v>
          </cell>
          <cell r="BS646">
            <v>44398.669687499998</v>
          </cell>
          <cell r="BT646">
            <v>584</v>
          </cell>
          <cell r="BU646" t="str">
            <v>441</v>
          </cell>
          <cell r="BV646">
            <v>0</v>
          </cell>
          <cell r="BW646">
            <v>0</v>
          </cell>
          <cell r="BX646">
            <v>0</v>
          </cell>
          <cell r="BY646">
            <v>0</v>
          </cell>
          <cell r="BZ646">
            <v>0</v>
          </cell>
          <cell r="CA646">
            <v>0</v>
          </cell>
          <cell r="CB646">
            <v>8299</v>
          </cell>
          <cell r="CC646" t="str">
            <v>M6</v>
          </cell>
        </row>
        <row r="647">
          <cell r="B647" t="str">
            <v>12940 DE 2021</v>
          </cell>
          <cell r="C647">
            <v>1121888669</v>
          </cell>
          <cell r="D647" t="str">
            <v>NORBEY MARIN MARIN</v>
          </cell>
          <cell r="E647" t="str">
            <v>Contrato de Prestación de Servicios</v>
          </cell>
          <cell r="F647" t="str">
            <v>EL CONTRATISTA SE COMPROMETE CON LA UNIVERSIDAD DE LOS LLANOS A PRESTAR LOS SERVICIOS EN FORMA EFICIENTE Y EFICAZ APOYANDO EL FORTALECIMIENTO DE LOS DIFERENTES PROCESOS EN LA DIVISIÓN DE BIBLIOTECA.</v>
          </cell>
          <cell r="G647">
            <v>44403</v>
          </cell>
          <cell r="H647">
            <v>2612722</v>
          </cell>
          <cell r="I647" t="str">
            <v>Un (01) mes y veintitrés (23) días calendario</v>
          </cell>
          <cell r="J647">
            <v>44403</v>
          </cell>
          <cell r="K647">
            <v>44456</v>
          </cell>
          <cell r="L647" t="str">
            <v>NO APLICA</v>
          </cell>
          <cell r="M647">
            <v>2</v>
          </cell>
          <cell r="N647">
            <v>1774679</v>
          </cell>
          <cell r="O647">
            <v>44403</v>
          </cell>
          <cell r="P647">
            <v>44439</v>
          </cell>
          <cell r="Q647">
            <v>838043</v>
          </cell>
          <cell r="R647">
            <v>44440</v>
          </cell>
          <cell r="S647">
            <v>44456</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t="str">
            <v>División de Biblioteca</v>
          </cell>
          <cell r="AX647" t="str">
            <v>BLANCA HERMINDA NAVARRO ARGUELLO</v>
          </cell>
          <cell r="AY647" t="str">
            <v>Jefe de Oficina</v>
          </cell>
          <cell r="AZ647">
            <v>1151</v>
          </cell>
          <cell r="BA647">
            <v>44398.670439814814</v>
          </cell>
          <cell r="BB647">
            <v>13989288</v>
          </cell>
          <cell r="BC647">
            <v>3229</v>
          </cell>
          <cell r="BD647">
            <v>44403</v>
          </cell>
          <cell r="BE647">
            <v>2612722</v>
          </cell>
          <cell r="BF647" t="str">
            <v xml:space="preserve">NOTIFICADO </v>
          </cell>
          <cell r="BG647">
            <v>0</v>
          </cell>
          <cell r="BH647">
            <v>0</v>
          </cell>
          <cell r="BI647">
            <v>0</v>
          </cell>
          <cell r="BJ647">
            <v>0</v>
          </cell>
          <cell r="BK647">
            <v>0</v>
          </cell>
          <cell r="BL647">
            <v>0</v>
          </cell>
          <cell r="BM647">
            <v>0</v>
          </cell>
          <cell r="BN647">
            <v>0</v>
          </cell>
          <cell r="BO647">
            <v>0</v>
          </cell>
          <cell r="BP647">
            <v>0</v>
          </cell>
          <cell r="BQ647">
            <v>0</v>
          </cell>
          <cell r="BR647">
            <v>1121888669.8</v>
          </cell>
          <cell r="BS647">
            <v>44398.670439814814</v>
          </cell>
          <cell r="BT647">
            <v>583</v>
          </cell>
          <cell r="BU647" t="str">
            <v>432</v>
          </cell>
          <cell r="BV647">
            <v>0</v>
          </cell>
          <cell r="BW647">
            <v>0</v>
          </cell>
          <cell r="BX647">
            <v>0</v>
          </cell>
          <cell r="BY647">
            <v>0</v>
          </cell>
          <cell r="BZ647">
            <v>0</v>
          </cell>
          <cell r="CA647">
            <v>0</v>
          </cell>
          <cell r="CB647">
            <v>8299</v>
          </cell>
          <cell r="CC647" t="str">
            <v>M6</v>
          </cell>
        </row>
        <row r="648">
          <cell r="B648" t="str">
            <v>12941 DE 2021</v>
          </cell>
          <cell r="C648">
            <v>35263166</v>
          </cell>
          <cell r="D648" t="str">
            <v>BLANCA AURORA MORENO VASQUEZ</v>
          </cell>
          <cell r="E648" t="str">
            <v>Contrato de Prestación de Servicios Profesionales</v>
          </cell>
          <cell r="F648" t="str">
            <v>EL CONTRATISTA SE COMPROMETE CON LA UNIVERSIDAD DE LOS LLANOS A PRESTAR LOS SERVICIOS COMO PROFESIONAL EN FORMA EFICIENTE Y EFICAZ APOYANDO EL FORTALECIMIENTO DE LOS DIFERENTES PROCESOS DE COORDINACIÓN DEL ÁREA DE RECREACIÓN Y DEPORTES DE LA DIVISIÓN DE BIENESTAR UNIVERSITARIO.</v>
          </cell>
          <cell r="G648">
            <v>44403</v>
          </cell>
          <cell r="H648">
            <v>5418978</v>
          </cell>
          <cell r="I648" t="str">
            <v>Un (01) mes y veintitrés (23) días calendario</v>
          </cell>
          <cell r="J648">
            <v>44403</v>
          </cell>
          <cell r="K648">
            <v>44456</v>
          </cell>
          <cell r="L648" t="str">
            <v>NO APLICA</v>
          </cell>
          <cell r="M648">
            <v>2</v>
          </cell>
          <cell r="N648">
            <v>3680815</v>
          </cell>
          <cell r="O648">
            <v>44403</v>
          </cell>
          <cell r="P648">
            <v>44439</v>
          </cell>
          <cell r="Q648">
            <v>1738163</v>
          </cell>
          <cell r="R648">
            <v>44440</v>
          </cell>
          <cell r="S648">
            <v>44456</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t="str">
            <v>División de Bienestar Universitario</v>
          </cell>
          <cell r="AX648" t="str">
            <v>JUAN CARLOS PEÑA TIJO</v>
          </cell>
          <cell r="AY648" t="str">
            <v>Jefe de Oficina</v>
          </cell>
          <cell r="AZ648">
            <v>1150</v>
          </cell>
          <cell r="BA648">
            <v>44398.669687499998</v>
          </cell>
          <cell r="BB648">
            <v>17995097</v>
          </cell>
          <cell r="BC648">
            <v>3230</v>
          </cell>
          <cell r="BD648">
            <v>44403</v>
          </cell>
          <cell r="BE648">
            <v>5418978</v>
          </cell>
          <cell r="BF648" t="str">
            <v xml:space="preserve">NOTIFICADO </v>
          </cell>
          <cell r="BG648">
            <v>0</v>
          </cell>
          <cell r="BH648">
            <v>0</v>
          </cell>
          <cell r="BI648">
            <v>0</v>
          </cell>
          <cell r="BJ648">
            <v>0</v>
          </cell>
          <cell r="BK648">
            <v>0</v>
          </cell>
          <cell r="BL648">
            <v>0</v>
          </cell>
          <cell r="BM648">
            <v>0</v>
          </cell>
          <cell r="BN648">
            <v>0</v>
          </cell>
          <cell r="BO648">
            <v>0</v>
          </cell>
          <cell r="BP648">
            <v>0</v>
          </cell>
          <cell r="BQ648">
            <v>0</v>
          </cell>
          <cell r="BR648">
            <v>35263166</v>
          </cell>
          <cell r="BS648">
            <v>44398.669687499998</v>
          </cell>
          <cell r="BT648">
            <v>584</v>
          </cell>
          <cell r="BU648" t="str">
            <v>441</v>
          </cell>
          <cell r="BV648">
            <v>0</v>
          </cell>
          <cell r="BW648">
            <v>0</v>
          </cell>
          <cell r="BX648">
            <v>0</v>
          </cell>
          <cell r="BY648">
            <v>0</v>
          </cell>
          <cell r="BZ648">
            <v>0</v>
          </cell>
          <cell r="CA648">
            <v>0</v>
          </cell>
          <cell r="CB648">
            <v>7490</v>
          </cell>
          <cell r="CC648" t="str">
            <v>M6</v>
          </cell>
        </row>
        <row r="649">
          <cell r="B649" t="str">
            <v>12942 DE 2021</v>
          </cell>
          <cell r="C649">
            <v>1121876671</v>
          </cell>
          <cell r="D649" t="str">
            <v>MARIA ANGELICA CAMELO URREA</v>
          </cell>
          <cell r="E649" t="str">
            <v>Contrato de Prestación de Servicios</v>
          </cell>
          <cell r="F649" t="str">
            <v>EL CONTRATISTA SE COMPROMETE CON LA UNIVERSIDAD DE LOS LLANOS A PRESTAR LOS SERVICIOS COMO TÉCNICO EN FORMA EFICIENTE Y EFICAZ APOYANDO EL FORTALECIMIENTO DE LOS DIFERENTES PROCESOS EN LA DIRECCIÓN GENERAL DE CURRÍCULO.</v>
          </cell>
          <cell r="G649">
            <v>44403</v>
          </cell>
          <cell r="H649">
            <v>4509728</v>
          </cell>
          <cell r="I649" t="str">
            <v>Dos (02) meses y cinco (05) días calendario</v>
          </cell>
          <cell r="J649">
            <v>44403</v>
          </cell>
          <cell r="K649">
            <v>44469</v>
          </cell>
          <cell r="L649" t="str">
            <v>NO APLICA</v>
          </cell>
          <cell r="M649">
            <v>2</v>
          </cell>
          <cell r="N649">
            <v>2428315</v>
          </cell>
          <cell r="O649">
            <v>44403</v>
          </cell>
          <cell r="P649">
            <v>44439</v>
          </cell>
          <cell r="Q649">
            <v>2081413</v>
          </cell>
          <cell r="R649">
            <v>44440</v>
          </cell>
          <cell r="S649">
            <v>44469</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t="str">
            <v>Dirección General de Currículo</v>
          </cell>
          <cell r="AX649" t="str">
            <v>EDUARDO CASTILLO GONZÁLEZ</v>
          </cell>
          <cell r="AY649" t="str">
            <v>Director Técnico de Currículo</v>
          </cell>
          <cell r="AZ649">
            <v>1151</v>
          </cell>
          <cell r="BA649">
            <v>44398.670439814814</v>
          </cell>
          <cell r="BB649">
            <v>13989288</v>
          </cell>
          <cell r="BC649">
            <v>3231</v>
          </cell>
          <cell r="BD649">
            <v>44403</v>
          </cell>
          <cell r="BE649">
            <v>4509728</v>
          </cell>
          <cell r="BF649" t="str">
            <v xml:space="preserve">NOTIFICADO </v>
          </cell>
          <cell r="BG649">
            <v>0</v>
          </cell>
          <cell r="BH649">
            <v>0</v>
          </cell>
          <cell r="BI649">
            <v>0</v>
          </cell>
          <cell r="BJ649">
            <v>0</v>
          </cell>
          <cell r="BK649">
            <v>0</v>
          </cell>
          <cell r="BL649">
            <v>0</v>
          </cell>
          <cell r="BM649">
            <v>0</v>
          </cell>
          <cell r="BN649">
            <v>0</v>
          </cell>
          <cell r="BO649">
            <v>0</v>
          </cell>
          <cell r="BP649">
            <v>0</v>
          </cell>
          <cell r="BQ649">
            <v>0</v>
          </cell>
          <cell r="BR649">
            <v>1121876671</v>
          </cell>
          <cell r="BS649">
            <v>44398.670439814814</v>
          </cell>
          <cell r="BT649">
            <v>583</v>
          </cell>
          <cell r="BU649" t="str">
            <v>510</v>
          </cell>
          <cell r="BV649">
            <v>0</v>
          </cell>
          <cell r="BW649">
            <v>0</v>
          </cell>
          <cell r="BX649">
            <v>0</v>
          </cell>
          <cell r="BY649">
            <v>0</v>
          </cell>
          <cell r="BZ649">
            <v>0</v>
          </cell>
          <cell r="CA649">
            <v>0</v>
          </cell>
          <cell r="CB649">
            <v>8299</v>
          </cell>
          <cell r="CC649" t="str">
            <v>M6</v>
          </cell>
        </row>
        <row r="650">
          <cell r="B650" t="str">
            <v>12943 DE 2021</v>
          </cell>
          <cell r="C650">
            <v>79643102</v>
          </cell>
          <cell r="D650" t="str">
            <v>JAIME RICARDO LAGUNA CHACON</v>
          </cell>
          <cell r="E650" t="str">
            <v>Contrato de Prestación de Servicios</v>
          </cell>
          <cell r="F650" t="str">
            <v>EL CONTRATISTA SE COMPROMETE CON LA UNIVERSIDAD DE LOS LLANOS A PRESTAR LOS SERVICIOS COMO TÉCNICO EN FORMA EFICIENTE Y EFICAZ APOYANDO EL FORTALECIMIENTO DE LOS DIFERENTES PROCESOS EN EL LABORATORIO POLIFUNCIONAL AGROINDUSTRIA DE LA FACULTAD DE CIENCIAS AGROPECUARIAS Y RECURSOS NATURALES.</v>
          </cell>
          <cell r="G650">
            <v>44403</v>
          </cell>
          <cell r="H650">
            <v>3677163</v>
          </cell>
          <cell r="I650" t="str">
            <v>Un (01) mes y veintitrés (23) días calendario</v>
          </cell>
          <cell r="J650">
            <v>44403</v>
          </cell>
          <cell r="K650">
            <v>44456</v>
          </cell>
          <cell r="L650" t="str">
            <v>NO APLICA</v>
          </cell>
          <cell r="M650">
            <v>2</v>
          </cell>
          <cell r="N650">
            <v>2497696</v>
          </cell>
          <cell r="O650">
            <v>44403</v>
          </cell>
          <cell r="P650">
            <v>44439</v>
          </cell>
          <cell r="Q650">
            <v>1179467</v>
          </cell>
          <cell r="R650">
            <v>44440</v>
          </cell>
          <cell r="S650">
            <v>44456</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t="str">
            <v>Facultad de Ciencias Agropecuarias y Recursos Naturales</v>
          </cell>
          <cell r="AX650" t="str">
            <v>CRISTÓBAL LUGO LÓPEZ</v>
          </cell>
          <cell r="AY650" t="str">
            <v>Decano de la Facultad de Ciencias Agropecuarias y Recursos Naturales</v>
          </cell>
          <cell r="AZ650">
            <v>1154</v>
          </cell>
          <cell r="BA650">
            <v>44398.715787037036</v>
          </cell>
          <cell r="BB650">
            <v>157815489</v>
          </cell>
          <cell r="BC650">
            <v>3232</v>
          </cell>
          <cell r="BD650">
            <v>44403</v>
          </cell>
          <cell r="BE650">
            <v>3677163</v>
          </cell>
          <cell r="BF650" t="str">
            <v xml:space="preserve">NOTIFICADO </v>
          </cell>
          <cell r="BG650">
            <v>0</v>
          </cell>
          <cell r="BH650">
            <v>0</v>
          </cell>
          <cell r="BI650">
            <v>0</v>
          </cell>
          <cell r="BJ650">
            <v>0</v>
          </cell>
          <cell r="BK650">
            <v>0</v>
          </cell>
          <cell r="BL650">
            <v>0</v>
          </cell>
          <cell r="BM650">
            <v>0</v>
          </cell>
          <cell r="BN650">
            <v>0</v>
          </cell>
          <cell r="BO650">
            <v>0</v>
          </cell>
          <cell r="BP650">
            <v>0</v>
          </cell>
          <cell r="BQ650">
            <v>0</v>
          </cell>
          <cell r="BR650">
            <v>79643102</v>
          </cell>
          <cell r="BS650">
            <v>44398.715787037036</v>
          </cell>
          <cell r="BT650">
            <v>26</v>
          </cell>
          <cell r="BU650" t="str">
            <v>54402</v>
          </cell>
          <cell r="BV650">
            <v>0</v>
          </cell>
          <cell r="BW650">
            <v>0</v>
          </cell>
          <cell r="BX650">
            <v>0</v>
          </cell>
          <cell r="BY650">
            <v>0</v>
          </cell>
          <cell r="BZ650">
            <v>0</v>
          </cell>
          <cell r="CA650">
            <v>0</v>
          </cell>
          <cell r="CB650">
            <v>7490</v>
          </cell>
          <cell r="CC650" t="str">
            <v>M6</v>
          </cell>
        </row>
        <row r="651">
          <cell r="B651" t="str">
            <v>12944 DE 2021</v>
          </cell>
          <cell r="C651">
            <v>1121819231</v>
          </cell>
          <cell r="D651" t="str">
            <v xml:space="preserve">SANDRA LORENA NAVAS BEDOYA </v>
          </cell>
          <cell r="E651" t="str">
            <v>Contrato de Prestación de Servicios</v>
          </cell>
          <cell r="F651" t="str">
            <v>EL CONTRATISTA SE COMPROMETE CON LA UNIVERSIDAD DE LOS LLANOS A PRESTAR LOS SERVICIOS COMO TÉCNICO EN FORMA EFICIENTE Y EFICAZ, APOYANDO EL FORTALECIMIENTO DE LOS DIFERENTES PROCESOS EN EL LABORATORIO DE HISTOPATOLOGÍA DE LA FACULTAD DE CIENCIAS AGROPECUARIAS Y RECURSOS NATURALES.</v>
          </cell>
          <cell r="G651">
            <v>44403</v>
          </cell>
          <cell r="H651">
            <v>3677163</v>
          </cell>
          <cell r="I651" t="str">
            <v>Un (01) mes y veintitrés (23) días calendario</v>
          </cell>
          <cell r="J651">
            <v>44403</v>
          </cell>
          <cell r="K651">
            <v>44456</v>
          </cell>
          <cell r="L651" t="str">
            <v>NO APLICA</v>
          </cell>
          <cell r="M651">
            <v>2</v>
          </cell>
          <cell r="N651">
            <v>2497696</v>
          </cell>
          <cell r="O651">
            <v>44403</v>
          </cell>
          <cell r="P651">
            <v>44439</v>
          </cell>
          <cell r="Q651">
            <v>1179467</v>
          </cell>
          <cell r="R651">
            <v>44440</v>
          </cell>
          <cell r="S651">
            <v>44456</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t="str">
            <v>Facultad de Ciencias Agropecuarias y Recursos Naturales</v>
          </cell>
          <cell r="AX651" t="str">
            <v>CRISTÓBAL LUGO LÓPEZ</v>
          </cell>
          <cell r="AY651" t="str">
            <v>Decano de la Facultad de Ciencias Agropecuarias y Recursos Naturales</v>
          </cell>
          <cell r="AZ651">
            <v>1154</v>
          </cell>
          <cell r="BA651">
            <v>44398.715787037036</v>
          </cell>
          <cell r="BB651">
            <v>157815489</v>
          </cell>
          <cell r="BC651">
            <v>3233</v>
          </cell>
          <cell r="BD651">
            <v>44403</v>
          </cell>
          <cell r="BE651">
            <v>3677163</v>
          </cell>
          <cell r="BF651" t="str">
            <v xml:space="preserve">NOTIFICADO </v>
          </cell>
          <cell r="BG651">
            <v>0</v>
          </cell>
          <cell r="BH651">
            <v>0</v>
          </cell>
          <cell r="BI651">
            <v>0</v>
          </cell>
          <cell r="BJ651">
            <v>0</v>
          </cell>
          <cell r="BK651">
            <v>0</v>
          </cell>
          <cell r="BL651">
            <v>0</v>
          </cell>
          <cell r="BM651">
            <v>0</v>
          </cell>
          <cell r="BN651">
            <v>0</v>
          </cell>
          <cell r="BO651">
            <v>0</v>
          </cell>
          <cell r="BP651">
            <v>0</v>
          </cell>
          <cell r="BQ651">
            <v>0</v>
          </cell>
          <cell r="BR651">
            <v>1121819231</v>
          </cell>
          <cell r="BS651">
            <v>44398.715787037036</v>
          </cell>
          <cell r="BT651">
            <v>26</v>
          </cell>
          <cell r="BU651" t="str">
            <v>54312</v>
          </cell>
          <cell r="BV651">
            <v>0</v>
          </cell>
          <cell r="BW651">
            <v>0</v>
          </cell>
          <cell r="BX651">
            <v>0</v>
          </cell>
          <cell r="BY651">
            <v>0</v>
          </cell>
          <cell r="BZ651">
            <v>0</v>
          </cell>
          <cell r="CA651">
            <v>0</v>
          </cell>
          <cell r="CB651">
            <v>7490</v>
          </cell>
          <cell r="CC651" t="str">
            <v>M6</v>
          </cell>
        </row>
        <row r="652">
          <cell r="B652" t="str">
            <v>12945 DE 2021</v>
          </cell>
          <cell r="C652">
            <v>40343210</v>
          </cell>
          <cell r="D652" t="str">
            <v>LEIDY YULIED VARGAS MONTOYA</v>
          </cell>
          <cell r="E652" t="str">
            <v>Contrato de Prestación de Servicios Profesionales</v>
          </cell>
          <cell r="F652" t="str">
            <v>EL CONTRATISTA SE COMPROMETE CON LA UNIVERSIDAD DE LOS LLANOS A PRESTAR LOS SERVICIOS COMO PROFESIONAL EN FORMA EFICIENTE Y EFICAZ APOYANDO EL FORTALECIMIENTO DE LOS DIFERENTES PROCESOS EN EL LABORATORIO DE FISIOLOGÍA Y PARASITOLOGÍA DE LA FACULTAD DE CIENCIAS AGROPECUARIAS Y RECURSOS NATURALES.</v>
          </cell>
          <cell r="G652">
            <v>44403</v>
          </cell>
          <cell r="H652">
            <v>4644837</v>
          </cell>
          <cell r="I652" t="str">
            <v>Un (01) mes y veintitrés (23) días calendario</v>
          </cell>
          <cell r="J652">
            <v>44403</v>
          </cell>
          <cell r="K652">
            <v>44456</v>
          </cell>
          <cell r="L652" t="str">
            <v>NO APLICA</v>
          </cell>
          <cell r="M652">
            <v>2</v>
          </cell>
          <cell r="N652">
            <v>3154984</v>
          </cell>
          <cell r="O652">
            <v>44403</v>
          </cell>
          <cell r="P652">
            <v>44439</v>
          </cell>
          <cell r="Q652">
            <v>1489853</v>
          </cell>
          <cell r="R652">
            <v>44440</v>
          </cell>
          <cell r="S652">
            <v>44456</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t="str">
            <v>Facultad de Ciencias Agropecuarias y Recursos Naturales</v>
          </cell>
          <cell r="AX652" t="str">
            <v>CRISTÓBAL LUGO LÓPEZ</v>
          </cell>
          <cell r="AY652" t="str">
            <v>Decano de la Facultad de Ciencias Agropecuarias y Recursos Naturales</v>
          </cell>
          <cell r="AZ652">
            <v>1154</v>
          </cell>
          <cell r="BA652">
            <v>44398.715787037036</v>
          </cell>
          <cell r="BB652">
            <v>157815489</v>
          </cell>
          <cell r="BC652">
            <v>3234</v>
          </cell>
          <cell r="BD652">
            <v>44403</v>
          </cell>
          <cell r="BE652">
            <v>4644837</v>
          </cell>
          <cell r="BF652" t="str">
            <v xml:space="preserve">NOTIFICADO </v>
          </cell>
          <cell r="BG652">
            <v>0</v>
          </cell>
          <cell r="BH652">
            <v>0</v>
          </cell>
          <cell r="BI652">
            <v>0</v>
          </cell>
          <cell r="BJ652">
            <v>0</v>
          </cell>
          <cell r="BK652">
            <v>0</v>
          </cell>
          <cell r="BL652">
            <v>0</v>
          </cell>
          <cell r="BM652">
            <v>0</v>
          </cell>
          <cell r="BN652">
            <v>0</v>
          </cell>
          <cell r="BO652">
            <v>0</v>
          </cell>
          <cell r="BP652">
            <v>0</v>
          </cell>
          <cell r="BQ652">
            <v>0</v>
          </cell>
          <cell r="BR652">
            <v>40343210</v>
          </cell>
          <cell r="BS652">
            <v>44398.715787037036</v>
          </cell>
          <cell r="BT652">
            <v>26</v>
          </cell>
          <cell r="BU652" t="str">
            <v>54314</v>
          </cell>
          <cell r="BV652">
            <v>0</v>
          </cell>
          <cell r="BW652">
            <v>0</v>
          </cell>
          <cell r="BX652">
            <v>0</v>
          </cell>
          <cell r="BY652">
            <v>0</v>
          </cell>
          <cell r="BZ652">
            <v>0</v>
          </cell>
          <cell r="CA652">
            <v>0</v>
          </cell>
          <cell r="CB652">
            <v>8299</v>
          </cell>
          <cell r="CC652" t="str">
            <v>M6</v>
          </cell>
        </row>
        <row r="653">
          <cell r="B653" t="str">
            <v>12946 DE 2021</v>
          </cell>
          <cell r="C653">
            <v>1121863902</v>
          </cell>
          <cell r="D653" t="str">
            <v>JUAN DAVID ROJAS ARANGO</v>
          </cell>
          <cell r="E653" t="str">
            <v>Contrato de Prestación de Servicios</v>
          </cell>
          <cell r="F653" t="str">
            <v>EL CONTRATISTA SE COMPROMETE CON LA UNIVERSIDAD DE LOS LLANOS A PRESTAR LOS SERVICIOS EN FORMA EFICIENTE Y EFICAZ APOYANDO EL FORTALECIMIENTO DE LOS DIFERENTES PROCESOS EN LA DISCIPLINA DE FUTBOL PARA ADMINISTRATIVOS, EN LA DIVISIÓN DE BIENESTAR UNIVERSITARIO.</v>
          </cell>
          <cell r="G653">
            <v>44403</v>
          </cell>
          <cell r="H653">
            <v>3290093</v>
          </cell>
          <cell r="I653" t="str">
            <v>Un (01) mes y veintitrés (23) días calendario</v>
          </cell>
          <cell r="J653">
            <v>44403</v>
          </cell>
          <cell r="K653">
            <v>44456</v>
          </cell>
          <cell r="L653" t="str">
            <v>NO APLICA</v>
          </cell>
          <cell r="M653">
            <v>2</v>
          </cell>
          <cell r="N653">
            <v>2234780</v>
          </cell>
          <cell r="O653">
            <v>44403</v>
          </cell>
          <cell r="P653">
            <v>44439</v>
          </cell>
          <cell r="Q653">
            <v>1055313</v>
          </cell>
          <cell r="R653">
            <v>44440</v>
          </cell>
          <cell r="S653">
            <v>44456</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t="str">
            <v>División de Bienestar Universitario</v>
          </cell>
          <cell r="AX653" t="str">
            <v>JUAN CARLOS PEÑA TIJO</v>
          </cell>
          <cell r="AY653" t="str">
            <v>Jefe de Oficina</v>
          </cell>
          <cell r="AZ653">
            <v>1193</v>
          </cell>
          <cell r="BA653">
            <v>44403.889305555553</v>
          </cell>
          <cell r="BB653">
            <v>49680042</v>
          </cell>
          <cell r="BC653">
            <v>3260</v>
          </cell>
          <cell r="BD653">
            <v>44403</v>
          </cell>
          <cell r="BE653">
            <v>3290093</v>
          </cell>
          <cell r="BF653" t="str">
            <v xml:space="preserve">NOTIFICADO </v>
          </cell>
          <cell r="BG653">
            <v>0</v>
          </cell>
          <cell r="BH653">
            <v>0</v>
          </cell>
          <cell r="BI653">
            <v>0</v>
          </cell>
          <cell r="BJ653">
            <v>0</v>
          </cell>
          <cell r="BK653">
            <v>0</v>
          </cell>
          <cell r="BL653">
            <v>0</v>
          </cell>
          <cell r="BM653">
            <v>0</v>
          </cell>
          <cell r="BN653">
            <v>0</v>
          </cell>
          <cell r="BO653">
            <v>0</v>
          </cell>
          <cell r="BP653">
            <v>0</v>
          </cell>
          <cell r="BQ653">
            <v>0</v>
          </cell>
          <cell r="BR653">
            <v>1121863902</v>
          </cell>
          <cell r="BS653">
            <v>44403.889305555553</v>
          </cell>
          <cell r="BT653">
            <v>677</v>
          </cell>
          <cell r="BU653" t="str">
            <v>44105</v>
          </cell>
          <cell r="BV653">
            <v>0</v>
          </cell>
          <cell r="BW653">
            <v>0</v>
          </cell>
          <cell r="BX653">
            <v>0</v>
          </cell>
          <cell r="BY653">
            <v>0</v>
          </cell>
          <cell r="BZ653">
            <v>0</v>
          </cell>
          <cell r="CA653">
            <v>0</v>
          </cell>
          <cell r="CB653">
            <v>8299</v>
          </cell>
          <cell r="CC653" t="str">
            <v>M6</v>
          </cell>
        </row>
        <row r="654">
          <cell r="B654" t="str">
            <v>12947 DE 2021</v>
          </cell>
          <cell r="C654">
            <v>86071191</v>
          </cell>
          <cell r="D654" t="str">
            <v>JOSE WILMER SOLAQUE RIVEROS</v>
          </cell>
          <cell r="E654" t="str">
            <v>Contrato de Prestación de Servicios</v>
          </cell>
          <cell r="F654"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654">
            <v>44403</v>
          </cell>
          <cell r="H654">
            <v>4644837</v>
          </cell>
          <cell r="I654" t="str">
            <v>Un (01) mes y veintitrés (23) días calendario</v>
          </cell>
          <cell r="J654">
            <v>44403</v>
          </cell>
          <cell r="K654">
            <v>44456</v>
          </cell>
          <cell r="L654" t="str">
            <v>NO APLICA</v>
          </cell>
          <cell r="M654">
            <v>2</v>
          </cell>
          <cell r="N654">
            <v>3154984</v>
          </cell>
          <cell r="O654">
            <v>44403</v>
          </cell>
          <cell r="P654">
            <v>44439</v>
          </cell>
          <cell r="Q654">
            <v>1489853</v>
          </cell>
          <cell r="R654">
            <v>44440</v>
          </cell>
          <cell r="S654">
            <v>44456</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t="str">
            <v>División de Bienestar Universitario</v>
          </cell>
          <cell r="AX654" t="str">
            <v>JUAN CARLOS PEÑA TIJO</v>
          </cell>
          <cell r="AY654" t="str">
            <v>Jefe de Oficina</v>
          </cell>
          <cell r="AZ654">
            <v>1193</v>
          </cell>
          <cell r="BA654">
            <v>44403.889305555553</v>
          </cell>
          <cell r="BB654">
            <v>49680042</v>
          </cell>
          <cell r="BC654">
            <v>3261</v>
          </cell>
          <cell r="BD654">
            <v>44403</v>
          </cell>
          <cell r="BE654">
            <v>4644837</v>
          </cell>
          <cell r="BF654" t="str">
            <v xml:space="preserve">NOTIFICADO </v>
          </cell>
          <cell r="BG654">
            <v>0</v>
          </cell>
          <cell r="BH654">
            <v>0</v>
          </cell>
          <cell r="BI654">
            <v>0</v>
          </cell>
          <cell r="BJ654">
            <v>0</v>
          </cell>
          <cell r="BK654">
            <v>0</v>
          </cell>
          <cell r="BL654">
            <v>0</v>
          </cell>
          <cell r="BM654">
            <v>0</v>
          </cell>
          <cell r="BN654">
            <v>0</v>
          </cell>
          <cell r="BO654">
            <v>0</v>
          </cell>
          <cell r="BP654">
            <v>0</v>
          </cell>
          <cell r="BQ654">
            <v>0</v>
          </cell>
          <cell r="BR654">
            <v>86071191</v>
          </cell>
          <cell r="BS654">
            <v>44403.889305555553</v>
          </cell>
          <cell r="BT654">
            <v>677</v>
          </cell>
          <cell r="BU654" t="str">
            <v>44105</v>
          </cell>
          <cell r="BV654">
            <v>0</v>
          </cell>
          <cell r="BW654">
            <v>0</v>
          </cell>
          <cell r="BX654">
            <v>0</v>
          </cell>
          <cell r="BY654">
            <v>0</v>
          </cell>
          <cell r="BZ654">
            <v>0</v>
          </cell>
          <cell r="CA654">
            <v>0</v>
          </cell>
          <cell r="CB654">
            <v>7490</v>
          </cell>
          <cell r="CC654" t="str">
            <v>M6</v>
          </cell>
        </row>
        <row r="655">
          <cell r="B655" t="str">
            <v>12948 DE 2021</v>
          </cell>
          <cell r="C655">
            <v>40329056</v>
          </cell>
          <cell r="D655" t="str">
            <v xml:space="preserve">PAOLA ANDREA SIERRA OBANDO </v>
          </cell>
          <cell r="E655" t="str">
            <v>Contrato de Prestación de Servicios</v>
          </cell>
          <cell r="F655"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655">
            <v>44403</v>
          </cell>
          <cell r="H655">
            <v>4644837</v>
          </cell>
          <cell r="I655" t="str">
            <v>Un (01) mes y veintitrés (23) días calendario</v>
          </cell>
          <cell r="J655">
            <v>44403</v>
          </cell>
          <cell r="K655">
            <v>44456</v>
          </cell>
          <cell r="L655" t="str">
            <v>NO APLICA</v>
          </cell>
          <cell r="M655">
            <v>2</v>
          </cell>
          <cell r="N655">
            <v>3154984</v>
          </cell>
          <cell r="O655">
            <v>44403</v>
          </cell>
          <cell r="P655">
            <v>44439</v>
          </cell>
          <cell r="Q655">
            <v>1489853</v>
          </cell>
          <cell r="R655">
            <v>44440</v>
          </cell>
          <cell r="S655">
            <v>44456</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t="str">
            <v>División de Bienestar Universitario</v>
          </cell>
          <cell r="AX655" t="str">
            <v>JUAN CARLOS PEÑA TIJO</v>
          </cell>
          <cell r="AY655" t="str">
            <v>Jefe de Oficina</v>
          </cell>
          <cell r="AZ655">
            <v>1193</v>
          </cell>
          <cell r="BA655">
            <v>44403.889305555553</v>
          </cell>
          <cell r="BB655">
            <v>49680042</v>
          </cell>
          <cell r="BC655">
            <v>3262</v>
          </cell>
          <cell r="BD655">
            <v>44403</v>
          </cell>
          <cell r="BE655">
            <v>4644837</v>
          </cell>
          <cell r="BF655" t="str">
            <v xml:space="preserve">NOTIFICADO </v>
          </cell>
          <cell r="BG655">
            <v>0</v>
          </cell>
          <cell r="BH655">
            <v>0</v>
          </cell>
          <cell r="BI655">
            <v>0</v>
          </cell>
          <cell r="BJ655">
            <v>0</v>
          </cell>
          <cell r="BK655">
            <v>0</v>
          </cell>
          <cell r="BL655">
            <v>0</v>
          </cell>
          <cell r="BM655">
            <v>0</v>
          </cell>
          <cell r="BN655">
            <v>0</v>
          </cell>
          <cell r="BO655">
            <v>0</v>
          </cell>
          <cell r="BP655">
            <v>0</v>
          </cell>
          <cell r="BQ655">
            <v>0</v>
          </cell>
          <cell r="BR655">
            <v>40329056</v>
          </cell>
          <cell r="BS655">
            <v>44403.889305555553</v>
          </cell>
          <cell r="BT655">
            <v>677</v>
          </cell>
          <cell r="BU655" t="str">
            <v>44105</v>
          </cell>
          <cell r="BV655">
            <v>0</v>
          </cell>
          <cell r="BW655">
            <v>0</v>
          </cell>
          <cell r="BX655">
            <v>0</v>
          </cell>
          <cell r="BY655">
            <v>0</v>
          </cell>
          <cell r="BZ655">
            <v>0</v>
          </cell>
          <cell r="CA655">
            <v>0</v>
          </cell>
          <cell r="CB655">
            <v>8560</v>
          </cell>
          <cell r="CC655" t="str">
            <v>M5</v>
          </cell>
        </row>
        <row r="656">
          <cell r="B656" t="str">
            <v>12949 DE 2021</v>
          </cell>
          <cell r="C656">
            <v>86082880</v>
          </cell>
          <cell r="D656" t="str">
            <v xml:space="preserve">HERVIN YAIR ROJAS LOPEZ </v>
          </cell>
          <cell r="E656" t="str">
            <v>Contrato de Prestación de Servicios</v>
          </cell>
          <cell r="F656"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656">
            <v>44403</v>
          </cell>
          <cell r="H656">
            <v>4644837</v>
          </cell>
          <cell r="I656" t="str">
            <v>Un (01) mes y veintitrés (23) días calendario</v>
          </cell>
          <cell r="J656">
            <v>44403</v>
          </cell>
          <cell r="K656">
            <v>44456</v>
          </cell>
          <cell r="L656" t="str">
            <v>NO APLICA</v>
          </cell>
          <cell r="M656">
            <v>2</v>
          </cell>
          <cell r="N656">
            <v>3154984</v>
          </cell>
          <cell r="O656">
            <v>44403</v>
          </cell>
          <cell r="P656">
            <v>44439</v>
          </cell>
          <cell r="Q656">
            <v>1489853</v>
          </cell>
          <cell r="R656">
            <v>44440</v>
          </cell>
          <cell r="S656">
            <v>44456</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t="str">
            <v>División de Bienestar Universitario</v>
          </cell>
          <cell r="AX656" t="str">
            <v>JUAN CARLOS PEÑA TIJO</v>
          </cell>
          <cell r="AY656" t="str">
            <v>Jefe de Oficina</v>
          </cell>
          <cell r="AZ656">
            <v>1193</v>
          </cell>
          <cell r="BA656">
            <v>44403.889305555553</v>
          </cell>
          <cell r="BB656">
            <v>49680042</v>
          </cell>
          <cell r="BC656">
            <v>3263</v>
          </cell>
          <cell r="BD656">
            <v>44403</v>
          </cell>
          <cell r="BE656">
            <v>4644837</v>
          </cell>
          <cell r="BF656" t="str">
            <v xml:space="preserve">NOTIFICADO </v>
          </cell>
          <cell r="BG656">
            <v>0</v>
          </cell>
          <cell r="BH656">
            <v>0</v>
          </cell>
          <cell r="BI656">
            <v>0</v>
          </cell>
          <cell r="BJ656">
            <v>0</v>
          </cell>
          <cell r="BK656">
            <v>0</v>
          </cell>
          <cell r="BL656">
            <v>0</v>
          </cell>
          <cell r="BM656">
            <v>0</v>
          </cell>
          <cell r="BN656">
            <v>0</v>
          </cell>
          <cell r="BO656">
            <v>0</v>
          </cell>
          <cell r="BP656">
            <v>0</v>
          </cell>
          <cell r="BQ656">
            <v>0</v>
          </cell>
          <cell r="BR656">
            <v>86082880</v>
          </cell>
          <cell r="BS656">
            <v>44403.889305555553</v>
          </cell>
          <cell r="BT656">
            <v>677</v>
          </cell>
          <cell r="BU656" t="str">
            <v>44105</v>
          </cell>
          <cell r="BV656">
            <v>0</v>
          </cell>
          <cell r="BW656">
            <v>0</v>
          </cell>
          <cell r="BX656">
            <v>0</v>
          </cell>
          <cell r="BY656">
            <v>0</v>
          </cell>
          <cell r="BZ656">
            <v>0</v>
          </cell>
          <cell r="CA656">
            <v>0</v>
          </cell>
          <cell r="CB656">
            <v>8559</v>
          </cell>
          <cell r="CC656" t="str">
            <v>M3</v>
          </cell>
        </row>
        <row r="657">
          <cell r="B657" t="str">
            <v>12950 DE 2021</v>
          </cell>
          <cell r="C657">
            <v>8734646</v>
          </cell>
          <cell r="D657" t="str">
            <v xml:space="preserve">GUZMAN EDUARDO VERGARA ROMERO </v>
          </cell>
          <cell r="E657" t="str">
            <v>Contrato de Prestación de Servicios Profesionales</v>
          </cell>
          <cell r="F657" t="str">
            <v>EL CONTRATISTA SE COMPROMETE CON LA UNIVERSIDAD DE LOS LLANOS A PRESTAR LOS SERVICIOS PROFESIONALES COMO MÉDICO EN FORMA EFICIENTE Y EFICAZ APOYANDO EL FORTALECIMIENTO DE LOS DIFERENTES PROCESOS DE PROMOCIÓN Y FOMENTO DE ESTILOS DE VIDA SALUDABLES EN LA DIVISIÓN DE BIENESTAR UNIVERSITARIO.</v>
          </cell>
          <cell r="G657">
            <v>44403</v>
          </cell>
          <cell r="H657">
            <v>4644837</v>
          </cell>
          <cell r="I657" t="str">
            <v>Un (01) mes y veintitrés (23) días calendario</v>
          </cell>
          <cell r="J657">
            <v>44403</v>
          </cell>
          <cell r="K657">
            <v>44456</v>
          </cell>
          <cell r="L657" t="str">
            <v>NO APLICA</v>
          </cell>
          <cell r="M657">
            <v>2</v>
          </cell>
          <cell r="N657">
            <v>3154984</v>
          </cell>
          <cell r="O657">
            <v>44403</v>
          </cell>
          <cell r="P657">
            <v>44439</v>
          </cell>
          <cell r="Q657">
            <v>1489853</v>
          </cell>
          <cell r="R657">
            <v>44440</v>
          </cell>
          <cell r="S657">
            <v>44456</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t="str">
            <v>División de Bienestar Universitario</v>
          </cell>
          <cell r="AX657" t="str">
            <v>JUAN CARLOS PEÑA TIJO</v>
          </cell>
          <cell r="AY657" t="str">
            <v>Jefe de Oficina</v>
          </cell>
          <cell r="AZ657">
            <v>1193</v>
          </cell>
          <cell r="BA657">
            <v>44403.889305555553</v>
          </cell>
          <cell r="BB657">
            <v>49680042</v>
          </cell>
          <cell r="BC657">
            <v>3264</v>
          </cell>
          <cell r="BD657">
            <v>44403</v>
          </cell>
          <cell r="BE657">
            <v>4644837</v>
          </cell>
          <cell r="BF657" t="str">
            <v xml:space="preserve">NOTIFICADO </v>
          </cell>
          <cell r="BG657">
            <v>0</v>
          </cell>
          <cell r="BH657">
            <v>0</v>
          </cell>
          <cell r="BI657">
            <v>0</v>
          </cell>
          <cell r="BJ657">
            <v>0</v>
          </cell>
          <cell r="BK657">
            <v>0</v>
          </cell>
          <cell r="BL657">
            <v>0</v>
          </cell>
          <cell r="BM657">
            <v>0</v>
          </cell>
          <cell r="BN657">
            <v>0</v>
          </cell>
          <cell r="BO657">
            <v>0</v>
          </cell>
          <cell r="BP657">
            <v>0</v>
          </cell>
          <cell r="BQ657">
            <v>0</v>
          </cell>
          <cell r="BR657">
            <v>8734646</v>
          </cell>
          <cell r="BS657">
            <v>44403.889305555553</v>
          </cell>
          <cell r="BT657">
            <v>677</v>
          </cell>
          <cell r="BU657" t="str">
            <v>44105</v>
          </cell>
          <cell r="BV657">
            <v>0</v>
          </cell>
          <cell r="BW657">
            <v>0</v>
          </cell>
          <cell r="BX657">
            <v>0</v>
          </cell>
          <cell r="BY657">
            <v>0</v>
          </cell>
          <cell r="BZ657">
            <v>0</v>
          </cell>
          <cell r="CA657">
            <v>0</v>
          </cell>
          <cell r="CB657">
            <v>8299</v>
          </cell>
          <cell r="CC657" t="str">
            <v>M6</v>
          </cell>
        </row>
        <row r="658">
          <cell r="B658" t="str">
            <v>12951 DE 2021</v>
          </cell>
          <cell r="C658">
            <v>1121830981</v>
          </cell>
          <cell r="D658" t="str">
            <v>LEIDY CAROLINA LEON RUIZ</v>
          </cell>
          <cell r="E658" t="str">
            <v>Contrato de Prestación de Servicios</v>
          </cell>
          <cell r="F658" t="str">
            <v>EL CONTRATISTA SE COMPROMETE CON LA UNIVERSIDAD DE LOS LLANOS A PRESTAR LOS SERVICIOS COMO TÉCNICO AUXILIAR EN ENFERMERÍA EN FORMA EFICIENTE Y EFICAZ APOYANDO EL FORTALECIMIENTO DE LOS DIFERENTES PROCESOS DE PROMOCIÓN Y FOMENTO DE ESTILOS DE VIDA SALUDABLES EN LA DIVISIÓN DE BIENESTAR UNIVERSITARIO.</v>
          </cell>
          <cell r="G658">
            <v>44403</v>
          </cell>
          <cell r="H658">
            <v>6952650</v>
          </cell>
          <cell r="I658" t="str">
            <v>Tres (03) meses y veintidós (22) días calendario</v>
          </cell>
          <cell r="J658">
            <v>44403</v>
          </cell>
          <cell r="K658">
            <v>44516</v>
          </cell>
          <cell r="L658" t="str">
            <v>NO APLICA</v>
          </cell>
          <cell r="M658">
            <v>4</v>
          </cell>
          <cell r="N658">
            <v>2234780</v>
          </cell>
          <cell r="O658">
            <v>44403</v>
          </cell>
          <cell r="P658">
            <v>44439</v>
          </cell>
          <cell r="Q658">
            <v>1862317</v>
          </cell>
          <cell r="R658">
            <v>44440</v>
          </cell>
          <cell r="S658">
            <v>44469</v>
          </cell>
          <cell r="T658">
            <v>1862317</v>
          </cell>
          <cell r="U658">
            <v>44470</v>
          </cell>
          <cell r="V658">
            <v>44500</v>
          </cell>
          <cell r="W658">
            <v>993236</v>
          </cell>
          <cell r="X658">
            <v>44501</v>
          </cell>
          <cell r="Y658">
            <v>44516</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t="str">
            <v>División de Bienestar Universitario</v>
          </cell>
          <cell r="AX658" t="str">
            <v>JUAN CARLOS PEÑA TIJO</v>
          </cell>
          <cell r="AY658" t="str">
            <v>Jefe de Oficina</v>
          </cell>
          <cell r="AZ658">
            <v>1193</v>
          </cell>
          <cell r="BA658">
            <v>44403.889305555553</v>
          </cell>
          <cell r="BB658">
            <v>49680042</v>
          </cell>
          <cell r="BC658">
            <v>3265</v>
          </cell>
          <cell r="BD658">
            <v>44403</v>
          </cell>
          <cell r="BE658">
            <v>6952650</v>
          </cell>
          <cell r="BF658" t="str">
            <v xml:space="preserve">NOTIFICADO </v>
          </cell>
          <cell r="BG658">
            <v>0</v>
          </cell>
          <cell r="BH658">
            <v>0</v>
          </cell>
          <cell r="BI658">
            <v>0</v>
          </cell>
          <cell r="BJ658">
            <v>0</v>
          </cell>
          <cell r="BK658">
            <v>0</v>
          </cell>
          <cell r="BL658">
            <v>0</v>
          </cell>
          <cell r="BM658">
            <v>0</v>
          </cell>
          <cell r="BN658">
            <v>0</v>
          </cell>
          <cell r="BO658">
            <v>0</v>
          </cell>
          <cell r="BP658">
            <v>0</v>
          </cell>
          <cell r="BQ658">
            <v>0</v>
          </cell>
          <cell r="BR658">
            <v>1121830981</v>
          </cell>
          <cell r="BS658">
            <v>44403.889305555553</v>
          </cell>
          <cell r="BT658">
            <v>677</v>
          </cell>
          <cell r="BU658" t="str">
            <v>44105</v>
          </cell>
          <cell r="BV658">
            <v>0</v>
          </cell>
          <cell r="BW658">
            <v>0</v>
          </cell>
          <cell r="BX658">
            <v>0</v>
          </cell>
          <cell r="BY658">
            <v>0</v>
          </cell>
          <cell r="BZ658">
            <v>0</v>
          </cell>
          <cell r="CA658">
            <v>0</v>
          </cell>
          <cell r="CB658">
            <v>7490</v>
          </cell>
          <cell r="CC658" t="str">
            <v>M6</v>
          </cell>
        </row>
        <row r="659">
          <cell r="B659" t="str">
            <v>12952 DE 2021</v>
          </cell>
          <cell r="C659">
            <v>1121875622</v>
          </cell>
          <cell r="D659" t="str">
            <v>ANGELICA MARIA CASTRO VACA</v>
          </cell>
          <cell r="E659" t="str">
            <v xml:space="preserve">Contrato de Prestación de Servicios </v>
          </cell>
          <cell r="F659" t="str">
            <v>EL CONTRATISTA SE COMPROMETE CON LA UNIVERSIDAD DE LOS LLANOS A PRESTAR LOS SERVICIOS COMO AUXILIAR EN ENFERMERÍA EN FORMA EFICIENTE Y EFICAZ APOYANDO EL FORTALECIMIENTO DE LOS DIFERENTES PROCESOS DE PROMOCIÓN Y FOMENTO DE ESTILOS DE VIDA SALUDABLES EN LA DIVISIÓN DE BIENESTAR UNIVERSITARIO.</v>
          </cell>
          <cell r="G659">
            <v>44403</v>
          </cell>
          <cell r="H659">
            <v>6952650</v>
          </cell>
          <cell r="I659" t="str">
            <v>Tres (03) meses y veintidós (22) días calendario</v>
          </cell>
          <cell r="J659">
            <v>44403</v>
          </cell>
          <cell r="K659">
            <v>44516</v>
          </cell>
          <cell r="L659" t="str">
            <v>NO APLICA</v>
          </cell>
          <cell r="M659">
            <v>4</v>
          </cell>
          <cell r="N659">
            <v>2234780</v>
          </cell>
          <cell r="O659">
            <v>44403</v>
          </cell>
          <cell r="P659">
            <v>44439</v>
          </cell>
          <cell r="Q659">
            <v>1862317</v>
          </cell>
          <cell r="R659">
            <v>44440</v>
          </cell>
          <cell r="S659">
            <v>44469</v>
          </cell>
          <cell r="T659">
            <v>1862317</v>
          </cell>
          <cell r="U659">
            <v>44470</v>
          </cell>
          <cell r="V659">
            <v>44500</v>
          </cell>
          <cell r="W659">
            <v>993236</v>
          </cell>
          <cell r="X659">
            <v>44501</v>
          </cell>
          <cell r="Y659">
            <v>44516</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t="str">
            <v>División de Bienestar Universitario</v>
          </cell>
          <cell r="AX659" t="str">
            <v>JUAN CARLOS PEÑA TIJO</v>
          </cell>
          <cell r="AY659" t="str">
            <v>Jefe de Oficina</v>
          </cell>
          <cell r="AZ659">
            <v>1193</v>
          </cell>
          <cell r="BA659">
            <v>44403.889305555553</v>
          </cell>
          <cell r="BB659">
            <v>49680042</v>
          </cell>
          <cell r="BC659">
            <v>3266</v>
          </cell>
          <cell r="BD659">
            <v>44403</v>
          </cell>
          <cell r="BE659">
            <v>6952650</v>
          </cell>
          <cell r="BF659" t="str">
            <v xml:space="preserve">NOTIFICADO </v>
          </cell>
          <cell r="BG659">
            <v>0</v>
          </cell>
          <cell r="BH659">
            <v>0</v>
          </cell>
          <cell r="BI659">
            <v>0</v>
          </cell>
          <cell r="BJ659">
            <v>0</v>
          </cell>
          <cell r="BK659">
            <v>0</v>
          </cell>
          <cell r="BL659">
            <v>0</v>
          </cell>
          <cell r="BM659">
            <v>0</v>
          </cell>
          <cell r="BN659">
            <v>0</v>
          </cell>
          <cell r="BO659">
            <v>0</v>
          </cell>
          <cell r="BP659">
            <v>0</v>
          </cell>
          <cell r="BQ659">
            <v>0</v>
          </cell>
          <cell r="BR659">
            <v>1121875622</v>
          </cell>
          <cell r="BS659">
            <v>44403.889305555553</v>
          </cell>
          <cell r="BT659">
            <v>677</v>
          </cell>
          <cell r="BU659" t="str">
            <v>44105</v>
          </cell>
          <cell r="BV659">
            <v>0</v>
          </cell>
          <cell r="BW659">
            <v>0</v>
          </cell>
          <cell r="BX659">
            <v>0</v>
          </cell>
          <cell r="BY659">
            <v>0</v>
          </cell>
          <cell r="BZ659">
            <v>0</v>
          </cell>
          <cell r="CA659">
            <v>0</v>
          </cell>
          <cell r="CB659">
            <v>8299</v>
          </cell>
          <cell r="CC659" t="str">
            <v>M6</v>
          </cell>
        </row>
        <row r="660">
          <cell r="B660" t="str">
            <v>12953 DE 2021</v>
          </cell>
          <cell r="C660">
            <v>1121924453</v>
          </cell>
          <cell r="D660" t="str">
            <v>JESICA ANDREA DIAZ BEJARANO</v>
          </cell>
          <cell r="E660" t="str">
            <v xml:space="preserve">Contrato de Prestación de Servicios </v>
          </cell>
          <cell r="F660" t="str">
            <v>EL CONTRATISTA SE COMPROMETE CON LA UNIVERSIDAD DE LOS LLANOS A PRESTAR LOS SERVICIOS COMO AUXILIAR EN ENFERMERÍA EN FORMA EFICIENTE Y EFICAZ APOYANDO EL FORTALECIMIENTO DE LOS DIFERENTES PROCESOS DE PROMOCIÓN Y FOMENTO DE ESTILOS DE VIDA SALUDABLES EN LA DIVISIÓN DE BIENESTAR UNIVERSITARIO.</v>
          </cell>
          <cell r="G660">
            <v>44403</v>
          </cell>
          <cell r="H660">
            <v>6952650</v>
          </cell>
          <cell r="I660" t="str">
            <v>Tres (03) meses y veintidós (22) días calendario</v>
          </cell>
          <cell r="J660">
            <v>44403</v>
          </cell>
          <cell r="K660">
            <v>44516</v>
          </cell>
          <cell r="L660" t="str">
            <v>NO APLICA</v>
          </cell>
          <cell r="M660">
            <v>4</v>
          </cell>
          <cell r="N660">
            <v>2234780</v>
          </cell>
          <cell r="O660">
            <v>44403</v>
          </cell>
          <cell r="P660">
            <v>44439</v>
          </cell>
          <cell r="Q660">
            <v>1862317</v>
          </cell>
          <cell r="R660">
            <v>44440</v>
          </cell>
          <cell r="S660">
            <v>44469</v>
          </cell>
          <cell r="T660">
            <v>1862317</v>
          </cell>
          <cell r="U660">
            <v>44470</v>
          </cell>
          <cell r="V660">
            <v>44500</v>
          </cell>
          <cell r="W660">
            <v>993236</v>
          </cell>
          <cell r="X660">
            <v>44501</v>
          </cell>
          <cell r="Y660">
            <v>44516</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t="str">
            <v>División de Bienestar Universitario</v>
          </cell>
          <cell r="AX660" t="str">
            <v>JUAN CARLOS PEÑA TIJO</v>
          </cell>
          <cell r="AY660" t="str">
            <v>Jefe de Oficina</v>
          </cell>
          <cell r="AZ660">
            <v>1193</v>
          </cell>
          <cell r="BA660">
            <v>44403.889305555553</v>
          </cell>
          <cell r="BB660">
            <v>49680042</v>
          </cell>
          <cell r="BC660">
            <v>3267</v>
          </cell>
          <cell r="BD660">
            <v>44403</v>
          </cell>
          <cell r="BE660">
            <v>6952650</v>
          </cell>
          <cell r="BF660" t="str">
            <v xml:space="preserve">NOTIFICADO </v>
          </cell>
          <cell r="BG660">
            <v>0</v>
          </cell>
          <cell r="BH660">
            <v>0</v>
          </cell>
          <cell r="BI660">
            <v>0</v>
          </cell>
          <cell r="BJ660">
            <v>0</v>
          </cell>
          <cell r="BK660">
            <v>0</v>
          </cell>
          <cell r="BL660">
            <v>0</v>
          </cell>
          <cell r="BM660">
            <v>0</v>
          </cell>
          <cell r="BN660">
            <v>0</v>
          </cell>
          <cell r="BO660">
            <v>0</v>
          </cell>
          <cell r="BP660">
            <v>0</v>
          </cell>
          <cell r="BQ660">
            <v>0</v>
          </cell>
          <cell r="BR660">
            <v>1121924453</v>
          </cell>
          <cell r="BS660">
            <v>44403.889305555553</v>
          </cell>
          <cell r="BT660">
            <v>677</v>
          </cell>
          <cell r="BU660" t="str">
            <v>44105</v>
          </cell>
          <cell r="BV660">
            <v>0</v>
          </cell>
          <cell r="BW660">
            <v>0</v>
          </cell>
          <cell r="BX660">
            <v>0</v>
          </cell>
          <cell r="BY660">
            <v>0</v>
          </cell>
          <cell r="BZ660">
            <v>0</v>
          </cell>
          <cell r="CA660">
            <v>0</v>
          </cell>
          <cell r="CB660">
            <v>8299</v>
          </cell>
          <cell r="CC660" t="str">
            <v>M6</v>
          </cell>
        </row>
        <row r="661">
          <cell r="B661" t="str">
            <v>12954 DE 2021</v>
          </cell>
          <cell r="C661">
            <v>40446632</v>
          </cell>
          <cell r="D661" t="str">
            <v>OLGA LUCIA RODRIGUEZ ROMAN</v>
          </cell>
          <cell r="E661" t="str">
            <v>Contrato de Prestación de Servicios</v>
          </cell>
          <cell r="F661" t="str">
            <v>EL CONTRATISTA SE COMPROMETE CON LA UNIVERSIDAD DE LOS LLANOS A PRESTAR LOS SERVICIOS COMO AUXILIAR DE ENFERMERÍA EN FORMA EFICIENTE Y EFICAZ APOYANDO EL FORTALECIMIENTO DE LOS DIFERENTES PROCESOS DE PROMOCIÓN Y FOMENTO DE ESTILOS DE VIDA SALUDABLES EN LA SEDE BOQUEMONTE DE LA UNIVERSIDAD DE LOS LLANOS.</v>
          </cell>
          <cell r="G661">
            <v>44403</v>
          </cell>
          <cell r="H661">
            <v>6952650</v>
          </cell>
          <cell r="I661" t="str">
            <v>Tres (03) meses y veintidós (22) días calendario</v>
          </cell>
          <cell r="J661">
            <v>44403</v>
          </cell>
          <cell r="K661">
            <v>44516</v>
          </cell>
          <cell r="L661" t="str">
            <v>NO APLICA</v>
          </cell>
          <cell r="M661">
            <v>4</v>
          </cell>
          <cell r="N661">
            <v>2234780</v>
          </cell>
          <cell r="O661">
            <v>44403</v>
          </cell>
          <cell r="P661">
            <v>44439</v>
          </cell>
          <cell r="Q661">
            <v>1862317</v>
          </cell>
          <cell r="R661">
            <v>44440</v>
          </cell>
          <cell r="S661">
            <v>44469</v>
          </cell>
          <cell r="T661">
            <v>1862317</v>
          </cell>
          <cell r="U661">
            <v>44470</v>
          </cell>
          <cell r="V661">
            <v>44500</v>
          </cell>
          <cell r="W661">
            <v>993236</v>
          </cell>
          <cell r="X661">
            <v>44501</v>
          </cell>
          <cell r="Y661">
            <v>44516</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t="str">
            <v>División de Bienestar Universitario</v>
          </cell>
          <cell r="AX661" t="str">
            <v>JUAN CARLOS PEÑA TIJO</v>
          </cell>
          <cell r="AY661" t="str">
            <v>Jefe de Oficina</v>
          </cell>
          <cell r="AZ661">
            <v>1193</v>
          </cell>
          <cell r="BA661">
            <v>44403.889305555553</v>
          </cell>
          <cell r="BB661">
            <v>49680042</v>
          </cell>
          <cell r="BC661">
            <v>3268</v>
          </cell>
          <cell r="BD661">
            <v>44403</v>
          </cell>
          <cell r="BE661">
            <v>6952650</v>
          </cell>
          <cell r="BF661" t="str">
            <v xml:space="preserve">NOTIFICADO </v>
          </cell>
          <cell r="BG661">
            <v>0</v>
          </cell>
          <cell r="BH661">
            <v>0</v>
          </cell>
          <cell r="BI661">
            <v>0</v>
          </cell>
          <cell r="BJ661">
            <v>0</v>
          </cell>
          <cell r="BK661">
            <v>0</v>
          </cell>
          <cell r="BL661">
            <v>0</v>
          </cell>
          <cell r="BM661">
            <v>0</v>
          </cell>
          <cell r="BN661">
            <v>0</v>
          </cell>
          <cell r="BO661">
            <v>0</v>
          </cell>
          <cell r="BP661">
            <v>0</v>
          </cell>
          <cell r="BQ661">
            <v>0</v>
          </cell>
          <cell r="BR661">
            <v>40446632</v>
          </cell>
          <cell r="BS661">
            <v>44403.889305555553</v>
          </cell>
          <cell r="BT661">
            <v>677</v>
          </cell>
          <cell r="BU661" t="str">
            <v>44105</v>
          </cell>
          <cell r="BV661">
            <v>0</v>
          </cell>
          <cell r="BW661">
            <v>0</v>
          </cell>
          <cell r="BX661">
            <v>0</v>
          </cell>
          <cell r="BY661">
            <v>0</v>
          </cell>
          <cell r="BZ661">
            <v>0</v>
          </cell>
          <cell r="CA661">
            <v>0</v>
          </cell>
          <cell r="CB661">
            <v>8299</v>
          </cell>
          <cell r="CC661" t="str">
            <v>M6</v>
          </cell>
        </row>
        <row r="662">
          <cell r="B662" t="str">
            <v>12955 DE 2021</v>
          </cell>
          <cell r="C662">
            <v>0</v>
          </cell>
          <cell r="D662" t="str">
            <v>ECOPETROL</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t="str">
            <v xml:space="preserve">NOTIFICADO </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row>
        <row r="663">
          <cell r="B663" t="str">
            <v>12956 DE 2021</v>
          </cell>
          <cell r="C663">
            <v>0</v>
          </cell>
          <cell r="D663" t="str">
            <v>ECOPETROL</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t="str">
            <v xml:space="preserve">NOTIFICADO </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row>
        <row r="664">
          <cell r="B664" t="str">
            <v>12957 DE 2021</v>
          </cell>
          <cell r="C664">
            <v>0</v>
          </cell>
          <cell r="D664" t="str">
            <v>ECOPETROL</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t="str">
            <v xml:space="preserve">NOTIFICADO </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row>
        <row r="665">
          <cell r="B665" t="str">
            <v>12958 DE 2021</v>
          </cell>
          <cell r="C665">
            <v>0</v>
          </cell>
          <cell r="D665" t="str">
            <v>No nació el contrato, la contratista SARA MERCEDES PINEDA TELLEZ y supervisor manifiestan que no se suscriba el contrato</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t="e">
            <v>#N/A</v>
          </cell>
          <cell r="BA665" t="e">
            <v>#N/A</v>
          </cell>
          <cell r="BB665" t="e">
            <v>#N/A</v>
          </cell>
          <cell r="BC665" t="e">
            <v>#N/A</v>
          </cell>
          <cell r="BD665" t="e">
            <v>#N/A</v>
          </cell>
          <cell r="BE665" t="e">
            <v>#N/A</v>
          </cell>
          <cell r="BF665" t="str">
            <v xml:space="preserve">NOTIFICADO </v>
          </cell>
          <cell r="BG665">
            <v>0</v>
          </cell>
          <cell r="BH665">
            <v>0</v>
          </cell>
          <cell r="BI665">
            <v>0</v>
          </cell>
          <cell r="BJ665">
            <v>0</v>
          </cell>
          <cell r="BK665">
            <v>0</v>
          </cell>
          <cell r="BL665">
            <v>0</v>
          </cell>
          <cell r="BM665">
            <v>0</v>
          </cell>
          <cell r="BN665">
            <v>0</v>
          </cell>
          <cell r="BO665">
            <v>0</v>
          </cell>
          <cell r="BP665">
            <v>0</v>
          </cell>
          <cell r="BQ665">
            <v>0</v>
          </cell>
          <cell r="BR665">
            <v>0</v>
          </cell>
          <cell r="BS665" t="e">
            <v>#N/A</v>
          </cell>
          <cell r="BT665" t="e">
            <v>#N/A</v>
          </cell>
          <cell r="BU665" t="e">
            <v>#N/A</v>
          </cell>
          <cell r="BV665">
            <v>0</v>
          </cell>
          <cell r="BW665">
            <v>0</v>
          </cell>
          <cell r="BX665">
            <v>0</v>
          </cell>
          <cell r="BY665">
            <v>0</v>
          </cell>
          <cell r="BZ665">
            <v>0</v>
          </cell>
          <cell r="CA665">
            <v>0</v>
          </cell>
          <cell r="CB665">
            <v>0</v>
          </cell>
          <cell r="CC665">
            <v>0</v>
          </cell>
        </row>
        <row r="666">
          <cell r="B666" t="str">
            <v>12959 DE 2021</v>
          </cell>
          <cell r="C666">
            <v>40341459</v>
          </cell>
          <cell r="D666" t="str">
            <v>JULIETH ANDREA PINILLA BARON</v>
          </cell>
          <cell r="E666" t="str">
            <v>Contrato de Prestación de Servicios Profesionales</v>
          </cell>
          <cell r="F666" t="str">
            <v>EL CONTRATISTA SE COMPROMETE CON LA UNIVERSIDAD DE LOS LLANOS A PRESTAR LOS SERVICIOS COMO PROFESIONAL ESPECIALIZADO EN FORMA EFICIENTE Y EFICAZ APOYANDO EL FORTALECIMIENTO DE LOS DIFERENTES PROCESOS EN EL ÁREA DE SISTEMAS.</v>
          </cell>
          <cell r="G666">
            <v>44410</v>
          </cell>
          <cell r="H666">
            <v>18374860</v>
          </cell>
          <cell r="I666" t="str">
            <v>Cuatro (04) meses y dieciséis (16) días calendario</v>
          </cell>
          <cell r="J666">
            <v>44410</v>
          </cell>
          <cell r="K666">
            <v>44547</v>
          </cell>
          <cell r="L666" t="str">
            <v>NO APLICA</v>
          </cell>
          <cell r="M666">
            <v>5</v>
          </cell>
          <cell r="N666">
            <v>3918169</v>
          </cell>
          <cell r="O666">
            <v>44410</v>
          </cell>
          <cell r="P666">
            <v>44439</v>
          </cell>
          <cell r="Q666">
            <v>4053278</v>
          </cell>
          <cell r="R666">
            <v>44440</v>
          </cell>
          <cell r="S666">
            <v>44469</v>
          </cell>
          <cell r="T666">
            <v>4053278</v>
          </cell>
          <cell r="U666">
            <v>44470</v>
          </cell>
          <cell r="V666">
            <v>44500</v>
          </cell>
          <cell r="W666">
            <v>4053278</v>
          </cell>
          <cell r="X666">
            <v>44501</v>
          </cell>
          <cell r="Y666">
            <v>44530</v>
          </cell>
          <cell r="Z666">
            <v>2296857</v>
          </cell>
          <cell r="AA666">
            <v>44531</v>
          </cell>
          <cell r="AB666">
            <v>44547</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t="str">
            <v>Área de Sistemas</v>
          </cell>
          <cell r="AX666" t="str">
            <v>JOSE ARMANDO GARZON BONILLA</v>
          </cell>
          <cell r="AY666" t="str">
            <v>Jefe de Oficina</v>
          </cell>
          <cell r="AZ666">
            <v>1230</v>
          </cell>
          <cell r="BA666">
            <v>44410.764120370368</v>
          </cell>
          <cell r="BB666">
            <v>72506206</v>
          </cell>
          <cell r="BC666">
            <v>3344</v>
          </cell>
          <cell r="BD666">
            <v>44410</v>
          </cell>
          <cell r="BE666">
            <v>18374860</v>
          </cell>
          <cell r="BF666" t="str">
            <v xml:space="preserve">NOTIFICADO </v>
          </cell>
          <cell r="BG666">
            <v>0</v>
          </cell>
          <cell r="BH666">
            <v>0</v>
          </cell>
          <cell r="BI666">
            <v>0</v>
          </cell>
          <cell r="BJ666">
            <v>0</v>
          </cell>
          <cell r="BK666">
            <v>0</v>
          </cell>
          <cell r="BL666">
            <v>0</v>
          </cell>
          <cell r="BM666">
            <v>0</v>
          </cell>
          <cell r="BN666">
            <v>0</v>
          </cell>
          <cell r="BO666">
            <v>0</v>
          </cell>
          <cell r="BP666">
            <v>0</v>
          </cell>
          <cell r="BQ666">
            <v>0</v>
          </cell>
          <cell r="BR666">
            <v>40341459</v>
          </cell>
          <cell r="BS666">
            <v>44410</v>
          </cell>
          <cell r="BT666">
            <v>769</v>
          </cell>
          <cell r="BU666" t="str">
            <v>44713</v>
          </cell>
          <cell r="BV666">
            <v>0</v>
          </cell>
          <cell r="BW666">
            <v>0</v>
          </cell>
          <cell r="BX666">
            <v>0</v>
          </cell>
          <cell r="BY666">
            <v>0</v>
          </cell>
          <cell r="BZ666">
            <v>0</v>
          </cell>
          <cell r="CA666">
            <v>0</v>
          </cell>
          <cell r="CB666">
            <v>7490</v>
          </cell>
          <cell r="CC666" t="str">
            <v>M6</v>
          </cell>
        </row>
        <row r="667">
          <cell r="B667" t="str">
            <v>12960 DE 2021</v>
          </cell>
          <cell r="C667">
            <v>0</v>
          </cell>
          <cell r="D667" t="str">
            <v>No nació el contrato, la contratista LEYDY ROCIO LAMPREA CUELLAR y supervisor manifiestan que no se suscriba el contrato</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t="e">
            <v>#N/A</v>
          </cell>
          <cell r="BA667" t="e">
            <v>#N/A</v>
          </cell>
          <cell r="BB667" t="e">
            <v>#N/A</v>
          </cell>
          <cell r="BC667" t="e">
            <v>#N/A</v>
          </cell>
          <cell r="BD667" t="e">
            <v>#N/A</v>
          </cell>
          <cell r="BE667" t="e">
            <v>#N/A</v>
          </cell>
          <cell r="BF667" t="str">
            <v xml:space="preserve">NOTIFICADO </v>
          </cell>
          <cell r="BG667">
            <v>0</v>
          </cell>
          <cell r="BH667">
            <v>0</v>
          </cell>
          <cell r="BI667">
            <v>0</v>
          </cell>
          <cell r="BJ667">
            <v>0</v>
          </cell>
          <cell r="BK667">
            <v>0</v>
          </cell>
          <cell r="BL667">
            <v>0</v>
          </cell>
          <cell r="BM667">
            <v>0</v>
          </cell>
          <cell r="BN667">
            <v>0</v>
          </cell>
          <cell r="BO667">
            <v>0</v>
          </cell>
          <cell r="BP667">
            <v>0</v>
          </cell>
          <cell r="BQ667">
            <v>0</v>
          </cell>
          <cell r="BR667">
            <v>0</v>
          </cell>
          <cell r="BS667" t="e">
            <v>#N/A</v>
          </cell>
          <cell r="BT667" t="e">
            <v>#N/A</v>
          </cell>
          <cell r="BU667" t="e">
            <v>#N/A</v>
          </cell>
          <cell r="BV667">
            <v>0</v>
          </cell>
          <cell r="BW667">
            <v>0</v>
          </cell>
          <cell r="BX667">
            <v>0</v>
          </cell>
          <cell r="BY667">
            <v>0</v>
          </cell>
          <cell r="BZ667">
            <v>0</v>
          </cell>
          <cell r="CA667">
            <v>0</v>
          </cell>
          <cell r="CB667">
            <v>0</v>
          </cell>
          <cell r="CC667">
            <v>0</v>
          </cell>
        </row>
        <row r="668">
          <cell r="B668" t="str">
            <v>12961 DE 2021</v>
          </cell>
          <cell r="C668">
            <v>52966472</v>
          </cell>
          <cell r="D668" t="str">
            <v>ANA CAROLINA MARTINEZ GONZALEZ</v>
          </cell>
          <cell r="E668" t="str">
            <v>Contrato de Prestación de Servicios Profesionales</v>
          </cell>
          <cell r="F668" t="str">
            <v>EL CONTRATISTA SE COMPROMETE CON LA UNIVERSIDAD DE LOS LLANOS A PRESTAR LOS SERVICIOS COMO PROFESIONAL EN FORMA EFICIENTE Y EFICAZ APOYANDO EL FORTALECIMIENTO DE LOS DIFERENTES PROCESOS ACADÉMICOS EN EL ÁREA DE SISTEMAS.</v>
          </cell>
          <cell r="G668">
            <v>44410</v>
          </cell>
          <cell r="H668">
            <v>9932357</v>
          </cell>
          <cell r="I668" t="str">
            <v>Cuatro (04) meses y dieciséis (16) días calendario</v>
          </cell>
          <cell r="J668">
            <v>44410</v>
          </cell>
          <cell r="K668">
            <v>44547</v>
          </cell>
          <cell r="L668" t="str">
            <v>NO APLICA</v>
          </cell>
          <cell r="M668">
            <v>5</v>
          </cell>
          <cell r="N668">
            <v>2117929</v>
          </cell>
          <cell r="O668">
            <v>44410</v>
          </cell>
          <cell r="P668">
            <v>44439</v>
          </cell>
          <cell r="Q668">
            <v>511224</v>
          </cell>
          <cell r="R668">
            <v>44440</v>
          </cell>
          <cell r="S668">
            <v>44446</v>
          </cell>
          <cell r="T668">
            <v>0</v>
          </cell>
          <cell r="U668">
            <v>44470</v>
          </cell>
          <cell r="V668">
            <v>44500</v>
          </cell>
          <cell r="W668">
            <v>0</v>
          </cell>
          <cell r="X668">
            <v>44501</v>
          </cell>
          <cell r="Y668">
            <v>44530</v>
          </cell>
          <cell r="Z668">
            <v>0</v>
          </cell>
          <cell r="AA668">
            <v>44531</v>
          </cell>
          <cell r="AB668">
            <v>44547</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t="str">
            <v>Área de Sistemas</v>
          </cell>
          <cell r="AX668" t="str">
            <v>JOSE ARMANDO GARZON BONILLA</v>
          </cell>
          <cell r="AY668" t="str">
            <v>Jefe de Oficina</v>
          </cell>
          <cell r="AZ668">
            <v>1230</v>
          </cell>
          <cell r="BA668">
            <v>44410.764120370368</v>
          </cell>
          <cell r="BB668">
            <v>72506206</v>
          </cell>
          <cell r="BC668">
            <v>3346</v>
          </cell>
          <cell r="BD668">
            <v>44410</v>
          </cell>
          <cell r="BE668">
            <v>9932357</v>
          </cell>
          <cell r="BF668" t="str">
            <v xml:space="preserve">NOTIFICADO </v>
          </cell>
          <cell r="BG668">
            <v>0</v>
          </cell>
          <cell r="BH668">
            <v>0</v>
          </cell>
          <cell r="BI668">
            <v>0</v>
          </cell>
          <cell r="BJ668">
            <v>0</v>
          </cell>
          <cell r="BK668">
            <v>0</v>
          </cell>
          <cell r="BL668">
            <v>0</v>
          </cell>
          <cell r="BM668">
            <v>0</v>
          </cell>
          <cell r="BN668">
            <v>0</v>
          </cell>
          <cell r="BO668">
            <v>0</v>
          </cell>
          <cell r="BP668">
            <v>0</v>
          </cell>
          <cell r="BQ668">
            <v>0</v>
          </cell>
          <cell r="BR668">
            <v>52966472</v>
          </cell>
          <cell r="BS668">
            <v>44410</v>
          </cell>
          <cell r="BT668">
            <v>769</v>
          </cell>
          <cell r="BU668" t="str">
            <v>44713</v>
          </cell>
          <cell r="BV668">
            <v>0</v>
          </cell>
          <cell r="BW668">
            <v>0</v>
          </cell>
          <cell r="BX668">
            <v>0</v>
          </cell>
          <cell r="BY668">
            <v>0</v>
          </cell>
          <cell r="BZ668">
            <v>0</v>
          </cell>
          <cell r="CA668">
            <v>0</v>
          </cell>
          <cell r="CB668">
            <v>7490</v>
          </cell>
          <cell r="CC668" t="str">
            <v>M6</v>
          </cell>
        </row>
        <row r="669">
          <cell r="B669" t="str">
            <v>12962 DE 2021</v>
          </cell>
          <cell r="C669">
            <v>1121824581</v>
          </cell>
          <cell r="D669" t="str">
            <v>LAURA XIMENA PALMA ARISMENDY</v>
          </cell>
          <cell r="E669" t="str">
            <v>Contrato de Prestación de Servicios Profesionales</v>
          </cell>
          <cell r="F669" t="str">
            <v>EL CONTRATISTA SE COMPROMETE CON LA UNIVERSIDAD DE LOS LLANOS A PRESTAR LOS SERVICIOS COMO PROFESIONAL ESPECIALIZADO EN FORMA EFICIENTE Y EFICAZ APOYANDO EL FORTALECIMIENTO DE LOS DIFERENTES PROCESOS EN EL SISTEMA INTEGRADO DE GESTIÓN DE LA OFICINA ASESORA DE PLANEACIÓN.</v>
          </cell>
          <cell r="G669">
            <v>44410</v>
          </cell>
          <cell r="H669">
            <v>15891772</v>
          </cell>
          <cell r="I669" t="str">
            <v>Cuatro (04) meses y dieciséis (16) días calendario</v>
          </cell>
          <cell r="J669">
            <v>44410</v>
          </cell>
          <cell r="K669">
            <v>44547</v>
          </cell>
          <cell r="L669" t="str">
            <v>NO APLICA</v>
          </cell>
          <cell r="M669">
            <v>5</v>
          </cell>
          <cell r="N669">
            <v>3388687</v>
          </cell>
          <cell r="O669">
            <v>44410</v>
          </cell>
          <cell r="P669">
            <v>44439</v>
          </cell>
          <cell r="Q669">
            <v>3505538</v>
          </cell>
          <cell r="R669">
            <v>44440</v>
          </cell>
          <cell r="S669">
            <v>44469</v>
          </cell>
          <cell r="T669">
            <v>3505538</v>
          </cell>
          <cell r="U669">
            <v>44470</v>
          </cell>
          <cell r="V669">
            <v>44500</v>
          </cell>
          <cell r="W669">
            <v>3505538</v>
          </cell>
          <cell r="X669">
            <v>44501</v>
          </cell>
          <cell r="Y669">
            <v>44530</v>
          </cell>
          <cell r="Z669">
            <v>1986471</v>
          </cell>
          <cell r="AA669">
            <v>44531</v>
          </cell>
          <cell r="AB669">
            <v>44547</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t="str">
            <v>Oficina Asesora de Planeación</v>
          </cell>
          <cell r="AX669" t="str">
            <v>SAMUEL ELÍAS BETANCUR GARZÓN</v>
          </cell>
          <cell r="AY669" t="str">
            <v>Asesor de Planeación</v>
          </cell>
          <cell r="AZ669">
            <v>1062</v>
          </cell>
          <cell r="BA669">
            <v>44383.503819444442</v>
          </cell>
          <cell r="BB669">
            <v>66649043</v>
          </cell>
          <cell r="BC669">
            <v>3347</v>
          </cell>
          <cell r="BD669">
            <v>44410</v>
          </cell>
          <cell r="BE669">
            <v>15891772</v>
          </cell>
          <cell r="BF669" t="str">
            <v xml:space="preserve">NOTIFICADO </v>
          </cell>
          <cell r="BG669">
            <v>0</v>
          </cell>
          <cell r="BH669">
            <v>0</v>
          </cell>
          <cell r="BI669">
            <v>0</v>
          </cell>
          <cell r="BJ669">
            <v>0</v>
          </cell>
          <cell r="BK669">
            <v>0</v>
          </cell>
          <cell r="BL669">
            <v>0</v>
          </cell>
          <cell r="BM669">
            <v>0</v>
          </cell>
          <cell r="BN669">
            <v>0</v>
          </cell>
          <cell r="BO669">
            <v>0</v>
          </cell>
          <cell r="BP669">
            <v>0</v>
          </cell>
          <cell r="BQ669">
            <v>0</v>
          </cell>
          <cell r="BR669">
            <v>1121824581.4000001</v>
          </cell>
          <cell r="BS669">
            <v>44410</v>
          </cell>
          <cell r="BT669">
            <v>768</v>
          </cell>
          <cell r="BU669" t="str">
            <v>24010</v>
          </cell>
          <cell r="BV669">
            <v>0</v>
          </cell>
          <cell r="BW669">
            <v>0</v>
          </cell>
          <cell r="BX669">
            <v>0</v>
          </cell>
          <cell r="BY669">
            <v>0</v>
          </cell>
          <cell r="BZ669">
            <v>0</v>
          </cell>
          <cell r="CA669">
            <v>0</v>
          </cell>
          <cell r="CB669">
            <v>7490</v>
          </cell>
          <cell r="CC669" t="str">
            <v>M6</v>
          </cell>
        </row>
        <row r="670">
          <cell r="B670" t="str">
            <v>12963 DE 2021</v>
          </cell>
          <cell r="C670">
            <v>1121871394</v>
          </cell>
          <cell r="D670" t="str">
            <v>CRISTIAN CAMILO LOZADA PARRADO</v>
          </cell>
          <cell r="E670" t="str">
            <v>Contrato de Prestación de Servicios Profesionales</v>
          </cell>
          <cell r="F670" t="str">
            <v>EL CONTRATISTA SE COMPROMETE CON LA UNIVERSIDAD DE LOS LLANOS A PRESTAR LOS SERVICIOS COMO PROFESIONAL EN FORMA EFICIENTE Y EFICAZ APOYANDO EL FORTALECIMIENTO DE LOS DIFERENTES PROCESOS ACADÉMICOS EN EL ÁREA DE SISTEMAS.</v>
          </cell>
          <cell r="G670">
            <v>44410</v>
          </cell>
          <cell r="H670">
            <v>9932357</v>
          </cell>
          <cell r="I670" t="str">
            <v>Cuatro (04) meses y dieciséis (16) días calendario</v>
          </cell>
          <cell r="J670">
            <v>44410</v>
          </cell>
          <cell r="K670">
            <v>44547</v>
          </cell>
          <cell r="L670" t="str">
            <v>NO APLICA</v>
          </cell>
          <cell r="M670">
            <v>5</v>
          </cell>
          <cell r="N670">
            <v>2117929</v>
          </cell>
          <cell r="O670">
            <v>44410</v>
          </cell>
          <cell r="P670">
            <v>44439</v>
          </cell>
          <cell r="Q670">
            <v>2190961</v>
          </cell>
          <cell r="R670">
            <v>44440</v>
          </cell>
          <cell r="S670">
            <v>44469</v>
          </cell>
          <cell r="T670">
            <v>2190961</v>
          </cell>
          <cell r="U670">
            <v>44470</v>
          </cell>
          <cell r="V670">
            <v>44500</v>
          </cell>
          <cell r="W670">
            <v>2190961</v>
          </cell>
          <cell r="X670">
            <v>44501</v>
          </cell>
          <cell r="Y670">
            <v>44530</v>
          </cell>
          <cell r="Z670">
            <v>1241545</v>
          </cell>
          <cell r="AA670">
            <v>44531</v>
          </cell>
          <cell r="AB670">
            <v>44547</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t="str">
            <v>Área de Sistemas</v>
          </cell>
          <cell r="AX670" t="str">
            <v>JOSE ARMANDO GARZON BONILLA</v>
          </cell>
          <cell r="AY670" t="str">
            <v>Jefe de Oficina</v>
          </cell>
          <cell r="AZ670">
            <v>1230</v>
          </cell>
          <cell r="BA670">
            <v>44410.764120370368</v>
          </cell>
          <cell r="BB670">
            <v>72506206</v>
          </cell>
          <cell r="BC670">
            <v>3348</v>
          </cell>
          <cell r="BD670">
            <v>44410</v>
          </cell>
          <cell r="BE670">
            <v>9932357</v>
          </cell>
          <cell r="BF670" t="str">
            <v xml:space="preserve">NOTIFICADO </v>
          </cell>
          <cell r="BG670">
            <v>0</v>
          </cell>
          <cell r="BH670">
            <v>0</v>
          </cell>
          <cell r="BI670">
            <v>0</v>
          </cell>
          <cell r="BJ670">
            <v>0</v>
          </cell>
          <cell r="BK670">
            <v>0</v>
          </cell>
          <cell r="BL670">
            <v>0</v>
          </cell>
          <cell r="BM670">
            <v>0</v>
          </cell>
          <cell r="BN670">
            <v>0</v>
          </cell>
          <cell r="BO670">
            <v>0</v>
          </cell>
          <cell r="BP670">
            <v>0</v>
          </cell>
          <cell r="BQ670">
            <v>0</v>
          </cell>
          <cell r="BR670">
            <v>1121871394</v>
          </cell>
          <cell r="BS670">
            <v>44410</v>
          </cell>
          <cell r="BT670">
            <v>769</v>
          </cell>
          <cell r="BU670" t="str">
            <v>44713</v>
          </cell>
          <cell r="BV670">
            <v>0</v>
          </cell>
          <cell r="BW670">
            <v>0</v>
          </cell>
          <cell r="BX670">
            <v>0</v>
          </cell>
          <cell r="BY670">
            <v>0</v>
          </cell>
          <cell r="BZ670">
            <v>0</v>
          </cell>
          <cell r="CA670">
            <v>0</v>
          </cell>
          <cell r="CB670">
            <v>6201</v>
          </cell>
          <cell r="CC670" t="str">
            <v>M6</v>
          </cell>
        </row>
        <row r="671">
          <cell r="B671" t="str">
            <v>12964 DE 2021</v>
          </cell>
          <cell r="C671">
            <v>783910</v>
          </cell>
          <cell r="D671" t="str">
            <v>MITSUAKI UENO FUKURA</v>
          </cell>
          <cell r="E671" t="str">
            <v>Contrato de Prestación de Servicios Profesionales</v>
          </cell>
          <cell r="F671" t="str">
            <v>EL CONTRATISTA SE COMPROMETE CON LA UNIVERSIDAD DE LOS LLANOS A PRESTAR LOS SERVICIOS COMO PROFESIONAL EN FORMA EFICIENTE Y EFICAZ APOYANDO EL FORTALECIMIENTO DE LOS DIFERENTES PROCESOS EN LA ESTACIÓN PISCÍCOLA Y LABORATORIOS DEL INSTITUTO DE ACUICULTURA DE LA FACULTAD DE CIENCIAS AGROPECUARIAS Y RECURSOS NATURALES.</v>
          </cell>
          <cell r="G671">
            <v>44410</v>
          </cell>
          <cell r="H671">
            <v>5170668</v>
          </cell>
          <cell r="I671" t="str">
            <v>Un (01) mes y veintinueve (29) días calendario</v>
          </cell>
          <cell r="J671">
            <v>44410</v>
          </cell>
          <cell r="K671">
            <v>44469</v>
          </cell>
          <cell r="L671" t="str">
            <v>NO APLICA</v>
          </cell>
          <cell r="M671">
            <v>2</v>
          </cell>
          <cell r="N671">
            <v>2541515</v>
          </cell>
          <cell r="O671">
            <v>44410</v>
          </cell>
          <cell r="P671">
            <v>44439</v>
          </cell>
          <cell r="Q671">
            <v>2629153</v>
          </cell>
          <cell r="R671">
            <v>44440</v>
          </cell>
          <cell r="S671">
            <v>44469</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t="str">
            <v>Facultad de Ciencias Agropecuarias y Recursos Naturales</v>
          </cell>
          <cell r="AX671" t="str">
            <v>CRISTÓBAL LUGO LÓPEZ</v>
          </cell>
          <cell r="AY671" t="str">
            <v>Decano de la Facultad de Ciencias Agropecuarias y Recursos Naturales</v>
          </cell>
          <cell r="AZ671">
            <v>1154</v>
          </cell>
          <cell r="BA671">
            <v>44398.715787037036</v>
          </cell>
          <cell r="BB671">
            <v>157815489</v>
          </cell>
          <cell r="BC671">
            <v>3349</v>
          </cell>
          <cell r="BD671">
            <v>44410</v>
          </cell>
          <cell r="BE671">
            <v>5170668</v>
          </cell>
          <cell r="BF671" t="str">
            <v xml:space="preserve">NOTIFICADO </v>
          </cell>
          <cell r="BG671">
            <v>0</v>
          </cell>
          <cell r="BH671">
            <v>0</v>
          </cell>
          <cell r="BI671">
            <v>0</v>
          </cell>
          <cell r="BJ671">
            <v>0</v>
          </cell>
          <cell r="BK671">
            <v>0</v>
          </cell>
          <cell r="BL671">
            <v>0</v>
          </cell>
          <cell r="BM671">
            <v>0</v>
          </cell>
          <cell r="BN671">
            <v>0</v>
          </cell>
          <cell r="BO671">
            <v>0</v>
          </cell>
          <cell r="BP671">
            <v>0</v>
          </cell>
          <cell r="BQ671">
            <v>0</v>
          </cell>
          <cell r="BR671">
            <v>783910</v>
          </cell>
          <cell r="BS671">
            <v>44410</v>
          </cell>
          <cell r="BT671">
            <v>26</v>
          </cell>
          <cell r="BU671" t="str">
            <v>54601</v>
          </cell>
          <cell r="BV671">
            <v>0</v>
          </cell>
          <cell r="BW671">
            <v>0</v>
          </cell>
          <cell r="BX671">
            <v>0</v>
          </cell>
          <cell r="BY671">
            <v>0</v>
          </cell>
          <cell r="BZ671">
            <v>0</v>
          </cell>
          <cell r="CA671">
            <v>0</v>
          </cell>
          <cell r="CB671">
            <v>7210</v>
          </cell>
          <cell r="CC671" t="str">
            <v>M6</v>
          </cell>
        </row>
        <row r="672">
          <cell r="B672" t="str">
            <v>12965 DE 2021</v>
          </cell>
          <cell r="C672">
            <v>79943834</v>
          </cell>
          <cell r="D672" t="str">
            <v xml:space="preserve">CARLOS LEONARDO VILLAMIL ORDOÑEZ </v>
          </cell>
          <cell r="E672" t="str">
            <v>Contrato de Prestación de Servicios Profesionales</v>
          </cell>
          <cell r="F672" t="str">
            <v>EL CONTRATISTA SE COMPROMETE CON LA UNIVERSIDAD DE LOS LLANOS A PRESTAR LOS SERVICIOS COMO PROFESIONAL EN FORMA EFICIENTE Y EFICAZ APOYANDO EL FORTALECIMIENTO DE LOS DIFERENTES PROCESOS EN EL CENTRO CLÍNICO VETERINARIO DE LA FACULTAD DE CIENCIAS AGROPECUARIAS Y RECURSOS NATURALES.</v>
          </cell>
          <cell r="G672">
            <v>44410</v>
          </cell>
          <cell r="H672">
            <v>4031368</v>
          </cell>
          <cell r="I672" t="str">
            <v>Un (01) mes y dieciséis (16) días calendario</v>
          </cell>
          <cell r="J672">
            <v>44410</v>
          </cell>
          <cell r="K672">
            <v>44456</v>
          </cell>
          <cell r="L672" t="str">
            <v>NO APLICA</v>
          </cell>
          <cell r="M672">
            <v>2</v>
          </cell>
          <cell r="N672">
            <v>2541515</v>
          </cell>
          <cell r="O672">
            <v>44410</v>
          </cell>
          <cell r="P672">
            <v>44439</v>
          </cell>
          <cell r="Q672">
            <v>1489853</v>
          </cell>
          <cell r="R672">
            <v>44440</v>
          </cell>
          <cell r="S672">
            <v>44456</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t="str">
            <v>Facultad de Ciencias Agropecuarias y Recursos Naturales</v>
          </cell>
          <cell r="AX672" t="str">
            <v>CRISTÓBAL LUGO LÓPEZ</v>
          </cell>
          <cell r="AY672" t="str">
            <v>Decano de la Facultad de Ciencias Agropecuarias y Recursos Naturales</v>
          </cell>
          <cell r="AZ672">
            <v>1154</v>
          </cell>
          <cell r="BA672">
            <v>44398.715787037036</v>
          </cell>
          <cell r="BB672">
            <v>157815489</v>
          </cell>
          <cell r="BC672" t="str">
            <v>3350. 3438</v>
          </cell>
          <cell r="BD672" t="str">
            <v>2/08/2021 - 11/08/2021</v>
          </cell>
          <cell r="BE672">
            <v>4031368</v>
          </cell>
          <cell r="BF672" t="str">
            <v xml:space="preserve">NOTIFICADO </v>
          </cell>
          <cell r="BG672">
            <v>0</v>
          </cell>
          <cell r="BH672">
            <v>0</v>
          </cell>
          <cell r="BI672">
            <v>0</v>
          </cell>
          <cell r="BJ672">
            <v>0</v>
          </cell>
          <cell r="BK672">
            <v>0</v>
          </cell>
          <cell r="BL672">
            <v>0</v>
          </cell>
          <cell r="BM672">
            <v>0</v>
          </cell>
          <cell r="BN672">
            <v>0</v>
          </cell>
          <cell r="BO672">
            <v>0</v>
          </cell>
          <cell r="BP672">
            <v>0</v>
          </cell>
          <cell r="BQ672">
            <v>0</v>
          </cell>
          <cell r="BR672">
            <v>79943834</v>
          </cell>
          <cell r="BS672" t="str">
            <v>2/08/2021 - 11/08/2021</v>
          </cell>
          <cell r="BT672">
            <v>26</v>
          </cell>
          <cell r="BU672" t="str">
            <v>54703</v>
          </cell>
          <cell r="BV672">
            <v>0</v>
          </cell>
          <cell r="BW672">
            <v>0</v>
          </cell>
          <cell r="BX672">
            <v>0</v>
          </cell>
          <cell r="BY672">
            <v>0</v>
          </cell>
          <cell r="BZ672">
            <v>0</v>
          </cell>
          <cell r="CA672">
            <v>0</v>
          </cell>
          <cell r="CB672">
            <v>7500</v>
          </cell>
          <cell r="CC672" t="str">
            <v>M6</v>
          </cell>
        </row>
        <row r="673">
          <cell r="B673" t="str">
            <v>12966 DE 2021</v>
          </cell>
          <cell r="C673">
            <v>1121930040</v>
          </cell>
          <cell r="D673" t="str">
            <v>MIGUEL ANGEL CORTES HERNANDEZ</v>
          </cell>
          <cell r="E673" t="str">
            <v>Contrato de Prestación de Servicios</v>
          </cell>
          <cell r="F673" t="str">
            <v>EL CONTRATISTA SE COMPROMETE CON LA UNIVERSIDAD DE LOS LLANOS A PRESTAR LOS SERVICIOS COMO TÉCNICO EN FORMA EFICIENTE Y EFICAZ APOYANDO EL FORTALECIMIENTO DE LOS DIFERENTES PROCESOS EN EL MUSEO DE HISTORIA NATURAL DE LA FACULTAD DE CIENCIAS BÁSICAS E INGENIERÍA.</v>
          </cell>
          <cell r="G673">
            <v>44410</v>
          </cell>
          <cell r="H673">
            <v>2855553</v>
          </cell>
          <cell r="I673" t="str">
            <v>Un (01) mes y dieciséis (16) días calendario</v>
          </cell>
          <cell r="J673">
            <v>44410</v>
          </cell>
          <cell r="K673">
            <v>44456</v>
          </cell>
          <cell r="L673" t="str">
            <v>NO APLICA</v>
          </cell>
          <cell r="M673">
            <v>2</v>
          </cell>
          <cell r="N673">
            <v>1800240</v>
          </cell>
          <cell r="O673">
            <v>44410</v>
          </cell>
          <cell r="P673">
            <v>44439</v>
          </cell>
          <cell r="Q673">
            <v>1055313</v>
          </cell>
          <cell r="R673">
            <v>44440</v>
          </cell>
          <cell r="S673">
            <v>44456</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t="str">
            <v>Facultad de Ciencias Básicas e Ingeniería</v>
          </cell>
          <cell r="AX673" t="str">
            <v xml:space="preserve">OMAR YESID BELTRÁN GUTIÉRREZ </v>
          </cell>
          <cell r="AY673" t="str">
            <v>Decano de la Facultad de Ciencias Básicas e Ingeniería</v>
          </cell>
          <cell r="AZ673">
            <v>1148</v>
          </cell>
          <cell r="BA673">
            <v>44398.669386574074</v>
          </cell>
          <cell r="BB673">
            <v>70066933</v>
          </cell>
          <cell r="BC673">
            <v>3351</v>
          </cell>
          <cell r="BD673">
            <v>44410</v>
          </cell>
          <cell r="BE673">
            <v>2855553</v>
          </cell>
          <cell r="BF673" t="str">
            <v xml:space="preserve">NOTIFICADO </v>
          </cell>
          <cell r="BG673">
            <v>0</v>
          </cell>
          <cell r="BH673">
            <v>0</v>
          </cell>
          <cell r="BI673">
            <v>0</v>
          </cell>
          <cell r="BJ673">
            <v>0</v>
          </cell>
          <cell r="BK673">
            <v>0</v>
          </cell>
          <cell r="BL673">
            <v>0</v>
          </cell>
          <cell r="BM673">
            <v>0</v>
          </cell>
          <cell r="BN673">
            <v>0</v>
          </cell>
          <cell r="BO673">
            <v>0</v>
          </cell>
          <cell r="BP673">
            <v>0</v>
          </cell>
          <cell r="BQ673">
            <v>0</v>
          </cell>
          <cell r="BR673">
            <v>1121930040</v>
          </cell>
          <cell r="BS673">
            <v>44410</v>
          </cell>
          <cell r="BT673">
            <v>138</v>
          </cell>
          <cell r="BU673" t="str">
            <v>57308</v>
          </cell>
          <cell r="BV673">
            <v>0</v>
          </cell>
          <cell r="BW673">
            <v>0</v>
          </cell>
          <cell r="BX673">
            <v>0</v>
          </cell>
          <cell r="BY673">
            <v>0</v>
          </cell>
          <cell r="BZ673">
            <v>0</v>
          </cell>
          <cell r="CA673">
            <v>0</v>
          </cell>
          <cell r="CB673">
            <v>8299</v>
          </cell>
          <cell r="CC673" t="str">
            <v>M6</v>
          </cell>
        </row>
        <row r="674">
          <cell r="B674" t="str">
            <v>12967 DE 2021</v>
          </cell>
          <cell r="C674">
            <v>1121924163</v>
          </cell>
          <cell r="D674" t="str">
            <v>KAREN LORENA MENDOZA HERRERA</v>
          </cell>
          <cell r="E674" t="str">
            <v>Contrato de Prestación de Servicios Profesionales</v>
          </cell>
          <cell r="F674" t="str">
            <v>EL CONTRATISTA SE COMPROMETE CON LA UNIVERSIDAD DE LOS LLANOS A PRESTAR LOS SERVICIOS COMO PROFESIONAL ESPECIALIZADO EN FORMA EFICIENTE Y EFICAZ APOYANDO EL FORTALECIMIENTO DE LOS PROCESOS REQUERIDOS PARA LA ACREDITACIÓN DEL CENTRO DE CALIDAD DE AGUAS.</v>
          </cell>
          <cell r="G674">
            <v>44410</v>
          </cell>
          <cell r="H674">
            <v>14401919</v>
          </cell>
          <cell r="I674" t="str">
            <v>Cuatro (04) meses y dieciséis (16) días calendario</v>
          </cell>
          <cell r="J674">
            <v>44410</v>
          </cell>
          <cell r="K674">
            <v>44547</v>
          </cell>
          <cell r="L674" t="str">
            <v>NO APLICA</v>
          </cell>
          <cell r="M674">
            <v>5</v>
          </cell>
          <cell r="N674">
            <v>3070998</v>
          </cell>
          <cell r="O674">
            <v>44410</v>
          </cell>
          <cell r="P674">
            <v>44439</v>
          </cell>
          <cell r="Q674">
            <v>3176894</v>
          </cell>
          <cell r="R674">
            <v>44440</v>
          </cell>
          <cell r="S674">
            <v>44469</v>
          </cell>
          <cell r="T674">
            <v>3176894</v>
          </cell>
          <cell r="U674">
            <v>44470</v>
          </cell>
          <cell r="V674">
            <v>44500</v>
          </cell>
          <cell r="W674">
            <v>3176894</v>
          </cell>
          <cell r="X674">
            <v>44501</v>
          </cell>
          <cell r="Y674">
            <v>44530</v>
          </cell>
          <cell r="Z674">
            <v>1800239</v>
          </cell>
          <cell r="AA674">
            <v>44531</v>
          </cell>
          <cell r="AB674">
            <v>44547</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t="str">
            <v>Instituto de Ciencias Ambientales de la Orinoquia Colombiana</v>
          </cell>
          <cell r="AX674" t="str">
            <v>MARCO AURELIO TORRES MORA</v>
          </cell>
          <cell r="AY674" t="str">
            <v>Director del Instituto de Ciencias Ambientales de la Orinoquia Colombiana</v>
          </cell>
          <cell r="AZ674">
            <v>1231</v>
          </cell>
          <cell r="BA674">
            <v>44410.764189814814</v>
          </cell>
          <cell r="BB674">
            <v>14401919</v>
          </cell>
          <cell r="BC674">
            <v>3352</v>
          </cell>
          <cell r="BD674">
            <v>44410</v>
          </cell>
          <cell r="BE674">
            <v>14401919</v>
          </cell>
          <cell r="BF674" t="str">
            <v xml:space="preserve">NOTIFICADO </v>
          </cell>
          <cell r="BG674">
            <v>0</v>
          </cell>
          <cell r="BH674">
            <v>0</v>
          </cell>
          <cell r="BI674">
            <v>0</v>
          </cell>
          <cell r="BJ674">
            <v>0</v>
          </cell>
          <cell r="BK674">
            <v>0</v>
          </cell>
          <cell r="BL674">
            <v>0</v>
          </cell>
          <cell r="BM674">
            <v>0</v>
          </cell>
          <cell r="BN674">
            <v>0</v>
          </cell>
          <cell r="BO674">
            <v>0</v>
          </cell>
          <cell r="BP674">
            <v>0</v>
          </cell>
          <cell r="BQ674">
            <v>0</v>
          </cell>
          <cell r="BR674">
            <v>1121924163</v>
          </cell>
          <cell r="BS674">
            <v>44410</v>
          </cell>
          <cell r="BT674">
            <v>138</v>
          </cell>
          <cell r="BU674" t="str">
            <v>57706</v>
          </cell>
          <cell r="BV674">
            <v>0</v>
          </cell>
          <cell r="BW674">
            <v>0</v>
          </cell>
          <cell r="BX674">
            <v>0</v>
          </cell>
          <cell r="BY674">
            <v>0</v>
          </cell>
          <cell r="BZ674">
            <v>0</v>
          </cell>
          <cell r="CA674">
            <v>0</v>
          </cell>
          <cell r="CB674">
            <v>7490</v>
          </cell>
          <cell r="CC674" t="str">
            <v>M6</v>
          </cell>
        </row>
        <row r="675">
          <cell r="B675" t="str">
            <v>12968 DE 2021</v>
          </cell>
          <cell r="C675">
            <v>1057587574</v>
          </cell>
          <cell r="D675" t="str">
            <v>OSCAR ADRIAN GOMEZ AVELLA</v>
          </cell>
          <cell r="E675" t="str">
            <v>Contrato de Prestación de Servicios Profesionales</v>
          </cell>
          <cell r="F675" t="str">
            <v>EL CONTRATISTA SE COMPROMETE CON LA UNIVERSIDAD DE LOS LLANOS A PRESTAR LOS SERVICIOS COMO PROFESIONAL EN FORMA EFICIENTE Y EFICAZ APOYANDO EL FORTALECIMIENTO DE LOS DIFERENTES PROCESOS DE COORDINACIÓN DEL ÁREA DE LA SALUD DE LA DIVISIÓN DE BIENESTAR UNIVERSITARIO.</v>
          </cell>
          <cell r="G675">
            <v>44410</v>
          </cell>
          <cell r="H675">
            <v>4703264</v>
          </cell>
          <cell r="I675" t="str">
            <v>Un (01) mes y dieciséis (16) días calendario</v>
          </cell>
          <cell r="J675">
            <v>44410</v>
          </cell>
          <cell r="K675">
            <v>44456</v>
          </cell>
          <cell r="L675" t="str">
            <v>NO APLICA</v>
          </cell>
          <cell r="M675">
            <v>2</v>
          </cell>
          <cell r="N675">
            <v>2965101</v>
          </cell>
          <cell r="O675">
            <v>44410</v>
          </cell>
          <cell r="P675">
            <v>44439</v>
          </cell>
          <cell r="Q675">
            <v>1738163</v>
          </cell>
          <cell r="R675">
            <v>44440</v>
          </cell>
          <cell r="S675">
            <v>44456</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t="str">
            <v>División de Bienestar Universitario</v>
          </cell>
          <cell r="AX675" t="str">
            <v>JUAN CARLOS PEÑA TIJO</v>
          </cell>
          <cell r="AY675" t="str">
            <v>Jefe de Oficina</v>
          </cell>
          <cell r="AZ675">
            <v>1229</v>
          </cell>
          <cell r="BA675">
            <v>44410.763935185183</v>
          </cell>
          <cell r="BB675">
            <v>4703264</v>
          </cell>
          <cell r="BC675">
            <v>3354</v>
          </cell>
          <cell r="BD675">
            <v>44410</v>
          </cell>
          <cell r="BE675">
            <v>4703264</v>
          </cell>
          <cell r="BF675" t="str">
            <v xml:space="preserve">NOTIFICADO </v>
          </cell>
          <cell r="BG675">
            <v>0</v>
          </cell>
          <cell r="BH675">
            <v>0</v>
          </cell>
          <cell r="BI675">
            <v>0</v>
          </cell>
          <cell r="BJ675">
            <v>0</v>
          </cell>
          <cell r="BK675">
            <v>0</v>
          </cell>
          <cell r="BL675">
            <v>0</v>
          </cell>
          <cell r="BM675">
            <v>0</v>
          </cell>
          <cell r="BN675">
            <v>0</v>
          </cell>
          <cell r="BO675">
            <v>0</v>
          </cell>
          <cell r="BP675">
            <v>0</v>
          </cell>
          <cell r="BQ675">
            <v>0</v>
          </cell>
          <cell r="BR675">
            <v>1057587574</v>
          </cell>
          <cell r="BS675">
            <v>44410</v>
          </cell>
          <cell r="BT675">
            <v>584</v>
          </cell>
          <cell r="BU675" t="str">
            <v>441</v>
          </cell>
          <cell r="BV675">
            <v>0</v>
          </cell>
          <cell r="BW675">
            <v>0</v>
          </cell>
          <cell r="BX675">
            <v>0</v>
          </cell>
          <cell r="BY675">
            <v>0</v>
          </cell>
          <cell r="BZ675">
            <v>0</v>
          </cell>
          <cell r="CA675">
            <v>0</v>
          </cell>
          <cell r="CB675">
            <v>8299</v>
          </cell>
          <cell r="CC675" t="str">
            <v>M6</v>
          </cell>
        </row>
        <row r="676">
          <cell r="B676" t="str">
            <v>12969 DE 2021</v>
          </cell>
          <cell r="C676">
            <v>1122648440</v>
          </cell>
          <cell r="D676" t="str">
            <v>OMAR EDGARDO VARGAS ROJAS</v>
          </cell>
          <cell r="E676" t="str">
            <v>Contrato de Prestación de Servicios Profesionales</v>
          </cell>
          <cell r="F676" t="str">
            <v>EL CONTRATISTA SE COMPROMETE CON LA UNIVERSIDAD DE LOS LLANOS A PRESTAR LOS SERVICIOS COMO PROFESIONAL EN FORMA EFICIENTE Y EFICAZ APOYANDO EL FORTALECIMIENTO DEL PROCESO DE AUTOEVALUACIÓN EN EL PROGRAMA DE LICENCIATURA EN MATEMÁTICAS, EN EL MARCO DEL ASEGURAMIENTO DE LA CALIDAD ACADÉMICA</v>
          </cell>
          <cell r="G676">
            <v>44410</v>
          </cell>
          <cell r="H676">
            <v>8763844</v>
          </cell>
          <cell r="I676" t="str">
            <v>Cuatro (04) meses</v>
          </cell>
          <cell r="J676">
            <v>44410</v>
          </cell>
          <cell r="K676">
            <v>44531</v>
          </cell>
          <cell r="L676" t="str">
            <v>NO APLICA</v>
          </cell>
          <cell r="M676">
            <v>4</v>
          </cell>
          <cell r="N676">
            <v>2117929</v>
          </cell>
          <cell r="O676">
            <v>44410</v>
          </cell>
          <cell r="P676">
            <v>44439</v>
          </cell>
          <cell r="Q676">
            <v>2190961</v>
          </cell>
          <cell r="R676">
            <v>44440</v>
          </cell>
          <cell r="S676">
            <v>44469</v>
          </cell>
          <cell r="T676">
            <v>2190961</v>
          </cell>
          <cell r="U676">
            <v>44470</v>
          </cell>
          <cell r="V676">
            <v>44500</v>
          </cell>
          <cell r="W676">
            <v>2263993</v>
          </cell>
          <cell r="X676">
            <v>44501</v>
          </cell>
          <cell r="Y676">
            <v>44531</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t="str">
            <v>Vicerrectoría Académica</v>
          </cell>
          <cell r="AX676" t="str">
            <v>LUZ HAYDEE GONZÁLEZ OCAMPO</v>
          </cell>
          <cell r="AY676" t="str">
            <v>Decano de la Facultad de Ciencias Humanas y de la Educación</v>
          </cell>
          <cell r="AZ676">
            <v>1232</v>
          </cell>
          <cell r="BA676">
            <v>44410.89366898148</v>
          </cell>
          <cell r="BB676">
            <v>43819220</v>
          </cell>
          <cell r="BC676">
            <v>3355</v>
          </cell>
          <cell r="BD676">
            <v>44410</v>
          </cell>
          <cell r="BE676">
            <v>8763844</v>
          </cell>
          <cell r="BF676" t="str">
            <v xml:space="preserve">NOTIFICADO </v>
          </cell>
          <cell r="BG676">
            <v>0</v>
          </cell>
          <cell r="BH676">
            <v>0</v>
          </cell>
          <cell r="BI676">
            <v>0</v>
          </cell>
          <cell r="BJ676">
            <v>0</v>
          </cell>
          <cell r="BK676">
            <v>0</v>
          </cell>
          <cell r="BL676">
            <v>0</v>
          </cell>
          <cell r="BM676">
            <v>0</v>
          </cell>
          <cell r="BN676">
            <v>0</v>
          </cell>
          <cell r="BO676">
            <v>0</v>
          </cell>
          <cell r="BP676">
            <v>0</v>
          </cell>
          <cell r="BQ676">
            <v>0</v>
          </cell>
          <cell r="BR676">
            <v>1122648440</v>
          </cell>
          <cell r="BS676">
            <v>44410</v>
          </cell>
          <cell r="BT676">
            <v>772</v>
          </cell>
          <cell r="BU676" t="str">
            <v>50038</v>
          </cell>
          <cell r="BV676">
            <v>0</v>
          </cell>
          <cell r="BW676">
            <v>0</v>
          </cell>
          <cell r="BX676">
            <v>0</v>
          </cell>
          <cell r="BY676">
            <v>0</v>
          </cell>
          <cell r="BZ676">
            <v>0</v>
          </cell>
          <cell r="CA676">
            <v>0</v>
          </cell>
          <cell r="CB676">
            <v>9511</v>
          </cell>
          <cell r="CC676" t="str">
            <v>M4</v>
          </cell>
        </row>
        <row r="677">
          <cell r="B677" t="str">
            <v>12970 DE 2021</v>
          </cell>
          <cell r="C677">
            <v>1121941008</v>
          </cell>
          <cell r="D677" t="str">
            <v>NEIDY MABELYN LEON ROLDAN</v>
          </cell>
          <cell r="E677" t="str">
            <v>Contrato de Prestación de Servicios Profesionales</v>
          </cell>
          <cell r="F677" t="str">
            <v>EL CONTRATISTA SE COMPROMETE CON LA UNIVERSIDAD DE LOS LLANOS A PRESTAR LOS SERVICIOS COMO PROFESIONAL EN FORMA EFICIENTE Y EFICAZ APOYANDO EL FORTALECIMIENTO DEL PROCESO DE AUTOEVALUACIÓN EN EL PROGRAMA DE ESPECIALIZACIÓN EN ACCIÓN MOTRIZ, EN EL MARCO DEL ASEGURAMIENTO DE LA CALIDAD ACADÉMICA</v>
          </cell>
          <cell r="G677">
            <v>44410</v>
          </cell>
          <cell r="H677">
            <v>8763844</v>
          </cell>
          <cell r="I677" t="str">
            <v>Cuatro (04) meses</v>
          </cell>
          <cell r="J677">
            <v>44410</v>
          </cell>
          <cell r="K677">
            <v>44531</v>
          </cell>
          <cell r="L677" t="str">
            <v>NO APLICA</v>
          </cell>
          <cell r="M677">
            <v>4</v>
          </cell>
          <cell r="N677">
            <v>2117929</v>
          </cell>
          <cell r="O677">
            <v>44410</v>
          </cell>
          <cell r="P677">
            <v>44439</v>
          </cell>
          <cell r="Q677">
            <v>2190961</v>
          </cell>
          <cell r="R677">
            <v>44440</v>
          </cell>
          <cell r="S677">
            <v>44469</v>
          </cell>
          <cell r="T677">
            <v>2190961</v>
          </cell>
          <cell r="U677">
            <v>44470</v>
          </cell>
          <cell r="V677">
            <v>44500</v>
          </cell>
          <cell r="W677">
            <v>2263993</v>
          </cell>
          <cell r="X677">
            <v>44501</v>
          </cell>
          <cell r="Y677">
            <v>44531</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t="str">
            <v>Vicerrectoría Académica</v>
          </cell>
          <cell r="AX677" t="str">
            <v>LUZ HAYDEE GONZÁLEZ OCAMPO</v>
          </cell>
          <cell r="AY677" t="str">
            <v>Decano de la Facultad de Ciencias Humanas y de la Educación</v>
          </cell>
          <cell r="AZ677">
            <v>1232</v>
          </cell>
          <cell r="BA677">
            <v>44410.89366898148</v>
          </cell>
          <cell r="BB677">
            <v>43819220</v>
          </cell>
          <cell r="BC677">
            <v>3356</v>
          </cell>
          <cell r="BD677">
            <v>44410</v>
          </cell>
          <cell r="BE677">
            <v>8763844</v>
          </cell>
          <cell r="BF677" t="str">
            <v xml:space="preserve">NOTIFICADO </v>
          </cell>
          <cell r="BG677">
            <v>0</v>
          </cell>
          <cell r="BH677">
            <v>0</v>
          </cell>
          <cell r="BI677">
            <v>0</v>
          </cell>
          <cell r="BJ677">
            <v>0</v>
          </cell>
          <cell r="BK677">
            <v>0</v>
          </cell>
          <cell r="BL677">
            <v>0</v>
          </cell>
          <cell r="BM677">
            <v>0</v>
          </cell>
          <cell r="BN677">
            <v>0</v>
          </cell>
          <cell r="BO677">
            <v>0</v>
          </cell>
          <cell r="BP677">
            <v>0</v>
          </cell>
          <cell r="BQ677">
            <v>0</v>
          </cell>
          <cell r="BR677">
            <v>1121941008</v>
          </cell>
          <cell r="BS677">
            <v>44410</v>
          </cell>
          <cell r="BT677">
            <v>772</v>
          </cell>
          <cell r="BU677" t="str">
            <v>50038</v>
          </cell>
          <cell r="BV677">
            <v>0</v>
          </cell>
          <cell r="BW677">
            <v>0</v>
          </cell>
          <cell r="BX677">
            <v>0</v>
          </cell>
          <cell r="BY677">
            <v>0</v>
          </cell>
          <cell r="BZ677">
            <v>0</v>
          </cell>
          <cell r="CA677">
            <v>0</v>
          </cell>
          <cell r="CB677">
            <v>8299</v>
          </cell>
          <cell r="CC677" t="str">
            <v>M6</v>
          </cell>
        </row>
        <row r="678">
          <cell r="B678" t="str">
            <v>12971 DE 2021</v>
          </cell>
          <cell r="C678">
            <v>1121877899</v>
          </cell>
          <cell r="D678" t="str">
            <v>SALLY VANESSA FLOREZ GUZMAN</v>
          </cell>
          <cell r="E678" t="str">
            <v>Contrato de Prestación de Servicios Profesionales</v>
          </cell>
          <cell r="F678" t="str">
            <v>EL CONTRATISTA SE COMPROMETE CON LA UNIVERSIDAD DE LOS LLANOS A PRESTAR LOS SERVICIOS COMO PROFESIONAL EN FORMA EFICIENTE Y EFICAZ APOYANDO EL FORTALECIMIENTO DEL PROCESO DE AUTOEVALUACIÓN EN EL PROGRAMA DE MAESTRÍA EN SISTEMAS SOSTENIBLES SALUD PRODUCCIÓN ANIMAL TROPICAL, EN EL MARCO DEL ASEGURAMIENTO DE LA CALIDAD ACADÉMICA</v>
          </cell>
          <cell r="G678">
            <v>44410</v>
          </cell>
          <cell r="H678">
            <v>8763844</v>
          </cell>
          <cell r="I678" t="str">
            <v>Cuatro (04) meses</v>
          </cell>
          <cell r="J678">
            <v>44410</v>
          </cell>
          <cell r="K678">
            <v>44531</v>
          </cell>
          <cell r="L678" t="str">
            <v>NO APLICA</v>
          </cell>
          <cell r="M678">
            <v>4</v>
          </cell>
          <cell r="N678">
            <v>2117929</v>
          </cell>
          <cell r="O678">
            <v>44410</v>
          </cell>
          <cell r="P678">
            <v>44439</v>
          </cell>
          <cell r="Q678">
            <v>2190961</v>
          </cell>
          <cell r="R678">
            <v>44440</v>
          </cell>
          <cell r="S678">
            <v>44469</v>
          </cell>
          <cell r="T678">
            <v>2190961</v>
          </cell>
          <cell r="U678">
            <v>44470</v>
          </cell>
          <cell r="V678">
            <v>44500</v>
          </cell>
          <cell r="W678">
            <v>2263993</v>
          </cell>
          <cell r="X678">
            <v>44501</v>
          </cell>
          <cell r="Y678">
            <v>44531</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t="str">
            <v>Vicerrectoría Académica</v>
          </cell>
          <cell r="AX678" t="str">
            <v>CRISTÓBAL LUGO LÓPEZ</v>
          </cell>
          <cell r="AY678" t="str">
            <v>Decano de la Facultad de Ciencias Agropecuarias y Recursos Naturales</v>
          </cell>
          <cell r="AZ678">
            <v>1232</v>
          </cell>
          <cell r="BA678">
            <v>44410.89366898148</v>
          </cell>
          <cell r="BB678">
            <v>43819220</v>
          </cell>
          <cell r="BC678">
            <v>3357</v>
          </cell>
          <cell r="BD678">
            <v>44410</v>
          </cell>
          <cell r="BE678">
            <v>8763844</v>
          </cell>
          <cell r="BF678" t="str">
            <v xml:space="preserve">NOTIFICADO </v>
          </cell>
          <cell r="BG678">
            <v>0</v>
          </cell>
          <cell r="BH678">
            <v>0</v>
          </cell>
          <cell r="BI678">
            <v>0</v>
          </cell>
          <cell r="BJ678">
            <v>0</v>
          </cell>
          <cell r="BK678">
            <v>0</v>
          </cell>
          <cell r="BL678">
            <v>0</v>
          </cell>
          <cell r="BM678">
            <v>0</v>
          </cell>
          <cell r="BN678">
            <v>0</v>
          </cell>
          <cell r="BO678">
            <v>0</v>
          </cell>
          <cell r="BP678">
            <v>0</v>
          </cell>
          <cell r="BQ678">
            <v>0</v>
          </cell>
          <cell r="BR678">
            <v>1121877899</v>
          </cell>
          <cell r="BS678">
            <v>44410</v>
          </cell>
          <cell r="BT678">
            <v>772</v>
          </cell>
          <cell r="BU678" t="str">
            <v>50038</v>
          </cell>
          <cell r="BV678">
            <v>0</v>
          </cell>
          <cell r="BW678">
            <v>0</v>
          </cell>
          <cell r="BX678">
            <v>0</v>
          </cell>
          <cell r="BY678">
            <v>0</v>
          </cell>
          <cell r="BZ678">
            <v>0</v>
          </cell>
          <cell r="CA678">
            <v>0</v>
          </cell>
          <cell r="CB678">
            <v>7490</v>
          </cell>
          <cell r="CC678" t="str">
            <v>M6</v>
          </cell>
        </row>
        <row r="679">
          <cell r="B679" t="str">
            <v>12972 DE 2021</v>
          </cell>
          <cell r="C679">
            <v>80791451</v>
          </cell>
          <cell r="D679" t="str">
            <v>HUGO NELSON LIZCA FORERO</v>
          </cell>
          <cell r="E679" t="str">
            <v>Contrato de Prestación de Servicios Profesionales</v>
          </cell>
          <cell r="F679" t="str">
            <v>EL CONTRATISTA SE COMPROMETE CON LA UNIVERSIDAD DE LOS LLANOS A PRESTAR LOS SERVICIOS COMO PROFESIONAL EN FORMA EFICIENTE Y EFICAZ APOYANDO EL FORTALECIMIENTO DEL PROCESO DE AUTOEVALUACIÓN EN EL PROGRAMA DE MAESTRÍA EN PRODUCCIÓN TROPICAL SOSTENIBLE, EN EL MARCO DEL ASEGURAMIENTO DE LA CALIDAD ACADÉMICA</v>
          </cell>
          <cell r="G679">
            <v>44410</v>
          </cell>
          <cell r="H679">
            <v>8763844</v>
          </cell>
          <cell r="I679" t="str">
            <v>Cuatro (04) meses</v>
          </cell>
          <cell r="J679">
            <v>44410</v>
          </cell>
          <cell r="K679">
            <v>44531</v>
          </cell>
          <cell r="L679" t="str">
            <v>NO APLICA</v>
          </cell>
          <cell r="M679">
            <v>4</v>
          </cell>
          <cell r="N679">
            <v>2117929</v>
          </cell>
          <cell r="O679">
            <v>44410</v>
          </cell>
          <cell r="P679">
            <v>44439</v>
          </cell>
          <cell r="Q679">
            <v>2190961</v>
          </cell>
          <cell r="R679">
            <v>44440</v>
          </cell>
          <cell r="S679">
            <v>44469</v>
          </cell>
          <cell r="T679">
            <v>2190961</v>
          </cell>
          <cell r="U679">
            <v>44470</v>
          </cell>
          <cell r="V679">
            <v>44500</v>
          </cell>
          <cell r="W679">
            <v>2263993</v>
          </cell>
          <cell r="X679">
            <v>44501</v>
          </cell>
          <cell r="Y679">
            <v>44531</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t="str">
            <v>Vicerrectoría Académica</v>
          </cell>
          <cell r="AX679" t="str">
            <v>CRISTÓBAL LUGO LÓPEZ</v>
          </cell>
          <cell r="AY679" t="str">
            <v>Decano de la Facultad de Ciencias Agropecuarias y Recursos Naturales</v>
          </cell>
          <cell r="AZ679">
            <v>1232</v>
          </cell>
          <cell r="BA679">
            <v>44410.89366898148</v>
          </cell>
          <cell r="BB679">
            <v>43819220</v>
          </cell>
          <cell r="BC679">
            <v>3358</v>
          </cell>
          <cell r="BD679">
            <v>44410</v>
          </cell>
          <cell r="BE679">
            <v>8763844</v>
          </cell>
          <cell r="BF679" t="str">
            <v xml:space="preserve">NOTIFICADO </v>
          </cell>
          <cell r="BG679">
            <v>0</v>
          </cell>
          <cell r="BH679">
            <v>0</v>
          </cell>
          <cell r="BI679">
            <v>0</v>
          </cell>
          <cell r="BJ679">
            <v>0</v>
          </cell>
          <cell r="BK679">
            <v>0</v>
          </cell>
          <cell r="BL679">
            <v>0</v>
          </cell>
          <cell r="BM679">
            <v>0</v>
          </cell>
          <cell r="BN679">
            <v>0</v>
          </cell>
          <cell r="BO679">
            <v>0</v>
          </cell>
          <cell r="BP679">
            <v>0</v>
          </cell>
          <cell r="BQ679">
            <v>0</v>
          </cell>
          <cell r="BR679">
            <v>80791451</v>
          </cell>
          <cell r="BS679">
            <v>44410</v>
          </cell>
          <cell r="BT679">
            <v>772</v>
          </cell>
          <cell r="BU679" t="str">
            <v>50038</v>
          </cell>
          <cell r="BV679">
            <v>0</v>
          </cell>
          <cell r="BW679">
            <v>0</v>
          </cell>
          <cell r="BX679">
            <v>0</v>
          </cell>
          <cell r="BY679">
            <v>0</v>
          </cell>
          <cell r="BZ679">
            <v>0</v>
          </cell>
          <cell r="CA679">
            <v>0</v>
          </cell>
          <cell r="CB679">
            <v>6201</v>
          </cell>
          <cell r="CC679" t="str">
            <v>M6</v>
          </cell>
        </row>
        <row r="680">
          <cell r="B680" t="str">
            <v>12973 DE 2021</v>
          </cell>
          <cell r="C680">
            <v>11039064</v>
          </cell>
          <cell r="D680" t="str">
            <v>JUAN ANTONIO RAMIREZ MERLANO</v>
          </cell>
          <cell r="E680" t="str">
            <v>Contrato de Prestación de Servicios Profesionales</v>
          </cell>
          <cell r="F680" t="str">
            <v>EL CONTRATISTA SE COMPROMETE CON LA UNIVERSIDAD DE LOS LLANOS A PRESTAR LOS SERVICIOS COMO PROFESIONAL EN FORMA EFICIENTE Y EFICAZ APOYANDO EL FORTALECIMIENTO DEL PROCESO DE AUTOEVALUACIÓN EN EL PROGRAMA DE DOCTORADO EN CIENCIAS AGRARIAS, EN EL MARCO DEL ASEGURAMIENTO DE LA CALIDAD ACADÉMICA</v>
          </cell>
          <cell r="G680">
            <v>44410</v>
          </cell>
          <cell r="H680">
            <v>8763844</v>
          </cell>
          <cell r="I680" t="str">
            <v>Cuatro (04) meses</v>
          </cell>
          <cell r="J680">
            <v>44410</v>
          </cell>
          <cell r="K680">
            <v>44531</v>
          </cell>
          <cell r="L680" t="str">
            <v>NO APLICA</v>
          </cell>
          <cell r="M680">
            <v>4</v>
          </cell>
          <cell r="N680">
            <v>2117929</v>
          </cell>
          <cell r="O680">
            <v>44410</v>
          </cell>
          <cell r="P680">
            <v>44439</v>
          </cell>
          <cell r="Q680">
            <v>2190961</v>
          </cell>
          <cell r="R680">
            <v>44440</v>
          </cell>
          <cell r="S680">
            <v>44469</v>
          </cell>
          <cell r="T680">
            <v>2190961</v>
          </cell>
          <cell r="U680">
            <v>44470</v>
          </cell>
          <cell r="V680">
            <v>44500</v>
          </cell>
          <cell r="W680">
            <v>2263993</v>
          </cell>
          <cell r="X680">
            <v>44501</v>
          </cell>
          <cell r="Y680">
            <v>44531</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t="str">
            <v>Vicerrectoría Académica</v>
          </cell>
          <cell r="AX680" t="str">
            <v>CRISTÓBAL LUGO LÓPEZ</v>
          </cell>
          <cell r="AY680" t="str">
            <v>Decano de la Facultad de Ciencias Agropecuarias y Recursos Naturales</v>
          </cell>
          <cell r="AZ680">
            <v>1232</v>
          </cell>
          <cell r="BA680">
            <v>44410.89366898148</v>
          </cell>
          <cell r="BB680">
            <v>43819220</v>
          </cell>
          <cell r="BC680">
            <v>3359</v>
          </cell>
          <cell r="BD680">
            <v>44410</v>
          </cell>
          <cell r="BE680">
            <v>8763844</v>
          </cell>
          <cell r="BF680" t="str">
            <v xml:space="preserve">NOTIFICADO </v>
          </cell>
          <cell r="BG680">
            <v>0</v>
          </cell>
          <cell r="BH680">
            <v>0</v>
          </cell>
          <cell r="BI680">
            <v>0</v>
          </cell>
          <cell r="BJ680">
            <v>0</v>
          </cell>
          <cell r="BK680">
            <v>0</v>
          </cell>
          <cell r="BL680">
            <v>0</v>
          </cell>
          <cell r="BM680">
            <v>0</v>
          </cell>
          <cell r="BN680">
            <v>0</v>
          </cell>
          <cell r="BO680">
            <v>0</v>
          </cell>
          <cell r="BP680">
            <v>0</v>
          </cell>
          <cell r="BQ680">
            <v>0</v>
          </cell>
          <cell r="BR680">
            <v>11039064</v>
          </cell>
          <cell r="BS680">
            <v>44410</v>
          </cell>
          <cell r="BT680">
            <v>772</v>
          </cell>
          <cell r="BU680" t="str">
            <v>50038</v>
          </cell>
          <cell r="BV680">
            <v>0</v>
          </cell>
          <cell r="BW680">
            <v>0</v>
          </cell>
          <cell r="BX680">
            <v>0</v>
          </cell>
          <cell r="BY680">
            <v>0</v>
          </cell>
          <cell r="BZ680">
            <v>0</v>
          </cell>
          <cell r="CA680">
            <v>0</v>
          </cell>
          <cell r="CB680">
            <v>7490</v>
          </cell>
          <cell r="CC680" t="str">
            <v>M6</v>
          </cell>
        </row>
        <row r="681">
          <cell r="B681" t="str">
            <v>12974 DE 2021</v>
          </cell>
          <cell r="C681">
            <v>0</v>
          </cell>
          <cell r="D681" t="str">
            <v>ECOPETROL</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t="e">
            <v>#N/A</v>
          </cell>
          <cell r="BA681" t="e">
            <v>#N/A</v>
          </cell>
          <cell r="BB681" t="e">
            <v>#N/A</v>
          </cell>
          <cell r="BC681" t="e">
            <v>#N/A</v>
          </cell>
          <cell r="BD681" t="e">
            <v>#N/A</v>
          </cell>
          <cell r="BE681" t="e">
            <v>#N/A</v>
          </cell>
          <cell r="BF681" t="str">
            <v xml:space="preserve">NOTIFICADO </v>
          </cell>
          <cell r="BG681">
            <v>0</v>
          </cell>
          <cell r="BH681">
            <v>0</v>
          </cell>
          <cell r="BI681">
            <v>0</v>
          </cell>
          <cell r="BJ681">
            <v>0</v>
          </cell>
          <cell r="BK681">
            <v>0</v>
          </cell>
          <cell r="BL681">
            <v>0</v>
          </cell>
          <cell r="BM681">
            <v>0</v>
          </cell>
          <cell r="BN681">
            <v>0</v>
          </cell>
          <cell r="BO681">
            <v>0</v>
          </cell>
          <cell r="BP681">
            <v>0</v>
          </cell>
          <cell r="BQ681">
            <v>0</v>
          </cell>
          <cell r="BR681">
            <v>0</v>
          </cell>
          <cell r="BS681" t="e">
            <v>#N/A</v>
          </cell>
          <cell r="BT681" t="e">
            <v>#N/A</v>
          </cell>
          <cell r="BU681" t="e">
            <v>#N/A</v>
          </cell>
          <cell r="BV681">
            <v>0</v>
          </cell>
          <cell r="BW681">
            <v>0</v>
          </cell>
          <cell r="BX681">
            <v>0</v>
          </cell>
          <cell r="BY681">
            <v>0</v>
          </cell>
          <cell r="BZ681">
            <v>0</v>
          </cell>
          <cell r="CA681">
            <v>0</v>
          </cell>
          <cell r="CB681">
            <v>0</v>
          </cell>
          <cell r="CC681">
            <v>0</v>
          </cell>
        </row>
        <row r="682">
          <cell r="B682" t="str">
            <v>12975 DE 2021</v>
          </cell>
          <cell r="C682">
            <v>1121909616</v>
          </cell>
          <cell r="D682" t="str">
            <v>ANDRES DAVID MARTINEZ LEON</v>
          </cell>
          <cell r="E682" t="str">
            <v>Contrato de Prestación de Servicios Profesionales</v>
          </cell>
          <cell r="F682" t="str">
            <v>EL CONTRATISTA SE COMPROMETE CON LA UNIVERSIDAD DE LOS LLANOS A PRESTAR LOS SERVICIOS PROFESIONALES DE FORMA EFICIENTE Y EFICAZ EN EL FORTALECIMIENTO DE HABILIDADES COMUNICATIVAS PARA EL APRENDIZAJE DE UNA SEGUNDA LENGUA INGLÉS, A LOS ESTUDIANTES BENEFICIADOS EN EL MARCO DEL CONVENIO INTERADMINISTRATIVO No. 022 DE 2021 SUSCRITO ENTRE LA UNIVERSIDAD DE LOS LLANOS Y LA ALCALDÍA DE PUERTO GAITÁN (META)</v>
          </cell>
          <cell r="G682">
            <v>44411</v>
          </cell>
          <cell r="H682">
            <v>9032333</v>
          </cell>
          <cell r="I682" t="str">
            <v xml:space="preserve">Tres (03) meses </v>
          </cell>
          <cell r="J682">
            <v>44411</v>
          </cell>
          <cell r="K682">
            <v>44502</v>
          </cell>
          <cell r="L682" t="str">
            <v>NO APLICA</v>
          </cell>
          <cell r="M682">
            <v>3</v>
          </cell>
          <cell r="N682">
            <v>2810059</v>
          </cell>
          <cell r="O682">
            <v>44411</v>
          </cell>
          <cell r="P682">
            <v>44439</v>
          </cell>
          <cell r="Q682">
            <v>3010778</v>
          </cell>
          <cell r="R682">
            <v>44440</v>
          </cell>
          <cell r="S682">
            <v>44469</v>
          </cell>
          <cell r="T682">
            <v>3211496</v>
          </cell>
          <cell r="U682">
            <v>44470</v>
          </cell>
          <cell r="V682">
            <v>44502</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t="str">
            <v>Facultad de Ciencias Humanas y de la Educación</v>
          </cell>
          <cell r="AX682" t="str">
            <v>LUZ HAYDEE GONZÁLEZ OCAMPO</v>
          </cell>
          <cell r="AY682" t="str">
            <v>Decano de la Facultad de Ciencias Humanas y de la Educación</v>
          </cell>
          <cell r="AZ682">
            <v>1241</v>
          </cell>
          <cell r="BA682">
            <v>44411.783495370371</v>
          </cell>
          <cell r="BB682">
            <v>94449000</v>
          </cell>
          <cell r="BC682">
            <v>3370</v>
          </cell>
          <cell r="BD682">
            <v>44411</v>
          </cell>
          <cell r="BE682">
            <v>9032333</v>
          </cell>
          <cell r="BF682" t="str">
            <v xml:space="preserve">NOTIFICADO </v>
          </cell>
          <cell r="BG682">
            <v>0</v>
          </cell>
          <cell r="BH682">
            <v>0</v>
          </cell>
          <cell r="BI682">
            <v>0</v>
          </cell>
          <cell r="BJ682">
            <v>0</v>
          </cell>
          <cell r="BK682">
            <v>0</v>
          </cell>
          <cell r="BL682">
            <v>0</v>
          </cell>
          <cell r="BM682">
            <v>0</v>
          </cell>
          <cell r="BN682">
            <v>0</v>
          </cell>
          <cell r="BO682">
            <v>0</v>
          </cell>
          <cell r="BP682">
            <v>0</v>
          </cell>
          <cell r="BQ682">
            <v>0</v>
          </cell>
          <cell r="BR682">
            <v>1121909616</v>
          </cell>
          <cell r="BS682">
            <v>44411</v>
          </cell>
          <cell r="BT682">
            <v>645</v>
          </cell>
          <cell r="BU682" t="str">
            <v>5650121</v>
          </cell>
          <cell r="BV682">
            <v>0</v>
          </cell>
          <cell r="BW682">
            <v>0</v>
          </cell>
          <cell r="BX682">
            <v>0</v>
          </cell>
          <cell r="BY682">
            <v>0</v>
          </cell>
          <cell r="BZ682">
            <v>0</v>
          </cell>
          <cell r="CA682">
            <v>0</v>
          </cell>
          <cell r="CB682">
            <v>8299</v>
          </cell>
          <cell r="CC682" t="str">
            <v>M6</v>
          </cell>
        </row>
        <row r="683">
          <cell r="B683" t="str">
            <v>12976 DE 2021</v>
          </cell>
          <cell r="C683">
            <v>1121938328</v>
          </cell>
          <cell r="D683" t="str">
            <v>DANIEL ARMANDO VELASQUEZ RODRIGUEZ</v>
          </cell>
          <cell r="E683" t="str">
            <v>Contrato de Prestación de Servicios Profesionales</v>
          </cell>
          <cell r="F683" t="str">
            <v>EL CONTRATISTA SE COMPROMETE CON LA UNIVERSIDAD DE LOS LLANOS A PRESTAR LOS SERVICIOS PROFESIONALES DE FORMA EFICIENTE Y EFICAZ EN EL FORTALECIMIENTO DE HABILIDADES COMUNICATIVAS PARA EL APRENDIZAJE DE UNA SEGUNDA LENGUA INGLÉS, A LOS ESTUDIANTES BENEFICIADOS EN EL MARCO DEL CONVENIO INTERADMINISTRATIVO No. 022 DE 2021 SUSCRITO ENTRE LA UNIVERSIDAD DE LOS LLANOS Y LA ALCALDÍA DE PUERTO GAITÁN (META)</v>
          </cell>
          <cell r="G683">
            <v>44411</v>
          </cell>
          <cell r="H683">
            <v>9032333</v>
          </cell>
          <cell r="I683" t="str">
            <v xml:space="preserve">Tres (03) meses </v>
          </cell>
          <cell r="J683">
            <v>44411</v>
          </cell>
          <cell r="K683">
            <v>44502</v>
          </cell>
          <cell r="L683" t="str">
            <v>NO APLICA</v>
          </cell>
          <cell r="M683">
            <v>3</v>
          </cell>
          <cell r="N683">
            <v>2810059</v>
          </cell>
          <cell r="O683">
            <v>44411</v>
          </cell>
          <cell r="P683">
            <v>44439</v>
          </cell>
          <cell r="Q683">
            <v>3010778</v>
          </cell>
          <cell r="R683">
            <v>44440</v>
          </cell>
          <cell r="S683">
            <v>44469</v>
          </cell>
          <cell r="T683">
            <v>3211496</v>
          </cell>
          <cell r="U683">
            <v>44470</v>
          </cell>
          <cell r="V683">
            <v>44502</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t="str">
            <v>Facultad de Ciencias Humanas y de la Educación</v>
          </cell>
          <cell r="AX683" t="str">
            <v>LUZ HAYDEE GONZÁLEZ OCAMPO</v>
          </cell>
          <cell r="AY683" t="str">
            <v>Decano de la Facultad de Ciencias Humanas y de la Educación</v>
          </cell>
          <cell r="AZ683">
            <v>1241</v>
          </cell>
          <cell r="BA683">
            <v>44411.783495370371</v>
          </cell>
          <cell r="BB683">
            <v>94449000</v>
          </cell>
          <cell r="BC683">
            <v>3371</v>
          </cell>
          <cell r="BD683">
            <v>44411</v>
          </cell>
          <cell r="BE683">
            <v>9032333</v>
          </cell>
          <cell r="BF683" t="str">
            <v xml:space="preserve">NOTIFICADO </v>
          </cell>
          <cell r="BG683">
            <v>0</v>
          </cell>
          <cell r="BH683">
            <v>0</v>
          </cell>
          <cell r="BI683">
            <v>0</v>
          </cell>
          <cell r="BJ683">
            <v>0</v>
          </cell>
          <cell r="BK683">
            <v>0</v>
          </cell>
          <cell r="BL683">
            <v>0</v>
          </cell>
          <cell r="BM683">
            <v>0</v>
          </cell>
          <cell r="BN683">
            <v>0</v>
          </cell>
          <cell r="BO683">
            <v>0</v>
          </cell>
          <cell r="BP683">
            <v>0</v>
          </cell>
          <cell r="BQ683">
            <v>0</v>
          </cell>
          <cell r="BR683">
            <v>1121938328</v>
          </cell>
          <cell r="BS683">
            <v>44411</v>
          </cell>
          <cell r="BT683">
            <v>645</v>
          </cell>
          <cell r="BU683" t="str">
            <v>5650121</v>
          </cell>
          <cell r="BV683">
            <v>0</v>
          </cell>
          <cell r="BW683">
            <v>0</v>
          </cell>
          <cell r="BX683">
            <v>0</v>
          </cell>
          <cell r="BY683">
            <v>0</v>
          </cell>
          <cell r="BZ683">
            <v>0</v>
          </cell>
          <cell r="CA683">
            <v>0</v>
          </cell>
          <cell r="CB683">
            <v>8299</v>
          </cell>
          <cell r="CC683" t="str">
            <v>M6</v>
          </cell>
        </row>
        <row r="684">
          <cell r="B684" t="str">
            <v>12977 DE 2021</v>
          </cell>
          <cell r="C684">
            <v>1121932068</v>
          </cell>
          <cell r="D684" t="str">
            <v>IANN SANTIAGO VELEZ HUERTAS</v>
          </cell>
          <cell r="E684" t="str">
            <v>Contrato de Prestación de Servicios Profesionales</v>
          </cell>
          <cell r="F684" t="str">
            <v>EL CONTRATISTA SE COMPROMETE CON LA UNIVERSIDAD DE LOS LLANOS A PRESTAR LOS SERVICIOS PROFESIONALES DE FORMA EFICIENTE Y EFICAZ EN EL FORTALECIMIENTO DE HABILIDADES COMUNICATIVAS PARA EL APRENDIZAJE DE UNA SEGUNDA LENGUA INGLÉS, A LOS ESTUDIANTES BENEFICIADOS EN EL MARCO DEL CONVENIO INTERADMINISTRATIVO No. 022 DE 2021 SUSCRITO ENTRE LA UNIVERSIDAD DE LOS LLANOS Y LA ALCALDÍA DE PUERTO GAITÁN (META)</v>
          </cell>
          <cell r="G684">
            <v>44411</v>
          </cell>
          <cell r="H684">
            <v>9032333</v>
          </cell>
          <cell r="I684" t="str">
            <v xml:space="preserve">Tres (03) meses </v>
          </cell>
          <cell r="J684">
            <v>44411</v>
          </cell>
          <cell r="K684">
            <v>44502</v>
          </cell>
          <cell r="L684" t="str">
            <v>NO APLICA</v>
          </cell>
          <cell r="M684">
            <v>3</v>
          </cell>
          <cell r="N684">
            <v>2810059</v>
          </cell>
          <cell r="O684">
            <v>44411</v>
          </cell>
          <cell r="P684">
            <v>44439</v>
          </cell>
          <cell r="Q684">
            <v>3010778</v>
          </cell>
          <cell r="R684">
            <v>44440</v>
          </cell>
          <cell r="S684">
            <v>44469</v>
          </cell>
          <cell r="T684">
            <v>3211496</v>
          </cell>
          <cell r="U684">
            <v>44470</v>
          </cell>
          <cell r="V684">
            <v>44502</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t="str">
            <v>Facultad de Ciencias Humanas y de la Educación</v>
          </cell>
          <cell r="AX684" t="str">
            <v>LUZ HAYDEE GONZÁLEZ OCAMPO</v>
          </cell>
          <cell r="AY684" t="str">
            <v>Decano de la Facultad de Ciencias Humanas y de la Educación</v>
          </cell>
          <cell r="AZ684">
            <v>1241</v>
          </cell>
          <cell r="BA684">
            <v>44411.783495370371</v>
          </cell>
          <cell r="BB684">
            <v>94449000</v>
          </cell>
          <cell r="BC684">
            <v>3372</v>
          </cell>
          <cell r="BD684">
            <v>44411</v>
          </cell>
          <cell r="BE684">
            <v>9032333</v>
          </cell>
          <cell r="BF684" t="str">
            <v xml:space="preserve">NOTIFICADO </v>
          </cell>
          <cell r="BG684">
            <v>0</v>
          </cell>
          <cell r="BH684">
            <v>0</v>
          </cell>
          <cell r="BI684">
            <v>0</v>
          </cell>
          <cell r="BJ684">
            <v>0</v>
          </cell>
          <cell r="BK684">
            <v>0</v>
          </cell>
          <cell r="BL684">
            <v>0</v>
          </cell>
          <cell r="BM684">
            <v>0</v>
          </cell>
          <cell r="BN684">
            <v>0</v>
          </cell>
          <cell r="BO684">
            <v>0</v>
          </cell>
          <cell r="BP684">
            <v>0</v>
          </cell>
          <cell r="BQ684">
            <v>0</v>
          </cell>
          <cell r="BR684">
            <v>1121932068</v>
          </cell>
          <cell r="BS684">
            <v>44411</v>
          </cell>
          <cell r="BT684">
            <v>645</v>
          </cell>
          <cell r="BU684" t="str">
            <v>5650121</v>
          </cell>
          <cell r="BV684">
            <v>0</v>
          </cell>
          <cell r="BW684">
            <v>0</v>
          </cell>
          <cell r="BX684">
            <v>0</v>
          </cell>
          <cell r="BY684">
            <v>0</v>
          </cell>
          <cell r="BZ684">
            <v>0</v>
          </cell>
          <cell r="CA684">
            <v>0</v>
          </cell>
          <cell r="CB684">
            <v>8299</v>
          </cell>
          <cell r="CC684" t="str">
            <v>M6</v>
          </cell>
        </row>
        <row r="685">
          <cell r="B685" t="str">
            <v>12978 DE 2021</v>
          </cell>
          <cell r="C685">
            <v>1121918577</v>
          </cell>
          <cell r="D685" t="str">
            <v>MAIRA YAMILE AGUIRRE MARTINEZ</v>
          </cell>
          <cell r="E685" t="str">
            <v>Contrato de Prestación de Servicios Profesionales</v>
          </cell>
          <cell r="F685" t="str">
            <v>EL CONTRATISTA SE COMPROMETE CON LA UNIVERSIDAD DE LOS LLANOS A PRESTAR LOS SERVICIOS PROFESIONALES DE FORMA EFICIENTE Y EFICAZ EN EL FORTALECIMIENTO DE HABILIDADES COMUNICATIVAS PARA EL APRENDIZAJE DE UNA SEGUNDA LENGUA INGLÉS, A LOS ESTUDIANTES BENEFICIADOS EN EL MARCO DEL CONVENIO INTERADMINISTRATIVO No. 022 DE 2021 SUSCRITO ENTRE LA UNIVERSIDAD DE LOS LLANOS Y LA ALCALDÍA DE PUERTO GAITÁN (META)</v>
          </cell>
          <cell r="G685">
            <v>44411</v>
          </cell>
          <cell r="H685">
            <v>9032333</v>
          </cell>
          <cell r="I685" t="str">
            <v xml:space="preserve">Tres (03) meses </v>
          </cell>
          <cell r="J685">
            <v>44411</v>
          </cell>
          <cell r="K685">
            <v>44502</v>
          </cell>
          <cell r="L685" t="str">
            <v>NO APLICA</v>
          </cell>
          <cell r="M685">
            <v>3</v>
          </cell>
          <cell r="N685">
            <v>2810059</v>
          </cell>
          <cell r="O685">
            <v>44411</v>
          </cell>
          <cell r="P685">
            <v>44439</v>
          </cell>
          <cell r="Q685">
            <v>3010778</v>
          </cell>
          <cell r="R685">
            <v>44440</v>
          </cell>
          <cell r="S685">
            <v>44469</v>
          </cell>
          <cell r="T685">
            <v>3211496</v>
          </cell>
          <cell r="U685">
            <v>44470</v>
          </cell>
          <cell r="V685">
            <v>44502</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t="str">
            <v>Facultad de Ciencias Humanas y de la Educación</v>
          </cell>
          <cell r="AX685" t="str">
            <v>LUZ HAYDEE GONZÁLEZ OCAMPO</v>
          </cell>
          <cell r="AY685" t="str">
            <v>Decano de la Facultad de Ciencias Humanas y de la Educación</v>
          </cell>
          <cell r="AZ685">
            <v>1241</v>
          </cell>
          <cell r="BA685">
            <v>44411.783495370371</v>
          </cell>
          <cell r="BB685">
            <v>94449000</v>
          </cell>
          <cell r="BC685">
            <v>3373</v>
          </cell>
          <cell r="BD685">
            <v>44411</v>
          </cell>
          <cell r="BE685">
            <v>9032333</v>
          </cell>
          <cell r="BF685" t="str">
            <v xml:space="preserve">NOTIFICADO </v>
          </cell>
          <cell r="BG685">
            <v>0</v>
          </cell>
          <cell r="BH685">
            <v>0</v>
          </cell>
          <cell r="BI685">
            <v>0</v>
          </cell>
          <cell r="BJ685">
            <v>0</v>
          </cell>
          <cell r="BK685">
            <v>0</v>
          </cell>
          <cell r="BL685">
            <v>0</v>
          </cell>
          <cell r="BM685">
            <v>0</v>
          </cell>
          <cell r="BN685">
            <v>0</v>
          </cell>
          <cell r="BO685">
            <v>0</v>
          </cell>
          <cell r="BP685">
            <v>0</v>
          </cell>
          <cell r="BQ685">
            <v>0</v>
          </cell>
          <cell r="BR685">
            <v>1121918577</v>
          </cell>
          <cell r="BS685">
            <v>44411</v>
          </cell>
          <cell r="BT685">
            <v>645</v>
          </cell>
          <cell r="BU685" t="str">
            <v>5650121</v>
          </cell>
          <cell r="BV685">
            <v>0</v>
          </cell>
          <cell r="BW685">
            <v>0</v>
          </cell>
          <cell r="BX685">
            <v>0</v>
          </cell>
          <cell r="BY685">
            <v>0</v>
          </cell>
          <cell r="BZ685">
            <v>0</v>
          </cell>
          <cell r="CA685">
            <v>0</v>
          </cell>
          <cell r="CB685">
            <v>7210</v>
          </cell>
          <cell r="CC685" t="str">
            <v>M6</v>
          </cell>
        </row>
        <row r="686">
          <cell r="B686" t="str">
            <v>12979 DE 2021</v>
          </cell>
          <cell r="C686">
            <v>1119894154</v>
          </cell>
          <cell r="D686" t="str">
            <v>BRAYAN SNEIDER RAMIREZ BLANDON</v>
          </cell>
          <cell r="E686" t="str">
            <v>Contrato de Prestación de Servicios Profesionales</v>
          </cell>
          <cell r="F686" t="str">
            <v>EL CONTRATISTA SE COMPROMETE CON LA UNIVERSIDAD DE LOS LLANOS A PRESTAR LOS SERVICIOS PROFESIONALES DE FORMA EFICIENTE Y EFICAZ EN LAS ACTIVIDADES DE DIAGNOSTICAR Y OTORGAR INFORMES SOBRE LAS HABILIDADES Y COMPETENCIAS COMUNICATIVAS A LOS ESTUDIANTES BENEFICIADOS EN EL MARCO DEL CONVENIO INTERADMINISTRATIVO No. 022 DE 2021 SUSCRITO ENTRE LA UNIVERSIDAD DE LOS LLANOS Y LA ALCALDÍA DE PUERTO GAITÁN (META)</v>
          </cell>
          <cell r="G686">
            <v>44411</v>
          </cell>
          <cell r="H686">
            <v>8245000</v>
          </cell>
          <cell r="I686" t="str">
            <v>Tres (03) meses y siete (07) días calendario</v>
          </cell>
          <cell r="J686">
            <v>44411</v>
          </cell>
          <cell r="K686">
            <v>44509</v>
          </cell>
          <cell r="L686" t="str">
            <v>NO APLICA</v>
          </cell>
          <cell r="M686">
            <v>4</v>
          </cell>
          <cell r="N686">
            <v>2380000</v>
          </cell>
          <cell r="O686">
            <v>44411</v>
          </cell>
          <cell r="P686">
            <v>44439</v>
          </cell>
          <cell r="Q686">
            <v>2550000</v>
          </cell>
          <cell r="R686">
            <v>44440</v>
          </cell>
          <cell r="S686">
            <v>44469</v>
          </cell>
          <cell r="T686">
            <v>2550000</v>
          </cell>
          <cell r="U686">
            <v>44470</v>
          </cell>
          <cell r="V686">
            <v>44500</v>
          </cell>
          <cell r="W686">
            <v>765000</v>
          </cell>
          <cell r="X686">
            <v>44501</v>
          </cell>
          <cell r="Y686">
            <v>44509</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t="str">
            <v>Facultad de Ciencias Humanas y de la Educación</v>
          </cell>
          <cell r="AX686" t="str">
            <v>LUZ HAYDEE GONZÁLEZ OCAMPO</v>
          </cell>
          <cell r="AY686" t="str">
            <v>Decano de la Facultad de Ciencias Humanas y de la Educación</v>
          </cell>
          <cell r="AZ686">
            <v>1241</v>
          </cell>
          <cell r="BA686">
            <v>44411.783495370371</v>
          </cell>
          <cell r="BB686">
            <v>94449000</v>
          </cell>
          <cell r="BC686">
            <v>3374</v>
          </cell>
          <cell r="BD686">
            <v>44411</v>
          </cell>
          <cell r="BE686">
            <v>8245000</v>
          </cell>
          <cell r="BF686" t="str">
            <v xml:space="preserve">NOTIFICADO </v>
          </cell>
          <cell r="BG686">
            <v>0</v>
          </cell>
          <cell r="BH686">
            <v>0</v>
          </cell>
          <cell r="BI686">
            <v>0</v>
          </cell>
          <cell r="BJ686">
            <v>0</v>
          </cell>
          <cell r="BK686">
            <v>0</v>
          </cell>
          <cell r="BL686">
            <v>0</v>
          </cell>
          <cell r="BM686">
            <v>0</v>
          </cell>
          <cell r="BN686">
            <v>0</v>
          </cell>
          <cell r="BO686">
            <v>0</v>
          </cell>
          <cell r="BP686">
            <v>0</v>
          </cell>
          <cell r="BQ686">
            <v>0</v>
          </cell>
          <cell r="BR686">
            <v>1119894154</v>
          </cell>
          <cell r="BS686">
            <v>44411</v>
          </cell>
          <cell r="BT686">
            <v>645</v>
          </cell>
          <cell r="BU686" t="str">
            <v>5650121</v>
          </cell>
          <cell r="BV686">
            <v>0</v>
          </cell>
          <cell r="BW686">
            <v>0</v>
          </cell>
          <cell r="BX686">
            <v>0</v>
          </cell>
          <cell r="BY686">
            <v>0</v>
          </cell>
          <cell r="BZ686">
            <v>0</v>
          </cell>
          <cell r="CA686">
            <v>0</v>
          </cell>
          <cell r="CB686">
            <v>8299</v>
          </cell>
          <cell r="CC686" t="str">
            <v>M6</v>
          </cell>
        </row>
        <row r="687">
          <cell r="B687" t="str">
            <v>12980 DE 2021</v>
          </cell>
          <cell r="C687">
            <v>86061755</v>
          </cell>
          <cell r="D687" t="str">
            <v>JAIRO ALEXANDER SASTOQUE PRIETO</v>
          </cell>
          <cell r="E687" t="str">
            <v>Contrato de Prestación de Servicios</v>
          </cell>
          <cell r="F687" t="str">
            <v>EL CONTRATISTA SE COMPROMETE CON LA UNIVERSIDAD DE LOS LLANOS A PRESTAR LOS SERVICIOS COMO TÉCNICO EN FORMA EFICIENTE Y EFICAZ EN LAS ACTIVIDADES DE ATENCIÓN Y ORGANIZACIÓN LOGÍSTICA Y ADMINISTRATIVAS, EN EL MARCO DEL CONVENIO INTERADMINISTRATIVO No. 022 DE 2021 SUSCRITO ENTRE LA UNIVERSIDAD DE LOS LLANOS Y LA ALCALDÍA DE PUERTO GAITÁN (META)</v>
          </cell>
          <cell r="G687">
            <v>44411</v>
          </cell>
          <cell r="H687">
            <v>5173333</v>
          </cell>
          <cell r="I687" t="str">
            <v>Tres (03) meses y siete (07) días calendario</v>
          </cell>
          <cell r="J687">
            <v>44411</v>
          </cell>
          <cell r="K687">
            <v>44509</v>
          </cell>
          <cell r="L687" t="str">
            <v>NO APLICA</v>
          </cell>
          <cell r="M687">
            <v>4</v>
          </cell>
          <cell r="N687">
            <v>1493333</v>
          </cell>
          <cell r="O687">
            <v>44411</v>
          </cell>
          <cell r="P687">
            <v>44439</v>
          </cell>
          <cell r="Q687">
            <v>1600000</v>
          </cell>
          <cell r="R687">
            <v>44440</v>
          </cell>
          <cell r="S687">
            <v>44469</v>
          </cell>
          <cell r="T687">
            <v>1600000</v>
          </cell>
          <cell r="U687">
            <v>44470</v>
          </cell>
          <cell r="V687">
            <v>44500</v>
          </cell>
          <cell r="W687">
            <v>480000</v>
          </cell>
          <cell r="X687">
            <v>44501</v>
          </cell>
          <cell r="Y687">
            <v>44509</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t="str">
            <v>Facultad de Ciencias Humanas y de la Educación</v>
          </cell>
          <cell r="AX687" t="str">
            <v>LUZ HAYDEE GONZÁLEZ OCAMPO</v>
          </cell>
          <cell r="AY687" t="str">
            <v>Decano de la Facultad de Ciencias Humanas y de la Educación</v>
          </cell>
          <cell r="AZ687">
            <v>1241</v>
          </cell>
          <cell r="BA687">
            <v>44411.783495370371</v>
          </cell>
          <cell r="BB687">
            <v>94449000</v>
          </cell>
          <cell r="BC687">
            <v>3375</v>
          </cell>
          <cell r="BD687">
            <v>44411</v>
          </cell>
          <cell r="BE687">
            <v>5173333</v>
          </cell>
          <cell r="BF687" t="str">
            <v xml:space="preserve">NOTIFICADO </v>
          </cell>
          <cell r="BG687">
            <v>0</v>
          </cell>
          <cell r="BH687">
            <v>0</v>
          </cell>
          <cell r="BI687">
            <v>0</v>
          </cell>
          <cell r="BJ687">
            <v>0</v>
          </cell>
          <cell r="BK687">
            <v>0</v>
          </cell>
          <cell r="BL687">
            <v>0</v>
          </cell>
          <cell r="BM687">
            <v>0</v>
          </cell>
          <cell r="BN687">
            <v>0</v>
          </cell>
          <cell r="BO687">
            <v>0</v>
          </cell>
          <cell r="BP687">
            <v>0</v>
          </cell>
          <cell r="BQ687">
            <v>0</v>
          </cell>
          <cell r="BR687">
            <v>86061755</v>
          </cell>
          <cell r="BS687">
            <v>44411</v>
          </cell>
          <cell r="BT687">
            <v>645</v>
          </cell>
          <cell r="BU687" t="str">
            <v>5650121</v>
          </cell>
          <cell r="BV687">
            <v>0</v>
          </cell>
          <cell r="BW687">
            <v>0</v>
          </cell>
          <cell r="BX687">
            <v>0</v>
          </cell>
          <cell r="BY687">
            <v>0</v>
          </cell>
          <cell r="BZ687">
            <v>0</v>
          </cell>
          <cell r="CA687">
            <v>0</v>
          </cell>
          <cell r="CB687">
            <v>7490</v>
          </cell>
          <cell r="CC687" t="str">
            <v>M6</v>
          </cell>
        </row>
        <row r="688">
          <cell r="B688" t="str">
            <v>12981 DE 2021</v>
          </cell>
          <cell r="C688">
            <v>1121915667</v>
          </cell>
          <cell r="D688" t="str">
            <v>CAROL NATALIA LEON PRIETO</v>
          </cell>
          <cell r="E688" t="str">
            <v>Contrato de Prestación de Servicios</v>
          </cell>
          <cell r="F688" t="str">
            <v>EL CONTRATISTA SE COMPROMETE CON LA UNIVERSIDAD DE LOS LLANOS A PRESTAR LOS SERVICIOS COMO TÉCNICO EN FORMA EFICIENTE Y EFICAZ EN LAS ACTIVIDADES DE ATENCIÓN Y ORGANIZACIÓN LOGÍSTICA Y ADMINISTRATIVAS, EN EL MARCO DEL CONVENIO INTERADMINISTRATIVO No. 022 DE 2021 SUSCRITO ENTRE LA UNIVERSIDAD DE LOS LLANOS Y LA ALCALDÍA DE PUERTO GAITÁN (META)</v>
          </cell>
          <cell r="G688">
            <v>44411</v>
          </cell>
          <cell r="H688">
            <v>5173333</v>
          </cell>
          <cell r="I688" t="str">
            <v>Tres (03) meses y siete (07) días calendario</v>
          </cell>
          <cell r="J688">
            <v>44411</v>
          </cell>
          <cell r="K688">
            <v>44509</v>
          </cell>
          <cell r="L688" t="str">
            <v>NO APLICA</v>
          </cell>
          <cell r="M688">
            <v>4</v>
          </cell>
          <cell r="N688">
            <v>1493333</v>
          </cell>
          <cell r="O688">
            <v>44411</v>
          </cell>
          <cell r="P688">
            <v>44439</v>
          </cell>
          <cell r="Q688">
            <v>1600000</v>
          </cell>
          <cell r="R688">
            <v>44440</v>
          </cell>
          <cell r="S688">
            <v>44469</v>
          </cell>
          <cell r="T688">
            <v>1600000</v>
          </cell>
          <cell r="U688">
            <v>44470</v>
          </cell>
          <cell r="V688">
            <v>44500</v>
          </cell>
          <cell r="W688">
            <v>480000</v>
          </cell>
          <cell r="X688">
            <v>44501</v>
          </cell>
          <cell r="Y688">
            <v>44509</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t="str">
            <v>Facultad de Ciencias Humanas y de la Educación</v>
          </cell>
          <cell r="AX688" t="str">
            <v>LUZ HAYDEE GONZÁLEZ OCAMPO</v>
          </cell>
          <cell r="AY688" t="str">
            <v>Decano de la Facultad de Ciencias Humanas y de la Educación</v>
          </cell>
          <cell r="AZ688">
            <v>1241</v>
          </cell>
          <cell r="BA688">
            <v>44411.783495370371</v>
          </cell>
          <cell r="BB688">
            <v>94449000</v>
          </cell>
          <cell r="BC688">
            <v>3376</v>
          </cell>
          <cell r="BD688">
            <v>44411</v>
          </cell>
          <cell r="BE688">
            <v>5173333</v>
          </cell>
          <cell r="BF688" t="str">
            <v xml:space="preserve">NOTIFICADO </v>
          </cell>
          <cell r="BG688">
            <v>0</v>
          </cell>
          <cell r="BH688">
            <v>0</v>
          </cell>
          <cell r="BI688">
            <v>0</v>
          </cell>
          <cell r="BJ688">
            <v>0</v>
          </cell>
          <cell r="BK688">
            <v>0</v>
          </cell>
          <cell r="BL688">
            <v>0</v>
          </cell>
          <cell r="BM688">
            <v>0</v>
          </cell>
          <cell r="BN688">
            <v>0</v>
          </cell>
          <cell r="BO688">
            <v>0</v>
          </cell>
          <cell r="BP688">
            <v>0</v>
          </cell>
          <cell r="BQ688">
            <v>0</v>
          </cell>
          <cell r="BR688">
            <v>1121915667</v>
          </cell>
          <cell r="BS688">
            <v>44411</v>
          </cell>
          <cell r="BT688">
            <v>645</v>
          </cell>
          <cell r="BU688" t="str">
            <v>5650121</v>
          </cell>
          <cell r="BV688">
            <v>0</v>
          </cell>
          <cell r="BW688">
            <v>0</v>
          </cell>
          <cell r="BX688">
            <v>0</v>
          </cell>
          <cell r="BY688">
            <v>0</v>
          </cell>
          <cell r="BZ688">
            <v>0</v>
          </cell>
          <cell r="CA688">
            <v>0</v>
          </cell>
          <cell r="CB688">
            <v>7490</v>
          </cell>
          <cell r="CC688" t="str">
            <v>M6</v>
          </cell>
        </row>
        <row r="689">
          <cell r="B689" t="str">
            <v>12982 DE 2021</v>
          </cell>
          <cell r="C689">
            <v>63501214</v>
          </cell>
          <cell r="D689" t="str">
            <v>LUISA FERNANDA BUENO CELIS</v>
          </cell>
          <cell r="E689" t="str">
            <v>Contrato de Prestación de Servicios Profesionales</v>
          </cell>
          <cell r="F689" t="str">
            <v>EL CONTRATISTA SE COMPROMETE CON LA UNIVERSIDAD DE LOS LLANOS A PRESTAR LOS SERVICIOS PROFESIONALES DE FORMA EFICIENTE Y EFICAZ EN EL FORTALECIMIENTO DE HABILIDADES COMUNICATIVAS PARA EL APRENDIZAJE DE UNA SEGUNDA LENGUA INGLÉS, A LOS ESTUDIANTES BENEFICIADOS EN EL MARCO DEL CONVENIO INTERADMINISTRATIVO No. 022 DE 2021 SUSCRITO ENTRE LA UNIVERSIDAD DE LOS LLANOS Y LA ALCALDÍA DE PUERTO GAITÁN (META)</v>
          </cell>
          <cell r="G689">
            <v>44411</v>
          </cell>
          <cell r="H689">
            <v>9032333</v>
          </cell>
          <cell r="I689" t="str">
            <v xml:space="preserve">Tres (03) meses </v>
          </cell>
          <cell r="J689">
            <v>44411</v>
          </cell>
          <cell r="K689">
            <v>44502</v>
          </cell>
          <cell r="L689" t="str">
            <v>NO APLICA</v>
          </cell>
          <cell r="M689">
            <v>3</v>
          </cell>
          <cell r="N689">
            <v>2810059</v>
          </cell>
          <cell r="O689">
            <v>44411</v>
          </cell>
          <cell r="P689">
            <v>44439</v>
          </cell>
          <cell r="Q689">
            <v>3010778</v>
          </cell>
          <cell r="R689">
            <v>44440</v>
          </cell>
          <cell r="S689">
            <v>44469</v>
          </cell>
          <cell r="T689">
            <v>3211496</v>
          </cell>
          <cell r="U689">
            <v>44470</v>
          </cell>
          <cell r="V689">
            <v>44502</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t="str">
            <v>Facultad de Ciencias Humanas y de la Educación</v>
          </cell>
          <cell r="AX689" t="str">
            <v>LUZ HAYDEE GONZÁLEZ OCAMPO</v>
          </cell>
          <cell r="AY689" t="str">
            <v>Decano de la Facultad de Ciencias Humanas y de la Educación</v>
          </cell>
          <cell r="AZ689">
            <v>1241</v>
          </cell>
          <cell r="BA689">
            <v>44411.783495370371</v>
          </cell>
          <cell r="BB689">
            <v>94449000</v>
          </cell>
          <cell r="BC689">
            <v>3377</v>
          </cell>
          <cell r="BD689">
            <v>44411</v>
          </cell>
          <cell r="BE689">
            <v>9032333</v>
          </cell>
          <cell r="BF689" t="str">
            <v xml:space="preserve">NOTIFICADO </v>
          </cell>
          <cell r="BG689">
            <v>0</v>
          </cell>
          <cell r="BH689">
            <v>0</v>
          </cell>
          <cell r="BI689">
            <v>0</v>
          </cell>
          <cell r="BJ689">
            <v>0</v>
          </cell>
          <cell r="BK689">
            <v>0</v>
          </cell>
          <cell r="BL689">
            <v>0</v>
          </cell>
          <cell r="BM689">
            <v>0</v>
          </cell>
          <cell r="BN689">
            <v>0</v>
          </cell>
          <cell r="BO689">
            <v>0</v>
          </cell>
          <cell r="BP689">
            <v>0</v>
          </cell>
          <cell r="BQ689">
            <v>0</v>
          </cell>
          <cell r="BR689">
            <v>63501214</v>
          </cell>
          <cell r="BS689">
            <v>44411</v>
          </cell>
          <cell r="BT689">
            <v>645</v>
          </cell>
          <cell r="BU689" t="str">
            <v>5650121</v>
          </cell>
          <cell r="BV689">
            <v>0</v>
          </cell>
          <cell r="BW689">
            <v>0</v>
          </cell>
          <cell r="BX689">
            <v>0</v>
          </cell>
          <cell r="BY689">
            <v>0</v>
          </cell>
          <cell r="BZ689">
            <v>0</v>
          </cell>
          <cell r="CA689">
            <v>0</v>
          </cell>
          <cell r="CB689">
            <v>7490</v>
          </cell>
          <cell r="CC689" t="str">
            <v>M6</v>
          </cell>
        </row>
        <row r="690">
          <cell r="B690" t="str">
            <v>12983 DE 2021</v>
          </cell>
          <cell r="C690">
            <v>1122126525</v>
          </cell>
          <cell r="D690" t="str">
            <v>KATHERINE PEREZ CARVAJAL</v>
          </cell>
          <cell r="E690" t="str">
            <v>Contrato de Prestación de Servicios</v>
          </cell>
          <cell r="F690" t="str">
            <v>EL CONTRATISTA SE COMPROMETE CON LA UNIVERSIDAD DE LOS LLANOS A PRESTAR LOS SERVICIOS TÉCNICOS DE FORMA EFICIENTE Y EFICAZ EN LAS ACTIVIDADES DE ATENCIÓN Y ORGANIZACIÓN LOGÍSTICA Y ADMINISTRATIVAS, EN EL MARCO DEL CONVENIO INTERADMINISTRATIVO No. 022 DE 2021 SUSCRITO ENTRE LA UNIVERSIDAD DE LOS LLANOS Y LA ALCALDÍA DE PUERTO GAITÁN (META)</v>
          </cell>
          <cell r="G690">
            <v>44411</v>
          </cell>
          <cell r="H690">
            <v>5173333</v>
          </cell>
          <cell r="I690" t="str">
            <v>Tres (03) meses y siete (07) días calendario</v>
          </cell>
          <cell r="J690">
            <v>44411</v>
          </cell>
          <cell r="K690">
            <v>44509</v>
          </cell>
          <cell r="L690" t="str">
            <v>NO APLICA</v>
          </cell>
          <cell r="M690">
            <v>4</v>
          </cell>
          <cell r="N690">
            <v>1493333</v>
          </cell>
          <cell r="O690">
            <v>44411</v>
          </cell>
          <cell r="P690">
            <v>44439</v>
          </cell>
          <cell r="Q690">
            <v>1600000</v>
          </cell>
          <cell r="R690">
            <v>44440</v>
          </cell>
          <cell r="S690">
            <v>44469</v>
          </cell>
          <cell r="T690">
            <v>1600000</v>
          </cell>
          <cell r="U690">
            <v>44470</v>
          </cell>
          <cell r="V690">
            <v>44500</v>
          </cell>
          <cell r="W690">
            <v>480000</v>
          </cell>
          <cell r="X690">
            <v>44501</v>
          </cell>
          <cell r="Y690">
            <v>44509</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t="str">
            <v>Facultad de Ciencias Humanas y de la Educación</v>
          </cell>
          <cell r="AX690" t="str">
            <v>LUZ HAYDEE GONZÁLEZ OCAMPO</v>
          </cell>
          <cell r="AY690" t="str">
            <v>Decano de la Facultad de Ciencias Humanas y de la Educación</v>
          </cell>
          <cell r="AZ690">
            <v>1241</v>
          </cell>
          <cell r="BA690">
            <v>44411.783495370371</v>
          </cell>
          <cell r="BB690">
            <v>94449000</v>
          </cell>
          <cell r="BC690">
            <v>3378</v>
          </cell>
          <cell r="BD690">
            <v>44411</v>
          </cell>
          <cell r="BE690">
            <v>5173333</v>
          </cell>
          <cell r="BF690" t="str">
            <v xml:space="preserve">NOTIFICADO </v>
          </cell>
          <cell r="BG690">
            <v>0</v>
          </cell>
          <cell r="BH690">
            <v>0</v>
          </cell>
          <cell r="BI690">
            <v>0</v>
          </cell>
          <cell r="BJ690">
            <v>0</v>
          </cell>
          <cell r="BK690">
            <v>0</v>
          </cell>
          <cell r="BL690">
            <v>0</v>
          </cell>
          <cell r="BM690">
            <v>0</v>
          </cell>
          <cell r="BN690">
            <v>0</v>
          </cell>
          <cell r="BO690">
            <v>0</v>
          </cell>
          <cell r="BP690">
            <v>0</v>
          </cell>
          <cell r="BQ690">
            <v>0</v>
          </cell>
          <cell r="BR690">
            <v>1122126525</v>
          </cell>
          <cell r="BS690">
            <v>44411</v>
          </cell>
          <cell r="BT690">
            <v>645</v>
          </cell>
          <cell r="BU690" t="str">
            <v>5650121</v>
          </cell>
          <cell r="BV690">
            <v>0</v>
          </cell>
          <cell r="BW690">
            <v>0</v>
          </cell>
          <cell r="BX690">
            <v>0</v>
          </cell>
          <cell r="BY690">
            <v>0</v>
          </cell>
          <cell r="BZ690">
            <v>0</v>
          </cell>
          <cell r="CA690">
            <v>0</v>
          </cell>
          <cell r="CB690">
            <v>7310</v>
          </cell>
          <cell r="CC690" t="str">
            <v>M6</v>
          </cell>
        </row>
        <row r="691">
          <cell r="B691" t="str">
            <v>12984 DE 2021</v>
          </cell>
          <cell r="C691">
            <v>1121821712</v>
          </cell>
          <cell r="D691" t="str">
            <v>JAVIER RICARDO ROJAS REYES</v>
          </cell>
          <cell r="E691" t="str">
            <v>Contrato de Prestación de Servicios Profesionales</v>
          </cell>
          <cell r="F691" t="str">
            <v>EL CONTRATISTA SE COMPROMETE CON LA UNIVERSIDAD DE LOS LLANOS A PRESTAR LOS SERVICIOS PROFESIONALES DE FORMA EFICIENTE Y EFICAZ EN LAS ACTIVIDADES DE DIAGNOSTICAR Y OTORGAR INFORMES SOBRE LAS HABILIDADES Y COMPETENCIAS COMUNICATIVAS A LOS ESTUDIANTES BENEFICIADOS EN EL MARCO DEL CONVENIO INTERADMINISTRATIVO No. 022 DE 2021 SUSCRITO ENTRE LA UNIVERSIDAD DE LOS LLANOS Y LA ALCALDÍA DE PUERTO GAITÁN (META)</v>
          </cell>
          <cell r="G691">
            <v>44411</v>
          </cell>
          <cell r="H691">
            <v>8245000</v>
          </cell>
          <cell r="I691" t="str">
            <v>Tres (03) meses y siete (07) días calendario</v>
          </cell>
          <cell r="J691">
            <v>44411</v>
          </cell>
          <cell r="K691">
            <v>44509</v>
          </cell>
          <cell r="L691" t="str">
            <v>NO APLICA</v>
          </cell>
          <cell r="M691">
            <v>4</v>
          </cell>
          <cell r="N691">
            <v>2380000</v>
          </cell>
          <cell r="O691">
            <v>44411</v>
          </cell>
          <cell r="P691">
            <v>44439</v>
          </cell>
          <cell r="Q691">
            <v>2550000</v>
          </cell>
          <cell r="R691">
            <v>44440</v>
          </cell>
          <cell r="S691">
            <v>44469</v>
          </cell>
          <cell r="T691">
            <v>2550000</v>
          </cell>
          <cell r="U691">
            <v>44470</v>
          </cell>
          <cell r="V691">
            <v>44500</v>
          </cell>
          <cell r="W691">
            <v>765000</v>
          </cell>
          <cell r="X691">
            <v>44501</v>
          </cell>
          <cell r="Y691">
            <v>44509</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t="str">
            <v>Facultad de Ciencias Humanas y de la Educación</v>
          </cell>
          <cell r="AX691" t="str">
            <v>LUZ HAYDEE GONZÁLEZ OCAMPO</v>
          </cell>
          <cell r="AY691" t="str">
            <v>Decano de la Facultad de Ciencias Humanas y de la Educación</v>
          </cell>
          <cell r="AZ691">
            <v>1241</v>
          </cell>
          <cell r="BA691">
            <v>44411.783495370371</v>
          </cell>
          <cell r="BB691">
            <v>94449000</v>
          </cell>
          <cell r="BC691">
            <v>3379</v>
          </cell>
          <cell r="BD691">
            <v>44411</v>
          </cell>
          <cell r="BE691">
            <v>8245000</v>
          </cell>
          <cell r="BF691" t="str">
            <v xml:space="preserve">NOTIFICADO </v>
          </cell>
          <cell r="BG691">
            <v>0</v>
          </cell>
          <cell r="BH691">
            <v>0</v>
          </cell>
          <cell r="BI691">
            <v>0</v>
          </cell>
          <cell r="BJ691">
            <v>0</v>
          </cell>
          <cell r="BK691">
            <v>0</v>
          </cell>
          <cell r="BL691">
            <v>0</v>
          </cell>
          <cell r="BM691">
            <v>0</v>
          </cell>
          <cell r="BN691">
            <v>0</v>
          </cell>
          <cell r="BO691">
            <v>0</v>
          </cell>
          <cell r="BP691">
            <v>0</v>
          </cell>
          <cell r="BQ691">
            <v>0</v>
          </cell>
          <cell r="BR691">
            <v>1121821712</v>
          </cell>
          <cell r="BS691">
            <v>44411</v>
          </cell>
          <cell r="BT691">
            <v>645</v>
          </cell>
          <cell r="BU691" t="str">
            <v>5650121</v>
          </cell>
          <cell r="BV691">
            <v>0</v>
          </cell>
          <cell r="BW691">
            <v>0</v>
          </cell>
          <cell r="BX691">
            <v>0</v>
          </cell>
          <cell r="BY691">
            <v>0</v>
          </cell>
          <cell r="BZ691">
            <v>0</v>
          </cell>
          <cell r="CA691">
            <v>0</v>
          </cell>
          <cell r="CB691">
            <v>8299</v>
          </cell>
          <cell r="CC691" t="str">
            <v>M6</v>
          </cell>
        </row>
        <row r="692">
          <cell r="B692" t="str">
            <v>12985 DE 2021</v>
          </cell>
          <cell r="C692">
            <v>1121832244</v>
          </cell>
          <cell r="D692" t="str">
            <v>MONICA VIVIANA OVIEDO RODRIGUEZ</v>
          </cell>
          <cell r="E692" t="str">
            <v>Contrato de Prestación de Servicios Profesionales</v>
          </cell>
          <cell r="F692" t="str">
            <v>EL CONTRATISTA SE COMPROMETE CON LA UNIVERSIDAD DE LOS LLANOS A PRESTAR LOS SERVICIOS COMO PROFESIONAL EN FORMA EFICIENTE Y EFICAZ APOYANDO EL FORTALECIMIENTO DE LOS DIFERENTES PROCESOS DE LA DIRECCIÓN GENERAL DE PROYECCIÓN SOCIAL.</v>
          </cell>
          <cell r="G692">
            <v>44412</v>
          </cell>
          <cell r="H692">
            <v>11743550</v>
          </cell>
          <cell r="I692" t="str">
            <v>Cuatro (04) meses y catorce (14) días calendario</v>
          </cell>
          <cell r="J692">
            <v>44412</v>
          </cell>
          <cell r="K692">
            <v>44547</v>
          </cell>
          <cell r="L692" t="str">
            <v>NO APLICA</v>
          </cell>
          <cell r="M692">
            <v>5</v>
          </cell>
          <cell r="N692">
            <v>2366238</v>
          </cell>
          <cell r="O692">
            <v>44412</v>
          </cell>
          <cell r="P692">
            <v>44439</v>
          </cell>
          <cell r="Q692">
            <v>2629153</v>
          </cell>
          <cell r="R692">
            <v>44440</v>
          </cell>
          <cell r="S692">
            <v>44469</v>
          </cell>
          <cell r="T692">
            <v>2629153</v>
          </cell>
          <cell r="U692">
            <v>44470</v>
          </cell>
          <cell r="V692">
            <v>44500</v>
          </cell>
          <cell r="W692">
            <v>2629153</v>
          </cell>
          <cell r="X692">
            <v>44501</v>
          </cell>
          <cell r="Y692">
            <v>44530</v>
          </cell>
          <cell r="Z692">
            <v>1489853</v>
          </cell>
          <cell r="AA692">
            <v>44531</v>
          </cell>
          <cell r="AB692">
            <v>44547</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t="str">
            <v>Dirección General de Proyección Social</v>
          </cell>
          <cell r="AX692" t="str">
            <v>MARCO AURELIO TORRES MORA</v>
          </cell>
          <cell r="AY692" t="str">
            <v>En Funciones de Director Técnico de Proyección Social</v>
          </cell>
          <cell r="AZ692">
            <v>1247</v>
          </cell>
          <cell r="BA692">
            <v>44412.765949074077</v>
          </cell>
          <cell r="BB692">
            <v>25444362</v>
          </cell>
          <cell r="BC692">
            <v>3384</v>
          </cell>
          <cell r="BD692">
            <v>44412</v>
          </cell>
          <cell r="BE692">
            <v>11743550</v>
          </cell>
          <cell r="BF692" t="str">
            <v xml:space="preserve">NOTIFICADO </v>
          </cell>
          <cell r="BG692">
            <v>0</v>
          </cell>
          <cell r="BH692">
            <v>0</v>
          </cell>
          <cell r="BI692">
            <v>0</v>
          </cell>
          <cell r="BJ692">
            <v>0</v>
          </cell>
          <cell r="BK692">
            <v>0</v>
          </cell>
          <cell r="BL692">
            <v>0</v>
          </cell>
          <cell r="BM692">
            <v>0</v>
          </cell>
          <cell r="BN692">
            <v>0</v>
          </cell>
          <cell r="BO692">
            <v>0</v>
          </cell>
          <cell r="BP692">
            <v>0</v>
          </cell>
          <cell r="BQ692">
            <v>0</v>
          </cell>
          <cell r="BR692">
            <v>1121832244</v>
          </cell>
          <cell r="BS692">
            <v>44412</v>
          </cell>
          <cell r="BT692">
            <v>759</v>
          </cell>
          <cell r="BU692" t="str">
            <v>50040</v>
          </cell>
          <cell r="BV692">
            <v>0</v>
          </cell>
          <cell r="BW692">
            <v>0</v>
          </cell>
          <cell r="BX692">
            <v>0</v>
          </cell>
          <cell r="BY692">
            <v>0</v>
          </cell>
          <cell r="BZ692">
            <v>0</v>
          </cell>
          <cell r="CA692">
            <v>0</v>
          </cell>
          <cell r="CB692">
            <v>9609</v>
          </cell>
          <cell r="CC692" t="str">
            <v>M6</v>
          </cell>
        </row>
        <row r="693">
          <cell r="B693" t="str">
            <v>12986 DE 2021</v>
          </cell>
          <cell r="C693">
            <v>17338682</v>
          </cell>
          <cell r="D693" t="str">
            <v>EDILBERTO VELANDIA</v>
          </cell>
          <cell r="E693" t="str">
            <v>Contrato de Prestación de Servicios Profesionales</v>
          </cell>
          <cell r="F693" t="str">
            <v>EL CONTRATISTA SE COMPROMETE CON LA UNIVERSIDAD DE LOS LLANOS A PRESTAR LOS SERVICIOS COMO PROFESIONAL EN FORMA EFICIENTE Y EFICAZ APOYANDO EL FORTALECIMIENTO DE LOS DIFERENTES PROCESOS DE LA DIRECCIÓN GENERAL DE PROYECCIÓN SOCIAL.</v>
          </cell>
          <cell r="G693">
            <v>44412</v>
          </cell>
          <cell r="H693">
            <v>13700812</v>
          </cell>
          <cell r="I693" t="str">
            <v>Cuatro (04) meses y catorce (14) días calendario</v>
          </cell>
          <cell r="J693">
            <v>44412</v>
          </cell>
          <cell r="K693">
            <v>44547</v>
          </cell>
          <cell r="L693" t="str">
            <v>NO APLICA</v>
          </cell>
          <cell r="M693">
            <v>5</v>
          </cell>
          <cell r="N693">
            <v>2760611</v>
          </cell>
          <cell r="O693">
            <v>44412</v>
          </cell>
          <cell r="P693">
            <v>44439</v>
          </cell>
          <cell r="Q693">
            <v>3067346</v>
          </cell>
          <cell r="R693">
            <v>44440</v>
          </cell>
          <cell r="S693">
            <v>44469</v>
          </cell>
          <cell r="T693">
            <v>3067346</v>
          </cell>
          <cell r="U693">
            <v>44470</v>
          </cell>
          <cell r="V693">
            <v>44500</v>
          </cell>
          <cell r="W693">
            <v>3067346</v>
          </cell>
          <cell r="X693">
            <v>44501</v>
          </cell>
          <cell r="Y693">
            <v>44530</v>
          </cell>
          <cell r="Z693">
            <v>1738163</v>
          </cell>
          <cell r="AA693">
            <v>44531</v>
          </cell>
          <cell r="AB693">
            <v>44547</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t="str">
            <v>Dirección General de Proyección Social</v>
          </cell>
          <cell r="AX693" t="str">
            <v>MARCO AURELIO TORRES MORA</v>
          </cell>
          <cell r="AY693" t="str">
            <v>En Funciones de Director Técnico de Proyección Social</v>
          </cell>
          <cell r="AZ693">
            <v>1247</v>
          </cell>
          <cell r="BA693">
            <v>44412.765949074077</v>
          </cell>
          <cell r="BB693">
            <v>25444362</v>
          </cell>
          <cell r="BC693">
            <v>3385</v>
          </cell>
          <cell r="BD693">
            <v>44412</v>
          </cell>
          <cell r="BE693">
            <v>13700812</v>
          </cell>
          <cell r="BF693" t="str">
            <v xml:space="preserve">NOTIFICADO </v>
          </cell>
          <cell r="BG693">
            <v>0</v>
          </cell>
          <cell r="BH693">
            <v>0</v>
          </cell>
          <cell r="BI693">
            <v>0</v>
          </cell>
          <cell r="BJ693">
            <v>0</v>
          </cell>
          <cell r="BK693">
            <v>0</v>
          </cell>
          <cell r="BL693">
            <v>0</v>
          </cell>
          <cell r="BM693">
            <v>0</v>
          </cell>
          <cell r="BN693">
            <v>0</v>
          </cell>
          <cell r="BO693">
            <v>0</v>
          </cell>
          <cell r="BP693">
            <v>0</v>
          </cell>
          <cell r="BQ693">
            <v>0</v>
          </cell>
          <cell r="BR693">
            <v>17338682</v>
          </cell>
          <cell r="BS693">
            <v>44412</v>
          </cell>
          <cell r="BT693">
            <v>759</v>
          </cell>
          <cell r="BU693" t="str">
            <v>50040</v>
          </cell>
          <cell r="BV693">
            <v>0</v>
          </cell>
          <cell r="BW693">
            <v>0</v>
          </cell>
          <cell r="BX693">
            <v>0</v>
          </cell>
          <cell r="BY693">
            <v>0</v>
          </cell>
          <cell r="BZ693">
            <v>0</v>
          </cell>
          <cell r="CA693">
            <v>0</v>
          </cell>
          <cell r="CB693">
            <v>7010</v>
          </cell>
          <cell r="CC693" t="str">
            <v>M6</v>
          </cell>
        </row>
        <row r="694">
          <cell r="B694" t="str">
            <v>12987 DE 2021</v>
          </cell>
          <cell r="C694">
            <v>52800790</v>
          </cell>
          <cell r="D694" t="str">
            <v>JAKELINE CAMILA VARGAS MATEUS</v>
          </cell>
          <cell r="E694" t="str">
            <v>Contrato de Prestación de Servicios Profesionales</v>
          </cell>
          <cell r="F694" t="str">
            <v>EL CONTRATISTA SE COMPROMETE CON LA UNIVERSIDAD DE LOS LLANOS A PRESTAR LOS SERVICIOS COMO PROFESIONAL EN FORMA EFICIENTE Y EFICAZ APOYANDO EL FORTALECIMIENTO DE LOS DIFERENTES PROCESOS DE LA DIRECCIÓN GENERAL DE PROYECCIÓN SOCIAL.</v>
          </cell>
          <cell r="G694">
            <v>44413</v>
          </cell>
          <cell r="H694">
            <v>13598567</v>
          </cell>
          <cell r="I694" t="str">
            <v>Cuatro (04) meses y trece (13) días calendario</v>
          </cell>
          <cell r="J694">
            <v>44413</v>
          </cell>
          <cell r="K694">
            <v>44547</v>
          </cell>
          <cell r="L694" t="str">
            <v>NO APLICA</v>
          </cell>
          <cell r="M694">
            <v>5</v>
          </cell>
          <cell r="N694">
            <v>2658367</v>
          </cell>
          <cell r="O694">
            <v>44413</v>
          </cell>
          <cell r="P694">
            <v>44439</v>
          </cell>
          <cell r="Q694">
            <v>3067346</v>
          </cell>
          <cell r="R694">
            <v>44440</v>
          </cell>
          <cell r="S694">
            <v>44469</v>
          </cell>
          <cell r="T694">
            <v>3067346</v>
          </cell>
          <cell r="U694">
            <v>44470</v>
          </cell>
          <cell r="V694">
            <v>44500</v>
          </cell>
          <cell r="W694">
            <v>3067346</v>
          </cell>
          <cell r="X694">
            <v>44501</v>
          </cell>
          <cell r="Y694">
            <v>44530</v>
          </cell>
          <cell r="Z694">
            <v>1738162</v>
          </cell>
          <cell r="AA694">
            <v>44531</v>
          </cell>
          <cell r="AB694">
            <v>44547</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t="str">
            <v>Dirección General de Proyección Social</v>
          </cell>
          <cell r="AX694" t="str">
            <v>MARCO AURELIO TORRES MORA</v>
          </cell>
          <cell r="AY694" t="str">
            <v>En Funciones de Director Técnico de Proyección Social</v>
          </cell>
          <cell r="AZ694">
            <v>1265</v>
          </cell>
          <cell r="BA694">
            <v>44413.758460648147</v>
          </cell>
          <cell r="BB694">
            <v>13598567</v>
          </cell>
          <cell r="BC694">
            <v>3396</v>
          </cell>
          <cell r="BD694">
            <v>44413</v>
          </cell>
          <cell r="BE694">
            <v>13598567</v>
          </cell>
          <cell r="BF694" t="str">
            <v xml:space="preserve">NOTIFICADO </v>
          </cell>
          <cell r="BG694">
            <v>0</v>
          </cell>
          <cell r="BH694">
            <v>0</v>
          </cell>
          <cell r="BI694">
            <v>0</v>
          </cell>
          <cell r="BJ694">
            <v>0</v>
          </cell>
          <cell r="BK694">
            <v>0</v>
          </cell>
          <cell r="BL694">
            <v>0</v>
          </cell>
          <cell r="BM694">
            <v>0</v>
          </cell>
          <cell r="BN694">
            <v>0</v>
          </cell>
          <cell r="BO694">
            <v>0</v>
          </cell>
          <cell r="BP694">
            <v>0</v>
          </cell>
          <cell r="BQ694">
            <v>0</v>
          </cell>
          <cell r="BR694">
            <v>52800790</v>
          </cell>
          <cell r="BS694">
            <v>44413</v>
          </cell>
          <cell r="BT694">
            <v>759</v>
          </cell>
          <cell r="BU694" t="str">
            <v>50040</v>
          </cell>
          <cell r="BV694">
            <v>0</v>
          </cell>
          <cell r="BW694">
            <v>0</v>
          </cell>
          <cell r="BX694">
            <v>0</v>
          </cell>
          <cell r="BY694">
            <v>0</v>
          </cell>
          <cell r="BZ694">
            <v>0</v>
          </cell>
          <cell r="CA694">
            <v>0</v>
          </cell>
          <cell r="CB694">
            <v>8560</v>
          </cell>
          <cell r="CC694" t="str">
            <v>M5</v>
          </cell>
        </row>
        <row r="695">
          <cell r="B695" t="str">
            <v>12988 DE 2021</v>
          </cell>
          <cell r="C695">
            <v>1121937745</v>
          </cell>
          <cell r="D695" t="str">
            <v>JUAN CAMILO PIÑEROS CASTAÑEDA</v>
          </cell>
          <cell r="E695" t="str">
            <v>Contrato de Prestación de Servicios</v>
          </cell>
          <cell r="F695" t="str">
            <v>EL CONTRATISTA SE COMPROMETE CON LA UNIVERSIDAD DE LOS LLANOS A PRESTAR LOS SERVICIOS COMO TÉCNICO EN FORMA EFICIENTE Y EFICAZ APOYANDO FORTALECIMIENTO DE LOS DIFERENTES PROCESOS EN EL GIMNASIO Y EL LABORATORIO DE FISIOLOGÍA DEL ESFUERZO DE LA FACULTAD DE CIENCIAS HUMANAS Y DE LA EDUCACIÓN.</v>
          </cell>
          <cell r="G695">
            <v>44413</v>
          </cell>
          <cell r="H695">
            <v>2669321</v>
          </cell>
          <cell r="I695" t="str">
            <v>Un (01) mes y trece (13) días calendario</v>
          </cell>
          <cell r="J695">
            <v>44413</v>
          </cell>
          <cell r="K695">
            <v>44456</v>
          </cell>
          <cell r="L695" t="str">
            <v>NO APLICA</v>
          </cell>
          <cell r="M695">
            <v>2</v>
          </cell>
          <cell r="N695">
            <v>1614008</v>
          </cell>
          <cell r="O695">
            <v>44413</v>
          </cell>
          <cell r="P695">
            <v>44439</v>
          </cell>
          <cell r="Q695">
            <v>1055313</v>
          </cell>
          <cell r="R695">
            <v>44440</v>
          </cell>
          <cell r="S695">
            <v>44456</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t="str">
            <v>Facultad de Ciencias Humanas y de la Educación</v>
          </cell>
          <cell r="AX695" t="str">
            <v>LUZ HAYDEE GONZÁLEZ OCAMPO</v>
          </cell>
          <cell r="AY695" t="str">
            <v>Decano de la Facultad de Ciencias Humanas y de la Educación</v>
          </cell>
          <cell r="AZ695">
            <v>1264</v>
          </cell>
          <cell r="BA695">
            <v>44413.758310185185</v>
          </cell>
          <cell r="BB695">
            <v>2669321</v>
          </cell>
          <cell r="BC695">
            <v>3397</v>
          </cell>
          <cell r="BD695">
            <v>44413</v>
          </cell>
          <cell r="BE695">
            <v>2669321</v>
          </cell>
          <cell r="BF695" t="str">
            <v xml:space="preserve">NOTIFICADO </v>
          </cell>
          <cell r="BG695">
            <v>0</v>
          </cell>
          <cell r="BH695">
            <v>0</v>
          </cell>
          <cell r="BI695">
            <v>0</v>
          </cell>
          <cell r="BJ695">
            <v>0</v>
          </cell>
          <cell r="BK695">
            <v>0</v>
          </cell>
          <cell r="BL695">
            <v>0</v>
          </cell>
          <cell r="BM695">
            <v>0</v>
          </cell>
          <cell r="BN695">
            <v>0</v>
          </cell>
          <cell r="BO695">
            <v>0</v>
          </cell>
          <cell r="BP695">
            <v>0</v>
          </cell>
          <cell r="BQ695">
            <v>0</v>
          </cell>
          <cell r="BR695">
            <v>1121937745</v>
          </cell>
          <cell r="BS695">
            <v>44413</v>
          </cell>
          <cell r="BT695">
            <v>82</v>
          </cell>
          <cell r="BU695" t="str">
            <v>56308</v>
          </cell>
          <cell r="BV695">
            <v>0</v>
          </cell>
          <cell r="BW695">
            <v>0</v>
          </cell>
          <cell r="BX695">
            <v>0</v>
          </cell>
          <cell r="BY695">
            <v>0</v>
          </cell>
          <cell r="BZ695">
            <v>0</v>
          </cell>
          <cell r="CA695">
            <v>0</v>
          </cell>
          <cell r="CB695">
            <v>7490</v>
          </cell>
          <cell r="CC695" t="str">
            <v>M6</v>
          </cell>
        </row>
        <row r="696">
          <cell r="B696" t="str">
            <v>12989 DE 2021</v>
          </cell>
          <cell r="C696">
            <v>1121888472</v>
          </cell>
          <cell r="D696" t="str">
            <v>CHRISTIAN GABRIEL HERRERA SUAREZ</v>
          </cell>
          <cell r="E696" t="str">
            <v>Contrato de Prestación de Servicios Profesionales</v>
          </cell>
          <cell r="F696" t="str">
            <v>EL CONTRATISTA SE COMPROMETE CON LA UNIVERSIDAD DE LOS LLANOS A PRESTAR LOS SERVICIOS PROFESIONALES DE FORMA EFICIENTE Y EFICAZ EN LAS ACTIVIDADES DE DIAGNOSTICAR Y OTORGAR INFORMES SOBRE LAS HABILIDADES Y COMPETENCIAS COMUNICATIVAS A LOS ESTUDIANTES BENEFICIADOS EN EL MARCO DEL CONVENIO INTERADMINISTRATIVO No. 022 DE 2021 SUSCRITO ENTRE LA UNIVERSIDAD DE LOS LLANOS Y LA ALCALDÍA DE PUERTO GAITÁN (META)</v>
          </cell>
          <cell r="G696">
            <v>44413</v>
          </cell>
          <cell r="H696">
            <v>8075000</v>
          </cell>
          <cell r="I696" t="str">
            <v>Tres (03) meses y cinco (05) días calendario</v>
          </cell>
          <cell r="J696">
            <v>44413</v>
          </cell>
          <cell r="K696">
            <v>44509</v>
          </cell>
          <cell r="L696" t="str">
            <v>NO APLICA</v>
          </cell>
          <cell r="M696">
            <v>4</v>
          </cell>
          <cell r="N696">
            <v>2210000</v>
          </cell>
          <cell r="O696">
            <v>44413</v>
          </cell>
          <cell r="P696">
            <v>44439</v>
          </cell>
          <cell r="Q696">
            <v>2550000</v>
          </cell>
          <cell r="R696">
            <v>44440</v>
          </cell>
          <cell r="S696">
            <v>44469</v>
          </cell>
          <cell r="T696">
            <v>2550000</v>
          </cell>
          <cell r="U696">
            <v>44470</v>
          </cell>
          <cell r="V696">
            <v>44500</v>
          </cell>
          <cell r="W696">
            <v>765000</v>
          </cell>
          <cell r="X696">
            <v>44501</v>
          </cell>
          <cell r="Y696">
            <v>44509</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t="str">
            <v>Facultad de Ciencias Humanas y de la Educación</v>
          </cell>
          <cell r="AX696" t="str">
            <v>LUZ HAYDEE GONZÁLEZ OCAMPO</v>
          </cell>
          <cell r="AY696" t="str">
            <v>Decano de la Facultad de Ciencias Humanas y de la Educación</v>
          </cell>
          <cell r="AZ696">
            <v>1241</v>
          </cell>
          <cell r="BA696">
            <v>44411.783495370371</v>
          </cell>
          <cell r="BB696">
            <v>94449000</v>
          </cell>
          <cell r="BC696">
            <v>3398</v>
          </cell>
          <cell r="BD696">
            <v>44413</v>
          </cell>
          <cell r="BE696">
            <v>8075000</v>
          </cell>
          <cell r="BF696" t="str">
            <v xml:space="preserve">NOTIFICADO </v>
          </cell>
          <cell r="BG696">
            <v>0</v>
          </cell>
          <cell r="BH696">
            <v>0</v>
          </cell>
          <cell r="BI696">
            <v>0</v>
          </cell>
          <cell r="BJ696">
            <v>0</v>
          </cell>
          <cell r="BK696">
            <v>0</v>
          </cell>
          <cell r="BL696">
            <v>0</v>
          </cell>
          <cell r="BM696">
            <v>0</v>
          </cell>
          <cell r="BN696">
            <v>0</v>
          </cell>
          <cell r="BO696">
            <v>0</v>
          </cell>
          <cell r="BP696">
            <v>0</v>
          </cell>
          <cell r="BQ696">
            <v>0</v>
          </cell>
          <cell r="BR696">
            <v>1121888472</v>
          </cell>
          <cell r="BS696">
            <v>44413</v>
          </cell>
          <cell r="BT696">
            <v>645</v>
          </cell>
          <cell r="BU696" t="str">
            <v>5650121</v>
          </cell>
          <cell r="BV696">
            <v>0</v>
          </cell>
          <cell r="BW696">
            <v>0</v>
          </cell>
          <cell r="BX696">
            <v>0</v>
          </cell>
          <cell r="BY696">
            <v>0</v>
          </cell>
          <cell r="BZ696">
            <v>0</v>
          </cell>
          <cell r="CA696">
            <v>0</v>
          </cell>
          <cell r="CB696">
            <v>6920</v>
          </cell>
          <cell r="CC696" t="str">
            <v>M5</v>
          </cell>
        </row>
        <row r="697">
          <cell r="B697" t="str">
            <v>12990 DE 2021</v>
          </cell>
          <cell r="C697">
            <v>51776326</v>
          </cell>
          <cell r="D697" t="str">
            <v>ANA SILVIA PINZON VILLA</v>
          </cell>
          <cell r="E697" t="str">
            <v>Contrato de Prestación de Servicios Profesionales</v>
          </cell>
          <cell r="F697" t="str">
            <v>EL CONTRATISTA SE COMPROMETE CON LA UNIVERSIDAD DE LOS LLANOS A PRESTAR LOS SERVICIOS PROFESIONALES DE FORMA EFICIENTE Y EFICAZ EN EL FORTALECIMIENTO DE HABILIDADES COMUNICATIVAS PARA EL APRENDIZAJE DE UNA SEGUNDA LENGUA INGLÉS, A LOS ESTUDIANTES BENEFICIADOS EN EL MARCO DEL CONVENIO INTERADMINISTRATIVO No. 022 DE 2021 SUSCRITO ENTRE LA UNIVERSIDAD DE LOS LLANOS Y LA ALCALDÍA DE PUERTO GAITÁN (META)</v>
          </cell>
          <cell r="G697">
            <v>44417</v>
          </cell>
          <cell r="H697">
            <v>4265269</v>
          </cell>
          <cell r="I697" t="str">
            <v>Dos (02) meses y veinticinco (25) días calendario</v>
          </cell>
          <cell r="J697">
            <v>44417</v>
          </cell>
          <cell r="K697">
            <v>44502</v>
          </cell>
          <cell r="L697" t="str">
            <v>NO APLICA</v>
          </cell>
          <cell r="M697">
            <v>3</v>
          </cell>
          <cell r="N697">
            <v>1103952</v>
          </cell>
          <cell r="O697">
            <v>44417</v>
          </cell>
          <cell r="P697">
            <v>44439</v>
          </cell>
          <cell r="Q697">
            <v>1505389</v>
          </cell>
          <cell r="R697">
            <v>44440</v>
          </cell>
          <cell r="S697">
            <v>44469</v>
          </cell>
          <cell r="T697">
            <v>1655928</v>
          </cell>
          <cell r="U697">
            <v>44470</v>
          </cell>
          <cell r="V697">
            <v>44502</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t="str">
            <v>Facultad de Ciencias Humanas y de la Educación</v>
          </cell>
          <cell r="AX697" t="str">
            <v>LUZ HAYDEE GONZÁLEZ OCAMPO</v>
          </cell>
          <cell r="AY697" t="str">
            <v>Decano de la Facultad de Ciencias Humanas y de la Educación</v>
          </cell>
          <cell r="AZ697">
            <v>1241</v>
          </cell>
          <cell r="BA697">
            <v>44411.783495370371</v>
          </cell>
          <cell r="BB697">
            <v>94449000</v>
          </cell>
          <cell r="BC697">
            <v>3422</v>
          </cell>
          <cell r="BD697">
            <v>44417</v>
          </cell>
          <cell r="BE697">
            <v>4265269</v>
          </cell>
          <cell r="BF697" t="str">
            <v xml:space="preserve">NOTIFICADO </v>
          </cell>
          <cell r="BG697">
            <v>0</v>
          </cell>
          <cell r="BH697">
            <v>0</v>
          </cell>
          <cell r="BI697">
            <v>0</v>
          </cell>
          <cell r="BJ697">
            <v>0</v>
          </cell>
          <cell r="BK697">
            <v>0</v>
          </cell>
          <cell r="BL697">
            <v>0</v>
          </cell>
          <cell r="BM697">
            <v>0</v>
          </cell>
          <cell r="BN697">
            <v>0</v>
          </cell>
          <cell r="BO697">
            <v>0</v>
          </cell>
          <cell r="BP697">
            <v>0</v>
          </cell>
          <cell r="BQ697">
            <v>0</v>
          </cell>
          <cell r="BR697">
            <v>51776326.100000001</v>
          </cell>
          <cell r="BS697">
            <v>44417</v>
          </cell>
          <cell r="BT697">
            <v>645</v>
          </cell>
          <cell r="BU697" t="str">
            <v>5650121</v>
          </cell>
          <cell r="BV697">
            <v>0</v>
          </cell>
          <cell r="BW697">
            <v>0</v>
          </cell>
          <cell r="BX697">
            <v>0</v>
          </cell>
          <cell r="BY697">
            <v>0</v>
          </cell>
          <cell r="BZ697">
            <v>0</v>
          </cell>
          <cell r="CA697">
            <v>0</v>
          </cell>
          <cell r="CB697">
            <v>8299</v>
          </cell>
          <cell r="CC697" t="str">
            <v>M6</v>
          </cell>
        </row>
        <row r="698">
          <cell r="B698" t="str">
            <v>12991 DE 2021</v>
          </cell>
          <cell r="C698">
            <v>1121870658</v>
          </cell>
          <cell r="D698" t="str">
            <v>JULIAN CAMILO BARRETO MONTENEGRO</v>
          </cell>
          <cell r="E698" t="str">
            <v>Contrato de Prestación de Servicios Profesionales</v>
          </cell>
          <cell r="F698"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698">
            <v>44417</v>
          </cell>
          <cell r="H698">
            <v>5170668</v>
          </cell>
          <cell r="I698" t="str">
            <v>Un (01) mes y veintinueve (29) días calendario</v>
          </cell>
          <cell r="J698">
            <v>44417</v>
          </cell>
          <cell r="K698">
            <v>44476</v>
          </cell>
          <cell r="L698" t="str">
            <v>NO APLICA</v>
          </cell>
          <cell r="M698">
            <v>3</v>
          </cell>
          <cell r="N698">
            <v>1928046</v>
          </cell>
          <cell r="O698">
            <v>44417</v>
          </cell>
          <cell r="P698">
            <v>44439</v>
          </cell>
          <cell r="Q698">
            <v>2629153</v>
          </cell>
          <cell r="R698">
            <v>44440</v>
          </cell>
          <cell r="S698">
            <v>44469</v>
          </cell>
          <cell r="T698">
            <v>613469</v>
          </cell>
          <cell r="U698">
            <v>44470</v>
          </cell>
          <cell r="V698">
            <v>44476</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t="str">
            <v>Instituto de Ciencias Ambientales de la Orinoquia Colombiana</v>
          </cell>
          <cell r="AX698" t="str">
            <v>MARCO AURELIO TORRES MORA</v>
          </cell>
          <cell r="AY698" t="str">
            <v>Director del Instituto de Ciencias Ambientales de la Orinoquia Colombiana</v>
          </cell>
          <cell r="AZ698">
            <v>1286</v>
          </cell>
          <cell r="BA698">
            <v>44417.754641203705</v>
          </cell>
          <cell r="BB698">
            <v>12765999</v>
          </cell>
          <cell r="BC698">
            <v>3423</v>
          </cell>
          <cell r="BD698">
            <v>44417</v>
          </cell>
          <cell r="BE698">
            <v>5170668</v>
          </cell>
          <cell r="BF698" t="str">
            <v xml:space="preserve">NOTIFICADO </v>
          </cell>
          <cell r="BG698">
            <v>0</v>
          </cell>
          <cell r="BH698">
            <v>0</v>
          </cell>
          <cell r="BI698">
            <v>0</v>
          </cell>
          <cell r="BJ698">
            <v>0</v>
          </cell>
          <cell r="BK698">
            <v>0</v>
          </cell>
          <cell r="BL698">
            <v>0</v>
          </cell>
          <cell r="BM698">
            <v>0</v>
          </cell>
          <cell r="BN698">
            <v>0</v>
          </cell>
          <cell r="BO698">
            <v>0</v>
          </cell>
          <cell r="BP698">
            <v>0</v>
          </cell>
          <cell r="BQ698">
            <v>0</v>
          </cell>
          <cell r="BR698">
            <v>1121870658</v>
          </cell>
          <cell r="BS698">
            <v>44417</v>
          </cell>
          <cell r="BT698">
            <v>645</v>
          </cell>
          <cell r="BU698" t="str">
            <v>57706</v>
          </cell>
          <cell r="BV698">
            <v>0</v>
          </cell>
          <cell r="BW698">
            <v>0</v>
          </cell>
          <cell r="BX698">
            <v>0</v>
          </cell>
          <cell r="BY698">
            <v>0</v>
          </cell>
          <cell r="BZ698">
            <v>0</v>
          </cell>
          <cell r="CA698">
            <v>0</v>
          </cell>
          <cell r="CB698">
            <v>8299</v>
          </cell>
          <cell r="CC698" t="str">
            <v>M6</v>
          </cell>
        </row>
        <row r="699">
          <cell r="B699" t="str">
            <v>12992 DE 2021</v>
          </cell>
          <cell r="C699">
            <v>1024547336</v>
          </cell>
          <cell r="D699" t="str">
            <v>LAURA ALEJANDRA MUÑOZ MARTINEZ</v>
          </cell>
          <cell r="E699" t="str">
            <v>Contrato de Prestación de Servicios Profesionales</v>
          </cell>
          <cell r="F699"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699">
            <v>44417</v>
          </cell>
          <cell r="H699">
            <v>3797666</v>
          </cell>
          <cell r="I699" t="str">
            <v>Un (01) mes y veintidós (22) días calendario</v>
          </cell>
          <cell r="J699">
            <v>44417</v>
          </cell>
          <cell r="K699">
            <v>44469</v>
          </cell>
          <cell r="L699" t="str">
            <v>NO APLICA</v>
          </cell>
          <cell r="M699">
            <v>2</v>
          </cell>
          <cell r="N699">
            <v>1606705</v>
          </cell>
          <cell r="O699">
            <v>44417</v>
          </cell>
          <cell r="P699">
            <v>44439</v>
          </cell>
          <cell r="Q699">
            <v>2190961</v>
          </cell>
          <cell r="R699">
            <v>44440</v>
          </cell>
          <cell r="S699">
            <v>44469</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t="str">
            <v>Instituto de Ciencias Ambientales de la Orinoquia Colombiana</v>
          </cell>
          <cell r="AX699" t="str">
            <v>MARCO AURELIO TORRES MORA</v>
          </cell>
          <cell r="AY699" t="str">
            <v>Director del Instituto de Ciencias Ambientales de la Orinoquia Colombiana</v>
          </cell>
          <cell r="AZ699">
            <v>1286</v>
          </cell>
          <cell r="BA699">
            <v>44417.754641203705</v>
          </cell>
          <cell r="BB699">
            <v>12765999</v>
          </cell>
          <cell r="BC699">
            <v>3424</v>
          </cell>
          <cell r="BD699">
            <v>44417</v>
          </cell>
          <cell r="BE699">
            <v>3797666</v>
          </cell>
          <cell r="BF699" t="str">
            <v xml:space="preserve">NOTIFICADO </v>
          </cell>
          <cell r="BG699">
            <v>0</v>
          </cell>
          <cell r="BH699">
            <v>0</v>
          </cell>
          <cell r="BI699">
            <v>0</v>
          </cell>
          <cell r="BJ699">
            <v>0</v>
          </cell>
          <cell r="BK699">
            <v>0</v>
          </cell>
          <cell r="BL699">
            <v>0</v>
          </cell>
          <cell r="BM699">
            <v>0</v>
          </cell>
          <cell r="BN699">
            <v>0</v>
          </cell>
          <cell r="BO699">
            <v>0</v>
          </cell>
          <cell r="BP699">
            <v>0</v>
          </cell>
          <cell r="BQ699">
            <v>0</v>
          </cell>
          <cell r="BR699">
            <v>1024547336.6</v>
          </cell>
          <cell r="BS699">
            <v>44417</v>
          </cell>
          <cell r="BT699">
            <v>645</v>
          </cell>
          <cell r="BU699" t="str">
            <v>57706</v>
          </cell>
          <cell r="BV699">
            <v>0</v>
          </cell>
          <cell r="BW699">
            <v>0</v>
          </cell>
          <cell r="BX699">
            <v>0</v>
          </cell>
          <cell r="BY699">
            <v>0</v>
          </cell>
          <cell r="BZ699">
            <v>0</v>
          </cell>
          <cell r="CA699">
            <v>0</v>
          </cell>
          <cell r="CB699">
            <v>8299</v>
          </cell>
          <cell r="CC699" t="str">
            <v>M6</v>
          </cell>
        </row>
        <row r="700">
          <cell r="B700" t="str">
            <v>12993 DE 2021</v>
          </cell>
          <cell r="C700">
            <v>1121913636</v>
          </cell>
          <cell r="D700" t="str">
            <v>YIRLEY ANGELICA RINCON BLANQUICET</v>
          </cell>
          <cell r="E700" t="str">
            <v>Contrato de Prestación de Servicios Profesionales</v>
          </cell>
          <cell r="F700"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700">
            <v>44417</v>
          </cell>
          <cell r="H700">
            <v>3797665</v>
          </cell>
          <cell r="I700" t="str">
            <v>Un (01) mes y veintidós (22) días calendario</v>
          </cell>
          <cell r="J700">
            <v>44417</v>
          </cell>
          <cell r="K700">
            <v>44469</v>
          </cell>
          <cell r="L700" t="str">
            <v>NO APLICA</v>
          </cell>
          <cell r="M700">
            <v>2</v>
          </cell>
          <cell r="N700">
            <v>1606705</v>
          </cell>
          <cell r="O700">
            <v>44417</v>
          </cell>
          <cell r="P700">
            <v>44439</v>
          </cell>
          <cell r="Q700">
            <v>2190960</v>
          </cell>
          <cell r="R700">
            <v>44440</v>
          </cell>
          <cell r="S700">
            <v>44469</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t="str">
            <v>Instituto de Ciencias Ambientales de la Orinoquia Colombiana</v>
          </cell>
          <cell r="AX700" t="str">
            <v>MARCO AURELIO TORRES MORA</v>
          </cell>
          <cell r="AY700" t="str">
            <v>Director del Instituto de Ciencias Ambientales de la Orinoquia Colombiana</v>
          </cell>
          <cell r="AZ700">
            <v>1286</v>
          </cell>
          <cell r="BA700">
            <v>44417.754641203705</v>
          </cell>
          <cell r="BB700">
            <v>12765999</v>
          </cell>
          <cell r="BC700">
            <v>3425</v>
          </cell>
          <cell r="BD700">
            <v>44417</v>
          </cell>
          <cell r="BE700">
            <v>3797665</v>
          </cell>
          <cell r="BF700" t="str">
            <v xml:space="preserve">NOTIFICADO </v>
          </cell>
          <cell r="BG700">
            <v>0</v>
          </cell>
          <cell r="BH700">
            <v>0</v>
          </cell>
          <cell r="BI700">
            <v>0</v>
          </cell>
          <cell r="BJ700">
            <v>0</v>
          </cell>
          <cell r="BK700">
            <v>0</v>
          </cell>
          <cell r="BL700">
            <v>0</v>
          </cell>
          <cell r="BM700">
            <v>0</v>
          </cell>
          <cell r="BN700">
            <v>0</v>
          </cell>
          <cell r="BO700">
            <v>0</v>
          </cell>
          <cell r="BP700">
            <v>0</v>
          </cell>
          <cell r="BQ700">
            <v>0</v>
          </cell>
          <cell r="BR700">
            <v>1121913636.2</v>
          </cell>
          <cell r="BS700">
            <v>44417</v>
          </cell>
          <cell r="BT700">
            <v>645</v>
          </cell>
          <cell r="BU700" t="str">
            <v>57706</v>
          </cell>
          <cell r="BV700">
            <v>0</v>
          </cell>
          <cell r="BW700">
            <v>0</v>
          </cell>
          <cell r="BX700">
            <v>0</v>
          </cell>
          <cell r="BY700">
            <v>0</v>
          </cell>
          <cell r="BZ700">
            <v>0</v>
          </cell>
          <cell r="CA700">
            <v>0</v>
          </cell>
          <cell r="CB700">
            <v>8560</v>
          </cell>
          <cell r="CC700" t="str">
            <v>M5</v>
          </cell>
        </row>
        <row r="701">
          <cell r="B701" t="str">
            <v>12994 DE 2021</v>
          </cell>
          <cell r="C701">
            <v>1121841738</v>
          </cell>
          <cell r="D701" t="str">
            <v>JULIETH LORENA VELASQUEZ CARRILLO</v>
          </cell>
          <cell r="E701" t="str">
            <v>Contrato de Prestación de Servicios Profesionales</v>
          </cell>
          <cell r="F701" t="str">
            <v>EL CONTRATISTA SE COMPROMETE CON LA UNIVERSIDAD DE LOS LLANOS A PRESTAR LOS SERVICIOS COMO PROFESIONAL EN FORMA EFICIENTE Y EFICAZ APOYANDO EL FORTALECIMIENTO DEL PROCESO DE AUTOEVALUACIÓN EN EL PROGRAMA DE MAESTRÍA EN ACUICULTURA, EN EL MARCO DEL ASEGURAMIENTO DE LA CALIDAD ACADÉMICA</v>
          </cell>
          <cell r="G701">
            <v>44419</v>
          </cell>
          <cell r="H701">
            <v>8763844</v>
          </cell>
          <cell r="I701" t="str">
            <v xml:space="preserve">Cuatro (04) meses </v>
          </cell>
          <cell r="J701">
            <v>44419</v>
          </cell>
          <cell r="K701">
            <v>44540</v>
          </cell>
          <cell r="L701" t="str">
            <v>NO APLICA</v>
          </cell>
          <cell r="M701">
            <v>5</v>
          </cell>
          <cell r="N701">
            <v>1460641</v>
          </cell>
          <cell r="O701">
            <v>44419</v>
          </cell>
          <cell r="P701">
            <v>44439</v>
          </cell>
          <cell r="Q701">
            <v>2190961</v>
          </cell>
          <cell r="R701">
            <v>44440</v>
          </cell>
          <cell r="S701">
            <v>44469</v>
          </cell>
          <cell r="T701">
            <v>2190961</v>
          </cell>
          <cell r="U701">
            <v>44470</v>
          </cell>
          <cell r="V701">
            <v>44500</v>
          </cell>
          <cell r="W701">
            <v>2190961</v>
          </cell>
          <cell r="X701">
            <v>44501</v>
          </cell>
          <cell r="Y701">
            <v>44530</v>
          </cell>
          <cell r="Z701">
            <v>730320</v>
          </cell>
          <cell r="AA701">
            <v>44531</v>
          </cell>
          <cell r="AB701">
            <v>44540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t="str">
            <v>Vicerrectoría Académica</v>
          </cell>
          <cell r="AX701" t="str">
            <v>CRISTÓBAL LUGO LÓPEZ</v>
          </cell>
          <cell r="AY701" t="str">
            <v>Decano de la Facultad de Ciencias Agropecuarias y Recursos Naturales</v>
          </cell>
          <cell r="AZ701">
            <v>1299</v>
          </cell>
          <cell r="BA701">
            <v>44419.744004629632</v>
          </cell>
          <cell r="BB701">
            <v>8763844</v>
          </cell>
          <cell r="BC701">
            <v>3448</v>
          </cell>
          <cell r="BD701">
            <v>44419</v>
          </cell>
          <cell r="BE701">
            <v>8763844</v>
          </cell>
          <cell r="BF701" t="str">
            <v xml:space="preserve">NOTIFICADO </v>
          </cell>
          <cell r="BG701">
            <v>0</v>
          </cell>
          <cell r="BH701">
            <v>0</v>
          </cell>
          <cell r="BI701">
            <v>0</v>
          </cell>
          <cell r="BJ701">
            <v>0</v>
          </cell>
          <cell r="BK701">
            <v>0</v>
          </cell>
          <cell r="BL701">
            <v>0</v>
          </cell>
          <cell r="BM701">
            <v>0</v>
          </cell>
          <cell r="BN701">
            <v>0</v>
          </cell>
          <cell r="BO701">
            <v>0</v>
          </cell>
          <cell r="BP701">
            <v>0</v>
          </cell>
          <cell r="BQ701">
            <v>0</v>
          </cell>
          <cell r="BR701">
            <v>1121841738.5</v>
          </cell>
          <cell r="BS701">
            <v>44419</v>
          </cell>
          <cell r="BT701">
            <v>772</v>
          </cell>
          <cell r="BU701" t="str">
            <v>50038</v>
          </cell>
          <cell r="BV701">
            <v>0</v>
          </cell>
          <cell r="BW701">
            <v>0</v>
          </cell>
          <cell r="BX701">
            <v>0</v>
          </cell>
          <cell r="BY701">
            <v>0</v>
          </cell>
          <cell r="BZ701">
            <v>0</v>
          </cell>
          <cell r="CA701">
            <v>0</v>
          </cell>
          <cell r="CB701">
            <v>7020</v>
          </cell>
          <cell r="CC701" t="str">
            <v>M5</v>
          </cell>
        </row>
        <row r="702">
          <cell r="B702" t="str">
            <v>12582 DE 2021</v>
          </cell>
          <cell r="C702">
            <v>1121852735</v>
          </cell>
          <cell r="D702" t="str">
            <v>JAVIER AUGUSTO SANCHEZ MARTINEZ</v>
          </cell>
          <cell r="E702" t="str">
            <v>Contrato de Prestación de Servicios</v>
          </cell>
          <cell r="F702" t="str">
            <v>EL CONTRATISTA SE COMPROMETE CON LA UNIVERSIDAD DE LOS LLANOS A PRESTAR LOS SERVICIOS COMO TÉCNICO EN FORMA EFICIENTE Y EFICAZ APOYANDO EL FORTALECIMIENTO DE LOS DIFERENTES PROCESOS EN EL LABORATORIO DE QUÍMICA DE LA FACULTAD DE CIENCIAS BÁSICAS E INGENIERÍA.</v>
          </cell>
          <cell r="G702">
            <v>44235</v>
          </cell>
          <cell r="H702">
            <v>7325114</v>
          </cell>
          <cell r="I702" t="str">
            <v>Tres (03) meses y veintiocho (28) días calendario</v>
          </cell>
          <cell r="J702">
            <v>44235</v>
          </cell>
          <cell r="K702">
            <v>44351</v>
          </cell>
          <cell r="L702" t="str">
            <v>NO APLICA</v>
          </cell>
          <cell r="M702">
            <v>7</v>
          </cell>
          <cell r="N702">
            <v>1489854</v>
          </cell>
          <cell r="O702">
            <v>44235</v>
          </cell>
          <cell r="P702">
            <v>44255</v>
          </cell>
          <cell r="Q702">
            <v>1862317</v>
          </cell>
          <cell r="R702">
            <v>44256</v>
          </cell>
          <cell r="S702">
            <v>44286</v>
          </cell>
          <cell r="T702">
            <v>1862317</v>
          </cell>
          <cell r="U702">
            <v>44287</v>
          </cell>
          <cell r="V702">
            <v>44316</v>
          </cell>
          <cell r="W702">
            <v>744927</v>
          </cell>
          <cell r="X702">
            <v>44317</v>
          </cell>
          <cell r="Y702">
            <v>44328</v>
          </cell>
          <cell r="Z702">
            <v>1365699</v>
          </cell>
          <cell r="AA702">
            <v>44403</v>
          </cell>
          <cell r="AB702">
            <v>44425</v>
          </cell>
          <cell r="AC702">
            <v>807004</v>
          </cell>
          <cell r="AD702">
            <v>44426</v>
          </cell>
          <cell r="AE702">
            <v>44439</v>
          </cell>
          <cell r="AF702">
            <v>1117390</v>
          </cell>
          <cell r="AG702">
            <v>44440</v>
          </cell>
          <cell r="AH702">
            <v>44457</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t="str">
            <v>Facultad de Ciencias Básicas e Ingeniería</v>
          </cell>
          <cell r="AX702" t="str">
            <v xml:space="preserve">OMAR YESID BELTRÁN GUTIÉRREZ </v>
          </cell>
          <cell r="AY702" t="str">
            <v>Decano de la Facultad de Ciencias Básicas e Ingeniería</v>
          </cell>
          <cell r="AZ702">
            <v>172</v>
          </cell>
          <cell r="BA702">
            <v>44235</v>
          </cell>
          <cell r="BB702">
            <v>96000000</v>
          </cell>
          <cell r="BC702">
            <v>743</v>
          </cell>
          <cell r="BD702">
            <v>44235</v>
          </cell>
          <cell r="BE702">
            <v>7325114</v>
          </cell>
          <cell r="BF702" t="str">
            <v xml:space="preserve">NOTIFICADO </v>
          </cell>
          <cell r="BG702">
            <v>44426</v>
          </cell>
          <cell r="BH702">
            <v>44457</v>
          </cell>
          <cell r="BI702" t="str">
            <v>Un (01) mes y un (01) día calendario</v>
          </cell>
          <cell r="BJ702">
            <v>1924394</v>
          </cell>
          <cell r="BK702" t="str">
            <v>DE ACUERDO A LA SOLICITUD REALIZADA POR EL SUPERVISOR DEL CONTRATO, SE GENERA LA PRORROGA Y ADICIÓN DEL MISMO; TENIENDO EN CUENTA LAS RAZONES DESCRITAS EN DICHA SOLICITUD.</v>
          </cell>
          <cell r="BL702">
            <v>1323</v>
          </cell>
          <cell r="BM702">
            <v>44421</v>
          </cell>
          <cell r="BN702">
            <v>15395152</v>
          </cell>
          <cell r="BO702">
            <v>3499</v>
          </cell>
          <cell r="BP702">
            <v>44421</v>
          </cell>
          <cell r="BQ702">
            <v>1924394</v>
          </cell>
          <cell r="BR702">
            <v>1121852735</v>
          </cell>
          <cell r="BS702">
            <v>44228</v>
          </cell>
          <cell r="BT702">
            <v>138</v>
          </cell>
          <cell r="BU702" t="str">
            <v>57200</v>
          </cell>
          <cell r="BV702">
            <v>44421</v>
          </cell>
          <cell r="BW702">
            <v>138</v>
          </cell>
          <cell r="BX702" t="str">
            <v>57603</v>
          </cell>
          <cell r="BY702">
            <v>0</v>
          </cell>
          <cell r="BZ702">
            <v>0</v>
          </cell>
          <cell r="CA702">
            <v>0</v>
          </cell>
          <cell r="CB702">
            <v>8299</v>
          </cell>
          <cell r="CC702" t="str">
            <v>M6</v>
          </cell>
        </row>
        <row r="703">
          <cell r="B703" t="str">
            <v>12583 DE 2021</v>
          </cell>
          <cell r="C703">
            <v>17348238</v>
          </cell>
          <cell r="D703" t="str">
            <v>HECTOR ROJAS RICO</v>
          </cell>
          <cell r="E703" t="str">
            <v>Contrato de Prestación de Servicios</v>
          </cell>
          <cell r="F703" t="str">
            <v>EL CONTRATISTA SE COMPROMETE CON LA UNIVERSIDAD DE LOS LLANOS A PRESTAR LOS SERVICIOS COMO TÉCNICO EN FORMA EFICIENTE Y EFICAZ APOYANDO EL FORTALECIMIENTO DE LOS DIFERENTES PROCESOS EN EL LABORATORIO DE ELECTRÓNICA DE LA FACULTAD DE CIENCIAS BÁSICAS E INGENIERÍA.</v>
          </cell>
          <cell r="G703">
            <v>44235</v>
          </cell>
          <cell r="H703">
            <v>7325114</v>
          </cell>
          <cell r="I703" t="str">
            <v>Tres (03) meses y veintiocho (28) días calendario</v>
          </cell>
          <cell r="J703">
            <v>44235</v>
          </cell>
          <cell r="K703">
            <v>44351</v>
          </cell>
          <cell r="L703" t="str">
            <v>NO APLICA</v>
          </cell>
          <cell r="M703">
            <v>7</v>
          </cell>
          <cell r="N703">
            <v>1489854</v>
          </cell>
          <cell r="O703">
            <v>44235</v>
          </cell>
          <cell r="P703">
            <v>44255</v>
          </cell>
          <cell r="Q703">
            <v>1862317</v>
          </cell>
          <cell r="R703">
            <v>44256</v>
          </cell>
          <cell r="S703">
            <v>44286</v>
          </cell>
          <cell r="T703">
            <v>1862317</v>
          </cell>
          <cell r="U703">
            <v>44287</v>
          </cell>
          <cell r="V703">
            <v>44316</v>
          </cell>
          <cell r="W703">
            <v>744927</v>
          </cell>
          <cell r="X703">
            <v>44317</v>
          </cell>
          <cell r="Y703">
            <v>44328</v>
          </cell>
          <cell r="Z703">
            <v>1365699</v>
          </cell>
          <cell r="AA703">
            <v>44403</v>
          </cell>
          <cell r="AB703">
            <v>44425</v>
          </cell>
          <cell r="AC703">
            <v>807004</v>
          </cell>
          <cell r="AD703">
            <v>44426</v>
          </cell>
          <cell r="AE703">
            <v>44439</v>
          </cell>
          <cell r="AF703">
            <v>1117390</v>
          </cell>
          <cell r="AG703">
            <v>44440</v>
          </cell>
          <cell r="AH703">
            <v>44457</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t="str">
            <v>Facultad de Ciencias Básicas e Ingeniería</v>
          </cell>
          <cell r="AX703" t="str">
            <v xml:space="preserve">OMAR YESID BELTRÁN GUTIÉRREZ </v>
          </cell>
          <cell r="AY703" t="str">
            <v>Decano de la Facultad de Ciencias Básicas e Ingeniería</v>
          </cell>
          <cell r="AZ703">
            <v>172</v>
          </cell>
          <cell r="BA703">
            <v>44235</v>
          </cell>
          <cell r="BB703">
            <v>96000000</v>
          </cell>
          <cell r="BC703">
            <v>744</v>
          </cell>
          <cell r="BD703">
            <v>44235</v>
          </cell>
          <cell r="BE703">
            <v>7325114</v>
          </cell>
          <cell r="BF703" t="str">
            <v xml:space="preserve">NOTIFICADO </v>
          </cell>
          <cell r="BG703">
            <v>44426</v>
          </cell>
          <cell r="BH703">
            <v>44457</v>
          </cell>
          <cell r="BI703" t="str">
            <v>Un (01) mes y un (01) día calendario</v>
          </cell>
          <cell r="BJ703">
            <v>1924394</v>
          </cell>
          <cell r="BK703" t="str">
            <v>DE ACUERDO A LA SOLICITUD REALIZADA POR EL SUPERVISOR DEL CONTRATO, SE GENERA LA PRORROGA Y ADICIÓN DEL MISMO; TENIENDO EN CUENTA LAS RAZONES DESCRITAS EN DICHA SOLICITUD.</v>
          </cell>
          <cell r="BL703">
            <v>1323</v>
          </cell>
          <cell r="BM703">
            <v>44421</v>
          </cell>
          <cell r="BN703">
            <v>15395152</v>
          </cell>
          <cell r="BO703">
            <v>3500</v>
          </cell>
          <cell r="BP703">
            <v>44421</v>
          </cell>
          <cell r="BQ703">
            <v>1924394</v>
          </cell>
          <cell r="BR703">
            <v>17348238</v>
          </cell>
          <cell r="BS703">
            <v>44228</v>
          </cell>
          <cell r="BT703">
            <v>138</v>
          </cell>
          <cell r="BU703" t="str">
            <v>57200</v>
          </cell>
          <cell r="BV703">
            <v>44421</v>
          </cell>
          <cell r="BW703">
            <v>138</v>
          </cell>
          <cell r="BX703" t="str">
            <v>57305</v>
          </cell>
          <cell r="BY703">
            <v>0</v>
          </cell>
          <cell r="BZ703">
            <v>0</v>
          </cell>
          <cell r="CA703">
            <v>0</v>
          </cell>
          <cell r="CB703">
            <v>8299</v>
          </cell>
          <cell r="CC703" t="str">
            <v>M6</v>
          </cell>
        </row>
        <row r="704">
          <cell r="B704" t="str">
            <v>12584 DE 2021</v>
          </cell>
          <cell r="C704">
            <v>1121913446</v>
          </cell>
          <cell r="D704" t="str">
            <v xml:space="preserve">EVER ALEXANDER FINO HERNANDEZ </v>
          </cell>
          <cell r="E704" t="str">
            <v>Contrato de Prestación de Servicios</v>
          </cell>
          <cell r="F704" t="str">
            <v>EL CONTRATISTA SE COMPROMETE CON LA UNIVERSIDAD DE LOS LLANOS A PRESTAR LOS SERVICIOS COMO TÉCNICO EN FORMA EFICIENTE Y EFICAZ APOYANDO EL FORTALECIMIENTO DE LOS DIFERENTES PROCESOS EN EL LABORATORIO DE BIOLOGÍA DE LA FACULTAD DE CIENCIAS BÁSICAS E INGENIERÍA.</v>
          </cell>
          <cell r="G704">
            <v>44235</v>
          </cell>
          <cell r="H704">
            <v>7325114</v>
          </cell>
          <cell r="I704" t="str">
            <v>Tres (03) meses y veintiocho (28) días calendario</v>
          </cell>
          <cell r="J704">
            <v>44235</v>
          </cell>
          <cell r="K704">
            <v>44351</v>
          </cell>
          <cell r="L704" t="str">
            <v>NO APLICA</v>
          </cell>
          <cell r="M704">
            <v>7</v>
          </cell>
          <cell r="N704">
            <v>1489854</v>
          </cell>
          <cell r="O704">
            <v>44235</v>
          </cell>
          <cell r="P704">
            <v>44255</v>
          </cell>
          <cell r="Q704">
            <v>1862317</v>
          </cell>
          <cell r="R704">
            <v>44256</v>
          </cell>
          <cell r="S704">
            <v>44286</v>
          </cell>
          <cell r="T704">
            <v>1862317</v>
          </cell>
          <cell r="U704">
            <v>44287</v>
          </cell>
          <cell r="V704">
            <v>44316</v>
          </cell>
          <cell r="W704">
            <v>744927</v>
          </cell>
          <cell r="X704">
            <v>44317</v>
          </cell>
          <cell r="Y704">
            <v>44328</v>
          </cell>
          <cell r="Z704">
            <v>1365699</v>
          </cell>
          <cell r="AA704">
            <v>44403</v>
          </cell>
          <cell r="AB704">
            <v>44425</v>
          </cell>
          <cell r="AC704">
            <v>807004</v>
          </cell>
          <cell r="AD704">
            <v>44426</v>
          </cell>
          <cell r="AE704">
            <v>44439</v>
          </cell>
          <cell r="AF704">
            <v>1117390</v>
          </cell>
          <cell r="AG704">
            <v>44440</v>
          </cell>
          <cell r="AH704">
            <v>44457</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t="str">
            <v>Facultad de Ciencias Básicas e Ingeniería</v>
          </cell>
          <cell r="AX704" t="str">
            <v xml:space="preserve">OMAR YESID BELTRÁN GUTIÉRREZ </v>
          </cell>
          <cell r="AY704" t="str">
            <v>Decano de la Facultad de Ciencias Básicas e Ingeniería</v>
          </cell>
          <cell r="AZ704">
            <v>172</v>
          </cell>
          <cell r="BA704">
            <v>44235</v>
          </cell>
          <cell r="BB704">
            <v>96000000</v>
          </cell>
          <cell r="BC704">
            <v>745</v>
          </cell>
          <cell r="BD704">
            <v>44235</v>
          </cell>
          <cell r="BE704">
            <v>7325114</v>
          </cell>
          <cell r="BF704" t="str">
            <v xml:space="preserve">NOTIFICADO </v>
          </cell>
          <cell r="BG704">
            <v>44426</v>
          </cell>
          <cell r="BH704">
            <v>44457</v>
          </cell>
          <cell r="BI704" t="str">
            <v>Un (01) mes y un (01) día calendario</v>
          </cell>
          <cell r="BJ704">
            <v>1924394</v>
          </cell>
          <cell r="BK704" t="str">
            <v>DE ACUERDO A LA SOLICITUD REALIZADA POR EL SUPERVISOR DEL CONTRATO, SE GENERA LA PRORROGA Y ADICIÓN DEL MISMO; TENIENDO EN CUENTA LAS RAZONES DESCRITAS EN DICHA SOLICITUD.</v>
          </cell>
          <cell r="BL704">
            <v>1323</v>
          </cell>
          <cell r="BM704">
            <v>44421</v>
          </cell>
          <cell r="BN704">
            <v>15395152</v>
          </cell>
          <cell r="BO704">
            <v>3501</v>
          </cell>
          <cell r="BP704">
            <v>44421</v>
          </cell>
          <cell r="BQ704">
            <v>1924394</v>
          </cell>
          <cell r="BR704">
            <v>1121913446.0999999</v>
          </cell>
          <cell r="BS704">
            <v>44228</v>
          </cell>
          <cell r="BT704">
            <v>138</v>
          </cell>
          <cell r="BU704" t="str">
            <v>57200</v>
          </cell>
          <cell r="BV704">
            <v>44421</v>
          </cell>
          <cell r="BW704">
            <v>138</v>
          </cell>
          <cell r="BX704" t="str">
            <v>57602</v>
          </cell>
          <cell r="BY704">
            <v>0</v>
          </cell>
          <cell r="BZ704">
            <v>0</v>
          </cell>
          <cell r="CA704">
            <v>0</v>
          </cell>
          <cell r="CB704">
            <v>8544</v>
          </cell>
          <cell r="CC704" t="str">
            <v>M3</v>
          </cell>
        </row>
        <row r="705">
          <cell r="B705" t="str">
            <v>12586 DE 2021</v>
          </cell>
          <cell r="C705">
            <v>1110519424</v>
          </cell>
          <cell r="D705" t="str">
            <v>JUAN DAVID AGUILAR PACHECO</v>
          </cell>
          <cell r="E705" t="str">
            <v>Contrato de Prestación de Servicios</v>
          </cell>
          <cell r="F705" t="str">
            <v>EL CONTRATISTA SE COMPROMETE CON LA UNIVERSIDAD DE LOS LLANOS A PRESTAR LOS SERVICIOS COMO TÉCNICO EN FORMA EFICIENTE Y EFICAZ APOYANDO EL FORTALECIMIENTO DE LOS DIFERENTES PROCESOS EN EL LABORATORIO DE BIOLOGÍA DE LA FACULTAD DE CIENCIAS BÁSICAS E INGENIERÍA.</v>
          </cell>
          <cell r="G705">
            <v>44235</v>
          </cell>
          <cell r="H705">
            <v>7325114</v>
          </cell>
          <cell r="I705" t="str">
            <v>Tres (03) meses y veintiocho (28) días calendario</v>
          </cell>
          <cell r="J705">
            <v>44235</v>
          </cell>
          <cell r="K705">
            <v>44351</v>
          </cell>
          <cell r="L705" t="str">
            <v>NO APLICA</v>
          </cell>
          <cell r="M705">
            <v>7</v>
          </cell>
          <cell r="N705">
            <v>1489854</v>
          </cell>
          <cell r="O705">
            <v>44235</v>
          </cell>
          <cell r="P705">
            <v>44255</v>
          </cell>
          <cell r="Q705">
            <v>1862317</v>
          </cell>
          <cell r="R705">
            <v>44256</v>
          </cell>
          <cell r="S705">
            <v>44286</v>
          </cell>
          <cell r="T705">
            <v>1862317</v>
          </cell>
          <cell r="U705">
            <v>44287</v>
          </cell>
          <cell r="V705">
            <v>44316</v>
          </cell>
          <cell r="W705">
            <v>744927</v>
          </cell>
          <cell r="X705">
            <v>44317</v>
          </cell>
          <cell r="Y705">
            <v>44328</v>
          </cell>
          <cell r="Z705">
            <v>1365699</v>
          </cell>
          <cell r="AA705">
            <v>44403</v>
          </cell>
          <cell r="AB705">
            <v>44425</v>
          </cell>
          <cell r="AC705">
            <v>807004</v>
          </cell>
          <cell r="AD705">
            <v>44426</v>
          </cell>
          <cell r="AE705">
            <v>44439</v>
          </cell>
          <cell r="AF705">
            <v>1117390</v>
          </cell>
          <cell r="AG705">
            <v>44440</v>
          </cell>
          <cell r="AH705">
            <v>44457</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t="str">
            <v>Facultad de Ciencias Básicas e Ingeniería</v>
          </cell>
          <cell r="AX705" t="str">
            <v xml:space="preserve">OMAR YESID BELTRÁN GUTIÉRREZ </v>
          </cell>
          <cell r="AY705" t="str">
            <v>Decano de la Facultad de Ciencias Básicas e Ingeniería</v>
          </cell>
          <cell r="AZ705">
            <v>172</v>
          </cell>
          <cell r="BA705">
            <v>44235</v>
          </cell>
          <cell r="BB705">
            <v>96000000</v>
          </cell>
          <cell r="BC705">
            <v>747</v>
          </cell>
          <cell r="BD705">
            <v>44235</v>
          </cell>
          <cell r="BE705">
            <v>7325114</v>
          </cell>
          <cell r="BF705" t="str">
            <v xml:space="preserve">NOTIFICADO </v>
          </cell>
          <cell r="BG705">
            <v>44426</v>
          </cell>
          <cell r="BH705">
            <v>44457</v>
          </cell>
          <cell r="BI705" t="str">
            <v>Un (01) mes y un (01) día calendario</v>
          </cell>
          <cell r="BJ705">
            <v>1924394</v>
          </cell>
          <cell r="BK705" t="str">
            <v>DE ACUERDO A LA SOLICITUD REALIZADA POR EL SUPERVISOR DEL CONTRATO, SE GENERA LA PRORROGA Y ADICIÓN DEL MISMO; TENIENDO EN CUENTA LAS RAZONES DESCRITAS EN DICHA SOLICITUD.</v>
          </cell>
          <cell r="BL705">
            <v>1323</v>
          </cell>
          <cell r="BM705">
            <v>44421</v>
          </cell>
          <cell r="BN705">
            <v>15395152</v>
          </cell>
          <cell r="BO705">
            <v>3502</v>
          </cell>
          <cell r="BP705">
            <v>44421</v>
          </cell>
          <cell r="BQ705">
            <v>1924394</v>
          </cell>
          <cell r="BR705">
            <v>1110519424</v>
          </cell>
          <cell r="BS705">
            <v>44228</v>
          </cell>
          <cell r="BT705">
            <v>138</v>
          </cell>
          <cell r="BU705" t="str">
            <v>57200</v>
          </cell>
          <cell r="BV705">
            <v>44421</v>
          </cell>
          <cell r="BW705">
            <v>138</v>
          </cell>
          <cell r="BX705" t="str">
            <v>57602</v>
          </cell>
          <cell r="BY705">
            <v>0</v>
          </cell>
          <cell r="BZ705">
            <v>0</v>
          </cell>
          <cell r="CA705">
            <v>0</v>
          </cell>
          <cell r="CB705">
            <v>8299</v>
          </cell>
          <cell r="CC705" t="str">
            <v>M6</v>
          </cell>
        </row>
        <row r="706">
          <cell r="B706" t="str">
            <v>12587 DE 2021</v>
          </cell>
          <cell r="C706">
            <v>1121825886</v>
          </cell>
          <cell r="D706" t="str">
            <v xml:space="preserve">RONALD ADRIANO NOVOA FORERO </v>
          </cell>
          <cell r="E706" t="str">
            <v>Contrato de Prestación de Servicios</v>
          </cell>
          <cell r="F706" t="str">
            <v>EL CONTRATISTA SE COMPROMETE CON LA UNIVERSIDAD DE LOS LLANOS A PRESTAR LOS SERVICIOS COMO TÉCNICO EN FORMA EFICIENTE Y EFICAZ APOYANDO EL FORTALECIMIENTO DE LOS DIFERENTES PROCESOS EN EL LABORATORIO DE FÍSICA DE LA FACULTAD DE CIENCIAS BÁSICAS E INGENIERÍA.</v>
          </cell>
          <cell r="G706">
            <v>44235</v>
          </cell>
          <cell r="H706">
            <v>7325114</v>
          </cell>
          <cell r="I706" t="str">
            <v>Tres (03) meses y veintiocho (28) días calendario</v>
          </cell>
          <cell r="J706">
            <v>44235</v>
          </cell>
          <cell r="K706">
            <v>44351</v>
          </cell>
          <cell r="L706" t="str">
            <v>NO APLICA</v>
          </cell>
          <cell r="M706">
            <v>7</v>
          </cell>
          <cell r="N706">
            <v>1489854</v>
          </cell>
          <cell r="O706">
            <v>44235</v>
          </cell>
          <cell r="P706">
            <v>44255</v>
          </cell>
          <cell r="Q706">
            <v>1862317</v>
          </cell>
          <cell r="R706">
            <v>44256</v>
          </cell>
          <cell r="S706">
            <v>44286</v>
          </cell>
          <cell r="T706">
            <v>1862317</v>
          </cell>
          <cell r="U706">
            <v>44287</v>
          </cell>
          <cell r="V706">
            <v>44316</v>
          </cell>
          <cell r="W706">
            <v>744927</v>
          </cell>
          <cell r="X706">
            <v>44317</v>
          </cell>
          <cell r="Y706">
            <v>44328</v>
          </cell>
          <cell r="Z706">
            <v>1365699</v>
          </cell>
          <cell r="AA706">
            <v>44403</v>
          </cell>
          <cell r="AB706">
            <v>44425</v>
          </cell>
          <cell r="AC706">
            <v>807004</v>
          </cell>
          <cell r="AD706">
            <v>44426</v>
          </cell>
          <cell r="AE706">
            <v>44439</v>
          </cell>
          <cell r="AF706">
            <v>1117390</v>
          </cell>
          <cell r="AG706">
            <v>44440</v>
          </cell>
          <cell r="AH706">
            <v>44457</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t="str">
            <v>Facultad de Ciencias Básicas e Ingeniería</v>
          </cell>
          <cell r="AX706" t="str">
            <v xml:space="preserve">OMAR YESID BELTRÁN GUTIÉRREZ </v>
          </cell>
          <cell r="AY706" t="str">
            <v>Decano de la Facultad de Ciencias Básicas e Ingeniería</v>
          </cell>
          <cell r="AZ706">
            <v>172</v>
          </cell>
          <cell r="BA706">
            <v>44235</v>
          </cell>
          <cell r="BB706">
            <v>96000000</v>
          </cell>
          <cell r="BC706">
            <v>748</v>
          </cell>
          <cell r="BD706">
            <v>44235</v>
          </cell>
          <cell r="BE706">
            <v>7325114</v>
          </cell>
          <cell r="BF706" t="str">
            <v xml:space="preserve">NOTIFICADO </v>
          </cell>
          <cell r="BG706">
            <v>44426</v>
          </cell>
          <cell r="BH706">
            <v>44457</v>
          </cell>
          <cell r="BI706" t="str">
            <v>Un (01) mes y un (01) día calendario</v>
          </cell>
          <cell r="BJ706">
            <v>1924394</v>
          </cell>
          <cell r="BK706" t="str">
            <v>DE ACUERDO A LA SOLICITUD REALIZADA POR EL SUPERVISOR DEL CONTRATO, SE GENERA LA PRORROGA Y ADICIÓN DEL MISMO; TENIENDO EN CUENTA LAS RAZONES DESCRITAS EN DICHA SOLICITUD.</v>
          </cell>
          <cell r="BL706">
            <v>1323</v>
          </cell>
          <cell r="BM706">
            <v>44421</v>
          </cell>
          <cell r="BN706">
            <v>15395152</v>
          </cell>
          <cell r="BO706">
            <v>3503</v>
          </cell>
          <cell r="BP706">
            <v>44421</v>
          </cell>
          <cell r="BQ706">
            <v>1924394</v>
          </cell>
          <cell r="BR706">
            <v>1121825886</v>
          </cell>
          <cell r="BS706">
            <v>44228</v>
          </cell>
          <cell r="BT706">
            <v>138</v>
          </cell>
          <cell r="BU706" t="str">
            <v>57200</v>
          </cell>
          <cell r="BV706">
            <v>44421</v>
          </cell>
          <cell r="BW706">
            <v>138</v>
          </cell>
          <cell r="BX706" t="str">
            <v>57605</v>
          </cell>
          <cell r="BY706">
            <v>0</v>
          </cell>
          <cell r="BZ706">
            <v>0</v>
          </cell>
          <cell r="CA706">
            <v>0</v>
          </cell>
          <cell r="CB706">
            <v>8299</v>
          </cell>
          <cell r="CC706" t="str">
            <v>M6</v>
          </cell>
        </row>
        <row r="707">
          <cell r="B707" t="str">
            <v>12593 DE 2021</v>
          </cell>
          <cell r="C707">
            <v>1121867002</v>
          </cell>
          <cell r="D707" t="str">
            <v>JUAN LEONARDO BOSSA RODRIGUEZ</v>
          </cell>
          <cell r="E707" t="str">
            <v>Contrato de Prestación de Servicios</v>
          </cell>
          <cell r="F707" t="str">
            <v>EL CONTRATISTA SE COMPROMETE CON LA UNIVERSIDAD DE LOS LLANOS A PRESTAR LOS SERVICIOS COMO TÉCNICO EN FORMA EFICIENTE Y EFICAZ APOYANDO EL FORTALECIMIENTO DE LOS DIFERENTES PROCESOS EN EL CENTRO TIC PARA LA INGENIERÍA DE LA FACULTAD DE CIENCIAS BÁSICAS E INGENIERÍA.</v>
          </cell>
          <cell r="G707">
            <v>44235</v>
          </cell>
          <cell r="H707">
            <v>7325108</v>
          </cell>
          <cell r="I707" t="str">
            <v>Tres (03) meses y veintiocho (28) días calendario</v>
          </cell>
          <cell r="J707">
            <v>44235</v>
          </cell>
          <cell r="K707">
            <v>44351</v>
          </cell>
          <cell r="L707" t="str">
            <v>NO APLICA</v>
          </cell>
          <cell r="M707">
            <v>7</v>
          </cell>
          <cell r="N707">
            <v>1489854</v>
          </cell>
          <cell r="O707">
            <v>44235</v>
          </cell>
          <cell r="P707">
            <v>44255</v>
          </cell>
          <cell r="Q707">
            <v>1862317</v>
          </cell>
          <cell r="R707">
            <v>44256</v>
          </cell>
          <cell r="S707">
            <v>44286</v>
          </cell>
          <cell r="T707">
            <v>1862317</v>
          </cell>
          <cell r="U707">
            <v>44287</v>
          </cell>
          <cell r="V707">
            <v>44316</v>
          </cell>
          <cell r="W707">
            <v>744927</v>
          </cell>
          <cell r="X707">
            <v>44317</v>
          </cell>
          <cell r="Y707">
            <v>44328</v>
          </cell>
          <cell r="Z707">
            <v>1365693</v>
          </cell>
          <cell r="AA707">
            <v>44403</v>
          </cell>
          <cell r="AB707">
            <v>44425</v>
          </cell>
          <cell r="AC707">
            <v>807004</v>
          </cell>
          <cell r="AD707">
            <v>44426</v>
          </cell>
          <cell r="AE707">
            <v>44439</v>
          </cell>
          <cell r="AF707">
            <v>1117390</v>
          </cell>
          <cell r="AG707">
            <v>44440</v>
          </cell>
          <cell r="AH707">
            <v>44457</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t="str">
            <v>Facultad de Ciencias Básicas e Ingeniería</v>
          </cell>
          <cell r="AX707" t="str">
            <v xml:space="preserve">OMAR YESID BELTRÁN GUTIÉRREZ </v>
          </cell>
          <cell r="AY707" t="str">
            <v>Decano de la Facultad de Ciencias Básicas e Ingeniería</v>
          </cell>
          <cell r="AZ707" t="str">
            <v>172. 171</v>
          </cell>
          <cell r="BA707">
            <v>44235</v>
          </cell>
          <cell r="BB707">
            <v>96000000</v>
          </cell>
          <cell r="BC707" t="str">
            <v>754. 770</v>
          </cell>
          <cell r="BD707">
            <v>44235</v>
          </cell>
          <cell r="BE707">
            <v>7325108</v>
          </cell>
          <cell r="BF707" t="str">
            <v xml:space="preserve">NOTIFICADO </v>
          </cell>
          <cell r="BG707">
            <v>44426</v>
          </cell>
          <cell r="BH707">
            <v>44457</v>
          </cell>
          <cell r="BI707" t="str">
            <v>Un (01) mes y un (01) día calendario</v>
          </cell>
          <cell r="BJ707">
            <v>1924394</v>
          </cell>
          <cell r="BK707" t="str">
            <v>DE ACUERDO A LA SOLICITUD REALIZADA POR EL SUPERVISOR DEL CONTRATO, SE GENERA LA PRORROGA Y ADICIÓN DEL MISMO; TENIENDO EN CUENTA LAS RAZONES DESCRITAS EN DICHA SOLICITUD.</v>
          </cell>
          <cell r="BL707">
            <v>1323</v>
          </cell>
          <cell r="BM707">
            <v>44421</v>
          </cell>
          <cell r="BN707">
            <v>15395152</v>
          </cell>
          <cell r="BO707">
            <v>3504</v>
          </cell>
          <cell r="BP707">
            <v>44421</v>
          </cell>
          <cell r="BQ707">
            <v>1924394</v>
          </cell>
          <cell r="BR707">
            <v>1121867002</v>
          </cell>
          <cell r="BS707">
            <v>44228</v>
          </cell>
          <cell r="BT707" t="str">
            <v>138. 515</v>
          </cell>
          <cell r="BU707" t="str">
            <v>57200</v>
          </cell>
          <cell r="BV707">
            <v>44421</v>
          </cell>
          <cell r="BW707">
            <v>138</v>
          </cell>
          <cell r="BX707" t="str">
            <v>57707</v>
          </cell>
          <cell r="BY707">
            <v>0</v>
          </cell>
          <cell r="BZ707">
            <v>0</v>
          </cell>
          <cell r="CA707">
            <v>0</v>
          </cell>
          <cell r="CB707">
            <v>8299</v>
          </cell>
          <cell r="CC707" t="str">
            <v>M6</v>
          </cell>
        </row>
        <row r="708">
          <cell r="B708" t="str">
            <v>12594 DE 2021</v>
          </cell>
          <cell r="C708">
            <v>86054599</v>
          </cell>
          <cell r="D708" t="str">
            <v xml:space="preserve">JULIO CESAR ROJAS GUERRERO </v>
          </cell>
          <cell r="E708" t="str">
            <v>Contrato de Prestación de Servicios</v>
          </cell>
          <cell r="F708" t="str">
            <v>EL CONTRATISTA SE COMPROMETE CON LA UNIVERSIDAD DE LOS LLANOS A PRESTAR LOS SERVICIOS COMO TÉCNICO EN FORMA EFICIENTE Y EFICAZ APOYANDO EL FORTALECIMIENTO DE LOS DIFERENTES PROCESOS EN EL CENTRO TIC PARA LA INGENIERÍA DE LA FACULTAD DE CIENCIAS BÁSICAS E INGENIERÍA.</v>
          </cell>
          <cell r="G708">
            <v>44235</v>
          </cell>
          <cell r="H708">
            <v>7325114</v>
          </cell>
          <cell r="I708" t="str">
            <v>Tres (03) meses y veintiocho (28) días calendario</v>
          </cell>
          <cell r="J708">
            <v>44235</v>
          </cell>
          <cell r="K708">
            <v>44351</v>
          </cell>
          <cell r="L708" t="str">
            <v>NO APLICA</v>
          </cell>
          <cell r="M708">
            <v>7</v>
          </cell>
          <cell r="N708">
            <v>1489854</v>
          </cell>
          <cell r="O708">
            <v>44235</v>
          </cell>
          <cell r="P708">
            <v>44255</v>
          </cell>
          <cell r="Q708">
            <v>1862317</v>
          </cell>
          <cell r="R708">
            <v>44256</v>
          </cell>
          <cell r="S708">
            <v>44286</v>
          </cell>
          <cell r="T708">
            <v>1862317</v>
          </cell>
          <cell r="U708">
            <v>44287</v>
          </cell>
          <cell r="V708">
            <v>44316</v>
          </cell>
          <cell r="W708">
            <v>744927</v>
          </cell>
          <cell r="X708">
            <v>44317</v>
          </cell>
          <cell r="Y708">
            <v>44328</v>
          </cell>
          <cell r="Z708">
            <v>1365699</v>
          </cell>
          <cell r="AA708">
            <v>44403</v>
          </cell>
          <cell r="AB708">
            <v>44425</v>
          </cell>
          <cell r="AC708">
            <v>807004</v>
          </cell>
          <cell r="AD708">
            <v>44426</v>
          </cell>
          <cell r="AE708">
            <v>44439</v>
          </cell>
          <cell r="AF708">
            <v>1117390</v>
          </cell>
          <cell r="AG708">
            <v>44440</v>
          </cell>
          <cell r="AH708">
            <v>44457</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t="str">
            <v>Facultad de Ciencias Básicas e Ingeniería</v>
          </cell>
          <cell r="AX708" t="str">
            <v xml:space="preserve">OMAR YESID BELTRÁN GUTIÉRREZ </v>
          </cell>
          <cell r="AY708" t="str">
            <v>Decano de la Facultad de Ciencias Básicas e Ingeniería</v>
          </cell>
          <cell r="AZ708">
            <v>171</v>
          </cell>
          <cell r="BA708">
            <v>44235</v>
          </cell>
          <cell r="BB708">
            <v>18616484</v>
          </cell>
          <cell r="BC708">
            <v>755</v>
          </cell>
          <cell r="BD708">
            <v>44235</v>
          </cell>
          <cell r="BE708">
            <v>7325114</v>
          </cell>
          <cell r="BF708" t="str">
            <v xml:space="preserve">NOTIFICADO </v>
          </cell>
          <cell r="BG708">
            <v>44426</v>
          </cell>
          <cell r="BH708">
            <v>44457</v>
          </cell>
          <cell r="BI708" t="str">
            <v>Un (01) mes y un (01) día calendario</v>
          </cell>
          <cell r="BJ708">
            <v>1924394</v>
          </cell>
          <cell r="BK708" t="str">
            <v>DE ACUERDO A LA SOLICITUD REALIZADA POR EL SUPERVISOR DEL CONTRATO, SE GENERA LA PRORROGA Y ADICIÓN DEL MISMO; TENIENDO EN CUENTA LAS RAZONES DESCRITAS EN DICHA SOLICITUD.</v>
          </cell>
          <cell r="BL708">
            <v>1323</v>
          </cell>
          <cell r="BM708">
            <v>44421</v>
          </cell>
          <cell r="BN708">
            <v>15395152</v>
          </cell>
          <cell r="BO708">
            <v>3505</v>
          </cell>
          <cell r="BP708">
            <v>44421</v>
          </cell>
          <cell r="BQ708">
            <v>1924394</v>
          </cell>
          <cell r="BR708">
            <v>86054599</v>
          </cell>
          <cell r="BS708">
            <v>44228</v>
          </cell>
          <cell r="BT708">
            <v>515</v>
          </cell>
          <cell r="BU708" t="str">
            <v>57200</v>
          </cell>
          <cell r="BV708">
            <v>44421</v>
          </cell>
          <cell r="BW708">
            <v>138</v>
          </cell>
          <cell r="BX708" t="str">
            <v>57707</v>
          </cell>
          <cell r="BY708">
            <v>0</v>
          </cell>
          <cell r="BZ708">
            <v>0</v>
          </cell>
          <cell r="CA708">
            <v>0</v>
          </cell>
          <cell r="CB708">
            <v>4651</v>
          </cell>
          <cell r="CC708" t="str">
            <v>M6</v>
          </cell>
        </row>
        <row r="709">
          <cell r="B709" t="str">
            <v>12595 DE 2021</v>
          </cell>
          <cell r="C709">
            <v>1121897863</v>
          </cell>
          <cell r="D709" t="str">
            <v>DANIEL FELIPE FAJARDO BARRERO</v>
          </cell>
          <cell r="E709" t="str">
            <v>Contrato de Prestación de Servicios</v>
          </cell>
          <cell r="F709" t="str">
            <v>EL CONTRATISTA SE COMPROMETE CON LA UNIVERSIDAD DE LOS LLANOS A PRESTAR LOS SERVICIOS COMO TÉCNICO EN FORMA EFICIENTE Y EFICAZ APOYANDO EL FORTALECIMIENTO DE LOS DIFERENTES PROCESOS EN EL CENTRO TIC PARA LA INGENIERÍA DE LA FACULTAD DE CIENCIAS BÁSICAS E INGENIERÍA.</v>
          </cell>
          <cell r="G709">
            <v>44235</v>
          </cell>
          <cell r="H709">
            <v>7325114</v>
          </cell>
          <cell r="I709" t="str">
            <v>Tres (03) meses y veintiocho (28) días calendario</v>
          </cell>
          <cell r="J709">
            <v>44235</v>
          </cell>
          <cell r="K709">
            <v>44351</v>
          </cell>
          <cell r="L709" t="str">
            <v>NO APLICA</v>
          </cell>
          <cell r="M709">
            <v>7</v>
          </cell>
          <cell r="N709">
            <v>1489854</v>
          </cell>
          <cell r="O709">
            <v>44235</v>
          </cell>
          <cell r="P709">
            <v>44255</v>
          </cell>
          <cell r="Q709">
            <v>1862317</v>
          </cell>
          <cell r="R709">
            <v>44256</v>
          </cell>
          <cell r="S709">
            <v>44286</v>
          </cell>
          <cell r="T709">
            <v>1862317</v>
          </cell>
          <cell r="U709">
            <v>44287</v>
          </cell>
          <cell r="V709">
            <v>44316</v>
          </cell>
          <cell r="W709">
            <v>744927</v>
          </cell>
          <cell r="X709">
            <v>44317</v>
          </cell>
          <cell r="Y709">
            <v>44328</v>
          </cell>
          <cell r="Z709">
            <v>1365699</v>
          </cell>
          <cell r="AA709">
            <v>44403</v>
          </cell>
          <cell r="AB709">
            <v>44425</v>
          </cell>
          <cell r="AC709">
            <v>807004</v>
          </cell>
          <cell r="AD709">
            <v>44426</v>
          </cell>
          <cell r="AE709">
            <v>44439</v>
          </cell>
          <cell r="AF709">
            <v>1117390</v>
          </cell>
          <cell r="AG709">
            <v>44440</v>
          </cell>
          <cell r="AH709">
            <v>44457</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t="str">
            <v>Facultad de Ciencias Básicas e Ingeniería</v>
          </cell>
          <cell r="AX709" t="str">
            <v xml:space="preserve">OMAR YESID BELTRÁN GUTIÉRREZ </v>
          </cell>
          <cell r="AY709" t="str">
            <v>Decano de la Facultad de Ciencias Básicas e Ingeniería</v>
          </cell>
          <cell r="AZ709">
            <v>171</v>
          </cell>
          <cell r="BA709">
            <v>44235</v>
          </cell>
          <cell r="BB709">
            <v>18616484</v>
          </cell>
          <cell r="BC709">
            <v>756</v>
          </cell>
          <cell r="BD709">
            <v>44235</v>
          </cell>
          <cell r="BE709">
            <v>7325114</v>
          </cell>
          <cell r="BF709" t="str">
            <v xml:space="preserve">NOTIFICADO </v>
          </cell>
          <cell r="BG709">
            <v>44426</v>
          </cell>
          <cell r="BH709">
            <v>44457</v>
          </cell>
          <cell r="BI709" t="str">
            <v>Un (01) mes y un (01) día calendario</v>
          </cell>
          <cell r="BJ709">
            <v>1924394</v>
          </cell>
          <cell r="BK709" t="str">
            <v>DE ACUERDO A LA SOLICITUD REALIZADA POR EL SUPERVISOR DEL CONTRATO, SE GENERA LA PRORROGA Y ADICIÓN DEL MISMO; TENIENDO EN CUENTA LAS RAZONES DESCRITAS EN DICHA SOLICITUD.</v>
          </cell>
          <cell r="BL709">
            <v>1323</v>
          </cell>
          <cell r="BM709">
            <v>44421</v>
          </cell>
          <cell r="BN709">
            <v>15395152</v>
          </cell>
          <cell r="BO709">
            <v>3506</v>
          </cell>
          <cell r="BP709">
            <v>44421</v>
          </cell>
          <cell r="BQ709">
            <v>1924394</v>
          </cell>
          <cell r="BR709">
            <v>1121897863</v>
          </cell>
          <cell r="BS709">
            <v>44228</v>
          </cell>
          <cell r="BT709">
            <v>515</v>
          </cell>
          <cell r="BU709" t="str">
            <v>57200</v>
          </cell>
          <cell r="BV709">
            <v>44421</v>
          </cell>
          <cell r="BW709">
            <v>138</v>
          </cell>
          <cell r="BX709" t="str">
            <v>57707</v>
          </cell>
          <cell r="BY709">
            <v>0</v>
          </cell>
          <cell r="BZ709">
            <v>0</v>
          </cell>
          <cell r="CA709">
            <v>0</v>
          </cell>
          <cell r="CB709">
            <v>9511</v>
          </cell>
          <cell r="CC709" t="str">
            <v>M4</v>
          </cell>
        </row>
        <row r="710">
          <cell r="B710" t="str">
            <v>12597 DE 2021</v>
          </cell>
          <cell r="C710">
            <v>20626634</v>
          </cell>
          <cell r="D710" t="str">
            <v>MARIA CRISTINA MEDINA ASCENCIO</v>
          </cell>
          <cell r="E710" t="str">
            <v>Contrato de Prestación de Servicios</v>
          </cell>
          <cell r="F710" t="str">
            <v>EL CONTRATISTA SE COMPROMETE CON LA UNIVERSIDAD DE LOS LLANOS A PRESTAR LOS SERVICIOS COMO TÉCNICO EN FORMA EFICIENTE Y EFICAZ APOYANDO EL FORTALECIMIENTO DE LOS DIFERENTES PROCESOS QUE SE DESARROLLAN EN EL LABORATORIO DE SIMULACIÓN Y HABILIDADES CLÍNICAS DE LA FACULTAD DE CIENCIAS DE LA SALUD.</v>
          </cell>
          <cell r="G710">
            <v>44235</v>
          </cell>
          <cell r="H710">
            <v>7325114</v>
          </cell>
          <cell r="I710" t="str">
            <v>Tres (03) meses y veintiocho (28) días calendario</v>
          </cell>
          <cell r="J710">
            <v>44235</v>
          </cell>
          <cell r="K710">
            <v>44351</v>
          </cell>
          <cell r="L710" t="str">
            <v>NO APLICA</v>
          </cell>
          <cell r="M710">
            <v>7</v>
          </cell>
          <cell r="N710">
            <v>1489854</v>
          </cell>
          <cell r="O710">
            <v>44235</v>
          </cell>
          <cell r="P710">
            <v>44255</v>
          </cell>
          <cell r="Q710">
            <v>1862317</v>
          </cell>
          <cell r="R710">
            <v>44256</v>
          </cell>
          <cell r="S710">
            <v>44286</v>
          </cell>
          <cell r="T710">
            <v>1862317</v>
          </cell>
          <cell r="U710">
            <v>44287</v>
          </cell>
          <cell r="V710">
            <v>44316</v>
          </cell>
          <cell r="W710">
            <v>744927</v>
          </cell>
          <cell r="X710">
            <v>44317</v>
          </cell>
          <cell r="Y710">
            <v>44328</v>
          </cell>
          <cell r="Z710">
            <v>1365699</v>
          </cell>
          <cell r="AA710">
            <v>44403</v>
          </cell>
          <cell r="AB710">
            <v>44425</v>
          </cell>
          <cell r="AC710">
            <v>807004</v>
          </cell>
          <cell r="AD710">
            <v>44426</v>
          </cell>
          <cell r="AE710">
            <v>44439</v>
          </cell>
          <cell r="AF710">
            <v>1117390</v>
          </cell>
          <cell r="AG710">
            <v>44440</v>
          </cell>
          <cell r="AH710">
            <v>44457</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t="str">
            <v>Facultad de Ciencias de la Salud</v>
          </cell>
          <cell r="AX710" t="str">
            <v>LUZ MIRYAM TOBÓN BORRERO</v>
          </cell>
          <cell r="AY710" t="str">
            <v>Decano de la Facultad de Ciencias de la Salud</v>
          </cell>
          <cell r="AZ710">
            <v>169</v>
          </cell>
          <cell r="BA710">
            <v>44235</v>
          </cell>
          <cell r="BB710">
            <v>11681734</v>
          </cell>
          <cell r="BC710">
            <v>758</v>
          </cell>
          <cell r="BD710">
            <v>44235</v>
          </cell>
          <cell r="BE710">
            <v>7325114</v>
          </cell>
          <cell r="BF710" t="str">
            <v xml:space="preserve">NOTIFICADO </v>
          </cell>
          <cell r="BG710">
            <v>44426</v>
          </cell>
          <cell r="BH710">
            <v>44457</v>
          </cell>
          <cell r="BI710" t="str">
            <v>Un (01) mes y un (01) día calendario</v>
          </cell>
          <cell r="BJ710">
            <v>1924394</v>
          </cell>
          <cell r="BK710" t="str">
            <v>DE ACUERDO A LA SOLICITUD REALIZADA POR EL SUPERVISOR DEL CONTRATO, SE GENERA LA PRORROGA Y ADICIÓN DEL MISMO; TENIENDO EN CUENTA LAS RAZONES DESCRITAS EN DICHA SOLICITUD.</v>
          </cell>
          <cell r="BL710">
            <v>1325</v>
          </cell>
          <cell r="BM710">
            <v>44421</v>
          </cell>
          <cell r="BN710">
            <v>3290093</v>
          </cell>
          <cell r="BO710">
            <v>3507</v>
          </cell>
          <cell r="BP710">
            <v>44421</v>
          </cell>
          <cell r="BQ710">
            <v>1924394</v>
          </cell>
          <cell r="BR710">
            <v>20626634.100000001</v>
          </cell>
          <cell r="BS710">
            <v>44228</v>
          </cell>
          <cell r="BT710">
            <v>434</v>
          </cell>
          <cell r="BU710" t="str">
            <v>55200</v>
          </cell>
          <cell r="BV710">
            <v>44421</v>
          </cell>
          <cell r="BW710">
            <v>54</v>
          </cell>
          <cell r="BX710" t="str">
            <v>55504</v>
          </cell>
          <cell r="BY710">
            <v>0</v>
          </cell>
          <cell r="BZ710">
            <v>0</v>
          </cell>
          <cell r="CA710">
            <v>0</v>
          </cell>
          <cell r="CB710">
            <v>7490</v>
          </cell>
          <cell r="CC710" t="str">
            <v>M6</v>
          </cell>
        </row>
        <row r="711">
          <cell r="B711" t="str">
            <v>12601 DE 2021</v>
          </cell>
          <cell r="C711">
            <v>35262995</v>
          </cell>
          <cell r="D711" t="str">
            <v>MARTHA JANETH LOPEZ ACOSTA</v>
          </cell>
          <cell r="E711" t="str">
            <v>Contrato de Prestación de Servicios Profesionales</v>
          </cell>
          <cell r="F711" t="str">
            <v>EL CONTRATISTA SE COMPROMETE CON LA UNIVERSIDAD DE LOS LLANOS A PRESTAR LOS SERVICIOS PROFESIONALES COMO ODONTÓLOGO EN FORMA EFICIENTE Y EFICAZ APOYANDO EL FORTALECIMIENTO DE LOS DIFERENTES PROCESOS DE PROMOCIÓN Y FOMENTO DE ESTILOS DE VIDA SALUDABLES EN LA DIVISIÓN DE BIENESTAR UNIVERSITARIO.</v>
          </cell>
          <cell r="G711">
            <v>44235</v>
          </cell>
          <cell r="H711">
            <v>10604250</v>
          </cell>
          <cell r="I711" t="str">
            <v>Cuatro (04) meses y un (01) día calendario</v>
          </cell>
          <cell r="J711">
            <v>44235</v>
          </cell>
          <cell r="K711">
            <v>44355</v>
          </cell>
          <cell r="L711" t="str">
            <v>NO APLICA</v>
          </cell>
          <cell r="M711">
            <v>7</v>
          </cell>
          <cell r="N711">
            <v>2015684</v>
          </cell>
          <cell r="O711">
            <v>44235</v>
          </cell>
          <cell r="P711">
            <v>44255</v>
          </cell>
          <cell r="Q711">
            <v>2629153</v>
          </cell>
          <cell r="R711">
            <v>44256</v>
          </cell>
          <cell r="S711">
            <v>44286</v>
          </cell>
          <cell r="T711">
            <v>2629153</v>
          </cell>
          <cell r="U711">
            <v>44287</v>
          </cell>
          <cell r="V711">
            <v>44316</v>
          </cell>
          <cell r="W711">
            <v>1051661</v>
          </cell>
          <cell r="X711">
            <v>44317</v>
          </cell>
          <cell r="Y711">
            <v>44328</v>
          </cell>
          <cell r="Z711">
            <v>2278599</v>
          </cell>
          <cell r="AA711">
            <v>44403</v>
          </cell>
          <cell r="AB711">
            <v>44428</v>
          </cell>
          <cell r="AC711">
            <v>964023</v>
          </cell>
          <cell r="AD711">
            <v>44429</v>
          </cell>
          <cell r="AE711">
            <v>44439</v>
          </cell>
          <cell r="AF711">
            <v>1577492</v>
          </cell>
          <cell r="AG711">
            <v>44440</v>
          </cell>
          <cell r="AH711">
            <v>44457</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t="str">
            <v>División de Bienestar Universitario</v>
          </cell>
          <cell r="AX711" t="str">
            <v>JUAN CARLOS PEÑA TIJO</v>
          </cell>
          <cell r="AY711" t="str">
            <v>Jefe de Oficina</v>
          </cell>
          <cell r="AZ711">
            <v>165</v>
          </cell>
          <cell r="BA711">
            <v>44235</v>
          </cell>
          <cell r="BB711">
            <v>254063841</v>
          </cell>
          <cell r="BC711">
            <v>762</v>
          </cell>
          <cell r="BD711">
            <v>44235</v>
          </cell>
          <cell r="BE711">
            <v>10604250</v>
          </cell>
          <cell r="BF711" t="str">
            <v xml:space="preserve">NOTIFICADO </v>
          </cell>
          <cell r="BG711">
            <v>44429</v>
          </cell>
          <cell r="BH711">
            <v>44457</v>
          </cell>
          <cell r="BI711" t="str">
            <v>Veintinueve (29) días calendario</v>
          </cell>
          <cell r="BJ711">
            <v>2541515</v>
          </cell>
          <cell r="BK711" t="str">
            <v>DE ACUERDO A LA SOLICITUD REALIZADA POR EL SUPERVISOR DEL CONTRATO, SE GENERA LA PRORROGA Y ADICIÓN DEL MISMO; TENIENDO EN CUENTA LAS RAZONES DESCRITAS EN DICHA SOLICITUD.</v>
          </cell>
          <cell r="BL711">
            <v>1348</v>
          </cell>
          <cell r="BM711">
            <v>44427</v>
          </cell>
          <cell r="BN711">
            <v>6178510</v>
          </cell>
          <cell r="BO711">
            <v>3595</v>
          </cell>
          <cell r="BP711">
            <v>44427</v>
          </cell>
          <cell r="BQ711">
            <v>2541515</v>
          </cell>
          <cell r="BR711">
            <v>35262995</v>
          </cell>
          <cell r="BS711">
            <v>44228</v>
          </cell>
          <cell r="BT711">
            <v>677</v>
          </cell>
          <cell r="BU711" t="str">
            <v>44105</v>
          </cell>
          <cell r="BV711">
            <v>44427</v>
          </cell>
          <cell r="BW711">
            <v>677</v>
          </cell>
          <cell r="BX711" t="str">
            <v>44105</v>
          </cell>
          <cell r="BY711">
            <v>0</v>
          </cell>
          <cell r="BZ711">
            <v>0</v>
          </cell>
          <cell r="CA711">
            <v>0</v>
          </cell>
          <cell r="CB711">
            <v>7490</v>
          </cell>
          <cell r="CC711" t="str">
            <v>M6</v>
          </cell>
        </row>
        <row r="712">
          <cell r="B712" t="str">
            <v>12605 DE 2021</v>
          </cell>
          <cell r="C712">
            <v>86083472</v>
          </cell>
          <cell r="D712" t="str">
            <v xml:space="preserve">RICHARD EDUARDO VILLALBA CARMONA </v>
          </cell>
          <cell r="E712" t="str">
            <v>Contrato de Prestación de Servicios Profesionales</v>
          </cell>
          <cell r="F712" t="str">
            <v>EL CONTRATISTA SE COMPROMETE CON LA UNIVERSIDAD DE LOS LLANOS A PRESTAR LOS SERVICIOS COMO PROFESIONAL EN FORMA EFICIENTE Y EFICAZ APOYANDO EL FORTALECIMIENTO DE LOS DIFERENTES PROCESOS SOCIOECONÓMICOS EN LA DIVISIÓN DE BIENESTAR UNIVERSITARIO.</v>
          </cell>
          <cell r="G712">
            <v>44235</v>
          </cell>
          <cell r="H712">
            <v>10516612</v>
          </cell>
          <cell r="I712" t="str">
            <v>Cuatro (04) meses</v>
          </cell>
          <cell r="J712">
            <v>44235</v>
          </cell>
          <cell r="K712">
            <v>44354</v>
          </cell>
          <cell r="L712" t="str">
            <v>NO APLICA</v>
          </cell>
          <cell r="M712">
            <v>7</v>
          </cell>
          <cell r="N712">
            <v>2015684</v>
          </cell>
          <cell r="O712">
            <v>44235</v>
          </cell>
          <cell r="P712">
            <v>44255</v>
          </cell>
          <cell r="Q712">
            <v>2629153</v>
          </cell>
          <cell r="R712">
            <v>44256</v>
          </cell>
          <cell r="S712">
            <v>44286</v>
          </cell>
          <cell r="T712">
            <v>2629153</v>
          </cell>
          <cell r="U712">
            <v>44287</v>
          </cell>
          <cell r="V712">
            <v>44316</v>
          </cell>
          <cell r="W712">
            <v>1051661</v>
          </cell>
          <cell r="X712">
            <v>44317</v>
          </cell>
          <cell r="Y712">
            <v>44328</v>
          </cell>
          <cell r="Z712">
            <v>2190961</v>
          </cell>
          <cell r="AA712">
            <v>44403</v>
          </cell>
          <cell r="AB712">
            <v>44427</v>
          </cell>
          <cell r="AC712">
            <v>964023</v>
          </cell>
          <cell r="AD712">
            <v>44428</v>
          </cell>
          <cell r="AE712">
            <v>44439</v>
          </cell>
          <cell r="AF712">
            <v>1665130</v>
          </cell>
          <cell r="AG712">
            <v>44440</v>
          </cell>
          <cell r="AH712">
            <v>44458</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t="str">
            <v>División de Bienestar Universitario</v>
          </cell>
          <cell r="AX712" t="str">
            <v>JUAN CARLOS PEÑA TIJO</v>
          </cell>
          <cell r="AY712" t="str">
            <v>Jefe de Oficina</v>
          </cell>
          <cell r="AZ712">
            <v>165</v>
          </cell>
          <cell r="BA712">
            <v>44235</v>
          </cell>
          <cell r="BB712">
            <v>254063841</v>
          </cell>
          <cell r="BC712">
            <v>766</v>
          </cell>
          <cell r="BD712">
            <v>44235</v>
          </cell>
          <cell r="BE712">
            <v>10516612</v>
          </cell>
          <cell r="BF712" t="str">
            <v xml:space="preserve">NOTIFICADO </v>
          </cell>
          <cell r="BG712">
            <v>44428</v>
          </cell>
          <cell r="BH712">
            <v>44458</v>
          </cell>
          <cell r="BI712" t="str">
            <v xml:space="preserve">Un (01) mes </v>
          </cell>
          <cell r="BJ712">
            <v>2629153</v>
          </cell>
          <cell r="BK712" t="str">
            <v>DE ACUERDO A LA SOLICITUD REALIZADA POR EL SUPERVISOR DEL CONTRATO, SE GENERA LA PRORROGA Y ADICIÓN DEL MISMO; TENIENDO EN CUENTA LAS RAZONES DESCRITAS EN DICHA SOLICITUD.</v>
          </cell>
          <cell r="BL712">
            <v>1324</v>
          </cell>
          <cell r="BM712">
            <v>44421</v>
          </cell>
          <cell r="BN712">
            <v>43716975</v>
          </cell>
          <cell r="BO712">
            <v>3539</v>
          </cell>
          <cell r="BP712">
            <v>44426</v>
          </cell>
          <cell r="BQ712">
            <v>2629153</v>
          </cell>
          <cell r="BR712">
            <v>86083472.099999994</v>
          </cell>
          <cell r="BS712">
            <v>44228</v>
          </cell>
          <cell r="BT712">
            <v>677</v>
          </cell>
          <cell r="BU712" t="str">
            <v>44105</v>
          </cell>
          <cell r="BV712">
            <v>44426</v>
          </cell>
          <cell r="BW712">
            <v>677</v>
          </cell>
          <cell r="BX712" t="str">
            <v>44105</v>
          </cell>
          <cell r="BY712">
            <v>0</v>
          </cell>
          <cell r="BZ712">
            <v>0</v>
          </cell>
          <cell r="CA712">
            <v>0</v>
          </cell>
          <cell r="CB712">
            <v>8560</v>
          </cell>
          <cell r="CC712" t="str">
            <v>M5</v>
          </cell>
        </row>
        <row r="713">
          <cell r="B713" t="str">
            <v>12606 DE 2021</v>
          </cell>
          <cell r="C713">
            <v>40326160</v>
          </cell>
          <cell r="D713" t="str">
            <v xml:space="preserve">MARGARITA ROSA CASTILLO INSIGNARES </v>
          </cell>
          <cell r="E713" t="str">
            <v>Contrato de Prestación de Servicios Profesionales</v>
          </cell>
          <cell r="F713" t="str">
            <v>EL CONTRATISTA SE COMPROMETE CON LA UNIVERSIDAD DE LOS LLANOS A PRESTAR LOS SERVICIOS COMO PROFESIONAL EN FORMA EFICIENTE Y EFICAZ APOYANDO EL FORTALECIMIENTO DE LOS DIFERENTES PROCESOS DE ASIGNACIÓN DE DESCUENTOS SOCIOECONÓMICOS EN LA DIVISIÓN DE BIENESTAR UNIVERSITARIO.</v>
          </cell>
          <cell r="G713">
            <v>44235</v>
          </cell>
          <cell r="H713">
            <v>9055972</v>
          </cell>
          <cell r="I713" t="str">
            <v>Cuatro (04) meses y cuatro (04) días calendario</v>
          </cell>
          <cell r="J713">
            <v>44235</v>
          </cell>
          <cell r="K713">
            <v>44358</v>
          </cell>
          <cell r="L713" t="str">
            <v>NO APLICA</v>
          </cell>
          <cell r="M713">
            <v>7</v>
          </cell>
          <cell r="N713">
            <v>1679737</v>
          </cell>
          <cell r="O713">
            <v>44235</v>
          </cell>
          <cell r="P713">
            <v>44255</v>
          </cell>
          <cell r="Q713">
            <v>2190961</v>
          </cell>
          <cell r="R713">
            <v>44256</v>
          </cell>
          <cell r="S713">
            <v>44286</v>
          </cell>
          <cell r="T713">
            <v>2190961</v>
          </cell>
          <cell r="U713">
            <v>44287</v>
          </cell>
          <cell r="V713">
            <v>44316</v>
          </cell>
          <cell r="W713">
            <v>876384</v>
          </cell>
          <cell r="X713">
            <v>44317</v>
          </cell>
          <cell r="Y713">
            <v>44328</v>
          </cell>
          <cell r="Z713">
            <v>2117929</v>
          </cell>
          <cell r="AA713">
            <v>44403</v>
          </cell>
          <cell r="AB713">
            <v>44431</v>
          </cell>
          <cell r="AC713">
            <v>584256</v>
          </cell>
          <cell r="AD713">
            <v>44432</v>
          </cell>
          <cell r="AE713">
            <v>44439</v>
          </cell>
          <cell r="AF713">
            <v>1314577</v>
          </cell>
          <cell r="AG713">
            <v>44440</v>
          </cell>
          <cell r="AH713">
            <v>44457</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t="str">
            <v>División de Bienestar Universitario</v>
          </cell>
          <cell r="AX713" t="str">
            <v>JUAN CARLOS PEÑA TIJO</v>
          </cell>
          <cell r="AY713" t="str">
            <v>Jefe de Oficina</v>
          </cell>
          <cell r="AZ713">
            <v>165</v>
          </cell>
          <cell r="BA713">
            <v>44235</v>
          </cell>
          <cell r="BB713">
            <v>254063841</v>
          </cell>
          <cell r="BC713">
            <v>767</v>
          </cell>
          <cell r="BD713">
            <v>44235</v>
          </cell>
          <cell r="BE713">
            <v>9055972</v>
          </cell>
          <cell r="BF713" t="str">
            <v xml:space="preserve">NOTIFICADO </v>
          </cell>
          <cell r="BG713">
            <v>44432</v>
          </cell>
          <cell r="BH713">
            <v>44457</v>
          </cell>
          <cell r="BI713" t="str">
            <v>Veintiséis (26) días calendario</v>
          </cell>
          <cell r="BJ713">
            <v>1898833</v>
          </cell>
          <cell r="BK713" t="str">
            <v>DE ACUERDO A LA SOLICITUD REALIZADA POR EL SUPERVISOR DEL CONTRATO, SE GENERA LA PRORROGA Y ADICIÓN DEL MISMO; TENIENDO EN CUENTA LAS RAZONES DESCRITAS EN DICHA SOLICITUD.</v>
          </cell>
          <cell r="BL713">
            <v>1348</v>
          </cell>
          <cell r="BM713">
            <v>44427</v>
          </cell>
          <cell r="BN713">
            <v>6178510</v>
          </cell>
          <cell r="BO713">
            <v>3600</v>
          </cell>
          <cell r="BP713">
            <v>44428</v>
          </cell>
          <cell r="BQ713">
            <v>1898833</v>
          </cell>
          <cell r="BR713">
            <v>40326160</v>
          </cell>
          <cell r="BS713">
            <v>44228</v>
          </cell>
          <cell r="BT713">
            <v>677</v>
          </cell>
          <cell r="BU713" t="str">
            <v>44105</v>
          </cell>
          <cell r="BV713">
            <v>44428</v>
          </cell>
          <cell r="BW713">
            <v>677</v>
          </cell>
          <cell r="BX713">
            <v>44105</v>
          </cell>
          <cell r="BY713">
            <v>0</v>
          </cell>
          <cell r="BZ713">
            <v>0</v>
          </cell>
          <cell r="CA713">
            <v>0</v>
          </cell>
          <cell r="CB713">
            <v>7220</v>
          </cell>
          <cell r="CC713" t="str">
            <v>M6</v>
          </cell>
        </row>
        <row r="714">
          <cell r="B714" t="str">
            <v>12607 DE 2021</v>
          </cell>
          <cell r="C714">
            <v>40393974</v>
          </cell>
          <cell r="D714" t="str">
            <v xml:space="preserve">OBDINEYI ROJAS RICO </v>
          </cell>
          <cell r="E714" t="str">
            <v>Contrato de Prestación de Servicios Profesionales</v>
          </cell>
          <cell r="F714" t="str">
            <v>EL CONTRATISTA SE COMPROMETE CON LA UNIVERSIDAD DE LOS LLANOS A PRESTAR LOS SERVICIOS COMO PROFESIONAL EN FORMA EFICIENTE Y EFICAZ APOYANDO EL FORTALECIMIENTO DE LOS DIFERENTES PROCESOS DE ASIGNACIÓN DE DESCUENTOS SOCIOECONÓMICOS EN LA DIVISIÓN DE BIENESTAR UNIVERSITARIO.</v>
          </cell>
          <cell r="G714">
            <v>44235</v>
          </cell>
          <cell r="H714">
            <v>8617780</v>
          </cell>
          <cell r="I714" t="str">
            <v>Tres (03) meses y veintiocho (28) días calendario</v>
          </cell>
          <cell r="J714">
            <v>44235</v>
          </cell>
          <cell r="K714">
            <v>44351</v>
          </cell>
          <cell r="L714" t="str">
            <v>NO APLICA</v>
          </cell>
          <cell r="M714">
            <v>7</v>
          </cell>
          <cell r="N714">
            <v>1752769</v>
          </cell>
          <cell r="O714">
            <v>44235</v>
          </cell>
          <cell r="P714">
            <v>44255</v>
          </cell>
          <cell r="Q714">
            <v>2190961</v>
          </cell>
          <cell r="R714">
            <v>44256</v>
          </cell>
          <cell r="S714">
            <v>44286</v>
          </cell>
          <cell r="T714">
            <v>2190961</v>
          </cell>
          <cell r="U714">
            <v>44287</v>
          </cell>
          <cell r="V714">
            <v>44316</v>
          </cell>
          <cell r="W714">
            <v>876384</v>
          </cell>
          <cell r="X714">
            <v>44317</v>
          </cell>
          <cell r="Y714">
            <v>44328</v>
          </cell>
          <cell r="Z714">
            <v>1606705</v>
          </cell>
          <cell r="AA714">
            <v>44403</v>
          </cell>
          <cell r="AB714">
            <v>44425</v>
          </cell>
          <cell r="AC714">
            <v>949416</v>
          </cell>
          <cell r="AD714">
            <v>44426</v>
          </cell>
          <cell r="AE714">
            <v>44439</v>
          </cell>
          <cell r="AF714">
            <v>1314577</v>
          </cell>
          <cell r="AG714">
            <v>44440</v>
          </cell>
          <cell r="AH714">
            <v>44457</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t="str">
            <v>División de Bienestar Universitario</v>
          </cell>
          <cell r="AX714" t="str">
            <v>JUAN CARLOS PEÑA TIJO</v>
          </cell>
          <cell r="AY714" t="str">
            <v>Jefe de Oficina</v>
          </cell>
          <cell r="AZ714">
            <v>165</v>
          </cell>
          <cell r="BA714">
            <v>44235</v>
          </cell>
          <cell r="BB714">
            <v>254063841</v>
          </cell>
          <cell r="BC714">
            <v>768</v>
          </cell>
          <cell r="BD714">
            <v>44235</v>
          </cell>
          <cell r="BE714">
            <v>8617780</v>
          </cell>
          <cell r="BF714" t="str">
            <v xml:space="preserve">NOTIFICADO </v>
          </cell>
          <cell r="BG714">
            <v>44426</v>
          </cell>
          <cell r="BH714">
            <v>44457</v>
          </cell>
          <cell r="BI714" t="str">
            <v>Un (01) mes y un (01) día calendario</v>
          </cell>
          <cell r="BJ714">
            <v>2263993</v>
          </cell>
          <cell r="BK714" t="str">
            <v>DE ACUERDO A LA SOLICITUD REALIZADA POR EL SUPERVISOR DEL CONTRATO, SE GENERA LA PRORROGA Y ADICIÓN DEL MISMO; TENIENDO EN CUENTA LAS RAZONES DESCRITAS EN DICHA SOLICITUD.</v>
          </cell>
          <cell r="BL714">
            <v>1324</v>
          </cell>
          <cell r="BM714">
            <v>44421</v>
          </cell>
          <cell r="BN714">
            <v>43716975</v>
          </cell>
          <cell r="BO714">
            <v>3517</v>
          </cell>
          <cell r="BP714">
            <v>44421</v>
          </cell>
          <cell r="BQ714">
            <v>2263993</v>
          </cell>
          <cell r="BR714">
            <v>40393974.100000001</v>
          </cell>
          <cell r="BS714">
            <v>44228</v>
          </cell>
          <cell r="BT714">
            <v>677</v>
          </cell>
          <cell r="BU714" t="str">
            <v>44105</v>
          </cell>
          <cell r="BV714">
            <v>44421</v>
          </cell>
          <cell r="BW714">
            <v>677</v>
          </cell>
          <cell r="BX714" t="str">
            <v>44105</v>
          </cell>
          <cell r="BY714">
            <v>0</v>
          </cell>
          <cell r="BZ714">
            <v>0</v>
          </cell>
          <cell r="CA714">
            <v>0</v>
          </cell>
          <cell r="CB714">
            <v>8299</v>
          </cell>
          <cell r="CC714" t="str">
            <v>M6</v>
          </cell>
        </row>
        <row r="715">
          <cell r="B715" t="str">
            <v>12608 DE 2021</v>
          </cell>
          <cell r="C715">
            <v>1022325933</v>
          </cell>
          <cell r="D715" t="str">
            <v xml:space="preserve">LEIDY VIVIANA HEREDIA NUÑEZ </v>
          </cell>
          <cell r="E715" t="str">
            <v>Contrato de Prestación de Servicios Profesionales</v>
          </cell>
          <cell r="F715" t="str">
            <v>EL CONTRATISTA SE COMPROMETE CON LA UNIVERSIDAD DE LOS LLANOS A PRESTAR LOS SERVICIOS COMO PROFESIONAL EN FORMA EFICIENTE Y EFICAZ APOYANDO EL FORTALECIMIENTO DE LOS DIFERENTES PROCESOS DE ASIGNACIÓN DE DESCUENTOS SOCIOECONÓMICOS EN LA DIVISIÓN DE BIENESTAR UNIVERSITARIO.</v>
          </cell>
          <cell r="G715">
            <v>44235</v>
          </cell>
          <cell r="H715">
            <v>8617780</v>
          </cell>
          <cell r="I715" t="str">
            <v>Tres (03) meses y veintiocho (28) días calendario</v>
          </cell>
          <cell r="J715">
            <v>44235</v>
          </cell>
          <cell r="K715">
            <v>44351</v>
          </cell>
          <cell r="L715" t="str">
            <v>NO APLICA</v>
          </cell>
          <cell r="M715">
            <v>7</v>
          </cell>
          <cell r="N715">
            <v>1752769</v>
          </cell>
          <cell r="O715">
            <v>44235</v>
          </cell>
          <cell r="P715">
            <v>44255</v>
          </cell>
          <cell r="Q715">
            <v>2190961</v>
          </cell>
          <cell r="R715">
            <v>44256</v>
          </cell>
          <cell r="S715">
            <v>44286</v>
          </cell>
          <cell r="T715">
            <v>2190961</v>
          </cell>
          <cell r="U715">
            <v>44287</v>
          </cell>
          <cell r="V715">
            <v>44316</v>
          </cell>
          <cell r="W715">
            <v>876384</v>
          </cell>
          <cell r="X715">
            <v>44317</v>
          </cell>
          <cell r="Y715">
            <v>44328</v>
          </cell>
          <cell r="Z715">
            <v>1606705</v>
          </cell>
          <cell r="AA715">
            <v>44403</v>
          </cell>
          <cell r="AB715">
            <v>44425</v>
          </cell>
          <cell r="AC715">
            <v>949416</v>
          </cell>
          <cell r="AD715">
            <v>44426</v>
          </cell>
          <cell r="AE715">
            <v>44439</v>
          </cell>
          <cell r="AF715">
            <v>1314577</v>
          </cell>
          <cell r="AG715">
            <v>44440</v>
          </cell>
          <cell r="AH715">
            <v>44457</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t="str">
            <v>División de Bienestar Universitario</v>
          </cell>
          <cell r="AX715" t="str">
            <v>JUAN CARLOS PEÑA TIJO</v>
          </cell>
          <cell r="AY715" t="str">
            <v>Jefe de Oficina</v>
          </cell>
          <cell r="AZ715">
            <v>165</v>
          </cell>
          <cell r="BA715">
            <v>44235</v>
          </cell>
          <cell r="BB715">
            <v>254063841</v>
          </cell>
          <cell r="BC715">
            <v>769</v>
          </cell>
          <cell r="BD715">
            <v>44235</v>
          </cell>
          <cell r="BE715">
            <v>8617780</v>
          </cell>
          <cell r="BF715" t="str">
            <v xml:space="preserve">NOTIFICADO </v>
          </cell>
          <cell r="BG715">
            <v>44426</v>
          </cell>
          <cell r="BH715">
            <v>44457</v>
          </cell>
          <cell r="BI715" t="str">
            <v>Un (01) mes y un (01) día calendario</v>
          </cell>
          <cell r="BJ715">
            <v>2263993</v>
          </cell>
          <cell r="BK715" t="str">
            <v>DE ACUERDO A LA SOLICITUD REALIZADA POR EL SUPERVISOR DEL CONTRATO, SE GENERA LA PRORROGA Y ADICIÓN DEL MISMO; TENIENDO EN CUENTA LAS RAZONES DESCRITAS EN DICHA SOLICITUD.</v>
          </cell>
          <cell r="BL715">
            <v>1324</v>
          </cell>
          <cell r="BM715">
            <v>44421</v>
          </cell>
          <cell r="BN715">
            <v>43716975</v>
          </cell>
          <cell r="BO715">
            <v>3518</v>
          </cell>
          <cell r="BP715">
            <v>44421</v>
          </cell>
          <cell r="BQ715">
            <v>2263993</v>
          </cell>
          <cell r="BR715">
            <v>1022325933</v>
          </cell>
          <cell r="BS715">
            <v>44228</v>
          </cell>
          <cell r="BT715">
            <v>677</v>
          </cell>
          <cell r="BU715" t="str">
            <v>44105</v>
          </cell>
          <cell r="BV715">
            <v>44421</v>
          </cell>
          <cell r="BW715">
            <v>677</v>
          </cell>
          <cell r="BX715" t="str">
            <v>44105</v>
          </cell>
          <cell r="BY715">
            <v>0</v>
          </cell>
          <cell r="BZ715">
            <v>0</v>
          </cell>
          <cell r="CA715">
            <v>0</v>
          </cell>
          <cell r="CB715">
            <v>7490</v>
          </cell>
          <cell r="CC715" t="str">
            <v>M6</v>
          </cell>
        </row>
        <row r="716">
          <cell r="B716" t="str">
            <v>12609 DE 2021</v>
          </cell>
          <cell r="C716">
            <v>1121852564</v>
          </cell>
          <cell r="D716" t="str">
            <v>CESAR HERNANDO CRUZ MURILLO</v>
          </cell>
          <cell r="E716" t="str">
            <v>Contrato de Prestación de Servicios Profesionales</v>
          </cell>
          <cell r="F716" t="str">
            <v>EL CONTRATISTA SE COMPROMETE CON LA UNIVERSIDAD DE LOS LLANOS A PRESTAR LOS SERVICIOS COMO PROFESIONAL EN FORMA EFICIENTE Y EFICAZ APOYANDO EL FORTALECIMIENTO DE LOS DIFERENTES PROCESOS DE ASIGNACIÓN DE DESCUENTOS SOCIOECONÓMICOS EN LA DIVISIÓN DE BIENESTAR UNIVERSITARIO.</v>
          </cell>
          <cell r="G716">
            <v>44235</v>
          </cell>
          <cell r="H716">
            <v>8617780</v>
          </cell>
          <cell r="I716" t="str">
            <v>Tres (03) meses y veintiocho (28) días calendario</v>
          </cell>
          <cell r="J716">
            <v>44235</v>
          </cell>
          <cell r="K716">
            <v>44351</v>
          </cell>
          <cell r="L716" t="str">
            <v>NO APLICA</v>
          </cell>
          <cell r="M716">
            <v>7</v>
          </cell>
          <cell r="N716">
            <v>1752769</v>
          </cell>
          <cell r="O716">
            <v>44235</v>
          </cell>
          <cell r="P716">
            <v>44255</v>
          </cell>
          <cell r="Q716">
            <v>2190961</v>
          </cell>
          <cell r="R716">
            <v>44256</v>
          </cell>
          <cell r="S716">
            <v>44286</v>
          </cell>
          <cell r="T716">
            <v>2190961</v>
          </cell>
          <cell r="U716">
            <v>44287</v>
          </cell>
          <cell r="V716">
            <v>44316</v>
          </cell>
          <cell r="W716">
            <v>876384</v>
          </cell>
          <cell r="X716">
            <v>44317</v>
          </cell>
          <cell r="Y716">
            <v>44328</v>
          </cell>
          <cell r="Z716">
            <v>1606705</v>
          </cell>
          <cell r="AA716">
            <v>44403</v>
          </cell>
          <cell r="AB716">
            <v>44425</v>
          </cell>
          <cell r="AC716">
            <v>949416</v>
          </cell>
          <cell r="AD716">
            <v>44426</v>
          </cell>
          <cell r="AE716">
            <v>44439</v>
          </cell>
          <cell r="AF716">
            <v>1314577</v>
          </cell>
          <cell r="AG716">
            <v>44440</v>
          </cell>
          <cell r="AH716">
            <v>44457</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t="str">
            <v>División de Bienestar Universitario</v>
          </cell>
          <cell r="AX716" t="str">
            <v>JUAN CARLOS PEÑA TIJO</v>
          </cell>
          <cell r="AY716" t="str">
            <v>Jefe de Oficina</v>
          </cell>
          <cell r="AZ716">
            <v>165</v>
          </cell>
          <cell r="BA716">
            <v>44235</v>
          </cell>
          <cell r="BB716">
            <v>254063841</v>
          </cell>
          <cell r="BC716">
            <v>771</v>
          </cell>
          <cell r="BD716">
            <v>44235</v>
          </cell>
          <cell r="BE716">
            <v>8617780</v>
          </cell>
          <cell r="BF716" t="str">
            <v xml:space="preserve">NOTIFICADO </v>
          </cell>
          <cell r="BG716">
            <v>44426</v>
          </cell>
          <cell r="BH716">
            <v>44457</v>
          </cell>
          <cell r="BI716" t="str">
            <v>Un (01) mes y un (01) día calendario</v>
          </cell>
          <cell r="BJ716">
            <v>2263993</v>
          </cell>
          <cell r="BK716" t="str">
            <v>DE ACUERDO A LA SOLICITUD REALIZADA POR EL SUPERVISOR DEL CONTRATO, SE GENERA LA PRORROGA Y ADICIÓN DEL MISMO; TENIENDO EN CUENTA LAS RAZONES DESCRITAS EN DICHA SOLICITUD.</v>
          </cell>
          <cell r="BL716">
            <v>1324</v>
          </cell>
          <cell r="BM716">
            <v>44421</v>
          </cell>
          <cell r="BN716">
            <v>43716975</v>
          </cell>
          <cell r="BO716">
            <v>3519</v>
          </cell>
          <cell r="BP716">
            <v>44421</v>
          </cell>
          <cell r="BQ716">
            <v>2263993</v>
          </cell>
          <cell r="BR716">
            <v>1121852564</v>
          </cell>
          <cell r="BS716">
            <v>44228</v>
          </cell>
          <cell r="BT716">
            <v>677</v>
          </cell>
          <cell r="BU716" t="str">
            <v>44105</v>
          </cell>
          <cell r="BV716">
            <v>44421</v>
          </cell>
          <cell r="BW716">
            <v>677</v>
          </cell>
          <cell r="BX716" t="str">
            <v>44105</v>
          </cell>
          <cell r="BY716">
            <v>0</v>
          </cell>
          <cell r="BZ716">
            <v>0</v>
          </cell>
          <cell r="CA716">
            <v>0</v>
          </cell>
          <cell r="CB716">
            <v>7010</v>
          </cell>
          <cell r="CC716" t="str">
            <v>M6</v>
          </cell>
        </row>
        <row r="717">
          <cell r="B717" t="str">
            <v>12611 DE 2021</v>
          </cell>
          <cell r="C717">
            <v>40443008</v>
          </cell>
          <cell r="D717" t="str">
            <v>SONIA MILENA ZAMBRANO LLOVERA</v>
          </cell>
          <cell r="E717" t="str">
            <v>Contrato de Prestación de Servicios</v>
          </cell>
          <cell r="F717" t="str">
            <v>EL CONTRATISTA SE COMPROMETE CON LA UNIVERSIDAD DE LOS LLANOS A PRESTAR LOS SERVICIOS EN FORMA EFICIENTE Y EFICAZ APOYANDO EL FORTALECIMIENTO DE LOS DIFERENTES PROCESOS EN LA DISCIPLINA DE VOLEIBOL, EN LA DIVISIÓN DE BIENESTAR UNIVERSITARIO.</v>
          </cell>
          <cell r="G717">
            <v>44235</v>
          </cell>
          <cell r="H717">
            <v>7325114</v>
          </cell>
          <cell r="I717" t="str">
            <v>Tres (03) meses y veintiocho (28) días calendario</v>
          </cell>
          <cell r="J717">
            <v>44235</v>
          </cell>
          <cell r="K717">
            <v>44351</v>
          </cell>
          <cell r="L717" t="str">
            <v>NO APLICA</v>
          </cell>
          <cell r="M717">
            <v>7</v>
          </cell>
          <cell r="N717">
            <v>1489854</v>
          </cell>
          <cell r="O717">
            <v>44235</v>
          </cell>
          <cell r="P717">
            <v>44255</v>
          </cell>
          <cell r="Q717">
            <v>1862317</v>
          </cell>
          <cell r="R717">
            <v>44256</v>
          </cell>
          <cell r="S717">
            <v>44286</v>
          </cell>
          <cell r="T717">
            <v>1862317</v>
          </cell>
          <cell r="U717">
            <v>44287</v>
          </cell>
          <cell r="V717">
            <v>44316</v>
          </cell>
          <cell r="W717">
            <v>744927</v>
          </cell>
          <cell r="X717">
            <v>44317</v>
          </cell>
          <cell r="Y717">
            <v>44328</v>
          </cell>
          <cell r="Z717">
            <v>1365699</v>
          </cell>
          <cell r="AA717">
            <v>44403</v>
          </cell>
          <cell r="AB717">
            <v>44425</v>
          </cell>
          <cell r="AC717">
            <v>807004</v>
          </cell>
          <cell r="AD717">
            <v>44426</v>
          </cell>
          <cell r="AE717">
            <v>44439</v>
          </cell>
          <cell r="AF717">
            <v>1117390</v>
          </cell>
          <cell r="AG717">
            <v>44440</v>
          </cell>
          <cell r="AH717">
            <v>44457</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t="str">
            <v>División de Bienestar Universitario</v>
          </cell>
          <cell r="AX717" t="str">
            <v>JUAN CARLOS PEÑA TIJO</v>
          </cell>
          <cell r="AY717" t="str">
            <v>Jefe de Oficina</v>
          </cell>
          <cell r="AZ717">
            <v>165</v>
          </cell>
          <cell r="BA717">
            <v>44235</v>
          </cell>
          <cell r="BB717">
            <v>254063841</v>
          </cell>
          <cell r="BC717">
            <v>773</v>
          </cell>
          <cell r="BD717">
            <v>44235</v>
          </cell>
          <cell r="BE717">
            <v>7325114</v>
          </cell>
          <cell r="BF717" t="str">
            <v xml:space="preserve">NOTIFICADO </v>
          </cell>
          <cell r="BG717">
            <v>44426</v>
          </cell>
          <cell r="BH717">
            <v>44457</v>
          </cell>
          <cell r="BI717" t="str">
            <v>Un (01) mes y un (01) día calendario</v>
          </cell>
          <cell r="BJ717">
            <v>1924394</v>
          </cell>
          <cell r="BK717" t="str">
            <v>DE ACUERDO A LA SOLICITUD REALIZADA POR EL SUPERVISOR DEL CONTRATO, SE GENERA LA PRORROGA Y ADICIÓN DEL MISMO; TENIENDO EN CUENTA LAS RAZONES DESCRITAS EN DICHA SOLICITUD.</v>
          </cell>
          <cell r="BL717">
            <v>1324</v>
          </cell>
          <cell r="BM717">
            <v>44421</v>
          </cell>
          <cell r="BN717">
            <v>43716975</v>
          </cell>
          <cell r="BO717">
            <v>3512</v>
          </cell>
          <cell r="BP717">
            <v>44421</v>
          </cell>
          <cell r="BQ717">
            <v>1924394</v>
          </cell>
          <cell r="BR717">
            <v>40443008.5</v>
          </cell>
          <cell r="BS717">
            <v>44228</v>
          </cell>
          <cell r="BT717">
            <v>677</v>
          </cell>
          <cell r="BU717" t="str">
            <v>44105</v>
          </cell>
          <cell r="BV717">
            <v>44421</v>
          </cell>
          <cell r="BW717">
            <v>677</v>
          </cell>
          <cell r="BX717" t="str">
            <v>44105</v>
          </cell>
          <cell r="BY717">
            <v>0</v>
          </cell>
          <cell r="BZ717">
            <v>0</v>
          </cell>
          <cell r="CA717">
            <v>0</v>
          </cell>
          <cell r="CB717">
            <v>7010</v>
          </cell>
          <cell r="CC717" t="str">
            <v>M6</v>
          </cell>
        </row>
        <row r="718">
          <cell r="B718" t="str">
            <v>12612 DE 2021</v>
          </cell>
          <cell r="C718">
            <v>86058158</v>
          </cell>
          <cell r="D718" t="str">
            <v>JOHN FREDY MUÑOZ MARTINEZ</v>
          </cell>
          <cell r="E718" t="str">
            <v>Contrato de Prestación de Servicios</v>
          </cell>
          <cell r="F718" t="str">
            <v>EL CONTRATISTA SE COMPROMETE CON LA UNIVERSIDAD DE LOS LLANOS A PRESTAR LOS SERVICIOS EN FORMA EFICIENTE Y EFICAZ APOYANDO EL FORTALECIMIENTO DE LOS DIFERENTES PROCESOS EN LA DISCIPLINA DE FUTBOL SALA, EN LA DIVISIÓN DE BIENESTAR UNIVERSITARIO.</v>
          </cell>
          <cell r="G718">
            <v>44235</v>
          </cell>
          <cell r="H718">
            <v>7325114</v>
          </cell>
          <cell r="I718" t="str">
            <v>Tres (03) meses y veintiocho (28) días calendario</v>
          </cell>
          <cell r="J718">
            <v>44235</v>
          </cell>
          <cell r="K718">
            <v>44351</v>
          </cell>
          <cell r="L718" t="str">
            <v>NO APLICA</v>
          </cell>
          <cell r="M718">
            <v>7</v>
          </cell>
          <cell r="N718">
            <v>1489854</v>
          </cell>
          <cell r="O718">
            <v>44235</v>
          </cell>
          <cell r="P718">
            <v>44255</v>
          </cell>
          <cell r="Q718">
            <v>1862317</v>
          </cell>
          <cell r="R718">
            <v>44256</v>
          </cell>
          <cell r="S718">
            <v>44286</v>
          </cell>
          <cell r="T718">
            <v>1862317</v>
          </cell>
          <cell r="U718">
            <v>44287</v>
          </cell>
          <cell r="V718">
            <v>44316</v>
          </cell>
          <cell r="W718">
            <v>744927</v>
          </cell>
          <cell r="X718">
            <v>44317</v>
          </cell>
          <cell r="Y718">
            <v>44328</v>
          </cell>
          <cell r="Z718">
            <v>1365699</v>
          </cell>
          <cell r="AA718">
            <v>44403</v>
          </cell>
          <cell r="AB718">
            <v>44425</v>
          </cell>
          <cell r="AC718">
            <v>807004</v>
          </cell>
          <cell r="AD718">
            <v>44426</v>
          </cell>
          <cell r="AE718">
            <v>44439</v>
          </cell>
          <cell r="AF718">
            <v>1117390</v>
          </cell>
          <cell r="AG718">
            <v>44440</v>
          </cell>
          <cell r="AH718">
            <v>44457</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t="str">
            <v>División de Bienestar Universitario</v>
          </cell>
          <cell r="AX718" t="str">
            <v>JUAN CARLOS PEÑA TIJO</v>
          </cell>
          <cell r="AY718" t="str">
            <v>Jefe de Oficina</v>
          </cell>
          <cell r="AZ718">
            <v>165</v>
          </cell>
          <cell r="BA718">
            <v>44235</v>
          </cell>
          <cell r="BB718">
            <v>254063841</v>
          </cell>
          <cell r="BC718">
            <v>774</v>
          </cell>
          <cell r="BD718">
            <v>44235</v>
          </cell>
          <cell r="BE718">
            <v>7325114</v>
          </cell>
          <cell r="BF718" t="str">
            <v xml:space="preserve">NOTIFICADO </v>
          </cell>
          <cell r="BG718">
            <v>44426</v>
          </cell>
          <cell r="BH718">
            <v>44457</v>
          </cell>
          <cell r="BI718" t="str">
            <v>Un (01) mes y un (01) día calendario</v>
          </cell>
          <cell r="BJ718">
            <v>1924394</v>
          </cell>
          <cell r="BK718" t="str">
            <v>DE ACUERDO A LA SOLICITUD REALIZADA POR EL SUPERVISOR DEL CONTRATO, SE GENERA LA PRORROGA Y ADICIÓN DEL MISMO; TENIENDO EN CUENTA LAS RAZONES DESCRITAS EN DICHA SOLICITUD.</v>
          </cell>
          <cell r="BL718">
            <v>1324</v>
          </cell>
          <cell r="BM718">
            <v>44421</v>
          </cell>
          <cell r="BN718">
            <v>43716975</v>
          </cell>
          <cell r="BO718">
            <v>3513</v>
          </cell>
          <cell r="BP718">
            <v>44421</v>
          </cell>
          <cell r="BQ718">
            <v>1924394</v>
          </cell>
          <cell r="BR718">
            <v>86058158</v>
          </cell>
          <cell r="BS718">
            <v>44228</v>
          </cell>
          <cell r="BT718">
            <v>677</v>
          </cell>
          <cell r="BU718" t="str">
            <v>44105</v>
          </cell>
          <cell r="BV718">
            <v>44421</v>
          </cell>
          <cell r="BW718">
            <v>677</v>
          </cell>
          <cell r="BX718" t="str">
            <v>44105</v>
          </cell>
          <cell r="BY718">
            <v>0</v>
          </cell>
          <cell r="BZ718">
            <v>0</v>
          </cell>
          <cell r="CA718">
            <v>0</v>
          </cell>
          <cell r="CB718">
            <v>8552</v>
          </cell>
          <cell r="CC718" t="str">
            <v>M3</v>
          </cell>
        </row>
        <row r="719">
          <cell r="B719" t="str">
            <v>12613 DE 2021</v>
          </cell>
          <cell r="C719">
            <v>1121897458</v>
          </cell>
          <cell r="D719" t="str">
            <v>DANIEL EDUARDO ALBARRACIN SILVA</v>
          </cell>
          <cell r="E719" t="str">
            <v>Contrato de Prestación de Servicios</v>
          </cell>
          <cell r="F719" t="str">
            <v>EL CONTRATISTA SE COMPROMETE CON LA UNIVERSIDAD DE LOS LLANOS A PRESTAR LOS SERVICIOS EN FORMA EFICIENTE Y EFICAZ APOYANDO EL FORTALECIMIENTO DE LOS DIFERENTES PROCESOS EN LA DISCIPLINA DE TENIS DE MESA, EN LA DIVISIÓN DE BIENESTAR UNIVERSITARIO.</v>
          </cell>
          <cell r="G719">
            <v>44235</v>
          </cell>
          <cell r="H719">
            <v>7325114</v>
          </cell>
          <cell r="I719" t="str">
            <v>Tres (03) meses y veintiocho (28) días calendario</v>
          </cell>
          <cell r="J719">
            <v>44235</v>
          </cell>
          <cell r="K719">
            <v>44351</v>
          </cell>
          <cell r="L719" t="str">
            <v>NO APLICA</v>
          </cell>
          <cell r="M719">
            <v>7</v>
          </cell>
          <cell r="N719">
            <v>1489854</v>
          </cell>
          <cell r="O719">
            <v>44235</v>
          </cell>
          <cell r="P719">
            <v>44255</v>
          </cell>
          <cell r="Q719">
            <v>1862317</v>
          </cell>
          <cell r="R719">
            <v>44256</v>
          </cell>
          <cell r="S719">
            <v>44286</v>
          </cell>
          <cell r="T719">
            <v>1862317</v>
          </cell>
          <cell r="U719">
            <v>44287</v>
          </cell>
          <cell r="V719">
            <v>44316</v>
          </cell>
          <cell r="W719">
            <v>744927</v>
          </cell>
          <cell r="X719">
            <v>44317</v>
          </cell>
          <cell r="Y719">
            <v>44328</v>
          </cell>
          <cell r="Z719">
            <v>1365699</v>
          </cell>
          <cell r="AA719">
            <v>44403</v>
          </cell>
          <cell r="AB719">
            <v>44425</v>
          </cell>
          <cell r="AC719">
            <v>807004</v>
          </cell>
          <cell r="AD719">
            <v>44426</v>
          </cell>
          <cell r="AE719">
            <v>44439</v>
          </cell>
          <cell r="AF719">
            <v>1117390</v>
          </cell>
          <cell r="AG719">
            <v>44440</v>
          </cell>
          <cell r="AH719">
            <v>44457</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t="str">
            <v>División de Bienestar Universitario</v>
          </cell>
          <cell r="AX719" t="str">
            <v>JUAN CARLOS PEÑA TIJO</v>
          </cell>
          <cell r="AY719" t="str">
            <v>Jefe de Oficina</v>
          </cell>
          <cell r="AZ719">
            <v>165</v>
          </cell>
          <cell r="BA719">
            <v>44235</v>
          </cell>
          <cell r="BB719">
            <v>254063841</v>
          </cell>
          <cell r="BC719">
            <v>775</v>
          </cell>
          <cell r="BD719">
            <v>44235</v>
          </cell>
          <cell r="BE719">
            <v>7325114</v>
          </cell>
          <cell r="BF719" t="str">
            <v xml:space="preserve">NOTIFICADO </v>
          </cell>
          <cell r="BG719">
            <v>44426</v>
          </cell>
          <cell r="BH719">
            <v>44457</v>
          </cell>
          <cell r="BI719" t="str">
            <v>Un (01) mes y un (01) día calendario</v>
          </cell>
          <cell r="BJ719">
            <v>1924394</v>
          </cell>
          <cell r="BK719" t="str">
            <v>DE ACUERDO A LA SOLICITUD REALIZADA POR EL SUPERVISOR DEL CONTRATO, SE GENERA LA PRORROGA Y ADICIÓN DEL MISMO; TENIENDO EN CUENTA LAS RAZONES DESCRITAS EN DICHA SOLICITUD.</v>
          </cell>
          <cell r="BL719">
            <v>1324</v>
          </cell>
          <cell r="BM719">
            <v>44421</v>
          </cell>
          <cell r="BN719">
            <v>43716975</v>
          </cell>
          <cell r="BO719">
            <v>3514</v>
          </cell>
          <cell r="BP719">
            <v>44421</v>
          </cell>
          <cell r="BQ719">
            <v>1924394</v>
          </cell>
          <cell r="BR719">
            <v>1121897458.9000001</v>
          </cell>
          <cell r="BS719">
            <v>44228</v>
          </cell>
          <cell r="BT719">
            <v>677</v>
          </cell>
          <cell r="BU719" t="str">
            <v>44105</v>
          </cell>
          <cell r="BV719">
            <v>44421</v>
          </cell>
          <cell r="BW719">
            <v>677</v>
          </cell>
          <cell r="BX719" t="str">
            <v>44105</v>
          </cell>
          <cell r="BY719">
            <v>0</v>
          </cell>
          <cell r="BZ719">
            <v>0</v>
          </cell>
          <cell r="CA719">
            <v>0</v>
          </cell>
          <cell r="CB719">
            <v>8299</v>
          </cell>
          <cell r="CC719" t="str">
            <v>M6</v>
          </cell>
        </row>
        <row r="720">
          <cell r="B720" t="str">
            <v>12614 DE 2021</v>
          </cell>
          <cell r="C720">
            <v>86083456</v>
          </cell>
          <cell r="D720" t="str">
            <v>JHORLIAM ANDRES RUEDA ROMERO</v>
          </cell>
          <cell r="E720" t="str">
            <v>Contrato de Prestación de Servicios</v>
          </cell>
          <cell r="F720" t="str">
            <v>EL CONTRATISTA SE COMPROMETE CON LA UNIVERSIDAD DE LOS LLANOS A PRESTAR LOS SERVICIOS EN FORMA EFICIENTE Y EFICAZ APOYANDO EL FORTALECIMIENTO DE LOS DIFERENTES PROCESOS EN LA DISCIPLINA DE NATACIÓN, EN LA DIVISIÓN DE BIENESTAR UNIVERSITARIO.</v>
          </cell>
          <cell r="G720">
            <v>44235</v>
          </cell>
          <cell r="H720">
            <v>7325114</v>
          </cell>
          <cell r="I720" t="str">
            <v>Tres (03) meses y veintiocho (28) días calendario</v>
          </cell>
          <cell r="J720">
            <v>44235</v>
          </cell>
          <cell r="K720">
            <v>44351</v>
          </cell>
          <cell r="L720" t="str">
            <v>NO APLICA</v>
          </cell>
          <cell r="M720">
            <v>7</v>
          </cell>
          <cell r="N720">
            <v>1489854</v>
          </cell>
          <cell r="O720">
            <v>44235</v>
          </cell>
          <cell r="P720">
            <v>44255</v>
          </cell>
          <cell r="Q720">
            <v>1862317</v>
          </cell>
          <cell r="R720">
            <v>44256</v>
          </cell>
          <cell r="S720">
            <v>44286</v>
          </cell>
          <cell r="T720">
            <v>1862317</v>
          </cell>
          <cell r="U720">
            <v>44287</v>
          </cell>
          <cell r="V720">
            <v>44316</v>
          </cell>
          <cell r="W720">
            <v>744927</v>
          </cell>
          <cell r="X720">
            <v>44317</v>
          </cell>
          <cell r="Y720">
            <v>44328</v>
          </cell>
          <cell r="Z720">
            <v>1365699</v>
          </cell>
          <cell r="AA720">
            <v>44403</v>
          </cell>
          <cell r="AB720">
            <v>44425</v>
          </cell>
          <cell r="AC720">
            <v>807004</v>
          </cell>
          <cell r="AD720">
            <v>44426</v>
          </cell>
          <cell r="AE720">
            <v>44439</v>
          </cell>
          <cell r="AF720">
            <v>434541</v>
          </cell>
          <cell r="AG720">
            <v>44440</v>
          </cell>
          <cell r="AH720">
            <v>44446</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t="str">
            <v>División de Bienestar Universitario</v>
          </cell>
          <cell r="AX720" t="str">
            <v>JUAN CARLOS PEÑA TIJO</v>
          </cell>
          <cell r="AY720" t="str">
            <v>Jefe de Oficina</v>
          </cell>
          <cell r="AZ720">
            <v>165</v>
          </cell>
          <cell r="BA720">
            <v>44235</v>
          </cell>
          <cell r="BB720">
            <v>254063841</v>
          </cell>
          <cell r="BC720">
            <v>776</v>
          </cell>
          <cell r="BD720">
            <v>44235</v>
          </cell>
          <cell r="BE720">
            <v>7325114</v>
          </cell>
          <cell r="BF720" t="str">
            <v xml:space="preserve">NOTIFICADO </v>
          </cell>
          <cell r="BG720">
            <v>44426</v>
          </cell>
          <cell r="BH720">
            <v>44457</v>
          </cell>
          <cell r="BI720" t="str">
            <v>Un (01) mes y un (01) día calendario</v>
          </cell>
          <cell r="BJ720">
            <v>1924394</v>
          </cell>
          <cell r="BK720" t="str">
            <v>DE ACUERDO A LA SOLICITUD REALIZADA POR EL SUPERVISOR DEL CONTRATO, SE GENERA LA PRORROGA Y ADICIÓN DEL MISMO; TENIENDO EN CUENTA LAS RAZONES DESCRITAS EN DICHA SOLICITUD.</v>
          </cell>
          <cell r="BL720">
            <v>1324</v>
          </cell>
          <cell r="BM720">
            <v>44421</v>
          </cell>
          <cell r="BN720">
            <v>43716975</v>
          </cell>
          <cell r="BO720">
            <v>3515</v>
          </cell>
          <cell r="BP720">
            <v>44421</v>
          </cell>
          <cell r="BQ720">
            <v>1924394</v>
          </cell>
          <cell r="BR720">
            <v>86083456</v>
          </cell>
          <cell r="BS720">
            <v>44228</v>
          </cell>
          <cell r="BT720">
            <v>677</v>
          </cell>
          <cell r="BU720" t="str">
            <v>44105</v>
          </cell>
          <cell r="BV720">
            <v>44421</v>
          </cell>
          <cell r="BW720">
            <v>677</v>
          </cell>
          <cell r="BX720" t="str">
            <v>44105</v>
          </cell>
          <cell r="BY720">
            <v>0</v>
          </cell>
          <cell r="BZ720">
            <v>0</v>
          </cell>
          <cell r="CA720">
            <v>0</v>
          </cell>
          <cell r="CB720">
            <v>8552</v>
          </cell>
          <cell r="CC720" t="str">
            <v>M3</v>
          </cell>
        </row>
        <row r="721">
          <cell r="B721" t="str">
            <v>12615 DE 2021</v>
          </cell>
          <cell r="C721">
            <v>86071911</v>
          </cell>
          <cell r="D721" t="str">
            <v>NIXON YOHAN ROA CRUZ</v>
          </cell>
          <cell r="E721" t="str">
            <v>Contrato de Prestación de Servicios</v>
          </cell>
          <cell r="F721" t="str">
            <v>EL CONTRATISTA SE COMPROMETE CON LA UNIVERSIDAD DE LOS LLANOS A PRESTAR LOS SERVICIOS EN FORMA EFICIENTE Y EFICAZ APOYANDO EL FORTALECIMIENTO DE LOS DIFERENTES PROCESOS EN LA INSTRUCCIÓN DE MÚSICA Y TÉCNICA VOCAL, EN LA DIVISIÓN DE BIENESTAR UNIVERSITARIO.</v>
          </cell>
          <cell r="G721">
            <v>44235</v>
          </cell>
          <cell r="H721">
            <v>7325114</v>
          </cell>
          <cell r="I721" t="str">
            <v>Tres (03) meses y veintiocho (28) días calendario</v>
          </cell>
          <cell r="J721">
            <v>44235</v>
          </cell>
          <cell r="K721">
            <v>44351</v>
          </cell>
          <cell r="L721" t="str">
            <v>NO APLICA</v>
          </cell>
          <cell r="M721">
            <v>7</v>
          </cell>
          <cell r="N721">
            <v>1489854</v>
          </cell>
          <cell r="O721">
            <v>44235</v>
          </cell>
          <cell r="P721">
            <v>44255</v>
          </cell>
          <cell r="Q721">
            <v>1862317</v>
          </cell>
          <cell r="R721">
            <v>44256</v>
          </cell>
          <cell r="S721">
            <v>44286</v>
          </cell>
          <cell r="T721">
            <v>1862317</v>
          </cell>
          <cell r="U721">
            <v>44287</v>
          </cell>
          <cell r="V721">
            <v>44316</v>
          </cell>
          <cell r="W721">
            <v>744927</v>
          </cell>
          <cell r="X721">
            <v>44317</v>
          </cell>
          <cell r="Y721">
            <v>44328</v>
          </cell>
          <cell r="Z721">
            <v>1365699</v>
          </cell>
          <cell r="AA721">
            <v>44403</v>
          </cell>
          <cell r="AB721">
            <v>44425</v>
          </cell>
          <cell r="AC721">
            <v>807004</v>
          </cell>
          <cell r="AD721">
            <v>44426</v>
          </cell>
          <cell r="AE721">
            <v>44439</v>
          </cell>
          <cell r="AF721">
            <v>1117390</v>
          </cell>
          <cell r="AG721">
            <v>44440</v>
          </cell>
          <cell r="AH721">
            <v>44457</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t="str">
            <v>División de Bienestar Universitario</v>
          </cell>
          <cell r="AX721" t="str">
            <v>JUAN CARLOS PEÑA TIJO</v>
          </cell>
          <cell r="AY721" t="str">
            <v>Jefe de Oficina</v>
          </cell>
          <cell r="AZ721">
            <v>165</v>
          </cell>
          <cell r="BA721">
            <v>44235</v>
          </cell>
          <cell r="BB721">
            <v>254063841</v>
          </cell>
          <cell r="BC721">
            <v>777</v>
          </cell>
          <cell r="BD721">
            <v>44235</v>
          </cell>
          <cell r="BE721">
            <v>7325114</v>
          </cell>
          <cell r="BF721" t="str">
            <v xml:space="preserve">NOTIFICADO </v>
          </cell>
          <cell r="BG721">
            <v>44426</v>
          </cell>
          <cell r="BH721">
            <v>44457</v>
          </cell>
          <cell r="BI721" t="str">
            <v>Un (01) mes y un (01) día calendario</v>
          </cell>
          <cell r="BJ721">
            <v>1924394</v>
          </cell>
          <cell r="BK721" t="str">
            <v>DE ACUERDO A LA SOLICITUD REALIZADA POR EL SUPERVISOR DEL CONTRATO, SE GENERA LA PRORROGA Y ADICIÓN DEL MISMO; TENIENDO EN CUENTA LAS RAZONES DESCRITAS EN DICHA SOLICITUD.</v>
          </cell>
          <cell r="BL721">
            <v>1324</v>
          </cell>
          <cell r="BM721">
            <v>44421</v>
          </cell>
          <cell r="BN721">
            <v>43716975</v>
          </cell>
          <cell r="BO721">
            <v>3508</v>
          </cell>
          <cell r="BP721">
            <v>44421</v>
          </cell>
          <cell r="BQ721">
            <v>1924394</v>
          </cell>
          <cell r="BR721">
            <v>86071911</v>
          </cell>
          <cell r="BS721">
            <v>44228</v>
          </cell>
          <cell r="BT721">
            <v>677</v>
          </cell>
          <cell r="BU721" t="str">
            <v>44105</v>
          </cell>
          <cell r="BV721">
            <v>44421</v>
          </cell>
          <cell r="BW721">
            <v>677</v>
          </cell>
          <cell r="BX721" t="str">
            <v>44105</v>
          </cell>
          <cell r="BY721">
            <v>0</v>
          </cell>
          <cell r="BZ721">
            <v>0</v>
          </cell>
          <cell r="CA721">
            <v>0</v>
          </cell>
          <cell r="CB721">
            <v>7490</v>
          </cell>
          <cell r="CC721" t="str">
            <v>M6</v>
          </cell>
        </row>
        <row r="722">
          <cell r="B722" t="str">
            <v>12616 DE 2021</v>
          </cell>
          <cell r="C722">
            <v>1121868083</v>
          </cell>
          <cell r="D722" t="str">
            <v xml:space="preserve">DELIO MANUEL LOPEZ ARIAS </v>
          </cell>
          <cell r="E722" t="str">
            <v>Contrato de Prestación de Servicios</v>
          </cell>
          <cell r="F722" t="str">
            <v>EL CONTRATISTA SE COMPROMETE CON LA UNIVERSIDAD DE LOS LLANOS A PRESTAR LOS SERVICIOS EN FORMA EFICIENTE Y EFICAZ APOYANDO EL FORTALECIMIENTO DE LOS DIFERENTES PROCESOS EN LA INSTRUCCIÓN DE BAILE JOROPO, EN LA DIVISIÓN DE BIENESTAR UNIVERSITARIO.</v>
          </cell>
          <cell r="G722">
            <v>44235</v>
          </cell>
          <cell r="H722">
            <v>7325114</v>
          </cell>
          <cell r="I722" t="str">
            <v>Tres (03) meses y veintiocho (28) días calendario</v>
          </cell>
          <cell r="J722">
            <v>44235</v>
          </cell>
          <cell r="K722">
            <v>44351</v>
          </cell>
          <cell r="L722" t="str">
            <v>NO APLICA</v>
          </cell>
          <cell r="M722">
            <v>7</v>
          </cell>
          <cell r="N722">
            <v>1489854</v>
          </cell>
          <cell r="O722">
            <v>44235</v>
          </cell>
          <cell r="P722">
            <v>44255</v>
          </cell>
          <cell r="Q722">
            <v>1862317</v>
          </cell>
          <cell r="R722">
            <v>44256</v>
          </cell>
          <cell r="S722">
            <v>44286</v>
          </cell>
          <cell r="T722">
            <v>1862317</v>
          </cell>
          <cell r="U722">
            <v>44287</v>
          </cell>
          <cell r="V722">
            <v>44316</v>
          </cell>
          <cell r="W722">
            <v>744927</v>
          </cell>
          <cell r="X722">
            <v>44317</v>
          </cell>
          <cell r="Y722">
            <v>44328</v>
          </cell>
          <cell r="Z722">
            <v>1365699</v>
          </cell>
          <cell r="AA722">
            <v>44403</v>
          </cell>
          <cell r="AB722">
            <v>44425</v>
          </cell>
          <cell r="AC722">
            <v>807004</v>
          </cell>
          <cell r="AD722">
            <v>44426</v>
          </cell>
          <cell r="AE722">
            <v>44439</v>
          </cell>
          <cell r="AF722">
            <v>1117390</v>
          </cell>
          <cell r="AG722">
            <v>44440</v>
          </cell>
          <cell r="AH722">
            <v>44457</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t="str">
            <v>División de Bienestar Universitario</v>
          </cell>
          <cell r="AX722" t="str">
            <v>JUAN CARLOS PEÑA TIJO</v>
          </cell>
          <cell r="AY722" t="str">
            <v>Jefe de Oficina</v>
          </cell>
          <cell r="AZ722">
            <v>165</v>
          </cell>
          <cell r="BA722">
            <v>44235</v>
          </cell>
          <cell r="BB722">
            <v>254063841</v>
          </cell>
          <cell r="BC722">
            <v>778</v>
          </cell>
          <cell r="BD722">
            <v>44235</v>
          </cell>
          <cell r="BE722">
            <v>7325114</v>
          </cell>
          <cell r="BF722" t="str">
            <v xml:space="preserve">NOTIFICADO </v>
          </cell>
          <cell r="BG722">
            <v>44426</v>
          </cell>
          <cell r="BH722">
            <v>44457</v>
          </cell>
          <cell r="BI722" t="str">
            <v>Un (01) mes y un (01) día calendario</v>
          </cell>
          <cell r="BJ722">
            <v>1924394</v>
          </cell>
          <cell r="BK722" t="str">
            <v>DE ACUERDO A LA SOLICITUD REALIZADA POR EL SUPERVISOR DEL CONTRATO, SE GENERA LA PRORROGA Y ADICIÓN DEL MISMO; TENIENDO EN CUENTA LAS RAZONES DESCRITAS EN DICHA SOLICITUD.</v>
          </cell>
          <cell r="BL722">
            <v>1324</v>
          </cell>
          <cell r="BM722">
            <v>44421</v>
          </cell>
          <cell r="BN722">
            <v>43716975</v>
          </cell>
          <cell r="BO722">
            <v>3509</v>
          </cell>
          <cell r="BP722">
            <v>44421</v>
          </cell>
          <cell r="BQ722">
            <v>1924394</v>
          </cell>
          <cell r="BR722">
            <v>1121868083.7</v>
          </cell>
          <cell r="BS722">
            <v>44228</v>
          </cell>
          <cell r="BT722">
            <v>677</v>
          </cell>
          <cell r="BU722" t="str">
            <v>44105</v>
          </cell>
          <cell r="BV722">
            <v>44421</v>
          </cell>
          <cell r="BW722">
            <v>677</v>
          </cell>
          <cell r="BX722" t="str">
            <v>44105</v>
          </cell>
          <cell r="BY722">
            <v>0</v>
          </cell>
          <cell r="BZ722">
            <v>0</v>
          </cell>
          <cell r="CA722">
            <v>0</v>
          </cell>
          <cell r="CB722">
            <v>7010</v>
          </cell>
          <cell r="CC722" t="str">
            <v>M6</v>
          </cell>
        </row>
        <row r="723">
          <cell r="B723" t="str">
            <v>12617 DE 2021</v>
          </cell>
          <cell r="C723">
            <v>86086937</v>
          </cell>
          <cell r="D723" t="str">
            <v xml:space="preserve">JUNIOR AUGUSTO MURILLO MADRIGAL </v>
          </cell>
          <cell r="E723" t="str">
            <v>Contrato de Prestación de Servicios</v>
          </cell>
          <cell r="F723" t="str">
            <v>EL CONTRATISTA SE COMPROMETE CON LA UNIVERSIDAD DE LOS LLANOS A PRESTAR LOS SERVICIOS EN FORMA EFICIENTE Y EFICAZ APOYANDO EL FORTALECIMIENTO DE LOS DIFERENTES PROCESOS EN LA INSTRUCCIÓN DE DANZAS, EN LA DIVISIÓN DE BIENESTAR UNIVERSITARIO.</v>
          </cell>
          <cell r="G723">
            <v>44235</v>
          </cell>
          <cell r="H723">
            <v>7325114</v>
          </cell>
          <cell r="I723" t="str">
            <v>Tres (03) meses y veintiocho (28) días calendario</v>
          </cell>
          <cell r="J723">
            <v>44235</v>
          </cell>
          <cell r="K723">
            <v>44351</v>
          </cell>
          <cell r="L723" t="str">
            <v>NO APLICA</v>
          </cell>
          <cell r="M723">
            <v>7</v>
          </cell>
          <cell r="N723">
            <v>1489854</v>
          </cell>
          <cell r="O723">
            <v>44235</v>
          </cell>
          <cell r="P723">
            <v>44255</v>
          </cell>
          <cell r="Q723">
            <v>1862317</v>
          </cell>
          <cell r="R723">
            <v>44256</v>
          </cell>
          <cell r="S723">
            <v>44286</v>
          </cell>
          <cell r="T723">
            <v>1862317</v>
          </cell>
          <cell r="U723">
            <v>44287</v>
          </cell>
          <cell r="V723">
            <v>44316</v>
          </cell>
          <cell r="W723">
            <v>744927</v>
          </cell>
          <cell r="X723">
            <v>44317</v>
          </cell>
          <cell r="Y723">
            <v>44328</v>
          </cell>
          <cell r="Z723">
            <v>1365699</v>
          </cell>
          <cell r="AA723">
            <v>44403</v>
          </cell>
          <cell r="AB723">
            <v>44425</v>
          </cell>
          <cell r="AC723">
            <v>807004</v>
          </cell>
          <cell r="AD723">
            <v>44426</v>
          </cell>
          <cell r="AE723">
            <v>44439</v>
          </cell>
          <cell r="AF723">
            <v>1117390</v>
          </cell>
          <cell r="AG723">
            <v>44440</v>
          </cell>
          <cell r="AH723">
            <v>44457</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t="str">
            <v>División de Bienestar Universitario</v>
          </cell>
          <cell r="AX723" t="str">
            <v>JUAN CARLOS PEÑA TIJO</v>
          </cell>
          <cell r="AY723" t="str">
            <v>Jefe de Oficina</v>
          </cell>
          <cell r="AZ723">
            <v>165</v>
          </cell>
          <cell r="BA723">
            <v>44235</v>
          </cell>
          <cell r="BB723">
            <v>254063841</v>
          </cell>
          <cell r="BC723">
            <v>779</v>
          </cell>
          <cell r="BD723">
            <v>44235</v>
          </cell>
          <cell r="BE723">
            <v>7325114</v>
          </cell>
          <cell r="BF723" t="str">
            <v xml:space="preserve">NOTIFICADO </v>
          </cell>
          <cell r="BG723">
            <v>44426</v>
          </cell>
          <cell r="BH723">
            <v>44457</v>
          </cell>
          <cell r="BI723" t="str">
            <v>Un (01) mes y un (01) día calendario</v>
          </cell>
          <cell r="BJ723">
            <v>1924394</v>
          </cell>
          <cell r="BK723" t="str">
            <v>DE ACUERDO A LA SOLICITUD REALIZADA POR EL SUPERVISOR DEL CONTRATO, SE GENERA LA PRORROGA Y ADICIÓN DEL MISMO; TENIENDO EN CUENTA LAS RAZONES DESCRITAS EN DICHA SOLICITUD.</v>
          </cell>
          <cell r="BL723">
            <v>1324</v>
          </cell>
          <cell r="BM723">
            <v>44421</v>
          </cell>
          <cell r="BN723">
            <v>43716975</v>
          </cell>
          <cell r="BO723">
            <v>3510</v>
          </cell>
          <cell r="BP723">
            <v>44421</v>
          </cell>
          <cell r="BQ723">
            <v>1924394</v>
          </cell>
          <cell r="BR723">
            <v>86086937.799999997</v>
          </cell>
          <cell r="BS723">
            <v>44228</v>
          </cell>
          <cell r="BT723">
            <v>677</v>
          </cell>
          <cell r="BU723" t="str">
            <v>44105</v>
          </cell>
          <cell r="BV723">
            <v>44421</v>
          </cell>
          <cell r="BW723">
            <v>677</v>
          </cell>
          <cell r="BX723" t="str">
            <v>44105</v>
          </cell>
          <cell r="BY723">
            <v>0</v>
          </cell>
          <cell r="BZ723">
            <v>0</v>
          </cell>
          <cell r="CA723">
            <v>0</v>
          </cell>
          <cell r="CB723">
            <v>9007</v>
          </cell>
          <cell r="CC723" t="str">
            <v>M6</v>
          </cell>
        </row>
        <row r="724">
          <cell r="B724" t="str">
            <v>12618 DE 2021</v>
          </cell>
          <cell r="C724">
            <v>79358952</v>
          </cell>
          <cell r="D724" t="str">
            <v>JAIME RODRIGO LEON RUIZ</v>
          </cell>
          <cell r="E724" t="str">
            <v>Contrato de Prestación de Servicios</v>
          </cell>
          <cell r="F724" t="str">
            <v>EL CONTRATISTA SE COMPROMETE CON LA UNIVERSIDAD DE LOS LLANOS A PRESTAR LOS SERVICIOS EN FORMA EFICIENTE Y EFICAZ APOYANDO EL FORTALECIMIENTO DE LOS DIFERENTES PROCESOS EN LA INSTRUCCIÓN DE MÚSICA LLANERA, EN LA DIVISIÓN DE BIENESTAR UNIVERSITARIO.</v>
          </cell>
          <cell r="G724">
            <v>44235</v>
          </cell>
          <cell r="H724">
            <v>7325114</v>
          </cell>
          <cell r="I724" t="str">
            <v>Tres (03) meses y veintiocho (28) días calendario</v>
          </cell>
          <cell r="J724">
            <v>44235</v>
          </cell>
          <cell r="K724">
            <v>44351</v>
          </cell>
          <cell r="L724" t="str">
            <v>NO APLICA</v>
          </cell>
          <cell r="M724">
            <v>7</v>
          </cell>
          <cell r="N724">
            <v>1489854</v>
          </cell>
          <cell r="O724">
            <v>44235</v>
          </cell>
          <cell r="P724">
            <v>44255</v>
          </cell>
          <cell r="Q724">
            <v>1862317</v>
          </cell>
          <cell r="R724">
            <v>44256</v>
          </cell>
          <cell r="S724">
            <v>44286</v>
          </cell>
          <cell r="T724">
            <v>1862317</v>
          </cell>
          <cell r="U724">
            <v>44287</v>
          </cell>
          <cell r="V724">
            <v>44316</v>
          </cell>
          <cell r="W724">
            <v>744927</v>
          </cell>
          <cell r="X724">
            <v>44317</v>
          </cell>
          <cell r="Y724">
            <v>44328</v>
          </cell>
          <cell r="Z724">
            <v>1365699</v>
          </cell>
          <cell r="AA724">
            <v>44403</v>
          </cell>
          <cell r="AB724">
            <v>44425</v>
          </cell>
          <cell r="AC724">
            <v>807004</v>
          </cell>
          <cell r="AD724">
            <v>44426</v>
          </cell>
          <cell r="AE724">
            <v>44439</v>
          </cell>
          <cell r="AF724">
            <v>1117390</v>
          </cell>
          <cell r="AG724">
            <v>44440</v>
          </cell>
          <cell r="AH724">
            <v>44457</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t="str">
            <v>División de Bienestar Universitario</v>
          </cell>
          <cell r="AX724" t="str">
            <v>JUAN CARLOS PEÑA TIJO</v>
          </cell>
          <cell r="AY724" t="str">
            <v>Jefe de Oficina</v>
          </cell>
          <cell r="AZ724">
            <v>165</v>
          </cell>
          <cell r="BA724">
            <v>44235</v>
          </cell>
          <cell r="BB724">
            <v>254063841</v>
          </cell>
          <cell r="BC724">
            <v>780</v>
          </cell>
          <cell r="BD724">
            <v>44235</v>
          </cell>
          <cell r="BE724">
            <v>7325114</v>
          </cell>
          <cell r="BF724" t="str">
            <v xml:space="preserve">NOTIFICADO </v>
          </cell>
          <cell r="BG724">
            <v>44426</v>
          </cell>
          <cell r="BH724">
            <v>44457</v>
          </cell>
          <cell r="BI724" t="str">
            <v>Un (01) mes y un (01) día calendario</v>
          </cell>
          <cell r="BJ724">
            <v>1924394</v>
          </cell>
          <cell r="BK724" t="str">
            <v>DE ACUERDO A LA SOLICITUD REALIZADA POR EL SUPERVISOR DEL CONTRATO, SE GENERA LA PRORROGA Y ADICIÓN DEL MISMO; TENIENDO EN CUENTA LAS RAZONES DESCRITAS EN DICHA SOLICITUD.</v>
          </cell>
          <cell r="BL724">
            <v>1324</v>
          </cell>
          <cell r="BM724">
            <v>44421</v>
          </cell>
          <cell r="BN724">
            <v>43716975</v>
          </cell>
          <cell r="BO724">
            <v>3511</v>
          </cell>
          <cell r="BP724">
            <v>44421</v>
          </cell>
          <cell r="BQ724">
            <v>1924394</v>
          </cell>
          <cell r="BR724">
            <v>79358952.099999994</v>
          </cell>
          <cell r="BS724">
            <v>44228</v>
          </cell>
          <cell r="BT724">
            <v>677</v>
          </cell>
          <cell r="BU724" t="str">
            <v>44105</v>
          </cell>
          <cell r="BV724">
            <v>44421</v>
          </cell>
          <cell r="BW724">
            <v>677</v>
          </cell>
          <cell r="BX724" t="str">
            <v>44105</v>
          </cell>
          <cell r="BY724">
            <v>0</v>
          </cell>
          <cell r="BZ724">
            <v>0</v>
          </cell>
          <cell r="CA724">
            <v>0</v>
          </cell>
          <cell r="CB724">
            <v>9007</v>
          </cell>
          <cell r="CC724" t="str">
            <v>M6</v>
          </cell>
        </row>
        <row r="725">
          <cell r="B725" t="str">
            <v>12620 DE 2021</v>
          </cell>
          <cell r="C725">
            <v>12448615</v>
          </cell>
          <cell r="D725" t="str">
            <v xml:space="preserve">MILTON MANUEL MENDIVIL MANJARRES </v>
          </cell>
          <cell r="E725" t="str">
            <v>Contrato de Prestación de Servicios</v>
          </cell>
          <cell r="F725"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725">
            <v>44235</v>
          </cell>
          <cell r="H725">
            <v>10341335</v>
          </cell>
          <cell r="I725" t="str">
            <v>Tres (03) meses y veintiocho (28) días calendario</v>
          </cell>
          <cell r="J725">
            <v>44235</v>
          </cell>
          <cell r="K725">
            <v>44351</v>
          </cell>
          <cell r="L725" t="str">
            <v>NO APLICA</v>
          </cell>
          <cell r="M725">
            <v>7</v>
          </cell>
          <cell r="N725">
            <v>2103322</v>
          </cell>
          <cell r="O725">
            <v>44235</v>
          </cell>
          <cell r="P725">
            <v>44255</v>
          </cell>
          <cell r="Q725">
            <v>2629153</v>
          </cell>
          <cell r="R725">
            <v>44256</v>
          </cell>
          <cell r="S725">
            <v>44286</v>
          </cell>
          <cell r="T725">
            <v>2629153</v>
          </cell>
          <cell r="U725">
            <v>44287</v>
          </cell>
          <cell r="V725">
            <v>44316</v>
          </cell>
          <cell r="W725">
            <v>1226938</v>
          </cell>
          <cell r="X725">
            <v>44317</v>
          </cell>
          <cell r="Y725">
            <v>44330</v>
          </cell>
          <cell r="Z725">
            <v>1752769</v>
          </cell>
          <cell r="AA725">
            <v>44403</v>
          </cell>
          <cell r="AB725">
            <v>44423</v>
          </cell>
          <cell r="AC725">
            <v>1314577</v>
          </cell>
          <cell r="AD725">
            <v>44424</v>
          </cell>
          <cell r="AE725">
            <v>44439</v>
          </cell>
          <cell r="AF725">
            <v>1577491</v>
          </cell>
          <cell r="AG725">
            <v>44440</v>
          </cell>
          <cell r="AH725">
            <v>44457</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t="str">
            <v>División de Bienestar Universitario</v>
          </cell>
          <cell r="AX725" t="str">
            <v>JUAN CARLOS PEÑA TIJO</v>
          </cell>
          <cell r="AY725" t="str">
            <v>Jefe de Oficina</v>
          </cell>
          <cell r="AZ725">
            <v>165</v>
          </cell>
          <cell r="BA725">
            <v>44235</v>
          </cell>
          <cell r="BB725">
            <v>254063841</v>
          </cell>
          <cell r="BC725">
            <v>782</v>
          </cell>
          <cell r="BD725">
            <v>44235</v>
          </cell>
          <cell r="BE725">
            <v>10341335</v>
          </cell>
          <cell r="BF725" t="str">
            <v xml:space="preserve">NOTIFICADO </v>
          </cell>
          <cell r="BG725">
            <v>44424</v>
          </cell>
          <cell r="BH725">
            <v>44457</v>
          </cell>
          <cell r="BI725" t="str">
            <v>Un (01) mes y tres (03) días calendario</v>
          </cell>
          <cell r="BJ725">
            <v>2892068</v>
          </cell>
          <cell r="BK725" t="str">
            <v>DE ACUERDO A LA SOLICITUD REALIZADA POR EL SUPERVISOR DEL CONTRATO, SE GENERA LA PRORROGA Y ADICIÓN DEL MISMO; TENIENDO EN CUENTA LAS RAZONES DESCRITAS EN DICHA SOLICITUD.</v>
          </cell>
          <cell r="BL725">
            <v>1324</v>
          </cell>
          <cell r="BM725">
            <v>44421</v>
          </cell>
          <cell r="BN725">
            <v>43716975</v>
          </cell>
          <cell r="BO725">
            <v>3520</v>
          </cell>
          <cell r="BP725">
            <v>44421</v>
          </cell>
          <cell r="BQ725">
            <v>2892068</v>
          </cell>
          <cell r="BR725">
            <v>12448615.699999999</v>
          </cell>
          <cell r="BS725">
            <v>44228</v>
          </cell>
          <cell r="BT725">
            <v>677</v>
          </cell>
          <cell r="BU725" t="str">
            <v>44105</v>
          </cell>
          <cell r="BV725">
            <v>44421</v>
          </cell>
          <cell r="BW725">
            <v>677</v>
          </cell>
          <cell r="BX725" t="str">
            <v>44105</v>
          </cell>
          <cell r="BY725">
            <v>0</v>
          </cell>
          <cell r="BZ725">
            <v>0</v>
          </cell>
          <cell r="CA725">
            <v>0</v>
          </cell>
          <cell r="CB725">
            <v>7490</v>
          </cell>
          <cell r="CC725" t="str">
            <v>M6</v>
          </cell>
        </row>
        <row r="726">
          <cell r="B726" t="str">
            <v>12622 DE 2021</v>
          </cell>
          <cell r="C726">
            <v>11255841</v>
          </cell>
          <cell r="D726" t="str">
            <v xml:space="preserve">DANIEL OSWALDO ROJAS RODRIGUEZ </v>
          </cell>
          <cell r="E726" t="str">
            <v>Contrato de Prestación de Servicios</v>
          </cell>
          <cell r="F726"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726">
            <v>44235</v>
          </cell>
          <cell r="H726">
            <v>10341335</v>
          </cell>
          <cell r="I726" t="str">
            <v>Tres (03) meses y veintiocho (28) días calendario</v>
          </cell>
          <cell r="J726">
            <v>44235</v>
          </cell>
          <cell r="K726">
            <v>44351</v>
          </cell>
          <cell r="L726" t="str">
            <v>NO APLICA</v>
          </cell>
          <cell r="M726">
            <v>7</v>
          </cell>
          <cell r="N726">
            <v>2103322</v>
          </cell>
          <cell r="O726">
            <v>44235</v>
          </cell>
          <cell r="P726">
            <v>44255</v>
          </cell>
          <cell r="Q726">
            <v>2629153</v>
          </cell>
          <cell r="R726">
            <v>44256</v>
          </cell>
          <cell r="S726">
            <v>44286</v>
          </cell>
          <cell r="T726">
            <v>2629153</v>
          </cell>
          <cell r="U726">
            <v>44287</v>
          </cell>
          <cell r="V726">
            <v>44316</v>
          </cell>
          <cell r="W726">
            <v>1226938</v>
          </cell>
          <cell r="X726">
            <v>44317</v>
          </cell>
          <cell r="Y726">
            <v>44330</v>
          </cell>
          <cell r="Z726">
            <v>1752769</v>
          </cell>
          <cell r="AA726">
            <v>44403</v>
          </cell>
          <cell r="AB726">
            <v>44423</v>
          </cell>
          <cell r="AC726">
            <v>1314577</v>
          </cell>
          <cell r="AD726">
            <v>44424</v>
          </cell>
          <cell r="AE726">
            <v>44439</v>
          </cell>
          <cell r="AF726">
            <v>1577491</v>
          </cell>
          <cell r="AG726">
            <v>44440</v>
          </cell>
          <cell r="AH726">
            <v>44457</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t="str">
            <v>División de Bienestar Universitario</v>
          </cell>
          <cell r="AX726" t="str">
            <v>JUAN CARLOS PEÑA TIJO</v>
          </cell>
          <cell r="AY726" t="str">
            <v>Jefe de Oficina</v>
          </cell>
          <cell r="AZ726">
            <v>165</v>
          </cell>
          <cell r="BA726">
            <v>44235</v>
          </cell>
          <cell r="BB726">
            <v>254063841</v>
          </cell>
          <cell r="BC726">
            <v>784</v>
          </cell>
          <cell r="BD726">
            <v>44235</v>
          </cell>
          <cell r="BE726">
            <v>10341335</v>
          </cell>
          <cell r="BF726" t="str">
            <v xml:space="preserve">NOTIFICADO </v>
          </cell>
          <cell r="BG726">
            <v>44424</v>
          </cell>
          <cell r="BH726">
            <v>44457</v>
          </cell>
          <cell r="BI726" t="str">
            <v>Un (01) mes y tres (03) días calendario</v>
          </cell>
          <cell r="BJ726">
            <v>2892068</v>
          </cell>
          <cell r="BK726" t="str">
            <v>DE ACUERDO A LA SOLICITUD REALIZADA POR EL SUPERVISOR DEL CONTRATO, SE GENERA LA PRORROGA Y ADICIÓN DEL MISMO; TENIENDO EN CUENTA LAS RAZONES DESCRITAS EN DICHA SOLICITUD.</v>
          </cell>
          <cell r="BL726">
            <v>1324</v>
          </cell>
          <cell r="BM726">
            <v>44421</v>
          </cell>
          <cell r="BN726">
            <v>43716975</v>
          </cell>
          <cell r="BO726">
            <v>3521</v>
          </cell>
          <cell r="BP726">
            <v>44421</v>
          </cell>
          <cell r="BQ726">
            <v>2892068</v>
          </cell>
          <cell r="BR726">
            <v>11255841</v>
          </cell>
          <cell r="BS726">
            <v>44228</v>
          </cell>
          <cell r="BT726">
            <v>677</v>
          </cell>
          <cell r="BU726" t="str">
            <v>44105</v>
          </cell>
          <cell r="BV726">
            <v>44421</v>
          </cell>
          <cell r="BW726">
            <v>677</v>
          </cell>
          <cell r="BX726" t="str">
            <v>44105</v>
          </cell>
          <cell r="BY726">
            <v>0</v>
          </cell>
          <cell r="BZ726">
            <v>0</v>
          </cell>
          <cell r="CA726">
            <v>0</v>
          </cell>
          <cell r="CB726">
            <v>7490</v>
          </cell>
          <cell r="CC726" t="str">
            <v>M6</v>
          </cell>
        </row>
        <row r="727">
          <cell r="B727" t="str">
            <v>12625 DE 2021</v>
          </cell>
          <cell r="C727">
            <v>88192134</v>
          </cell>
          <cell r="D727" t="str">
            <v>WILSON FERNANDO SANCHEZ MONTAÑO</v>
          </cell>
          <cell r="E727" t="str">
            <v>Contrato de Prestación de Servicios</v>
          </cell>
          <cell r="F727"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727">
            <v>44235</v>
          </cell>
          <cell r="H727">
            <v>10341335</v>
          </cell>
          <cell r="I727" t="str">
            <v>Tres (03) meses y veintiocho (28) días calendario</v>
          </cell>
          <cell r="J727">
            <v>44235</v>
          </cell>
          <cell r="K727">
            <v>44351</v>
          </cell>
          <cell r="L727" t="str">
            <v>NO APLICA</v>
          </cell>
          <cell r="M727">
            <v>7</v>
          </cell>
          <cell r="N727">
            <v>2103322</v>
          </cell>
          <cell r="O727">
            <v>44235</v>
          </cell>
          <cell r="P727">
            <v>44255</v>
          </cell>
          <cell r="Q727">
            <v>2629153</v>
          </cell>
          <cell r="R727">
            <v>44256</v>
          </cell>
          <cell r="S727">
            <v>44286</v>
          </cell>
          <cell r="T727">
            <v>2629153</v>
          </cell>
          <cell r="U727">
            <v>44287</v>
          </cell>
          <cell r="V727">
            <v>44316</v>
          </cell>
          <cell r="W727">
            <v>1226938</v>
          </cell>
          <cell r="X727">
            <v>44317</v>
          </cell>
          <cell r="Y727">
            <v>44330</v>
          </cell>
          <cell r="Z727">
            <v>1752769</v>
          </cell>
          <cell r="AA727">
            <v>44403</v>
          </cell>
          <cell r="AB727">
            <v>44423</v>
          </cell>
          <cell r="AC727">
            <v>1314577</v>
          </cell>
          <cell r="AD727">
            <v>44424</v>
          </cell>
          <cell r="AE727">
            <v>44439</v>
          </cell>
          <cell r="AF727">
            <v>1577491</v>
          </cell>
          <cell r="AG727">
            <v>44440</v>
          </cell>
          <cell r="AH727">
            <v>44457</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t="str">
            <v>División de Bienestar Universitario</v>
          </cell>
          <cell r="AX727" t="str">
            <v>JUAN CARLOS PEÑA TIJO</v>
          </cell>
          <cell r="AY727" t="str">
            <v>Jefe de Oficina</v>
          </cell>
          <cell r="AZ727">
            <v>165</v>
          </cell>
          <cell r="BA727">
            <v>44235</v>
          </cell>
          <cell r="BB727">
            <v>254063841</v>
          </cell>
          <cell r="BC727">
            <v>787</v>
          </cell>
          <cell r="BD727">
            <v>44235</v>
          </cell>
          <cell r="BE727">
            <v>10341335</v>
          </cell>
          <cell r="BF727" t="str">
            <v xml:space="preserve">NOTIFICADO </v>
          </cell>
          <cell r="BG727">
            <v>44424</v>
          </cell>
          <cell r="BH727">
            <v>44457</v>
          </cell>
          <cell r="BI727" t="str">
            <v>Un (01) mes y tres (03) días calendario</v>
          </cell>
          <cell r="BJ727">
            <v>2892068</v>
          </cell>
          <cell r="BK727" t="str">
            <v>DE ACUERDO A LA SOLICITUD REALIZADA POR EL SUPERVISOR DEL CONTRATO, SE GENERA LA PRORROGA Y ADICIÓN DEL MISMO; TENIENDO EN CUENTA LAS RAZONES DESCRITAS EN DICHA SOLICITUD.</v>
          </cell>
          <cell r="BL727">
            <v>1324</v>
          </cell>
          <cell r="BM727">
            <v>44421</v>
          </cell>
          <cell r="BN727">
            <v>43716975</v>
          </cell>
          <cell r="BO727">
            <v>3522</v>
          </cell>
          <cell r="BP727">
            <v>44421</v>
          </cell>
          <cell r="BQ727">
            <v>2892068</v>
          </cell>
          <cell r="BR727">
            <v>88192134</v>
          </cell>
          <cell r="BS727">
            <v>44228</v>
          </cell>
          <cell r="BT727">
            <v>677</v>
          </cell>
          <cell r="BU727" t="str">
            <v>44105</v>
          </cell>
          <cell r="BV727">
            <v>44421</v>
          </cell>
          <cell r="BW727">
            <v>677</v>
          </cell>
          <cell r="BX727" t="str">
            <v>44105</v>
          </cell>
          <cell r="BY727">
            <v>0</v>
          </cell>
          <cell r="BZ727">
            <v>0</v>
          </cell>
          <cell r="CA727">
            <v>0</v>
          </cell>
          <cell r="CB727">
            <v>6511</v>
          </cell>
          <cell r="CC727" t="str">
            <v>M5</v>
          </cell>
        </row>
        <row r="728">
          <cell r="B728" t="str">
            <v>12626 DE 2021</v>
          </cell>
          <cell r="C728">
            <v>40442902</v>
          </cell>
          <cell r="D728" t="str">
            <v>NIDIA MARGARITA VERGARA MONDRAGON</v>
          </cell>
          <cell r="E728" t="str">
            <v>Contrato de Prestación de Servicios</v>
          </cell>
          <cell r="F728" t="str">
            <v>EL CONTRATISTA SE COMPROMETE CON LA UNIVERSIDAD A PRESTAR LOS SERVICIOS EN FORMA EFICIENTE Y EFICAZ COMO INTÉRPRETE DE LENGUA DE SEÑAS COLOMBIANA, APOYANDO EL FORTALECIMIENTO DE LOS DIFERENTES PROCESOS DE INCLUSIÓN EN LOS PROGRAMAS DE LA UNIVERSIDAD DE LOS LLANOS.</v>
          </cell>
          <cell r="G728">
            <v>44235</v>
          </cell>
          <cell r="H728">
            <v>10341335</v>
          </cell>
          <cell r="I728" t="str">
            <v>Tres (03) meses y veintiocho (28) días calendario</v>
          </cell>
          <cell r="J728">
            <v>44235</v>
          </cell>
          <cell r="K728">
            <v>44351</v>
          </cell>
          <cell r="L728" t="str">
            <v>NO APLICA</v>
          </cell>
          <cell r="M728">
            <v>7</v>
          </cell>
          <cell r="N728">
            <v>2103322</v>
          </cell>
          <cell r="O728">
            <v>44235</v>
          </cell>
          <cell r="P728">
            <v>44255</v>
          </cell>
          <cell r="Q728">
            <v>2629153</v>
          </cell>
          <cell r="R728">
            <v>44256</v>
          </cell>
          <cell r="S728">
            <v>44286</v>
          </cell>
          <cell r="T728">
            <v>2629153</v>
          </cell>
          <cell r="U728">
            <v>44287</v>
          </cell>
          <cell r="V728">
            <v>44316</v>
          </cell>
          <cell r="W728">
            <v>1226938</v>
          </cell>
          <cell r="X728">
            <v>44317</v>
          </cell>
          <cell r="Y728">
            <v>44330</v>
          </cell>
          <cell r="Z728">
            <v>1752769</v>
          </cell>
          <cell r="AA728">
            <v>44403</v>
          </cell>
          <cell r="AB728">
            <v>44423</v>
          </cell>
          <cell r="AC728">
            <v>1314577</v>
          </cell>
          <cell r="AD728">
            <v>44424</v>
          </cell>
          <cell r="AE728">
            <v>44439</v>
          </cell>
          <cell r="AF728">
            <v>1577491</v>
          </cell>
          <cell r="AG728">
            <v>44440</v>
          </cell>
          <cell r="AH728">
            <v>44457</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t="str">
            <v>División de Bienestar Universitario</v>
          </cell>
          <cell r="AX728" t="str">
            <v>JUAN CARLOS PEÑA TIJO</v>
          </cell>
          <cell r="AY728" t="str">
            <v>Jefe de Oficina</v>
          </cell>
          <cell r="AZ728">
            <v>165</v>
          </cell>
          <cell r="BA728">
            <v>44235</v>
          </cell>
          <cell r="BB728">
            <v>254063841</v>
          </cell>
          <cell r="BC728">
            <v>788</v>
          </cell>
          <cell r="BD728">
            <v>44235</v>
          </cell>
          <cell r="BE728">
            <v>10341335</v>
          </cell>
          <cell r="BF728" t="str">
            <v xml:space="preserve">NOTIFICADO </v>
          </cell>
          <cell r="BG728">
            <v>44424</v>
          </cell>
          <cell r="BH728">
            <v>44457</v>
          </cell>
          <cell r="BI728" t="str">
            <v>Un (01) mes y tres (03) días calendario</v>
          </cell>
          <cell r="BJ728">
            <v>2892068</v>
          </cell>
          <cell r="BK728" t="str">
            <v>DE ACUERDO A LA SOLICITUD REALIZADA POR EL SUPERVISOR DEL CONTRATO, SE GENERA LA PRORROGA Y ADICIÓN DEL MISMO; TENIENDO EN CUENTA LAS RAZONES DESCRITAS EN DICHA SOLICITUD.</v>
          </cell>
          <cell r="BL728">
            <v>1324</v>
          </cell>
          <cell r="BM728">
            <v>44421</v>
          </cell>
          <cell r="BN728">
            <v>43716975</v>
          </cell>
          <cell r="BO728">
            <v>3523</v>
          </cell>
          <cell r="BP728">
            <v>44421</v>
          </cell>
          <cell r="BQ728">
            <v>2892068</v>
          </cell>
          <cell r="BR728">
            <v>40442902</v>
          </cell>
          <cell r="BS728">
            <v>44228</v>
          </cell>
          <cell r="BT728">
            <v>677</v>
          </cell>
          <cell r="BU728" t="str">
            <v>44105</v>
          </cell>
          <cell r="BV728">
            <v>44421</v>
          </cell>
          <cell r="BW728">
            <v>677</v>
          </cell>
          <cell r="BX728" t="str">
            <v>44105</v>
          </cell>
          <cell r="BY728">
            <v>0</v>
          </cell>
          <cell r="BZ728">
            <v>0</v>
          </cell>
          <cell r="CA728">
            <v>0</v>
          </cell>
          <cell r="CB728">
            <v>7490</v>
          </cell>
          <cell r="CC728" t="str">
            <v>M6</v>
          </cell>
        </row>
        <row r="729">
          <cell r="B729" t="str">
            <v>12628 DE 2021</v>
          </cell>
          <cell r="C729">
            <v>17347222</v>
          </cell>
          <cell r="D729" t="str">
            <v>JUAN CARLOS RODRIGUEZ MOYA</v>
          </cell>
          <cell r="E729" t="str">
            <v>Contrato de Prestación de Servicios</v>
          </cell>
          <cell r="F729" t="str">
            <v>EL CONTRATISTA SE COMPROMETE CON LA UNIVERSIDAD DE LOS LLANOS A PRESTAR LOS SERVICIOS EN FORMA EFICIENTE Y EFICAZ APOYANDO EL FORTALECIMIENTO DE LOS DIFERENTES PROCESOS EN LA DISCIPLINA DE FUTBOL PARA ADMINISTRATIVOS, EN LA DIVISIÓN DE BIENESTAR UNIVERSITARIO.</v>
          </cell>
          <cell r="G729">
            <v>44236</v>
          </cell>
          <cell r="H729">
            <v>7263036</v>
          </cell>
          <cell r="I729" t="str">
            <v>Tres (03) meses y veintisiete (27) días calendario</v>
          </cell>
          <cell r="J729">
            <v>44236</v>
          </cell>
          <cell r="K729">
            <v>44351</v>
          </cell>
          <cell r="L729" t="str">
            <v>NO APLICA</v>
          </cell>
          <cell r="M729">
            <v>7</v>
          </cell>
          <cell r="N729">
            <v>1427776</v>
          </cell>
          <cell r="O729">
            <v>44236</v>
          </cell>
          <cell r="P729">
            <v>44255</v>
          </cell>
          <cell r="Q729">
            <v>1862317</v>
          </cell>
          <cell r="R729">
            <v>44256</v>
          </cell>
          <cell r="S729">
            <v>44286</v>
          </cell>
          <cell r="T729">
            <v>1862317</v>
          </cell>
          <cell r="U729">
            <v>44287</v>
          </cell>
          <cell r="V729">
            <v>44316</v>
          </cell>
          <cell r="W729">
            <v>744927</v>
          </cell>
          <cell r="X729">
            <v>44317</v>
          </cell>
          <cell r="Y729">
            <v>44328</v>
          </cell>
          <cell r="Z729">
            <v>1365699</v>
          </cell>
          <cell r="AA729">
            <v>44403</v>
          </cell>
          <cell r="AB729">
            <v>44425</v>
          </cell>
          <cell r="AC729">
            <v>807004</v>
          </cell>
          <cell r="AD729">
            <v>44426</v>
          </cell>
          <cell r="AE729">
            <v>44439</v>
          </cell>
          <cell r="AF729">
            <v>1117390</v>
          </cell>
          <cell r="AG729">
            <v>44473</v>
          </cell>
          <cell r="AH729">
            <v>44490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t="str">
            <v>División de Bienestar Universitario</v>
          </cell>
          <cell r="AX729" t="str">
            <v>JUAN CARLOS PEÑA TIJO</v>
          </cell>
          <cell r="AY729" t="str">
            <v>Jefe de Oficina</v>
          </cell>
          <cell r="AZ729">
            <v>165</v>
          </cell>
          <cell r="BA729">
            <v>44235</v>
          </cell>
          <cell r="BB729">
            <v>254063841</v>
          </cell>
          <cell r="BC729">
            <v>811</v>
          </cell>
          <cell r="BD729">
            <v>44236</v>
          </cell>
          <cell r="BE729">
            <v>7263036</v>
          </cell>
          <cell r="BF729" t="str">
            <v xml:space="preserve">NOTIFICADO </v>
          </cell>
          <cell r="BG729">
            <v>44426</v>
          </cell>
          <cell r="BH729">
            <v>44457</v>
          </cell>
          <cell r="BI729" t="str">
            <v>Un (01) mes y un (01) día calendario</v>
          </cell>
          <cell r="BJ729">
            <v>1924394</v>
          </cell>
          <cell r="BK729" t="str">
            <v>DE ACUERDO A LA SOLICITUD REALIZADA POR EL SUPERVISOR DEL CONTRATO, SE GENERA LA PRORROGA Y ADICIÓN DEL MISMO; TENIENDO EN CUENTA LAS RAZONES DESCRITAS EN DICHA SOLICITUD.</v>
          </cell>
          <cell r="BL729">
            <v>1324</v>
          </cell>
          <cell r="BM729">
            <v>44421</v>
          </cell>
          <cell r="BN729">
            <v>43716975</v>
          </cell>
          <cell r="BO729">
            <v>3516</v>
          </cell>
          <cell r="BP729">
            <v>44421</v>
          </cell>
          <cell r="BQ729">
            <v>2892068</v>
          </cell>
          <cell r="BR729">
            <v>17347222</v>
          </cell>
          <cell r="BS729">
            <v>44228</v>
          </cell>
          <cell r="BT729">
            <v>677</v>
          </cell>
          <cell r="BU729" t="str">
            <v>44105</v>
          </cell>
          <cell r="BV729">
            <v>44421</v>
          </cell>
          <cell r="BW729">
            <v>677</v>
          </cell>
          <cell r="BX729" t="str">
            <v>44105</v>
          </cell>
          <cell r="BY729">
            <v>0</v>
          </cell>
          <cell r="BZ729">
            <v>0</v>
          </cell>
          <cell r="CA729">
            <v>0</v>
          </cell>
          <cell r="CB729">
            <v>8552</v>
          </cell>
          <cell r="CC729" t="str">
            <v>M3</v>
          </cell>
        </row>
        <row r="730">
          <cell r="B730" t="str">
            <v>12752 DE 2021</v>
          </cell>
          <cell r="C730">
            <v>1121955780</v>
          </cell>
          <cell r="D730" t="str">
            <v>VICTORIA DEL CARMEN GARCES GONZALEZ</v>
          </cell>
          <cell r="E730" t="str">
            <v>Contrato de Prestación de Servicios</v>
          </cell>
          <cell r="F730" t="str">
            <v>EL CONTRATISTA SE COMPROMETE CON LA UNIVERSIDAD DE LOS LLANOS A PRESTAR LOS SERVICIOS COMO TÉCNICO EN FORMA EFICIENTE Y EFICAZ APOYANDO EL FORTALECIMIENTO DE LOS DIFERENTES PROCESOS EN LA OFICINA ASESORA DE CONTROL INTERNO DISCIPLINARIO.</v>
          </cell>
          <cell r="G730">
            <v>44337</v>
          </cell>
          <cell r="H730">
            <v>5586951</v>
          </cell>
          <cell r="I730" t="str">
            <v xml:space="preserve">Tres (03) meses </v>
          </cell>
          <cell r="J730">
            <v>44337</v>
          </cell>
          <cell r="K730">
            <v>44428</v>
          </cell>
          <cell r="L730" t="str">
            <v>NO APLICA</v>
          </cell>
          <cell r="M730">
            <v>5</v>
          </cell>
          <cell r="N730">
            <v>2483089</v>
          </cell>
          <cell r="O730">
            <v>44337</v>
          </cell>
          <cell r="P730">
            <v>44377</v>
          </cell>
          <cell r="Q730">
            <v>1862317</v>
          </cell>
          <cell r="R730">
            <v>44378</v>
          </cell>
          <cell r="S730">
            <v>44408</v>
          </cell>
          <cell r="T730">
            <v>1241545</v>
          </cell>
          <cell r="U730">
            <v>44409</v>
          </cell>
          <cell r="V730">
            <v>44428</v>
          </cell>
          <cell r="W730">
            <v>682850</v>
          </cell>
          <cell r="X730">
            <v>44429</v>
          </cell>
          <cell r="Y730">
            <v>44439</v>
          </cell>
          <cell r="Z730">
            <v>1055313</v>
          </cell>
          <cell r="AA730">
            <v>44440</v>
          </cell>
          <cell r="AB730">
            <v>44456</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t="str">
            <v xml:space="preserve">Oficina Asesora de Control Interno Disciplinario </v>
          </cell>
          <cell r="AX730" t="str">
            <v>ZULITH ANDREA ROMERO MARTIN</v>
          </cell>
          <cell r="AY730" t="str">
            <v>Asesora de Control Interno Disciplinario</v>
          </cell>
          <cell r="AZ730">
            <v>842</v>
          </cell>
          <cell r="BA730">
            <v>44337.670057870368</v>
          </cell>
          <cell r="BB730">
            <v>5586951</v>
          </cell>
          <cell r="BC730">
            <v>2226</v>
          </cell>
          <cell r="BD730">
            <v>44337</v>
          </cell>
          <cell r="BE730">
            <v>5586951</v>
          </cell>
          <cell r="BF730" t="str">
            <v xml:space="preserve">NOTIFICADO </v>
          </cell>
          <cell r="BG730">
            <v>44429</v>
          </cell>
          <cell r="BH730">
            <v>44456</v>
          </cell>
          <cell r="BI730" t="str">
            <v>Veintiocho (28) días calendario</v>
          </cell>
          <cell r="BJ730">
            <v>1738163</v>
          </cell>
          <cell r="BK730" t="str">
            <v>DE ACUERDO A LA SOLICITUD REALIZADA POR EL SUPERVISOR DEL CONTRATO, SE GENERA LA PRORROGA Y ADICIÓN DEL MISMO; TENIENDO EN CUENTA LAS RAZONES DESCRITAS EN DICHA SOLICITUD.</v>
          </cell>
          <cell r="BL730">
            <v>1351</v>
          </cell>
          <cell r="BM730">
            <v>44428</v>
          </cell>
          <cell r="BN730">
            <v>1738163</v>
          </cell>
          <cell r="BO730">
            <v>3599</v>
          </cell>
          <cell r="BP730">
            <v>44428</v>
          </cell>
          <cell r="BQ730">
            <v>1738163</v>
          </cell>
          <cell r="BR730">
            <v>1121955780</v>
          </cell>
          <cell r="BS730">
            <v>44337</v>
          </cell>
          <cell r="BT730">
            <v>583</v>
          </cell>
          <cell r="BU730" t="str">
            <v>230</v>
          </cell>
          <cell r="BV730">
            <v>44428</v>
          </cell>
          <cell r="BW730">
            <v>583</v>
          </cell>
          <cell r="BX730">
            <v>230</v>
          </cell>
          <cell r="BY730">
            <v>0</v>
          </cell>
          <cell r="BZ730">
            <v>0</v>
          </cell>
          <cell r="CA730">
            <v>0</v>
          </cell>
          <cell r="CB730">
            <v>8299</v>
          </cell>
          <cell r="CC730" t="str">
            <v>M6</v>
          </cell>
        </row>
        <row r="731">
          <cell r="B731" t="str">
            <v>12766 DE 2021</v>
          </cell>
          <cell r="C731">
            <v>1121925614</v>
          </cell>
          <cell r="D731" t="str">
            <v>CRISTHIAN FABIAN BOBADILLA BENJUMEA</v>
          </cell>
          <cell r="E731" t="str">
            <v>Contrato de Prestación de Servicios</v>
          </cell>
          <cell r="F731" t="str">
            <v>EL CONTRATISTA SE COMPROMETE CON LA UNIVERSIDAD DE LOS LLANOS A PRESTAR LOS SERVICIOS EN FORMA EFICIENTE Y EFICAZ APOYANDO EL FORTALECIMIENTO EN LAS ACTIVIDADES DE GESTIÓN JURÍDICA DE LA OFICINA ASESORA JURÍDICA.</v>
          </cell>
          <cell r="G731">
            <v>44362</v>
          </cell>
          <cell r="H731">
            <v>3286442</v>
          </cell>
          <cell r="I731" t="str">
            <v>Dos (02) meses</v>
          </cell>
          <cell r="J731">
            <v>44362</v>
          </cell>
          <cell r="K731">
            <v>44422</v>
          </cell>
          <cell r="L731" t="str">
            <v>NO APLICA</v>
          </cell>
          <cell r="M731">
            <v>5</v>
          </cell>
          <cell r="N731">
            <v>876385</v>
          </cell>
          <cell r="O731">
            <v>44362</v>
          </cell>
          <cell r="P731">
            <v>44377</v>
          </cell>
          <cell r="Q731">
            <v>1643221</v>
          </cell>
          <cell r="R731">
            <v>44378</v>
          </cell>
          <cell r="S731">
            <v>44408</v>
          </cell>
          <cell r="T731">
            <v>766836</v>
          </cell>
          <cell r="U731">
            <v>44409</v>
          </cell>
          <cell r="V731">
            <v>44422</v>
          </cell>
          <cell r="W731">
            <v>876385</v>
          </cell>
          <cell r="X731">
            <v>44423</v>
          </cell>
          <cell r="Y731">
            <v>44439</v>
          </cell>
          <cell r="Z731">
            <v>766836</v>
          </cell>
          <cell r="AA731">
            <v>44440</v>
          </cell>
          <cell r="AB731">
            <v>44453</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t="str">
            <v>Oficina Asesora Jurídica</v>
          </cell>
          <cell r="AX731" t="str">
            <v>MEDARDO MEDINA MARTINEZ</v>
          </cell>
          <cell r="AY731" t="str">
            <v>Asesor Jurídico</v>
          </cell>
          <cell r="AZ731">
            <v>952</v>
          </cell>
          <cell r="BA731">
            <v>44362.747384259259</v>
          </cell>
          <cell r="BB731">
            <v>25336442</v>
          </cell>
          <cell r="BC731">
            <v>2402</v>
          </cell>
          <cell r="BD731">
            <v>44362</v>
          </cell>
          <cell r="BE731">
            <v>3286442</v>
          </cell>
          <cell r="BF731" t="str">
            <v xml:space="preserve">NOTIFICADO </v>
          </cell>
          <cell r="BG731">
            <v>44423</v>
          </cell>
          <cell r="BH731">
            <v>44453</v>
          </cell>
          <cell r="BI731" t="str">
            <v xml:space="preserve">Un (01) mes </v>
          </cell>
          <cell r="BJ731">
            <v>1643221</v>
          </cell>
          <cell r="BK731" t="str">
            <v>DE ACUERDO A LA SOLICITUD REALIZADA POR EL SUPERVISOR DEL CONTRATO, SE GENERA LA PRORROGA Y ADICIÓN DEL MISMO; TENIENDO EN CUENTA LAS RAZONES DESCRITAS EN DICHA SOLICITUD.</v>
          </cell>
          <cell r="BL731">
            <v>1315</v>
          </cell>
          <cell r="BM731">
            <v>44421.720601851855</v>
          </cell>
          <cell r="BN731">
            <v>1643221</v>
          </cell>
          <cell r="BO731">
            <v>3495</v>
          </cell>
          <cell r="BP731">
            <v>44421</v>
          </cell>
          <cell r="BQ731">
            <v>1643221</v>
          </cell>
          <cell r="BR731">
            <v>1121925614.2</v>
          </cell>
          <cell r="BS731">
            <v>44362</v>
          </cell>
          <cell r="BT731">
            <v>583</v>
          </cell>
          <cell r="BU731" t="str">
            <v>210</v>
          </cell>
          <cell r="BV731">
            <v>44421</v>
          </cell>
          <cell r="BW731">
            <v>583</v>
          </cell>
          <cell r="BX731" t="str">
            <v>210</v>
          </cell>
          <cell r="BY731">
            <v>0</v>
          </cell>
          <cell r="BZ731">
            <v>0</v>
          </cell>
          <cell r="CA731">
            <v>0</v>
          </cell>
          <cell r="CB731">
            <v>8299</v>
          </cell>
          <cell r="CC731" t="str">
            <v>M6</v>
          </cell>
        </row>
        <row r="732">
          <cell r="B732" t="str">
            <v>12771 DE 2021</v>
          </cell>
          <cell r="C732">
            <v>1121896021</v>
          </cell>
          <cell r="D732" t="str">
            <v>YAIR LEANDRO ZAPATA MUÑOZ</v>
          </cell>
          <cell r="E732" t="str">
            <v>Contrato de Prestación de Servicios Profesionales</v>
          </cell>
          <cell r="F732" t="str">
            <v>EL CONTRATISTA SE COMPROMETE CON LA UNIVERSIDAD DE LOS LLANOS A PRESTAR LOS SERVICIOS COMO PROFESIONAL EN FORMA EFICIENTE Y EFICAZ APOYANDO EL FORTALECIMIENTO DE LOS DIFERENTES PROCESOS DEL INSTITUTO DE CIENCIAS AMBIENTALES DE LA ORINOQUIA COLOMBIANA - ICAOC.</v>
          </cell>
          <cell r="G732">
            <v>44364</v>
          </cell>
          <cell r="H732">
            <v>4381922</v>
          </cell>
          <cell r="I732" t="str">
            <v>Dos (02) meses</v>
          </cell>
          <cell r="J732">
            <v>44364</v>
          </cell>
          <cell r="K732">
            <v>44424</v>
          </cell>
          <cell r="L732" t="str">
            <v>NO APLICA</v>
          </cell>
          <cell r="M732">
            <v>4</v>
          </cell>
          <cell r="N732">
            <v>3213409</v>
          </cell>
          <cell r="O732">
            <v>44364</v>
          </cell>
          <cell r="P732">
            <v>44408</v>
          </cell>
          <cell r="Q732">
            <v>1168513</v>
          </cell>
          <cell r="R732">
            <v>44409</v>
          </cell>
          <cell r="S732">
            <v>44424</v>
          </cell>
          <cell r="T732">
            <v>1022448</v>
          </cell>
          <cell r="U732">
            <v>44425</v>
          </cell>
          <cell r="V732">
            <v>44439</v>
          </cell>
          <cell r="W732">
            <v>1168513</v>
          </cell>
          <cell r="X732">
            <v>44440</v>
          </cell>
          <cell r="Y732">
            <v>44455</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t="str">
            <v>Instituto de Ciencias Ambientales de la Orinoquia Colombiana</v>
          </cell>
          <cell r="AX732" t="str">
            <v>MARCO AURELIO TORRES MORA</v>
          </cell>
          <cell r="AY732" t="str">
            <v>Director del Instituto de Ciencias Ambientales de la Orinoquia Colombiana</v>
          </cell>
          <cell r="AZ732">
            <v>963</v>
          </cell>
          <cell r="BA732">
            <v>44364.765879629631</v>
          </cell>
          <cell r="BB732">
            <v>4381922</v>
          </cell>
          <cell r="BC732">
            <v>2598</v>
          </cell>
          <cell r="BD732">
            <v>44364</v>
          </cell>
          <cell r="BE732">
            <v>4381922</v>
          </cell>
          <cell r="BF732" t="str">
            <v xml:space="preserve">NOTIFICADO </v>
          </cell>
          <cell r="BG732">
            <v>44425</v>
          </cell>
          <cell r="BH732">
            <v>44455</v>
          </cell>
          <cell r="BI732" t="str">
            <v>Un (01) mes</v>
          </cell>
          <cell r="BJ732">
            <v>2190961</v>
          </cell>
          <cell r="BK732" t="str">
            <v>DE ACUERDO A LA SOLICITUD REALIZADA POR EL SUPERVISOR DEL CONTRATO, SE GENERA LA PRORROGA Y ADICIÓN DEL MISMO; TENIENDO EN CUENTA LAS RAZONES DESCRITAS EN DICHA SOLICITUD.</v>
          </cell>
          <cell r="BL732">
            <v>1324</v>
          </cell>
          <cell r="BM732">
            <v>44421</v>
          </cell>
          <cell r="BN732">
            <v>43716975</v>
          </cell>
          <cell r="BO732">
            <v>3524</v>
          </cell>
          <cell r="BP732">
            <v>44421</v>
          </cell>
          <cell r="BQ732">
            <v>2190961</v>
          </cell>
          <cell r="BR732">
            <v>1121896021.0999999</v>
          </cell>
          <cell r="BS732">
            <v>44364</v>
          </cell>
          <cell r="BT732">
            <v>746</v>
          </cell>
          <cell r="BU732" t="str">
            <v>57501</v>
          </cell>
          <cell r="BV732">
            <v>44421</v>
          </cell>
          <cell r="BW732">
            <v>677</v>
          </cell>
          <cell r="BX732" t="str">
            <v>44105</v>
          </cell>
          <cell r="BY732">
            <v>0</v>
          </cell>
          <cell r="BZ732">
            <v>0</v>
          </cell>
          <cell r="CA732">
            <v>0</v>
          </cell>
          <cell r="CB732">
            <v>8299</v>
          </cell>
          <cell r="CC732" t="str">
            <v>M6</v>
          </cell>
        </row>
        <row r="733">
          <cell r="B733" t="str">
            <v>12995 de 2021</v>
          </cell>
          <cell r="C733">
            <v>1018424401</v>
          </cell>
          <cell r="D733" t="str">
            <v>JUAN DAVID AREVALO ARIAS</v>
          </cell>
          <cell r="E733" t="str">
            <v>Contrato de Prestación de Servicios Profesionales</v>
          </cell>
          <cell r="F733" t="str">
            <v>EL CONTRATISTA SE COMPROMETE CON LA UNIVERSIDAD DE LOS LLANOS A PRESTAR LOS SERVICIOS COMO PROFESIONAL EN FORMA EFICIENTE Y EFICAZ APOYANDO EL FORTALECIMIENTO DEL CONTRATO INTERADMINISTRATIVO N° 102340 CELEBRADO ENTRE LA UNIVERSIDAD DE LOS LLANOS Y GRUPO DE ENERGÍA DE BOGOTÁ.</v>
          </cell>
          <cell r="G733">
            <v>44425</v>
          </cell>
          <cell r="H733">
            <v>4381922</v>
          </cell>
          <cell r="I733" t="str">
            <v>Dos (02) meses</v>
          </cell>
          <cell r="J733">
            <v>44425</v>
          </cell>
          <cell r="K733">
            <v>44485</v>
          </cell>
          <cell r="L733" t="str">
            <v>NO APLICA</v>
          </cell>
          <cell r="M733">
            <v>2</v>
          </cell>
          <cell r="N733">
            <v>3213409</v>
          </cell>
          <cell r="O733">
            <v>44425</v>
          </cell>
          <cell r="P733">
            <v>44469</v>
          </cell>
          <cell r="Q733">
            <v>1168513</v>
          </cell>
          <cell r="R733">
            <v>44470</v>
          </cell>
          <cell r="S733">
            <v>44485</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t="str">
            <v>Instituto de Ciencias Ambientales de la Orinoquia Colombiana</v>
          </cell>
          <cell r="AX733" t="str">
            <v>MARCO AURELIO TORRES MORA</v>
          </cell>
          <cell r="AY733" t="str">
            <v>Director del Instituto de Ciencias Ambientales de la Orinoquia Colombiana</v>
          </cell>
          <cell r="AZ733">
            <v>1328</v>
          </cell>
          <cell r="BA733">
            <v>44425.685902777775</v>
          </cell>
          <cell r="BB733">
            <v>7339720</v>
          </cell>
          <cell r="BC733">
            <v>3528</v>
          </cell>
          <cell r="BD733">
            <v>44425</v>
          </cell>
          <cell r="BE733">
            <v>4381922</v>
          </cell>
          <cell r="BF733" t="str">
            <v xml:space="preserve">NOTIFICADO </v>
          </cell>
          <cell r="BG733">
            <v>0</v>
          </cell>
          <cell r="BH733">
            <v>0</v>
          </cell>
          <cell r="BI733">
            <v>0</v>
          </cell>
          <cell r="BJ733">
            <v>0</v>
          </cell>
          <cell r="BK733">
            <v>0</v>
          </cell>
          <cell r="BL733">
            <v>0</v>
          </cell>
          <cell r="BM733">
            <v>0</v>
          </cell>
          <cell r="BN733">
            <v>0</v>
          </cell>
          <cell r="BO733">
            <v>0</v>
          </cell>
          <cell r="BP733">
            <v>0</v>
          </cell>
          <cell r="BQ733">
            <v>0</v>
          </cell>
          <cell r="BR733">
            <v>1018424401</v>
          </cell>
          <cell r="BS733">
            <v>44425</v>
          </cell>
          <cell r="BT733">
            <v>645</v>
          </cell>
          <cell r="BU733" t="str">
            <v>57706</v>
          </cell>
          <cell r="BV733">
            <v>0</v>
          </cell>
          <cell r="BW733">
            <v>0</v>
          </cell>
          <cell r="BX733">
            <v>0</v>
          </cell>
          <cell r="BY733">
            <v>0</v>
          </cell>
          <cell r="BZ733">
            <v>0</v>
          </cell>
          <cell r="CA733">
            <v>0</v>
          </cell>
          <cell r="CB733">
            <v>7490</v>
          </cell>
          <cell r="CC733" t="str">
            <v>M6</v>
          </cell>
        </row>
        <row r="734">
          <cell r="B734" t="str">
            <v>12996 de 2021</v>
          </cell>
          <cell r="C734">
            <v>1121935132</v>
          </cell>
          <cell r="D734" t="str">
            <v>YEIMY ELIANA QUIÑONES AGUDELO</v>
          </cell>
          <cell r="E734" t="str">
            <v xml:space="preserve">Contrato de Prestación de Servicios </v>
          </cell>
          <cell r="F734" t="str">
            <v>EL CONTRATISTA SE COMPROMETE CON LA UNIVERSIDAD DE LOS LLANOS A PRESTAR LOS SERVICIOS COMO AUXILIAR EN FORMA EFICIENTE Y EFICAZ APOYANDO EL FORTALECIMIENTO DEL CONTRATO INTERADMINISTRATIVO N° 102340 CELEBRADO ENTRE LA UNIVERSIDAD DE LOS LLANOS Y GRUPO DE ENERGÍA DE BOGOTÁ.</v>
          </cell>
          <cell r="G734">
            <v>44425</v>
          </cell>
          <cell r="H734">
            <v>2957798</v>
          </cell>
          <cell r="I734" t="str">
            <v>Dos (02) meses</v>
          </cell>
          <cell r="J734">
            <v>44425</v>
          </cell>
          <cell r="K734">
            <v>44485</v>
          </cell>
          <cell r="L734" t="str">
            <v>NO APLICA</v>
          </cell>
          <cell r="M734">
            <v>2</v>
          </cell>
          <cell r="N734">
            <v>2169052</v>
          </cell>
          <cell r="O734">
            <v>44425</v>
          </cell>
          <cell r="P734">
            <v>44469</v>
          </cell>
          <cell r="Q734">
            <v>788746</v>
          </cell>
          <cell r="R734">
            <v>44470</v>
          </cell>
          <cell r="S734">
            <v>44485</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t="str">
            <v>Instituto de Ciencias Ambientales de la Orinoquia Colombiana</v>
          </cell>
          <cell r="AX734" t="str">
            <v>MARCO AURELIO TORRES MORA</v>
          </cell>
          <cell r="AY734" t="str">
            <v>Director del Instituto de Ciencias Ambientales de la Orinoquia Colombiana</v>
          </cell>
          <cell r="AZ734">
            <v>1328</v>
          </cell>
          <cell r="BA734">
            <v>44425.685902777775</v>
          </cell>
          <cell r="BB734">
            <v>7339720</v>
          </cell>
          <cell r="BC734">
            <v>3529</v>
          </cell>
          <cell r="BD734">
            <v>44425</v>
          </cell>
          <cell r="BE734">
            <v>2957798</v>
          </cell>
          <cell r="BF734" t="str">
            <v xml:space="preserve">NOTIFICADO </v>
          </cell>
          <cell r="BG734">
            <v>0</v>
          </cell>
          <cell r="BH734">
            <v>0</v>
          </cell>
          <cell r="BI734">
            <v>0</v>
          </cell>
          <cell r="BJ734">
            <v>0</v>
          </cell>
          <cell r="BK734">
            <v>0</v>
          </cell>
          <cell r="BL734">
            <v>0</v>
          </cell>
          <cell r="BM734">
            <v>0</v>
          </cell>
          <cell r="BN734">
            <v>0</v>
          </cell>
          <cell r="BO734">
            <v>0</v>
          </cell>
          <cell r="BP734">
            <v>0</v>
          </cell>
          <cell r="BQ734">
            <v>0</v>
          </cell>
          <cell r="BR734">
            <v>1121935132</v>
          </cell>
          <cell r="BS734">
            <v>44425</v>
          </cell>
          <cell r="BT734">
            <v>645</v>
          </cell>
          <cell r="BU734" t="str">
            <v>57706</v>
          </cell>
          <cell r="BV734">
            <v>0</v>
          </cell>
          <cell r="BW734">
            <v>0</v>
          </cell>
          <cell r="BX734">
            <v>0</v>
          </cell>
          <cell r="BY734">
            <v>0</v>
          </cell>
          <cell r="BZ734">
            <v>0</v>
          </cell>
          <cell r="CA734">
            <v>0</v>
          </cell>
          <cell r="CB734">
            <v>8299</v>
          </cell>
          <cell r="CC734" t="str">
            <v>M6</v>
          </cell>
        </row>
        <row r="735">
          <cell r="B735" t="str">
            <v>12997 de 2021</v>
          </cell>
          <cell r="C735">
            <v>1121932553</v>
          </cell>
          <cell r="D735" t="str">
            <v>FREDY ESTEBAN RODRIGUEZ REAL</v>
          </cell>
          <cell r="E735" t="str">
            <v>Contrato de Prestación de Servicios Profesionales</v>
          </cell>
          <cell r="F735" t="str">
            <v>EL CONTRATISTA SE COMPROMETE CON LA UNIVERSIDAD DE LOS LLANOS A PRESTAR LOS SERVICIOS COMO PROFESIONAL EN FORMA EFICIENTE Y EFICAZ APOYANDO EL FORTALECIMIENTO DE LOS PROCESOS REQUERIDOS PARA LA ACREDITACIÓN DEL CENTRO DE CALIDAD DE AGUAS.</v>
          </cell>
          <cell r="G735">
            <v>44425</v>
          </cell>
          <cell r="H735">
            <v>8763844</v>
          </cell>
          <cell r="I735" t="str">
            <v xml:space="preserve">Cuatro (04) meses </v>
          </cell>
          <cell r="J735">
            <v>44425</v>
          </cell>
          <cell r="K735">
            <v>44546</v>
          </cell>
          <cell r="L735" t="str">
            <v>NO APLICA</v>
          </cell>
          <cell r="M735">
            <v>4</v>
          </cell>
          <cell r="N735">
            <v>3213409</v>
          </cell>
          <cell r="O735">
            <v>44425</v>
          </cell>
          <cell r="P735">
            <v>44469</v>
          </cell>
          <cell r="Q735">
            <v>2190961</v>
          </cell>
          <cell r="R735">
            <v>44470</v>
          </cell>
          <cell r="S735">
            <v>44500</v>
          </cell>
          <cell r="T735">
            <v>2190961</v>
          </cell>
          <cell r="U735">
            <v>44501</v>
          </cell>
          <cell r="V735">
            <v>44530</v>
          </cell>
          <cell r="W735">
            <v>1168513</v>
          </cell>
          <cell r="X735">
            <v>44531</v>
          </cell>
          <cell r="Y735">
            <v>44546</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t="str">
            <v>Instituto de Ciencias Ambientales de la Orinoquia Colombiana</v>
          </cell>
          <cell r="AX735" t="str">
            <v>MARCO AURELIO TORRES MORA</v>
          </cell>
          <cell r="AY735" t="str">
            <v>Director del Instituto de Ciencias Ambientales de la Orinoquia Colombiana</v>
          </cell>
          <cell r="AZ735">
            <v>1327</v>
          </cell>
          <cell r="BA735">
            <v>44425.68340277778</v>
          </cell>
          <cell r="BB735">
            <v>8763844</v>
          </cell>
          <cell r="BC735">
            <v>3530</v>
          </cell>
          <cell r="BD735">
            <v>44425</v>
          </cell>
          <cell r="BE735">
            <v>8763844</v>
          </cell>
          <cell r="BF735" t="str">
            <v xml:space="preserve">NOTIFICADO </v>
          </cell>
          <cell r="BG735">
            <v>0</v>
          </cell>
          <cell r="BH735">
            <v>0</v>
          </cell>
          <cell r="BI735">
            <v>0</v>
          </cell>
          <cell r="BJ735">
            <v>0</v>
          </cell>
          <cell r="BK735">
            <v>0</v>
          </cell>
          <cell r="BL735">
            <v>0</v>
          </cell>
          <cell r="BM735">
            <v>0</v>
          </cell>
          <cell r="BN735">
            <v>0</v>
          </cell>
          <cell r="BO735">
            <v>0</v>
          </cell>
          <cell r="BP735">
            <v>0</v>
          </cell>
          <cell r="BQ735">
            <v>0</v>
          </cell>
          <cell r="BR735">
            <v>1121932553</v>
          </cell>
          <cell r="BS735">
            <v>44425</v>
          </cell>
          <cell r="BT735">
            <v>138</v>
          </cell>
          <cell r="BU735" t="str">
            <v>57706</v>
          </cell>
          <cell r="BV735">
            <v>0</v>
          </cell>
          <cell r="BW735">
            <v>0</v>
          </cell>
          <cell r="BX735">
            <v>0</v>
          </cell>
          <cell r="BY735">
            <v>0</v>
          </cell>
          <cell r="BZ735">
            <v>0</v>
          </cell>
          <cell r="CA735">
            <v>0</v>
          </cell>
          <cell r="CB735">
            <v>7490</v>
          </cell>
          <cell r="CC735" t="str">
            <v>M6</v>
          </cell>
        </row>
        <row r="736">
          <cell r="B736" t="str">
            <v>12998 de 2021</v>
          </cell>
          <cell r="C736">
            <v>12636578</v>
          </cell>
          <cell r="D736" t="str">
            <v>EDGARD ANTONIO CASTRO BOLAÑO</v>
          </cell>
          <cell r="E736" t="str">
            <v>Contrato de Prestación de Servicios Profesionales</v>
          </cell>
          <cell r="F736" t="str">
            <v>EL CONTRATISTA SE COMPROMETE CON LA UNIVERSIDAD DE LOS LLANOS A PRESTAR LOS SERVICIOS COMO PROFESIONAL EN FORMA EFICIENTE Y EFICAZ APOYANDO EL FORTALECIMIENTO DE LOS DIFERENTES PROCESOS QUE SE ADELANTAN EN LA SECCIÓN DE PRESUPUESTO Y CONTABILIDAD.</v>
          </cell>
          <cell r="G736">
            <v>44431</v>
          </cell>
          <cell r="H736">
            <v>9129004</v>
          </cell>
          <cell r="I736" t="str">
            <v>Cuatro (04) meses y cinco (05) días calendario</v>
          </cell>
          <cell r="J736">
            <v>44431</v>
          </cell>
          <cell r="K736">
            <v>44557</v>
          </cell>
          <cell r="L736" t="str">
            <v>NO APLICA</v>
          </cell>
          <cell r="M736">
            <v>4</v>
          </cell>
          <cell r="N736">
            <v>2775217</v>
          </cell>
          <cell r="O736">
            <v>44431</v>
          </cell>
          <cell r="P736">
            <v>44469</v>
          </cell>
          <cell r="Q736">
            <v>2190961</v>
          </cell>
          <cell r="R736">
            <v>44470</v>
          </cell>
          <cell r="S736">
            <v>44500</v>
          </cell>
          <cell r="T736">
            <v>2190961</v>
          </cell>
          <cell r="U736">
            <v>44501</v>
          </cell>
          <cell r="V736">
            <v>44530</v>
          </cell>
          <cell r="W736">
            <v>1971865</v>
          </cell>
          <cell r="X736">
            <v>44531</v>
          </cell>
          <cell r="Y736">
            <v>44557</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t="str">
            <v xml:space="preserve">Sección de Presupuesto y Contabilidad </v>
          </cell>
          <cell r="AX736" t="str">
            <v>CRISTIAN EDUARDO GARCIA GARCIA</v>
          </cell>
          <cell r="AY736" t="str">
            <v>Jefe de Oficina</v>
          </cell>
          <cell r="AZ736">
            <v>1354</v>
          </cell>
          <cell r="BA736">
            <v>44431.632511574076</v>
          </cell>
          <cell r="BB736">
            <v>9129004</v>
          </cell>
          <cell r="BC736">
            <v>3624</v>
          </cell>
          <cell r="BD736">
            <v>44431</v>
          </cell>
          <cell r="BE736">
            <v>9129004</v>
          </cell>
          <cell r="BF736" t="str">
            <v xml:space="preserve">NOTIFICADO </v>
          </cell>
          <cell r="BG736">
            <v>0</v>
          </cell>
          <cell r="BH736">
            <v>0</v>
          </cell>
          <cell r="BI736">
            <v>0</v>
          </cell>
          <cell r="BJ736">
            <v>0</v>
          </cell>
          <cell r="BK736">
            <v>0</v>
          </cell>
          <cell r="BL736">
            <v>0</v>
          </cell>
          <cell r="BM736">
            <v>0</v>
          </cell>
          <cell r="BN736">
            <v>0</v>
          </cell>
          <cell r="BO736">
            <v>0</v>
          </cell>
          <cell r="BP736">
            <v>0</v>
          </cell>
          <cell r="BQ736">
            <v>0</v>
          </cell>
          <cell r="BR736">
            <v>12636578</v>
          </cell>
          <cell r="BS736">
            <v>44431</v>
          </cell>
          <cell r="BT736">
            <v>583</v>
          </cell>
          <cell r="BU736" t="str">
            <v>413</v>
          </cell>
          <cell r="BV736">
            <v>0</v>
          </cell>
          <cell r="BW736">
            <v>0</v>
          </cell>
          <cell r="BX736">
            <v>0</v>
          </cell>
          <cell r="BY736">
            <v>0</v>
          </cell>
          <cell r="BZ736">
            <v>0</v>
          </cell>
          <cell r="CA736">
            <v>0</v>
          </cell>
          <cell r="CB736">
            <v>7490</v>
          </cell>
          <cell r="CC736" t="str">
            <v>M6</v>
          </cell>
        </row>
        <row r="737">
          <cell r="B737" t="str">
            <v>12999 de 2021</v>
          </cell>
          <cell r="C737">
            <v>1121862805</v>
          </cell>
          <cell r="D737" t="str">
            <v>JHON ALEJANDRO GARCIA VELASQUEZ</v>
          </cell>
          <cell r="E737" t="str">
            <v>Contrato de Prestación de Servicios Profesionales</v>
          </cell>
          <cell r="F737" t="str">
            <v>EL CONTRATISTA SE COMPROMETE CON LA UNIVERSIDAD DE LOS LLANOS A PRESTAR LOS SERVICIOS COMO PROFESIONAL ESPECIALIZADO EN FORMA EFICIENTE Y EFICAZ APOYANDO EL FORTALECIMIENTO DE LOS DIFERENTES PROCESOS ESTRATÉGICOS Y DE PLANEACIÓN EN LA OFICINA ASESORA DE PLANEACIÓN DE LA UNIVERSIDAD DE LOS LLANOS.</v>
          </cell>
          <cell r="G737">
            <v>44434</v>
          </cell>
          <cell r="H737">
            <v>14723260</v>
          </cell>
          <cell r="I737" t="str">
            <v xml:space="preserve">Cuatro (04) meses </v>
          </cell>
          <cell r="J737">
            <v>44434</v>
          </cell>
          <cell r="K737">
            <v>44555</v>
          </cell>
          <cell r="L737" t="str">
            <v>NO APLICA</v>
          </cell>
          <cell r="M737">
            <v>4</v>
          </cell>
          <cell r="N737">
            <v>4294284</v>
          </cell>
          <cell r="O737">
            <v>44434</v>
          </cell>
          <cell r="P737">
            <v>44469</v>
          </cell>
          <cell r="Q737">
            <v>3680815</v>
          </cell>
          <cell r="R737">
            <v>44470</v>
          </cell>
          <cell r="S737">
            <v>44500</v>
          </cell>
          <cell r="T737">
            <v>3680815</v>
          </cell>
          <cell r="U737">
            <v>44501</v>
          </cell>
          <cell r="V737">
            <v>44530</v>
          </cell>
          <cell r="W737">
            <v>3067346</v>
          </cell>
          <cell r="X737">
            <v>44531</v>
          </cell>
          <cell r="Y737">
            <v>44555</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t="str">
            <v>Oficina Asesora de Planeación</v>
          </cell>
          <cell r="AX737" t="str">
            <v>SAMUEL ELÍAS BETANCUR GARZÓN</v>
          </cell>
          <cell r="AY737" t="str">
            <v>Asesor de Planeación</v>
          </cell>
          <cell r="AZ737">
            <v>1379</v>
          </cell>
          <cell r="BA737">
            <v>44434.643599537034</v>
          </cell>
          <cell r="BB737">
            <v>14723260</v>
          </cell>
          <cell r="BC737">
            <v>3654</v>
          </cell>
          <cell r="BD737">
            <v>44434</v>
          </cell>
          <cell r="BE737">
            <v>14723260</v>
          </cell>
          <cell r="BF737" t="str">
            <v xml:space="preserve">NOTIFICADO </v>
          </cell>
          <cell r="BG737">
            <v>0</v>
          </cell>
          <cell r="BH737">
            <v>0</v>
          </cell>
          <cell r="BI737">
            <v>0</v>
          </cell>
          <cell r="BJ737">
            <v>0</v>
          </cell>
          <cell r="BK737">
            <v>0</v>
          </cell>
          <cell r="BL737">
            <v>0</v>
          </cell>
          <cell r="BM737">
            <v>0</v>
          </cell>
          <cell r="BN737">
            <v>0</v>
          </cell>
          <cell r="BO737">
            <v>0</v>
          </cell>
          <cell r="BP737">
            <v>0</v>
          </cell>
          <cell r="BQ737">
            <v>0</v>
          </cell>
          <cell r="BR737">
            <v>1121862805</v>
          </cell>
          <cell r="BS737">
            <v>44434</v>
          </cell>
          <cell r="BT737">
            <v>583</v>
          </cell>
          <cell r="BU737" t="str">
            <v>240</v>
          </cell>
          <cell r="BV737">
            <v>0</v>
          </cell>
          <cell r="BW737">
            <v>0</v>
          </cell>
          <cell r="BX737">
            <v>0</v>
          </cell>
          <cell r="BY737">
            <v>0</v>
          </cell>
          <cell r="BZ737">
            <v>0</v>
          </cell>
          <cell r="CA737">
            <v>0</v>
          </cell>
          <cell r="CB737">
            <v>6920</v>
          </cell>
          <cell r="CC737" t="str">
            <v>M5</v>
          </cell>
        </row>
        <row r="738">
          <cell r="B738" t="str">
            <v>12431 DE 2021</v>
          </cell>
          <cell r="C738">
            <v>17311534</v>
          </cell>
          <cell r="D738" t="str">
            <v>OSCAR ALFONSO PABON MONROY</v>
          </cell>
          <cell r="E738" t="str">
            <v>Contrato de Prestación de Servicios Profesionales</v>
          </cell>
          <cell r="F738" t="str">
            <v>EL CONTRATISTA SE COMPROMETE CON LA UNIVERSIDAD DE LOS LLANOS A PRESTAR LOS SERVICIOS COMO PROFESIONAL EN FORMA EFICIENTE Y EFICAZ APOYANDO EL FORTALECIMIENTO DE LOS DIFERENTES PROCESOS DE COORDINACIÓN DEL ÁREA ARTÍSTICO CULTURAL DE LA DIVISIÓN DE BIENESTAR UNIVERSITARIO.</v>
          </cell>
          <cell r="G738">
            <v>44214</v>
          </cell>
          <cell r="H738">
            <v>15438975</v>
          </cell>
          <cell r="I738" t="str">
            <v>Cinco (05) meses y un (01) día calendario</v>
          </cell>
          <cell r="J738">
            <v>44214</v>
          </cell>
          <cell r="K738">
            <v>44365</v>
          </cell>
          <cell r="L738" t="str">
            <v>NO APLICA</v>
          </cell>
          <cell r="M738">
            <v>6</v>
          </cell>
          <cell r="N738">
            <v>4396529</v>
          </cell>
          <cell r="O738">
            <v>44214</v>
          </cell>
          <cell r="P738">
            <v>44255</v>
          </cell>
          <cell r="Q738">
            <v>3067346</v>
          </cell>
          <cell r="R738">
            <v>44256</v>
          </cell>
          <cell r="S738">
            <v>44286</v>
          </cell>
          <cell r="T738">
            <v>3067346</v>
          </cell>
          <cell r="U738">
            <v>44287</v>
          </cell>
          <cell r="V738">
            <v>44316</v>
          </cell>
          <cell r="W738">
            <v>1226938</v>
          </cell>
          <cell r="X738">
            <v>44317</v>
          </cell>
          <cell r="Y738">
            <v>44328</v>
          </cell>
          <cell r="Z738">
            <v>3680816</v>
          </cell>
          <cell r="AA738">
            <v>44403</v>
          </cell>
          <cell r="AB738">
            <v>44439</v>
          </cell>
          <cell r="AC738">
            <v>1738163</v>
          </cell>
          <cell r="AD738">
            <v>44440</v>
          </cell>
          <cell r="AE738">
            <v>44456</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t="str">
            <v>División de Bienestar Universitario</v>
          </cell>
          <cell r="AX738" t="str">
            <v>JUAN CARLOS PEÑA TIJO</v>
          </cell>
          <cell r="AY738" t="str">
            <v>Jefe de Oficina</v>
          </cell>
          <cell r="AZ738">
            <v>69</v>
          </cell>
          <cell r="BA738">
            <v>44211</v>
          </cell>
          <cell r="BB738">
            <v>46316925</v>
          </cell>
          <cell r="BC738">
            <v>327</v>
          </cell>
          <cell r="BD738">
            <v>44214</v>
          </cell>
          <cell r="BE738">
            <v>15438975</v>
          </cell>
          <cell r="BF738" t="str">
            <v xml:space="preserve">NOTIFICADO </v>
          </cell>
          <cell r="BG738">
            <v>44440</v>
          </cell>
          <cell r="BH738">
            <v>44456</v>
          </cell>
          <cell r="BI738" t="str">
            <v>Diecisiete (17) días calendario</v>
          </cell>
          <cell r="BJ738">
            <v>1738163</v>
          </cell>
          <cell r="BK738" t="str">
            <v>DE ACUERDO A LA SOLICITUD REALIZADA POR EL SUPERVISOR DEL CONTRATO, SE GENERA LA PRORROGA Y ADICIÓN DEL MISMO; TENIENDO EN CUENTA LAS RAZONES DESCRITAS EN DICHA SOLICITUD.</v>
          </cell>
          <cell r="BL738">
            <v>1150</v>
          </cell>
          <cell r="BM738">
            <v>44398.669687499998</v>
          </cell>
          <cell r="BN738">
            <v>17995097</v>
          </cell>
          <cell r="BO738">
            <v>3681</v>
          </cell>
          <cell r="BP738">
            <v>44439</v>
          </cell>
          <cell r="BQ738">
            <v>1738163</v>
          </cell>
          <cell r="BR738">
            <v>17311534</v>
          </cell>
          <cell r="BS738">
            <v>44214</v>
          </cell>
          <cell r="BT738">
            <v>584</v>
          </cell>
          <cell r="BU738" t="str">
            <v>441</v>
          </cell>
          <cell r="BV738">
            <v>44439</v>
          </cell>
          <cell r="BW738">
            <v>584</v>
          </cell>
          <cell r="BX738">
            <v>441</v>
          </cell>
          <cell r="BY738">
            <v>0</v>
          </cell>
          <cell r="BZ738">
            <v>0</v>
          </cell>
          <cell r="CA738">
            <v>0</v>
          </cell>
          <cell r="CB738">
            <v>8544</v>
          </cell>
          <cell r="CC738" t="str">
            <v>M3</v>
          </cell>
        </row>
        <row r="739">
          <cell r="B739" t="str">
            <v>12681 DE 2021</v>
          </cell>
          <cell r="C739">
            <v>40342123</v>
          </cell>
          <cell r="D739" t="str">
            <v>ADRIANA PATRICIA DUCON ALDANA</v>
          </cell>
          <cell r="E739" t="str">
            <v>Contrato de Prestación de Servicios</v>
          </cell>
          <cell r="F739" t="str">
            <v>EL CONTRATISTA SE COMPROMETE CON LA UNIVERSIDAD DE LOS LLANOS A PRESTAR LOS SERVICIOS COMO TÉCNICO EN FORMA EFICIENTE Y EFICAZ APOYANDO EL FORTALECIMIENTO DE LOS DIFERENTES PROCESOS QUE SE DESARROLLAN EN EL LABORATORIO DE SIMULACIÓN EN REGENCIA DE FARMACIA DE LA FACULTAD DE CIENCIAS DE LA SALUD.</v>
          </cell>
          <cell r="G739">
            <v>44274</v>
          </cell>
          <cell r="H739">
            <v>5214488</v>
          </cell>
          <cell r="I739" t="str">
            <v>Dos (02) meses y veinticuatro (24) días calendario</v>
          </cell>
          <cell r="J739">
            <v>44274</v>
          </cell>
          <cell r="K739">
            <v>44359</v>
          </cell>
          <cell r="L739" t="str">
            <v>NO APLICA</v>
          </cell>
          <cell r="M739">
            <v>4</v>
          </cell>
          <cell r="N739">
            <v>2607244</v>
          </cell>
          <cell r="O739">
            <v>44274</v>
          </cell>
          <cell r="P739">
            <v>44316</v>
          </cell>
          <cell r="Q739">
            <v>744927</v>
          </cell>
          <cell r="R739">
            <v>44317</v>
          </cell>
          <cell r="S739">
            <v>44328</v>
          </cell>
          <cell r="T739">
            <v>1862317</v>
          </cell>
          <cell r="U739">
            <v>44403</v>
          </cell>
          <cell r="V739">
            <v>44433</v>
          </cell>
          <cell r="W739">
            <v>1365699</v>
          </cell>
          <cell r="X739">
            <v>44434</v>
          </cell>
          <cell r="Y739">
            <v>44455</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t="str">
            <v>Facultad de Ciencias de la Salud</v>
          </cell>
          <cell r="AX739" t="str">
            <v>LUZ MIRYAM TOBÓN BORRERO</v>
          </cell>
          <cell r="AY739" t="str">
            <v>Decano de la Facultad de Ciencias de la Salud</v>
          </cell>
          <cell r="AZ739">
            <v>484</v>
          </cell>
          <cell r="BA739">
            <v>44274.359548611108</v>
          </cell>
          <cell r="BB739">
            <v>5276565</v>
          </cell>
          <cell r="BC739">
            <v>1653</v>
          </cell>
          <cell r="BD739">
            <v>44274</v>
          </cell>
          <cell r="BE739">
            <v>5214488</v>
          </cell>
          <cell r="BF739" t="str">
            <v xml:space="preserve">NOTIFICADO </v>
          </cell>
          <cell r="BG739">
            <v>44434</v>
          </cell>
          <cell r="BH739">
            <v>44455</v>
          </cell>
          <cell r="BI739" t="str">
            <v>Veintidós (22) días calendario</v>
          </cell>
          <cell r="BJ739">
            <v>1365699</v>
          </cell>
          <cell r="BK739" t="str">
            <v>DE ACUERDO A LA SOLICITUD REALIZADA POR EL SUPERVISOR DEL CONTRATO, SE GENERA LA PRORROGA Y ADICIÓN DEL MISMO; TENIENDO EN CUENTA LAS RAZONES DESCRITAS EN DICHA SOLICITUD.</v>
          </cell>
          <cell r="BL739">
            <v>1325</v>
          </cell>
          <cell r="BM739">
            <v>44421</v>
          </cell>
          <cell r="BN739">
            <v>3290093</v>
          </cell>
          <cell r="BO739">
            <v>3650</v>
          </cell>
          <cell r="BP739">
            <v>44433</v>
          </cell>
          <cell r="BQ739">
            <v>1365699</v>
          </cell>
          <cell r="BR739">
            <v>40342123</v>
          </cell>
          <cell r="BS739">
            <v>44228</v>
          </cell>
          <cell r="BT739">
            <v>54</v>
          </cell>
          <cell r="BU739" t="str">
            <v>55200</v>
          </cell>
          <cell r="BV739">
            <v>44433</v>
          </cell>
          <cell r="BW739">
            <v>54</v>
          </cell>
          <cell r="BX739">
            <v>55304</v>
          </cell>
          <cell r="BY739">
            <v>0</v>
          </cell>
          <cell r="BZ739">
            <v>0</v>
          </cell>
          <cell r="CA739">
            <v>0</v>
          </cell>
          <cell r="CB739">
            <v>7490</v>
          </cell>
          <cell r="CC739" t="str">
            <v>M6</v>
          </cell>
        </row>
        <row r="740">
          <cell r="B740" t="str">
            <v>13000 de 2021</v>
          </cell>
          <cell r="C740">
            <v>1121912783</v>
          </cell>
          <cell r="D740" t="str">
            <v>KATHERINE TATIANA PEREZ CASTAÑEDA</v>
          </cell>
          <cell r="E740" t="str">
            <v>Contrato de Prestación de Servicios Profesionales</v>
          </cell>
          <cell r="F740" t="str">
            <v>EL CONTRATISTA SE COMPROMETE CON LA UNIVERSIDAD DE LOS LLANOS A PRESTAR LOS SERVICIOS COMO PROFESIONAL EN FORMA EFICIENTE Y EFICAZ APOYANDO EL PROCESO DE AUTOEVALUACIÓN CON FINES DE RENOVACIÓN DE REGISTRO CALIFICADO DEL PROGRAMA DE INGENIERÍA AGROINDUSTRIAL, EN EL MARCO DEL ASEGURAMIENTO DE LA CALIDAD ACADÉMICA</v>
          </cell>
          <cell r="G740">
            <v>44440</v>
          </cell>
          <cell r="H740">
            <v>5842563</v>
          </cell>
          <cell r="I740" t="str">
            <v>Dos (02) meses y veinte (20) días calendario</v>
          </cell>
          <cell r="J740">
            <v>44440</v>
          </cell>
          <cell r="K740">
            <v>44520</v>
          </cell>
          <cell r="L740" t="str">
            <v>NO APLICA</v>
          </cell>
          <cell r="M740">
            <v>3</v>
          </cell>
          <cell r="N740">
            <v>2190961</v>
          </cell>
          <cell r="O740">
            <v>44440</v>
          </cell>
          <cell r="P740">
            <v>44469</v>
          </cell>
          <cell r="Q740">
            <v>2190961</v>
          </cell>
          <cell r="R740">
            <v>44470</v>
          </cell>
          <cell r="S740">
            <v>44500</v>
          </cell>
          <cell r="T740">
            <v>1460641</v>
          </cell>
          <cell r="U740">
            <v>44501</v>
          </cell>
          <cell r="V740">
            <v>44520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t="str">
            <v>Facultad de Ciencias Agropecuarias y Recursos Naturales</v>
          </cell>
          <cell r="AX740" t="str">
            <v>CRISTÓBAL LUGO LÓPEZ</v>
          </cell>
          <cell r="AY740" t="str">
            <v>Decano de la Facultad de Ciencias Agropecuarias y Recursos Naturales</v>
          </cell>
          <cell r="AZ740">
            <v>1416</v>
          </cell>
          <cell r="BA740">
            <v>44440.872048611112</v>
          </cell>
          <cell r="BB740">
            <v>5842563</v>
          </cell>
          <cell r="BC740">
            <v>3706</v>
          </cell>
          <cell r="BD740">
            <v>44440</v>
          </cell>
          <cell r="BE740">
            <v>5842563</v>
          </cell>
          <cell r="BF740" t="str">
            <v xml:space="preserve">NOTIFICADO </v>
          </cell>
          <cell r="BG740">
            <v>0</v>
          </cell>
          <cell r="BH740">
            <v>0</v>
          </cell>
          <cell r="BI740">
            <v>0</v>
          </cell>
          <cell r="BJ740">
            <v>0</v>
          </cell>
          <cell r="BK740">
            <v>0</v>
          </cell>
          <cell r="BL740">
            <v>0</v>
          </cell>
          <cell r="BM740">
            <v>0</v>
          </cell>
          <cell r="BN740">
            <v>0</v>
          </cell>
          <cell r="BO740">
            <v>0</v>
          </cell>
          <cell r="BP740">
            <v>0</v>
          </cell>
          <cell r="BQ740">
            <v>0</v>
          </cell>
          <cell r="BR740">
            <v>1121912783</v>
          </cell>
          <cell r="BS740">
            <v>44440</v>
          </cell>
          <cell r="BT740">
            <v>26</v>
          </cell>
          <cell r="BU740" t="str">
            <v>54402</v>
          </cell>
          <cell r="BV740">
            <v>0</v>
          </cell>
          <cell r="BW740">
            <v>0</v>
          </cell>
          <cell r="BX740">
            <v>0</v>
          </cell>
          <cell r="BY740">
            <v>0</v>
          </cell>
          <cell r="BZ740">
            <v>0</v>
          </cell>
          <cell r="CA740">
            <v>0</v>
          </cell>
          <cell r="CB740">
            <v>8299</v>
          </cell>
          <cell r="CC740" t="str">
            <v>M6</v>
          </cell>
        </row>
        <row r="741">
          <cell r="B741" t="str">
            <v>13001 de 2021</v>
          </cell>
          <cell r="C741">
            <v>30083872</v>
          </cell>
          <cell r="D741" t="str">
            <v>SHIRLEY BERMUDEZ ZABALA</v>
          </cell>
          <cell r="E741" t="str">
            <v>Contrato de Prestación de Servicios</v>
          </cell>
          <cell r="F741" t="str">
            <v>EL CONTRATISTA SE COMPROMETE CON LA UNIVERSIDAD DE LOS LLANOS A PRESTAR LOS SERVICIOS EN FORMA EFICIENTE Y EFICAZ APOYANDO EL FORTALECIMIENTO DE LOS DIFERENTES PROCESOS EN LA DIVISIÓN DE BIBLIOTECA.</v>
          </cell>
          <cell r="G741">
            <v>44440</v>
          </cell>
          <cell r="H741">
            <v>1873272</v>
          </cell>
          <cell r="I741" t="str">
            <v>Un (01) mes y ocho (08) días calendario</v>
          </cell>
          <cell r="J741">
            <v>44440</v>
          </cell>
          <cell r="K741">
            <v>44477</v>
          </cell>
          <cell r="L741" t="str">
            <v>NO APLICA</v>
          </cell>
          <cell r="M741">
            <v>2</v>
          </cell>
          <cell r="N741">
            <v>1478899</v>
          </cell>
          <cell r="O741">
            <v>44440</v>
          </cell>
          <cell r="P741">
            <v>44469</v>
          </cell>
          <cell r="Q741">
            <v>394373</v>
          </cell>
          <cell r="R741">
            <v>44470</v>
          </cell>
          <cell r="S741">
            <v>44477</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t="str">
            <v>División de Biblioteca</v>
          </cell>
          <cell r="AX741" t="str">
            <v>BLANCA HERMINDA NAVARRO ARGUELLO</v>
          </cell>
          <cell r="AY741" t="str">
            <v>Jefe de Oficina</v>
          </cell>
          <cell r="AZ741">
            <v>1417</v>
          </cell>
          <cell r="BA741">
            <v>44440.872974537036</v>
          </cell>
          <cell r="BB741">
            <v>1873272</v>
          </cell>
          <cell r="BC741">
            <v>3707</v>
          </cell>
          <cell r="BD741">
            <v>44440</v>
          </cell>
          <cell r="BE741">
            <v>1873272</v>
          </cell>
          <cell r="BF741" t="str">
            <v xml:space="preserve">NOTIFICADO </v>
          </cell>
          <cell r="BG741">
            <v>0</v>
          </cell>
          <cell r="BH741">
            <v>0</v>
          </cell>
          <cell r="BI741">
            <v>0</v>
          </cell>
          <cell r="BJ741">
            <v>0</v>
          </cell>
          <cell r="BK741">
            <v>0</v>
          </cell>
          <cell r="BL741">
            <v>0</v>
          </cell>
          <cell r="BM741">
            <v>0</v>
          </cell>
          <cell r="BN741">
            <v>0</v>
          </cell>
          <cell r="BO741">
            <v>0</v>
          </cell>
          <cell r="BP741">
            <v>0</v>
          </cell>
          <cell r="BQ741">
            <v>0</v>
          </cell>
          <cell r="BR741">
            <v>30083872</v>
          </cell>
          <cell r="BS741">
            <v>44440</v>
          </cell>
          <cell r="BT741">
            <v>583</v>
          </cell>
          <cell r="BU741" t="str">
            <v>432</v>
          </cell>
          <cell r="BV741">
            <v>0</v>
          </cell>
          <cell r="BW741">
            <v>0</v>
          </cell>
          <cell r="BX741">
            <v>0</v>
          </cell>
          <cell r="BY741">
            <v>0</v>
          </cell>
          <cell r="BZ741">
            <v>0</v>
          </cell>
          <cell r="CA741">
            <v>0</v>
          </cell>
          <cell r="CB741">
            <v>8299</v>
          </cell>
          <cell r="CC741" t="str">
            <v>M6</v>
          </cell>
        </row>
        <row r="742">
          <cell r="B742" t="str">
            <v>13002 de 2021</v>
          </cell>
          <cell r="C742">
            <v>35264344</v>
          </cell>
          <cell r="D742" t="str">
            <v>IRENE PAOLA QUIÑONEZ</v>
          </cell>
          <cell r="E742" t="str">
            <v xml:space="preserve">Contrato de Prestación de Servicios </v>
          </cell>
          <cell r="F742" t="str">
            <v>EL CONTRATISTA SE COMPROMETE CON LA UNIVERSIDAD DE LOS LLANOS A PRESTAR LOS SERVICIOS COMO AUXILIAR EN ENFERMERÍA EN FORMA EFICIENTE Y EFICAZ APOYANDO EL FORTALECIMIENTO DE LOS DIFERENTES PROCESOS DE PROMOCIÓN Y FOMENTO DE ESTILOS DE VIDA SALUDABLES EN LA DIVISIÓN DE BIENESTAR UNIVERSITARIO.</v>
          </cell>
          <cell r="G742">
            <v>44440</v>
          </cell>
          <cell r="H742">
            <v>6642264</v>
          </cell>
          <cell r="I742" t="str">
            <v>Tres (03) meses y diecisiete (17) días calendario</v>
          </cell>
          <cell r="J742">
            <v>44440</v>
          </cell>
          <cell r="K742">
            <v>44547</v>
          </cell>
          <cell r="L742" t="str">
            <v>NO APLICA</v>
          </cell>
          <cell r="M742">
            <v>4</v>
          </cell>
          <cell r="N742">
            <v>1862317</v>
          </cell>
          <cell r="O742">
            <v>44440</v>
          </cell>
          <cell r="P742">
            <v>44469</v>
          </cell>
          <cell r="Q742">
            <v>1862317</v>
          </cell>
          <cell r="R742">
            <v>44470</v>
          </cell>
          <cell r="S742">
            <v>44500</v>
          </cell>
          <cell r="T742">
            <v>1862317</v>
          </cell>
          <cell r="U742">
            <v>44501</v>
          </cell>
          <cell r="V742">
            <v>44530</v>
          </cell>
          <cell r="W742">
            <v>1055313</v>
          </cell>
          <cell r="X742">
            <v>44531</v>
          </cell>
          <cell r="Y742">
            <v>44547</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t="str">
            <v>División de Bienestar Universitario</v>
          </cell>
          <cell r="AX742" t="str">
            <v>JUAN CARLOS PEÑA TIJO</v>
          </cell>
          <cell r="AY742" t="str">
            <v>Jefe de Oficina</v>
          </cell>
          <cell r="AZ742">
            <v>1415</v>
          </cell>
          <cell r="BA742">
            <v>44440.871122685188</v>
          </cell>
          <cell r="BB742">
            <v>13284528</v>
          </cell>
          <cell r="BC742">
            <v>3708</v>
          </cell>
          <cell r="BD742">
            <v>44440</v>
          </cell>
          <cell r="BE742">
            <v>6642264</v>
          </cell>
          <cell r="BF742" t="str">
            <v xml:space="preserve">NOTIFICADO </v>
          </cell>
          <cell r="BG742">
            <v>0</v>
          </cell>
          <cell r="BH742">
            <v>0</v>
          </cell>
          <cell r="BI742">
            <v>0</v>
          </cell>
          <cell r="BJ742">
            <v>0</v>
          </cell>
          <cell r="BK742">
            <v>0</v>
          </cell>
          <cell r="BL742">
            <v>0</v>
          </cell>
          <cell r="BM742">
            <v>0</v>
          </cell>
          <cell r="BN742">
            <v>0</v>
          </cell>
          <cell r="BO742">
            <v>0</v>
          </cell>
          <cell r="BP742">
            <v>0</v>
          </cell>
          <cell r="BQ742">
            <v>0</v>
          </cell>
          <cell r="BR742">
            <v>35264344</v>
          </cell>
          <cell r="BS742">
            <v>44440</v>
          </cell>
          <cell r="BT742">
            <v>677</v>
          </cell>
          <cell r="BU742" t="str">
            <v>44105</v>
          </cell>
          <cell r="BV742">
            <v>0</v>
          </cell>
          <cell r="BW742">
            <v>0</v>
          </cell>
          <cell r="BX742">
            <v>0</v>
          </cell>
          <cell r="BY742">
            <v>0</v>
          </cell>
          <cell r="BZ742">
            <v>0</v>
          </cell>
          <cell r="CA742">
            <v>0</v>
          </cell>
          <cell r="CB742">
            <v>7490</v>
          </cell>
          <cell r="CC742" t="str">
            <v>M6</v>
          </cell>
        </row>
        <row r="743">
          <cell r="B743" t="str">
            <v>13003 de 2021</v>
          </cell>
          <cell r="C743">
            <v>1113514042</v>
          </cell>
          <cell r="D743" t="str">
            <v>YENY RAQUEL ALMEIDA MADROÑERO</v>
          </cell>
          <cell r="E743" t="str">
            <v>Contrato de Prestación de Servicios Profesionales</v>
          </cell>
          <cell r="F743" t="str">
            <v>EL CONTRATISTA SE COMPROMETE CON LA UNIVERSIDAD DE LOS LLANOS A PRESTAR LOS SERVICIOS PROFESIONALES DE FORMA EFICIENTE Y EFICAZ EN EL FORTALECIMIENTO DE HABILIDADES COMUNICATIVAS PARA EL APRENDIZAJE DE UNA SEGUNDA LENGUA INGLÉS, A LOS ESTUDIANTES BENEFICIADOS EN EL MARCO DEL CONVENIO INTERADMINISTRATIVO No. 022 DE 2021 SUSCRITO ENTRE LA UNIVERSIDAD DE LOS LLANOS Y LA ALCALDÍA DE PUERTO GAITÁN (META)</v>
          </cell>
          <cell r="G743">
            <v>44440</v>
          </cell>
          <cell r="H743">
            <v>3111137</v>
          </cell>
          <cell r="I743" t="str">
            <v>Dos (02) meses y dos (02) días calendario</v>
          </cell>
          <cell r="J743">
            <v>44440</v>
          </cell>
          <cell r="K743">
            <v>44502</v>
          </cell>
          <cell r="L743" t="str">
            <v>NO APLICA</v>
          </cell>
          <cell r="M743">
            <v>2</v>
          </cell>
          <cell r="N743">
            <v>1505389</v>
          </cell>
          <cell r="O743">
            <v>44440</v>
          </cell>
          <cell r="P743">
            <v>44469</v>
          </cell>
          <cell r="Q743">
            <v>1605748</v>
          </cell>
          <cell r="R743">
            <v>44470</v>
          </cell>
          <cell r="S743">
            <v>44502</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t="str">
            <v>Facultad de Ciencias Humanas y de la Educación</v>
          </cell>
          <cell r="AX743" t="str">
            <v>LUZ HAYDEE GONZÁLEZ OCAMPO</v>
          </cell>
          <cell r="AY743" t="str">
            <v>Decano de la Facultad de Ciencias Humanas y de la Educación</v>
          </cell>
          <cell r="AZ743">
            <v>1241</v>
          </cell>
          <cell r="BA743">
            <v>44411.783495370371</v>
          </cell>
          <cell r="BB743">
            <v>94449000</v>
          </cell>
          <cell r="BC743">
            <v>3709</v>
          </cell>
          <cell r="BD743">
            <v>44440</v>
          </cell>
          <cell r="BE743">
            <v>3111137</v>
          </cell>
          <cell r="BF743" t="str">
            <v xml:space="preserve">NOTIFICADO </v>
          </cell>
          <cell r="BG743">
            <v>0</v>
          </cell>
          <cell r="BH743">
            <v>0</v>
          </cell>
          <cell r="BI743">
            <v>0</v>
          </cell>
          <cell r="BJ743">
            <v>0</v>
          </cell>
          <cell r="BK743">
            <v>0</v>
          </cell>
          <cell r="BL743">
            <v>0</v>
          </cell>
          <cell r="BM743">
            <v>0</v>
          </cell>
          <cell r="BN743">
            <v>0</v>
          </cell>
          <cell r="BO743">
            <v>0</v>
          </cell>
          <cell r="BP743">
            <v>0</v>
          </cell>
          <cell r="BQ743">
            <v>0</v>
          </cell>
          <cell r="BR743">
            <v>1113514042</v>
          </cell>
          <cell r="BS743">
            <v>44440</v>
          </cell>
          <cell r="BT743">
            <v>645</v>
          </cell>
          <cell r="BU743" t="str">
            <v>5650121</v>
          </cell>
          <cell r="BV743">
            <v>0</v>
          </cell>
          <cell r="BW743">
            <v>0</v>
          </cell>
          <cell r="BX743">
            <v>0</v>
          </cell>
          <cell r="BY743">
            <v>0</v>
          </cell>
          <cell r="BZ743">
            <v>0</v>
          </cell>
          <cell r="CA743">
            <v>0</v>
          </cell>
          <cell r="CB743">
            <v>8299</v>
          </cell>
          <cell r="CC743" t="str">
            <v>M6</v>
          </cell>
        </row>
        <row r="744">
          <cell r="B744" t="str">
            <v>13004 de 2021</v>
          </cell>
          <cell r="C744">
            <v>40219284</v>
          </cell>
          <cell r="D744" t="str">
            <v>MARIA DEL PILAR WILCHES BALCAZAR</v>
          </cell>
          <cell r="E744" t="str">
            <v>Contrato de Prestación de Servicios Profesionales</v>
          </cell>
          <cell r="F744" t="str">
            <v>EL CONTRATISTA SE COMPROMETE CON LA UNIVERSIDAD DE LOS LLANOS A PRESTAR LOS SERVICIOS COMO PROFESIONAL EN FORMA EFICIENTE Y EFICAZ APOYANDO EL FORTALECIMIENTO DEL PROCESO DE AUTOEVALUACIÓN Y ACTUALIZACIÓN DEL PROYECTO EDUCATIVO DEL PROGRAMA (PEP), EN EL PROGRAMA DE LICENCIATURA EN EDUCACIÓN FÍSICA Y DEPORTE EN EL MARCO DEL ASEGURAMIENTO DE LA CALIDAD ACADÉMICA.</v>
          </cell>
          <cell r="G744">
            <v>44440</v>
          </cell>
          <cell r="H744">
            <v>5842563</v>
          </cell>
          <cell r="I744" t="str">
            <v>Dos (02) meses y veinte (20) días calendario</v>
          </cell>
          <cell r="J744">
            <v>44440</v>
          </cell>
          <cell r="K744">
            <v>44520</v>
          </cell>
          <cell r="L744" t="str">
            <v>NO APLICA</v>
          </cell>
          <cell r="M744">
            <v>3</v>
          </cell>
          <cell r="N744">
            <v>2190961</v>
          </cell>
          <cell r="O744">
            <v>44440</v>
          </cell>
          <cell r="P744">
            <v>44469</v>
          </cell>
          <cell r="Q744">
            <v>2190961</v>
          </cell>
          <cell r="R744">
            <v>44470</v>
          </cell>
          <cell r="S744">
            <v>44500</v>
          </cell>
          <cell r="T744">
            <v>1460641</v>
          </cell>
          <cell r="U744">
            <v>44501</v>
          </cell>
          <cell r="V744">
            <v>44520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t="str">
            <v>Vicerrectoría Académica</v>
          </cell>
          <cell r="AX744" t="str">
            <v>LUZ HAYDEE GONZÁLEZ OCAMPO</v>
          </cell>
          <cell r="AY744" t="str">
            <v>Decano de la Facultad de Ciencias Humanas y de la Educación</v>
          </cell>
          <cell r="AZ744">
            <v>1414</v>
          </cell>
          <cell r="BA744">
            <v>44440.870057870372</v>
          </cell>
          <cell r="BB744">
            <v>5842563</v>
          </cell>
          <cell r="BC744">
            <v>3712</v>
          </cell>
          <cell r="BD744">
            <v>44440</v>
          </cell>
          <cell r="BE744">
            <v>5842563</v>
          </cell>
          <cell r="BF744" t="str">
            <v xml:space="preserve">NOTIFICADO </v>
          </cell>
          <cell r="BG744">
            <v>0</v>
          </cell>
          <cell r="BH744">
            <v>0</v>
          </cell>
          <cell r="BI744">
            <v>0</v>
          </cell>
          <cell r="BJ744">
            <v>0</v>
          </cell>
          <cell r="BK744">
            <v>0</v>
          </cell>
          <cell r="BL744">
            <v>0</v>
          </cell>
          <cell r="BM744">
            <v>0</v>
          </cell>
          <cell r="BN744">
            <v>0</v>
          </cell>
          <cell r="BO744">
            <v>0</v>
          </cell>
          <cell r="BP744">
            <v>0</v>
          </cell>
          <cell r="BQ744">
            <v>0</v>
          </cell>
          <cell r="BR744">
            <v>40219284</v>
          </cell>
          <cell r="BS744">
            <v>44440</v>
          </cell>
          <cell r="BT744">
            <v>772</v>
          </cell>
          <cell r="BU744" t="str">
            <v>50038</v>
          </cell>
          <cell r="BV744">
            <v>0</v>
          </cell>
          <cell r="BW744">
            <v>0</v>
          </cell>
          <cell r="BX744">
            <v>0</v>
          </cell>
          <cell r="BY744">
            <v>0</v>
          </cell>
          <cell r="BZ744">
            <v>0</v>
          </cell>
          <cell r="CA744">
            <v>0</v>
          </cell>
          <cell r="CB744">
            <v>8560</v>
          </cell>
          <cell r="CC744" t="str">
            <v>M5</v>
          </cell>
        </row>
        <row r="745">
          <cell r="B745" t="str">
            <v>13005 de 2021</v>
          </cell>
          <cell r="C745">
            <v>23702460</v>
          </cell>
          <cell r="D745" t="str">
            <v>HEYDI PATRICIA QUINTERO CASALLAS</v>
          </cell>
          <cell r="E745" t="str">
            <v xml:space="preserve">Contrato de Prestación de Servicios </v>
          </cell>
          <cell r="F745" t="str">
            <v>EL CONTRATISTA SE COMPROMETE CON LA UNIVERSIDAD DE LOS LLANOS A PRESTAR LOS SERVICIOS COMO AUXILIAR DE ENFERMERÍA EN FORMA EFICIENTE Y EFICAZ APOYANDO EL FORTALECIMIENTO DE LOS DIFERENTES PROCESOS DE PROMOCIÓN Y FOMENTO DE ESTILOS DE VIDA SALUDABLES EN LA DIVISIÓN DE BIENESTAR UNIVERSITARIO.</v>
          </cell>
          <cell r="G745">
            <v>44440</v>
          </cell>
          <cell r="H745">
            <v>6642264</v>
          </cell>
          <cell r="I745" t="str">
            <v>Tres (03) meses y diecisiete (17) días calendario</v>
          </cell>
          <cell r="J745">
            <v>44440</v>
          </cell>
          <cell r="K745">
            <v>44547</v>
          </cell>
          <cell r="L745" t="str">
            <v>NO APLICA</v>
          </cell>
          <cell r="M745">
            <v>4</v>
          </cell>
          <cell r="N745">
            <v>1862317</v>
          </cell>
          <cell r="O745">
            <v>44440</v>
          </cell>
          <cell r="P745">
            <v>44469</v>
          </cell>
          <cell r="Q745">
            <v>1862317</v>
          </cell>
          <cell r="R745">
            <v>44470</v>
          </cell>
          <cell r="S745">
            <v>44500</v>
          </cell>
          <cell r="T745">
            <v>1862317</v>
          </cell>
          <cell r="U745">
            <v>44501</v>
          </cell>
          <cell r="V745">
            <v>44530</v>
          </cell>
          <cell r="W745">
            <v>1055313</v>
          </cell>
          <cell r="X745">
            <v>44531</v>
          </cell>
          <cell r="Y745">
            <v>44547</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t="str">
            <v>División de Bienestar Universitario</v>
          </cell>
          <cell r="AX745" t="str">
            <v>JUAN CARLOS PEÑA TIJO</v>
          </cell>
          <cell r="AY745" t="str">
            <v>Jefe de Oficina</v>
          </cell>
          <cell r="AZ745">
            <v>1415</v>
          </cell>
          <cell r="BA745">
            <v>44440.871122685188</v>
          </cell>
          <cell r="BB745">
            <v>13284528</v>
          </cell>
          <cell r="BC745">
            <v>3710</v>
          </cell>
          <cell r="BD745">
            <v>44440</v>
          </cell>
          <cell r="BE745">
            <v>6642264</v>
          </cell>
          <cell r="BF745" t="str">
            <v xml:space="preserve">NOTIFICADO </v>
          </cell>
          <cell r="BG745">
            <v>0</v>
          </cell>
          <cell r="BH745">
            <v>0</v>
          </cell>
          <cell r="BI745">
            <v>0</v>
          </cell>
          <cell r="BJ745">
            <v>0</v>
          </cell>
          <cell r="BK745">
            <v>0</v>
          </cell>
          <cell r="BL745">
            <v>0</v>
          </cell>
          <cell r="BM745">
            <v>0</v>
          </cell>
          <cell r="BN745">
            <v>0</v>
          </cell>
          <cell r="BO745">
            <v>0</v>
          </cell>
          <cell r="BP745">
            <v>0</v>
          </cell>
          <cell r="BQ745">
            <v>0</v>
          </cell>
          <cell r="BR745">
            <v>23702460.100000001</v>
          </cell>
          <cell r="BS745">
            <v>44440</v>
          </cell>
          <cell r="BT745">
            <v>677</v>
          </cell>
          <cell r="BU745" t="str">
            <v>44105</v>
          </cell>
          <cell r="BV745">
            <v>0</v>
          </cell>
          <cell r="BW745">
            <v>0</v>
          </cell>
          <cell r="BX745">
            <v>0</v>
          </cell>
          <cell r="BY745">
            <v>0</v>
          </cell>
          <cell r="BZ745">
            <v>0</v>
          </cell>
          <cell r="CA745">
            <v>0</v>
          </cell>
          <cell r="CB745">
            <v>8299</v>
          </cell>
          <cell r="CC745" t="str">
            <v>M6</v>
          </cell>
        </row>
        <row r="746">
          <cell r="B746" t="str">
            <v>13006 de 2021</v>
          </cell>
          <cell r="C746">
            <v>1121927307</v>
          </cell>
          <cell r="D746" t="str">
            <v>SHARONS JASBLEIDY QUEVEDO ROBAYO</v>
          </cell>
          <cell r="E746" t="str">
            <v>Contrato de Prestación de Servicios</v>
          </cell>
          <cell r="F746" t="str">
            <v>EL CONTRATISTA SE COMPROMETE CON LA UNIVERSIDAD DE LOS LLANOS A PRESTAR LOS SERVICIOS COMO TÉCNICO EN FORMA EFICIENTE Y EFICAZ APOYANDO EL FORTALECIMIENTO DE LOS DIFERENTES PROCESOS QUE HACEN PARTE DEL SISTEMA INTEGRADO DE GESTIÓN, EN LA IMPLEMENTACIÓN DEL SISTEMA DE GESTIÓN AMBIENTAL (SGA) DE LA OFICINA ASESORA DE PLANEACIÓN.</v>
          </cell>
          <cell r="G746">
            <v>44440</v>
          </cell>
          <cell r="H746">
            <v>7423706</v>
          </cell>
          <cell r="I746" t="str">
            <v>Tres (03) meses y diecisiete (17) días calendario</v>
          </cell>
          <cell r="J746">
            <v>44440</v>
          </cell>
          <cell r="K746">
            <v>44547</v>
          </cell>
          <cell r="L746" t="str">
            <v>NO APLICA</v>
          </cell>
          <cell r="M746">
            <v>4</v>
          </cell>
          <cell r="N746">
            <v>2081413</v>
          </cell>
          <cell r="O746">
            <v>44440</v>
          </cell>
          <cell r="P746">
            <v>44469</v>
          </cell>
          <cell r="Q746">
            <v>2081413</v>
          </cell>
          <cell r="R746">
            <v>44470</v>
          </cell>
          <cell r="S746">
            <v>44500</v>
          </cell>
          <cell r="T746">
            <v>2081413</v>
          </cell>
          <cell r="U746">
            <v>44501</v>
          </cell>
          <cell r="V746">
            <v>44530</v>
          </cell>
          <cell r="W746">
            <v>1179467</v>
          </cell>
          <cell r="X746">
            <v>44531</v>
          </cell>
          <cell r="Y746">
            <v>44547</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t="str">
            <v>Oficina Asesora de Planeación</v>
          </cell>
          <cell r="AX746" t="str">
            <v>SAMUEL ELÍAS BETANCUR GARZÓN</v>
          </cell>
          <cell r="AY746" t="str">
            <v>Asesor de Planeación</v>
          </cell>
          <cell r="AZ746">
            <v>1418</v>
          </cell>
          <cell r="BA746">
            <v>44440.873969907407</v>
          </cell>
          <cell r="BB746">
            <v>7423706</v>
          </cell>
          <cell r="BC746">
            <v>3711</v>
          </cell>
          <cell r="BD746">
            <v>44440</v>
          </cell>
          <cell r="BE746">
            <v>7423706</v>
          </cell>
          <cell r="BF746" t="str">
            <v xml:space="preserve">NOTIFICADO </v>
          </cell>
          <cell r="BG746">
            <v>0</v>
          </cell>
          <cell r="BH746">
            <v>0</v>
          </cell>
          <cell r="BI746">
            <v>0</v>
          </cell>
          <cell r="BJ746">
            <v>0</v>
          </cell>
          <cell r="BK746">
            <v>0</v>
          </cell>
          <cell r="BL746">
            <v>0</v>
          </cell>
          <cell r="BM746">
            <v>0</v>
          </cell>
          <cell r="BN746">
            <v>0</v>
          </cell>
          <cell r="BO746">
            <v>0</v>
          </cell>
          <cell r="BP746">
            <v>0</v>
          </cell>
          <cell r="BQ746">
            <v>0</v>
          </cell>
          <cell r="BR746">
            <v>1121927307</v>
          </cell>
          <cell r="BS746">
            <v>44440</v>
          </cell>
          <cell r="BT746">
            <v>768</v>
          </cell>
          <cell r="BU746" t="str">
            <v>24010</v>
          </cell>
          <cell r="BV746">
            <v>0</v>
          </cell>
          <cell r="BW746">
            <v>0</v>
          </cell>
          <cell r="BX746">
            <v>0</v>
          </cell>
          <cell r="BY746">
            <v>0</v>
          </cell>
          <cell r="BZ746">
            <v>0</v>
          </cell>
          <cell r="CA746">
            <v>0</v>
          </cell>
          <cell r="CB746">
            <v>8299</v>
          </cell>
          <cell r="CC746" t="str">
            <v>M6</v>
          </cell>
        </row>
        <row r="747">
          <cell r="B747" t="str">
            <v>13007 de 2021</v>
          </cell>
          <cell r="C747">
            <v>17424064</v>
          </cell>
          <cell r="D747" t="str">
            <v>HENRY MAURICIO ROMERO QUIROGA</v>
          </cell>
          <cell r="E747" t="str">
            <v>Contrato de Prestación de Servicios Profesionales</v>
          </cell>
          <cell r="F747" t="str">
            <v>EL CONTRATISTA SE COMPROMETE CON LA UNIVERSIDAD DE LOS LLANOS A PRESTAR LOS SERVICIOS COMO PROFESIONAL EN FORMA EFICIENTE Y EFICAZ APOYANDO EL FORTALECIMIENTO DE LOS DIFERENTES PROCESOS EN EL INSTITUTO DE EDUCACIÓN ABIERTA Y A DISTANCIA – IDEAD.</v>
          </cell>
          <cell r="G747">
            <v>44442</v>
          </cell>
          <cell r="H747">
            <v>9181036</v>
          </cell>
          <cell r="I747" t="str">
            <v>Tres (03) meses y quince (15) días calendario</v>
          </cell>
          <cell r="J747">
            <v>44442</v>
          </cell>
          <cell r="K747">
            <v>44547</v>
          </cell>
          <cell r="L747" t="str">
            <v>NO APLICA</v>
          </cell>
          <cell r="M747">
            <v>4</v>
          </cell>
          <cell r="N747">
            <v>2448276</v>
          </cell>
          <cell r="O747">
            <v>44442</v>
          </cell>
          <cell r="P747">
            <v>44469</v>
          </cell>
          <cell r="Q747">
            <v>2623153</v>
          </cell>
          <cell r="R747">
            <v>44470</v>
          </cell>
          <cell r="S747">
            <v>44500</v>
          </cell>
          <cell r="T747">
            <v>2623153</v>
          </cell>
          <cell r="U747">
            <v>44501</v>
          </cell>
          <cell r="V747">
            <v>44530</v>
          </cell>
          <cell r="W747">
            <v>1486454</v>
          </cell>
          <cell r="X747">
            <v>44531</v>
          </cell>
          <cell r="Y747">
            <v>44547</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t="str">
            <v>Instituto de Educación Abierta y a Distancia</v>
          </cell>
          <cell r="AX747" t="str">
            <v>MARLEN ROJAS SALDAÑA</v>
          </cell>
          <cell r="AY747" t="str">
            <v>Director Técnico de Educación a Distancia</v>
          </cell>
          <cell r="AZ747">
            <v>1423</v>
          </cell>
          <cell r="BA747">
            <v>44441.761782407404</v>
          </cell>
          <cell r="BB747">
            <v>9289674</v>
          </cell>
          <cell r="BC747">
            <v>3718</v>
          </cell>
          <cell r="BD747">
            <v>44442</v>
          </cell>
          <cell r="BE747">
            <v>9289674</v>
          </cell>
          <cell r="BF747" t="str">
            <v xml:space="preserve">NOTIFICADO </v>
          </cell>
          <cell r="BG747">
            <v>0</v>
          </cell>
          <cell r="BH747">
            <v>0</v>
          </cell>
          <cell r="BI747">
            <v>0</v>
          </cell>
          <cell r="BJ747">
            <v>0</v>
          </cell>
          <cell r="BK747">
            <v>0</v>
          </cell>
          <cell r="BL747">
            <v>0</v>
          </cell>
          <cell r="BM747">
            <v>0</v>
          </cell>
          <cell r="BN747">
            <v>0</v>
          </cell>
          <cell r="BO747">
            <v>0</v>
          </cell>
          <cell r="BP747">
            <v>0</v>
          </cell>
          <cell r="BQ747">
            <v>0</v>
          </cell>
          <cell r="BR747">
            <v>17424064</v>
          </cell>
          <cell r="BS747">
            <v>44442</v>
          </cell>
          <cell r="BT747">
            <v>765</v>
          </cell>
          <cell r="BU747" t="str">
            <v>50044</v>
          </cell>
          <cell r="BV747">
            <v>0</v>
          </cell>
          <cell r="BW747">
            <v>0</v>
          </cell>
          <cell r="BX747">
            <v>0</v>
          </cell>
          <cell r="BY747">
            <v>0</v>
          </cell>
          <cell r="BZ747">
            <v>0</v>
          </cell>
          <cell r="CA747">
            <v>0</v>
          </cell>
          <cell r="CB747">
            <v>8299</v>
          </cell>
          <cell r="CC747" t="str">
            <v>M6</v>
          </cell>
        </row>
        <row r="748">
          <cell r="B748" t="str">
            <v>13008 de 2021</v>
          </cell>
          <cell r="C748">
            <v>20993446</v>
          </cell>
          <cell r="D748" t="str">
            <v>ELVINIA SANTANA CASTAÑEDA</v>
          </cell>
          <cell r="E748" t="str">
            <v>Contrato de Prestación de Servicios Profesionales</v>
          </cell>
          <cell r="F748" t="str">
            <v>EL CONTRATISTA SE COMPROMETE CON LA UNIVERSIDAD DE LOS LLANOS A PRESTAR LOS SERVICIOS PROFESIONALES ESPECIALIZADOS EN FORMA EFICIENTE Y EFICAZ APOYANDO LA ELABORACIÓN DE LOS DOCUMENTOS DE CONDICIONES DE CALIDAD PARA LA CREACIÓN DEL PROGRAMA DE ESPECIALIZACIÓN EN SUELOS DE LA FACULTAD DE CIENCIAS AGROPECUARIAS Y RECURSOS NATURALES</v>
          </cell>
          <cell r="G748">
            <v>44442</v>
          </cell>
          <cell r="H748">
            <v>16196667</v>
          </cell>
          <cell r="I748" t="str">
            <v>Tres (03) meses y veintitrés (23) días calendario</v>
          </cell>
          <cell r="J748">
            <v>44442</v>
          </cell>
          <cell r="K748">
            <v>44555</v>
          </cell>
          <cell r="L748" t="str">
            <v>NO APLICA</v>
          </cell>
          <cell r="M748">
            <v>4</v>
          </cell>
          <cell r="N748">
            <v>4013333</v>
          </cell>
          <cell r="O748">
            <v>44442</v>
          </cell>
          <cell r="P748">
            <v>44469</v>
          </cell>
          <cell r="Q748">
            <v>4300000</v>
          </cell>
          <cell r="R748">
            <v>44470</v>
          </cell>
          <cell r="S748">
            <v>44500</v>
          </cell>
          <cell r="T748">
            <v>4300000</v>
          </cell>
          <cell r="U748">
            <v>44501</v>
          </cell>
          <cell r="V748">
            <v>44530</v>
          </cell>
          <cell r="W748">
            <v>3583334</v>
          </cell>
          <cell r="X748">
            <v>44531</v>
          </cell>
          <cell r="Y748">
            <v>44555</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t="str">
            <v>Dirección General de Currículo</v>
          </cell>
          <cell r="AX748" t="str">
            <v>CRISTÓBAL LUGO LÓPEZ</v>
          </cell>
          <cell r="AY748" t="str">
            <v>Decano de la Facultad de Ciencias Agropecuarias y Recursos Naturales</v>
          </cell>
          <cell r="AZ748">
            <v>1422</v>
          </cell>
          <cell r="BA748">
            <v>44441.761365740742</v>
          </cell>
          <cell r="BB748">
            <v>16196667</v>
          </cell>
          <cell r="BC748">
            <v>3719</v>
          </cell>
          <cell r="BD748">
            <v>44442</v>
          </cell>
          <cell r="BE748">
            <v>16196667</v>
          </cell>
          <cell r="BF748" t="str">
            <v xml:space="preserve">NOTIFICADO </v>
          </cell>
          <cell r="BG748">
            <v>0</v>
          </cell>
          <cell r="BH748">
            <v>0</v>
          </cell>
          <cell r="BI748">
            <v>0</v>
          </cell>
          <cell r="BJ748">
            <v>0</v>
          </cell>
          <cell r="BK748">
            <v>0</v>
          </cell>
          <cell r="BL748">
            <v>0</v>
          </cell>
          <cell r="BM748">
            <v>0</v>
          </cell>
          <cell r="BN748">
            <v>0</v>
          </cell>
          <cell r="BO748">
            <v>0</v>
          </cell>
          <cell r="BP748">
            <v>0</v>
          </cell>
          <cell r="BQ748">
            <v>0</v>
          </cell>
          <cell r="BR748">
            <v>20993446</v>
          </cell>
          <cell r="BS748">
            <v>44442</v>
          </cell>
          <cell r="BT748">
            <v>761</v>
          </cell>
          <cell r="BU748" t="str">
            <v>50041</v>
          </cell>
          <cell r="BV748">
            <v>0</v>
          </cell>
          <cell r="BW748">
            <v>0</v>
          </cell>
          <cell r="BX748">
            <v>0</v>
          </cell>
          <cell r="BY748">
            <v>0</v>
          </cell>
          <cell r="BZ748">
            <v>0</v>
          </cell>
          <cell r="CA748">
            <v>0</v>
          </cell>
          <cell r="CB748">
            <v>7020</v>
          </cell>
          <cell r="CC748" t="str">
            <v>M5</v>
          </cell>
        </row>
        <row r="749">
          <cell r="B749" t="str">
            <v>13009 de 2021</v>
          </cell>
          <cell r="C749">
            <v>1192746282</v>
          </cell>
          <cell r="D749" t="str">
            <v>JORGE STEVEN CORTES ARDILA</v>
          </cell>
          <cell r="E749" t="str">
            <v>Contrato de Prestación de Servicios</v>
          </cell>
          <cell r="F749" t="str">
            <v>EL CONTRATISTA SE COMPROMETE CON LA UNIVERSIDAD DE LOS LLANOS A PRESTAR LOS SERVICIOS EN FORMA EFICIENTE Y EFICAZ APOYANDO EL FORTALECIMIENTO DE LOS DIFERENTES PROCESOS QUE HACEN PARTE DEL SISTEMA INTEGRADO DE GESTIÓN, EN LA IMPLEMENTACIÓN DEL SISTEMA DE GESTIÓN AMBIENTAL (SGA) DE LA OFICINA ASESORA DE PLANEACIÓN EN LA SEDE DE PUERTO GAITÁN-META.</v>
          </cell>
          <cell r="G749">
            <v>44442</v>
          </cell>
          <cell r="H749">
            <v>5176147</v>
          </cell>
          <cell r="I749" t="str">
            <v>Tres (03) meses y quince (15) días calendario</v>
          </cell>
          <cell r="J749">
            <v>44442</v>
          </cell>
          <cell r="K749">
            <v>44547</v>
          </cell>
          <cell r="L749" t="str">
            <v>NO APLICA</v>
          </cell>
          <cell r="M749">
            <v>4</v>
          </cell>
          <cell r="N749">
            <v>1380306</v>
          </cell>
          <cell r="O749">
            <v>44442</v>
          </cell>
          <cell r="P749">
            <v>44469</v>
          </cell>
          <cell r="Q749">
            <v>1478899</v>
          </cell>
          <cell r="R749">
            <v>44470</v>
          </cell>
          <cell r="S749">
            <v>44500</v>
          </cell>
          <cell r="T749">
            <v>1478899</v>
          </cell>
          <cell r="U749">
            <v>44501</v>
          </cell>
          <cell r="V749">
            <v>44530</v>
          </cell>
          <cell r="W749">
            <v>838043</v>
          </cell>
          <cell r="X749">
            <v>44531</v>
          </cell>
          <cell r="Y749">
            <v>44547</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t="str">
            <v>Oficina Asesora de Planeación</v>
          </cell>
          <cell r="AX749" t="str">
            <v>SAMUEL ELÍAS BETANCUR GARZÓN</v>
          </cell>
          <cell r="AY749" t="str">
            <v>Asesor de Planeación</v>
          </cell>
          <cell r="AZ749">
            <v>1424</v>
          </cell>
          <cell r="BA749">
            <v>44441.762118055558</v>
          </cell>
          <cell r="BB749">
            <v>5225443</v>
          </cell>
          <cell r="BC749">
            <v>3720</v>
          </cell>
          <cell r="BD749">
            <v>44442</v>
          </cell>
          <cell r="BE749">
            <v>5225443</v>
          </cell>
          <cell r="BF749" t="str">
            <v xml:space="preserve">NOTIFICADO </v>
          </cell>
          <cell r="BG749">
            <v>0</v>
          </cell>
          <cell r="BH749">
            <v>0</v>
          </cell>
          <cell r="BI749">
            <v>0</v>
          </cell>
          <cell r="BJ749">
            <v>0</v>
          </cell>
          <cell r="BK749">
            <v>0</v>
          </cell>
          <cell r="BL749">
            <v>0</v>
          </cell>
          <cell r="BM749">
            <v>0</v>
          </cell>
          <cell r="BN749">
            <v>0</v>
          </cell>
          <cell r="BO749">
            <v>0</v>
          </cell>
          <cell r="BP749">
            <v>0</v>
          </cell>
          <cell r="BQ749">
            <v>0</v>
          </cell>
          <cell r="BR749">
            <v>1192746282</v>
          </cell>
          <cell r="BS749">
            <v>44442</v>
          </cell>
          <cell r="BT749">
            <v>768</v>
          </cell>
          <cell r="BU749" t="str">
            <v>24010</v>
          </cell>
          <cell r="BV749">
            <v>0</v>
          </cell>
          <cell r="BW749">
            <v>0</v>
          </cell>
          <cell r="BX749">
            <v>0</v>
          </cell>
          <cell r="BY749">
            <v>0</v>
          </cell>
          <cell r="BZ749">
            <v>0</v>
          </cell>
          <cell r="CA749">
            <v>0</v>
          </cell>
          <cell r="CB749">
            <v>8299</v>
          </cell>
          <cell r="CC749" t="str">
            <v>M6</v>
          </cell>
        </row>
        <row r="750">
          <cell r="B750" t="str">
            <v>13010 de 2021</v>
          </cell>
          <cell r="C750">
            <v>1121944746</v>
          </cell>
          <cell r="D750" t="str">
            <v>LEYDI GERALDINE PORRAS RIVERA</v>
          </cell>
          <cell r="E750" t="str">
            <v>Contrato de Prestación de Servicios</v>
          </cell>
          <cell r="F750" t="str">
            <v>EL CONTRATISTA SE COMPROMETE CON LA UNIVERSIDAD DE LOS LLANOS A PRESTAR LOS SERVICIOS EN FORMA EFICIENTE Y EFICAZ APOYANDO EL FORTALECIMIENTO DE LAS DIFERENTES ACTIVIDADES DENTRO DEL CONVENIO INTERADMINISTRATIVO N.° PE.GDE.1.4.8.1.20 – 008 Y PRORROGA No. 1 - UNILLANOS-CORMACARENA, PARA LA “EVALUACIÓN DEL ESTADO DE CONSERVACIÓN Y ESTRATEGIAS DE MANEJO DEL CONFLICTO DE OSO ANDINO (TREMARCTOS ORNATUS (F.G. CUVIER, 1825)) EN LOS MUNICIPIOS DE EL CALVARIO Y SAN JUANITO (META”.</v>
          </cell>
          <cell r="G750">
            <v>44442</v>
          </cell>
          <cell r="H750">
            <v>2774870</v>
          </cell>
          <cell r="I750" t="str">
            <v>Un (01) mes y veinte (20) días calendario</v>
          </cell>
          <cell r="J750">
            <v>44442</v>
          </cell>
          <cell r="K750">
            <v>44491</v>
          </cell>
          <cell r="L750" t="str">
            <v>NO APLICA</v>
          </cell>
          <cell r="M750">
            <v>2</v>
          </cell>
          <cell r="N750">
            <v>1553927</v>
          </cell>
          <cell r="O750">
            <v>44442</v>
          </cell>
          <cell r="P750">
            <v>44469</v>
          </cell>
          <cell r="Q750">
            <v>1220943</v>
          </cell>
          <cell r="R750">
            <v>44470</v>
          </cell>
          <cell r="S750">
            <v>44491</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t="str">
            <v>Facultad de Ciencias Básicas e Ingeniería</v>
          </cell>
          <cell r="AX750" t="str">
            <v xml:space="preserve">OMAR YESID BELTRÁN GUTIÉRREZ </v>
          </cell>
          <cell r="AY750" t="str">
            <v>Decano de la Facultad de Ciencias Básicas e Ingeniería</v>
          </cell>
          <cell r="AZ750">
            <v>1431</v>
          </cell>
          <cell r="BA750">
            <v>44442.589814814812</v>
          </cell>
          <cell r="BB750">
            <v>7311373</v>
          </cell>
          <cell r="BC750">
            <v>3728</v>
          </cell>
          <cell r="BD750">
            <v>44442</v>
          </cell>
          <cell r="BE750">
            <v>2774870</v>
          </cell>
          <cell r="BF750" t="str">
            <v xml:space="preserve">NOTIFICADO </v>
          </cell>
          <cell r="BG750">
            <v>0</v>
          </cell>
          <cell r="BH750">
            <v>0</v>
          </cell>
          <cell r="BI750">
            <v>0</v>
          </cell>
          <cell r="BJ750">
            <v>0</v>
          </cell>
          <cell r="BK750">
            <v>0</v>
          </cell>
          <cell r="BL750">
            <v>0</v>
          </cell>
          <cell r="BM750">
            <v>0</v>
          </cell>
          <cell r="BN750">
            <v>0</v>
          </cell>
          <cell r="BO750">
            <v>0</v>
          </cell>
          <cell r="BP750">
            <v>0</v>
          </cell>
          <cell r="BQ750">
            <v>0</v>
          </cell>
          <cell r="BR750">
            <v>1121944746</v>
          </cell>
          <cell r="BS750">
            <v>44442</v>
          </cell>
          <cell r="BT750">
            <v>645</v>
          </cell>
          <cell r="BU750" t="str">
            <v>5770206</v>
          </cell>
          <cell r="BV750">
            <v>0</v>
          </cell>
          <cell r="BW750">
            <v>0</v>
          </cell>
          <cell r="BX750">
            <v>0</v>
          </cell>
          <cell r="BY750">
            <v>0</v>
          </cell>
          <cell r="BZ750">
            <v>0</v>
          </cell>
          <cell r="CA750">
            <v>0</v>
          </cell>
          <cell r="CB750">
            <v>8299</v>
          </cell>
          <cell r="CC750" t="str">
            <v>M6</v>
          </cell>
        </row>
        <row r="751">
          <cell r="B751" t="str">
            <v>13011 de 2021</v>
          </cell>
          <cell r="C751">
            <v>1121909380</v>
          </cell>
          <cell r="D751" t="str">
            <v>FRANKLIN STIVEN LOZANO AMAYA</v>
          </cell>
          <cell r="E751" t="str">
            <v>Contrato de Prestación de Servicios Profesionales</v>
          </cell>
          <cell r="F751" t="str">
            <v>EL CONTRATISTA SE COMPROMETE CON LA UNIVERSIDAD DE LOS LLANOS A PRESTAR LOS SERVICIOS COMO PROFESIONAL EN FORMA EFICIENTE Y EFICAZ APOYANDO EL FORTALECIMIENTO DE LAS DIFERENTES ACTIVIDADES DENTRO DEL CONVENIO INTERADMINISTRATIVO N.° PE.GDE.1.4.8.1.20 – 008 Y PRORROGA No. 1 - UNILLANOS-CORMACARENA, PARA LA “EVALUACIÓN DEL ESTADO DE CONSERVACIÓN Y ESTRATEGIAS DE MANEJO DEL CONFLICTO DE OSO ANDINO (TREMARCTOS ORNATUS (F.G. CUVIER, 1825)) EN LOS MUNICIPIOS DE EL CALVARIO Y SAN JUANITO (META)”</v>
          </cell>
          <cell r="G751">
            <v>44442</v>
          </cell>
          <cell r="H751">
            <v>4536503</v>
          </cell>
          <cell r="I751" t="str">
            <v>Un (01) mes y veinte (20) días calendario</v>
          </cell>
          <cell r="J751">
            <v>44442</v>
          </cell>
          <cell r="K751">
            <v>44491</v>
          </cell>
          <cell r="L751" t="str">
            <v>NO APLICA</v>
          </cell>
          <cell r="M751">
            <v>2</v>
          </cell>
          <cell r="N751">
            <v>2540442</v>
          </cell>
          <cell r="O751">
            <v>44442</v>
          </cell>
          <cell r="P751">
            <v>44469</v>
          </cell>
          <cell r="Q751">
            <v>1996061</v>
          </cell>
          <cell r="R751">
            <v>44470</v>
          </cell>
          <cell r="S751">
            <v>44491</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t="str">
            <v>Facultad de Ciencias Básicas e Ingeniería</v>
          </cell>
          <cell r="AX751" t="str">
            <v xml:space="preserve">OMAR YESID BELTRÁN GUTIÉRREZ </v>
          </cell>
          <cell r="AY751" t="str">
            <v>Decano de la Facultad de Ciencias Básicas e Ingeniería</v>
          </cell>
          <cell r="AZ751">
            <v>1431</v>
          </cell>
          <cell r="BA751">
            <v>44442.589814814812</v>
          </cell>
          <cell r="BB751">
            <v>7311373</v>
          </cell>
          <cell r="BC751">
            <v>3729</v>
          </cell>
          <cell r="BD751">
            <v>44442</v>
          </cell>
          <cell r="BE751">
            <v>4536503</v>
          </cell>
          <cell r="BF751" t="str">
            <v xml:space="preserve">NOTIFICADO </v>
          </cell>
          <cell r="BG751">
            <v>0</v>
          </cell>
          <cell r="BH751">
            <v>0</v>
          </cell>
          <cell r="BI751">
            <v>0</v>
          </cell>
          <cell r="BJ751">
            <v>0</v>
          </cell>
          <cell r="BK751">
            <v>0</v>
          </cell>
          <cell r="BL751">
            <v>0</v>
          </cell>
          <cell r="BM751">
            <v>0</v>
          </cell>
          <cell r="BN751">
            <v>0</v>
          </cell>
          <cell r="BO751">
            <v>0</v>
          </cell>
          <cell r="BP751">
            <v>0</v>
          </cell>
          <cell r="BQ751">
            <v>0</v>
          </cell>
          <cell r="BR751">
            <v>1121909380</v>
          </cell>
          <cell r="BS751">
            <v>44442</v>
          </cell>
          <cell r="BT751">
            <v>645</v>
          </cell>
          <cell r="BU751" t="str">
            <v>5770206</v>
          </cell>
          <cell r="BV751">
            <v>0</v>
          </cell>
          <cell r="BW751">
            <v>0</v>
          </cell>
          <cell r="BX751">
            <v>0</v>
          </cell>
          <cell r="BY751">
            <v>0</v>
          </cell>
          <cell r="BZ751">
            <v>0</v>
          </cell>
          <cell r="CA751">
            <v>0</v>
          </cell>
          <cell r="CB751">
            <v>1811</v>
          </cell>
          <cell r="CC751" t="str">
            <v>M6</v>
          </cell>
        </row>
        <row r="752">
          <cell r="B752" t="str">
            <v>13012 de 2021</v>
          </cell>
          <cell r="C752">
            <v>1095822674</v>
          </cell>
          <cell r="D752" t="str">
            <v>MARLLY LORENA TORO LONDOÑO</v>
          </cell>
          <cell r="E752" t="str">
            <v>Contrato de Prestación de Servicios Profesionales</v>
          </cell>
          <cell r="F752" t="str">
            <v>EL CONTRATISTA SE COMPROMETE CON LA UNIVERSIDAD DE LOS LLANOS A PRESTAR LOS SERVICIOS COMO PROFESIONAL EN FORMA EFICIENTE Y EFICAZ APOYANDO EL FORTALECIMIENTO DE LOS DIFERENTES PROCESOS EN EL LABORATORIO DE QUÍMICA DE LA FACULTAD DE CIENCIAS BÁSICAS E INGENIERÍA.</v>
          </cell>
          <cell r="G752">
            <v>44446</v>
          </cell>
          <cell r="H752">
            <v>9464951</v>
          </cell>
          <cell r="I752" t="str">
            <v>Tres (03) meses y dieciocho (18) días calendario</v>
          </cell>
          <cell r="J752">
            <v>44446</v>
          </cell>
          <cell r="K752">
            <v>44554</v>
          </cell>
          <cell r="L752" t="str">
            <v>NO APLICA</v>
          </cell>
          <cell r="M752">
            <v>4</v>
          </cell>
          <cell r="N752">
            <v>2103322</v>
          </cell>
          <cell r="O752">
            <v>44446</v>
          </cell>
          <cell r="P752">
            <v>44469</v>
          </cell>
          <cell r="Q752">
            <v>2629153</v>
          </cell>
          <cell r="R752">
            <v>44470</v>
          </cell>
          <cell r="S752">
            <v>44500</v>
          </cell>
          <cell r="T752">
            <v>2629153</v>
          </cell>
          <cell r="U752">
            <v>44501</v>
          </cell>
          <cell r="V752">
            <v>44530</v>
          </cell>
          <cell r="W752">
            <v>2103323</v>
          </cell>
          <cell r="X752">
            <v>44531</v>
          </cell>
          <cell r="Y752">
            <v>44554</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t="str">
            <v>Facultad de Ciencias Básicas e Ingeniería</v>
          </cell>
          <cell r="AX752" t="str">
            <v xml:space="preserve">OMAR YESID BELTRÁN GUTIÉRREZ </v>
          </cell>
          <cell r="AY752" t="str">
            <v>Decano de la Facultad de Ciencias Básicas e Ingeniería</v>
          </cell>
          <cell r="AZ752">
            <v>1440</v>
          </cell>
          <cell r="BA752">
            <v>44446.608460648145</v>
          </cell>
          <cell r="BB752">
            <v>9464951</v>
          </cell>
          <cell r="BC752">
            <v>3757</v>
          </cell>
          <cell r="BD752">
            <v>44446</v>
          </cell>
          <cell r="BE752">
            <v>9464951</v>
          </cell>
          <cell r="BF752" t="str">
            <v xml:space="preserve">NOTIFICADO </v>
          </cell>
          <cell r="BG752">
            <v>0</v>
          </cell>
          <cell r="BH752">
            <v>0</v>
          </cell>
          <cell r="BI752">
            <v>0</v>
          </cell>
          <cell r="BJ752">
            <v>0</v>
          </cell>
          <cell r="BK752">
            <v>0</v>
          </cell>
          <cell r="BL752">
            <v>0</v>
          </cell>
          <cell r="BM752">
            <v>0</v>
          </cell>
          <cell r="BN752">
            <v>0</v>
          </cell>
          <cell r="BO752">
            <v>0</v>
          </cell>
          <cell r="BP752">
            <v>0</v>
          </cell>
          <cell r="BQ752">
            <v>0</v>
          </cell>
          <cell r="BR752">
            <v>1095822674</v>
          </cell>
          <cell r="BS752">
            <v>44446</v>
          </cell>
          <cell r="BT752">
            <v>138</v>
          </cell>
          <cell r="BU752" t="str">
            <v>57603</v>
          </cell>
          <cell r="BV752">
            <v>0</v>
          </cell>
          <cell r="BW752">
            <v>0</v>
          </cell>
          <cell r="BX752">
            <v>0</v>
          </cell>
          <cell r="BY752">
            <v>0</v>
          </cell>
          <cell r="BZ752">
            <v>0</v>
          </cell>
          <cell r="CA752">
            <v>0</v>
          </cell>
          <cell r="CB752">
            <v>7490</v>
          </cell>
          <cell r="CC752" t="str">
            <v>M6</v>
          </cell>
        </row>
        <row r="753">
          <cell r="B753" t="str">
            <v>13013 de 2021</v>
          </cell>
          <cell r="C753">
            <v>268170</v>
          </cell>
          <cell r="D753" t="str">
            <v>HERNAN GUSTAVO GIMENEZ</v>
          </cell>
          <cell r="E753" t="str">
            <v>Contrato de Prestación de Servicios Profesionales</v>
          </cell>
          <cell r="F753" t="str">
            <v xml:space="preserve">EL CONTRATISTA SE COMPROMETE CON LA UNIVERSIDAD DE LOS LLANOS A PRESTAR LOS SERVICIOS COMO PROFESIONAL ESPECIALIZADO EN FORMA EFICIENTE Y EFICAZ APOYANDO EL FORTALECIMIENTO DE LOS PROCESOS  DEL INSTITUTO DE CIENCIAS AMBIENTALES DE LA ORINOQUIA COLOMBIANA - ICAOC. </v>
          </cell>
          <cell r="G753">
            <v>44447</v>
          </cell>
          <cell r="H753">
            <v>5024604</v>
          </cell>
          <cell r="I753" t="str">
            <v>Un (01) mes y trece (13) días calendario</v>
          </cell>
          <cell r="J753">
            <v>44447</v>
          </cell>
          <cell r="K753">
            <v>44489</v>
          </cell>
          <cell r="L753" t="str">
            <v>NO APLICA</v>
          </cell>
          <cell r="M753">
            <v>2</v>
          </cell>
          <cell r="N753">
            <v>2687579</v>
          </cell>
          <cell r="O753">
            <v>44447</v>
          </cell>
          <cell r="P753">
            <v>44469</v>
          </cell>
          <cell r="Q753">
            <v>2337025</v>
          </cell>
          <cell r="R753">
            <v>44470</v>
          </cell>
          <cell r="S753">
            <v>44489</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t="str">
            <v>Instituto de Ciencias Ambientales de la Orinoquia Colombiana</v>
          </cell>
          <cell r="AX753" t="str">
            <v>MARCO AURELIO TORRES MORA</v>
          </cell>
          <cell r="AY753" t="str">
            <v>Director del Instituto de Ciencias Ambientales de la Orinoquia Colombiana</v>
          </cell>
          <cell r="AZ753">
            <v>1450</v>
          </cell>
          <cell r="BA753">
            <v>44447</v>
          </cell>
          <cell r="BB753">
            <v>5024604</v>
          </cell>
          <cell r="BC753">
            <v>3786</v>
          </cell>
          <cell r="BD753">
            <v>44447</v>
          </cell>
          <cell r="BE753">
            <v>5024604</v>
          </cell>
          <cell r="BF753" t="str">
            <v xml:space="preserve">NOTIFICADO </v>
          </cell>
          <cell r="BG753">
            <v>0</v>
          </cell>
          <cell r="BH753">
            <v>0</v>
          </cell>
          <cell r="BI753">
            <v>0</v>
          </cell>
          <cell r="BJ753">
            <v>0</v>
          </cell>
          <cell r="BK753">
            <v>0</v>
          </cell>
          <cell r="BL753">
            <v>0</v>
          </cell>
          <cell r="BM753">
            <v>0</v>
          </cell>
          <cell r="BN753">
            <v>0</v>
          </cell>
          <cell r="BO753">
            <v>0</v>
          </cell>
          <cell r="BP753">
            <v>0</v>
          </cell>
          <cell r="BQ753">
            <v>0</v>
          </cell>
          <cell r="BR753">
            <v>268170</v>
          </cell>
          <cell r="BS753">
            <v>44447</v>
          </cell>
          <cell r="BT753">
            <v>746</v>
          </cell>
          <cell r="BU753" t="str">
            <v>57501</v>
          </cell>
          <cell r="BV753">
            <v>0</v>
          </cell>
          <cell r="BW753">
            <v>0</v>
          </cell>
          <cell r="BX753">
            <v>0</v>
          </cell>
          <cell r="BY753">
            <v>0</v>
          </cell>
          <cell r="BZ753">
            <v>0</v>
          </cell>
          <cell r="CA753">
            <v>0</v>
          </cell>
          <cell r="CB753">
            <v>7110</v>
          </cell>
          <cell r="CC753" t="str">
            <v>M5</v>
          </cell>
        </row>
        <row r="754">
          <cell r="B754" t="str">
            <v>13014 de 2021</v>
          </cell>
          <cell r="C754">
            <v>1121875719</v>
          </cell>
          <cell r="D754" t="str">
            <v>GINNA JAEL CORTES HERNANDEZ</v>
          </cell>
          <cell r="E754" t="str">
            <v>Contrato de Prestación de Servicios Profesionales</v>
          </cell>
          <cell r="F754" t="str">
            <v>EL CONTRATISTA SE COMPROMETE CON LA UNIVERSIDAD DE LOS LLANOS A PRESTAR LOS SERVICIOS COMO PROFESIONAL EN FORMA EFICIENTE Y EFICAZ APOYANDO EL FORTALECIMIENTO DEL PROCESO DE AUTOEVALUACIÓN Y ACTUALIZACIÓN DEL PROYECTO EDUCATIVO DEL PROGRAMA (PEP), EN EL PROGRAMA DE ESPECIALIZACIÓN EN GESTIÓN DE LA CALIDAD EN EL MARCO DEL ASEGURAMIENTO DE LA CALIDAD ACADÉMICA.</v>
          </cell>
          <cell r="G754">
            <v>44452</v>
          </cell>
          <cell r="H754">
            <v>5842563</v>
          </cell>
          <cell r="I754" t="str">
            <v>Dos (02) meses y veinte (20) días calendario</v>
          </cell>
          <cell r="J754">
            <v>44452</v>
          </cell>
          <cell r="K754">
            <v>44532</v>
          </cell>
          <cell r="L754" t="str">
            <v>NO APLICA</v>
          </cell>
          <cell r="M754">
            <v>3</v>
          </cell>
          <cell r="N754">
            <v>1314577</v>
          </cell>
          <cell r="O754">
            <v>44452</v>
          </cell>
          <cell r="P754">
            <v>44469</v>
          </cell>
          <cell r="Q754">
            <v>2190961</v>
          </cell>
          <cell r="R754">
            <v>44470</v>
          </cell>
          <cell r="S754">
            <v>44500</v>
          </cell>
          <cell r="T754">
            <v>2337025</v>
          </cell>
          <cell r="U754">
            <v>44501</v>
          </cell>
          <cell r="V754">
            <v>44532</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t="str">
            <v>Vicerrectoría Académica</v>
          </cell>
          <cell r="AX754" t="str">
            <v>ERNESTO LEONEL CHAVEZ HERNANDEZ</v>
          </cell>
          <cell r="AY754" t="str">
            <v>En Funciones de Decano de la Facultad de Ciencias Económicas</v>
          </cell>
          <cell r="AZ754">
            <v>1484</v>
          </cell>
          <cell r="BA754">
            <v>44452</v>
          </cell>
          <cell r="BB754">
            <v>5842563</v>
          </cell>
          <cell r="BC754">
            <v>3812</v>
          </cell>
          <cell r="BD754">
            <v>44452</v>
          </cell>
          <cell r="BE754">
            <v>5842563</v>
          </cell>
          <cell r="BF754" t="str">
            <v xml:space="preserve">NOTIFICADO </v>
          </cell>
          <cell r="BG754">
            <v>0</v>
          </cell>
          <cell r="BH754">
            <v>0</v>
          </cell>
          <cell r="BI754">
            <v>0</v>
          </cell>
          <cell r="BJ754">
            <v>0</v>
          </cell>
          <cell r="BK754">
            <v>0</v>
          </cell>
          <cell r="BL754">
            <v>0</v>
          </cell>
          <cell r="BM754">
            <v>0</v>
          </cell>
          <cell r="BN754">
            <v>0</v>
          </cell>
          <cell r="BO754">
            <v>0</v>
          </cell>
          <cell r="BP754">
            <v>0</v>
          </cell>
          <cell r="BQ754">
            <v>0</v>
          </cell>
          <cell r="BR754">
            <v>1121875719</v>
          </cell>
          <cell r="BS754">
            <v>44452</v>
          </cell>
          <cell r="BT754">
            <v>772</v>
          </cell>
          <cell r="BU754">
            <v>50038</v>
          </cell>
          <cell r="BV754">
            <v>0</v>
          </cell>
          <cell r="BW754">
            <v>0</v>
          </cell>
          <cell r="BX754">
            <v>0</v>
          </cell>
          <cell r="BY754">
            <v>0</v>
          </cell>
          <cell r="BZ754">
            <v>0</v>
          </cell>
          <cell r="CA754">
            <v>0</v>
          </cell>
          <cell r="CB754">
            <v>8299</v>
          </cell>
          <cell r="CC754" t="str">
            <v>M6</v>
          </cell>
        </row>
        <row r="755">
          <cell r="B755" t="str">
            <v>13015 de 2021</v>
          </cell>
          <cell r="C755">
            <v>1121916260</v>
          </cell>
          <cell r="D755" t="str">
            <v>JESSICA YIRNALDY RODRIGUEZ JIMENEZ</v>
          </cell>
          <cell r="E755" t="str">
            <v>Contrato de Prestación de Servicio</v>
          </cell>
          <cell r="F755" t="str">
            <v>EL CONTRATISTA SE COMPROMETE CON LA UNIVERSIDAD DE LOS LLANOS A PRESTAR LOS SERVICIOS COMO JOVEN INVESTIGADOR EN FORMA EFICIENTE Y EFICAZ APOYANDO EL FORTALECIMIENTO DEL PROYECTO DE INVESTIGACIÓN “PRODUCCIÓN DE COMPUESTOS CON APLICACIÓN BIOTECNOLÓGICA EN LA MICROALGA CHLORELLA VULGARIS EXPUESTA A DIFERENTES LONGITUDES DE ONDA Y VARIACIONES EN LA CONCENTRACIÓN DE CARBONO Y FOTOPERIODO”, EN VIRTUD A LA CONVOCATORIA INTERNA JÓVENES INVESTIGADORES 2020 PRESENTADO POR LA FACULTAD DE CIENCIAS AGROPECUARIAS Y RECURSOS NATURALES, AVALADO POR EL CONSEJO INSTITUCIONAL DE INVESTIGACIONES.</v>
          </cell>
          <cell r="G755">
            <v>44452</v>
          </cell>
          <cell r="H755">
            <v>5400000</v>
          </cell>
          <cell r="I755" t="str">
            <v xml:space="preserve">Tres (03) meses </v>
          </cell>
          <cell r="J755">
            <v>44452</v>
          </cell>
          <cell r="K755">
            <v>44542</v>
          </cell>
          <cell r="L755" t="str">
            <v>NO APLICA</v>
          </cell>
          <cell r="M755">
            <v>4</v>
          </cell>
          <cell r="N755">
            <v>1080000</v>
          </cell>
          <cell r="O755">
            <v>44452</v>
          </cell>
          <cell r="P755">
            <v>44469</v>
          </cell>
          <cell r="Q755">
            <v>1800000</v>
          </cell>
          <cell r="R755">
            <v>44470</v>
          </cell>
          <cell r="S755">
            <v>44500</v>
          </cell>
          <cell r="T755">
            <v>1800000</v>
          </cell>
          <cell r="U755">
            <v>44501</v>
          </cell>
          <cell r="V755">
            <v>44530</v>
          </cell>
          <cell r="W755">
            <v>720000</v>
          </cell>
          <cell r="X755">
            <v>44531</v>
          </cell>
          <cell r="Y755">
            <v>44542</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t="str">
            <v xml:space="preserve">Dirección General de Investigaciones  </v>
          </cell>
          <cell r="AX755" t="str">
            <v>YOHANA MARÍA VELASCO SANTAMARÍA</v>
          </cell>
          <cell r="AY755" t="str">
            <v>Docente de Planta de la Universidad de los Llanos</v>
          </cell>
          <cell r="AZ755">
            <v>1483</v>
          </cell>
          <cell r="BA755">
            <v>44452</v>
          </cell>
          <cell r="BB755">
            <v>5400000</v>
          </cell>
          <cell r="BC755">
            <v>3811</v>
          </cell>
          <cell r="BD755">
            <v>44452</v>
          </cell>
          <cell r="BE755">
            <v>5400000</v>
          </cell>
          <cell r="BF755" t="str">
            <v xml:space="preserve">NOTIFICADO </v>
          </cell>
          <cell r="BG755">
            <v>0</v>
          </cell>
          <cell r="BH755">
            <v>0</v>
          </cell>
          <cell r="BI755">
            <v>0</v>
          </cell>
          <cell r="BJ755">
            <v>0</v>
          </cell>
          <cell r="BK755">
            <v>0</v>
          </cell>
          <cell r="BL755">
            <v>0</v>
          </cell>
          <cell r="BM755">
            <v>0</v>
          </cell>
          <cell r="BN755">
            <v>0</v>
          </cell>
          <cell r="BO755">
            <v>0</v>
          </cell>
          <cell r="BP755">
            <v>0</v>
          </cell>
          <cell r="BQ755">
            <v>0</v>
          </cell>
          <cell r="BR755">
            <v>1121916260</v>
          </cell>
          <cell r="BS755">
            <v>44452</v>
          </cell>
          <cell r="BT755">
            <v>758</v>
          </cell>
          <cell r="BU755">
            <v>50039</v>
          </cell>
          <cell r="BV755">
            <v>0</v>
          </cell>
          <cell r="BW755">
            <v>0</v>
          </cell>
          <cell r="BX755">
            <v>0</v>
          </cell>
          <cell r="BY755">
            <v>0</v>
          </cell>
          <cell r="BZ755">
            <v>0</v>
          </cell>
          <cell r="CA755">
            <v>0</v>
          </cell>
          <cell r="CB755">
            <v>7210</v>
          </cell>
          <cell r="CC755" t="str">
            <v>M6</v>
          </cell>
        </row>
        <row r="756">
          <cell r="B756" t="str">
            <v>13016 de 2021</v>
          </cell>
          <cell r="C756">
            <v>0</v>
          </cell>
          <cell r="D756" t="str">
            <v>ECOPETROL</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t="str">
            <v xml:space="preserve">NOTIFICADO </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row>
        <row r="757">
          <cell r="B757" t="str">
            <v>13017 de 2021</v>
          </cell>
          <cell r="C757">
            <v>0</v>
          </cell>
          <cell r="D757" t="str">
            <v>ECOPETROL</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t="str">
            <v xml:space="preserve">NOTIFICADO </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row>
        <row r="758">
          <cell r="B758" t="str">
            <v>13018 de 2021</v>
          </cell>
          <cell r="C758">
            <v>0</v>
          </cell>
          <cell r="D758" t="str">
            <v>ECOPETROL</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t="str">
            <v xml:space="preserve">NOTIFICADO </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row>
        <row r="759">
          <cell r="B759" t="str">
            <v>13019 de 2021</v>
          </cell>
          <cell r="C759">
            <v>0</v>
          </cell>
          <cell r="D759" t="str">
            <v>ECOPETROL</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t="str">
            <v xml:space="preserve">NOTIFICADO </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row>
        <row r="760">
          <cell r="B760" t="str">
            <v>13020 de 2021</v>
          </cell>
          <cell r="C760">
            <v>1039452317</v>
          </cell>
          <cell r="D760" t="str">
            <v>GABRIEL JAIME ARANGO RESTREPO</v>
          </cell>
          <cell r="E760" t="str">
            <v>Contrato de Prestación de Servicios Profesionales</v>
          </cell>
          <cell r="F760" t="str">
            <v>EL CONTRATISTA SE COMPROMETE CON LA UNIVERSIDAD DE LOS LLANOS A PRESTAR LOS SERVICIOS PROFESIONALES ESPECIALIZADOS EN FORMA EFICIENTE Y EFICAZ APOYANDO LA ELABORACIÓN DE LOS DOCUMENTOS DE CONDICIONES DE CALIDAD PARA LA CREACIÓN DEL PROGRAMA DE FILOSOFÍA E HISTORIA DE LA FACULTAD DE CIENCIAS HUMANAS Y DE LA EDUCACIÓN</v>
          </cell>
          <cell r="G760">
            <v>44453</v>
          </cell>
          <cell r="H760">
            <v>14476667</v>
          </cell>
          <cell r="I760" t="str">
            <v>Tres (03) meses y once (11) días calendario</v>
          </cell>
          <cell r="J760">
            <v>44453</v>
          </cell>
          <cell r="K760">
            <v>44554</v>
          </cell>
          <cell r="L760" t="str">
            <v>NO APLICA</v>
          </cell>
          <cell r="M760">
            <v>4</v>
          </cell>
          <cell r="N760">
            <v>2436667</v>
          </cell>
          <cell r="O760">
            <v>44453</v>
          </cell>
          <cell r="P760">
            <v>44469</v>
          </cell>
          <cell r="Q760">
            <v>4300000</v>
          </cell>
          <cell r="R760">
            <v>44470</v>
          </cell>
          <cell r="S760">
            <v>44500</v>
          </cell>
          <cell r="T760">
            <v>4300000</v>
          </cell>
          <cell r="U760">
            <v>44501</v>
          </cell>
          <cell r="V760">
            <v>44530</v>
          </cell>
          <cell r="W760">
            <v>3440000</v>
          </cell>
          <cell r="X760">
            <v>44531</v>
          </cell>
          <cell r="Y760">
            <v>44554</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t="str">
            <v>Dirección General de Currículo</v>
          </cell>
          <cell r="AX760" t="str">
            <v>LUZ HAYDEE GONZÁLEZ OCAMPO</v>
          </cell>
          <cell r="AY760" t="str">
            <v>Decano de la Facultad de Ciencias Humanas y de la Educación</v>
          </cell>
          <cell r="AZ760">
            <v>1495</v>
          </cell>
          <cell r="BA760">
            <v>44453</v>
          </cell>
          <cell r="BB760">
            <v>14476667</v>
          </cell>
          <cell r="BC760">
            <v>3823</v>
          </cell>
          <cell r="BD760">
            <v>44453</v>
          </cell>
          <cell r="BE760">
            <v>14476667</v>
          </cell>
          <cell r="BF760" t="str">
            <v xml:space="preserve">NOTIFICADO </v>
          </cell>
          <cell r="BG760">
            <v>0</v>
          </cell>
          <cell r="BH760">
            <v>0</v>
          </cell>
          <cell r="BI760">
            <v>0</v>
          </cell>
          <cell r="BJ760">
            <v>0</v>
          </cell>
          <cell r="BK760">
            <v>0</v>
          </cell>
          <cell r="BL760">
            <v>0</v>
          </cell>
          <cell r="BM760">
            <v>0</v>
          </cell>
          <cell r="BN760">
            <v>0</v>
          </cell>
          <cell r="BO760">
            <v>0</v>
          </cell>
          <cell r="BP760">
            <v>0</v>
          </cell>
          <cell r="BQ760">
            <v>0</v>
          </cell>
          <cell r="BR760">
            <v>1039452317</v>
          </cell>
          <cell r="BS760">
            <v>44453</v>
          </cell>
          <cell r="BT760">
            <v>761</v>
          </cell>
          <cell r="BU760">
            <v>50041</v>
          </cell>
          <cell r="BV760">
            <v>0</v>
          </cell>
          <cell r="BW760">
            <v>0</v>
          </cell>
          <cell r="BX760">
            <v>0</v>
          </cell>
          <cell r="BY760">
            <v>0</v>
          </cell>
          <cell r="BZ760">
            <v>0</v>
          </cell>
          <cell r="CA760">
            <v>0</v>
          </cell>
          <cell r="CB760">
            <v>8299</v>
          </cell>
          <cell r="CC760" t="str">
            <v>M6</v>
          </cell>
        </row>
        <row r="761">
          <cell r="B761" t="str">
            <v>13021 de 2021</v>
          </cell>
          <cell r="C761">
            <v>86042424</v>
          </cell>
          <cell r="D761" t="str">
            <v>RODOLFO SALAMANCA SALAMANCA</v>
          </cell>
          <cell r="E761" t="str">
            <v>Contrato de Prestación de Servicios</v>
          </cell>
          <cell r="F761" t="str">
            <v>EL CONTRATISTA SE COMPROMETE CON LA UNIVERSIDAD A PRESTAR LOS SERVICIOS EN FORMA EFICIENTE Y EFICAZ APOYANDO EL FORTALECIMIENTO DE LOS DIFERENTES PROCESOS DE SERVICIOS GENERALES DE LA UNIVERSIDAD DE LOS LLANOS.</v>
          </cell>
          <cell r="G761">
            <v>44453</v>
          </cell>
          <cell r="H761">
            <v>4978960</v>
          </cell>
          <cell r="I761" t="str">
            <v>Tres (03) meses y once (11) días calendario</v>
          </cell>
          <cell r="J761">
            <v>44453</v>
          </cell>
          <cell r="K761">
            <v>44554</v>
          </cell>
          <cell r="L761" t="str">
            <v>NO APLICA</v>
          </cell>
          <cell r="M761">
            <v>4</v>
          </cell>
          <cell r="N761">
            <v>838043</v>
          </cell>
          <cell r="O761">
            <v>44453</v>
          </cell>
          <cell r="P761">
            <v>44469</v>
          </cell>
          <cell r="Q761">
            <v>1478899</v>
          </cell>
          <cell r="R761">
            <v>44470</v>
          </cell>
          <cell r="S761">
            <v>44500</v>
          </cell>
          <cell r="T761">
            <v>1478899</v>
          </cell>
          <cell r="U761">
            <v>44501</v>
          </cell>
          <cell r="V761">
            <v>44530</v>
          </cell>
          <cell r="W761">
            <v>1183119</v>
          </cell>
          <cell r="X761">
            <v>44531</v>
          </cell>
          <cell r="Y761">
            <v>44554</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t="str">
            <v>Vicerrectoría de Recursos Universitarios</v>
          </cell>
          <cell r="AX761" t="str">
            <v>JAIME OSCAR GUTIÉRREZ TAMAYO</v>
          </cell>
          <cell r="AY761" t="str">
            <v>Profesional Especializado</v>
          </cell>
          <cell r="AZ761">
            <v>1496</v>
          </cell>
          <cell r="BA761">
            <v>44453</v>
          </cell>
          <cell r="BB761">
            <v>4978960</v>
          </cell>
          <cell r="BC761">
            <v>3824</v>
          </cell>
          <cell r="BD761">
            <v>44453</v>
          </cell>
          <cell r="BE761">
            <v>4978960</v>
          </cell>
          <cell r="BF761" t="str">
            <v xml:space="preserve">NOTIFICADO </v>
          </cell>
          <cell r="BG761">
            <v>0</v>
          </cell>
          <cell r="BH761">
            <v>0</v>
          </cell>
          <cell r="BI761">
            <v>0</v>
          </cell>
          <cell r="BJ761">
            <v>0</v>
          </cell>
          <cell r="BK761">
            <v>0</v>
          </cell>
          <cell r="BL761">
            <v>0</v>
          </cell>
          <cell r="BM761">
            <v>0</v>
          </cell>
          <cell r="BN761">
            <v>0</v>
          </cell>
          <cell r="BO761">
            <v>0</v>
          </cell>
          <cell r="BP761">
            <v>0</v>
          </cell>
          <cell r="BQ761">
            <v>0</v>
          </cell>
          <cell r="BR761">
            <v>86042424</v>
          </cell>
          <cell r="BS761">
            <v>44453</v>
          </cell>
          <cell r="BT761">
            <v>583</v>
          </cell>
          <cell r="BU761">
            <v>423</v>
          </cell>
          <cell r="BV761">
            <v>0</v>
          </cell>
          <cell r="BW761">
            <v>0</v>
          </cell>
          <cell r="BX761">
            <v>0</v>
          </cell>
          <cell r="BY761">
            <v>0</v>
          </cell>
          <cell r="BZ761">
            <v>0</v>
          </cell>
          <cell r="CA761">
            <v>0</v>
          </cell>
          <cell r="CB761">
            <v>8299</v>
          </cell>
          <cell r="CC761" t="str">
            <v>M6</v>
          </cell>
        </row>
        <row r="762">
          <cell r="B762" t="str">
            <v>13022 de 2021</v>
          </cell>
          <cell r="C762">
            <v>86073636</v>
          </cell>
          <cell r="D762" t="str">
            <v>LEANDRO ESNEYDER AGUDELO VILLALOBOS</v>
          </cell>
          <cell r="E762" t="str">
            <v>Contrato de Prestación de Servicios Profesionales</v>
          </cell>
          <cell r="F762" t="str">
            <v>EL CONTRATISTA SE COMPROMETE CON LA UNIVERSIDAD DE LOS LLANOS A PRESTAR LOS SERVICIOS COMO PROFESIONAL EN FORMA EFICIENTE Y EFICAZ APOYANDO EL FORTALECIMIENTO DE LOS DIFERENTES PROCESOS ACADÉMICOS EN EL ÁREA DE SISTEMAS.</v>
          </cell>
          <cell r="G762">
            <v>44455</v>
          </cell>
          <cell r="H762">
            <v>20240000</v>
          </cell>
          <cell r="I762" t="str">
            <v>Tres (03) meses y dos (02) días calendario</v>
          </cell>
          <cell r="J762">
            <v>44455</v>
          </cell>
          <cell r="K762">
            <v>44547</v>
          </cell>
          <cell r="L762" t="str">
            <v>NO APLICA</v>
          </cell>
          <cell r="M762">
            <v>3</v>
          </cell>
          <cell r="N762">
            <v>9900000</v>
          </cell>
          <cell r="O762">
            <v>44455</v>
          </cell>
          <cell r="P762">
            <v>44500</v>
          </cell>
          <cell r="Q762">
            <v>6600000</v>
          </cell>
          <cell r="R762">
            <v>44501</v>
          </cell>
          <cell r="S762">
            <v>44530</v>
          </cell>
          <cell r="T762">
            <v>3740000</v>
          </cell>
          <cell r="U762">
            <v>44531</v>
          </cell>
          <cell r="V762">
            <v>44547</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t="str">
            <v>Área de Sistemas</v>
          </cell>
          <cell r="AX762" t="str">
            <v>JOSE ARMANDO GARZON BONILLA</v>
          </cell>
          <cell r="AY762" t="str">
            <v>Jefe de Oficina</v>
          </cell>
          <cell r="AZ762">
            <v>1516</v>
          </cell>
          <cell r="BA762">
            <v>44455.635972222219</v>
          </cell>
          <cell r="BB762">
            <v>20240000</v>
          </cell>
          <cell r="BC762">
            <v>3841</v>
          </cell>
          <cell r="BD762">
            <v>44455</v>
          </cell>
          <cell r="BE762">
            <v>20240000</v>
          </cell>
          <cell r="BF762" t="str">
            <v xml:space="preserve">NOTIFICADO </v>
          </cell>
          <cell r="BG762">
            <v>0</v>
          </cell>
          <cell r="BH762">
            <v>0</v>
          </cell>
          <cell r="BI762">
            <v>0</v>
          </cell>
          <cell r="BJ762">
            <v>0</v>
          </cell>
          <cell r="BK762">
            <v>0</v>
          </cell>
          <cell r="BL762">
            <v>0</v>
          </cell>
          <cell r="BM762">
            <v>0</v>
          </cell>
          <cell r="BN762">
            <v>0</v>
          </cell>
          <cell r="BO762">
            <v>0</v>
          </cell>
          <cell r="BP762">
            <v>0</v>
          </cell>
          <cell r="BQ762">
            <v>0</v>
          </cell>
          <cell r="BR762">
            <v>86073636</v>
          </cell>
          <cell r="BS762">
            <v>44455</v>
          </cell>
          <cell r="BT762">
            <v>769</v>
          </cell>
          <cell r="BU762" t="str">
            <v>44713</v>
          </cell>
          <cell r="BV762">
            <v>0</v>
          </cell>
          <cell r="BW762">
            <v>0</v>
          </cell>
          <cell r="BX762">
            <v>0</v>
          </cell>
          <cell r="BY762">
            <v>0</v>
          </cell>
          <cell r="BZ762">
            <v>0</v>
          </cell>
          <cell r="CA762">
            <v>0</v>
          </cell>
          <cell r="CB762">
            <v>6201</v>
          </cell>
          <cell r="CC762" t="str">
            <v>M6</v>
          </cell>
        </row>
        <row r="763">
          <cell r="B763" t="str">
            <v>13023 de 2021</v>
          </cell>
          <cell r="C763">
            <v>1121148291</v>
          </cell>
          <cell r="D763" t="str">
            <v>GERMAN ANDRES FRANCO HERNANDEZ</v>
          </cell>
          <cell r="E763" t="str">
            <v>Contrato de Prestación de Servicios</v>
          </cell>
          <cell r="F763" t="str">
            <v>EL CONTRATISTA SE COMPROMETE CON LA UNIVERSIDAD DE LOS LLANOS A PRESTAR LOS SERVICIOS COMO JOVEN INVESTIGADOR EN FORMA EFICIENTE Y EFICAZ APOYANDO EL FORTALECIMIENTO DEL PROYECTO DE INVESTIGACIÓN “AUTORES COMO PRODUCTORES: LO IMPOSIBLE Y LO IMPASIBLE EN EL RELATO DE WALTER BENJAMIN.”, EN VIRTUD A LA CONVOCATORIA INTERNA JÓVENES INVESTIGADORES 2020 PRESENTADO POR LA FACULTAD DE CIENCIAS HUMANAS Y DE LA EDUCACIÓN, AVALADO POR EL CONSEJO INSTITUCIONAL DE INVESTIGACIONES.</v>
          </cell>
          <cell r="G763">
            <v>44455</v>
          </cell>
          <cell r="H763">
            <v>5400000</v>
          </cell>
          <cell r="I763" t="str">
            <v>Tres (03) meses</v>
          </cell>
          <cell r="J763">
            <v>44455</v>
          </cell>
          <cell r="K763">
            <v>44545</v>
          </cell>
          <cell r="L763" t="str">
            <v>NO APLICA</v>
          </cell>
          <cell r="M763">
            <v>3</v>
          </cell>
          <cell r="N763">
            <v>2700000</v>
          </cell>
          <cell r="O763">
            <v>44455</v>
          </cell>
          <cell r="P763">
            <v>44500</v>
          </cell>
          <cell r="Q763">
            <v>1800000</v>
          </cell>
          <cell r="R763">
            <v>44501</v>
          </cell>
          <cell r="S763">
            <v>44530</v>
          </cell>
          <cell r="T763">
            <v>900000</v>
          </cell>
          <cell r="U763">
            <v>44531</v>
          </cell>
          <cell r="V763">
            <v>44545</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t="str">
            <v xml:space="preserve">Dirección General de Investigaciones  </v>
          </cell>
          <cell r="AX763" t="str">
            <v>CLAUDIA MARITZA GUZMAN ARIZA</v>
          </cell>
          <cell r="AY763" t="str">
            <v>Docente de Planta de la Universidad de los Llanos</v>
          </cell>
          <cell r="AZ763">
            <v>1515</v>
          </cell>
          <cell r="BA763">
            <v>44455.635925925926</v>
          </cell>
          <cell r="BB763">
            <v>15800000</v>
          </cell>
          <cell r="BC763">
            <v>3842</v>
          </cell>
          <cell r="BD763">
            <v>44455</v>
          </cell>
          <cell r="BE763">
            <v>5400000</v>
          </cell>
          <cell r="BF763" t="str">
            <v xml:space="preserve">NOTIFICADO </v>
          </cell>
          <cell r="BG763">
            <v>0</v>
          </cell>
          <cell r="BH763">
            <v>0</v>
          </cell>
          <cell r="BI763">
            <v>0</v>
          </cell>
          <cell r="BJ763">
            <v>0</v>
          </cell>
          <cell r="BK763">
            <v>0</v>
          </cell>
          <cell r="BL763">
            <v>0</v>
          </cell>
          <cell r="BM763">
            <v>0</v>
          </cell>
          <cell r="BN763">
            <v>0</v>
          </cell>
          <cell r="BO763">
            <v>0</v>
          </cell>
          <cell r="BP763">
            <v>0</v>
          </cell>
          <cell r="BQ763">
            <v>0</v>
          </cell>
          <cell r="BR763">
            <v>1121148291</v>
          </cell>
          <cell r="BS763">
            <v>44455</v>
          </cell>
          <cell r="BT763">
            <v>758</v>
          </cell>
          <cell r="BU763" t="str">
            <v>50039</v>
          </cell>
          <cell r="BV763">
            <v>0</v>
          </cell>
          <cell r="BW763">
            <v>0</v>
          </cell>
          <cell r="BX763">
            <v>0</v>
          </cell>
          <cell r="BY763">
            <v>0</v>
          </cell>
          <cell r="BZ763">
            <v>0</v>
          </cell>
          <cell r="CA763">
            <v>0</v>
          </cell>
          <cell r="CB763">
            <v>8299</v>
          </cell>
          <cell r="CC763" t="str">
            <v>M6</v>
          </cell>
        </row>
        <row r="764">
          <cell r="B764" t="str">
            <v>13024 de 2021</v>
          </cell>
          <cell r="C764">
            <v>1121929222</v>
          </cell>
          <cell r="D764" t="str">
            <v>ANDRES ORLANDO GUTIERREZ ROJAS</v>
          </cell>
          <cell r="E764" t="str">
            <v>Contrato de Prestación de Servicios</v>
          </cell>
          <cell r="F764" t="str">
            <v>EL CONTRATISTA SE COMPROMETE CON LA UNIVERSIDAD DE LOS LLANOS A PRESTAR LOS SERVICIOS COMO JOVEN INVESTIGADOR EN FORMA EFICIENTE Y EFICAZ APOYANDO EL FORTALECIMIENTO DEL PROYECTO DE INVESTIGACIÓN “RELACIÓN NUTRICIONAL SUELO- PLANTA-ANIMAL EN DOS SISTEMAS DE PRODUCCIÓN CON RUMIANTES EN EL TRÓPICO UTILIZANDO ENSILAJE, COMO SUPLEMENTO”, EN VIRTUD A LA CONVOCATORIA INTERNA JÓVENES INVESTIGADORES 2020 PRESENTADO POR LA FACULTAD DE CIENCIAS AGROPECUARIAS Y RECURSOS NATURALES, AVALADO POR EL CONSEJO INSTITUCIONAL DE INVESTIGACIONES.</v>
          </cell>
          <cell r="G764">
            <v>44455</v>
          </cell>
          <cell r="H764">
            <v>5400000</v>
          </cell>
          <cell r="I764" t="str">
            <v>Tres (03) meses</v>
          </cell>
          <cell r="J764">
            <v>44455</v>
          </cell>
          <cell r="K764">
            <v>44545</v>
          </cell>
          <cell r="L764" t="str">
            <v>NO APLICA</v>
          </cell>
          <cell r="M764">
            <v>3</v>
          </cell>
          <cell r="N764">
            <v>2700000</v>
          </cell>
          <cell r="O764">
            <v>44455</v>
          </cell>
          <cell r="P764">
            <v>44500</v>
          </cell>
          <cell r="Q764">
            <v>1800000</v>
          </cell>
          <cell r="R764">
            <v>44501</v>
          </cell>
          <cell r="S764">
            <v>44530</v>
          </cell>
          <cell r="T764">
            <v>900000</v>
          </cell>
          <cell r="U764">
            <v>44531</v>
          </cell>
          <cell r="V764">
            <v>44545</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t="str">
            <v xml:space="preserve">Dirección General de Investigaciones  </v>
          </cell>
          <cell r="AX764" t="str">
            <v>MARIA LIGIA ROA VEGA</v>
          </cell>
          <cell r="AY764" t="str">
            <v>Docente de Planta de la Universidad de los Llanos</v>
          </cell>
          <cell r="AZ764">
            <v>1515</v>
          </cell>
          <cell r="BA764">
            <v>44455.635925925926</v>
          </cell>
          <cell r="BB764">
            <v>15800000</v>
          </cell>
          <cell r="BC764">
            <v>3843</v>
          </cell>
          <cell r="BD764">
            <v>44455</v>
          </cell>
          <cell r="BE764">
            <v>5400000</v>
          </cell>
          <cell r="BF764" t="str">
            <v xml:space="preserve">NOTIFICADO </v>
          </cell>
          <cell r="BG764">
            <v>0</v>
          </cell>
          <cell r="BH764">
            <v>0</v>
          </cell>
          <cell r="BI764">
            <v>0</v>
          </cell>
          <cell r="BJ764">
            <v>0</v>
          </cell>
          <cell r="BK764">
            <v>0</v>
          </cell>
          <cell r="BL764">
            <v>0</v>
          </cell>
          <cell r="BM764">
            <v>0</v>
          </cell>
          <cell r="BN764">
            <v>0</v>
          </cell>
          <cell r="BO764">
            <v>0</v>
          </cell>
          <cell r="BP764">
            <v>0</v>
          </cell>
          <cell r="BQ764">
            <v>0</v>
          </cell>
          <cell r="BR764">
            <v>1121929222</v>
          </cell>
          <cell r="BS764">
            <v>44455</v>
          </cell>
          <cell r="BT764">
            <v>758</v>
          </cell>
          <cell r="BU764" t="str">
            <v>50039</v>
          </cell>
          <cell r="BV764">
            <v>0</v>
          </cell>
          <cell r="BW764">
            <v>0</v>
          </cell>
          <cell r="BX764">
            <v>0</v>
          </cell>
          <cell r="BY764">
            <v>0</v>
          </cell>
          <cell r="BZ764">
            <v>0</v>
          </cell>
          <cell r="CA764">
            <v>0</v>
          </cell>
          <cell r="CB764">
            <v>8299</v>
          </cell>
          <cell r="CC764" t="str">
            <v>M6</v>
          </cell>
        </row>
        <row r="765">
          <cell r="B765" t="str">
            <v>13025 de 2021</v>
          </cell>
          <cell r="C765">
            <v>1121941740</v>
          </cell>
          <cell r="D765" t="str">
            <v>YESSICA STEBANA ROJAS PEREZ</v>
          </cell>
          <cell r="E765" t="str">
            <v>Contrato de Prestación de Servicios Profesionales</v>
          </cell>
          <cell r="F765" t="str">
            <v>EL CONTRATISTA SE COMPROMETE CON LA UNIVERSIDAD DE LOS LLANOS A PRESTAR LOS SERVICIOS PROFESIONALES COMO AUXILIAR DE INVESTIGACIÓN EN FORMA EFICIENTE Y EFICAZ APOYANDO EL FORTALECIMIENTO DE LOS DIFERENTES PROCESOS EN EL PROYECTO DE INVESTIGACIÓN “VOCES REBELDES: ETNOGRAFÍAS DE LA RESISTENCIA Y  EL TERRITORIO”, DE LA FACULTAD DE CIENCIAS HUMANAS Y DE LA EDUCACIÓN AVALADO POR EL CONSEJO INSTITUCIONAL DE INVESTIGACIONES</v>
          </cell>
          <cell r="G765">
            <v>44455</v>
          </cell>
          <cell r="H765">
            <v>5000000</v>
          </cell>
          <cell r="I765" t="str">
            <v>Dos (02) meses</v>
          </cell>
          <cell r="J765">
            <v>44455</v>
          </cell>
          <cell r="K765">
            <v>44515</v>
          </cell>
          <cell r="L765" t="str">
            <v>NO APLICA</v>
          </cell>
          <cell r="M765">
            <v>2</v>
          </cell>
          <cell r="N765">
            <v>3750000</v>
          </cell>
          <cell r="O765">
            <v>44455</v>
          </cell>
          <cell r="P765">
            <v>44500</v>
          </cell>
          <cell r="Q765">
            <v>1250000</v>
          </cell>
          <cell r="R765">
            <v>44501</v>
          </cell>
          <cell r="S765">
            <v>44515</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t="str">
            <v xml:space="preserve">Dirección General de Investigaciones  </v>
          </cell>
          <cell r="AX765" t="str">
            <v>CLAUDIA MARITZA GUZMAN ARIZA</v>
          </cell>
          <cell r="AY765" t="str">
            <v>Docente de Planta de la Universidad de los Llanos</v>
          </cell>
          <cell r="AZ765">
            <v>1515</v>
          </cell>
          <cell r="BA765">
            <v>44455.635925925926</v>
          </cell>
          <cell r="BB765">
            <v>15800000</v>
          </cell>
          <cell r="BC765">
            <v>3844</v>
          </cell>
          <cell r="BD765">
            <v>44455</v>
          </cell>
          <cell r="BE765">
            <v>5000000</v>
          </cell>
          <cell r="BF765" t="str">
            <v xml:space="preserve">NOTIFICADO </v>
          </cell>
          <cell r="BG765">
            <v>0</v>
          </cell>
          <cell r="BH765">
            <v>0</v>
          </cell>
          <cell r="BI765">
            <v>0</v>
          </cell>
          <cell r="BJ765">
            <v>0</v>
          </cell>
          <cell r="BK765">
            <v>0</v>
          </cell>
          <cell r="BL765">
            <v>0</v>
          </cell>
          <cell r="BM765">
            <v>0</v>
          </cell>
          <cell r="BN765">
            <v>0</v>
          </cell>
          <cell r="BO765">
            <v>0</v>
          </cell>
          <cell r="BP765">
            <v>0</v>
          </cell>
          <cell r="BQ765">
            <v>0</v>
          </cell>
          <cell r="BR765">
            <v>1121941740</v>
          </cell>
          <cell r="BS765">
            <v>44455</v>
          </cell>
          <cell r="BT765">
            <v>758</v>
          </cell>
          <cell r="BU765" t="str">
            <v>50039</v>
          </cell>
          <cell r="BV765">
            <v>0</v>
          </cell>
          <cell r="BW765">
            <v>0</v>
          </cell>
          <cell r="BX765">
            <v>0</v>
          </cell>
          <cell r="BY765">
            <v>0</v>
          </cell>
          <cell r="BZ765">
            <v>0</v>
          </cell>
          <cell r="CA765">
            <v>0</v>
          </cell>
          <cell r="CB765">
            <v>7490</v>
          </cell>
          <cell r="CC765" t="str">
            <v>M6</v>
          </cell>
        </row>
        <row r="766">
          <cell r="B766" t="str">
            <v>13026 de 2021</v>
          </cell>
          <cell r="C766">
            <v>20993446</v>
          </cell>
          <cell r="D766" t="str">
            <v>ELVINIA SANTANA CASTAÑEDA</v>
          </cell>
          <cell r="E766" t="str">
            <v>Contrato de Prestación de Servicios Profesionales</v>
          </cell>
          <cell r="F766" t="str">
            <v>EL CONTRATISTA SE COMPROMETE CON LA UNIVERSIDAD DE LOS LLANOS A PRESTAR LOS SERVICIOS COMO PROFESIONAL EN FORMA EFICIENTE Y EFICAZ APOYANDO EL FORTALECIMIENTO DEL PROCESO DE AUTOEVALUACIÓN Y ACTUALIZACIÓN DEL PROYECTO EDUCATIVO DEL PROGRAMA (PEP), EN EL PROGRAMA DE MAESTRÍA EN GESTIÓN AMBIENTAL SOSTENIBLE EN EL MARCO DEL ASEGURAMIENTO DE LA CALIDAD ACADÉMICA</v>
          </cell>
          <cell r="G766">
            <v>44455</v>
          </cell>
          <cell r="H766">
            <v>5842563</v>
          </cell>
          <cell r="I766" t="str">
            <v>Dos (02) meses y veinte (20) días calendario</v>
          </cell>
          <cell r="J766">
            <v>44455</v>
          </cell>
          <cell r="K766">
            <v>44535</v>
          </cell>
          <cell r="L766" t="str">
            <v>NO APLICA</v>
          </cell>
          <cell r="M766">
            <v>3</v>
          </cell>
          <cell r="N766">
            <v>3286442</v>
          </cell>
          <cell r="O766">
            <v>44455</v>
          </cell>
          <cell r="P766">
            <v>44500</v>
          </cell>
          <cell r="Q766">
            <v>2190961</v>
          </cell>
          <cell r="R766">
            <v>44501</v>
          </cell>
          <cell r="S766">
            <v>44530</v>
          </cell>
          <cell r="T766">
            <v>365160</v>
          </cell>
          <cell r="U766">
            <v>44531</v>
          </cell>
          <cell r="V766">
            <v>44535</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t="str">
            <v>Vicerrectoría Académica</v>
          </cell>
          <cell r="AX766" t="str">
            <v xml:space="preserve">OMAR YESID BELTRÁN GUTIÉRREZ </v>
          </cell>
          <cell r="AY766" t="str">
            <v>Decano de la Facultad de Ciencias Básicas e Ingeniería</v>
          </cell>
          <cell r="AZ766">
            <v>1514</v>
          </cell>
          <cell r="BA766">
            <v>44455.635868055557</v>
          </cell>
          <cell r="BB766">
            <v>5842563</v>
          </cell>
          <cell r="BC766">
            <v>3845</v>
          </cell>
          <cell r="BD766">
            <v>44455</v>
          </cell>
          <cell r="BE766">
            <v>5842563</v>
          </cell>
          <cell r="BF766" t="str">
            <v xml:space="preserve">NOTIFICADO </v>
          </cell>
          <cell r="BG766">
            <v>0</v>
          </cell>
          <cell r="BH766">
            <v>0</v>
          </cell>
          <cell r="BI766">
            <v>0</v>
          </cell>
          <cell r="BJ766">
            <v>0</v>
          </cell>
          <cell r="BK766">
            <v>0</v>
          </cell>
          <cell r="BL766">
            <v>0</v>
          </cell>
          <cell r="BM766">
            <v>0</v>
          </cell>
          <cell r="BN766">
            <v>0</v>
          </cell>
          <cell r="BO766">
            <v>0</v>
          </cell>
          <cell r="BP766">
            <v>0</v>
          </cell>
          <cell r="BQ766">
            <v>0</v>
          </cell>
          <cell r="BR766">
            <v>20993446</v>
          </cell>
          <cell r="BS766">
            <v>44455</v>
          </cell>
          <cell r="BT766">
            <v>772</v>
          </cell>
          <cell r="BU766" t="str">
            <v>50038</v>
          </cell>
          <cell r="BV766">
            <v>0</v>
          </cell>
          <cell r="BW766">
            <v>0</v>
          </cell>
          <cell r="BX766">
            <v>0</v>
          </cell>
          <cell r="BY766">
            <v>0</v>
          </cell>
          <cell r="BZ766">
            <v>0</v>
          </cell>
          <cell r="CA766">
            <v>0</v>
          </cell>
          <cell r="CB766">
            <v>7020</v>
          </cell>
          <cell r="CC766" t="str">
            <v>M5</v>
          </cell>
        </row>
        <row r="767">
          <cell r="B767" t="str">
            <v>13027 DE 2021</v>
          </cell>
          <cell r="C767">
            <v>35263186</v>
          </cell>
          <cell r="D767" t="str">
            <v xml:space="preserve">NURY CONSUELO ALVAREZ </v>
          </cell>
          <cell r="E767" t="str">
            <v>Contrato de Prestación de Servicios Profesionales</v>
          </cell>
          <cell r="F767" t="str">
            <v>EL CONTRATISTA SE COMPROMETE CON LA UNIVERSIDAD DE LOS LLANOS A PRESTAR LOS SERVICIOS COMO PROFESIONAL EN FORMA EFICIENTE Y EFICAZ EN LA GESTIÓN DE ACTIVIDADES OPERATIVAS Y ADMINISTRATIVAS DE LA OFICINA DE ADMISIONES, REGISTRO Y CONTROL ACADÉMICO.</v>
          </cell>
          <cell r="G767">
            <v>44459</v>
          </cell>
          <cell r="H767">
            <v>10019997</v>
          </cell>
          <cell r="I767" t="str">
            <v>Tres (03) meses y ocho (08) días calendario</v>
          </cell>
          <cell r="J767">
            <v>44459</v>
          </cell>
          <cell r="K767">
            <v>44557</v>
          </cell>
          <cell r="L767" t="str">
            <v>NO APLICA</v>
          </cell>
          <cell r="M767">
            <v>4</v>
          </cell>
          <cell r="N767">
            <v>1124694</v>
          </cell>
          <cell r="O767">
            <v>44459</v>
          </cell>
          <cell r="P767">
            <v>44469</v>
          </cell>
          <cell r="Q767">
            <v>3067346</v>
          </cell>
          <cell r="R767">
            <v>44470</v>
          </cell>
          <cell r="S767">
            <v>44500</v>
          </cell>
          <cell r="T767">
            <v>3067346</v>
          </cell>
          <cell r="U767">
            <v>44501</v>
          </cell>
          <cell r="V767">
            <v>44530</v>
          </cell>
          <cell r="W767">
            <v>2760611</v>
          </cell>
          <cell r="X767">
            <v>44531</v>
          </cell>
          <cell r="Y767">
            <v>44557</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t="str">
            <v>Oficina de Admisiones, Registro y Control Académico</v>
          </cell>
          <cell r="AX767" t="str">
            <v>JEISSON ANTONIO RODRIGUEZ NEIRA</v>
          </cell>
          <cell r="AY767" t="str">
            <v>Jefe de Oficina</v>
          </cell>
          <cell r="AZ767">
            <v>1547</v>
          </cell>
          <cell r="BA767">
            <v>44459.716539351852</v>
          </cell>
          <cell r="BB767">
            <v>939552733</v>
          </cell>
          <cell r="BC767">
            <v>3872</v>
          </cell>
          <cell r="BD767">
            <v>44459</v>
          </cell>
          <cell r="BE767">
            <v>10019997</v>
          </cell>
          <cell r="BF767" t="str">
            <v xml:space="preserve">NOTIFICADO </v>
          </cell>
          <cell r="BG767">
            <v>0</v>
          </cell>
          <cell r="BH767">
            <v>0</v>
          </cell>
          <cell r="BI767">
            <v>0</v>
          </cell>
          <cell r="BJ767">
            <v>0</v>
          </cell>
          <cell r="BK767">
            <v>0</v>
          </cell>
          <cell r="BL767">
            <v>0</v>
          </cell>
          <cell r="BM767">
            <v>0</v>
          </cell>
          <cell r="BN767">
            <v>0</v>
          </cell>
          <cell r="BO767">
            <v>0</v>
          </cell>
          <cell r="BP767">
            <v>0</v>
          </cell>
          <cell r="BQ767">
            <v>0</v>
          </cell>
          <cell r="BR767">
            <v>35263186</v>
          </cell>
          <cell r="BS767">
            <v>44459</v>
          </cell>
          <cell r="BT767">
            <v>583</v>
          </cell>
          <cell r="BU767" t="str">
            <v>603</v>
          </cell>
          <cell r="BV767">
            <v>0</v>
          </cell>
          <cell r="BW767">
            <v>0</v>
          </cell>
          <cell r="BX767">
            <v>0</v>
          </cell>
          <cell r="BY767">
            <v>0</v>
          </cell>
          <cell r="BZ767">
            <v>0</v>
          </cell>
          <cell r="CA767">
            <v>0</v>
          </cell>
          <cell r="CB767">
            <v>7110</v>
          </cell>
          <cell r="CC767" t="str">
            <v>M5</v>
          </cell>
        </row>
        <row r="768">
          <cell r="B768" t="str">
            <v>13028 DE 2021</v>
          </cell>
          <cell r="C768">
            <v>21176131</v>
          </cell>
          <cell r="D768" t="str">
            <v>MARIELA RODRIGUEZ GUTIERREZ</v>
          </cell>
          <cell r="E768" t="str">
            <v>Contrato de Prestación de Servicios</v>
          </cell>
          <cell r="F768" t="str">
            <v>EL CONTRATISTA SE COMPROMETE CON LA UNIVERSIDAD DE LOS LLANOS A PRESTAR LOS SERVICIOS EN FORMA EFICIENTE Y EFICAZ APOYANDO EL FORTALECIMIENTO DE LOS DIFERENTES PROCESOS EN LA OFICINA DE ADMISIONES, REGISTRO Y CONTROL ACADÉMICO.</v>
          </cell>
          <cell r="G768">
            <v>44459</v>
          </cell>
          <cell r="H768">
            <v>5897337</v>
          </cell>
          <cell r="I768" t="str">
            <v>Tres (03) meses y cinco (05) días calendario</v>
          </cell>
          <cell r="J768">
            <v>44459</v>
          </cell>
          <cell r="K768">
            <v>44554</v>
          </cell>
          <cell r="L768" t="str">
            <v>NO APLICA</v>
          </cell>
          <cell r="M768">
            <v>4</v>
          </cell>
          <cell r="N768">
            <v>682850</v>
          </cell>
          <cell r="O768">
            <v>44459</v>
          </cell>
          <cell r="P768">
            <v>44469</v>
          </cell>
          <cell r="Q768">
            <v>1862317</v>
          </cell>
          <cell r="R768">
            <v>44470</v>
          </cell>
          <cell r="S768">
            <v>44500</v>
          </cell>
          <cell r="T768">
            <v>1862317</v>
          </cell>
          <cell r="U768">
            <v>44501</v>
          </cell>
          <cell r="V768">
            <v>44530</v>
          </cell>
          <cell r="W768">
            <v>1489853</v>
          </cell>
          <cell r="X768">
            <v>44531</v>
          </cell>
          <cell r="Y768">
            <v>44554</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t="str">
            <v>Oficina de Admisiones, Registro y Control Académico</v>
          </cell>
          <cell r="AX768" t="str">
            <v>JEISSON ANTONIO RODRIGUEZ NEIRA</v>
          </cell>
          <cell r="AY768" t="str">
            <v>Jefe de Oficina</v>
          </cell>
          <cell r="AZ768">
            <v>1547</v>
          </cell>
          <cell r="BA768">
            <v>44459.716539351852</v>
          </cell>
          <cell r="BB768">
            <v>939552733</v>
          </cell>
          <cell r="BC768">
            <v>3873</v>
          </cell>
          <cell r="BD768">
            <v>44459</v>
          </cell>
          <cell r="BE768">
            <v>5897337</v>
          </cell>
          <cell r="BF768" t="str">
            <v xml:space="preserve">NOTIFICADO </v>
          </cell>
          <cell r="BG768">
            <v>0</v>
          </cell>
          <cell r="BH768">
            <v>0</v>
          </cell>
          <cell r="BI768">
            <v>0</v>
          </cell>
          <cell r="BJ768">
            <v>0</v>
          </cell>
          <cell r="BK768">
            <v>0</v>
          </cell>
          <cell r="BL768">
            <v>0</v>
          </cell>
          <cell r="BM768">
            <v>0</v>
          </cell>
          <cell r="BN768">
            <v>0</v>
          </cell>
          <cell r="BO768">
            <v>0</v>
          </cell>
          <cell r="BP768">
            <v>0</v>
          </cell>
          <cell r="BQ768">
            <v>0</v>
          </cell>
          <cell r="BR768">
            <v>21176131</v>
          </cell>
          <cell r="BS768">
            <v>44459</v>
          </cell>
          <cell r="BT768">
            <v>583</v>
          </cell>
          <cell r="BU768" t="str">
            <v>603</v>
          </cell>
          <cell r="BV768">
            <v>0</v>
          </cell>
          <cell r="BW768">
            <v>0</v>
          </cell>
          <cell r="BX768">
            <v>0</v>
          </cell>
          <cell r="BY768">
            <v>0</v>
          </cell>
          <cell r="BZ768">
            <v>0</v>
          </cell>
          <cell r="CA768">
            <v>0</v>
          </cell>
          <cell r="CB768">
            <v>8211</v>
          </cell>
          <cell r="CC768" t="str">
            <v>M6</v>
          </cell>
        </row>
        <row r="769">
          <cell r="B769" t="str">
            <v>13029 DE 2021</v>
          </cell>
          <cell r="C769">
            <v>1121854328</v>
          </cell>
          <cell r="D769" t="str">
            <v>HECTOR JULIAN MARTINEZ CAMACHO</v>
          </cell>
          <cell r="E769" t="str">
            <v>Contrato de Prestación de Servicios</v>
          </cell>
          <cell r="F769" t="str">
            <v>EL CONTRATISTA SE COMPROMETE CON LA UNIVERSIDAD DE LOS LLANOS A PRESTAR LOS SERVICIOS EN FORMA EFICIENTE Y EFICAZ EN LA GESTIÓN DE ACTIVIDADES OPERATIVAS Y ADMINISTRATIVAS DE LA OFICINA DE ADMISIONES, REGISTRO Y CONTROL ACADÉMICO.</v>
          </cell>
          <cell r="G769">
            <v>44459</v>
          </cell>
          <cell r="H769">
            <v>6591141</v>
          </cell>
          <cell r="I769" t="str">
            <v>Tres (03) meses y cinco (05) días calendario</v>
          </cell>
          <cell r="J769">
            <v>44459</v>
          </cell>
          <cell r="K769">
            <v>44554</v>
          </cell>
          <cell r="L769" t="str">
            <v>NO APLICA</v>
          </cell>
          <cell r="M769">
            <v>4</v>
          </cell>
          <cell r="N769">
            <v>763185</v>
          </cell>
          <cell r="O769">
            <v>44459</v>
          </cell>
          <cell r="P769">
            <v>44469</v>
          </cell>
          <cell r="Q769">
            <v>2081413</v>
          </cell>
          <cell r="R769">
            <v>44470</v>
          </cell>
          <cell r="S769">
            <v>44500</v>
          </cell>
          <cell r="T769">
            <v>2081413</v>
          </cell>
          <cell r="U769">
            <v>44501</v>
          </cell>
          <cell r="V769">
            <v>44530</v>
          </cell>
          <cell r="W769">
            <v>1665130</v>
          </cell>
          <cell r="X769">
            <v>44531</v>
          </cell>
          <cell r="Y769">
            <v>44554</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t="str">
            <v>Oficina de Admisiones, Registro y Control Académico</v>
          </cell>
          <cell r="AX769" t="str">
            <v>JEISSON ANTONIO RODRIGUEZ NEIRA</v>
          </cell>
          <cell r="AY769" t="str">
            <v>Jefe de Oficina</v>
          </cell>
          <cell r="AZ769">
            <v>1547</v>
          </cell>
          <cell r="BA769">
            <v>44459.716539351852</v>
          </cell>
          <cell r="BB769">
            <v>939552733</v>
          </cell>
          <cell r="BC769">
            <v>3874</v>
          </cell>
          <cell r="BD769">
            <v>44459</v>
          </cell>
          <cell r="BE769">
            <v>6591141</v>
          </cell>
          <cell r="BF769" t="str">
            <v xml:space="preserve">NOTIFICADO </v>
          </cell>
          <cell r="BG769">
            <v>0</v>
          </cell>
          <cell r="BH769">
            <v>0</v>
          </cell>
          <cell r="BI769">
            <v>0</v>
          </cell>
          <cell r="BJ769">
            <v>0</v>
          </cell>
          <cell r="BK769">
            <v>0</v>
          </cell>
          <cell r="BL769">
            <v>0</v>
          </cell>
          <cell r="BM769">
            <v>0</v>
          </cell>
          <cell r="BN769">
            <v>0</v>
          </cell>
          <cell r="BO769">
            <v>0</v>
          </cell>
          <cell r="BP769">
            <v>0</v>
          </cell>
          <cell r="BQ769">
            <v>0</v>
          </cell>
          <cell r="BR769">
            <v>1121854328</v>
          </cell>
          <cell r="BS769">
            <v>44459</v>
          </cell>
          <cell r="BT769">
            <v>583</v>
          </cell>
          <cell r="BU769" t="str">
            <v>603</v>
          </cell>
          <cell r="BV769">
            <v>0</v>
          </cell>
          <cell r="BW769">
            <v>0</v>
          </cell>
          <cell r="BX769">
            <v>0</v>
          </cell>
          <cell r="BY769">
            <v>0</v>
          </cell>
          <cell r="BZ769">
            <v>0</v>
          </cell>
          <cell r="CA769">
            <v>0</v>
          </cell>
          <cell r="CB769">
            <v>7110</v>
          </cell>
          <cell r="CC769" t="str">
            <v>M5</v>
          </cell>
        </row>
        <row r="770">
          <cell r="B770" t="str">
            <v>13030 DE 2021</v>
          </cell>
          <cell r="C770">
            <v>1121843403</v>
          </cell>
          <cell r="D770" t="str">
            <v>CATHERINE FERNANDA RODRIGUEZ PEREZ</v>
          </cell>
          <cell r="E770" t="str">
            <v>Contrato de Prestación de Servicios</v>
          </cell>
          <cell r="F770" t="str">
            <v>EL CONTRATISTA SE COMPROMETE CON LA UNIVERSIDAD DE LOS LLANOS A PRESTAR LOS SERVICIOS COMO TÉCNICO EN FORMA EFICIENTE Y EFICAZ APOYANDO EL FORTALECIMIENTO DE LOS DIFERENTES PROCESOS EN LA OFICINA DE ADMISIONES, REGISTRO Y CONTROL ACADÉMICO.</v>
          </cell>
          <cell r="G770">
            <v>44459</v>
          </cell>
          <cell r="H770">
            <v>5897337</v>
          </cell>
          <cell r="I770" t="str">
            <v>Tres (03) meses y cinco (05) días calendario</v>
          </cell>
          <cell r="J770">
            <v>44459</v>
          </cell>
          <cell r="K770">
            <v>44554</v>
          </cell>
          <cell r="L770" t="str">
            <v>NO APLICA</v>
          </cell>
          <cell r="M770">
            <v>4</v>
          </cell>
          <cell r="N770">
            <v>682850</v>
          </cell>
          <cell r="O770">
            <v>44459</v>
          </cell>
          <cell r="P770">
            <v>44469</v>
          </cell>
          <cell r="Q770">
            <v>1862317</v>
          </cell>
          <cell r="R770">
            <v>44470</v>
          </cell>
          <cell r="S770">
            <v>44500</v>
          </cell>
          <cell r="T770">
            <v>1862317</v>
          </cell>
          <cell r="U770">
            <v>44501</v>
          </cell>
          <cell r="V770">
            <v>44530</v>
          </cell>
          <cell r="W770">
            <v>1489853</v>
          </cell>
          <cell r="X770">
            <v>44531</v>
          </cell>
          <cell r="Y770">
            <v>44554</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t="str">
            <v>Oficina de Admisiones, Registro y Control Académico</v>
          </cell>
          <cell r="AX770" t="str">
            <v>JEISSON ANTONIO RODRIGUEZ NEIRA</v>
          </cell>
          <cell r="AY770" t="str">
            <v>Jefe de Oficina</v>
          </cell>
          <cell r="AZ770">
            <v>1547</v>
          </cell>
          <cell r="BA770">
            <v>44459.716539351852</v>
          </cell>
          <cell r="BB770">
            <v>939552733</v>
          </cell>
          <cell r="BC770">
            <v>3875</v>
          </cell>
          <cell r="BD770">
            <v>44459</v>
          </cell>
          <cell r="BE770">
            <v>5897337</v>
          </cell>
          <cell r="BF770" t="str">
            <v xml:space="preserve">NOTIFICADO </v>
          </cell>
          <cell r="BG770">
            <v>0</v>
          </cell>
          <cell r="BH770">
            <v>0</v>
          </cell>
          <cell r="BI770">
            <v>0</v>
          </cell>
          <cell r="BJ770">
            <v>0</v>
          </cell>
          <cell r="BK770">
            <v>0</v>
          </cell>
          <cell r="BL770">
            <v>0</v>
          </cell>
          <cell r="BM770">
            <v>0</v>
          </cell>
          <cell r="BN770">
            <v>0</v>
          </cell>
          <cell r="BO770">
            <v>0</v>
          </cell>
          <cell r="BP770">
            <v>0</v>
          </cell>
          <cell r="BQ770">
            <v>0</v>
          </cell>
          <cell r="BR770">
            <v>1121843403</v>
          </cell>
          <cell r="BS770">
            <v>44459</v>
          </cell>
          <cell r="BT770">
            <v>583</v>
          </cell>
          <cell r="BU770" t="str">
            <v>603</v>
          </cell>
          <cell r="BV770">
            <v>0</v>
          </cell>
          <cell r="BW770">
            <v>0</v>
          </cell>
          <cell r="BX770">
            <v>0</v>
          </cell>
          <cell r="BY770">
            <v>0</v>
          </cell>
          <cell r="BZ770">
            <v>0</v>
          </cell>
          <cell r="CA770">
            <v>0</v>
          </cell>
          <cell r="CB770">
            <v>5611</v>
          </cell>
          <cell r="CC770" t="str">
            <v>M5</v>
          </cell>
        </row>
        <row r="771">
          <cell r="B771" t="str">
            <v>13031 DE 2021</v>
          </cell>
          <cell r="C771">
            <v>1121918871</v>
          </cell>
          <cell r="D771" t="str">
            <v xml:space="preserve">LISA DANIELA CHIRIVI ROMERO </v>
          </cell>
          <cell r="E771" t="str">
            <v>Contrato de Prestación de Servicios</v>
          </cell>
          <cell r="F771" t="str">
            <v>EL CONTRATISTA SE COMPROMETE CON LA UNIVERSIDAD DE LOS LLANOS A PRESTAR LOS SERVICIOS COMO TÉCNICO EN FORMA EFICIENTE Y EFICAZ APOYANDO EL FORTALECIMIENTO DE LOS DIFERENTES PROCESOS ADMINISTRATIVOS DE LA SECCIÓN DE ALMACÉN.</v>
          </cell>
          <cell r="G771">
            <v>44459</v>
          </cell>
          <cell r="H771">
            <v>5897337</v>
          </cell>
          <cell r="I771" t="str">
            <v>Tres (03) meses y cinco (05) días calendario</v>
          </cell>
          <cell r="J771">
            <v>44459</v>
          </cell>
          <cell r="K771">
            <v>44554</v>
          </cell>
          <cell r="L771" t="str">
            <v>NO APLICA</v>
          </cell>
          <cell r="M771">
            <v>4</v>
          </cell>
          <cell r="N771">
            <v>682850</v>
          </cell>
          <cell r="O771">
            <v>44459</v>
          </cell>
          <cell r="P771">
            <v>44469</v>
          </cell>
          <cell r="Q771">
            <v>1862317</v>
          </cell>
          <cell r="R771">
            <v>44470</v>
          </cell>
          <cell r="S771">
            <v>44500</v>
          </cell>
          <cell r="T771">
            <v>1862317</v>
          </cell>
          <cell r="U771">
            <v>44501</v>
          </cell>
          <cell r="V771">
            <v>44530</v>
          </cell>
          <cell r="W771">
            <v>1489853</v>
          </cell>
          <cell r="X771">
            <v>44531</v>
          </cell>
          <cell r="Y771">
            <v>44554</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t="str">
            <v>Sección de Almacén</v>
          </cell>
          <cell r="AX771" t="str">
            <v>GLORIA INÉS HERRERA SARMIENTO</v>
          </cell>
          <cell r="AY771" t="str">
            <v>Jefe de Oficina</v>
          </cell>
          <cell r="AZ771">
            <v>1547</v>
          </cell>
          <cell r="BA771">
            <v>44459.716539351852</v>
          </cell>
          <cell r="BB771">
            <v>939552733</v>
          </cell>
          <cell r="BC771">
            <v>3876</v>
          </cell>
          <cell r="BD771">
            <v>44459</v>
          </cell>
          <cell r="BE771">
            <v>5897337</v>
          </cell>
          <cell r="BF771" t="str">
            <v xml:space="preserve">NOTIFICADO </v>
          </cell>
          <cell r="BG771">
            <v>0</v>
          </cell>
          <cell r="BH771">
            <v>0</v>
          </cell>
          <cell r="BI771">
            <v>0</v>
          </cell>
          <cell r="BJ771">
            <v>0</v>
          </cell>
          <cell r="BK771">
            <v>0</v>
          </cell>
          <cell r="BL771">
            <v>0</v>
          </cell>
          <cell r="BM771">
            <v>0</v>
          </cell>
          <cell r="BN771">
            <v>0</v>
          </cell>
          <cell r="BO771">
            <v>0</v>
          </cell>
          <cell r="BP771">
            <v>0</v>
          </cell>
          <cell r="BQ771">
            <v>0</v>
          </cell>
          <cell r="BR771">
            <v>1121918871</v>
          </cell>
          <cell r="BS771">
            <v>44459</v>
          </cell>
          <cell r="BT771">
            <v>583</v>
          </cell>
          <cell r="BU771" t="str">
            <v>416</v>
          </cell>
          <cell r="BV771">
            <v>0</v>
          </cell>
          <cell r="BW771">
            <v>0</v>
          </cell>
          <cell r="BX771">
            <v>0</v>
          </cell>
          <cell r="BY771">
            <v>0</v>
          </cell>
          <cell r="BZ771">
            <v>0</v>
          </cell>
          <cell r="CA771">
            <v>0</v>
          </cell>
          <cell r="CB771">
            <v>8299</v>
          </cell>
          <cell r="CC771" t="str">
            <v>M6</v>
          </cell>
        </row>
        <row r="772">
          <cell r="B772" t="str">
            <v>13032 DE 2021</v>
          </cell>
          <cell r="C772">
            <v>1193218812</v>
          </cell>
          <cell r="D772" t="str">
            <v>ESTEFANI YULIETH BERNAL BUSTOS</v>
          </cell>
          <cell r="E772" t="str">
            <v>Contrato de Prestación de Servicios</v>
          </cell>
          <cell r="F772" t="str">
            <v>EL CONTRATISTA SE COMPROMETE CON LA UNIVERSIDAD DE LOS LLANOS A PRESTAR LOS SERVICIOS COMO TÉCNICO EN FORMA EFICIENTE Y EFICAZ APOYANDO EL FORTALECIMIENTO DE LOS DIFERENTES PROCESOS  ADMINISTRATIVOS DE LA SECCIÓN DE ALMACÉN.</v>
          </cell>
          <cell r="G772">
            <v>44459</v>
          </cell>
          <cell r="H772">
            <v>5897337</v>
          </cell>
          <cell r="I772" t="str">
            <v>Tres (03) meses y cinco (05) días calendario</v>
          </cell>
          <cell r="J772">
            <v>44459</v>
          </cell>
          <cell r="K772">
            <v>44554</v>
          </cell>
          <cell r="L772" t="str">
            <v>NO APLICA</v>
          </cell>
          <cell r="M772">
            <v>4</v>
          </cell>
          <cell r="N772">
            <v>682850</v>
          </cell>
          <cell r="O772">
            <v>44459</v>
          </cell>
          <cell r="P772">
            <v>44469</v>
          </cell>
          <cell r="Q772">
            <v>1862317</v>
          </cell>
          <cell r="R772">
            <v>44470</v>
          </cell>
          <cell r="S772">
            <v>44500</v>
          </cell>
          <cell r="T772">
            <v>1862317</v>
          </cell>
          <cell r="U772">
            <v>44501</v>
          </cell>
          <cell r="V772">
            <v>44530</v>
          </cell>
          <cell r="W772">
            <v>1489853</v>
          </cell>
          <cell r="X772">
            <v>44531</v>
          </cell>
          <cell r="Y772">
            <v>44554</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t="str">
            <v>Sección de Almacén</v>
          </cell>
          <cell r="AX772" t="str">
            <v>GLORIA INÉS HERRERA SARMIENTO</v>
          </cell>
          <cell r="AY772" t="str">
            <v>Jefe de Oficina</v>
          </cell>
          <cell r="AZ772">
            <v>1547</v>
          </cell>
          <cell r="BA772">
            <v>44459.716539351852</v>
          </cell>
          <cell r="BB772">
            <v>939552733</v>
          </cell>
          <cell r="BC772">
            <v>3877</v>
          </cell>
          <cell r="BD772">
            <v>44459</v>
          </cell>
          <cell r="BE772">
            <v>5897337</v>
          </cell>
          <cell r="BF772" t="str">
            <v xml:space="preserve">NOTIFICADO </v>
          </cell>
          <cell r="BG772">
            <v>0</v>
          </cell>
          <cell r="BH772">
            <v>0</v>
          </cell>
          <cell r="BI772">
            <v>0</v>
          </cell>
          <cell r="BJ772">
            <v>0</v>
          </cell>
          <cell r="BK772">
            <v>0</v>
          </cell>
          <cell r="BL772">
            <v>0</v>
          </cell>
          <cell r="BM772">
            <v>0</v>
          </cell>
          <cell r="BN772">
            <v>0</v>
          </cell>
          <cell r="BO772">
            <v>0</v>
          </cell>
          <cell r="BP772">
            <v>0</v>
          </cell>
          <cell r="BQ772">
            <v>0</v>
          </cell>
          <cell r="BR772">
            <v>1193218812</v>
          </cell>
          <cell r="BS772">
            <v>44459</v>
          </cell>
          <cell r="BT772">
            <v>583</v>
          </cell>
          <cell r="BU772" t="str">
            <v>416</v>
          </cell>
          <cell r="BV772">
            <v>0</v>
          </cell>
          <cell r="BW772">
            <v>0</v>
          </cell>
          <cell r="BX772">
            <v>0</v>
          </cell>
          <cell r="BY772">
            <v>0</v>
          </cell>
          <cell r="BZ772">
            <v>0</v>
          </cell>
          <cell r="CA772">
            <v>0</v>
          </cell>
          <cell r="CB772">
            <v>8211</v>
          </cell>
          <cell r="CC772" t="str">
            <v>M6</v>
          </cell>
        </row>
        <row r="773">
          <cell r="B773" t="str">
            <v>13033 DE 2021</v>
          </cell>
          <cell r="C773">
            <v>1121838496</v>
          </cell>
          <cell r="D773" t="str">
            <v xml:space="preserve">DARWIN SCHLEYDEN GUTIERREZ CASALLAS </v>
          </cell>
          <cell r="E773" t="str">
            <v>Contrato de Prestación de Servicios Profesionales</v>
          </cell>
          <cell r="F773" t="str">
            <v>EL CONTRATISTA SE COMPROMETE CON LA UNIVERSIDAD DE LOS LLANOS A PRESTAR LOS SERVICIOS COMO PROFESIONAL EN FORMA EFICIENTE Y EFICAZ APOYANDO EL FORTALECIMIENTO DE LOS DIFERENTES PROCESOS EN LA SECCIÓN DE ALMACÉN.</v>
          </cell>
          <cell r="G773">
            <v>44459</v>
          </cell>
          <cell r="H773">
            <v>8588566</v>
          </cell>
          <cell r="I773" t="str">
            <v>Tres (03) meses y ocho (08) días calendario</v>
          </cell>
          <cell r="J773">
            <v>44459</v>
          </cell>
          <cell r="K773">
            <v>44557</v>
          </cell>
          <cell r="L773" t="str">
            <v>NO APLICA</v>
          </cell>
          <cell r="M773">
            <v>4</v>
          </cell>
          <cell r="N773">
            <v>964023</v>
          </cell>
          <cell r="O773">
            <v>44459</v>
          </cell>
          <cell r="P773">
            <v>44469</v>
          </cell>
          <cell r="Q773">
            <v>2629153</v>
          </cell>
          <cell r="R773">
            <v>44470</v>
          </cell>
          <cell r="S773">
            <v>44500</v>
          </cell>
          <cell r="T773">
            <v>2629153</v>
          </cell>
          <cell r="U773">
            <v>44501</v>
          </cell>
          <cell r="V773">
            <v>44530</v>
          </cell>
          <cell r="W773">
            <v>2366237</v>
          </cell>
          <cell r="X773">
            <v>44531</v>
          </cell>
          <cell r="Y773">
            <v>44557</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t="str">
            <v>Sección de Almacén</v>
          </cell>
          <cell r="AX773" t="str">
            <v>GLORIA INÉS HERRERA SARMIENTO</v>
          </cell>
          <cell r="AY773" t="str">
            <v>Jefe de Oficina</v>
          </cell>
          <cell r="AZ773">
            <v>1547</v>
          </cell>
          <cell r="BA773">
            <v>44459.716539351852</v>
          </cell>
          <cell r="BB773">
            <v>939552733</v>
          </cell>
          <cell r="BC773">
            <v>3878</v>
          </cell>
          <cell r="BD773">
            <v>44459</v>
          </cell>
          <cell r="BE773">
            <v>8588566</v>
          </cell>
          <cell r="BF773" t="str">
            <v xml:space="preserve">NOTIFICADO </v>
          </cell>
          <cell r="BG773">
            <v>0</v>
          </cell>
          <cell r="BH773">
            <v>0</v>
          </cell>
          <cell r="BI773">
            <v>0</v>
          </cell>
          <cell r="BJ773">
            <v>0</v>
          </cell>
          <cell r="BK773">
            <v>0</v>
          </cell>
          <cell r="BL773">
            <v>0</v>
          </cell>
          <cell r="BM773">
            <v>0</v>
          </cell>
          <cell r="BN773">
            <v>0</v>
          </cell>
          <cell r="BO773">
            <v>0</v>
          </cell>
          <cell r="BP773">
            <v>0</v>
          </cell>
          <cell r="BQ773">
            <v>0</v>
          </cell>
          <cell r="BR773">
            <v>1121838496.7</v>
          </cell>
          <cell r="BS773">
            <v>44459</v>
          </cell>
          <cell r="BT773">
            <v>583</v>
          </cell>
          <cell r="BU773" t="str">
            <v>416</v>
          </cell>
          <cell r="BV773">
            <v>0</v>
          </cell>
          <cell r="BW773">
            <v>0</v>
          </cell>
          <cell r="BX773">
            <v>0</v>
          </cell>
          <cell r="BY773">
            <v>0</v>
          </cell>
          <cell r="BZ773">
            <v>0</v>
          </cell>
          <cell r="CA773">
            <v>0</v>
          </cell>
          <cell r="CB773">
            <v>7490</v>
          </cell>
          <cell r="CC773" t="str">
            <v>M6</v>
          </cell>
        </row>
        <row r="774">
          <cell r="B774" t="str">
            <v>13034 DE 2021</v>
          </cell>
          <cell r="C774">
            <v>1121917785</v>
          </cell>
          <cell r="D774" t="str">
            <v>DANIEL MAURICIO OROZCO TOVAR</v>
          </cell>
          <cell r="E774" t="str">
            <v>Contrato de Prestación de Servicios</v>
          </cell>
          <cell r="F774" t="str">
            <v>EL CONTRATISTA SE COMPROMETE CON LA UNIVERSIDAD DE LOS LLANOS A PRESTAR LOS SERVICIOS COMO TÉCNICO EN FORMA EFICIENTE Y EFICAZ APOYANDO EL FORTALECIMIENTO DE LOS PROCESOS ADMINISTRATIVOS EN LA SECCIÓN DE ALMACÉN.</v>
          </cell>
          <cell r="G774">
            <v>44459</v>
          </cell>
          <cell r="H774">
            <v>5897337</v>
          </cell>
          <cell r="I774" t="str">
            <v>Tres (03) meses y cinco (05) días calendario</v>
          </cell>
          <cell r="J774">
            <v>44459</v>
          </cell>
          <cell r="K774">
            <v>44554</v>
          </cell>
          <cell r="L774" t="str">
            <v>NO APLICA</v>
          </cell>
          <cell r="M774">
            <v>4</v>
          </cell>
          <cell r="N774">
            <v>682850</v>
          </cell>
          <cell r="O774">
            <v>44459</v>
          </cell>
          <cell r="P774">
            <v>44469</v>
          </cell>
          <cell r="Q774">
            <v>1862317</v>
          </cell>
          <cell r="R774">
            <v>44470</v>
          </cell>
          <cell r="S774">
            <v>44500</v>
          </cell>
          <cell r="T774">
            <v>1862317</v>
          </cell>
          <cell r="U774">
            <v>44501</v>
          </cell>
          <cell r="V774">
            <v>44530</v>
          </cell>
          <cell r="W774">
            <v>1489853</v>
          </cell>
          <cell r="X774">
            <v>44531</v>
          </cell>
          <cell r="Y774">
            <v>44554</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t="str">
            <v>Sección de Almacén</v>
          </cell>
          <cell r="AX774" t="str">
            <v>GLORIA INÉS HERRERA SARMIENTO</v>
          </cell>
          <cell r="AY774" t="str">
            <v>Jefe de Oficina</v>
          </cell>
          <cell r="AZ774">
            <v>1547</v>
          </cell>
          <cell r="BA774">
            <v>44459.716539351852</v>
          </cell>
          <cell r="BB774">
            <v>939552733</v>
          </cell>
          <cell r="BC774">
            <v>3879</v>
          </cell>
          <cell r="BD774">
            <v>44459</v>
          </cell>
          <cell r="BE774">
            <v>5897337</v>
          </cell>
          <cell r="BF774" t="str">
            <v xml:space="preserve">NOTIFICADO </v>
          </cell>
          <cell r="BG774">
            <v>0</v>
          </cell>
          <cell r="BH774">
            <v>0</v>
          </cell>
          <cell r="BI774">
            <v>0</v>
          </cell>
          <cell r="BJ774">
            <v>0</v>
          </cell>
          <cell r="BK774">
            <v>0</v>
          </cell>
          <cell r="BL774">
            <v>0</v>
          </cell>
          <cell r="BM774">
            <v>0</v>
          </cell>
          <cell r="BN774">
            <v>0</v>
          </cell>
          <cell r="BO774">
            <v>0</v>
          </cell>
          <cell r="BP774">
            <v>0</v>
          </cell>
          <cell r="BQ774">
            <v>0</v>
          </cell>
          <cell r="BR774">
            <v>1121917785.0999999</v>
          </cell>
          <cell r="BS774">
            <v>44459</v>
          </cell>
          <cell r="BT774">
            <v>583</v>
          </cell>
          <cell r="BU774" t="str">
            <v>416</v>
          </cell>
          <cell r="BV774">
            <v>0</v>
          </cell>
          <cell r="BW774">
            <v>0</v>
          </cell>
          <cell r="BX774">
            <v>0</v>
          </cell>
          <cell r="BY774">
            <v>0</v>
          </cell>
          <cell r="BZ774">
            <v>0</v>
          </cell>
          <cell r="CA774">
            <v>0</v>
          </cell>
          <cell r="CB774">
            <v>7490</v>
          </cell>
          <cell r="CC774" t="str">
            <v>M6</v>
          </cell>
        </row>
        <row r="775">
          <cell r="B775" t="str">
            <v>13035 DE 2021</v>
          </cell>
          <cell r="C775">
            <v>1119887746</v>
          </cell>
          <cell r="D775" t="str">
            <v xml:space="preserve">CARLOS JULIO LOPEZ CARDENAS </v>
          </cell>
          <cell r="E775" t="str">
            <v>Contrato de Prestación de Servicios</v>
          </cell>
          <cell r="F775" t="str">
            <v>EL CONTRATISTA SE COMPROMETE CON LA UNIVERSIDAD DE LOS LLANOS A PRESTAR LOS SERVICIOS COMO TÉCNICO EN FORMA EFICIENTE Y EFICAZ APOYANDO EL FORTALECIMIENTO DE LOS DIFERENTES PROCESOS ADMINISTRATIVOS DE LA SECCIÓN DE ALMACÉN.</v>
          </cell>
          <cell r="G775">
            <v>44459</v>
          </cell>
          <cell r="H775">
            <v>6083569</v>
          </cell>
          <cell r="I775" t="str">
            <v>Tres (03) meses y ocho (08) días calendario</v>
          </cell>
          <cell r="J775">
            <v>44459</v>
          </cell>
          <cell r="K775">
            <v>44557</v>
          </cell>
          <cell r="L775" t="str">
            <v>NO APLICA</v>
          </cell>
          <cell r="M775">
            <v>4</v>
          </cell>
          <cell r="N775">
            <v>682850</v>
          </cell>
          <cell r="O775">
            <v>44459</v>
          </cell>
          <cell r="P775">
            <v>44469</v>
          </cell>
          <cell r="Q775">
            <v>1862317</v>
          </cell>
          <cell r="R775">
            <v>44470</v>
          </cell>
          <cell r="S775">
            <v>44500</v>
          </cell>
          <cell r="T775">
            <v>1862317</v>
          </cell>
          <cell r="U775">
            <v>44501</v>
          </cell>
          <cell r="V775">
            <v>44530</v>
          </cell>
          <cell r="W775">
            <v>1676085</v>
          </cell>
          <cell r="X775">
            <v>44531</v>
          </cell>
          <cell r="Y775">
            <v>44557</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t="str">
            <v>Sección de Almacén</v>
          </cell>
          <cell r="AX775" t="str">
            <v>GLORIA INÉS HERRERA SARMIENTO</v>
          </cell>
          <cell r="AY775" t="str">
            <v>Jefe de Oficina</v>
          </cell>
          <cell r="AZ775">
            <v>1547</v>
          </cell>
          <cell r="BA775">
            <v>44459.716539351852</v>
          </cell>
          <cell r="BB775">
            <v>939552733</v>
          </cell>
          <cell r="BC775">
            <v>3880</v>
          </cell>
          <cell r="BD775">
            <v>44459</v>
          </cell>
          <cell r="BE775">
            <v>6083569</v>
          </cell>
          <cell r="BF775" t="str">
            <v xml:space="preserve">NOTIFICADO </v>
          </cell>
          <cell r="BG775">
            <v>0</v>
          </cell>
          <cell r="BH775">
            <v>0</v>
          </cell>
          <cell r="BI775">
            <v>0</v>
          </cell>
          <cell r="BJ775">
            <v>0</v>
          </cell>
          <cell r="BK775">
            <v>0</v>
          </cell>
          <cell r="BL775">
            <v>0</v>
          </cell>
          <cell r="BM775">
            <v>0</v>
          </cell>
          <cell r="BN775">
            <v>0</v>
          </cell>
          <cell r="BO775">
            <v>0</v>
          </cell>
          <cell r="BP775">
            <v>0</v>
          </cell>
          <cell r="BQ775">
            <v>0</v>
          </cell>
          <cell r="BR775">
            <v>1119887746.5</v>
          </cell>
          <cell r="BS775">
            <v>44459</v>
          </cell>
          <cell r="BT775">
            <v>583</v>
          </cell>
          <cell r="BU775" t="str">
            <v>416</v>
          </cell>
          <cell r="BV775">
            <v>0</v>
          </cell>
          <cell r="BW775">
            <v>0</v>
          </cell>
          <cell r="BX775">
            <v>0</v>
          </cell>
          <cell r="BY775">
            <v>0</v>
          </cell>
          <cell r="BZ775">
            <v>0</v>
          </cell>
          <cell r="CA775">
            <v>0</v>
          </cell>
          <cell r="CB775">
            <v>8299</v>
          </cell>
          <cell r="CC775" t="str">
            <v>M6</v>
          </cell>
        </row>
        <row r="776">
          <cell r="B776" t="str">
            <v>13036 DE 2021</v>
          </cell>
          <cell r="C776">
            <v>35261731</v>
          </cell>
          <cell r="D776" t="str">
            <v>MARIA CRISTINA BONELO TRUJILLO</v>
          </cell>
          <cell r="E776" t="str">
            <v>Contrato de Prestación de Servicios</v>
          </cell>
          <cell r="F776" t="str">
            <v>EL CONTRATISTA SE COMPROMETE CON LA UNIVERSIDAD DE LOS LLANOS A PRESTAR LOS SERVICIOS COMO TÉCNICO EN FORMA EFICIENTE Y EFICAZ APOYANDO EL FORTALECIMIENTO DEL PROCESO DE GESTIÓN DOCUMENTAL EN LA OFICINA DE CORRESPONDENCIA Y ARCHIVO.</v>
          </cell>
          <cell r="G776">
            <v>44459</v>
          </cell>
          <cell r="H776">
            <v>5897337</v>
          </cell>
          <cell r="I776" t="str">
            <v>Tres (03) meses y cinco (05) días calendario</v>
          </cell>
          <cell r="J776">
            <v>44459</v>
          </cell>
          <cell r="K776">
            <v>44554</v>
          </cell>
          <cell r="L776" t="str">
            <v>NO APLICA</v>
          </cell>
          <cell r="M776">
            <v>4</v>
          </cell>
          <cell r="N776">
            <v>682850</v>
          </cell>
          <cell r="O776">
            <v>44459</v>
          </cell>
          <cell r="P776">
            <v>44469</v>
          </cell>
          <cell r="Q776">
            <v>1862317</v>
          </cell>
          <cell r="R776">
            <v>44470</v>
          </cell>
          <cell r="S776">
            <v>44500</v>
          </cell>
          <cell r="T776">
            <v>1862317</v>
          </cell>
          <cell r="U776">
            <v>44501</v>
          </cell>
          <cell r="V776">
            <v>44530</v>
          </cell>
          <cell r="W776">
            <v>1489853</v>
          </cell>
          <cell r="X776">
            <v>44531</v>
          </cell>
          <cell r="Y776">
            <v>44554</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t="str">
            <v>Oficina de Correspondencia y Archivo</v>
          </cell>
          <cell r="AX776" t="str">
            <v>MARTHA SORAYA GONZALEZ VARGAS</v>
          </cell>
          <cell r="AY776" t="str">
            <v>Jefe de Oficina</v>
          </cell>
          <cell r="AZ776">
            <v>1547</v>
          </cell>
          <cell r="BA776">
            <v>44459.716539351852</v>
          </cell>
          <cell r="BB776">
            <v>939552733</v>
          </cell>
          <cell r="BC776">
            <v>3881</v>
          </cell>
          <cell r="BD776">
            <v>44459</v>
          </cell>
          <cell r="BE776">
            <v>5897337</v>
          </cell>
          <cell r="BF776" t="str">
            <v xml:space="preserve">NOTIFICADO </v>
          </cell>
          <cell r="BG776">
            <v>0</v>
          </cell>
          <cell r="BH776">
            <v>0</v>
          </cell>
          <cell r="BI776">
            <v>0</v>
          </cell>
          <cell r="BJ776">
            <v>0</v>
          </cell>
          <cell r="BK776">
            <v>0</v>
          </cell>
          <cell r="BL776">
            <v>0</v>
          </cell>
          <cell r="BM776">
            <v>0</v>
          </cell>
          <cell r="BN776">
            <v>0</v>
          </cell>
          <cell r="BO776">
            <v>0</v>
          </cell>
          <cell r="BP776">
            <v>0</v>
          </cell>
          <cell r="BQ776">
            <v>0</v>
          </cell>
          <cell r="BR776">
            <v>35261731</v>
          </cell>
          <cell r="BS776">
            <v>44459</v>
          </cell>
          <cell r="BT776">
            <v>583</v>
          </cell>
          <cell r="BU776" t="str">
            <v>320</v>
          </cell>
          <cell r="BV776">
            <v>0</v>
          </cell>
          <cell r="BW776">
            <v>0</v>
          </cell>
          <cell r="BX776">
            <v>0</v>
          </cell>
          <cell r="BY776">
            <v>0</v>
          </cell>
          <cell r="BZ776">
            <v>0</v>
          </cell>
          <cell r="CA776">
            <v>0</v>
          </cell>
          <cell r="CB776">
            <v>8211</v>
          </cell>
          <cell r="CC776" t="str">
            <v>M6</v>
          </cell>
        </row>
        <row r="777">
          <cell r="B777" t="str">
            <v>13037 DE 2021</v>
          </cell>
          <cell r="C777">
            <v>3276481</v>
          </cell>
          <cell r="D777" t="str">
            <v>JIMMY ALEXANDER SUTA TORRES</v>
          </cell>
          <cell r="E777" t="str">
            <v>Contrato de Prestación de Servicios</v>
          </cell>
          <cell r="F777" t="str">
            <v>EL CONTRATISTA SE COMPROMETE CON LA UNIVERSIDAD DE LOS LLANOS A PRESTAR LOS SERVICIOS EN FORMA EFICIENTE Y EFICAZ APOYANDO EL FORTALECIMIENTO DEL PROCESO DE MENSAJERÍA EXTERNA EN LA OFICINA DE CORRESPONDENCIA Y ARCHIVO.</v>
          </cell>
          <cell r="G777">
            <v>44459</v>
          </cell>
          <cell r="H777">
            <v>7083169</v>
          </cell>
          <cell r="I777" t="str">
            <v>Tres (03) meses y ocho (08) días calendario</v>
          </cell>
          <cell r="J777">
            <v>44459</v>
          </cell>
          <cell r="K777">
            <v>44557</v>
          </cell>
          <cell r="L777" t="str">
            <v>NO APLICA</v>
          </cell>
          <cell r="M777">
            <v>4</v>
          </cell>
          <cell r="N777">
            <v>795050</v>
          </cell>
          <cell r="O777">
            <v>44459</v>
          </cell>
          <cell r="P777">
            <v>44469</v>
          </cell>
          <cell r="Q777">
            <v>2168317</v>
          </cell>
          <cell r="R777">
            <v>44470</v>
          </cell>
          <cell r="S777">
            <v>44500</v>
          </cell>
          <cell r="T777">
            <v>2168317</v>
          </cell>
          <cell r="U777">
            <v>44501</v>
          </cell>
          <cell r="V777">
            <v>44530</v>
          </cell>
          <cell r="W777">
            <v>1951485</v>
          </cell>
          <cell r="X777">
            <v>44531</v>
          </cell>
          <cell r="Y777">
            <v>44557</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t="str">
            <v>Oficina de Correspondencia y Archivo</v>
          </cell>
          <cell r="AX777" t="str">
            <v>MARTHA SORAYA GONZALEZ VARGAS</v>
          </cell>
          <cell r="AY777" t="str">
            <v>Jefe de Oficina</v>
          </cell>
          <cell r="AZ777">
            <v>1547</v>
          </cell>
          <cell r="BA777">
            <v>44459.716539351852</v>
          </cell>
          <cell r="BB777">
            <v>939552733</v>
          </cell>
          <cell r="BC777">
            <v>3882</v>
          </cell>
          <cell r="BD777">
            <v>44459</v>
          </cell>
          <cell r="BE777">
            <v>7083169</v>
          </cell>
          <cell r="BF777" t="str">
            <v xml:space="preserve">NOTIFICADO </v>
          </cell>
          <cell r="BG777">
            <v>0</v>
          </cell>
          <cell r="BH777">
            <v>0</v>
          </cell>
          <cell r="BI777">
            <v>0</v>
          </cell>
          <cell r="BJ777">
            <v>0</v>
          </cell>
          <cell r="BK777">
            <v>0</v>
          </cell>
          <cell r="BL777">
            <v>0</v>
          </cell>
          <cell r="BM777">
            <v>0</v>
          </cell>
          <cell r="BN777">
            <v>0</v>
          </cell>
          <cell r="BO777">
            <v>0</v>
          </cell>
          <cell r="BP777">
            <v>0</v>
          </cell>
          <cell r="BQ777">
            <v>0</v>
          </cell>
          <cell r="BR777">
            <v>3276481.5</v>
          </cell>
          <cell r="BS777">
            <v>44459</v>
          </cell>
          <cell r="BT777">
            <v>583</v>
          </cell>
          <cell r="BU777" t="str">
            <v>320</v>
          </cell>
          <cell r="BV777">
            <v>0</v>
          </cell>
          <cell r="BW777">
            <v>0</v>
          </cell>
          <cell r="BX777">
            <v>0</v>
          </cell>
          <cell r="BY777">
            <v>0</v>
          </cell>
          <cell r="BZ777">
            <v>0</v>
          </cell>
          <cell r="CA777">
            <v>0</v>
          </cell>
          <cell r="CB777">
            <v>5320</v>
          </cell>
          <cell r="CC777" t="str">
            <v>M6</v>
          </cell>
        </row>
        <row r="778">
          <cell r="B778" t="str">
            <v>13038 DE 2021</v>
          </cell>
          <cell r="C778">
            <v>1121839035</v>
          </cell>
          <cell r="D778" t="str">
            <v>CAMILO ALEJANDRO HURTADO BOTERO</v>
          </cell>
          <cell r="E778" t="str">
            <v>Contrato de Prestación de Servicios</v>
          </cell>
          <cell r="F778" t="str">
            <v>EL CONTRATISTA SE COMPROMETE CON LA UNIVERSIDAD DE LOS LLANOS A PRESTAR LOS SERVICIOS COMO TÉCNICO EN FORMA EFICIENTE Y EFICAZ APOYANDO EL FORTALECIMIENTO DE LOS DIFERENTES PROCESOS DE INFORMACIÓN Y ATENCIÓN AL CIUDADANO DE LA UNIVERSIDAD EN LA SEDE BARCELONA.</v>
          </cell>
          <cell r="G778">
            <v>44459</v>
          </cell>
          <cell r="H778">
            <v>5897337</v>
          </cell>
          <cell r="I778" t="str">
            <v>Tres (03) meses y cinco (05) días calendario</v>
          </cell>
          <cell r="J778">
            <v>44459</v>
          </cell>
          <cell r="K778">
            <v>44554</v>
          </cell>
          <cell r="L778" t="str">
            <v>NO APLICA</v>
          </cell>
          <cell r="M778">
            <v>4</v>
          </cell>
          <cell r="N778">
            <v>682850</v>
          </cell>
          <cell r="O778">
            <v>44459</v>
          </cell>
          <cell r="P778">
            <v>44469</v>
          </cell>
          <cell r="Q778">
            <v>1862317</v>
          </cell>
          <cell r="R778">
            <v>44470</v>
          </cell>
          <cell r="S778">
            <v>44500</v>
          </cell>
          <cell r="T778">
            <v>1862317</v>
          </cell>
          <cell r="U778">
            <v>44501</v>
          </cell>
          <cell r="V778">
            <v>44530</v>
          </cell>
          <cell r="W778">
            <v>1489853</v>
          </cell>
          <cell r="X778">
            <v>44531</v>
          </cell>
          <cell r="Y778">
            <v>44554</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t="str">
            <v>Oficina de Correspondencia y Archivo</v>
          </cell>
          <cell r="AX778" t="str">
            <v>MARTHA SORAYA GONZALEZ VARGAS</v>
          </cell>
          <cell r="AY778" t="str">
            <v>Jefe de Oficina</v>
          </cell>
          <cell r="AZ778">
            <v>1547</v>
          </cell>
          <cell r="BA778">
            <v>44459.716539351852</v>
          </cell>
          <cell r="BB778">
            <v>939552733</v>
          </cell>
          <cell r="BC778">
            <v>3883</v>
          </cell>
          <cell r="BD778">
            <v>44459</v>
          </cell>
          <cell r="BE778">
            <v>5897337</v>
          </cell>
          <cell r="BF778" t="str">
            <v xml:space="preserve">NOTIFICADO </v>
          </cell>
          <cell r="BG778">
            <v>0</v>
          </cell>
          <cell r="BH778">
            <v>0</v>
          </cell>
          <cell r="BI778">
            <v>0</v>
          </cell>
          <cell r="BJ778">
            <v>0</v>
          </cell>
          <cell r="BK778">
            <v>0</v>
          </cell>
          <cell r="BL778">
            <v>0</v>
          </cell>
          <cell r="BM778">
            <v>0</v>
          </cell>
          <cell r="BN778">
            <v>0</v>
          </cell>
          <cell r="BO778">
            <v>0</v>
          </cell>
          <cell r="BP778">
            <v>0</v>
          </cell>
          <cell r="BQ778">
            <v>0</v>
          </cell>
          <cell r="BR778">
            <v>1121839035.0999999</v>
          </cell>
          <cell r="BS778">
            <v>44459</v>
          </cell>
          <cell r="BT778">
            <v>583</v>
          </cell>
          <cell r="BU778" t="str">
            <v>320</v>
          </cell>
          <cell r="BV778">
            <v>0</v>
          </cell>
          <cell r="BW778">
            <v>0</v>
          </cell>
          <cell r="BX778">
            <v>0</v>
          </cell>
          <cell r="BY778">
            <v>0</v>
          </cell>
          <cell r="BZ778">
            <v>0</v>
          </cell>
          <cell r="CA778">
            <v>0</v>
          </cell>
          <cell r="CB778">
            <v>9007</v>
          </cell>
          <cell r="CC778" t="str">
            <v>M6</v>
          </cell>
        </row>
        <row r="779">
          <cell r="B779" t="str">
            <v>13039 DE 2021</v>
          </cell>
          <cell r="C779">
            <v>1116549299</v>
          </cell>
          <cell r="D779" t="str">
            <v xml:space="preserve">FREDDY MOLINA PEREZ </v>
          </cell>
          <cell r="E779" t="str">
            <v>Contrato de Prestación de Servicios Profesionales</v>
          </cell>
          <cell r="F779" t="str">
            <v>EL CONTRATISTA SE COMPROMETE CON LA UNIVERSIDAD DE LOS LLANOS A PRESTAR LOS SERVICIOS COMO PROFESIONAL EN FORMA EFICIENTE Y EFICAZ APOYANDO EL FORTALECIMIENTO DE LOS DIFERENTES PROCESOS ADMINISTRATIVOS EN LA OFICINA DE ASUNTOS DOCENTES.</v>
          </cell>
          <cell r="G779">
            <v>44459</v>
          </cell>
          <cell r="H779">
            <v>6938043</v>
          </cell>
          <cell r="I779" t="str">
            <v>Tres (03) meses y cinco (05) días calendario</v>
          </cell>
          <cell r="J779">
            <v>44459</v>
          </cell>
          <cell r="K779">
            <v>44554</v>
          </cell>
          <cell r="L779" t="str">
            <v>NO APLICA</v>
          </cell>
          <cell r="M779">
            <v>4</v>
          </cell>
          <cell r="N779">
            <v>803352</v>
          </cell>
          <cell r="O779">
            <v>44459</v>
          </cell>
          <cell r="P779">
            <v>44469</v>
          </cell>
          <cell r="Q779">
            <v>2190961</v>
          </cell>
          <cell r="R779">
            <v>44470</v>
          </cell>
          <cell r="S779">
            <v>44500</v>
          </cell>
          <cell r="T779">
            <v>2190961</v>
          </cell>
          <cell r="U779">
            <v>44501</v>
          </cell>
          <cell r="V779">
            <v>44530</v>
          </cell>
          <cell r="W779">
            <v>1752769</v>
          </cell>
          <cell r="X779">
            <v>44531</v>
          </cell>
          <cell r="Y779">
            <v>44554</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t="str">
            <v>Oficina de Asuntos Docentes</v>
          </cell>
          <cell r="AX779" t="str">
            <v>MIGUEL ANTONIO PARDO LÓPEZ</v>
          </cell>
          <cell r="AY779" t="str">
            <v>Jefe de Oficina</v>
          </cell>
          <cell r="AZ779">
            <v>1547</v>
          </cell>
          <cell r="BA779">
            <v>44459.716539351852</v>
          </cell>
          <cell r="BB779">
            <v>939552733</v>
          </cell>
          <cell r="BC779">
            <v>3884</v>
          </cell>
          <cell r="BD779">
            <v>44459</v>
          </cell>
          <cell r="BE779">
            <v>6938043</v>
          </cell>
          <cell r="BF779" t="str">
            <v xml:space="preserve">NOTIFICADO </v>
          </cell>
          <cell r="BG779">
            <v>0</v>
          </cell>
          <cell r="BH779">
            <v>0</v>
          </cell>
          <cell r="BI779">
            <v>0</v>
          </cell>
          <cell r="BJ779">
            <v>0</v>
          </cell>
          <cell r="BK779">
            <v>0</v>
          </cell>
          <cell r="BL779">
            <v>0</v>
          </cell>
          <cell r="BM779">
            <v>0</v>
          </cell>
          <cell r="BN779">
            <v>0</v>
          </cell>
          <cell r="BO779">
            <v>0</v>
          </cell>
          <cell r="BP779">
            <v>0</v>
          </cell>
          <cell r="BQ779">
            <v>0</v>
          </cell>
          <cell r="BR779">
            <v>1116549299.4000001</v>
          </cell>
          <cell r="BS779">
            <v>44459</v>
          </cell>
          <cell r="BT779">
            <v>583</v>
          </cell>
          <cell r="BU779" t="str">
            <v>608</v>
          </cell>
          <cell r="BV779">
            <v>0</v>
          </cell>
          <cell r="BW779">
            <v>0</v>
          </cell>
          <cell r="BX779">
            <v>0</v>
          </cell>
          <cell r="BY779">
            <v>0</v>
          </cell>
          <cell r="BZ779">
            <v>0</v>
          </cell>
          <cell r="CA779">
            <v>0</v>
          </cell>
          <cell r="CB779">
            <v>8299</v>
          </cell>
          <cell r="CC779" t="str">
            <v>M6</v>
          </cell>
        </row>
        <row r="780">
          <cell r="B780" t="str">
            <v>13040 DE 2021</v>
          </cell>
          <cell r="C780">
            <v>21181039</v>
          </cell>
          <cell r="D780" t="str">
            <v>DELFINA ACOSTA LOPEZ</v>
          </cell>
          <cell r="E780" t="str">
            <v>Contrato de Prestación de Servicios Profesionales</v>
          </cell>
          <cell r="F780" t="str">
            <v>EL CONTRATISTA SE COMPROMETE CON LA UNIVERSIDAD DE LOS LLANOS A PRESTAR LOS SERVICIOS COMO PROFESIONAL EN FORMA EFICIENTE Y EFICAZ APOYANDO EL FORTALECIMIENTO DE LOS DIFERENTES PROCESOS EN LA OFICINA DE ASUNTOS DOCENTES.</v>
          </cell>
          <cell r="G780">
            <v>44459</v>
          </cell>
          <cell r="H780">
            <v>8325651</v>
          </cell>
          <cell r="I780" t="str">
            <v>Tres (03) meses y cinco (05) días calendario</v>
          </cell>
          <cell r="J780">
            <v>44459</v>
          </cell>
          <cell r="K780">
            <v>44554</v>
          </cell>
          <cell r="L780" t="str">
            <v>NO APLICA</v>
          </cell>
          <cell r="M780">
            <v>4</v>
          </cell>
          <cell r="N780">
            <v>964023</v>
          </cell>
          <cell r="O780">
            <v>44459</v>
          </cell>
          <cell r="P780">
            <v>44469</v>
          </cell>
          <cell r="Q780">
            <v>2629153</v>
          </cell>
          <cell r="R780">
            <v>44470</v>
          </cell>
          <cell r="S780">
            <v>44500</v>
          </cell>
          <cell r="T780">
            <v>2629153</v>
          </cell>
          <cell r="U780">
            <v>44501</v>
          </cell>
          <cell r="V780">
            <v>44530</v>
          </cell>
          <cell r="W780">
            <v>2103322</v>
          </cell>
          <cell r="X780">
            <v>44531</v>
          </cell>
          <cell r="Y780">
            <v>44554</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t="str">
            <v>Oficina de Asuntos Docentes</v>
          </cell>
          <cell r="AX780" t="str">
            <v>MIGUEL ANTONIO PARDO LÓPEZ</v>
          </cell>
          <cell r="AY780" t="str">
            <v>Jefe de Oficina</v>
          </cell>
          <cell r="AZ780">
            <v>1547</v>
          </cell>
          <cell r="BA780">
            <v>44459.716539351852</v>
          </cell>
          <cell r="BB780">
            <v>939552733</v>
          </cell>
          <cell r="BC780">
            <v>3885</v>
          </cell>
          <cell r="BD780">
            <v>44459</v>
          </cell>
          <cell r="BE780">
            <v>8325651</v>
          </cell>
          <cell r="BF780" t="str">
            <v xml:space="preserve">NOTIFICADO </v>
          </cell>
          <cell r="BG780">
            <v>0</v>
          </cell>
          <cell r="BH780">
            <v>0</v>
          </cell>
          <cell r="BI780">
            <v>0</v>
          </cell>
          <cell r="BJ780">
            <v>0</v>
          </cell>
          <cell r="BK780">
            <v>0</v>
          </cell>
          <cell r="BL780">
            <v>0</v>
          </cell>
          <cell r="BM780">
            <v>0</v>
          </cell>
          <cell r="BN780">
            <v>0</v>
          </cell>
          <cell r="BO780">
            <v>0</v>
          </cell>
          <cell r="BP780">
            <v>0</v>
          </cell>
          <cell r="BQ780">
            <v>0</v>
          </cell>
          <cell r="BR780">
            <v>21181039</v>
          </cell>
          <cell r="BS780">
            <v>44459</v>
          </cell>
          <cell r="BT780">
            <v>583</v>
          </cell>
          <cell r="BU780" t="str">
            <v>608</v>
          </cell>
          <cell r="BV780">
            <v>0</v>
          </cell>
          <cell r="BW780">
            <v>0</v>
          </cell>
          <cell r="BX780">
            <v>0</v>
          </cell>
          <cell r="BY780">
            <v>0</v>
          </cell>
          <cell r="BZ780">
            <v>0</v>
          </cell>
          <cell r="CA780">
            <v>0</v>
          </cell>
          <cell r="CB780">
            <v>8299</v>
          </cell>
          <cell r="CC780" t="str">
            <v>M6</v>
          </cell>
        </row>
        <row r="781">
          <cell r="B781" t="str">
            <v>13041 DE 2021</v>
          </cell>
          <cell r="C781">
            <v>40443276</v>
          </cell>
          <cell r="D781" t="str">
            <v>CAROL JINET PUENTES BAQUERO</v>
          </cell>
          <cell r="E781" t="str">
            <v>Contrato de Prestación de Servicios Profesionales</v>
          </cell>
          <cell r="F781" t="str">
            <v>EL CONTRATISTA SE COMPROMETE CON LA UNIVERSIDAD DE LOS LLANOS A PRESTAR LOS SERVICIOS COMO PROFESIONAL EN FORMA EFICIENTE Y EFICAZ APOYANDO EL FORTALECIMIENTO DE LOS DIFERENTES PROCESOS ADMINISTRATIVOS EN LA OFICINA DE ASUNTOS DOCENTES.</v>
          </cell>
          <cell r="G781">
            <v>44459</v>
          </cell>
          <cell r="H781">
            <v>8325651</v>
          </cell>
          <cell r="I781" t="str">
            <v>Tres (03) meses y cinco (05) días calendario</v>
          </cell>
          <cell r="J781">
            <v>44459</v>
          </cell>
          <cell r="K781">
            <v>44554</v>
          </cell>
          <cell r="L781" t="str">
            <v>NO APLICA</v>
          </cell>
          <cell r="M781">
            <v>4</v>
          </cell>
          <cell r="N781">
            <v>964023</v>
          </cell>
          <cell r="O781">
            <v>44459</v>
          </cell>
          <cell r="P781">
            <v>44469</v>
          </cell>
          <cell r="Q781">
            <v>2629153</v>
          </cell>
          <cell r="R781">
            <v>44470</v>
          </cell>
          <cell r="S781">
            <v>44500</v>
          </cell>
          <cell r="T781">
            <v>2629153</v>
          </cell>
          <cell r="U781">
            <v>44501</v>
          </cell>
          <cell r="V781">
            <v>44530</v>
          </cell>
          <cell r="W781">
            <v>2103322</v>
          </cell>
          <cell r="X781">
            <v>44531</v>
          </cell>
          <cell r="Y781">
            <v>44554</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t="str">
            <v>Oficina de Asuntos Docentes</v>
          </cell>
          <cell r="AX781" t="str">
            <v>MIGUEL ANTONIO PARDO LÓPEZ</v>
          </cell>
          <cell r="AY781" t="str">
            <v>Jefe de Oficina</v>
          </cell>
          <cell r="AZ781">
            <v>1547</v>
          </cell>
          <cell r="BA781">
            <v>44459.716539351852</v>
          </cell>
          <cell r="BB781">
            <v>939552733</v>
          </cell>
          <cell r="BC781">
            <v>3886</v>
          </cell>
          <cell r="BD781">
            <v>44459</v>
          </cell>
          <cell r="BE781">
            <v>8325651</v>
          </cell>
          <cell r="BF781" t="str">
            <v xml:space="preserve">NOTIFICADO </v>
          </cell>
          <cell r="BG781">
            <v>0</v>
          </cell>
          <cell r="BH781">
            <v>0</v>
          </cell>
          <cell r="BI781">
            <v>0</v>
          </cell>
          <cell r="BJ781">
            <v>0</v>
          </cell>
          <cell r="BK781">
            <v>0</v>
          </cell>
          <cell r="BL781">
            <v>0</v>
          </cell>
          <cell r="BM781">
            <v>0</v>
          </cell>
          <cell r="BN781">
            <v>0</v>
          </cell>
          <cell r="BO781">
            <v>0</v>
          </cell>
          <cell r="BP781">
            <v>0</v>
          </cell>
          <cell r="BQ781">
            <v>0</v>
          </cell>
          <cell r="BR781">
            <v>40443276</v>
          </cell>
          <cell r="BS781">
            <v>44459</v>
          </cell>
          <cell r="BT781">
            <v>583</v>
          </cell>
          <cell r="BU781" t="str">
            <v>608</v>
          </cell>
          <cell r="BV781">
            <v>0</v>
          </cell>
          <cell r="BW781">
            <v>0</v>
          </cell>
          <cell r="BX781">
            <v>0</v>
          </cell>
          <cell r="BY781">
            <v>0</v>
          </cell>
          <cell r="BZ781">
            <v>0</v>
          </cell>
          <cell r="CA781">
            <v>0</v>
          </cell>
          <cell r="CB781">
            <v>8299</v>
          </cell>
          <cell r="CC781" t="str">
            <v>M6</v>
          </cell>
        </row>
        <row r="782">
          <cell r="B782" t="str">
            <v>13042 DE 2021</v>
          </cell>
          <cell r="C782">
            <v>86059450</v>
          </cell>
          <cell r="D782" t="str">
            <v>LUIS FERNANDO GARCIA PINEDA</v>
          </cell>
          <cell r="E782" t="str">
            <v>Contrato de Prestación de Servicios Profesionales</v>
          </cell>
          <cell r="F782" t="str">
            <v>EL CONTRATISTA SE COMPROMETE CON LA UNIVERSIDAD DE LOS LLANOS A PRESTAR LOS SERVICIOS COMO PROFESIONAL EN FORMA EFICIENTE Y EFICAZ APOYANDO EL FORTALECIMIENTO DE LOS DIFERENTES PROCESOS DE LA SECRETARIA TÉCNICA DE EVALUACIÓN Y PROMOCIÓN DOCENTE.</v>
          </cell>
          <cell r="G782">
            <v>44459</v>
          </cell>
          <cell r="H782">
            <v>6938043</v>
          </cell>
          <cell r="I782" t="str">
            <v>Tres (03) meses y cinco (05) días calendario</v>
          </cell>
          <cell r="J782">
            <v>44459</v>
          </cell>
          <cell r="K782">
            <v>44554</v>
          </cell>
          <cell r="L782" t="str">
            <v>NO APLICA</v>
          </cell>
          <cell r="M782">
            <v>4</v>
          </cell>
          <cell r="N782">
            <v>803352</v>
          </cell>
          <cell r="O782">
            <v>44459</v>
          </cell>
          <cell r="P782">
            <v>44469</v>
          </cell>
          <cell r="Q782">
            <v>2190961</v>
          </cell>
          <cell r="R782">
            <v>44470</v>
          </cell>
          <cell r="S782">
            <v>44500</v>
          </cell>
          <cell r="T782">
            <v>2190961</v>
          </cell>
          <cell r="U782">
            <v>44501</v>
          </cell>
          <cell r="V782">
            <v>44530</v>
          </cell>
          <cell r="W782">
            <v>1752769</v>
          </cell>
          <cell r="X782">
            <v>44531</v>
          </cell>
          <cell r="Y782">
            <v>44554</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t="str">
            <v>Vicerrectoría Académica</v>
          </cell>
          <cell r="AX782" t="str">
            <v>MIGUEL ANTONIO PARDO LÓPEZ</v>
          </cell>
          <cell r="AY782" t="str">
            <v xml:space="preserve">Docente de planta de la Universidad de los Llanos </v>
          </cell>
          <cell r="AZ782">
            <v>1547</v>
          </cell>
          <cell r="BA782">
            <v>44459.716539351852</v>
          </cell>
          <cell r="BB782">
            <v>939552733</v>
          </cell>
          <cell r="BC782">
            <v>3887</v>
          </cell>
          <cell r="BD782">
            <v>44459</v>
          </cell>
          <cell r="BE782">
            <v>6938043</v>
          </cell>
          <cell r="BF782" t="str">
            <v xml:space="preserve">NOTIFICADO </v>
          </cell>
          <cell r="BG782">
            <v>0</v>
          </cell>
          <cell r="BH782">
            <v>0</v>
          </cell>
          <cell r="BI782">
            <v>0</v>
          </cell>
          <cell r="BJ782">
            <v>0</v>
          </cell>
          <cell r="BK782">
            <v>0</v>
          </cell>
          <cell r="BL782">
            <v>0</v>
          </cell>
          <cell r="BM782">
            <v>0</v>
          </cell>
          <cell r="BN782">
            <v>0</v>
          </cell>
          <cell r="BO782">
            <v>0</v>
          </cell>
          <cell r="BP782">
            <v>0</v>
          </cell>
          <cell r="BQ782">
            <v>0</v>
          </cell>
          <cell r="BR782">
            <v>86059450</v>
          </cell>
          <cell r="BS782">
            <v>44459</v>
          </cell>
          <cell r="BT782">
            <v>583</v>
          </cell>
          <cell r="BU782" t="str">
            <v>608</v>
          </cell>
          <cell r="BV782">
            <v>0</v>
          </cell>
          <cell r="BW782">
            <v>0</v>
          </cell>
          <cell r="BX782">
            <v>0</v>
          </cell>
          <cell r="BY782">
            <v>0</v>
          </cell>
          <cell r="BZ782">
            <v>0</v>
          </cell>
          <cell r="CA782">
            <v>0</v>
          </cell>
          <cell r="CB782">
            <v>7490</v>
          </cell>
          <cell r="CC782" t="str">
            <v>M6</v>
          </cell>
        </row>
        <row r="783">
          <cell r="B783" t="str">
            <v>13043 DE 2021</v>
          </cell>
          <cell r="C783">
            <v>1121868595</v>
          </cell>
          <cell r="D783" t="str">
            <v>KAREN VIVIANA CHIMBACO CANO</v>
          </cell>
          <cell r="E783" t="str">
            <v>Contrato de Prestación de Servicios</v>
          </cell>
          <cell r="F783" t="str">
            <v>EL CONTRATISTA SE COMPROMETE CON LA UNIVERSIDAD DE LOS LLANOS A PRESTAR LOS SERVICIOS COMO TÉCNICO EN FORMA EFICIENTE Y EFICAZ APOYANDO EL FORTALECIMIENTO DE LOS DIFERENTES PROCESOS DE LA SECRETARIA TÉCNICA DE EVALUACIÓN Y PROMOCIÓN DOCENTE</v>
          </cell>
          <cell r="G783">
            <v>44459</v>
          </cell>
          <cell r="H783">
            <v>6591141</v>
          </cell>
          <cell r="I783" t="str">
            <v>Tres (03) meses y cinco (05) días calendario</v>
          </cell>
          <cell r="J783">
            <v>44459</v>
          </cell>
          <cell r="K783">
            <v>44554</v>
          </cell>
          <cell r="L783" t="str">
            <v>NO APLICA</v>
          </cell>
          <cell r="M783">
            <v>4</v>
          </cell>
          <cell r="N783">
            <v>763185</v>
          </cell>
          <cell r="O783">
            <v>44459</v>
          </cell>
          <cell r="P783">
            <v>44469</v>
          </cell>
          <cell r="Q783">
            <v>2081413</v>
          </cell>
          <cell r="R783">
            <v>44470</v>
          </cell>
          <cell r="S783">
            <v>44500</v>
          </cell>
          <cell r="T783">
            <v>2081413</v>
          </cell>
          <cell r="U783">
            <v>44501</v>
          </cell>
          <cell r="V783">
            <v>44530</v>
          </cell>
          <cell r="W783">
            <v>1665130</v>
          </cell>
          <cell r="X783">
            <v>44531</v>
          </cell>
          <cell r="Y783">
            <v>44554</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t="str">
            <v>Vicerrectoría Académica</v>
          </cell>
          <cell r="AX783" t="str">
            <v>MIGUEL ANTONIO PARDO LÓPEZ</v>
          </cell>
          <cell r="AY783" t="str">
            <v xml:space="preserve">Docente de planta de la Universidad de los Llanos </v>
          </cell>
          <cell r="AZ783">
            <v>1547</v>
          </cell>
          <cell r="BA783">
            <v>44459.716539351852</v>
          </cell>
          <cell r="BB783">
            <v>939552733</v>
          </cell>
          <cell r="BC783">
            <v>3888</v>
          </cell>
          <cell r="BD783">
            <v>44459</v>
          </cell>
          <cell r="BE783">
            <v>6591141</v>
          </cell>
          <cell r="BF783" t="str">
            <v xml:space="preserve">NOTIFICADO </v>
          </cell>
          <cell r="BG783">
            <v>0</v>
          </cell>
          <cell r="BH783">
            <v>0</v>
          </cell>
          <cell r="BI783">
            <v>0</v>
          </cell>
          <cell r="BJ783">
            <v>0</v>
          </cell>
          <cell r="BK783">
            <v>0</v>
          </cell>
          <cell r="BL783">
            <v>0</v>
          </cell>
          <cell r="BM783">
            <v>0</v>
          </cell>
          <cell r="BN783">
            <v>0</v>
          </cell>
          <cell r="BO783">
            <v>0</v>
          </cell>
          <cell r="BP783">
            <v>0</v>
          </cell>
          <cell r="BQ783">
            <v>0</v>
          </cell>
          <cell r="BR783">
            <v>1121868595</v>
          </cell>
          <cell r="BS783">
            <v>44459</v>
          </cell>
          <cell r="BT783">
            <v>583</v>
          </cell>
          <cell r="BU783" t="str">
            <v>608</v>
          </cell>
          <cell r="BV783">
            <v>0</v>
          </cell>
          <cell r="BW783">
            <v>0</v>
          </cell>
          <cell r="BX783">
            <v>0</v>
          </cell>
          <cell r="BY783">
            <v>0</v>
          </cell>
          <cell r="BZ783">
            <v>0</v>
          </cell>
          <cell r="CA783">
            <v>0</v>
          </cell>
          <cell r="CB783">
            <v>6201</v>
          </cell>
          <cell r="CC783" t="str">
            <v>M6</v>
          </cell>
        </row>
        <row r="784">
          <cell r="B784" t="str">
            <v>13044 DE 2021</v>
          </cell>
          <cell r="C784">
            <v>1121817216</v>
          </cell>
          <cell r="D784" t="str">
            <v xml:space="preserve">JORGE ISRAEL LINARES GIRALDO </v>
          </cell>
          <cell r="E784" t="str">
            <v>Contrato de Prestación de Servicios</v>
          </cell>
          <cell r="F784" t="str">
            <v>EL CONTRATISTA SE COMPROMETE CON LA UNIVERSIDAD DE LOS LLANOS A PRESTAR LOS SERVICIOS COMO TÉCNICO EN FORMA EFICIENTE Y EFICAZ APOYANDO EL FORTALECIMIENTO DE LOS DIFERENTES PROCESOS  EN LA DIVISIÓN DE BIBLIOTECA.</v>
          </cell>
          <cell r="G784">
            <v>44459</v>
          </cell>
          <cell r="H784">
            <v>6591141</v>
          </cell>
          <cell r="I784" t="str">
            <v>Tres (03) meses y cinco (05) días calendario</v>
          </cell>
          <cell r="J784">
            <v>44459</v>
          </cell>
          <cell r="K784">
            <v>44554</v>
          </cell>
          <cell r="L784" t="str">
            <v>NO APLICA</v>
          </cell>
          <cell r="M784">
            <v>4</v>
          </cell>
          <cell r="N784">
            <v>763185</v>
          </cell>
          <cell r="O784">
            <v>44459</v>
          </cell>
          <cell r="P784">
            <v>44469</v>
          </cell>
          <cell r="Q784">
            <v>2081413</v>
          </cell>
          <cell r="R784">
            <v>44470</v>
          </cell>
          <cell r="S784">
            <v>44500</v>
          </cell>
          <cell r="T784">
            <v>2081413</v>
          </cell>
          <cell r="U784">
            <v>44501</v>
          </cell>
          <cell r="V784">
            <v>44530</v>
          </cell>
          <cell r="W784">
            <v>1665130</v>
          </cell>
          <cell r="X784">
            <v>44531</v>
          </cell>
          <cell r="Y784">
            <v>44554</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t="str">
            <v>División de Biblioteca</v>
          </cell>
          <cell r="AX784" t="str">
            <v>BLANCA HERMINDA NAVARRO ARGUELLO</v>
          </cell>
          <cell r="AY784" t="str">
            <v>Jefe de Oficina</v>
          </cell>
          <cell r="AZ784">
            <v>1547</v>
          </cell>
          <cell r="BA784">
            <v>44459.716539351852</v>
          </cell>
          <cell r="BB784">
            <v>939552733</v>
          </cell>
          <cell r="BC784">
            <v>3889</v>
          </cell>
          <cell r="BD784">
            <v>44459</v>
          </cell>
          <cell r="BE784">
            <v>6591141</v>
          </cell>
          <cell r="BF784" t="str">
            <v xml:space="preserve">NOTIFICADO </v>
          </cell>
          <cell r="BG784">
            <v>0</v>
          </cell>
          <cell r="BH784">
            <v>0</v>
          </cell>
          <cell r="BI784">
            <v>0</v>
          </cell>
          <cell r="BJ784">
            <v>0</v>
          </cell>
          <cell r="BK784">
            <v>0</v>
          </cell>
          <cell r="BL784">
            <v>0</v>
          </cell>
          <cell r="BM784">
            <v>0</v>
          </cell>
          <cell r="BN784">
            <v>0</v>
          </cell>
          <cell r="BO784">
            <v>0</v>
          </cell>
          <cell r="BP784">
            <v>0</v>
          </cell>
          <cell r="BQ784">
            <v>0</v>
          </cell>
          <cell r="BR784">
            <v>1121817216.0999999</v>
          </cell>
          <cell r="BS784">
            <v>44459</v>
          </cell>
          <cell r="BT784">
            <v>583</v>
          </cell>
          <cell r="BU784" t="str">
            <v>432</v>
          </cell>
          <cell r="BV784">
            <v>0</v>
          </cell>
          <cell r="BW784">
            <v>0</v>
          </cell>
          <cell r="BX784">
            <v>0</v>
          </cell>
          <cell r="BY784">
            <v>0</v>
          </cell>
          <cell r="BZ784">
            <v>0</v>
          </cell>
          <cell r="CA784">
            <v>0</v>
          </cell>
          <cell r="CB784">
            <v>6202</v>
          </cell>
          <cell r="CC784" t="str">
            <v>M6</v>
          </cell>
        </row>
        <row r="785">
          <cell r="B785" t="str">
            <v>13045 DE 2021</v>
          </cell>
          <cell r="C785">
            <v>40329051</v>
          </cell>
          <cell r="D785" t="str">
            <v>YULIETH VIVIANA NIETO LLANOS</v>
          </cell>
          <cell r="E785" t="str">
            <v>Contrato de Prestación de Servicios</v>
          </cell>
          <cell r="F785" t="str">
            <v>EL CONTRATISTA SE COMPROMETE CON LA UNIVERSIDAD DE LOS LLANOS A PRESTAR LOS SERVICIOS COMO AUXILIAR EN FORMA EFICIENTE Y EFICAZ APOYANDO EL FORTALECIMIENTO DE LOS DIFERENTES PROCESOS DE ARCHIVO EN LA OFICINA ASESORA DE CONTROL INTERNO DISCIPLINARIO.</v>
          </cell>
          <cell r="G785">
            <v>44459</v>
          </cell>
          <cell r="H785">
            <v>4683180</v>
          </cell>
          <cell r="I785" t="str">
            <v>Tres (03) meses y cinco (05) días calendario</v>
          </cell>
          <cell r="J785">
            <v>44459</v>
          </cell>
          <cell r="K785">
            <v>44554</v>
          </cell>
          <cell r="L785" t="str">
            <v>NO APLICA</v>
          </cell>
          <cell r="M785">
            <v>4</v>
          </cell>
          <cell r="N785">
            <v>542263</v>
          </cell>
          <cell r="O785">
            <v>44459</v>
          </cell>
          <cell r="P785">
            <v>44469</v>
          </cell>
          <cell r="Q785">
            <v>1478899</v>
          </cell>
          <cell r="R785">
            <v>44470</v>
          </cell>
          <cell r="S785">
            <v>44500</v>
          </cell>
          <cell r="T785">
            <v>1478899</v>
          </cell>
          <cell r="U785">
            <v>44501</v>
          </cell>
          <cell r="V785">
            <v>44530</v>
          </cell>
          <cell r="W785">
            <v>1183119</v>
          </cell>
          <cell r="X785">
            <v>44531</v>
          </cell>
          <cell r="Y785">
            <v>44554</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t="str">
            <v xml:space="preserve">Oficina Asesora de Control Interno Disciplinario </v>
          </cell>
          <cell r="AX785" t="str">
            <v>ZULITH ANDREA ROMERO MARTIN</v>
          </cell>
          <cell r="AY785" t="str">
            <v>Asesora de Control Interno Disciplinario</v>
          </cell>
          <cell r="AZ785">
            <v>1547</v>
          </cell>
          <cell r="BA785">
            <v>44459.716539351852</v>
          </cell>
          <cell r="BB785">
            <v>939552733</v>
          </cell>
          <cell r="BC785">
            <v>3890</v>
          </cell>
          <cell r="BD785">
            <v>44459</v>
          </cell>
          <cell r="BE785">
            <v>4683180</v>
          </cell>
          <cell r="BF785" t="str">
            <v xml:space="preserve">NOTIFICADO </v>
          </cell>
          <cell r="BG785">
            <v>0</v>
          </cell>
          <cell r="BH785">
            <v>0</v>
          </cell>
          <cell r="BI785">
            <v>0</v>
          </cell>
          <cell r="BJ785">
            <v>0</v>
          </cell>
          <cell r="BK785">
            <v>0</v>
          </cell>
          <cell r="BL785">
            <v>0</v>
          </cell>
          <cell r="BM785">
            <v>0</v>
          </cell>
          <cell r="BN785">
            <v>0</v>
          </cell>
          <cell r="BO785">
            <v>0</v>
          </cell>
          <cell r="BP785">
            <v>0</v>
          </cell>
          <cell r="BQ785">
            <v>0</v>
          </cell>
          <cell r="BR785">
            <v>40329051</v>
          </cell>
          <cell r="BS785">
            <v>44459</v>
          </cell>
          <cell r="BT785">
            <v>583</v>
          </cell>
          <cell r="BU785" t="str">
            <v>230</v>
          </cell>
          <cell r="BV785">
            <v>0</v>
          </cell>
          <cell r="BW785">
            <v>0</v>
          </cell>
          <cell r="BX785">
            <v>0</v>
          </cell>
          <cell r="BY785">
            <v>0</v>
          </cell>
          <cell r="BZ785">
            <v>0</v>
          </cell>
          <cell r="CA785">
            <v>0</v>
          </cell>
          <cell r="CB785">
            <v>8211</v>
          </cell>
          <cell r="CC785" t="str">
            <v>M6</v>
          </cell>
        </row>
        <row r="786">
          <cell r="B786" t="str">
            <v>13046 DE 2021</v>
          </cell>
          <cell r="C786">
            <v>1121873357</v>
          </cell>
          <cell r="D786" t="str">
            <v>OMAR ANDRES RIVEROS VARGAS</v>
          </cell>
          <cell r="E786" t="str">
            <v>Contrato de Prestación de Servicios Profesionales</v>
          </cell>
          <cell r="F786" t="str">
            <v>EL CONTRATISTA SE COMPROMETE CON LA UNIVERSIDAD DE LOS LLANOS A PRESTAR LOS SERVICIOS COMO PROFESIONAL EN FORMA EFICIENTE Y EFICAZ  APOYANDO EL FORTALECIMIENTO DE LOS DIFERENTES PROCESOS EN LA OFICINA ASESORA DE CONTROL INTERNO DISCIPLINARIO.</v>
          </cell>
          <cell r="G786">
            <v>44459</v>
          </cell>
          <cell r="H786">
            <v>9713262</v>
          </cell>
          <cell r="I786" t="str">
            <v>Tres (03) meses y cinco (05) días calendario</v>
          </cell>
          <cell r="J786">
            <v>44459</v>
          </cell>
          <cell r="K786">
            <v>44554</v>
          </cell>
          <cell r="L786" t="str">
            <v>NO APLICA</v>
          </cell>
          <cell r="M786">
            <v>4</v>
          </cell>
          <cell r="N786">
            <v>1124694</v>
          </cell>
          <cell r="O786">
            <v>44459</v>
          </cell>
          <cell r="P786">
            <v>44469</v>
          </cell>
          <cell r="Q786">
            <v>3067346</v>
          </cell>
          <cell r="R786">
            <v>44470</v>
          </cell>
          <cell r="S786">
            <v>44500</v>
          </cell>
          <cell r="T786">
            <v>3067346</v>
          </cell>
          <cell r="U786">
            <v>44501</v>
          </cell>
          <cell r="V786">
            <v>44530</v>
          </cell>
          <cell r="W786">
            <v>2453876</v>
          </cell>
          <cell r="X786">
            <v>44531</v>
          </cell>
          <cell r="Y786">
            <v>44554</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t="str">
            <v xml:space="preserve">Oficina Asesora de Control Interno Disciplinario </v>
          </cell>
          <cell r="AX786" t="str">
            <v>ZULITH ANDREA ROMERO MARTIN</v>
          </cell>
          <cell r="AY786" t="str">
            <v>Asesora de Control Interno Disciplinario</v>
          </cell>
          <cell r="AZ786">
            <v>1547</v>
          </cell>
          <cell r="BA786">
            <v>44459.716539351852</v>
          </cell>
          <cell r="BB786">
            <v>939552733</v>
          </cell>
          <cell r="BC786">
            <v>3891</v>
          </cell>
          <cell r="BD786">
            <v>44459</v>
          </cell>
          <cell r="BE786">
            <v>9713262</v>
          </cell>
          <cell r="BF786" t="str">
            <v xml:space="preserve">NOTIFICADO </v>
          </cell>
          <cell r="BG786">
            <v>0</v>
          </cell>
          <cell r="BH786">
            <v>0</v>
          </cell>
          <cell r="BI786">
            <v>0</v>
          </cell>
          <cell r="BJ786">
            <v>0</v>
          </cell>
          <cell r="BK786">
            <v>0</v>
          </cell>
          <cell r="BL786">
            <v>0</v>
          </cell>
          <cell r="BM786">
            <v>0</v>
          </cell>
          <cell r="BN786">
            <v>0</v>
          </cell>
          <cell r="BO786">
            <v>0</v>
          </cell>
          <cell r="BP786">
            <v>0</v>
          </cell>
          <cell r="BQ786">
            <v>0</v>
          </cell>
          <cell r="BR786">
            <v>1121873357</v>
          </cell>
          <cell r="BS786">
            <v>44459</v>
          </cell>
          <cell r="BT786">
            <v>583</v>
          </cell>
          <cell r="BU786" t="str">
            <v>230</v>
          </cell>
          <cell r="BV786">
            <v>0</v>
          </cell>
          <cell r="BW786">
            <v>0</v>
          </cell>
          <cell r="BX786">
            <v>0</v>
          </cell>
          <cell r="BY786">
            <v>0</v>
          </cell>
          <cell r="BZ786">
            <v>0</v>
          </cell>
          <cell r="CA786">
            <v>0</v>
          </cell>
          <cell r="CB786">
            <v>7490</v>
          </cell>
          <cell r="CC786" t="str">
            <v>M6</v>
          </cell>
        </row>
        <row r="787">
          <cell r="B787" t="str">
            <v>13047 DE 2021</v>
          </cell>
          <cell r="C787">
            <v>1121906809</v>
          </cell>
          <cell r="D787" t="str">
            <v>MARCO ANTONIO BELTRAN BETANCUR</v>
          </cell>
          <cell r="E787" t="str">
            <v>Contrato de Prestación de Servicios Profesionales</v>
          </cell>
          <cell r="F787" t="str">
            <v>EL CONTRATISTA SE COMPROMETE CON LA UNIVERSIDAD DE LOS LLANOS A PRESTAR LOS SERVICIOS COMO PROFESIONAL EN FORMA EFICIENTE Y EFICAZ  APOYANDO EL FORTALECIMIENTO DE LOS DIFERENTES PROCESOS EN LA OFICINA ASESORA DE CONTROL INTERNO DISCIPLINARIO.</v>
          </cell>
          <cell r="G787">
            <v>44459</v>
          </cell>
          <cell r="H787">
            <v>8325651</v>
          </cell>
          <cell r="I787" t="str">
            <v>Tres (03) meses y cinco (05) días calendario</v>
          </cell>
          <cell r="J787">
            <v>44459</v>
          </cell>
          <cell r="K787">
            <v>44554</v>
          </cell>
          <cell r="L787" t="str">
            <v>NO APLICA</v>
          </cell>
          <cell r="M787">
            <v>4</v>
          </cell>
          <cell r="N787">
            <v>964023</v>
          </cell>
          <cell r="O787">
            <v>44459</v>
          </cell>
          <cell r="P787">
            <v>44469</v>
          </cell>
          <cell r="Q787">
            <v>2629153</v>
          </cell>
          <cell r="R787">
            <v>44470</v>
          </cell>
          <cell r="S787">
            <v>44500</v>
          </cell>
          <cell r="T787">
            <v>2629153</v>
          </cell>
          <cell r="U787">
            <v>44501</v>
          </cell>
          <cell r="V787">
            <v>44530</v>
          </cell>
          <cell r="W787">
            <v>2103322</v>
          </cell>
          <cell r="X787">
            <v>44531</v>
          </cell>
          <cell r="Y787">
            <v>44554</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t="str">
            <v xml:space="preserve">Oficina Asesora de Control Interno Disciplinario </v>
          </cell>
          <cell r="AX787" t="str">
            <v>ZULITH ANDREA ROMERO MARTIN</v>
          </cell>
          <cell r="AY787" t="str">
            <v>Asesora de Control Interno Disciplinario</v>
          </cell>
          <cell r="AZ787">
            <v>1547</v>
          </cell>
          <cell r="BA787">
            <v>44459.716539351852</v>
          </cell>
          <cell r="BB787">
            <v>939552733</v>
          </cell>
          <cell r="BC787">
            <v>3892</v>
          </cell>
          <cell r="BD787">
            <v>44459</v>
          </cell>
          <cell r="BE787">
            <v>8325651</v>
          </cell>
          <cell r="BF787" t="str">
            <v xml:space="preserve">NOTIFICADO </v>
          </cell>
          <cell r="BG787">
            <v>0</v>
          </cell>
          <cell r="BH787">
            <v>0</v>
          </cell>
          <cell r="BI787">
            <v>0</v>
          </cell>
          <cell r="BJ787">
            <v>0</v>
          </cell>
          <cell r="BK787">
            <v>0</v>
          </cell>
          <cell r="BL787">
            <v>0</v>
          </cell>
          <cell r="BM787">
            <v>0</v>
          </cell>
          <cell r="BN787">
            <v>0</v>
          </cell>
          <cell r="BO787">
            <v>0</v>
          </cell>
          <cell r="BP787">
            <v>0</v>
          </cell>
          <cell r="BQ787">
            <v>0</v>
          </cell>
          <cell r="BR787">
            <v>1121906809</v>
          </cell>
          <cell r="BS787">
            <v>44459</v>
          </cell>
          <cell r="BT787">
            <v>583</v>
          </cell>
          <cell r="BU787" t="str">
            <v>230</v>
          </cell>
          <cell r="BV787">
            <v>0</v>
          </cell>
          <cell r="BW787">
            <v>0</v>
          </cell>
          <cell r="BX787">
            <v>0</v>
          </cell>
          <cell r="BY787">
            <v>0</v>
          </cell>
          <cell r="BZ787">
            <v>0</v>
          </cell>
          <cell r="CA787">
            <v>0</v>
          </cell>
          <cell r="CB787">
            <v>8299</v>
          </cell>
          <cell r="CC787" t="str">
            <v>M6</v>
          </cell>
        </row>
        <row r="788">
          <cell r="B788" t="str">
            <v>13048 DE 2021</v>
          </cell>
          <cell r="C788">
            <v>1121900999</v>
          </cell>
          <cell r="D788" t="str">
            <v>JOSE DAVID PARDO CARRILLO</v>
          </cell>
          <cell r="E788" t="str">
            <v>Contrato de Prestación de Servicios Profesionales</v>
          </cell>
          <cell r="F788" t="str">
            <v>EL CONTRATISTA SE COMPROMETE CON LA UNIVERSIDAD DE LOS LLANOS A PRESTAR LOS SERVICIOS COMO PROFESIONAL EN FORMA EFICIENTE Y EFICAZ  APOYANDO EL FORTALECIMIENTO DE LOS DIFERENTES PROCESOS EN LA OFICINA ASESORA DE CONTROL INTERNO DISCIPLINARIO.</v>
          </cell>
          <cell r="G788">
            <v>44459</v>
          </cell>
          <cell r="H788">
            <v>8325651</v>
          </cell>
          <cell r="I788" t="str">
            <v>Tres (03) meses y cinco (05) días calendario</v>
          </cell>
          <cell r="J788">
            <v>44459</v>
          </cell>
          <cell r="K788">
            <v>44554</v>
          </cell>
          <cell r="L788" t="str">
            <v>NO APLICA</v>
          </cell>
          <cell r="M788">
            <v>4</v>
          </cell>
          <cell r="N788">
            <v>964023</v>
          </cell>
          <cell r="O788">
            <v>44459</v>
          </cell>
          <cell r="P788">
            <v>44469</v>
          </cell>
          <cell r="Q788">
            <v>2629153</v>
          </cell>
          <cell r="R788">
            <v>44470</v>
          </cell>
          <cell r="S788">
            <v>44500</v>
          </cell>
          <cell r="T788">
            <v>2629153</v>
          </cell>
          <cell r="U788">
            <v>44501</v>
          </cell>
          <cell r="V788">
            <v>44530</v>
          </cell>
          <cell r="W788">
            <v>2103322</v>
          </cell>
          <cell r="X788">
            <v>44531</v>
          </cell>
          <cell r="Y788">
            <v>44554</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t="str">
            <v xml:space="preserve">Oficina Asesora de Control Interno Disciplinario </v>
          </cell>
          <cell r="AX788" t="str">
            <v>ZULITH ANDREA ROMERO MARTIN</v>
          </cell>
          <cell r="AY788" t="str">
            <v>Asesora de Control Interno Disciplinario</v>
          </cell>
          <cell r="AZ788">
            <v>1547</v>
          </cell>
          <cell r="BA788">
            <v>44459.716539351852</v>
          </cell>
          <cell r="BB788">
            <v>939552733</v>
          </cell>
          <cell r="BC788">
            <v>3893</v>
          </cell>
          <cell r="BD788">
            <v>44459</v>
          </cell>
          <cell r="BE788">
            <v>8325651</v>
          </cell>
          <cell r="BF788" t="str">
            <v xml:space="preserve">NOTIFICADO </v>
          </cell>
          <cell r="BG788">
            <v>0</v>
          </cell>
          <cell r="BH788">
            <v>0</v>
          </cell>
          <cell r="BI788">
            <v>0</v>
          </cell>
          <cell r="BJ788">
            <v>0</v>
          </cell>
          <cell r="BK788">
            <v>0</v>
          </cell>
          <cell r="BL788">
            <v>0</v>
          </cell>
          <cell r="BM788">
            <v>0</v>
          </cell>
          <cell r="BN788">
            <v>0</v>
          </cell>
          <cell r="BO788">
            <v>0</v>
          </cell>
          <cell r="BP788">
            <v>0</v>
          </cell>
          <cell r="BQ788">
            <v>0</v>
          </cell>
          <cell r="BR788">
            <v>1121900999</v>
          </cell>
          <cell r="BS788">
            <v>44459</v>
          </cell>
          <cell r="BT788">
            <v>583</v>
          </cell>
          <cell r="BU788" t="str">
            <v>230</v>
          </cell>
          <cell r="BV788">
            <v>0</v>
          </cell>
          <cell r="BW788">
            <v>0</v>
          </cell>
          <cell r="BX788">
            <v>0</v>
          </cell>
          <cell r="BY788">
            <v>0</v>
          </cell>
          <cell r="BZ788">
            <v>0</v>
          </cell>
          <cell r="CA788">
            <v>0</v>
          </cell>
          <cell r="CB788">
            <v>8299</v>
          </cell>
          <cell r="CC788" t="str">
            <v>M6</v>
          </cell>
        </row>
        <row r="789">
          <cell r="B789" t="str">
            <v>13049 DE 2021</v>
          </cell>
          <cell r="C789">
            <v>1121962331</v>
          </cell>
          <cell r="D789" t="str">
            <v>DIEGO ALEXANDER SAAVEDRA MARIN</v>
          </cell>
          <cell r="E789" t="str">
            <v>Contrato de Prestación de Servicios</v>
          </cell>
          <cell r="F789" t="str">
            <v>EL CONTRATISTA SE COMPROMETE CON LA UNIVERSIDAD DE LOS LLANOS A PRESTAR LOS SERVICIOS EN FORMA EFICIENTE Y EFICAZ APOYANDO EL FORTALECIMIENTO DE LOS DIFERENTES PROCESOS EN LA OFICINA ASESORA DE CONTROL INTERNO DISCIPLINARIO.</v>
          </cell>
          <cell r="G789">
            <v>44459</v>
          </cell>
          <cell r="H789">
            <v>3483333</v>
          </cell>
          <cell r="I789" t="str">
            <v>Tres (03) meses y cinco (05) días calendario</v>
          </cell>
          <cell r="J789">
            <v>44459</v>
          </cell>
          <cell r="K789">
            <v>44554</v>
          </cell>
          <cell r="L789" t="str">
            <v>NO APLICA</v>
          </cell>
          <cell r="M789">
            <v>4</v>
          </cell>
          <cell r="N789">
            <v>403333</v>
          </cell>
          <cell r="O789">
            <v>44459</v>
          </cell>
          <cell r="P789">
            <v>44469</v>
          </cell>
          <cell r="Q789">
            <v>0</v>
          </cell>
          <cell r="R789">
            <v>44470</v>
          </cell>
          <cell r="S789">
            <v>44500</v>
          </cell>
          <cell r="T789">
            <v>0</v>
          </cell>
          <cell r="U789">
            <v>44501</v>
          </cell>
          <cell r="V789">
            <v>44530</v>
          </cell>
          <cell r="W789">
            <v>0</v>
          </cell>
          <cell r="X789">
            <v>44531</v>
          </cell>
          <cell r="Y789">
            <v>44554</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t="str">
            <v xml:space="preserve">Oficina Asesora de Control Interno Disciplinario </v>
          </cell>
          <cell r="AX789" t="str">
            <v>ZULITH ANDREA ROMERO MARTIN</v>
          </cell>
          <cell r="AY789" t="str">
            <v>Asesora de Control Interno Disciplinario</v>
          </cell>
          <cell r="AZ789">
            <v>1547</v>
          </cell>
          <cell r="BA789">
            <v>44459.716539351852</v>
          </cell>
          <cell r="BB789">
            <v>939552733</v>
          </cell>
          <cell r="BC789">
            <v>3894</v>
          </cell>
          <cell r="BD789">
            <v>44459</v>
          </cell>
          <cell r="BE789">
            <v>3483333</v>
          </cell>
          <cell r="BF789" t="str">
            <v xml:space="preserve">NOTIFICADO </v>
          </cell>
          <cell r="BG789">
            <v>0</v>
          </cell>
          <cell r="BH789">
            <v>0</v>
          </cell>
          <cell r="BI789">
            <v>0</v>
          </cell>
          <cell r="BJ789">
            <v>0</v>
          </cell>
          <cell r="BK789">
            <v>0</v>
          </cell>
          <cell r="BL789">
            <v>0</v>
          </cell>
          <cell r="BM789">
            <v>0</v>
          </cell>
          <cell r="BN789">
            <v>0</v>
          </cell>
          <cell r="BO789">
            <v>0</v>
          </cell>
          <cell r="BP789">
            <v>0</v>
          </cell>
          <cell r="BQ789">
            <v>0</v>
          </cell>
          <cell r="BR789">
            <v>1121962331</v>
          </cell>
          <cell r="BS789">
            <v>44459</v>
          </cell>
          <cell r="BT789">
            <v>583</v>
          </cell>
          <cell r="BU789" t="str">
            <v>230</v>
          </cell>
          <cell r="BV789">
            <v>0</v>
          </cell>
          <cell r="BW789">
            <v>0</v>
          </cell>
          <cell r="BX789">
            <v>0</v>
          </cell>
          <cell r="BY789">
            <v>0</v>
          </cell>
          <cell r="BZ789">
            <v>0</v>
          </cell>
          <cell r="CA789">
            <v>0</v>
          </cell>
          <cell r="CB789">
            <v>6910</v>
          </cell>
          <cell r="CC789" t="str">
            <v>M5</v>
          </cell>
        </row>
        <row r="790">
          <cell r="B790" t="str">
            <v>13050 DE 2021</v>
          </cell>
          <cell r="C790">
            <v>1121898222</v>
          </cell>
          <cell r="D790" t="str">
            <v xml:space="preserve">SERGIO ALEJANDRO MARTINEZ DIAZ </v>
          </cell>
          <cell r="E790" t="str">
            <v>Contrato de Prestación de Servicios Profesionales</v>
          </cell>
          <cell r="F790" t="str">
            <v>EL CONTRATISTA SE COMPROMETE CON LA UNIVERSIDAD DE LOS LLANOS A PRESTAR LOS SERVICIOS COMO PROFESIONAL EN FORMA EFICIENTE Y EFICAZ APOYANDO EL FORTALECIMIENTO DE LOS DIFERENTES PROCESOS EN LA OFICINA ASESORA DE CONTROL INTERNO.</v>
          </cell>
          <cell r="G790">
            <v>44459</v>
          </cell>
          <cell r="H790">
            <v>8325651</v>
          </cell>
          <cell r="I790" t="str">
            <v>Tres (03) meses y cinco (05) días calendario</v>
          </cell>
          <cell r="J790">
            <v>44459</v>
          </cell>
          <cell r="K790">
            <v>44554</v>
          </cell>
          <cell r="L790" t="str">
            <v>NO APLICA</v>
          </cell>
          <cell r="M790">
            <v>4</v>
          </cell>
          <cell r="N790">
            <v>964023</v>
          </cell>
          <cell r="O790">
            <v>44459</v>
          </cell>
          <cell r="P790">
            <v>44469</v>
          </cell>
          <cell r="Q790">
            <v>2629153</v>
          </cell>
          <cell r="R790">
            <v>44470</v>
          </cell>
          <cell r="S790">
            <v>44500</v>
          </cell>
          <cell r="T790">
            <v>2629153</v>
          </cell>
          <cell r="U790">
            <v>44501</v>
          </cell>
          <cell r="V790">
            <v>44530</v>
          </cell>
          <cell r="W790">
            <v>2103322</v>
          </cell>
          <cell r="X790">
            <v>44531</v>
          </cell>
          <cell r="Y790">
            <v>44554</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t="str">
            <v xml:space="preserve">Oficina Asesora de Control Interno </v>
          </cell>
          <cell r="AX790" t="str">
            <v>ELIANA ANDREA VACA ROJAS</v>
          </cell>
          <cell r="AY790" t="str">
            <v>Asesor de Control Interno de Gestión</v>
          </cell>
          <cell r="AZ790">
            <v>1547</v>
          </cell>
          <cell r="BA790">
            <v>44459.716539351852</v>
          </cell>
          <cell r="BB790">
            <v>939552733</v>
          </cell>
          <cell r="BC790">
            <v>3895</v>
          </cell>
          <cell r="BD790">
            <v>44459</v>
          </cell>
          <cell r="BE790">
            <v>8325651</v>
          </cell>
          <cell r="BF790" t="str">
            <v xml:space="preserve">NOTIFICADO </v>
          </cell>
          <cell r="BG790">
            <v>0</v>
          </cell>
          <cell r="BH790">
            <v>0</v>
          </cell>
          <cell r="BI790">
            <v>0</v>
          </cell>
          <cell r="BJ790">
            <v>0</v>
          </cell>
          <cell r="BK790">
            <v>0</v>
          </cell>
          <cell r="BL790">
            <v>0</v>
          </cell>
          <cell r="BM790">
            <v>0</v>
          </cell>
          <cell r="BN790">
            <v>0</v>
          </cell>
          <cell r="BO790">
            <v>0</v>
          </cell>
          <cell r="BP790">
            <v>0</v>
          </cell>
          <cell r="BQ790">
            <v>0</v>
          </cell>
          <cell r="BR790">
            <v>1121898222</v>
          </cell>
          <cell r="BS790">
            <v>44459</v>
          </cell>
          <cell r="BT790">
            <v>583</v>
          </cell>
          <cell r="BU790" t="str">
            <v>220</v>
          </cell>
          <cell r="BV790">
            <v>0</v>
          </cell>
          <cell r="BW790">
            <v>0</v>
          </cell>
          <cell r="BX790">
            <v>0</v>
          </cell>
          <cell r="BY790">
            <v>0</v>
          </cell>
          <cell r="BZ790">
            <v>0</v>
          </cell>
          <cell r="CA790">
            <v>0</v>
          </cell>
          <cell r="CB790">
            <v>8299</v>
          </cell>
          <cell r="CC790" t="str">
            <v>M6</v>
          </cell>
        </row>
        <row r="791">
          <cell r="B791" t="str">
            <v>13051 DE 2021</v>
          </cell>
          <cell r="C791">
            <v>1122647640</v>
          </cell>
          <cell r="D791" t="str">
            <v>CLARA NATALIA ROZO FORERO</v>
          </cell>
          <cell r="E791" t="str">
            <v>Contrato de Prestación de Servicios Profesionales</v>
          </cell>
          <cell r="F791" t="str">
            <v>EL CONTRATISTA SE COMPROMETE CON LA UNIVERSIDAD DE LOS LLANOS A PRESTAR LOS SERVICIOS COMO PROFESIONAL EN FORMA EFICIENTE Y EFICAZ APOYANDO EL FORTALECIMIENTO DE LOS DIFERENTES PROCESOS EN LA OFICINA ASESORA DE CONTROL INTERNO.</v>
          </cell>
          <cell r="G791">
            <v>44459</v>
          </cell>
          <cell r="H791">
            <v>8325651</v>
          </cell>
          <cell r="I791" t="str">
            <v>Tres (03) meses y cinco (05) días calendario</v>
          </cell>
          <cell r="J791">
            <v>44459</v>
          </cell>
          <cell r="K791">
            <v>44554</v>
          </cell>
          <cell r="L791" t="str">
            <v>NO APLICA</v>
          </cell>
          <cell r="M791">
            <v>4</v>
          </cell>
          <cell r="N791">
            <v>964023</v>
          </cell>
          <cell r="O791">
            <v>44459</v>
          </cell>
          <cell r="P791">
            <v>44469</v>
          </cell>
          <cell r="Q791">
            <v>2629153</v>
          </cell>
          <cell r="R791">
            <v>44470</v>
          </cell>
          <cell r="S791">
            <v>44500</v>
          </cell>
          <cell r="T791">
            <v>2629153</v>
          </cell>
          <cell r="U791">
            <v>44501</v>
          </cell>
          <cell r="V791">
            <v>44530</v>
          </cell>
          <cell r="W791">
            <v>2103322</v>
          </cell>
          <cell r="X791">
            <v>44531</v>
          </cell>
          <cell r="Y791">
            <v>44554</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t="str">
            <v xml:space="preserve">Oficina Asesora de Control Interno </v>
          </cell>
          <cell r="AX791" t="str">
            <v>ELIANA ANDREA VACA ROJAS</v>
          </cell>
          <cell r="AY791" t="str">
            <v>Asesor de Control Interno de Gestión</v>
          </cell>
          <cell r="AZ791">
            <v>1547</v>
          </cell>
          <cell r="BA791">
            <v>44459.716539351852</v>
          </cell>
          <cell r="BB791">
            <v>939552733</v>
          </cell>
          <cell r="BC791">
            <v>3896</v>
          </cell>
          <cell r="BD791">
            <v>44459</v>
          </cell>
          <cell r="BE791">
            <v>8325651</v>
          </cell>
          <cell r="BF791" t="str">
            <v xml:space="preserve">NOTIFICADO </v>
          </cell>
          <cell r="BG791">
            <v>0</v>
          </cell>
          <cell r="BH791">
            <v>0</v>
          </cell>
          <cell r="BI791">
            <v>0</v>
          </cell>
          <cell r="BJ791">
            <v>0</v>
          </cell>
          <cell r="BK791">
            <v>0</v>
          </cell>
          <cell r="BL791">
            <v>0</v>
          </cell>
          <cell r="BM791">
            <v>0</v>
          </cell>
          <cell r="BN791">
            <v>0</v>
          </cell>
          <cell r="BO791">
            <v>0</v>
          </cell>
          <cell r="BP791">
            <v>0</v>
          </cell>
          <cell r="BQ791">
            <v>0</v>
          </cell>
          <cell r="BR791">
            <v>1122647640.5</v>
          </cell>
          <cell r="BS791">
            <v>44459</v>
          </cell>
          <cell r="BT791">
            <v>583</v>
          </cell>
          <cell r="BU791" t="str">
            <v>220</v>
          </cell>
          <cell r="BV791">
            <v>0</v>
          </cell>
          <cell r="BW791">
            <v>0</v>
          </cell>
          <cell r="BX791">
            <v>0</v>
          </cell>
          <cell r="BY791">
            <v>0</v>
          </cell>
          <cell r="BZ791">
            <v>0</v>
          </cell>
          <cell r="CA791">
            <v>0</v>
          </cell>
          <cell r="CB791">
            <v>7490</v>
          </cell>
          <cell r="CC791" t="str">
            <v>M6</v>
          </cell>
        </row>
        <row r="792">
          <cell r="B792" t="str">
            <v>13052 DE 2021</v>
          </cell>
          <cell r="C792">
            <v>86056712</v>
          </cell>
          <cell r="D792" t="str">
            <v xml:space="preserve">ARLEX RODRIGUEZ QUEVEDO </v>
          </cell>
          <cell r="E792" t="str">
            <v>Contrato de Prestación de Servicios Profesionales</v>
          </cell>
          <cell r="F792" t="str">
            <v>EL CONTRATISTA SE COMPROMETE CON LA UNIVERSIDAD DE LOS LLANOS A PRESTAR LOS SERVICIOS COMO PROFESIONAL EN FORMA EFICIENTE Y EFICAZ APOYANDO EL FORTALECIMIENTO DE LOS DIFERENTES PROCESOS EN LA OFICINA ASESORA DE CONTROL INTERNO.</v>
          </cell>
          <cell r="G792">
            <v>44459</v>
          </cell>
          <cell r="H792">
            <v>8325651</v>
          </cell>
          <cell r="I792" t="str">
            <v>Tres (03) meses y cinco (05) días calendario</v>
          </cell>
          <cell r="J792">
            <v>44459</v>
          </cell>
          <cell r="K792">
            <v>44554</v>
          </cell>
          <cell r="L792" t="str">
            <v>NO APLICA</v>
          </cell>
          <cell r="M792">
            <v>4</v>
          </cell>
          <cell r="N792">
            <v>964023</v>
          </cell>
          <cell r="O792">
            <v>44459</v>
          </cell>
          <cell r="P792">
            <v>44469</v>
          </cell>
          <cell r="Q792">
            <v>2629153</v>
          </cell>
          <cell r="R792">
            <v>44470</v>
          </cell>
          <cell r="S792">
            <v>44500</v>
          </cell>
          <cell r="T792">
            <v>2629153</v>
          </cell>
          <cell r="U792">
            <v>44501</v>
          </cell>
          <cell r="V792">
            <v>44530</v>
          </cell>
          <cell r="W792">
            <v>2103322</v>
          </cell>
          <cell r="X792">
            <v>44531</v>
          </cell>
          <cell r="Y792">
            <v>44554</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t="str">
            <v xml:space="preserve">Oficina Asesora de Control Interno </v>
          </cell>
          <cell r="AX792" t="str">
            <v>ELIANA ANDREA VACA ROJAS</v>
          </cell>
          <cell r="AY792" t="str">
            <v>Asesor de Control Interno de Gestión</v>
          </cell>
          <cell r="AZ792">
            <v>1547</v>
          </cell>
          <cell r="BA792">
            <v>44459.716539351852</v>
          </cell>
          <cell r="BB792">
            <v>939552733</v>
          </cell>
          <cell r="BC792">
            <v>3897</v>
          </cell>
          <cell r="BD792">
            <v>44459</v>
          </cell>
          <cell r="BE792">
            <v>8325651</v>
          </cell>
          <cell r="BF792" t="str">
            <v xml:space="preserve">NOTIFICADO </v>
          </cell>
          <cell r="BG792">
            <v>0</v>
          </cell>
          <cell r="BH792">
            <v>0</v>
          </cell>
          <cell r="BI792">
            <v>0</v>
          </cell>
          <cell r="BJ792">
            <v>0</v>
          </cell>
          <cell r="BK792">
            <v>0</v>
          </cell>
          <cell r="BL792">
            <v>0</v>
          </cell>
          <cell r="BM792">
            <v>0</v>
          </cell>
          <cell r="BN792">
            <v>0</v>
          </cell>
          <cell r="BO792">
            <v>0</v>
          </cell>
          <cell r="BP792">
            <v>0</v>
          </cell>
          <cell r="BQ792">
            <v>0</v>
          </cell>
          <cell r="BR792">
            <v>86056712.099999994</v>
          </cell>
          <cell r="BS792">
            <v>44459</v>
          </cell>
          <cell r="BT792">
            <v>583</v>
          </cell>
          <cell r="BU792" t="str">
            <v>220</v>
          </cell>
          <cell r="BV792">
            <v>0</v>
          </cell>
          <cell r="BW792">
            <v>0</v>
          </cell>
          <cell r="BX792">
            <v>0</v>
          </cell>
          <cell r="BY792">
            <v>0</v>
          </cell>
          <cell r="BZ792">
            <v>0</v>
          </cell>
          <cell r="CA792">
            <v>0</v>
          </cell>
          <cell r="CB792">
            <v>7490</v>
          </cell>
          <cell r="CC792" t="str">
            <v>M6</v>
          </cell>
        </row>
        <row r="793">
          <cell r="B793" t="str">
            <v>13053 DE 2021</v>
          </cell>
          <cell r="C793">
            <v>40402733</v>
          </cell>
          <cell r="D793" t="str">
            <v>ANA ZORAYDA RIAÑO BERNAL</v>
          </cell>
          <cell r="E793" t="str">
            <v>Contrato de Prestación de Servicios Profesionales</v>
          </cell>
          <cell r="F793" t="str">
            <v>EL CONTRATISTA SE COMPROMETE CON LA UNIVERSIDAD DE LOS LLANOS A PRESTAR LOS SERVICIOS COMO PROFESIONAL EN FORMA EFICIENTE Y EFICAZ APOYANDO EL FORTALECIMIENTO DE LOS DIFERENTES PROCESOS EN LA OFICINA ASESORA DE CONTROL INTERNO.</v>
          </cell>
          <cell r="G793">
            <v>44459</v>
          </cell>
          <cell r="H793">
            <v>9713262</v>
          </cell>
          <cell r="I793" t="str">
            <v>Tres (03) meses y cinco (05) días calendario</v>
          </cell>
          <cell r="J793">
            <v>44459</v>
          </cell>
          <cell r="K793">
            <v>44554</v>
          </cell>
          <cell r="L793" t="str">
            <v>NO APLICA</v>
          </cell>
          <cell r="M793">
            <v>4</v>
          </cell>
          <cell r="N793">
            <v>1124694</v>
          </cell>
          <cell r="O793">
            <v>44459</v>
          </cell>
          <cell r="P793">
            <v>44469</v>
          </cell>
          <cell r="Q793">
            <v>3067346</v>
          </cell>
          <cell r="R793">
            <v>44470</v>
          </cell>
          <cell r="S793">
            <v>44500</v>
          </cell>
          <cell r="T793">
            <v>3067346</v>
          </cell>
          <cell r="U793">
            <v>44501</v>
          </cell>
          <cell r="V793">
            <v>44530</v>
          </cell>
          <cell r="W793">
            <v>2453876</v>
          </cell>
          <cell r="X793">
            <v>44531</v>
          </cell>
          <cell r="Y793">
            <v>44554</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t="str">
            <v xml:space="preserve">Oficina Asesora de Control Interno </v>
          </cell>
          <cell r="AX793" t="str">
            <v>ELIANA ANDREA VACA ROJAS</v>
          </cell>
          <cell r="AY793" t="str">
            <v>Asesor de Control Interno de Gestión</v>
          </cell>
          <cell r="AZ793">
            <v>1547</v>
          </cell>
          <cell r="BA793">
            <v>44459.716539351852</v>
          </cell>
          <cell r="BB793">
            <v>939552733</v>
          </cell>
          <cell r="BC793">
            <v>3898</v>
          </cell>
          <cell r="BD793">
            <v>44459</v>
          </cell>
          <cell r="BE793">
            <v>9713262</v>
          </cell>
          <cell r="BF793" t="str">
            <v xml:space="preserve">NOTIFICADO </v>
          </cell>
          <cell r="BG793">
            <v>0</v>
          </cell>
          <cell r="BH793">
            <v>0</v>
          </cell>
          <cell r="BI793">
            <v>0</v>
          </cell>
          <cell r="BJ793">
            <v>0</v>
          </cell>
          <cell r="BK793">
            <v>0</v>
          </cell>
          <cell r="BL793">
            <v>0</v>
          </cell>
          <cell r="BM793">
            <v>0</v>
          </cell>
          <cell r="BN793">
            <v>0</v>
          </cell>
          <cell r="BO793">
            <v>0</v>
          </cell>
          <cell r="BP793">
            <v>0</v>
          </cell>
          <cell r="BQ793">
            <v>0</v>
          </cell>
          <cell r="BR793">
            <v>40402733</v>
          </cell>
          <cell r="BS793">
            <v>44459</v>
          </cell>
          <cell r="BT793">
            <v>583</v>
          </cell>
          <cell r="BU793" t="str">
            <v>220</v>
          </cell>
          <cell r="BV793">
            <v>0</v>
          </cell>
          <cell r="BW793">
            <v>0</v>
          </cell>
          <cell r="BX793">
            <v>0</v>
          </cell>
          <cell r="BY793">
            <v>0</v>
          </cell>
          <cell r="BZ793">
            <v>0</v>
          </cell>
          <cell r="CA793">
            <v>0</v>
          </cell>
          <cell r="CB793">
            <v>8299</v>
          </cell>
          <cell r="CC793" t="str">
            <v>M6</v>
          </cell>
        </row>
        <row r="794">
          <cell r="B794" t="str">
            <v>13054 DE 2021</v>
          </cell>
          <cell r="C794">
            <v>53122303</v>
          </cell>
          <cell r="D794" t="str">
            <v>MIRTA PATRICIA SAYADO VARGAS</v>
          </cell>
          <cell r="E794" t="str">
            <v>Contrato de Prestación de Servicios Profesionales</v>
          </cell>
          <cell r="F794" t="str">
            <v>EL CONTRATISTA SE COMPROMETE CON LA UNIVERSIDAD DE LOS LLANOS A PRESTAR LOS SERVICIOS COMO PROFESIONAL EN FORMA EFICIENTE Y EFICAZ APOYANDO EL FORTALECIMIENTO DE LOS DIFERENTES PROCESOS QUE SE ADELANTAN EN LA SECCIÓN DE PRESUPUESTO Y CONTABILIDAD.</v>
          </cell>
          <cell r="G794">
            <v>44459</v>
          </cell>
          <cell r="H794">
            <v>10019997</v>
          </cell>
          <cell r="I794" t="str">
            <v>Tres (03) meses y ocho (08) días calendario</v>
          </cell>
          <cell r="J794">
            <v>44459</v>
          </cell>
          <cell r="K794">
            <v>44557</v>
          </cell>
          <cell r="L794" t="str">
            <v>NO APLICA</v>
          </cell>
          <cell r="M794">
            <v>4</v>
          </cell>
          <cell r="N794">
            <v>1124694</v>
          </cell>
          <cell r="O794">
            <v>44459</v>
          </cell>
          <cell r="P794">
            <v>44469</v>
          </cell>
          <cell r="Q794">
            <v>3067346</v>
          </cell>
          <cell r="R794">
            <v>44470</v>
          </cell>
          <cell r="S794">
            <v>44500</v>
          </cell>
          <cell r="T794">
            <v>3067346</v>
          </cell>
          <cell r="U794">
            <v>44501</v>
          </cell>
          <cell r="V794">
            <v>44530</v>
          </cell>
          <cell r="W794">
            <v>2760611</v>
          </cell>
          <cell r="X794">
            <v>44531</v>
          </cell>
          <cell r="Y794">
            <v>44557</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t="str">
            <v xml:space="preserve">Sección de Presupuesto y Contabilidad </v>
          </cell>
          <cell r="AX794" t="str">
            <v>CRISTIAN EDUARDO GARCIA GARCIA</v>
          </cell>
          <cell r="AY794" t="str">
            <v>Jefe de Oficina</v>
          </cell>
          <cell r="AZ794">
            <v>1547</v>
          </cell>
          <cell r="BA794">
            <v>44459.716539351852</v>
          </cell>
          <cell r="BB794">
            <v>939552733</v>
          </cell>
          <cell r="BC794">
            <v>3899</v>
          </cell>
          <cell r="BD794">
            <v>44459</v>
          </cell>
          <cell r="BE794">
            <v>10019997</v>
          </cell>
          <cell r="BF794" t="str">
            <v xml:space="preserve">NOTIFICADO </v>
          </cell>
          <cell r="BG794">
            <v>0</v>
          </cell>
          <cell r="BH794">
            <v>0</v>
          </cell>
          <cell r="BI794">
            <v>0</v>
          </cell>
          <cell r="BJ794">
            <v>0</v>
          </cell>
          <cell r="BK794">
            <v>0</v>
          </cell>
          <cell r="BL794">
            <v>0</v>
          </cell>
          <cell r="BM794">
            <v>0</v>
          </cell>
          <cell r="BN794">
            <v>0</v>
          </cell>
          <cell r="BO794">
            <v>0</v>
          </cell>
          <cell r="BP794">
            <v>0</v>
          </cell>
          <cell r="BQ794">
            <v>0</v>
          </cell>
          <cell r="BR794">
            <v>53122303</v>
          </cell>
          <cell r="BS794">
            <v>44459</v>
          </cell>
          <cell r="BT794">
            <v>583</v>
          </cell>
          <cell r="BU794" t="str">
            <v>413</v>
          </cell>
          <cell r="BV794">
            <v>0</v>
          </cell>
          <cell r="BW794">
            <v>0</v>
          </cell>
          <cell r="BX794">
            <v>0</v>
          </cell>
          <cell r="BY794">
            <v>0</v>
          </cell>
          <cell r="BZ794">
            <v>0</v>
          </cell>
          <cell r="CA794">
            <v>0</v>
          </cell>
          <cell r="CB794">
            <v>6920</v>
          </cell>
          <cell r="CC794" t="str">
            <v>M5</v>
          </cell>
        </row>
        <row r="795">
          <cell r="B795" t="str">
            <v>13055 DE 2021</v>
          </cell>
          <cell r="C795">
            <v>17266494</v>
          </cell>
          <cell r="D795" t="str">
            <v xml:space="preserve">MARCO ANIBAL MOLINA MONTAÑEZ  </v>
          </cell>
          <cell r="E795" t="str">
            <v>Contrato de Prestación de Servicios Profesionales</v>
          </cell>
          <cell r="F795" t="str">
            <v>EL CONTRATISTA SE COMPROMETE CON LA UNIVERSIDAD DE LOS LLANOS A PRESTAR LOS SERVICIOS COMO PROFESIONAL EN FORMA EFICIENTE Y EFICAZ APOYANDO EL FORTALECIMIENTO DE LOS DIFERENTES PROCESOS QUE SE ADELANTAN EN LA SECCIÓN DE PRESUPUESTO Y CONTABILIDAD.</v>
          </cell>
          <cell r="G795">
            <v>44459</v>
          </cell>
          <cell r="H795">
            <v>10019997</v>
          </cell>
          <cell r="I795" t="str">
            <v>Tres (03) meses y ocho (08) días calendario</v>
          </cell>
          <cell r="J795">
            <v>44459</v>
          </cell>
          <cell r="K795">
            <v>44557</v>
          </cell>
          <cell r="L795" t="str">
            <v>NO APLICA</v>
          </cell>
          <cell r="M795">
            <v>4</v>
          </cell>
          <cell r="N795">
            <v>1124694</v>
          </cell>
          <cell r="O795">
            <v>44459</v>
          </cell>
          <cell r="P795">
            <v>44469</v>
          </cell>
          <cell r="Q795">
            <v>3067346</v>
          </cell>
          <cell r="R795">
            <v>44470</v>
          </cell>
          <cell r="S795">
            <v>44500</v>
          </cell>
          <cell r="T795">
            <v>3067346</v>
          </cell>
          <cell r="U795">
            <v>44501</v>
          </cell>
          <cell r="V795">
            <v>44530</v>
          </cell>
          <cell r="W795">
            <v>2760611</v>
          </cell>
          <cell r="X795">
            <v>44531</v>
          </cell>
          <cell r="Y795">
            <v>44557</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t="str">
            <v xml:space="preserve">Sección de Presupuesto y Contabilidad </v>
          </cell>
          <cell r="AX795" t="str">
            <v>CRISTIAN EDUARDO GARCIA GARCIA</v>
          </cell>
          <cell r="AY795" t="str">
            <v>Jefe de Oficina</v>
          </cell>
          <cell r="AZ795">
            <v>1547</v>
          </cell>
          <cell r="BA795">
            <v>44459.716539351852</v>
          </cell>
          <cell r="BB795">
            <v>939552733</v>
          </cell>
          <cell r="BC795">
            <v>3900</v>
          </cell>
          <cell r="BD795">
            <v>44459</v>
          </cell>
          <cell r="BE795">
            <v>10019997</v>
          </cell>
          <cell r="BF795" t="str">
            <v xml:space="preserve">NOTIFICADO </v>
          </cell>
          <cell r="BG795">
            <v>0</v>
          </cell>
          <cell r="BH795">
            <v>0</v>
          </cell>
          <cell r="BI795">
            <v>0</v>
          </cell>
          <cell r="BJ795">
            <v>0</v>
          </cell>
          <cell r="BK795">
            <v>0</v>
          </cell>
          <cell r="BL795">
            <v>0</v>
          </cell>
          <cell r="BM795">
            <v>0</v>
          </cell>
          <cell r="BN795">
            <v>0</v>
          </cell>
          <cell r="BO795">
            <v>0</v>
          </cell>
          <cell r="BP795">
            <v>0</v>
          </cell>
          <cell r="BQ795">
            <v>0</v>
          </cell>
          <cell r="BR795">
            <v>17266494</v>
          </cell>
          <cell r="BS795">
            <v>44459</v>
          </cell>
          <cell r="BT795">
            <v>583</v>
          </cell>
          <cell r="BU795" t="str">
            <v>413</v>
          </cell>
          <cell r="BV795">
            <v>0</v>
          </cell>
          <cell r="BW795">
            <v>0</v>
          </cell>
          <cell r="BX795">
            <v>0</v>
          </cell>
          <cell r="BY795">
            <v>0</v>
          </cell>
          <cell r="BZ795">
            <v>0</v>
          </cell>
          <cell r="CA795">
            <v>0</v>
          </cell>
          <cell r="CB795">
            <v>6920</v>
          </cell>
          <cell r="CC795" t="str">
            <v>M5</v>
          </cell>
        </row>
        <row r="796">
          <cell r="B796" t="str">
            <v>13056 DE 2021</v>
          </cell>
          <cell r="C796">
            <v>1121396500</v>
          </cell>
          <cell r="D796" t="str">
            <v>JUAN DAVID VARGAS GARCIA</v>
          </cell>
          <cell r="E796" t="str">
            <v>Contrato de Prestación de Servicios Profesionales</v>
          </cell>
          <cell r="F796" t="str">
            <v>EL CONTRATISTA SE COMPROMETE CON LA UNIVERSIDAD DE LOS LLANOS A PRESTAR LOS SERVICIOS COMO PROFESIONAL EN FORMA EFICIENTE Y EFICAZ APOYANDO EL FORTALECIMIENTO DE LOS DIFERENTES PROCESOS QUE SE ADELANTAN EN LA SECCIÓN DE PRESUPUESTO Y CONTABILIDAD.</v>
          </cell>
          <cell r="G796">
            <v>44459</v>
          </cell>
          <cell r="H796">
            <v>7157139</v>
          </cell>
          <cell r="I796" t="str">
            <v>Tres (03) meses y ocho (08) días calendario</v>
          </cell>
          <cell r="J796">
            <v>44459</v>
          </cell>
          <cell r="K796">
            <v>44557</v>
          </cell>
          <cell r="L796" t="str">
            <v>NO APLICA</v>
          </cell>
          <cell r="M796">
            <v>4</v>
          </cell>
          <cell r="N796">
            <v>803352</v>
          </cell>
          <cell r="O796">
            <v>44459</v>
          </cell>
          <cell r="P796">
            <v>44469</v>
          </cell>
          <cell r="Q796">
            <v>2190961</v>
          </cell>
          <cell r="R796">
            <v>44470</v>
          </cell>
          <cell r="S796">
            <v>44500</v>
          </cell>
          <cell r="T796">
            <v>2190961</v>
          </cell>
          <cell r="U796">
            <v>44501</v>
          </cell>
          <cell r="V796">
            <v>44530</v>
          </cell>
          <cell r="W796">
            <v>1971865</v>
          </cell>
          <cell r="X796">
            <v>44531</v>
          </cell>
          <cell r="Y796">
            <v>44557</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t="str">
            <v xml:space="preserve">Sección de Presupuesto y Contabilidad </v>
          </cell>
          <cell r="AX796" t="str">
            <v>CRISTIAN EDUARDO GARCIA GARCIA</v>
          </cell>
          <cell r="AY796" t="str">
            <v>Jefe de Oficina</v>
          </cell>
          <cell r="AZ796">
            <v>1547</v>
          </cell>
          <cell r="BA796">
            <v>44459.716539351852</v>
          </cell>
          <cell r="BB796">
            <v>939552733</v>
          </cell>
          <cell r="BC796">
            <v>3901</v>
          </cell>
          <cell r="BD796">
            <v>44459</v>
          </cell>
          <cell r="BE796">
            <v>7157139</v>
          </cell>
          <cell r="BF796" t="str">
            <v xml:space="preserve">NOTIFICADO </v>
          </cell>
          <cell r="BG796">
            <v>0</v>
          </cell>
          <cell r="BH796">
            <v>0</v>
          </cell>
          <cell r="BI796">
            <v>0</v>
          </cell>
          <cell r="BJ796">
            <v>0</v>
          </cell>
          <cell r="BK796">
            <v>0</v>
          </cell>
          <cell r="BL796">
            <v>0</v>
          </cell>
          <cell r="BM796">
            <v>0</v>
          </cell>
          <cell r="BN796">
            <v>0</v>
          </cell>
          <cell r="BO796">
            <v>0</v>
          </cell>
          <cell r="BP796">
            <v>0</v>
          </cell>
          <cell r="BQ796">
            <v>0</v>
          </cell>
          <cell r="BR796">
            <v>1121396500</v>
          </cell>
          <cell r="BS796">
            <v>44459</v>
          </cell>
          <cell r="BT796">
            <v>583</v>
          </cell>
          <cell r="BU796" t="str">
            <v>413</v>
          </cell>
          <cell r="BV796">
            <v>0</v>
          </cell>
          <cell r="BW796">
            <v>0</v>
          </cell>
          <cell r="BX796">
            <v>0</v>
          </cell>
          <cell r="BY796">
            <v>0</v>
          </cell>
          <cell r="BZ796">
            <v>0</v>
          </cell>
          <cell r="CA796">
            <v>0</v>
          </cell>
          <cell r="CB796">
            <v>8299</v>
          </cell>
          <cell r="CC796" t="str">
            <v>M6</v>
          </cell>
        </row>
        <row r="797">
          <cell r="B797" t="str">
            <v>13057 DE 2021</v>
          </cell>
          <cell r="C797">
            <v>86074342</v>
          </cell>
          <cell r="D797" t="str">
            <v>JHON FREYD MONROY RODRIGUEZ</v>
          </cell>
          <cell r="E797" t="str">
            <v>Contrato de Prestación de Servicios Profesionales</v>
          </cell>
          <cell r="F797" t="str">
            <v>EL CONTRATISTA SE COMPROMETE CON LA UNIVERSIDAD DE LOS LLANOS A PRESTAR LOS SERVICIOS COMO PROFESIONAL EN FORMA EFICIENTE Y EFICAZ APOYANDO EL FORTALECIMIENTO DE LOS DIFERENTES PROCESOS QUE SE ADELANTAN EN LA SECCIÓN DE PRESUPUESTO Y CONTABILIDAD.</v>
          </cell>
          <cell r="G797">
            <v>44459</v>
          </cell>
          <cell r="H797">
            <v>10019997</v>
          </cell>
          <cell r="I797" t="str">
            <v>Tres (03) meses y ocho (08) días calendario</v>
          </cell>
          <cell r="J797">
            <v>44459</v>
          </cell>
          <cell r="K797">
            <v>44557</v>
          </cell>
          <cell r="L797" t="str">
            <v>NO APLICA</v>
          </cell>
          <cell r="M797">
            <v>4</v>
          </cell>
          <cell r="N797">
            <v>1124694</v>
          </cell>
          <cell r="O797">
            <v>44459</v>
          </cell>
          <cell r="P797">
            <v>44469</v>
          </cell>
          <cell r="Q797">
            <v>3067346</v>
          </cell>
          <cell r="R797">
            <v>44470</v>
          </cell>
          <cell r="S797">
            <v>44500</v>
          </cell>
          <cell r="T797">
            <v>3067346</v>
          </cell>
          <cell r="U797">
            <v>44501</v>
          </cell>
          <cell r="V797">
            <v>44530</v>
          </cell>
          <cell r="W797">
            <v>2760611</v>
          </cell>
          <cell r="X797">
            <v>44531</v>
          </cell>
          <cell r="Y797">
            <v>44557</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t="str">
            <v xml:space="preserve">Sección de Presupuesto y Contabilidad </v>
          </cell>
          <cell r="AX797" t="str">
            <v>CRISTIAN EDUARDO GARCIA GARCIA</v>
          </cell>
          <cell r="AY797" t="str">
            <v>Jefe de Oficina</v>
          </cell>
          <cell r="AZ797">
            <v>1547</v>
          </cell>
          <cell r="BA797">
            <v>44459.716539351852</v>
          </cell>
          <cell r="BB797">
            <v>939552733</v>
          </cell>
          <cell r="BC797">
            <v>3902</v>
          </cell>
          <cell r="BD797">
            <v>44459</v>
          </cell>
          <cell r="BE797">
            <v>10019997</v>
          </cell>
          <cell r="BF797" t="str">
            <v xml:space="preserve">NOTIFICADO </v>
          </cell>
          <cell r="BG797">
            <v>0</v>
          </cell>
          <cell r="BH797">
            <v>0</v>
          </cell>
          <cell r="BI797">
            <v>0</v>
          </cell>
          <cell r="BJ797">
            <v>0</v>
          </cell>
          <cell r="BK797">
            <v>0</v>
          </cell>
          <cell r="BL797">
            <v>0</v>
          </cell>
          <cell r="BM797">
            <v>0</v>
          </cell>
          <cell r="BN797">
            <v>0</v>
          </cell>
          <cell r="BO797">
            <v>0</v>
          </cell>
          <cell r="BP797">
            <v>0</v>
          </cell>
          <cell r="BQ797">
            <v>0</v>
          </cell>
          <cell r="BR797">
            <v>86074342</v>
          </cell>
          <cell r="BS797">
            <v>44459</v>
          </cell>
          <cell r="BT797">
            <v>583</v>
          </cell>
          <cell r="BU797" t="str">
            <v>413</v>
          </cell>
          <cell r="BV797">
            <v>0</v>
          </cell>
          <cell r="BW797">
            <v>0</v>
          </cell>
          <cell r="BX797">
            <v>0</v>
          </cell>
          <cell r="BY797">
            <v>0</v>
          </cell>
          <cell r="BZ797">
            <v>0</v>
          </cell>
          <cell r="CA797">
            <v>0</v>
          </cell>
          <cell r="CB797">
            <v>6920</v>
          </cell>
          <cell r="CC797" t="str">
            <v>M5</v>
          </cell>
        </row>
        <row r="798">
          <cell r="B798" t="str">
            <v>13058 DE 2021</v>
          </cell>
          <cell r="C798">
            <v>1121854158</v>
          </cell>
          <cell r="D798" t="str">
            <v>LITSY LUCIENE GUTIERREZ CASTRO</v>
          </cell>
          <cell r="E798" t="str">
            <v>Contrato de Prestación de Servicios Profesionales</v>
          </cell>
          <cell r="F798" t="str">
            <v>EL CONTRATISTA SE COMPROMETE CON LA UNIVERSIDAD DE LOS LLANOS A PRESTAR LOS SERVICIOS COMO PROFESIONAL EN FORMA EFICIENTE Y EFICAZ, APOYANDO EL FORTALECIMIENTO DE LOS DIFERENTES PROCESOS EN REVISIÓN DE DOCUMENTOS DE AUTOEVALUACIÓN Y REGISTRO CALIFICADO DE PROGRAMAS POSGRADO EN LA DIRECCIÓN GENERAL DE CURRÍCULO.</v>
          </cell>
          <cell r="G798">
            <v>44459</v>
          </cell>
          <cell r="H798">
            <v>8325651</v>
          </cell>
          <cell r="I798" t="str">
            <v>Tres (03) meses y cinco (05) días calendario</v>
          </cell>
          <cell r="J798">
            <v>44459</v>
          </cell>
          <cell r="K798">
            <v>44554</v>
          </cell>
          <cell r="L798" t="str">
            <v>NO APLICA</v>
          </cell>
          <cell r="M798">
            <v>4</v>
          </cell>
          <cell r="N798">
            <v>964023</v>
          </cell>
          <cell r="O798">
            <v>44459</v>
          </cell>
          <cell r="P798">
            <v>44469</v>
          </cell>
          <cell r="Q798">
            <v>2629153</v>
          </cell>
          <cell r="R798">
            <v>44470</v>
          </cell>
          <cell r="S798">
            <v>44500</v>
          </cell>
          <cell r="T798">
            <v>2629153</v>
          </cell>
          <cell r="U798">
            <v>44501</v>
          </cell>
          <cell r="V798">
            <v>44530</v>
          </cell>
          <cell r="W798">
            <v>2103322</v>
          </cell>
          <cell r="X798">
            <v>44531</v>
          </cell>
          <cell r="Y798">
            <v>44554</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t="str">
            <v>Dirección General de Currículo</v>
          </cell>
          <cell r="AX798" t="str">
            <v>EDUARDO CASTILLO GONZÁLEZ</v>
          </cell>
          <cell r="AY798" t="str">
            <v>Director Técnico de Currículo</v>
          </cell>
          <cell r="AZ798">
            <v>1547</v>
          </cell>
          <cell r="BA798">
            <v>44459.716539351852</v>
          </cell>
          <cell r="BB798">
            <v>939552733</v>
          </cell>
          <cell r="BC798">
            <v>3903</v>
          </cell>
          <cell r="BD798">
            <v>44459</v>
          </cell>
          <cell r="BE798">
            <v>8325651</v>
          </cell>
          <cell r="BF798" t="str">
            <v xml:space="preserve">NOTIFICADO </v>
          </cell>
          <cell r="BG798">
            <v>0</v>
          </cell>
          <cell r="BH798">
            <v>0</v>
          </cell>
          <cell r="BI798">
            <v>0</v>
          </cell>
          <cell r="BJ798">
            <v>0</v>
          </cell>
          <cell r="BK798">
            <v>0</v>
          </cell>
          <cell r="BL798">
            <v>0</v>
          </cell>
          <cell r="BM798">
            <v>0</v>
          </cell>
          <cell r="BN798">
            <v>0</v>
          </cell>
          <cell r="BO798">
            <v>0</v>
          </cell>
          <cell r="BP798">
            <v>0</v>
          </cell>
          <cell r="BQ798">
            <v>0</v>
          </cell>
          <cell r="BR798">
            <v>1121854158.0999999</v>
          </cell>
          <cell r="BS798">
            <v>44459</v>
          </cell>
          <cell r="BT798">
            <v>583</v>
          </cell>
          <cell r="BU798" t="str">
            <v>510</v>
          </cell>
          <cell r="BV798">
            <v>0</v>
          </cell>
          <cell r="BW798">
            <v>0</v>
          </cell>
          <cell r="BX798">
            <v>0</v>
          </cell>
          <cell r="BY798">
            <v>0</v>
          </cell>
          <cell r="BZ798">
            <v>0</v>
          </cell>
          <cell r="CA798">
            <v>0</v>
          </cell>
          <cell r="CB798">
            <v>7500</v>
          </cell>
          <cell r="CC798" t="str">
            <v>M6</v>
          </cell>
        </row>
        <row r="799">
          <cell r="B799" t="str">
            <v>13059 DE 2021</v>
          </cell>
          <cell r="C799">
            <v>1121828817</v>
          </cell>
          <cell r="D799" t="str">
            <v>CLAUDIA MARCELA MARTINEZ AGUDELO</v>
          </cell>
          <cell r="E799" t="str">
            <v>Contrato de Prestación de Servicios Profesionales</v>
          </cell>
          <cell r="F799" t="str">
            <v>EL CONTRATISTA SE COMPROMETE CON LA UNIVERSIDAD DE LOS LLANOS A PRESTAR LOS SERVICIOS COMO PROFESIONAL EN FORMA EFICIENTE Y EFICAZ APOYANDO EL FORTALECIMIENTO DE LOS DIFERENTES PROCESOS INHERENTES A LA DIRECCIÓN GENERAL DE CURRÍCULO.</v>
          </cell>
          <cell r="G799">
            <v>44459</v>
          </cell>
          <cell r="H799">
            <v>8325651</v>
          </cell>
          <cell r="I799" t="str">
            <v>Tres (03) meses y cinco (05) días calendario</v>
          </cell>
          <cell r="J799">
            <v>44459</v>
          </cell>
          <cell r="K799">
            <v>44554</v>
          </cell>
          <cell r="L799" t="str">
            <v>NO APLICA</v>
          </cell>
          <cell r="M799">
            <v>4</v>
          </cell>
          <cell r="N799">
            <v>964023</v>
          </cell>
          <cell r="O799">
            <v>44459</v>
          </cell>
          <cell r="P799">
            <v>44469</v>
          </cell>
          <cell r="Q799">
            <v>2629153</v>
          </cell>
          <cell r="R799">
            <v>44470</v>
          </cell>
          <cell r="S799">
            <v>44500</v>
          </cell>
          <cell r="T799">
            <v>2629153</v>
          </cell>
          <cell r="U799">
            <v>44501</v>
          </cell>
          <cell r="V799">
            <v>44530</v>
          </cell>
          <cell r="W799">
            <v>2103322</v>
          </cell>
          <cell r="X799">
            <v>44531</v>
          </cell>
          <cell r="Y799">
            <v>44554</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t="str">
            <v>Dirección General de Currículo</v>
          </cell>
          <cell r="AX799" t="str">
            <v>EDUARDO CASTILLO GONZÁLEZ</v>
          </cell>
          <cell r="AY799" t="str">
            <v>Director Técnico de Currículo</v>
          </cell>
          <cell r="AZ799">
            <v>1547</v>
          </cell>
          <cell r="BA799">
            <v>44459.716539351852</v>
          </cell>
          <cell r="BB799">
            <v>939552733</v>
          </cell>
          <cell r="BC799">
            <v>3904</v>
          </cell>
          <cell r="BD799">
            <v>44459</v>
          </cell>
          <cell r="BE799">
            <v>8325651</v>
          </cell>
          <cell r="BF799" t="str">
            <v xml:space="preserve">NOTIFICADO </v>
          </cell>
          <cell r="BG799">
            <v>0</v>
          </cell>
          <cell r="BH799">
            <v>0</v>
          </cell>
          <cell r="BI799">
            <v>0</v>
          </cell>
          <cell r="BJ799">
            <v>0</v>
          </cell>
          <cell r="BK799">
            <v>0</v>
          </cell>
          <cell r="BL799">
            <v>0</v>
          </cell>
          <cell r="BM799">
            <v>0</v>
          </cell>
          <cell r="BN799">
            <v>0</v>
          </cell>
          <cell r="BO799">
            <v>0</v>
          </cell>
          <cell r="BP799">
            <v>0</v>
          </cell>
          <cell r="BQ799">
            <v>0</v>
          </cell>
          <cell r="BR799">
            <v>1121828817.5</v>
          </cell>
          <cell r="BS799">
            <v>44459</v>
          </cell>
          <cell r="BT799">
            <v>583</v>
          </cell>
          <cell r="BU799" t="str">
            <v>510</v>
          </cell>
          <cell r="BV799">
            <v>0</v>
          </cell>
          <cell r="BW799">
            <v>0</v>
          </cell>
          <cell r="BX799">
            <v>0</v>
          </cell>
          <cell r="BY799">
            <v>0</v>
          </cell>
          <cell r="BZ799">
            <v>0</v>
          </cell>
          <cell r="CA799">
            <v>0</v>
          </cell>
          <cell r="CB799">
            <v>6920</v>
          </cell>
          <cell r="CC799" t="str">
            <v>M5</v>
          </cell>
        </row>
        <row r="800">
          <cell r="B800" t="str">
            <v>13060 DE 2021</v>
          </cell>
          <cell r="C800">
            <v>1122651218</v>
          </cell>
          <cell r="D800" t="str">
            <v>REYES ANDRES VEGA BELTRAN</v>
          </cell>
          <cell r="E800" t="str">
            <v>Contrato de Prestación de Servicios</v>
          </cell>
          <cell r="F800" t="str">
            <v>EL CONTRATISTA SE COMPROMETE CON LA UNIVERSIDAD DE LOS LLANOS A PRESTAR LOS SERVICIOS EN FORMA EFICIENTE Y EFICAZ APOYANDO EL FORTALECIMIENTO DE LOS DIFERENTES PROCESOS EN LA UNIDAD DE APOYO E INVESTIGACIÓN DE LOS SISTEMAS DE PRODUCCIÓN AGROPECUARIA Y DE LAS UNIDADES RURALES DE LA FACULTAD CIENCIAS AGROPECUARIAS Y RECURSOS NATURALES.</v>
          </cell>
          <cell r="G800">
            <v>44459</v>
          </cell>
          <cell r="H800">
            <v>4683180</v>
          </cell>
          <cell r="I800" t="str">
            <v>Tres (03) meses y cinco (05) días calendario</v>
          </cell>
          <cell r="J800">
            <v>44459</v>
          </cell>
          <cell r="K800">
            <v>44554</v>
          </cell>
          <cell r="L800" t="str">
            <v>NO APLICA</v>
          </cell>
          <cell r="M800">
            <v>4</v>
          </cell>
          <cell r="N800">
            <v>542263</v>
          </cell>
          <cell r="O800">
            <v>44459</v>
          </cell>
          <cell r="P800">
            <v>44469</v>
          </cell>
          <cell r="Q800">
            <v>1478899</v>
          </cell>
          <cell r="R800">
            <v>44470</v>
          </cell>
          <cell r="S800">
            <v>44500</v>
          </cell>
          <cell r="T800">
            <v>1478899</v>
          </cell>
          <cell r="U800">
            <v>44501</v>
          </cell>
          <cell r="V800">
            <v>44530</v>
          </cell>
          <cell r="W800">
            <v>1183119</v>
          </cell>
          <cell r="X800">
            <v>44531</v>
          </cell>
          <cell r="Y800">
            <v>44554</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t="str">
            <v>Facultad de Ciencias Agropecuarias y Recursos Naturales</v>
          </cell>
          <cell r="AX800" t="str">
            <v>CRISTÓBAL LUGO LÓPEZ</v>
          </cell>
          <cell r="AY800" t="str">
            <v>Decano de la Facultad de Ciencias Agropecuarias y Recursos Naturales</v>
          </cell>
          <cell r="AZ800">
            <v>1549</v>
          </cell>
          <cell r="BA800">
            <v>44459.762986111113</v>
          </cell>
          <cell r="BB800">
            <v>167121031</v>
          </cell>
          <cell r="BC800">
            <v>3905</v>
          </cell>
          <cell r="BD800">
            <v>44459</v>
          </cell>
          <cell r="BE800">
            <v>4683180</v>
          </cell>
          <cell r="BF800" t="str">
            <v xml:space="preserve">NOTIFICADO </v>
          </cell>
          <cell r="BG800">
            <v>0</v>
          </cell>
          <cell r="BH800">
            <v>0</v>
          </cell>
          <cell r="BI800">
            <v>0</v>
          </cell>
          <cell r="BJ800">
            <v>0</v>
          </cell>
          <cell r="BK800">
            <v>0</v>
          </cell>
          <cell r="BL800">
            <v>0</v>
          </cell>
          <cell r="BM800">
            <v>0</v>
          </cell>
          <cell r="BN800">
            <v>0</v>
          </cell>
          <cell r="BO800">
            <v>0</v>
          </cell>
          <cell r="BP800">
            <v>0</v>
          </cell>
          <cell r="BQ800">
            <v>0</v>
          </cell>
          <cell r="BR800">
            <v>1122651218.5</v>
          </cell>
          <cell r="BS800">
            <v>44459</v>
          </cell>
          <cell r="BT800">
            <v>26</v>
          </cell>
          <cell r="BU800" t="str">
            <v>54406</v>
          </cell>
          <cell r="BV800">
            <v>0</v>
          </cell>
          <cell r="BW800">
            <v>0</v>
          </cell>
          <cell r="BX800">
            <v>0</v>
          </cell>
          <cell r="BY800">
            <v>0</v>
          </cell>
          <cell r="BZ800">
            <v>0</v>
          </cell>
          <cell r="CA800">
            <v>0</v>
          </cell>
          <cell r="CB800">
            <v>8299</v>
          </cell>
          <cell r="CC800" t="str">
            <v>M6</v>
          </cell>
        </row>
        <row r="801">
          <cell r="B801" t="str">
            <v>13061 DE 2021</v>
          </cell>
          <cell r="C801">
            <v>11518445</v>
          </cell>
          <cell r="D801" t="str">
            <v>MARTIN ENRIQUE RINCON ROMERO</v>
          </cell>
          <cell r="E801" t="str">
            <v>Contrato de Prestación de Servicios</v>
          </cell>
          <cell r="F801" t="str">
            <v>EL CONTRATISTA SE COMPROMETE CON LA UNIVERSIDAD DE LOS LLANOS A PRESTAR LOS SERVICIOS EN FORMA EFICIENTE Y EFICAZ APOYANDO EL FORTALECIMIENTO DEL CENTRO AGRARIO DE PRODUCCIÓN, EN LA UNIDAD RURAL MANACACÍAS DE LA UNIVERSIDAD DE LOS LLANOS ADSCRITA A LA FACULTAD DE CIENCIAS AGROPECUARIAS Y RECURSOS NATURALES.</v>
          </cell>
          <cell r="G801">
            <v>44459</v>
          </cell>
          <cell r="H801">
            <v>6083569</v>
          </cell>
          <cell r="I801" t="str">
            <v>Tres (03) meses y ocho (08) días calendario</v>
          </cell>
          <cell r="J801">
            <v>44459</v>
          </cell>
          <cell r="K801">
            <v>44557</v>
          </cell>
          <cell r="L801" t="str">
            <v>NO APLICA</v>
          </cell>
          <cell r="M801">
            <v>4</v>
          </cell>
          <cell r="N801">
            <v>682850</v>
          </cell>
          <cell r="O801">
            <v>44459</v>
          </cell>
          <cell r="P801">
            <v>44469</v>
          </cell>
          <cell r="Q801">
            <v>1862317</v>
          </cell>
          <cell r="R801">
            <v>44470</v>
          </cell>
          <cell r="S801">
            <v>44500</v>
          </cell>
          <cell r="T801">
            <v>1862317</v>
          </cell>
          <cell r="U801">
            <v>44501</v>
          </cell>
          <cell r="V801">
            <v>44530</v>
          </cell>
          <cell r="W801">
            <v>1676085</v>
          </cell>
          <cell r="X801">
            <v>44531</v>
          </cell>
          <cell r="Y801">
            <v>44557</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t="str">
            <v>Facultad de Ciencias Agropecuarias y Recursos Naturales</v>
          </cell>
          <cell r="AX801" t="str">
            <v>CRISTÓBAL LUGO LÓPEZ</v>
          </cell>
          <cell r="AY801" t="str">
            <v>Decano de la Facultad de Ciencias Agropecuarias y Recursos Naturales</v>
          </cell>
          <cell r="AZ801">
            <v>1549</v>
          </cell>
          <cell r="BA801">
            <v>44459.762986111113</v>
          </cell>
          <cell r="BB801">
            <v>167121031</v>
          </cell>
          <cell r="BC801">
            <v>3906</v>
          </cell>
          <cell r="BD801">
            <v>44459</v>
          </cell>
          <cell r="BE801">
            <v>6083569</v>
          </cell>
          <cell r="BF801" t="str">
            <v xml:space="preserve">NOTIFICADO </v>
          </cell>
          <cell r="BG801">
            <v>0</v>
          </cell>
          <cell r="BH801">
            <v>0</v>
          </cell>
          <cell r="BI801">
            <v>0</v>
          </cell>
          <cell r="BJ801">
            <v>0</v>
          </cell>
          <cell r="BK801">
            <v>0</v>
          </cell>
          <cell r="BL801">
            <v>0</v>
          </cell>
          <cell r="BM801">
            <v>0</v>
          </cell>
          <cell r="BN801">
            <v>0</v>
          </cell>
          <cell r="BO801">
            <v>0</v>
          </cell>
          <cell r="BP801">
            <v>0</v>
          </cell>
          <cell r="BQ801">
            <v>0</v>
          </cell>
          <cell r="BR801">
            <v>11518445</v>
          </cell>
          <cell r="BS801">
            <v>44459</v>
          </cell>
          <cell r="BT801">
            <v>26</v>
          </cell>
          <cell r="BU801" t="str">
            <v>54406</v>
          </cell>
          <cell r="BV801">
            <v>0</v>
          </cell>
          <cell r="BW801">
            <v>0</v>
          </cell>
          <cell r="BX801">
            <v>0</v>
          </cell>
          <cell r="BY801">
            <v>0</v>
          </cell>
          <cell r="BZ801">
            <v>0</v>
          </cell>
          <cell r="CA801">
            <v>0</v>
          </cell>
          <cell r="CB801">
            <v>7490</v>
          </cell>
          <cell r="CC801" t="str">
            <v>M6</v>
          </cell>
        </row>
        <row r="802">
          <cell r="B802" t="str">
            <v>13062 DE 2021</v>
          </cell>
          <cell r="C802">
            <v>79943834</v>
          </cell>
          <cell r="D802" t="str">
            <v xml:space="preserve">CARLOS LEONARDO VILLAMIL ORDOÑEZ </v>
          </cell>
          <cell r="E802" t="str">
            <v>Contrato de Prestación de Servicios Profesionales</v>
          </cell>
          <cell r="F802" t="str">
            <v>EL CONTRATISTA SE COMPROMETE CON LA UNIVERSIDAD DE LOS LLANOS A PRESTAR LOS SERVICIOS COMO PROFESIONAL EN FORMA EFICIENTE Y EFICAZ APOYANDO EL FORTALECIMIENTO DE LOS DIFERENTES PROCESOS EN EL CENTRO CLÍNICO VETERINARIO DE LA FACULTAD DE CIENCIAS AGROPECUARIAS Y RECURSOS NATURALES.</v>
          </cell>
          <cell r="G802">
            <v>44459</v>
          </cell>
          <cell r="H802">
            <v>8325651</v>
          </cell>
          <cell r="I802" t="str">
            <v>Tres (03) meses y cinco (05) días calendario</v>
          </cell>
          <cell r="J802">
            <v>44459</v>
          </cell>
          <cell r="K802">
            <v>44554</v>
          </cell>
          <cell r="L802" t="str">
            <v>NO APLICA</v>
          </cell>
          <cell r="M802">
            <v>4</v>
          </cell>
          <cell r="N802">
            <v>964023</v>
          </cell>
          <cell r="O802">
            <v>44459</v>
          </cell>
          <cell r="P802">
            <v>44469</v>
          </cell>
          <cell r="Q802">
            <v>2629153</v>
          </cell>
          <cell r="R802">
            <v>44470</v>
          </cell>
          <cell r="S802">
            <v>44500</v>
          </cell>
          <cell r="T802">
            <v>2629153</v>
          </cell>
          <cell r="U802">
            <v>44501</v>
          </cell>
          <cell r="V802">
            <v>44530</v>
          </cell>
          <cell r="W802">
            <v>2103322</v>
          </cell>
          <cell r="X802">
            <v>44531</v>
          </cell>
          <cell r="Y802">
            <v>44554</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t="str">
            <v>Facultad de Ciencias Agropecuarias y Recursos Naturales</v>
          </cell>
          <cell r="AX802" t="str">
            <v>CRISTÓBAL LUGO LÓPEZ</v>
          </cell>
          <cell r="AY802" t="str">
            <v>Decano de la Facultad de Ciencias Agropecuarias y Recursos Naturales</v>
          </cell>
          <cell r="AZ802">
            <v>1549</v>
          </cell>
          <cell r="BA802">
            <v>44459.762986111113</v>
          </cell>
          <cell r="BB802">
            <v>167121031</v>
          </cell>
          <cell r="BC802">
            <v>3907</v>
          </cell>
          <cell r="BD802">
            <v>44459</v>
          </cell>
          <cell r="BE802">
            <v>8325651</v>
          </cell>
          <cell r="BF802" t="str">
            <v xml:space="preserve">NOTIFICADO </v>
          </cell>
          <cell r="BG802">
            <v>0</v>
          </cell>
          <cell r="BH802">
            <v>0</v>
          </cell>
          <cell r="BI802">
            <v>0</v>
          </cell>
          <cell r="BJ802">
            <v>0</v>
          </cell>
          <cell r="BK802">
            <v>0</v>
          </cell>
          <cell r="BL802">
            <v>0</v>
          </cell>
          <cell r="BM802">
            <v>0</v>
          </cell>
          <cell r="BN802">
            <v>0</v>
          </cell>
          <cell r="BO802">
            <v>0</v>
          </cell>
          <cell r="BP802">
            <v>0</v>
          </cell>
          <cell r="BQ802">
            <v>0</v>
          </cell>
          <cell r="BR802">
            <v>79943834</v>
          </cell>
          <cell r="BS802">
            <v>44459</v>
          </cell>
          <cell r="BT802">
            <v>26</v>
          </cell>
          <cell r="BU802" t="str">
            <v>54703</v>
          </cell>
          <cell r="BV802">
            <v>0</v>
          </cell>
          <cell r="BW802">
            <v>0</v>
          </cell>
          <cell r="BX802">
            <v>0</v>
          </cell>
          <cell r="BY802">
            <v>0</v>
          </cell>
          <cell r="BZ802">
            <v>0</v>
          </cell>
          <cell r="CA802">
            <v>0</v>
          </cell>
          <cell r="CB802">
            <v>7500</v>
          </cell>
          <cell r="CC802" t="str">
            <v>M6</v>
          </cell>
        </row>
        <row r="803">
          <cell r="B803" t="str">
            <v>13063 DE 2021</v>
          </cell>
          <cell r="C803">
            <v>17267844</v>
          </cell>
          <cell r="D803" t="str">
            <v>JOSE ALEXANDER ZAPATA BELTRAN</v>
          </cell>
          <cell r="E803" t="str">
            <v>Contrato de Prestación de Servicios</v>
          </cell>
          <cell r="F803" t="str">
            <v>EL CONTRATISTA SE COMPROMETE CON LA UNIVERSIDAD DE LOS LLANOS A PRESTAR LOS SERVICIOS COMO TÉCNICO EN FORMA EFICIENTE Y EFICAZ APOYANDO EL FORTALECIMIENTO DE LOS DIFERENTES PROCESOS DE LA ESTACIÓN PISCÍCOLA Y LABORATORIOS DEL INSTITUTO DE ACUICULTURA DE LA FACULTAD DE CIENCIAS AGROPECUARIAS Y RECURSOS NATURALES.</v>
          </cell>
          <cell r="G803">
            <v>44459</v>
          </cell>
          <cell r="H803">
            <v>6083569</v>
          </cell>
          <cell r="I803" t="str">
            <v>Tres (03) meses y ocho (08) días calendario</v>
          </cell>
          <cell r="J803">
            <v>44459</v>
          </cell>
          <cell r="K803">
            <v>44557</v>
          </cell>
          <cell r="L803" t="str">
            <v>NO APLICA</v>
          </cell>
          <cell r="M803">
            <v>4</v>
          </cell>
          <cell r="N803">
            <v>682850</v>
          </cell>
          <cell r="O803">
            <v>44459</v>
          </cell>
          <cell r="P803">
            <v>44469</v>
          </cell>
          <cell r="Q803">
            <v>1862317</v>
          </cell>
          <cell r="R803">
            <v>44470</v>
          </cell>
          <cell r="S803">
            <v>44500</v>
          </cell>
          <cell r="T803">
            <v>1862317</v>
          </cell>
          <cell r="U803">
            <v>44501</v>
          </cell>
          <cell r="V803">
            <v>44530</v>
          </cell>
          <cell r="W803">
            <v>1676085</v>
          </cell>
          <cell r="X803">
            <v>44531</v>
          </cell>
          <cell r="Y803">
            <v>44557</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t="str">
            <v>Facultad de Ciencias Agropecuarias y Recursos Naturales</v>
          </cell>
          <cell r="AX803" t="str">
            <v>CRISTÓBAL LUGO LÓPEZ</v>
          </cell>
          <cell r="AY803" t="str">
            <v>Decano de la Facultad de Ciencias Agropecuarias y Recursos Naturales</v>
          </cell>
          <cell r="AZ803">
            <v>1549</v>
          </cell>
          <cell r="BA803">
            <v>44459.762986111113</v>
          </cell>
          <cell r="BB803">
            <v>167121031</v>
          </cell>
          <cell r="BC803">
            <v>3908</v>
          </cell>
          <cell r="BD803">
            <v>44459</v>
          </cell>
          <cell r="BE803">
            <v>6083569</v>
          </cell>
          <cell r="BF803" t="str">
            <v xml:space="preserve">NOTIFICADO </v>
          </cell>
          <cell r="BG803">
            <v>0</v>
          </cell>
          <cell r="BH803">
            <v>0</v>
          </cell>
          <cell r="BI803">
            <v>0</v>
          </cell>
          <cell r="BJ803">
            <v>0</v>
          </cell>
          <cell r="BK803">
            <v>0</v>
          </cell>
          <cell r="BL803">
            <v>0</v>
          </cell>
          <cell r="BM803">
            <v>0</v>
          </cell>
          <cell r="BN803">
            <v>0</v>
          </cell>
          <cell r="BO803">
            <v>0</v>
          </cell>
          <cell r="BP803">
            <v>0</v>
          </cell>
          <cell r="BQ803">
            <v>0</v>
          </cell>
          <cell r="BR803">
            <v>17267844</v>
          </cell>
          <cell r="BS803">
            <v>44459</v>
          </cell>
          <cell r="BT803">
            <v>26</v>
          </cell>
          <cell r="BU803" t="str">
            <v>54601</v>
          </cell>
          <cell r="BV803">
            <v>0</v>
          </cell>
          <cell r="BW803">
            <v>0</v>
          </cell>
          <cell r="BX803">
            <v>0</v>
          </cell>
          <cell r="BY803">
            <v>0</v>
          </cell>
          <cell r="BZ803">
            <v>0</v>
          </cell>
          <cell r="CA803">
            <v>0</v>
          </cell>
          <cell r="CB803">
            <v>8299</v>
          </cell>
          <cell r="CC803" t="str">
            <v>M6</v>
          </cell>
        </row>
        <row r="804">
          <cell r="B804" t="str">
            <v>13064 DE 2021</v>
          </cell>
          <cell r="C804">
            <v>1119886943</v>
          </cell>
          <cell r="D804" t="str">
            <v>EDWIN ALEXANDER GUEVARA</v>
          </cell>
          <cell r="E804" t="str">
            <v>Contrato de Prestación de Servicios</v>
          </cell>
          <cell r="F804" t="str">
            <v>EL CONTRATISTA SE COMPROMETE CON LA UNIVERSIDAD DE LOS LLANOS A PRESTAR LOS SERVICIOS EN FORMA EFICIENTE Y EFICAZ APOYANDO EL FORTALECIMIENTO DE LOS PROCESOS PROPIOS DE LA GRANJA BARCELONA ADSCRITA AL CENTRO AGRARIO DE PRODUCCIÓN DE LA FACULTAD DE CIENCIAS AGROPECUARIAS Y RECURSOS NATURALES.</v>
          </cell>
          <cell r="G804">
            <v>44459</v>
          </cell>
          <cell r="H804">
            <v>6083569</v>
          </cell>
          <cell r="I804" t="str">
            <v>Tres (03) meses y ocho (08) días calendario</v>
          </cell>
          <cell r="J804">
            <v>44459</v>
          </cell>
          <cell r="K804">
            <v>44557</v>
          </cell>
          <cell r="L804" t="str">
            <v>NO APLICA</v>
          </cell>
          <cell r="M804">
            <v>4</v>
          </cell>
          <cell r="N804">
            <v>682850</v>
          </cell>
          <cell r="O804">
            <v>44459</v>
          </cell>
          <cell r="P804">
            <v>44469</v>
          </cell>
          <cell r="Q804">
            <v>1862317</v>
          </cell>
          <cell r="R804">
            <v>44470</v>
          </cell>
          <cell r="S804">
            <v>44500</v>
          </cell>
          <cell r="T804">
            <v>1862317</v>
          </cell>
          <cell r="U804">
            <v>44501</v>
          </cell>
          <cell r="V804">
            <v>44530</v>
          </cell>
          <cell r="W804">
            <v>1676085</v>
          </cell>
          <cell r="X804">
            <v>44531</v>
          </cell>
          <cell r="Y804">
            <v>44557</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t="str">
            <v>Facultad de Ciencias Agropecuarias y Recursos Naturales</v>
          </cell>
          <cell r="AX804" t="str">
            <v>CRISTÓBAL LUGO LÓPEZ</v>
          </cell>
          <cell r="AY804" t="str">
            <v>Decano de la Facultad de Ciencias Agropecuarias y Recursos Naturales</v>
          </cell>
          <cell r="AZ804">
            <v>1549</v>
          </cell>
          <cell r="BA804">
            <v>44459.762986111113</v>
          </cell>
          <cell r="BB804">
            <v>167121031</v>
          </cell>
          <cell r="BC804">
            <v>3909</v>
          </cell>
          <cell r="BD804">
            <v>44459</v>
          </cell>
          <cell r="BE804">
            <v>6083569</v>
          </cell>
          <cell r="BF804" t="str">
            <v xml:space="preserve">NOTIFICADO </v>
          </cell>
          <cell r="BG804">
            <v>0</v>
          </cell>
          <cell r="BH804">
            <v>0</v>
          </cell>
          <cell r="BI804">
            <v>0</v>
          </cell>
          <cell r="BJ804">
            <v>0</v>
          </cell>
          <cell r="BK804">
            <v>0</v>
          </cell>
          <cell r="BL804">
            <v>0</v>
          </cell>
          <cell r="BM804">
            <v>0</v>
          </cell>
          <cell r="BN804">
            <v>0</v>
          </cell>
          <cell r="BO804">
            <v>0</v>
          </cell>
          <cell r="BP804">
            <v>0</v>
          </cell>
          <cell r="BQ804">
            <v>0</v>
          </cell>
          <cell r="BR804">
            <v>1119886943</v>
          </cell>
          <cell r="BS804">
            <v>44459</v>
          </cell>
          <cell r="BT804">
            <v>26</v>
          </cell>
          <cell r="BU804" t="str">
            <v>54406</v>
          </cell>
          <cell r="BV804">
            <v>0</v>
          </cell>
          <cell r="BW804">
            <v>0</v>
          </cell>
          <cell r="BX804">
            <v>0</v>
          </cell>
          <cell r="BY804">
            <v>0</v>
          </cell>
          <cell r="BZ804">
            <v>0</v>
          </cell>
          <cell r="CA804">
            <v>0</v>
          </cell>
          <cell r="CB804">
            <v>8299</v>
          </cell>
          <cell r="CC804" t="str">
            <v>M6</v>
          </cell>
        </row>
        <row r="805">
          <cell r="B805" t="str">
            <v>13065 DE 2021</v>
          </cell>
          <cell r="C805">
            <v>1121832739</v>
          </cell>
          <cell r="D805" t="str">
            <v xml:space="preserve">ALIX YURANI SANABRIA JIMENEZ </v>
          </cell>
          <cell r="E805" t="str">
            <v>Contrato de Prestación de Servicios</v>
          </cell>
          <cell r="F805" t="str">
            <v>EL CONTRATISTA SE COMPROMETE CON LA UNIVERSIDAD DE LOS LLANOS A PRESTAR LOS SERVICIOS COMO TÉCNICO EN FORMA EFICIENTE Y EFICAZ APOYANDO EL FORTALECIMIENTO DE LOS DIFERENTES PROCESOS EN EL CENTRO CLÍNICO VETERINARIO DE LA FACULTAD DE CIENCIAS AGROPECUARIAS Y RECURSOS NATURALES.</v>
          </cell>
          <cell r="G805">
            <v>44459</v>
          </cell>
          <cell r="H805">
            <v>6591141</v>
          </cell>
          <cell r="I805" t="str">
            <v>Tres (03) meses y cinco (05) días calendario</v>
          </cell>
          <cell r="J805">
            <v>44459</v>
          </cell>
          <cell r="K805">
            <v>44554</v>
          </cell>
          <cell r="L805" t="str">
            <v>NO APLICA</v>
          </cell>
          <cell r="M805">
            <v>4</v>
          </cell>
          <cell r="N805">
            <v>763185</v>
          </cell>
          <cell r="O805">
            <v>44459</v>
          </cell>
          <cell r="P805">
            <v>44469</v>
          </cell>
          <cell r="Q805">
            <v>2081413</v>
          </cell>
          <cell r="R805">
            <v>44470</v>
          </cell>
          <cell r="S805">
            <v>44500</v>
          </cell>
          <cell r="T805">
            <v>2081413</v>
          </cell>
          <cell r="U805">
            <v>44501</v>
          </cell>
          <cell r="V805">
            <v>44530</v>
          </cell>
          <cell r="W805">
            <v>1665130</v>
          </cell>
          <cell r="X805">
            <v>44531</v>
          </cell>
          <cell r="Y805">
            <v>44554</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t="str">
            <v>Facultad de Ciencias Agropecuarias y Recursos Naturales</v>
          </cell>
          <cell r="AX805" t="str">
            <v>CRISTÓBAL LUGO LÓPEZ</v>
          </cell>
          <cell r="AY805" t="str">
            <v>Decano de la Facultad de Ciencias Agropecuarias y Recursos Naturales</v>
          </cell>
          <cell r="AZ805">
            <v>1549</v>
          </cell>
          <cell r="BA805">
            <v>44459.762986111113</v>
          </cell>
          <cell r="BB805">
            <v>167121031</v>
          </cell>
          <cell r="BC805">
            <v>3910</v>
          </cell>
          <cell r="BD805">
            <v>44459</v>
          </cell>
          <cell r="BE805">
            <v>6591141</v>
          </cell>
          <cell r="BF805" t="str">
            <v xml:space="preserve">NOTIFICADO </v>
          </cell>
          <cell r="BG805">
            <v>0</v>
          </cell>
          <cell r="BH805">
            <v>0</v>
          </cell>
          <cell r="BI805">
            <v>0</v>
          </cell>
          <cell r="BJ805">
            <v>0</v>
          </cell>
          <cell r="BK805">
            <v>0</v>
          </cell>
          <cell r="BL805">
            <v>0</v>
          </cell>
          <cell r="BM805">
            <v>0</v>
          </cell>
          <cell r="BN805">
            <v>0</v>
          </cell>
          <cell r="BO805">
            <v>0</v>
          </cell>
          <cell r="BP805">
            <v>0</v>
          </cell>
          <cell r="BQ805">
            <v>0</v>
          </cell>
          <cell r="BR805">
            <v>1121832739.4000001</v>
          </cell>
          <cell r="BS805">
            <v>44459</v>
          </cell>
          <cell r="BT805">
            <v>26</v>
          </cell>
          <cell r="BU805" t="str">
            <v>54703</v>
          </cell>
          <cell r="BV805">
            <v>0</v>
          </cell>
          <cell r="BW805">
            <v>0</v>
          </cell>
          <cell r="BX805">
            <v>0</v>
          </cell>
          <cell r="BY805">
            <v>0</v>
          </cell>
          <cell r="BZ805">
            <v>0</v>
          </cell>
          <cell r="CA805">
            <v>0</v>
          </cell>
          <cell r="CB805">
            <v>8211</v>
          </cell>
          <cell r="CC805" t="str">
            <v>M6</v>
          </cell>
        </row>
        <row r="806">
          <cell r="B806" t="str">
            <v>13066 DE 2021</v>
          </cell>
          <cell r="C806">
            <v>86067232</v>
          </cell>
          <cell r="D806" t="str">
            <v>ALEXANDER HERNAN TORRES TINTIN</v>
          </cell>
          <cell r="E806" t="str">
            <v>Contrato de Prestación de Servicios</v>
          </cell>
          <cell r="F806" t="str">
            <v>EL CONTRATISTA SE COMPROMETE CON LA UNIVERSIDAD DE LOS LLANOS A PRESTAR LOS SERVICIOS EN FORMA EFICIENTE Y EFICAZ APOYANDO EL FUNCIONAMIENTO DE LAS UNIDADES DE ANIMALES QUE EXISTEN EN LA GRANJA BARCELONA ADSCRITA AL CENTRO AGRARIO DE PRODUCCIÓN DE LA FACULTAD DE CIENCIAS AGROPECUARIAS Y RECURSOS NATURALES.</v>
          </cell>
          <cell r="G806">
            <v>44459</v>
          </cell>
          <cell r="H806">
            <v>6083569</v>
          </cell>
          <cell r="I806" t="str">
            <v>Tres (03) meses y ocho (08) días calendario</v>
          </cell>
          <cell r="J806">
            <v>44459</v>
          </cell>
          <cell r="K806">
            <v>44557</v>
          </cell>
          <cell r="L806" t="str">
            <v>NO APLICA</v>
          </cell>
          <cell r="M806">
            <v>4</v>
          </cell>
          <cell r="N806">
            <v>682850</v>
          </cell>
          <cell r="O806">
            <v>44459</v>
          </cell>
          <cell r="P806">
            <v>44469</v>
          </cell>
          <cell r="Q806">
            <v>1862317</v>
          </cell>
          <cell r="R806">
            <v>44470</v>
          </cell>
          <cell r="S806">
            <v>44500</v>
          </cell>
          <cell r="T806">
            <v>1862317</v>
          </cell>
          <cell r="U806">
            <v>44501</v>
          </cell>
          <cell r="V806">
            <v>44530</v>
          </cell>
          <cell r="W806">
            <v>1676085</v>
          </cell>
          <cell r="X806">
            <v>44531</v>
          </cell>
          <cell r="Y806">
            <v>44557</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t="str">
            <v>Facultad de Ciencias Agropecuarias y Recursos Naturales</v>
          </cell>
          <cell r="AX806" t="str">
            <v>CRISTÓBAL LUGO LÓPEZ</v>
          </cell>
          <cell r="AY806" t="str">
            <v>Decano de la Facultad de Ciencias Agropecuarias y Recursos Naturales</v>
          </cell>
          <cell r="AZ806">
            <v>1549</v>
          </cell>
          <cell r="BA806">
            <v>44459.762986111113</v>
          </cell>
          <cell r="BB806">
            <v>167121031</v>
          </cell>
          <cell r="BC806">
            <v>3911</v>
          </cell>
          <cell r="BD806">
            <v>44459</v>
          </cell>
          <cell r="BE806">
            <v>6083569</v>
          </cell>
          <cell r="BF806" t="str">
            <v xml:space="preserve">NOTIFICADO </v>
          </cell>
          <cell r="BG806">
            <v>0</v>
          </cell>
          <cell r="BH806">
            <v>0</v>
          </cell>
          <cell r="BI806">
            <v>0</v>
          </cell>
          <cell r="BJ806">
            <v>0</v>
          </cell>
          <cell r="BK806">
            <v>0</v>
          </cell>
          <cell r="BL806">
            <v>0</v>
          </cell>
          <cell r="BM806">
            <v>0</v>
          </cell>
          <cell r="BN806">
            <v>0</v>
          </cell>
          <cell r="BO806">
            <v>0</v>
          </cell>
          <cell r="BP806">
            <v>0</v>
          </cell>
          <cell r="BQ806">
            <v>0</v>
          </cell>
          <cell r="BR806">
            <v>86067232</v>
          </cell>
          <cell r="BS806">
            <v>44459</v>
          </cell>
          <cell r="BT806">
            <v>26</v>
          </cell>
          <cell r="BU806" t="str">
            <v>54406</v>
          </cell>
          <cell r="BV806">
            <v>0</v>
          </cell>
          <cell r="BW806">
            <v>0</v>
          </cell>
          <cell r="BX806">
            <v>0</v>
          </cell>
          <cell r="BY806">
            <v>0</v>
          </cell>
          <cell r="BZ806">
            <v>0</v>
          </cell>
          <cell r="CA806">
            <v>0</v>
          </cell>
          <cell r="CB806">
            <v>4111</v>
          </cell>
          <cell r="CC806" t="str">
            <v>M5</v>
          </cell>
        </row>
        <row r="807">
          <cell r="B807" t="str">
            <v>13067 DE 2021</v>
          </cell>
          <cell r="C807">
            <v>40385329</v>
          </cell>
          <cell r="D807" t="str">
            <v>AHYDE SORAYA VALIENTE ROJAS</v>
          </cell>
          <cell r="E807" t="str">
            <v>Contrato de Prestación de Servicios</v>
          </cell>
          <cell r="F807" t="str">
            <v>EL CONTRATISTA SE COMPROMETE CON LA UNIVERSIDAD DE LOS LLANOS A PRESTAR LOS SERVICIOS EN FORMA EFICIENTE Y EFICAZ APOYANDO EL FORTALECIMIENTO DE LOS DIFERENTES PROCESOS EN LA DECANATURA DE LA FACULTAD DE CIENCIAS ECONÓMICAS.</v>
          </cell>
          <cell r="G807">
            <v>44459</v>
          </cell>
          <cell r="H807">
            <v>5897337</v>
          </cell>
          <cell r="I807" t="str">
            <v>Tres (03) meses y cinco (05) días calendario</v>
          </cell>
          <cell r="J807">
            <v>44459</v>
          </cell>
          <cell r="K807">
            <v>44554</v>
          </cell>
          <cell r="L807" t="str">
            <v>NO APLICA</v>
          </cell>
          <cell r="M807">
            <v>4</v>
          </cell>
          <cell r="N807">
            <v>682850</v>
          </cell>
          <cell r="O807">
            <v>44459</v>
          </cell>
          <cell r="P807">
            <v>44469</v>
          </cell>
          <cell r="Q807">
            <v>1862317</v>
          </cell>
          <cell r="R807">
            <v>44470</v>
          </cell>
          <cell r="S807">
            <v>44500</v>
          </cell>
          <cell r="T807">
            <v>1862317</v>
          </cell>
          <cell r="U807">
            <v>44501</v>
          </cell>
          <cell r="V807">
            <v>44530</v>
          </cell>
          <cell r="W807">
            <v>1489853</v>
          </cell>
          <cell r="X807">
            <v>44531</v>
          </cell>
          <cell r="Y807">
            <v>44554</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t="str">
            <v>Facultad de Ciencias Económicas</v>
          </cell>
          <cell r="AX807" t="str">
            <v>ERNESTO LEONEL CHAVEZ HERNANDEZ</v>
          </cell>
          <cell r="AY807" t="str">
            <v>En Funciones de Decano de la Facultad de Ciencias Económicas</v>
          </cell>
          <cell r="AZ807">
            <v>1551</v>
          </cell>
          <cell r="BA807">
            <v>44459.807500000003</v>
          </cell>
          <cell r="BB807">
            <v>47364927</v>
          </cell>
          <cell r="BC807">
            <v>3912</v>
          </cell>
          <cell r="BD807">
            <v>44459</v>
          </cell>
          <cell r="BE807">
            <v>5897337</v>
          </cell>
          <cell r="BF807" t="str">
            <v xml:space="preserve">NOTIFICADO </v>
          </cell>
          <cell r="BG807">
            <v>0</v>
          </cell>
          <cell r="BH807">
            <v>0</v>
          </cell>
          <cell r="BI807">
            <v>0</v>
          </cell>
          <cell r="BJ807">
            <v>0</v>
          </cell>
          <cell r="BK807">
            <v>0</v>
          </cell>
          <cell r="BL807">
            <v>0</v>
          </cell>
          <cell r="BM807">
            <v>0</v>
          </cell>
          <cell r="BN807">
            <v>0</v>
          </cell>
          <cell r="BO807">
            <v>0</v>
          </cell>
          <cell r="BP807">
            <v>0</v>
          </cell>
          <cell r="BQ807">
            <v>0</v>
          </cell>
          <cell r="BR807">
            <v>40385329</v>
          </cell>
          <cell r="BS807">
            <v>44459</v>
          </cell>
          <cell r="BT807">
            <v>110</v>
          </cell>
          <cell r="BU807" t="str">
            <v>58200</v>
          </cell>
          <cell r="BV807">
            <v>0</v>
          </cell>
          <cell r="BW807">
            <v>0</v>
          </cell>
          <cell r="BX807">
            <v>0</v>
          </cell>
          <cell r="BY807">
            <v>0</v>
          </cell>
          <cell r="BZ807">
            <v>0</v>
          </cell>
          <cell r="CA807">
            <v>0</v>
          </cell>
          <cell r="CB807">
            <v>8299</v>
          </cell>
          <cell r="CC807" t="str">
            <v>M6</v>
          </cell>
        </row>
        <row r="808">
          <cell r="B808" t="str">
            <v>13068 DE 2021</v>
          </cell>
          <cell r="C808">
            <v>40328561</v>
          </cell>
          <cell r="D808" t="str">
            <v>XIMENA ESPINOSA CAMPOS</v>
          </cell>
          <cell r="E808" t="str">
            <v>Contrato de Prestación de Servicios Profesionales</v>
          </cell>
          <cell r="F808" t="str">
            <v>EL CONTRATISTA SE COMPROMETE CON LA UNIVERSIDAD DE LOS LLANOS A PRESTAR LOS SERVICIOS COMO PROFESIONAL ESPECIALIZADO EN FORMA EFICIENTE Y EFICAZ APOYANDO LAS ACTIVIDADES DE GESTIÓN JURÍDICO-ADMINISTRATIVAS EN LA OFICINA ASESORA JURÍDICA.</v>
          </cell>
          <cell r="G808">
            <v>44459</v>
          </cell>
          <cell r="H808">
            <v>11451424</v>
          </cell>
          <cell r="I808" t="str">
            <v>Tres (03) meses y ocho (08) días calendario</v>
          </cell>
          <cell r="J808">
            <v>44459</v>
          </cell>
          <cell r="K808">
            <v>44557</v>
          </cell>
          <cell r="L808" t="str">
            <v>NO APLICA</v>
          </cell>
          <cell r="M808">
            <v>4</v>
          </cell>
          <cell r="N808">
            <v>1285364</v>
          </cell>
          <cell r="O808">
            <v>44459</v>
          </cell>
          <cell r="P808">
            <v>44469</v>
          </cell>
          <cell r="Q808">
            <v>3505538</v>
          </cell>
          <cell r="R808">
            <v>44470</v>
          </cell>
          <cell r="S808">
            <v>44500</v>
          </cell>
          <cell r="T808">
            <v>3505538</v>
          </cell>
          <cell r="U808">
            <v>44501</v>
          </cell>
          <cell r="V808">
            <v>44530</v>
          </cell>
          <cell r="W808">
            <v>3154984</v>
          </cell>
          <cell r="X808">
            <v>44531</v>
          </cell>
          <cell r="Y808">
            <v>44557</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t="str">
            <v>Oficina Asesora Jurídica</v>
          </cell>
          <cell r="AX808" t="str">
            <v>MEDARDO MEDINA MARTINEZ</v>
          </cell>
          <cell r="AY808" t="str">
            <v>Asesor Jurídico</v>
          </cell>
          <cell r="AZ808">
            <v>1547</v>
          </cell>
          <cell r="BA808">
            <v>44459.716539351852</v>
          </cell>
          <cell r="BB808">
            <v>939552733</v>
          </cell>
          <cell r="BC808">
            <v>3913</v>
          </cell>
          <cell r="BD808">
            <v>44459</v>
          </cell>
          <cell r="BE808">
            <v>11451424</v>
          </cell>
          <cell r="BF808" t="str">
            <v xml:space="preserve">NOTIFICADO </v>
          </cell>
          <cell r="BG808">
            <v>0</v>
          </cell>
          <cell r="BH808">
            <v>0</v>
          </cell>
          <cell r="BI808">
            <v>0</v>
          </cell>
          <cell r="BJ808">
            <v>0</v>
          </cell>
          <cell r="BK808">
            <v>0</v>
          </cell>
          <cell r="BL808">
            <v>0</v>
          </cell>
          <cell r="BM808">
            <v>0</v>
          </cell>
          <cell r="BN808">
            <v>0</v>
          </cell>
          <cell r="BO808">
            <v>0</v>
          </cell>
          <cell r="BP808">
            <v>0</v>
          </cell>
          <cell r="BQ808">
            <v>0</v>
          </cell>
          <cell r="BR808">
            <v>40328561.5</v>
          </cell>
          <cell r="BS808">
            <v>44459</v>
          </cell>
          <cell r="BT808">
            <v>583</v>
          </cell>
          <cell r="BU808" t="str">
            <v>210</v>
          </cell>
          <cell r="BV808">
            <v>0</v>
          </cell>
          <cell r="BW808">
            <v>0</v>
          </cell>
          <cell r="BX808">
            <v>0</v>
          </cell>
          <cell r="BY808">
            <v>0</v>
          </cell>
          <cell r="BZ808">
            <v>0</v>
          </cell>
          <cell r="CA808">
            <v>0</v>
          </cell>
          <cell r="CB808">
            <v>7490</v>
          </cell>
          <cell r="CC808" t="str">
            <v>M6</v>
          </cell>
        </row>
        <row r="809">
          <cell r="B809" t="str">
            <v>13069 DE 2021</v>
          </cell>
          <cell r="C809">
            <v>1121845439</v>
          </cell>
          <cell r="D809" t="str">
            <v xml:space="preserve">STEFANNI LOPEZ BUITRAGO </v>
          </cell>
          <cell r="E809" t="str">
            <v>Contrato de Prestación de Servicios Profesionales</v>
          </cell>
          <cell r="F809" t="str">
            <v>EL CONTRATISTA SE COMPROMETE CON LA UNIVERSIDAD DE LOS LLANOS A PRESTAR LOS SERVICIOS COMO PROFESIONAL EN FORMA EFICIENTE Y EFICAZ APOYANDO EL FORTALECIMIENTO DE LAS ACTIVIDADES DE GESTIÓN CONTABLE Y ADMINISTRATIVA EN LA OFICINA ASESORA JURÍDICA.</v>
          </cell>
          <cell r="G809">
            <v>44459</v>
          </cell>
          <cell r="H809">
            <v>10019997</v>
          </cell>
          <cell r="I809" t="str">
            <v>Tres (03) meses y ocho (08) días calendario</v>
          </cell>
          <cell r="J809">
            <v>44459</v>
          </cell>
          <cell r="K809">
            <v>44557</v>
          </cell>
          <cell r="L809" t="str">
            <v>NO APLICA</v>
          </cell>
          <cell r="M809">
            <v>4</v>
          </cell>
          <cell r="N809">
            <v>1124694</v>
          </cell>
          <cell r="O809">
            <v>44459</v>
          </cell>
          <cell r="P809">
            <v>44469</v>
          </cell>
          <cell r="Q809">
            <v>3067346</v>
          </cell>
          <cell r="R809">
            <v>44470</v>
          </cell>
          <cell r="S809">
            <v>44500</v>
          </cell>
          <cell r="T809">
            <v>3067346</v>
          </cell>
          <cell r="U809">
            <v>44501</v>
          </cell>
          <cell r="V809">
            <v>44530</v>
          </cell>
          <cell r="W809">
            <v>2760611</v>
          </cell>
          <cell r="X809">
            <v>44531</v>
          </cell>
          <cell r="Y809">
            <v>44557</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t="str">
            <v>Oficina Asesora Jurídica</v>
          </cell>
          <cell r="AX809" t="str">
            <v>MEDARDO MEDINA MARTINEZ</v>
          </cell>
          <cell r="AY809" t="str">
            <v>Asesor Jurídico</v>
          </cell>
          <cell r="AZ809">
            <v>1547</v>
          </cell>
          <cell r="BA809">
            <v>44459.716539351852</v>
          </cell>
          <cell r="BB809">
            <v>939552733</v>
          </cell>
          <cell r="BC809">
            <v>3914</v>
          </cell>
          <cell r="BD809">
            <v>44459</v>
          </cell>
          <cell r="BE809">
            <v>10019997</v>
          </cell>
          <cell r="BF809" t="str">
            <v xml:space="preserve">NOTIFICADO </v>
          </cell>
          <cell r="BG809">
            <v>0</v>
          </cell>
          <cell r="BH809">
            <v>0</v>
          </cell>
          <cell r="BI809">
            <v>0</v>
          </cell>
          <cell r="BJ809">
            <v>0</v>
          </cell>
          <cell r="BK809">
            <v>0</v>
          </cell>
          <cell r="BL809">
            <v>0</v>
          </cell>
          <cell r="BM809">
            <v>0</v>
          </cell>
          <cell r="BN809">
            <v>0</v>
          </cell>
          <cell r="BO809">
            <v>0</v>
          </cell>
          <cell r="BP809">
            <v>0</v>
          </cell>
          <cell r="BQ809">
            <v>0</v>
          </cell>
          <cell r="BR809">
            <v>1121845439.5999999</v>
          </cell>
          <cell r="BS809">
            <v>44459</v>
          </cell>
          <cell r="BT809">
            <v>583</v>
          </cell>
          <cell r="BU809" t="str">
            <v>210</v>
          </cell>
          <cell r="BV809">
            <v>0</v>
          </cell>
          <cell r="BW809">
            <v>0</v>
          </cell>
          <cell r="BX809">
            <v>0</v>
          </cell>
          <cell r="BY809">
            <v>0</v>
          </cell>
          <cell r="BZ809">
            <v>0</v>
          </cell>
          <cell r="CA809">
            <v>0</v>
          </cell>
          <cell r="CB809">
            <v>6920</v>
          </cell>
          <cell r="CC809" t="str">
            <v>M5</v>
          </cell>
        </row>
        <row r="810">
          <cell r="B810" t="str">
            <v>13070 DE 2021</v>
          </cell>
          <cell r="C810">
            <v>1121951648</v>
          </cell>
          <cell r="D810" t="str">
            <v xml:space="preserve">SARA ROCIO MORENO BALMACEDA </v>
          </cell>
          <cell r="E810" t="str">
            <v xml:space="preserve">Contrato de Prestación de Servicios </v>
          </cell>
          <cell r="F810" t="str">
            <v>EL CONTRATISTA SE COMPROMETE CON LA UNIVERSIDAD DE LOS LLANOS A PRESTAR LOS SERVICIOS COMO TÉCNICO EN FORMA EFICIENTE Y EFICAZ APOYANDO EL FORTALECIMIENTO EN LA PARTE DE ARCHIVO EN LA OFICINA ASESORA JURÍDICA.</v>
          </cell>
          <cell r="G810">
            <v>44459</v>
          </cell>
          <cell r="H810">
            <v>6799282</v>
          </cell>
          <cell r="I810" t="str">
            <v>Tres (03) meses y ocho (08) días calendario</v>
          </cell>
          <cell r="J810">
            <v>44459</v>
          </cell>
          <cell r="K810">
            <v>44557</v>
          </cell>
          <cell r="L810" t="str">
            <v>NO APLICA</v>
          </cell>
          <cell r="M810">
            <v>4</v>
          </cell>
          <cell r="N810">
            <v>763185</v>
          </cell>
          <cell r="O810">
            <v>44459</v>
          </cell>
          <cell r="P810">
            <v>44469</v>
          </cell>
          <cell r="Q810">
            <v>2081413</v>
          </cell>
          <cell r="R810">
            <v>44470</v>
          </cell>
          <cell r="S810">
            <v>44500</v>
          </cell>
          <cell r="T810">
            <v>2081413</v>
          </cell>
          <cell r="U810">
            <v>44501</v>
          </cell>
          <cell r="V810">
            <v>44530</v>
          </cell>
          <cell r="W810">
            <v>1873271</v>
          </cell>
          <cell r="X810">
            <v>44531</v>
          </cell>
          <cell r="Y810">
            <v>44557</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t="str">
            <v>Oficina Asesora Jurídica</v>
          </cell>
          <cell r="AX810" t="str">
            <v>MEDARDO MEDINA MARTINEZ</v>
          </cell>
          <cell r="AY810" t="str">
            <v>Asesor Jurídico</v>
          </cell>
          <cell r="AZ810">
            <v>1547</v>
          </cell>
          <cell r="BA810">
            <v>44459.716539351852</v>
          </cell>
          <cell r="BB810">
            <v>939552733</v>
          </cell>
          <cell r="BC810">
            <v>3915</v>
          </cell>
          <cell r="BD810">
            <v>44459</v>
          </cell>
          <cell r="BE810">
            <v>6799282</v>
          </cell>
          <cell r="BF810" t="str">
            <v xml:space="preserve">NOTIFICADO </v>
          </cell>
          <cell r="BG810">
            <v>0</v>
          </cell>
          <cell r="BH810">
            <v>0</v>
          </cell>
          <cell r="BI810">
            <v>0</v>
          </cell>
          <cell r="BJ810">
            <v>0</v>
          </cell>
          <cell r="BK810">
            <v>0</v>
          </cell>
          <cell r="BL810">
            <v>0</v>
          </cell>
          <cell r="BM810">
            <v>0</v>
          </cell>
          <cell r="BN810">
            <v>0</v>
          </cell>
          <cell r="BO810">
            <v>0</v>
          </cell>
          <cell r="BP810">
            <v>0</v>
          </cell>
          <cell r="BQ810">
            <v>0</v>
          </cell>
          <cell r="BR810">
            <v>1121951648.2</v>
          </cell>
          <cell r="BS810">
            <v>44459</v>
          </cell>
          <cell r="BT810">
            <v>583</v>
          </cell>
          <cell r="BU810" t="str">
            <v>210</v>
          </cell>
          <cell r="BV810">
            <v>0</v>
          </cell>
          <cell r="BW810">
            <v>0</v>
          </cell>
          <cell r="BX810">
            <v>0</v>
          </cell>
          <cell r="BY810">
            <v>0</v>
          </cell>
          <cell r="BZ810">
            <v>0</v>
          </cell>
          <cell r="CA810">
            <v>0</v>
          </cell>
          <cell r="CB810">
            <v>8299</v>
          </cell>
          <cell r="CC810" t="str">
            <v>M6</v>
          </cell>
        </row>
        <row r="811">
          <cell r="B811" t="str">
            <v>13071 DE 2021</v>
          </cell>
          <cell r="C811">
            <v>1121947972</v>
          </cell>
          <cell r="D811" t="str">
            <v>MARIA ALEJANDRA RANGEL CENDALES</v>
          </cell>
          <cell r="E811" t="str">
            <v>Contrato de Prestación de Servicios Profesionales</v>
          </cell>
          <cell r="F811" t="str">
            <v>EL CONTRATISTA SE COMPROMETE CON LA UNIVERSIDAD DE LOS LLANOS A PRESTAR LOS SERVICIOS COMO PROFESIONAL EN FORMA EFICIENTE Y EFICAZ APOYANDO EL FORTALECIMIENTO EN LAS ACTIVIDADES DE GESTIÓN JURÍDICA DE LA OFICINA ASESORA JURÍDICA.</v>
          </cell>
          <cell r="G811">
            <v>44459</v>
          </cell>
          <cell r="H811">
            <v>8588566</v>
          </cell>
          <cell r="I811" t="str">
            <v>Tres (03) meses y ocho (08) días calendario</v>
          </cell>
          <cell r="J811">
            <v>44459</v>
          </cell>
          <cell r="K811">
            <v>44557</v>
          </cell>
          <cell r="L811" t="str">
            <v>NO APLICA</v>
          </cell>
          <cell r="M811">
            <v>4</v>
          </cell>
          <cell r="N811">
            <v>964023</v>
          </cell>
          <cell r="O811">
            <v>44459</v>
          </cell>
          <cell r="P811">
            <v>44469</v>
          </cell>
          <cell r="Q811">
            <v>2629153</v>
          </cell>
          <cell r="R811">
            <v>44470</v>
          </cell>
          <cell r="S811">
            <v>44500</v>
          </cell>
          <cell r="T811">
            <v>2629153</v>
          </cell>
          <cell r="U811">
            <v>44501</v>
          </cell>
          <cell r="V811">
            <v>44530</v>
          </cell>
          <cell r="W811">
            <v>2366237</v>
          </cell>
          <cell r="X811">
            <v>44531</v>
          </cell>
          <cell r="Y811">
            <v>44557</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t="str">
            <v>Oficina Asesora Jurídica</v>
          </cell>
          <cell r="AX811" t="str">
            <v>MEDARDO MEDINA MARTINEZ</v>
          </cell>
          <cell r="AY811" t="str">
            <v>Asesor Jurídico</v>
          </cell>
          <cell r="AZ811">
            <v>1547</v>
          </cell>
          <cell r="BA811">
            <v>44459.716539351852</v>
          </cell>
          <cell r="BB811">
            <v>939552733</v>
          </cell>
          <cell r="BC811">
            <v>3916</v>
          </cell>
          <cell r="BD811">
            <v>44459</v>
          </cell>
          <cell r="BE811">
            <v>8588566</v>
          </cell>
          <cell r="BF811" t="str">
            <v xml:space="preserve">NOTIFICADO </v>
          </cell>
          <cell r="BG811">
            <v>0</v>
          </cell>
          <cell r="BH811">
            <v>0</v>
          </cell>
          <cell r="BI811">
            <v>0</v>
          </cell>
          <cell r="BJ811">
            <v>0</v>
          </cell>
          <cell r="BK811">
            <v>0</v>
          </cell>
          <cell r="BL811">
            <v>0</v>
          </cell>
          <cell r="BM811">
            <v>0</v>
          </cell>
          <cell r="BN811">
            <v>0</v>
          </cell>
          <cell r="BO811">
            <v>0</v>
          </cell>
          <cell r="BP811">
            <v>0</v>
          </cell>
          <cell r="BQ811">
            <v>0</v>
          </cell>
          <cell r="BR811">
            <v>1121947972</v>
          </cell>
          <cell r="BS811">
            <v>44459</v>
          </cell>
          <cell r="BT811">
            <v>583</v>
          </cell>
          <cell r="BU811" t="str">
            <v>210</v>
          </cell>
          <cell r="BV811">
            <v>0</v>
          </cell>
          <cell r="BW811">
            <v>0</v>
          </cell>
          <cell r="BX811">
            <v>0</v>
          </cell>
          <cell r="BY811">
            <v>0</v>
          </cell>
          <cell r="BZ811">
            <v>0</v>
          </cell>
          <cell r="CA811">
            <v>0</v>
          </cell>
          <cell r="CB811">
            <v>4759</v>
          </cell>
          <cell r="CC811" t="str">
            <v>M6</v>
          </cell>
        </row>
        <row r="812">
          <cell r="B812" t="str">
            <v>13072 DE 2021</v>
          </cell>
          <cell r="C812">
            <v>1121877193</v>
          </cell>
          <cell r="D812" t="str">
            <v xml:space="preserve">JENNIFER AUDREY VALENCIA GOMEZ  </v>
          </cell>
          <cell r="E812" t="str">
            <v>Contrato de Prestación de Servicios Profesionales</v>
          </cell>
          <cell r="F812" t="str">
            <v>EL CONTRATISTA SE COMPROMETE CON LA UNIVERSIDAD DE LOS LLANOS A PRESTAR LOS SERVICIOS COMO PROFESIONAL EN FORMA EFICIENTE Y EFICAZ APOYANDO EL FORTALECIMIENTO DE LOS DIFERENTES PROCESOS DE GESTIÓN JURÍDICA DE LA OFICINA ASESORA JURÍDICA.</v>
          </cell>
          <cell r="G812">
            <v>44459</v>
          </cell>
          <cell r="H812">
            <v>8588566</v>
          </cell>
          <cell r="I812" t="str">
            <v>Tres (03) meses y ocho (08) días calendario</v>
          </cell>
          <cell r="J812">
            <v>44459</v>
          </cell>
          <cell r="K812">
            <v>44557</v>
          </cell>
          <cell r="L812" t="str">
            <v>NO APLICA</v>
          </cell>
          <cell r="M812">
            <v>4</v>
          </cell>
          <cell r="N812">
            <v>964023</v>
          </cell>
          <cell r="O812">
            <v>44459</v>
          </cell>
          <cell r="P812">
            <v>44469</v>
          </cell>
          <cell r="Q812">
            <v>2629153</v>
          </cell>
          <cell r="R812">
            <v>44470</v>
          </cell>
          <cell r="S812">
            <v>44500</v>
          </cell>
          <cell r="T812">
            <v>2629153</v>
          </cell>
          <cell r="U812">
            <v>44501</v>
          </cell>
          <cell r="V812">
            <v>44530</v>
          </cell>
          <cell r="W812">
            <v>2366237</v>
          </cell>
          <cell r="X812">
            <v>44531</v>
          </cell>
          <cell r="Y812">
            <v>44557</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t="str">
            <v>Oficina Asesora Jurídica</v>
          </cell>
          <cell r="AX812" t="str">
            <v>MEDARDO MEDINA MARTINEZ</v>
          </cell>
          <cell r="AY812" t="str">
            <v>Asesor Jurídico</v>
          </cell>
          <cell r="AZ812">
            <v>1547</v>
          </cell>
          <cell r="BA812">
            <v>44459.716539351852</v>
          </cell>
          <cell r="BB812">
            <v>939552733</v>
          </cell>
          <cell r="BC812">
            <v>3917</v>
          </cell>
          <cell r="BD812">
            <v>44459</v>
          </cell>
          <cell r="BE812">
            <v>8588566</v>
          </cell>
          <cell r="BF812" t="str">
            <v xml:space="preserve">NOTIFICADO </v>
          </cell>
          <cell r="BG812">
            <v>0</v>
          </cell>
          <cell r="BH812">
            <v>0</v>
          </cell>
          <cell r="BI812">
            <v>0</v>
          </cell>
          <cell r="BJ812">
            <v>0</v>
          </cell>
          <cell r="BK812">
            <v>0</v>
          </cell>
          <cell r="BL812">
            <v>0</v>
          </cell>
          <cell r="BM812">
            <v>0</v>
          </cell>
          <cell r="BN812">
            <v>0</v>
          </cell>
          <cell r="BO812">
            <v>0</v>
          </cell>
          <cell r="BP812">
            <v>0</v>
          </cell>
          <cell r="BQ812">
            <v>0</v>
          </cell>
          <cell r="BR812">
            <v>1121877193</v>
          </cell>
          <cell r="BS812">
            <v>44459</v>
          </cell>
          <cell r="BT812">
            <v>583</v>
          </cell>
          <cell r="BU812" t="str">
            <v>210</v>
          </cell>
          <cell r="BV812">
            <v>0</v>
          </cell>
          <cell r="BW812">
            <v>0</v>
          </cell>
          <cell r="BX812">
            <v>0</v>
          </cell>
          <cell r="BY812">
            <v>0</v>
          </cell>
          <cell r="BZ812">
            <v>0</v>
          </cell>
          <cell r="CA812">
            <v>0</v>
          </cell>
          <cell r="CB812">
            <v>6910</v>
          </cell>
          <cell r="CC812" t="str">
            <v>M5</v>
          </cell>
        </row>
        <row r="813">
          <cell r="B813" t="str">
            <v>13073 DE 2021</v>
          </cell>
          <cell r="C813">
            <v>1121926856</v>
          </cell>
          <cell r="D813" t="str">
            <v>JAIME RICARDO PUERTO SUAREZ</v>
          </cell>
          <cell r="E813" t="str">
            <v>Contrato de Prestación de Servicios Profesionales</v>
          </cell>
          <cell r="F813" t="str">
            <v>EL CONTRATISTA SE COMPROMETE CON LA UNIVERSIDAD DE LOS LLANOS A PRESTAR LOS SERVICIOS COMO PROFESIONAL EN FORMA EFICIENTE Y EFICAZ APOYANDO EL FORTALECIMIENTO EN LAS ACTIVIDADES DE GESTIÓN JURÍDICA DE LA OFICINA ASESORA JURÍDICA.</v>
          </cell>
          <cell r="G813">
            <v>44459</v>
          </cell>
          <cell r="H813">
            <v>7157139</v>
          </cell>
          <cell r="I813" t="str">
            <v>Tres (03) meses y ocho (08) días calendario</v>
          </cell>
          <cell r="J813">
            <v>44459</v>
          </cell>
          <cell r="K813">
            <v>44557</v>
          </cell>
          <cell r="L813" t="str">
            <v>NO APLICA</v>
          </cell>
          <cell r="M813">
            <v>4</v>
          </cell>
          <cell r="N813">
            <v>803352</v>
          </cell>
          <cell r="O813">
            <v>44459</v>
          </cell>
          <cell r="P813">
            <v>44469</v>
          </cell>
          <cell r="Q813">
            <v>2190961</v>
          </cell>
          <cell r="R813">
            <v>44470</v>
          </cell>
          <cell r="S813">
            <v>44500</v>
          </cell>
          <cell r="T813">
            <v>2190961</v>
          </cell>
          <cell r="U813">
            <v>44501</v>
          </cell>
          <cell r="V813">
            <v>44530</v>
          </cell>
          <cell r="W813">
            <v>1971865</v>
          </cell>
          <cell r="X813">
            <v>44531</v>
          </cell>
          <cell r="Y813">
            <v>44557</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t="str">
            <v>Oficina Asesora Jurídica</v>
          </cell>
          <cell r="AX813" t="str">
            <v>MEDARDO MEDINA MARTINEZ</v>
          </cell>
          <cell r="AY813" t="str">
            <v>Asesor Jurídico</v>
          </cell>
          <cell r="AZ813">
            <v>1547</v>
          </cell>
          <cell r="BA813">
            <v>44459.716539351852</v>
          </cell>
          <cell r="BB813">
            <v>939552733</v>
          </cell>
          <cell r="BC813">
            <v>3918</v>
          </cell>
          <cell r="BD813">
            <v>44459</v>
          </cell>
          <cell r="BE813">
            <v>7157139</v>
          </cell>
          <cell r="BF813" t="str">
            <v xml:space="preserve">NOTIFICADO </v>
          </cell>
          <cell r="BG813">
            <v>0</v>
          </cell>
          <cell r="BH813">
            <v>0</v>
          </cell>
          <cell r="BI813">
            <v>0</v>
          </cell>
          <cell r="BJ813">
            <v>0</v>
          </cell>
          <cell r="BK813">
            <v>0</v>
          </cell>
          <cell r="BL813">
            <v>0</v>
          </cell>
          <cell r="BM813">
            <v>0</v>
          </cell>
          <cell r="BN813">
            <v>0</v>
          </cell>
          <cell r="BO813">
            <v>0</v>
          </cell>
          <cell r="BP813">
            <v>0</v>
          </cell>
          <cell r="BQ813">
            <v>0</v>
          </cell>
          <cell r="BR813">
            <v>1121926856</v>
          </cell>
          <cell r="BS813">
            <v>44459</v>
          </cell>
          <cell r="BT813">
            <v>583</v>
          </cell>
          <cell r="BU813" t="str">
            <v>210</v>
          </cell>
          <cell r="BV813">
            <v>0</v>
          </cell>
          <cell r="BW813">
            <v>0</v>
          </cell>
          <cell r="BX813">
            <v>0</v>
          </cell>
          <cell r="BY813">
            <v>0</v>
          </cell>
          <cell r="BZ813">
            <v>0</v>
          </cell>
          <cell r="CA813">
            <v>0</v>
          </cell>
          <cell r="CB813">
            <v>6910</v>
          </cell>
          <cell r="CC813" t="str">
            <v>M5</v>
          </cell>
        </row>
        <row r="814">
          <cell r="B814" t="str">
            <v>13074 DE 2021</v>
          </cell>
          <cell r="C814">
            <v>40439797</v>
          </cell>
          <cell r="D814" t="str">
            <v xml:space="preserve">ISLANDA MILENA CASTRO QUEVEDO </v>
          </cell>
          <cell r="E814" t="str">
            <v>Contrato de Prestación de Servicios Profesionales</v>
          </cell>
          <cell r="F814" t="str">
            <v>EL CONTRATISTA SE COMPROMETE CON LA UNIVERSIDAD DE LOS LLANOS A PRESTAR LOS SERVICIOS COMO PROFESIONAL EN FORMA EFICIENTE Y EFICAZ APOYANDO EL FORTALECIMIENTO DE LAS ACTIVIDADES DE GESTIÓN ADMINISTRATIVA Y CONTRATACIÓN EN LA OFICINA ASESORA JURÍDICA.</v>
          </cell>
          <cell r="G814">
            <v>44459</v>
          </cell>
          <cell r="H814">
            <v>13240708</v>
          </cell>
          <cell r="I814" t="str">
            <v>Tres (03) meses y ocho (08) días calendario</v>
          </cell>
          <cell r="J814">
            <v>44459</v>
          </cell>
          <cell r="K814">
            <v>44557</v>
          </cell>
          <cell r="L814" t="str">
            <v>NO APLICA</v>
          </cell>
          <cell r="M814">
            <v>4</v>
          </cell>
          <cell r="N814">
            <v>1486202</v>
          </cell>
          <cell r="O814">
            <v>44459</v>
          </cell>
          <cell r="P814">
            <v>44469</v>
          </cell>
          <cell r="Q814">
            <v>4053278</v>
          </cell>
          <cell r="R814">
            <v>44470</v>
          </cell>
          <cell r="S814">
            <v>44500</v>
          </cell>
          <cell r="T814">
            <v>4053278</v>
          </cell>
          <cell r="U814">
            <v>44501</v>
          </cell>
          <cell r="V814">
            <v>44530</v>
          </cell>
          <cell r="W814">
            <v>3647950</v>
          </cell>
          <cell r="X814">
            <v>44531</v>
          </cell>
          <cell r="Y814">
            <v>44557</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t="str">
            <v>Oficina Asesora Jurídica</v>
          </cell>
          <cell r="AX814" t="str">
            <v>MEDARDO MEDINA MARTINEZ</v>
          </cell>
          <cell r="AY814" t="str">
            <v>Asesor Jurídico</v>
          </cell>
          <cell r="AZ814">
            <v>1547</v>
          </cell>
          <cell r="BA814">
            <v>44459.716539351852</v>
          </cell>
          <cell r="BB814">
            <v>939552733</v>
          </cell>
          <cell r="BC814">
            <v>3919</v>
          </cell>
          <cell r="BD814">
            <v>44459</v>
          </cell>
          <cell r="BE814">
            <v>13240708</v>
          </cell>
          <cell r="BF814" t="str">
            <v xml:space="preserve">NOTIFICADO </v>
          </cell>
          <cell r="BG814">
            <v>0</v>
          </cell>
          <cell r="BH814">
            <v>0</v>
          </cell>
          <cell r="BI814">
            <v>0</v>
          </cell>
          <cell r="BJ814">
            <v>0</v>
          </cell>
          <cell r="BK814">
            <v>0</v>
          </cell>
          <cell r="BL814">
            <v>0</v>
          </cell>
          <cell r="BM814">
            <v>0</v>
          </cell>
          <cell r="BN814">
            <v>0</v>
          </cell>
          <cell r="BO814">
            <v>0</v>
          </cell>
          <cell r="BP814">
            <v>0</v>
          </cell>
          <cell r="BQ814">
            <v>0</v>
          </cell>
          <cell r="BR814">
            <v>40439797.200000003</v>
          </cell>
          <cell r="BS814">
            <v>44459</v>
          </cell>
          <cell r="BT814">
            <v>583</v>
          </cell>
          <cell r="BU814" t="str">
            <v>210</v>
          </cell>
          <cell r="BV814">
            <v>0</v>
          </cell>
          <cell r="BW814">
            <v>0</v>
          </cell>
          <cell r="BX814">
            <v>0</v>
          </cell>
          <cell r="BY814">
            <v>0</v>
          </cell>
          <cell r="BZ814">
            <v>0</v>
          </cell>
          <cell r="CA814">
            <v>0</v>
          </cell>
          <cell r="CB814">
            <v>8299</v>
          </cell>
          <cell r="CC814" t="str">
            <v>M6</v>
          </cell>
        </row>
        <row r="815">
          <cell r="B815" t="str">
            <v>13075 DE 2021</v>
          </cell>
          <cell r="C815">
            <v>40189123</v>
          </cell>
          <cell r="D815" t="str">
            <v>DIANA MARIA PARDO MATEUS</v>
          </cell>
          <cell r="E815" t="str">
            <v xml:space="preserve">Contrato de Prestación de Servicios </v>
          </cell>
          <cell r="F815" t="str">
            <v>EL CONTRATISTA SE COMPROMETE CON LA UNIVERSIDAD DE LOS LLANOS A PRESTAR LOS SERVICIOS EN FORMA EFICIENTE Y EFICAZ APOYANDO EL FORTALECIMIENTO DE LOS DIFERENTES PROCESOS EN EL ARCHIVO DE LA OFICINA ASESORA JURÍDICA.</v>
          </cell>
          <cell r="G815">
            <v>44459</v>
          </cell>
          <cell r="H815">
            <v>4831070</v>
          </cell>
          <cell r="I815" t="str">
            <v>Tres (03) meses y ocho (08) días calendario</v>
          </cell>
          <cell r="J815">
            <v>44459</v>
          </cell>
          <cell r="K815">
            <v>44557</v>
          </cell>
          <cell r="L815" t="str">
            <v>NO APLICA</v>
          </cell>
          <cell r="M815">
            <v>4</v>
          </cell>
          <cell r="N815">
            <v>542263</v>
          </cell>
          <cell r="O815">
            <v>44459</v>
          </cell>
          <cell r="P815">
            <v>44469</v>
          </cell>
          <cell r="Q815">
            <v>1478899</v>
          </cell>
          <cell r="R815">
            <v>44470</v>
          </cell>
          <cell r="S815">
            <v>44500</v>
          </cell>
          <cell r="T815">
            <v>1478899</v>
          </cell>
          <cell r="U815">
            <v>44501</v>
          </cell>
          <cell r="V815">
            <v>44530</v>
          </cell>
          <cell r="W815">
            <v>1331009</v>
          </cell>
          <cell r="X815">
            <v>44531</v>
          </cell>
          <cell r="Y815">
            <v>44557</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t="str">
            <v>Oficina Asesora Jurídica</v>
          </cell>
          <cell r="AX815" t="str">
            <v>MEDARDO MEDINA MARTINEZ</v>
          </cell>
          <cell r="AY815" t="str">
            <v>Asesor Jurídico</v>
          </cell>
          <cell r="AZ815">
            <v>1547</v>
          </cell>
          <cell r="BA815">
            <v>44459.716539351852</v>
          </cell>
          <cell r="BB815">
            <v>939552733</v>
          </cell>
          <cell r="BC815">
            <v>3920</v>
          </cell>
          <cell r="BD815">
            <v>44459</v>
          </cell>
          <cell r="BE815">
            <v>4831070</v>
          </cell>
          <cell r="BF815" t="str">
            <v xml:space="preserve">NOTIFICADO </v>
          </cell>
          <cell r="BG815">
            <v>0</v>
          </cell>
          <cell r="BH815">
            <v>0</v>
          </cell>
          <cell r="BI815">
            <v>0</v>
          </cell>
          <cell r="BJ815">
            <v>0</v>
          </cell>
          <cell r="BK815">
            <v>0</v>
          </cell>
          <cell r="BL815">
            <v>0</v>
          </cell>
          <cell r="BM815">
            <v>0</v>
          </cell>
          <cell r="BN815">
            <v>0</v>
          </cell>
          <cell r="BO815">
            <v>0</v>
          </cell>
          <cell r="BP815">
            <v>0</v>
          </cell>
          <cell r="BQ815">
            <v>0</v>
          </cell>
          <cell r="BR815">
            <v>40189123</v>
          </cell>
          <cell r="BS815">
            <v>44459</v>
          </cell>
          <cell r="BT815">
            <v>583</v>
          </cell>
          <cell r="BU815" t="str">
            <v>210</v>
          </cell>
          <cell r="BV815">
            <v>0</v>
          </cell>
          <cell r="BW815">
            <v>0</v>
          </cell>
          <cell r="BX815">
            <v>0</v>
          </cell>
          <cell r="BY815">
            <v>0</v>
          </cell>
          <cell r="BZ815">
            <v>0</v>
          </cell>
          <cell r="CA815">
            <v>0</v>
          </cell>
          <cell r="CB815">
            <v>8299</v>
          </cell>
          <cell r="CC815" t="str">
            <v>M6</v>
          </cell>
        </row>
        <row r="816">
          <cell r="B816" t="str">
            <v>13076 DE 2021</v>
          </cell>
          <cell r="C816">
            <v>1121912878</v>
          </cell>
          <cell r="D816" t="str">
            <v xml:space="preserve">DIANA HASBLEIDY AVILA LARA </v>
          </cell>
          <cell r="E816" t="str">
            <v>Contrato de Prestación de Servicios Profesionales</v>
          </cell>
          <cell r="F816" t="str">
            <v>EL CONTRATISTA SE COMPROMETE CON LA UNIVERSIDAD DE LOS LLANOS A PRESTAR LOS SERVICIOS COMO PROFESIONAL EN FORMA EFICIENTE Y EFICAZ  APOYANDO EL FORTALECIMIENTO DE LOS PROCESOS CONTRACTUALES Y ADMINISTRATIVO EN LA OFICINA ASESORA JURÍDICA.</v>
          </cell>
          <cell r="G816">
            <v>44459</v>
          </cell>
          <cell r="H816">
            <v>11292148</v>
          </cell>
          <cell r="I816" t="str">
            <v>Tres (03) meses y ocho (08) días calendario</v>
          </cell>
          <cell r="J816">
            <v>44459</v>
          </cell>
          <cell r="K816">
            <v>44557</v>
          </cell>
          <cell r="L816" t="str">
            <v>NO APLICA</v>
          </cell>
          <cell r="M816">
            <v>4</v>
          </cell>
          <cell r="N816">
            <v>1267486</v>
          </cell>
          <cell r="O816">
            <v>44459</v>
          </cell>
          <cell r="P816">
            <v>44469</v>
          </cell>
          <cell r="Q816">
            <v>3456780</v>
          </cell>
          <cell r="R816">
            <v>44470</v>
          </cell>
          <cell r="S816">
            <v>44500</v>
          </cell>
          <cell r="T816">
            <v>3456780</v>
          </cell>
          <cell r="U816">
            <v>44501</v>
          </cell>
          <cell r="V816">
            <v>44530</v>
          </cell>
          <cell r="W816">
            <v>3111102</v>
          </cell>
          <cell r="X816">
            <v>44531</v>
          </cell>
          <cell r="Y816">
            <v>44557</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t="str">
            <v>Oficina Asesora Jurídica</v>
          </cell>
          <cell r="AX816" t="str">
            <v>MEDARDO MEDINA MARTINEZ</v>
          </cell>
          <cell r="AY816" t="str">
            <v>Asesor Jurídico</v>
          </cell>
          <cell r="AZ816">
            <v>1547</v>
          </cell>
          <cell r="BA816">
            <v>44459.716539351852</v>
          </cell>
          <cell r="BB816">
            <v>939552733</v>
          </cell>
          <cell r="BC816">
            <v>3921</v>
          </cell>
          <cell r="BD816">
            <v>44459</v>
          </cell>
          <cell r="BE816">
            <v>11292148</v>
          </cell>
          <cell r="BF816" t="str">
            <v xml:space="preserve">NOTIFICADO </v>
          </cell>
          <cell r="BG816">
            <v>0</v>
          </cell>
          <cell r="BH816">
            <v>0</v>
          </cell>
          <cell r="BI816">
            <v>0</v>
          </cell>
          <cell r="BJ816">
            <v>0</v>
          </cell>
          <cell r="BK816">
            <v>0</v>
          </cell>
          <cell r="BL816">
            <v>0</v>
          </cell>
          <cell r="BM816">
            <v>0</v>
          </cell>
          <cell r="BN816">
            <v>0</v>
          </cell>
          <cell r="BO816">
            <v>0</v>
          </cell>
          <cell r="BP816">
            <v>0</v>
          </cell>
          <cell r="BQ816">
            <v>0</v>
          </cell>
          <cell r="BR816">
            <v>1121912878</v>
          </cell>
          <cell r="BS816">
            <v>44459</v>
          </cell>
          <cell r="BT816">
            <v>583</v>
          </cell>
          <cell r="BU816" t="str">
            <v>210</v>
          </cell>
          <cell r="BV816">
            <v>0</v>
          </cell>
          <cell r="BW816">
            <v>0</v>
          </cell>
          <cell r="BX816">
            <v>0</v>
          </cell>
          <cell r="BY816">
            <v>0</v>
          </cell>
          <cell r="BZ816">
            <v>0</v>
          </cell>
          <cell r="CA816">
            <v>0</v>
          </cell>
          <cell r="CB816">
            <v>7490</v>
          </cell>
          <cell r="CC816" t="str">
            <v>M6</v>
          </cell>
        </row>
        <row r="817">
          <cell r="B817" t="str">
            <v>13077 DE 2021</v>
          </cell>
          <cell r="C817">
            <v>1119892566</v>
          </cell>
          <cell r="D817" t="str">
            <v>CIELO LUCIA AMAYA MORALES</v>
          </cell>
          <cell r="E817" t="str">
            <v>Contrato de Prestación de Servicios Profesionales</v>
          </cell>
          <cell r="F817" t="str">
            <v>EL CONTRATISTA SE COMPROMETE CON LA UNIVERSIDAD DE LOS LLANOS A PRESTAR LOS SERVICIOS COMO PROFESIONAL EN FORMA EFICIENTE Y EFICAZ APOYANDO EL FORTALECIMIENTO DE LOS DIFERENTES PROCESOS DE GESTIÓN JURÍDICA DE LA OFICINA ASESORA JURÍDICA.</v>
          </cell>
          <cell r="G817">
            <v>44459</v>
          </cell>
          <cell r="H817">
            <v>10019997</v>
          </cell>
          <cell r="I817" t="str">
            <v>Tres (03) meses y ocho (08) días calendario</v>
          </cell>
          <cell r="J817">
            <v>44459</v>
          </cell>
          <cell r="K817">
            <v>44557</v>
          </cell>
          <cell r="L817" t="str">
            <v>NO APLICA</v>
          </cell>
          <cell r="M817">
            <v>4</v>
          </cell>
          <cell r="N817">
            <v>1124694</v>
          </cell>
          <cell r="O817">
            <v>44459</v>
          </cell>
          <cell r="P817">
            <v>44469</v>
          </cell>
          <cell r="Q817">
            <v>3067346</v>
          </cell>
          <cell r="R817">
            <v>44470</v>
          </cell>
          <cell r="S817">
            <v>44500</v>
          </cell>
          <cell r="T817">
            <v>3067346</v>
          </cell>
          <cell r="U817">
            <v>44501</v>
          </cell>
          <cell r="V817">
            <v>44530</v>
          </cell>
          <cell r="W817">
            <v>2760611</v>
          </cell>
          <cell r="X817">
            <v>44531</v>
          </cell>
          <cell r="Y817">
            <v>44557</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t="str">
            <v>Oficina Asesora Jurídica</v>
          </cell>
          <cell r="AX817" t="str">
            <v>MEDARDO MEDINA MARTINEZ</v>
          </cell>
          <cell r="AY817" t="str">
            <v>Asesor Jurídico</v>
          </cell>
          <cell r="AZ817">
            <v>1547</v>
          </cell>
          <cell r="BA817">
            <v>44459.716539351852</v>
          </cell>
          <cell r="BB817">
            <v>939552733</v>
          </cell>
          <cell r="BC817">
            <v>3922</v>
          </cell>
          <cell r="BD817">
            <v>44459</v>
          </cell>
          <cell r="BE817">
            <v>10019997</v>
          </cell>
          <cell r="BF817" t="str">
            <v xml:space="preserve">NOTIFICADO </v>
          </cell>
          <cell r="BG817">
            <v>0</v>
          </cell>
          <cell r="BH817">
            <v>0</v>
          </cell>
          <cell r="BI817">
            <v>0</v>
          </cell>
          <cell r="BJ817">
            <v>0</v>
          </cell>
          <cell r="BK817">
            <v>0</v>
          </cell>
          <cell r="BL817">
            <v>0</v>
          </cell>
          <cell r="BM817">
            <v>0</v>
          </cell>
          <cell r="BN817">
            <v>0</v>
          </cell>
          <cell r="BO817">
            <v>0</v>
          </cell>
          <cell r="BP817">
            <v>0</v>
          </cell>
          <cell r="BQ817">
            <v>0</v>
          </cell>
          <cell r="BR817">
            <v>1119892566</v>
          </cell>
          <cell r="BS817">
            <v>44459</v>
          </cell>
          <cell r="BT817">
            <v>583</v>
          </cell>
          <cell r="BU817" t="str">
            <v>210</v>
          </cell>
          <cell r="BV817">
            <v>0</v>
          </cell>
          <cell r="BW817">
            <v>0</v>
          </cell>
          <cell r="BX817">
            <v>0</v>
          </cell>
          <cell r="BY817">
            <v>0</v>
          </cell>
          <cell r="BZ817">
            <v>0</v>
          </cell>
          <cell r="CA817">
            <v>0</v>
          </cell>
          <cell r="CB817">
            <v>8299</v>
          </cell>
          <cell r="CC817" t="str">
            <v>M6</v>
          </cell>
        </row>
        <row r="818">
          <cell r="B818" t="str">
            <v>13078 DE 2021</v>
          </cell>
          <cell r="C818">
            <v>40441400</v>
          </cell>
          <cell r="D818" t="str">
            <v xml:space="preserve">TRICIA VERLEY GONZALEZ VELAIZAN </v>
          </cell>
          <cell r="E818" t="str">
            <v>Contrato de Prestación de Servicios</v>
          </cell>
          <cell r="F818" t="str">
            <v>EL CONTRATISTA SE COMPROMETE CON LA UNIVERSIDAD DE LOS LLANOS A PRESTAR LOS SERVICIOS EN FORMA EFICIENTE Y EFICAZ APOYANDO EL FORTALECIMIENTO DE LOS DIFERENTES PROCESOS DE GESTIÓN DOCUMENTAL EN LA DIVISIÓN DE SERVICIOS ADMINISTRATIVOS.</v>
          </cell>
          <cell r="G818">
            <v>44459</v>
          </cell>
          <cell r="H818">
            <v>4683180</v>
          </cell>
          <cell r="I818" t="str">
            <v>Tres (03) meses y cinco (05) días calendario</v>
          </cell>
          <cell r="J818">
            <v>44459</v>
          </cell>
          <cell r="K818">
            <v>44554</v>
          </cell>
          <cell r="L818" t="str">
            <v>NO APLICA</v>
          </cell>
          <cell r="M818">
            <v>4</v>
          </cell>
          <cell r="N818">
            <v>542263</v>
          </cell>
          <cell r="O818">
            <v>44459</v>
          </cell>
          <cell r="P818">
            <v>44469</v>
          </cell>
          <cell r="Q818">
            <v>1478899</v>
          </cell>
          <cell r="R818">
            <v>44470</v>
          </cell>
          <cell r="S818">
            <v>44500</v>
          </cell>
          <cell r="T818">
            <v>1478899</v>
          </cell>
          <cell r="U818">
            <v>44501</v>
          </cell>
          <cell r="V818">
            <v>44530</v>
          </cell>
          <cell r="W818">
            <v>1183119</v>
          </cell>
          <cell r="X818">
            <v>44531</v>
          </cell>
          <cell r="Y818">
            <v>44554</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t="str">
            <v xml:space="preserve">División de Servicios Administrativos </v>
          </cell>
          <cell r="AX818" t="str">
            <v>VÍCTOR EFREN ORTÍZ ORTÍZ</v>
          </cell>
          <cell r="AY818" t="str">
            <v>Jefe de Oficina</v>
          </cell>
          <cell r="AZ818">
            <v>1547</v>
          </cell>
          <cell r="BA818">
            <v>44459.716539351852</v>
          </cell>
          <cell r="BB818">
            <v>939552733</v>
          </cell>
          <cell r="BC818">
            <v>3923</v>
          </cell>
          <cell r="BD818">
            <v>44459</v>
          </cell>
          <cell r="BE818">
            <v>4683180</v>
          </cell>
          <cell r="BF818" t="str">
            <v xml:space="preserve">NOTIFICADO </v>
          </cell>
          <cell r="BG818">
            <v>0</v>
          </cell>
          <cell r="BH818">
            <v>0</v>
          </cell>
          <cell r="BI818">
            <v>0</v>
          </cell>
          <cell r="BJ818">
            <v>0</v>
          </cell>
          <cell r="BK818">
            <v>0</v>
          </cell>
          <cell r="BL818">
            <v>0</v>
          </cell>
          <cell r="BM818">
            <v>0</v>
          </cell>
          <cell r="BN818">
            <v>0</v>
          </cell>
          <cell r="BO818">
            <v>0</v>
          </cell>
          <cell r="BP818">
            <v>0</v>
          </cell>
          <cell r="BQ818">
            <v>0</v>
          </cell>
          <cell r="BR818">
            <v>40441400</v>
          </cell>
          <cell r="BS818">
            <v>44459</v>
          </cell>
          <cell r="BT818">
            <v>583</v>
          </cell>
          <cell r="BU818" t="str">
            <v>421</v>
          </cell>
          <cell r="BV818">
            <v>0</v>
          </cell>
          <cell r="BW818">
            <v>0</v>
          </cell>
          <cell r="BX818">
            <v>0</v>
          </cell>
          <cell r="BY818">
            <v>0</v>
          </cell>
          <cell r="BZ818">
            <v>0</v>
          </cell>
          <cell r="CA818">
            <v>0</v>
          </cell>
          <cell r="CB818">
            <v>8211</v>
          </cell>
          <cell r="CC818" t="str">
            <v>M6</v>
          </cell>
        </row>
        <row r="819">
          <cell r="B819" t="str">
            <v>13079 DE 2021</v>
          </cell>
          <cell r="C819">
            <v>86051540</v>
          </cell>
          <cell r="D819" t="str">
            <v xml:space="preserve">ROGER YAMID DUARTE LOPEZ </v>
          </cell>
          <cell r="E819" t="str">
            <v>Contrato de Prestación de Servicios Profesionales</v>
          </cell>
          <cell r="F819" t="str">
            <v>EL CONTRATISTA SE COMPROMETE CON LA UNIVERSIDAD DE LOS LLANOS A PRESTAR LOS SERVICIOS COMO PROFESIONAL EN FORMA EFICIENTE Y EFICAZ APOYANDO EL FORTALECIMIENTO DE LOS DIFERENTES PROCESOS EN LA DIVISIÓN DE SERVICIOS ADMINISTRATIVOS.</v>
          </cell>
          <cell r="G819">
            <v>44459</v>
          </cell>
          <cell r="H819">
            <v>6938043</v>
          </cell>
          <cell r="I819" t="str">
            <v>Tres (03) meses y cinco (05) días calendario</v>
          </cell>
          <cell r="J819">
            <v>44459</v>
          </cell>
          <cell r="K819">
            <v>44554</v>
          </cell>
          <cell r="L819" t="str">
            <v>NO APLICA</v>
          </cell>
          <cell r="M819">
            <v>4</v>
          </cell>
          <cell r="N819">
            <v>803352</v>
          </cell>
          <cell r="O819">
            <v>44459</v>
          </cell>
          <cell r="P819">
            <v>44469</v>
          </cell>
          <cell r="Q819">
            <v>2190961</v>
          </cell>
          <cell r="R819">
            <v>44470</v>
          </cell>
          <cell r="S819">
            <v>44500</v>
          </cell>
          <cell r="T819">
            <v>2190961</v>
          </cell>
          <cell r="U819">
            <v>44501</v>
          </cell>
          <cell r="V819">
            <v>44530</v>
          </cell>
          <cell r="W819">
            <v>1752769</v>
          </cell>
          <cell r="X819">
            <v>44531</v>
          </cell>
          <cell r="Y819">
            <v>44554</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t="str">
            <v xml:space="preserve">División de Servicios Administrativos </v>
          </cell>
          <cell r="AX819" t="str">
            <v>VÍCTOR EFREN ORTÍZ ORTÍZ</v>
          </cell>
          <cell r="AY819" t="str">
            <v>Jefe de Oficina</v>
          </cell>
          <cell r="AZ819">
            <v>1547</v>
          </cell>
          <cell r="BA819">
            <v>44459.716539351852</v>
          </cell>
          <cell r="BB819">
            <v>939552733</v>
          </cell>
          <cell r="BC819">
            <v>3924</v>
          </cell>
          <cell r="BD819">
            <v>44459</v>
          </cell>
          <cell r="BE819">
            <v>6938043</v>
          </cell>
          <cell r="BF819" t="str">
            <v xml:space="preserve">NOTIFICADO </v>
          </cell>
          <cell r="BG819">
            <v>0</v>
          </cell>
          <cell r="BH819">
            <v>0</v>
          </cell>
          <cell r="BI819">
            <v>0</v>
          </cell>
          <cell r="BJ819">
            <v>0</v>
          </cell>
          <cell r="BK819">
            <v>0</v>
          </cell>
          <cell r="BL819">
            <v>0</v>
          </cell>
          <cell r="BM819">
            <v>0</v>
          </cell>
          <cell r="BN819">
            <v>0</v>
          </cell>
          <cell r="BO819">
            <v>0</v>
          </cell>
          <cell r="BP819">
            <v>0</v>
          </cell>
          <cell r="BQ819">
            <v>0</v>
          </cell>
          <cell r="BR819">
            <v>86051540.700000003</v>
          </cell>
          <cell r="BS819">
            <v>44459</v>
          </cell>
          <cell r="BT819">
            <v>583</v>
          </cell>
          <cell r="BU819" t="str">
            <v>421</v>
          </cell>
          <cell r="BV819">
            <v>0</v>
          </cell>
          <cell r="BW819">
            <v>0</v>
          </cell>
          <cell r="BX819">
            <v>0</v>
          </cell>
          <cell r="BY819">
            <v>0</v>
          </cell>
          <cell r="BZ819">
            <v>0</v>
          </cell>
          <cell r="CA819">
            <v>0</v>
          </cell>
          <cell r="CB819">
            <v>8299</v>
          </cell>
          <cell r="CC819" t="str">
            <v>M6</v>
          </cell>
        </row>
        <row r="820">
          <cell r="B820" t="str">
            <v>13080 DE 2021</v>
          </cell>
          <cell r="C820">
            <v>40218615</v>
          </cell>
          <cell r="D820" t="str">
            <v>NORMA CONSTANZA BELTRAN TRIGUEROS</v>
          </cell>
          <cell r="E820" t="str">
            <v>Contrato de Prestación de Servicios Profesionales</v>
          </cell>
          <cell r="F820" t="str">
            <v>EL CONTRATISTA SE COMPROMETE CON LA UNIVERSIDAD DE LOS LLANOS A PRESTAR LOS SERVICIOS COMO PROFESIONAL EN FORMA EFICIENTE Y EFICAZ APOYANDO EL FORTALECIMIENTO DE LOS DIFERENTES PROCESOS  EN LA DIVISIÓN DE SERVICIOS ADMINISTRATIVOS.</v>
          </cell>
          <cell r="G820">
            <v>44459</v>
          </cell>
          <cell r="H820">
            <v>10019997</v>
          </cell>
          <cell r="I820" t="str">
            <v>Tres (03) meses y ocho (08) días calendario</v>
          </cell>
          <cell r="J820">
            <v>44459</v>
          </cell>
          <cell r="K820">
            <v>44557</v>
          </cell>
          <cell r="L820" t="str">
            <v>NO APLICA</v>
          </cell>
          <cell r="M820">
            <v>4</v>
          </cell>
          <cell r="N820">
            <v>1124694</v>
          </cell>
          <cell r="O820">
            <v>44459</v>
          </cell>
          <cell r="P820">
            <v>44469</v>
          </cell>
          <cell r="Q820">
            <v>3067346</v>
          </cell>
          <cell r="R820">
            <v>44470</v>
          </cell>
          <cell r="S820">
            <v>44500</v>
          </cell>
          <cell r="T820">
            <v>3067346</v>
          </cell>
          <cell r="U820">
            <v>44501</v>
          </cell>
          <cell r="V820">
            <v>44530</v>
          </cell>
          <cell r="W820">
            <v>2760611</v>
          </cell>
          <cell r="X820">
            <v>44531</v>
          </cell>
          <cell r="Y820">
            <v>44557</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t="str">
            <v xml:space="preserve">División de Servicios Administrativos </v>
          </cell>
          <cell r="AX820" t="str">
            <v>VÍCTOR EFREN ORTÍZ ORTÍZ</v>
          </cell>
          <cell r="AY820" t="str">
            <v>Jefe de Oficina</v>
          </cell>
          <cell r="AZ820">
            <v>1547</v>
          </cell>
          <cell r="BA820">
            <v>44459.716539351852</v>
          </cell>
          <cell r="BB820">
            <v>939552733</v>
          </cell>
          <cell r="BC820">
            <v>3925</v>
          </cell>
          <cell r="BD820">
            <v>44459</v>
          </cell>
          <cell r="BE820">
            <v>10019997</v>
          </cell>
          <cell r="BF820" t="str">
            <v xml:space="preserve">NOTIFICADO </v>
          </cell>
          <cell r="BG820">
            <v>0</v>
          </cell>
          <cell r="BH820">
            <v>0</v>
          </cell>
          <cell r="BI820">
            <v>0</v>
          </cell>
          <cell r="BJ820">
            <v>0</v>
          </cell>
          <cell r="BK820">
            <v>0</v>
          </cell>
          <cell r="BL820">
            <v>0</v>
          </cell>
          <cell r="BM820">
            <v>0</v>
          </cell>
          <cell r="BN820">
            <v>0</v>
          </cell>
          <cell r="BO820">
            <v>0</v>
          </cell>
          <cell r="BP820">
            <v>0</v>
          </cell>
          <cell r="BQ820">
            <v>0</v>
          </cell>
          <cell r="BR820">
            <v>40218615</v>
          </cell>
          <cell r="BS820">
            <v>44459</v>
          </cell>
          <cell r="BT820">
            <v>583</v>
          </cell>
          <cell r="BU820" t="str">
            <v>421</v>
          </cell>
          <cell r="BV820">
            <v>0</v>
          </cell>
          <cell r="BW820">
            <v>0</v>
          </cell>
          <cell r="BX820">
            <v>0</v>
          </cell>
          <cell r="BY820">
            <v>0</v>
          </cell>
          <cell r="BZ820">
            <v>0</v>
          </cell>
          <cell r="CA820">
            <v>0</v>
          </cell>
          <cell r="CB820">
            <v>8299</v>
          </cell>
          <cell r="CC820" t="str">
            <v>M6</v>
          </cell>
        </row>
        <row r="821">
          <cell r="B821" t="str">
            <v>13081 DE 2021</v>
          </cell>
          <cell r="C821">
            <v>1119893290</v>
          </cell>
          <cell r="D821" t="str">
            <v>MAILEN LORENA ROJAS MUÑOZ</v>
          </cell>
          <cell r="E821" t="str">
            <v xml:space="preserve">Contrato de Prestación de Servicios </v>
          </cell>
          <cell r="F821" t="str">
            <v>EL CONTRATISTA SE COMPROMETE CON LA UNIVERSIDAD DE LOS LLANOS A PRESTAR LOS SERVICIOS COMO TÉCNICO EN FORMA EFICIENTE Y EFICAZ APOYANDO EL FORTALECIMIENTO DE LOS DIFERENTES PROCESOS EN LA DIVISIÓN DE SERVICIOS ADMINISTRATIVOS.</v>
          </cell>
          <cell r="G821">
            <v>44459</v>
          </cell>
          <cell r="H821">
            <v>6591141</v>
          </cell>
          <cell r="I821" t="str">
            <v>Tres (03) meses y cinco (05) días calendario</v>
          </cell>
          <cell r="J821">
            <v>44459</v>
          </cell>
          <cell r="K821">
            <v>44554</v>
          </cell>
          <cell r="L821" t="str">
            <v>NO APLICA</v>
          </cell>
          <cell r="M821">
            <v>4</v>
          </cell>
          <cell r="N821">
            <v>763185</v>
          </cell>
          <cell r="O821">
            <v>44459</v>
          </cell>
          <cell r="P821">
            <v>44469</v>
          </cell>
          <cell r="Q821">
            <v>2081413</v>
          </cell>
          <cell r="R821">
            <v>44470</v>
          </cell>
          <cell r="S821">
            <v>44500</v>
          </cell>
          <cell r="T821">
            <v>2081413</v>
          </cell>
          <cell r="U821">
            <v>44501</v>
          </cell>
          <cell r="V821">
            <v>44530</v>
          </cell>
          <cell r="W821">
            <v>1665130</v>
          </cell>
          <cell r="X821">
            <v>44531</v>
          </cell>
          <cell r="Y821">
            <v>44554</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t="str">
            <v xml:space="preserve">División de Servicios Administrativos </v>
          </cell>
          <cell r="AX821" t="str">
            <v>VÍCTOR EFREN ORTÍZ ORTÍZ</v>
          </cell>
          <cell r="AY821" t="str">
            <v>Jefe de Oficina</v>
          </cell>
          <cell r="AZ821">
            <v>1547</v>
          </cell>
          <cell r="BA821">
            <v>44459.716539351852</v>
          </cell>
          <cell r="BB821">
            <v>939552733</v>
          </cell>
          <cell r="BC821">
            <v>3926</v>
          </cell>
          <cell r="BD821">
            <v>44459</v>
          </cell>
          <cell r="BE821">
            <v>6591141</v>
          </cell>
          <cell r="BF821" t="str">
            <v xml:space="preserve">NOTIFICADO </v>
          </cell>
          <cell r="BG821">
            <v>0</v>
          </cell>
          <cell r="BH821">
            <v>0</v>
          </cell>
          <cell r="BI821">
            <v>0</v>
          </cell>
          <cell r="BJ821">
            <v>0</v>
          </cell>
          <cell r="BK821">
            <v>0</v>
          </cell>
          <cell r="BL821">
            <v>0</v>
          </cell>
          <cell r="BM821">
            <v>0</v>
          </cell>
          <cell r="BN821">
            <v>0</v>
          </cell>
          <cell r="BO821">
            <v>0</v>
          </cell>
          <cell r="BP821">
            <v>0</v>
          </cell>
          <cell r="BQ821">
            <v>0</v>
          </cell>
          <cell r="BR821">
            <v>1119893290.3</v>
          </cell>
          <cell r="BS821">
            <v>44459</v>
          </cell>
          <cell r="BT821">
            <v>583</v>
          </cell>
          <cell r="BU821" t="str">
            <v>421</v>
          </cell>
          <cell r="BV821">
            <v>0</v>
          </cell>
          <cell r="BW821">
            <v>0</v>
          </cell>
          <cell r="BX821">
            <v>0</v>
          </cell>
          <cell r="BY821">
            <v>0</v>
          </cell>
          <cell r="BZ821">
            <v>0</v>
          </cell>
          <cell r="CA821">
            <v>0</v>
          </cell>
          <cell r="CB821">
            <v>8299</v>
          </cell>
          <cell r="CC821" t="str">
            <v>M6</v>
          </cell>
        </row>
        <row r="822">
          <cell r="B822" t="str">
            <v>13082 DE 2021</v>
          </cell>
          <cell r="C822">
            <v>40328077</v>
          </cell>
          <cell r="D822" t="str">
            <v>FRANCY AREVALO BURGOS</v>
          </cell>
          <cell r="E822" t="str">
            <v>Contrato de Prestación de Servicios Profesionales</v>
          </cell>
          <cell r="F822" t="str">
            <v>EL CONTRATISTA SE COMPROMETE CON LA UNIVERSIDAD DE LOS LLANOS A PRESTAR LOS SERVICIOS COMO PROFESIONAL EN FORMA EFICIENTE Y EFICAZ APOYANDO EL FORTALECIMIENTO DE  LOS DIFERENTES PROCESOS  EN LA DIVISIÓN DE SERVICIOS ADMINISTRATIVOS.</v>
          </cell>
          <cell r="G822">
            <v>44459</v>
          </cell>
          <cell r="H822">
            <v>8325651</v>
          </cell>
          <cell r="I822" t="str">
            <v>Tres (03) meses y cinco (05) días calendario</v>
          </cell>
          <cell r="J822">
            <v>44459</v>
          </cell>
          <cell r="K822">
            <v>44554</v>
          </cell>
          <cell r="L822" t="str">
            <v>NO APLICA</v>
          </cell>
          <cell r="M822">
            <v>4</v>
          </cell>
          <cell r="N822">
            <v>964023</v>
          </cell>
          <cell r="O822">
            <v>44459</v>
          </cell>
          <cell r="P822">
            <v>44469</v>
          </cell>
          <cell r="Q822">
            <v>2629153</v>
          </cell>
          <cell r="R822">
            <v>44470</v>
          </cell>
          <cell r="S822">
            <v>44500</v>
          </cell>
          <cell r="T822">
            <v>2629153</v>
          </cell>
          <cell r="U822">
            <v>44501</v>
          </cell>
          <cell r="V822">
            <v>44530</v>
          </cell>
          <cell r="W822">
            <v>2103322</v>
          </cell>
          <cell r="X822">
            <v>44531</v>
          </cell>
          <cell r="Y822">
            <v>44554</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t="str">
            <v xml:space="preserve">División de Servicios Administrativos </v>
          </cell>
          <cell r="AX822" t="str">
            <v>VÍCTOR EFREN ORTÍZ ORTÍZ</v>
          </cell>
          <cell r="AY822" t="str">
            <v>Jefe de Oficina</v>
          </cell>
          <cell r="AZ822">
            <v>1547</v>
          </cell>
          <cell r="BA822">
            <v>44459.716539351852</v>
          </cell>
          <cell r="BB822">
            <v>939552733</v>
          </cell>
          <cell r="BC822">
            <v>3927</v>
          </cell>
          <cell r="BD822">
            <v>44459</v>
          </cell>
          <cell r="BE822">
            <v>8325651</v>
          </cell>
          <cell r="BF822" t="str">
            <v xml:space="preserve">NOTIFICADO </v>
          </cell>
          <cell r="BG822">
            <v>0</v>
          </cell>
          <cell r="BH822">
            <v>0</v>
          </cell>
          <cell r="BI822">
            <v>0</v>
          </cell>
          <cell r="BJ822">
            <v>0</v>
          </cell>
          <cell r="BK822">
            <v>0</v>
          </cell>
          <cell r="BL822">
            <v>0</v>
          </cell>
          <cell r="BM822">
            <v>0</v>
          </cell>
          <cell r="BN822">
            <v>0</v>
          </cell>
          <cell r="BO822">
            <v>0</v>
          </cell>
          <cell r="BP822">
            <v>0</v>
          </cell>
          <cell r="BQ822">
            <v>0</v>
          </cell>
          <cell r="BR822">
            <v>40328077</v>
          </cell>
          <cell r="BS822">
            <v>44459</v>
          </cell>
          <cell r="BT822">
            <v>583</v>
          </cell>
          <cell r="BU822" t="str">
            <v>421</v>
          </cell>
          <cell r="BV822">
            <v>0</v>
          </cell>
          <cell r="BW822">
            <v>0</v>
          </cell>
          <cell r="BX822">
            <v>0</v>
          </cell>
          <cell r="BY822">
            <v>0</v>
          </cell>
          <cell r="BZ822">
            <v>0</v>
          </cell>
          <cell r="CA822">
            <v>0</v>
          </cell>
          <cell r="CB822">
            <v>8299</v>
          </cell>
          <cell r="CC822" t="str">
            <v>M6</v>
          </cell>
        </row>
        <row r="823">
          <cell r="B823" t="str">
            <v>13083 DE 2021</v>
          </cell>
          <cell r="C823">
            <v>40447397</v>
          </cell>
          <cell r="D823" t="str">
            <v>ERIKA MENDEZ RONDON</v>
          </cell>
          <cell r="E823" t="str">
            <v>Contrato de Prestación de Servicios Profesionales</v>
          </cell>
          <cell r="F823" t="str">
            <v xml:space="preserve"> EL CONTRATISTA SE COMPROMETE CON LA UNIVERSIDAD DE LOS LLANOS A PRESTAR LOS SERVICIOS COMO PROFESIONAL EN FORMA EFICIENTE Y EFICAZ APOYANDO EL FORTALECIMIENTO DEL PROCESO DE CONTRATACIÓN EN LA DIVISIÓN DE SERVICIOS ADMINISTRATIVOS.</v>
          </cell>
          <cell r="G823">
            <v>44459</v>
          </cell>
          <cell r="H823">
            <v>10019997</v>
          </cell>
          <cell r="I823" t="str">
            <v>Tres (03) meses y ocho (08) días calendario</v>
          </cell>
          <cell r="J823">
            <v>44459</v>
          </cell>
          <cell r="K823">
            <v>44557</v>
          </cell>
          <cell r="L823" t="str">
            <v>NO APLICA</v>
          </cell>
          <cell r="M823">
            <v>4</v>
          </cell>
          <cell r="N823">
            <v>1124694</v>
          </cell>
          <cell r="O823">
            <v>44459</v>
          </cell>
          <cell r="P823">
            <v>44469</v>
          </cell>
          <cell r="Q823">
            <v>3067346</v>
          </cell>
          <cell r="R823">
            <v>44470</v>
          </cell>
          <cell r="S823">
            <v>44500</v>
          </cell>
          <cell r="T823">
            <v>3067346</v>
          </cell>
          <cell r="U823">
            <v>44501</v>
          </cell>
          <cell r="V823">
            <v>44530</v>
          </cell>
          <cell r="W823">
            <v>2760611</v>
          </cell>
          <cell r="X823">
            <v>44531</v>
          </cell>
          <cell r="Y823">
            <v>44557</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t="str">
            <v xml:space="preserve">División de Servicios Administrativos </v>
          </cell>
          <cell r="AX823" t="str">
            <v>VÍCTOR EFREN ORTÍZ ORTÍZ</v>
          </cell>
          <cell r="AY823" t="str">
            <v>Jefe de Oficina</v>
          </cell>
          <cell r="AZ823">
            <v>1547</v>
          </cell>
          <cell r="BA823">
            <v>44459.716539351852</v>
          </cell>
          <cell r="BB823">
            <v>939552733</v>
          </cell>
          <cell r="BC823">
            <v>3928</v>
          </cell>
          <cell r="BD823">
            <v>44459</v>
          </cell>
          <cell r="BE823">
            <v>10019997</v>
          </cell>
          <cell r="BF823" t="str">
            <v xml:space="preserve">NOTIFICADO </v>
          </cell>
          <cell r="BG823">
            <v>0</v>
          </cell>
          <cell r="BH823">
            <v>0</v>
          </cell>
          <cell r="BI823">
            <v>0</v>
          </cell>
          <cell r="BJ823">
            <v>0</v>
          </cell>
          <cell r="BK823">
            <v>0</v>
          </cell>
          <cell r="BL823">
            <v>0</v>
          </cell>
          <cell r="BM823">
            <v>0</v>
          </cell>
          <cell r="BN823">
            <v>0</v>
          </cell>
          <cell r="BO823">
            <v>0</v>
          </cell>
          <cell r="BP823">
            <v>0</v>
          </cell>
          <cell r="BQ823">
            <v>0</v>
          </cell>
          <cell r="BR823">
            <v>40447397</v>
          </cell>
          <cell r="BS823">
            <v>44459</v>
          </cell>
          <cell r="BT823">
            <v>583</v>
          </cell>
          <cell r="BU823" t="str">
            <v>421</v>
          </cell>
          <cell r="BV823">
            <v>0</v>
          </cell>
          <cell r="BW823">
            <v>0</v>
          </cell>
          <cell r="BX823">
            <v>0</v>
          </cell>
          <cell r="BY823">
            <v>0</v>
          </cell>
          <cell r="BZ823">
            <v>0</v>
          </cell>
          <cell r="CA823">
            <v>0</v>
          </cell>
          <cell r="CB823">
            <v>8299</v>
          </cell>
          <cell r="CC823" t="str">
            <v>M6</v>
          </cell>
        </row>
        <row r="824">
          <cell r="B824" t="str">
            <v>13084 DE 2021</v>
          </cell>
          <cell r="C824">
            <v>474861</v>
          </cell>
          <cell r="D824" t="str">
            <v xml:space="preserve">CESAR LEYTON ROLDAN </v>
          </cell>
          <cell r="E824" t="str">
            <v>Contrato de Prestación de Servicios Profesionales</v>
          </cell>
          <cell r="F824" t="str">
            <v>EL CONTRATISTA SE COMPROMETE CON LA UNIVERSIDAD DE LOS LLANOS A PRESTAR LOS SERVICIOS COMO PROFESIONAL ESPECIALIZADO EN FORMA EFICIENTE Y EFICAZ APOYANDO EL FORTALECIMIENTO DE LOS DIFERENTES PROCESOS DE SEGURIDAD SOCIAL EN LA DIVISIÓN DE SERVICIOS ADMINISTRATIVOS.</v>
          </cell>
          <cell r="G824">
            <v>44459</v>
          </cell>
          <cell r="H824">
            <v>11100870</v>
          </cell>
          <cell r="I824" t="str">
            <v>Tres (03) meses y cinco (05) días calendario</v>
          </cell>
          <cell r="J824">
            <v>44459</v>
          </cell>
          <cell r="K824">
            <v>44554</v>
          </cell>
          <cell r="L824" t="str">
            <v>NO APLICA</v>
          </cell>
          <cell r="M824">
            <v>4</v>
          </cell>
          <cell r="N824">
            <v>1285364</v>
          </cell>
          <cell r="O824">
            <v>44459</v>
          </cell>
          <cell r="P824">
            <v>44469</v>
          </cell>
          <cell r="Q824">
            <v>3505538</v>
          </cell>
          <cell r="R824">
            <v>44470</v>
          </cell>
          <cell r="S824">
            <v>44500</v>
          </cell>
          <cell r="T824">
            <v>3505538</v>
          </cell>
          <cell r="U824">
            <v>44501</v>
          </cell>
          <cell r="V824">
            <v>44530</v>
          </cell>
          <cell r="W824">
            <v>2804430</v>
          </cell>
          <cell r="X824">
            <v>44531</v>
          </cell>
          <cell r="Y824">
            <v>44554</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t="str">
            <v xml:space="preserve">División de Servicios Administrativos </v>
          </cell>
          <cell r="AX824" t="str">
            <v>VÍCTOR EFREN ORTÍZ ORTÍZ</v>
          </cell>
          <cell r="AY824" t="str">
            <v>Jefe de Oficina</v>
          </cell>
          <cell r="AZ824">
            <v>1547</v>
          </cell>
          <cell r="BA824">
            <v>44459.716539351852</v>
          </cell>
          <cell r="BB824">
            <v>939552733</v>
          </cell>
          <cell r="BC824">
            <v>3929</v>
          </cell>
          <cell r="BD824">
            <v>44459</v>
          </cell>
          <cell r="BE824">
            <v>11100870</v>
          </cell>
          <cell r="BF824" t="str">
            <v xml:space="preserve">NOTIFICADO </v>
          </cell>
          <cell r="BG824">
            <v>0</v>
          </cell>
          <cell r="BH824">
            <v>0</v>
          </cell>
          <cell r="BI824">
            <v>0</v>
          </cell>
          <cell r="BJ824">
            <v>0</v>
          </cell>
          <cell r="BK824">
            <v>0</v>
          </cell>
          <cell r="BL824">
            <v>0</v>
          </cell>
          <cell r="BM824">
            <v>0</v>
          </cell>
          <cell r="BN824">
            <v>0</v>
          </cell>
          <cell r="BO824">
            <v>0</v>
          </cell>
          <cell r="BP824">
            <v>0</v>
          </cell>
          <cell r="BQ824">
            <v>0</v>
          </cell>
          <cell r="BR824">
            <v>474861.9</v>
          </cell>
          <cell r="BS824">
            <v>44459</v>
          </cell>
          <cell r="BT824">
            <v>583</v>
          </cell>
          <cell r="BU824" t="str">
            <v>421</v>
          </cell>
          <cell r="BV824">
            <v>0</v>
          </cell>
          <cell r="BW824">
            <v>0</v>
          </cell>
          <cell r="BX824">
            <v>0</v>
          </cell>
          <cell r="BY824">
            <v>0</v>
          </cell>
          <cell r="BZ824">
            <v>0</v>
          </cell>
          <cell r="CA824">
            <v>0</v>
          </cell>
          <cell r="CB824">
            <v>7020</v>
          </cell>
          <cell r="CC824" t="str">
            <v>M5</v>
          </cell>
        </row>
        <row r="825">
          <cell r="B825" t="str">
            <v>13085 DE 2021</v>
          </cell>
          <cell r="C825">
            <v>1121894347</v>
          </cell>
          <cell r="D825" t="str">
            <v>CAROL BIBIANA BAYONA GALINDO</v>
          </cell>
          <cell r="E825" t="str">
            <v>Contrato de Prestación de Servicios Profesionales</v>
          </cell>
          <cell r="F825" t="str">
            <v>EL CONTRATISTA SE COMPROMETE CON LA UNIVERSIDAD DE LOS LLANOS A PRESTAR LOS SERVICIOS COMO PROFESIONAL EN FORMA EFICIENTE Y EFICAZ APOYANDO EL FORTALECIMIENTO DE LOS DIFERENTES PROCESOS DE GESTIÓN JURÍDICA EN LA DIVISIÓN DE SERVICIOS ADMINISTRATIVOS.</v>
          </cell>
          <cell r="G825">
            <v>44459</v>
          </cell>
          <cell r="H825">
            <v>6938043</v>
          </cell>
          <cell r="I825" t="str">
            <v>Tres (03) meses y cinco (05) días calendario</v>
          </cell>
          <cell r="J825">
            <v>44459</v>
          </cell>
          <cell r="K825">
            <v>44554</v>
          </cell>
          <cell r="L825" t="str">
            <v>NO APLICA</v>
          </cell>
          <cell r="M825">
            <v>4</v>
          </cell>
          <cell r="N825">
            <v>803352</v>
          </cell>
          <cell r="O825">
            <v>44459</v>
          </cell>
          <cell r="P825">
            <v>44469</v>
          </cell>
          <cell r="Q825">
            <v>2190961</v>
          </cell>
          <cell r="R825">
            <v>44470</v>
          </cell>
          <cell r="S825">
            <v>44500</v>
          </cell>
          <cell r="T825">
            <v>2190961</v>
          </cell>
          <cell r="U825">
            <v>44501</v>
          </cell>
          <cell r="V825">
            <v>44530</v>
          </cell>
          <cell r="W825">
            <v>1752769</v>
          </cell>
          <cell r="X825">
            <v>44531</v>
          </cell>
          <cell r="Y825">
            <v>44554</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t="str">
            <v xml:space="preserve">División de Servicios Administrativos </v>
          </cell>
          <cell r="AX825" t="str">
            <v>VÍCTOR EFREN ORTÍZ ORTÍZ</v>
          </cell>
          <cell r="AY825" t="str">
            <v>Jefe de Oficina</v>
          </cell>
          <cell r="AZ825">
            <v>1547</v>
          </cell>
          <cell r="BA825">
            <v>44459.716539351852</v>
          </cell>
          <cell r="BB825">
            <v>939552733</v>
          </cell>
          <cell r="BC825">
            <v>3930</v>
          </cell>
          <cell r="BD825">
            <v>44459</v>
          </cell>
          <cell r="BE825">
            <v>6938043</v>
          </cell>
          <cell r="BF825" t="str">
            <v xml:space="preserve">NOTIFICADO </v>
          </cell>
          <cell r="BG825">
            <v>0</v>
          </cell>
          <cell r="BH825">
            <v>0</v>
          </cell>
          <cell r="BI825">
            <v>0</v>
          </cell>
          <cell r="BJ825">
            <v>0</v>
          </cell>
          <cell r="BK825">
            <v>0</v>
          </cell>
          <cell r="BL825">
            <v>0</v>
          </cell>
          <cell r="BM825">
            <v>0</v>
          </cell>
          <cell r="BN825">
            <v>0</v>
          </cell>
          <cell r="BO825">
            <v>0</v>
          </cell>
          <cell r="BP825">
            <v>0</v>
          </cell>
          <cell r="BQ825">
            <v>0</v>
          </cell>
          <cell r="BR825">
            <v>1121894347.5999999</v>
          </cell>
          <cell r="BS825">
            <v>44459</v>
          </cell>
          <cell r="BT825">
            <v>583</v>
          </cell>
          <cell r="BU825" t="str">
            <v>421</v>
          </cell>
          <cell r="BV825">
            <v>0</v>
          </cell>
          <cell r="BW825">
            <v>0</v>
          </cell>
          <cell r="BX825">
            <v>0</v>
          </cell>
          <cell r="BY825">
            <v>0</v>
          </cell>
          <cell r="BZ825">
            <v>0</v>
          </cell>
          <cell r="CA825">
            <v>0</v>
          </cell>
          <cell r="CB825">
            <v>8299</v>
          </cell>
          <cell r="CC825" t="str">
            <v>M6</v>
          </cell>
        </row>
        <row r="826">
          <cell r="B826" t="str">
            <v>13086 DE 2021</v>
          </cell>
          <cell r="C826">
            <v>1121845390</v>
          </cell>
          <cell r="D826" t="str">
            <v>AURA CAROLINA VILLARREAL VILLERA</v>
          </cell>
          <cell r="E826" t="str">
            <v>Contrato de Prestación de Servicios</v>
          </cell>
          <cell r="F826" t="str">
            <v>EL CONTRATISTA SE COMPROMETE CON LA UNIVERSIDAD DE LOS LLANOS A PRESTAR LOS SERVICIOS COMO TÉCNICO EN FORMA EFICIENTE Y EFICAZ APOYANDO EL FORTALECIMIENTO DE LOS DIFERENTES PROCESOS EN GESTIÓN ADMINISTRATIVA EN LA DIVISIÓN DE SERVICIOS ADMINISTRATIVOS.</v>
          </cell>
          <cell r="G826">
            <v>44459</v>
          </cell>
          <cell r="H826">
            <v>6799282</v>
          </cell>
          <cell r="I826" t="str">
            <v>Tres (03) meses y ocho (08) días calendario</v>
          </cell>
          <cell r="J826">
            <v>44459</v>
          </cell>
          <cell r="K826">
            <v>44557</v>
          </cell>
          <cell r="L826" t="str">
            <v>NO APLICA</v>
          </cell>
          <cell r="M826">
            <v>4</v>
          </cell>
          <cell r="N826">
            <v>763185</v>
          </cell>
          <cell r="O826">
            <v>44459</v>
          </cell>
          <cell r="P826">
            <v>44469</v>
          </cell>
          <cell r="Q826">
            <v>2081413</v>
          </cell>
          <cell r="R826">
            <v>44470</v>
          </cell>
          <cell r="S826">
            <v>44500</v>
          </cell>
          <cell r="T826">
            <v>2081413</v>
          </cell>
          <cell r="U826">
            <v>44501</v>
          </cell>
          <cell r="V826">
            <v>44530</v>
          </cell>
          <cell r="W826">
            <v>1873271</v>
          </cell>
          <cell r="X826">
            <v>44531</v>
          </cell>
          <cell r="Y826">
            <v>44557</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t="str">
            <v xml:space="preserve">División de Servicios Administrativos </v>
          </cell>
          <cell r="AX826" t="str">
            <v>VÍCTOR EFREN ORTÍZ ORTÍZ</v>
          </cell>
          <cell r="AY826" t="str">
            <v>Jefe de Oficina</v>
          </cell>
          <cell r="AZ826">
            <v>1547</v>
          </cell>
          <cell r="BA826">
            <v>44459.716539351852</v>
          </cell>
          <cell r="BB826">
            <v>939552733</v>
          </cell>
          <cell r="BC826">
            <v>3931</v>
          </cell>
          <cell r="BD826">
            <v>44459</v>
          </cell>
          <cell r="BE826">
            <v>6799282</v>
          </cell>
          <cell r="BF826" t="str">
            <v xml:space="preserve">NOTIFICADO </v>
          </cell>
          <cell r="BG826">
            <v>0</v>
          </cell>
          <cell r="BH826">
            <v>0</v>
          </cell>
          <cell r="BI826">
            <v>0</v>
          </cell>
          <cell r="BJ826">
            <v>0</v>
          </cell>
          <cell r="BK826">
            <v>0</v>
          </cell>
          <cell r="BL826">
            <v>0</v>
          </cell>
          <cell r="BM826">
            <v>0</v>
          </cell>
          <cell r="BN826">
            <v>0</v>
          </cell>
          <cell r="BO826">
            <v>0</v>
          </cell>
          <cell r="BP826">
            <v>0</v>
          </cell>
          <cell r="BQ826">
            <v>0</v>
          </cell>
          <cell r="BR826">
            <v>1121845390</v>
          </cell>
          <cell r="BS826">
            <v>44459</v>
          </cell>
          <cell r="BT826">
            <v>583</v>
          </cell>
          <cell r="BU826" t="str">
            <v>421</v>
          </cell>
          <cell r="BV826">
            <v>0</v>
          </cell>
          <cell r="BW826">
            <v>0</v>
          </cell>
          <cell r="BX826">
            <v>0</v>
          </cell>
          <cell r="BY826">
            <v>0</v>
          </cell>
          <cell r="BZ826">
            <v>0</v>
          </cell>
          <cell r="CA826">
            <v>0</v>
          </cell>
          <cell r="CB826">
            <v>9609</v>
          </cell>
          <cell r="CC826" t="str">
            <v>M6</v>
          </cell>
        </row>
        <row r="827">
          <cell r="B827" t="str">
            <v>13087 DE 2021</v>
          </cell>
          <cell r="C827">
            <v>40369933</v>
          </cell>
          <cell r="D827" t="str">
            <v xml:space="preserve">MARITZA LOZANO JIMENEZ </v>
          </cell>
          <cell r="E827" t="str">
            <v>Contrato de Prestación de Servicios Profesionales</v>
          </cell>
          <cell r="F827" t="str">
            <v>EL CONTRATISTA SE COMPROMETE CON LA UNIVERSIDAD DE LOS LLANOS A PRESTAR LOS SERVICIOS COMO PROFESIONAL EN FORMA EFICIENTE Y EFICAZ APOYANDO EL FORTALECIMIENTO DE LOS DIFERENTES PROCESOS EN EL ÁREA DE SEGURIDAD Y SALUD EN EL TRABAJO DE LA DIVISIÓN DE SERVICIOS ADMINISTRATIVOS.</v>
          </cell>
          <cell r="G827">
            <v>44459</v>
          </cell>
          <cell r="H827">
            <v>6938043</v>
          </cell>
          <cell r="I827" t="str">
            <v>Tres (03) meses y cinco (05) días calendario</v>
          </cell>
          <cell r="J827">
            <v>44459</v>
          </cell>
          <cell r="K827">
            <v>44554</v>
          </cell>
          <cell r="L827" t="str">
            <v>NO APLICA</v>
          </cell>
          <cell r="M827">
            <v>4</v>
          </cell>
          <cell r="N827">
            <v>803352</v>
          </cell>
          <cell r="O827">
            <v>44459</v>
          </cell>
          <cell r="P827">
            <v>44469</v>
          </cell>
          <cell r="Q827">
            <v>2190961</v>
          </cell>
          <cell r="R827">
            <v>44470</v>
          </cell>
          <cell r="S827">
            <v>44500</v>
          </cell>
          <cell r="T827">
            <v>2190961</v>
          </cell>
          <cell r="U827">
            <v>44501</v>
          </cell>
          <cell r="V827">
            <v>44530</v>
          </cell>
          <cell r="W827">
            <v>1752769</v>
          </cell>
          <cell r="X827">
            <v>44531</v>
          </cell>
          <cell r="Y827">
            <v>44554</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t="str">
            <v xml:space="preserve">División de Servicios Administrativos </v>
          </cell>
          <cell r="AX827" t="str">
            <v>VÍCTOR EFREN ORTÍZ ORTÍZ</v>
          </cell>
          <cell r="AY827" t="str">
            <v>Jefe de Oficina</v>
          </cell>
          <cell r="AZ827">
            <v>1547</v>
          </cell>
          <cell r="BA827">
            <v>44459.716539351852</v>
          </cell>
          <cell r="BB827">
            <v>939552733</v>
          </cell>
          <cell r="BC827">
            <v>3932</v>
          </cell>
          <cell r="BD827">
            <v>44459</v>
          </cell>
          <cell r="BE827">
            <v>6938043</v>
          </cell>
          <cell r="BF827" t="str">
            <v xml:space="preserve">NOTIFICADO </v>
          </cell>
          <cell r="BG827">
            <v>0</v>
          </cell>
          <cell r="BH827">
            <v>0</v>
          </cell>
          <cell r="BI827">
            <v>0</v>
          </cell>
          <cell r="BJ827">
            <v>0</v>
          </cell>
          <cell r="BK827">
            <v>0</v>
          </cell>
          <cell r="BL827">
            <v>0</v>
          </cell>
          <cell r="BM827">
            <v>0</v>
          </cell>
          <cell r="BN827">
            <v>0</v>
          </cell>
          <cell r="BO827">
            <v>0</v>
          </cell>
          <cell r="BP827">
            <v>0</v>
          </cell>
          <cell r="BQ827">
            <v>0</v>
          </cell>
          <cell r="BR827">
            <v>40369933</v>
          </cell>
          <cell r="BS827">
            <v>44459</v>
          </cell>
          <cell r="BT827">
            <v>583</v>
          </cell>
          <cell r="BU827" t="str">
            <v>421</v>
          </cell>
          <cell r="BV827">
            <v>0</v>
          </cell>
          <cell r="BW827">
            <v>0</v>
          </cell>
          <cell r="BX827">
            <v>0</v>
          </cell>
          <cell r="BY827">
            <v>0</v>
          </cell>
          <cell r="BZ827">
            <v>0</v>
          </cell>
          <cell r="CA827">
            <v>0</v>
          </cell>
          <cell r="CB827">
            <v>8560</v>
          </cell>
          <cell r="CC827" t="str">
            <v>M5</v>
          </cell>
        </row>
        <row r="828">
          <cell r="B828" t="str">
            <v>13088 DE 2021</v>
          </cell>
          <cell r="C828">
            <v>40445474</v>
          </cell>
          <cell r="D828" t="str">
            <v xml:space="preserve">MABEL PATRICIA CASTILLO INSIGNARES </v>
          </cell>
          <cell r="E828" t="str">
            <v>Contrato de Prestación de Servicios Profesionales</v>
          </cell>
          <cell r="F828" t="str">
            <v>EL CONTRATISTA SE COMPROMETE CON LA UNIVERSIDAD DE LOS LLANOS A PRESTAR LOS SERVICIOS COMO PROFESIONAL ESPECIALIZADO EN FORMA EFICIENTE Y EFICAZ APOYANDO EL FORTALECIMIENTO DE LOS DIFERENTES PROCESOS DE LA DIVISIÓN DE SERVICIOS ADMINISTRATIVOS EN EL ÁREA DE SEGURIDAD Y SALUD EN EL TRABAJO.</v>
          </cell>
          <cell r="G828">
            <v>44459</v>
          </cell>
          <cell r="H828">
            <v>13240708</v>
          </cell>
          <cell r="I828" t="str">
            <v>Tres (03) meses y ocho (08) días calendario</v>
          </cell>
          <cell r="J828">
            <v>44459</v>
          </cell>
          <cell r="K828">
            <v>44557</v>
          </cell>
          <cell r="L828" t="str">
            <v>NO APLICA</v>
          </cell>
          <cell r="M828">
            <v>4</v>
          </cell>
          <cell r="N828">
            <v>1486202</v>
          </cell>
          <cell r="O828">
            <v>44459</v>
          </cell>
          <cell r="P828">
            <v>44469</v>
          </cell>
          <cell r="Q828">
            <v>4053278</v>
          </cell>
          <cell r="R828">
            <v>44470</v>
          </cell>
          <cell r="S828">
            <v>44500</v>
          </cell>
          <cell r="T828">
            <v>4053278</v>
          </cell>
          <cell r="U828">
            <v>44501</v>
          </cell>
          <cell r="V828">
            <v>44530</v>
          </cell>
          <cell r="W828">
            <v>3647950</v>
          </cell>
          <cell r="X828">
            <v>44531</v>
          </cell>
          <cell r="Y828">
            <v>44557</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t="str">
            <v xml:space="preserve">División de Servicios Administrativos </v>
          </cell>
          <cell r="AX828" t="str">
            <v>VÍCTOR EFREN ORTÍZ ORTÍZ</v>
          </cell>
          <cell r="AY828" t="str">
            <v>Jefe de Oficina</v>
          </cell>
          <cell r="AZ828">
            <v>1547</v>
          </cell>
          <cell r="BA828">
            <v>44459.716539351852</v>
          </cell>
          <cell r="BB828">
            <v>939552733</v>
          </cell>
          <cell r="BC828">
            <v>3933</v>
          </cell>
          <cell r="BD828">
            <v>44459</v>
          </cell>
          <cell r="BE828">
            <v>13240708</v>
          </cell>
          <cell r="BF828" t="str">
            <v xml:space="preserve">NOTIFICADO </v>
          </cell>
          <cell r="BG828">
            <v>0</v>
          </cell>
          <cell r="BH828">
            <v>0</v>
          </cell>
          <cell r="BI828">
            <v>0</v>
          </cell>
          <cell r="BJ828">
            <v>0</v>
          </cell>
          <cell r="BK828">
            <v>0</v>
          </cell>
          <cell r="BL828">
            <v>0</v>
          </cell>
          <cell r="BM828">
            <v>0</v>
          </cell>
          <cell r="BN828">
            <v>0</v>
          </cell>
          <cell r="BO828">
            <v>0</v>
          </cell>
          <cell r="BP828">
            <v>0</v>
          </cell>
          <cell r="BQ828">
            <v>0</v>
          </cell>
          <cell r="BR828">
            <v>40445474.299999997</v>
          </cell>
          <cell r="BS828">
            <v>44459</v>
          </cell>
          <cell r="BT828">
            <v>583</v>
          </cell>
          <cell r="BU828" t="str">
            <v>421</v>
          </cell>
          <cell r="BV828">
            <v>0</v>
          </cell>
          <cell r="BW828">
            <v>0</v>
          </cell>
          <cell r="BX828">
            <v>0</v>
          </cell>
          <cell r="BY828">
            <v>0</v>
          </cell>
          <cell r="BZ828">
            <v>0</v>
          </cell>
          <cell r="CA828">
            <v>0</v>
          </cell>
          <cell r="CB828">
            <v>7110</v>
          </cell>
          <cell r="CC828" t="str">
            <v>M5</v>
          </cell>
        </row>
        <row r="829">
          <cell r="B829" t="str">
            <v>13089 DE 2021</v>
          </cell>
          <cell r="C829">
            <v>1121935829</v>
          </cell>
          <cell r="D829" t="str">
            <v>JENNIFER ANDREA FERNANDEZ REY</v>
          </cell>
          <cell r="E829" t="str">
            <v>Contrato de Prestación de Servicios Profesionales</v>
          </cell>
          <cell r="F829" t="str">
            <v>EL CONTRATISTA SE COMPROMETE CON LA UNIVERSIDAD DE LOS LLANOS A PRESTAR LOS SERVICIOS COMO PROFESIONAL EN FORMA EFICIENTE Y EFICAZ APOYANDO EL FORTALECIMIENTO DE LOS DIFERENTES PROCESOS EN EL ÁREA DE SEGURIDAD Y SALUD EN EL TRABAJO.</v>
          </cell>
          <cell r="G829">
            <v>44459</v>
          </cell>
          <cell r="H829">
            <v>8588566</v>
          </cell>
          <cell r="I829" t="str">
            <v>Tres (03) meses y ocho (08) días calendario</v>
          </cell>
          <cell r="J829">
            <v>44459</v>
          </cell>
          <cell r="K829">
            <v>44557</v>
          </cell>
          <cell r="L829" t="str">
            <v>NO APLICA</v>
          </cell>
          <cell r="M829">
            <v>4</v>
          </cell>
          <cell r="N829">
            <v>964023</v>
          </cell>
          <cell r="O829">
            <v>44459</v>
          </cell>
          <cell r="P829">
            <v>44469</v>
          </cell>
          <cell r="Q829">
            <v>2629153</v>
          </cell>
          <cell r="R829">
            <v>44470</v>
          </cell>
          <cell r="S829">
            <v>44500</v>
          </cell>
          <cell r="T829">
            <v>2629153</v>
          </cell>
          <cell r="U829">
            <v>44501</v>
          </cell>
          <cell r="V829">
            <v>44530</v>
          </cell>
          <cell r="W829">
            <v>2366237</v>
          </cell>
          <cell r="X829">
            <v>44531</v>
          </cell>
          <cell r="Y829">
            <v>44557</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t="str">
            <v xml:space="preserve">División de Servicios Administrativos </v>
          </cell>
          <cell r="AX829" t="str">
            <v>VÍCTOR EFREN ORTÍZ ORTÍZ</v>
          </cell>
          <cell r="AY829" t="str">
            <v>Jefe de Oficina</v>
          </cell>
          <cell r="AZ829">
            <v>1547</v>
          </cell>
          <cell r="BA829">
            <v>44459.716539351852</v>
          </cell>
          <cell r="BB829">
            <v>939552733</v>
          </cell>
          <cell r="BC829">
            <v>3934</v>
          </cell>
          <cell r="BD829">
            <v>44459</v>
          </cell>
          <cell r="BE829">
            <v>8588566</v>
          </cell>
          <cell r="BF829" t="str">
            <v xml:space="preserve">NOTIFICADO </v>
          </cell>
          <cell r="BG829">
            <v>0</v>
          </cell>
          <cell r="BH829">
            <v>0</v>
          </cell>
          <cell r="BI829">
            <v>0</v>
          </cell>
          <cell r="BJ829">
            <v>0</v>
          </cell>
          <cell r="BK829">
            <v>0</v>
          </cell>
          <cell r="BL829">
            <v>0</v>
          </cell>
          <cell r="BM829">
            <v>0</v>
          </cell>
          <cell r="BN829">
            <v>0</v>
          </cell>
          <cell r="BO829">
            <v>0</v>
          </cell>
          <cell r="BP829">
            <v>0</v>
          </cell>
          <cell r="BQ829">
            <v>0</v>
          </cell>
          <cell r="BR829">
            <v>1121935829</v>
          </cell>
          <cell r="BS829">
            <v>44459</v>
          </cell>
          <cell r="BT829">
            <v>583</v>
          </cell>
          <cell r="BU829" t="str">
            <v>421</v>
          </cell>
          <cell r="BV829">
            <v>0</v>
          </cell>
          <cell r="BW829">
            <v>0</v>
          </cell>
          <cell r="BX829">
            <v>0</v>
          </cell>
          <cell r="BY829">
            <v>0</v>
          </cell>
          <cell r="BZ829">
            <v>0</v>
          </cell>
          <cell r="CA829">
            <v>0</v>
          </cell>
          <cell r="CB829">
            <v>7220</v>
          </cell>
          <cell r="CC829" t="str">
            <v>M6</v>
          </cell>
        </row>
        <row r="830">
          <cell r="B830" t="str">
            <v>13090 DE 2021</v>
          </cell>
          <cell r="C830">
            <v>1121827176</v>
          </cell>
          <cell r="D830" t="str">
            <v>ERNESTO JARAMILLO VALENZUELA</v>
          </cell>
          <cell r="E830" t="str">
            <v>Contrato de Prestación de Servicios Profesionales</v>
          </cell>
          <cell r="F830" t="str">
            <v>EL CONTRATISTA SE COMPROMETE CON LA UNIVERSIDAD DE LOS LLANOS A PRESTAR LOS SERVICIOS PROFESIONALES COMO MÉDICO CON ESPECIALIZACIÓN EN SALUD OCUPACIONAL EN FORMA EFICIENTE Y EFICAZ APOYANDO EL FORTALECIMIENTO DE LA PROMOCIÓN Y FOMENTO DE ESTILOS DE VIDA SALUDABLES EN EL ÁREA DE SEGURIDAD Y SALUD EN EL TRABAJO.</v>
          </cell>
          <cell r="G830">
            <v>44459</v>
          </cell>
          <cell r="H830">
            <v>10377854</v>
          </cell>
          <cell r="I830" t="str">
            <v>Tres (03) meses y ocho (08) días calendario</v>
          </cell>
          <cell r="J830">
            <v>44459</v>
          </cell>
          <cell r="K830">
            <v>44557</v>
          </cell>
          <cell r="L830" t="str">
            <v>NO APLICA</v>
          </cell>
          <cell r="M830">
            <v>4</v>
          </cell>
          <cell r="N830">
            <v>1164861</v>
          </cell>
          <cell r="O830">
            <v>44459</v>
          </cell>
          <cell r="P830">
            <v>44469</v>
          </cell>
          <cell r="Q830">
            <v>3176894</v>
          </cell>
          <cell r="R830">
            <v>44470</v>
          </cell>
          <cell r="S830">
            <v>44500</v>
          </cell>
          <cell r="T830">
            <v>3176894</v>
          </cell>
          <cell r="U830">
            <v>44501</v>
          </cell>
          <cell r="V830">
            <v>44530</v>
          </cell>
          <cell r="W830">
            <v>2859205</v>
          </cell>
          <cell r="X830">
            <v>44531</v>
          </cell>
          <cell r="Y830">
            <v>44557</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t="str">
            <v xml:space="preserve">División de Servicios Administrativos </v>
          </cell>
          <cell r="AX830" t="str">
            <v>VÍCTOR EFREN ORTÍZ ORTÍZ</v>
          </cell>
          <cell r="AY830" t="str">
            <v>Jefe de Oficina</v>
          </cell>
          <cell r="AZ830">
            <v>1547</v>
          </cell>
          <cell r="BA830">
            <v>44459.716539351852</v>
          </cell>
          <cell r="BB830">
            <v>939552733</v>
          </cell>
          <cell r="BC830">
            <v>3935</v>
          </cell>
          <cell r="BD830">
            <v>44459</v>
          </cell>
          <cell r="BE830">
            <v>10377854</v>
          </cell>
          <cell r="BF830" t="str">
            <v xml:space="preserve">NOTIFICADO </v>
          </cell>
          <cell r="BG830">
            <v>0</v>
          </cell>
          <cell r="BH830">
            <v>0</v>
          </cell>
          <cell r="BI830">
            <v>0</v>
          </cell>
          <cell r="BJ830">
            <v>0</v>
          </cell>
          <cell r="BK830">
            <v>0</v>
          </cell>
          <cell r="BL830">
            <v>0</v>
          </cell>
          <cell r="BM830">
            <v>0</v>
          </cell>
          <cell r="BN830">
            <v>0</v>
          </cell>
          <cell r="BO830">
            <v>0</v>
          </cell>
          <cell r="BP830">
            <v>0</v>
          </cell>
          <cell r="BQ830">
            <v>0</v>
          </cell>
          <cell r="BR830">
            <v>1121827176</v>
          </cell>
          <cell r="BS830">
            <v>44459</v>
          </cell>
          <cell r="BT830">
            <v>583</v>
          </cell>
          <cell r="BU830" t="str">
            <v>421</v>
          </cell>
          <cell r="BV830">
            <v>0</v>
          </cell>
          <cell r="BW830">
            <v>0</v>
          </cell>
          <cell r="BX830">
            <v>0</v>
          </cell>
          <cell r="BY830">
            <v>0</v>
          </cell>
          <cell r="BZ830">
            <v>0</v>
          </cell>
          <cell r="CA830">
            <v>0</v>
          </cell>
          <cell r="CB830">
            <v>7490</v>
          </cell>
          <cell r="CC830" t="str">
            <v>M6</v>
          </cell>
        </row>
        <row r="831">
          <cell r="B831" t="str">
            <v>13091 DE 2021</v>
          </cell>
          <cell r="C831">
            <v>1121897651</v>
          </cell>
          <cell r="D831" t="str">
            <v xml:space="preserve">DIANA MARCELA LEON TRIGOS </v>
          </cell>
          <cell r="E831" t="str">
            <v>Contrato de Prestación de Servicios Profesionales</v>
          </cell>
          <cell r="F831" t="str">
            <v>EL CONTRATISTA SE COMPROMETE CON LA UNIVERSIDAD DE LOS LLANOS A PRESTAR LOS SERVICIOS COMO PROFESIONAL EN FORMA EFICIENTE Y EFICAZ APOYANDO EL FORTALECIMIENTO DE LOS DIFERENTES PROCESOS DEL ÁREA DE SEGURIDAD Y SALUD EN EL TRABAJO DE LA DIVISIÓN DE SERVICIOS ADMINISTRATIVOS.</v>
          </cell>
          <cell r="G831">
            <v>44459</v>
          </cell>
          <cell r="H831">
            <v>8325651</v>
          </cell>
          <cell r="I831" t="str">
            <v>Tres (03) meses y cinco (05) días calendario</v>
          </cell>
          <cell r="J831">
            <v>44459</v>
          </cell>
          <cell r="K831">
            <v>44554</v>
          </cell>
          <cell r="L831" t="str">
            <v>NO APLICA</v>
          </cell>
          <cell r="M831">
            <v>4</v>
          </cell>
          <cell r="N831">
            <v>964023</v>
          </cell>
          <cell r="O831">
            <v>44459</v>
          </cell>
          <cell r="P831">
            <v>44469</v>
          </cell>
          <cell r="Q831">
            <v>2629153</v>
          </cell>
          <cell r="R831">
            <v>44470</v>
          </cell>
          <cell r="S831">
            <v>44500</v>
          </cell>
          <cell r="T831">
            <v>2629153</v>
          </cell>
          <cell r="U831">
            <v>44501</v>
          </cell>
          <cell r="V831">
            <v>44530</v>
          </cell>
          <cell r="W831">
            <v>2103322</v>
          </cell>
          <cell r="X831">
            <v>44531</v>
          </cell>
          <cell r="Y831">
            <v>44554</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t="str">
            <v xml:space="preserve">División de Servicios Administrativos </v>
          </cell>
          <cell r="AX831" t="str">
            <v>VÍCTOR EFREN ORTÍZ ORTÍZ</v>
          </cell>
          <cell r="AY831" t="str">
            <v>Jefe de Oficina</v>
          </cell>
          <cell r="AZ831">
            <v>1547</v>
          </cell>
          <cell r="BA831">
            <v>44459.716539351852</v>
          </cell>
          <cell r="BB831">
            <v>939552733</v>
          </cell>
          <cell r="BC831">
            <v>3936</v>
          </cell>
          <cell r="BD831">
            <v>44459</v>
          </cell>
          <cell r="BE831">
            <v>8325651</v>
          </cell>
          <cell r="BF831" t="str">
            <v xml:space="preserve">NOTIFICADO </v>
          </cell>
          <cell r="BG831">
            <v>0</v>
          </cell>
          <cell r="BH831">
            <v>0</v>
          </cell>
          <cell r="BI831">
            <v>0</v>
          </cell>
          <cell r="BJ831">
            <v>0</v>
          </cell>
          <cell r="BK831">
            <v>0</v>
          </cell>
          <cell r="BL831">
            <v>0</v>
          </cell>
          <cell r="BM831">
            <v>0</v>
          </cell>
          <cell r="BN831">
            <v>0</v>
          </cell>
          <cell r="BO831">
            <v>0</v>
          </cell>
          <cell r="BP831">
            <v>0</v>
          </cell>
          <cell r="BQ831">
            <v>0</v>
          </cell>
          <cell r="BR831">
            <v>1121897651.4000001</v>
          </cell>
          <cell r="BS831">
            <v>44459</v>
          </cell>
          <cell r="BT831">
            <v>583</v>
          </cell>
          <cell r="BU831" t="str">
            <v>421</v>
          </cell>
          <cell r="BV831">
            <v>0</v>
          </cell>
          <cell r="BW831">
            <v>0</v>
          </cell>
          <cell r="BX831">
            <v>0</v>
          </cell>
          <cell r="BY831">
            <v>0</v>
          </cell>
          <cell r="BZ831">
            <v>0</v>
          </cell>
          <cell r="CA831">
            <v>0</v>
          </cell>
          <cell r="CB831">
            <v>8299</v>
          </cell>
          <cell r="CC831" t="str">
            <v>M6</v>
          </cell>
        </row>
        <row r="832">
          <cell r="B832" t="str">
            <v>13092 DE 2021</v>
          </cell>
          <cell r="C832">
            <v>1121848597</v>
          </cell>
          <cell r="D832" t="str">
            <v xml:space="preserve">NORIDA ANDREA GARCIA </v>
          </cell>
          <cell r="E832" t="str">
            <v>Contrato de Prestación de Servicios Profesionales</v>
          </cell>
          <cell r="F832" t="str">
            <v>EL CONTRATISTA SE COMPROMETE CON LA UNIVERSIDAD DE LOS LLANOS A PRESTAR LOS SERVICIOS COMO PROFESIONAL ESPECIALIZADO EN FORMA EFICIENTE Y EFICAZ APOYANDO EL FORTALECIMIENTO DE LOS PROCESOS ESTRATÉGICOS Y DE PLANEACIÓN EN LA OFICINA ASESORA DE PLANEACIÓN.</v>
          </cell>
          <cell r="G832">
            <v>44459</v>
          </cell>
          <cell r="H832">
            <v>10060164</v>
          </cell>
          <cell r="I832" t="str">
            <v>Tres (03) meses y cinco (05) días calendario</v>
          </cell>
          <cell r="J832">
            <v>44459</v>
          </cell>
          <cell r="K832">
            <v>44554</v>
          </cell>
          <cell r="L832" t="str">
            <v>NO APLICA</v>
          </cell>
          <cell r="M832">
            <v>4</v>
          </cell>
          <cell r="N832">
            <v>1164861</v>
          </cell>
          <cell r="O832">
            <v>44459</v>
          </cell>
          <cell r="P832">
            <v>44469</v>
          </cell>
          <cell r="Q832">
            <v>3176894</v>
          </cell>
          <cell r="R832">
            <v>44470</v>
          </cell>
          <cell r="S832">
            <v>44500</v>
          </cell>
          <cell r="T832">
            <v>3176894</v>
          </cell>
          <cell r="U832">
            <v>44501</v>
          </cell>
          <cell r="V832">
            <v>44530</v>
          </cell>
          <cell r="W832">
            <v>2541515</v>
          </cell>
          <cell r="X832">
            <v>44531</v>
          </cell>
          <cell r="Y832">
            <v>44554</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t="str">
            <v>Oficina Asesora de Planeación</v>
          </cell>
          <cell r="AX832" t="str">
            <v>SAMUEL ELÍAS BETANCUR GARZÓN</v>
          </cell>
          <cell r="AY832" t="str">
            <v>Asesor de Planeación</v>
          </cell>
          <cell r="AZ832">
            <v>1547</v>
          </cell>
          <cell r="BA832">
            <v>44459.716539351852</v>
          </cell>
          <cell r="BB832">
            <v>939552733</v>
          </cell>
          <cell r="BC832">
            <v>3937</v>
          </cell>
          <cell r="BD832">
            <v>44459</v>
          </cell>
          <cell r="BE832">
            <v>10060164</v>
          </cell>
          <cell r="BF832" t="str">
            <v xml:space="preserve">NOTIFICADO </v>
          </cell>
          <cell r="BG832">
            <v>0</v>
          </cell>
          <cell r="BH832">
            <v>0</v>
          </cell>
          <cell r="BI832">
            <v>0</v>
          </cell>
          <cell r="BJ832">
            <v>0</v>
          </cell>
          <cell r="BK832">
            <v>0</v>
          </cell>
          <cell r="BL832">
            <v>0</v>
          </cell>
          <cell r="BM832">
            <v>0</v>
          </cell>
          <cell r="BN832">
            <v>0</v>
          </cell>
          <cell r="BO832">
            <v>0</v>
          </cell>
          <cell r="BP832">
            <v>0</v>
          </cell>
          <cell r="BQ832">
            <v>0</v>
          </cell>
          <cell r="BR832">
            <v>1121848597</v>
          </cell>
          <cell r="BS832">
            <v>44459</v>
          </cell>
          <cell r="BT832">
            <v>583</v>
          </cell>
          <cell r="BU832" t="str">
            <v>240</v>
          </cell>
          <cell r="BV832">
            <v>0</v>
          </cell>
          <cell r="BW832">
            <v>0</v>
          </cell>
          <cell r="BX832">
            <v>0</v>
          </cell>
          <cell r="BY832">
            <v>0</v>
          </cell>
          <cell r="BZ832">
            <v>0</v>
          </cell>
          <cell r="CA832">
            <v>0</v>
          </cell>
          <cell r="CB832">
            <v>7490</v>
          </cell>
          <cell r="CC832" t="str">
            <v>M6</v>
          </cell>
        </row>
        <row r="833">
          <cell r="B833" t="str">
            <v>13093 DE 2021</v>
          </cell>
          <cell r="C833">
            <v>40441513</v>
          </cell>
          <cell r="D833" t="str">
            <v>NINA LISSETH BALLEN RODRIGUEZ</v>
          </cell>
          <cell r="E833" t="str">
            <v>Contrato de Prestación de Servicios Profesionales</v>
          </cell>
          <cell r="F833" t="str">
            <v>EL CONTRATISTA SE COMPROMETE CON LA UNIVERSIDAD DE LOS LLANOS A PRESTAR LOS SERVICIOS COMO PROFESIONAL EN FORMA EFICIENTE Y EFICAZ APOYANDO EL FORTALECIMIENTO DE LOS PROCESOS ESTRATÉGICOS Y MISIONALES EN LA OFICINA ASESORA DE PLANEACIÓN DE LA UNIVERSIDAD DE LOS LLANOS.</v>
          </cell>
          <cell r="G833">
            <v>44459</v>
          </cell>
          <cell r="H833">
            <v>10019997</v>
          </cell>
          <cell r="I833" t="str">
            <v>Tres (03) meses y ocho (08) días calendario</v>
          </cell>
          <cell r="J833">
            <v>44459</v>
          </cell>
          <cell r="K833">
            <v>44557</v>
          </cell>
          <cell r="L833" t="str">
            <v>NO APLICA</v>
          </cell>
          <cell r="M833">
            <v>4</v>
          </cell>
          <cell r="N833">
            <v>1124694</v>
          </cell>
          <cell r="O833">
            <v>44459</v>
          </cell>
          <cell r="P833">
            <v>44469</v>
          </cell>
          <cell r="Q833">
            <v>3067346</v>
          </cell>
          <cell r="R833">
            <v>44470</v>
          </cell>
          <cell r="S833">
            <v>44500</v>
          </cell>
          <cell r="T833">
            <v>3067346</v>
          </cell>
          <cell r="U833">
            <v>44501</v>
          </cell>
          <cell r="V833">
            <v>44530</v>
          </cell>
          <cell r="W833">
            <v>2760611</v>
          </cell>
          <cell r="X833">
            <v>44531</v>
          </cell>
          <cell r="Y833">
            <v>44557</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t="str">
            <v>Oficina Asesora de Planeación</v>
          </cell>
          <cell r="AX833" t="str">
            <v>SAMUEL ELÍAS BETANCUR GARZÓN</v>
          </cell>
          <cell r="AY833" t="str">
            <v>Asesor de Planeación</v>
          </cell>
          <cell r="AZ833">
            <v>1547</v>
          </cell>
          <cell r="BA833">
            <v>44459.716539351852</v>
          </cell>
          <cell r="BB833">
            <v>939552733</v>
          </cell>
          <cell r="BC833">
            <v>3938</v>
          </cell>
          <cell r="BD833">
            <v>44459</v>
          </cell>
          <cell r="BE833">
            <v>10019997</v>
          </cell>
          <cell r="BF833" t="str">
            <v xml:space="preserve">NOTIFICADO </v>
          </cell>
          <cell r="BG833">
            <v>0</v>
          </cell>
          <cell r="BH833">
            <v>0</v>
          </cell>
          <cell r="BI833">
            <v>0</v>
          </cell>
          <cell r="BJ833">
            <v>0</v>
          </cell>
          <cell r="BK833">
            <v>0</v>
          </cell>
          <cell r="BL833">
            <v>0</v>
          </cell>
          <cell r="BM833">
            <v>0</v>
          </cell>
          <cell r="BN833">
            <v>0</v>
          </cell>
          <cell r="BO833">
            <v>0</v>
          </cell>
          <cell r="BP833">
            <v>0</v>
          </cell>
          <cell r="BQ833">
            <v>0</v>
          </cell>
          <cell r="BR833">
            <v>40441513</v>
          </cell>
          <cell r="BS833">
            <v>44459</v>
          </cell>
          <cell r="BT833">
            <v>583</v>
          </cell>
          <cell r="BU833" t="str">
            <v>240</v>
          </cell>
          <cell r="BV833">
            <v>0</v>
          </cell>
          <cell r="BW833">
            <v>0</v>
          </cell>
          <cell r="BX833">
            <v>0</v>
          </cell>
          <cell r="BY833">
            <v>0</v>
          </cell>
          <cell r="BZ833">
            <v>0</v>
          </cell>
          <cell r="CA833">
            <v>0</v>
          </cell>
          <cell r="CB833">
            <v>8299</v>
          </cell>
          <cell r="CC833" t="str">
            <v>M6</v>
          </cell>
        </row>
        <row r="834">
          <cell r="B834" t="str">
            <v>13094 DE 2021</v>
          </cell>
          <cell r="C834">
            <v>1121822030</v>
          </cell>
          <cell r="D834" t="str">
            <v xml:space="preserve">MARIA PAULA ESTUPIÑAN TIUSO </v>
          </cell>
          <cell r="E834" t="str">
            <v>Contrato de Prestación de Servicios Profesionales</v>
          </cell>
          <cell r="F834" t="str">
            <v>EL CONTRATISTA SE COMPROMETE CON LA UNIVERSIDAD DE LOS LLANOS A PRESTAR LOS SERVICIOS COMO PROFESIONAL ESPECIALIZADO EN FORMA EFICIENTE Y EFICAZ APOYANDO EL FORTALECIMIENTO DE LOS PROCESOS ESTRATÉGICOS Y DE PLANEACIÓN EN LA OFICINA ASESORA DE PLANEACIÓN DE LA UNIVERSIDAD DE LOS LLANOS.</v>
          </cell>
          <cell r="G834">
            <v>44459</v>
          </cell>
          <cell r="H834">
            <v>12835380</v>
          </cell>
          <cell r="I834" t="str">
            <v>Tres (03) meses y cinco (05) días calendario</v>
          </cell>
          <cell r="J834">
            <v>44459</v>
          </cell>
          <cell r="K834">
            <v>44554</v>
          </cell>
          <cell r="L834" t="str">
            <v>NO APLICA</v>
          </cell>
          <cell r="M834">
            <v>4</v>
          </cell>
          <cell r="N834">
            <v>1486202</v>
          </cell>
          <cell r="O834">
            <v>44459</v>
          </cell>
          <cell r="P834">
            <v>44469</v>
          </cell>
          <cell r="Q834">
            <v>4053278</v>
          </cell>
          <cell r="R834">
            <v>44470</v>
          </cell>
          <cell r="S834">
            <v>44500</v>
          </cell>
          <cell r="T834">
            <v>4053278</v>
          </cell>
          <cell r="U834">
            <v>44501</v>
          </cell>
          <cell r="V834">
            <v>44530</v>
          </cell>
          <cell r="W834">
            <v>3242622</v>
          </cell>
          <cell r="X834">
            <v>44531</v>
          </cell>
          <cell r="Y834">
            <v>44554</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t="str">
            <v>Oficina Asesora de Planeación</v>
          </cell>
          <cell r="AX834" t="str">
            <v>SAMUEL ELÍAS BETANCUR GARZÓN</v>
          </cell>
          <cell r="AY834" t="str">
            <v>Asesor de Planeación</v>
          </cell>
          <cell r="AZ834">
            <v>1547</v>
          </cell>
          <cell r="BA834">
            <v>44459.716539351852</v>
          </cell>
          <cell r="BB834">
            <v>939552733</v>
          </cell>
          <cell r="BC834">
            <v>3939</v>
          </cell>
          <cell r="BD834">
            <v>44459</v>
          </cell>
          <cell r="BE834">
            <v>12835380</v>
          </cell>
          <cell r="BF834" t="str">
            <v xml:space="preserve">NOTIFICADO </v>
          </cell>
          <cell r="BG834">
            <v>0</v>
          </cell>
          <cell r="BH834">
            <v>0</v>
          </cell>
          <cell r="BI834">
            <v>0</v>
          </cell>
          <cell r="BJ834">
            <v>0</v>
          </cell>
          <cell r="BK834">
            <v>0</v>
          </cell>
          <cell r="BL834">
            <v>0</v>
          </cell>
          <cell r="BM834">
            <v>0</v>
          </cell>
          <cell r="BN834">
            <v>0</v>
          </cell>
          <cell r="BO834">
            <v>0</v>
          </cell>
          <cell r="BP834">
            <v>0</v>
          </cell>
          <cell r="BQ834">
            <v>0</v>
          </cell>
          <cell r="BR834">
            <v>1121822030</v>
          </cell>
          <cell r="BS834">
            <v>44459</v>
          </cell>
          <cell r="BT834">
            <v>583</v>
          </cell>
          <cell r="BU834" t="str">
            <v>240</v>
          </cell>
          <cell r="BV834">
            <v>0</v>
          </cell>
          <cell r="BW834">
            <v>0</v>
          </cell>
          <cell r="BX834">
            <v>0</v>
          </cell>
          <cell r="BY834">
            <v>0</v>
          </cell>
          <cell r="BZ834">
            <v>0</v>
          </cell>
          <cell r="CA834">
            <v>0</v>
          </cell>
          <cell r="CB834">
            <v>7020</v>
          </cell>
          <cell r="CC834" t="str">
            <v>M5</v>
          </cell>
        </row>
        <row r="835">
          <cell r="B835" t="str">
            <v>13095 DE 2021</v>
          </cell>
          <cell r="C835">
            <v>1121936007</v>
          </cell>
          <cell r="D835" t="str">
            <v>LAURA CRISTINA MARTINEZ REY</v>
          </cell>
          <cell r="E835" t="str">
            <v>Contrato de Prestación de Servicios Profesionales</v>
          </cell>
          <cell r="F835" t="str">
            <v>EL CONTRATISTA SE COMPROMETE CON LA UNIVERSIDAD DE LOS LLANOS A PRESTAR LOS SERVICIOS COMO PROFESIONAL EN FORMA EFICIENTE Y EFICAZ APOYANDO EL FORTALECIMIENTO DEL ÁREA DE INFRAESTRUCTURA DE LA OFICINA ASESORA DE PLANEACIÓN.</v>
          </cell>
          <cell r="G835">
            <v>44459</v>
          </cell>
          <cell r="H835">
            <v>6938043</v>
          </cell>
          <cell r="I835" t="str">
            <v>Tres (03) meses y cinco (05) días calendario</v>
          </cell>
          <cell r="J835">
            <v>44459</v>
          </cell>
          <cell r="K835">
            <v>44554</v>
          </cell>
          <cell r="L835" t="str">
            <v>NO APLICA</v>
          </cell>
          <cell r="M835">
            <v>4</v>
          </cell>
          <cell r="N835">
            <v>803352</v>
          </cell>
          <cell r="O835">
            <v>44459</v>
          </cell>
          <cell r="P835">
            <v>44469</v>
          </cell>
          <cell r="Q835">
            <v>2190961</v>
          </cell>
          <cell r="R835">
            <v>44470</v>
          </cell>
          <cell r="S835">
            <v>44500</v>
          </cell>
          <cell r="T835">
            <v>2190961</v>
          </cell>
          <cell r="U835">
            <v>44501</v>
          </cell>
          <cell r="V835">
            <v>44530</v>
          </cell>
          <cell r="W835">
            <v>1752769</v>
          </cell>
          <cell r="X835">
            <v>44531</v>
          </cell>
          <cell r="Y835">
            <v>44554</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t="str">
            <v>Oficina Asesora de Planeación</v>
          </cell>
          <cell r="AX835" t="str">
            <v>SAMUEL ELÍAS BETANCUR GARZÓN</v>
          </cell>
          <cell r="AY835" t="str">
            <v>Asesor de Planeación</v>
          </cell>
          <cell r="AZ835">
            <v>1547</v>
          </cell>
          <cell r="BA835">
            <v>44459.716539351852</v>
          </cell>
          <cell r="BB835">
            <v>939552733</v>
          </cell>
          <cell r="BC835">
            <v>3940</v>
          </cell>
          <cell r="BD835">
            <v>44459</v>
          </cell>
          <cell r="BE835">
            <v>6938043</v>
          </cell>
          <cell r="BF835" t="str">
            <v xml:space="preserve">NOTIFICADO </v>
          </cell>
          <cell r="BG835">
            <v>0</v>
          </cell>
          <cell r="BH835">
            <v>0</v>
          </cell>
          <cell r="BI835">
            <v>0</v>
          </cell>
          <cell r="BJ835">
            <v>0</v>
          </cell>
          <cell r="BK835">
            <v>0</v>
          </cell>
          <cell r="BL835">
            <v>0</v>
          </cell>
          <cell r="BM835">
            <v>0</v>
          </cell>
          <cell r="BN835">
            <v>0</v>
          </cell>
          <cell r="BO835">
            <v>0</v>
          </cell>
          <cell r="BP835">
            <v>0</v>
          </cell>
          <cell r="BQ835">
            <v>0</v>
          </cell>
          <cell r="BR835">
            <v>1121936007.9000001</v>
          </cell>
          <cell r="BS835">
            <v>44459</v>
          </cell>
          <cell r="BT835">
            <v>583</v>
          </cell>
          <cell r="BU835" t="str">
            <v>240</v>
          </cell>
          <cell r="BV835">
            <v>0</v>
          </cell>
          <cell r="BW835">
            <v>0</v>
          </cell>
          <cell r="BX835">
            <v>0</v>
          </cell>
          <cell r="BY835">
            <v>0</v>
          </cell>
          <cell r="BZ835">
            <v>0</v>
          </cell>
          <cell r="CA835">
            <v>0</v>
          </cell>
          <cell r="CB835">
            <v>9609</v>
          </cell>
          <cell r="CC835" t="str">
            <v>M6</v>
          </cell>
        </row>
        <row r="836">
          <cell r="B836" t="str">
            <v>13096 DE 2021</v>
          </cell>
          <cell r="C836">
            <v>80830452</v>
          </cell>
          <cell r="D836" t="str">
            <v>JUAN PABLO ARANGO MEDINA</v>
          </cell>
          <cell r="E836" t="str">
            <v>Contrato de Prestación de Servicios Profesionales</v>
          </cell>
          <cell r="F836" t="str">
            <v>EL CONTRATISTA SE COMPROMETE CON LA UNIVERSIDAD DE LOS LLANOS A PRESTAR LOS SERVICIOS PROFESIONALES COMO INGENIERO CIVIL EN FORMA EFICIENTE Y EFICAZ APOYANDO EL FORTALECIMIENTO DEL ÁREA DE INFRAESTRUCTURA DE LA OFICINA ASESORA DE PLANEACIÓN.</v>
          </cell>
          <cell r="G836">
            <v>44459</v>
          </cell>
          <cell r="H836">
            <v>10019997</v>
          </cell>
          <cell r="I836" t="str">
            <v>Tres (03) meses y ocho (08) días calendario</v>
          </cell>
          <cell r="J836">
            <v>44459</v>
          </cell>
          <cell r="K836">
            <v>44557</v>
          </cell>
          <cell r="L836" t="str">
            <v>NO APLICA</v>
          </cell>
          <cell r="M836">
            <v>4</v>
          </cell>
          <cell r="N836">
            <v>1124694</v>
          </cell>
          <cell r="O836">
            <v>44459</v>
          </cell>
          <cell r="P836">
            <v>44469</v>
          </cell>
          <cell r="Q836">
            <v>3067346</v>
          </cell>
          <cell r="R836">
            <v>44470</v>
          </cell>
          <cell r="S836">
            <v>44500</v>
          </cell>
          <cell r="T836">
            <v>3067346</v>
          </cell>
          <cell r="U836">
            <v>44501</v>
          </cell>
          <cell r="V836">
            <v>44530</v>
          </cell>
          <cell r="W836">
            <v>2760611</v>
          </cell>
          <cell r="X836">
            <v>44531</v>
          </cell>
          <cell r="Y836">
            <v>44557</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t="str">
            <v>Oficina Asesora de Planeación</v>
          </cell>
          <cell r="AX836" t="str">
            <v>SAMUEL ELÍAS BETANCUR GARZÓN</v>
          </cell>
          <cell r="AY836" t="str">
            <v>Asesor de Planeación</v>
          </cell>
          <cell r="AZ836">
            <v>1547</v>
          </cell>
          <cell r="BA836">
            <v>44459.716539351852</v>
          </cell>
          <cell r="BB836">
            <v>939552733</v>
          </cell>
          <cell r="BC836">
            <v>3941</v>
          </cell>
          <cell r="BD836">
            <v>44459</v>
          </cell>
          <cell r="BE836">
            <v>10019997</v>
          </cell>
          <cell r="BF836" t="str">
            <v xml:space="preserve">NOTIFICADO </v>
          </cell>
          <cell r="BG836">
            <v>0</v>
          </cell>
          <cell r="BH836">
            <v>0</v>
          </cell>
          <cell r="BI836">
            <v>0</v>
          </cell>
          <cell r="BJ836">
            <v>0</v>
          </cell>
          <cell r="BK836">
            <v>0</v>
          </cell>
          <cell r="BL836">
            <v>0</v>
          </cell>
          <cell r="BM836">
            <v>0</v>
          </cell>
          <cell r="BN836">
            <v>0</v>
          </cell>
          <cell r="BO836">
            <v>0</v>
          </cell>
          <cell r="BP836">
            <v>0</v>
          </cell>
          <cell r="BQ836">
            <v>0</v>
          </cell>
          <cell r="BR836">
            <v>80830452</v>
          </cell>
          <cell r="BS836">
            <v>44459</v>
          </cell>
          <cell r="BT836">
            <v>583</v>
          </cell>
          <cell r="BU836" t="str">
            <v>240</v>
          </cell>
          <cell r="BV836">
            <v>0</v>
          </cell>
          <cell r="BW836">
            <v>0</v>
          </cell>
          <cell r="BX836">
            <v>0</v>
          </cell>
          <cell r="BY836">
            <v>0</v>
          </cell>
          <cell r="BZ836">
            <v>0</v>
          </cell>
          <cell r="CA836">
            <v>0</v>
          </cell>
          <cell r="CB836">
            <v>4290</v>
          </cell>
          <cell r="CC836" t="str">
            <v>M5</v>
          </cell>
        </row>
        <row r="837">
          <cell r="B837" t="str">
            <v>13097 DE 2021</v>
          </cell>
          <cell r="C837">
            <v>1121882104</v>
          </cell>
          <cell r="D837" t="str">
            <v>JOSE DAVID OSORIO LONDOÑO</v>
          </cell>
          <cell r="E837" t="str">
            <v>Contrato de Prestación de Servicios Profesionales</v>
          </cell>
          <cell r="F837" t="str">
            <v>EL CONTRATISTA SE COMPROMETE CON LA UNIVERSIDAD DE LOS LLANOS A PRESTAR LOS SERVICIOS COMO PROFESIONAL ESPECIALIZADO EN FORMA EFICIENTE Y EFICAZ APOYANDO EL FORTALECIMIENTO DE LOS DIFERENTES PROCESOS EN EL SISTEMA INTEGRADO DE GESTIÓN DE LA OFICINA ASESORA DE PLANEACIÓN.</v>
          </cell>
          <cell r="G837">
            <v>44459</v>
          </cell>
          <cell r="H837">
            <v>10060164</v>
          </cell>
          <cell r="I837" t="str">
            <v>Tres (03) meses y cinco (05) días calendario</v>
          </cell>
          <cell r="J837">
            <v>44459</v>
          </cell>
          <cell r="K837">
            <v>44554</v>
          </cell>
          <cell r="L837" t="str">
            <v>NO APLICA</v>
          </cell>
          <cell r="M837">
            <v>4</v>
          </cell>
          <cell r="N837">
            <v>1164861</v>
          </cell>
          <cell r="O837">
            <v>44459</v>
          </cell>
          <cell r="P837">
            <v>44469</v>
          </cell>
          <cell r="Q837">
            <v>3176894</v>
          </cell>
          <cell r="R837">
            <v>44470</v>
          </cell>
          <cell r="S837">
            <v>44500</v>
          </cell>
          <cell r="T837">
            <v>3176894</v>
          </cell>
          <cell r="U837">
            <v>44501</v>
          </cell>
          <cell r="V837">
            <v>44530</v>
          </cell>
          <cell r="W837">
            <v>2541515</v>
          </cell>
          <cell r="X837">
            <v>44531</v>
          </cell>
          <cell r="Y837">
            <v>44554</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t="str">
            <v>Oficina Asesora de Planeación</v>
          </cell>
          <cell r="AX837" t="str">
            <v>SAMUEL ELÍAS BETANCUR GARZÓN</v>
          </cell>
          <cell r="AY837" t="str">
            <v>Asesor de Planeación</v>
          </cell>
          <cell r="AZ837">
            <v>1547</v>
          </cell>
          <cell r="BA837">
            <v>44459.716539351852</v>
          </cell>
          <cell r="BB837">
            <v>939552733</v>
          </cell>
          <cell r="BC837">
            <v>3942</v>
          </cell>
          <cell r="BD837">
            <v>44459</v>
          </cell>
          <cell r="BE837">
            <v>10060164</v>
          </cell>
          <cell r="BF837" t="str">
            <v xml:space="preserve">NOTIFICADO </v>
          </cell>
          <cell r="BG837">
            <v>0</v>
          </cell>
          <cell r="BH837">
            <v>0</v>
          </cell>
          <cell r="BI837">
            <v>0</v>
          </cell>
          <cell r="BJ837">
            <v>0</v>
          </cell>
          <cell r="BK837">
            <v>0</v>
          </cell>
          <cell r="BL837">
            <v>0</v>
          </cell>
          <cell r="BM837">
            <v>0</v>
          </cell>
          <cell r="BN837">
            <v>0</v>
          </cell>
          <cell r="BO837">
            <v>0</v>
          </cell>
          <cell r="BP837">
            <v>0</v>
          </cell>
          <cell r="BQ837">
            <v>0</v>
          </cell>
          <cell r="BR837">
            <v>1121882104</v>
          </cell>
          <cell r="BS837">
            <v>44459</v>
          </cell>
          <cell r="BT837">
            <v>583</v>
          </cell>
          <cell r="BU837" t="str">
            <v>240</v>
          </cell>
          <cell r="BV837">
            <v>0</v>
          </cell>
          <cell r="BW837">
            <v>0</v>
          </cell>
          <cell r="BX837">
            <v>0</v>
          </cell>
          <cell r="BY837">
            <v>0</v>
          </cell>
          <cell r="BZ837">
            <v>0</v>
          </cell>
          <cell r="CA837">
            <v>0</v>
          </cell>
          <cell r="CB837">
            <v>7020</v>
          </cell>
          <cell r="CC837" t="str">
            <v>M5</v>
          </cell>
        </row>
        <row r="838">
          <cell r="B838" t="str">
            <v>13098 DE 2021</v>
          </cell>
          <cell r="C838">
            <v>1121847089</v>
          </cell>
          <cell r="D838" t="str">
            <v>JEISSON FABIAN HERNANDEZ CARRILLO</v>
          </cell>
          <cell r="E838" t="str">
            <v>Contrato de Prestación de Servicios Profesionales</v>
          </cell>
          <cell r="F838" t="str">
            <v>EL CONTRATISTA SE COMPROMETE CON LA UNIVERSIDAD DE LOS LLANOS A PRESTAR LOS SERVICIOS COMO PROFESIONAL ESPECIALIZADO EN FORMA EFICIENTE Y EFICAZ APOYANDO EL FORTALECIMIENTO DE LOS DIFERENTES PROCESOS EN EL SISTEMA INTEGRADO DE GESTIÓN DE LA OFICINA ASESORA DE PLANEACIÓN.</v>
          </cell>
          <cell r="G838">
            <v>44459</v>
          </cell>
          <cell r="H838">
            <v>10060164</v>
          </cell>
          <cell r="I838" t="str">
            <v>Tres (03) meses y cinco (05) días calendario</v>
          </cell>
          <cell r="J838">
            <v>44459</v>
          </cell>
          <cell r="K838">
            <v>44554</v>
          </cell>
          <cell r="L838" t="str">
            <v>NO APLICA</v>
          </cell>
          <cell r="M838">
            <v>4</v>
          </cell>
          <cell r="N838">
            <v>1164861</v>
          </cell>
          <cell r="O838">
            <v>44459</v>
          </cell>
          <cell r="P838">
            <v>44469</v>
          </cell>
          <cell r="Q838">
            <v>3176894</v>
          </cell>
          <cell r="R838">
            <v>44470</v>
          </cell>
          <cell r="S838">
            <v>44500</v>
          </cell>
          <cell r="T838">
            <v>3176894</v>
          </cell>
          <cell r="U838">
            <v>44501</v>
          </cell>
          <cell r="V838">
            <v>44530</v>
          </cell>
          <cell r="W838">
            <v>2541515</v>
          </cell>
          <cell r="X838">
            <v>44531</v>
          </cell>
          <cell r="Y838">
            <v>44554</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t="str">
            <v>Oficina Asesora de Planeación</v>
          </cell>
          <cell r="AX838" t="str">
            <v>SAMUEL ELÍAS BETANCUR GARZÓN</v>
          </cell>
          <cell r="AY838" t="str">
            <v>Asesor de Planeación</v>
          </cell>
          <cell r="AZ838">
            <v>1547</v>
          </cell>
          <cell r="BA838">
            <v>44459.716539351852</v>
          </cell>
          <cell r="BB838">
            <v>939552733</v>
          </cell>
          <cell r="BC838">
            <v>3943</v>
          </cell>
          <cell r="BD838">
            <v>44459</v>
          </cell>
          <cell r="BE838">
            <v>10060164</v>
          </cell>
          <cell r="BF838" t="str">
            <v xml:space="preserve">NOTIFICADO </v>
          </cell>
          <cell r="BG838">
            <v>0</v>
          </cell>
          <cell r="BH838">
            <v>0</v>
          </cell>
          <cell r="BI838">
            <v>0</v>
          </cell>
          <cell r="BJ838">
            <v>0</v>
          </cell>
          <cell r="BK838">
            <v>0</v>
          </cell>
          <cell r="BL838">
            <v>0</v>
          </cell>
          <cell r="BM838">
            <v>0</v>
          </cell>
          <cell r="BN838">
            <v>0</v>
          </cell>
          <cell r="BO838">
            <v>0</v>
          </cell>
          <cell r="BP838">
            <v>0</v>
          </cell>
          <cell r="BQ838">
            <v>0</v>
          </cell>
          <cell r="BR838">
            <v>1121847089</v>
          </cell>
          <cell r="BS838">
            <v>44459</v>
          </cell>
          <cell r="BT838">
            <v>583</v>
          </cell>
          <cell r="BU838" t="str">
            <v>240</v>
          </cell>
          <cell r="BV838">
            <v>0</v>
          </cell>
          <cell r="BW838">
            <v>0</v>
          </cell>
          <cell r="BX838">
            <v>0</v>
          </cell>
          <cell r="BY838">
            <v>0</v>
          </cell>
          <cell r="BZ838">
            <v>0</v>
          </cell>
          <cell r="CA838">
            <v>0</v>
          </cell>
          <cell r="CB838">
            <v>7020</v>
          </cell>
          <cell r="CC838" t="str">
            <v>M5</v>
          </cell>
        </row>
        <row r="839">
          <cell r="B839" t="str">
            <v>13099 DE 2021</v>
          </cell>
          <cell r="C839">
            <v>17342779</v>
          </cell>
          <cell r="D839" t="str">
            <v>HIGINIO CASTRO HERNANDEZ</v>
          </cell>
          <cell r="E839" t="str">
            <v>Contrato de Prestación de Servicios Profesionales</v>
          </cell>
          <cell r="F839" t="str">
            <v>EL CONTRATISTA SE COMPROMETE CON LA UNIVERSIDAD DE LOS LLANOS A PRESTAR LOS SERVICIOS PROFESIONALES COMO INGENIERO CIVIL EN FORMA EFICIENTE Y EFICAZ APOYANDO EL FORTALECIMIENTO DEL ÁREA DE INFRAESTRUCTURA DE LA OFICINA ASESORA DE PLANEACIÓN.</v>
          </cell>
          <cell r="G839">
            <v>44459</v>
          </cell>
          <cell r="H839">
            <v>14314279</v>
          </cell>
          <cell r="I839" t="str">
            <v>Tres (03) meses y ocho (08) días calendario</v>
          </cell>
          <cell r="J839">
            <v>44459</v>
          </cell>
          <cell r="K839">
            <v>44557</v>
          </cell>
          <cell r="L839" t="str">
            <v>NO APLICA</v>
          </cell>
          <cell r="M839">
            <v>4</v>
          </cell>
          <cell r="N839">
            <v>1606705</v>
          </cell>
          <cell r="O839">
            <v>44459</v>
          </cell>
          <cell r="P839">
            <v>44469</v>
          </cell>
          <cell r="Q839">
            <v>4381922</v>
          </cell>
          <cell r="R839">
            <v>44470</v>
          </cell>
          <cell r="S839">
            <v>44500</v>
          </cell>
          <cell r="T839">
            <v>4381922</v>
          </cell>
          <cell r="U839">
            <v>44501</v>
          </cell>
          <cell r="V839">
            <v>44530</v>
          </cell>
          <cell r="W839">
            <v>3943730</v>
          </cell>
          <cell r="X839">
            <v>44531</v>
          </cell>
          <cell r="Y839">
            <v>44557</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t="str">
            <v>Oficina Asesora de Planeación</v>
          </cell>
          <cell r="AX839" t="str">
            <v>SAMUEL ELÍAS BETANCUR GARZÓN</v>
          </cell>
          <cell r="AY839" t="str">
            <v>Asesor de Planeación</v>
          </cell>
          <cell r="AZ839">
            <v>1547</v>
          </cell>
          <cell r="BA839">
            <v>44459.716539351852</v>
          </cell>
          <cell r="BB839">
            <v>939552733</v>
          </cell>
          <cell r="BC839">
            <v>3944</v>
          </cell>
          <cell r="BD839">
            <v>44459</v>
          </cell>
          <cell r="BE839">
            <v>14314279</v>
          </cell>
          <cell r="BF839" t="str">
            <v xml:space="preserve">NOTIFICADO </v>
          </cell>
          <cell r="BG839">
            <v>0</v>
          </cell>
          <cell r="BH839">
            <v>0</v>
          </cell>
          <cell r="BI839">
            <v>0</v>
          </cell>
          <cell r="BJ839">
            <v>0</v>
          </cell>
          <cell r="BK839">
            <v>0</v>
          </cell>
          <cell r="BL839">
            <v>0</v>
          </cell>
          <cell r="BM839">
            <v>0</v>
          </cell>
          <cell r="BN839">
            <v>0</v>
          </cell>
          <cell r="BO839">
            <v>0</v>
          </cell>
          <cell r="BP839">
            <v>0</v>
          </cell>
          <cell r="BQ839">
            <v>0</v>
          </cell>
          <cell r="BR839">
            <v>17342779</v>
          </cell>
          <cell r="BS839">
            <v>44459</v>
          </cell>
          <cell r="BT839">
            <v>583</v>
          </cell>
          <cell r="BU839" t="str">
            <v>240</v>
          </cell>
          <cell r="BV839">
            <v>0</v>
          </cell>
          <cell r="BW839">
            <v>0</v>
          </cell>
          <cell r="BX839">
            <v>0</v>
          </cell>
          <cell r="BY839">
            <v>0</v>
          </cell>
          <cell r="BZ839">
            <v>0</v>
          </cell>
          <cell r="CA839">
            <v>0</v>
          </cell>
          <cell r="CB839">
            <v>7020</v>
          </cell>
          <cell r="CC839" t="str">
            <v>M5</v>
          </cell>
        </row>
        <row r="840">
          <cell r="B840" t="str">
            <v>13100 DE 2021</v>
          </cell>
          <cell r="C840">
            <v>1121883647</v>
          </cell>
          <cell r="D840" t="str">
            <v>ESTEFANY ANDREA ZABALA RAMOS</v>
          </cell>
          <cell r="E840" t="str">
            <v>Contrato de Prestación de Servicios Profesionales</v>
          </cell>
          <cell r="F840" t="str">
            <v>EL CONTRATISTA SE COMPROMETE CON LA UNIVERSIDAD DE LOS LLANOS A PRESTAR LOS SERVICIOS PROFESIONALES COMO ARQUITECTO EN FORMA EFICIENTE Y EFICAZ APOYANDO EL FORTALECIMIENTO DE LOS DIFERENTES PROCESOS EN EL ÁREA DE INFRAESTRUCTURA DE LA OFICINA ASESORA DE PLANEACIÓN.</v>
          </cell>
          <cell r="G840">
            <v>44459</v>
          </cell>
          <cell r="H840">
            <v>10019997</v>
          </cell>
          <cell r="I840" t="str">
            <v>Tres (03) meses y ocho (08) días calendario</v>
          </cell>
          <cell r="J840">
            <v>44459</v>
          </cell>
          <cell r="K840">
            <v>44557</v>
          </cell>
          <cell r="L840" t="str">
            <v>NO APLICA</v>
          </cell>
          <cell r="M840">
            <v>4</v>
          </cell>
          <cell r="N840">
            <v>1124694</v>
          </cell>
          <cell r="O840">
            <v>44459</v>
          </cell>
          <cell r="P840">
            <v>44469</v>
          </cell>
          <cell r="Q840">
            <v>3067346</v>
          </cell>
          <cell r="R840">
            <v>44470</v>
          </cell>
          <cell r="S840">
            <v>44500</v>
          </cell>
          <cell r="T840">
            <v>3067346</v>
          </cell>
          <cell r="U840">
            <v>44501</v>
          </cell>
          <cell r="V840">
            <v>44530</v>
          </cell>
          <cell r="W840">
            <v>2760611</v>
          </cell>
          <cell r="X840">
            <v>44531</v>
          </cell>
          <cell r="Y840">
            <v>44557</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t="str">
            <v>Oficina Asesora de Planeación</v>
          </cell>
          <cell r="AX840" t="str">
            <v>SAMUEL ELÍAS BETANCUR GARZÓN</v>
          </cell>
          <cell r="AY840" t="str">
            <v>Asesor de Planeación</v>
          </cell>
          <cell r="AZ840">
            <v>1547</v>
          </cell>
          <cell r="BA840">
            <v>44459.716539351852</v>
          </cell>
          <cell r="BB840">
            <v>939552733</v>
          </cell>
          <cell r="BC840">
            <v>3945</v>
          </cell>
          <cell r="BD840">
            <v>44459</v>
          </cell>
          <cell r="BE840">
            <v>10019997</v>
          </cell>
          <cell r="BF840" t="str">
            <v xml:space="preserve">NOTIFICADO </v>
          </cell>
          <cell r="BG840">
            <v>0</v>
          </cell>
          <cell r="BH840">
            <v>0</v>
          </cell>
          <cell r="BI840">
            <v>0</v>
          </cell>
          <cell r="BJ840">
            <v>0</v>
          </cell>
          <cell r="BK840">
            <v>0</v>
          </cell>
          <cell r="BL840">
            <v>0</v>
          </cell>
          <cell r="BM840">
            <v>0</v>
          </cell>
          <cell r="BN840">
            <v>0</v>
          </cell>
          <cell r="BO840">
            <v>0</v>
          </cell>
          <cell r="BP840">
            <v>0</v>
          </cell>
          <cell r="BQ840">
            <v>0</v>
          </cell>
          <cell r="BR840">
            <v>1121883647</v>
          </cell>
          <cell r="BS840">
            <v>44459</v>
          </cell>
          <cell r="BT840">
            <v>583</v>
          </cell>
          <cell r="BU840" t="str">
            <v>240</v>
          </cell>
          <cell r="BV840">
            <v>0</v>
          </cell>
          <cell r="BW840">
            <v>0</v>
          </cell>
          <cell r="BX840">
            <v>0</v>
          </cell>
          <cell r="BY840">
            <v>0</v>
          </cell>
          <cell r="BZ840">
            <v>0</v>
          </cell>
          <cell r="CA840">
            <v>0</v>
          </cell>
          <cell r="CB840">
            <v>4111</v>
          </cell>
          <cell r="CC840" t="str">
            <v>M5</v>
          </cell>
        </row>
        <row r="841">
          <cell r="B841" t="str">
            <v>13101 DE 2021</v>
          </cell>
          <cell r="C841">
            <v>1121895515</v>
          </cell>
          <cell r="D841" t="str">
            <v>CARLOS ANDRES GARZON GUZMAN</v>
          </cell>
          <cell r="E841" t="str">
            <v>Contrato de Prestación de Servicios Profesionales</v>
          </cell>
          <cell r="F841" t="str">
            <v>EL CONTRATISTA SE COMPROMETE CON LA UNIVERSIDAD DE LOS LLANOS A PRESTAR LOS SERVICIOS COMO PROFESIONAL EN FORMA EFICIENTE Y EFICAZ APOYANDO EL FORTALECIMIENTO DE LOS PROCESOS ESTRATÉGICOS Y DE PLANEACIÓN EN LA OFICINA ASESORA DE PLANEACIÓN.</v>
          </cell>
          <cell r="G841">
            <v>44459</v>
          </cell>
          <cell r="H841">
            <v>8325651</v>
          </cell>
          <cell r="I841" t="str">
            <v>Tres (03) meses y cinco (05) días calendario</v>
          </cell>
          <cell r="J841">
            <v>44459</v>
          </cell>
          <cell r="K841">
            <v>44554</v>
          </cell>
          <cell r="L841" t="str">
            <v>NO APLICA</v>
          </cell>
          <cell r="M841">
            <v>4</v>
          </cell>
          <cell r="N841">
            <v>964023</v>
          </cell>
          <cell r="O841">
            <v>44459</v>
          </cell>
          <cell r="P841">
            <v>44469</v>
          </cell>
          <cell r="Q841">
            <v>2629153</v>
          </cell>
          <cell r="R841">
            <v>44470</v>
          </cell>
          <cell r="S841">
            <v>44500</v>
          </cell>
          <cell r="T841">
            <v>2629153</v>
          </cell>
          <cell r="U841">
            <v>44501</v>
          </cell>
          <cell r="V841">
            <v>44530</v>
          </cell>
          <cell r="W841">
            <v>2103322</v>
          </cell>
          <cell r="X841">
            <v>44531</v>
          </cell>
          <cell r="Y841">
            <v>44554</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t="str">
            <v>Oficina Asesora de Planeación</v>
          </cell>
          <cell r="AX841" t="str">
            <v>SAMUEL ELÍAS BETANCUR GARZÓN</v>
          </cell>
          <cell r="AY841" t="str">
            <v>Asesor de Planeación</v>
          </cell>
          <cell r="AZ841">
            <v>1547</v>
          </cell>
          <cell r="BA841">
            <v>44459.716539351852</v>
          </cell>
          <cell r="BB841">
            <v>939552733</v>
          </cell>
          <cell r="BC841">
            <v>3946</v>
          </cell>
          <cell r="BD841">
            <v>44459</v>
          </cell>
          <cell r="BE841">
            <v>8325651</v>
          </cell>
          <cell r="BF841" t="str">
            <v xml:space="preserve">NOTIFICADO </v>
          </cell>
          <cell r="BG841">
            <v>0</v>
          </cell>
          <cell r="BH841">
            <v>0</v>
          </cell>
          <cell r="BI841">
            <v>0</v>
          </cell>
          <cell r="BJ841">
            <v>0</v>
          </cell>
          <cell r="BK841">
            <v>0</v>
          </cell>
          <cell r="BL841">
            <v>0</v>
          </cell>
          <cell r="BM841">
            <v>0</v>
          </cell>
          <cell r="BN841">
            <v>0</v>
          </cell>
          <cell r="BO841">
            <v>0</v>
          </cell>
          <cell r="BP841">
            <v>0</v>
          </cell>
          <cell r="BQ841">
            <v>0</v>
          </cell>
          <cell r="BR841">
            <v>1121895515</v>
          </cell>
          <cell r="BS841">
            <v>44459</v>
          </cell>
          <cell r="BT841">
            <v>583</v>
          </cell>
          <cell r="BU841" t="str">
            <v>240</v>
          </cell>
          <cell r="BV841">
            <v>0</v>
          </cell>
          <cell r="BW841">
            <v>0</v>
          </cell>
          <cell r="BX841">
            <v>0</v>
          </cell>
          <cell r="BY841">
            <v>0</v>
          </cell>
          <cell r="BZ841">
            <v>0</v>
          </cell>
          <cell r="CA841">
            <v>0</v>
          </cell>
          <cell r="CB841">
            <v>7220</v>
          </cell>
          <cell r="CC841" t="str">
            <v>M6</v>
          </cell>
        </row>
        <row r="842">
          <cell r="B842" t="str">
            <v>13102 DE 2021</v>
          </cell>
          <cell r="C842">
            <v>40392515</v>
          </cell>
          <cell r="D842" t="str">
            <v>ALBA ENERIETH BENJUMEA URREA</v>
          </cell>
          <cell r="E842" t="str">
            <v>Contrato de Prestación de Servicios Profesionales</v>
          </cell>
          <cell r="F842" t="str">
            <v>EL CONTRATISTA SE COMPROMETE CON LA UNIVERSIDAD DE LOS LLANOS A PRESTAR LOS SERVICIOS COMO PROFESIONAL ESPECIALIZADO EN FORMA EFICIENTE Y EFICAZ APOYANDO EL FORTALECIMIENTO DE LOS DIFERENTES PROCESOS ESTRATÉGICOS Y DE PLANEACIÓN EN LA OFICINA ASESORA DE PLANEACIÓN DE LA UNIVERSIDAD DE LOS LLANOS.</v>
          </cell>
          <cell r="G842">
            <v>44459</v>
          </cell>
          <cell r="H842">
            <v>12835380</v>
          </cell>
          <cell r="I842" t="str">
            <v>Tres (03) meses y cinco (05) días calendario</v>
          </cell>
          <cell r="J842">
            <v>44459</v>
          </cell>
          <cell r="K842">
            <v>44554</v>
          </cell>
          <cell r="L842" t="str">
            <v>NO APLICA</v>
          </cell>
          <cell r="M842">
            <v>4</v>
          </cell>
          <cell r="N842">
            <v>1486202</v>
          </cell>
          <cell r="O842">
            <v>44459</v>
          </cell>
          <cell r="P842">
            <v>44469</v>
          </cell>
          <cell r="Q842">
            <v>4053278</v>
          </cell>
          <cell r="R842">
            <v>44470</v>
          </cell>
          <cell r="S842">
            <v>44500</v>
          </cell>
          <cell r="T842">
            <v>4053278</v>
          </cell>
          <cell r="U842">
            <v>44501</v>
          </cell>
          <cell r="V842">
            <v>44530</v>
          </cell>
          <cell r="W842">
            <v>3242622</v>
          </cell>
          <cell r="X842">
            <v>44531</v>
          </cell>
          <cell r="Y842">
            <v>44554</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t="str">
            <v>Oficina Asesora de Planeación</v>
          </cell>
          <cell r="AX842" t="str">
            <v>SAMUEL ELÍAS BETANCUR GARZÓN</v>
          </cell>
          <cell r="AY842" t="str">
            <v>Asesor de Planeación</v>
          </cell>
          <cell r="AZ842">
            <v>1547</v>
          </cell>
          <cell r="BA842">
            <v>44459.716539351852</v>
          </cell>
          <cell r="BB842">
            <v>939552733</v>
          </cell>
          <cell r="BC842">
            <v>3947</v>
          </cell>
          <cell r="BD842">
            <v>44459</v>
          </cell>
          <cell r="BE842">
            <v>12835380</v>
          </cell>
          <cell r="BF842" t="str">
            <v xml:space="preserve">NOTIFICADO </v>
          </cell>
          <cell r="BG842">
            <v>0</v>
          </cell>
          <cell r="BH842">
            <v>0</v>
          </cell>
          <cell r="BI842">
            <v>0</v>
          </cell>
          <cell r="BJ842">
            <v>0</v>
          </cell>
          <cell r="BK842">
            <v>0</v>
          </cell>
          <cell r="BL842">
            <v>0</v>
          </cell>
          <cell r="BM842">
            <v>0</v>
          </cell>
          <cell r="BN842">
            <v>0</v>
          </cell>
          <cell r="BO842">
            <v>0</v>
          </cell>
          <cell r="BP842">
            <v>0</v>
          </cell>
          <cell r="BQ842">
            <v>0</v>
          </cell>
          <cell r="BR842">
            <v>40392515</v>
          </cell>
          <cell r="BS842">
            <v>44459</v>
          </cell>
          <cell r="BT842">
            <v>583</v>
          </cell>
          <cell r="BU842" t="str">
            <v>240</v>
          </cell>
          <cell r="BV842">
            <v>0</v>
          </cell>
          <cell r="BW842">
            <v>0</v>
          </cell>
          <cell r="BX842">
            <v>0</v>
          </cell>
          <cell r="BY842">
            <v>0</v>
          </cell>
          <cell r="BZ842">
            <v>0</v>
          </cell>
          <cell r="CA842">
            <v>0</v>
          </cell>
          <cell r="CB842">
            <v>7010</v>
          </cell>
          <cell r="CC842" t="str">
            <v>M6</v>
          </cell>
        </row>
        <row r="843">
          <cell r="B843" t="str">
            <v>13103 DE 2021</v>
          </cell>
          <cell r="C843">
            <v>40215719</v>
          </cell>
          <cell r="D843" t="str">
            <v>ADRIANA RAMOS AYA</v>
          </cell>
          <cell r="E843" t="str">
            <v>Contrato de Prestación de Servicios Profesionales</v>
          </cell>
          <cell r="F843" t="str">
            <v>EL CONTRATISTA SE COMPROMETE CON LA UNIVERSIDAD DE LOS LLANOS A PRESTAR LOS SERVICIOS COMO PROFESIONAL ESPECIALIZADO EN FORMA EFICIENTE Y EFICAZ APOYANDO EL FORTALECIMIENTO DE LOS DIFERENTES PROCESOS EN EL SISTEMA INTEGRADO DE GESTIÓN DE LA OFICINA ASESORA DE PLANEACIÓN.</v>
          </cell>
          <cell r="G843">
            <v>44459</v>
          </cell>
          <cell r="H843">
            <v>10060164</v>
          </cell>
          <cell r="I843" t="str">
            <v>Tres (03) meses y cinco (05) días calendario</v>
          </cell>
          <cell r="J843">
            <v>44459</v>
          </cell>
          <cell r="K843">
            <v>44554</v>
          </cell>
          <cell r="L843" t="str">
            <v>NO APLICA</v>
          </cell>
          <cell r="M843">
            <v>4</v>
          </cell>
          <cell r="N843">
            <v>1164861</v>
          </cell>
          <cell r="O843">
            <v>44459</v>
          </cell>
          <cell r="P843">
            <v>44469</v>
          </cell>
          <cell r="Q843">
            <v>3176894</v>
          </cell>
          <cell r="R843">
            <v>44470</v>
          </cell>
          <cell r="S843">
            <v>44500</v>
          </cell>
          <cell r="T843">
            <v>3176894</v>
          </cell>
          <cell r="U843">
            <v>44501</v>
          </cell>
          <cell r="V843">
            <v>44530</v>
          </cell>
          <cell r="W843">
            <v>2541515</v>
          </cell>
          <cell r="X843">
            <v>44531</v>
          </cell>
          <cell r="Y843">
            <v>44554</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t="str">
            <v>Oficina Asesora de Planeación</v>
          </cell>
          <cell r="AX843" t="str">
            <v>SAMUEL ELÍAS BETANCUR GARZÓN</v>
          </cell>
          <cell r="AY843" t="str">
            <v>Asesor de Planeación</v>
          </cell>
          <cell r="AZ843">
            <v>1547</v>
          </cell>
          <cell r="BA843">
            <v>44459.716539351852</v>
          </cell>
          <cell r="BB843">
            <v>939552733</v>
          </cell>
          <cell r="BC843">
            <v>3948</v>
          </cell>
          <cell r="BD843">
            <v>44459</v>
          </cell>
          <cell r="BE843">
            <v>10060164</v>
          </cell>
          <cell r="BF843" t="str">
            <v xml:space="preserve">NOTIFICADO </v>
          </cell>
          <cell r="BG843">
            <v>0</v>
          </cell>
          <cell r="BH843">
            <v>0</v>
          </cell>
          <cell r="BI843">
            <v>0</v>
          </cell>
          <cell r="BJ843">
            <v>0</v>
          </cell>
          <cell r="BK843">
            <v>0</v>
          </cell>
          <cell r="BL843">
            <v>0</v>
          </cell>
          <cell r="BM843">
            <v>0</v>
          </cell>
          <cell r="BN843">
            <v>0</v>
          </cell>
          <cell r="BO843">
            <v>0</v>
          </cell>
          <cell r="BP843">
            <v>0</v>
          </cell>
          <cell r="BQ843">
            <v>0</v>
          </cell>
          <cell r="BR843">
            <v>40215719</v>
          </cell>
          <cell r="BS843">
            <v>44459</v>
          </cell>
          <cell r="BT843">
            <v>583</v>
          </cell>
          <cell r="BU843" t="str">
            <v>240</v>
          </cell>
          <cell r="BV843">
            <v>0</v>
          </cell>
          <cell r="BW843">
            <v>0</v>
          </cell>
          <cell r="BX843">
            <v>0</v>
          </cell>
          <cell r="BY843">
            <v>0</v>
          </cell>
          <cell r="BZ843">
            <v>0</v>
          </cell>
          <cell r="CA843">
            <v>0</v>
          </cell>
          <cell r="CB843">
            <v>7110</v>
          </cell>
          <cell r="CC843" t="str">
            <v>M5</v>
          </cell>
        </row>
        <row r="844">
          <cell r="B844" t="str">
            <v>13104 DE 2021</v>
          </cell>
          <cell r="C844">
            <v>1006729308</v>
          </cell>
          <cell r="D844" t="str">
            <v>LUDDY ANDREA ZAPATA LADINO</v>
          </cell>
          <cell r="E844" t="str">
            <v>Contrato de Prestación de Servicios Profesionales</v>
          </cell>
          <cell r="F844" t="str">
            <v>EL CONTRATISTA SE COMPROMETE CON LA UNIVERSIDAD DE LOS LLANOS A PRESTAR LOS SERVICIOS COMO PROFESIONAL EN FORMA EFICIENTE Y EFICAZ APOYANDO EL FORTALECIMIENTO DE LOS DIFERENTES PROCESOS EN LA DIVISIÓN FINANCIERA.</v>
          </cell>
          <cell r="G844">
            <v>44459</v>
          </cell>
          <cell r="H844">
            <v>7157139</v>
          </cell>
          <cell r="I844" t="str">
            <v>Tres (03) meses y ocho (08) días calendario</v>
          </cell>
          <cell r="J844">
            <v>44459</v>
          </cell>
          <cell r="K844">
            <v>44557</v>
          </cell>
          <cell r="L844" t="str">
            <v>NO APLICA</v>
          </cell>
          <cell r="M844">
            <v>4</v>
          </cell>
          <cell r="N844">
            <v>803352</v>
          </cell>
          <cell r="O844">
            <v>44459</v>
          </cell>
          <cell r="P844">
            <v>44469</v>
          </cell>
          <cell r="Q844">
            <v>2190961</v>
          </cell>
          <cell r="R844">
            <v>44470</v>
          </cell>
          <cell r="S844">
            <v>44500</v>
          </cell>
          <cell r="T844">
            <v>2190961</v>
          </cell>
          <cell r="U844">
            <v>44501</v>
          </cell>
          <cell r="V844">
            <v>44530</v>
          </cell>
          <cell r="W844">
            <v>1971865</v>
          </cell>
          <cell r="X844">
            <v>44531</v>
          </cell>
          <cell r="Y844">
            <v>44557</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t="str">
            <v>División Financiera</v>
          </cell>
          <cell r="AX844" t="str">
            <v>NANCY VELÁSQUEZ CÉSPEDES</v>
          </cell>
          <cell r="AY844" t="str">
            <v>Director Financiero</v>
          </cell>
          <cell r="AZ844">
            <v>1547</v>
          </cell>
          <cell r="BA844">
            <v>44459.716539351852</v>
          </cell>
          <cell r="BB844">
            <v>939552733</v>
          </cell>
          <cell r="BC844">
            <v>3949</v>
          </cell>
          <cell r="BD844">
            <v>44459</v>
          </cell>
          <cell r="BE844">
            <v>7157139</v>
          </cell>
          <cell r="BF844" t="str">
            <v xml:space="preserve">NOTIFICADO </v>
          </cell>
          <cell r="BG844">
            <v>0</v>
          </cell>
          <cell r="BH844">
            <v>0</v>
          </cell>
          <cell r="BI844">
            <v>0</v>
          </cell>
          <cell r="BJ844">
            <v>0</v>
          </cell>
          <cell r="BK844">
            <v>0</v>
          </cell>
          <cell r="BL844">
            <v>0</v>
          </cell>
          <cell r="BM844">
            <v>0</v>
          </cell>
          <cell r="BN844">
            <v>0</v>
          </cell>
          <cell r="BO844">
            <v>0</v>
          </cell>
          <cell r="BP844">
            <v>0</v>
          </cell>
          <cell r="BQ844">
            <v>0</v>
          </cell>
          <cell r="BR844">
            <v>1006729308</v>
          </cell>
          <cell r="BS844">
            <v>44459</v>
          </cell>
          <cell r="BT844">
            <v>583</v>
          </cell>
          <cell r="BU844" t="str">
            <v>412</v>
          </cell>
          <cell r="BV844">
            <v>0</v>
          </cell>
          <cell r="BW844">
            <v>0</v>
          </cell>
          <cell r="BX844">
            <v>0</v>
          </cell>
          <cell r="BY844">
            <v>0</v>
          </cell>
          <cell r="BZ844">
            <v>0</v>
          </cell>
          <cell r="CA844">
            <v>0</v>
          </cell>
          <cell r="CB844">
            <v>7490</v>
          </cell>
          <cell r="CC844" t="str">
            <v>M6</v>
          </cell>
        </row>
        <row r="845">
          <cell r="B845" t="str">
            <v>13105 DE 2021</v>
          </cell>
          <cell r="C845">
            <v>1016064134</v>
          </cell>
          <cell r="D845" t="str">
            <v>ANYI YIZETH RODRIGUEZ SALINAS</v>
          </cell>
          <cell r="E845" t="str">
            <v>Contrato de Prestación de Servicios Profesionales</v>
          </cell>
          <cell r="F845" t="str">
            <v>EL CONTRATISTA SE COMPROMETE CON LA UNIVERSIDAD DE LOS LLANOS A PRESTAR LOS SERVICIOS COMO PROFESIONAL EN FORMA EFICIENTE Y EFICAZ APOYANDO EL FORTALECIMIENTO DE LOS DIFERENTES PROCESOS EN LA DIVISIÓN FINANCIERA.</v>
          </cell>
          <cell r="G845">
            <v>44459</v>
          </cell>
          <cell r="H845">
            <v>9588167</v>
          </cell>
          <cell r="I845" t="str">
            <v>Tres (03) meses y ocho (08) días calendario</v>
          </cell>
          <cell r="J845">
            <v>44459</v>
          </cell>
          <cell r="K845">
            <v>44557</v>
          </cell>
          <cell r="L845" t="str">
            <v>NO APLICA</v>
          </cell>
          <cell r="M845">
            <v>4</v>
          </cell>
          <cell r="N845">
            <v>1076223</v>
          </cell>
          <cell r="O845">
            <v>44459</v>
          </cell>
          <cell r="P845">
            <v>44469</v>
          </cell>
          <cell r="Q845">
            <v>2935153</v>
          </cell>
          <cell r="R845">
            <v>44470</v>
          </cell>
          <cell r="S845">
            <v>44500</v>
          </cell>
          <cell r="T845">
            <v>2935153</v>
          </cell>
          <cell r="U845">
            <v>44501</v>
          </cell>
          <cell r="V845">
            <v>44530</v>
          </cell>
          <cell r="W845">
            <v>2641638</v>
          </cell>
          <cell r="X845">
            <v>44531</v>
          </cell>
          <cell r="Y845">
            <v>44557</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t="str">
            <v>División Financiera</v>
          </cell>
          <cell r="AX845" t="str">
            <v>NANCY VELÁSQUEZ CÉSPEDES</v>
          </cell>
          <cell r="AY845" t="str">
            <v>Director Financiero</v>
          </cell>
          <cell r="AZ845">
            <v>1547</v>
          </cell>
          <cell r="BA845">
            <v>44459.716539351852</v>
          </cell>
          <cell r="BB845">
            <v>939552733</v>
          </cell>
          <cell r="BC845">
            <v>3950</v>
          </cell>
          <cell r="BD845">
            <v>44459</v>
          </cell>
          <cell r="BE845">
            <v>9588167</v>
          </cell>
          <cell r="BF845" t="str">
            <v xml:space="preserve">NOTIFICADO </v>
          </cell>
          <cell r="BG845">
            <v>0</v>
          </cell>
          <cell r="BH845">
            <v>0</v>
          </cell>
          <cell r="BI845">
            <v>0</v>
          </cell>
          <cell r="BJ845">
            <v>0</v>
          </cell>
          <cell r="BK845">
            <v>0</v>
          </cell>
          <cell r="BL845">
            <v>0</v>
          </cell>
          <cell r="BM845">
            <v>0</v>
          </cell>
          <cell r="BN845">
            <v>0</v>
          </cell>
          <cell r="BO845">
            <v>0</v>
          </cell>
          <cell r="BP845">
            <v>0</v>
          </cell>
          <cell r="BQ845">
            <v>0</v>
          </cell>
          <cell r="BR845">
            <v>1016064134</v>
          </cell>
          <cell r="BS845">
            <v>44459</v>
          </cell>
          <cell r="BT845">
            <v>583</v>
          </cell>
          <cell r="BU845" t="str">
            <v>412</v>
          </cell>
          <cell r="BV845">
            <v>0</v>
          </cell>
          <cell r="BW845">
            <v>0</v>
          </cell>
          <cell r="BX845">
            <v>0</v>
          </cell>
          <cell r="BY845">
            <v>0</v>
          </cell>
          <cell r="BZ845">
            <v>0</v>
          </cell>
          <cell r="CA845">
            <v>0</v>
          </cell>
          <cell r="CB845">
            <v>6920</v>
          </cell>
          <cell r="CC845" t="str">
            <v>M5</v>
          </cell>
        </row>
        <row r="846">
          <cell r="B846" t="str">
            <v>13106 DE 2021</v>
          </cell>
          <cell r="C846">
            <v>0</v>
          </cell>
          <cell r="D846" t="str">
            <v>No. Libre</v>
          </cell>
          <cell r="E846">
            <v>0</v>
          </cell>
          <cell r="F846">
            <v>0</v>
          </cell>
          <cell r="G846">
            <v>44459</v>
          </cell>
          <cell r="H846">
            <v>0</v>
          </cell>
          <cell r="I846">
            <v>0</v>
          </cell>
          <cell r="J846">
            <v>44459</v>
          </cell>
          <cell r="K846">
            <v>0</v>
          </cell>
          <cell r="L846">
            <v>0</v>
          </cell>
          <cell r="M846">
            <v>0</v>
          </cell>
          <cell r="N846">
            <v>0</v>
          </cell>
          <cell r="O846">
            <v>44459</v>
          </cell>
          <cell r="P846">
            <v>44469</v>
          </cell>
          <cell r="Q846">
            <v>0</v>
          </cell>
          <cell r="R846">
            <v>44470</v>
          </cell>
          <cell r="S846">
            <v>44500</v>
          </cell>
          <cell r="T846">
            <v>0</v>
          </cell>
          <cell r="U846">
            <v>44501</v>
          </cell>
          <cell r="V846">
            <v>44530</v>
          </cell>
          <cell r="W846">
            <v>0</v>
          </cell>
          <cell r="X846">
            <v>44531</v>
          </cell>
          <cell r="Y846">
            <v>44557</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t="e">
            <v>#N/A</v>
          </cell>
          <cell r="BA846" t="e">
            <v>#N/A</v>
          </cell>
          <cell r="BB846" t="e">
            <v>#N/A</v>
          </cell>
          <cell r="BC846" t="e">
            <v>#N/A</v>
          </cell>
          <cell r="BD846" t="e">
            <v>#N/A</v>
          </cell>
          <cell r="BE846" t="e">
            <v>#N/A</v>
          </cell>
          <cell r="BF846" t="str">
            <v xml:space="preserve">NOTIFICADO </v>
          </cell>
          <cell r="BG846">
            <v>0</v>
          </cell>
          <cell r="BH846">
            <v>0</v>
          </cell>
          <cell r="BI846">
            <v>0</v>
          </cell>
          <cell r="BJ846">
            <v>0</v>
          </cell>
          <cell r="BK846">
            <v>0</v>
          </cell>
          <cell r="BL846">
            <v>0</v>
          </cell>
          <cell r="BM846">
            <v>0</v>
          </cell>
          <cell r="BN846">
            <v>0</v>
          </cell>
          <cell r="BO846">
            <v>0</v>
          </cell>
          <cell r="BP846">
            <v>0</v>
          </cell>
          <cell r="BQ846">
            <v>0</v>
          </cell>
          <cell r="BR846">
            <v>0</v>
          </cell>
          <cell r="BS846" t="e">
            <v>#N/A</v>
          </cell>
          <cell r="BT846" t="e">
            <v>#N/A</v>
          </cell>
          <cell r="BU846" t="e">
            <v>#N/A</v>
          </cell>
          <cell r="BV846">
            <v>0</v>
          </cell>
          <cell r="BW846">
            <v>0</v>
          </cell>
          <cell r="BX846">
            <v>0</v>
          </cell>
          <cell r="BY846">
            <v>0</v>
          </cell>
          <cell r="BZ846">
            <v>0</v>
          </cell>
          <cell r="CA846">
            <v>0</v>
          </cell>
          <cell r="CB846">
            <v>0</v>
          </cell>
          <cell r="CC846">
            <v>0</v>
          </cell>
        </row>
        <row r="847">
          <cell r="B847" t="str">
            <v>13107 DE 2021</v>
          </cell>
          <cell r="C847">
            <v>86060899</v>
          </cell>
          <cell r="D847" t="str">
            <v xml:space="preserve">PEDRO ANTONIO MUÑOZ RAMOS </v>
          </cell>
          <cell r="E847" t="str">
            <v xml:space="preserve">Contrato de Prestación de Servicios </v>
          </cell>
          <cell r="F847" t="str">
            <v>EL CONTRATISTA SE COMPROMETE CON LA UNIVERSIDAD A PRESTAR LOS SERVICIOS EN FORMA EFICIENTE Y EFICAZ APOYANDO EL FORTALECIMIENTO DE LOS DIFERENTES PROCESOS DE SERVICIOS GENERALES DE LA UNIVERSIDAD DE LOS LLANOS.</v>
          </cell>
          <cell r="G847">
            <v>44459</v>
          </cell>
          <cell r="H847">
            <v>4683180</v>
          </cell>
          <cell r="I847" t="str">
            <v>Tres (03) meses y cinco (05) días calendario</v>
          </cell>
          <cell r="J847">
            <v>44459</v>
          </cell>
          <cell r="K847">
            <v>44554</v>
          </cell>
          <cell r="L847" t="str">
            <v>NO APLICA</v>
          </cell>
          <cell r="M847">
            <v>4</v>
          </cell>
          <cell r="N847">
            <v>542263</v>
          </cell>
          <cell r="O847">
            <v>44459</v>
          </cell>
          <cell r="P847">
            <v>44469</v>
          </cell>
          <cell r="Q847">
            <v>1478899</v>
          </cell>
          <cell r="R847">
            <v>44470</v>
          </cell>
          <cell r="S847">
            <v>44500</v>
          </cell>
          <cell r="T847">
            <v>1478899</v>
          </cell>
          <cell r="U847">
            <v>44501</v>
          </cell>
          <cell r="V847">
            <v>44530</v>
          </cell>
          <cell r="W847">
            <v>1183119</v>
          </cell>
          <cell r="X847">
            <v>44531</v>
          </cell>
          <cell r="Y847">
            <v>44554</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t="str">
            <v>Vicerrectoría de Recursos Universitarios</v>
          </cell>
          <cell r="AX847" t="str">
            <v>JAIME OSCAR GUTIÉRREZ TAMAYO</v>
          </cell>
          <cell r="AY847" t="str">
            <v>Profesional Especializado</v>
          </cell>
          <cell r="AZ847">
            <v>1547</v>
          </cell>
          <cell r="BA847">
            <v>44459.716539351852</v>
          </cell>
          <cell r="BB847">
            <v>939552733</v>
          </cell>
          <cell r="BC847">
            <v>3952</v>
          </cell>
          <cell r="BD847">
            <v>44459</v>
          </cell>
          <cell r="BE847">
            <v>4683180</v>
          </cell>
          <cell r="BF847" t="str">
            <v xml:space="preserve">NOTIFICADO </v>
          </cell>
          <cell r="BG847">
            <v>0</v>
          </cell>
          <cell r="BH847">
            <v>0</v>
          </cell>
          <cell r="BI847">
            <v>0</v>
          </cell>
          <cell r="BJ847">
            <v>0</v>
          </cell>
          <cell r="BK847">
            <v>0</v>
          </cell>
          <cell r="BL847">
            <v>0</v>
          </cell>
          <cell r="BM847">
            <v>0</v>
          </cell>
          <cell r="BN847">
            <v>0</v>
          </cell>
          <cell r="BO847">
            <v>0</v>
          </cell>
          <cell r="BP847">
            <v>0</v>
          </cell>
          <cell r="BQ847">
            <v>0</v>
          </cell>
          <cell r="BR847">
            <v>86060899</v>
          </cell>
          <cell r="BS847">
            <v>44459</v>
          </cell>
          <cell r="BT847">
            <v>583</v>
          </cell>
          <cell r="BU847" t="str">
            <v>423</v>
          </cell>
          <cell r="BV847">
            <v>0</v>
          </cell>
          <cell r="BW847">
            <v>0</v>
          </cell>
          <cell r="BX847">
            <v>0</v>
          </cell>
          <cell r="BY847">
            <v>0</v>
          </cell>
          <cell r="BZ847">
            <v>0</v>
          </cell>
          <cell r="CA847">
            <v>0</v>
          </cell>
          <cell r="CB847">
            <v>8299</v>
          </cell>
          <cell r="CC847" t="str">
            <v>M6</v>
          </cell>
        </row>
        <row r="848">
          <cell r="B848" t="str">
            <v>13108 DE 2021</v>
          </cell>
          <cell r="C848">
            <v>86048506</v>
          </cell>
          <cell r="D848" t="str">
            <v>OMAR PALACIOS ROZO</v>
          </cell>
          <cell r="E848" t="str">
            <v>Contrato de Prestación de Servicios</v>
          </cell>
          <cell r="F848" t="str">
            <v>EL CONTRATISTA SE COMPROMETE CON LA UNIVERSIDAD A PRESTAR LOS SERVICIOS EN FORMA EFICIENTE Y EFICAZ APOYANDO EL FORTALECIMIENTO DE LOS DIFERENTES PROCESOS DE SERVICIOS GENERALES DE LA UNIVERSIDAD DE LOS LLANOS.</v>
          </cell>
          <cell r="G848">
            <v>44459</v>
          </cell>
          <cell r="H848">
            <v>4683180</v>
          </cell>
          <cell r="I848" t="str">
            <v>Tres (03) meses y cinco (05) días calendario</v>
          </cell>
          <cell r="J848">
            <v>44459</v>
          </cell>
          <cell r="K848">
            <v>44554</v>
          </cell>
          <cell r="L848" t="str">
            <v>NO APLICA</v>
          </cell>
          <cell r="M848">
            <v>4</v>
          </cell>
          <cell r="N848">
            <v>542263</v>
          </cell>
          <cell r="O848">
            <v>44459</v>
          </cell>
          <cell r="P848">
            <v>44469</v>
          </cell>
          <cell r="Q848">
            <v>1478899</v>
          </cell>
          <cell r="R848">
            <v>44470</v>
          </cell>
          <cell r="S848">
            <v>44500</v>
          </cell>
          <cell r="T848">
            <v>1478899</v>
          </cell>
          <cell r="U848">
            <v>44501</v>
          </cell>
          <cell r="V848">
            <v>44530</v>
          </cell>
          <cell r="W848">
            <v>1183119</v>
          </cell>
          <cell r="X848">
            <v>44531</v>
          </cell>
          <cell r="Y848">
            <v>44554</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t="str">
            <v>Vicerrectoría de Recursos Universitarios</v>
          </cell>
          <cell r="AX848" t="str">
            <v>JAIME OSCAR GUTIÉRREZ TAMAYO</v>
          </cell>
          <cell r="AY848" t="str">
            <v>Profesional Especializado</v>
          </cell>
          <cell r="AZ848">
            <v>1547</v>
          </cell>
          <cell r="BA848">
            <v>44459.716539351852</v>
          </cell>
          <cell r="BB848">
            <v>939552733</v>
          </cell>
          <cell r="BC848">
            <v>3953</v>
          </cell>
          <cell r="BD848">
            <v>44459</v>
          </cell>
          <cell r="BE848">
            <v>4683180</v>
          </cell>
          <cell r="BF848" t="str">
            <v xml:space="preserve">NOTIFICADO </v>
          </cell>
          <cell r="BG848">
            <v>0</v>
          </cell>
          <cell r="BH848">
            <v>0</v>
          </cell>
          <cell r="BI848">
            <v>0</v>
          </cell>
          <cell r="BJ848">
            <v>0</v>
          </cell>
          <cell r="BK848">
            <v>0</v>
          </cell>
          <cell r="BL848">
            <v>0</v>
          </cell>
          <cell r="BM848">
            <v>0</v>
          </cell>
          <cell r="BN848">
            <v>0</v>
          </cell>
          <cell r="BO848">
            <v>0</v>
          </cell>
          <cell r="BP848">
            <v>0</v>
          </cell>
          <cell r="BQ848">
            <v>0</v>
          </cell>
          <cell r="BR848">
            <v>86048506</v>
          </cell>
          <cell r="BS848">
            <v>44459</v>
          </cell>
          <cell r="BT848">
            <v>583</v>
          </cell>
          <cell r="BU848" t="str">
            <v>423</v>
          </cell>
          <cell r="BV848">
            <v>0</v>
          </cell>
          <cell r="BW848">
            <v>0</v>
          </cell>
          <cell r="BX848">
            <v>0</v>
          </cell>
          <cell r="BY848">
            <v>0</v>
          </cell>
          <cell r="BZ848">
            <v>0</v>
          </cell>
          <cell r="CA848">
            <v>0</v>
          </cell>
          <cell r="CB848">
            <v>8299</v>
          </cell>
          <cell r="CC848" t="str">
            <v>M6</v>
          </cell>
        </row>
        <row r="849">
          <cell r="B849" t="str">
            <v>13109 DE 2021</v>
          </cell>
          <cell r="C849">
            <v>86048717</v>
          </cell>
          <cell r="D849" t="str">
            <v xml:space="preserve">NELSON MARTINEZ VANEGAS </v>
          </cell>
          <cell r="E849" t="str">
            <v>Contrato de Prestación de Servicios</v>
          </cell>
          <cell r="F849" t="str">
            <v>EL CONTRATISTA SE COMPROMETE CON LA UNIVERSIDAD A PRESTAR LOS SERVICIOS EN FORMA EFICIENTE Y EFICAZ APOYANDO EL FORTALECIMIENTO DE LOS DIFERENTES PROCESOS DE SERVICIOS GENERALES DE LA UNIVERSIDAD DE LOS LLANOS.</v>
          </cell>
          <cell r="G849">
            <v>44459</v>
          </cell>
          <cell r="H849">
            <v>4831070</v>
          </cell>
          <cell r="I849" t="str">
            <v>Tres (03) meses y ocho (08) días calendario</v>
          </cell>
          <cell r="J849">
            <v>44459</v>
          </cell>
          <cell r="K849">
            <v>44557</v>
          </cell>
          <cell r="L849" t="str">
            <v>NO APLICA</v>
          </cell>
          <cell r="M849">
            <v>4</v>
          </cell>
          <cell r="N849">
            <v>542263</v>
          </cell>
          <cell r="O849">
            <v>44459</v>
          </cell>
          <cell r="P849">
            <v>44469</v>
          </cell>
          <cell r="Q849">
            <v>1478899</v>
          </cell>
          <cell r="R849">
            <v>44470</v>
          </cell>
          <cell r="S849">
            <v>44500</v>
          </cell>
          <cell r="T849">
            <v>1478899</v>
          </cell>
          <cell r="U849">
            <v>44501</v>
          </cell>
          <cell r="V849">
            <v>44530</v>
          </cell>
          <cell r="W849">
            <v>1331009</v>
          </cell>
          <cell r="X849">
            <v>44531</v>
          </cell>
          <cell r="Y849">
            <v>44557</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t="str">
            <v>Vicerrectoría de Recursos Universitarios</v>
          </cell>
          <cell r="AX849" t="str">
            <v>JAIME OSCAR GUTIÉRREZ TAMAYO</v>
          </cell>
          <cell r="AY849" t="str">
            <v>Profesional Especializado</v>
          </cell>
          <cell r="AZ849">
            <v>1547</v>
          </cell>
          <cell r="BA849">
            <v>44459.716539351852</v>
          </cell>
          <cell r="BB849">
            <v>939552733</v>
          </cell>
          <cell r="BC849">
            <v>3954</v>
          </cell>
          <cell r="BD849">
            <v>44459</v>
          </cell>
          <cell r="BE849">
            <v>4831070</v>
          </cell>
          <cell r="BF849" t="str">
            <v xml:space="preserve">NOTIFICADO </v>
          </cell>
          <cell r="BG849">
            <v>0</v>
          </cell>
          <cell r="BH849">
            <v>0</v>
          </cell>
          <cell r="BI849">
            <v>0</v>
          </cell>
          <cell r="BJ849">
            <v>0</v>
          </cell>
          <cell r="BK849">
            <v>0</v>
          </cell>
          <cell r="BL849">
            <v>0</v>
          </cell>
          <cell r="BM849">
            <v>0</v>
          </cell>
          <cell r="BN849">
            <v>0</v>
          </cell>
          <cell r="BO849">
            <v>0</v>
          </cell>
          <cell r="BP849">
            <v>0</v>
          </cell>
          <cell r="BQ849">
            <v>0</v>
          </cell>
          <cell r="BR849">
            <v>86048717.200000003</v>
          </cell>
          <cell r="BS849">
            <v>44459</v>
          </cell>
          <cell r="BT849">
            <v>583</v>
          </cell>
          <cell r="BU849" t="str">
            <v>423</v>
          </cell>
          <cell r="BV849">
            <v>0</v>
          </cell>
          <cell r="BW849">
            <v>0</v>
          </cell>
          <cell r="BX849">
            <v>0</v>
          </cell>
          <cell r="BY849">
            <v>0</v>
          </cell>
          <cell r="BZ849">
            <v>0</v>
          </cell>
          <cell r="CA849">
            <v>0</v>
          </cell>
          <cell r="CB849">
            <v>8299</v>
          </cell>
          <cell r="CC849" t="str">
            <v>M6</v>
          </cell>
        </row>
        <row r="850">
          <cell r="B850" t="str">
            <v>13110 DE 2021</v>
          </cell>
          <cell r="C850">
            <v>3141035</v>
          </cell>
          <cell r="D850" t="str">
            <v>LUIS MARIA HERRERA RAMOS</v>
          </cell>
          <cell r="E850" t="str">
            <v>Contrato de Prestación de Servicios</v>
          </cell>
          <cell r="F850" t="str">
            <v>EL CONTRATISTA SE COMPROMETE CON LA UNIVERSIDAD A PRESTAR LOS SERVICIOS EN FORMA EFICIENTE Y EFICAZ APOYANDO EL FORTALECIMIENTO DE LOS DIFERENTES PROCESOS DE SERVICIOS GENERALES DE LA UNIVERSIDAD DE LOS LLANOS.</v>
          </cell>
          <cell r="G850">
            <v>44459</v>
          </cell>
          <cell r="H850">
            <v>4831070</v>
          </cell>
          <cell r="I850" t="str">
            <v>Tres (03) meses y ocho (08) días calendario</v>
          </cell>
          <cell r="J850">
            <v>44459</v>
          </cell>
          <cell r="K850">
            <v>44557</v>
          </cell>
          <cell r="L850" t="str">
            <v>NO APLICA</v>
          </cell>
          <cell r="M850">
            <v>4</v>
          </cell>
          <cell r="N850">
            <v>542263</v>
          </cell>
          <cell r="O850">
            <v>44459</v>
          </cell>
          <cell r="P850">
            <v>44469</v>
          </cell>
          <cell r="Q850">
            <v>1478899</v>
          </cell>
          <cell r="R850">
            <v>44470</v>
          </cell>
          <cell r="S850">
            <v>44500</v>
          </cell>
          <cell r="T850">
            <v>1478899</v>
          </cell>
          <cell r="U850">
            <v>44501</v>
          </cell>
          <cell r="V850">
            <v>44530</v>
          </cell>
          <cell r="W850">
            <v>1331009</v>
          </cell>
          <cell r="X850">
            <v>44531</v>
          </cell>
          <cell r="Y850">
            <v>44557</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t="str">
            <v>Vicerrectoría de Recursos Universitarios</v>
          </cell>
          <cell r="AX850" t="str">
            <v>JAIME OSCAR GUTIÉRREZ TAMAYO</v>
          </cell>
          <cell r="AY850" t="str">
            <v>Profesional Especializado</v>
          </cell>
          <cell r="AZ850">
            <v>1547</v>
          </cell>
          <cell r="BA850">
            <v>44459.716539351852</v>
          </cell>
          <cell r="BB850">
            <v>939552733</v>
          </cell>
          <cell r="BC850">
            <v>3955</v>
          </cell>
          <cell r="BD850">
            <v>44459</v>
          </cell>
          <cell r="BE850">
            <v>4831070</v>
          </cell>
          <cell r="BF850" t="str">
            <v xml:space="preserve">NOTIFICADO </v>
          </cell>
          <cell r="BG850">
            <v>0</v>
          </cell>
          <cell r="BH850">
            <v>0</v>
          </cell>
          <cell r="BI850">
            <v>0</v>
          </cell>
          <cell r="BJ850">
            <v>0</v>
          </cell>
          <cell r="BK850">
            <v>0</v>
          </cell>
          <cell r="BL850">
            <v>0</v>
          </cell>
          <cell r="BM850">
            <v>0</v>
          </cell>
          <cell r="BN850">
            <v>0</v>
          </cell>
          <cell r="BO850">
            <v>0</v>
          </cell>
          <cell r="BP850">
            <v>0</v>
          </cell>
          <cell r="BQ850">
            <v>0</v>
          </cell>
          <cell r="BR850">
            <v>3141035.3</v>
          </cell>
          <cell r="BS850">
            <v>44459</v>
          </cell>
          <cell r="BT850">
            <v>583</v>
          </cell>
          <cell r="BU850" t="str">
            <v>423</v>
          </cell>
          <cell r="BV850">
            <v>0</v>
          </cell>
          <cell r="BW850">
            <v>0</v>
          </cell>
          <cell r="BX850">
            <v>0</v>
          </cell>
          <cell r="BY850">
            <v>0</v>
          </cell>
          <cell r="BZ850">
            <v>0</v>
          </cell>
          <cell r="CA850">
            <v>0</v>
          </cell>
          <cell r="CB850">
            <v>8299</v>
          </cell>
          <cell r="CC850" t="str">
            <v>M6</v>
          </cell>
        </row>
        <row r="851">
          <cell r="B851" t="str">
            <v>13111 DE 2021</v>
          </cell>
          <cell r="C851">
            <v>17330174</v>
          </cell>
          <cell r="D851" t="str">
            <v>LUIS HERNANDO GALAN LEMUS</v>
          </cell>
          <cell r="E851" t="str">
            <v>Contrato de Prestación de Servicios</v>
          </cell>
          <cell r="F851" t="str">
            <v>EL CONTRATISTA SE COMPROMETE CON LA UNIVERSIDAD A PRESTAR LOS SERVICIOS EN FORMA EFICIENTE Y EFICAZ APOYANDO EL FORTALECIMIENTO DE LOS DIFERENTES PROCESOS DE SERVICIOS GENERALES DE LA UNIVERSIDAD DE LOS LLANOS.</v>
          </cell>
          <cell r="G851">
            <v>44459</v>
          </cell>
          <cell r="H851">
            <v>5897337</v>
          </cell>
          <cell r="I851" t="str">
            <v>Tres (03) meses y cinco (05) días calendario</v>
          </cell>
          <cell r="J851">
            <v>44459</v>
          </cell>
          <cell r="K851">
            <v>44554</v>
          </cell>
          <cell r="L851" t="str">
            <v>NO APLICA</v>
          </cell>
          <cell r="M851">
            <v>4</v>
          </cell>
          <cell r="N851">
            <v>682850</v>
          </cell>
          <cell r="O851">
            <v>44459</v>
          </cell>
          <cell r="P851">
            <v>44469</v>
          </cell>
          <cell r="Q851">
            <v>1862317</v>
          </cell>
          <cell r="R851">
            <v>44470</v>
          </cell>
          <cell r="S851">
            <v>44500</v>
          </cell>
          <cell r="T851">
            <v>1862317</v>
          </cell>
          <cell r="U851">
            <v>44501</v>
          </cell>
          <cell r="V851">
            <v>44530</v>
          </cell>
          <cell r="W851">
            <v>1489853</v>
          </cell>
          <cell r="X851">
            <v>44531</v>
          </cell>
          <cell r="Y851">
            <v>44554</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t="str">
            <v>Vicerrectoría de Recursos Universitarios</v>
          </cell>
          <cell r="AX851" t="str">
            <v>JAIME OSCAR GUTIÉRREZ TAMAYO</v>
          </cell>
          <cell r="AY851" t="str">
            <v>Profesional Especializado</v>
          </cell>
          <cell r="AZ851">
            <v>1547</v>
          </cell>
          <cell r="BA851">
            <v>44459.716539351852</v>
          </cell>
          <cell r="BB851">
            <v>939552733</v>
          </cell>
          <cell r="BC851">
            <v>3956</v>
          </cell>
          <cell r="BD851">
            <v>44459</v>
          </cell>
          <cell r="BE851">
            <v>5897337</v>
          </cell>
          <cell r="BF851" t="str">
            <v xml:space="preserve">NOTIFICADO </v>
          </cell>
          <cell r="BG851">
            <v>0</v>
          </cell>
          <cell r="BH851">
            <v>0</v>
          </cell>
          <cell r="BI851">
            <v>0</v>
          </cell>
          <cell r="BJ851">
            <v>0</v>
          </cell>
          <cell r="BK851">
            <v>0</v>
          </cell>
          <cell r="BL851">
            <v>0</v>
          </cell>
          <cell r="BM851">
            <v>0</v>
          </cell>
          <cell r="BN851">
            <v>0</v>
          </cell>
          <cell r="BO851">
            <v>0</v>
          </cell>
          <cell r="BP851">
            <v>0</v>
          </cell>
          <cell r="BQ851">
            <v>0</v>
          </cell>
          <cell r="BR851">
            <v>17330174</v>
          </cell>
          <cell r="BS851">
            <v>44459</v>
          </cell>
          <cell r="BT851">
            <v>583</v>
          </cell>
          <cell r="BU851" t="str">
            <v>423</v>
          </cell>
          <cell r="BV851">
            <v>0</v>
          </cell>
          <cell r="BW851">
            <v>0</v>
          </cell>
          <cell r="BX851">
            <v>0</v>
          </cell>
          <cell r="BY851">
            <v>0</v>
          </cell>
          <cell r="BZ851">
            <v>0</v>
          </cell>
          <cell r="CA851">
            <v>0</v>
          </cell>
          <cell r="CB851">
            <v>8299</v>
          </cell>
          <cell r="CC851" t="str">
            <v>M6</v>
          </cell>
        </row>
        <row r="852">
          <cell r="B852" t="str">
            <v>13112 DE 2021</v>
          </cell>
          <cell r="C852">
            <v>86053801</v>
          </cell>
          <cell r="D852" t="str">
            <v>LUIS GIOVANI SALAMANCA SALAMANCA</v>
          </cell>
          <cell r="E852" t="str">
            <v>Contrato de Prestación de Servicios</v>
          </cell>
          <cell r="F852" t="str">
            <v>EL CONTRATISTA SE COMPROMETE CON LA UNIVERSIDAD A PRESTAR LOS SERVICIOS COMO TÉCNICO EN FORMA EFICIENTE Y EFICAZ APOYANDO EL FORTALECIMIENTO DE LOS DIFERENTES PROCESOS ADMINISTRATIVOS DE SERVICIOS GENERALES DE LA UNIVERSIDAD DE LOS LLANOS.</v>
          </cell>
          <cell r="G852">
            <v>44459</v>
          </cell>
          <cell r="H852">
            <v>6591141</v>
          </cell>
          <cell r="I852" t="str">
            <v>Tres (03) meses y cinco (05) días calendario</v>
          </cell>
          <cell r="J852">
            <v>44459</v>
          </cell>
          <cell r="K852">
            <v>44554</v>
          </cell>
          <cell r="L852" t="str">
            <v>NO APLICA</v>
          </cell>
          <cell r="M852">
            <v>4</v>
          </cell>
          <cell r="N852">
            <v>763185</v>
          </cell>
          <cell r="O852">
            <v>44459</v>
          </cell>
          <cell r="P852">
            <v>44469</v>
          </cell>
          <cell r="Q852">
            <v>2081413</v>
          </cell>
          <cell r="R852">
            <v>44470</v>
          </cell>
          <cell r="S852">
            <v>44500</v>
          </cell>
          <cell r="T852">
            <v>2081413</v>
          </cell>
          <cell r="U852">
            <v>44501</v>
          </cell>
          <cell r="V852">
            <v>44530</v>
          </cell>
          <cell r="W852">
            <v>1665130</v>
          </cell>
          <cell r="X852">
            <v>44531</v>
          </cell>
          <cell r="Y852">
            <v>44554</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t="str">
            <v>Vicerrectoría de Recursos Universitarios</v>
          </cell>
          <cell r="AX852" t="str">
            <v>JAIME OSCAR GUTIÉRREZ TAMAYO</v>
          </cell>
          <cell r="AY852" t="str">
            <v>Profesional Especializado</v>
          </cell>
          <cell r="AZ852">
            <v>1547</v>
          </cell>
          <cell r="BA852">
            <v>44459.716539351852</v>
          </cell>
          <cell r="BB852">
            <v>939552733</v>
          </cell>
          <cell r="BC852">
            <v>3957</v>
          </cell>
          <cell r="BD852">
            <v>44459</v>
          </cell>
          <cell r="BE852">
            <v>6591141</v>
          </cell>
          <cell r="BF852" t="str">
            <v xml:space="preserve">NOTIFICADO </v>
          </cell>
          <cell r="BG852">
            <v>0</v>
          </cell>
          <cell r="BH852">
            <v>0</v>
          </cell>
          <cell r="BI852">
            <v>0</v>
          </cell>
          <cell r="BJ852">
            <v>0</v>
          </cell>
          <cell r="BK852">
            <v>0</v>
          </cell>
          <cell r="BL852">
            <v>0</v>
          </cell>
          <cell r="BM852">
            <v>0</v>
          </cell>
          <cell r="BN852">
            <v>0</v>
          </cell>
          <cell r="BO852">
            <v>0</v>
          </cell>
          <cell r="BP852">
            <v>0</v>
          </cell>
          <cell r="BQ852">
            <v>0</v>
          </cell>
          <cell r="BR852">
            <v>86053801.299999997</v>
          </cell>
          <cell r="BS852">
            <v>44459</v>
          </cell>
          <cell r="BT852">
            <v>583</v>
          </cell>
          <cell r="BU852" t="str">
            <v>423</v>
          </cell>
          <cell r="BV852">
            <v>0</v>
          </cell>
          <cell r="BW852">
            <v>0</v>
          </cell>
          <cell r="BX852">
            <v>0</v>
          </cell>
          <cell r="BY852">
            <v>0</v>
          </cell>
          <cell r="BZ852">
            <v>0</v>
          </cell>
          <cell r="CA852">
            <v>0</v>
          </cell>
          <cell r="CB852">
            <v>7010</v>
          </cell>
          <cell r="CC852" t="str">
            <v>M6</v>
          </cell>
        </row>
        <row r="853">
          <cell r="B853" t="str">
            <v>13113 DE 2021</v>
          </cell>
          <cell r="C853">
            <v>86085816</v>
          </cell>
          <cell r="D853" t="str">
            <v>JOSE OSVEN TORRES GACHARNA</v>
          </cell>
          <cell r="E853" t="str">
            <v>Contrato de Prestación de Servicios</v>
          </cell>
          <cell r="F853" t="str">
            <v>EL CONTRATISTA SE COMPROMETE CON LA UNIVERSIDAD A PRESTAR LOS SERVICIOS EN FORMA EFICIENTE Y EFICAZ APOYANDO EL FORTALECIMIENTO DE LOS DIFERENTES PROCESOS DE SERVICIOS GENERALES DE LA UNIVERSIDAD DE LOS LLANOS.</v>
          </cell>
          <cell r="G853">
            <v>44459</v>
          </cell>
          <cell r="H853">
            <v>6083569</v>
          </cell>
          <cell r="I853" t="str">
            <v>Tres (03) meses y ocho (08) días calendario</v>
          </cell>
          <cell r="J853">
            <v>44459</v>
          </cell>
          <cell r="K853">
            <v>44557</v>
          </cell>
          <cell r="L853" t="str">
            <v>NO APLICA</v>
          </cell>
          <cell r="M853">
            <v>4</v>
          </cell>
          <cell r="N853">
            <v>682850</v>
          </cell>
          <cell r="O853">
            <v>44459</v>
          </cell>
          <cell r="P853">
            <v>44469</v>
          </cell>
          <cell r="Q853">
            <v>1862317</v>
          </cell>
          <cell r="R853">
            <v>44470</v>
          </cell>
          <cell r="S853">
            <v>44500</v>
          </cell>
          <cell r="T853">
            <v>1862317</v>
          </cell>
          <cell r="U853">
            <v>44501</v>
          </cell>
          <cell r="V853">
            <v>44530</v>
          </cell>
          <cell r="W853">
            <v>1676085</v>
          </cell>
          <cell r="X853">
            <v>44531</v>
          </cell>
          <cell r="Y853">
            <v>44557</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t="str">
            <v>Vicerrectoría de Recursos Universitarios</v>
          </cell>
          <cell r="AX853" t="str">
            <v>JAIME OSCAR GUTIÉRREZ TAMAYO</v>
          </cell>
          <cell r="AY853" t="str">
            <v>Profesional Especializado</v>
          </cell>
          <cell r="AZ853">
            <v>1547</v>
          </cell>
          <cell r="BA853">
            <v>44459.716539351852</v>
          </cell>
          <cell r="BB853">
            <v>939552733</v>
          </cell>
          <cell r="BC853">
            <v>3958</v>
          </cell>
          <cell r="BD853">
            <v>44459</v>
          </cell>
          <cell r="BE853">
            <v>6083569</v>
          </cell>
          <cell r="BF853" t="str">
            <v xml:space="preserve">NOTIFICADO </v>
          </cell>
          <cell r="BG853">
            <v>0</v>
          </cell>
          <cell r="BH853">
            <v>0</v>
          </cell>
          <cell r="BI853">
            <v>0</v>
          </cell>
          <cell r="BJ853">
            <v>0</v>
          </cell>
          <cell r="BK853">
            <v>0</v>
          </cell>
          <cell r="BL853">
            <v>0</v>
          </cell>
          <cell r="BM853">
            <v>0</v>
          </cell>
          <cell r="BN853">
            <v>0</v>
          </cell>
          <cell r="BO853">
            <v>0</v>
          </cell>
          <cell r="BP853">
            <v>0</v>
          </cell>
          <cell r="BQ853">
            <v>0</v>
          </cell>
          <cell r="BR853">
            <v>86085816</v>
          </cell>
          <cell r="BS853">
            <v>44459</v>
          </cell>
          <cell r="BT853">
            <v>583</v>
          </cell>
          <cell r="BU853" t="str">
            <v>423</v>
          </cell>
          <cell r="BV853">
            <v>0</v>
          </cell>
          <cell r="BW853">
            <v>0</v>
          </cell>
          <cell r="BX853">
            <v>0</v>
          </cell>
          <cell r="BY853">
            <v>0</v>
          </cell>
          <cell r="BZ853">
            <v>0</v>
          </cell>
          <cell r="CA853">
            <v>0</v>
          </cell>
          <cell r="CB853">
            <v>8299</v>
          </cell>
          <cell r="CC853" t="str">
            <v>M6</v>
          </cell>
        </row>
        <row r="854">
          <cell r="B854" t="str">
            <v>13114 DE 2021</v>
          </cell>
          <cell r="C854">
            <v>17335623</v>
          </cell>
          <cell r="D854" t="str">
            <v>JORGE ALBERTO DAZA ROJAS</v>
          </cell>
          <cell r="E854" t="str">
            <v>Contrato de Prestación de Servicios</v>
          </cell>
          <cell r="F854" t="str">
            <v>EL CONTRATISTA SE COMPROMETE CON LA UNIVERSIDAD A PRESTAR LOS SERVICIOS EN FORMA EFICIENTE Y EFICAZ APOYANDO EL FORTALECIMIENTO DE LOS DIFERENTES PROCESOS DE SERVICIOS GENERALES DE LA UNIVERSIDAD DE LOS LLANOS.</v>
          </cell>
          <cell r="G854">
            <v>44459</v>
          </cell>
          <cell r="H854">
            <v>4831070</v>
          </cell>
          <cell r="I854" t="str">
            <v>Tres (03) meses y ocho (08) días calendario</v>
          </cell>
          <cell r="J854">
            <v>44459</v>
          </cell>
          <cell r="K854">
            <v>44557</v>
          </cell>
          <cell r="L854" t="str">
            <v>NO APLICA</v>
          </cell>
          <cell r="M854">
            <v>4</v>
          </cell>
          <cell r="N854">
            <v>542263</v>
          </cell>
          <cell r="O854">
            <v>44459</v>
          </cell>
          <cell r="P854">
            <v>44469</v>
          </cell>
          <cell r="Q854">
            <v>1478899</v>
          </cell>
          <cell r="R854">
            <v>44470</v>
          </cell>
          <cell r="S854">
            <v>44500</v>
          </cell>
          <cell r="T854">
            <v>1478899</v>
          </cell>
          <cell r="U854">
            <v>44501</v>
          </cell>
          <cell r="V854">
            <v>44530</v>
          </cell>
          <cell r="W854">
            <v>1331009</v>
          </cell>
          <cell r="X854">
            <v>44531</v>
          </cell>
          <cell r="Y854">
            <v>44557</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t="str">
            <v>Vicerrectoría de Recursos Universitarios</v>
          </cell>
          <cell r="AX854" t="str">
            <v>JAIME OSCAR GUTIÉRREZ TAMAYO</v>
          </cell>
          <cell r="AY854" t="str">
            <v>Profesional Especializado</v>
          </cell>
          <cell r="AZ854">
            <v>1547</v>
          </cell>
          <cell r="BA854">
            <v>44459.716539351852</v>
          </cell>
          <cell r="BB854">
            <v>939552733</v>
          </cell>
          <cell r="BC854">
            <v>3959</v>
          </cell>
          <cell r="BD854">
            <v>44459</v>
          </cell>
          <cell r="BE854">
            <v>4831070</v>
          </cell>
          <cell r="BF854" t="str">
            <v xml:space="preserve">NOTIFICADO </v>
          </cell>
          <cell r="BG854">
            <v>0</v>
          </cell>
          <cell r="BH854">
            <v>0</v>
          </cell>
          <cell r="BI854">
            <v>0</v>
          </cell>
          <cell r="BJ854">
            <v>0</v>
          </cell>
          <cell r="BK854">
            <v>0</v>
          </cell>
          <cell r="BL854">
            <v>0</v>
          </cell>
          <cell r="BM854">
            <v>0</v>
          </cell>
          <cell r="BN854">
            <v>0</v>
          </cell>
          <cell r="BO854">
            <v>0</v>
          </cell>
          <cell r="BP854">
            <v>0</v>
          </cell>
          <cell r="BQ854">
            <v>0</v>
          </cell>
          <cell r="BR854">
            <v>17335623</v>
          </cell>
          <cell r="BS854">
            <v>44459</v>
          </cell>
          <cell r="BT854">
            <v>583</v>
          </cell>
          <cell r="BU854" t="str">
            <v>423</v>
          </cell>
          <cell r="BV854">
            <v>0</v>
          </cell>
          <cell r="BW854">
            <v>0</v>
          </cell>
          <cell r="BX854">
            <v>0</v>
          </cell>
          <cell r="BY854">
            <v>0</v>
          </cell>
          <cell r="BZ854">
            <v>0</v>
          </cell>
          <cell r="CA854">
            <v>0</v>
          </cell>
          <cell r="CB854">
            <v>8010</v>
          </cell>
          <cell r="CC854" t="str">
            <v>M6</v>
          </cell>
        </row>
        <row r="855">
          <cell r="B855" t="str">
            <v>13115 DE 2021</v>
          </cell>
          <cell r="C855">
            <v>17267135</v>
          </cell>
          <cell r="D855" t="str">
            <v xml:space="preserve">HENRY MUÑOZ MONROY  </v>
          </cell>
          <cell r="E855" t="str">
            <v>Contrato de Prestación de Servicios</v>
          </cell>
          <cell r="F855" t="str">
            <v>EL CONTRATISTA SE COMPROMETE CON LA UNIVERSIDAD A PRESTAR LOS SERVICIOS EN FORMA EFICIENTE Y EFICAZ APOYANDO EL FORTALECIMIENTO DE LOS DIFERENTES PROCESOS DE SERVICIOS GENERALES EN LA SEDE BARCELONA DE LA UNIVERSIDAD DE LOS LLANOS.</v>
          </cell>
          <cell r="G855">
            <v>44459</v>
          </cell>
          <cell r="H855">
            <v>5897337</v>
          </cell>
          <cell r="I855" t="str">
            <v>Tres (03) meses y cinco (05) días calendario</v>
          </cell>
          <cell r="J855">
            <v>44459</v>
          </cell>
          <cell r="K855">
            <v>44554</v>
          </cell>
          <cell r="L855" t="str">
            <v>NO APLICA</v>
          </cell>
          <cell r="M855">
            <v>4</v>
          </cell>
          <cell r="N855">
            <v>682850</v>
          </cell>
          <cell r="O855">
            <v>44459</v>
          </cell>
          <cell r="P855">
            <v>44469</v>
          </cell>
          <cell r="Q855">
            <v>1862317</v>
          </cell>
          <cell r="R855">
            <v>44470</v>
          </cell>
          <cell r="S855">
            <v>44500</v>
          </cell>
          <cell r="T855">
            <v>1862317</v>
          </cell>
          <cell r="U855">
            <v>44501</v>
          </cell>
          <cell r="V855">
            <v>44530</v>
          </cell>
          <cell r="W855">
            <v>1489853</v>
          </cell>
          <cell r="X855">
            <v>44531</v>
          </cell>
          <cell r="Y855">
            <v>44554</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t="str">
            <v>Vicerrectoría de Recursos Universitarios</v>
          </cell>
          <cell r="AX855" t="str">
            <v>JAIME OSCAR GUTIÉRREZ TAMAYO</v>
          </cell>
          <cell r="AY855" t="str">
            <v>Profesional Especializado</v>
          </cell>
          <cell r="AZ855">
            <v>1547</v>
          </cell>
          <cell r="BA855">
            <v>44459.716539351852</v>
          </cell>
          <cell r="BB855">
            <v>939552733</v>
          </cell>
          <cell r="BC855">
            <v>3960</v>
          </cell>
          <cell r="BD855">
            <v>44459</v>
          </cell>
          <cell r="BE855">
            <v>5897337</v>
          </cell>
          <cell r="BF855" t="str">
            <v xml:space="preserve">NOTIFICADO </v>
          </cell>
          <cell r="BG855">
            <v>0</v>
          </cell>
          <cell r="BH855">
            <v>0</v>
          </cell>
          <cell r="BI855">
            <v>0</v>
          </cell>
          <cell r="BJ855">
            <v>0</v>
          </cell>
          <cell r="BK855">
            <v>0</v>
          </cell>
          <cell r="BL855">
            <v>0</v>
          </cell>
          <cell r="BM855">
            <v>0</v>
          </cell>
          <cell r="BN855">
            <v>0</v>
          </cell>
          <cell r="BO855">
            <v>0</v>
          </cell>
          <cell r="BP855">
            <v>0</v>
          </cell>
          <cell r="BQ855">
            <v>0</v>
          </cell>
          <cell r="BR855">
            <v>17267135</v>
          </cell>
          <cell r="BS855">
            <v>44459</v>
          </cell>
          <cell r="BT855">
            <v>583</v>
          </cell>
          <cell r="BU855" t="str">
            <v>423</v>
          </cell>
          <cell r="BV855">
            <v>0</v>
          </cell>
          <cell r="BW855">
            <v>0</v>
          </cell>
          <cell r="BX855">
            <v>0</v>
          </cell>
          <cell r="BY855">
            <v>0</v>
          </cell>
          <cell r="BZ855">
            <v>0</v>
          </cell>
          <cell r="CA855">
            <v>0</v>
          </cell>
          <cell r="CB855">
            <v>8299</v>
          </cell>
          <cell r="CC855" t="str">
            <v>M6</v>
          </cell>
        </row>
        <row r="856">
          <cell r="B856" t="str">
            <v>13116 DE 2021</v>
          </cell>
          <cell r="C856">
            <v>86049427</v>
          </cell>
          <cell r="D856" t="str">
            <v xml:space="preserve">GILBERTO ALEJANDRO RAMIREZ CLAVIJO </v>
          </cell>
          <cell r="E856" t="str">
            <v>Contrato de Prestación de Servicios</v>
          </cell>
          <cell r="F856" t="str">
            <v>EL CONTRATISTA SE COMPROMETE CON LA UNIVERSIDAD A PRESTAR LOS SERVICIOS COMO TÉCNICO EN FORMA EFICIENTE Y EFICAZ APOYANDO EL FORTALECIMIENTO DE LOS DIFERENTES PROCESOS OPERATIVOS DE SERVICIOS GENERALES EN LA SEDE BARCELONA DE LA UNIVERSIDAD DE LOS LLANOS.</v>
          </cell>
          <cell r="G856">
            <v>44459</v>
          </cell>
          <cell r="H856">
            <v>6083569</v>
          </cell>
          <cell r="I856" t="str">
            <v>Tres (03) meses y ocho (08) días calendario</v>
          </cell>
          <cell r="J856">
            <v>44459</v>
          </cell>
          <cell r="K856">
            <v>44557</v>
          </cell>
          <cell r="L856" t="str">
            <v>NO APLICA</v>
          </cell>
          <cell r="M856">
            <v>4</v>
          </cell>
          <cell r="N856">
            <v>682850</v>
          </cell>
          <cell r="O856">
            <v>44459</v>
          </cell>
          <cell r="P856">
            <v>44469</v>
          </cell>
          <cell r="Q856">
            <v>1862317</v>
          </cell>
          <cell r="R856">
            <v>44470</v>
          </cell>
          <cell r="S856">
            <v>44500</v>
          </cell>
          <cell r="T856">
            <v>1862317</v>
          </cell>
          <cell r="U856">
            <v>44501</v>
          </cell>
          <cell r="V856">
            <v>44530</v>
          </cell>
          <cell r="W856">
            <v>1676085</v>
          </cell>
          <cell r="X856">
            <v>44531</v>
          </cell>
          <cell r="Y856">
            <v>44557</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t="str">
            <v>Vicerrectoría de Recursos Universitarios</v>
          </cell>
          <cell r="AX856" t="str">
            <v>JAIME OSCAR GUTIÉRREZ TAMAYO</v>
          </cell>
          <cell r="AY856" t="str">
            <v>Profesional Especializado</v>
          </cell>
          <cell r="AZ856">
            <v>1547</v>
          </cell>
          <cell r="BA856">
            <v>44459.716539351852</v>
          </cell>
          <cell r="BB856">
            <v>939552733</v>
          </cell>
          <cell r="BC856">
            <v>3961</v>
          </cell>
          <cell r="BD856">
            <v>44459</v>
          </cell>
          <cell r="BE856">
            <v>6083569</v>
          </cell>
          <cell r="BF856" t="str">
            <v xml:space="preserve">NOTIFICADO </v>
          </cell>
          <cell r="BG856">
            <v>0</v>
          </cell>
          <cell r="BH856">
            <v>0</v>
          </cell>
          <cell r="BI856">
            <v>0</v>
          </cell>
          <cell r="BJ856">
            <v>0</v>
          </cell>
          <cell r="BK856">
            <v>0</v>
          </cell>
          <cell r="BL856">
            <v>0</v>
          </cell>
          <cell r="BM856">
            <v>0</v>
          </cell>
          <cell r="BN856">
            <v>0</v>
          </cell>
          <cell r="BO856">
            <v>0</v>
          </cell>
          <cell r="BP856">
            <v>0</v>
          </cell>
          <cell r="BQ856">
            <v>0</v>
          </cell>
          <cell r="BR856">
            <v>86049427</v>
          </cell>
          <cell r="BS856">
            <v>44459</v>
          </cell>
          <cell r="BT856">
            <v>583</v>
          </cell>
          <cell r="BU856" t="str">
            <v>423</v>
          </cell>
          <cell r="BV856">
            <v>0</v>
          </cell>
          <cell r="BW856">
            <v>0</v>
          </cell>
          <cell r="BX856">
            <v>0</v>
          </cell>
          <cell r="BY856">
            <v>0</v>
          </cell>
          <cell r="BZ856">
            <v>0</v>
          </cell>
          <cell r="CA856">
            <v>0</v>
          </cell>
          <cell r="CB856">
            <v>4321</v>
          </cell>
          <cell r="CC856" t="str">
            <v>M5</v>
          </cell>
        </row>
        <row r="857">
          <cell r="B857" t="str">
            <v>13117 DE 2021</v>
          </cell>
          <cell r="C857">
            <v>1121845699</v>
          </cell>
          <cell r="D857" t="str">
            <v xml:space="preserve">OSCAR EDUARDO PAEZ BAQUERO  </v>
          </cell>
          <cell r="E857" t="str">
            <v>Contrato de Prestación de Servicios Profesionales</v>
          </cell>
          <cell r="F857" t="str">
            <v>EL CONTRATISTA SE COMPROMETE CON LA UNIVERSIDAD DE LOS LLANOS A PRESTAR LOS SERVICIOS COMO PROFESIONAL EN FORMA EFICIENTE Y EFICAZ APOYANDO EL FORTALECIMIENTO DE LAS ACTIVIDADES  ACADÉMICAS Y ADMINISTRATIVAS, MEDIANTE EL SEGUIMIENTO A LA RED, ADMINISTRACIÓN DE EQUIPOS ACTIVOS Y MEJORAS EN LAS APLICACIONES WEB YA EXISTENTES EN EL ÁREA DE SISTEMAS.</v>
          </cell>
          <cell r="G857">
            <v>44459</v>
          </cell>
          <cell r="H857">
            <v>10377854</v>
          </cell>
          <cell r="I857" t="str">
            <v>Tres (03) meses y ocho (08) días calendario</v>
          </cell>
          <cell r="J857">
            <v>44459</v>
          </cell>
          <cell r="K857">
            <v>44557</v>
          </cell>
          <cell r="L857" t="str">
            <v>NO APLICA</v>
          </cell>
          <cell r="M857">
            <v>4</v>
          </cell>
          <cell r="N857">
            <v>1164861</v>
          </cell>
          <cell r="O857">
            <v>44459</v>
          </cell>
          <cell r="P857">
            <v>44469</v>
          </cell>
          <cell r="Q857">
            <v>3176894</v>
          </cell>
          <cell r="R857">
            <v>44470</v>
          </cell>
          <cell r="S857">
            <v>44500</v>
          </cell>
          <cell r="T857">
            <v>3176894</v>
          </cell>
          <cell r="U857">
            <v>44501</v>
          </cell>
          <cell r="V857">
            <v>44530</v>
          </cell>
          <cell r="W857">
            <v>2859205</v>
          </cell>
          <cell r="X857">
            <v>44531</v>
          </cell>
          <cell r="Y857">
            <v>44557</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t="str">
            <v>Área de Sistemas</v>
          </cell>
          <cell r="AX857" t="str">
            <v>JOSE ARMANDO GARZON BONILLA</v>
          </cell>
          <cell r="AY857" t="str">
            <v>Jefe de Oficina</v>
          </cell>
          <cell r="AZ857">
            <v>1547</v>
          </cell>
          <cell r="BA857">
            <v>44459.716539351852</v>
          </cell>
          <cell r="BB857">
            <v>939552733</v>
          </cell>
          <cell r="BC857">
            <v>3962</v>
          </cell>
          <cell r="BD857">
            <v>44459</v>
          </cell>
          <cell r="BE857">
            <v>10377854</v>
          </cell>
          <cell r="BF857" t="str">
            <v xml:space="preserve">NOTIFICADO </v>
          </cell>
          <cell r="BG857">
            <v>0</v>
          </cell>
          <cell r="BH857">
            <v>0</v>
          </cell>
          <cell r="BI857">
            <v>0</v>
          </cell>
          <cell r="BJ857">
            <v>0</v>
          </cell>
          <cell r="BK857">
            <v>0</v>
          </cell>
          <cell r="BL857">
            <v>0</v>
          </cell>
          <cell r="BM857">
            <v>0</v>
          </cell>
          <cell r="BN857">
            <v>0</v>
          </cell>
          <cell r="BO857">
            <v>0</v>
          </cell>
          <cell r="BP857">
            <v>0</v>
          </cell>
          <cell r="BQ857">
            <v>0</v>
          </cell>
          <cell r="BR857">
            <v>1121845699</v>
          </cell>
          <cell r="BS857">
            <v>44459</v>
          </cell>
          <cell r="BT857">
            <v>583</v>
          </cell>
          <cell r="BU857" t="str">
            <v>447</v>
          </cell>
          <cell r="BV857">
            <v>0</v>
          </cell>
          <cell r="BW857">
            <v>0</v>
          </cell>
          <cell r="BX857">
            <v>0</v>
          </cell>
          <cell r="BY857">
            <v>0</v>
          </cell>
          <cell r="BZ857">
            <v>0</v>
          </cell>
          <cell r="CA857">
            <v>0</v>
          </cell>
          <cell r="CB857">
            <v>7110</v>
          </cell>
          <cell r="CC857" t="str">
            <v>M5</v>
          </cell>
        </row>
        <row r="858">
          <cell r="B858" t="str">
            <v>13118 DE 2021</v>
          </cell>
          <cell r="C858">
            <v>1121825157</v>
          </cell>
          <cell r="D858" t="str">
            <v>JAIME ELIECER ROA GARCIA</v>
          </cell>
          <cell r="E858" t="str">
            <v>Contrato de Prestación de Servicios Profesionales</v>
          </cell>
          <cell r="F858" t="str">
            <v>EL CONTRATISTA SE COMPROMETE CON LA UNIVERSIDAD DE LOS LLANOS A PRESTAR LOS SERVICIOS COMO PROFESIONAL EN FORMA EFICIENTE Y EFICAZ APOYANDO EL FORTALECIMIENTO DE LOS DIFERENTES PROCESOS ACADÉMICOS Y ADMINISTRATIVOS DEL ÁREA DE SISTEMAS.</v>
          </cell>
          <cell r="G858">
            <v>44459</v>
          </cell>
          <cell r="H858">
            <v>8588566</v>
          </cell>
          <cell r="I858" t="str">
            <v>Tres (03) meses y ocho (08) días calendario</v>
          </cell>
          <cell r="J858">
            <v>44459</v>
          </cell>
          <cell r="K858">
            <v>44557</v>
          </cell>
          <cell r="L858" t="str">
            <v>NO APLICA</v>
          </cell>
          <cell r="M858">
            <v>4</v>
          </cell>
          <cell r="N858">
            <v>964023</v>
          </cell>
          <cell r="O858">
            <v>44459</v>
          </cell>
          <cell r="P858">
            <v>44469</v>
          </cell>
          <cell r="Q858">
            <v>2629153</v>
          </cell>
          <cell r="R858">
            <v>44470</v>
          </cell>
          <cell r="S858">
            <v>44500</v>
          </cell>
          <cell r="T858">
            <v>2629153</v>
          </cell>
          <cell r="U858">
            <v>44501</v>
          </cell>
          <cell r="V858">
            <v>44530</v>
          </cell>
          <cell r="W858">
            <v>2366237</v>
          </cell>
          <cell r="X858">
            <v>44531</v>
          </cell>
          <cell r="Y858">
            <v>44557</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t="str">
            <v>Área de Sistemas</v>
          </cell>
          <cell r="AX858" t="str">
            <v>JOSE ARMANDO GARZON BONILLA</v>
          </cell>
          <cell r="AY858" t="str">
            <v>Jefe de Oficina</v>
          </cell>
          <cell r="AZ858">
            <v>1547</v>
          </cell>
          <cell r="BA858">
            <v>44459.716539351852</v>
          </cell>
          <cell r="BB858">
            <v>939552733</v>
          </cell>
          <cell r="BC858">
            <v>3963</v>
          </cell>
          <cell r="BD858">
            <v>44459</v>
          </cell>
          <cell r="BE858">
            <v>8588566</v>
          </cell>
          <cell r="BF858" t="str">
            <v xml:space="preserve">NOTIFICADO </v>
          </cell>
          <cell r="BG858">
            <v>0</v>
          </cell>
          <cell r="BH858">
            <v>0</v>
          </cell>
          <cell r="BI858">
            <v>0</v>
          </cell>
          <cell r="BJ858">
            <v>0</v>
          </cell>
          <cell r="BK858">
            <v>0</v>
          </cell>
          <cell r="BL858">
            <v>0</v>
          </cell>
          <cell r="BM858">
            <v>0</v>
          </cell>
          <cell r="BN858">
            <v>0</v>
          </cell>
          <cell r="BO858">
            <v>0</v>
          </cell>
          <cell r="BP858">
            <v>0</v>
          </cell>
          <cell r="BQ858">
            <v>0</v>
          </cell>
          <cell r="BR858">
            <v>1121825157</v>
          </cell>
          <cell r="BS858">
            <v>44459</v>
          </cell>
          <cell r="BT858">
            <v>583</v>
          </cell>
          <cell r="BU858" t="str">
            <v>447</v>
          </cell>
          <cell r="BV858">
            <v>0</v>
          </cell>
          <cell r="BW858">
            <v>0</v>
          </cell>
          <cell r="BX858">
            <v>0</v>
          </cell>
          <cell r="BY858">
            <v>0</v>
          </cell>
          <cell r="BZ858">
            <v>0</v>
          </cell>
          <cell r="CA858">
            <v>0</v>
          </cell>
          <cell r="CB858">
            <v>6209</v>
          </cell>
          <cell r="CC858" t="str">
            <v>M6</v>
          </cell>
        </row>
        <row r="859">
          <cell r="B859" t="str">
            <v>13119 DE 2021</v>
          </cell>
          <cell r="C859">
            <v>1121855170</v>
          </cell>
          <cell r="D859" t="str">
            <v>GLORIA PATRICIA RAMIREZ NARVAEZ</v>
          </cell>
          <cell r="E859" t="str">
            <v>Contrato de Prestación de Servicios Profesionales</v>
          </cell>
          <cell r="F859" t="str">
            <v>EL CONTRATISTA SE COMPROMETE CON LA UNIVERSIDAD DE LOS LLANOS A PRESTAR LOS SERVICIOS COMO PROFESIONAL EN FORMA EFICIENTE Y EFICAZ APOYANDO EL FORTALECIMIENTO DE LOS DIFERENTES PROCESOS EN EL ÁREA DE SISTEMAS.</v>
          </cell>
          <cell r="G859">
            <v>44459</v>
          </cell>
          <cell r="H859">
            <v>8588566</v>
          </cell>
          <cell r="I859" t="str">
            <v>Tres (03) meses y ocho (08) días calendario</v>
          </cell>
          <cell r="J859">
            <v>44459</v>
          </cell>
          <cell r="K859">
            <v>44557</v>
          </cell>
          <cell r="L859" t="str">
            <v>NO APLICA</v>
          </cell>
          <cell r="M859">
            <v>4</v>
          </cell>
          <cell r="N859">
            <v>964023</v>
          </cell>
          <cell r="O859">
            <v>44459</v>
          </cell>
          <cell r="P859">
            <v>44469</v>
          </cell>
          <cell r="Q859">
            <v>2629153</v>
          </cell>
          <cell r="R859">
            <v>44470</v>
          </cell>
          <cell r="S859">
            <v>44500</v>
          </cell>
          <cell r="T859">
            <v>2629153</v>
          </cell>
          <cell r="U859">
            <v>44501</v>
          </cell>
          <cell r="V859">
            <v>44530</v>
          </cell>
          <cell r="W859">
            <v>2366237</v>
          </cell>
          <cell r="X859">
            <v>44531</v>
          </cell>
          <cell r="Y859">
            <v>44557</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t="str">
            <v>Área de Sistemas</v>
          </cell>
          <cell r="AX859" t="str">
            <v>JOSE ARMANDO GARZON BONILLA</v>
          </cell>
          <cell r="AY859" t="str">
            <v>Jefe de Oficina</v>
          </cell>
          <cell r="AZ859">
            <v>1547</v>
          </cell>
          <cell r="BA859">
            <v>44459.716539351852</v>
          </cell>
          <cell r="BB859">
            <v>939552733</v>
          </cell>
          <cell r="BC859">
            <v>3964</v>
          </cell>
          <cell r="BD859">
            <v>44459</v>
          </cell>
          <cell r="BE859">
            <v>8588566</v>
          </cell>
          <cell r="BF859" t="str">
            <v xml:space="preserve">NOTIFICADO </v>
          </cell>
          <cell r="BG859">
            <v>0</v>
          </cell>
          <cell r="BH859">
            <v>0</v>
          </cell>
          <cell r="BI859">
            <v>0</v>
          </cell>
          <cell r="BJ859">
            <v>0</v>
          </cell>
          <cell r="BK859">
            <v>0</v>
          </cell>
          <cell r="BL859">
            <v>0</v>
          </cell>
          <cell r="BM859">
            <v>0</v>
          </cell>
          <cell r="BN859">
            <v>0</v>
          </cell>
          <cell r="BO859">
            <v>0</v>
          </cell>
          <cell r="BP859">
            <v>0</v>
          </cell>
          <cell r="BQ859">
            <v>0</v>
          </cell>
          <cell r="BR859">
            <v>1121855170</v>
          </cell>
          <cell r="BS859">
            <v>44459</v>
          </cell>
          <cell r="BT859">
            <v>583</v>
          </cell>
          <cell r="BU859" t="str">
            <v>447</v>
          </cell>
          <cell r="BV859">
            <v>0</v>
          </cell>
          <cell r="BW859">
            <v>0</v>
          </cell>
          <cell r="BX859">
            <v>0</v>
          </cell>
          <cell r="BY859">
            <v>0</v>
          </cell>
          <cell r="BZ859">
            <v>0</v>
          </cell>
          <cell r="CA859">
            <v>0</v>
          </cell>
          <cell r="CB859">
            <v>8299</v>
          </cell>
          <cell r="CC859" t="str">
            <v>M6</v>
          </cell>
        </row>
        <row r="860">
          <cell r="B860" t="str">
            <v>13120 DE 2021</v>
          </cell>
          <cell r="C860">
            <v>1121859904</v>
          </cell>
          <cell r="D860" t="str">
            <v xml:space="preserve">CRISTIAN ADRIAN DOMINGUEZ MANTILLA </v>
          </cell>
          <cell r="E860" t="str">
            <v>Contrato de Prestación de Servicios Profesionales</v>
          </cell>
          <cell r="F860" t="str">
            <v>EL CONTRATISTA SE COMPROMETE CON LA UNIVERSIDAD DE LOS LLANOS A PRESTAR LOS SERVICIOS COMO PROFESIONAL EN FORMA EFICIENTE Y EFICAZ APOYANDO EL FORTALECIMIENTO DE LOS DIFERENTES PROCESOS DEL ÁREA DE SISTEMAS.</v>
          </cell>
          <cell r="G860">
            <v>44459</v>
          </cell>
          <cell r="H860">
            <v>7157139</v>
          </cell>
          <cell r="I860" t="str">
            <v>Tres (03) meses y ocho (08) días calendario</v>
          </cell>
          <cell r="J860">
            <v>44459</v>
          </cell>
          <cell r="K860">
            <v>44557</v>
          </cell>
          <cell r="L860" t="str">
            <v>NO APLICA</v>
          </cell>
          <cell r="M860">
            <v>4</v>
          </cell>
          <cell r="N860">
            <v>803352</v>
          </cell>
          <cell r="O860">
            <v>44459</v>
          </cell>
          <cell r="P860">
            <v>44469</v>
          </cell>
          <cell r="Q860">
            <v>2190961</v>
          </cell>
          <cell r="R860">
            <v>44470</v>
          </cell>
          <cell r="S860">
            <v>44500</v>
          </cell>
          <cell r="T860">
            <v>2190961</v>
          </cell>
          <cell r="U860">
            <v>44501</v>
          </cell>
          <cell r="V860">
            <v>44530</v>
          </cell>
          <cell r="W860">
            <v>1971865</v>
          </cell>
          <cell r="X860">
            <v>44531</v>
          </cell>
          <cell r="Y860">
            <v>44557</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t="str">
            <v>Área de Sistemas</v>
          </cell>
          <cell r="AX860" t="str">
            <v>JOSE ARMANDO GARZON BONILLA</v>
          </cell>
          <cell r="AY860" t="str">
            <v>Jefe de Oficina</v>
          </cell>
          <cell r="AZ860">
            <v>1547</v>
          </cell>
          <cell r="BA860">
            <v>44459.716539351852</v>
          </cell>
          <cell r="BB860">
            <v>939552733</v>
          </cell>
          <cell r="BC860">
            <v>3965</v>
          </cell>
          <cell r="BD860">
            <v>44459</v>
          </cell>
          <cell r="BE860">
            <v>7157139</v>
          </cell>
          <cell r="BF860" t="str">
            <v xml:space="preserve">NOTIFICADO </v>
          </cell>
          <cell r="BG860">
            <v>0</v>
          </cell>
          <cell r="BH860">
            <v>0</v>
          </cell>
          <cell r="BI860">
            <v>0</v>
          </cell>
          <cell r="BJ860">
            <v>0</v>
          </cell>
          <cell r="BK860">
            <v>0</v>
          </cell>
          <cell r="BL860">
            <v>0</v>
          </cell>
          <cell r="BM860">
            <v>0</v>
          </cell>
          <cell r="BN860">
            <v>0</v>
          </cell>
          <cell r="BO860">
            <v>0</v>
          </cell>
          <cell r="BP860">
            <v>0</v>
          </cell>
          <cell r="BQ860">
            <v>0</v>
          </cell>
          <cell r="BR860">
            <v>1121859904</v>
          </cell>
          <cell r="BS860">
            <v>44459</v>
          </cell>
          <cell r="BT860">
            <v>583</v>
          </cell>
          <cell r="BU860" t="str">
            <v>447</v>
          </cell>
          <cell r="BV860">
            <v>0</v>
          </cell>
          <cell r="BW860">
            <v>0</v>
          </cell>
          <cell r="BX860">
            <v>0</v>
          </cell>
          <cell r="BY860">
            <v>0</v>
          </cell>
          <cell r="BZ860">
            <v>0</v>
          </cell>
          <cell r="CA860">
            <v>0</v>
          </cell>
          <cell r="CB860">
            <v>8299</v>
          </cell>
          <cell r="CC860" t="str">
            <v>M6</v>
          </cell>
        </row>
        <row r="861">
          <cell r="B861" t="str">
            <v>13121 DE 2021</v>
          </cell>
          <cell r="C861">
            <v>1073700074</v>
          </cell>
          <cell r="D861" t="str">
            <v>ANDRES MARIN ORTIZ</v>
          </cell>
          <cell r="E861" t="str">
            <v xml:space="preserve">Contrato de Prestación de Servicios </v>
          </cell>
          <cell r="F861" t="str">
            <v>EL CONTRATISTA SE COMPROMETE CON LA UNIVERSIDAD DE LOS LLANOS A PRESTAR LOS SERVICIOS EN FORMA EFICIENTE Y EFICAZ APOYANDO EL FORTALECIMIENTO DE LOS DIFERENTES PROCESOS DE SOPORTE TÉCNICO EN EL ÁREA DE SISTEMAS.</v>
          </cell>
          <cell r="G861">
            <v>44459</v>
          </cell>
          <cell r="H861">
            <v>6591141</v>
          </cell>
          <cell r="I861" t="str">
            <v>Tres (03) meses y cinco (05) días calendario</v>
          </cell>
          <cell r="J861">
            <v>44459</v>
          </cell>
          <cell r="K861">
            <v>44554</v>
          </cell>
          <cell r="L861" t="str">
            <v>NO APLICA</v>
          </cell>
          <cell r="M861">
            <v>4</v>
          </cell>
          <cell r="N861">
            <v>763185</v>
          </cell>
          <cell r="O861">
            <v>44459</v>
          </cell>
          <cell r="P861">
            <v>44469</v>
          </cell>
          <cell r="Q861">
            <v>2081413</v>
          </cell>
          <cell r="R861">
            <v>44470</v>
          </cell>
          <cell r="S861">
            <v>44500</v>
          </cell>
          <cell r="T861">
            <v>2081413</v>
          </cell>
          <cell r="U861">
            <v>44501</v>
          </cell>
          <cell r="V861">
            <v>44530</v>
          </cell>
          <cell r="W861">
            <v>1665130</v>
          </cell>
          <cell r="X861">
            <v>44531</v>
          </cell>
          <cell r="Y861">
            <v>44554</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t="str">
            <v>Área de Sistemas</v>
          </cell>
          <cell r="AX861" t="str">
            <v>JOSE ARMANDO GARZON BONILLA</v>
          </cell>
          <cell r="AY861" t="str">
            <v>Jefe de Oficina</v>
          </cell>
          <cell r="AZ861">
            <v>1547</v>
          </cell>
          <cell r="BA861">
            <v>44459.716539351852</v>
          </cell>
          <cell r="BB861">
            <v>939552733</v>
          </cell>
          <cell r="BC861">
            <v>3966</v>
          </cell>
          <cell r="BD861">
            <v>44459</v>
          </cell>
          <cell r="BE861">
            <v>6591141</v>
          </cell>
          <cell r="BF861" t="str">
            <v xml:space="preserve">NOTIFICADO </v>
          </cell>
          <cell r="BG861">
            <v>0</v>
          </cell>
          <cell r="BH861">
            <v>0</v>
          </cell>
          <cell r="BI861">
            <v>0</v>
          </cell>
          <cell r="BJ861">
            <v>0</v>
          </cell>
          <cell r="BK861">
            <v>0</v>
          </cell>
          <cell r="BL861">
            <v>0</v>
          </cell>
          <cell r="BM861">
            <v>0</v>
          </cell>
          <cell r="BN861">
            <v>0</v>
          </cell>
          <cell r="BO861">
            <v>0</v>
          </cell>
          <cell r="BP861">
            <v>0</v>
          </cell>
          <cell r="BQ861">
            <v>0</v>
          </cell>
          <cell r="BR861">
            <v>1073700074.5</v>
          </cell>
          <cell r="BS861">
            <v>44459</v>
          </cell>
          <cell r="BT861">
            <v>583</v>
          </cell>
          <cell r="BU861" t="str">
            <v>447</v>
          </cell>
          <cell r="BV861">
            <v>0</v>
          </cell>
          <cell r="BW861">
            <v>0</v>
          </cell>
          <cell r="BX861">
            <v>0</v>
          </cell>
          <cell r="BY861">
            <v>0</v>
          </cell>
          <cell r="BZ861">
            <v>0</v>
          </cell>
          <cell r="CA861">
            <v>0</v>
          </cell>
          <cell r="CB861">
            <v>8299</v>
          </cell>
          <cell r="CC861" t="str">
            <v>M6</v>
          </cell>
        </row>
        <row r="862">
          <cell r="B862" t="str">
            <v>13122 DE 2021</v>
          </cell>
          <cell r="C862">
            <v>1121864150</v>
          </cell>
          <cell r="D862" t="str">
            <v>LADY PAOLA CHAVEZ GONZALEZ</v>
          </cell>
          <cell r="E862" t="str">
            <v>Contrato de Prestación de Servicios Profesionales</v>
          </cell>
          <cell r="F862" t="str">
            <v>EL CONTRATISTA SE COMPROMETE CON LA UNIVERSIDAD A PRESTAR LOS SERVICIOS COMO PROFESIONAL EN FORMA EFICIENTE Y EFICAZ APOYANDO EL FORTALECIMIENTO DE GESTIÓN ADMINISTRATIVA Y CONTABLE EN LA DIVISIÓN DE TESORERÍA DE LA UNIVERSIDAD DE LOS LLANOS.</v>
          </cell>
          <cell r="G862">
            <v>44459</v>
          </cell>
          <cell r="H862">
            <v>8588566</v>
          </cell>
          <cell r="I862" t="str">
            <v>Tres (03) meses y ocho (08) días calendario</v>
          </cell>
          <cell r="J862">
            <v>44459</v>
          </cell>
          <cell r="K862">
            <v>44557</v>
          </cell>
          <cell r="L862" t="str">
            <v>NO APLICA</v>
          </cell>
          <cell r="M862">
            <v>4</v>
          </cell>
          <cell r="N862">
            <v>964023</v>
          </cell>
          <cell r="O862">
            <v>44459</v>
          </cell>
          <cell r="P862">
            <v>44469</v>
          </cell>
          <cell r="Q862">
            <v>2629153</v>
          </cell>
          <cell r="R862">
            <v>44470</v>
          </cell>
          <cell r="S862">
            <v>44500</v>
          </cell>
          <cell r="T862">
            <v>2629153</v>
          </cell>
          <cell r="U862">
            <v>44501</v>
          </cell>
          <cell r="V862">
            <v>44530</v>
          </cell>
          <cell r="W862">
            <v>2366237</v>
          </cell>
          <cell r="X862">
            <v>44531</v>
          </cell>
          <cell r="Y862">
            <v>44557</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t="str">
            <v>División de Tesorería</v>
          </cell>
          <cell r="AX862" t="str">
            <v>JAIME RAÚL BARRIOS RAMÍREZ</v>
          </cell>
          <cell r="AY862" t="str">
            <v>Jefe de Oficina</v>
          </cell>
          <cell r="AZ862">
            <v>1547</v>
          </cell>
          <cell r="BA862">
            <v>44459.716539351852</v>
          </cell>
          <cell r="BB862">
            <v>939552733</v>
          </cell>
          <cell r="BC862">
            <v>3967</v>
          </cell>
          <cell r="BD862">
            <v>44459</v>
          </cell>
          <cell r="BE862">
            <v>8588566</v>
          </cell>
          <cell r="BF862" t="str">
            <v xml:space="preserve">NOTIFICADO </v>
          </cell>
          <cell r="BG862">
            <v>0</v>
          </cell>
          <cell r="BH862">
            <v>0</v>
          </cell>
          <cell r="BI862">
            <v>0</v>
          </cell>
          <cell r="BJ862">
            <v>0</v>
          </cell>
          <cell r="BK862">
            <v>0</v>
          </cell>
          <cell r="BL862">
            <v>0</v>
          </cell>
          <cell r="BM862">
            <v>0</v>
          </cell>
          <cell r="BN862">
            <v>0</v>
          </cell>
          <cell r="BO862">
            <v>0</v>
          </cell>
          <cell r="BP862">
            <v>0</v>
          </cell>
          <cell r="BQ862">
            <v>0</v>
          </cell>
          <cell r="BR862">
            <v>1121864150</v>
          </cell>
          <cell r="BS862">
            <v>44459</v>
          </cell>
          <cell r="BT862">
            <v>583</v>
          </cell>
          <cell r="BU862" t="str">
            <v>415</v>
          </cell>
          <cell r="BV862">
            <v>0</v>
          </cell>
          <cell r="BW862">
            <v>0</v>
          </cell>
          <cell r="BX862">
            <v>0</v>
          </cell>
          <cell r="BY862">
            <v>0</v>
          </cell>
          <cell r="BZ862">
            <v>0</v>
          </cell>
          <cell r="CA862">
            <v>0</v>
          </cell>
          <cell r="CB862">
            <v>8299</v>
          </cell>
          <cell r="CC862" t="str">
            <v>M6</v>
          </cell>
        </row>
        <row r="863">
          <cell r="B863" t="str">
            <v>13123 DE 2021</v>
          </cell>
          <cell r="C863">
            <v>1121836960</v>
          </cell>
          <cell r="D863" t="str">
            <v>DIEGO EDINSON ROJAS CASTRO</v>
          </cell>
          <cell r="E863" t="str">
            <v>Contrato de Prestación de Servicios Profesionales</v>
          </cell>
          <cell r="F863" t="str">
            <v>EL CONTRATISTA SE COMPROMETE CON LA UNIVERSIDAD A PRESTAR LOS SERVICIOS COMO PROFESIONAL EN FORMA EFICIENTE Y EFICAZ APOYANDO EL FORTALECIMIENTO DE GESTIÓN ADMINISTRATIVA Y CONTABLE EN LA DIVISIÓN DE TESORERÍA DE LA UNIVERSIDAD DE LOS LLANOS.</v>
          </cell>
          <cell r="G863">
            <v>44459</v>
          </cell>
          <cell r="H863">
            <v>8588566</v>
          </cell>
          <cell r="I863" t="str">
            <v>Tres (03) meses y ocho (08) días calendario</v>
          </cell>
          <cell r="J863">
            <v>44459</v>
          </cell>
          <cell r="K863">
            <v>44557</v>
          </cell>
          <cell r="L863" t="str">
            <v>NO APLICA</v>
          </cell>
          <cell r="M863">
            <v>4</v>
          </cell>
          <cell r="N863">
            <v>964023</v>
          </cell>
          <cell r="O863">
            <v>44459</v>
          </cell>
          <cell r="P863">
            <v>44469</v>
          </cell>
          <cell r="Q863">
            <v>2629153</v>
          </cell>
          <cell r="R863">
            <v>44470</v>
          </cell>
          <cell r="S863">
            <v>44500</v>
          </cell>
          <cell r="T863">
            <v>2629153</v>
          </cell>
          <cell r="U863">
            <v>44501</v>
          </cell>
          <cell r="V863">
            <v>44530</v>
          </cell>
          <cell r="W863">
            <v>2366237</v>
          </cell>
          <cell r="X863">
            <v>44531</v>
          </cell>
          <cell r="Y863">
            <v>44557</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t="str">
            <v>División de Tesorería</v>
          </cell>
          <cell r="AX863" t="str">
            <v>JAIME RAÚL BARRIOS RAMÍREZ</v>
          </cell>
          <cell r="AY863" t="str">
            <v>Jefe de Oficina</v>
          </cell>
          <cell r="AZ863">
            <v>1547</v>
          </cell>
          <cell r="BA863">
            <v>44459.716539351852</v>
          </cell>
          <cell r="BB863">
            <v>939552733</v>
          </cell>
          <cell r="BC863">
            <v>3968</v>
          </cell>
          <cell r="BD863">
            <v>44459</v>
          </cell>
          <cell r="BE863">
            <v>8588566</v>
          </cell>
          <cell r="BF863" t="str">
            <v xml:space="preserve">NOTIFICADO </v>
          </cell>
          <cell r="BG863">
            <v>0</v>
          </cell>
          <cell r="BH863">
            <v>0</v>
          </cell>
          <cell r="BI863">
            <v>0</v>
          </cell>
          <cell r="BJ863">
            <v>0</v>
          </cell>
          <cell r="BK863">
            <v>0</v>
          </cell>
          <cell r="BL863">
            <v>0</v>
          </cell>
          <cell r="BM863">
            <v>0</v>
          </cell>
          <cell r="BN863">
            <v>0</v>
          </cell>
          <cell r="BO863">
            <v>0</v>
          </cell>
          <cell r="BP863">
            <v>0</v>
          </cell>
          <cell r="BQ863">
            <v>0</v>
          </cell>
          <cell r="BR863">
            <v>1121836960</v>
          </cell>
          <cell r="BS863">
            <v>44459</v>
          </cell>
          <cell r="BT863">
            <v>583</v>
          </cell>
          <cell r="BU863" t="str">
            <v>415</v>
          </cell>
          <cell r="BV863">
            <v>0</v>
          </cell>
          <cell r="BW863">
            <v>0</v>
          </cell>
          <cell r="BX863">
            <v>0</v>
          </cell>
          <cell r="BY863">
            <v>0</v>
          </cell>
          <cell r="BZ863">
            <v>0</v>
          </cell>
          <cell r="CA863">
            <v>0</v>
          </cell>
          <cell r="CB863">
            <v>6920</v>
          </cell>
          <cell r="CC863" t="str">
            <v>M5</v>
          </cell>
        </row>
        <row r="864">
          <cell r="B864" t="str">
            <v>13124 DE 2021</v>
          </cell>
          <cell r="C864">
            <v>52499003</v>
          </cell>
          <cell r="D864" t="str">
            <v>ADRIANA MILENA DIAZ MENDEZ</v>
          </cell>
          <cell r="E864" t="str">
            <v>Contrato de Prestación de Servicios Profesionales</v>
          </cell>
          <cell r="F864" t="str">
            <v>EL CONTRATISTA SE COMPROMETE CON LA UNIVERSIDAD DE LOS LLANOS A PRESTAR LOS SERVICIOS COMO PROFESIONAL EN FORMA EFICIENTE Y EFICAZ APOYANDO EL FORTALECIMIENTO DE LA GESTIÓN ADMINISTRATIVA Y CONTABLE EN LA DIVISIÓN DE TESORERÍA.</v>
          </cell>
          <cell r="G864">
            <v>44459</v>
          </cell>
          <cell r="H864">
            <v>8588566</v>
          </cell>
          <cell r="I864" t="str">
            <v>Tres (03) meses y ocho (08) días calendario</v>
          </cell>
          <cell r="J864">
            <v>44459</v>
          </cell>
          <cell r="K864">
            <v>44557</v>
          </cell>
          <cell r="L864" t="str">
            <v>NO APLICA</v>
          </cell>
          <cell r="M864">
            <v>4</v>
          </cell>
          <cell r="N864">
            <v>964023</v>
          </cell>
          <cell r="O864">
            <v>44459</v>
          </cell>
          <cell r="P864">
            <v>44469</v>
          </cell>
          <cell r="Q864">
            <v>2629153</v>
          </cell>
          <cell r="R864">
            <v>44470</v>
          </cell>
          <cell r="S864">
            <v>44500</v>
          </cell>
          <cell r="T864">
            <v>2629153</v>
          </cell>
          <cell r="U864">
            <v>44501</v>
          </cell>
          <cell r="V864">
            <v>44530</v>
          </cell>
          <cell r="W864">
            <v>2366237</v>
          </cell>
          <cell r="X864">
            <v>44531</v>
          </cell>
          <cell r="Y864">
            <v>44557</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t="str">
            <v>División de Tesorería</v>
          </cell>
          <cell r="AX864" t="str">
            <v>JAIME RAÚL BARRIOS RAMÍREZ</v>
          </cell>
          <cell r="AY864" t="str">
            <v>Jefe de Oficina</v>
          </cell>
          <cell r="AZ864">
            <v>1547</v>
          </cell>
          <cell r="BA864">
            <v>44459.716539351852</v>
          </cell>
          <cell r="BB864">
            <v>939552733</v>
          </cell>
          <cell r="BC864">
            <v>3969</v>
          </cell>
          <cell r="BD864">
            <v>44459</v>
          </cell>
          <cell r="BE864">
            <v>8588566</v>
          </cell>
          <cell r="BF864" t="str">
            <v xml:space="preserve">NOTIFICADO </v>
          </cell>
          <cell r="BG864">
            <v>0</v>
          </cell>
          <cell r="BH864">
            <v>0</v>
          </cell>
          <cell r="BI864">
            <v>0</v>
          </cell>
          <cell r="BJ864">
            <v>0</v>
          </cell>
          <cell r="BK864">
            <v>0</v>
          </cell>
          <cell r="BL864">
            <v>0</v>
          </cell>
          <cell r="BM864">
            <v>0</v>
          </cell>
          <cell r="BN864">
            <v>0</v>
          </cell>
          <cell r="BO864">
            <v>0</v>
          </cell>
          <cell r="BP864">
            <v>0</v>
          </cell>
          <cell r="BQ864">
            <v>0</v>
          </cell>
          <cell r="BR864">
            <v>52499003</v>
          </cell>
          <cell r="BS864">
            <v>44459</v>
          </cell>
          <cell r="BT864">
            <v>583</v>
          </cell>
          <cell r="BU864" t="str">
            <v>415</v>
          </cell>
          <cell r="BV864">
            <v>0</v>
          </cell>
          <cell r="BW864">
            <v>0</v>
          </cell>
          <cell r="BX864">
            <v>0</v>
          </cell>
          <cell r="BY864">
            <v>0</v>
          </cell>
          <cell r="BZ864">
            <v>0</v>
          </cell>
          <cell r="CA864">
            <v>0</v>
          </cell>
          <cell r="CB864">
            <v>6920</v>
          </cell>
          <cell r="CC864" t="str">
            <v>M5</v>
          </cell>
        </row>
        <row r="865">
          <cell r="B865" t="str">
            <v>13125 DE 2021</v>
          </cell>
          <cell r="C865">
            <v>40442774</v>
          </cell>
          <cell r="D865" t="str">
            <v xml:space="preserve">ADRIANA YOHANA GARZON VEGA  </v>
          </cell>
          <cell r="E865" t="str">
            <v>Contrato de Prestación de Servicios Profesionales</v>
          </cell>
          <cell r="F865" t="str">
            <v>EL CONTRATISTA SE COMPROMETE CON LA UNIVERSIDAD DE LOS LLANOS A PRESTAR LOS SERVICIOS COMO PROFESIONAL EN FORMA EFICIENTE Y EFICAZ APOYANDO EL FORTALECIMIENTO DE LOS DIFERENTES PROCESOS DE LA VICERRECTORÍA ACADÉMICA.</v>
          </cell>
          <cell r="G865">
            <v>44459</v>
          </cell>
          <cell r="H865">
            <v>10019997</v>
          </cell>
          <cell r="I865" t="str">
            <v>Tres (03) meses y ocho (08) días calendario</v>
          </cell>
          <cell r="J865">
            <v>44459</v>
          </cell>
          <cell r="K865">
            <v>44557</v>
          </cell>
          <cell r="L865" t="str">
            <v>NO APLICA</v>
          </cell>
          <cell r="M865">
            <v>4</v>
          </cell>
          <cell r="N865">
            <v>1124694</v>
          </cell>
          <cell r="O865">
            <v>44459</v>
          </cell>
          <cell r="P865">
            <v>44469</v>
          </cell>
          <cell r="Q865">
            <v>3067346</v>
          </cell>
          <cell r="R865">
            <v>44470</v>
          </cell>
          <cell r="S865">
            <v>44500</v>
          </cell>
          <cell r="T865">
            <v>3067346</v>
          </cell>
          <cell r="U865">
            <v>44501</v>
          </cell>
          <cell r="V865">
            <v>44530</v>
          </cell>
          <cell r="W865">
            <v>2760611</v>
          </cell>
          <cell r="X865">
            <v>44531</v>
          </cell>
          <cell r="Y865">
            <v>44557</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t="str">
            <v>Vicerrectoría Académica</v>
          </cell>
          <cell r="AX865" t="str">
            <v>MARIA LUISA PINZÓN ROCHA</v>
          </cell>
          <cell r="AY865" t="str">
            <v>Vicerrector Universitario</v>
          </cell>
          <cell r="AZ865">
            <v>1547</v>
          </cell>
          <cell r="BA865">
            <v>44459.716539351852</v>
          </cell>
          <cell r="BB865">
            <v>939552733</v>
          </cell>
          <cell r="BC865">
            <v>3970</v>
          </cell>
          <cell r="BD865">
            <v>44459</v>
          </cell>
          <cell r="BE865">
            <v>10019997</v>
          </cell>
          <cell r="BF865" t="str">
            <v xml:space="preserve">NOTIFICADO </v>
          </cell>
          <cell r="BG865">
            <v>0</v>
          </cell>
          <cell r="BH865">
            <v>0</v>
          </cell>
          <cell r="BI865">
            <v>0</v>
          </cell>
          <cell r="BJ865">
            <v>0</v>
          </cell>
          <cell r="BK865">
            <v>0</v>
          </cell>
          <cell r="BL865">
            <v>0</v>
          </cell>
          <cell r="BM865">
            <v>0</v>
          </cell>
          <cell r="BN865">
            <v>0</v>
          </cell>
          <cell r="BO865">
            <v>0</v>
          </cell>
          <cell r="BP865">
            <v>0</v>
          </cell>
          <cell r="BQ865">
            <v>0</v>
          </cell>
          <cell r="BR865">
            <v>40442774</v>
          </cell>
          <cell r="BS865">
            <v>44459</v>
          </cell>
          <cell r="BT865">
            <v>583</v>
          </cell>
          <cell r="BU865" t="str">
            <v>500</v>
          </cell>
          <cell r="BV865">
            <v>0</v>
          </cell>
          <cell r="BW865">
            <v>0</v>
          </cell>
          <cell r="BX865">
            <v>0</v>
          </cell>
          <cell r="BY865">
            <v>0</v>
          </cell>
          <cell r="BZ865">
            <v>0</v>
          </cell>
          <cell r="CA865">
            <v>0</v>
          </cell>
          <cell r="CB865">
            <v>6209</v>
          </cell>
          <cell r="CC865" t="str">
            <v>M6</v>
          </cell>
        </row>
        <row r="866">
          <cell r="B866" t="str">
            <v>13126 DE 2021</v>
          </cell>
          <cell r="C866">
            <v>1121873459</v>
          </cell>
          <cell r="D866" t="str">
            <v>YEIMY TATIANA GUEVARA ROJAS</v>
          </cell>
          <cell r="E866" t="str">
            <v>Contrato de Prestación de Servicios Profesionales</v>
          </cell>
          <cell r="F866" t="str">
            <v>EL CONTRATISTA SE COMPROMETE CON LA UNIVERSIDAD DE LOS LLANOS A PRESTAR LOS SERVICIOS COMO PROFESIONAL EN FORMA EFICIENTE Y EFICAZ APOYANDO EL FORTALECIMIENTO DE LOS DIFERENTES PROCESOS CONTRACTUALES Y JURÍDICOS EN LA VICERRECTORÍA DE RECURSOS UNIVERSITARIOS.</v>
          </cell>
          <cell r="G866">
            <v>44459</v>
          </cell>
          <cell r="H866">
            <v>5691664</v>
          </cell>
          <cell r="I866" t="str">
            <v>Tres (03) meses y ocho (08) días calendario</v>
          </cell>
          <cell r="J866">
            <v>44459</v>
          </cell>
          <cell r="K866">
            <v>44557</v>
          </cell>
          <cell r="L866" t="str">
            <v>NO APLICA</v>
          </cell>
          <cell r="M866">
            <v>4</v>
          </cell>
          <cell r="N866">
            <v>638860</v>
          </cell>
          <cell r="O866">
            <v>44459</v>
          </cell>
          <cell r="P866">
            <v>44469</v>
          </cell>
          <cell r="Q866">
            <v>1742346</v>
          </cell>
          <cell r="R866">
            <v>44470</v>
          </cell>
          <cell r="S866">
            <v>44500</v>
          </cell>
          <cell r="T866">
            <v>1742346</v>
          </cell>
          <cell r="U866">
            <v>44501</v>
          </cell>
          <cell r="V866">
            <v>44530</v>
          </cell>
          <cell r="W866">
            <v>1568112</v>
          </cell>
          <cell r="X866">
            <v>44531</v>
          </cell>
          <cell r="Y866">
            <v>44557</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t="str">
            <v>Vicerrectoría de Recursos Universitarios</v>
          </cell>
          <cell r="AX866" t="str">
            <v>JHOAN ALEXANDER NOVOA MOSQUERA</v>
          </cell>
          <cell r="AY866" t="str">
            <v>Vicerrector Universitario</v>
          </cell>
          <cell r="AZ866">
            <v>1547</v>
          </cell>
          <cell r="BA866">
            <v>44459.716539351852</v>
          </cell>
          <cell r="BB866">
            <v>939552733</v>
          </cell>
          <cell r="BC866">
            <v>3971</v>
          </cell>
          <cell r="BD866">
            <v>44459</v>
          </cell>
          <cell r="BE866">
            <v>5691664</v>
          </cell>
          <cell r="BF866" t="str">
            <v xml:space="preserve">NOTIFICADO </v>
          </cell>
          <cell r="BG866">
            <v>0</v>
          </cell>
          <cell r="BH866">
            <v>0</v>
          </cell>
          <cell r="BI866">
            <v>0</v>
          </cell>
          <cell r="BJ866">
            <v>0</v>
          </cell>
          <cell r="BK866">
            <v>0</v>
          </cell>
          <cell r="BL866">
            <v>0</v>
          </cell>
          <cell r="BM866">
            <v>0</v>
          </cell>
          <cell r="BN866">
            <v>0</v>
          </cell>
          <cell r="BO866">
            <v>0</v>
          </cell>
          <cell r="BP866">
            <v>0</v>
          </cell>
          <cell r="BQ866">
            <v>0</v>
          </cell>
          <cell r="BR866">
            <v>1121873459</v>
          </cell>
          <cell r="BS866">
            <v>44459</v>
          </cell>
          <cell r="BT866">
            <v>583</v>
          </cell>
          <cell r="BU866" t="str">
            <v>400</v>
          </cell>
          <cell r="BV866">
            <v>0</v>
          </cell>
          <cell r="BW866">
            <v>0</v>
          </cell>
          <cell r="BX866">
            <v>0</v>
          </cell>
          <cell r="BY866">
            <v>0</v>
          </cell>
          <cell r="BZ866">
            <v>0</v>
          </cell>
          <cell r="CA866">
            <v>0</v>
          </cell>
          <cell r="CB866">
            <v>6910</v>
          </cell>
          <cell r="CC866" t="str">
            <v>M5</v>
          </cell>
        </row>
        <row r="867">
          <cell r="B867" t="str">
            <v>13127 DE 2021</v>
          </cell>
          <cell r="C867">
            <v>1121899808</v>
          </cell>
          <cell r="D867" t="str">
            <v>WENDY KATHERINE URREA GONZALEZ</v>
          </cell>
          <cell r="E867" t="str">
            <v>Contrato de Prestación de Servicios Profesionales</v>
          </cell>
          <cell r="F867" t="str">
            <v>EL CONTRATISTA SE COMPROMETE CON LA UNIVERSIDAD DE LOS LLANOS A PRESTAR LOS SERVICIOS COMO PROFESIONAL ESPECIALIZADO EN FORMA EFICIENTE Y EFICAZ APOYANDO EL FORTALECIMIENTO DE LOS DIFERENTES PROCESOS DE GESTIÓN ADMINISTRATIVA Y DE CALIDAD  EN LA VICERRECTORÍA DE RECURSOS UNIVERSITARIOS.</v>
          </cell>
          <cell r="G867">
            <v>44459</v>
          </cell>
          <cell r="H867">
            <v>10377854</v>
          </cell>
          <cell r="I867" t="str">
            <v>Tres (03) meses y ocho (08) días calendario</v>
          </cell>
          <cell r="J867">
            <v>44459</v>
          </cell>
          <cell r="K867">
            <v>44557</v>
          </cell>
          <cell r="L867" t="str">
            <v>NO APLICA</v>
          </cell>
          <cell r="M867">
            <v>4</v>
          </cell>
          <cell r="N867">
            <v>1164861</v>
          </cell>
          <cell r="O867">
            <v>44459</v>
          </cell>
          <cell r="P867">
            <v>44469</v>
          </cell>
          <cell r="Q867">
            <v>3176894</v>
          </cell>
          <cell r="R867">
            <v>44470</v>
          </cell>
          <cell r="S867">
            <v>44500</v>
          </cell>
          <cell r="T867">
            <v>3176894</v>
          </cell>
          <cell r="U867">
            <v>44501</v>
          </cell>
          <cell r="V867">
            <v>44530</v>
          </cell>
          <cell r="W867">
            <v>2859205</v>
          </cell>
          <cell r="X867">
            <v>44531</v>
          </cell>
          <cell r="Y867">
            <v>44557</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t="str">
            <v>Vicerrectoría de Recursos Universitarios</v>
          </cell>
          <cell r="AX867" t="str">
            <v>JHOAN ALEXANDER NOVOA MOSQUERA</v>
          </cell>
          <cell r="AY867" t="str">
            <v>Vicerrector Universitario</v>
          </cell>
          <cell r="AZ867">
            <v>1547</v>
          </cell>
          <cell r="BA867">
            <v>44459.716539351852</v>
          </cell>
          <cell r="BB867">
            <v>939552733</v>
          </cell>
          <cell r="BC867">
            <v>3972</v>
          </cell>
          <cell r="BD867">
            <v>44459</v>
          </cell>
          <cell r="BE867">
            <v>10377854</v>
          </cell>
          <cell r="BF867" t="str">
            <v xml:space="preserve">NOTIFICADO </v>
          </cell>
          <cell r="BG867">
            <v>0</v>
          </cell>
          <cell r="BH867">
            <v>0</v>
          </cell>
          <cell r="BI867">
            <v>0</v>
          </cell>
          <cell r="BJ867">
            <v>0</v>
          </cell>
          <cell r="BK867">
            <v>0</v>
          </cell>
          <cell r="BL867">
            <v>0</v>
          </cell>
          <cell r="BM867">
            <v>0</v>
          </cell>
          <cell r="BN867">
            <v>0</v>
          </cell>
          <cell r="BO867">
            <v>0</v>
          </cell>
          <cell r="BP867">
            <v>0</v>
          </cell>
          <cell r="BQ867">
            <v>0</v>
          </cell>
          <cell r="BR867">
            <v>1121899808</v>
          </cell>
          <cell r="BS867">
            <v>44459</v>
          </cell>
          <cell r="BT867">
            <v>583</v>
          </cell>
          <cell r="BU867" t="str">
            <v>400</v>
          </cell>
          <cell r="BV867">
            <v>0</v>
          </cell>
          <cell r="BW867">
            <v>0</v>
          </cell>
          <cell r="BX867">
            <v>0</v>
          </cell>
          <cell r="BY867">
            <v>0</v>
          </cell>
          <cell r="BZ867">
            <v>0</v>
          </cell>
          <cell r="CA867">
            <v>0</v>
          </cell>
          <cell r="CB867">
            <v>8299</v>
          </cell>
          <cell r="CC867" t="str">
            <v>M6</v>
          </cell>
        </row>
        <row r="868">
          <cell r="B868" t="str">
            <v>13128 DE 2021</v>
          </cell>
          <cell r="C868">
            <v>35263210</v>
          </cell>
          <cell r="D868" t="str">
            <v xml:space="preserve">DIANA YANIRA RICO ORTIZ </v>
          </cell>
          <cell r="E868" t="str">
            <v>Contrato de Prestación de Servicios Profesionales</v>
          </cell>
          <cell r="F868" t="str">
            <v>EL CONTRATISTA SE COMPROMETE CON LA UNIVERSIDAD DE LOS LLANOS A PRESTAR LOS SERVICIOS COMO PROFESIONAL EN FORMA EFICIENTE Y EFICAZ APOYANDO EL FORTALECIMIENTO DE LOS DIFERENTES PROCESOS CONTRACTUALES Y FINANCIEROS EN LA VICERRECTORÍA DE RECURSOS UNIVERSITARIOS.</v>
          </cell>
          <cell r="G868">
            <v>44459</v>
          </cell>
          <cell r="H868">
            <v>10019997</v>
          </cell>
          <cell r="I868" t="str">
            <v>Tres (03) meses y ocho (08) días calendario</v>
          </cell>
          <cell r="J868">
            <v>44459</v>
          </cell>
          <cell r="K868">
            <v>44557</v>
          </cell>
          <cell r="L868" t="str">
            <v>NO APLICA</v>
          </cell>
          <cell r="M868">
            <v>4</v>
          </cell>
          <cell r="N868">
            <v>1124694</v>
          </cell>
          <cell r="O868">
            <v>44459</v>
          </cell>
          <cell r="P868">
            <v>44469</v>
          </cell>
          <cell r="Q868">
            <v>3067346</v>
          </cell>
          <cell r="R868">
            <v>44470</v>
          </cell>
          <cell r="S868">
            <v>44500</v>
          </cell>
          <cell r="T868">
            <v>3067346</v>
          </cell>
          <cell r="U868">
            <v>44501</v>
          </cell>
          <cell r="V868">
            <v>44530</v>
          </cell>
          <cell r="W868">
            <v>2760611</v>
          </cell>
          <cell r="X868">
            <v>44531</v>
          </cell>
          <cell r="Y868">
            <v>44557</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t="str">
            <v>Vicerrectoría de Recursos Universitarios</v>
          </cell>
          <cell r="AX868" t="str">
            <v>JHOAN ALEXANDER NOVOA MOSQUERA</v>
          </cell>
          <cell r="AY868" t="str">
            <v>Vicerrector Universitario</v>
          </cell>
          <cell r="AZ868">
            <v>1547</v>
          </cell>
          <cell r="BA868">
            <v>44459.716539351852</v>
          </cell>
          <cell r="BB868">
            <v>939552733</v>
          </cell>
          <cell r="BC868">
            <v>3973</v>
          </cell>
          <cell r="BD868">
            <v>44459</v>
          </cell>
          <cell r="BE868">
            <v>10019997</v>
          </cell>
          <cell r="BF868" t="str">
            <v xml:space="preserve">NOTIFICADO </v>
          </cell>
          <cell r="BG868">
            <v>0</v>
          </cell>
          <cell r="BH868">
            <v>0</v>
          </cell>
          <cell r="BI868">
            <v>0</v>
          </cell>
          <cell r="BJ868">
            <v>0</v>
          </cell>
          <cell r="BK868">
            <v>0</v>
          </cell>
          <cell r="BL868">
            <v>0</v>
          </cell>
          <cell r="BM868">
            <v>0</v>
          </cell>
          <cell r="BN868">
            <v>0</v>
          </cell>
          <cell r="BO868">
            <v>0</v>
          </cell>
          <cell r="BP868">
            <v>0</v>
          </cell>
          <cell r="BQ868">
            <v>0</v>
          </cell>
          <cell r="BR868">
            <v>35263210</v>
          </cell>
          <cell r="BS868">
            <v>44459</v>
          </cell>
          <cell r="BT868">
            <v>583</v>
          </cell>
          <cell r="BU868" t="str">
            <v>400</v>
          </cell>
          <cell r="BV868">
            <v>0</v>
          </cell>
          <cell r="BW868">
            <v>0</v>
          </cell>
          <cell r="BX868">
            <v>0</v>
          </cell>
          <cell r="BY868">
            <v>0</v>
          </cell>
          <cell r="BZ868">
            <v>0</v>
          </cell>
          <cell r="CA868">
            <v>0</v>
          </cell>
          <cell r="CB868">
            <v>6920</v>
          </cell>
          <cell r="CC868" t="str">
            <v>M5</v>
          </cell>
        </row>
        <row r="869">
          <cell r="B869" t="str">
            <v>13129 DE 2021</v>
          </cell>
          <cell r="C869">
            <v>1117490544</v>
          </cell>
          <cell r="D869" t="str">
            <v xml:space="preserve">CRISTIAN ANDRES LARA ZAPATA </v>
          </cell>
          <cell r="E869" t="str">
            <v>Contrato de Prestación de Servicios Profesionales</v>
          </cell>
          <cell r="F869" t="str">
            <v>EL CONTRATISTA SE COMPROMETE CON LA UNIVERSIDAD DE LOS LLANOS A PRESTAR LOS SERVICIOS PROFESIONALES COMO ARQUITECTO EN FORMA EFICIENTE Y EFICAZ APOYANDO EL FORTALECIMIENTO DE LOS DIFERENTES PROCESOS CONTRACTUALES EN LA VICERRECTORÍA DE RECURSOS UNIVERSITARIOS.</v>
          </cell>
          <cell r="G869">
            <v>44459</v>
          </cell>
          <cell r="H869">
            <v>10019997</v>
          </cell>
          <cell r="I869" t="str">
            <v>Tres (03) meses y ocho (08) días calendario</v>
          </cell>
          <cell r="J869">
            <v>44459</v>
          </cell>
          <cell r="K869">
            <v>44557</v>
          </cell>
          <cell r="L869" t="str">
            <v>NO APLICA</v>
          </cell>
          <cell r="M869">
            <v>4</v>
          </cell>
          <cell r="N869">
            <v>1124694</v>
          </cell>
          <cell r="O869">
            <v>44459</v>
          </cell>
          <cell r="P869">
            <v>44469</v>
          </cell>
          <cell r="Q869">
            <v>3067346</v>
          </cell>
          <cell r="R869">
            <v>44470</v>
          </cell>
          <cell r="S869">
            <v>44500</v>
          </cell>
          <cell r="T869">
            <v>3067346</v>
          </cell>
          <cell r="U869">
            <v>44501</v>
          </cell>
          <cell r="V869">
            <v>44530</v>
          </cell>
          <cell r="W869">
            <v>2760611</v>
          </cell>
          <cell r="X869">
            <v>44531</v>
          </cell>
          <cell r="Y869">
            <v>44557</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t="str">
            <v>Vicerrectoría de Recursos Universitarios</v>
          </cell>
          <cell r="AX869" t="str">
            <v>JHOAN ALEXANDER NOVOA MOSQUERA</v>
          </cell>
          <cell r="AY869" t="str">
            <v>Vicerrector Universitario</v>
          </cell>
          <cell r="AZ869">
            <v>1547</v>
          </cell>
          <cell r="BA869">
            <v>44459.716539351852</v>
          </cell>
          <cell r="BB869">
            <v>939552733</v>
          </cell>
          <cell r="BC869">
            <v>3974</v>
          </cell>
          <cell r="BD869">
            <v>44459</v>
          </cell>
          <cell r="BE869">
            <v>10019997</v>
          </cell>
          <cell r="BF869" t="str">
            <v xml:space="preserve">NOTIFICADO </v>
          </cell>
          <cell r="BG869">
            <v>0</v>
          </cell>
          <cell r="BH869">
            <v>0</v>
          </cell>
          <cell r="BI869">
            <v>0</v>
          </cell>
          <cell r="BJ869">
            <v>0</v>
          </cell>
          <cell r="BK869">
            <v>0</v>
          </cell>
          <cell r="BL869">
            <v>0</v>
          </cell>
          <cell r="BM869">
            <v>0</v>
          </cell>
          <cell r="BN869">
            <v>0</v>
          </cell>
          <cell r="BO869">
            <v>0</v>
          </cell>
          <cell r="BP869">
            <v>0</v>
          </cell>
          <cell r="BQ869">
            <v>0</v>
          </cell>
          <cell r="BR869">
            <v>1117490544.0999999</v>
          </cell>
          <cell r="BS869">
            <v>44459</v>
          </cell>
          <cell r="BT869">
            <v>583</v>
          </cell>
          <cell r="BU869" t="str">
            <v>400</v>
          </cell>
          <cell r="BV869">
            <v>0</v>
          </cell>
          <cell r="BW869">
            <v>0</v>
          </cell>
          <cell r="BX869">
            <v>0</v>
          </cell>
          <cell r="BY869">
            <v>0</v>
          </cell>
          <cell r="BZ869">
            <v>0</v>
          </cell>
          <cell r="CA869">
            <v>0</v>
          </cell>
          <cell r="CB869">
            <v>7110</v>
          </cell>
          <cell r="CC869" t="str">
            <v>M5</v>
          </cell>
        </row>
        <row r="870">
          <cell r="B870" t="str">
            <v>13130 DE 2021</v>
          </cell>
          <cell r="C870">
            <v>1120352925</v>
          </cell>
          <cell r="D870" t="str">
            <v>CAMILO ANDRES LOAIZA GARCIA</v>
          </cell>
          <cell r="E870" t="str">
            <v>Contrato de Prestación de Servicios Profesionales</v>
          </cell>
          <cell r="F870" t="str">
            <v>EL CONTRATISTA SE COMPROMETE CON LA UNIVERSIDAD DE LOS LLANOS A PRESTAR LOS SERVICIOS COMO PROFESIONAL EN FORMA EFICIENTE Y EFICAZ APOYANDO EL FORTALECIMIENTO DE LOS DIFERENTES PROCESOS ADMINISTRATIVOS Y JURÍDICOS EN LA VICERRECTORÍA DE RECURSOS UNIVERSITARIOS.</v>
          </cell>
          <cell r="G870">
            <v>44459</v>
          </cell>
          <cell r="H870">
            <v>9713262</v>
          </cell>
          <cell r="I870" t="str">
            <v>Tres (03) meses y cinco (05) días calendario</v>
          </cell>
          <cell r="J870">
            <v>44459</v>
          </cell>
          <cell r="K870">
            <v>44554</v>
          </cell>
          <cell r="L870" t="str">
            <v>NO APLICA</v>
          </cell>
          <cell r="M870">
            <v>4</v>
          </cell>
          <cell r="N870">
            <v>1124694</v>
          </cell>
          <cell r="O870">
            <v>44459</v>
          </cell>
          <cell r="P870">
            <v>44469</v>
          </cell>
          <cell r="Q870">
            <v>3067346</v>
          </cell>
          <cell r="R870">
            <v>44470</v>
          </cell>
          <cell r="S870">
            <v>44500</v>
          </cell>
          <cell r="T870">
            <v>3067346</v>
          </cell>
          <cell r="U870">
            <v>44501</v>
          </cell>
          <cell r="V870">
            <v>44530</v>
          </cell>
          <cell r="W870">
            <v>2453876</v>
          </cell>
          <cell r="X870">
            <v>44531</v>
          </cell>
          <cell r="Y870">
            <v>44554</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t="str">
            <v>Vicerrectoría de Recursos Universitarios</v>
          </cell>
          <cell r="AX870" t="str">
            <v>JHOAN ALEXANDER NOVOA MOSQUERA</v>
          </cell>
          <cell r="AY870" t="str">
            <v>Vicerrector Universitario</v>
          </cell>
          <cell r="AZ870">
            <v>1547</v>
          </cell>
          <cell r="BA870">
            <v>44459.716539351852</v>
          </cell>
          <cell r="BB870">
            <v>939552733</v>
          </cell>
          <cell r="BC870">
            <v>3975</v>
          </cell>
          <cell r="BD870">
            <v>44459</v>
          </cell>
          <cell r="BE870">
            <v>9713262</v>
          </cell>
          <cell r="BF870" t="str">
            <v xml:space="preserve">NOTIFICADO </v>
          </cell>
          <cell r="BG870">
            <v>0</v>
          </cell>
          <cell r="BH870">
            <v>0</v>
          </cell>
          <cell r="BI870">
            <v>0</v>
          </cell>
          <cell r="BJ870">
            <v>0</v>
          </cell>
          <cell r="BK870">
            <v>0</v>
          </cell>
          <cell r="BL870">
            <v>0</v>
          </cell>
          <cell r="BM870">
            <v>0</v>
          </cell>
          <cell r="BN870">
            <v>0</v>
          </cell>
          <cell r="BO870">
            <v>0</v>
          </cell>
          <cell r="BP870">
            <v>0</v>
          </cell>
          <cell r="BQ870">
            <v>0</v>
          </cell>
          <cell r="BR870">
            <v>1120352925</v>
          </cell>
          <cell r="BS870">
            <v>44459</v>
          </cell>
          <cell r="BT870">
            <v>583</v>
          </cell>
          <cell r="BU870" t="str">
            <v>400</v>
          </cell>
          <cell r="BV870">
            <v>0</v>
          </cell>
          <cell r="BW870">
            <v>0</v>
          </cell>
          <cell r="BX870">
            <v>0</v>
          </cell>
          <cell r="BY870">
            <v>0</v>
          </cell>
          <cell r="BZ870">
            <v>0</v>
          </cell>
          <cell r="CA870">
            <v>0</v>
          </cell>
          <cell r="CB870">
            <v>8299</v>
          </cell>
          <cell r="CC870" t="str">
            <v>M6</v>
          </cell>
        </row>
        <row r="871">
          <cell r="B871" t="str">
            <v>13131 DE 2021</v>
          </cell>
          <cell r="C871">
            <v>1123115650</v>
          </cell>
          <cell r="D871" t="str">
            <v>BRENDA NATALIA DIAZ MEJIA</v>
          </cell>
          <cell r="E871" t="str">
            <v>Contrato de Prestación de Servicios Profesionales</v>
          </cell>
          <cell r="F871" t="str">
            <v>EL CONTRATISTA SE COMPROMETE CON LA UNIVERSIDAD DE LOS LLANOS A PRESTAR LOS SERVICIOS COMO PROFESIONAL EN FORMA EFICIENTE Y EFICAZ APOYANDO EL FORTALECIMIENTO DE LOS DIFERENTES PROCESOS ADMINISTRATIVOS Y JURÍDICOS EN LA VICERRECTORÍA DE RECURSOS UNIVERSITARIOS.</v>
          </cell>
          <cell r="G871">
            <v>44459</v>
          </cell>
          <cell r="H871">
            <v>7157139</v>
          </cell>
          <cell r="I871" t="str">
            <v>Tres (03) meses y ocho (08) días calendario</v>
          </cell>
          <cell r="J871">
            <v>44459</v>
          </cell>
          <cell r="K871">
            <v>44557</v>
          </cell>
          <cell r="L871" t="str">
            <v>NO APLICA</v>
          </cell>
          <cell r="M871">
            <v>4</v>
          </cell>
          <cell r="N871">
            <v>803352</v>
          </cell>
          <cell r="O871">
            <v>44459</v>
          </cell>
          <cell r="P871">
            <v>44469</v>
          </cell>
          <cell r="Q871">
            <v>2190961</v>
          </cell>
          <cell r="R871">
            <v>44470</v>
          </cell>
          <cell r="S871">
            <v>44500</v>
          </cell>
          <cell r="T871">
            <v>2190961</v>
          </cell>
          <cell r="U871">
            <v>44501</v>
          </cell>
          <cell r="V871">
            <v>44530</v>
          </cell>
          <cell r="W871">
            <v>1971865</v>
          </cell>
          <cell r="X871">
            <v>44531</v>
          </cell>
          <cell r="Y871">
            <v>44557</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t="str">
            <v>Vicerrectoría de Recursos Universitarios</v>
          </cell>
          <cell r="AX871" t="str">
            <v>JHOAN ALEXANDER NOVOA MOSQUERA</v>
          </cell>
          <cell r="AY871" t="str">
            <v>Vicerrector Universitario</v>
          </cell>
          <cell r="AZ871">
            <v>1547</v>
          </cell>
          <cell r="BA871">
            <v>44459.716539351852</v>
          </cell>
          <cell r="BB871">
            <v>939552733</v>
          </cell>
          <cell r="BC871">
            <v>3976</v>
          </cell>
          <cell r="BD871">
            <v>44459</v>
          </cell>
          <cell r="BE871">
            <v>7157139</v>
          </cell>
          <cell r="BF871" t="str">
            <v xml:space="preserve">NOTIFICADO </v>
          </cell>
          <cell r="BG871">
            <v>0</v>
          </cell>
          <cell r="BH871">
            <v>0</v>
          </cell>
          <cell r="BI871">
            <v>0</v>
          </cell>
          <cell r="BJ871">
            <v>0</v>
          </cell>
          <cell r="BK871">
            <v>0</v>
          </cell>
          <cell r="BL871">
            <v>0</v>
          </cell>
          <cell r="BM871">
            <v>0</v>
          </cell>
          <cell r="BN871">
            <v>0</v>
          </cell>
          <cell r="BO871">
            <v>0</v>
          </cell>
          <cell r="BP871">
            <v>0</v>
          </cell>
          <cell r="BQ871">
            <v>0</v>
          </cell>
          <cell r="BR871">
            <v>1123115650.0999999</v>
          </cell>
          <cell r="BS871">
            <v>44459</v>
          </cell>
          <cell r="BT871">
            <v>583</v>
          </cell>
          <cell r="BU871" t="str">
            <v>400</v>
          </cell>
          <cell r="BV871">
            <v>0</v>
          </cell>
          <cell r="BW871">
            <v>0</v>
          </cell>
          <cell r="BX871">
            <v>0</v>
          </cell>
          <cell r="BY871">
            <v>0</v>
          </cell>
          <cell r="BZ871">
            <v>0</v>
          </cell>
          <cell r="CA871">
            <v>0</v>
          </cell>
          <cell r="CB871">
            <v>8299</v>
          </cell>
          <cell r="CC871" t="str">
            <v>M6</v>
          </cell>
        </row>
        <row r="872">
          <cell r="B872" t="str">
            <v>13132 DE 2021</v>
          </cell>
          <cell r="C872">
            <v>1121886813</v>
          </cell>
          <cell r="D872" t="str">
            <v xml:space="preserve">ANA MARIA GUTIERREZ VARON </v>
          </cell>
          <cell r="E872" t="str">
            <v>Contrato de Prestación de Servicios Profesionales</v>
          </cell>
          <cell r="F872" t="str">
            <v>EL CONTRATISTA SE COMPROMETE CON LA UNIVERSIDAD DE LOS LLANOS A PRESTAR LOS SERVICIOS COMO PROFESIONAL EN FORMA EFICIENTE Y EFICAZ APOYANDO EL FORTALECIMIENTO DE LOS DIFERENTES PROCESOS CONTRACTUALES Y JURÍDICOS EN LA VICERRECTORÍA DE RECURSOS UNIVERSITARIOS.</v>
          </cell>
          <cell r="G872">
            <v>44459</v>
          </cell>
          <cell r="H872">
            <v>8588566</v>
          </cell>
          <cell r="I872" t="str">
            <v>Tres (03) meses y ocho (08) días calendario</v>
          </cell>
          <cell r="J872">
            <v>44459</v>
          </cell>
          <cell r="K872">
            <v>44557</v>
          </cell>
          <cell r="L872" t="str">
            <v>NO APLICA</v>
          </cell>
          <cell r="M872">
            <v>4</v>
          </cell>
          <cell r="N872">
            <v>964023</v>
          </cell>
          <cell r="O872">
            <v>44459</v>
          </cell>
          <cell r="P872">
            <v>44469</v>
          </cell>
          <cell r="Q872">
            <v>2629153</v>
          </cell>
          <cell r="R872">
            <v>44470</v>
          </cell>
          <cell r="S872">
            <v>44500</v>
          </cell>
          <cell r="T872">
            <v>2629153</v>
          </cell>
          <cell r="U872">
            <v>44501</v>
          </cell>
          <cell r="V872">
            <v>44530</v>
          </cell>
          <cell r="W872">
            <v>2366237</v>
          </cell>
          <cell r="X872">
            <v>44531</v>
          </cell>
          <cell r="Y872">
            <v>44557</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t="str">
            <v>Vicerrectoría de Recursos Universitarios</v>
          </cell>
          <cell r="AX872" t="str">
            <v>JHOAN ALEXANDER NOVOA MOSQUERA</v>
          </cell>
          <cell r="AY872" t="str">
            <v>Vicerrector Universitario</v>
          </cell>
          <cell r="AZ872">
            <v>1547</v>
          </cell>
          <cell r="BA872">
            <v>44459.716539351852</v>
          </cell>
          <cell r="BB872">
            <v>939552733</v>
          </cell>
          <cell r="BC872">
            <v>3977</v>
          </cell>
          <cell r="BD872">
            <v>44459</v>
          </cell>
          <cell r="BE872">
            <v>8588566</v>
          </cell>
          <cell r="BF872" t="str">
            <v xml:space="preserve">NOTIFICADO </v>
          </cell>
          <cell r="BG872">
            <v>0</v>
          </cell>
          <cell r="BH872">
            <v>0</v>
          </cell>
          <cell r="BI872">
            <v>0</v>
          </cell>
          <cell r="BJ872">
            <v>0</v>
          </cell>
          <cell r="BK872">
            <v>0</v>
          </cell>
          <cell r="BL872">
            <v>0</v>
          </cell>
          <cell r="BM872">
            <v>0</v>
          </cell>
          <cell r="BN872">
            <v>0</v>
          </cell>
          <cell r="BO872">
            <v>0</v>
          </cell>
          <cell r="BP872">
            <v>0</v>
          </cell>
          <cell r="BQ872">
            <v>0</v>
          </cell>
          <cell r="BR872">
            <v>1121886813</v>
          </cell>
          <cell r="BS872">
            <v>44459</v>
          </cell>
          <cell r="BT872">
            <v>583</v>
          </cell>
          <cell r="BU872" t="str">
            <v>400</v>
          </cell>
          <cell r="BV872">
            <v>0</v>
          </cell>
          <cell r="BW872">
            <v>0</v>
          </cell>
          <cell r="BX872">
            <v>0</v>
          </cell>
          <cell r="BY872">
            <v>0</v>
          </cell>
          <cell r="BZ872">
            <v>0</v>
          </cell>
          <cell r="CA872">
            <v>0</v>
          </cell>
          <cell r="CB872">
            <v>6910</v>
          </cell>
          <cell r="CC872" t="str">
            <v>M5</v>
          </cell>
        </row>
        <row r="873">
          <cell r="B873" t="str">
            <v>13133 DE 2021</v>
          </cell>
          <cell r="C873">
            <v>31949877</v>
          </cell>
          <cell r="D873" t="str">
            <v>OLGA JACQUELINE LIZARAZO BUITRAGO</v>
          </cell>
          <cell r="E873" t="str">
            <v xml:space="preserve">Contrato de Prestación de Servicios </v>
          </cell>
          <cell r="F873" t="str">
            <v>EL CONTRATISTA SE COMPROMETE CON LA UNIVERSIDAD DE LOS LLANOS A PRESTAR LOS SERVICIOS COMO TÉCNICO EN FORMA EFICIENTE Y EFICAZ , APOYANDO EL FORTALECIMIENTO DE LOS DIFERENTES PROCESOS ACADÉMICO – ADMINISTRATIVOS EN LOS PROGRAMAS DE POSGRADOS (MAESTRÍA EN ESTUDIO DE DESARROLLO LOCAL Y ESPECIALIZACIÓN EN ACCIÓN MOTRIZ) DE LA FACULTAD DE CIENCIAS HUMANAS Y DE LA EDUCACIÓN.</v>
          </cell>
          <cell r="G873">
            <v>44459</v>
          </cell>
          <cell r="H873">
            <v>5897337</v>
          </cell>
          <cell r="I873" t="str">
            <v>Tres (03) meses y cinco (05) días calendario</v>
          </cell>
          <cell r="J873">
            <v>44459</v>
          </cell>
          <cell r="K873">
            <v>44554</v>
          </cell>
          <cell r="L873" t="str">
            <v>NO APLICA</v>
          </cell>
          <cell r="M873">
            <v>4</v>
          </cell>
          <cell r="N873">
            <v>682850</v>
          </cell>
          <cell r="O873">
            <v>44459</v>
          </cell>
          <cell r="P873">
            <v>44469</v>
          </cell>
          <cell r="Q873">
            <v>1862317</v>
          </cell>
          <cell r="R873">
            <v>44470</v>
          </cell>
          <cell r="S873">
            <v>44500</v>
          </cell>
          <cell r="T873">
            <v>1862317</v>
          </cell>
          <cell r="U873">
            <v>44501</v>
          </cell>
          <cell r="V873">
            <v>44530</v>
          </cell>
          <cell r="W873">
            <v>1489853</v>
          </cell>
          <cell r="X873">
            <v>44531</v>
          </cell>
          <cell r="Y873">
            <v>44554</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t="str">
            <v>Facultad de Ciencias Humanas y de la Educación</v>
          </cell>
          <cell r="AX873" t="str">
            <v>LUZ HAYDEE GONZÁLEZ OCAMPO</v>
          </cell>
          <cell r="AY873" t="str">
            <v>Decano de la Facultad de Ciencias Humanas y de la Educación</v>
          </cell>
          <cell r="AZ873">
            <v>1542</v>
          </cell>
          <cell r="BA873">
            <v>44459.669374999998</v>
          </cell>
          <cell r="BB873">
            <v>5897337</v>
          </cell>
          <cell r="BC873">
            <v>3978</v>
          </cell>
          <cell r="BD873">
            <v>44459</v>
          </cell>
          <cell r="BE873">
            <v>5897337</v>
          </cell>
          <cell r="BF873" t="str">
            <v xml:space="preserve">NOTIFICADO </v>
          </cell>
          <cell r="BG873">
            <v>0</v>
          </cell>
          <cell r="BH873">
            <v>0</v>
          </cell>
          <cell r="BI873">
            <v>0</v>
          </cell>
          <cell r="BJ873">
            <v>0</v>
          </cell>
          <cell r="BK873">
            <v>0</v>
          </cell>
          <cell r="BL873">
            <v>0</v>
          </cell>
          <cell r="BM873">
            <v>0</v>
          </cell>
          <cell r="BN873">
            <v>0</v>
          </cell>
          <cell r="BO873">
            <v>0</v>
          </cell>
          <cell r="BP873">
            <v>0</v>
          </cell>
          <cell r="BQ873">
            <v>0</v>
          </cell>
          <cell r="BR873">
            <v>31949877</v>
          </cell>
          <cell r="BS873">
            <v>44459</v>
          </cell>
          <cell r="BT873">
            <v>463</v>
          </cell>
          <cell r="BU873" t="str">
            <v>56307</v>
          </cell>
          <cell r="BV873">
            <v>0</v>
          </cell>
          <cell r="BW873">
            <v>0</v>
          </cell>
          <cell r="BX873">
            <v>0</v>
          </cell>
          <cell r="BY873">
            <v>0</v>
          </cell>
          <cell r="BZ873">
            <v>0</v>
          </cell>
          <cell r="CA873">
            <v>0</v>
          </cell>
          <cell r="CB873">
            <v>8211</v>
          </cell>
          <cell r="CC873" t="str">
            <v>M6</v>
          </cell>
        </row>
        <row r="874">
          <cell r="B874" t="str">
            <v>13134 DE 2021</v>
          </cell>
          <cell r="C874">
            <v>40334161</v>
          </cell>
          <cell r="D874" t="str">
            <v>NANCY VIVIANA ROZO CHAVES</v>
          </cell>
          <cell r="E874" t="str">
            <v>Contrato de Prestación de Servicios</v>
          </cell>
          <cell r="F874" t="str">
            <v>EL CONTRATISTA SE COMPROMETE CON LA UNIVERSIDAD DE LOS LLANOS A PRESTAR LOS SERVICIOS COMO TÉCNICO EN FORMA EFICIENTE Y EFICAZ  EN LA GESTIÓN DE LAS ACTIVIDADES ACADÉMICAS Y ADMINISTRATIVAS EN LA ESPECIALIZACIÓN Y LA MAESTRÍA EN GESTIÓN AMBIENTAL SOSTENIBLE , PROGRAMAS DE POSGRADOS ADSCRITO AL INSTITUTO DE CIENCIAS AMBIENTALES DE LA ORINOQUIA COLOMBIANA DE LA FACULTAD DE CIENCIAS BÁSICAS E INGENIERÍA.</v>
          </cell>
          <cell r="G874">
            <v>44459</v>
          </cell>
          <cell r="H874">
            <v>5897337</v>
          </cell>
          <cell r="I874" t="str">
            <v>Tres (03) meses y cinco (05) días calendario</v>
          </cell>
          <cell r="J874">
            <v>44459</v>
          </cell>
          <cell r="K874">
            <v>44554</v>
          </cell>
          <cell r="L874" t="str">
            <v>NO APLICA</v>
          </cell>
          <cell r="M874">
            <v>4</v>
          </cell>
          <cell r="N874">
            <v>682850</v>
          </cell>
          <cell r="O874">
            <v>44459</v>
          </cell>
          <cell r="P874">
            <v>44469</v>
          </cell>
          <cell r="Q874">
            <v>1862317</v>
          </cell>
          <cell r="R874">
            <v>44470</v>
          </cell>
          <cell r="S874">
            <v>44500</v>
          </cell>
          <cell r="T874">
            <v>1862317</v>
          </cell>
          <cell r="U874">
            <v>44501</v>
          </cell>
          <cell r="V874">
            <v>44530</v>
          </cell>
          <cell r="W874">
            <v>1489853</v>
          </cell>
          <cell r="X874">
            <v>44531</v>
          </cell>
          <cell r="Y874">
            <v>44554</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t="str">
            <v>Facultad de Ciencias Básicas e Ingeniería</v>
          </cell>
          <cell r="AX874" t="str">
            <v>WILMAR LEONARDO CRUZ ROMERO</v>
          </cell>
          <cell r="AY874" t="str">
            <v>Profesional Especializado</v>
          </cell>
          <cell r="AZ874">
            <v>1546</v>
          </cell>
          <cell r="BA874">
            <v>44459.699328703704</v>
          </cell>
          <cell r="BB874">
            <v>11794674</v>
          </cell>
          <cell r="BC874">
            <v>3979</v>
          </cell>
          <cell r="BD874">
            <v>44459</v>
          </cell>
          <cell r="BE874">
            <v>5897337</v>
          </cell>
          <cell r="BF874" t="str">
            <v xml:space="preserve">NOTIFICADO </v>
          </cell>
          <cell r="BG874">
            <v>0</v>
          </cell>
          <cell r="BH874">
            <v>0</v>
          </cell>
          <cell r="BI874">
            <v>0</v>
          </cell>
          <cell r="BJ874">
            <v>0</v>
          </cell>
          <cell r="BK874">
            <v>0</v>
          </cell>
          <cell r="BL874">
            <v>0</v>
          </cell>
          <cell r="BM874">
            <v>0</v>
          </cell>
          <cell r="BN874">
            <v>0</v>
          </cell>
          <cell r="BO874">
            <v>0</v>
          </cell>
          <cell r="BP874">
            <v>0</v>
          </cell>
          <cell r="BQ874">
            <v>0</v>
          </cell>
          <cell r="BR874">
            <v>40334161.700000003</v>
          </cell>
          <cell r="BS874">
            <v>44459</v>
          </cell>
          <cell r="BT874">
            <v>517</v>
          </cell>
          <cell r="BU874" t="str">
            <v>57502</v>
          </cell>
          <cell r="BV874">
            <v>0</v>
          </cell>
          <cell r="BW874">
            <v>0</v>
          </cell>
          <cell r="BX874">
            <v>0</v>
          </cell>
          <cell r="BY874">
            <v>0</v>
          </cell>
          <cell r="BZ874">
            <v>0</v>
          </cell>
          <cell r="CA874">
            <v>0</v>
          </cell>
          <cell r="CB874">
            <v>6920</v>
          </cell>
          <cell r="CC874" t="str">
            <v>M5</v>
          </cell>
        </row>
        <row r="875">
          <cell r="B875" t="str">
            <v>13135 DE 2021</v>
          </cell>
          <cell r="C875">
            <v>1121833600</v>
          </cell>
          <cell r="D875" t="str">
            <v xml:space="preserve">MONICA JOHANNA VARELA TORRES </v>
          </cell>
          <cell r="E875" t="str">
            <v xml:space="preserve">Contrato de Prestación de Servicios </v>
          </cell>
          <cell r="F875" t="str">
            <v>EL CONTRATISTA SE COMPROMETE CON LA UNIVERSIDAD DE LOS LLANOS A PRESTAR LOS SERVICIOS COMO TÉCNICO EN FORMA EFICIENTE Y EFICAZ  APOYANDO EL FORTALECIMIENTO DE LOS DIFERENTES PROCESOS ACADÉMICO – ADMINISTRATIVOS EN LOS PROGRAMAS DE POSGRADOS DE LA FACULTAD DE CIENCIAS BÁSICAS E INGENIERÍA.</v>
          </cell>
          <cell r="G875">
            <v>44459</v>
          </cell>
          <cell r="H875">
            <v>5897337</v>
          </cell>
          <cell r="I875" t="str">
            <v>Tres (03) meses y cinco (05) días calendario</v>
          </cell>
          <cell r="J875">
            <v>44459</v>
          </cell>
          <cell r="K875">
            <v>44554</v>
          </cell>
          <cell r="L875" t="str">
            <v>NO APLICA</v>
          </cell>
          <cell r="M875">
            <v>4</v>
          </cell>
          <cell r="N875">
            <v>682850</v>
          </cell>
          <cell r="O875">
            <v>44459</v>
          </cell>
          <cell r="P875">
            <v>44469</v>
          </cell>
          <cell r="Q875">
            <v>1862317</v>
          </cell>
          <cell r="R875">
            <v>44470</v>
          </cell>
          <cell r="S875">
            <v>44500</v>
          </cell>
          <cell r="T875">
            <v>1862317</v>
          </cell>
          <cell r="U875">
            <v>44501</v>
          </cell>
          <cell r="V875">
            <v>44530</v>
          </cell>
          <cell r="W875">
            <v>1489853</v>
          </cell>
          <cell r="X875">
            <v>44531</v>
          </cell>
          <cell r="Y875">
            <v>44554</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t="str">
            <v>Facultad de Ciencias Básicas e Ingeniería</v>
          </cell>
          <cell r="AX875" t="str">
            <v xml:space="preserve">OMAR YESID BELTRÁN GUTIÉRREZ </v>
          </cell>
          <cell r="AY875" t="str">
            <v>Decano de la Facultad de Ciencias Básicas e Ingeniería</v>
          </cell>
          <cell r="AZ875">
            <v>1546</v>
          </cell>
          <cell r="BA875">
            <v>44459.699328703704</v>
          </cell>
          <cell r="BB875">
            <v>11794674</v>
          </cell>
          <cell r="BC875">
            <v>3981</v>
          </cell>
          <cell r="BD875">
            <v>44459</v>
          </cell>
          <cell r="BE875">
            <v>5897337</v>
          </cell>
          <cell r="BF875" t="str">
            <v xml:space="preserve">NOTIFICADO </v>
          </cell>
          <cell r="BG875">
            <v>0</v>
          </cell>
          <cell r="BH875">
            <v>0</v>
          </cell>
          <cell r="BI875">
            <v>0</v>
          </cell>
          <cell r="BJ875">
            <v>0</v>
          </cell>
          <cell r="BK875">
            <v>0</v>
          </cell>
          <cell r="BL875">
            <v>0</v>
          </cell>
          <cell r="BM875">
            <v>0</v>
          </cell>
          <cell r="BN875">
            <v>0</v>
          </cell>
          <cell r="BO875">
            <v>0</v>
          </cell>
          <cell r="BP875">
            <v>0</v>
          </cell>
          <cell r="BQ875">
            <v>0</v>
          </cell>
          <cell r="BR875">
            <v>1121833600.4000001</v>
          </cell>
          <cell r="BS875">
            <v>44459</v>
          </cell>
          <cell r="BT875">
            <v>517</v>
          </cell>
          <cell r="BU875" t="str">
            <v>57303</v>
          </cell>
          <cell r="BV875">
            <v>0</v>
          </cell>
          <cell r="BW875">
            <v>0</v>
          </cell>
          <cell r="BX875">
            <v>0</v>
          </cell>
          <cell r="BY875">
            <v>0</v>
          </cell>
          <cell r="BZ875">
            <v>0</v>
          </cell>
          <cell r="CA875">
            <v>0</v>
          </cell>
          <cell r="CB875">
            <v>8299</v>
          </cell>
          <cell r="CC875" t="str">
            <v>M6</v>
          </cell>
        </row>
        <row r="876">
          <cell r="B876" t="str">
            <v>13136 DE 2021</v>
          </cell>
          <cell r="C876">
            <v>40388605</v>
          </cell>
          <cell r="D876" t="str">
            <v>MONICA LUCRECIA MURILLO PACHECO</v>
          </cell>
          <cell r="E876" t="str">
            <v>Contrato de Prestación de Servicios</v>
          </cell>
          <cell r="F876" t="str">
            <v>EL CONTRATISTA SE COMPROMETE CON LA UNIVERSIDAD DE LOS LLANOS A PRESTAR LOS SERVICIOS COMO TÉCNICO EN FORMA EFICIENTE Y EFICAZ APOYANDO EL FORTALECIMIENTO DE LOS DIFERENTES PROCESOS ACADÉMICOS ADMINISTRATIVOS QUE SE DESARROLLAN EN LA MAESTRÍA DE EPIDEMIOLOGÍA DE LA FACULTAD DE CIENCIAS DE LA SALUD.</v>
          </cell>
          <cell r="G876">
            <v>44459</v>
          </cell>
          <cell r="H876">
            <v>5897337</v>
          </cell>
          <cell r="I876" t="str">
            <v>Tres (03) meses y cinco (05) días calendario</v>
          </cell>
          <cell r="J876">
            <v>44459</v>
          </cell>
          <cell r="K876">
            <v>44554</v>
          </cell>
          <cell r="L876" t="str">
            <v>NO APLICA</v>
          </cell>
          <cell r="M876">
            <v>4</v>
          </cell>
          <cell r="N876">
            <v>682850</v>
          </cell>
          <cell r="O876">
            <v>44459</v>
          </cell>
          <cell r="P876">
            <v>44469</v>
          </cell>
          <cell r="Q876">
            <v>1862317</v>
          </cell>
          <cell r="R876">
            <v>44470</v>
          </cell>
          <cell r="S876">
            <v>44500</v>
          </cell>
          <cell r="T876">
            <v>1862317</v>
          </cell>
          <cell r="U876">
            <v>44501</v>
          </cell>
          <cell r="V876">
            <v>44530</v>
          </cell>
          <cell r="W876">
            <v>1489853</v>
          </cell>
          <cell r="X876">
            <v>44531</v>
          </cell>
          <cell r="Y876">
            <v>44554</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t="str">
            <v>Facultad de Ciencias de la Salud</v>
          </cell>
          <cell r="AX876" t="str">
            <v>LUZ MIRYAM TOBÓN BORRERO</v>
          </cell>
          <cell r="AY876" t="str">
            <v>Decano de la Facultad de Ciencias de la Salud</v>
          </cell>
          <cell r="AZ876">
            <v>1543</v>
          </cell>
          <cell r="BA876">
            <v>44459.678518518522</v>
          </cell>
          <cell r="BB876">
            <v>18385826</v>
          </cell>
          <cell r="BC876">
            <v>3980</v>
          </cell>
          <cell r="BD876">
            <v>44459</v>
          </cell>
          <cell r="BE876">
            <v>5897337</v>
          </cell>
          <cell r="BF876" t="str">
            <v xml:space="preserve">NOTIFICADO </v>
          </cell>
          <cell r="BG876">
            <v>0</v>
          </cell>
          <cell r="BH876">
            <v>0</v>
          </cell>
          <cell r="BI876">
            <v>0</v>
          </cell>
          <cell r="BJ876">
            <v>0</v>
          </cell>
          <cell r="BK876">
            <v>0</v>
          </cell>
          <cell r="BL876">
            <v>0</v>
          </cell>
          <cell r="BM876">
            <v>0</v>
          </cell>
          <cell r="BN876">
            <v>0</v>
          </cell>
          <cell r="BO876">
            <v>0</v>
          </cell>
          <cell r="BP876">
            <v>0</v>
          </cell>
          <cell r="BQ876">
            <v>0</v>
          </cell>
          <cell r="BR876">
            <v>40388605</v>
          </cell>
          <cell r="BS876">
            <v>44459</v>
          </cell>
          <cell r="BT876">
            <v>436</v>
          </cell>
          <cell r="BU876" t="str">
            <v>55405</v>
          </cell>
          <cell r="BV876">
            <v>0</v>
          </cell>
          <cell r="BW876">
            <v>0</v>
          </cell>
          <cell r="BX876">
            <v>0</v>
          </cell>
          <cell r="BY876">
            <v>0</v>
          </cell>
          <cell r="BZ876">
            <v>0</v>
          </cell>
          <cell r="CA876">
            <v>0</v>
          </cell>
          <cell r="CB876">
            <v>6920</v>
          </cell>
          <cell r="CC876" t="str">
            <v>M5</v>
          </cell>
        </row>
        <row r="877">
          <cell r="B877" t="str">
            <v>13137 DE 2021</v>
          </cell>
          <cell r="C877">
            <v>40188270</v>
          </cell>
          <cell r="D877" t="str">
            <v>DIANA CAROLINA LOPEZ QUIMBAYO</v>
          </cell>
          <cell r="E877" t="str">
            <v>Contrato de Prestación de Servicios</v>
          </cell>
          <cell r="F877" t="str">
            <v>EL CONTRATISTA SE COMPROMETE CON LA UNIVERSIDAD DE LOS LLANOS A PRESTAR LOS SERVICIOS COMO TÉCNICO EN FORMA EFICIENTE Y EFICAZ APOYANDO EL FORTALECIMIENTO DE LOS DIFERENTES PROCESOS ACADÉMICO – ADMINISTRATIVOS EN LOS PROGRAMAS DE POSGRADOS (ESPECIALIZACIÓN Y MAESTRÍA EN SEGURIDAD Y SALUD EN EL TRABAJO) DE LA FACULTAD CIENCIAS DE LA SALUD.</v>
          </cell>
          <cell r="G877">
            <v>44459</v>
          </cell>
          <cell r="H877">
            <v>5897348</v>
          </cell>
          <cell r="I877" t="str">
            <v>Tres (03) meses y cinco (05) días calendario</v>
          </cell>
          <cell r="J877">
            <v>44459</v>
          </cell>
          <cell r="K877">
            <v>44554</v>
          </cell>
          <cell r="L877" t="str">
            <v>NO APLICA</v>
          </cell>
          <cell r="M877">
            <v>4</v>
          </cell>
          <cell r="N877">
            <v>682850</v>
          </cell>
          <cell r="O877">
            <v>44459</v>
          </cell>
          <cell r="P877">
            <v>44469</v>
          </cell>
          <cell r="Q877">
            <v>1862317</v>
          </cell>
          <cell r="R877">
            <v>44470</v>
          </cell>
          <cell r="S877">
            <v>44500</v>
          </cell>
          <cell r="T877">
            <v>1862317</v>
          </cell>
          <cell r="U877">
            <v>44501</v>
          </cell>
          <cell r="V877">
            <v>44530</v>
          </cell>
          <cell r="W877">
            <v>1489864</v>
          </cell>
          <cell r="X877">
            <v>44531</v>
          </cell>
          <cell r="Y877">
            <v>44554</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t="str">
            <v>Facultad de Ciencias de la Salud</v>
          </cell>
          <cell r="AX877" t="str">
            <v>LUZ MIRYAM TOBÓN BORRERO</v>
          </cell>
          <cell r="AY877" t="str">
            <v>Decano de la Facultad de Ciencias de la Salud</v>
          </cell>
          <cell r="AZ877">
            <v>1543</v>
          </cell>
          <cell r="BA877">
            <v>44459.678518518522</v>
          </cell>
          <cell r="BB877">
            <v>18385826</v>
          </cell>
          <cell r="BC877">
            <v>3982</v>
          </cell>
          <cell r="BD877">
            <v>44459</v>
          </cell>
          <cell r="BE877">
            <v>5897348</v>
          </cell>
          <cell r="BF877" t="str">
            <v xml:space="preserve">NOTIFICADO </v>
          </cell>
          <cell r="BG877">
            <v>0</v>
          </cell>
          <cell r="BH877">
            <v>0</v>
          </cell>
          <cell r="BI877">
            <v>0</v>
          </cell>
          <cell r="BJ877">
            <v>0</v>
          </cell>
          <cell r="BK877">
            <v>0</v>
          </cell>
          <cell r="BL877">
            <v>0</v>
          </cell>
          <cell r="BM877">
            <v>0</v>
          </cell>
          <cell r="BN877">
            <v>0</v>
          </cell>
          <cell r="BO877">
            <v>0</v>
          </cell>
          <cell r="BP877">
            <v>0</v>
          </cell>
          <cell r="BQ877">
            <v>0</v>
          </cell>
          <cell r="BR877">
            <v>40188270</v>
          </cell>
          <cell r="BS877">
            <v>44459</v>
          </cell>
          <cell r="BT877">
            <v>436</v>
          </cell>
          <cell r="BU877" t="str">
            <v>55401. 55403. 55404. 55405</v>
          </cell>
          <cell r="BV877">
            <v>0</v>
          </cell>
          <cell r="BW877">
            <v>0</v>
          </cell>
          <cell r="BX877">
            <v>0</v>
          </cell>
          <cell r="BY877">
            <v>0</v>
          </cell>
          <cell r="BZ877">
            <v>0</v>
          </cell>
          <cell r="CA877">
            <v>0</v>
          </cell>
          <cell r="CB877">
            <v>8299</v>
          </cell>
          <cell r="CC877" t="str">
            <v>M6</v>
          </cell>
        </row>
        <row r="878">
          <cell r="B878" t="str">
            <v>13138 DE 2021</v>
          </cell>
          <cell r="C878">
            <v>40421005</v>
          </cell>
          <cell r="D878" t="str">
            <v xml:space="preserve">ELIZABETH ORTIZ REINOSO  </v>
          </cell>
          <cell r="E878" t="str">
            <v>Contrato de Prestación de Servicios</v>
          </cell>
          <cell r="F878" t="str">
            <v>EL CONTRATISTA SE COMPROMETE CON LA UNIVERSIDAD DE LOS LLANOS A PRESTAR LOS SERVICIOS COMO TÉCNICO EN FORMA EFICIENTE Y EFICAZ  APOYANDO EL FORTALECIMIENTO DE LOS DIFERENTES PROCESOS ACADÉMICO – ADMINISTRATIVOS EN LOS PROGRAMAS DE POSGRADOS (ESPECIALIZACIONES: ADMINISTRACIÓN EN SALUD, EPIDEMIOLOGIA, SALUD FAMILIAR Y SEGURIDAD Y SALUD EN EL TRABAJO) DE LA FACULTAD DE CIENCIAS DE LA SALUD.</v>
          </cell>
          <cell r="G878">
            <v>44459</v>
          </cell>
          <cell r="H878">
            <v>6591141</v>
          </cell>
          <cell r="I878" t="str">
            <v>Tres (03) meses y cinco (05) días calendario</v>
          </cell>
          <cell r="J878">
            <v>44459</v>
          </cell>
          <cell r="K878">
            <v>44554</v>
          </cell>
          <cell r="L878" t="str">
            <v>NO APLICA</v>
          </cell>
          <cell r="M878">
            <v>4</v>
          </cell>
          <cell r="N878">
            <v>763185</v>
          </cell>
          <cell r="O878">
            <v>44459</v>
          </cell>
          <cell r="P878">
            <v>44469</v>
          </cell>
          <cell r="Q878">
            <v>2081413</v>
          </cell>
          <cell r="R878">
            <v>44470</v>
          </cell>
          <cell r="S878">
            <v>44500</v>
          </cell>
          <cell r="T878">
            <v>2081413</v>
          </cell>
          <cell r="U878">
            <v>44501</v>
          </cell>
          <cell r="V878">
            <v>44530</v>
          </cell>
          <cell r="W878">
            <v>1665130</v>
          </cell>
          <cell r="X878">
            <v>44531</v>
          </cell>
          <cell r="Y878">
            <v>44554</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t="str">
            <v>Facultad de Ciencias de la Salud</v>
          </cell>
          <cell r="AX878" t="str">
            <v>LUZ MIRYAM TOBÓN BORRERO</v>
          </cell>
          <cell r="AY878" t="str">
            <v>Decano de la Facultad de Ciencias de la Salud</v>
          </cell>
          <cell r="AZ878">
            <v>1543</v>
          </cell>
          <cell r="BA878">
            <v>44459.678518518522</v>
          </cell>
          <cell r="BB878">
            <v>18385826</v>
          </cell>
          <cell r="BC878">
            <v>3983</v>
          </cell>
          <cell r="BD878">
            <v>44459</v>
          </cell>
          <cell r="BE878">
            <v>6591141</v>
          </cell>
          <cell r="BF878" t="str">
            <v xml:space="preserve">NOTIFICADO </v>
          </cell>
          <cell r="BG878">
            <v>0</v>
          </cell>
          <cell r="BH878">
            <v>0</v>
          </cell>
          <cell r="BI878">
            <v>0</v>
          </cell>
          <cell r="BJ878">
            <v>0</v>
          </cell>
          <cell r="BK878">
            <v>0</v>
          </cell>
          <cell r="BL878">
            <v>0</v>
          </cell>
          <cell r="BM878">
            <v>0</v>
          </cell>
          <cell r="BN878">
            <v>0</v>
          </cell>
          <cell r="BO878">
            <v>0</v>
          </cell>
          <cell r="BP878">
            <v>0</v>
          </cell>
          <cell r="BQ878">
            <v>0</v>
          </cell>
          <cell r="BR878">
            <v>40421005.899999999</v>
          </cell>
          <cell r="BS878">
            <v>44459</v>
          </cell>
          <cell r="BT878">
            <v>436</v>
          </cell>
          <cell r="BU878" t="str">
            <v>55401. 55402. 55404</v>
          </cell>
          <cell r="BV878">
            <v>0</v>
          </cell>
          <cell r="BW878">
            <v>0</v>
          </cell>
          <cell r="BX878">
            <v>0</v>
          </cell>
          <cell r="BY878">
            <v>0</v>
          </cell>
          <cell r="BZ878">
            <v>0</v>
          </cell>
          <cell r="CA878">
            <v>0</v>
          </cell>
          <cell r="CB878">
            <v>8299</v>
          </cell>
          <cell r="CC878" t="str">
            <v>M6</v>
          </cell>
        </row>
        <row r="879">
          <cell r="B879" t="str">
            <v>13139 DE 2021</v>
          </cell>
          <cell r="C879">
            <v>40395013</v>
          </cell>
          <cell r="D879" t="str">
            <v>MARISOL DUQUE BUSTOS</v>
          </cell>
          <cell r="E879" t="str">
            <v>Contrato de Prestación de Servicios</v>
          </cell>
          <cell r="F879" t="str">
            <v>EL CONTRATISTA SE COMPROMETE CON LA UNIVERSIDAD DE LOS LLANOS A PRESTAR LOS SERVICIOS COMO TÉCNICO EN FORMA EFICIENTE Y EFICAZ EN LA GESTIÓN DE ACTIVIDADES ADMINISTRATIVAS Y OPERATIVAS EN EL PROGRAMA DE MAESTRÍA EN SISTEMAS SOSTENIBLES DE SALUD - PRODUCCIÓN ANIMAL TROPICAL DE LA FACULTAD DE CIENCIAS AGROPECUARIAS Y RECURSOS NATURALES.</v>
          </cell>
          <cell r="G879">
            <v>44459</v>
          </cell>
          <cell r="H879">
            <v>5897337</v>
          </cell>
          <cell r="I879" t="str">
            <v>Tres (03) meses y cinco (05) días calendario</v>
          </cell>
          <cell r="J879">
            <v>44459</v>
          </cell>
          <cell r="K879">
            <v>44554</v>
          </cell>
          <cell r="L879" t="str">
            <v>NO APLICA</v>
          </cell>
          <cell r="M879">
            <v>4</v>
          </cell>
          <cell r="N879">
            <v>682850</v>
          </cell>
          <cell r="O879">
            <v>44459</v>
          </cell>
          <cell r="P879">
            <v>44469</v>
          </cell>
          <cell r="Q879">
            <v>1862317</v>
          </cell>
          <cell r="R879">
            <v>44470</v>
          </cell>
          <cell r="S879">
            <v>44500</v>
          </cell>
          <cell r="T879">
            <v>1862317</v>
          </cell>
          <cell r="U879">
            <v>44501</v>
          </cell>
          <cell r="V879">
            <v>44530</v>
          </cell>
          <cell r="W879">
            <v>1489853</v>
          </cell>
          <cell r="X879">
            <v>44531</v>
          </cell>
          <cell r="Y879">
            <v>44554</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t="str">
            <v>Facultad de Ciencias Agropecuarias y Recursos Naturales</v>
          </cell>
          <cell r="AX879" t="str">
            <v>CRISTÓBAL LUGO LÓPEZ</v>
          </cell>
          <cell r="AY879" t="str">
            <v>Decano de la Facultad de Ciencias Agropecuarias y Recursos Naturales</v>
          </cell>
          <cell r="AZ879">
            <v>1544</v>
          </cell>
          <cell r="BA879">
            <v>44459.688738425924</v>
          </cell>
          <cell r="BB879">
            <v>27058368</v>
          </cell>
          <cell r="BC879">
            <v>3984</v>
          </cell>
          <cell r="BD879">
            <v>44459</v>
          </cell>
          <cell r="BE879">
            <v>5897337</v>
          </cell>
          <cell r="BF879" t="str">
            <v xml:space="preserve">NOTIFICADO </v>
          </cell>
          <cell r="BG879">
            <v>0</v>
          </cell>
          <cell r="BH879">
            <v>0</v>
          </cell>
          <cell r="BI879">
            <v>0</v>
          </cell>
          <cell r="BJ879">
            <v>0</v>
          </cell>
          <cell r="BK879">
            <v>0</v>
          </cell>
          <cell r="BL879">
            <v>0</v>
          </cell>
          <cell r="BM879">
            <v>0</v>
          </cell>
          <cell r="BN879">
            <v>0</v>
          </cell>
          <cell r="BO879">
            <v>0</v>
          </cell>
          <cell r="BP879">
            <v>0</v>
          </cell>
          <cell r="BQ879">
            <v>0</v>
          </cell>
          <cell r="BR879">
            <v>40395013.600000001</v>
          </cell>
          <cell r="BS879">
            <v>44459</v>
          </cell>
          <cell r="BT879">
            <v>409</v>
          </cell>
          <cell r="BU879" t="str">
            <v>54302</v>
          </cell>
          <cell r="BV879">
            <v>0</v>
          </cell>
          <cell r="BW879">
            <v>0</v>
          </cell>
          <cell r="BX879">
            <v>0</v>
          </cell>
          <cell r="BY879">
            <v>0</v>
          </cell>
          <cell r="BZ879">
            <v>0</v>
          </cell>
          <cell r="CA879">
            <v>0</v>
          </cell>
          <cell r="CB879">
            <v>8211</v>
          </cell>
          <cell r="CC879" t="str">
            <v>M6</v>
          </cell>
        </row>
        <row r="880">
          <cell r="B880" t="str">
            <v>13140 DE 2021</v>
          </cell>
          <cell r="C880">
            <v>1121852024</v>
          </cell>
          <cell r="D880" t="str">
            <v>KATERIN ALEXA DIAZ MOZO</v>
          </cell>
          <cell r="E880" t="str">
            <v>Contrato de Prestación de Servicios Profesionales</v>
          </cell>
          <cell r="F880" t="str">
            <v>EL CONTRATISTA SE COMPROMETE CON LA UNIVERSIDAD DE LOS LLANOS A PRESTAR LOS SERVICIOS COMO PROFESIONAL EN FORMA EFICIENTE Y EFICAZ APOYANDO EL FORTALECIMIENTO DE LOS DIFERENTES PROCESOS  EN EL GRUPO DE AUTOEVALUACIÓN DEL PROGRAMA (GAP) EN EL PROCESO DE RENOVACIÓN DE REGISTRO CALIFICADO  Y ACREDITACIÓN DE LA MAESTRÍA EN PRODUCCIÓN TROPICAL SOSTENIBLE.</v>
          </cell>
          <cell r="G880">
            <v>44459</v>
          </cell>
          <cell r="H880">
            <v>8325651</v>
          </cell>
          <cell r="I880" t="str">
            <v>Tres (03) meses y cinco (05) días calendario</v>
          </cell>
          <cell r="J880">
            <v>44459</v>
          </cell>
          <cell r="K880">
            <v>44554</v>
          </cell>
          <cell r="L880" t="str">
            <v>NO APLICA</v>
          </cell>
          <cell r="M880">
            <v>4</v>
          </cell>
          <cell r="N880">
            <v>964023</v>
          </cell>
          <cell r="O880">
            <v>44459</v>
          </cell>
          <cell r="P880">
            <v>44469</v>
          </cell>
          <cell r="Q880">
            <v>2629153</v>
          </cell>
          <cell r="R880">
            <v>44470</v>
          </cell>
          <cell r="S880">
            <v>44500</v>
          </cell>
          <cell r="T880">
            <v>2629153</v>
          </cell>
          <cell r="U880">
            <v>44501</v>
          </cell>
          <cell r="V880">
            <v>44530</v>
          </cell>
          <cell r="W880">
            <v>2103322</v>
          </cell>
          <cell r="X880">
            <v>44531</v>
          </cell>
          <cell r="Y880">
            <v>44554</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t="str">
            <v>Facultad de Ciencias Agropecuarias y Recursos Naturales</v>
          </cell>
          <cell r="AX880" t="str">
            <v>CRISTÓBAL LUGO LÓPEZ</v>
          </cell>
          <cell r="AY880" t="str">
            <v>Decano de la Facultad de Ciencias Agropecuarias y Recursos Naturales</v>
          </cell>
          <cell r="AZ880">
            <v>1544</v>
          </cell>
          <cell r="BA880">
            <v>44459.688738425924</v>
          </cell>
          <cell r="BB880">
            <v>27058368</v>
          </cell>
          <cell r="BC880">
            <v>3985</v>
          </cell>
          <cell r="BD880">
            <v>44459</v>
          </cell>
          <cell r="BE880">
            <v>8325651</v>
          </cell>
          <cell r="BF880" t="str">
            <v xml:space="preserve">NOTIFICADO </v>
          </cell>
          <cell r="BG880">
            <v>0</v>
          </cell>
          <cell r="BH880">
            <v>0</v>
          </cell>
          <cell r="BI880">
            <v>0</v>
          </cell>
          <cell r="BJ880">
            <v>0</v>
          </cell>
          <cell r="BK880">
            <v>0</v>
          </cell>
          <cell r="BL880">
            <v>0</v>
          </cell>
          <cell r="BM880">
            <v>0</v>
          </cell>
          <cell r="BN880">
            <v>0</v>
          </cell>
          <cell r="BO880">
            <v>0</v>
          </cell>
          <cell r="BP880">
            <v>0</v>
          </cell>
          <cell r="BQ880">
            <v>0</v>
          </cell>
          <cell r="BR880">
            <v>1121852024</v>
          </cell>
          <cell r="BS880">
            <v>44459</v>
          </cell>
          <cell r="BT880">
            <v>409</v>
          </cell>
          <cell r="BU880" t="str">
            <v>54403</v>
          </cell>
          <cell r="BV880">
            <v>0</v>
          </cell>
          <cell r="BW880">
            <v>0</v>
          </cell>
          <cell r="BX880">
            <v>0</v>
          </cell>
          <cell r="BY880">
            <v>0</v>
          </cell>
          <cell r="BZ880">
            <v>0</v>
          </cell>
          <cell r="CA880">
            <v>0</v>
          </cell>
          <cell r="CB880">
            <v>7020</v>
          </cell>
          <cell r="CC880" t="str">
            <v>M5</v>
          </cell>
        </row>
        <row r="881">
          <cell r="B881" t="str">
            <v>13141 DE 2021</v>
          </cell>
          <cell r="C881">
            <v>1121918680</v>
          </cell>
          <cell r="D881" t="str">
            <v>ERIKA VANESSA RUIZ SERRATO</v>
          </cell>
          <cell r="E881" t="str">
            <v>Contrato de Prestación de Servicios</v>
          </cell>
          <cell r="F881" t="str">
            <v>EL CONTRATISTA SE COMPROMETE CON LA UNIVERSIDAD DE LOS LLANOS A PRESTAR LOS SERVICIOS COMO TÉCNICO EN FORMA EFICIENTE Y EFICAZ APOYANDO EL FORTALECIMIENTO DE LOS DIFERENTES PROCESOS ACADÉMICOS Y ADMINISTRATIVOS EN LA MAESTRÍA EN PRODUCCIÓN TROPICAL SOSTENIBLE Y ESPECIALIZACIÓN EN PRODUCCIÓN AGRÍCOLA TROPICAL SOSTENIBLE DE LA FACULTAD DE CIENCIAS AGROPECUARIAS Y RECURSOS NATURALES.</v>
          </cell>
          <cell r="G881">
            <v>44459</v>
          </cell>
          <cell r="H881">
            <v>5897337</v>
          </cell>
          <cell r="I881" t="str">
            <v>Tres (03) meses y cinco (05) días calendario</v>
          </cell>
          <cell r="J881">
            <v>44459</v>
          </cell>
          <cell r="K881">
            <v>44554</v>
          </cell>
          <cell r="L881" t="str">
            <v>NO APLICA</v>
          </cell>
          <cell r="M881">
            <v>4</v>
          </cell>
          <cell r="N881">
            <v>682850</v>
          </cell>
          <cell r="O881">
            <v>44459</v>
          </cell>
          <cell r="P881">
            <v>44469</v>
          </cell>
          <cell r="Q881">
            <v>1862317</v>
          </cell>
          <cell r="R881">
            <v>44470</v>
          </cell>
          <cell r="S881">
            <v>44500</v>
          </cell>
          <cell r="T881">
            <v>1862317</v>
          </cell>
          <cell r="U881">
            <v>44501</v>
          </cell>
          <cell r="V881">
            <v>44530</v>
          </cell>
          <cell r="W881">
            <v>1489853</v>
          </cell>
          <cell r="X881">
            <v>44531</v>
          </cell>
          <cell r="Y881">
            <v>44554</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t="str">
            <v>Facultad de Ciencias Agropecuarias y Recursos Naturales</v>
          </cell>
          <cell r="AX881" t="str">
            <v>CRISTÓBAL LUGO LÓPEZ</v>
          </cell>
          <cell r="AY881" t="str">
            <v>Decano de la Facultad de Ciencias Agropecuarias y Recursos Naturales</v>
          </cell>
          <cell r="AZ881">
            <v>1544</v>
          </cell>
          <cell r="BA881">
            <v>44459.688738425924</v>
          </cell>
          <cell r="BB881">
            <v>27058368</v>
          </cell>
          <cell r="BC881">
            <v>3986</v>
          </cell>
          <cell r="BD881">
            <v>44459</v>
          </cell>
          <cell r="BE881">
            <v>5897337</v>
          </cell>
          <cell r="BF881" t="str">
            <v xml:space="preserve">NOTIFICADO </v>
          </cell>
          <cell r="BG881">
            <v>0</v>
          </cell>
          <cell r="BH881">
            <v>0</v>
          </cell>
          <cell r="BI881">
            <v>0</v>
          </cell>
          <cell r="BJ881">
            <v>0</v>
          </cell>
          <cell r="BK881">
            <v>0</v>
          </cell>
          <cell r="BL881">
            <v>0</v>
          </cell>
          <cell r="BM881">
            <v>0</v>
          </cell>
          <cell r="BN881">
            <v>0</v>
          </cell>
          <cell r="BO881">
            <v>0</v>
          </cell>
          <cell r="BP881">
            <v>0</v>
          </cell>
          <cell r="BQ881">
            <v>0</v>
          </cell>
          <cell r="BR881">
            <v>1121918680.0999999</v>
          </cell>
          <cell r="BS881">
            <v>44459</v>
          </cell>
          <cell r="BT881">
            <v>409</v>
          </cell>
          <cell r="BU881" t="str">
            <v>54404</v>
          </cell>
          <cell r="BV881">
            <v>0</v>
          </cell>
          <cell r="BW881">
            <v>0</v>
          </cell>
          <cell r="BX881">
            <v>0</v>
          </cell>
          <cell r="BY881">
            <v>0</v>
          </cell>
          <cell r="BZ881">
            <v>0</v>
          </cell>
          <cell r="CA881">
            <v>0</v>
          </cell>
          <cell r="CB881">
            <v>8299</v>
          </cell>
          <cell r="CC881" t="str">
            <v>M6</v>
          </cell>
        </row>
        <row r="882">
          <cell r="B882" t="str">
            <v>13142 DE 2021</v>
          </cell>
          <cell r="C882">
            <v>1121853382</v>
          </cell>
          <cell r="D882" t="str">
            <v xml:space="preserve">ELIANA ANDREA LOPEZ ORDOÑEZ </v>
          </cell>
          <cell r="E882" t="str">
            <v>Contrato de Prestación de Servicios Profesionales</v>
          </cell>
          <cell r="F882" t="str">
            <v>EL CONTRATISTA SE COMPROMETE CON LA UNIVERSIDAD DE LOS LLANOS A PRESTAR LOS SERVICIOS COMO PROFESIONAL EN FORMA EFICIENTE Y EFICAZ  APOYANDO EL FORTALECIMIENTO DE LOS DIFERENTES PROCESOS EN EL PROGRAMA DE DOCTORADO EN CIENCIAS AGRARIAS DE LA FACULTAD DE CIENCIAS AGROPECUARIAS Y RECURSOS NATURALES.</v>
          </cell>
          <cell r="G882">
            <v>44459</v>
          </cell>
          <cell r="H882">
            <v>6938043</v>
          </cell>
          <cell r="I882" t="str">
            <v>Tres (03) meses y cinco (05) días calendario</v>
          </cell>
          <cell r="J882">
            <v>44459</v>
          </cell>
          <cell r="K882">
            <v>44554</v>
          </cell>
          <cell r="L882" t="str">
            <v>NO APLICA</v>
          </cell>
          <cell r="M882">
            <v>4</v>
          </cell>
          <cell r="N882">
            <v>803352</v>
          </cell>
          <cell r="O882">
            <v>44459</v>
          </cell>
          <cell r="P882">
            <v>44469</v>
          </cell>
          <cell r="Q882">
            <v>2190961</v>
          </cell>
          <cell r="R882">
            <v>44470</v>
          </cell>
          <cell r="S882">
            <v>44500</v>
          </cell>
          <cell r="T882">
            <v>2190961</v>
          </cell>
          <cell r="U882">
            <v>44501</v>
          </cell>
          <cell r="V882">
            <v>44530</v>
          </cell>
          <cell r="W882">
            <v>1752769</v>
          </cell>
          <cell r="X882">
            <v>44531</v>
          </cell>
          <cell r="Y882">
            <v>44554</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t="str">
            <v>Facultad de Ciencias Agropecuarias y Recursos Naturales</v>
          </cell>
          <cell r="AX882" t="str">
            <v>CRISTÓBAL LUGO LÓPEZ</v>
          </cell>
          <cell r="AY882" t="str">
            <v>Decano de la Facultad de Ciencias Agropecuarias y Recursos Naturales</v>
          </cell>
          <cell r="AZ882">
            <v>1544</v>
          </cell>
          <cell r="BA882">
            <v>44459.688738425924</v>
          </cell>
          <cell r="BB882">
            <v>27058368</v>
          </cell>
          <cell r="BC882">
            <v>3987</v>
          </cell>
          <cell r="BD882">
            <v>44459</v>
          </cell>
          <cell r="BE882">
            <v>6938043</v>
          </cell>
          <cell r="BF882" t="str">
            <v xml:space="preserve">NOTIFICADO </v>
          </cell>
          <cell r="BG882">
            <v>0</v>
          </cell>
          <cell r="BH882">
            <v>0</v>
          </cell>
          <cell r="BI882">
            <v>0</v>
          </cell>
          <cell r="BJ882">
            <v>0</v>
          </cell>
          <cell r="BK882">
            <v>0</v>
          </cell>
          <cell r="BL882">
            <v>0</v>
          </cell>
          <cell r="BM882">
            <v>0</v>
          </cell>
          <cell r="BN882">
            <v>0</v>
          </cell>
          <cell r="BO882">
            <v>0</v>
          </cell>
          <cell r="BP882">
            <v>0</v>
          </cell>
          <cell r="BQ882">
            <v>0</v>
          </cell>
          <cell r="BR882">
            <v>1121853382</v>
          </cell>
          <cell r="BS882">
            <v>44459</v>
          </cell>
          <cell r="BT882">
            <v>26</v>
          </cell>
          <cell r="BU882" t="str">
            <v>54404</v>
          </cell>
          <cell r="BV882">
            <v>0</v>
          </cell>
          <cell r="BW882">
            <v>0</v>
          </cell>
          <cell r="BX882">
            <v>0</v>
          </cell>
          <cell r="BY882">
            <v>0</v>
          </cell>
          <cell r="BZ882">
            <v>0</v>
          </cell>
          <cell r="CA882">
            <v>0</v>
          </cell>
          <cell r="CB882">
            <v>8299</v>
          </cell>
          <cell r="CC882" t="str">
            <v>M6</v>
          </cell>
        </row>
        <row r="883">
          <cell r="B883" t="str">
            <v>13143 DE 2021</v>
          </cell>
          <cell r="C883">
            <v>1121830904</v>
          </cell>
          <cell r="D883" t="str">
            <v xml:space="preserve">MAIRA ALEJANDRA BECERRA GRAJALES </v>
          </cell>
          <cell r="E883" t="str">
            <v>Contrato de Prestación de Servicios</v>
          </cell>
          <cell r="F883" t="str">
            <v>EL CONTRATISTA SE COMPROMETE CON LA UNIVERSIDAD A PRESTAR LOS SERVICIOS COMO TÉCNICO EN FORMA EFICIENTE Y EFICAZ APOYANDO EL FORTALECIMIENTO DE LOS DIFERENTES PROCESOS ACADÉMICOS Y ADMINISTRATIVOS DE LOS PROGRAMAS DE POSGRADOS DE LA UNIVERSIDAD DE LOS LLANOS.</v>
          </cell>
          <cell r="G883">
            <v>44459</v>
          </cell>
          <cell r="H883">
            <v>5897337</v>
          </cell>
          <cell r="I883" t="str">
            <v>Tres (03) meses y cinco (05) días calendario</v>
          </cell>
          <cell r="J883">
            <v>44459</v>
          </cell>
          <cell r="K883">
            <v>44554</v>
          </cell>
          <cell r="L883" t="str">
            <v>NO APLICA</v>
          </cell>
          <cell r="M883">
            <v>4</v>
          </cell>
          <cell r="N883">
            <v>682850</v>
          </cell>
          <cell r="O883">
            <v>44459</v>
          </cell>
          <cell r="P883">
            <v>44469</v>
          </cell>
          <cell r="Q883">
            <v>1862317</v>
          </cell>
          <cell r="R883">
            <v>44470</v>
          </cell>
          <cell r="S883">
            <v>44500</v>
          </cell>
          <cell r="T883">
            <v>1862317</v>
          </cell>
          <cell r="U883">
            <v>44501</v>
          </cell>
          <cell r="V883">
            <v>44530</v>
          </cell>
          <cell r="W883">
            <v>1489853</v>
          </cell>
          <cell r="X883">
            <v>44531</v>
          </cell>
          <cell r="Y883">
            <v>44554</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t="str">
            <v>Vicerrectoría Académica</v>
          </cell>
          <cell r="AX883" t="str">
            <v>WILMAR LEONARDO CRUZ ROMERO</v>
          </cell>
          <cell r="AY883" t="str">
            <v>Profesional Especializado</v>
          </cell>
          <cell r="AZ883">
            <v>1541</v>
          </cell>
          <cell r="BA883">
            <v>44459.667268518519</v>
          </cell>
          <cell r="BB883">
            <v>26017663</v>
          </cell>
          <cell r="BC883">
            <v>3988</v>
          </cell>
          <cell r="BD883">
            <v>44459</v>
          </cell>
          <cell r="BE883">
            <v>5897337</v>
          </cell>
          <cell r="BF883" t="str">
            <v xml:space="preserve">NOTIFICADO </v>
          </cell>
          <cell r="BG883">
            <v>0</v>
          </cell>
          <cell r="BH883">
            <v>0</v>
          </cell>
          <cell r="BI883">
            <v>0</v>
          </cell>
          <cell r="BJ883">
            <v>0</v>
          </cell>
          <cell r="BK883">
            <v>0</v>
          </cell>
          <cell r="BL883">
            <v>0</v>
          </cell>
          <cell r="BM883">
            <v>0</v>
          </cell>
          <cell r="BN883">
            <v>0</v>
          </cell>
          <cell r="BO883">
            <v>0</v>
          </cell>
          <cell r="BP883">
            <v>0</v>
          </cell>
          <cell r="BQ883">
            <v>0</v>
          </cell>
          <cell r="BR883">
            <v>1121830904</v>
          </cell>
          <cell r="BS883">
            <v>44459</v>
          </cell>
          <cell r="BT883">
            <v>747</v>
          </cell>
          <cell r="BU883" t="str">
            <v>60201</v>
          </cell>
          <cell r="BV883">
            <v>0</v>
          </cell>
          <cell r="BW883">
            <v>0</v>
          </cell>
          <cell r="BX883">
            <v>0</v>
          </cell>
          <cell r="BY883">
            <v>0</v>
          </cell>
          <cell r="BZ883">
            <v>0</v>
          </cell>
          <cell r="CA883">
            <v>0</v>
          </cell>
          <cell r="CB883">
            <v>8299</v>
          </cell>
          <cell r="CC883" t="str">
            <v>M6</v>
          </cell>
        </row>
        <row r="884">
          <cell r="B884" t="str">
            <v>13144 DE 2021</v>
          </cell>
          <cell r="C884">
            <v>1121859581</v>
          </cell>
          <cell r="D884" t="str">
            <v>LIZETH KATHERINE VILLALBA RINCON</v>
          </cell>
          <cell r="E884" t="str">
            <v>Contrato de Prestación de Servicios Profesionales</v>
          </cell>
          <cell r="F884" t="str">
            <v>EL CONTRATISTA SE COMPROMETE CON LA UNIVERSIDAD A PRESTAR LOS SERVICIOS COMO PROFESIONAL EN FORMA EFICIENTE Y EFICAZ APOYANDO EL FORTALECIMIENTO DE LOS DIFERENTES PROCESOS ACADÉMICOS Y ADMINISTRATIVOS DE LOS PROGRAMAS DE POSGRADOS PROPIOS Y EN CONVENIO DE LA UNIVERSIDAD DE LOS LLANOS.</v>
          </cell>
          <cell r="G884">
            <v>44459</v>
          </cell>
          <cell r="H884">
            <v>8325651</v>
          </cell>
          <cell r="I884" t="str">
            <v>Tres (03) meses y cinco (05) días calendario</v>
          </cell>
          <cell r="J884">
            <v>44459</v>
          </cell>
          <cell r="K884">
            <v>44554</v>
          </cell>
          <cell r="L884" t="str">
            <v>NO APLICA</v>
          </cell>
          <cell r="M884">
            <v>4</v>
          </cell>
          <cell r="N884">
            <v>964023</v>
          </cell>
          <cell r="O884">
            <v>44459</v>
          </cell>
          <cell r="P884">
            <v>44469</v>
          </cell>
          <cell r="Q884">
            <v>2629153</v>
          </cell>
          <cell r="R884">
            <v>44470</v>
          </cell>
          <cell r="S884">
            <v>44500</v>
          </cell>
          <cell r="T884">
            <v>2629153</v>
          </cell>
          <cell r="U884">
            <v>44501</v>
          </cell>
          <cell r="V884">
            <v>44530</v>
          </cell>
          <cell r="W884">
            <v>2103322</v>
          </cell>
          <cell r="X884">
            <v>44531</v>
          </cell>
          <cell r="Y884">
            <v>44554</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t="str">
            <v>Vicerrectoría Académica</v>
          </cell>
          <cell r="AX884" t="str">
            <v>WILMAR LEONARDO CRUZ ROMERO</v>
          </cell>
          <cell r="AY884" t="str">
            <v>Profesional Especializado</v>
          </cell>
          <cell r="AZ884">
            <v>1541</v>
          </cell>
          <cell r="BA884">
            <v>44459.667268518519</v>
          </cell>
          <cell r="BB884">
            <v>26017663</v>
          </cell>
          <cell r="BC884">
            <v>3989</v>
          </cell>
          <cell r="BD884">
            <v>44459</v>
          </cell>
          <cell r="BE884">
            <v>8325651</v>
          </cell>
          <cell r="BF884" t="str">
            <v xml:space="preserve">NOTIFICADO </v>
          </cell>
          <cell r="BG884">
            <v>0</v>
          </cell>
          <cell r="BH884">
            <v>0</v>
          </cell>
          <cell r="BI884">
            <v>0</v>
          </cell>
          <cell r="BJ884">
            <v>0</v>
          </cell>
          <cell r="BK884">
            <v>0</v>
          </cell>
          <cell r="BL884">
            <v>0</v>
          </cell>
          <cell r="BM884">
            <v>0</v>
          </cell>
          <cell r="BN884">
            <v>0</v>
          </cell>
          <cell r="BO884">
            <v>0</v>
          </cell>
          <cell r="BP884">
            <v>0</v>
          </cell>
          <cell r="BQ884">
            <v>0</v>
          </cell>
          <cell r="BR884">
            <v>1121859581</v>
          </cell>
          <cell r="BS884">
            <v>44459</v>
          </cell>
          <cell r="BT884">
            <v>747</v>
          </cell>
          <cell r="BU884" t="str">
            <v>60201</v>
          </cell>
          <cell r="BV884">
            <v>0</v>
          </cell>
          <cell r="BW884">
            <v>0</v>
          </cell>
          <cell r="BX884">
            <v>0</v>
          </cell>
          <cell r="BY884">
            <v>0</v>
          </cell>
          <cell r="BZ884">
            <v>0</v>
          </cell>
          <cell r="CA884">
            <v>0</v>
          </cell>
          <cell r="CB884">
            <v>8299</v>
          </cell>
          <cell r="CC884" t="str">
            <v>M6</v>
          </cell>
        </row>
        <row r="885">
          <cell r="B885" t="str">
            <v>13145 DE 2021</v>
          </cell>
          <cell r="C885">
            <v>1121894853</v>
          </cell>
          <cell r="D885" t="str">
            <v xml:space="preserve">EDNA  MAGALY PEREZ PERALTA </v>
          </cell>
          <cell r="E885" t="str">
            <v>Contrato de Prestación de Servicios</v>
          </cell>
          <cell r="F885" t="str">
            <v>EL CONTRATISTA SE COMPROMETE CON LA UNIVERSIDAD A PRESTAR LOS SERVICIOS COMO TÉCNICO EN FORMA EFICIENTE Y EFICAZ APOYANDO EL FORTALECIMIENTO DE LOS DIFERENTES PROCESOS ACADÉMICOS Y ADMINISTRATIVOS DE LOS PROGRAMAS DE POSGRADOS PROPIOS Y EN CONVENIO DE LA UNIVERSIDAD DE LOS LLANOS.</v>
          </cell>
          <cell r="G885">
            <v>44459</v>
          </cell>
          <cell r="H885">
            <v>5897337</v>
          </cell>
          <cell r="I885" t="str">
            <v>Tres (03) meses y cinco (05) días calendario</v>
          </cell>
          <cell r="J885">
            <v>44459</v>
          </cell>
          <cell r="K885">
            <v>44554</v>
          </cell>
          <cell r="L885" t="str">
            <v>NO APLICA</v>
          </cell>
          <cell r="M885">
            <v>4</v>
          </cell>
          <cell r="N885">
            <v>682850</v>
          </cell>
          <cell r="O885">
            <v>44459</v>
          </cell>
          <cell r="P885">
            <v>44469</v>
          </cell>
          <cell r="Q885">
            <v>1862317</v>
          </cell>
          <cell r="R885">
            <v>44470</v>
          </cell>
          <cell r="S885">
            <v>44500</v>
          </cell>
          <cell r="T885">
            <v>1862317</v>
          </cell>
          <cell r="U885">
            <v>44501</v>
          </cell>
          <cell r="V885">
            <v>44530</v>
          </cell>
          <cell r="W885">
            <v>1489853</v>
          </cell>
          <cell r="X885">
            <v>44531</v>
          </cell>
          <cell r="Y885">
            <v>44554</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t="str">
            <v>Vicerrectoría Académica</v>
          </cell>
          <cell r="AX885" t="str">
            <v>WILMAR LEONARDO CRUZ ROMERO</v>
          </cell>
          <cell r="AY885" t="str">
            <v>Profesional Especializado</v>
          </cell>
          <cell r="AZ885">
            <v>1541</v>
          </cell>
          <cell r="BA885">
            <v>44459.667268518519</v>
          </cell>
          <cell r="BB885">
            <v>26017663</v>
          </cell>
          <cell r="BC885">
            <v>3990</v>
          </cell>
          <cell r="BD885">
            <v>44459</v>
          </cell>
          <cell r="BE885">
            <v>5897337</v>
          </cell>
          <cell r="BF885" t="str">
            <v xml:space="preserve">NOTIFICADO </v>
          </cell>
          <cell r="BG885">
            <v>0</v>
          </cell>
          <cell r="BH885">
            <v>0</v>
          </cell>
          <cell r="BI885">
            <v>0</v>
          </cell>
          <cell r="BJ885">
            <v>0</v>
          </cell>
          <cell r="BK885">
            <v>0</v>
          </cell>
          <cell r="BL885">
            <v>0</v>
          </cell>
          <cell r="BM885">
            <v>0</v>
          </cell>
          <cell r="BN885">
            <v>0</v>
          </cell>
          <cell r="BO885">
            <v>0</v>
          </cell>
          <cell r="BP885">
            <v>0</v>
          </cell>
          <cell r="BQ885">
            <v>0</v>
          </cell>
          <cell r="BR885">
            <v>1121894853.0999999</v>
          </cell>
          <cell r="BS885">
            <v>44459</v>
          </cell>
          <cell r="BT885">
            <v>747</v>
          </cell>
          <cell r="BU885" t="str">
            <v>60201</v>
          </cell>
          <cell r="BV885">
            <v>0</v>
          </cell>
          <cell r="BW885">
            <v>0</v>
          </cell>
          <cell r="BX885">
            <v>0</v>
          </cell>
          <cell r="BY885">
            <v>0</v>
          </cell>
          <cell r="BZ885">
            <v>0</v>
          </cell>
          <cell r="CA885">
            <v>0</v>
          </cell>
          <cell r="CB885">
            <v>8219</v>
          </cell>
          <cell r="CC885" t="str">
            <v>M6</v>
          </cell>
        </row>
        <row r="886">
          <cell r="B886" t="str">
            <v>13146 DE 2021</v>
          </cell>
          <cell r="C886">
            <v>1121865782</v>
          </cell>
          <cell r="D886" t="str">
            <v xml:space="preserve">DIEGO ARMANDO MORENO ROJAS </v>
          </cell>
          <cell r="E886" t="str">
            <v>Contrato de Prestación de Servicios</v>
          </cell>
          <cell r="F886" t="str">
            <v>EL CONTRATISTA SE COMPROMETE CON LA UNIVERSIDAD DE LOS LLANOS A PRESTAR LOS SERVICIOS COMO TÉCNICO EN FORMA EFICIENTE Y EFICAZ APOYANDO EL FORTALECIMIENTO DE LOS DIFERENTES PROCESOS ADMINISTRATIVOS DE LA SECCIÓN DE ALMACÉN.</v>
          </cell>
          <cell r="G886">
            <v>44459</v>
          </cell>
          <cell r="H886">
            <v>5897337</v>
          </cell>
          <cell r="I886" t="str">
            <v>Tres (03) meses y cinco (05) días calendario</v>
          </cell>
          <cell r="J886">
            <v>44459</v>
          </cell>
          <cell r="K886">
            <v>44554</v>
          </cell>
          <cell r="L886" t="str">
            <v>NO APLICA</v>
          </cell>
          <cell r="M886">
            <v>4</v>
          </cell>
          <cell r="N886">
            <v>682850</v>
          </cell>
          <cell r="O886">
            <v>44459</v>
          </cell>
          <cell r="P886">
            <v>44469</v>
          </cell>
          <cell r="Q886">
            <v>1862317</v>
          </cell>
          <cell r="R886">
            <v>44470</v>
          </cell>
          <cell r="S886">
            <v>44500</v>
          </cell>
          <cell r="T886">
            <v>1862317</v>
          </cell>
          <cell r="U886">
            <v>44501</v>
          </cell>
          <cell r="V886">
            <v>44530</v>
          </cell>
          <cell r="W886">
            <v>1489853</v>
          </cell>
          <cell r="X886">
            <v>44531</v>
          </cell>
          <cell r="Y886">
            <v>44554</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t="str">
            <v>Vicerrectoría Académica</v>
          </cell>
          <cell r="AX886" t="str">
            <v>GLORIA INÉS HERRERA SARMIENTO</v>
          </cell>
          <cell r="AY886" t="str">
            <v>Jefe de Oficina</v>
          </cell>
          <cell r="AZ886">
            <v>1541</v>
          </cell>
          <cell r="BA886">
            <v>44459.667268518519</v>
          </cell>
          <cell r="BB886">
            <v>26017663</v>
          </cell>
          <cell r="BC886">
            <v>3991</v>
          </cell>
          <cell r="BD886">
            <v>44459</v>
          </cell>
          <cell r="BE886">
            <v>5897337</v>
          </cell>
          <cell r="BF886" t="str">
            <v xml:space="preserve">NOTIFICADO </v>
          </cell>
          <cell r="BG886">
            <v>0</v>
          </cell>
          <cell r="BH886">
            <v>0</v>
          </cell>
          <cell r="BI886">
            <v>0</v>
          </cell>
          <cell r="BJ886">
            <v>0</v>
          </cell>
          <cell r="BK886">
            <v>0</v>
          </cell>
          <cell r="BL886">
            <v>0</v>
          </cell>
          <cell r="BM886">
            <v>0</v>
          </cell>
          <cell r="BN886">
            <v>0</v>
          </cell>
          <cell r="BO886">
            <v>0</v>
          </cell>
          <cell r="BP886">
            <v>0</v>
          </cell>
          <cell r="BQ886">
            <v>0</v>
          </cell>
          <cell r="BR886">
            <v>1121865782.3</v>
          </cell>
          <cell r="BS886">
            <v>44459</v>
          </cell>
          <cell r="BT886">
            <v>747</v>
          </cell>
          <cell r="BU886" t="str">
            <v>60201</v>
          </cell>
          <cell r="BV886">
            <v>0</v>
          </cell>
          <cell r="BW886">
            <v>0</v>
          </cell>
          <cell r="BX886">
            <v>0</v>
          </cell>
          <cell r="BY886">
            <v>0</v>
          </cell>
          <cell r="BZ886">
            <v>0</v>
          </cell>
          <cell r="CA886">
            <v>0</v>
          </cell>
          <cell r="CB886">
            <v>7020</v>
          </cell>
          <cell r="CC886" t="str">
            <v>M5</v>
          </cell>
        </row>
        <row r="887">
          <cell r="B887" t="str">
            <v>13147 DE 2021</v>
          </cell>
          <cell r="C887">
            <v>1121840543</v>
          </cell>
          <cell r="D887" t="str">
            <v>DIEGO CAMILO CARREÑO ROMERO</v>
          </cell>
          <cell r="E887" t="str">
            <v>Contrato de Prestación de Servicios</v>
          </cell>
          <cell r="F887" t="str">
            <v>EL CONTRATISTA SE COMPROMETE CON LA UNIVERSIDAD A PRESTAR LOS SERVICIOS COMO TÉCNICO EN FORMA EFICIENTE Y EFICAZ APOYANDO EL FORTALECIMIENTO DE LOS DIFERENTES PROCESOS ACADÉMICOS Y ADMINISTRATIVOS DE LOS PROGRAMAS DE POSGRADOS DE LA UNIVERSIDAD DE LOS LLANOS.</v>
          </cell>
          <cell r="G887">
            <v>44459</v>
          </cell>
          <cell r="H887">
            <v>5897337</v>
          </cell>
          <cell r="I887" t="str">
            <v>Tres (03) meses y cinco (05) días calendario</v>
          </cell>
          <cell r="J887">
            <v>44459</v>
          </cell>
          <cell r="K887">
            <v>44554</v>
          </cell>
          <cell r="L887" t="str">
            <v>NO APLICA</v>
          </cell>
          <cell r="M887">
            <v>4</v>
          </cell>
          <cell r="N887">
            <v>682850</v>
          </cell>
          <cell r="O887">
            <v>44459</v>
          </cell>
          <cell r="P887">
            <v>44469</v>
          </cell>
          <cell r="Q887">
            <v>1862317</v>
          </cell>
          <cell r="R887">
            <v>44470</v>
          </cell>
          <cell r="S887">
            <v>44500</v>
          </cell>
          <cell r="T887">
            <v>1862317</v>
          </cell>
          <cell r="U887">
            <v>44501</v>
          </cell>
          <cell r="V887">
            <v>44530</v>
          </cell>
          <cell r="W887">
            <v>1489853</v>
          </cell>
          <cell r="X887">
            <v>44531</v>
          </cell>
          <cell r="Y887">
            <v>44554</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t="str">
            <v>Vicerrectoría Académica</v>
          </cell>
          <cell r="AX887" t="str">
            <v>WILMAR LEONARDO CRUZ ROMERO</v>
          </cell>
          <cell r="AY887" t="str">
            <v>Profesional Especializado</v>
          </cell>
          <cell r="AZ887">
            <v>1545</v>
          </cell>
          <cell r="BA887">
            <v>44459.69734953704</v>
          </cell>
          <cell r="BB887">
            <v>18385816</v>
          </cell>
          <cell r="BC887">
            <v>3992</v>
          </cell>
          <cell r="BD887">
            <v>44459</v>
          </cell>
          <cell r="BE887">
            <v>5897337</v>
          </cell>
          <cell r="BF887" t="str">
            <v xml:space="preserve">NOTIFICADO </v>
          </cell>
          <cell r="BG887">
            <v>0</v>
          </cell>
          <cell r="BH887">
            <v>0</v>
          </cell>
          <cell r="BI887">
            <v>0</v>
          </cell>
          <cell r="BJ887">
            <v>0</v>
          </cell>
          <cell r="BK887">
            <v>0</v>
          </cell>
          <cell r="BL887">
            <v>0</v>
          </cell>
          <cell r="BM887">
            <v>0</v>
          </cell>
          <cell r="BN887">
            <v>0</v>
          </cell>
          <cell r="BO887">
            <v>0</v>
          </cell>
          <cell r="BP887">
            <v>0</v>
          </cell>
          <cell r="BQ887">
            <v>0</v>
          </cell>
          <cell r="BR887">
            <v>1121840543</v>
          </cell>
          <cell r="BS887">
            <v>44459</v>
          </cell>
          <cell r="BT887">
            <v>490</v>
          </cell>
          <cell r="BU887" t="str">
            <v>58404</v>
          </cell>
          <cell r="BV887">
            <v>0</v>
          </cell>
          <cell r="BW887">
            <v>0</v>
          </cell>
          <cell r="BX887">
            <v>0</v>
          </cell>
          <cell r="BY887">
            <v>0</v>
          </cell>
          <cell r="BZ887">
            <v>0</v>
          </cell>
          <cell r="CA887">
            <v>0</v>
          </cell>
          <cell r="CB887">
            <v>8299</v>
          </cell>
          <cell r="CC887" t="str">
            <v>M6</v>
          </cell>
        </row>
        <row r="888">
          <cell r="B888" t="str">
            <v>13148 DE 2021</v>
          </cell>
          <cell r="C888">
            <v>1121930623</v>
          </cell>
          <cell r="D888" t="str">
            <v>ANGIE DANIELA ALVAREZ ORTIZ</v>
          </cell>
          <cell r="E888" t="str">
            <v>Contrato de Prestación de Servicios</v>
          </cell>
          <cell r="F888" t="str">
            <v>EL CONTRATISTA SE COMPROMETE CON LA UNIVERSIDAD DE LOS LLANOS A PRESTAR LOS SERVICIOS COMO TÉCNICO EN FORMA EFICIENTE Y EFICAZ  EN LA GESTIÓN DE LAS ACTIVIDADES DE POSGRADOS DE LA ESPECIALIZACIÓN EN GESTIÓN DE PROYECTOS EN EL MUNICIPIO DE VILLANUEVA Y MUNICIPIOS CERCANOS.</v>
          </cell>
          <cell r="G888">
            <v>44459</v>
          </cell>
          <cell r="H888">
            <v>5897337</v>
          </cell>
          <cell r="I888" t="str">
            <v>Tres (03) meses y cinco (05) días calendario</v>
          </cell>
          <cell r="J888">
            <v>44459</v>
          </cell>
          <cell r="K888">
            <v>44554</v>
          </cell>
          <cell r="L888" t="str">
            <v>NO APLICA</v>
          </cell>
          <cell r="M888">
            <v>4</v>
          </cell>
          <cell r="N888">
            <v>682850</v>
          </cell>
          <cell r="O888">
            <v>44459</v>
          </cell>
          <cell r="P888">
            <v>44469</v>
          </cell>
          <cell r="Q888">
            <v>1862317</v>
          </cell>
          <cell r="R888">
            <v>44470</v>
          </cell>
          <cell r="S888">
            <v>44500</v>
          </cell>
          <cell r="T888">
            <v>1862317</v>
          </cell>
          <cell r="U888">
            <v>44501</v>
          </cell>
          <cell r="V888">
            <v>44530</v>
          </cell>
          <cell r="W888">
            <v>1489853</v>
          </cell>
          <cell r="X888">
            <v>44531</v>
          </cell>
          <cell r="Y888">
            <v>44554</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t="str">
            <v>Vicerrectoría Académica</v>
          </cell>
          <cell r="AX888" t="str">
            <v>WILMAR LEONARDO CRUZ ROMERO</v>
          </cell>
          <cell r="AY888" t="str">
            <v>Profesional Especializado</v>
          </cell>
          <cell r="AZ888">
            <v>1545</v>
          </cell>
          <cell r="BA888">
            <v>44459.69734953704</v>
          </cell>
          <cell r="BB888">
            <v>18385816</v>
          </cell>
          <cell r="BC888">
            <v>3993</v>
          </cell>
          <cell r="BD888">
            <v>44459</v>
          </cell>
          <cell r="BE888">
            <v>5897337</v>
          </cell>
          <cell r="BF888" t="str">
            <v xml:space="preserve">NOTIFICADO </v>
          </cell>
          <cell r="BG888">
            <v>0</v>
          </cell>
          <cell r="BH888">
            <v>0</v>
          </cell>
          <cell r="BI888">
            <v>0</v>
          </cell>
          <cell r="BJ888">
            <v>0</v>
          </cell>
          <cell r="BK888">
            <v>0</v>
          </cell>
          <cell r="BL888">
            <v>0</v>
          </cell>
          <cell r="BM888">
            <v>0</v>
          </cell>
          <cell r="BN888">
            <v>0</v>
          </cell>
          <cell r="BO888">
            <v>0</v>
          </cell>
          <cell r="BP888">
            <v>0</v>
          </cell>
          <cell r="BQ888">
            <v>0</v>
          </cell>
          <cell r="BR888">
            <v>1121930623</v>
          </cell>
          <cell r="BS888">
            <v>44459</v>
          </cell>
          <cell r="BT888">
            <v>490</v>
          </cell>
          <cell r="BU888" t="str">
            <v>58404</v>
          </cell>
          <cell r="BV888">
            <v>0</v>
          </cell>
          <cell r="BW888">
            <v>0</v>
          </cell>
          <cell r="BX888">
            <v>0</v>
          </cell>
          <cell r="BY888">
            <v>0</v>
          </cell>
          <cell r="BZ888">
            <v>0</v>
          </cell>
          <cell r="CA888">
            <v>0</v>
          </cell>
          <cell r="CB888">
            <v>7490</v>
          </cell>
          <cell r="CC888" t="str">
            <v>M6</v>
          </cell>
        </row>
        <row r="889">
          <cell r="B889" t="str">
            <v>13149 DE 2021</v>
          </cell>
          <cell r="C889">
            <v>1121925614</v>
          </cell>
          <cell r="D889" t="str">
            <v>CRISTHIAN FABIAN BOBADILLA BENJUMEA</v>
          </cell>
          <cell r="E889" t="str">
            <v>Contrato de Prestación de Servicios</v>
          </cell>
          <cell r="F889" t="str">
            <v>EL CONTRATISTA SE COMPROMETE CON LA UNIVERSIDAD DE LOS LLANOS A PRESTAR LOS SERVICIOS EN FORMA EFICIENTE Y EFICAZ APOYANDO EL FORTALECIMIENTO EN LAS ACTIVIDADES DE GESTIÓN JURÍDICA DE LA OFICINA ASESORA JURÍDICA.</v>
          </cell>
          <cell r="G889">
            <v>44459</v>
          </cell>
          <cell r="H889">
            <v>5367855</v>
          </cell>
          <cell r="I889" t="str">
            <v>Tres (03) meses y ocho (08) días calendario</v>
          </cell>
          <cell r="J889">
            <v>44459</v>
          </cell>
          <cell r="K889">
            <v>44557</v>
          </cell>
          <cell r="L889" t="str">
            <v>NO APLICA</v>
          </cell>
          <cell r="M889">
            <v>4</v>
          </cell>
          <cell r="N889">
            <v>602514</v>
          </cell>
          <cell r="O889">
            <v>44459</v>
          </cell>
          <cell r="P889">
            <v>44469</v>
          </cell>
          <cell r="Q889">
            <v>1643221</v>
          </cell>
          <cell r="R889">
            <v>44470</v>
          </cell>
          <cell r="S889">
            <v>44500</v>
          </cell>
          <cell r="T889">
            <v>1643221</v>
          </cell>
          <cell r="U889">
            <v>44501</v>
          </cell>
          <cell r="V889">
            <v>44530</v>
          </cell>
          <cell r="W889">
            <v>1478899</v>
          </cell>
          <cell r="X889">
            <v>44531</v>
          </cell>
          <cell r="Y889">
            <v>44557</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t="str">
            <v>Oficina Asesora Jurídica</v>
          </cell>
          <cell r="AX889" t="str">
            <v>MEDARDO MEDINA MARTINEZ</v>
          </cell>
          <cell r="AY889" t="str">
            <v>Asesor Jurídico</v>
          </cell>
          <cell r="AZ889">
            <v>1547</v>
          </cell>
          <cell r="BA889">
            <v>44459.716539351852</v>
          </cell>
          <cell r="BB889">
            <v>939552733</v>
          </cell>
          <cell r="BC889">
            <v>3994</v>
          </cell>
          <cell r="BD889">
            <v>44459</v>
          </cell>
          <cell r="BE889">
            <v>5367855</v>
          </cell>
          <cell r="BF889" t="str">
            <v xml:space="preserve">NOTIFICADO </v>
          </cell>
          <cell r="BG889">
            <v>0</v>
          </cell>
          <cell r="BH889">
            <v>0</v>
          </cell>
          <cell r="BI889">
            <v>0</v>
          </cell>
          <cell r="BJ889">
            <v>0</v>
          </cell>
          <cell r="BK889">
            <v>0</v>
          </cell>
          <cell r="BL889">
            <v>0</v>
          </cell>
          <cell r="BM889">
            <v>0</v>
          </cell>
          <cell r="BN889">
            <v>0</v>
          </cell>
          <cell r="BO889">
            <v>0</v>
          </cell>
          <cell r="BP889">
            <v>0</v>
          </cell>
          <cell r="BQ889">
            <v>0</v>
          </cell>
          <cell r="BR889">
            <v>1121925614.2</v>
          </cell>
          <cell r="BS889">
            <v>44459</v>
          </cell>
          <cell r="BT889">
            <v>583</v>
          </cell>
          <cell r="BU889" t="str">
            <v>210</v>
          </cell>
          <cell r="BV889">
            <v>0</v>
          </cell>
          <cell r="BW889">
            <v>0</v>
          </cell>
          <cell r="BX889">
            <v>0</v>
          </cell>
          <cell r="BY889">
            <v>0</v>
          </cell>
          <cell r="BZ889">
            <v>0</v>
          </cell>
          <cell r="CA889">
            <v>0</v>
          </cell>
          <cell r="CB889">
            <v>8299</v>
          </cell>
          <cell r="CC889" t="str">
            <v>M6</v>
          </cell>
        </row>
        <row r="890">
          <cell r="B890" t="str">
            <v>13150 DE 2021</v>
          </cell>
          <cell r="C890">
            <v>1119887606</v>
          </cell>
          <cell r="D890" t="str">
            <v>RAFAEL SNEIDER CUARTAS VELANDIA</v>
          </cell>
          <cell r="E890" t="str">
            <v>Contrato de Prestación de Servicios Profesionales</v>
          </cell>
          <cell r="F890" t="str">
            <v>EL CONTRATISTA SE COMPROMETE CON LA UNIVERSIDAD DE LOS LLANOS A PRESTAR LOS SERVICIOS COMO PROFESIONAL ESPECIALIZADO EN FORMA EFICIENTE Y EFICAZ APOYANDO EL FORTALECIMIENTO DE LOS DIFERENTES PROCESOS TECNOLÓGICOS, ACADÉMICOS Y ADMINISTRATIVOS, PARA LOS PROGRAMAS DE EDUCACIÓN PRESENCIAL, A DISTANCIA Y VIRTUAL QUE SEAN APOYADOS POR EL INSTITUTO DE EDUCACIÓN ABIERTA Y A DISTANCIA.</v>
          </cell>
          <cell r="G890">
            <v>44459</v>
          </cell>
          <cell r="H890">
            <v>10060164</v>
          </cell>
          <cell r="I890" t="str">
            <v>Tres (03) meses y cinco (05) días calendario</v>
          </cell>
          <cell r="J890">
            <v>44459</v>
          </cell>
          <cell r="K890">
            <v>44554</v>
          </cell>
          <cell r="L890" t="str">
            <v>NO APLICA</v>
          </cell>
          <cell r="M890">
            <v>4</v>
          </cell>
          <cell r="N890">
            <v>1164861</v>
          </cell>
          <cell r="O890">
            <v>44459</v>
          </cell>
          <cell r="P890">
            <v>44469</v>
          </cell>
          <cell r="Q890">
            <v>3176894</v>
          </cell>
          <cell r="R890">
            <v>44470</v>
          </cell>
          <cell r="S890">
            <v>44500</v>
          </cell>
          <cell r="T890">
            <v>3176894</v>
          </cell>
          <cell r="U890">
            <v>44501</v>
          </cell>
          <cell r="V890">
            <v>44530</v>
          </cell>
          <cell r="W890">
            <v>2541515</v>
          </cell>
          <cell r="X890">
            <v>44531</v>
          </cell>
          <cell r="Y890">
            <v>44554</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t="str">
            <v>Instituto de Educación Abierta y a Distancia</v>
          </cell>
          <cell r="AX890" t="str">
            <v>MARLEN ROJAS SALDAÑA</v>
          </cell>
          <cell r="AY890" t="str">
            <v>Director Técnico de Educación a Distancia</v>
          </cell>
          <cell r="AZ890">
            <v>1552</v>
          </cell>
          <cell r="BA890">
            <v>44459.807511574072</v>
          </cell>
          <cell r="BB890">
            <v>26711467</v>
          </cell>
          <cell r="BC890">
            <v>3995</v>
          </cell>
          <cell r="BD890">
            <v>44459</v>
          </cell>
          <cell r="BE890">
            <v>10060164</v>
          </cell>
          <cell r="BF890" t="str">
            <v xml:space="preserve">NOTIFICADO </v>
          </cell>
          <cell r="BG890">
            <v>0</v>
          </cell>
          <cell r="BH890">
            <v>0</v>
          </cell>
          <cell r="BI890">
            <v>0</v>
          </cell>
          <cell r="BJ890">
            <v>0</v>
          </cell>
          <cell r="BK890">
            <v>0</v>
          </cell>
          <cell r="BL890">
            <v>0</v>
          </cell>
          <cell r="BM890">
            <v>0</v>
          </cell>
          <cell r="BN890">
            <v>0</v>
          </cell>
          <cell r="BO890">
            <v>0</v>
          </cell>
          <cell r="BP890">
            <v>0</v>
          </cell>
          <cell r="BQ890">
            <v>0</v>
          </cell>
          <cell r="BR890">
            <v>1119887606</v>
          </cell>
          <cell r="BS890">
            <v>44459</v>
          </cell>
          <cell r="BT890">
            <v>744</v>
          </cell>
          <cell r="BU890" t="str">
            <v>590</v>
          </cell>
          <cell r="BV890">
            <v>0</v>
          </cell>
          <cell r="BW890">
            <v>0</v>
          </cell>
          <cell r="BX890">
            <v>0</v>
          </cell>
          <cell r="BY890">
            <v>0</v>
          </cell>
          <cell r="BZ890">
            <v>0</v>
          </cell>
          <cell r="CA890">
            <v>0</v>
          </cell>
          <cell r="CB890">
            <v>6201</v>
          </cell>
          <cell r="CC890" t="str">
            <v>M6</v>
          </cell>
        </row>
        <row r="891">
          <cell r="B891" t="str">
            <v>13151 DE 2021</v>
          </cell>
          <cell r="C891">
            <v>1121849188</v>
          </cell>
          <cell r="D891" t="str">
            <v>JUAN PABLO BERNAL MONCADA</v>
          </cell>
          <cell r="E891" t="str">
            <v>Contrato de Prestación de Servicios Profesionales</v>
          </cell>
          <cell r="F891" t="str">
            <v>EL CONTRATISTA SE COMPROMETE CON LA UNIVERSIDAD DE LOS LLANOS A PRESTAR LOS SERVICIOS COMO PROFESIONAL EN FORMA EFICIENTE Y EFICAZ  APOYANDO EL FORTALECIMIENTO DE LOS DIFERENTES PROCESOS JURÍDICOS Y ADMINISTRATIVOS EN LA SECRETARIA GENERAL.</v>
          </cell>
          <cell r="G891">
            <v>44459</v>
          </cell>
          <cell r="H891">
            <v>8325651</v>
          </cell>
          <cell r="I891" t="str">
            <v>Tres (03) meses y cinco (05) días calendario</v>
          </cell>
          <cell r="J891">
            <v>44459</v>
          </cell>
          <cell r="K891">
            <v>44554</v>
          </cell>
          <cell r="L891" t="str">
            <v>NO APLICA</v>
          </cell>
          <cell r="M891">
            <v>4</v>
          </cell>
          <cell r="N891">
            <v>964023</v>
          </cell>
          <cell r="O891">
            <v>44459</v>
          </cell>
          <cell r="P891">
            <v>44469</v>
          </cell>
          <cell r="Q891">
            <v>2629153</v>
          </cell>
          <cell r="R891">
            <v>44470</v>
          </cell>
          <cell r="S891">
            <v>44500</v>
          </cell>
          <cell r="T891">
            <v>2629153</v>
          </cell>
          <cell r="U891">
            <v>44501</v>
          </cell>
          <cell r="V891">
            <v>44530</v>
          </cell>
          <cell r="W891">
            <v>2103322</v>
          </cell>
          <cell r="X891">
            <v>44531</v>
          </cell>
          <cell r="Y891">
            <v>44554</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t="str">
            <v>Secretaria General</v>
          </cell>
          <cell r="AX891" t="str">
            <v>DEIVER GIOVANNY QUINTERO REYES</v>
          </cell>
          <cell r="AY891" t="str">
            <v>Secretario General</v>
          </cell>
          <cell r="AZ891">
            <v>1547</v>
          </cell>
          <cell r="BA891">
            <v>44459.716539351852</v>
          </cell>
          <cell r="BB891">
            <v>939552733</v>
          </cell>
          <cell r="BC891">
            <v>3996</v>
          </cell>
          <cell r="BD891">
            <v>44459</v>
          </cell>
          <cell r="BE891">
            <v>8325651</v>
          </cell>
          <cell r="BF891" t="str">
            <v xml:space="preserve">NOTIFICADO </v>
          </cell>
          <cell r="BG891">
            <v>0</v>
          </cell>
          <cell r="BH891">
            <v>0</v>
          </cell>
          <cell r="BI891">
            <v>0</v>
          </cell>
          <cell r="BJ891">
            <v>0</v>
          </cell>
          <cell r="BK891">
            <v>0</v>
          </cell>
          <cell r="BL891">
            <v>0</v>
          </cell>
          <cell r="BM891">
            <v>0</v>
          </cell>
          <cell r="BN891">
            <v>0</v>
          </cell>
          <cell r="BO891">
            <v>0</v>
          </cell>
          <cell r="BP891">
            <v>0</v>
          </cell>
          <cell r="BQ891">
            <v>0</v>
          </cell>
          <cell r="BR891">
            <v>1121849188</v>
          </cell>
          <cell r="BS891">
            <v>44459</v>
          </cell>
          <cell r="BT891">
            <v>583</v>
          </cell>
          <cell r="BU891" t="str">
            <v>310</v>
          </cell>
          <cell r="BV891">
            <v>0</v>
          </cell>
          <cell r="BW891">
            <v>0</v>
          </cell>
          <cell r="BX891">
            <v>0</v>
          </cell>
          <cell r="BY891">
            <v>0</v>
          </cell>
          <cell r="BZ891">
            <v>0</v>
          </cell>
          <cell r="CA891">
            <v>0</v>
          </cell>
          <cell r="CB891">
            <v>6910</v>
          </cell>
          <cell r="CC891" t="str">
            <v>M5</v>
          </cell>
        </row>
        <row r="892">
          <cell r="B892" t="str">
            <v>13152 DE 2021</v>
          </cell>
          <cell r="C892">
            <v>86058755</v>
          </cell>
          <cell r="D892" t="str">
            <v>JHON ALEJANDRO LEON RODRIGUEZ</v>
          </cell>
          <cell r="E892" t="str">
            <v>Contrato de Prestación de Servicios Profesionales</v>
          </cell>
          <cell r="F892" t="str">
            <v>EL CONTRATISTA SE COMPROMETE CON LA UNIVERSIDAD DE LOS LLANOS A PRESTAR LOS SERVICIOS COMO PROFESIONAL EN FORMA EFICIENTE Y EFICAZ APOYANDO EL FORTALECIMIENTO DE LOS DIFERENTES PROCESOS EN EL ÁREA ADMINISTRATIVA DE LA SECRETARIA GENERAL Y EL CONSEJO ACADÉMICO.</v>
          </cell>
          <cell r="G892">
            <v>44459</v>
          </cell>
          <cell r="H892">
            <v>8588566</v>
          </cell>
          <cell r="I892" t="str">
            <v>Tres (03) meses y ocho (08) días calendario</v>
          </cell>
          <cell r="J892">
            <v>44459</v>
          </cell>
          <cell r="K892">
            <v>44557</v>
          </cell>
          <cell r="L892" t="str">
            <v>NO APLICA</v>
          </cell>
          <cell r="M892">
            <v>4</v>
          </cell>
          <cell r="N892">
            <v>964023</v>
          </cell>
          <cell r="O892">
            <v>44459</v>
          </cell>
          <cell r="P892">
            <v>44469</v>
          </cell>
          <cell r="Q892">
            <v>2629153</v>
          </cell>
          <cell r="R892">
            <v>44470</v>
          </cell>
          <cell r="S892">
            <v>44500</v>
          </cell>
          <cell r="T892">
            <v>2629153</v>
          </cell>
          <cell r="U892">
            <v>44501</v>
          </cell>
          <cell r="V892">
            <v>44530</v>
          </cell>
          <cell r="W892">
            <v>2366237</v>
          </cell>
          <cell r="X892">
            <v>44531</v>
          </cell>
          <cell r="Y892">
            <v>44557</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t="str">
            <v>Secretaria General</v>
          </cell>
          <cell r="AX892" t="str">
            <v>DEIVER GIOVANNY QUINTERO REYES</v>
          </cell>
          <cell r="AY892" t="str">
            <v>Secretario General</v>
          </cell>
          <cell r="AZ892">
            <v>1547</v>
          </cell>
          <cell r="BA892">
            <v>44459.716539351852</v>
          </cell>
          <cell r="BB892">
            <v>939552733</v>
          </cell>
          <cell r="BC892">
            <v>3997</v>
          </cell>
          <cell r="BD892">
            <v>44459</v>
          </cell>
          <cell r="BE892">
            <v>8588566</v>
          </cell>
          <cell r="BF892" t="str">
            <v xml:space="preserve">NOTIFICADO </v>
          </cell>
          <cell r="BG892">
            <v>0</v>
          </cell>
          <cell r="BH892">
            <v>0</v>
          </cell>
          <cell r="BI892">
            <v>0</v>
          </cell>
          <cell r="BJ892">
            <v>0</v>
          </cell>
          <cell r="BK892">
            <v>0</v>
          </cell>
          <cell r="BL892">
            <v>0</v>
          </cell>
          <cell r="BM892">
            <v>0</v>
          </cell>
          <cell r="BN892">
            <v>0</v>
          </cell>
          <cell r="BO892">
            <v>0</v>
          </cell>
          <cell r="BP892">
            <v>0</v>
          </cell>
          <cell r="BQ892">
            <v>0</v>
          </cell>
          <cell r="BR892">
            <v>86058755</v>
          </cell>
          <cell r="BS892">
            <v>44459</v>
          </cell>
          <cell r="BT892">
            <v>583</v>
          </cell>
          <cell r="BU892" t="str">
            <v>310</v>
          </cell>
          <cell r="BV892">
            <v>0</v>
          </cell>
          <cell r="BW892">
            <v>0</v>
          </cell>
          <cell r="BX892">
            <v>0</v>
          </cell>
          <cell r="BY892">
            <v>0</v>
          </cell>
          <cell r="BZ892">
            <v>0</v>
          </cell>
          <cell r="CA892">
            <v>0</v>
          </cell>
          <cell r="CB892">
            <v>7020</v>
          </cell>
          <cell r="CC892" t="str">
            <v>M5</v>
          </cell>
        </row>
        <row r="893">
          <cell r="B893" t="str">
            <v>13153 DE 2021</v>
          </cell>
          <cell r="C893">
            <v>1120870734</v>
          </cell>
          <cell r="D893" t="str">
            <v xml:space="preserve">CARLOS ALBERTO PEÑA GODOY </v>
          </cell>
          <cell r="E893" t="str">
            <v>Contrato de Prestación de Servicios</v>
          </cell>
          <cell r="F893" t="str">
            <v>EL CONTRATISTA SE COMPROMETE CON LA UNIVERSIDAD DE LOS LLANOS A PRESTAR LOS SERVICIOS EN FORMA EFICIENTE Y EFICAZ APOYANDO EL FORTALECIMIENTO DE LOS DIFERENTES PROCESOS EN EL ÁREA ADMINISTRATIVA DE LA SECRETARIA GENERAL Y EL CONSEJO SUPERIOR.</v>
          </cell>
          <cell r="G893">
            <v>44459</v>
          </cell>
          <cell r="H893">
            <v>6799282</v>
          </cell>
          <cell r="I893" t="str">
            <v>Tres (03) meses y ocho (08) días calendario</v>
          </cell>
          <cell r="J893">
            <v>44459</v>
          </cell>
          <cell r="K893">
            <v>44557</v>
          </cell>
          <cell r="L893" t="str">
            <v>NO APLICA</v>
          </cell>
          <cell r="M893">
            <v>4</v>
          </cell>
          <cell r="N893">
            <v>763185</v>
          </cell>
          <cell r="O893">
            <v>44459</v>
          </cell>
          <cell r="P893">
            <v>44469</v>
          </cell>
          <cell r="Q893">
            <v>2081413</v>
          </cell>
          <cell r="R893">
            <v>44470</v>
          </cell>
          <cell r="S893">
            <v>44500</v>
          </cell>
          <cell r="T893">
            <v>2081413</v>
          </cell>
          <cell r="U893">
            <v>44501</v>
          </cell>
          <cell r="V893">
            <v>44530</v>
          </cell>
          <cell r="W893">
            <v>1873271</v>
          </cell>
          <cell r="X893">
            <v>44531</v>
          </cell>
          <cell r="Y893">
            <v>44557</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t="str">
            <v>Secretaria General</v>
          </cell>
          <cell r="AX893" t="str">
            <v>DEIVER GIOVANNY QUINTERO REYES</v>
          </cell>
          <cell r="AY893" t="str">
            <v>Secretario General</v>
          </cell>
          <cell r="AZ893">
            <v>1547</v>
          </cell>
          <cell r="BA893">
            <v>44459.716539351852</v>
          </cell>
          <cell r="BB893">
            <v>939552733</v>
          </cell>
          <cell r="BC893">
            <v>3998</v>
          </cell>
          <cell r="BD893">
            <v>44459</v>
          </cell>
          <cell r="BE893">
            <v>6799282</v>
          </cell>
          <cell r="BF893" t="str">
            <v xml:space="preserve">NOTIFICADO </v>
          </cell>
          <cell r="BG893">
            <v>0</v>
          </cell>
          <cell r="BH893">
            <v>0</v>
          </cell>
          <cell r="BI893">
            <v>0</v>
          </cell>
          <cell r="BJ893">
            <v>0</v>
          </cell>
          <cell r="BK893">
            <v>0</v>
          </cell>
          <cell r="BL893">
            <v>0</v>
          </cell>
          <cell r="BM893">
            <v>0</v>
          </cell>
          <cell r="BN893">
            <v>0</v>
          </cell>
          <cell r="BO893">
            <v>0</v>
          </cell>
          <cell r="BP893">
            <v>0</v>
          </cell>
          <cell r="BQ893">
            <v>0</v>
          </cell>
          <cell r="BR893">
            <v>1120870734</v>
          </cell>
          <cell r="BS893">
            <v>44459</v>
          </cell>
          <cell r="BT893">
            <v>583</v>
          </cell>
          <cell r="BU893" t="str">
            <v>310</v>
          </cell>
          <cell r="BV893">
            <v>0</v>
          </cell>
          <cell r="BW893">
            <v>0</v>
          </cell>
          <cell r="BX893">
            <v>0</v>
          </cell>
          <cell r="BY893">
            <v>0</v>
          </cell>
          <cell r="BZ893">
            <v>0</v>
          </cell>
          <cell r="CA893">
            <v>0</v>
          </cell>
          <cell r="CB893">
            <v>8299</v>
          </cell>
          <cell r="CC893" t="str">
            <v>M6</v>
          </cell>
        </row>
        <row r="894">
          <cell r="B894" t="str">
            <v>13154 DE 2021</v>
          </cell>
          <cell r="C894">
            <v>1121890351</v>
          </cell>
          <cell r="D894" t="str">
            <v xml:space="preserve">JESSICA ALEJANDRA VELASQUEZ CARRILLO </v>
          </cell>
          <cell r="E894" t="str">
            <v>Contrato de Prestación de Servicios Profesionales</v>
          </cell>
          <cell r="F894" t="str">
            <v>EL CONTRATISTA SE COMPROMETE CON LA UNIVERSIDAD DE LOS LLANOS A PRESTAR LOS SERVICIOS COMO PROFESIONAL EN FORMA EFICIENTE Y EFICAZ APOYANDO EL FORTALECIMIENTO DEL PROCESO DE COMUNICACIÓN INSTITUCIONAL EN LA SECRETARÍA GENERAL.</v>
          </cell>
          <cell r="G894">
            <v>44459</v>
          </cell>
          <cell r="H894">
            <v>7712182</v>
          </cell>
          <cell r="I894" t="str">
            <v>Dos (02) meses y veintiocho (28) días calendario</v>
          </cell>
          <cell r="J894">
            <v>44459</v>
          </cell>
          <cell r="K894">
            <v>44547</v>
          </cell>
          <cell r="L894" t="str">
            <v>NO APLICA</v>
          </cell>
          <cell r="M894">
            <v>4</v>
          </cell>
          <cell r="N894">
            <v>964023</v>
          </cell>
          <cell r="O894">
            <v>44459</v>
          </cell>
          <cell r="P894">
            <v>44469</v>
          </cell>
          <cell r="Q894">
            <v>2629153</v>
          </cell>
          <cell r="R894">
            <v>44470</v>
          </cell>
          <cell r="S894">
            <v>44500</v>
          </cell>
          <cell r="T894">
            <v>2629153</v>
          </cell>
          <cell r="U894">
            <v>44501</v>
          </cell>
          <cell r="V894">
            <v>44530</v>
          </cell>
          <cell r="W894">
            <v>1489853</v>
          </cell>
          <cell r="X894">
            <v>44531</v>
          </cell>
          <cell r="Y894">
            <v>44547</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t="str">
            <v>Secretaria General</v>
          </cell>
          <cell r="AX894" t="str">
            <v>DEIVER GIOVANNY QUINTERO REYES</v>
          </cell>
          <cell r="AY894" t="str">
            <v>Secretario General</v>
          </cell>
          <cell r="AZ894">
            <v>1547</v>
          </cell>
          <cell r="BA894">
            <v>44459.716539351852</v>
          </cell>
          <cell r="BB894">
            <v>939552733</v>
          </cell>
          <cell r="BC894">
            <v>3999</v>
          </cell>
          <cell r="BD894">
            <v>44459</v>
          </cell>
          <cell r="BE894">
            <v>7712182</v>
          </cell>
          <cell r="BF894" t="str">
            <v xml:space="preserve">NOTIFICADO </v>
          </cell>
          <cell r="BG894">
            <v>0</v>
          </cell>
          <cell r="BH894">
            <v>0</v>
          </cell>
          <cell r="BI894">
            <v>0</v>
          </cell>
          <cell r="BJ894">
            <v>0</v>
          </cell>
          <cell r="BK894">
            <v>0</v>
          </cell>
          <cell r="BL894">
            <v>0</v>
          </cell>
          <cell r="BM894">
            <v>0</v>
          </cell>
          <cell r="BN894">
            <v>0</v>
          </cell>
          <cell r="BO894">
            <v>0</v>
          </cell>
          <cell r="BP894">
            <v>0</v>
          </cell>
          <cell r="BQ894">
            <v>0</v>
          </cell>
          <cell r="BR894">
            <v>1121890351.8</v>
          </cell>
          <cell r="BS894">
            <v>44459</v>
          </cell>
          <cell r="BT894">
            <v>583</v>
          </cell>
          <cell r="BU894" t="str">
            <v>310</v>
          </cell>
          <cell r="BV894">
            <v>0</v>
          </cell>
          <cell r="BW894">
            <v>0</v>
          </cell>
          <cell r="BX894">
            <v>0</v>
          </cell>
          <cell r="BY894">
            <v>0</v>
          </cell>
          <cell r="BZ894">
            <v>0</v>
          </cell>
          <cell r="CA894">
            <v>0</v>
          </cell>
          <cell r="CB894">
            <v>7310</v>
          </cell>
          <cell r="CC894" t="str">
            <v>M6</v>
          </cell>
        </row>
        <row r="895">
          <cell r="B895" t="str">
            <v>13155 DE 2021</v>
          </cell>
          <cell r="C895">
            <v>17333043</v>
          </cell>
          <cell r="D895" t="str">
            <v>ROBINSON GAONA PARRA</v>
          </cell>
          <cell r="E895" t="str">
            <v>Contrato de Prestación de Servicios Profesionales</v>
          </cell>
          <cell r="F895" t="str">
            <v>EL CONTRATISTA SE COMPROMETE CON LA UNIVERSIDAD DE LOS LLANOS A PRESTAR LOS SERVICIOS COMO PROFESIONAL ESPECIALIZADO EN FORMA EFICIENTE Y EFICAZ APOYANDO EL FORTALECIMIENTO DE LOS DIFERENTES PROCESOS EN LA DIVISIÓN DE BIENESTAR UNIVERSITARIO.</v>
          </cell>
          <cell r="G895">
            <v>44459</v>
          </cell>
          <cell r="H895">
            <v>10060164</v>
          </cell>
          <cell r="I895" t="str">
            <v>Tres (03) meses y cinco (05) días calendario</v>
          </cell>
          <cell r="J895">
            <v>44459</v>
          </cell>
          <cell r="K895">
            <v>44554</v>
          </cell>
          <cell r="L895" t="str">
            <v>NO APLICA</v>
          </cell>
          <cell r="M895">
            <v>4</v>
          </cell>
          <cell r="N895">
            <v>1164861</v>
          </cell>
          <cell r="O895">
            <v>44459</v>
          </cell>
          <cell r="P895">
            <v>44469</v>
          </cell>
          <cell r="Q895">
            <v>3176894</v>
          </cell>
          <cell r="R895">
            <v>44470</v>
          </cell>
          <cell r="S895">
            <v>44500</v>
          </cell>
          <cell r="T895">
            <v>3176894</v>
          </cell>
          <cell r="U895">
            <v>44501</v>
          </cell>
          <cell r="V895">
            <v>44530</v>
          </cell>
          <cell r="W895">
            <v>2541515</v>
          </cell>
          <cell r="X895">
            <v>44531</v>
          </cell>
          <cell r="Y895">
            <v>44554</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t="str">
            <v>División de Bienestar Universitario</v>
          </cell>
          <cell r="AX895" t="str">
            <v>JUAN CARLOS PEÑA TIJO</v>
          </cell>
          <cell r="AY895" t="str">
            <v>Jefe de Oficina</v>
          </cell>
          <cell r="AZ895">
            <v>1547</v>
          </cell>
          <cell r="BA895">
            <v>44459.716539351852</v>
          </cell>
          <cell r="BB895">
            <v>939552733</v>
          </cell>
          <cell r="BC895">
            <v>4000</v>
          </cell>
          <cell r="BD895">
            <v>44459</v>
          </cell>
          <cell r="BE895">
            <v>10060164</v>
          </cell>
          <cell r="BF895" t="str">
            <v xml:space="preserve">NOTIFICADO </v>
          </cell>
          <cell r="BG895">
            <v>0</v>
          </cell>
          <cell r="BH895">
            <v>0</v>
          </cell>
          <cell r="BI895">
            <v>0</v>
          </cell>
          <cell r="BJ895">
            <v>0</v>
          </cell>
          <cell r="BK895">
            <v>0</v>
          </cell>
          <cell r="BL895">
            <v>0</v>
          </cell>
          <cell r="BM895">
            <v>0</v>
          </cell>
          <cell r="BN895">
            <v>0</v>
          </cell>
          <cell r="BO895">
            <v>0</v>
          </cell>
          <cell r="BP895">
            <v>0</v>
          </cell>
          <cell r="BQ895">
            <v>0</v>
          </cell>
          <cell r="BR895">
            <v>17333043</v>
          </cell>
          <cell r="BS895">
            <v>44459</v>
          </cell>
          <cell r="BT895">
            <v>583</v>
          </cell>
          <cell r="BU895" t="str">
            <v>441</v>
          </cell>
          <cell r="BV895">
            <v>0</v>
          </cell>
          <cell r="BW895">
            <v>0</v>
          </cell>
          <cell r="BX895">
            <v>0</v>
          </cell>
          <cell r="BY895">
            <v>0</v>
          </cell>
          <cell r="BZ895">
            <v>0</v>
          </cell>
          <cell r="CA895">
            <v>0</v>
          </cell>
          <cell r="CB895">
            <v>8299</v>
          </cell>
          <cell r="CC895" t="str">
            <v>M6</v>
          </cell>
        </row>
        <row r="896">
          <cell r="B896" t="str">
            <v>13156 DE 2021</v>
          </cell>
          <cell r="C896">
            <v>0</v>
          </cell>
          <cell r="D896" t="str">
            <v>ECOPETROL</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t="str">
            <v xml:space="preserve">NOTIFICADO </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row>
        <row r="897">
          <cell r="B897" t="str">
            <v>13157 DE 2021</v>
          </cell>
          <cell r="C897">
            <v>40327080</v>
          </cell>
          <cell r="D897" t="str">
            <v>MONICA ANDREA ARIZA NIÑO</v>
          </cell>
          <cell r="E897" t="str">
            <v>Contrato de Prestación de Servicios Profesionales</v>
          </cell>
          <cell r="F897" t="str">
            <v>EL CONTRATISTA SE COMPROMETE CON LA UNIVERSIDAD DE LOS LLANOS A PRESTAR LOS SERVICIOS COMO PROFESIONAL EN FORMA EFICIENTE Y EFICAZ APOYANDO EL FORTALECIMIENTO DE LOS DIFERENTES PROCESOS EN LA DIVISIÓN FINANCIERA.</v>
          </cell>
          <cell r="G897">
            <v>44460</v>
          </cell>
          <cell r="H897">
            <v>7084107</v>
          </cell>
          <cell r="I897" t="str">
            <v>Tres (03) meses y siete (07) días calendario</v>
          </cell>
          <cell r="J897">
            <v>44460</v>
          </cell>
          <cell r="K897">
            <v>44557</v>
          </cell>
          <cell r="L897" t="str">
            <v>NO APLICA</v>
          </cell>
          <cell r="M897">
            <v>3</v>
          </cell>
          <cell r="N897">
            <v>2921281</v>
          </cell>
          <cell r="O897">
            <v>44460</v>
          </cell>
          <cell r="P897">
            <v>44500</v>
          </cell>
          <cell r="Q897">
            <v>2190961</v>
          </cell>
          <cell r="R897">
            <v>44501</v>
          </cell>
          <cell r="S897">
            <v>44530</v>
          </cell>
          <cell r="T897">
            <v>1971865</v>
          </cell>
          <cell r="U897">
            <v>44531</v>
          </cell>
          <cell r="V897">
            <v>44557</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t="str">
            <v>División Financiera</v>
          </cell>
          <cell r="AX897" t="str">
            <v>NANCY VELÁSQUEZ CÉSPEDES</v>
          </cell>
          <cell r="AY897" t="str">
            <v>Director Financiero</v>
          </cell>
          <cell r="AZ897">
            <v>1547</v>
          </cell>
          <cell r="BA897">
            <v>44459.716539351852</v>
          </cell>
          <cell r="BB897">
            <v>939552733</v>
          </cell>
          <cell r="BC897">
            <v>4025</v>
          </cell>
          <cell r="BD897">
            <v>44460</v>
          </cell>
          <cell r="BE897">
            <v>7084107</v>
          </cell>
          <cell r="BF897" t="str">
            <v xml:space="preserve">NOTIFICADO </v>
          </cell>
          <cell r="BG897">
            <v>0</v>
          </cell>
          <cell r="BH897">
            <v>0</v>
          </cell>
          <cell r="BI897">
            <v>0</v>
          </cell>
          <cell r="BJ897">
            <v>0</v>
          </cell>
          <cell r="BK897">
            <v>0</v>
          </cell>
          <cell r="BL897">
            <v>0</v>
          </cell>
          <cell r="BM897">
            <v>0</v>
          </cell>
          <cell r="BN897">
            <v>0</v>
          </cell>
          <cell r="BO897">
            <v>0</v>
          </cell>
          <cell r="BP897">
            <v>0</v>
          </cell>
          <cell r="BQ897">
            <v>0</v>
          </cell>
          <cell r="BR897">
            <v>40327080</v>
          </cell>
          <cell r="BS897">
            <v>44460</v>
          </cell>
          <cell r="BT897">
            <v>583</v>
          </cell>
          <cell r="BU897" t="str">
            <v>412</v>
          </cell>
          <cell r="BV897">
            <v>0</v>
          </cell>
          <cell r="BW897">
            <v>0</v>
          </cell>
          <cell r="BX897">
            <v>0</v>
          </cell>
          <cell r="BY897">
            <v>0</v>
          </cell>
          <cell r="BZ897">
            <v>0</v>
          </cell>
          <cell r="CA897">
            <v>0</v>
          </cell>
          <cell r="CB897">
            <v>6920</v>
          </cell>
          <cell r="CC897" t="str">
            <v>M5</v>
          </cell>
        </row>
        <row r="898">
          <cell r="B898" t="str">
            <v>13158 DE 2021</v>
          </cell>
          <cell r="C898">
            <v>1120358889</v>
          </cell>
          <cell r="D898" t="str">
            <v>INY JOHANA MARULANDA SANTA</v>
          </cell>
          <cell r="E898" t="str">
            <v xml:space="preserve">Contrato de Prestación de Servicios </v>
          </cell>
          <cell r="F898" t="str">
            <v>EL CONTRATISTA SE COMPROMETE CON LA UNIVERSIDAD DE LOS LLANOS A PRESTAR LOS SERVICIOS COMO TÉCNICO EN FORMA EFICIENTE Y EFICAZ APOYANDO EL FORTALECIMIENTO DE LOS DIFERENTES PROCESOS EN LA SEDE BOQUEMONTE.</v>
          </cell>
          <cell r="G898">
            <v>44460</v>
          </cell>
          <cell r="H898">
            <v>5835260</v>
          </cell>
          <cell r="I898" t="str">
            <v>Tres (03) meses y cuatro (04) días calendario</v>
          </cell>
          <cell r="J898">
            <v>44460</v>
          </cell>
          <cell r="K898">
            <v>44554</v>
          </cell>
          <cell r="L898" t="str">
            <v>NO APLICA</v>
          </cell>
          <cell r="M898">
            <v>3</v>
          </cell>
          <cell r="N898">
            <v>2483089</v>
          </cell>
          <cell r="O898">
            <v>44460</v>
          </cell>
          <cell r="P898">
            <v>44500</v>
          </cell>
          <cell r="Q898">
            <v>1862317</v>
          </cell>
          <cell r="R898">
            <v>44501</v>
          </cell>
          <cell r="S898">
            <v>44530</v>
          </cell>
          <cell r="T898">
            <v>1489854</v>
          </cell>
          <cell r="U898">
            <v>44531</v>
          </cell>
          <cell r="V898">
            <v>44554</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t="str">
            <v>Sección de Publicaciones y Ayudas Educativas</v>
          </cell>
          <cell r="AX898" t="str">
            <v>ROIMAN ARTURO SASTOQUE GUZMÁN</v>
          </cell>
          <cell r="AY898" t="str">
            <v>Jefe de Oficina</v>
          </cell>
          <cell r="AZ898">
            <v>1547</v>
          </cell>
          <cell r="BA898">
            <v>44459.716539351852</v>
          </cell>
          <cell r="BB898">
            <v>939552733</v>
          </cell>
          <cell r="BC898">
            <v>4026</v>
          </cell>
          <cell r="BD898">
            <v>44460</v>
          </cell>
          <cell r="BE898">
            <v>5835260</v>
          </cell>
          <cell r="BF898" t="str">
            <v xml:space="preserve">NOTIFICADO </v>
          </cell>
          <cell r="BG898">
            <v>0</v>
          </cell>
          <cell r="BH898">
            <v>0</v>
          </cell>
          <cell r="BI898">
            <v>0</v>
          </cell>
          <cell r="BJ898">
            <v>0</v>
          </cell>
          <cell r="BK898">
            <v>0</v>
          </cell>
          <cell r="BL898">
            <v>0</v>
          </cell>
          <cell r="BM898">
            <v>0</v>
          </cell>
          <cell r="BN898">
            <v>0</v>
          </cell>
          <cell r="BO898">
            <v>0</v>
          </cell>
          <cell r="BP898">
            <v>0</v>
          </cell>
          <cell r="BQ898">
            <v>0</v>
          </cell>
          <cell r="BR898">
            <v>1120358889</v>
          </cell>
          <cell r="BS898">
            <v>44460</v>
          </cell>
          <cell r="BT898">
            <v>583</v>
          </cell>
          <cell r="BU898" t="str">
            <v>433</v>
          </cell>
          <cell r="BV898">
            <v>0</v>
          </cell>
          <cell r="BW898">
            <v>0</v>
          </cell>
          <cell r="BX898">
            <v>0</v>
          </cell>
          <cell r="BY898">
            <v>0</v>
          </cell>
          <cell r="BZ898">
            <v>0</v>
          </cell>
          <cell r="CA898">
            <v>0</v>
          </cell>
          <cell r="CB898">
            <v>8299</v>
          </cell>
          <cell r="CC898" t="str">
            <v>M6</v>
          </cell>
        </row>
        <row r="899">
          <cell r="B899" t="str">
            <v>13159 DE 2021</v>
          </cell>
          <cell r="C899">
            <v>17347467</v>
          </cell>
          <cell r="D899" t="str">
            <v>LUIS EDUARDO DIAZ MELO</v>
          </cell>
          <cell r="E899" t="str">
            <v>Contrato de Prestación de Servicios</v>
          </cell>
          <cell r="F899" t="str">
            <v>EL CONTRATISTA SE COMPROMETE CON LA UNIVERSIDAD A PRESTAR LOS SERVICIOS EN FORMA EFICIENTE Y EFICAZ APOYANDO EL FORTALECIMIENTO DE LOS DIFERENTES PROCESOS DE SERVICIOS GENERALES DE LA UNIVERSIDAD DE LOS LLANOS.</v>
          </cell>
          <cell r="G899">
            <v>44460</v>
          </cell>
          <cell r="H899">
            <v>5835260</v>
          </cell>
          <cell r="I899" t="str">
            <v>Tres (03) meses y cuatro (04) días calendario</v>
          </cell>
          <cell r="J899">
            <v>44460</v>
          </cell>
          <cell r="K899">
            <v>44554</v>
          </cell>
          <cell r="L899" t="str">
            <v>NO APLICA</v>
          </cell>
          <cell r="M899">
            <v>3</v>
          </cell>
          <cell r="N899">
            <v>2483089</v>
          </cell>
          <cell r="O899">
            <v>44460</v>
          </cell>
          <cell r="P899">
            <v>44500</v>
          </cell>
          <cell r="Q899">
            <v>1862317</v>
          </cell>
          <cell r="R899">
            <v>44501</v>
          </cell>
          <cell r="S899">
            <v>44530</v>
          </cell>
          <cell r="T899">
            <v>1489854</v>
          </cell>
          <cell r="U899">
            <v>44531</v>
          </cell>
          <cell r="V899">
            <v>44554</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t="str">
            <v>Vicerrectoría de Recursos Universitarios</v>
          </cell>
          <cell r="AX899" t="str">
            <v>JAIME OSCAR GUTIÉRREZ TAMAYO</v>
          </cell>
          <cell r="AY899" t="str">
            <v>Profesional Especializado</v>
          </cell>
          <cell r="AZ899">
            <v>1547</v>
          </cell>
          <cell r="BA899">
            <v>44459.716539351852</v>
          </cell>
          <cell r="BB899">
            <v>939552733</v>
          </cell>
          <cell r="BC899">
            <v>4027</v>
          </cell>
          <cell r="BD899">
            <v>44460</v>
          </cell>
          <cell r="BE899">
            <v>5835260</v>
          </cell>
          <cell r="BF899" t="str">
            <v xml:space="preserve">NOTIFICADO </v>
          </cell>
          <cell r="BG899">
            <v>0</v>
          </cell>
          <cell r="BH899">
            <v>0</v>
          </cell>
          <cell r="BI899">
            <v>0</v>
          </cell>
          <cell r="BJ899">
            <v>0</v>
          </cell>
          <cell r="BK899">
            <v>0</v>
          </cell>
          <cell r="BL899">
            <v>0</v>
          </cell>
          <cell r="BM899">
            <v>0</v>
          </cell>
          <cell r="BN899">
            <v>0</v>
          </cell>
          <cell r="BO899">
            <v>0</v>
          </cell>
          <cell r="BP899">
            <v>0</v>
          </cell>
          <cell r="BQ899">
            <v>0</v>
          </cell>
          <cell r="BR899">
            <v>17347467</v>
          </cell>
          <cell r="BS899">
            <v>44460</v>
          </cell>
          <cell r="BT899">
            <v>583</v>
          </cell>
          <cell r="BU899" t="str">
            <v>423</v>
          </cell>
          <cell r="BV899">
            <v>0</v>
          </cell>
          <cell r="BW899">
            <v>0</v>
          </cell>
          <cell r="BX899">
            <v>0</v>
          </cell>
          <cell r="BY899">
            <v>0</v>
          </cell>
          <cell r="BZ899">
            <v>0</v>
          </cell>
          <cell r="CA899">
            <v>0</v>
          </cell>
          <cell r="CB899">
            <v>8299</v>
          </cell>
          <cell r="CC899" t="str">
            <v>M6</v>
          </cell>
        </row>
        <row r="900">
          <cell r="B900" t="str">
            <v>13160 DE 2021</v>
          </cell>
          <cell r="C900">
            <v>1070010607</v>
          </cell>
          <cell r="D900" t="str">
            <v>ADRIANA MARCELA MOLINA SOSA</v>
          </cell>
          <cell r="E900" t="str">
            <v>Contrato de Prestación de Servicios</v>
          </cell>
          <cell r="F900" t="str">
            <v>EL CONTRATISTA SE COMPROMETE CON LA UNIVERSIDAD DE LOS LLANOS A PRESTAR LOS SERVICIOS EN FORMA EFICIENTE Y EFICAZ  APOYANDO EL FORTALECIMIENTO DE LOS DIFERENTES PROCESOS ACADÉMICO – ADMINISTRATIVOS EN LOS PROGRAMAS DE POSGRADOS DE LA FACULTAD DE CIENCIAS ECONÓMICAS.</v>
          </cell>
          <cell r="G900">
            <v>44460</v>
          </cell>
          <cell r="H900">
            <v>6521760</v>
          </cell>
          <cell r="I900" t="str">
            <v>Tres (03) meses y cuatro (04) días calendario</v>
          </cell>
          <cell r="J900">
            <v>44460</v>
          </cell>
          <cell r="K900">
            <v>44554</v>
          </cell>
          <cell r="L900" t="str">
            <v>NO APLICA</v>
          </cell>
          <cell r="M900">
            <v>3</v>
          </cell>
          <cell r="N900">
            <v>2775217</v>
          </cell>
          <cell r="O900">
            <v>44460</v>
          </cell>
          <cell r="P900">
            <v>44500</v>
          </cell>
          <cell r="Q900">
            <v>2081413</v>
          </cell>
          <cell r="R900">
            <v>44501</v>
          </cell>
          <cell r="S900">
            <v>44530</v>
          </cell>
          <cell r="T900">
            <v>1665130</v>
          </cell>
          <cell r="U900">
            <v>44531</v>
          </cell>
          <cell r="V900">
            <v>44554</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t="str">
            <v>Facultad de Ciencias Económicas</v>
          </cell>
          <cell r="AX900" t="str">
            <v>ERNESTO LEONEL CHAVEZ HERNANDEZ</v>
          </cell>
          <cell r="AY900" t="str">
            <v>En Funciones de Decano de la Facultad de Ciencias Económicas</v>
          </cell>
          <cell r="AZ900">
            <v>1545</v>
          </cell>
          <cell r="BA900">
            <v>44459.69734953704</v>
          </cell>
          <cell r="BB900">
            <v>18385816</v>
          </cell>
          <cell r="BC900">
            <v>4028</v>
          </cell>
          <cell r="BD900">
            <v>44460</v>
          </cell>
          <cell r="BE900">
            <v>6521760</v>
          </cell>
          <cell r="BF900" t="str">
            <v xml:space="preserve">NOTIFICADO </v>
          </cell>
          <cell r="BG900">
            <v>0</v>
          </cell>
          <cell r="BH900">
            <v>0</v>
          </cell>
          <cell r="BI900">
            <v>0</v>
          </cell>
          <cell r="BJ900">
            <v>0</v>
          </cell>
          <cell r="BK900">
            <v>0</v>
          </cell>
          <cell r="BL900">
            <v>0</v>
          </cell>
          <cell r="BM900">
            <v>0</v>
          </cell>
          <cell r="BN900">
            <v>0</v>
          </cell>
          <cell r="BO900">
            <v>0</v>
          </cell>
          <cell r="BP900">
            <v>0</v>
          </cell>
          <cell r="BQ900">
            <v>0</v>
          </cell>
          <cell r="BR900">
            <v>1070010607.9</v>
          </cell>
          <cell r="BS900">
            <v>44460</v>
          </cell>
          <cell r="BT900">
            <v>490</v>
          </cell>
          <cell r="BU900" t="str">
            <v>58303. 58305</v>
          </cell>
          <cell r="BV900">
            <v>0</v>
          </cell>
          <cell r="BW900">
            <v>0</v>
          </cell>
          <cell r="BX900">
            <v>0</v>
          </cell>
          <cell r="BY900">
            <v>0</v>
          </cell>
          <cell r="BZ900">
            <v>0</v>
          </cell>
          <cell r="CA900">
            <v>0</v>
          </cell>
          <cell r="CB900">
            <v>8299</v>
          </cell>
          <cell r="CC900" t="str">
            <v>M6</v>
          </cell>
        </row>
        <row r="901">
          <cell r="B901" t="str">
            <v>13161 DE 2021</v>
          </cell>
          <cell r="C901">
            <v>21176898</v>
          </cell>
          <cell r="D901" t="str">
            <v xml:space="preserve">ESMERALDA QUEVEDO ROZO </v>
          </cell>
          <cell r="E901" t="str">
            <v>Contrato de Prestación de Servicios Profesionales</v>
          </cell>
          <cell r="F901" t="str">
            <v>EL CONTRATISTA SE COMPROMETE CON LA UNIVERSIDAD DE LOS LLANOS A PRESTAR LOS SERVICIOS COMO PROFESIONAL EN FORMA EFICIENTE Y EFICAZ APOYANDO EL FORTALECIMIENTO DE LOS DIFERENTES PROCESOS EN EL INSTITUTO DE EDUCACIÓN ABIERTA Y A DISTANCIA.</v>
          </cell>
          <cell r="G901">
            <v>44460</v>
          </cell>
          <cell r="H901">
            <v>8238013</v>
          </cell>
          <cell r="I901" t="str">
            <v>Tres (03) meses y cuatro (04) días calendario</v>
          </cell>
          <cell r="J901">
            <v>44460</v>
          </cell>
          <cell r="K901">
            <v>44554</v>
          </cell>
          <cell r="L901" t="str">
            <v>NO APLICA</v>
          </cell>
          <cell r="M901">
            <v>3</v>
          </cell>
          <cell r="N901">
            <v>3505537</v>
          </cell>
          <cell r="O901">
            <v>44460</v>
          </cell>
          <cell r="P901">
            <v>44500</v>
          </cell>
          <cell r="Q901">
            <v>2629153</v>
          </cell>
          <cell r="R901">
            <v>44501</v>
          </cell>
          <cell r="S901">
            <v>44530</v>
          </cell>
          <cell r="T901">
            <v>2103323</v>
          </cell>
          <cell r="U901">
            <v>44531</v>
          </cell>
          <cell r="V901">
            <v>44554</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t="str">
            <v>Instituto de Educación Abierta y a Distancia</v>
          </cell>
          <cell r="AX901" t="str">
            <v>MARLEN ROJAS SALDAÑA</v>
          </cell>
          <cell r="AY901" t="str">
            <v>Director Técnico de Educación a Distancia</v>
          </cell>
          <cell r="AZ901">
            <v>1552</v>
          </cell>
          <cell r="BA901">
            <v>44459.807511574072</v>
          </cell>
          <cell r="BB901">
            <v>26711467</v>
          </cell>
          <cell r="BC901">
            <v>4029</v>
          </cell>
          <cell r="BD901">
            <v>44460</v>
          </cell>
          <cell r="BE901">
            <v>8238013</v>
          </cell>
          <cell r="BF901" t="str">
            <v xml:space="preserve">NOTIFICADO </v>
          </cell>
          <cell r="BG901">
            <v>0</v>
          </cell>
          <cell r="BH901">
            <v>0</v>
          </cell>
          <cell r="BI901">
            <v>0</v>
          </cell>
          <cell r="BJ901">
            <v>0</v>
          </cell>
          <cell r="BK901">
            <v>0</v>
          </cell>
          <cell r="BL901">
            <v>0</v>
          </cell>
          <cell r="BM901">
            <v>0</v>
          </cell>
          <cell r="BN901">
            <v>0</v>
          </cell>
          <cell r="BO901">
            <v>0</v>
          </cell>
          <cell r="BP901">
            <v>0</v>
          </cell>
          <cell r="BQ901">
            <v>0</v>
          </cell>
          <cell r="BR901">
            <v>21176898.899999999</v>
          </cell>
          <cell r="BS901">
            <v>44460</v>
          </cell>
          <cell r="BT901">
            <v>744</v>
          </cell>
          <cell r="BU901" t="str">
            <v>590</v>
          </cell>
          <cell r="BV901">
            <v>0</v>
          </cell>
          <cell r="BW901">
            <v>0</v>
          </cell>
          <cell r="BX901">
            <v>0</v>
          </cell>
          <cell r="BY901">
            <v>0</v>
          </cell>
          <cell r="BZ901">
            <v>0</v>
          </cell>
          <cell r="CA901">
            <v>0</v>
          </cell>
          <cell r="CB901">
            <v>8299</v>
          </cell>
          <cell r="CC901" t="str">
            <v>M6</v>
          </cell>
        </row>
        <row r="902">
          <cell r="B902" t="str">
            <v>13162 DE 2021</v>
          </cell>
          <cell r="C902">
            <v>17328578</v>
          </cell>
          <cell r="D902" t="str">
            <v>JUAN ALEJANDRO VARGAS RIVEROS</v>
          </cell>
          <cell r="E902" t="str">
            <v>Contrato de Prestación de Servicios</v>
          </cell>
          <cell r="F902" t="str">
            <v>EL CONTRATISTA SE COMPROMETE CON LA UNIVERSIDAD A PRESTAR LOS SERVICIOS EN FORMA EFICIENTE Y EFICAZ APOYANDO EL FORTALECIMIENTO DE LOS DIFERENTES PROCESOS DE SERVICIOS GENERALES DE LA UNIVERSIDAD DE LOS LLANOS.</v>
          </cell>
          <cell r="G902">
            <v>44462</v>
          </cell>
          <cell r="H902">
            <v>4535290</v>
          </cell>
          <cell r="I902" t="str">
            <v>Tres (03) meses y dos (02) días calendario</v>
          </cell>
          <cell r="J902">
            <v>44462</v>
          </cell>
          <cell r="K902">
            <v>44554</v>
          </cell>
          <cell r="L902" t="str">
            <v>NO APLICA</v>
          </cell>
          <cell r="M902">
            <v>3</v>
          </cell>
          <cell r="N902">
            <v>1873272</v>
          </cell>
          <cell r="O902">
            <v>44462</v>
          </cell>
          <cell r="P902">
            <v>44500</v>
          </cell>
          <cell r="Q902">
            <v>1478899</v>
          </cell>
          <cell r="R902">
            <v>44501</v>
          </cell>
          <cell r="S902">
            <v>44530</v>
          </cell>
          <cell r="T902">
            <v>1183119</v>
          </cell>
          <cell r="U902">
            <v>44531</v>
          </cell>
          <cell r="V902">
            <v>44554</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t="str">
            <v>Vicerrectoría de Recursos Universitarios</v>
          </cell>
          <cell r="AX902" t="str">
            <v>JAIME OSCAR GUTIÉRREZ TAMAYO</v>
          </cell>
          <cell r="AY902" t="str">
            <v>Profesional Especializado</v>
          </cell>
          <cell r="AZ902">
            <v>1547</v>
          </cell>
          <cell r="BA902">
            <v>44459.716539351852</v>
          </cell>
          <cell r="BB902">
            <v>939552733</v>
          </cell>
          <cell r="BC902">
            <v>4041</v>
          </cell>
          <cell r="BD902">
            <v>44462</v>
          </cell>
          <cell r="BE902">
            <v>4535290</v>
          </cell>
          <cell r="BF902" t="str">
            <v xml:space="preserve">NOTIFICADO </v>
          </cell>
          <cell r="BG902">
            <v>0</v>
          </cell>
          <cell r="BH902">
            <v>0</v>
          </cell>
          <cell r="BI902">
            <v>0</v>
          </cell>
          <cell r="BJ902">
            <v>0</v>
          </cell>
          <cell r="BK902">
            <v>0</v>
          </cell>
          <cell r="BL902">
            <v>0</v>
          </cell>
          <cell r="BM902">
            <v>0</v>
          </cell>
          <cell r="BN902">
            <v>0</v>
          </cell>
          <cell r="BO902">
            <v>0</v>
          </cell>
          <cell r="BP902">
            <v>0</v>
          </cell>
          <cell r="BQ902">
            <v>0</v>
          </cell>
          <cell r="BR902">
            <v>17328578</v>
          </cell>
          <cell r="BS902">
            <v>44462</v>
          </cell>
          <cell r="BT902">
            <v>583</v>
          </cell>
          <cell r="BU902" t="str">
            <v>423</v>
          </cell>
          <cell r="BV902">
            <v>0</v>
          </cell>
          <cell r="BW902">
            <v>0</v>
          </cell>
          <cell r="BX902">
            <v>0</v>
          </cell>
          <cell r="BY902">
            <v>0</v>
          </cell>
          <cell r="BZ902">
            <v>0</v>
          </cell>
          <cell r="CA902">
            <v>0</v>
          </cell>
          <cell r="CB902">
            <v>6920</v>
          </cell>
          <cell r="CC902" t="str">
            <v>M5</v>
          </cell>
        </row>
        <row r="903">
          <cell r="B903" t="str">
            <v>12889 DE 2021</v>
          </cell>
          <cell r="C903">
            <v>1121860221</v>
          </cell>
          <cell r="D903" t="str">
            <v>SURIAN SURILLY CASTRO JARAMILLO</v>
          </cell>
          <cell r="E903" t="str">
            <v>Contrato de Prestación de Servicios</v>
          </cell>
          <cell r="F903" t="str">
            <v>EL CONTRATISTA SE COMPROMETE CON LA UNIVERSIDAD DE LOS LLANOS A PRESTAR LOS SERVICIOS COMO TÉCNICO EN FORMA EFICIENTE Y EFICAZ APOYANDO EL FORTALECIMIENTO DE LOS DIFERENTES PROCESOS EN LA ESCUELA DE ADMINISTRACIÓN Y NEGOCIOS DE LA FACULTAD DE CIENCIAS ECONÓMICAS.</v>
          </cell>
          <cell r="G903">
            <v>44398</v>
          </cell>
          <cell r="H903">
            <v>4345406</v>
          </cell>
          <cell r="I903" t="str">
            <v>Dos (02) meses y diez (10) días calendario</v>
          </cell>
          <cell r="J903">
            <v>44398</v>
          </cell>
          <cell r="K903">
            <v>44469</v>
          </cell>
          <cell r="L903" t="str">
            <v>NO APLICA</v>
          </cell>
          <cell r="M903">
            <v>3</v>
          </cell>
          <cell r="N903">
            <v>2483089</v>
          </cell>
          <cell r="O903">
            <v>44398</v>
          </cell>
          <cell r="P903">
            <v>44439</v>
          </cell>
          <cell r="Q903">
            <v>1862317</v>
          </cell>
          <cell r="R903">
            <v>44440</v>
          </cell>
          <cell r="S903">
            <v>44469</v>
          </cell>
          <cell r="T903">
            <v>1117390</v>
          </cell>
          <cell r="U903">
            <v>44470</v>
          </cell>
          <cell r="V903">
            <v>44487</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t="str">
            <v>Facultad de Ciencias Económicas</v>
          </cell>
          <cell r="AX903" t="str">
            <v>ERNESTO LEONEL CHAVEZ HERNANDEZ</v>
          </cell>
          <cell r="AY903" t="str">
            <v>En Funciones de Decano de la Facultad de Ciencias Económicas</v>
          </cell>
          <cell r="AZ903">
            <v>1149</v>
          </cell>
          <cell r="BA903">
            <v>44398.669548611113</v>
          </cell>
          <cell r="BB903">
            <v>42687222</v>
          </cell>
          <cell r="BC903">
            <v>3145</v>
          </cell>
          <cell r="BD903">
            <v>44398</v>
          </cell>
          <cell r="BE903">
            <v>4345406</v>
          </cell>
          <cell r="BF903" t="str">
            <v xml:space="preserve">NOTIFICADO </v>
          </cell>
          <cell r="BG903">
            <v>44470</v>
          </cell>
          <cell r="BH903">
            <v>44487</v>
          </cell>
          <cell r="BI903" t="str">
            <v>Dieciocho (18) días calendario</v>
          </cell>
          <cell r="BJ903">
            <v>1117390</v>
          </cell>
          <cell r="BK903" t="str">
            <v>DE ACUERDO A LA SOLICITUD REALIZADA POR EL SUPERVISOR DEL CONTRATO, SE GENERA LA PRORROGA Y ADICIÓN DEL MISMO; TENIENDO EN CUENTA LAS RAZONES DESCRITAS EN DICHA SOLICITUD.</v>
          </cell>
          <cell r="BL903">
            <v>1624</v>
          </cell>
          <cell r="BM903">
            <v>44469</v>
          </cell>
          <cell r="BN903">
            <v>2234780</v>
          </cell>
          <cell r="BO903">
            <v>4133</v>
          </cell>
          <cell r="BP903">
            <v>44469</v>
          </cell>
          <cell r="BQ903">
            <v>1117390</v>
          </cell>
          <cell r="BR903">
            <v>1121860221</v>
          </cell>
          <cell r="BS903">
            <v>44398.669548611113</v>
          </cell>
          <cell r="BT903">
            <v>110</v>
          </cell>
          <cell r="BU903" t="str">
            <v>58300</v>
          </cell>
          <cell r="BV903">
            <v>44469</v>
          </cell>
          <cell r="BW903">
            <v>490</v>
          </cell>
          <cell r="BX903" t="str">
            <v>58404</v>
          </cell>
          <cell r="BY903">
            <v>0</v>
          </cell>
          <cell r="BZ903">
            <v>0</v>
          </cell>
          <cell r="CA903">
            <v>0</v>
          </cell>
          <cell r="CB903">
            <v>8299</v>
          </cell>
          <cell r="CC903" t="str">
            <v>M6</v>
          </cell>
        </row>
        <row r="904">
          <cell r="B904" t="str">
            <v>12903 DE 2021</v>
          </cell>
          <cell r="C904">
            <v>65739948</v>
          </cell>
          <cell r="D904" t="str">
            <v>SANDRA MILENA BOLIVAR RUBIO</v>
          </cell>
          <cell r="E904" t="str">
            <v>Contrato de Prestación de Servicios</v>
          </cell>
          <cell r="F904" t="str">
            <v>EL CONTRATISTA SE COMPROMETE CON LA UNIVERSIDAD DE LOS LLANOS A PRESTAR LOS SERVICIOS EN FORMA EFICIENTE Y EFICAZ, APOYANDO EL FORTALECIMIENTO DE LOS DIFERENTES PROCESOS ACADÉMICOS Y ADMINISTRATIVOS EN LA ESCUELA DE PEDAGOGÍA Y BELLAS ARTES DE LA FACULTAD DE CIENCIAS HUMANAS Y DE LA EDUCACIÓN.</v>
          </cell>
          <cell r="G904">
            <v>44398</v>
          </cell>
          <cell r="H904">
            <v>4345406</v>
          </cell>
          <cell r="I904" t="str">
            <v>Dos (02) meses y diez (10) días calendario</v>
          </cell>
          <cell r="J904">
            <v>44398</v>
          </cell>
          <cell r="K904">
            <v>44469</v>
          </cell>
          <cell r="L904" t="str">
            <v>NO APLICA</v>
          </cell>
          <cell r="M904">
            <v>3</v>
          </cell>
          <cell r="N904">
            <v>2483089</v>
          </cell>
          <cell r="O904">
            <v>44398</v>
          </cell>
          <cell r="P904">
            <v>44439</v>
          </cell>
          <cell r="Q904">
            <v>1862317</v>
          </cell>
          <cell r="R904">
            <v>44440</v>
          </cell>
          <cell r="S904">
            <v>44469</v>
          </cell>
          <cell r="T904">
            <v>1117390</v>
          </cell>
          <cell r="U904">
            <v>44470</v>
          </cell>
          <cell r="V904">
            <v>44487</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t="str">
            <v>Facultad de Ciencias Humanas y de la Educación</v>
          </cell>
          <cell r="AX904" t="str">
            <v>LUZ HAYDEE GONZÁLEZ OCAMPO</v>
          </cell>
          <cell r="AY904" t="str">
            <v>Decano de la Facultad de Ciencias Humanas y de la Educación</v>
          </cell>
          <cell r="AZ904">
            <v>1146</v>
          </cell>
          <cell r="BA904">
            <v>44398.668321759258</v>
          </cell>
          <cell r="BB904">
            <v>39108654</v>
          </cell>
          <cell r="BC904">
            <v>3159</v>
          </cell>
          <cell r="BD904">
            <v>44398</v>
          </cell>
          <cell r="BE904">
            <v>4345406</v>
          </cell>
          <cell r="BF904" t="str">
            <v xml:space="preserve">NOTIFICADO </v>
          </cell>
          <cell r="BG904">
            <v>44470</v>
          </cell>
          <cell r="BH904">
            <v>44487</v>
          </cell>
          <cell r="BI904" t="str">
            <v>Dieciocho (18) días calendario</v>
          </cell>
          <cell r="BJ904">
            <v>1117390</v>
          </cell>
          <cell r="BK904" t="str">
            <v>DE ACUERDO A LA SOLICITUD REALIZADA POR EL SUPERVISOR DEL CONTRATO, SE GENERA LA PRORROGA Y ADICIÓN DEL MISMO; TENIENDO EN CUENTA LAS RAZONES DESCRITAS EN DICHA SOLICITUD.</v>
          </cell>
          <cell r="BL904">
            <v>1622</v>
          </cell>
          <cell r="BM904">
            <v>44469</v>
          </cell>
          <cell r="BN904">
            <v>3352171</v>
          </cell>
          <cell r="BO904">
            <v>4135</v>
          </cell>
          <cell r="BP904">
            <v>44469</v>
          </cell>
          <cell r="BQ904">
            <v>1117390</v>
          </cell>
          <cell r="BR904">
            <v>65739948</v>
          </cell>
          <cell r="BS904">
            <v>44398.668321759258</v>
          </cell>
          <cell r="BT904">
            <v>82</v>
          </cell>
          <cell r="BU904" t="str">
            <v>56300</v>
          </cell>
          <cell r="BV904">
            <v>44469</v>
          </cell>
          <cell r="BW904">
            <v>743</v>
          </cell>
          <cell r="BX904" t="str">
            <v>56503</v>
          </cell>
          <cell r="BY904">
            <v>0</v>
          </cell>
          <cell r="BZ904">
            <v>0</v>
          </cell>
          <cell r="CA904">
            <v>0</v>
          </cell>
          <cell r="CB904">
            <v>9609</v>
          </cell>
          <cell r="CC904" t="str">
            <v>M6</v>
          </cell>
        </row>
        <row r="905">
          <cell r="B905" t="str">
            <v>12905 DE 2021</v>
          </cell>
          <cell r="C905">
            <v>1121888586</v>
          </cell>
          <cell r="D905" t="str">
            <v>NATALIA CORREDOR BONELO</v>
          </cell>
          <cell r="E905" t="str">
            <v>Contrato de Prestación de Servicios</v>
          </cell>
          <cell r="F905" t="str">
            <v>EL CONTRATISTA SE COMPROMETE CON LA UNIVERSIDAD DE LOS LLANOS A PRESTAR LOS SERVICIOS EN FORMA EFICIENTE Y EFICAZ, APOYANDO EL FORTALECIMIENTO DE LOS DIFERENTES PROCESOS ACADÉMICOS Y ADMINISTRATIVOS EN EL CENTRO DE INVESTIGACIONES Y CENTRO DE PROYECCIÓN SOCIAL DE LA FACULTAD DE CIENCIAS HUMANAS Y DE LA EDUCACIÓN.</v>
          </cell>
          <cell r="G905">
            <v>44398</v>
          </cell>
          <cell r="H905">
            <v>4345406</v>
          </cell>
          <cell r="I905" t="str">
            <v>Dos (02) meses y diez (10) días calendario</v>
          </cell>
          <cell r="J905">
            <v>44398</v>
          </cell>
          <cell r="K905">
            <v>44469</v>
          </cell>
          <cell r="L905" t="str">
            <v>NO APLICA</v>
          </cell>
          <cell r="M905">
            <v>3</v>
          </cell>
          <cell r="N905">
            <v>2483089</v>
          </cell>
          <cell r="O905">
            <v>44398</v>
          </cell>
          <cell r="P905">
            <v>44439</v>
          </cell>
          <cell r="Q905">
            <v>1862317</v>
          </cell>
          <cell r="R905">
            <v>44440</v>
          </cell>
          <cell r="S905">
            <v>44469</v>
          </cell>
          <cell r="T905">
            <v>1117390</v>
          </cell>
          <cell r="U905">
            <v>44470</v>
          </cell>
          <cell r="V905">
            <v>44487</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t="str">
            <v>Facultad de Ciencias Humanas y de la Educación</v>
          </cell>
          <cell r="AX905" t="str">
            <v>LUZ HAYDEE GONZÁLEZ OCAMPO</v>
          </cell>
          <cell r="AY905" t="str">
            <v>Decano de la Facultad de Ciencias Humanas y de la Educación</v>
          </cell>
          <cell r="AZ905">
            <v>1146</v>
          </cell>
          <cell r="BA905">
            <v>44398.668321759258</v>
          </cell>
          <cell r="BB905">
            <v>39108654</v>
          </cell>
          <cell r="BC905">
            <v>3161</v>
          </cell>
          <cell r="BD905">
            <v>44398</v>
          </cell>
          <cell r="BE905">
            <v>4345406</v>
          </cell>
          <cell r="BF905" t="str">
            <v xml:space="preserve">NOTIFICADO </v>
          </cell>
          <cell r="BG905">
            <v>44470</v>
          </cell>
          <cell r="BH905">
            <v>44487</v>
          </cell>
          <cell r="BI905" t="str">
            <v>Dieciocho (18) días calendario</v>
          </cell>
          <cell r="BJ905">
            <v>1117390</v>
          </cell>
          <cell r="BK905" t="str">
            <v>DE ACUERDO A LA SOLICITUD REALIZADA POR EL SUPERVISOR DEL CONTRATO, SE GENERA LA PRORROGA Y ADICIÓN DEL MISMO; TENIENDO EN CUENTA LAS RAZONES DESCRITAS EN DICHA SOLICITUD.</v>
          </cell>
          <cell r="BL905">
            <v>1622</v>
          </cell>
          <cell r="BM905">
            <v>44469</v>
          </cell>
          <cell r="BN905">
            <v>3352171</v>
          </cell>
          <cell r="BO905">
            <v>4136</v>
          </cell>
          <cell r="BP905">
            <v>44469</v>
          </cell>
          <cell r="BQ905">
            <v>1117390</v>
          </cell>
          <cell r="BR905">
            <v>1121888586.5</v>
          </cell>
          <cell r="BS905">
            <v>44398.668321759258</v>
          </cell>
          <cell r="BT905">
            <v>82</v>
          </cell>
          <cell r="BU905" t="str">
            <v>56502</v>
          </cell>
          <cell r="BV905">
            <v>44469</v>
          </cell>
          <cell r="BW905">
            <v>743</v>
          </cell>
          <cell r="BX905" t="str">
            <v>56503</v>
          </cell>
          <cell r="BY905">
            <v>0</v>
          </cell>
          <cell r="BZ905">
            <v>0</v>
          </cell>
          <cell r="CA905">
            <v>0</v>
          </cell>
          <cell r="CB905">
            <v>8299</v>
          </cell>
          <cell r="CC905" t="str">
            <v>M6</v>
          </cell>
        </row>
        <row r="906">
          <cell r="B906" t="str">
            <v>12906 DE 2021</v>
          </cell>
          <cell r="C906">
            <v>40382841</v>
          </cell>
          <cell r="D906" t="str">
            <v xml:space="preserve">MERCEDES NAYIBE HERNANDEZ CORREAL </v>
          </cell>
          <cell r="E906" t="str">
            <v>Contrato de Prestación de Servicios</v>
          </cell>
          <cell r="F906" t="str">
            <v>EL CONTRATISTA SE COMPROMETE CON LA UNIVERSIDAD DE LOS LLANOS A PRESTAR LOS SERVICIOS COMO TÉCNICO EN FORMA EFICIENTE Y EFICAZ APOYANDO EL FORTALECIMIENTO DE LOS DIFERENTES PROCESOS ACADÉMICOS Y ADMINISTRATIVOS EN LA SECRETARÍA ACADÉMICA DE LA FACULTAD DE CIENCIAS HUMANAS Y DE LA EDUCACIÓN.</v>
          </cell>
          <cell r="G906">
            <v>44398</v>
          </cell>
          <cell r="H906">
            <v>4345406</v>
          </cell>
          <cell r="I906" t="str">
            <v>Dos (02) meses y diez (10) días calendario</v>
          </cell>
          <cell r="J906">
            <v>44398</v>
          </cell>
          <cell r="K906">
            <v>44469</v>
          </cell>
          <cell r="L906" t="str">
            <v>NO APLICA</v>
          </cell>
          <cell r="M906">
            <v>3</v>
          </cell>
          <cell r="N906">
            <v>2483089</v>
          </cell>
          <cell r="O906">
            <v>44398</v>
          </cell>
          <cell r="P906">
            <v>44439</v>
          </cell>
          <cell r="Q906">
            <v>1862317</v>
          </cell>
          <cell r="R906">
            <v>44440</v>
          </cell>
          <cell r="S906">
            <v>44469</v>
          </cell>
          <cell r="T906">
            <v>1117390</v>
          </cell>
          <cell r="U906">
            <v>44470</v>
          </cell>
          <cell r="V906">
            <v>44487</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t="str">
            <v>Facultad de Ciencias Humanas y de la Educación</v>
          </cell>
          <cell r="AX906" t="str">
            <v>LUZ HAYDEE GONZÁLEZ OCAMPO</v>
          </cell>
          <cell r="AY906" t="str">
            <v>Decano de la Facultad de Ciencias Humanas y de la Educación</v>
          </cell>
          <cell r="AZ906">
            <v>1146</v>
          </cell>
          <cell r="BA906">
            <v>44398.668321759258</v>
          </cell>
          <cell r="BB906">
            <v>39108654</v>
          </cell>
          <cell r="BC906">
            <v>3162</v>
          </cell>
          <cell r="BD906">
            <v>44398</v>
          </cell>
          <cell r="BE906">
            <v>4345406</v>
          </cell>
          <cell r="BF906" t="str">
            <v xml:space="preserve">NOTIFICADO </v>
          </cell>
          <cell r="BG906">
            <v>44470</v>
          </cell>
          <cell r="BH906">
            <v>44487</v>
          </cell>
          <cell r="BI906" t="str">
            <v>Dieciocho (18) días calendario</v>
          </cell>
          <cell r="BJ906">
            <v>1117390</v>
          </cell>
          <cell r="BK906" t="str">
            <v>DE ACUERDO A LA SOLICITUD REALIZADA POR EL SUPERVISOR DEL CONTRATO, SE GENERA LA PRORROGA Y ADICIÓN DEL MISMO; TENIENDO EN CUENTA LAS RAZONES DESCRITAS EN DICHA SOLICITUD.</v>
          </cell>
          <cell r="BL906">
            <v>1622</v>
          </cell>
          <cell r="BM906">
            <v>44469</v>
          </cell>
          <cell r="BN906">
            <v>3352171</v>
          </cell>
          <cell r="BO906">
            <v>4137</v>
          </cell>
          <cell r="BP906">
            <v>44469</v>
          </cell>
          <cell r="BQ906">
            <v>1117390</v>
          </cell>
          <cell r="BR906">
            <v>40382841</v>
          </cell>
          <cell r="BS906">
            <v>44398.668321759258</v>
          </cell>
          <cell r="BT906">
            <v>82</v>
          </cell>
          <cell r="BU906" t="str">
            <v>56100</v>
          </cell>
          <cell r="BV906">
            <v>44469</v>
          </cell>
          <cell r="BW906">
            <v>743</v>
          </cell>
          <cell r="BX906" t="str">
            <v>56503</v>
          </cell>
          <cell r="BY906">
            <v>0</v>
          </cell>
          <cell r="BZ906">
            <v>0</v>
          </cell>
          <cell r="CA906">
            <v>0</v>
          </cell>
          <cell r="CB906">
            <v>4761</v>
          </cell>
          <cell r="CC906" t="str">
            <v>M6</v>
          </cell>
        </row>
        <row r="907">
          <cell r="B907" t="str">
            <v>12916 DE 2021</v>
          </cell>
          <cell r="C907">
            <v>1121889812</v>
          </cell>
          <cell r="D907" t="str">
            <v>MONICA PAOLA AGUIRRE RODRIGUEZ</v>
          </cell>
          <cell r="E907" t="str">
            <v>Contrato de Prestación de Servicios</v>
          </cell>
          <cell r="F907" t="str">
            <v>EL CONTRATISTA SE COMPROMETE CON LA UNIVERSIDAD DE LOS LLANOS A PRESTAR LOS SERVICIOS COMO TÉCNICO EN FORMA EFICIENTE Y EFICAZ APOYANDO EL FORTALECIMIENTO DE LOS DIFERENTES PROCESOS EN LA SECRETARÍA ACADÉMICA DE LA FACULTAD DE CIENCIAS ECONÓMICAS.</v>
          </cell>
          <cell r="G907">
            <v>44403</v>
          </cell>
          <cell r="H907">
            <v>4035020</v>
          </cell>
          <cell r="I907" t="str">
            <v>Dos (02) meses y cinco (05) días calendario</v>
          </cell>
          <cell r="J907">
            <v>44403</v>
          </cell>
          <cell r="K907">
            <v>44469</v>
          </cell>
          <cell r="L907" t="str">
            <v>NO APLICA</v>
          </cell>
          <cell r="M907">
            <v>3</v>
          </cell>
          <cell r="N907">
            <v>2172703</v>
          </cell>
          <cell r="O907">
            <v>44403</v>
          </cell>
          <cell r="P907">
            <v>44439</v>
          </cell>
          <cell r="Q907">
            <v>1862317</v>
          </cell>
          <cell r="R907">
            <v>44440</v>
          </cell>
          <cell r="S907">
            <v>44469</v>
          </cell>
          <cell r="T907">
            <v>1117390</v>
          </cell>
          <cell r="U907">
            <v>44470</v>
          </cell>
          <cell r="V907">
            <v>44487</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t="str">
            <v>Facultad de Ciencias Económicas</v>
          </cell>
          <cell r="AX907" t="str">
            <v>ERNESTO LEONEL CHAVEZ HERNANDEZ</v>
          </cell>
          <cell r="AY907" t="str">
            <v>En Funciones de Decano de la Facultad de Ciencias Económicas</v>
          </cell>
          <cell r="AZ907">
            <v>1149</v>
          </cell>
          <cell r="BA907">
            <v>44398.669548611113</v>
          </cell>
          <cell r="BB907">
            <v>42687222</v>
          </cell>
          <cell r="BC907">
            <v>3205</v>
          </cell>
          <cell r="BD907">
            <v>44403</v>
          </cell>
          <cell r="BE907">
            <v>4035020</v>
          </cell>
          <cell r="BF907" t="str">
            <v xml:space="preserve">NOTIFICADO </v>
          </cell>
          <cell r="BG907">
            <v>44470</v>
          </cell>
          <cell r="BH907">
            <v>44487</v>
          </cell>
          <cell r="BI907" t="str">
            <v>Dieciocho (18) días calendario</v>
          </cell>
          <cell r="BJ907">
            <v>1117390</v>
          </cell>
          <cell r="BK907" t="str">
            <v>DE ACUERDO A LA SOLICITUD REALIZADA POR EL SUPERVISOR DEL CONTRATO, SE GENERA LA PRORROGA Y ADICIÓN DEL MISMO; TENIENDO EN CUENTA LAS RAZONES DESCRITAS EN DICHA SOLICITUD.</v>
          </cell>
          <cell r="BL907">
            <v>1624</v>
          </cell>
          <cell r="BM907">
            <v>44469</v>
          </cell>
          <cell r="BN907">
            <v>2234780</v>
          </cell>
          <cell r="BO907">
            <v>4134</v>
          </cell>
          <cell r="BP907">
            <v>44469</v>
          </cell>
          <cell r="BQ907">
            <v>1117390</v>
          </cell>
          <cell r="BR907">
            <v>1121889812.0999999</v>
          </cell>
          <cell r="BS907">
            <v>44398.669548611113</v>
          </cell>
          <cell r="BT907">
            <v>110</v>
          </cell>
          <cell r="BU907" t="str">
            <v>58100</v>
          </cell>
          <cell r="BV907">
            <v>44469</v>
          </cell>
          <cell r="BW907">
            <v>490</v>
          </cell>
          <cell r="BX907" t="str">
            <v>58404</v>
          </cell>
          <cell r="BY907">
            <v>0</v>
          </cell>
          <cell r="BZ907">
            <v>0</v>
          </cell>
          <cell r="CA907">
            <v>0</v>
          </cell>
          <cell r="CB907">
            <v>9609</v>
          </cell>
          <cell r="CC907" t="str">
            <v>M6</v>
          </cell>
        </row>
        <row r="908">
          <cell r="B908">
            <v>0</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W908">
            <v>0</v>
          </cell>
          <cell r="AX908">
            <v>0</v>
          </cell>
          <cell r="AY908">
            <v>0</v>
          </cell>
          <cell r="AZ908">
            <v>0</v>
          </cell>
          <cell r="BA908">
            <v>0</v>
          </cell>
          <cell r="BB908">
            <v>0</v>
          </cell>
          <cell r="BC908">
            <v>0</v>
          </cell>
          <cell r="BD908">
            <v>0</v>
          </cell>
          <cell r="BE908">
            <v>0</v>
          </cell>
          <cell r="BF908" t="str">
            <v xml:space="preserve">NOTIFICADO </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row>
        <row r="909">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W909">
            <v>0</v>
          </cell>
          <cell r="AX909">
            <v>0</v>
          </cell>
          <cell r="AY909">
            <v>0</v>
          </cell>
          <cell r="AZ909">
            <v>0</v>
          </cell>
          <cell r="BA909">
            <v>0</v>
          </cell>
          <cell r="BB909">
            <v>0</v>
          </cell>
          <cell r="BC909">
            <v>0</v>
          </cell>
          <cell r="BD909">
            <v>0</v>
          </cell>
          <cell r="BE909">
            <v>0</v>
          </cell>
          <cell r="BF909" t="str">
            <v xml:space="preserve">NOTIFICADO </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0</v>
          </cell>
          <cell r="CB909">
            <v>0</v>
          </cell>
          <cell r="CC909">
            <v>0</v>
          </cell>
        </row>
        <row r="910">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W910">
            <v>0</v>
          </cell>
          <cell r="AX910">
            <v>0</v>
          </cell>
          <cell r="AY910">
            <v>0</v>
          </cell>
          <cell r="AZ910">
            <v>0</v>
          </cell>
          <cell r="BA910">
            <v>0</v>
          </cell>
          <cell r="BB910">
            <v>0</v>
          </cell>
          <cell r="BC910">
            <v>0</v>
          </cell>
          <cell r="BD910">
            <v>0</v>
          </cell>
          <cell r="BE910">
            <v>0</v>
          </cell>
          <cell r="BF910" t="str">
            <v xml:space="preserve">NOTIFICADO </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row>
        <row r="911">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W911">
            <v>0</v>
          </cell>
          <cell r="AX911">
            <v>0</v>
          </cell>
          <cell r="AY911">
            <v>0</v>
          </cell>
          <cell r="AZ911">
            <v>0</v>
          </cell>
          <cell r="BA911">
            <v>0</v>
          </cell>
          <cell r="BB911">
            <v>0</v>
          </cell>
          <cell r="BC911">
            <v>0</v>
          </cell>
          <cell r="BD911">
            <v>0</v>
          </cell>
          <cell r="BE911">
            <v>0</v>
          </cell>
          <cell r="BF911" t="str">
            <v xml:space="preserve">NOTIFICADO </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0</v>
          </cell>
          <cell r="CB911">
            <v>0</v>
          </cell>
          <cell r="CC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G912">
            <v>0</v>
          </cell>
          <cell r="AH912">
            <v>0</v>
          </cell>
          <cell r="AJ912">
            <v>0</v>
          </cell>
          <cell r="AK912">
            <v>0</v>
          </cell>
          <cell r="AM912">
            <v>0</v>
          </cell>
          <cell r="AN912">
            <v>0</v>
          </cell>
          <cell r="AP912">
            <v>0</v>
          </cell>
          <cell r="AQ912">
            <v>0</v>
          </cell>
          <cell r="AS912">
            <v>0</v>
          </cell>
          <cell r="AT912">
            <v>0</v>
          </cell>
          <cell r="AW912">
            <v>0</v>
          </cell>
          <cell r="AX912">
            <v>0</v>
          </cell>
          <cell r="AY912">
            <v>0</v>
          </cell>
          <cell r="AZ912">
            <v>0</v>
          </cell>
          <cell r="BA912">
            <v>0</v>
          </cell>
          <cell r="BB912">
            <v>0</v>
          </cell>
          <cell r="BC912">
            <v>0</v>
          </cell>
          <cell r="BD912">
            <v>0</v>
          </cell>
          <cell r="BE912">
            <v>0</v>
          </cell>
          <cell r="BF912" t="str">
            <v xml:space="preserve">NOTIFICADO </v>
          </cell>
          <cell r="BM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G913">
            <v>0</v>
          </cell>
          <cell r="AH913">
            <v>0</v>
          </cell>
          <cell r="AJ913">
            <v>0</v>
          </cell>
          <cell r="AK913">
            <v>0</v>
          </cell>
          <cell r="AM913">
            <v>0</v>
          </cell>
          <cell r="AN913">
            <v>0</v>
          </cell>
          <cell r="AP913">
            <v>0</v>
          </cell>
          <cell r="AQ913">
            <v>0</v>
          </cell>
          <cell r="AS913">
            <v>0</v>
          </cell>
          <cell r="AT913">
            <v>0</v>
          </cell>
          <cell r="AW913">
            <v>0</v>
          </cell>
          <cell r="AX913">
            <v>0</v>
          </cell>
          <cell r="AY913">
            <v>0</v>
          </cell>
          <cell r="AZ913">
            <v>0</v>
          </cell>
          <cell r="BA913">
            <v>0</v>
          </cell>
          <cell r="BB913">
            <v>0</v>
          </cell>
          <cell r="BC913">
            <v>0</v>
          </cell>
          <cell r="BD913">
            <v>0</v>
          </cell>
          <cell r="BE913">
            <v>0</v>
          </cell>
          <cell r="BF913" t="str">
            <v xml:space="preserve">NOTIFICADO </v>
          </cell>
          <cell r="BM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G914">
            <v>0</v>
          </cell>
          <cell r="AH914">
            <v>0</v>
          </cell>
          <cell r="AJ914">
            <v>0</v>
          </cell>
          <cell r="AK914">
            <v>0</v>
          </cell>
          <cell r="AM914">
            <v>0</v>
          </cell>
          <cell r="AN914">
            <v>0</v>
          </cell>
          <cell r="AP914">
            <v>0</v>
          </cell>
          <cell r="AQ914">
            <v>0</v>
          </cell>
          <cell r="AS914">
            <v>0</v>
          </cell>
          <cell r="AT914">
            <v>0</v>
          </cell>
          <cell r="AW914">
            <v>0</v>
          </cell>
          <cell r="AX914">
            <v>0</v>
          </cell>
          <cell r="AY914">
            <v>0</v>
          </cell>
          <cell r="AZ914">
            <v>0</v>
          </cell>
          <cell r="BA914">
            <v>0</v>
          </cell>
          <cell r="BB914">
            <v>0</v>
          </cell>
          <cell r="BC914">
            <v>0</v>
          </cell>
          <cell r="BD914">
            <v>0</v>
          </cell>
          <cell r="BE914">
            <v>0</v>
          </cell>
          <cell r="BF914" t="str">
            <v xml:space="preserve">NOTIFICADO </v>
          </cell>
          <cell r="BM914">
            <v>0</v>
          </cell>
          <cell r="BP914">
            <v>0</v>
          </cell>
          <cell r="BQ914">
            <v>0</v>
          </cell>
          <cell r="BR914">
            <v>0</v>
          </cell>
          <cell r="BS914">
            <v>0</v>
          </cell>
          <cell r="BT914">
            <v>0</v>
          </cell>
          <cell r="BU914">
            <v>0</v>
          </cell>
          <cell r="BV914">
            <v>0</v>
          </cell>
          <cell r="BW914">
            <v>0</v>
          </cell>
          <cell r="BX914">
            <v>0</v>
          </cell>
          <cell r="BY914">
            <v>0</v>
          </cell>
          <cell r="BZ914">
            <v>0</v>
          </cell>
          <cell r="CA914">
            <v>0</v>
          </cell>
          <cell r="CB914">
            <v>0</v>
          </cell>
          <cell r="CC914">
            <v>0</v>
          </cell>
        </row>
        <row r="915">
          <cell r="C915">
            <v>0</v>
          </cell>
          <cell r="D915">
            <v>0</v>
          </cell>
          <cell r="E915">
            <v>0</v>
          </cell>
          <cell r="F915">
            <v>0</v>
          </cell>
          <cell r="G915">
            <v>0</v>
          </cell>
          <cell r="H915">
            <v>0</v>
          </cell>
          <cell r="I915">
            <v>0</v>
          </cell>
          <cell r="J915">
            <v>0</v>
          </cell>
          <cell r="K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G915">
            <v>0</v>
          </cell>
          <cell r="AH915">
            <v>0</v>
          </cell>
          <cell r="AJ915">
            <v>0</v>
          </cell>
          <cell r="AK915">
            <v>0</v>
          </cell>
          <cell r="AM915">
            <v>0</v>
          </cell>
          <cell r="AN915">
            <v>0</v>
          </cell>
          <cell r="AP915">
            <v>0</v>
          </cell>
          <cell r="AQ915">
            <v>0</v>
          </cell>
          <cell r="AS915">
            <v>0</v>
          </cell>
          <cell r="AT915">
            <v>0</v>
          </cell>
          <cell r="AW915">
            <v>0</v>
          </cell>
          <cell r="AX915">
            <v>0</v>
          </cell>
          <cell r="AY915">
            <v>0</v>
          </cell>
          <cell r="AZ915">
            <v>0</v>
          </cell>
          <cell r="BA915">
            <v>0</v>
          </cell>
          <cell r="BB915">
            <v>0</v>
          </cell>
          <cell r="BC915">
            <v>0</v>
          </cell>
          <cell r="BD915">
            <v>0</v>
          </cell>
          <cell r="BE915">
            <v>0</v>
          </cell>
          <cell r="BF915" t="str">
            <v xml:space="preserve">NOTIFICADO </v>
          </cell>
          <cell r="BM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row>
        <row r="916">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G916">
            <v>0</v>
          </cell>
          <cell r="AH916">
            <v>0</v>
          </cell>
          <cell r="AJ916">
            <v>0</v>
          </cell>
          <cell r="AK916">
            <v>0</v>
          </cell>
          <cell r="AM916">
            <v>0</v>
          </cell>
          <cell r="AN916">
            <v>0</v>
          </cell>
          <cell r="AP916">
            <v>0</v>
          </cell>
          <cell r="AQ916">
            <v>0</v>
          </cell>
          <cell r="AS916">
            <v>0</v>
          </cell>
          <cell r="AT916">
            <v>0</v>
          </cell>
          <cell r="AW916">
            <v>0</v>
          </cell>
          <cell r="AX916">
            <v>0</v>
          </cell>
          <cell r="AY916">
            <v>0</v>
          </cell>
          <cell r="AZ916">
            <v>0</v>
          </cell>
          <cell r="BA916">
            <v>0</v>
          </cell>
          <cell r="BB916">
            <v>0</v>
          </cell>
          <cell r="BC916">
            <v>0</v>
          </cell>
          <cell r="BD916">
            <v>0</v>
          </cell>
          <cell r="BE916">
            <v>0</v>
          </cell>
          <cell r="BF916" t="str">
            <v xml:space="preserve">NOTIFICADO </v>
          </cell>
          <cell r="BM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row>
        <row r="917">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G917">
            <v>0</v>
          </cell>
          <cell r="AH917">
            <v>0</v>
          </cell>
          <cell r="AJ917">
            <v>0</v>
          </cell>
          <cell r="AK917">
            <v>0</v>
          </cell>
          <cell r="AM917">
            <v>0</v>
          </cell>
          <cell r="AN917">
            <v>0</v>
          </cell>
          <cell r="AP917">
            <v>0</v>
          </cell>
          <cell r="AQ917">
            <v>0</v>
          </cell>
          <cell r="AS917">
            <v>0</v>
          </cell>
          <cell r="AT917">
            <v>0</v>
          </cell>
          <cell r="AW917">
            <v>0</v>
          </cell>
          <cell r="AX917">
            <v>0</v>
          </cell>
          <cell r="AY917">
            <v>0</v>
          </cell>
          <cell r="AZ917">
            <v>0</v>
          </cell>
          <cell r="BA917">
            <v>0</v>
          </cell>
          <cell r="BB917">
            <v>0</v>
          </cell>
          <cell r="BC917">
            <v>0</v>
          </cell>
          <cell r="BD917">
            <v>0</v>
          </cell>
          <cell r="BE917">
            <v>0</v>
          </cell>
          <cell r="BF917" t="str">
            <v xml:space="preserve">NOTIFICADO </v>
          </cell>
          <cell r="BM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row>
        <row r="918">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G918">
            <v>0</v>
          </cell>
          <cell r="AH918">
            <v>0</v>
          </cell>
          <cell r="AJ918">
            <v>0</v>
          </cell>
          <cell r="AK918">
            <v>0</v>
          </cell>
          <cell r="AM918">
            <v>0</v>
          </cell>
          <cell r="AN918">
            <v>0</v>
          </cell>
          <cell r="AP918">
            <v>0</v>
          </cell>
          <cell r="AQ918">
            <v>0</v>
          </cell>
          <cell r="AS918">
            <v>0</v>
          </cell>
          <cell r="AT918">
            <v>0</v>
          </cell>
          <cell r="AW918">
            <v>0</v>
          </cell>
          <cell r="AX918">
            <v>0</v>
          </cell>
          <cell r="AY918">
            <v>0</v>
          </cell>
          <cell r="AZ918">
            <v>0</v>
          </cell>
          <cell r="BA918">
            <v>0</v>
          </cell>
          <cell r="BB918">
            <v>0</v>
          </cell>
          <cell r="BC918">
            <v>0</v>
          </cell>
          <cell r="BD918">
            <v>0</v>
          </cell>
          <cell r="BE918">
            <v>0</v>
          </cell>
          <cell r="BF918" t="str">
            <v xml:space="preserve">NOTIFICADO </v>
          </cell>
          <cell r="BM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row>
        <row r="919">
          <cell r="C919">
            <v>0</v>
          </cell>
          <cell r="E919">
            <v>0</v>
          </cell>
          <cell r="F919">
            <v>0</v>
          </cell>
          <cell r="G919">
            <v>0</v>
          </cell>
          <cell r="H919">
            <v>0</v>
          </cell>
          <cell r="I919">
            <v>0</v>
          </cell>
          <cell r="J919">
            <v>0</v>
          </cell>
          <cell r="K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G919">
            <v>0</v>
          </cell>
          <cell r="AH919">
            <v>0</v>
          </cell>
          <cell r="AJ919">
            <v>0</v>
          </cell>
          <cell r="AK919">
            <v>0</v>
          </cell>
          <cell r="AM919">
            <v>0</v>
          </cell>
          <cell r="AN919">
            <v>0</v>
          </cell>
          <cell r="AP919">
            <v>0</v>
          </cell>
          <cell r="AQ919">
            <v>0</v>
          </cell>
          <cell r="AS919">
            <v>0</v>
          </cell>
          <cell r="AT919">
            <v>0</v>
          </cell>
          <cell r="AW919">
            <v>0</v>
          </cell>
          <cell r="AX919">
            <v>0</v>
          </cell>
          <cell r="AY919">
            <v>0</v>
          </cell>
          <cell r="AZ919">
            <v>0</v>
          </cell>
          <cell r="BA919">
            <v>0</v>
          </cell>
          <cell r="BB919">
            <v>0</v>
          </cell>
          <cell r="BC919">
            <v>0</v>
          </cell>
          <cell r="BD919">
            <v>0</v>
          </cell>
          <cell r="BE919">
            <v>0</v>
          </cell>
          <cell r="BF919" t="str">
            <v xml:space="preserve">NOTIFICADO </v>
          </cell>
          <cell r="BM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row>
        <row r="920">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D920">
            <v>0</v>
          </cell>
          <cell r="AE920">
            <v>0</v>
          </cell>
          <cell r="AG920">
            <v>0</v>
          </cell>
          <cell r="AH920">
            <v>0</v>
          </cell>
          <cell r="AJ920">
            <v>0</v>
          </cell>
          <cell r="AK920">
            <v>0</v>
          </cell>
          <cell r="AM920">
            <v>0</v>
          </cell>
          <cell r="AN920">
            <v>0</v>
          </cell>
          <cell r="AP920">
            <v>0</v>
          </cell>
          <cell r="AQ920">
            <v>0</v>
          </cell>
          <cell r="AS920">
            <v>0</v>
          </cell>
          <cell r="AT920">
            <v>0</v>
          </cell>
          <cell r="AW920">
            <v>0</v>
          </cell>
          <cell r="AX920">
            <v>0</v>
          </cell>
          <cell r="AY920">
            <v>0</v>
          </cell>
          <cell r="AZ920">
            <v>0</v>
          </cell>
          <cell r="BA920">
            <v>0</v>
          </cell>
          <cell r="BB920">
            <v>0</v>
          </cell>
          <cell r="BC920">
            <v>0</v>
          </cell>
          <cell r="BD920">
            <v>0</v>
          </cell>
          <cell r="BE920">
            <v>0</v>
          </cell>
          <cell r="BF920" t="str">
            <v xml:space="preserve">NOTIFICADO </v>
          </cell>
          <cell r="BM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row>
        <row r="921">
          <cell r="C921">
            <v>0</v>
          </cell>
          <cell r="E921">
            <v>0</v>
          </cell>
          <cell r="F921">
            <v>0</v>
          </cell>
          <cell r="G921">
            <v>0</v>
          </cell>
          <cell r="H921">
            <v>0</v>
          </cell>
          <cell r="I921">
            <v>0</v>
          </cell>
          <cell r="J921">
            <v>0</v>
          </cell>
          <cell r="K921">
            <v>0</v>
          </cell>
          <cell r="M921">
            <v>0</v>
          </cell>
          <cell r="N921">
            <v>0</v>
          </cell>
          <cell r="O921">
            <v>0</v>
          </cell>
          <cell r="P921">
            <v>0</v>
          </cell>
          <cell r="Q921">
            <v>0</v>
          </cell>
          <cell r="R921">
            <v>0</v>
          </cell>
          <cell r="S921">
            <v>0</v>
          </cell>
          <cell r="T921">
            <v>0</v>
          </cell>
          <cell r="U921">
            <v>0</v>
          </cell>
          <cell r="V921">
            <v>0</v>
          </cell>
          <cell r="W921">
            <v>0</v>
          </cell>
          <cell r="X921">
            <v>0</v>
          </cell>
          <cell r="Y921">
            <v>0</v>
          </cell>
          <cell r="AA921">
            <v>0</v>
          </cell>
          <cell r="AB921">
            <v>0</v>
          </cell>
          <cell r="AC921">
            <v>0</v>
          </cell>
          <cell r="AD921">
            <v>0</v>
          </cell>
          <cell r="AE921">
            <v>0</v>
          </cell>
          <cell r="AG921">
            <v>0</v>
          </cell>
          <cell r="AH921">
            <v>0</v>
          </cell>
          <cell r="AJ921">
            <v>0</v>
          </cell>
          <cell r="AK921">
            <v>0</v>
          </cell>
          <cell r="AM921">
            <v>0</v>
          </cell>
          <cell r="AN921">
            <v>0</v>
          </cell>
          <cell r="AP921">
            <v>0</v>
          </cell>
          <cell r="AQ921">
            <v>0</v>
          </cell>
          <cell r="AS921">
            <v>0</v>
          </cell>
          <cell r="AT921">
            <v>0</v>
          </cell>
          <cell r="AW921">
            <v>0</v>
          </cell>
          <cell r="AX921">
            <v>0</v>
          </cell>
          <cell r="AY921">
            <v>0</v>
          </cell>
          <cell r="AZ921">
            <v>0</v>
          </cell>
          <cell r="BA921">
            <v>0</v>
          </cell>
          <cell r="BB921">
            <v>0</v>
          </cell>
          <cell r="BC921">
            <v>0</v>
          </cell>
          <cell r="BD921">
            <v>0</v>
          </cell>
          <cell r="BE921">
            <v>0</v>
          </cell>
          <cell r="BF921" t="str">
            <v xml:space="preserve">NOTIFICADO </v>
          </cell>
          <cell r="BM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row>
        <row r="922">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G922">
            <v>0</v>
          </cell>
          <cell r="AH922">
            <v>0</v>
          </cell>
          <cell r="AJ922">
            <v>0</v>
          </cell>
          <cell r="AK922">
            <v>0</v>
          </cell>
          <cell r="AM922">
            <v>0</v>
          </cell>
          <cell r="AN922">
            <v>0</v>
          </cell>
          <cell r="AP922">
            <v>0</v>
          </cell>
          <cell r="AQ922">
            <v>0</v>
          </cell>
          <cell r="AS922">
            <v>0</v>
          </cell>
          <cell r="AT922">
            <v>0</v>
          </cell>
          <cell r="AW922">
            <v>0</v>
          </cell>
          <cell r="AX922">
            <v>0</v>
          </cell>
          <cell r="AY922">
            <v>0</v>
          </cell>
          <cell r="AZ922">
            <v>0</v>
          </cell>
          <cell r="BA922">
            <v>0</v>
          </cell>
          <cell r="BB922">
            <v>0</v>
          </cell>
          <cell r="BC922">
            <v>0</v>
          </cell>
          <cell r="BD922">
            <v>0</v>
          </cell>
          <cell r="BE922">
            <v>0</v>
          </cell>
          <cell r="BF922" t="str">
            <v xml:space="preserve">NOTIFICADO </v>
          </cell>
          <cell r="BM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row>
        <row r="923">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G923">
            <v>0</v>
          </cell>
          <cell r="AH923">
            <v>0</v>
          </cell>
          <cell r="AJ923">
            <v>0</v>
          </cell>
          <cell r="AK923">
            <v>0</v>
          </cell>
          <cell r="AM923">
            <v>0</v>
          </cell>
          <cell r="AN923">
            <v>0</v>
          </cell>
          <cell r="AP923">
            <v>0</v>
          </cell>
          <cell r="AQ923">
            <v>0</v>
          </cell>
          <cell r="AS923">
            <v>0</v>
          </cell>
          <cell r="AT923">
            <v>0</v>
          </cell>
          <cell r="AW923">
            <v>0</v>
          </cell>
          <cell r="AX923">
            <v>0</v>
          </cell>
          <cell r="AY923">
            <v>0</v>
          </cell>
          <cell r="AZ923">
            <v>0</v>
          </cell>
          <cell r="BA923">
            <v>0</v>
          </cell>
          <cell r="BB923">
            <v>0</v>
          </cell>
          <cell r="BC923">
            <v>0</v>
          </cell>
          <cell r="BD923">
            <v>0</v>
          </cell>
          <cell r="BE923">
            <v>0</v>
          </cell>
          <cell r="BF923" t="str">
            <v xml:space="preserve">NOTIFICADO </v>
          </cell>
          <cell r="BM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row>
        <row r="924">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G924">
            <v>0</v>
          </cell>
          <cell r="AH924">
            <v>0</v>
          </cell>
          <cell r="AJ924">
            <v>0</v>
          </cell>
          <cell r="AK924">
            <v>0</v>
          </cell>
          <cell r="AM924">
            <v>0</v>
          </cell>
          <cell r="AN924">
            <v>0</v>
          </cell>
          <cell r="AP924">
            <v>0</v>
          </cell>
          <cell r="AQ924">
            <v>0</v>
          </cell>
          <cell r="AS924">
            <v>0</v>
          </cell>
          <cell r="AT924">
            <v>0</v>
          </cell>
          <cell r="AW924">
            <v>0</v>
          </cell>
          <cell r="AX924">
            <v>0</v>
          </cell>
          <cell r="AY924">
            <v>0</v>
          </cell>
          <cell r="AZ924">
            <v>0</v>
          </cell>
          <cell r="BA924">
            <v>0</v>
          </cell>
          <cell r="BB924">
            <v>0</v>
          </cell>
          <cell r="BC924">
            <v>0</v>
          </cell>
          <cell r="BD924">
            <v>0</v>
          </cell>
          <cell r="BE924">
            <v>0</v>
          </cell>
          <cell r="BF924" t="str">
            <v xml:space="preserve">NOTIFICADO </v>
          </cell>
          <cell r="BM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row>
        <row r="925">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G925">
            <v>0</v>
          </cell>
          <cell r="AH925">
            <v>0</v>
          </cell>
          <cell r="AJ925">
            <v>0</v>
          </cell>
          <cell r="AK925">
            <v>0</v>
          </cell>
          <cell r="AM925">
            <v>0</v>
          </cell>
          <cell r="AN925">
            <v>0</v>
          </cell>
          <cell r="AP925">
            <v>0</v>
          </cell>
          <cell r="AQ925">
            <v>0</v>
          </cell>
          <cell r="AS925">
            <v>0</v>
          </cell>
          <cell r="AT925">
            <v>0</v>
          </cell>
          <cell r="AW925">
            <v>0</v>
          </cell>
          <cell r="AX925">
            <v>0</v>
          </cell>
          <cell r="AY925">
            <v>0</v>
          </cell>
          <cell r="AZ925">
            <v>0</v>
          </cell>
          <cell r="BA925">
            <v>0</v>
          </cell>
          <cell r="BB925">
            <v>0</v>
          </cell>
          <cell r="BC925">
            <v>0</v>
          </cell>
          <cell r="BD925">
            <v>0</v>
          </cell>
          <cell r="BE925">
            <v>0</v>
          </cell>
          <cell r="BF925" t="str">
            <v xml:space="preserve">NOTIFICADO </v>
          </cell>
          <cell r="BM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row>
        <row r="926">
          <cell r="G926">
            <v>0</v>
          </cell>
          <cell r="H926">
            <v>0</v>
          </cell>
          <cell r="J926">
            <v>0</v>
          </cell>
          <cell r="K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J926">
            <v>0</v>
          </cell>
          <cell r="AK926">
            <v>0</v>
          </cell>
          <cell r="AM926">
            <v>0</v>
          </cell>
          <cell r="AN926">
            <v>0</v>
          </cell>
          <cell r="AP926">
            <v>0</v>
          </cell>
          <cell r="AQ926">
            <v>0</v>
          </cell>
          <cell r="AS926">
            <v>0</v>
          </cell>
          <cell r="AT926">
            <v>0</v>
          </cell>
          <cell r="AW926">
            <v>0</v>
          </cell>
          <cell r="AX926">
            <v>0</v>
          </cell>
          <cell r="AY926">
            <v>0</v>
          </cell>
          <cell r="AZ926">
            <v>0</v>
          </cell>
          <cell r="BA926">
            <v>0</v>
          </cell>
          <cell r="BB926">
            <v>0</v>
          </cell>
          <cell r="BC926">
            <v>0</v>
          </cell>
          <cell r="BD926">
            <v>0</v>
          </cell>
          <cell r="BE926">
            <v>0</v>
          </cell>
          <cell r="BF926" t="str">
            <v xml:space="preserve">NOTIFICADO </v>
          </cell>
          <cell r="BM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row>
        <row r="927">
          <cell r="E927">
            <v>0</v>
          </cell>
          <cell r="F927">
            <v>0</v>
          </cell>
          <cell r="G927">
            <v>0</v>
          </cell>
          <cell r="H927">
            <v>0</v>
          </cell>
          <cell r="I927">
            <v>0</v>
          </cell>
          <cell r="J927">
            <v>0</v>
          </cell>
          <cell r="K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J927">
            <v>0</v>
          </cell>
          <cell r="AK927">
            <v>0</v>
          </cell>
          <cell r="AM927">
            <v>0</v>
          </cell>
          <cell r="AN927">
            <v>0</v>
          </cell>
          <cell r="AP927">
            <v>0</v>
          </cell>
          <cell r="AQ927">
            <v>0</v>
          </cell>
          <cell r="AS927">
            <v>0</v>
          </cell>
          <cell r="AT927">
            <v>0</v>
          </cell>
          <cell r="AW927">
            <v>0</v>
          </cell>
          <cell r="AX927">
            <v>0</v>
          </cell>
          <cell r="AY927">
            <v>0</v>
          </cell>
          <cell r="AZ927">
            <v>0</v>
          </cell>
          <cell r="BA927">
            <v>0</v>
          </cell>
          <cell r="BB927">
            <v>0</v>
          </cell>
          <cell r="BC927">
            <v>0</v>
          </cell>
          <cell r="BD927">
            <v>0</v>
          </cell>
          <cell r="BE927">
            <v>0</v>
          </cell>
          <cell r="BF927" t="str">
            <v xml:space="preserve">NOTIFICADO </v>
          </cell>
          <cell r="BM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row>
        <row r="928">
          <cell r="E928">
            <v>0</v>
          </cell>
          <cell r="F928">
            <v>0</v>
          </cell>
          <cell r="G928">
            <v>0</v>
          </cell>
          <cell r="H928">
            <v>0</v>
          </cell>
          <cell r="I928">
            <v>0</v>
          </cell>
          <cell r="J928">
            <v>0</v>
          </cell>
          <cell r="K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J928">
            <v>0</v>
          </cell>
          <cell r="AK928">
            <v>0</v>
          </cell>
          <cell r="AM928">
            <v>0</v>
          </cell>
          <cell r="AN928">
            <v>0</v>
          </cell>
          <cell r="AP928">
            <v>0</v>
          </cell>
          <cell r="AQ928">
            <v>0</v>
          </cell>
          <cell r="AS928">
            <v>0</v>
          </cell>
          <cell r="AT928">
            <v>0</v>
          </cell>
          <cell r="AW928">
            <v>0</v>
          </cell>
          <cell r="AX928">
            <v>0</v>
          </cell>
          <cell r="AY928">
            <v>0</v>
          </cell>
          <cell r="AZ928">
            <v>0</v>
          </cell>
          <cell r="BA928">
            <v>0</v>
          </cell>
          <cell r="BB928">
            <v>0</v>
          </cell>
          <cell r="BC928">
            <v>0</v>
          </cell>
          <cell r="BD928">
            <v>0</v>
          </cell>
          <cell r="BE928">
            <v>0</v>
          </cell>
          <cell r="BF928" t="str">
            <v xml:space="preserve">NOTIFICADO </v>
          </cell>
          <cell r="BM928">
            <v>0</v>
          </cell>
          <cell r="BP928">
            <v>0</v>
          </cell>
          <cell r="BQ928">
            <v>0</v>
          </cell>
          <cell r="BR928">
            <v>0</v>
          </cell>
          <cell r="BS928">
            <v>0</v>
          </cell>
          <cell r="BT928">
            <v>0</v>
          </cell>
          <cell r="BU928">
            <v>0</v>
          </cell>
          <cell r="BV928">
            <v>0</v>
          </cell>
          <cell r="BW928">
            <v>0</v>
          </cell>
          <cell r="BX928">
            <v>0</v>
          </cell>
          <cell r="BY928">
            <v>0</v>
          </cell>
          <cell r="BZ928">
            <v>0</v>
          </cell>
          <cell r="CA928">
            <v>0</v>
          </cell>
        </row>
        <row r="929">
          <cell r="E929">
            <v>0</v>
          </cell>
          <cell r="F929">
            <v>0</v>
          </cell>
          <cell r="G929">
            <v>0</v>
          </cell>
          <cell r="H929">
            <v>0</v>
          </cell>
          <cell r="I929">
            <v>0</v>
          </cell>
          <cell r="J929">
            <v>0</v>
          </cell>
          <cell r="K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J929">
            <v>0</v>
          </cell>
          <cell r="AK929">
            <v>0</v>
          </cell>
          <cell r="AM929">
            <v>0</v>
          </cell>
          <cell r="AN929">
            <v>0</v>
          </cell>
          <cell r="AP929">
            <v>0</v>
          </cell>
          <cell r="AQ929">
            <v>0</v>
          </cell>
          <cell r="AS929">
            <v>0</v>
          </cell>
          <cell r="AT929">
            <v>0</v>
          </cell>
          <cell r="AW929">
            <v>0</v>
          </cell>
          <cell r="AX929">
            <v>0</v>
          </cell>
          <cell r="AY929">
            <v>0</v>
          </cell>
          <cell r="AZ929">
            <v>0</v>
          </cell>
          <cell r="BA929">
            <v>0</v>
          </cell>
          <cell r="BB929">
            <v>0</v>
          </cell>
          <cell r="BC929">
            <v>0</v>
          </cell>
          <cell r="BD929">
            <v>0</v>
          </cell>
          <cell r="BE929">
            <v>0</v>
          </cell>
          <cell r="BF929" t="str">
            <v xml:space="preserve">NOTIFICADO </v>
          </cell>
          <cell r="BM929">
            <v>0</v>
          </cell>
          <cell r="BP929">
            <v>0</v>
          </cell>
          <cell r="BQ929">
            <v>0</v>
          </cell>
          <cell r="BR929">
            <v>0</v>
          </cell>
          <cell r="BS929">
            <v>0</v>
          </cell>
          <cell r="BT929">
            <v>0</v>
          </cell>
          <cell r="BU929">
            <v>0</v>
          </cell>
          <cell r="BV929">
            <v>0</v>
          </cell>
          <cell r="BW929">
            <v>0</v>
          </cell>
          <cell r="BX929">
            <v>0</v>
          </cell>
          <cell r="BY929">
            <v>0</v>
          </cell>
          <cell r="BZ929">
            <v>0</v>
          </cell>
          <cell r="CA929">
            <v>0</v>
          </cell>
        </row>
        <row r="930">
          <cell r="C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J930">
            <v>0</v>
          </cell>
          <cell r="AK930">
            <v>0</v>
          </cell>
          <cell r="AM930">
            <v>0</v>
          </cell>
          <cell r="AN930">
            <v>0</v>
          </cell>
          <cell r="AP930">
            <v>0</v>
          </cell>
          <cell r="AQ930">
            <v>0</v>
          </cell>
          <cell r="AS930">
            <v>0</v>
          </cell>
          <cell r="AT930">
            <v>0</v>
          </cell>
          <cell r="AW930">
            <v>0</v>
          </cell>
          <cell r="AX930">
            <v>0</v>
          </cell>
          <cell r="AY930">
            <v>0</v>
          </cell>
          <cell r="AZ930">
            <v>0</v>
          </cell>
          <cell r="BA930">
            <v>0</v>
          </cell>
          <cell r="BB930">
            <v>0</v>
          </cell>
          <cell r="BC930">
            <v>0</v>
          </cell>
          <cell r="BD930">
            <v>0</v>
          </cell>
          <cell r="BE930">
            <v>0</v>
          </cell>
          <cell r="BF930" t="str">
            <v xml:space="preserve">NOTIFICADO </v>
          </cell>
          <cell r="BM930">
            <v>0</v>
          </cell>
          <cell r="BP930">
            <v>0</v>
          </cell>
          <cell r="BQ930">
            <v>0</v>
          </cell>
          <cell r="BR930">
            <v>0</v>
          </cell>
          <cell r="BS930">
            <v>0</v>
          </cell>
          <cell r="BT930">
            <v>0</v>
          </cell>
          <cell r="BU930">
            <v>0</v>
          </cell>
          <cell r="BV930">
            <v>0</v>
          </cell>
          <cell r="BW930">
            <v>0</v>
          </cell>
          <cell r="BX930">
            <v>0</v>
          </cell>
          <cell r="BY930">
            <v>0</v>
          </cell>
          <cell r="BZ930">
            <v>0</v>
          </cell>
          <cell r="CA930">
            <v>0</v>
          </cell>
        </row>
        <row r="931">
          <cell r="C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J931">
            <v>0</v>
          </cell>
          <cell r="AK931">
            <v>0</v>
          </cell>
          <cell r="AM931">
            <v>0</v>
          </cell>
          <cell r="AN931">
            <v>0</v>
          </cell>
          <cell r="AP931">
            <v>0</v>
          </cell>
          <cell r="AQ931">
            <v>0</v>
          </cell>
          <cell r="AS931">
            <v>0</v>
          </cell>
          <cell r="AT931">
            <v>0</v>
          </cell>
          <cell r="AW931">
            <v>0</v>
          </cell>
          <cell r="AX931">
            <v>0</v>
          </cell>
          <cell r="AY931">
            <v>0</v>
          </cell>
          <cell r="AZ931">
            <v>0</v>
          </cell>
          <cell r="BA931">
            <v>0</v>
          </cell>
          <cell r="BB931">
            <v>0</v>
          </cell>
          <cell r="BC931">
            <v>0</v>
          </cell>
          <cell r="BD931">
            <v>0</v>
          </cell>
          <cell r="BE931">
            <v>0</v>
          </cell>
          <cell r="BF931" t="str">
            <v xml:space="preserve">NOTIFICADO </v>
          </cell>
          <cell r="BM931">
            <v>0</v>
          </cell>
          <cell r="BP931">
            <v>0</v>
          </cell>
          <cell r="BQ931">
            <v>0</v>
          </cell>
          <cell r="BR931">
            <v>0</v>
          </cell>
          <cell r="BS931">
            <v>0</v>
          </cell>
          <cell r="BT931">
            <v>0</v>
          </cell>
          <cell r="BU931">
            <v>0</v>
          </cell>
          <cell r="BV931">
            <v>0</v>
          </cell>
          <cell r="BW931">
            <v>0</v>
          </cell>
          <cell r="BX931">
            <v>0</v>
          </cell>
          <cell r="BY931">
            <v>0</v>
          </cell>
          <cell r="BZ931">
            <v>0</v>
          </cell>
          <cell r="CA931">
            <v>0</v>
          </cell>
        </row>
        <row r="932">
          <cell r="C932">
            <v>0</v>
          </cell>
          <cell r="E932">
            <v>0</v>
          </cell>
          <cell r="F932">
            <v>0</v>
          </cell>
          <cell r="G932">
            <v>0</v>
          </cell>
          <cell r="H932">
            <v>0</v>
          </cell>
          <cell r="I932">
            <v>0</v>
          </cell>
          <cell r="J932">
            <v>0</v>
          </cell>
          <cell r="K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J932">
            <v>0</v>
          </cell>
          <cell r="AK932">
            <v>0</v>
          </cell>
          <cell r="AM932">
            <v>0</v>
          </cell>
          <cell r="AN932">
            <v>0</v>
          </cell>
          <cell r="AP932">
            <v>0</v>
          </cell>
          <cell r="AQ932">
            <v>0</v>
          </cell>
          <cell r="AS932">
            <v>0</v>
          </cell>
          <cell r="AT932">
            <v>0</v>
          </cell>
          <cell r="AW932">
            <v>0</v>
          </cell>
          <cell r="AX932">
            <v>0</v>
          </cell>
          <cell r="AY932">
            <v>0</v>
          </cell>
          <cell r="AZ932">
            <v>0</v>
          </cell>
          <cell r="BA932">
            <v>0</v>
          </cell>
          <cell r="BB932">
            <v>0</v>
          </cell>
          <cell r="BC932">
            <v>0</v>
          </cell>
          <cell r="BD932">
            <v>0</v>
          </cell>
          <cell r="BE932">
            <v>0</v>
          </cell>
          <cell r="BF932" t="str">
            <v xml:space="preserve">NOTIFICADO </v>
          </cell>
          <cell r="BM932">
            <v>0</v>
          </cell>
          <cell r="BP932">
            <v>0</v>
          </cell>
          <cell r="BQ932">
            <v>0</v>
          </cell>
          <cell r="BR932">
            <v>0</v>
          </cell>
          <cell r="BS932">
            <v>0</v>
          </cell>
          <cell r="BT932">
            <v>0</v>
          </cell>
          <cell r="BU932">
            <v>0</v>
          </cell>
          <cell r="BV932">
            <v>0</v>
          </cell>
          <cell r="BW932">
            <v>0</v>
          </cell>
          <cell r="BX932">
            <v>0</v>
          </cell>
          <cell r="BY932">
            <v>0</v>
          </cell>
          <cell r="BZ932">
            <v>0</v>
          </cell>
          <cell r="CA932">
            <v>0</v>
          </cell>
        </row>
        <row r="933">
          <cell r="C933">
            <v>0</v>
          </cell>
          <cell r="E933">
            <v>0</v>
          </cell>
          <cell r="F933">
            <v>0</v>
          </cell>
          <cell r="G933">
            <v>0</v>
          </cell>
          <cell r="H933">
            <v>0</v>
          </cell>
          <cell r="I933">
            <v>0</v>
          </cell>
          <cell r="J933">
            <v>0</v>
          </cell>
          <cell r="K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W933">
            <v>0</v>
          </cell>
          <cell r="AX933">
            <v>0</v>
          </cell>
          <cell r="AY933">
            <v>0</v>
          </cell>
          <cell r="AZ933">
            <v>0</v>
          </cell>
          <cell r="BA933">
            <v>0</v>
          </cell>
          <cell r="BB933">
            <v>0</v>
          </cell>
          <cell r="BC933">
            <v>0</v>
          </cell>
          <cell r="BD933">
            <v>0</v>
          </cell>
          <cell r="BE933">
            <v>0</v>
          </cell>
          <cell r="BF933" t="str">
            <v xml:space="preserve">NOTIFICADO </v>
          </cell>
          <cell r="BG933">
            <v>0</v>
          </cell>
          <cell r="BH933">
            <v>0</v>
          </cell>
          <cell r="BM933">
            <v>0</v>
          </cell>
          <cell r="BP933">
            <v>0</v>
          </cell>
          <cell r="BQ933">
            <v>0</v>
          </cell>
          <cell r="BR933">
            <v>0</v>
          </cell>
          <cell r="BS933">
            <v>0</v>
          </cell>
          <cell r="BT933">
            <v>0</v>
          </cell>
          <cell r="BU933">
            <v>0</v>
          </cell>
          <cell r="BV933">
            <v>0</v>
          </cell>
          <cell r="BW933">
            <v>0</v>
          </cell>
          <cell r="BX933">
            <v>0</v>
          </cell>
          <cell r="BY933">
            <v>0</v>
          </cell>
          <cell r="BZ933">
            <v>0</v>
          </cell>
          <cell r="CA933">
            <v>0</v>
          </cell>
        </row>
        <row r="934">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W934">
            <v>0</v>
          </cell>
          <cell r="AX934">
            <v>0</v>
          </cell>
          <cell r="AY934">
            <v>0</v>
          </cell>
          <cell r="AZ934">
            <v>0</v>
          </cell>
          <cell r="BA934">
            <v>0</v>
          </cell>
          <cell r="BB934">
            <v>0</v>
          </cell>
          <cell r="BC934">
            <v>0</v>
          </cell>
          <cell r="BD934">
            <v>0</v>
          </cell>
          <cell r="BE934">
            <v>0</v>
          </cell>
          <cell r="BF934" t="str">
            <v xml:space="preserve">NOTIFICADO </v>
          </cell>
          <cell r="BG934">
            <v>0</v>
          </cell>
          <cell r="BH934">
            <v>0</v>
          </cell>
          <cell r="BM934">
            <v>0</v>
          </cell>
          <cell r="BP934">
            <v>0</v>
          </cell>
          <cell r="BQ934">
            <v>0</v>
          </cell>
          <cell r="BR934">
            <v>0</v>
          </cell>
          <cell r="BS934">
            <v>0</v>
          </cell>
          <cell r="BT934">
            <v>0</v>
          </cell>
          <cell r="BU934">
            <v>0</v>
          </cell>
          <cell r="BV934">
            <v>0</v>
          </cell>
          <cell r="BW934">
            <v>0</v>
          </cell>
          <cell r="BX934">
            <v>0</v>
          </cell>
          <cell r="BY934">
            <v>0</v>
          </cell>
          <cell r="BZ934">
            <v>0</v>
          </cell>
          <cell r="CA934">
            <v>0</v>
          </cell>
        </row>
        <row r="935">
          <cell r="C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W935">
            <v>0</v>
          </cell>
          <cell r="AX935">
            <v>0</v>
          </cell>
          <cell r="AY935">
            <v>0</v>
          </cell>
          <cell r="AZ935">
            <v>0</v>
          </cell>
          <cell r="BA935">
            <v>0</v>
          </cell>
          <cell r="BB935">
            <v>0</v>
          </cell>
          <cell r="BC935">
            <v>0</v>
          </cell>
          <cell r="BD935">
            <v>0</v>
          </cell>
          <cell r="BE935">
            <v>0</v>
          </cell>
          <cell r="BF935" t="str">
            <v xml:space="preserve">NOTIFICADO </v>
          </cell>
          <cell r="BG935">
            <v>0</v>
          </cell>
          <cell r="BH935">
            <v>0</v>
          </cell>
          <cell r="BM935">
            <v>0</v>
          </cell>
          <cell r="BP935">
            <v>0</v>
          </cell>
          <cell r="BQ935">
            <v>0</v>
          </cell>
          <cell r="BR935">
            <v>0</v>
          </cell>
          <cell r="BS935">
            <v>0</v>
          </cell>
          <cell r="BT935">
            <v>0</v>
          </cell>
          <cell r="BU935">
            <v>0</v>
          </cell>
          <cell r="BV935">
            <v>0</v>
          </cell>
          <cell r="BW935">
            <v>0</v>
          </cell>
          <cell r="BX935">
            <v>0</v>
          </cell>
          <cell r="BY935">
            <v>0</v>
          </cell>
          <cell r="BZ935">
            <v>0</v>
          </cell>
          <cell r="CA935">
            <v>0</v>
          </cell>
        </row>
        <row r="936">
          <cell r="C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W936">
            <v>0</v>
          </cell>
          <cell r="AX936">
            <v>0</v>
          </cell>
          <cell r="AY936">
            <v>0</v>
          </cell>
          <cell r="AZ936">
            <v>0</v>
          </cell>
          <cell r="BA936">
            <v>0</v>
          </cell>
          <cell r="BB936">
            <v>0</v>
          </cell>
          <cell r="BC936">
            <v>0</v>
          </cell>
          <cell r="BD936">
            <v>0</v>
          </cell>
          <cell r="BE936">
            <v>0</v>
          </cell>
          <cell r="BF936" t="str">
            <v xml:space="preserve">NOTIFICADO </v>
          </cell>
          <cell r="BG936">
            <v>0</v>
          </cell>
          <cell r="BH936">
            <v>0</v>
          </cell>
          <cell r="BM936">
            <v>0</v>
          </cell>
          <cell r="BP936">
            <v>0</v>
          </cell>
          <cell r="BQ936">
            <v>0</v>
          </cell>
          <cell r="BR936">
            <v>0</v>
          </cell>
          <cell r="BS936">
            <v>0</v>
          </cell>
          <cell r="BT936">
            <v>0</v>
          </cell>
          <cell r="BU936">
            <v>0</v>
          </cell>
          <cell r="BV936">
            <v>0</v>
          </cell>
          <cell r="BW936">
            <v>0</v>
          </cell>
          <cell r="BX936">
            <v>0</v>
          </cell>
          <cell r="BY936">
            <v>0</v>
          </cell>
          <cell r="BZ936">
            <v>0</v>
          </cell>
          <cell r="CA936">
            <v>0</v>
          </cell>
        </row>
        <row r="937">
          <cell r="C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W937">
            <v>0</v>
          </cell>
          <cell r="AX937">
            <v>0</v>
          </cell>
          <cell r="AY937">
            <v>0</v>
          </cell>
          <cell r="AZ937">
            <v>0</v>
          </cell>
          <cell r="BA937">
            <v>0</v>
          </cell>
          <cell r="BB937">
            <v>0</v>
          </cell>
          <cell r="BC937">
            <v>0</v>
          </cell>
          <cell r="BD937">
            <v>0</v>
          </cell>
          <cell r="BE937">
            <v>0</v>
          </cell>
          <cell r="BF937" t="str">
            <v xml:space="preserve">NOTIFICADO </v>
          </cell>
          <cell r="BG937">
            <v>0</v>
          </cell>
          <cell r="BH937">
            <v>0</v>
          </cell>
          <cell r="BM937">
            <v>0</v>
          </cell>
          <cell r="BP937">
            <v>0</v>
          </cell>
          <cell r="BQ937">
            <v>0</v>
          </cell>
          <cell r="BR937">
            <v>0</v>
          </cell>
          <cell r="BS937">
            <v>0</v>
          </cell>
          <cell r="BT937">
            <v>0</v>
          </cell>
          <cell r="BU937">
            <v>0</v>
          </cell>
          <cell r="BV937">
            <v>0</v>
          </cell>
          <cell r="BW937">
            <v>0</v>
          </cell>
          <cell r="BX937">
            <v>0</v>
          </cell>
          <cell r="BY937">
            <v>0</v>
          </cell>
          <cell r="BZ937">
            <v>0</v>
          </cell>
          <cell r="CA937">
            <v>0</v>
          </cell>
        </row>
        <row r="938">
          <cell r="C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W938">
            <v>0</v>
          </cell>
          <cell r="AX938">
            <v>0</v>
          </cell>
          <cell r="AY938">
            <v>0</v>
          </cell>
          <cell r="AZ938">
            <v>0</v>
          </cell>
          <cell r="BA938">
            <v>0</v>
          </cell>
          <cell r="BB938">
            <v>0</v>
          </cell>
          <cell r="BC938">
            <v>0</v>
          </cell>
          <cell r="BD938">
            <v>0</v>
          </cell>
          <cell r="BE938">
            <v>0</v>
          </cell>
          <cell r="BF938" t="str">
            <v xml:space="preserve">NOTIFICADO </v>
          </cell>
          <cell r="BG938">
            <v>0</v>
          </cell>
          <cell r="BH938">
            <v>0</v>
          </cell>
          <cell r="BM938">
            <v>0</v>
          </cell>
          <cell r="BP938">
            <v>0</v>
          </cell>
          <cell r="BQ938">
            <v>0</v>
          </cell>
          <cell r="BR938">
            <v>0</v>
          </cell>
          <cell r="BS938">
            <v>0</v>
          </cell>
          <cell r="BT938">
            <v>0</v>
          </cell>
          <cell r="BU938">
            <v>0</v>
          </cell>
          <cell r="BV938">
            <v>0</v>
          </cell>
          <cell r="BW938">
            <v>0</v>
          </cell>
          <cell r="BX938">
            <v>0</v>
          </cell>
          <cell r="BY938">
            <v>0</v>
          </cell>
          <cell r="BZ938">
            <v>0</v>
          </cell>
          <cell r="CA938">
            <v>0</v>
          </cell>
        </row>
        <row r="939">
          <cell r="C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W939">
            <v>0</v>
          </cell>
          <cell r="AX939">
            <v>0</v>
          </cell>
          <cell r="AY939">
            <v>0</v>
          </cell>
          <cell r="AZ939">
            <v>0</v>
          </cell>
          <cell r="BA939">
            <v>0</v>
          </cell>
          <cell r="BB939">
            <v>0</v>
          </cell>
          <cell r="BC939">
            <v>0</v>
          </cell>
          <cell r="BD939">
            <v>0</v>
          </cell>
          <cell r="BE939">
            <v>0</v>
          </cell>
          <cell r="BF939" t="str">
            <v xml:space="preserve">NOTIFICADO </v>
          </cell>
          <cell r="BG939">
            <v>0</v>
          </cell>
          <cell r="BH939">
            <v>0</v>
          </cell>
          <cell r="BM939">
            <v>0</v>
          </cell>
          <cell r="BP939">
            <v>0</v>
          </cell>
          <cell r="BQ939">
            <v>0</v>
          </cell>
          <cell r="BR939">
            <v>0</v>
          </cell>
          <cell r="BS939">
            <v>0</v>
          </cell>
          <cell r="BT939">
            <v>0</v>
          </cell>
          <cell r="BU939">
            <v>0</v>
          </cell>
          <cell r="BV939">
            <v>0</v>
          </cell>
          <cell r="BW939">
            <v>0</v>
          </cell>
          <cell r="BX939">
            <v>0</v>
          </cell>
          <cell r="BY939">
            <v>0</v>
          </cell>
          <cell r="BZ939">
            <v>0</v>
          </cell>
          <cell r="CA939">
            <v>0</v>
          </cell>
        </row>
        <row r="940">
          <cell r="C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W940">
            <v>0</v>
          </cell>
          <cell r="AX940">
            <v>0</v>
          </cell>
          <cell r="AY940">
            <v>0</v>
          </cell>
          <cell r="AZ940">
            <v>0</v>
          </cell>
          <cell r="BA940">
            <v>0</v>
          </cell>
          <cell r="BB940">
            <v>0</v>
          </cell>
          <cell r="BC940">
            <v>0</v>
          </cell>
          <cell r="BD940">
            <v>0</v>
          </cell>
          <cell r="BE940">
            <v>0</v>
          </cell>
          <cell r="BF940" t="str">
            <v xml:space="preserve">NOTIFICADO </v>
          </cell>
          <cell r="BG940">
            <v>0</v>
          </cell>
          <cell r="BH940">
            <v>0</v>
          </cell>
          <cell r="BM940">
            <v>0</v>
          </cell>
          <cell r="BP940">
            <v>0</v>
          </cell>
          <cell r="BQ940">
            <v>0</v>
          </cell>
          <cell r="BR940">
            <v>0</v>
          </cell>
          <cell r="BS940">
            <v>0</v>
          </cell>
          <cell r="BT940">
            <v>0</v>
          </cell>
          <cell r="BU940">
            <v>0</v>
          </cell>
          <cell r="BV940">
            <v>0</v>
          </cell>
          <cell r="BW940">
            <v>0</v>
          </cell>
          <cell r="BX940">
            <v>0</v>
          </cell>
          <cell r="BY940">
            <v>0</v>
          </cell>
          <cell r="BZ940">
            <v>0</v>
          </cell>
          <cell r="CA940">
            <v>0</v>
          </cell>
        </row>
        <row r="941">
          <cell r="C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W941">
            <v>0</v>
          </cell>
          <cell r="AX941">
            <v>0</v>
          </cell>
          <cell r="AY941">
            <v>0</v>
          </cell>
          <cell r="AZ941">
            <v>0</v>
          </cell>
          <cell r="BA941">
            <v>0</v>
          </cell>
          <cell r="BB941">
            <v>0</v>
          </cell>
          <cell r="BC941">
            <v>0</v>
          </cell>
          <cell r="BD941">
            <v>0</v>
          </cell>
          <cell r="BE941">
            <v>0</v>
          </cell>
          <cell r="BF941" t="str">
            <v xml:space="preserve">NOTIFICADO </v>
          </cell>
          <cell r="BG941">
            <v>0</v>
          </cell>
          <cell r="BH941">
            <v>0</v>
          </cell>
          <cell r="BM941">
            <v>0</v>
          </cell>
          <cell r="BP941">
            <v>0</v>
          </cell>
          <cell r="BQ941">
            <v>0</v>
          </cell>
          <cell r="BR941">
            <v>0</v>
          </cell>
          <cell r="BS941">
            <v>0</v>
          </cell>
          <cell r="BT941">
            <v>0</v>
          </cell>
          <cell r="BU941">
            <v>0</v>
          </cell>
          <cell r="BV941">
            <v>0</v>
          </cell>
          <cell r="BW941">
            <v>0</v>
          </cell>
          <cell r="BX941">
            <v>0</v>
          </cell>
          <cell r="BY941">
            <v>0</v>
          </cell>
          <cell r="BZ941">
            <v>0</v>
          </cell>
          <cell r="CA941">
            <v>0</v>
          </cell>
        </row>
        <row r="942">
          <cell r="C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W942">
            <v>0</v>
          </cell>
          <cell r="AX942">
            <v>0</v>
          </cell>
          <cell r="AY942">
            <v>0</v>
          </cell>
          <cell r="AZ942">
            <v>0</v>
          </cell>
          <cell r="BA942">
            <v>0</v>
          </cell>
          <cell r="BB942">
            <v>0</v>
          </cell>
          <cell r="BC942">
            <v>0</v>
          </cell>
          <cell r="BD942">
            <v>0</v>
          </cell>
          <cell r="BE942">
            <v>0</v>
          </cell>
          <cell r="BF942" t="str">
            <v xml:space="preserve">NOTIFICADO </v>
          </cell>
          <cell r="BG942">
            <v>0</v>
          </cell>
          <cell r="BH942">
            <v>0</v>
          </cell>
          <cell r="BM942">
            <v>0</v>
          </cell>
          <cell r="BP942">
            <v>0</v>
          </cell>
          <cell r="BQ942">
            <v>0</v>
          </cell>
          <cell r="BR942">
            <v>0</v>
          </cell>
          <cell r="BS942">
            <v>0</v>
          </cell>
          <cell r="BT942">
            <v>0</v>
          </cell>
          <cell r="BU942">
            <v>0</v>
          </cell>
          <cell r="BV942">
            <v>0</v>
          </cell>
          <cell r="BW942">
            <v>0</v>
          </cell>
          <cell r="BX942">
            <v>0</v>
          </cell>
          <cell r="BY942">
            <v>0</v>
          </cell>
          <cell r="BZ942">
            <v>0</v>
          </cell>
          <cell r="CA942">
            <v>0</v>
          </cell>
        </row>
        <row r="943">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W943">
            <v>0</v>
          </cell>
          <cell r="AX943">
            <v>0</v>
          </cell>
          <cell r="AY943">
            <v>0</v>
          </cell>
          <cell r="AZ943">
            <v>0</v>
          </cell>
          <cell r="BA943">
            <v>0</v>
          </cell>
          <cell r="BB943">
            <v>0</v>
          </cell>
          <cell r="BC943">
            <v>0</v>
          </cell>
          <cell r="BD943">
            <v>0</v>
          </cell>
          <cell r="BE943">
            <v>0</v>
          </cell>
          <cell r="BF943" t="str">
            <v xml:space="preserve">NOTIFICADO </v>
          </cell>
          <cell r="BG943">
            <v>0</v>
          </cell>
          <cell r="BH943">
            <v>0</v>
          </cell>
          <cell r="BM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row>
        <row r="944">
          <cell r="C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D944">
            <v>0</v>
          </cell>
          <cell r="AE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W944">
            <v>0</v>
          </cell>
          <cell r="AY944">
            <v>0</v>
          </cell>
          <cell r="AZ944">
            <v>0</v>
          </cell>
          <cell r="BA944">
            <v>0</v>
          </cell>
          <cell r="BB944">
            <v>0</v>
          </cell>
          <cell r="BC944">
            <v>0</v>
          </cell>
          <cell r="BD944">
            <v>0</v>
          </cell>
          <cell r="BE944">
            <v>0</v>
          </cell>
          <cell r="BF944" t="str">
            <v xml:space="preserve">NOTIFICADO </v>
          </cell>
          <cell r="BG944">
            <v>0</v>
          </cell>
          <cell r="BH944">
            <v>0</v>
          </cell>
          <cell r="BM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row>
        <row r="945">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D945">
            <v>0</v>
          </cell>
          <cell r="AE945">
            <v>0</v>
          </cell>
          <cell r="AG945">
            <v>0</v>
          </cell>
          <cell r="AH945">
            <v>0</v>
          </cell>
          <cell r="AJ945">
            <v>0</v>
          </cell>
          <cell r="AK945">
            <v>0</v>
          </cell>
          <cell r="AL945">
            <v>0</v>
          </cell>
          <cell r="AM945">
            <v>0</v>
          </cell>
          <cell r="AN945">
            <v>0</v>
          </cell>
          <cell r="AP945">
            <v>0</v>
          </cell>
          <cell r="AQ945">
            <v>0</v>
          </cell>
          <cell r="AS945">
            <v>0</v>
          </cell>
          <cell r="AT945">
            <v>0</v>
          </cell>
          <cell r="AW945">
            <v>0</v>
          </cell>
          <cell r="AX945">
            <v>0</v>
          </cell>
          <cell r="AY945">
            <v>0</v>
          </cell>
          <cell r="AZ945">
            <v>0</v>
          </cell>
          <cell r="BA945">
            <v>0</v>
          </cell>
          <cell r="BB945">
            <v>0</v>
          </cell>
          <cell r="BC945">
            <v>0</v>
          </cell>
          <cell r="BD945">
            <v>0</v>
          </cell>
          <cell r="BE945">
            <v>0</v>
          </cell>
          <cell r="BF945" t="str">
            <v xml:space="preserve">NOTIFICADO </v>
          </cell>
          <cell r="BG945">
            <v>0</v>
          </cell>
          <cell r="BH945">
            <v>0</v>
          </cell>
          <cell r="BI945">
            <v>0</v>
          </cell>
          <cell r="BM945">
            <v>0</v>
          </cell>
          <cell r="BP945">
            <v>0</v>
          </cell>
          <cell r="BQ945">
            <v>0</v>
          </cell>
          <cell r="BR945">
            <v>0</v>
          </cell>
          <cell r="BS945">
            <v>0</v>
          </cell>
          <cell r="BT945">
            <v>0</v>
          </cell>
          <cell r="BU945">
            <v>0</v>
          </cell>
          <cell r="BY945">
            <v>0</v>
          </cell>
          <cell r="BZ945">
            <v>0</v>
          </cell>
          <cell r="CA945">
            <v>0</v>
          </cell>
          <cell r="CB945">
            <v>0</v>
          </cell>
          <cell r="CC945">
            <v>0</v>
          </cell>
        </row>
        <row r="946">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X946">
            <v>0</v>
          </cell>
          <cell r="Y946">
            <v>0</v>
          </cell>
          <cell r="Z946">
            <v>0</v>
          </cell>
          <cell r="AA946">
            <v>0</v>
          </cell>
          <cell r="AB946">
            <v>0</v>
          </cell>
          <cell r="AD946">
            <v>0</v>
          </cell>
          <cell r="AE946">
            <v>0</v>
          </cell>
          <cell r="AG946">
            <v>0</v>
          </cell>
          <cell r="AH946">
            <v>0</v>
          </cell>
          <cell r="AJ946">
            <v>0</v>
          </cell>
          <cell r="AK946">
            <v>0</v>
          </cell>
          <cell r="AL946">
            <v>0</v>
          </cell>
          <cell r="AM946">
            <v>0</v>
          </cell>
          <cell r="AN946">
            <v>0</v>
          </cell>
          <cell r="AP946">
            <v>0</v>
          </cell>
          <cell r="AQ946">
            <v>0</v>
          </cell>
          <cell r="AS946">
            <v>0</v>
          </cell>
          <cell r="AT946">
            <v>0</v>
          </cell>
          <cell r="AW946">
            <v>0</v>
          </cell>
          <cell r="AX946">
            <v>0</v>
          </cell>
          <cell r="AY946">
            <v>0</v>
          </cell>
          <cell r="AZ946">
            <v>0</v>
          </cell>
          <cell r="BA946">
            <v>0</v>
          </cell>
          <cell r="BB946">
            <v>0</v>
          </cell>
          <cell r="BC946">
            <v>0</v>
          </cell>
          <cell r="BD946">
            <v>0</v>
          </cell>
          <cell r="BE946">
            <v>0</v>
          </cell>
          <cell r="BF946" t="str">
            <v xml:space="preserve">NOTIFICADO </v>
          </cell>
          <cell r="BG946">
            <v>0</v>
          </cell>
          <cell r="BH946">
            <v>0</v>
          </cell>
          <cell r="BI946">
            <v>0</v>
          </cell>
          <cell r="BM946">
            <v>0</v>
          </cell>
          <cell r="BP946">
            <v>0</v>
          </cell>
          <cell r="BQ946">
            <v>0</v>
          </cell>
          <cell r="BR946">
            <v>0</v>
          </cell>
          <cell r="BS946">
            <v>0</v>
          </cell>
          <cell r="BT946">
            <v>0</v>
          </cell>
          <cell r="BU946">
            <v>0</v>
          </cell>
          <cell r="BY946">
            <v>0</v>
          </cell>
          <cell r="BZ946">
            <v>0</v>
          </cell>
          <cell r="CA946">
            <v>0</v>
          </cell>
          <cell r="CB946">
            <v>0</v>
          </cell>
          <cell r="CC946">
            <v>0</v>
          </cell>
        </row>
        <row r="947">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D947">
            <v>0</v>
          </cell>
          <cell r="AE947">
            <v>0</v>
          </cell>
          <cell r="AG947">
            <v>0</v>
          </cell>
          <cell r="AH947">
            <v>0</v>
          </cell>
          <cell r="AJ947">
            <v>0</v>
          </cell>
          <cell r="AK947">
            <v>0</v>
          </cell>
          <cell r="AL947">
            <v>0</v>
          </cell>
          <cell r="AM947">
            <v>0</v>
          </cell>
          <cell r="AN947">
            <v>0</v>
          </cell>
          <cell r="AP947">
            <v>0</v>
          </cell>
          <cell r="AQ947">
            <v>0</v>
          </cell>
          <cell r="AS947">
            <v>0</v>
          </cell>
          <cell r="AT947">
            <v>0</v>
          </cell>
          <cell r="AW947">
            <v>0</v>
          </cell>
          <cell r="AX947">
            <v>0</v>
          </cell>
          <cell r="AY947">
            <v>0</v>
          </cell>
          <cell r="AZ947">
            <v>0</v>
          </cell>
          <cell r="BA947">
            <v>0</v>
          </cell>
          <cell r="BB947">
            <v>0</v>
          </cell>
          <cell r="BC947">
            <v>0</v>
          </cell>
          <cell r="BD947">
            <v>0</v>
          </cell>
          <cell r="BE947">
            <v>0</v>
          </cell>
          <cell r="BF947" t="str">
            <v xml:space="preserve">NOTIFICADO </v>
          </cell>
          <cell r="BG947">
            <v>0</v>
          </cell>
          <cell r="BH947">
            <v>0</v>
          </cell>
          <cell r="BI947">
            <v>0</v>
          </cell>
          <cell r="BM947">
            <v>0</v>
          </cell>
          <cell r="BP947">
            <v>0</v>
          </cell>
          <cell r="BQ947">
            <v>0</v>
          </cell>
          <cell r="BR947">
            <v>0</v>
          </cell>
          <cell r="BS947">
            <v>0</v>
          </cell>
          <cell r="BT947">
            <v>0</v>
          </cell>
          <cell r="BU947">
            <v>0</v>
          </cell>
          <cell r="BY947">
            <v>0</v>
          </cell>
          <cell r="BZ947">
            <v>0</v>
          </cell>
          <cell r="CA947">
            <v>0</v>
          </cell>
          <cell r="CB947">
            <v>0</v>
          </cell>
          <cell r="CC947">
            <v>0</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W948">
            <v>0</v>
          </cell>
          <cell r="AX948">
            <v>0</v>
          </cell>
          <cell r="AY948">
            <v>0</v>
          </cell>
          <cell r="AZ948">
            <v>0</v>
          </cell>
          <cell r="BA948">
            <v>0</v>
          </cell>
          <cell r="BB948">
            <v>0</v>
          </cell>
          <cell r="BC948">
            <v>0</v>
          </cell>
          <cell r="BD948">
            <v>0</v>
          </cell>
          <cell r="BE948">
            <v>0</v>
          </cell>
          <cell r="BF948" t="str">
            <v xml:space="preserve">NOTIFICADO </v>
          </cell>
          <cell r="BG948">
            <v>0</v>
          </cell>
          <cell r="BH948">
            <v>0</v>
          </cell>
          <cell r="BI948">
            <v>0</v>
          </cell>
          <cell r="BQ948">
            <v>0</v>
          </cell>
          <cell r="BR948">
            <v>0</v>
          </cell>
          <cell r="BS948">
            <v>0</v>
          </cell>
          <cell r="BT948">
            <v>0</v>
          </cell>
          <cell r="BU948">
            <v>0</v>
          </cell>
          <cell r="BY948">
            <v>0</v>
          </cell>
          <cell r="BZ948">
            <v>0</v>
          </cell>
          <cell r="CA948">
            <v>0</v>
          </cell>
          <cell r="CB948">
            <v>0</v>
          </cell>
          <cell r="CC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W949">
            <v>0</v>
          </cell>
          <cell r="AX949">
            <v>0</v>
          </cell>
          <cell r="AY949">
            <v>0</v>
          </cell>
          <cell r="AZ949">
            <v>0</v>
          </cell>
          <cell r="BA949">
            <v>0</v>
          </cell>
          <cell r="BB949">
            <v>0</v>
          </cell>
          <cell r="BC949">
            <v>0</v>
          </cell>
          <cell r="BD949">
            <v>0</v>
          </cell>
          <cell r="BE949">
            <v>0</v>
          </cell>
          <cell r="BF949" t="str">
            <v xml:space="preserve">NOTIFICADO </v>
          </cell>
          <cell r="BG949">
            <v>0</v>
          </cell>
          <cell r="BH949">
            <v>0</v>
          </cell>
          <cell r="BI949">
            <v>0</v>
          </cell>
          <cell r="BQ949">
            <v>0</v>
          </cell>
          <cell r="BR949">
            <v>0</v>
          </cell>
          <cell r="BS949">
            <v>0</v>
          </cell>
          <cell r="BT949">
            <v>0</v>
          </cell>
          <cell r="BU949">
            <v>0</v>
          </cell>
          <cell r="BY949">
            <v>0</v>
          </cell>
          <cell r="BZ949">
            <v>0</v>
          </cell>
          <cell r="CA949">
            <v>0</v>
          </cell>
          <cell r="CB949">
            <v>0</v>
          </cell>
          <cell r="CC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W950">
            <v>0</v>
          </cell>
          <cell r="AX950">
            <v>0</v>
          </cell>
          <cell r="AY950">
            <v>0</v>
          </cell>
          <cell r="AZ950">
            <v>0</v>
          </cell>
          <cell r="BA950">
            <v>0</v>
          </cell>
          <cell r="BB950">
            <v>0</v>
          </cell>
          <cell r="BC950">
            <v>0</v>
          </cell>
          <cell r="BD950">
            <v>0</v>
          </cell>
          <cell r="BE950">
            <v>0</v>
          </cell>
          <cell r="BF950" t="str">
            <v xml:space="preserve">NOTIFICADO </v>
          </cell>
          <cell r="BG950">
            <v>0</v>
          </cell>
          <cell r="BH950">
            <v>0</v>
          </cell>
          <cell r="BI950">
            <v>0</v>
          </cell>
          <cell r="BQ950">
            <v>0</v>
          </cell>
          <cell r="BR950">
            <v>0</v>
          </cell>
          <cell r="BS950">
            <v>0</v>
          </cell>
          <cell r="BT950">
            <v>0</v>
          </cell>
          <cell r="BU950">
            <v>0</v>
          </cell>
          <cell r="BY950">
            <v>0</v>
          </cell>
          <cell r="BZ950">
            <v>0</v>
          </cell>
          <cell r="CA950">
            <v>0</v>
          </cell>
          <cell r="CB950">
            <v>0</v>
          </cell>
          <cell r="CC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W951">
            <v>0</v>
          </cell>
          <cell r="AX951">
            <v>0</v>
          </cell>
          <cell r="AY951">
            <v>0</v>
          </cell>
          <cell r="AZ951">
            <v>0</v>
          </cell>
          <cell r="BA951">
            <v>0</v>
          </cell>
          <cell r="BB951">
            <v>0</v>
          </cell>
          <cell r="BC951">
            <v>0</v>
          </cell>
          <cell r="BD951">
            <v>0</v>
          </cell>
          <cell r="BE951">
            <v>0</v>
          </cell>
          <cell r="BF951" t="str">
            <v xml:space="preserve">NOTIFICADO </v>
          </cell>
          <cell r="BG951">
            <v>0</v>
          </cell>
          <cell r="BH951">
            <v>0</v>
          </cell>
          <cell r="BI951">
            <v>0</v>
          </cell>
          <cell r="BQ951">
            <v>0</v>
          </cell>
          <cell r="BR951">
            <v>0</v>
          </cell>
          <cell r="BS951">
            <v>0</v>
          </cell>
          <cell r="BT951">
            <v>0</v>
          </cell>
          <cell r="BU951">
            <v>0</v>
          </cell>
          <cell r="BY951">
            <v>0</v>
          </cell>
          <cell r="BZ951">
            <v>0</v>
          </cell>
          <cell r="CA951">
            <v>0</v>
          </cell>
          <cell r="CB951">
            <v>0</v>
          </cell>
          <cell r="CC951">
            <v>0</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W952">
            <v>0</v>
          </cell>
          <cell r="AX952">
            <v>0</v>
          </cell>
          <cell r="AY952">
            <v>0</v>
          </cell>
          <cell r="AZ952">
            <v>0</v>
          </cell>
          <cell r="BA952">
            <v>0</v>
          </cell>
          <cell r="BB952">
            <v>0</v>
          </cell>
          <cell r="BC952">
            <v>0</v>
          </cell>
          <cell r="BD952">
            <v>0</v>
          </cell>
          <cell r="BE952">
            <v>0</v>
          </cell>
          <cell r="BF952" t="str">
            <v xml:space="preserve">NOTIFICADO </v>
          </cell>
          <cell r="BG952">
            <v>0</v>
          </cell>
          <cell r="BH952">
            <v>0</v>
          </cell>
          <cell r="BI952">
            <v>0</v>
          </cell>
          <cell r="BQ952">
            <v>0</v>
          </cell>
          <cell r="BR952">
            <v>0</v>
          </cell>
          <cell r="BS952">
            <v>0</v>
          </cell>
          <cell r="BT952">
            <v>0</v>
          </cell>
          <cell r="BU952">
            <v>0</v>
          </cell>
          <cell r="BY952">
            <v>0</v>
          </cell>
          <cell r="BZ952">
            <v>0</v>
          </cell>
          <cell r="CA952">
            <v>0</v>
          </cell>
          <cell r="CB952">
            <v>0</v>
          </cell>
          <cell r="CC952">
            <v>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W953">
            <v>0</v>
          </cell>
          <cell r="AX953">
            <v>0</v>
          </cell>
          <cell r="AY953">
            <v>0</v>
          </cell>
          <cell r="AZ953">
            <v>0</v>
          </cell>
          <cell r="BA953">
            <v>0</v>
          </cell>
          <cell r="BB953">
            <v>0</v>
          </cell>
          <cell r="BC953">
            <v>0</v>
          </cell>
          <cell r="BD953">
            <v>0</v>
          </cell>
          <cell r="BE953">
            <v>0</v>
          </cell>
          <cell r="BF953" t="str">
            <v xml:space="preserve">NOTIFICADO </v>
          </cell>
          <cell r="BG953">
            <v>0</v>
          </cell>
          <cell r="BH953">
            <v>0</v>
          </cell>
          <cell r="BI953">
            <v>0</v>
          </cell>
          <cell r="BQ953">
            <v>0</v>
          </cell>
          <cell r="BR953">
            <v>0</v>
          </cell>
          <cell r="BS953">
            <v>0</v>
          </cell>
          <cell r="BT953">
            <v>0</v>
          </cell>
          <cell r="BU953">
            <v>0</v>
          </cell>
          <cell r="BY953">
            <v>0</v>
          </cell>
          <cell r="BZ953">
            <v>0</v>
          </cell>
          <cell r="CA953">
            <v>0</v>
          </cell>
          <cell r="CB953">
            <v>0</v>
          </cell>
          <cell r="CC953">
            <v>0</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W954">
            <v>0</v>
          </cell>
          <cell r="AX954">
            <v>0</v>
          </cell>
          <cell r="AY954">
            <v>0</v>
          </cell>
          <cell r="AZ954">
            <v>0</v>
          </cell>
          <cell r="BA954">
            <v>0</v>
          </cell>
          <cell r="BB954">
            <v>0</v>
          </cell>
          <cell r="BC954">
            <v>0</v>
          </cell>
          <cell r="BD954">
            <v>0</v>
          </cell>
          <cell r="BE954">
            <v>0</v>
          </cell>
          <cell r="BF954" t="str">
            <v xml:space="preserve">NOTIFICADO </v>
          </cell>
          <cell r="BG954">
            <v>0</v>
          </cell>
          <cell r="BH954">
            <v>0</v>
          </cell>
          <cell r="BI954">
            <v>0</v>
          </cell>
          <cell r="BQ954">
            <v>0</v>
          </cell>
          <cell r="BR954">
            <v>0</v>
          </cell>
          <cell r="BS954">
            <v>0</v>
          </cell>
          <cell r="BT954">
            <v>0</v>
          </cell>
          <cell r="BU954">
            <v>0</v>
          </cell>
          <cell r="BY954">
            <v>0</v>
          </cell>
          <cell r="BZ954">
            <v>0</v>
          </cell>
          <cell r="CA954">
            <v>0</v>
          </cell>
          <cell r="CB954">
            <v>0</v>
          </cell>
          <cell r="CC954">
            <v>0</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W955">
            <v>0</v>
          </cell>
          <cell r="AX955">
            <v>0</v>
          </cell>
          <cell r="AY955">
            <v>0</v>
          </cell>
          <cell r="AZ955">
            <v>0</v>
          </cell>
          <cell r="BA955">
            <v>0</v>
          </cell>
          <cell r="BB955">
            <v>0</v>
          </cell>
          <cell r="BC955">
            <v>0</v>
          </cell>
          <cell r="BD955">
            <v>0</v>
          </cell>
          <cell r="BE955">
            <v>0</v>
          </cell>
          <cell r="BF955" t="str">
            <v xml:space="preserve">NOTIFICADO </v>
          </cell>
          <cell r="BG955">
            <v>0</v>
          </cell>
          <cell r="BH955">
            <v>0</v>
          </cell>
          <cell r="BI955">
            <v>0</v>
          </cell>
          <cell r="BQ955">
            <v>0</v>
          </cell>
          <cell r="BR955">
            <v>0</v>
          </cell>
          <cell r="BS955">
            <v>0</v>
          </cell>
          <cell r="BT955">
            <v>0</v>
          </cell>
          <cell r="BU955">
            <v>0</v>
          </cell>
          <cell r="BY955">
            <v>0</v>
          </cell>
          <cell r="BZ955">
            <v>0</v>
          </cell>
          <cell r="CA955">
            <v>0</v>
          </cell>
          <cell r="CB955">
            <v>0</v>
          </cell>
          <cell r="CC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W956">
            <v>0</v>
          </cell>
          <cell r="AX956">
            <v>0</v>
          </cell>
          <cell r="AY956">
            <v>0</v>
          </cell>
          <cell r="AZ956">
            <v>0</v>
          </cell>
          <cell r="BA956">
            <v>0</v>
          </cell>
          <cell r="BB956">
            <v>0</v>
          </cell>
          <cell r="BC956">
            <v>0</v>
          </cell>
          <cell r="BD956">
            <v>0</v>
          </cell>
          <cell r="BE956">
            <v>0</v>
          </cell>
          <cell r="BF956" t="str">
            <v xml:space="preserve">NOTIFICADO </v>
          </cell>
          <cell r="BG956">
            <v>0</v>
          </cell>
          <cell r="BH956">
            <v>0</v>
          </cell>
          <cell r="BI956">
            <v>0</v>
          </cell>
          <cell r="BQ956">
            <v>0</v>
          </cell>
          <cell r="BR956">
            <v>0</v>
          </cell>
          <cell r="BS956">
            <v>0</v>
          </cell>
          <cell r="BT956">
            <v>0</v>
          </cell>
          <cell r="BU956">
            <v>0</v>
          </cell>
          <cell r="BY956">
            <v>0</v>
          </cell>
          <cell r="BZ956">
            <v>0</v>
          </cell>
          <cell r="CA956">
            <v>0</v>
          </cell>
          <cell r="CB956">
            <v>0</v>
          </cell>
          <cell r="CC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W957">
            <v>0</v>
          </cell>
          <cell r="AX957">
            <v>0</v>
          </cell>
          <cell r="AY957">
            <v>0</v>
          </cell>
          <cell r="AZ957">
            <v>0</v>
          </cell>
          <cell r="BA957">
            <v>0</v>
          </cell>
          <cell r="BB957">
            <v>0</v>
          </cell>
          <cell r="BC957">
            <v>0</v>
          </cell>
          <cell r="BD957">
            <v>0</v>
          </cell>
          <cell r="BE957">
            <v>0</v>
          </cell>
          <cell r="BF957" t="str">
            <v xml:space="preserve">NOTIFICADO </v>
          </cell>
          <cell r="BG957">
            <v>0</v>
          </cell>
          <cell r="BH957">
            <v>0</v>
          </cell>
          <cell r="BI957">
            <v>0</v>
          </cell>
          <cell r="BQ957">
            <v>0</v>
          </cell>
          <cell r="BR957">
            <v>0</v>
          </cell>
          <cell r="BS957">
            <v>0</v>
          </cell>
          <cell r="BT957">
            <v>0</v>
          </cell>
          <cell r="BU957">
            <v>0</v>
          </cell>
          <cell r="BY957">
            <v>0</v>
          </cell>
          <cell r="BZ957">
            <v>0</v>
          </cell>
          <cell r="CA957">
            <v>0</v>
          </cell>
          <cell r="CB957">
            <v>0</v>
          </cell>
          <cell r="CC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W958">
            <v>0</v>
          </cell>
          <cell r="AX958">
            <v>0</v>
          </cell>
          <cell r="AY958">
            <v>0</v>
          </cell>
          <cell r="AZ958">
            <v>0</v>
          </cell>
          <cell r="BA958">
            <v>0</v>
          </cell>
          <cell r="BB958">
            <v>0</v>
          </cell>
          <cell r="BC958">
            <v>0</v>
          </cell>
          <cell r="BD958">
            <v>0</v>
          </cell>
          <cell r="BE958">
            <v>0</v>
          </cell>
          <cell r="BF958" t="str">
            <v xml:space="preserve">NOTIFICADO </v>
          </cell>
          <cell r="BG958">
            <v>0</v>
          </cell>
          <cell r="BH958">
            <v>0</v>
          </cell>
          <cell r="BI958">
            <v>0</v>
          </cell>
          <cell r="BQ958">
            <v>0</v>
          </cell>
          <cell r="BR958">
            <v>0</v>
          </cell>
          <cell r="BS958">
            <v>0</v>
          </cell>
          <cell r="BT958">
            <v>0</v>
          </cell>
          <cell r="BU958">
            <v>0</v>
          </cell>
          <cell r="BY958">
            <v>0</v>
          </cell>
          <cell r="BZ958">
            <v>0</v>
          </cell>
          <cell r="CA958">
            <v>0</v>
          </cell>
          <cell r="CB958">
            <v>0</v>
          </cell>
          <cell r="CC958">
            <v>0</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W959">
            <v>0</v>
          </cell>
          <cell r="AX959">
            <v>0</v>
          </cell>
          <cell r="AY959">
            <v>0</v>
          </cell>
          <cell r="AZ959">
            <v>0</v>
          </cell>
          <cell r="BA959">
            <v>0</v>
          </cell>
          <cell r="BB959">
            <v>0</v>
          </cell>
          <cell r="BC959">
            <v>0</v>
          </cell>
          <cell r="BD959">
            <v>0</v>
          </cell>
          <cell r="BE959">
            <v>0</v>
          </cell>
          <cell r="BF959" t="str">
            <v xml:space="preserve">NOTIFICADO </v>
          </cell>
          <cell r="BG959">
            <v>0</v>
          </cell>
          <cell r="BH959">
            <v>0</v>
          </cell>
          <cell r="BI959">
            <v>0</v>
          </cell>
          <cell r="BQ959">
            <v>0</v>
          </cell>
          <cell r="BR959">
            <v>0</v>
          </cell>
          <cell r="BS959">
            <v>0</v>
          </cell>
          <cell r="BT959">
            <v>0</v>
          </cell>
          <cell r="BU959">
            <v>0</v>
          </cell>
          <cell r="BY959">
            <v>0</v>
          </cell>
          <cell r="BZ959">
            <v>0</v>
          </cell>
          <cell r="CA959">
            <v>0</v>
          </cell>
          <cell r="CB959">
            <v>0</v>
          </cell>
          <cell r="CC959">
            <v>0</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W960">
            <v>0</v>
          </cell>
          <cell r="AX960">
            <v>0</v>
          </cell>
          <cell r="AY960">
            <v>0</v>
          </cell>
          <cell r="AZ960">
            <v>0</v>
          </cell>
          <cell r="BA960">
            <v>0</v>
          </cell>
          <cell r="BB960">
            <v>0</v>
          </cell>
          <cell r="BC960">
            <v>0</v>
          </cell>
          <cell r="BD960">
            <v>0</v>
          </cell>
          <cell r="BE960">
            <v>0</v>
          </cell>
          <cell r="BF960" t="str">
            <v xml:space="preserve">NOTIFICADO </v>
          </cell>
          <cell r="BG960">
            <v>0</v>
          </cell>
          <cell r="BH960">
            <v>0</v>
          </cell>
          <cell r="BI960">
            <v>0</v>
          </cell>
          <cell r="BQ960">
            <v>0</v>
          </cell>
          <cell r="BR960">
            <v>0</v>
          </cell>
          <cell r="BS960">
            <v>0</v>
          </cell>
          <cell r="BT960">
            <v>0</v>
          </cell>
          <cell r="BU960">
            <v>0</v>
          </cell>
          <cell r="BY960">
            <v>0</v>
          </cell>
          <cell r="BZ960">
            <v>0</v>
          </cell>
          <cell r="CA960">
            <v>0</v>
          </cell>
          <cell r="CB960">
            <v>0</v>
          </cell>
          <cell r="CC960">
            <v>0</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W961">
            <v>0</v>
          </cell>
          <cell r="AX961">
            <v>0</v>
          </cell>
          <cell r="AY961">
            <v>0</v>
          </cell>
          <cell r="AZ961">
            <v>0</v>
          </cell>
          <cell r="BA961">
            <v>0</v>
          </cell>
          <cell r="BB961">
            <v>0</v>
          </cell>
          <cell r="BC961">
            <v>0</v>
          </cell>
          <cell r="BD961">
            <v>0</v>
          </cell>
          <cell r="BE961">
            <v>0</v>
          </cell>
          <cell r="BF961" t="str">
            <v xml:space="preserve">NOTIFICADO </v>
          </cell>
          <cell r="BG961">
            <v>0</v>
          </cell>
          <cell r="BH961">
            <v>0</v>
          </cell>
          <cell r="BI961">
            <v>0</v>
          </cell>
          <cell r="BQ961">
            <v>0</v>
          </cell>
          <cell r="BR961">
            <v>0</v>
          </cell>
          <cell r="BS961">
            <v>0</v>
          </cell>
          <cell r="BT961">
            <v>0</v>
          </cell>
          <cell r="BU961">
            <v>0</v>
          </cell>
          <cell r="BY961">
            <v>0</v>
          </cell>
          <cell r="BZ961">
            <v>0</v>
          </cell>
          <cell r="CA961">
            <v>0</v>
          </cell>
          <cell r="CB961">
            <v>0</v>
          </cell>
          <cell r="CC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W962">
            <v>0</v>
          </cell>
          <cell r="AX962">
            <v>0</v>
          </cell>
          <cell r="AY962">
            <v>0</v>
          </cell>
          <cell r="AZ962">
            <v>0</v>
          </cell>
          <cell r="BA962">
            <v>0</v>
          </cell>
          <cell r="BB962">
            <v>0</v>
          </cell>
          <cell r="BC962">
            <v>0</v>
          </cell>
          <cell r="BD962">
            <v>0</v>
          </cell>
          <cell r="BE962">
            <v>0</v>
          </cell>
          <cell r="BF962" t="str">
            <v xml:space="preserve">NOTIFICADO </v>
          </cell>
          <cell r="BG962">
            <v>0</v>
          </cell>
          <cell r="BH962">
            <v>0</v>
          </cell>
          <cell r="BI962">
            <v>0</v>
          </cell>
          <cell r="BQ962">
            <v>0</v>
          </cell>
          <cell r="BR962">
            <v>0</v>
          </cell>
          <cell r="BS962">
            <v>0</v>
          </cell>
          <cell r="BT962">
            <v>0</v>
          </cell>
          <cell r="BU962">
            <v>0</v>
          </cell>
          <cell r="BY962">
            <v>0</v>
          </cell>
          <cell r="BZ962">
            <v>0</v>
          </cell>
          <cell r="CA962">
            <v>0</v>
          </cell>
          <cell r="CB962">
            <v>0</v>
          </cell>
          <cell r="CC962">
            <v>0</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W963">
            <v>0</v>
          </cell>
          <cell r="AX963">
            <v>0</v>
          </cell>
          <cell r="AY963">
            <v>0</v>
          </cell>
          <cell r="AZ963">
            <v>0</v>
          </cell>
          <cell r="BA963">
            <v>0</v>
          </cell>
          <cell r="BB963">
            <v>0</v>
          </cell>
          <cell r="BC963">
            <v>0</v>
          </cell>
          <cell r="BD963">
            <v>0</v>
          </cell>
          <cell r="BE963">
            <v>0</v>
          </cell>
          <cell r="BF963" t="str">
            <v xml:space="preserve">NOTIFICADO </v>
          </cell>
          <cell r="BG963">
            <v>0</v>
          </cell>
          <cell r="BH963">
            <v>0</v>
          </cell>
          <cell r="BI963">
            <v>0</v>
          </cell>
          <cell r="BQ963">
            <v>0</v>
          </cell>
          <cell r="BR963">
            <v>0</v>
          </cell>
          <cell r="BS963">
            <v>0</v>
          </cell>
          <cell r="BT963">
            <v>0</v>
          </cell>
          <cell r="BU963">
            <v>0</v>
          </cell>
          <cell r="BY963">
            <v>0</v>
          </cell>
          <cell r="BZ963">
            <v>0</v>
          </cell>
          <cell r="CA963">
            <v>0</v>
          </cell>
          <cell r="CB963">
            <v>0</v>
          </cell>
          <cell r="CC963">
            <v>0</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W964">
            <v>0</v>
          </cell>
          <cell r="AX964">
            <v>0</v>
          </cell>
          <cell r="AY964">
            <v>0</v>
          </cell>
          <cell r="AZ964">
            <v>0</v>
          </cell>
          <cell r="BA964">
            <v>0</v>
          </cell>
          <cell r="BB964">
            <v>0</v>
          </cell>
          <cell r="BC964">
            <v>0</v>
          </cell>
          <cell r="BD964">
            <v>0</v>
          </cell>
          <cell r="BE964">
            <v>0</v>
          </cell>
          <cell r="BF964" t="str">
            <v xml:space="preserve">NOTIFICADO </v>
          </cell>
          <cell r="BG964">
            <v>0</v>
          </cell>
          <cell r="BH964">
            <v>0</v>
          </cell>
          <cell r="BI964">
            <v>0</v>
          </cell>
          <cell r="BQ964">
            <v>0</v>
          </cell>
          <cell r="BR964">
            <v>0</v>
          </cell>
          <cell r="BS964">
            <v>0</v>
          </cell>
          <cell r="BT964">
            <v>0</v>
          </cell>
          <cell r="BU964">
            <v>0</v>
          </cell>
          <cell r="BY964">
            <v>0</v>
          </cell>
          <cell r="BZ964">
            <v>0</v>
          </cell>
          <cell r="CA964">
            <v>0</v>
          </cell>
          <cell r="CB964">
            <v>0</v>
          </cell>
          <cell r="CC964">
            <v>0</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W965">
            <v>0</v>
          </cell>
          <cell r="AX965">
            <v>0</v>
          </cell>
          <cell r="AY965">
            <v>0</v>
          </cell>
          <cell r="AZ965">
            <v>0</v>
          </cell>
          <cell r="BA965">
            <v>0</v>
          </cell>
          <cell r="BB965">
            <v>0</v>
          </cell>
          <cell r="BC965">
            <v>0</v>
          </cell>
          <cell r="BD965">
            <v>0</v>
          </cell>
          <cell r="BE965">
            <v>0</v>
          </cell>
          <cell r="BF965" t="str">
            <v xml:space="preserve">NOTIFICADO </v>
          </cell>
          <cell r="BG965">
            <v>0</v>
          </cell>
          <cell r="BH965">
            <v>0</v>
          </cell>
          <cell r="BI965">
            <v>0</v>
          </cell>
          <cell r="BQ965">
            <v>0</v>
          </cell>
          <cell r="BR965">
            <v>0</v>
          </cell>
          <cell r="BS965">
            <v>0</v>
          </cell>
          <cell r="BT965">
            <v>0</v>
          </cell>
          <cell r="BU965">
            <v>0</v>
          </cell>
          <cell r="BY965">
            <v>0</v>
          </cell>
          <cell r="BZ965">
            <v>0</v>
          </cell>
          <cell r="CA965">
            <v>0</v>
          </cell>
          <cell r="CB965">
            <v>0</v>
          </cell>
          <cell r="CC965">
            <v>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W966">
            <v>0</v>
          </cell>
          <cell r="AX966">
            <v>0</v>
          </cell>
          <cell r="AY966">
            <v>0</v>
          </cell>
          <cell r="AZ966">
            <v>0</v>
          </cell>
          <cell r="BA966">
            <v>0</v>
          </cell>
          <cell r="BB966">
            <v>0</v>
          </cell>
          <cell r="BC966">
            <v>0</v>
          </cell>
          <cell r="BD966">
            <v>0</v>
          </cell>
          <cell r="BE966">
            <v>0</v>
          </cell>
          <cell r="BF966" t="str">
            <v xml:space="preserve">NOTIFICADO </v>
          </cell>
          <cell r="BG966">
            <v>0</v>
          </cell>
          <cell r="BH966">
            <v>0</v>
          </cell>
          <cell r="BI966">
            <v>0</v>
          </cell>
          <cell r="BQ966">
            <v>0</v>
          </cell>
          <cell r="BR966">
            <v>0</v>
          </cell>
          <cell r="BS966">
            <v>0</v>
          </cell>
          <cell r="BT966">
            <v>0</v>
          </cell>
          <cell r="BU966">
            <v>0</v>
          </cell>
          <cell r="BY966">
            <v>0</v>
          </cell>
          <cell r="BZ966">
            <v>0</v>
          </cell>
          <cell r="CA966">
            <v>0</v>
          </cell>
          <cell r="CB966">
            <v>0</v>
          </cell>
          <cell r="CC966">
            <v>0</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W967">
            <v>0</v>
          </cell>
          <cell r="AX967">
            <v>0</v>
          </cell>
          <cell r="AY967">
            <v>0</v>
          </cell>
          <cell r="AZ967">
            <v>0</v>
          </cell>
          <cell r="BA967">
            <v>0</v>
          </cell>
          <cell r="BB967">
            <v>0</v>
          </cell>
          <cell r="BC967">
            <v>0</v>
          </cell>
          <cell r="BD967">
            <v>0</v>
          </cell>
          <cell r="BE967">
            <v>0</v>
          </cell>
          <cell r="BF967" t="str">
            <v xml:space="preserve">NOTIFICADO </v>
          </cell>
          <cell r="BG967">
            <v>0</v>
          </cell>
          <cell r="BH967">
            <v>0</v>
          </cell>
          <cell r="BI967">
            <v>0</v>
          </cell>
          <cell r="BQ967">
            <v>0</v>
          </cell>
          <cell r="BR967">
            <v>0</v>
          </cell>
          <cell r="BS967">
            <v>0</v>
          </cell>
          <cell r="BT967">
            <v>0</v>
          </cell>
          <cell r="BU967">
            <v>0</v>
          </cell>
          <cell r="BY967">
            <v>0</v>
          </cell>
          <cell r="BZ967">
            <v>0</v>
          </cell>
          <cell r="CA967">
            <v>0</v>
          </cell>
          <cell r="CB967">
            <v>0</v>
          </cell>
          <cell r="CC967">
            <v>0</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W968">
            <v>0</v>
          </cell>
          <cell r="AX968">
            <v>0</v>
          </cell>
          <cell r="AY968">
            <v>0</v>
          </cell>
          <cell r="AZ968">
            <v>0</v>
          </cell>
          <cell r="BA968">
            <v>0</v>
          </cell>
          <cell r="BB968">
            <v>0</v>
          </cell>
          <cell r="BC968">
            <v>0</v>
          </cell>
          <cell r="BD968">
            <v>0</v>
          </cell>
          <cell r="BE968">
            <v>0</v>
          </cell>
          <cell r="BF968" t="str">
            <v xml:space="preserve">NOTIFICADO </v>
          </cell>
          <cell r="BG968">
            <v>0</v>
          </cell>
          <cell r="BH968">
            <v>0</v>
          </cell>
          <cell r="BI968">
            <v>0</v>
          </cell>
          <cell r="BQ968">
            <v>0</v>
          </cell>
          <cell r="BR968">
            <v>0</v>
          </cell>
          <cell r="BS968">
            <v>0</v>
          </cell>
          <cell r="BT968">
            <v>0</v>
          </cell>
          <cell r="BU968">
            <v>0</v>
          </cell>
          <cell r="BY968">
            <v>0</v>
          </cell>
          <cell r="BZ968">
            <v>0</v>
          </cell>
          <cell r="CA968">
            <v>0</v>
          </cell>
          <cell r="CB968">
            <v>0</v>
          </cell>
          <cell r="CC968">
            <v>0</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W969">
            <v>0</v>
          </cell>
          <cell r="AX969">
            <v>0</v>
          </cell>
          <cell r="AY969">
            <v>0</v>
          </cell>
          <cell r="AZ969">
            <v>0</v>
          </cell>
          <cell r="BA969">
            <v>0</v>
          </cell>
          <cell r="BB969">
            <v>0</v>
          </cell>
          <cell r="BC969">
            <v>0</v>
          </cell>
          <cell r="BD969">
            <v>0</v>
          </cell>
          <cell r="BE969">
            <v>0</v>
          </cell>
          <cell r="BF969" t="str">
            <v xml:space="preserve">NOTIFICADO </v>
          </cell>
          <cell r="BG969">
            <v>0</v>
          </cell>
          <cell r="BH969">
            <v>0</v>
          </cell>
          <cell r="BI969">
            <v>0</v>
          </cell>
          <cell r="BQ969">
            <v>0</v>
          </cell>
          <cell r="BR969">
            <v>0</v>
          </cell>
          <cell r="BS969">
            <v>0</v>
          </cell>
          <cell r="BT969">
            <v>0</v>
          </cell>
          <cell r="BU969">
            <v>0</v>
          </cell>
          <cell r="BY969">
            <v>0</v>
          </cell>
          <cell r="BZ969">
            <v>0</v>
          </cell>
          <cell r="CA969">
            <v>0</v>
          </cell>
          <cell r="CB969">
            <v>0</v>
          </cell>
          <cell r="CC969">
            <v>0</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W970">
            <v>0</v>
          </cell>
          <cell r="AX970">
            <v>0</v>
          </cell>
          <cell r="AY970">
            <v>0</v>
          </cell>
          <cell r="AZ970">
            <v>0</v>
          </cell>
          <cell r="BA970">
            <v>0</v>
          </cell>
          <cell r="BB970">
            <v>0</v>
          </cell>
          <cell r="BC970">
            <v>0</v>
          </cell>
          <cell r="BD970">
            <v>0</v>
          </cell>
          <cell r="BE970">
            <v>0</v>
          </cell>
          <cell r="BF970" t="str">
            <v xml:space="preserve">NOTIFICADO </v>
          </cell>
          <cell r="BG970">
            <v>0</v>
          </cell>
          <cell r="BH970">
            <v>0</v>
          </cell>
          <cell r="BI970">
            <v>0</v>
          </cell>
          <cell r="BQ970">
            <v>0</v>
          </cell>
          <cell r="BR970">
            <v>0</v>
          </cell>
          <cell r="BS970">
            <v>0</v>
          </cell>
          <cell r="BT970">
            <v>0</v>
          </cell>
          <cell r="BU970">
            <v>0</v>
          </cell>
          <cell r="BY970">
            <v>0</v>
          </cell>
          <cell r="BZ970">
            <v>0</v>
          </cell>
          <cell r="CA970">
            <v>0</v>
          </cell>
          <cell r="CB970">
            <v>0</v>
          </cell>
          <cell r="CC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W971">
            <v>0</v>
          </cell>
          <cell r="AX971">
            <v>0</v>
          </cell>
          <cell r="AY971">
            <v>0</v>
          </cell>
          <cell r="AZ971">
            <v>0</v>
          </cell>
          <cell r="BA971">
            <v>0</v>
          </cell>
          <cell r="BB971">
            <v>0</v>
          </cell>
          <cell r="BC971">
            <v>0</v>
          </cell>
          <cell r="BD971">
            <v>0</v>
          </cell>
          <cell r="BE971">
            <v>0</v>
          </cell>
          <cell r="BF971" t="str">
            <v xml:space="preserve">NOTIFICADO </v>
          </cell>
          <cell r="BG971">
            <v>0</v>
          </cell>
          <cell r="BH971">
            <v>0</v>
          </cell>
          <cell r="BI971">
            <v>0</v>
          </cell>
          <cell r="BQ971">
            <v>0</v>
          </cell>
          <cell r="BR971">
            <v>0</v>
          </cell>
          <cell r="BS971">
            <v>0</v>
          </cell>
          <cell r="BT971">
            <v>0</v>
          </cell>
          <cell r="BU971">
            <v>0</v>
          </cell>
          <cell r="BY971">
            <v>0</v>
          </cell>
          <cell r="BZ971">
            <v>0</v>
          </cell>
          <cell r="CA971">
            <v>0</v>
          </cell>
          <cell r="CB971">
            <v>0</v>
          </cell>
          <cell r="CC971">
            <v>0</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W972">
            <v>0</v>
          </cell>
          <cell r="AX972">
            <v>0</v>
          </cell>
          <cell r="AY972">
            <v>0</v>
          </cell>
          <cell r="AZ972">
            <v>0</v>
          </cell>
          <cell r="BA972">
            <v>0</v>
          </cell>
          <cell r="BB972">
            <v>0</v>
          </cell>
          <cell r="BC972">
            <v>0</v>
          </cell>
          <cell r="BD972">
            <v>0</v>
          </cell>
          <cell r="BE972">
            <v>0</v>
          </cell>
          <cell r="BF972" t="str">
            <v xml:space="preserve">NOTIFICADO </v>
          </cell>
          <cell r="BG972">
            <v>0</v>
          </cell>
          <cell r="BH972">
            <v>0</v>
          </cell>
          <cell r="BI972">
            <v>0</v>
          </cell>
          <cell r="BQ972">
            <v>0</v>
          </cell>
          <cell r="BR972">
            <v>0</v>
          </cell>
          <cell r="BS972">
            <v>0</v>
          </cell>
          <cell r="BT972">
            <v>0</v>
          </cell>
          <cell r="BU972">
            <v>0</v>
          </cell>
          <cell r="BY972">
            <v>0</v>
          </cell>
          <cell r="BZ972">
            <v>0</v>
          </cell>
          <cell r="CA972">
            <v>0</v>
          </cell>
          <cell r="CB972">
            <v>0</v>
          </cell>
          <cell r="CC972">
            <v>0</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W973">
            <v>0</v>
          </cell>
          <cell r="AX973">
            <v>0</v>
          </cell>
          <cell r="AY973">
            <v>0</v>
          </cell>
          <cell r="AZ973">
            <v>0</v>
          </cell>
          <cell r="BA973">
            <v>0</v>
          </cell>
          <cell r="BB973">
            <v>0</v>
          </cell>
          <cell r="BC973">
            <v>0</v>
          </cell>
          <cell r="BD973">
            <v>0</v>
          </cell>
          <cell r="BE973">
            <v>0</v>
          </cell>
          <cell r="BF973" t="str">
            <v xml:space="preserve">NOTIFICADO </v>
          </cell>
          <cell r="BG973">
            <v>0</v>
          </cell>
          <cell r="BH973">
            <v>0</v>
          </cell>
          <cell r="BI973">
            <v>0</v>
          </cell>
          <cell r="BQ973">
            <v>0</v>
          </cell>
          <cell r="BR973">
            <v>0</v>
          </cell>
          <cell r="BS973">
            <v>0</v>
          </cell>
          <cell r="BT973">
            <v>0</v>
          </cell>
          <cell r="BU973">
            <v>0</v>
          </cell>
          <cell r="BY973">
            <v>0</v>
          </cell>
          <cell r="BZ973">
            <v>0</v>
          </cell>
          <cell r="CA973">
            <v>0</v>
          </cell>
          <cell r="CB973">
            <v>0</v>
          </cell>
          <cell r="CC973">
            <v>0</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W974">
            <v>0</v>
          </cell>
          <cell r="AX974">
            <v>0</v>
          </cell>
          <cell r="AY974">
            <v>0</v>
          </cell>
          <cell r="AZ974">
            <v>0</v>
          </cell>
          <cell r="BA974">
            <v>0</v>
          </cell>
          <cell r="BB974">
            <v>0</v>
          </cell>
          <cell r="BC974">
            <v>0</v>
          </cell>
          <cell r="BD974">
            <v>0</v>
          </cell>
          <cell r="BE974">
            <v>0</v>
          </cell>
          <cell r="BF974" t="str">
            <v xml:space="preserve">NOTIFICADO </v>
          </cell>
          <cell r="BG974">
            <v>0</v>
          </cell>
          <cell r="BH974">
            <v>0</v>
          </cell>
          <cell r="BI974">
            <v>0</v>
          </cell>
          <cell r="BQ974">
            <v>0</v>
          </cell>
          <cell r="BR974">
            <v>0</v>
          </cell>
          <cell r="BS974">
            <v>0</v>
          </cell>
          <cell r="BT974">
            <v>0</v>
          </cell>
          <cell r="BU974">
            <v>0</v>
          </cell>
          <cell r="BY974">
            <v>0</v>
          </cell>
          <cell r="BZ974">
            <v>0</v>
          </cell>
          <cell r="CA974">
            <v>0</v>
          </cell>
          <cell r="CB974">
            <v>0</v>
          </cell>
          <cell r="CC974">
            <v>0</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W975">
            <v>0</v>
          </cell>
          <cell r="AX975">
            <v>0</v>
          </cell>
          <cell r="AY975">
            <v>0</v>
          </cell>
          <cell r="AZ975">
            <v>0</v>
          </cell>
          <cell r="BA975">
            <v>0</v>
          </cell>
          <cell r="BB975">
            <v>0</v>
          </cell>
          <cell r="BC975">
            <v>0</v>
          </cell>
          <cell r="BD975">
            <v>0</v>
          </cell>
          <cell r="BE975">
            <v>0</v>
          </cell>
          <cell r="BF975" t="str">
            <v xml:space="preserve">NOTIFICADO </v>
          </cell>
          <cell r="BG975">
            <v>0</v>
          </cell>
          <cell r="BH975">
            <v>0</v>
          </cell>
          <cell r="BI975">
            <v>0</v>
          </cell>
          <cell r="BQ975">
            <v>0</v>
          </cell>
          <cell r="BR975">
            <v>0</v>
          </cell>
          <cell r="BS975">
            <v>0</v>
          </cell>
          <cell r="BT975">
            <v>0</v>
          </cell>
          <cell r="BU975">
            <v>0</v>
          </cell>
          <cell r="BY975">
            <v>0</v>
          </cell>
          <cell r="BZ975">
            <v>0</v>
          </cell>
          <cell r="CA975">
            <v>0</v>
          </cell>
          <cell r="CB975">
            <v>0</v>
          </cell>
          <cell r="CC975">
            <v>0</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W976">
            <v>0</v>
          </cell>
          <cell r="AX976">
            <v>0</v>
          </cell>
          <cell r="AY976">
            <v>0</v>
          </cell>
          <cell r="AZ976">
            <v>0</v>
          </cell>
          <cell r="BA976">
            <v>0</v>
          </cell>
          <cell r="BB976">
            <v>0</v>
          </cell>
          <cell r="BC976">
            <v>0</v>
          </cell>
          <cell r="BD976">
            <v>0</v>
          </cell>
          <cell r="BE976">
            <v>0</v>
          </cell>
          <cell r="BF976" t="str">
            <v xml:space="preserve">NOTIFICADO </v>
          </cell>
          <cell r="BG976">
            <v>0</v>
          </cell>
          <cell r="BH976">
            <v>0</v>
          </cell>
          <cell r="BI976">
            <v>0</v>
          </cell>
          <cell r="BQ976">
            <v>0</v>
          </cell>
          <cell r="BR976">
            <v>0</v>
          </cell>
          <cell r="BS976">
            <v>0</v>
          </cell>
          <cell r="BT976">
            <v>0</v>
          </cell>
          <cell r="BU976">
            <v>0</v>
          </cell>
          <cell r="BY976">
            <v>0</v>
          </cell>
          <cell r="BZ976">
            <v>0</v>
          </cell>
          <cell r="CA976">
            <v>0</v>
          </cell>
          <cell r="CB976">
            <v>0</v>
          </cell>
          <cell r="CC976">
            <v>0</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W977">
            <v>0</v>
          </cell>
          <cell r="AX977">
            <v>0</v>
          </cell>
          <cell r="AY977">
            <v>0</v>
          </cell>
          <cell r="AZ977">
            <v>0</v>
          </cell>
          <cell r="BA977">
            <v>0</v>
          </cell>
          <cell r="BB977">
            <v>0</v>
          </cell>
          <cell r="BC977">
            <v>0</v>
          </cell>
          <cell r="BD977">
            <v>0</v>
          </cell>
          <cell r="BE977">
            <v>0</v>
          </cell>
          <cell r="BF977" t="str">
            <v xml:space="preserve">NOTIFICADO </v>
          </cell>
          <cell r="BG977">
            <v>0</v>
          </cell>
          <cell r="BH977">
            <v>0</v>
          </cell>
          <cell r="BI977">
            <v>0</v>
          </cell>
          <cell r="BQ977">
            <v>0</v>
          </cell>
          <cell r="BR977">
            <v>0</v>
          </cell>
          <cell r="BS977">
            <v>0</v>
          </cell>
          <cell r="BT977">
            <v>0</v>
          </cell>
          <cell r="BU977">
            <v>0</v>
          </cell>
          <cell r="BY977">
            <v>0</v>
          </cell>
          <cell r="BZ977">
            <v>0</v>
          </cell>
          <cell r="CA977">
            <v>0</v>
          </cell>
          <cell r="CB977">
            <v>0</v>
          </cell>
          <cell r="CC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W978">
            <v>0</v>
          </cell>
          <cell r="AX978">
            <v>0</v>
          </cell>
          <cell r="AY978">
            <v>0</v>
          </cell>
          <cell r="AZ978">
            <v>0</v>
          </cell>
          <cell r="BA978">
            <v>0</v>
          </cell>
          <cell r="BB978">
            <v>0</v>
          </cell>
          <cell r="BC978">
            <v>0</v>
          </cell>
          <cell r="BD978">
            <v>0</v>
          </cell>
          <cell r="BE978">
            <v>0</v>
          </cell>
          <cell r="BF978" t="str">
            <v xml:space="preserve">NOTIFICADO </v>
          </cell>
          <cell r="BG978">
            <v>0</v>
          </cell>
          <cell r="BH978">
            <v>0</v>
          </cell>
          <cell r="BI978">
            <v>0</v>
          </cell>
          <cell r="BQ978">
            <v>0</v>
          </cell>
          <cell r="BR978">
            <v>0</v>
          </cell>
          <cell r="BS978">
            <v>0</v>
          </cell>
          <cell r="BT978">
            <v>0</v>
          </cell>
          <cell r="BU978">
            <v>0</v>
          </cell>
          <cell r="BY978">
            <v>0</v>
          </cell>
          <cell r="BZ978">
            <v>0</v>
          </cell>
          <cell r="CA978">
            <v>0</v>
          </cell>
          <cell r="CB978">
            <v>0</v>
          </cell>
          <cell r="CC978">
            <v>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W979">
            <v>0</v>
          </cell>
          <cell r="AX979">
            <v>0</v>
          </cell>
          <cell r="AY979">
            <v>0</v>
          </cell>
          <cell r="AZ979">
            <v>0</v>
          </cell>
          <cell r="BA979">
            <v>0</v>
          </cell>
          <cell r="BB979">
            <v>0</v>
          </cell>
          <cell r="BC979">
            <v>0</v>
          </cell>
          <cell r="BD979">
            <v>0</v>
          </cell>
          <cell r="BE979">
            <v>0</v>
          </cell>
          <cell r="BF979" t="str">
            <v xml:space="preserve">NOTIFICADO </v>
          </cell>
          <cell r="BG979">
            <v>0</v>
          </cell>
          <cell r="BH979">
            <v>0</v>
          </cell>
          <cell r="BI979">
            <v>0</v>
          </cell>
          <cell r="BQ979">
            <v>0</v>
          </cell>
          <cell r="BR979">
            <v>0</v>
          </cell>
          <cell r="BS979">
            <v>0</v>
          </cell>
          <cell r="BT979">
            <v>0</v>
          </cell>
          <cell r="BU979">
            <v>0</v>
          </cell>
          <cell r="BY979">
            <v>0</v>
          </cell>
          <cell r="BZ979">
            <v>0</v>
          </cell>
          <cell r="CA979">
            <v>0</v>
          </cell>
          <cell r="CB979">
            <v>0</v>
          </cell>
          <cell r="CC979">
            <v>0</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W980">
            <v>0</v>
          </cell>
          <cell r="AX980">
            <v>0</v>
          </cell>
          <cell r="AY980">
            <v>0</v>
          </cell>
          <cell r="AZ980">
            <v>0</v>
          </cell>
          <cell r="BA980">
            <v>0</v>
          </cell>
          <cell r="BB980">
            <v>0</v>
          </cell>
          <cell r="BC980">
            <v>0</v>
          </cell>
          <cell r="BD980">
            <v>0</v>
          </cell>
          <cell r="BE980">
            <v>0</v>
          </cell>
          <cell r="BF980" t="str">
            <v xml:space="preserve">NOTIFICADO </v>
          </cell>
          <cell r="BG980">
            <v>0</v>
          </cell>
          <cell r="BH980">
            <v>0</v>
          </cell>
          <cell r="BI980">
            <v>0</v>
          </cell>
          <cell r="BQ980">
            <v>0</v>
          </cell>
          <cell r="BR980">
            <v>0</v>
          </cell>
          <cell r="BS980">
            <v>0</v>
          </cell>
          <cell r="BT980">
            <v>0</v>
          </cell>
          <cell r="BU980">
            <v>0</v>
          </cell>
          <cell r="BY980">
            <v>0</v>
          </cell>
          <cell r="BZ980">
            <v>0</v>
          </cell>
          <cell r="CA980">
            <v>0</v>
          </cell>
          <cell r="CB980">
            <v>0</v>
          </cell>
          <cell r="CC980">
            <v>0</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W981">
            <v>0</v>
          </cell>
          <cell r="AX981">
            <v>0</v>
          </cell>
          <cell r="AY981">
            <v>0</v>
          </cell>
          <cell r="AZ981">
            <v>0</v>
          </cell>
          <cell r="BA981">
            <v>0</v>
          </cell>
          <cell r="BB981">
            <v>0</v>
          </cell>
          <cell r="BC981">
            <v>0</v>
          </cell>
          <cell r="BD981">
            <v>0</v>
          </cell>
          <cell r="BE981">
            <v>0</v>
          </cell>
          <cell r="BF981" t="str">
            <v xml:space="preserve">NOTIFICADO </v>
          </cell>
          <cell r="BG981">
            <v>0</v>
          </cell>
          <cell r="BH981">
            <v>0</v>
          </cell>
          <cell r="BI981">
            <v>0</v>
          </cell>
          <cell r="BQ981">
            <v>0</v>
          </cell>
          <cell r="BR981">
            <v>0</v>
          </cell>
          <cell r="BS981">
            <v>0</v>
          </cell>
          <cell r="BT981">
            <v>0</v>
          </cell>
          <cell r="BU981">
            <v>0</v>
          </cell>
          <cell r="BY981">
            <v>0</v>
          </cell>
          <cell r="BZ981">
            <v>0</v>
          </cell>
          <cell r="CA981">
            <v>0</v>
          </cell>
          <cell r="CB981">
            <v>0</v>
          </cell>
          <cell r="CC981">
            <v>0</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W982">
            <v>0</v>
          </cell>
          <cell r="AX982">
            <v>0</v>
          </cell>
          <cell r="AY982">
            <v>0</v>
          </cell>
          <cell r="AZ982">
            <v>0</v>
          </cell>
          <cell r="BA982">
            <v>0</v>
          </cell>
          <cell r="BB982">
            <v>0</v>
          </cell>
          <cell r="BC982">
            <v>0</v>
          </cell>
          <cell r="BD982">
            <v>0</v>
          </cell>
          <cell r="BE982">
            <v>0</v>
          </cell>
          <cell r="BF982" t="str">
            <v xml:space="preserve">NOTIFICADO </v>
          </cell>
          <cell r="BG982">
            <v>0</v>
          </cell>
          <cell r="BH982">
            <v>0</v>
          </cell>
          <cell r="BI982">
            <v>0</v>
          </cell>
          <cell r="BQ982">
            <v>0</v>
          </cell>
          <cell r="BR982">
            <v>0</v>
          </cell>
          <cell r="BS982">
            <v>0</v>
          </cell>
          <cell r="BT982">
            <v>0</v>
          </cell>
          <cell r="BU982">
            <v>0</v>
          </cell>
          <cell r="BY982">
            <v>0</v>
          </cell>
          <cell r="BZ982">
            <v>0</v>
          </cell>
          <cell r="CA982">
            <v>0</v>
          </cell>
          <cell r="CB982">
            <v>0</v>
          </cell>
          <cell r="CC982">
            <v>0</v>
          </cell>
        </row>
        <row r="983">
          <cell r="B983">
            <v>0</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W983">
            <v>0</v>
          </cell>
          <cell r="AX983">
            <v>0</v>
          </cell>
          <cell r="AY983">
            <v>0</v>
          </cell>
          <cell r="AZ983">
            <v>0</v>
          </cell>
          <cell r="BA983">
            <v>0</v>
          </cell>
          <cell r="BB983">
            <v>0</v>
          </cell>
          <cell r="BC983">
            <v>0</v>
          </cell>
          <cell r="BD983">
            <v>0</v>
          </cell>
          <cell r="BE983">
            <v>0</v>
          </cell>
          <cell r="BF983" t="str">
            <v xml:space="preserve">NOTIFICADO </v>
          </cell>
          <cell r="BG983">
            <v>0</v>
          </cell>
          <cell r="BH983">
            <v>0</v>
          </cell>
          <cell r="BI983">
            <v>0</v>
          </cell>
          <cell r="BQ983">
            <v>0</v>
          </cell>
          <cell r="BR983">
            <v>0</v>
          </cell>
          <cell r="BS983">
            <v>0</v>
          </cell>
          <cell r="BT983">
            <v>0</v>
          </cell>
          <cell r="BU983">
            <v>0</v>
          </cell>
          <cell r="BY983">
            <v>0</v>
          </cell>
          <cell r="BZ983">
            <v>0</v>
          </cell>
          <cell r="CA983">
            <v>0</v>
          </cell>
          <cell r="CB983">
            <v>0</v>
          </cell>
          <cell r="CC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W984">
            <v>0</v>
          </cell>
          <cell r="AX984">
            <v>0</v>
          </cell>
          <cell r="AY984">
            <v>0</v>
          </cell>
          <cell r="AZ984">
            <v>0</v>
          </cell>
          <cell r="BA984">
            <v>0</v>
          </cell>
          <cell r="BB984">
            <v>0</v>
          </cell>
          <cell r="BC984">
            <v>0</v>
          </cell>
          <cell r="BD984">
            <v>0</v>
          </cell>
          <cell r="BE984">
            <v>0</v>
          </cell>
          <cell r="BF984" t="str">
            <v xml:space="preserve">NOTIFICADO </v>
          </cell>
          <cell r="BG984">
            <v>0</v>
          </cell>
          <cell r="BH984">
            <v>0</v>
          </cell>
          <cell r="BI984">
            <v>0</v>
          </cell>
          <cell r="BQ984">
            <v>0</v>
          </cell>
          <cell r="BR984">
            <v>0</v>
          </cell>
          <cell r="BS984">
            <v>0</v>
          </cell>
          <cell r="BT984">
            <v>0</v>
          </cell>
          <cell r="BU984">
            <v>0</v>
          </cell>
          <cell r="BY984">
            <v>0</v>
          </cell>
          <cell r="BZ984">
            <v>0</v>
          </cell>
          <cell r="CA984">
            <v>0</v>
          </cell>
          <cell r="CB984">
            <v>0</v>
          </cell>
          <cell r="CC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W985">
            <v>0</v>
          </cell>
          <cell r="AX985">
            <v>0</v>
          </cell>
          <cell r="AY985">
            <v>0</v>
          </cell>
          <cell r="AZ985">
            <v>0</v>
          </cell>
          <cell r="BA985">
            <v>0</v>
          </cell>
          <cell r="BB985">
            <v>0</v>
          </cell>
          <cell r="BC985">
            <v>0</v>
          </cell>
          <cell r="BD985">
            <v>0</v>
          </cell>
          <cell r="BE985">
            <v>0</v>
          </cell>
          <cell r="BF985" t="str">
            <v xml:space="preserve">NOTIFICADO </v>
          </cell>
          <cell r="BG985">
            <v>0</v>
          </cell>
          <cell r="BH985">
            <v>0</v>
          </cell>
          <cell r="BI985">
            <v>0</v>
          </cell>
          <cell r="BQ985">
            <v>0</v>
          </cell>
          <cell r="BR985">
            <v>0</v>
          </cell>
          <cell r="BS985">
            <v>0</v>
          </cell>
          <cell r="BT985">
            <v>0</v>
          </cell>
          <cell r="BU985">
            <v>0</v>
          </cell>
          <cell r="BY985">
            <v>0</v>
          </cell>
          <cell r="BZ985">
            <v>0</v>
          </cell>
          <cell r="CA985">
            <v>0</v>
          </cell>
          <cell r="CB985">
            <v>0</v>
          </cell>
          <cell r="CC985">
            <v>0</v>
          </cell>
        </row>
        <row r="986">
          <cell r="B986">
            <v>0</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W986">
            <v>0</v>
          </cell>
          <cell r="AX986">
            <v>0</v>
          </cell>
          <cell r="AY986">
            <v>0</v>
          </cell>
          <cell r="AZ986">
            <v>0</v>
          </cell>
          <cell r="BA986">
            <v>0</v>
          </cell>
          <cell r="BB986">
            <v>0</v>
          </cell>
          <cell r="BC986">
            <v>0</v>
          </cell>
          <cell r="BD986">
            <v>0</v>
          </cell>
          <cell r="BE986">
            <v>0</v>
          </cell>
          <cell r="BF986" t="str">
            <v xml:space="preserve">NOTIFICADO </v>
          </cell>
          <cell r="BG986">
            <v>0</v>
          </cell>
          <cell r="BH986">
            <v>0</v>
          </cell>
          <cell r="BI986">
            <v>0</v>
          </cell>
          <cell r="BQ986">
            <v>0</v>
          </cell>
          <cell r="BR986">
            <v>0</v>
          </cell>
          <cell r="BS986">
            <v>0</v>
          </cell>
          <cell r="BT986">
            <v>0</v>
          </cell>
          <cell r="BU986">
            <v>0</v>
          </cell>
          <cell r="BY986">
            <v>0</v>
          </cell>
          <cell r="BZ986">
            <v>0</v>
          </cell>
          <cell r="CA986">
            <v>0</v>
          </cell>
          <cell r="CB986">
            <v>0</v>
          </cell>
          <cell r="CC986">
            <v>0</v>
          </cell>
        </row>
        <row r="987">
          <cell r="B987">
            <v>0</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W987">
            <v>0</v>
          </cell>
          <cell r="AX987">
            <v>0</v>
          </cell>
          <cell r="AY987">
            <v>0</v>
          </cell>
          <cell r="AZ987">
            <v>0</v>
          </cell>
          <cell r="BA987">
            <v>0</v>
          </cell>
          <cell r="BB987">
            <v>0</v>
          </cell>
          <cell r="BC987">
            <v>0</v>
          </cell>
          <cell r="BD987">
            <v>0</v>
          </cell>
          <cell r="BE987">
            <v>0</v>
          </cell>
          <cell r="BF987" t="str">
            <v xml:space="preserve">NOTIFICADO </v>
          </cell>
          <cell r="BG987">
            <v>0</v>
          </cell>
          <cell r="BH987">
            <v>0</v>
          </cell>
          <cell r="BI987">
            <v>0</v>
          </cell>
          <cell r="BQ987">
            <v>0</v>
          </cell>
          <cell r="BR987">
            <v>0</v>
          </cell>
          <cell r="BS987">
            <v>0</v>
          </cell>
          <cell r="BT987">
            <v>0</v>
          </cell>
          <cell r="BU987">
            <v>0</v>
          </cell>
          <cell r="BY987">
            <v>0</v>
          </cell>
          <cell r="BZ987">
            <v>0</v>
          </cell>
          <cell r="CA987">
            <v>0</v>
          </cell>
          <cell r="CB987">
            <v>0</v>
          </cell>
          <cell r="CC987">
            <v>0</v>
          </cell>
        </row>
        <row r="988">
          <cell r="B988">
            <v>0</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W988">
            <v>0</v>
          </cell>
          <cell r="AX988">
            <v>0</v>
          </cell>
          <cell r="AY988">
            <v>0</v>
          </cell>
          <cell r="AZ988">
            <v>0</v>
          </cell>
          <cell r="BA988">
            <v>0</v>
          </cell>
          <cell r="BB988">
            <v>0</v>
          </cell>
          <cell r="BC988">
            <v>0</v>
          </cell>
          <cell r="BD988">
            <v>0</v>
          </cell>
          <cell r="BE988">
            <v>0</v>
          </cell>
          <cell r="BF988" t="str">
            <v xml:space="preserve">NOTIFICADO </v>
          </cell>
          <cell r="BG988">
            <v>0</v>
          </cell>
          <cell r="BH988">
            <v>0</v>
          </cell>
          <cell r="BI988">
            <v>0</v>
          </cell>
          <cell r="BQ988">
            <v>0</v>
          </cell>
          <cell r="BR988">
            <v>0</v>
          </cell>
          <cell r="BS988">
            <v>0</v>
          </cell>
          <cell r="BT988">
            <v>0</v>
          </cell>
          <cell r="BU988">
            <v>0</v>
          </cell>
          <cell r="BY988">
            <v>0</v>
          </cell>
          <cell r="BZ988">
            <v>0</v>
          </cell>
          <cell r="CA988">
            <v>0</v>
          </cell>
          <cell r="CB988">
            <v>0</v>
          </cell>
          <cell r="CC988">
            <v>0</v>
          </cell>
        </row>
        <row r="989">
          <cell r="B989">
            <v>0</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W989">
            <v>0</v>
          </cell>
          <cell r="AX989">
            <v>0</v>
          </cell>
          <cell r="AY989">
            <v>0</v>
          </cell>
          <cell r="AZ989">
            <v>0</v>
          </cell>
          <cell r="BA989">
            <v>0</v>
          </cell>
          <cell r="BB989">
            <v>0</v>
          </cell>
          <cell r="BC989">
            <v>0</v>
          </cell>
          <cell r="BD989">
            <v>0</v>
          </cell>
          <cell r="BE989">
            <v>0</v>
          </cell>
          <cell r="BF989" t="str">
            <v xml:space="preserve">NOTIFICADO </v>
          </cell>
          <cell r="BG989">
            <v>0</v>
          </cell>
          <cell r="BH989">
            <v>0</v>
          </cell>
          <cell r="BI989">
            <v>0</v>
          </cell>
          <cell r="BQ989">
            <v>0</v>
          </cell>
          <cell r="BR989">
            <v>0</v>
          </cell>
          <cell r="BS989">
            <v>0</v>
          </cell>
          <cell r="BT989">
            <v>0</v>
          </cell>
          <cell r="BU989">
            <v>0</v>
          </cell>
          <cell r="BY989">
            <v>0</v>
          </cell>
          <cell r="BZ989">
            <v>0</v>
          </cell>
          <cell r="CA989">
            <v>0</v>
          </cell>
          <cell r="CB989">
            <v>0</v>
          </cell>
          <cell r="CC989">
            <v>0</v>
          </cell>
        </row>
        <row r="990">
          <cell r="B990">
            <v>0</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W990">
            <v>0</v>
          </cell>
          <cell r="AX990">
            <v>0</v>
          </cell>
          <cell r="AY990">
            <v>0</v>
          </cell>
          <cell r="AZ990">
            <v>0</v>
          </cell>
          <cell r="BA990">
            <v>0</v>
          </cell>
          <cell r="BB990">
            <v>0</v>
          </cell>
          <cell r="BC990">
            <v>0</v>
          </cell>
          <cell r="BD990">
            <v>0</v>
          </cell>
          <cell r="BE990">
            <v>0</v>
          </cell>
          <cell r="BF990" t="str">
            <v xml:space="preserve">NOTIFICADO </v>
          </cell>
          <cell r="BG990">
            <v>0</v>
          </cell>
          <cell r="BH990">
            <v>0</v>
          </cell>
          <cell r="BI990">
            <v>0</v>
          </cell>
          <cell r="BQ990">
            <v>0</v>
          </cell>
          <cell r="BR990">
            <v>0</v>
          </cell>
          <cell r="BS990">
            <v>0</v>
          </cell>
          <cell r="BT990">
            <v>0</v>
          </cell>
          <cell r="BU990">
            <v>0</v>
          </cell>
          <cell r="BY990">
            <v>0</v>
          </cell>
          <cell r="BZ990">
            <v>0</v>
          </cell>
          <cell r="CA990">
            <v>0</v>
          </cell>
          <cell r="CB990">
            <v>0</v>
          </cell>
          <cell r="CC990">
            <v>0</v>
          </cell>
        </row>
        <row r="991">
          <cell r="B991">
            <v>0</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W991">
            <v>0</v>
          </cell>
          <cell r="AX991">
            <v>0</v>
          </cell>
          <cell r="AY991">
            <v>0</v>
          </cell>
          <cell r="AZ991">
            <v>0</v>
          </cell>
          <cell r="BA991">
            <v>0</v>
          </cell>
          <cell r="BB991">
            <v>0</v>
          </cell>
          <cell r="BC991">
            <v>0</v>
          </cell>
          <cell r="BD991">
            <v>0</v>
          </cell>
          <cell r="BE991">
            <v>0</v>
          </cell>
          <cell r="BF991" t="str">
            <v xml:space="preserve">NOTIFICADO </v>
          </cell>
          <cell r="BG991">
            <v>0</v>
          </cell>
          <cell r="BH991">
            <v>0</v>
          </cell>
          <cell r="BI991">
            <v>0</v>
          </cell>
          <cell r="BQ991">
            <v>0</v>
          </cell>
          <cell r="BR991">
            <v>0</v>
          </cell>
          <cell r="BS991">
            <v>0</v>
          </cell>
          <cell r="BT991">
            <v>0</v>
          </cell>
          <cell r="BU991">
            <v>0</v>
          </cell>
          <cell r="BY991">
            <v>0</v>
          </cell>
          <cell r="BZ991">
            <v>0</v>
          </cell>
          <cell r="CA991">
            <v>0</v>
          </cell>
          <cell r="CB991">
            <v>0</v>
          </cell>
          <cell r="CC991">
            <v>0</v>
          </cell>
        </row>
        <row r="992">
          <cell r="B992">
            <v>0</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W992">
            <v>0</v>
          </cell>
          <cell r="AX992">
            <v>0</v>
          </cell>
          <cell r="AY992">
            <v>0</v>
          </cell>
          <cell r="AZ992">
            <v>0</v>
          </cell>
          <cell r="BA992">
            <v>0</v>
          </cell>
          <cell r="BB992">
            <v>0</v>
          </cell>
          <cell r="BC992">
            <v>0</v>
          </cell>
          <cell r="BD992">
            <v>0</v>
          </cell>
          <cell r="BE992">
            <v>0</v>
          </cell>
          <cell r="BF992" t="str">
            <v xml:space="preserve">NOTIFICADO </v>
          </cell>
          <cell r="BG992">
            <v>0</v>
          </cell>
          <cell r="BH992">
            <v>0</v>
          </cell>
          <cell r="BI992">
            <v>0</v>
          </cell>
          <cell r="BQ992">
            <v>0</v>
          </cell>
          <cell r="BR992">
            <v>0</v>
          </cell>
          <cell r="BS992">
            <v>0</v>
          </cell>
          <cell r="BT992">
            <v>0</v>
          </cell>
          <cell r="BU992">
            <v>0</v>
          </cell>
          <cell r="BY992">
            <v>0</v>
          </cell>
          <cell r="BZ992">
            <v>0</v>
          </cell>
          <cell r="CA992">
            <v>0</v>
          </cell>
          <cell r="CB992">
            <v>0</v>
          </cell>
          <cell r="CC992">
            <v>0</v>
          </cell>
        </row>
        <row r="993">
          <cell r="B993">
            <v>0</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W993">
            <v>0</v>
          </cell>
          <cell r="AX993">
            <v>0</v>
          </cell>
          <cell r="AY993">
            <v>0</v>
          </cell>
          <cell r="AZ993">
            <v>0</v>
          </cell>
          <cell r="BA993">
            <v>0</v>
          </cell>
          <cell r="BB993">
            <v>0</v>
          </cell>
          <cell r="BC993">
            <v>0</v>
          </cell>
          <cell r="BD993">
            <v>0</v>
          </cell>
          <cell r="BE993">
            <v>0</v>
          </cell>
          <cell r="BF993" t="str">
            <v xml:space="preserve">NOTIFICADO </v>
          </cell>
          <cell r="BG993">
            <v>0</v>
          </cell>
          <cell r="BH993">
            <v>0</v>
          </cell>
          <cell r="BI993">
            <v>0</v>
          </cell>
          <cell r="BQ993">
            <v>0</v>
          </cell>
          <cell r="BR993">
            <v>0</v>
          </cell>
          <cell r="BS993">
            <v>0</v>
          </cell>
          <cell r="BT993">
            <v>0</v>
          </cell>
          <cell r="BU993">
            <v>0</v>
          </cell>
          <cell r="BY993">
            <v>0</v>
          </cell>
          <cell r="BZ993">
            <v>0</v>
          </cell>
          <cell r="CA993">
            <v>0</v>
          </cell>
          <cell r="CB993">
            <v>0</v>
          </cell>
          <cell r="CC993">
            <v>0</v>
          </cell>
        </row>
        <row r="994">
          <cell r="B994">
            <v>0</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W994">
            <v>0</v>
          </cell>
          <cell r="AX994">
            <v>0</v>
          </cell>
          <cell r="AY994">
            <v>0</v>
          </cell>
          <cell r="AZ994">
            <v>0</v>
          </cell>
          <cell r="BA994">
            <v>0</v>
          </cell>
          <cell r="BB994">
            <v>0</v>
          </cell>
          <cell r="BC994">
            <v>0</v>
          </cell>
          <cell r="BD994">
            <v>0</v>
          </cell>
          <cell r="BE994">
            <v>0</v>
          </cell>
          <cell r="BF994" t="str">
            <v xml:space="preserve">NOTIFICADO </v>
          </cell>
          <cell r="BG994">
            <v>0</v>
          </cell>
          <cell r="BH994">
            <v>0</v>
          </cell>
          <cell r="BI994">
            <v>0</v>
          </cell>
          <cell r="BQ994">
            <v>0</v>
          </cell>
          <cell r="BR994">
            <v>0</v>
          </cell>
          <cell r="BS994">
            <v>0</v>
          </cell>
          <cell r="BT994">
            <v>0</v>
          </cell>
          <cell r="BU994">
            <v>0</v>
          </cell>
          <cell r="BY994">
            <v>0</v>
          </cell>
          <cell r="BZ994">
            <v>0</v>
          </cell>
          <cell r="CA994">
            <v>0</v>
          </cell>
          <cell r="CB994">
            <v>0</v>
          </cell>
          <cell r="CC994">
            <v>0</v>
          </cell>
        </row>
        <row r="995">
          <cell r="B995">
            <v>0</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W995">
            <v>0</v>
          </cell>
          <cell r="AX995">
            <v>0</v>
          </cell>
          <cell r="AY995">
            <v>0</v>
          </cell>
          <cell r="AZ995">
            <v>0</v>
          </cell>
          <cell r="BA995">
            <v>0</v>
          </cell>
          <cell r="BB995">
            <v>0</v>
          </cell>
          <cell r="BC995">
            <v>0</v>
          </cell>
          <cell r="BD995">
            <v>0</v>
          </cell>
          <cell r="BE995">
            <v>0</v>
          </cell>
          <cell r="BF995" t="str">
            <v xml:space="preserve">NOTIFICADO </v>
          </cell>
          <cell r="BG995">
            <v>0</v>
          </cell>
          <cell r="BH995">
            <v>0</v>
          </cell>
          <cell r="BI995">
            <v>0</v>
          </cell>
          <cell r="BQ995">
            <v>0</v>
          </cell>
          <cell r="BR995">
            <v>0</v>
          </cell>
          <cell r="BS995">
            <v>0</v>
          </cell>
          <cell r="BT995">
            <v>0</v>
          </cell>
          <cell r="BU995">
            <v>0</v>
          </cell>
          <cell r="BY995">
            <v>0</v>
          </cell>
          <cell r="BZ995">
            <v>0</v>
          </cell>
          <cell r="CA995">
            <v>0</v>
          </cell>
          <cell r="CB995">
            <v>0</v>
          </cell>
          <cell r="CC995">
            <v>0</v>
          </cell>
        </row>
        <row r="996">
          <cell r="B996">
            <v>0</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W996">
            <v>0</v>
          </cell>
          <cell r="AX996">
            <v>0</v>
          </cell>
          <cell r="AY996">
            <v>0</v>
          </cell>
          <cell r="AZ996">
            <v>0</v>
          </cell>
          <cell r="BA996">
            <v>0</v>
          </cell>
          <cell r="BB996">
            <v>0</v>
          </cell>
          <cell r="BC996">
            <v>0</v>
          </cell>
          <cell r="BD996">
            <v>0</v>
          </cell>
          <cell r="BE996">
            <v>0</v>
          </cell>
          <cell r="BF996" t="str">
            <v xml:space="preserve">NOTIFICADO </v>
          </cell>
          <cell r="BG996">
            <v>0</v>
          </cell>
          <cell r="BH996">
            <v>0</v>
          </cell>
          <cell r="BI996">
            <v>0</v>
          </cell>
          <cell r="BQ996">
            <v>0</v>
          </cell>
          <cell r="BR996">
            <v>0</v>
          </cell>
          <cell r="BS996">
            <v>0</v>
          </cell>
          <cell r="BT996">
            <v>0</v>
          </cell>
          <cell r="BU996">
            <v>0</v>
          </cell>
          <cell r="BY996">
            <v>0</v>
          </cell>
          <cell r="BZ996">
            <v>0</v>
          </cell>
          <cell r="CA996">
            <v>0</v>
          </cell>
          <cell r="CB996">
            <v>0</v>
          </cell>
          <cell r="CC996">
            <v>0</v>
          </cell>
        </row>
        <row r="997">
          <cell r="B997">
            <v>0</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W997">
            <v>0</v>
          </cell>
          <cell r="AX997">
            <v>0</v>
          </cell>
          <cell r="AY997">
            <v>0</v>
          </cell>
          <cell r="AZ997">
            <v>0</v>
          </cell>
          <cell r="BA997">
            <v>0</v>
          </cell>
          <cell r="BB997">
            <v>0</v>
          </cell>
          <cell r="BC997">
            <v>0</v>
          </cell>
          <cell r="BD997">
            <v>0</v>
          </cell>
          <cell r="BE997">
            <v>0</v>
          </cell>
          <cell r="BF997" t="str">
            <v xml:space="preserve">NOTIFICADO </v>
          </cell>
          <cell r="BG997">
            <v>0</v>
          </cell>
          <cell r="BH997">
            <v>0</v>
          </cell>
          <cell r="BI997">
            <v>0</v>
          </cell>
          <cell r="BQ997">
            <v>0</v>
          </cell>
          <cell r="BR997">
            <v>0</v>
          </cell>
          <cell r="BS997">
            <v>0</v>
          </cell>
          <cell r="BT997">
            <v>0</v>
          </cell>
          <cell r="BU997">
            <v>0</v>
          </cell>
          <cell r="BY997">
            <v>0</v>
          </cell>
          <cell r="BZ997">
            <v>0</v>
          </cell>
          <cell r="CA997">
            <v>0</v>
          </cell>
          <cell r="CB997">
            <v>0</v>
          </cell>
          <cell r="CC997">
            <v>0</v>
          </cell>
        </row>
        <row r="998">
          <cell r="B998">
            <v>0</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W998">
            <v>0</v>
          </cell>
          <cell r="AX998">
            <v>0</v>
          </cell>
          <cell r="AY998">
            <v>0</v>
          </cell>
          <cell r="AZ998">
            <v>0</v>
          </cell>
          <cell r="BA998">
            <v>0</v>
          </cell>
          <cell r="BB998">
            <v>0</v>
          </cell>
          <cell r="BC998">
            <v>0</v>
          </cell>
          <cell r="BD998">
            <v>0</v>
          </cell>
          <cell r="BE998">
            <v>0</v>
          </cell>
          <cell r="BF998" t="str">
            <v xml:space="preserve">NOTIFICADO </v>
          </cell>
          <cell r="BG998">
            <v>0</v>
          </cell>
          <cell r="BH998">
            <v>0</v>
          </cell>
          <cell r="BI998">
            <v>0</v>
          </cell>
          <cell r="BQ998">
            <v>0</v>
          </cell>
          <cell r="BR998">
            <v>0</v>
          </cell>
          <cell r="BS998">
            <v>0</v>
          </cell>
          <cell r="BT998">
            <v>0</v>
          </cell>
          <cell r="BU998">
            <v>0</v>
          </cell>
          <cell r="BY998">
            <v>0</v>
          </cell>
          <cell r="BZ998">
            <v>0</v>
          </cell>
          <cell r="CA998">
            <v>0</v>
          </cell>
          <cell r="CB998">
            <v>0</v>
          </cell>
          <cell r="CC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W999">
            <v>0</v>
          </cell>
          <cell r="AX999">
            <v>0</v>
          </cell>
          <cell r="AY999">
            <v>0</v>
          </cell>
          <cell r="AZ999">
            <v>0</v>
          </cell>
          <cell r="BA999">
            <v>0</v>
          </cell>
          <cell r="BB999">
            <v>0</v>
          </cell>
          <cell r="BC999">
            <v>0</v>
          </cell>
          <cell r="BD999">
            <v>0</v>
          </cell>
          <cell r="BE999">
            <v>0</v>
          </cell>
          <cell r="BF999" t="str">
            <v xml:space="preserve">NOTIFICADO </v>
          </cell>
          <cell r="BG999">
            <v>0</v>
          </cell>
          <cell r="BH999">
            <v>0</v>
          </cell>
          <cell r="BI999">
            <v>0</v>
          </cell>
          <cell r="BQ999">
            <v>0</v>
          </cell>
          <cell r="BR999">
            <v>0</v>
          </cell>
          <cell r="BS999">
            <v>0</v>
          </cell>
          <cell r="BT999">
            <v>0</v>
          </cell>
          <cell r="BU999">
            <v>0</v>
          </cell>
          <cell r="BY999">
            <v>0</v>
          </cell>
          <cell r="BZ999">
            <v>0</v>
          </cell>
          <cell r="CA999">
            <v>0</v>
          </cell>
          <cell r="CB999">
            <v>0</v>
          </cell>
          <cell r="CC999">
            <v>0</v>
          </cell>
        </row>
        <row r="1000">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S1000">
            <v>0</v>
          </cell>
          <cell r="AT1000">
            <v>0</v>
          </cell>
          <cell r="AW1000">
            <v>0</v>
          </cell>
          <cell r="AX1000">
            <v>0</v>
          </cell>
          <cell r="AY1000">
            <v>0</v>
          </cell>
          <cell r="AZ1000">
            <v>0</v>
          </cell>
          <cell r="BA1000">
            <v>0</v>
          </cell>
          <cell r="BB1000">
            <v>0</v>
          </cell>
          <cell r="BC1000">
            <v>0</v>
          </cell>
          <cell r="BD1000">
            <v>0</v>
          </cell>
          <cell r="BE1000">
            <v>0</v>
          </cell>
          <cell r="BF1000" t="str">
            <v xml:space="preserve">NOTIFICADO </v>
          </cell>
          <cell r="BG1000">
            <v>0</v>
          </cell>
          <cell r="BH1000">
            <v>0</v>
          </cell>
          <cell r="BI1000">
            <v>0</v>
          </cell>
          <cell r="BQ1000">
            <v>0</v>
          </cell>
          <cell r="BR1000">
            <v>0</v>
          </cell>
          <cell r="BS1000">
            <v>0</v>
          </cell>
          <cell r="BT1000">
            <v>0</v>
          </cell>
          <cell r="BU1000">
            <v>0</v>
          </cell>
          <cell r="BY1000">
            <v>0</v>
          </cell>
          <cell r="BZ1000">
            <v>0</v>
          </cell>
          <cell r="CA1000">
            <v>0</v>
          </cell>
          <cell r="CB1000">
            <v>0</v>
          </cell>
          <cell r="CC1000">
            <v>0</v>
          </cell>
        </row>
        <row r="1001">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S1001">
            <v>0</v>
          </cell>
          <cell r="AT1001">
            <v>0</v>
          </cell>
          <cell r="AW1001">
            <v>0</v>
          </cell>
          <cell r="AX1001">
            <v>0</v>
          </cell>
          <cell r="AY1001">
            <v>0</v>
          </cell>
          <cell r="AZ1001">
            <v>0</v>
          </cell>
          <cell r="BA1001">
            <v>0</v>
          </cell>
          <cell r="BB1001">
            <v>0</v>
          </cell>
          <cell r="BC1001">
            <v>0</v>
          </cell>
          <cell r="BD1001">
            <v>0</v>
          </cell>
          <cell r="BE1001">
            <v>0</v>
          </cell>
          <cell r="BF1001" t="str">
            <v xml:space="preserve">NOTIFICADO </v>
          </cell>
          <cell r="BG1001">
            <v>0</v>
          </cell>
          <cell r="BH1001">
            <v>0</v>
          </cell>
          <cell r="BI1001">
            <v>0</v>
          </cell>
          <cell r="BQ1001">
            <v>0</v>
          </cell>
          <cell r="BR1001">
            <v>0</v>
          </cell>
          <cell r="BS1001">
            <v>0</v>
          </cell>
          <cell r="BT1001">
            <v>0</v>
          </cell>
          <cell r="BU1001">
            <v>0</v>
          </cell>
          <cell r="BY1001">
            <v>0</v>
          </cell>
          <cell r="BZ1001">
            <v>0</v>
          </cell>
          <cell r="CA1001">
            <v>0</v>
          </cell>
          <cell r="CB1001">
            <v>0</v>
          </cell>
          <cell r="CC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S1002">
            <v>0</v>
          </cell>
          <cell r="AT1002">
            <v>0</v>
          </cell>
          <cell r="AW1002">
            <v>0</v>
          </cell>
          <cell r="AX1002">
            <v>0</v>
          </cell>
          <cell r="AY1002">
            <v>0</v>
          </cell>
          <cell r="AZ1002">
            <v>0</v>
          </cell>
          <cell r="BA1002">
            <v>0</v>
          </cell>
          <cell r="BB1002">
            <v>0</v>
          </cell>
          <cell r="BC1002">
            <v>0</v>
          </cell>
          <cell r="BD1002">
            <v>0</v>
          </cell>
          <cell r="BE1002">
            <v>0</v>
          </cell>
          <cell r="BF1002" t="str">
            <v xml:space="preserve">NOTIFICADO </v>
          </cell>
          <cell r="BG1002">
            <v>0</v>
          </cell>
          <cell r="BH1002">
            <v>0</v>
          </cell>
          <cell r="BI1002">
            <v>0</v>
          </cell>
          <cell r="BQ1002">
            <v>0</v>
          </cell>
          <cell r="BR1002">
            <v>0</v>
          </cell>
          <cell r="BS1002">
            <v>0</v>
          </cell>
          <cell r="BT1002">
            <v>0</v>
          </cell>
          <cell r="BU1002">
            <v>0</v>
          </cell>
          <cell r="BY1002">
            <v>0</v>
          </cell>
          <cell r="BZ1002">
            <v>0</v>
          </cell>
          <cell r="CA1002">
            <v>0</v>
          </cell>
          <cell r="CB1002">
            <v>0</v>
          </cell>
          <cell r="CC1002">
            <v>0</v>
          </cell>
        </row>
        <row r="1003">
          <cell r="C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S1003">
            <v>0</v>
          </cell>
          <cell r="AT1003">
            <v>0</v>
          </cell>
          <cell r="AW1003">
            <v>0</v>
          </cell>
          <cell r="AX1003">
            <v>0</v>
          </cell>
          <cell r="AY1003">
            <v>0</v>
          </cell>
          <cell r="AZ1003">
            <v>0</v>
          </cell>
          <cell r="BA1003">
            <v>0</v>
          </cell>
          <cell r="BB1003">
            <v>0</v>
          </cell>
          <cell r="BC1003">
            <v>0</v>
          </cell>
          <cell r="BD1003">
            <v>0</v>
          </cell>
          <cell r="BE1003">
            <v>0</v>
          </cell>
          <cell r="BF1003" t="str">
            <v xml:space="preserve">NOTIFICADO </v>
          </cell>
          <cell r="BG1003">
            <v>0</v>
          </cell>
          <cell r="BH1003">
            <v>0</v>
          </cell>
          <cell r="BI1003">
            <v>0</v>
          </cell>
          <cell r="BP1003">
            <v>0</v>
          </cell>
          <cell r="BQ1003">
            <v>0</v>
          </cell>
          <cell r="BR1003">
            <v>0</v>
          </cell>
          <cell r="BS1003">
            <v>0</v>
          </cell>
          <cell r="BT1003">
            <v>0</v>
          </cell>
          <cell r="BU1003">
            <v>0</v>
          </cell>
          <cell r="BW1003">
            <v>0</v>
          </cell>
          <cell r="BX1003">
            <v>0</v>
          </cell>
          <cell r="BY1003">
            <v>0</v>
          </cell>
          <cell r="BZ1003">
            <v>0</v>
          </cell>
          <cell r="CA1003">
            <v>0</v>
          </cell>
          <cell r="CB1003">
            <v>0</v>
          </cell>
          <cell r="CC1003">
            <v>0</v>
          </cell>
        </row>
        <row r="1004">
          <cell r="C1004">
            <v>0</v>
          </cell>
          <cell r="D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S1004">
            <v>0</v>
          </cell>
          <cell r="AT1004">
            <v>0</v>
          </cell>
          <cell r="AW1004">
            <v>0</v>
          </cell>
          <cell r="AX1004">
            <v>0</v>
          </cell>
          <cell r="AY1004">
            <v>0</v>
          </cell>
          <cell r="AZ1004">
            <v>0</v>
          </cell>
          <cell r="BA1004">
            <v>0</v>
          </cell>
          <cell r="BB1004">
            <v>0</v>
          </cell>
          <cell r="BC1004">
            <v>0</v>
          </cell>
          <cell r="BD1004">
            <v>0</v>
          </cell>
          <cell r="BE1004">
            <v>0</v>
          </cell>
          <cell r="BF1004" t="str">
            <v xml:space="preserve">NOTIFICADO </v>
          </cell>
          <cell r="BG1004">
            <v>0</v>
          </cell>
          <cell r="BH1004">
            <v>0</v>
          </cell>
          <cell r="BI1004">
            <v>0</v>
          </cell>
          <cell r="BP1004">
            <v>0</v>
          </cell>
          <cell r="BQ1004">
            <v>0</v>
          </cell>
          <cell r="BR1004">
            <v>0</v>
          </cell>
          <cell r="BS1004">
            <v>0</v>
          </cell>
          <cell r="BT1004">
            <v>0</v>
          </cell>
          <cell r="BU1004">
            <v>0</v>
          </cell>
          <cell r="BW1004">
            <v>0</v>
          </cell>
          <cell r="BX1004">
            <v>0</v>
          </cell>
          <cell r="BY1004">
            <v>0</v>
          </cell>
          <cell r="BZ1004">
            <v>0</v>
          </cell>
          <cell r="CA1004">
            <v>0</v>
          </cell>
        </row>
        <row r="1005">
          <cell r="C1005">
            <v>0</v>
          </cell>
          <cell r="D1005">
            <v>0</v>
          </cell>
          <cell r="E1005">
            <v>0</v>
          </cell>
          <cell r="F1005">
            <v>0</v>
          </cell>
          <cell r="G1005">
            <v>0</v>
          </cell>
          <cell r="H1005">
            <v>0</v>
          </cell>
          <cell r="I1005">
            <v>0</v>
          </cell>
          <cell r="J1005">
            <v>0</v>
          </cell>
          <cell r="K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S1005">
            <v>0</v>
          </cell>
          <cell r="AT1005">
            <v>0</v>
          </cell>
          <cell r="AW1005">
            <v>0</v>
          </cell>
          <cell r="AX1005">
            <v>0</v>
          </cell>
          <cell r="AY1005">
            <v>0</v>
          </cell>
          <cell r="AZ1005">
            <v>0</v>
          </cell>
          <cell r="BA1005">
            <v>0</v>
          </cell>
          <cell r="BB1005">
            <v>0</v>
          </cell>
          <cell r="BC1005">
            <v>0</v>
          </cell>
          <cell r="BD1005">
            <v>0</v>
          </cell>
          <cell r="BE1005">
            <v>0</v>
          </cell>
          <cell r="BF1005" t="str">
            <v xml:space="preserve">NOTIFICADO </v>
          </cell>
          <cell r="BG1005">
            <v>0</v>
          </cell>
          <cell r="BH1005">
            <v>0</v>
          </cell>
          <cell r="BI1005">
            <v>0</v>
          </cell>
          <cell r="BP1005">
            <v>0</v>
          </cell>
          <cell r="BQ1005">
            <v>0</v>
          </cell>
          <cell r="BR1005">
            <v>0</v>
          </cell>
          <cell r="BS1005">
            <v>0</v>
          </cell>
          <cell r="BT1005">
            <v>0</v>
          </cell>
          <cell r="BU1005">
            <v>0</v>
          </cell>
          <cell r="BW1005">
            <v>0</v>
          </cell>
          <cell r="BX1005">
            <v>0</v>
          </cell>
          <cell r="BY1005">
            <v>0</v>
          </cell>
          <cell r="BZ1005">
            <v>0</v>
          </cell>
          <cell r="CA1005">
            <v>0</v>
          </cell>
        </row>
        <row r="1006">
          <cell r="C1006">
            <v>0</v>
          </cell>
          <cell r="D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S1006">
            <v>0</v>
          </cell>
          <cell r="AT1006">
            <v>0</v>
          </cell>
          <cell r="AW1006">
            <v>0</v>
          </cell>
          <cell r="AX1006">
            <v>0</v>
          </cell>
          <cell r="AY1006">
            <v>0</v>
          </cell>
          <cell r="AZ1006">
            <v>0</v>
          </cell>
          <cell r="BA1006">
            <v>0</v>
          </cell>
          <cell r="BB1006">
            <v>0</v>
          </cell>
          <cell r="BC1006">
            <v>0</v>
          </cell>
          <cell r="BD1006">
            <v>0</v>
          </cell>
          <cell r="BE1006">
            <v>0</v>
          </cell>
          <cell r="BF1006" t="str">
            <v xml:space="preserve">NOTIFICADO </v>
          </cell>
          <cell r="BG1006">
            <v>0</v>
          </cell>
          <cell r="BH1006">
            <v>0</v>
          </cell>
          <cell r="BI1006">
            <v>0</v>
          </cell>
          <cell r="BP1006">
            <v>0</v>
          </cell>
          <cell r="BQ1006">
            <v>0</v>
          </cell>
          <cell r="BR1006">
            <v>0</v>
          </cell>
          <cell r="BS1006">
            <v>0</v>
          </cell>
          <cell r="BT1006">
            <v>0</v>
          </cell>
          <cell r="BU1006">
            <v>0</v>
          </cell>
          <cell r="BW1006">
            <v>0</v>
          </cell>
          <cell r="BX1006">
            <v>0</v>
          </cell>
          <cell r="BY1006">
            <v>0</v>
          </cell>
          <cell r="BZ1006">
            <v>0</v>
          </cell>
          <cell r="CA1006">
            <v>0</v>
          </cell>
        </row>
        <row r="1007">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S1007">
            <v>0</v>
          </cell>
          <cell r="AT1007">
            <v>0</v>
          </cell>
          <cell r="AW1007">
            <v>0</v>
          </cell>
          <cell r="AX1007">
            <v>0</v>
          </cell>
          <cell r="AY1007">
            <v>0</v>
          </cell>
          <cell r="AZ1007">
            <v>0</v>
          </cell>
          <cell r="BA1007">
            <v>0</v>
          </cell>
          <cell r="BB1007">
            <v>0</v>
          </cell>
          <cell r="BC1007">
            <v>0</v>
          </cell>
          <cell r="BD1007">
            <v>0</v>
          </cell>
          <cell r="BE1007">
            <v>0</v>
          </cell>
          <cell r="BF1007" t="str">
            <v xml:space="preserve">NOTIFICADO </v>
          </cell>
          <cell r="BG1007">
            <v>0</v>
          </cell>
          <cell r="BH1007">
            <v>0</v>
          </cell>
          <cell r="BI1007">
            <v>0</v>
          </cell>
          <cell r="BP1007">
            <v>0</v>
          </cell>
          <cell r="BQ1007">
            <v>0</v>
          </cell>
          <cell r="BR1007">
            <v>0</v>
          </cell>
          <cell r="BS1007">
            <v>0</v>
          </cell>
          <cell r="BT1007">
            <v>0</v>
          </cell>
          <cell r="BU1007">
            <v>0</v>
          </cell>
          <cell r="BW1007">
            <v>0</v>
          </cell>
          <cell r="BX1007">
            <v>0</v>
          </cell>
          <cell r="BY1007">
            <v>0</v>
          </cell>
          <cell r="BZ1007">
            <v>0</v>
          </cell>
          <cell r="CA1007">
            <v>0</v>
          </cell>
        </row>
        <row r="1008">
          <cell r="C1008">
            <v>0</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S1008">
            <v>0</v>
          </cell>
          <cell r="AT1008">
            <v>0</v>
          </cell>
          <cell r="AW1008">
            <v>0</v>
          </cell>
          <cell r="AX1008">
            <v>0</v>
          </cell>
          <cell r="AY1008">
            <v>0</v>
          </cell>
          <cell r="AZ1008">
            <v>0</v>
          </cell>
          <cell r="BA1008">
            <v>0</v>
          </cell>
          <cell r="BB1008">
            <v>0</v>
          </cell>
          <cell r="BC1008">
            <v>0</v>
          </cell>
          <cell r="BD1008">
            <v>0</v>
          </cell>
          <cell r="BE1008">
            <v>0</v>
          </cell>
          <cell r="BF1008" t="str">
            <v xml:space="preserve">NOTIFICADO </v>
          </cell>
          <cell r="BG1008">
            <v>0</v>
          </cell>
          <cell r="BH1008">
            <v>0</v>
          </cell>
          <cell r="BI1008">
            <v>0</v>
          </cell>
          <cell r="BP1008">
            <v>0</v>
          </cell>
          <cell r="BQ1008">
            <v>0</v>
          </cell>
          <cell r="BR1008">
            <v>0</v>
          </cell>
          <cell r="BS1008">
            <v>0</v>
          </cell>
          <cell r="BT1008">
            <v>0</v>
          </cell>
          <cell r="BU1008">
            <v>0</v>
          </cell>
          <cell r="BW1008">
            <v>0</v>
          </cell>
          <cell r="BX1008">
            <v>0</v>
          </cell>
          <cell r="BY1008">
            <v>0</v>
          </cell>
          <cell r="BZ1008">
            <v>0</v>
          </cell>
          <cell r="CA1008">
            <v>0</v>
          </cell>
          <cell r="CB1008">
            <v>0</v>
          </cell>
          <cell r="CC1008">
            <v>0</v>
          </cell>
        </row>
        <row r="1009">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X1009">
            <v>0</v>
          </cell>
          <cell r="Y1009">
            <v>0</v>
          </cell>
          <cell r="Z1009">
            <v>0</v>
          </cell>
          <cell r="AA1009">
            <v>0</v>
          </cell>
          <cell r="AB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S1009">
            <v>0</v>
          </cell>
          <cell r="AT1009">
            <v>0</v>
          </cell>
          <cell r="AW1009">
            <v>0</v>
          </cell>
          <cell r="AX1009">
            <v>0</v>
          </cell>
          <cell r="AY1009">
            <v>0</v>
          </cell>
          <cell r="AZ1009">
            <v>0</v>
          </cell>
          <cell r="BA1009">
            <v>0</v>
          </cell>
          <cell r="BB1009">
            <v>0</v>
          </cell>
          <cell r="BC1009">
            <v>0</v>
          </cell>
          <cell r="BD1009">
            <v>0</v>
          </cell>
          <cell r="BE1009">
            <v>0</v>
          </cell>
          <cell r="BF1009" t="str">
            <v xml:space="preserve">NOTIFICADO </v>
          </cell>
          <cell r="BG1009">
            <v>0</v>
          </cell>
          <cell r="BH1009">
            <v>0</v>
          </cell>
          <cell r="BI1009">
            <v>0</v>
          </cell>
          <cell r="BP1009">
            <v>0</v>
          </cell>
          <cell r="BQ1009">
            <v>0</v>
          </cell>
          <cell r="BR1009">
            <v>0</v>
          </cell>
          <cell r="BS1009">
            <v>0</v>
          </cell>
          <cell r="BT1009">
            <v>0</v>
          </cell>
          <cell r="BU1009">
            <v>0</v>
          </cell>
          <cell r="BW1009">
            <v>0</v>
          </cell>
          <cell r="BX1009">
            <v>0</v>
          </cell>
          <cell r="BY1009">
            <v>0</v>
          </cell>
          <cell r="BZ1009">
            <v>0</v>
          </cell>
          <cell r="CA1009">
            <v>0</v>
          </cell>
          <cell r="CB1009">
            <v>0</v>
          </cell>
          <cell r="CC1009">
            <v>0</v>
          </cell>
        </row>
        <row r="1010">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X1010">
            <v>0</v>
          </cell>
          <cell r="Y1010">
            <v>0</v>
          </cell>
          <cell r="Z1010">
            <v>0</v>
          </cell>
          <cell r="AA1010">
            <v>0</v>
          </cell>
          <cell r="AB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S1010">
            <v>0</v>
          </cell>
          <cell r="AT1010">
            <v>0</v>
          </cell>
          <cell r="AW1010">
            <v>0</v>
          </cell>
          <cell r="AX1010">
            <v>0</v>
          </cell>
          <cell r="AY1010">
            <v>0</v>
          </cell>
          <cell r="AZ1010">
            <v>0</v>
          </cell>
          <cell r="BA1010">
            <v>0</v>
          </cell>
          <cell r="BB1010">
            <v>0</v>
          </cell>
          <cell r="BC1010">
            <v>0</v>
          </cell>
          <cell r="BD1010">
            <v>0</v>
          </cell>
          <cell r="BE1010">
            <v>0</v>
          </cell>
          <cell r="BF1010" t="str">
            <v xml:space="preserve">NOTIFICADO </v>
          </cell>
          <cell r="BG1010">
            <v>0</v>
          </cell>
          <cell r="BH1010">
            <v>0</v>
          </cell>
          <cell r="BI1010">
            <v>0</v>
          </cell>
          <cell r="BP1010">
            <v>0</v>
          </cell>
          <cell r="BQ1010">
            <v>0</v>
          </cell>
          <cell r="BR1010">
            <v>0</v>
          </cell>
          <cell r="BS1010">
            <v>0</v>
          </cell>
          <cell r="BT1010">
            <v>0</v>
          </cell>
          <cell r="BU1010">
            <v>0</v>
          </cell>
          <cell r="BW1010">
            <v>0</v>
          </cell>
          <cell r="BX1010">
            <v>0</v>
          </cell>
          <cell r="BY1010">
            <v>0</v>
          </cell>
          <cell r="BZ1010">
            <v>0</v>
          </cell>
          <cell r="CA1010">
            <v>0</v>
          </cell>
          <cell r="CB1010">
            <v>0</v>
          </cell>
          <cell r="CC1010">
            <v>0</v>
          </cell>
        </row>
        <row r="1011">
          <cell r="C1011">
            <v>0</v>
          </cell>
          <cell r="D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D1011">
            <v>0</v>
          </cell>
          <cell r="AE1011">
            <v>0</v>
          </cell>
          <cell r="AF1011">
            <v>0</v>
          </cell>
          <cell r="AG1011">
            <v>0</v>
          </cell>
          <cell r="AH1011">
            <v>0</v>
          </cell>
          <cell r="AI1011">
            <v>0</v>
          </cell>
          <cell r="AJ1011">
            <v>0</v>
          </cell>
          <cell r="AK1011">
            <v>0</v>
          </cell>
          <cell r="AL1011">
            <v>0</v>
          </cell>
          <cell r="AM1011">
            <v>0</v>
          </cell>
          <cell r="AO1011">
            <v>0</v>
          </cell>
          <cell r="AP1011">
            <v>0</v>
          </cell>
          <cell r="AQ1011">
            <v>0</v>
          </cell>
          <cell r="AS1011">
            <v>0</v>
          </cell>
          <cell r="AT1011">
            <v>0</v>
          </cell>
          <cell r="AW1011">
            <v>0</v>
          </cell>
          <cell r="AX1011">
            <v>0</v>
          </cell>
          <cell r="AY1011">
            <v>0</v>
          </cell>
          <cell r="AZ1011">
            <v>0</v>
          </cell>
          <cell r="BA1011">
            <v>0</v>
          </cell>
          <cell r="BB1011">
            <v>0</v>
          </cell>
          <cell r="BC1011">
            <v>0</v>
          </cell>
          <cell r="BD1011">
            <v>0</v>
          </cell>
          <cell r="BE1011">
            <v>0</v>
          </cell>
          <cell r="BF1011" t="str">
            <v xml:space="preserve">NOTIFICADO </v>
          </cell>
          <cell r="BG1011">
            <v>0</v>
          </cell>
          <cell r="BH1011">
            <v>0</v>
          </cell>
          <cell r="BI1011">
            <v>0</v>
          </cell>
          <cell r="BP1011">
            <v>0</v>
          </cell>
          <cell r="BQ1011">
            <v>0</v>
          </cell>
          <cell r="BR1011">
            <v>0</v>
          </cell>
          <cell r="BS1011">
            <v>0</v>
          </cell>
          <cell r="BT1011">
            <v>0</v>
          </cell>
          <cell r="BU1011">
            <v>0</v>
          </cell>
          <cell r="BW1011">
            <v>0</v>
          </cell>
          <cell r="BX1011">
            <v>0</v>
          </cell>
          <cell r="BY1011">
            <v>0</v>
          </cell>
          <cell r="BZ1011">
            <v>0</v>
          </cell>
          <cell r="CA1011">
            <v>0</v>
          </cell>
          <cell r="CB1011">
            <v>0</v>
          </cell>
          <cell r="CC1011">
            <v>0</v>
          </cell>
        </row>
        <row r="1012">
          <cell r="C1012">
            <v>0</v>
          </cell>
          <cell r="D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S1012">
            <v>0</v>
          </cell>
          <cell r="AT1012">
            <v>0</v>
          </cell>
          <cell r="AW1012">
            <v>0</v>
          </cell>
          <cell r="AX1012">
            <v>0</v>
          </cell>
          <cell r="AY1012">
            <v>0</v>
          </cell>
          <cell r="AZ1012">
            <v>0</v>
          </cell>
          <cell r="BA1012">
            <v>0</v>
          </cell>
          <cell r="BB1012">
            <v>0</v>
          </cell>
          <cell r="BC1012">
            <v>0</v>
          </cell>
          <cell r="BD1012">
            <v>0</v>
          </cell>
          <cell r="BE1012">
            <v>0</v>
          </cell>
          <cell r="BF1012" t="str">
            <v xml:space="preserve">NOTIFICADO </v>
          </cell>
          <cell r="BG1012">
            <v>0</v>
          </cell>
          <cell r="BH1012">
            <v>0</v>
          </cell>
          <cell r="BI1012">
            <v>0</v>
          </cell>
          <cell r="BP1012">
            <v>0</v>
          </cell>
          <cell r="BQ1012">
            <v>0</v>
          </cell>
          <cell r="BR1012">
            <v>0</v>
          </cell>
          <cell r="BS1012">
            <v>0</v>
          </cell>
          <cell r="BT1012">
            <v>0</v>
          </cell>
          <cell r="BU1012">
            <v>0</v>
          </cell>
          <cell r="BW1012">
            <v>0</v>
          </cell>
          <cell r="BX1012">
            <v>0</v>
          </cell>
          <cell r="BY1012">
            <v>0</v>
          </cell>
          <cell r="BZ1012">
            <v>0</v>
          </cell>
          <cell r="CA1012">
            <v>0</v>
          </cell>
          <cell r="CB1012">
            <v>0</v>
          </cell>
          <cell r="CC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S1013">
            <v>0</v>
          </cell>
          <cell r="AT1013">
            <v>0</v>
          </cell>
          <cell r="AW1013">
            <v>0</v>
          </cell>
          <cell r="AX1013">
            <v>0</v>
          </cell>
          <cell r="AY1013">
            <v>0</v>
          </cell>
          <cell r="AZ1013">
            <v>0</v>
          </cell>
          <cell r="BA1013">
            <v>0</v>
          </cell>
          <cell r="BB1013">
            <v>0</v>
          </cell>
          <cell r="BC1013">
            <v>0</v>
          </cell>
          <cell r="BD1013">
            <v>0</v>
          </cell>
          <cell r="BE1013">
            <v>0</v>
          </cell>
          <cell r="BF1013" t="str">
            <v xml:space="preserve">NOTIFICADO </v>
          </cell>
          <cell r="BG1013">
            <v>0</v>
          </cell>
          <cell r="BH1013">
            <v>0</v>
          </cell>
          <cell r="BI1013">
            <v>0</v>
          </cell>
          <cell r="BP1013">
            <v>0</v>
          </cell>
          <cell r="BQ1013">
            <v>0</v>
          </cell>
          <cell r="BR1013">
            <v>0</v>
          </cell>
          <cell r="BS1013">
            <v>0</v>
          </cell>
          <cell r="BT1013">
            <v>0</v>
          </cell>
          <cell r="BU1013">
            <v>0</v>
          </cell>
          <cell r="BW1013">
            <v>0</v>
          </cell>
          <cell r="BX1013">
            <v>0</v>
          </cell>
          <cell r="BY1013">
            <v>0</v>
          </cell>
          <cell r="BZ1013">
            <v>0</v>
          </cell>
          <cell r="CA1013">
            <v>0</v>
          </cell>
          <cell r="CB1013">
            <v>0</v>
          </cell>
          <cell r="CC1013">
            <v>0</v>
          </cell>
        </row>
        <row r="1014">
          <cell r="C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S1014">
            <v>0</v>
          </cell>
          <cell r="AT1014">
            <v>0</v>
          </cell>
          <cell r="AW1014">
            <v>0</v>
          </cell>
          <cell r="AX1014">
            <v>0</v>
          </cell>
          <cell r="AY1014">
            <v>0</v>
          </cell>
          <cell r="AZ1014">
            <v>0</v>
          </cell>
          <cell r="BA1014">
            <v>0</v>
          </cell>
          <cell r="BB1014">
            <v>0</v>
          </cell>
          <cell r="BC1014">
            <v>0</v>
          </cell>
          <cell r="BD1014">
            <v>0</v>
          </cell>
          <cell r="BE1014">
            <v>0</v>
          </cell>
          <cell r="BF1014" t="str">
            <v xml:space="preserve">NOTIFICADO </v>
          </cell>
          <cell r="BG1014">
            <v>0</v>
          </cell>
          <cell r="BH1014">
            <v>0</v>
          </cell>
          <cell r="BI1014">
            <v>0</v>
          </cell>
          <cell r="BP1014">
            <v>0</v>
          </cell>
          <cell r="BQ1014">
            <v>0</v>
          </cell>
          <cell r="BR1014">
            <v>0</v>
          </cell>
          <cell r="BS1014">
            <v>0</v>
          </cell>
          <cell r="BT1014">
            <v>0</v>
          </cell>
          <cell r="BU1014">
            <v>0</v>
          </cell>
          <cell r="BW1014">
            <v>0</v>
          </cell>
          <cell r="BX1014">
            <v>0</v>
          </cell>
          <cell r="BY1014">
            <v>0</v>
          </cell>
          <cell r="BZ1014">
            <v>0</v>
          </cell>
          <cell r="CA1014">
            <v>0</v>
          </cell>
          <cell r="CB1014">
            <v>0</v>
          </cell>
          <cell r="CC1014">
            <v>0</v>
          </cell>
        </row>
        <row r="1015">
          <cell r="C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S1015">
            <v>0</v>
          </cell>
          <cell r="AT1015">
            <v>0</v>
          </cell>
          <cell r="AW1015">
            <v>0</v>
          </cell>
          <cell r="AX1015">
            <v>0</v>
          </cell>
          <cell r="AY1015">
            <v>0</v>
          </cell>
          <cell r="AZ1015">
            <v>0</v>
          </cell>
          <cell r="BA1015">
            <v>0</v>
          </cell>
          <cell r="BB1015">
            <v>0</v>
          </cell>
          <cell r="BC1015">
            <v>0</v>
          </cell>
          <cell r="BD1015">
            <v>0</v>
          </cell>
          <cell r="BE1015">
            <v>0</v>
          </cell>
          <cell r="BF1015" t="str">
            <v xml:space="preserve">NOTIFICADO </v>
          </cell>
          <cell r="BG1015">
            <v>0</v>
          </cell>
          <cell r="BH1015">
            <v>0</v>
          </cell>
          <cell r="BI1015">
            <v>0</v>
          </cell>
          <cell r="BP1015">
            <v>0</v>
          </cell>
          <cell r="BQ1015">
            <v>0</v>
          </cell>
          <cell r="BR1015">
            <v>0</v>
          </cell>
          <cell r="BS1015">
            <v>0</v>
          </cell>
          <cell r="BT1015">
            <v>0</v>
          </cell>
          <cell r="BU1015">
            <v>0</v>
          </cell>
          <cell r="BW1015">
            <v>0</v>
          </cell>
          <cell r="BX1015">
            <v>0</v>
          </cell>
          <cell r="BY1015">
            <v>0</v>
          </cell>
          <cell r="BZ1015">
            <v>0</v>
          </cell>
          <cell r="CA1015">
            <v>0</v>
          </cell>
          <cell r="CB1015">
            <v>0</v>
          </cell>
          <cell r="CC1015">
            <v>0</v>
          </cell>
        </row>
        <row r="1016">
          <cell r="C1016">
            <v>0</v>
          </cell>
          <cell r="D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S1016">
            <v>0</v>
          </cell>
          <cell r="AT1016">
            <v>0</v>
          </cell>
          <cell r="AW1016">
            <v>0</v>
          </cell>
          <cell r="AX1016">
            <v>0</v>
          </cell>
          <cell r="AY1016">
            <v>0</v>
          </cell>
          <cell r="AZ1016">
            <v>0</v>
          </cell>
          <cell r="BA1016">
            <v>0</v>
          </cell>
          <cell r="BB1016">
            <v>0</v>
          </cell>
          <cell r="BC1016">
            <v>0</v>
          </cell>
          <cell r="BD1016">
            <v>0</v>
          </cell>
          <cell r="BE1016">
            <v>0</v>
          </cell>
          <cell r="BF1016" t="str">
            <v xml:space="preserve">NOTIFICADO </v>
          </cell>
          <cell r="BG1016">
            <v>0</v>
          </cell>
          <cell r="BH1016">
            <v>0</v>
          </cell>
          <cell r="BI1016">
            <v>0</v>
          </cell>
          <cell r="BP1016">
            <v>0</v>
          </cell>
          <cell r="BQ1016">
            <v>0</v>
          </cell>
          <cell r="BR1016">
            <v>0</v>
          </cell>
          <cell r="BS1016">
            <v>0</v>
          </cell>
          <cell r="BT1016">
            <v>0</v>
          </cell>
          <cell r="BU1016">
            <v>0</v>
          </cell>
          <cell r="BW1016">
            <v>0</v>
          </cell>
          <cell r="BX1016">
            <v>0</v>
          </cell>
          <cell r="BY1016">
            <v>0</v>
          </cell>
          <cell r="BZ1016">
            <v>0</v>
          </cell>
          <cell r="CA1016">
            <v>0</v>
          </cell>
          <cell r="CB1016">
            <v>0</v>
          </cell>
          <cell r="CC1016">
            <v>0</v>
          </cell>
        </row>
        <row r="1017">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S1017">
            <v>0</v>
          </cell>
          <cell r="AT1017">
            <v>0</v>
          </cell>
          <cell r="AW1017">
            <v>0</v>
          </cell>
          <cell r="AX1017">
            <v>0</v>
          </cell>
          <cell r="AY1017">
            <v>0</v>
          </cell>
          <cell r="AZ1017">
            <v>0</v>
          </cell>
          <cell r="BA1017">
            <v>0</v>
          </cell>
          <cell r="BB1017">
            <v>0</v>
          </cell>
          <cell r="BC1017">
            <v>0</v>
          </cell>
          <cell r="BD1017">
            <v>0</v>
          </cell>
          <cell r="BE1017">
            <v>0</v>
          </cell>
          <cell r="BF1017" t="str">
            <v xml:space="preserve">NOTIFICADO </v>
          </cell>
          <cell r="BG1017">
            <v>0</v>
          </cell>
          <cell r="BH1017">
            <v>0</v>
          </cell>
          <cell r="BI1017">
            <v>0</v>
          </cell>
          <cell r="BP1017">
            <v>0</v>
          </cell>
          <cell r="BQ1017">
            <v>0</v>
          </cell>
          <cell r="BR1017">
            <v>0</v>
          </cell>
          <cell r="BS1017">
            <v>0</v>
          </cell>
          <cell r="BT1017">
            <v>0</v>
          </cell>
          <cell r="BU1017">
            <v>0</v>
          </cell>
          <cell r="BW1017">
            <v>0</v>
          </cell>
          <cell r="BX1017">
            <v>0</v>
          </cell>
          <cell r="BY1017">
            <v>0</v>
          </cell>
          <cell r="BZ1017">
            <v>0</v>
          </cell>
          <cell r="CA1017">
            <v>0</v>
          </cell>
          <cell r="CB1017">
            <v>0</v>
          </cell>
          <cell r="CC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S1018">
            <v>0</v>
          </cell>
          <cell r="AT1018">
            <v>0</v>
          </cell>
          <cell r="AW1018">
            <v>0</v>
          </cell>
          <cell r="AX1018">
            <v>0</v>
          </cell>
          <cell r="AY1018">
            <v>0</v>
          </cell>
          <cell r="AZ1018">
            <v>0</v>
          </cell>
          <cell r="BA1018">
            <v>0</v>
          </cell>
          <cell r="BB1018">
            <v>0</v>
          </cell>
          <cell r="BC1018">
            <v>0</v>
          </cell>
          <cell r="BD1018">
            <v>0</v>
          </cell>
          <cell r="BE1018">
            <v>0</v>
          </cell>
          <cell r="BF1018" t="str">
            <v xml:space="preserve">NOTIFICADO </v>
          </cell>
          <cell r="BG1018">
            <v>0</v>
          </cell>
          <cell r="BH1018">
            <v>0</v>
          </cell>
          <cell r="BI1018">
            <v>0</v>
          </cell>
          <cell r="BP1018">
            <v>0</v>
          </cell>
          <cell r="BQ1018">
            <v>0</v>
          </cell>
          <cell r="BR1018">
            <v>0</v>
          </cell>
          <cell r="BS1018">
            <v>0</v>
          </cell>
          <cell r="BT1018">
            <v>0</v>
          </cell>
          <cell r="BU1018">
            <v>0</v>
          </cell>
          <cell r="BW1018">
            <v>0</v>
          </cell>
          <cell r="BX1018">
            <v>0</v>
          </cell>
          <cell r="BY1018">
            <v>0</v>
          </cell>
          <cell r="BZ1018">
            <v>0</v>
          </cell>
          <cell r="CA1018">
            <v>0</v>
          </cell>
          <cell r="CB1018">
            <v>0</v>
          </cell>
          <cell r="CC1018">
            <v>0</v>
          </cell>
        </row>
        <row r="1019">
          <cell r="C1019">
            <v>0</v>
          </cell>
          <cell r="D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S1019">
            <v>0</v>
          </cell>
          <cell r="AT1019">
            <v>0</v>
          </cell>
          <cell r="AW1019">
            <v>0</v>
          </cell>
          <cell r="AX1019">
            <v>0</v>
          </cell>
          <cell r="AY1019">
            <v>0</v>
          </cell>
          <cell r="AZ1019">
            <v>0</v>
          </cell>
          <cell r="BA1019">
            <v>0</v>
          </cell>
          <cell r="BB1019">
            <v>0</v>
          </cell>
          <cell r="BC1019">
            <v>0</v>
          </cell>
          <cell r="BD1019">
            <v>0</v>
          </cell>
          <cell r="BE1019">
            <v>0</v>
          </cell>
          <cell r="BF1019" t="str">
            <v xml:space="preserve">NOTIFICADO </v>
          </cell>
          <cell r="BG1019">
            <v>0</v>
          </cell>
          <cell r="BH1019">
            <v>0</v>
          </cell>
          <cell r="BI1019">
            <v>0</v>
          </cell>
          <cell r="BP1019">
            <v>0</v>
          </cell>
          <cell r="BQ1019">
            <v>0</v>
          </cell>
          <cell r="BR1019">
            <v>0</v>
          </cell>
          <cell r="BS1019">
            <v>0</v>
          </cell>
          <cell r="BT1019">
            <v>0</v>
          </cell>
          <cell r="BU1019">
            <v>0</v>
          </cell>
          <cell r="BW1019">
            <v>0</v>
          </cell>
          <cell r="BX1019">
            <v>0</v>
          </cell>
          <cell r="BY1019">
            <v>0</v>
          </cell>
          <cell r="BZ1019">
            <v>0</v>
          </cell>
          <cell r="CA1019">
            <v>0</v>
          </cell>
          <cell r="CB1019">
            <v>0</v>
          </cell>
          <cell r="CC1019">
            <v>0</v>
          </cell>
        </row>
        <row r="1020">
          <cell r="C1020">
            <v>0</v>
          </cell>
          <cell r="D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S1020">
            <v>0</v>
          </cell>
          <cell r="AT1020">
            <v>0</v>
          </cell>
          <cell r="AW1020">
            <v>0</v>
          </cell>
          <cell r="AX1020">
            <v>0</v>
          </cell>
          <cell r="AY1020">
            <v>0</v>
          </cell>
          <cell r="AZ1020">
            <v>0</v>
          </cell>
          <cell r="BA1020">
            <v>0</v>
          </cell>
          <cell r="BB1020">
            <v>0</v>
          </cell>
          <cell r="BC1020">
            <v>0</v>
          </cell>
          <cell r="BD1020">
            <v>0</v>
          </cell>
          <cell r="BE1020">
            <v>0</v>
          </cell>
          <cell r="BF1020" t="str">
            <v xml:space="preserve">NOTIFICADO </v>
          </cell>
          <cell r="BG1020">
            <v>0</v>
          </cell>
          <cell r="BH1020">
            <v>0</v>
          </cell>
          <cell r="BI1020">
            <v>0</v>
          </cell>
          <cell r="BP1020">
            <v>0</v>
          </cell>
          <cell r="BQ1020">
            <v>0</v>
          </cell>
          <cell r="BR1020">
            <v>0</v>
          </cell>
          <cell r="BS1020">
            <v>0</v>
          </cell>
          <cell r="BT1020">
            <v>0</v>
          </cell>
          <cell r="BU1020">
            <v>0</v>
          </cell>
          <cell r="BW1020">
            <v>0</v>
          </cell>
          <cell r="BX1020">
            <v>0</v>
          </cell>
          <cell r="BY1020">
            <v>0</v>
          </cell>
          <cell r="BZ1020">
            <v>0</v>
          </cell>
          <cell r="CA1020">
            <v>0</v>
          </cell>
          <cell r="CB1020">
            <v>0</v>
          </cell>
          <cell r="CC1020">
            <v>0</v>
          </cell>
        </row>
        <row r="1021">
          <cell r="C1021">
            <v>0</v>
          </cell>
          <cell r="D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S1021">
            <v>0</v>
          </cell>
          <cell r="AT1021">
            <v>0</v>
          </cell>
          <cell r="AW1021">
            <v>0</v>
          </cell>
          <cell r="AX1021">
            <v>0</v>
          </cell>
          <cell r="AY1021">
            <v>0</v>
          </cell>
          <cell r="AZ1021">
            <v>0</v>
          </cell>
          <cell r="BA1021">
            <v>0</v>
          </cell>
          <cell r="BB1021">
            <v>0</v>
          </cell>
          <cell r="BC1021">
            <v>0</v>
          </cell>
          <cell r="BD1021">
            <v>0</v>
          </cell>
          <cell r="BE1021">
            <v>0</v>
          </cell>
          <cell r="BF1021" t="str">
            <v xml:space="preserve">NOTIFICADO </v>
          </cell>
          <cell r="BG1021">
            <v>0</v>
          </cell>
          <cell r="BH1021">
            <v>0</v>
          </cell>
          <cell r="BI1021">
            <v>0</v>
          </cell>
          <cell r="BP1021">
            <v>0</v>
          </cell>
          <cell r="BQ1021">
            <v>0</v>
          </cell>
          <cell r="BR1021">
            <v>0</v>
          </cell>
          <cell r="BS1021">
            <v>0</v>
          </cell>
          <cell r="BT1021">
            <v>0</v>
          </cell>
          <cell r="BU1021">
            <v>0</v>
          </cell>
          <cell r="BW1021">
            <v>0</v>
          </cell>
          <cell r="BX1021">
            <v>0</v>
          </cell>
          <cell r="BY1021">
            <v>0</v>
          </cell>
          <cell r="BZ1021">
            <v>0</v>
          </cell>
          <cell r="CA1021">
            <v>0</v>
          </cell>
          <cell r="CB1021">
            <v>0</v>
          </cell>
          <cell r="CC1021">
            <v>0</v>
          </cell>
        </row>
        <row r="1022">
          <cell r="C1022">
            <v>0</v>
          </cell>
          <cell r="D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S1022">
            <v>0</v>
          </cell>
          <cell r="AT1022">
            <v>0</v>
          </cell>
          <cell r="AW1022">
            <v>0</v>
          </cell>
          <cell r="AX1022">
            <v>0</v>
          </cell>
          <cell r="AY1022">
            <v>0</v>
          </cell>
          <cell r="AZ1022">
            <v>0</v>
          </cell>
          <cell r="BA1022">
            <v>0</v>
          </cell>
          <cell r="BB1022">
            <v>0</v>
          </cell>
          <cell r="BC1022">
            <v>0</v>
          </cell>
          <cell r="BD1022">
            <v>0</v>
          </cell>
          <cell r="BE1022">
            <v>0</v>
          </cell>
          <cell r="BF1022" t="str">
            <v xml:space="preserve">NOTIFICADO </v>
          </cell>
          <cell r="BG1022">
            <v>0</v>
          </cell>
          <cell r="BH1022">
            <v>0</v>
          </cell>
          <cell r="BI1022">
            <v>0</v>
          </cell>
          <cell r="BP1022">
            <v>0</v>
          </cell>
          <cell r="BQ1022">
            <v>0</v>
          </cell>
          <cell r="BR1022">
            <v>0</v>
          </cell>
          <cell r="BS1022">
            <v>0</v>
          </cell>
          <cell r="BT1022">
            <v>0</v>
          </cell>
          <cell r="BU1022">
            <v>0</v>
          </cell>
          <cell r="BW1022">
            <v>0</v>
          </cell>
          <cell r="BX1022">
            <v>0</v>
          </cell>
          <cell r="BY1022">
            <v>0</v>
          </cell>
          <cell r="BZ1022">
            <v>0</v>
          </cell>
          <cell r="CA1022">
            <v>0</v>
          </cell>
          <cell r="CB1022">
            <v>0</v>
          </cell>
          <cell r="CC1022">
            <v>0</v>
          </cell>
        </row>
        <row r="1023">
          <cell r="C1023">
            <v>0</v>
          </cell>
          <cell r="D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S1023">
            <v>0</v>
          </cell>
          <cell r="AT1023">
            <v>0</v>
          </cell>
          <cell r="AW1023">
            <v>0</v>
          </cell>
          <cell r="AX1023">
            <v>0</v>
          </cell>
          <cell r="AY1023">
            <v>0</v>
          </cell>
          <cell r="AZ1023">
            <v>0</v>
          </cell>
          <cell r="BA1023">
            <v>0</v>
          </cell>
          <cell r="BB1023">
            <v>0</v>
          </cell>
          <cell r="BC1023">
            <v>0</v>
          </cell>
          <cell r="BD1023">
            <v>0</v>
          </cell>
          <cell r="BE1023">
            <v>0</v>
          </cell>
          <cell r="BF1023" t="str">
            <v xml:space="preserve">NOTIFICADO </v>
          </cell>
          <cell r="BG1023">
            <v>0</v>
          </cell>
          <cell r="BH1023">
            <v>0</v>
          </cell>
          <cell r="BI1023">
            <v>0</v>
          </cell>
          <cell r="BP1023">
            <v>0</v>
          </cell>
          <cell r="BQ1023">
            <v>0</v>
          </cell>
          <cell r="BR1023">
            <v>0</v>
          </cell>
          <cell r="BS1023">
            <v>0</v>
          </cell>
          <cell r="BT1023">
            <v>0</v>
          </cell>
          <cell r="BU1023">
            <v>0</v>
          </cell>
          <cell r="BW1023">
            <v>0</v>
          </cell>
          <cell r="BX1023">
            <v>0</v>
          </cell>
          <cell r="BY1023">
            <v>0</v>
          </cell>
          <cell r="BZ1023">
            <v>0</v>
          </cell>
          <cell r="CA1023">
            <v>0</v>
          </cell>
          <cell r="CB1023">
            <v>0</v>
          </cell>
          <cell r="CC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S1024">
            <v>0</v>
          </cell>
          <cell r="AT1024">
            <v>0</v>
          </cell>
          <cell r="AW1024">
            <v>0</v>
          </cell>
          <cell r="AX1024">
            <v>0</v>
          </cell>
          <cell r="AY1024">
            <v>0</v>
          </cell>
          <cell r="AZ1024">
            <v>0</v>
          </cell>
          <cell r="BA1024">
            <v>0</v>
          </cell>
          <cell r="BB1024">
            <v>0</v>
          </cell>
          <cell r="BC1024">
            <v>0</v>
          </cell>
          <cell r="BD1024">
            <v>0</v>
          </cell>
          <cell r="BE1024">
            <v>0</v>
          </cell>
          <cell r="BF1024" t="str">
            <v xml:space="preserve">NOTIFICADO </v>
          </cell>
          <cell r="BG1024">
            <v>0</v>
          </cell>
          <cell r="BH1024">
            <v>0</v>
          </cell>
          <cell r="BI1024">
            <v>0</v>
          </cell>
          <cell r="BP1024">
            <v>0</v>
          </cell>
          <cell r="BQ1024">
            <v>0</v>
          </cell>
          <cell r="BR1024">
            <v>0</v>
          </cell>
          <cell r="BS1024">
            <v>0</v>
          </cell>
          <cell r="BT1024">
            <v>0</v>
          </cell>
          <cell r="BU1024">
            <v>0</v>
          </cell>
          <cell r="BW1024">
            <v>0</v>
          </cell>
          <cell r="BX1024">
            <v>0</v>
          </cell>
          <cell r="BY1024">
            <v>0</v>
          </cell>
          <cell r="BZ1024">
            <v>0</v>
          </cell>
          <cell r="CA1024">
            <v>0</v>
          </cell>
          <cell r="CB1024">
            <v>0</v>
          </cell>
          <cell r="CC1024">
            <v>0</v>
          </cell>
        </row>
        <row r="1025">
          <cell r="C1025">
            <v>0</v>
          </cell>
          <cell r="D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S1025">
            <v>0</v>
          </cell>
          <cell r="AT1025">
            <v>0</v>
          </cell>
          <cell r="AW1025">
            <v>0</v>
          </cell>
          <cell r="AX1025">
            <v>0</v>
          </cell>
          <cell r="AY1025">
            <v>0</v>
          </cell>
          <cell r="AZ1025">
            <v>0</v>
          </cell>
          <cell r="BA1025">
            <v>0</v>
          </cell>
          <cell r="BB1025">
            <v>0</v>
          </cell>
          <cell r="BC1025">
            <v>0</v>
          </cell>
          <cell r="BD1025">
            <v>0</v>
          </cell>
          <cell r="BE1025">
            <v>0</v>
          </cell>
          <cell r="BF1025" t="str">
            <v xml:space="preserve">NOTIFICADO </v>
          </cell>
          <cell r="BG1025">
            <v>0</v>
          </cell>
          <cell r="BH1025">
            <v>0</v>
          </cell>
          <cell r="BI1025">
            <v>0</v>
          </cell>
          <cell r="BP1025">
            <v>0</v>
          </cell>
          <cell r="BQ1025">
            <v>0</v>
          </cell>
          <cell r="BR1025">
            <v>0</v>
          </cell>
          <cell r="BS1025">
            <v>0</v>
          </cell>
          <cell r="BT1025">
            <v>0</v>
          </cell>
          <cell r="BU1025">
            <v>0</v>
          </cell>
          <cell r="BW1025">
            <v>0</v>
          </cell>
          <cell r="BX1025">
            <v>0</v>
          </cell>
          <cell r="BY1025">
            <v>0</v>
          </cell>
          <cell r="BZ1025">
            <v>0</v>
          </cell>
          <cell r="CA1025">
            <v>0</v>
          </cell>
          <cell r="CB1025">
            <v>0</v>
          </cell>
          <cell r="CC1025">
            <v>0</v>
          </cell>
        </row>
        <row r="1026">
          <cell r="C1026">
            <v>0</v>
          </cell>
          <cell r="D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S1026">
            <v>0</v>
          </cell>
          <cell r="AT1026">
            <v>0</v>
          </cell>
          <cell r="AW1026">
            <v>0</v>
          </cell>
          <cell r="AX1026">
            <v>0</v>
          </cell>
          <cell r="AY1026">
            <v>0</v>
          </cell>
          <cell r="AZ1026">
            <v>0</v>
          </cell>
          <cell r="BA1026">
            <v>0</v>
          </cell>
          <cell r="BB1026">
            <v>0</v>
          </cell>
          <cell r="BC1026">
            <v>0</v>
          </cell>
          <cell r="BD1026">
            <v>0</v>
          </cell>
          <cell r="BE1026">
            <v>0</v>
          </cell>
          <cell r="BF1026" t="str">
            <v xml:space="preserve">NOTIFICADO </v>
          </cell>
          <cell r="BG1026">
            <v>0</v>
          </cell>
          <cell r="BH1026">
            <v>0</v>
          </cell>
          <cell r="BI1026">
            <v>0</v>
          </cell>
          <cell r="BP1026">
            <v>0</v>
          </cell>
          <cell r="BQ1026">
            <v>0</v>
          </cell>
          <cell r="BR1026">
            <v>0</v>
          </cell>
          <cell r="BS1026">
            <v>0</v>
          </cell>
          <cell r="BT1026">
            <v>0</v>
          </cell>
          <cell r="BU1026">
            <v>0</v>
          </cell>
          <cell r="BW1026">
            <v>0</v>
          </cell>
          <cell r="BX1026">
            <v>0</v>
          </cell>
          <cell r="BY1026">
            <v>0</v>
          </cell>
          <cell r="BZ1026">
            <v>0</v>
          </cell>
          <cell r="CA1026">
            <v>0</v>
          </cell>
          <cell r="CB1026">
            <v>0</v>
          </cell>
          <cell r="CC1026">
            <v>0</v>
          </cell>
        </row>
        <row r="1027">
          <cell r="C1027">
            <v>0</v>
          </cell>
          <cell r="D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S1027">
            <v>0</v>
          </cell>
          <cell r="AT1027">
            <v>0</v>
          </cell>
          <cell r="AW1027">
            <v>0</v>
          </cell>
          <cell r="AX1027">
            <v>0</v>
          </cell>
          <cell r="AY1027">
            <v>0</v>
          </cell>
          <cell r="AZ1027">
            <v>0</v>
          </cell>
          <cell r="BA1027">
            <v>0</v>
          </cell>
          <cell r="BB1027">
            <v>0</v>
          </cell>
          <cell r="BC1027">
            <v>0</v>
          </cell>
          <cell r="BD1027">
            <v>0</v>
          </cell>
          <cell r="BE1027">
            <v>0</v>
          </cell>
          <cell r="BF1027" t="str">
            <v xml:space="preserve">NOTIFICADO </v>
          </cell>
          <cell r="BG1027">
            <v>0</v>
          </cell>
          <cell r="BH1027">
            <v>0</v>
          </cell>
          <cell r="BI1027">
            <v>0</v>
          </cell>
          <cell r="BP1027">
            <v>0</v>
          </cell>
          <cell r="BQ1027">
            <v>0</v>
          </cell>
          <cell r="BR1027">
            <v>0</v>
          </cell>
          <cell r="BS1027">
            <v>0</v>
          </cell>
          <cell r="BT1027">
            <v>0</v>
          </cell>
          <cell r="BU1027">
            <v>0</v>
          </cell>
          <cell r="BW1027">
            <v>0</v>
          </cell>
          <cell r="BX1027">
            <v>0</v>
          </cell>
          <cell r="BY1027">
            <v>0</v>
          </cell>
          <cell r="BZ1027">
            <v>0</v>
          </cell>
          <cell r="CA1027">
            <v>0</v>
          </cell>
          <cell r="CB1027">
            <v>0</v>
          </cell>
          <cell r="CC1027">
            <v>0</v>
          </cell>
        </row>
        <row r="1028">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S1028">
            <v>0</v>
          </cell>
          <cell r="AT1028">
            <v>0</v>
          </cell>
          <cell r="AW1028">
            <v>0</v>
          </cell>
          <cell r="AX1028">
            <v>0</v>
          </cell>
          <cell r="AY1028">
            <v>0</v>
          </cell>
          <cell r="AZ1028">
            <v>0</v>
          </cell>
          <cell r="BA1028">
            <v>0</v>
          </cell>
          <cell r="BB1028">
            <v>0</v>
          </cell>
          <cell r="BC1028">
            <v>0</v>
          </cell>
          <cell r="BD1028">
            <v>0</v>
          </cell>
          <cell r="BE1028">
            <v>0</v>
          </cell>
          <cell r="BF1028" t="str">
            <v xml:space="preserve">NOTIFICADO </v>
          </cell>
          <cell r="BG1028">
            <v>0</v>
          </cell>
          <cell r="BH1028">
            <v>0</v>
          </cell>
          <cell r="BI1028">
            <v>0</v>
          </cell>
          <cell r="BP1028">
            <v>0</v>
          </cell>
          <cell r="BQ1028">
            <v>0</v>
          </cell>
          <cell r="BR1028">
            <v>0</v>
          </cell>
          <cell r="BS1028">
            <v>0</v>
          </cell>
          <cell r="BT1028">
            <v>0</v>
          </cell>
          <cell r="BU1028">
            <v>0</v>
          </cell>
          <cell r="BW1028">
            <v>0</v>
          </cell>
          <cell r="BX1028">
            <v>0</v>
          </cell>
          <cell r="BY1028">
            <v>0</v>
          </cell>
          <cell r="BZ1028">
            <v>0</v>
          </cell>
          <cell r="CA1028">
            <v>0</v>
          </cell>
          <cell r="CB1028">
            <v>0</v>
          </cell>
          <cell r="CC1028">
            <v>0</v>
          </cell>
        </row>
        <row r="1029">
          <cell r="C1029">
            <v>0</v>
          </cell>
          <cell r="D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S1029">
            <v>0</v>
          </cell>
          <cell r="AT1029">
            <v>0</v>
          </cell>
          <cell r="AW1029">
            <v>0</v>
          </cell>
          <cell r="AX1029">
            <v>0</v>
          </cell>
          <cell r="AY1029">
            <v>0</v>
          </cell>
          <cell r="AZ1029">
            <v>0</v>
          </cell>
          <cell r="BA1029">
            <v>0</v>
          </cell>
          <cell r="BB1029">
            <v>0</v>
          </cell>
          <cell r="BC1029">
            <v>0</v>
          </cell>
          <cell r="BD1029">
            <v>0</v>
          </cell>
          <cell r="BE1029">
            <v>0</v>
          </cell>
          <cell r="BF1029" t="str">
            <v xml:space="preserve">NOTIFICADO </v>
          </cell>
          <cell r="BG1029">
            <v>0</v>
          </cell>
          <cell r="BH1029">
            <v>0</v>
          </cell>
          <cell r="BI1029">
            <v>0</v>
          </cell>
          <cell r="BP1029">
            <v>0</v>
          </cell>
          <cell r="BQ1029">
            <v>0</v>
          </cell>
          <cell r="BR1029">
            <v>0</v>
          </cell>
          <cell r="BS1029">
            <v>0</v>
          </cell>
          <cell r="BT1029">
            <v>0</v>
          </cell>
          <cell r="BU1029">
            <v>0</v>
          </cell>
          <cell r="BW1029">
            <v>0</v>
          </cell>
          <cell r="BX1029">
            <v>0</v>
          </cell>
          <cell r="BY1029">
            <v>0</v>
          </cell>
          <cell r="BZ1029">
            <v>0</v>
          </cell>
          <cell r="CA1029">
            <v>0</v>
          </cell>
          <cell r="CB1029">
            <v>0</v>
          </cell>
          <cell r="CC1029">
            <v>0</v>
          </cell>
        </row>
        <row r="1030">
          <cell r="C1030">
            <v>0</v>
          </cell>
          <cell r="D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S1030">
            <v>0</v>
          </cell>
          <cell r="AT1030">
            <v>0</v>
          </cell>
          <cell r="AW1030">
            <v>0</v>
          </cell>
          <cell r="AX1030">
            <v>0</v>
          </cell>
          <cell r="AY1030">
            <v>0</v>
          </cell>
          <cell r="AZ1030">
            <v>0</v>
          </cell>
          <cell r="BA1030">
            <v>0</v>
          </cell>
          <cell r="BB1030">
            <v>0</v>
          </cell>
          <cell r="BC1030">
            <v>0</v>
          </cell>
          <cell r="BD1030">
            <v>0</v>
          </cell>
          <cell r="BE1030">
            <v>0</v>
          </cell>
          <cell r="BF1030" t="str">
            <v xml:space="preserve">NOTIFICADO </v>
          </cell>
          <cell r="BG1030">
            <v>0</v>
          </cell>
          <cell r="BH1030">
            <v>0</v>
          </cell>
          <cell r="BI1030">
            <v>0</v>
          </cell>
          <cell r="BP1030">
            <v>0</v>
          </cell>
          <cell r="BQ1030">
            <v>0</v>
          </cell>
          <cell r="BR1030">
            <v>0</v>
          </cell>
          <cell r="BS1030">
            <v>0</v>
          </cell>
          <cell r="BT1030">
            <v>0</v>
          </cell>
          <cell r="BU1030">
            <v>0</v>
          </cell>
          <cell r="BW1030">
            <v>0</v>
          </cell>
          <cell r="BX1030">
            <v>0</v>
          </cell>
          <cell r="BY1030">
            <v>0</v>
          </cell>
          <cell r="BZ1030">
            <v>0</v>
          </cell>
          <cell r="CA1030">
            <v>0</v>
          </cell>
          <cell r="CB1030">
            <v>0</v>
          </cell>
          <cell r="CC1030">
            <v>0</v>
          </cell>
        </row>
        <row r="1031">
          <cell r="C1031">
            <v>0</v>
          </cell>
          <cell r="E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S1031">
            <v>0</v>
          </cell>
          <cell r="AT1031">
            <v>0</v>
          </cell>
          <cell r="AW1031">
            <v>0</v>
          </cell>
          <cell r="AX1031">
            <v>0</v>
          </cell>
          <cell r="AY1031">
            <v>0</v>
          </cell>
          <cell r="AZ1031">
            <v>0</v>
          </cell>
          <cell r="BA1031">
            <v>0</v>
          </cell>
          <cell r="BB1031">
            <v>0</v>
          </cell>
          <cell r="BC1031">
            <v>0</v>
          </cell>
          <cell r="BD1031">
            <v>0</v>
          </cell>
          <cell r="BE1031">
            <v>0</v>
          </cell>
          <cell r="BF1031" t="str">
            <v xml:space="preserve">NOTIFICADO </v>
          </cell>
          <cell r="BG1031">
            <v>0</v>
          </cell>
          <cell r="BH1031">
            <v>0</v>
          </cell>
          <cell r="BI1031">
            <v>0</v>
          </cell>
          <cell r="BP1031">
            <v>0</v>
          </cell>
          <cell r="BQ1031">
            <v>0</v>
          </cell>
          <cell r="BR1031">
            <v>0</v>
          </cell>
          <cell r="BS1031">
            <v>0</v>
          </cell>
          <cell r="BT1031">
            <v>0</v>
          </cell>
          <cell r="BU1031">
            <v>0</v>
          </cell>
          <cell r="BW1031">
            <v>0</v>
          </cell>
          <cell r="BX1031">
            <v>0</v>
          </cell>
          <cell r="BY1031">
            <v>0</v>
          </cell>
          <cell r="BZ1031">
            <v>0</v>
          </cell>
          <cell r="CA1031">
            <v>0</v>
          </cell>
          <cell r="CB1031">
            <v>0</v>
          </cell>
          <cell r="CC1031">
            <v>0</v>
          </cell>
        </row>
        <row r="1032">
          <cell r="C1032">
            <v>0</v>
          </cell>
          <cell r="D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S1032">
            <v>0</v>
          </cell>
          <cell r="AT1032">
            <v>0</v>
          </cell>
          <cell r="AW1032">
            <v>0</v>
          </cell>
          <cell r="AX1032">
            <v>0</v>
          </cell>
          <cell r="AY1032">
            <v>0</v>
          </cell>
          <cell r="AZ1032">
            <v>0</v>
          </cell>
          <cell r="BA1032">
            <v>0</v>
          </cell>
          <cell r="BB1032">
            <v>0</v>
          </cell>
          <cell r="BC1032">
            <v>0</v>
          </cell>
          <cell r="BD1032">
            <v>0</v>
          </cell>
          <cell r="BE1032">
            <v>0</v>
          </cell>
          <cell r="BF1032" t="str">
            <v xml:space="preserve">NOTIFICADO </v>
          </cell>
          <cell r="BG1032">
            <v>0</v>
          </cell>
          <cell r="BH1032">
            <v>0</v>
          </cell>
          <cell r="BI1032">
            <v>0</v>
          </cell>
          <cell r="BP1032">
            <v>0</v>
          </cell>
          <cell r="BQ1032">
            <v>0</v>
          </cell>
          <cell r="BR1032">
            <v>0</v>
          </cell>
          <cell r="BS1032">
            <v>0</v>
          </cell>
          <cell r="BT1032">
            <v>0</v>
          </cell>
          <cell r="BU1032">
            <v>0</v>
          </cell>
          <cell r="BW1032">
            <v>0</v>
          </cell>
          <cell r="BX1032">
            <v>0</v>
          </cell>
          <cell r="BY1032">
            <v>0</v>
          </cell>
          <cell r="BZ1032">
            <v>0</v>
          </cell>
          <cell r="CA1032">
            <v>0</v>
          </cell>
          <cell r="CB1032">
            <v>0</v>
          </cell>
          <cell r="CC1032">
            <v>0</v>
          </cell>
        </row>
        <row r="1033">
          <cell r="C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S1033">
            <v>0</v>
          </cell>
          <cell r="AT1033">
            <v>0</v>
          </cell>
          <cell r="AW1033">
            <v>0</v>
          </cell>
          <cell r="AX1033">
            <v>0</v>
          </cell>
          <cell r="AY1033">
            <v>0</v>
          </cell>
          <cell r="AZ1033">
            <v>0</v>
          </cell>
          <cell r="BA1033">
            <v>0</v>
          </cell>
          <cell r="BB1033">
            <v>0</v>
          </cell>
          <cell r="BC1033">
            <v>0</v>
          </cell>
          <cell r="BD1033">
            <v>0</v>
          </cell>
          <cell r="BE1033">
            <v>0</v>
          </cell>
          <cell r="BF1033" t="str">
            <v xml:space="preserve">NOTIFICADO </v>
          </cell>
          <cell r="BG1033">
            <v>0</v>
          </cell>
          <cell r="BH1033">
            <v>0</v>
          </cell>
          <cell r="BI1033">
            <v>0</v>
          </cell>
          <cell r="BJ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row>
        <row r="1034">
          <cell r="C1034">
            <v>0</v>
          </cell>
          <cell r="D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S1034">
            <v>0</v>
          </cell>
          <cell r="AT1034">
            <v>0</v>
          </cell>
          <cell r="AW1034">
            <v>0</v>
          </cell>
          <cell r="AX1034">
            <v>0</v>
          </cell>
          <cell r="AY1034">
            <v>0</v>
          </cell>
          <cell r="AZ1034">
            <v>0</v>
          </cell>
          <cell r="BA1034">
            <v>0</v>
          </cell>
          <cell r="BB1034">
            <v>0</v>
          </cell>
          <cell r="BC1034">
            <v>0</v>
          </cell>
          <cell r="BD1034">
            <v>0</v>
          </cell>
          <cell r="BE1034">
            <v>0</v>
          </cell>
          <cell r="BF1034" t="str">
            <v xml:space="preserve">NOTIFICADO </v>
          </cell>
          <cell r="BG1034">
            <v>0</v>
          </cell>
          <cell r="BH1034">
            <v>0</v>
          </cell>
          <cell r="BI1034">
            <v>0</v>
          </cell>
          <cell r="BP1034">
            <v>0</v>
          </cell>
          <cell r="BQ1034">
            <v>0</v>
          </cell>
          <cell r="BR1034">
            <v>0</v>
          </cell>
          <cell r="BS1034">
            <v>0</v>
          </cell>
          <cell r="BT1034">
            <v>0</v>
          </cell>
          <cell r="BU1034">
            <v>0</v>
          </cell>
          <cell r="BW1034">
            <v>0</v>
          </cell>
          <cell r="BX1034">
            <v>0</v>
          </cell>
          <cell r="BY1034">
            <v>0</v>
          </cell>
          <cell r="BZ1034">
            <v>0</v>
          </cell>
          <cell r="CA1034">
            <v>0</v>
          </cell>
          <cell r="CB1034">
            <v>0</v>
          </cell>
          <cell r="CC1034">
            <v>0</v>
          </cell>
        </row>
        <row r="1035">
          <cell r="C1035">
            <v>0</v>
          </cell>
          <cell r="D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D1035">
            <v>0</v>
          </cell>
          <cell r="AE1035">
            <v>0</v>
          </cell>
          <cell r="AF1035">
            <v>0</v>
          </cell>
          <cell r="AG1035">
            <v>0</v>
          </cell>
          <cell r="AH1035">
            <v>0</v>
          </cell>
          <cell r="AJ1035">
            <v>0</v>
          </cell>
          <cell r="AK1035">
            <v>0</v>
          </cell>
          <cell r="AL1035">
            <v>0</v>
          </cell>
          <cell r="AM1035">
            <v>0</v>
          </cell>
          <cell r="AN1035">
            <v>0</v>
          </cell>
          <cell r="AP1035">
            <v>0</v>
          </cell>
          <cell r="AQ1035">
            <v>0</v>
          </cell>
          <cell r="AS1035">
            <v>0</v>
          </cell>
          <cell r="AT1035">
            <v>0</v>
          </cell>
          <cell r="AW1035">
            <v>0</v>
          </cell>
          <cell r="AX1035">
            <v>0</v>
          </cell>
          <cell r="AY1035">
            <v>0</v>
          </cell>
          <cell r="AZ1035">
            <v>0</v>
          </cell>
          <cell r="BA1035">
            <v>0</v>
          </cell>
          <cell r="BB1035">
            <v>0</v>
          </cell>
          <cell r="BC1035">
            <v>0</v>
          </cell>
          <cell r="BD1035">
            <v>0</v>
          </cell>
          <cell r="BE1035">
            <v>0</v>
          </cell>
          <cell r="BF1035" t="str">
            <v xml:space="preserve">NOTIFICADO </v>
          </cell>
          <cell r="BG1035">
            <v>0</v>
          </cell>
          <cell r="BH1035">
            <v>0</v>
          </cell>
          <cell r="BI1035">
            <v>0</v>
          </cell>
          <cell r="BP1035">
            <v>0</v>
          </cell>
          <cell r="BQ1035">
            <v>0</v>
          </cell>
          <cell r="BR1035">
            <v>0</v>
          </cell>
          <cell r="BS1035">
            <v>0</v>
          </cell>
          <cell r="BT1035">
            <v>0</v>
          </cell>
          <cell r="BU1035">
            <v>0</v>
          </cell>
          <cell r="BW1035">
            <v>0</v>
          </cell>
          <cell r="BX1035">
            <v>0</v>
          </cell>
          <cell r="BY1035">
            <v>0</v>
          </cell>
          <cell r="BZ1035">
            <v>0</v>
          </cell>
          <cell r="CA1035">
            <v>0</v>
          </cell>
          <cell r="CB1035">
            <v>0</v>
          </cell>
          <cell r="CC1035">
            <v>0</v>
          </cell>
        </row>
        <row r="1036">
          <cell r="C1036">
            <v>0</v>
          </cell>
          <cell r="D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D1036">
            <v>0</v>
          </cell>
          <cell r="AE1036">
            <v>0</v>
          </cell>
          <cell r="AG1036">
            <v>0</v>
          </cell>
          <cell r="AH1036">
            <v>0</v>
          </cell>
          <cell r="AJ1036">
            <v>0</v>
          </cell>
          <cell r="AK1036">
            <v>0</v>
          </cell>
          <cell r="AL1036">
            <v>0</v>
          </cell>
          <cell r="AM1036">
            <v>0</v>
          </cell>
          <cell r="AN1036">
            <v>0</v>
          </cell>
          <cell r="AP1036">
            <v>0</v>
          </cell>
          <cell r="AQ1036">
            <v>0</v>
          </cell>
          <cell r="AS1036">
            <v>0</v>
          </cell>
          <cell r="AT1036">
            <v>0</v>
          </cell>
          <cell r="AW1036">
            <v>0</v>
          </cell>
          <cell r="AX1036">
            <v>0</v>
          </cell>
          <cell r="AY1036">
            <v>0</v>
          </cell>
          <cell r="AZ1036">
            <v>0</v>
          </cell>
          <cell r="BA1036">
            <v>0</v>
          </cell>
          <cell r="BB1036">
            <v>0</v>
          </cell>
          <cell r="BC1036">
            <v>0</v>
          </cell>
          <cell r="BD1036">
            <v>0</v>
          </cell>
          <cell r="BE1036">
            <v>0</v>
          </cell>
          <cell r="BF1036" t="str">
            <v xml:space="preserve">NOTIFICADO </v>
          </cell>
          <cell r="BG1036">
            <v>0</v>
          </cell>
          <cell r="BH1036">
            <v>0</v>
          </cell>
          <cell r="BI1036">
            <v>0</v>
          </cell>
          <cell r="BP1036">
            <v>0</v>
          </cell>
          <cell r="BQ1036">
            <v>0</v>
          </cell>
          <cell r="BR1036">
            <v>0</v>
          </cell>
          <cell r="BS1036">
            <v>0</v>
          </cell>
          <cell r="BT1036">
            <v>0</v>
          </cell>
          <cell r="BU1036">
            <v>0</v>
          </cell>
          <cell r="BW1036">
            <v>0</v>
          </cell>
          <cell r="BX1036">
            <v>0</v>
          </cell>
          <cell r="BY1036">
            <v>0</v>
          </cell>
          <cell r="BZ1036">
            <v>0</v>
          </cell>
          <cell r="CA1036">
            <v>0</v>
          </cell>
          <cell r="CB1036">
            <v>0</v>
          </cell>
          <cell r="CC1036">
            <v>0</v>
          </cell>
        </row>
        <row r="1037">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D1037">
            <v>0</v>
          </cell>
          <cell r="AE1037">
            <v>0</v>
          </cell>
          <cell r="AG1037">
            <v>0</v>
          </cell>
          <cell r="AH1037">
            <v>0</v>
          </cell>
          <cell r="AJ1037">
            <v>0</v>
          </cell>
          <cell r="AK1037">
            <v>0</v>
          </cell>
          <cell r="AM1037">
            <v>0</v>
          </cell>
          <cell r="AN1037">
            <v>0</v>
          </cell>
          <cell r="AP1037">
            <v>0</v>
          </cell>
          <cell r="AQ1037">
            <v>0</v>
          </cell>
          <cell r="AS1037">
            <v>0</v>
          </cell>
          <cell r="AT1037">
            <v>0</v>
          </cell>
          <cell r="AW1037">
            <v>0</v>
          </cell>
          <cell r="AX1037">
            <v>0</v>
          </cell>
          <cell r="AY1037">
            <v>0</v>
          </cell>
          <cell r="AZ1037">
            <v>0</v>
          </cell>
          <cell r="BA1037">
            <v>0</v>
          </cell>
          <cell r="BB1037">
            <v>0</v>
          </cell>
          <cell r="BC1037">
            <v>0</v>
          </cell>
          <cell r="BD1037">
            <v>0</v>
          </cell>
          <cell r="BE1037">
            <v>0</v>
          </cell>
          <cell r="BF1037" t="str">
            <v xml:space="preserve">NOTIFICADO </v>
          </cell>
          <cell r="BG1037">
            <v>0</v>
          </cell>
          <cell r="BH1037">
            <v>0</v>
          </cell>
          <cell r="BI1037">
            <v>0</v>
          </cell>
          <cell r="BP1037">
            <v>0</v>
          </cell>
          <cell r="BQ1037">
            <v>0</v>
          </cell>
          <cell r="BR1037">
            <v>0</v>
          </cell>
          <cell r="BS1037">
            <v>0</v>
          </cell>
          <cell r="BT1037">
            <v>0</v>
          </cell>
          <cell r="BU1037">
            <v>0</v>
          </cell>
          <cell r="BW1037">
            <v>0</v>
          </cell>
          <cell r="BX1037">
            <v>0</v>
          </cell>
          <cell r="BY1037">
            <v>0</v>
          </cell>
          <cell r="BZ1037">
            <v>0</v>
          </cell>
          <cell r="CA1037">
            <v>0</v>
          </cell>
          <cell r="CB1037">
            <v>0</v>
          </cell>
          <cell r="CC1037">
            <v>0</v>
          </cell>
        </row>
        <row r="1038">
          <cell r="C1038">
            <v>0</v>
          </cell>
          <cell r="D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D1038">
            <v>0</v>
          </cell>
          <cell r="AE1038">
            <v>0</v>
          </cell>
          <cell r="AG1038">
            <v>0</v>
          </cell>
          <cell r="AH1038">
            <v>0</v>
          </cell>
          <cell r="AJ1038">
            <v>0</v>
          </cell>
          <cell r="AK1038">
            <v>0</v>
          </cell>
          <cell r="AM1038">
            <v>0</v>
          </cell>
          <cell r="AN1038">
            <v>0</v>
          </cell>
          <cell r="AP1038">
            <v>0</v>
          </cell>
          <cell r="AQ1038">
            <v>0</v>
          </cell>
          <cell r="AS1038">
            <v>0</v>
          </cell>
          <cell r="AT1038">
            <v>0</v>
          </cell>
          <cell r="AW1038">
            <v>0</v>
          </cell>
          <cell r="AX1038">
            <v>0</v>
          </cell>
          <cell r="AY1038">
            <v>0</v>
          </cell>
          <cell r="AZ1038">
            <v>0</v>
          </cell>
          <cell r="BA1038">
            <v>0</v>
          </cell>
          <cell r="BB1038">
            <v>0</v>
          </cell>
          <cell r="BC1038">
            <v>0</v>
          </cell>
          <cell r="BD1038">
            <v>0</v>
          </cell>
          <cell r="BE1038">
            <v>0</v>
          </cell>
          <cell r="BF1038" t="str">
            <v xml:space="preserve">NOTIFICADO </v>
          </cell>
          <cell r="BG1038">
            <v>0</v>
          </cell>
          <cell r="BH1038">
            <v>0</v>
          </cell>
          <cell r="BI1038">
            <v>0</v>
          </cell>
          <cell r="BP1038">
            <v>0</v>
          </cell>
          <cell r="BQ1038">
            <v>0</v>
          </cell>
          <cell r="BR1038">
            <v>0</v>
          </cell>
          <cell r="BS1038">
            <v>0</v>
          </cell>
          <cell r="BT1038">
            <v>0</v>
          </cell>
          <cell r="BU1038">
            <v>0</v>
          </cell>
          <cell r="BW1038">
            <v>0</v>
          </cell>
          <cell r="BX1038">
            <v>0</v>
          </cell>
          <cell r="BY1038">
            <v>0</v>
          </cell>
          <cell r="BZ1038">
            <v>0</v>
          </cell>
          <cell r="CA1038">
            <v>0</v>
          </cell>
          <cell r="CB1038">
            <v>0</v>
          </cell>
          <cell r="CC1038">
            <v>0</v>
          </cell>
        </row>
        <row r="1039">
          <cell r="C1039">
            <v>0</v>
          </cell>
          <cell r="D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D1039">
            <v>0</v>
          </cell>
          <cell r="AE1039">
            <v>0</v>
          </cell>
          <cell r="AG1039">
            <v>0</v>
          </cell>
          <cell r="AH1039">
            <v>0</v>
          </cell>
          <cell r="AJ1039">
            <v>0</v>
          </cell>
          <cell r="AK1039">
            <v>0</v>
          </cell>
          <cell r="AM1039">
            <v>0</v>
          </cell>
          <cell r="AN1039">
            <v>0</v>
          </cell>
          <cell r="AP1039">
            <v>0</v>
          </cell>
          <cell r="AQ1039">
            <v>0</v>
          </cell>
          <cell r="AS1039">
            <v>0</v>
          </cell>
          <cell r="AT1039">
            <v>0</v>
          </cell>
          <cell r="AW1039">
            <v>0</v>
          </cell>
          <cell r="AX1039">
            <v>0</v>
          </cell>
          <cell r="AY1039">
            <v>0</v>
          </cell>
          <cell r="AZ1039">
            <v>0</v>
          </cell>
          <cell r="BA1039">
            <v>0</v>
          </cell>
          <cell r="BB1039">
            <v>0</v>
          </cell>
          <cell r="BC1039">
            <v>0</v>
          </cell>
          <cell r="BD1039">
            <v>0</v>
          </cell>
          <cell r="BE1039">
            <v>0</v>
          </cell>
          <cell r="BF1039" t="str">
            <v xml:space="preserve">NOTIFICADO </v>
          </cell>
          <cell r="BG1039">
            <v>0</v>
          </cell>
          <cell r="BH1039">
            <v>0</v>
          </cell>
          <cell r="BI1039">
            <v>0</v>
          </cell>
          <cell r="BP1039">
            <v>0</v>
          </cell>
          <cell r="BQ1039">
            <v>0</v>
          </cell>
          <cell r="BR1039">
            <v>0</v>
          </cell>
          <cell r="BS1039">
            <v>0</v>
          </cell>
          <cell r="BT1039">
            <v>0</v>
          </cell>
          <cell r="BU1039">
            <v>0</v>
          </cell>
          <cell r="BW1039">
            <v>0</v>
          </cell>
          <cell r="BX1039">
            <v>0</v>
          </cell>
          <cell r="BY1039">
            <v>0</v>
          </cell>
          <cell r="BZ1039">
            <v>0</v>
          </cell>
          <cell r="CA1039">
            <v>0</v>
          </cell>
          <cell r="CB1039">
            <v>0</v>
          </cell>
          <cell r="CC1039">
            <v>0</v>
          </cell>
        </row>
        <row r="1040">
          <cell r="C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D1040">
            <v>0</v>
          </cell>
          <cell r="AE1040">
            <v>0</v>
          </cell>
          <cell r="AG1040">
            <v>0</v>
          </cell>
          <cell r="AH1040">
            <v>0</v>
          </cell>
          <cell r="AJ1040">
            <v>0</v>
          </cell>
          <cell r="AK1040">
            <v>0</v>
          </cell>
          <cell r="AM1040">
            <v>0</v>
          </cell>
          <cell r="AN1040">
            <v>0</v>
          </cell>
          <cell r="AP1040">
            <v>0</v>
          </cell>
          <cell r="AQ1040">
            <v>0</v>
          </cell>
          <cell r="AS1040">
            <v>0</v>
          </cell>
          <cell r="AT1040">
            <v>0</v>
          </cell>
          <cell r="AW1040">
            <v>0</v>
          </cell>
          <cell r="AX1040">
            <v>0</v>
          </cell>
          <cell r="AY1040">
            <v>0</v>
          </cell>
          <cell r="AZ1040">
            <v>0</v>
          </cell>
          <cell r="BA1040">
            <v>0</v>
          </cell>
          <cell r="BB1040">
            <v>0</v>
          </cell>
          <cell r="BC1040">
            <v>0</v>
          </cell>
          <cell r="BD1040">
            <v>0</v>
          </cell>
          <cell r="BE1040">
            <v>0</v>
          </cell>
          <cell r="BF1040" t="str">
            <v xml:space="preserve">NOTIFICADO </v>
          </cell>
          <cell r="BG1040">
            <v>0</v>
          </cell>
          <cell r="BH1040">
            <v>0</v>
          </cell>
          <cell r="BI1040">
            <v>0</v>
          </cell>
          <cell r="BP1040">
            <v>0</v>
          </cell>
          <cell r="BQ1040">
            <v>0</v>
          </cell>
          <cell r="BR1040">
            <v>0</v>
          </cell>
          <cell r="BS1040">
            <v>0</v>
          </cell>
          <cell r="BT1040">
            <v>0</v>
          </cell>
          <cell r="BU1040">
            <v>0</v>
          </cell>
          <cell r="BW1040">
            <v>0</v>
          </cell>
          <cell r="BX1040">
            <v>0</v>
          </cell>
          <cell r="BY1040">
            <v>0</v>
          </cell>
          <cell r="BZ1040">
            <v>0</v>
          </cell>
          <cell r="CA1040">
            <v>0</v>
          </cell>
          <cell r="CB1040">
            <v>0</v>
          </cell>
          <cell r="CC1040">
            <v>0</v>
          </cell>
        </row>
        <row r="1041">
          <cell r="C1041">
            <v>0</v>
          </cell>
          <cell r="D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D1041">
            <v>0</v>
          </cell>
          <cell r="AE1041">
            <v>0</v>
          </cell>
          <cell r="AG1041">
            <v>0</v>
          </cell>
          <cell r="AH1041">
            <v>0</v>
          </cell>
          <cell r="AJ1041">
            <v>0</v>
          </cell>
          <cell r="AK1041">
            <v>0</v>
          </cell>
          <cell r="AM1041">
            <v>0</v>
          </cell>
          <cell r="AN1041">
            <v>0</v>
          </cell>
          <cell r="AP1041">
            <v>0</v>
          </cell>
          <cell r="AQ1041">
            <v>0</v>
          </cell>
          <cell r="AS1041">
            <v>0</v>
          </cell>
          <cell r="AT1041">
            <v>0</v>
          </cell>
          <cell r="AW1041">
            <v>0</v>
          </cell>
          <cell r="AX1041">
            <v>0</v>
          </cell>
          <cell r="AY1041">
            <v>0</v>
          </cell>
          <cell r="AZ1041">
            <v>0</v>
          </cell>
          <cell r="BA1041">
            <v>0</v>
          </cell>
          <cell r="BB1041">
            <v>0</v>
          </cell>
          <cell r="BC1041">
            <v>0</v>
          </cell>
          <cell r="BD1041">
            <v>0</v>
          </cell>
          <cell r="BE1041">
            <v>0</v>
          </cell>
          <cell r="BF1041" t="str">
            <v xml:space="preserve">NOTIFICADO </v>
          </cell>
          <cell r="BG1041">
            <v>0</v>
          </cell>
          <cell r="BH1041">
            <v>0</v>
          </cell>
          <cell r="BI1041">
            <v>0</v>
          </cell>
          <cell r="BP1041">
            <v>0</v>
          </cell>
          <cell r="BQ1041">
            <v>0</v>
          </cell>
          <cell r="BR1041">
            <v>0</v>
          </cell>
          <cell r="BS1041">
            <v>0</v>
          </cell>
          <cell r="BT1041">
            <v>0</v>
          </cell>
          <cell r="BU1041">
            <v>0</v>
          </cell>
          <cell r="BW1041">
            <v>0</v>
          </cell>
          <cell r="BX1041">
            <v>0</v>
          </cell>
          <cell r="BY1041">
            <v>0</v>
          </cell>
          <cell r="BZ1041">
            <v>0</v>
          </cell>
          <cell r="CA1041">
            <v>0</v>
          </cell>
          <cell r="CB1041">
            <v>0</v>
          </cell>
          <cell r="CC1041">
            <v>0</v>
          </cell>
        </row>
        <row r="1042">
          <cell r="C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D1042">
            <v>0</v>
          </cell>
          <cell r="AE1042">
            <v>0</v>
          </cell>
          <cell r="AG1042">
            <v>0</v>
          </cell>
          <cell r="AH1042">
            <v>0</v>
          </cell>
          <cell r="AJ1042">
            <v>0</v>
          </cell>
          <cell r="AK1042">
            <v>0</v>
          </cell>
          <cell r="AM1042">
            <v>0</v>
          </cell>
          <cell r="AN1042">
            <v>0</v>
          </cell>
          <cell r="AP1042">
            <v>0</v>
          </cell>
          <cell r="AQ1042">
            <v>0</v>
          </cell>
          <cell r="AS1042">
            <v>0</v>
          </cell>
          <cell r="AT1042">
            <v>0</v>
          </cell>
          <cell r="AW1042">
            <v>0</v>
          </cell>
          <cell r="AX1042">
            <v>0</v>
          </cell>
          <cell r="AY1042">
            <v>0</v>
          </cell>
          <cell r="AZ1042">
            <v>0</v>
          </cell>
          <cell r="BA1042">
            <v>0</v>
          </cell>
          <cell r="BB1042">
            <v>0</v>
          </cell>
          <cell r="BC1042">
            <v>0</v>
          </cell>
          <cell r="BD1042">
            <v>0</v>
          </cell>
          <cell r="BE1042">
            <v>0</v>
          </cell>
          <cell r="BF1042" t="str">
            <v xml:space="preserve">NOTIFICADO </v>
          </cell>
          <cell r="BG1042">
            <v>0</v>
          </cell>
          <cell r="BH1042">
            <v>0</v>
          </cell>
          <cell r="BI1042">
            <v>0</v>
          </cell>
          <cell r="BP1042">
            <v>0</v>
          </cell>
          <cell r="BQ1042">
            <v>0</v>
          </cell>
          <cell r="BR1042">
            <v>0</v>
          </cell>
          <cell r="BS1042">
            <v>0</v>
          </cell>
          <cell r="BT1042">
            <v>0</v>
          </cell>
          <cell r="BU1042">
            <v>0</v>
          </cell>
          <cell r="BW1042">
            <v>0</v>
          </cell>
          <cell r="BX1042">
            <v>0</v>
          </cell>
          <cell r="BY1042">
            <v>0</v>
          </cell>
          <cell r="BZ1042">
            <v>0</v>
          </cell>
          <cell r="CA1042">
            <v>0</v>
          </cell>
          <cell r="CB1042">
            <v>0</v>
          </cell>
          <cell r="CC1042">
            <v>0</v>
          </cell>
        </row>
        <row r="1043">
          <cell r="C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D1043">
            <v>0</v>
          </cell>
          <cell r="AE1043">
            <v>0</v>
          </cell>
          <cell r="AG1043">
            <v>0</v>
          </cell>
          <cell r="AH1043">
            <v>0</v>
          </cell>
          <cell r="AJ1043">
            <v>0</v>
          </cell>
          <cell r="AK1043">
            <v>0</v>
          </cell>
          <cell r="AM1043">
            <v>0</v>
          </cell>
          <cell r="AN1043">
            <v>0</v>
          </cell>
          <cell r="AP1043">
            <v>0</v>
          </cell>
          <cell r="AQ1043">
            <v>0</v>
          </cell>
          <cell r="AS1043">
            <v>0</v>
          </cell>
          <cell r="AT1043">
            <v>0</v>
          </cell>
          <cell r="AW1043">
            <v>0</v>
          </cell>
          <cell r="AX1043">
            <v>0</v>
          </cell>
          <cell r="AY1043">
            <v>0</v>
          </cell>
          <cell r="AZ1043">
            <v>0</v>
          </cell>
          <cell r="BA1043">
            <v>0</v>
          </cell>
          <cell r="BB1043">
            <v>0</v>
          </cell>
          <cell r="BC1043">
            <v>0</v>
          </cell>
          <cell r="BD1043">
            <v>0</v>
          </cell>
          <cell r="BE1043">
            <v>0</v>
          </cell>
          <cell r="BF1043" t="str">
            <v xml:space="preserve">NOTIFICADO </v>
          </cell>
          <cell r="BG1043">
            <v>0</v>
          </cell>
          <cell r="BH1043">
            <v>0</v>
          </cell>
          <cell r="BI1043">
            <v>0</v>
          </cell>
          <cell r="BP1043">
            <v>0</v>
          </cell>
          <cell r="BQ1043">
            <v>0</v>
          </cell>
          <cell r="BR1043">
            <v>0</v>
          </cell>
          <cell r="BS1043">
            <v>0</v>
          </cell>
          <cell r="BT1043">
            <v>0</v>
          </cell>
          <cell r="BU1043">
            <v>0</v>
          </cell>
          <cell r="BW1043">
            <v>0</v>
          </cell>
          <cell r="BX1043">
            <v>0</v>
          </cell>
          <cell r="BY1043">
            <v>0</v>
          </cell>
          <cell r="BZ1043">
            <v>0</v>
          </cell>
          <cell r="CA1043">
            <v>0</v>
          </cell>
          <cell r="CB1043">
            <v>0</v>
          </cell>
          <cell r="CC1043">
            <v>0</v>
          </cell>
        </row>
        <row r="1044">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D1044">
            <v>0</v>
          </cell>
          <cell r="AE1044">
            <v>0</v>
          </cell>
          <cell r="AG1044">
            <v>0</v>
          </cell>
          <cell r="AH1044">
            <v>0</v>
          </cell>
          <cell r="AJ1044">
            <v>0</v>
          </cell>
          <cell r="AK1044">
            <v>0</v>
          </cell>
          <cell r="AM1044">
            <v>0</v>
          </cell>
          <cell r="AN1044">
            <v>0</v>
          </cell>
          <cell r="AP1044">
            <v>0</v>
          </cell>
          <cell r="AQ1044">
            <v>0</v>
          </cell>
          <cell r="AS1044">
            <v>0</v>
          </cell>
          <cell r="AT1044">
            <v>0</v>
          </cell>
          <cell r="AW1044">
            <v>0</v>
          </cell>
          <cell r="AX1044">
            <v>0</v>
          </cell>
          <cell r="AY1044">
            <v>0</v>
          </cell>
          <cell r="AZ1044">
            <v>0</v>
          </cell>
          <cell r="BA1044">
            <v>0</v>
          </cell>
          <cell r="BB1044">
            <v>0</v>
          </cell>
          <cell r="BC1044">
            <v>0</v>
          </cell>
          <cell r="BD1044">
            <v>0</v>
          </cell>
          <cell r="BE1044">
            <v>0</v>
          </cell>
          <cell r="BF1044" t="str">
            <v xml:space="preserve">NOTIFICADO </v>
          </cell>
          <cell r="BG1044">
            <v>0</v>
          </cell>
          <cell r="BH1044">
            <v>0</v>
          </cell>
          <cell r="BI1044">
            <v>0</v>
          </cell>
          <cell r="BP1044">
            <v>0</v>
          </cell>
          <cell r="BQ1044">
            <v>0</v>
          </cell>
          <cell r="BR1044">
            <v>0</v>
          </cell>
          <cell r="BS1044">
            <v>0</v>
          </cell>
          <cell r="BT1044">
            <v>0</v>
          </cell>
          <cell r="BU1044">
            <v>0</v>
          </cell>
          <cell r="BW1044">
            <v>0</v>
          </cell>
          <cell r="BX1044">
            <v>0</v>
          </cell>
          <cell r="BY1044">
            <v>0</v>
          </cell>
          <cell r="BZ1044">
            <v>0</v>
          </cell>
          <cell r="CA1044">
            <v>0</v>
          </cell>
          <cell r="CB1044">
            <v>0</v>
          </cell>
          <cell r="CC1044">
            <v>0</v>
          </cell>
        </row>
        <row r="1045">
          <cell r="C1045">
            <v>0</v>
          </cell>
          <cell r="D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D1045">
            <v>0</v>
          </cell>
          <cell r="AE1045">
            <v>0</v>
          </cell>
          <cell r="AG1045">
            <v>0</v>
          </cell>
          <cell r="AH1045">
            <v>0</v>
          </cell>
          <cell r="AJ1045">
            <v>0</v>
          </cell>
          <cell r="AK1045">
            <v>0</v>
          </cell>
          <cell r="AM1045">
            <v>0</v>
          </cell>
          <cell r="AN1045">
            <v>0</v>
          </cell>
          <cell r="AP1045">
            <v>0</v>
          </cell>
          <cell r="AQ1045">
            <v>0</v>
          </cell>
          <cell r="AS1045">
            <v>0</v>
          </cell>
          <cell r="AT1045">
            <v>0</v>
          </cell>
          <cell r="AW1045">
            <v>0</v>
          </cell>
          <cell r="AX1045">
            <v>0</v>
          </cell>
          <cell r="AY1045">
            <v>0</v>
          </cell>
          <cell r="AZ1045">
            <v>0</v>
          </cell>
          <cell r="BA1045">
            <v>0</v>
          </cell>
          <cell r="BB1045">
            <v>0</v>
          </cell>
          <cell r="BC1045">
            <v>0</v>
          </cell>
          <cell r="BD1045">
            <v>0</v>
          </cell>
          <cell r="BE1045">
            <v>0</v>
          </cell>
          <cell r="BF1045" t="str">
            <v xml:space="preserve">NOTIFICADO </v>
          </cell>
          <cell r="BG1045">
            <v>0</v>
          </cell>
          <cell r="BH1045">
            <v>0</v>
          </cell>
          <cell r="BI1045">
            <v>0</v>
          </cell>
          <cell r="BP1045">
            <v>0</v>
          </cell>
          <cell r="BQ1045">
            <v>0</v>
          </cell>
          <cell r="BR1045">
            <v>0</v>
          </cell>
          <cell r="BS1045">
            <v>0</v>
          </cell>
          <cell r="BT1045">
            <v>0</v>
          </cell>
          <cell r="BU1045">
            <v>0</v>
          </cell>
          <cell r="BW1045">
            <v>0</v>
          </cell>
          <cell r="BX1045">
            <v>0</v>
          </cell>
          <cell r="BY1045">
            <v>0</v>
          </cell>
          <cell r="BZ1045">
            <v>0</v>
          </cell>
          <cell r="CA1045">
            <v>0</v>
          </cell>
          <cell r="CB1045">
            <v>0</v>
          </cell>
          <cell r="CC1045">
            <v>0</v>
          </cell>
        </row>
        <row r="1046">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D1046">
            <v>0</v>
          </cell>
          <cell r="AE1046">
            <v>0</v>
          </cell>
          <cell r="AG1046">
            <v>0</v>
          </cell>
          <cell r="AH1046">
            <v>0</v>
          </cell>
          <cell r="AJ1046">
            <v>0</v>
          </cell>
          <cell r="AK1046">
            <v>0</v>
          </cell>
          <cell r="AM1046">
            <v>0</v>
          </cell>
          <cell r="AN1046">
            <v>0</v>
          </cell>
          <cell r="AP1046">
            <v>0</v>
          </cell>
          <cell r="AQ1046">
            <v>0</v>
          </cell>
          <cell r="AS1046">
            <v>0</v>
          </cell>
          <cell r="AT1046">
            <v>0</v>
          </cell>
          <cell r="AW1046">
            <v>0</v>
          </cell>
          <cell r="AX1046">
            <v>0</v>
          </cell>
          <cell r="AY1046">
            <v>0</v>
          </cell>
          <cell r="AZ1046">
            <v>0</v>
          </cell>
          <cell r="BA1046">
            <v>0</v>
          </cell>
          <cell r="BB1046">
            <v>0</v>
          </cell>
          <cell r="BC1046">
            <v>0</v>
          </cell>
          <cell r="BD1046">
            <v>0</v>
          </cell>
          <cell r="BE1046">
            <v>0</v>
          </cell>
          <cell r="BF1046" t="str">
            <v xml:space="preserve">NOTIFICADO </v>
          </cell>
          <cell r="BG1046">
            <v>0</v>
          </cell>
          <cell r="BH1046">
            <v>0</v>
          </cell>
          <cell r="BI1046">
            <v>0</v>
          </cell>
          <cell r="BP1046">
            <v>0</v>
          </cell>
          <cell r="BQ1046">
            <v>0</v>
          </cell>
          <cell r="BR1046">
            <v>0</v>
          </cell>
          <cell r="BS1046">
            <v>0</v>
          </cell>
          <cell r="BT1046">
            <v>0</v>
          </cell>
          <cell r="BU1046">
            <v>0</v>
          </cell>
          <cell r="BW1046">
            <v>0</v>
          </cell>
          <cell r="BX1046">
            <v>0</v>
          </cell>
          <cell r="BY1046">
            <v>0</v>
          </cell>
          <cell r="BZ1046">
            <v>0</v>
          </cell>
          <cell r="CA1046">
            <v>0</v>
          </cell>
          <cell r="CB1046">
            <v>0</v>
          </cell>
          <cell r="CC1046">
            <v>0</v>
          </cell>
        </row>
        <row r="1047">
          <cell r="C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D1047">
            <v>0</v>
          </cell>
          <cell r="AE1047">
            <v>0</v>
          </cell>
          <cell r="AG1047">
            <v>0</v>
          </cell>
          <cell r="AH1047">
            <v>0</v>
          </cell>
          <cell r="AJ1047">
            <v>0</v>
          </cell>
          <cell r="AK1047">
            <v>0</v>
          </cell>
          <cell r="AM1047">
            <v>0</v>
          </cell>
          <cell r="AN1047">
            <v>0</v>
          </cell>
          <cell r="AP1047">
            <v>0</v>
          </cell>
          <cell r="AQ1047">
            <v>0</v>
          </cell>
          <cell r="AS1047">
            <v>0</v>
          </cell>
          <cell r="AT1047">
            <v>0</v>
          </cell>
          <cell r="AW1047">
            <v>0</v>
          </cell>
          <cell r="AX1047">
            <v>0</v>
          </cell>
          <cell r="AY1047">
            <v>0</v>
          </cell>
          <cell r="AZ1047">
            <v>0</v>
          </cell>
          <cell r="BA1047">
            <v>0</v>
          </cell>
          <cell r="BB1047">
            <v>0</v>
          </cell>
          <cell r="BC1047">
            <v>0</v>
          </cell>
          <cell r="BD1047">
            <v>0</v>
          </cell>
          <cell r="BE1047">
            <v>0</v>
          </cell>
          <cell r="BF1047" t="str">
            <v xml:space="preserve">NOTIFICADO </v>
          </cell>
          <cell r="BG1047">
            <v>0</v>
          </cell>
          <cell r="BH1047">
            <v>0</v>
          </cell>
          <cell r="BI1047">
            <v>0</v>
          </cell>
          <cell r="BP1047">
            <v>0</v>
          </cell>
          <cell r="BQ1047">
            <v>0</v>
          </cell>
          <cell r="BR1047">
            <v>0</v>
          </cell>
          <cell r="BS1047">
            <v>0</v>
          </cell>
          <cell r="BT1047">
            <v>0</v>
          </cell>
          <cell r="BU1047">
            <v>0</v>
          </cell>
          <cell r="BW1047">
            <v>0</v>
          </cell>
          <cell r="BX1047">
            <v>0</v>
          </cell>
          <cell r="BY1047">
            <v>0</v>
          </cell>
          <cell r="BZ1047">
            <v>0</v>
          </cell>
          <cell r="CA1047">
            <v>0</v>
          </cell>
          <cell r="CB1047">
            <v>0</v>
          </cell>
          <cell r="CC1047">
            <v>0</v>
          </cell>
        </row>
        <row r="1048">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D1048">
            <v>0</v>
          </cell>
          <cell r="AE1048">
            <v>0</v>
          </cell>
          <cell r="AG1048">
            <v>0</v>
          </cell>
          <cell r="AH1048">
            <v>0</v>
          </cell>
          <cell r="AJ1048">
            <v>0</v>
          </cell>
          <cell r="AK1048">
            <v>0</v>
          </cell>
          <cell r="AM1048">
            <v>0</v>
          </cell>
          <cell r="AN1048">
            <v>0</v>
          </cell>
          <cell r="AP1048">
            <v>0</v>
          </cell>
          <cell r="AQ1048">
            <v>0</v>
          </cell>
          <cell r="AS1048">
            <v>0</v>
          </cell>
          <cell r="AT1048">
            <v>0</v>
          </cell>
          <cell r="AW1048">
            <v>0</v>
          </cell>
          <cell r="AX1048">
            <v>0</v>
          </cell>
          <cell r="AY1048">
            <v>0</v>
          </cell>
          <cell r="AZ1048">
            <v>0</v>
          </cell>
          <cell r="BA1048">
            <v>0</v>
          </cell>
          <cell r="BB1048">
            <v>0</v>
          </cell>
          <cell r="BC1048">
            <v>0</v>
          </cell>
          <cell r="BD1048">
            <v>0</v>
          </cell>
          <cell r="BE1048">
            <v>0</v>
          </cell>
          <cell r="BF1048" t="str">
            <v xml:space="preserve">NOTIFICADO </v>
          </cell>
          <cell r="BG1048">
            <v>0</v>
          </cell>
          <cell r="BH1048">
            <v>0</v>
          </cell>
          <cell r="BI1048">
            <v>0</v>
          </cell>
          <cell r="BP1048">
            <v>0</v>
          </cell>
          <cell r="BQ1048">
            <v>0</v>
          </cell>
          <cell r="BR1048">
            <v>0</v>
          </cell>
          <cell r="BS1048">
            <v>0</v>
          </cell>
          <cell r="BT1048">
            <v>0</v>
          </cell>
          <cell r="BU1048">
            <v>0</v>
          </cell>
          <cell r="BW1048">
            <v>0</v>
          </cell>
          <cell r="BX1048">
            <v>0</v>
          </cell>
          <cell r="BY1048">
            <v>0</v>
          </cell>
          <cell r="BZ1048">
            <v>0</v>
          </cell>
          <cell r="CA1048">
            <v>0</v>
          </cell>
          <cell r="CB1048">
            <v>0</v>
          </cell>
          <cell r="CC1048">
            <v>0</v>
          </cell>
        </row>
        <row r="1049">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D1049">
            <v>0</v>
          </cell>
          <cell r="AE1049">
            <v>0</v>
          </cell>
          <cell r="AG1049">
            <v>0</v>
          </cell>
          <cell r="AH1049">
            <v>0</v>
          </cell>
          <cell r="AJ1049">
            <v>0</v>
          </cell>
          <cell r="AK1049">
            <v>0</v>
          </cell>
          <cell r="AM1049">
            <v>0</v>
          </cell>
          <cell r="AN1049">
            <v>0</v>
          </cell>
          <cell r="AP1049">
            <v>0</v>
          </cell>
          <cell r="AQ1049">
            <v>0</v>
          </cell>
          <cell r="AS1049">
            <v>0</v>
          </cell>
          <cell r="AT1049">
            <v>0</v>
          </cell>
          <cell r="AW1049">
            <v>0</v>
          </cell>
          <cell r="AX1049">
            <v>0</v>
          </cell>
          <cell r="AY1049">
            <v>0</v>
          </cell>
          <cell r="AZ1049">
            <v>0</v>
          </cell>
          <cell r="BA1049">
            <v>0</v>
          </cell>
          <cell r="BB1049">
            <v>0</v>
          </cell>
          <cell r="BC1049">
            <v>0</v>
          </cell>
          <cell r="BD1049">
            <v>0</v>
          </cell>
          <cell r="BE1049">
            <v>0</v>
          </cell>
          <cell r="BF1049" t="str">
            <v xml:space="preserve">NOTIFICADO </v>
          </cell>
          <cell r="BG1049">
            <v>0</v>
          </cell>
          <cell r="BH1049">
            <v>0</v>
          </cell>
          <cell r="BI1049">
            <v>0</v>
          </cell>
          <cell r="BP1049">
            <v>0</v>
          </cell>
          <cell r="BQ1049">
            <v>0</v>
          </cell>
          <cell r="BR1049">
            <v>0</v>
          </cell>
          <cell r="BS1049">
            <v>0</v>
          </cell>
          <cell r="BT1049">
            <v>0</v>
          </cell>
          <cell r="BU1049">
            <v>0</v>
          </cell>
          <cell r="BW1049">
            <v>0</v>
          </cell>
          <cell r="BX1049">
            <v>0</v>
          </cell>
          <cell r="BY1049">
            <v>0</v>
          </cell>
          <cell r="BZ1049">
            <v>0</v>
          </cell>
          <cell r="CA1049">
            <v>0</v>
          </cell>
          <cell r="CB1049">
            <v>0</v>
          </cell>
          <cell r="CC1049">
            <v>0</v>
          </cell>
        </row>
        <row r="1050">
          <cell r="C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D1050">
            <v>0</v>
          </cell>
          <cell r="AE1050">
            <v>0</v>
          </cell>
          <cell r="AG1050">
            <v>0</v>
          </cell>
          <cell r="AH1050">
            <v>0</v>
          </cell>
          <cell r="AJ1050">
            <v>0</v>
          </cell>
          <cell r="AK1050">
            <v>0</v>
          </cell>
          <cell r="AM1050">
            <v>0</v>
          </cell>
          <cell r="AN1050">
            <v>0</v>
          </cell>
          <cell r="AP1050">
            <v>0</v>
          </cell>
          <cell r="AQ1050">
            <v>0</v>
          </cell>
          <cell r="AS1050">
            <v>0</v>
          </cell>
          <cell r="AT1050">
            <v>0</v>
          </cell>
          <cell r="AW1050">
            <v>0</v>
          </cell>
          <cell r="AX1050">
            <v>0</v>
          </cell>
          <cell r="AY1050">
            <v>0</v>
          </cell>
          <cell r="AZ1050">
            <v>0</v>
          </cell>
          <cell r="BA1050">
            <v>0</v>
          </cell>
          <cell r="BB1050">
            <v>0</v>
          </cell>
          <cell r="BC1050">
            <v>0</v>
          </cell>
          <cell r="BD1050">
            <v>0</v>
          </cell>
          <cell r="BE1050">
            <v>0</v>
          </cell>
          <cell r="BF1050" t="str">
            <v xml:space="preserve">NOTIFICADO </v>
          </cell>
          <cell r="BG1050">
            <v>0</v>
          </cell>
          <cell r="BH1050">
            <v>0</v>
          </cell>
          <cell r="BI1050">
            <v>0</v>
          </cell>
          <cell r="BP1050">
            <v>0</v>
          </cell>
          <cell r="BQ1050">
            <v>0</v>
          </cell>
          <cell r="BR1050">
            <v>0</v>
          </cell>
          <cell r="BS1050">
            <v>0</v>
          </cell>
          <cell r="BT1050">
            <v>0</v>
          </cell>
          <cell r="BU1050">
            <v>0</v>
          </cell>
          <cell r="BW1050">
            <v>0</v>
          </cell>
          <cell r="BX1050">
            <v>0</v>
          </cell>
          <cell r="BY1050">
            <v>0</v>
          </cell>
          <cell r="BZ1050">
            <v>0</v>
          </cell>
          <cell r="CA1050">
            <v>0</v>
          </cell>
          <cell r="CB1050">
            <v>0</v>
          </cell>
          <cell r="CC1050">
            <v>0</v>
          </cell>
        </row>
        <row r="1051">
          <cell r="C1051">
            <v>0</v>
          </cell>
          <cell r="D1051">
            <v>0</v>
          </cell>
          <cell r="E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D1051">
            <v>0</v>
          </cell>
          <cell r="AE1051">
            <v>0</v>
          </cell>
          <cell r="AG1051">
            <v>0</v>
          </cell>
          <cell r="AH1051">
            <v>0</v>
          </cell>
          <cell r="AJ1051">
            <v>0</v>
          </cell>
          <cell r="AK1051">
            <v>0</v>
          </cell>
          <cell r="AM1051">
            <v>0</v>
          </cell>
          <cell r="AN1051">
            <v>0</v>
          </cell>
          <cell r="AP1051">
            <v>0</v>
          </cell>
          <cell r="AQ1051">
            <v>0</v>
          </cell>
          <cell r="AS1051">
            <v>0</v>
          </cell>
          <cell r="AT1051">
            <v>0</v>
          </cell>
          <cell r="AW1051">
            <v>0</v>
          </cell>
          <cell r="AX1051">
            <v>0</v>
          </cell>
          <cell r="AY1051">
            <v>0</v>
          </cell>
          <cell r="AZ1051">
            <v>0</v>
          </cell>
          <cell r="BA1051">
            <v>0</v>
          </cell>
          <cell r="BB1051">
            <v>0</v>
          </cell>
          <cell r="BC1051">
            <v>0</v>
          </cell>
          <cell r="BD1051">
            <v>0</v>
          </cell>
          <cell r="BE1051">
            <v>0</v>
          </cell>
          <cell r="BF1051" t="str">
            <v xml:space="preserve">NOTIFICADO </v>
          </cell>
          <cell r="BG1051">
            <v>0</v>
          </cell>
          <cell r="BH1051">
            <v>0</v>
          </cell>
          <cell r="BI1051">
            <v>0</v>
          </cell>
          <cell r="BP1051">
            <v>0</v>
          </cell>
          <cell r="BQ1051">
            <v>0</v>
          </cell>
          <cell r="BR1051">
            <v>0</v>
          </cell>
          <cell r="BS1051">
            <v>0</v>
          </cell>
          <cell r="BT1051">
            <v>0</v>
          </cell>
          <cell r="BU1051">
            <v>0</v>
          </cell>
          <cell r="BW1051">
            <v>0</v>
          </cell>
          <cell r="BX1051">
            <v>0</v>
          </cell>
          <cell r="BY1051">
            <v>0</v>
          </cell>
          <cell r="BZ1051">
            <v>0</v>
          </cell>
          <cell r="CA1051">
            <v>0</v>
          </cell>
          <cell r="CB1051">
            <v>0</v>
          </cell>
          <cell r="CC1051">
            <v>0</v>
          </cell>
        </row>
        <row r="1052">
          <cell r="C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D1052">
            <v>0</v>
          </cell>
          <cell r="AE1052">
            <v>0</v>
          </cell>
          <cell r="AG1052">
            <v>0</v>
          </cell>
          <cell r="AH1052">
            <v>0</v>
          </cell>
          <cell r="AJ1052">
            <v>0</v>
          </cell>
          <cell r="AK1052">
            <v>0</v>
          </cell>
          <cell r="AM1052">
            <v>0</v>
          </cell>
          <cell r="AN1052">
            <v>0</v>
          </cell>
          <cell r="AP1052">
            <v>0</v>
          </cell>
          <cell r="AQ1052">
            <v>0</v>
          </cell>
          <cell r="AS1052">
            <v>0</v>
          </cell>
          <cell r="AT1052">
            <v>0</v>
          </cell>
          <cell r="AW1052">
            <v>0</v>
          </cell>
          <cell r="AX1052">
            <v>0</v>
          </cell>
          <cell r="AY1052">
            <v>0</v>
          </cell>
          <cell r="AZ1052">
            <v>0</v>
          </cell>
          <cell r="BA1052">
            <v>0</v>
          </cell>
          <cell r="BB1052">
            <v>0</v>
          </cell>
          <cell r="BC1052">
            <v>0</v>
          </cell>
          <cell r="BD1052">
            <v>0</v>
          </cell>
          <cell r="BE1052">
            <v>0</v>
          </cell>
          <cell r="BF1052" t="str">
            <v xml:space="preserve">NOTIFICADO </v>
          </cell>
          <cell r="BG1052">
            <v>0</v>
          </cell>
          <cell r="BH1052">
            <v>0</v>
          </cell>
          <cell r="BI1052">
            <v>0</v>
          </cell>
          <cell r="BP1052">
            <v>0</v>
          </cell>
          <cell r="BQ1052">
            <v>0</v>
          </cell>
          <cell r="BR1052">
            <v>0</v>
          </cell>
          <cell r="BS1052">
            <v>0</v>
          </cell>
          <cell r="BT1052">
            <v>0</v>
          </cell>
          <cell r="BU1052">
            <v>0</v>
          </cell>
          <cell r="BW1052">
            <v>0</v>
          </cell>
          <cell r="BX1052">
            <v>0</v>
          </cell>
          <cell r="BY1052">
            <v>0</v>
          </cell>
          <cell r="BZ1052">
            <v>0</v>
          </cell>
          <cell r="CA1052">
            <v>0</v>
          </cell>
          <cell r="CB1052">
            <v>0</v>
          </cell>
          <cell r="CC1052">
            <v>0</v>
          </cell>
        </row>
        <row r="1053">
          <cell r="C1053">
            <v>0</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D1053">
            <v>0</v>
          </cell>
          <cell r="AE1053">
            <v>0</v>
          </cell>
          <cell r="AG1053">
            <v>0</v>
          </cell>
          <cell r="AH1053">
            <v>0</v>
          </cell>
          <cell r="AJ1053">
            <v>0</v>
          </cell>
          <cell r="AK1053">
            <v>0</v>
          </cell>
          <cell r="AM1053">
            <v>0</v>
          </cell>
          <cell r="AN1053">
            <v>0</v>
          </cell>
          <cell r="AP1053">
            <v>0</v>
          </cell>
          <cell r="AQ1053">
            <v>0</v>
          </cell>
          <cell r="AS1053">
            <v>0</v>
          </cell>
          <cell r="AT1053">
            <v>0</v>
          </cell>
          <cell r="AW1053">
            <v>0</v>
          </cell>
          <cell r="AX1053">
            <v>0</v>
          </cell>
          <cell r="AY1053">
            <v>0</v>
          </cell>
          <cell r="AZ1053">
            <v>0</v>
          </cell>
          <cell r="BA1053">
            <v>0</v>
          </cell>
          <cell r="BB1053">
            <v>0</v>
          </cell>
          <cell r="BC1053">
            <v>0</v>
          </cell>
          <cell r="BD1053">
            <v>0</v>
          </cell>
          <cell r="BE1053">
            <v>0</v>
          </cell>
          <cell r="BF1053" t="str">
            <v xml:space="preserve">NOTIFICADO </v>
          </cell>
          <cell r="BG1053">
            <v>0</v>
          </cell>
          <cell r="BH1053">
            <v>0</v>
          </cell>
          <cell r="BI1053">
            <v>0</v>
          </cell>
          <cell r="BP1053">
            <v>0</v>
          </cell>
          <cell r="BQ1053">
            <v>0</v>
          </cell>
          <cell r="BR1053">
            <v>0</v>
          </cell>
          <cell r="BS1053">
            <v>0</v>
          </cell>
          <cell r="BT1053">
            <v>0</v>
          </cell>
          <cell r="BU1053">
            <v>0</v>
          </cell>
          <cell r="BW1053">
            <v>0</v>
          </cell>
          <cell r="BX1053">
            <v>0</v>
          </cell>
          <cell r="BY1053">
            <v>0</v>
          </cell>
          <cell r="BZ1053">
            <v>0</v>
          </cell>
          <cell r="CA1053">
            <v>0</v>
          </cell>
          <cell r="CB1053">
            <v>0</v>
          </cell>
          <cell r="CC1053">
            <v>0</v>
          </cell>
        </row>
        <row r="1054">
          <cell r="C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D1054">
            <v>0</v>
          </cell>
          <cell r="AE1054">
            <v>0</v>
          </cell>
          <cell r="AG1054">
            <v>0</v>
          </cell>
          <cell r="AH1054">
            <v>0</v>
          </cell>
          <cell r="AJ1054">
            <v>0</v>
          </cell>
          <cell r="AK1054">
            <v>0</v>
          </cell>
          <cell r="AM1054">
            <v>0</v>
          </cell>
          <cell r="AN1054">
            <v>0</v>
          </cell>
          <cell r="AP1054">
            <v>0</v>
          </cell>
          <cell r="AQ1054">
            <v>0</v>
          </cell>
          <cell r="AS1054">
            <v>0</v>
          </cell>
          <cell r="AT1054">
            <v>0</v>
          </cell>
          <cell r="AW1054">
            <v>0</v>
          </cell>
          <cell r="AX1054">
            <v>0</v>
          </cell>
          <cell r="AY1054">
            <v>0</v>
          </cell>
          <cell r="AZ1054">
            <v>0</v>
          </cell>
          <cell r="BA1054">
            <v>0</v>
          </cell>
          <cell r="BB1054">
            <v>0</v>
          </cell>
          <cell r="BC1054">
            <v>0</v>
          </cell>
          <cell r="BD1054">
            <v>0</v>
          </cell>
          <cell r="BE1054">
            <v>0</v>
          </cell>
          <cell r="BF1054" t="str">
            <v xml:space="preserve">NOTIFICADO </v>
          </cell>
          <cell r="BG1054">
            <v>0</v>
          </cell>
          <cell r="BH1054">
            <v>0</v>
          </cell>
          <cell r="BI1054">
            <v>0</v>
          </cell>
          <cell r="BP1054">
            <v>0</v>
          </cell>
          <cell r="BQ1054">
            <v>0</v>
          </cell>
          <cell r="BR1054">
            <v>0</v>
          </cell>
          <cell r="BS1054">
            <v>0</v>
          </cell>
          <cell r="BT1054">
            <v>0</v>
          </cell>
          <cell r="BU1054">
            <v>0</v>
          </cell>
          <cell r="BW1054">
            <v>0</v>
          </cell>
          <cell r="BX1054">
            <v>0</v>
          </cell>
          <cell r="BY1054">
            <v>0</v>
          </cell>
          <cell r="BZ1054">
            <v>0</v>
          </cell>
          <cell r="CA1054">
            <v>0</v>
          </cell>
          <cell r="CB1054">
            <v>0</v>
          </cell>
          <cell r="CC1054">
            <v>0</v>
          </cell>
        </row>
        <row r="1055">
          <cell r="C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D1055">
            <v>0</v>
          </cell>
          <cell r="AE1055">
            <v>0</v>
          </cell>
          <cell r="AG1055">
            <v>0</v>
          </cell>
          <cell r="AH1055">
            <v>0</v>
          </cell>
          <cell r="AJ1055">
            <v>0</v>
          </cell>
          <cell r="AK1055">
            <v>0</v>
          </cell>
          <cell r="AM1055">
            <v>0</v>
          </cell>
          <cell r="AN1055">
            <v>0</v>
          </cell>
          <cell r="AP1055">
            <v>0</v>
          </cell>
          <cell r="AQ1055">
            <v>0</v>
          </cell>
          <cell r="AS1055">
            <v>0</v>
          </cell>
          <cell r="AT1055">
            <v>0</v>
          </cell>
          <cell r="AW1055">
            <v>0</v>
          </cell>
          <cell r="AX1055">
            <v>0</v>
          </cell>
          <cell r="AY1055">
            <v>0</v>
          </cell>
          <cell r="AZ1055">
            <v>0</v>
          </cell>
          <cell r="BA1055">
            <v>0</v>
          </cell>
          <cell r="BB1055">
            <v>0</v>
          </cell>
          <cell r="BC1055">
            <v>0</v>
          </cell>
          <cell r="BD1055">
            <v>0</v>
          </cell>
          <cell r="BE1055">
            <v>0</v>
          </cell>
          <cell r="BF1055" t="str">
            <v xml:space="preserve">NOTIFICADO </v>
          </cell>
          <cell r="BG1055">
            <v>0</v>
          </cell>
          <cell r="BH1055">
            <v>0</v>
          </cell>
          <cell r="BI1055">
            <v>0</v>
          </cell>
          <cell r="BP1055">
            <v>0</v>
          </cell>
          <cell r="BQ1055">
            <v>0</v>
          </cell>
          <cell r="BR1055">
            <v>0</v>
          </cell>
          <cell r="BS1055">
            <v>0</v>
          </cell>
          <cell r="BT1055">
            <v>0</v>
          </cell>
          <cell r="BU1055">
            <v>0</v>
          </cell>
          <cell r="BW1055">
            <v>0</v>
          </cell>
          <cell r="BX1055">
            <v>0</v>
          </cell>
          <cell r="BY1055">
            <v>0</v>
          </cell>
          <cell r="BZ1055">
            <v>0</v>
          </cell>
          <cell r="CA1055">
            <v>0</v>
          </cell>
          <cell r="CB1055">
            <v>0</v>
          </cell>
          <cell r="CC1055">
            <v>0</v>
          </cell>
        </row>
        <row r="1056">
          <cell r="C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D1056">
            <v>0</v>
          </cell>
          <cell r="AE1056">
            <v>0</v>
          </cell>
          <cell r="AG1056">
            <v>0</v>
          </cell>
          <cell r="AH1056">
            <v>0</v>
          </cell>
          <cell r="AJ1056">
            <v>0</v>
          </cell>
          <cell r="AK1056">
            <v>0</v>
          </cell>
          <cell r="AM1056">
            <v>0</v>
          </cell>
          <cell r="AN1056">
            <v>0</v>
          </cell>
          <cell r="AP1056">
            <v>0</v>
          </cell>
          <cell r="AQ1056">
            <v>0</v>
          </cell>
          <cell r="AS1056">
            <v>0</v>
          </cell>
          <cell r="AT1056">
            <v>0</v>
          </cell>
          <cell r="AW1056">
            <v>0</v>
          </cell>
          <cell r="AX1056">
            <v>0</v>
          </cell>
          <cell r="AY1056">
            <v>0</v>
          </cell>
          <cell r="AZ1056">
            <v>0</v>
          </cell>
          <cell r="BA1056">
            <v>0</v>
          </cell>
          <cell r="BB1056">
            <v>0</v>
          </cell>
          <cell r="BC1056">
            <v>0</v>
          </cell>
          <cell r="BD1056">
            <v>0</v>
          </cell>
          <cell r="BE1056">
            <v>0</v>
          </cell>
          <cell r="BF1056" t="str">
            <v xml:space="preserve">NOTIFICADO </v>
          </cell>
          <cell r="BG1056">
            <v>0</v>
          </cell>
          <cell r="BH1056">
            <v>0</v>
          </cell>
          <cell r="BI1056">
            <v>0</v>
          </cell>
          <cell r="BP1056">
            <v>0</v>
          </cell>
          <cell r="BQ1056">
            <v>0</v>
          </cell>
          <cell r="BR1056">
            <v>0</v>
          </cell>
          <cell r="BS1056">
            <v>0</v>
          </cell>
          <cell r="BT1056">
            <v>0</v>
          </cell>
          <cell r="BU1056">
            <v>0</v>
          </cell>
          <cell r="BW1056">
            <v>0</v>
          </cell>
          <cell r="BX1056">
            <v>0</v>
          </cell>
          <cell r="BY1056">
            <v>0</v>
          </cell>
          <cell r="BZ1056">
            <v>0</v>
          </cell>
          <cell r="CA1056">
            <v>0</v>
          </cell>
          <cell r="CB1056">
            <v>0</v>
          </cell>
          <cell r="CC1056">
            <v>0</v>
          </cell>
        </row>
        <row r="1057">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D1057">
            <v>0</v>
          </cell>
          <cell r="AE1057">
            <v>0</v>
          </cell>
          <cell r="AG1057">
            <v>0</v>
          </cell>
          <cell r="AH1057">
            <v>0</v>
          </cell>
          <cell r="AJ1057">
            <v>0</v>
          </cell>
          <cell r="AK1057">
            <v>0</v>
          </cell>
          <cell r="AM1057">
            <v>0</v>
          </cell>
          <cell r="AN1057">
            <v>0</v>
          </cell>
          <cell r="AP1057">
            <v>0</v>
          </cell>
          <cell r="AQ1057">
            <v>0</v>
          </cell>
          <cell r="AS1057">
            <v>0</v>
          </cell>
          <cell r="AT1057">
            <v>0</v>
          </cell>
          <cell r="AW1057">
            <v>0</v>
          </cell>
          <cell r="AX1057">
            <v>0</v>
          </cell>
          <cell r="AY1057">
            <v>0</v>
          </cell>
          <cell r="AZ1057">
            <v>0</v>
          </cell>
          <cell r="BA1057">
            <v>0</v>
          </cell>
          <cell r="BB1057">
            <v>0</v>
          </cell>
          <cell r="BC1057">
            <v>0</v>
          </cell>
          <cell r="BD1057">
            <v>0</v>
          </cell>
          <cell r="BE1057">
            <v>0</v>
          </cell>
          <cell r="BF1057" t="str">
            <v xml:space="preserve">NOTIFICADO </v>
          </cell>
          <cell r="BG1057">
            <v>0</v>
          </cell>
          <cell r="BH1057">
            <v>0</v>
          </cell>
          <cell r="BI1057">
            <v>0</v>
          </cell>
          <cell r="BP1057">
            <v>0</v>
          </cell>
          <cell r="BQ1057">
            <v>0</v>
          </cell>
          <cell r="BR1057">
            <v>0</v>
          </cell>
          <cell r="BS1057">
            <v>0</v>
          </cell>
          <cell r="BT1057">
            <v>0</v>
          </cell>
          <cell r="BU1057">
            <v>0</v>
          </cell>
          <cell r="BW1057">
            <v>0</v>
          </cell>
          <cell r="BX1057">
            <v>0</v>
          </cell>
          <cell r="BY1057">
            <v>0</v>
          </cell>
          <cell r="BZ1057">
            <v>0</v>
          </cell>
          <cell r="CA1057">
            <v>0</v>
          </cell>
          <cell r="CB1057">
            <v>0</v>
          </cell>
          <cell r="CC1057">
            <v>0</v>
          </cell>
        </row>
        <row r="1058">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D1058">
            <v>0</v>
          </cell>
          <cell r="AE1058">
            <v>0</v>
          </cell>
          <cell r="AG1058">
            <v>0</v>
          </cell>
          <cell r="AH1058">
            <v>0</v>
          </cell>
          <cell r="AJ1058">
            <v>0</v>
          </cell>
          <cell r="AK1058">
            <v>0</v>
          </cell>
          <cell r="AM1058">
            <v>0</v>
          </cell>
          <cell r="AN1058">
            <v>0</v>
          </cell>
          <cell r="AP1058">
            <v>0</v>
          </cell>
          <cell r="AQ1058">
            <v>0</v>
          </cell>
          <cell r="AS1058">
            <v>0</v>
          </cell>
          <cell r="AT1058">
            <v>0</v>
          </cell>
          <cell r="AW1058">
            <v>0</v>
          </cell>
          <cell r="AX1058">
            <v>0</v>
          </cell>
          <cell r="AY1058">
            <v>0</v>
          </cell>
          <cell r="AZ1058">
            <v>0</v>
          </cell>
          <cell r="BA1058">
            <v>0</v>
          </cell>
          <cell r="BB1058">
            <v>0</v>
          </cell>
          <cell r="BC1058">
            <v>0</v>
          </cell>
          <cell r="BD1058">
            <v>0</v>
          </cell>
          <cell r="BE1058">
            <v>0</v>
          </cell>
          <cell r="BF1058" t="str">
            <v xml:space="preserve">NOTIFICADO </v>
          </cell>
          <cell r="BG1058">
            <v>0</v>
          </cell>
          <cell r="BH1058">
            <v>0</v>
          </cell>
          <cell r="BI1058">
            <v>0</v>
          </cell>
          <cell r="BP1058">
            <v>0</v>
          </cell>
          <cell r="BQ1058">
            <v>0</v>
          </cell>
          <cell r="BR1058">
            <v>0</v>
          </cell>
          <cell r="BS1058">
            <v>0</v>
          </cell>
          <cell r="BT1058">
            <v>0</v>
          </cell>
          <cell r="BU1058">
            <v>0</v>
          </cell>
          <cell r="BW1058">
            <v>0</v>
          </cell>
          <cell r="BX1058">
            <v>0</v>
          </cell>
          <cell r="BY1058">
            <v>0</v>
          </cell>
          <cell r="BZ1058">
            <v>0</v>
          </cell>
          <cell r="CA1058">
            <v>0</v>
          </cell>
          <cell r="CB1058">
            <v>0</v>
          </cell>
          <cell r="CC1058">
            <v>0</v>
          </cell>
        </row>
        <row r="1059">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D1059">
            <v>0</v>
          </cell>
          <cell r="AE1059">
            <v>0</v>
          </cell>
          <cell r="AG1059">
            <v>0</v>
          </cell>
          <cell r="AH1059">
            <v>0</v>
          </cell>
          <cell r="AJ1059">
            <v>0</v>
          </cell>
          <cell r="AK1059">
            <v>0</v>
          </cell>
          <cell r="AM1059">
            <v>0</v>
          </cell>
          <cell r="AN1059">
            <v>0</v>
          </cell>
          <cell r="AP1059">
            <v>0</v>
          </cell>
          <cell r="AQ1059">
            <v>0</v>
          </cell>
          <cell r="AS1059">
            <v>0</v>
          </cell>
          <cell r="AT1059">
            <v>0</v>
          </cell>
          <cell r="AW1059">
            <v>0</v>
          </cell>
          <cell r="AX1059">
            <v>0</v>
          </cell>
          <cell r="AY1059">
            <v>0</v>
          </cell>
          <cell r="AZ1059">
            <v>0</v>
          </cell>
          <cell r="BA1059">
            <v>0</v>
          </cell>
          <cell r="BB1059">
            <v>0</v>
          </cell>
          <cell r="BC1059">
            <v>0</v>
          </cell>
          <cell r="BD1059">
            <v>0</v>
          </cell>
          <cell r="BE1059">
            <v>0</v>
          </cell>
          <cell r="BF1059" t="str">
            <v xml:space="preserve">NOTIFICADO </v>
          </cell>
          <cell r="BG1059">
            <v>0</v>
          </cell>
          <cell r="BH1059">
            <v>0</v>
          </cell>
          <cell r="BI1059">
            <v>0</v>
          </cell>
          <cell r="BP1059">
            <v>0</v>
          </cell>
          <cell r="BQ1059">
            <v>0</v>
          </cell>
          <cell r="BR1059">
            <v>0</v>
          </cell>
          <cell r="BS1059">
            <v>0</v>
          </cell>
          <cell r="BT1059">
            <v>0</v>
          </cell>
          <cell r="BU1059">
            <v>0</v>
          </cell>
          <cell r="BW1059">
            <v>0</v>
          </cell>
          <cell r="BX1059">
            <v>0</v>
          </cell>
          <cell r="BY1059">
            <v>0</v>
          </cell>
          <cell r="BZ1059">
            <v>0</v>
          </cell>
          <cell r="CA1059">
            <v>0</v>
          </cell>
          <cell r="CB1059">
            <v>0</v>
          </cell>
          <cell r="CC1059">
            <v>0</v>
          </cell>
        </row>
        <row r="1060">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D1060">
            <v>0</v>
          </cell>
          <cell r="AE1060">
            <v>0</v>
          </cell>
          <cell r="AG1060">
            <v>0</v>
          </cell>
          <cell r="AH1060">
            <v>0</v>
          </cell>
          <cell r="AJ1060">
            <v>0</v>
          </cell>
          <cell r="AK1060">
            <v>0</v>
          </cell>
          <cell r="AM1060">
            <v>0</v>
          </cell>
          <cell r="AN1060">
            <v>0</v>
          </cell>
          <cell r="AP1060">
            <v>0</v>
          </cell>
          <cell r="AQ1060">
            <v>0</v>
          </cell>
          <cell r="AS1060">
            <v>0</v>
          </cell>
          <cell r="AT1060">
            <v>0</v>
          </cell>
          <cell r="AW1060">
            <v>0</v>
          </cell>
          <cell r="AX1060">
            <v>0</v>
          </cell>
          <cell r="AY1060">
            <v>0</v>
          </cell>
          <cell r="AZ1060">
            <v>0</v>
          </cell>
          <cell r="BA1060">
            <v>0</v>
          </cell>
          <cell r="BB1060">
            <v>0</v>
          </cell>
          <cell r="BC1060">
            <v>0</v>
          </cell>
          <cell r="BD1060">
            <v>0</v>
          </cell>
          <cell r="BE1060">
            <v>0</v>
          </cell>
          <cell r="BF1060" t="str">
            <v xml:space="preserve">NOTIFICADO </v>
          </cell>
          <cell r="BG1060">
            <v>0</v>
          </cell>
          <cell r="BH1060">
            <v>0</v>
          </cell>
          <cell r="BI1060">
            <v>0</v>
          </cell>
          <cell r="BP1060">
            <v>0</v>
          </cell>
          <cell r="BQ1060">
            <v>0</v>
          </cell>
          <cell r="BR1060">
            <v>0</v>
          </cell>
          <cell r="BS1060">
            <v>0</v>
          </cell>
          <cell r="BT1060">
            <v>0</v>
          </cell>
          <cell r="BU1060">
            <v>0</v>
          </cell>
          <cell r="BW1060">
            <v>0</v>
          </cell>
          <cell r="BX1060">
            <v>0</v>
          </cell>
          <cell r="BY1060">
            <v>0</v>
          </cell>
          <cell r="BZ1060">
            <v>0</v>
          </cell>
          <cell r="CA1060">
            <v>0</v>
          </cell>
          <cell r="CB1060">
            <v>0</v>
          </cell>
          <cell r="CC1060">
            <v>0</v>
          </cell>
        </row>
        <row r="1061">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X1061">
            <v>0</v>
          </cell>
          <cell r="Y1061">
            <v>0</v>
          </cell>
          <cell r="Z1061">
            <v>0</v>
          </cell>
          <cell r="AA1061">
            <v>0</v>
          </cell>
          <cell r="AB1061">
            <v>0</v>
          </cell>
          <cell r="AD1061">
            <v>0</v>
          </cell>
          <cell r="AE1061">
            <v>0</v>
          </cell>
          <cell r="AG1061">
            <v>0</v>
          </cell>
          <cell r="AH1061">
            <v>0</v>
          </cell>
          <cell r="AJ1061">
            <v>0</v>
          </cell>
          <cell r="AK1061">
            <v>0</v>
          </cell>
          <cell r="AM1061">
            <v>0</v>
          </cell>
          <cell r="AN1061">
            <v>0</v>
          </cell>
          <cell r="AP1061">
            <v>0</v>
          </cell>
          <cell r="AQ1061">
            <v>0</v>
          </cell>
          <cell r="AS1061">
            <v>0</v>
          </cell>
          <cell r="AT1061">
            <v>0</v>
          </cell>
          <cell r="AW1061">
            <v>0</v>
          </cell>
          <cell r="AX1061">
            <v>0</v>
          </cell>
          <cell r="AY1061">
            <v>0</v>
          </cell>
          <cell r="AZ1061">
            <v>0</v>
          </cell>
          <cell r="BA1061">
            <v>0</v>
          </cell>
          <cell r="BB1061">
            <v>0</v>
          </cell>
          <cell r="BC1061">
            <v>0</v>
          </cell>
          <cell r="BD1061">
            <v>0</v>
          </cell>
          <cell r="BE1061">
            <v>0</v>
          </cell>
          <cell r="BF1061" t="str">
            <v xml:space="preserve">NOTIFICADO </v>
          </cell>
          <cell r="BG1061">
            <v>0</v>
          </cell>
          <cell r="BH1061">
            <v>0</v>
          </cell>
          <cell r="BI1061">
            <v>0</v>
          </cell>
          <cell r="BP1061">
            <v>0</v>
          </cell>
          <cell r="BQ1061">
            <v>0</v>
          </cell>
          <cell r="BR1061">
            <v>0</v>
          </cell>
          <cell r="BS1061">
            <v>0</v>
          </cell>
          <cell r="BT1061">
            <v>0</v>
          </cell>
          <cell r="BU1061">
            <v>0</v>
          </cell>
          <cell r="BW1061">
            <v>0</v>
          </cell>
          <cell r="BX1061">
            <v>0</v>
          </cell>
          <cell r="BY1061">
            <v>0</v>
          </cell>
          <cell r="BZ1061">
            <v>0</v>
          </cell>
          <cell r="CA1061">
            <v>0</v>
          </cell>
          <cell r="CB1061">
            <v>0</v>
          </cell>
          <cell r="CC1061">
            <v>0</v>
          </cell>
        </row>
        <row r="1062">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D1062">
            <v>0</v>
          </cell>
          <cell r="AE1062">
            <v>0</v>
          </cell>
          <cell r="AG1062">
            <v>0</v>
          </cell>
          <cell r="AH1062">
            <v>0</v>
          </cell>
          <cell r="AJ1062">
            <v>0</v>
          </cell>
          <cell r="AK1062">
            <v>0</v>
          </cell>
          <cell r="AM1062">
            <v>0</v>
          </cell>
          <cell r="AN1062">
            <v>0</v>
          </cell>
          <cell r="AP1062">
            <v>0</v>
          </cell>
          <cell r="AQ1062">
            <v>0</v>
          </cell>
          <cell r="AS1062">
            <v>0</v>
          </cell>
          <cell r="AT1062">
            <v>0</v>
          </cell>
          <cell r="AW1062">
            <v>0</v>
          </cell>
          <cell r="AX1062">
            <v>0</v>
          </cell>
          <cell r="AY1062">
            <v>0</v>
          </cell>
          <cell r="AZ1062">
            <v>0</v>
          </cell>
          <cell r="BA1062">
            <v>0</v>
          </cell>
          <cell r="BB1062">
            <v>0</v>
          </cell>
          <cell r="BC1062">
            <v>0</v>
          </cell>
          <cell r="BD1062">
            <v>0</v>
          </cell>
          <cell r="BE1062">
            <v>0</v>
          </cell>
          <cell r="BF1062" t="str">
            <v xml:space="preserve">NOTIFICADO </v>
          </cell>
          <cell r="BG1062">
            <v>0</v>
          </cell>
          <cell r="BH1062">
            <v>0</v>
          </cell>
          <cell r="BI1062">
            <v>0</v>
          </cell>
          <cell r="BP1062">
            <v>0</v>
          </cell>
          <cell r="BQ1062">
            <v>0</v>
          </cell>
          <cell r="BR1062">
            <v>0</v>
          </cell>
          <cell r="BS1062">
            <v>0</v>
          </cell>
          <cell r="BT1062">
            <v>0</v>
          </cell>
          <cell r="BU1062">
            <v>0</v>
          </cell>
          <cell r="BW1062">
            <v>0</v>
          </cell>
          <cell r="BX1062">
            <v>0</v>
          </cell>
          <cell r="BY1062">
            <v>0</v>
          </cell>
          <cell r="BZ1062">
            <v>0</v>
          </cell>
          <cell r="CA1062">
            <v>0</v>
          </cell>
          <cell r="CB1062">
            <v>0</v>
          </cell>
          <cell r="CC1062">
            <v>0</v>
          </cell>
        </row>
        <row r="1063">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D1063">
            <v>0</v>
          </cell>
          <cell r="AE1063">
            <v>0</v>
          </cell>
          <cell r="AG1063">
            <v>0</v>
          </cell>
          <cell r="AH1063">
            <v>0</v>
          </cell>
          <cell r="AJ1063">
            <v>0</v>
          </cell>
          <cell r="AK1063">
            <v>0</v>
          </cell>
          <cell r="AM1063">
            <v>0</v>
          </cell>
          <cell r="AN1063">
            <v>0</v>
          </cell>
          <cell r="AP1063">
            <v>0</v>
          </cell>
          <cell r="AQ1063">
            <v>0</v>
          </cell>
          <cell r="AS1063">
            <v>0</v>
          </cell>
          <cell r="AT1063">
            <v>0</v>
          </cell>
          <cell r="AW1063">
            <v>0</v>
          </cell>
          <cell r="AX1063">
            <v>0</v>
          </cell>
          <cell r="AY1063">
            <v>0</v>
          </cell>
          <cell r="AZ1063">
            <v>0</v>
          </cell>
          <cell r="BA1063">
            <v>0</v>
          </cell>
          <cell r="BB1063">
            <v>0</v>
          </cell>
          <cell r="BC1063">
            <v>0</v>
          </cell>
          <cell r="BD1063">
            <v>0</v>
          </cell>
          <cell r="BE1063">
            <v>0</v>
          </cell>
          <cell r="BF1063" t="str">
            <v xml:space="preserve">NOTIFICADO </v>
          </cell>
          <cell r="BG1063">
            <v>0</v>
          </cell>
          <cell r="BH1063">
            <v>0</v>
          </cell>
          <cell r="BI1063">
            <v>0</v>
          </cell>
          <cell r="BP1063">
            <v>0</v>
          </cell>
          <cell r="BQ1063">
            <v>0</v>
          </cell>
          <cell r="BR1063">
            <v>0</v>
          </cell>
          <cell r="BS1063">
            <v>0</v>
          </cell>
          <cell r="BT1063">
            <v>0</v>
          </cell>
          <cell r="BU1063">
            <v>0</v>
          </cell>
          <cell r="BW1063">
            <v>0</v>
          </cell>
          <cell r="BX1063">
            <v>0</v>
          </cell>
          <cell r="BY1063">
            <v>0</v>
          </cell>
          <cell r="BZ1063">
            <v>0</v>
          </cell>
          <cell r="CA1063">
            <v>0</v>
          </cell>
          <cell r="CB1063">
            <v>0</v>
          </cell>
          <cell r="CC1063">
            <v>0</v>
          </cell>
        </row>
        <row r="1064">
          <cell r="C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D1064">
            <v>0</v>
          </cell>
          <cell r="AE1064">
            <v>0</v>
          </cell>
          <cell r="AG1064">
            <v>0</v>
          </cell>
          <cell r="AH1064">
            <v>0</v>
          </cell>
          <cell r="AJ1064">
            <v>0</v>
          </cell>
          <cell r="AK1064">
            <v>0</v>
          </cell>
          <cell r="AM1064">
            <v>0</v>
          </cell>
          <cell r="AN1064">
            <v>0</v>
          </cell>
          <cell r="AP1064">
            <v>0</v>
          </cell>
          <cell r="AQ1064">
            <v>0</v>
          </cell>
          <cell r="AS1064">
            <v>0</v>
          </cell>
          <cell r="AT1064">
            <v>0</v>
          </cell>
          <cell r="AW1064">
            <v>0</v>
          </cell>
          <cell r="AX1064">
            <v>0</v>
          </cell>
          <cell r="AY1064">
            <v>0</v>
          </cell>
          <cell r="AZ1064">
            <v>0</v>
          </cell>
          <cell r="BA1064">
            <v>0</v>
          </cell>
          <cell r="BB1064">
            <v>0</v>
          </cell>
          <cell r="BC1064">
            <v>0</v>
          </cell>
          <cell r="BD1064">
            <v>0</v>
          </cell>
          <cell r="BE1064">
            <v>0</v>
          </cell>
          <cell r="BF1064" t="str">
            <v xml:space="preserve">NOTIFICADO </v>
          </cell>
          <cell r="BG1064">
            <v>0</v>
          </cell>
          <cell r="BH1064">
            <v>0</v>
          </cell>
          <cell r="BI1064">
            <v>0</v>
          </cell>
          <cell r="BP1064">
            <v>0</v>
          </cell>
          <cell r="BQ1064">
            <v>0</v>
          </cell>
          <cell r="BR1064">
            <v>0</v>
          </cell>
          <cell r="BS1064">
            <v>0</v>
          </cell>
          <cell r="BT1064">
            <v>0</v>
          </cell>
          <cell r="BU1064">
            <v>0</v>
          </cell>
          <cell r="BW1064">
            <v>0</v>
          </cell>
          <cell r="BX1064">
            <v>0</v>
          </cell>
          <cell r="BY1064">
            <v>0</v>
          </cell>
          <cell r="BZ1064">
            <v>0</v>
          </cell>
          <cell r="CA1064">
            <v>0</v>
          </cell>
          <cell r="CB1064">
            <v>0</v>
          </cell>
          <cell r="CC1064">
            <v>0</v>
          </cell>
        </row>
        <row r="1065">
          <cell r="C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D1065">
            <v>0</v>
          </cell>
          <cell r="AE1065">
            <v>0</v>
          </cell>
          <cell r="AG1065">
            <v>0</v>
          </cell>
          <cell r="AH1065">
            <v>0</v>
          </cell>
          <cell r="AJ1065">
            <v>0</v>
          </cell>
          <cell r="AK1065">
            <v>0</v>
          </cell>
          <cell r="AM1065">
            <v>0</v>
          </cell>
          <cell r="AN1065">
            <v>0</v>
          </cell>
          <cell r="AP1065">
            <v>0</v>
          </cell>
          <cell r="AQ1065">
            <v>0</v>
          </cell>
          <cell r="AS1065">
            <v>0</v>
          </cell>
          <cell r="AT1065">
            <v>0</v>
          </cell>
          <cell r="AW1065">
            <v>0</v>
          </cell>
          <cell r="AX1065">
            <v>0</v>
          </cell>
          <cell r="AY1065">
            <v>0</v>
          </cell>
          <cell r="AZ1065">
            <v>0</v>
          </cell>
          <cell r="BA1065">
            <v>0</v>
          </cell>
          <cell r="BB1065">
            <v>0</v>
          </cell>
          <cell r="BC1065">
            <v>0</v>
          </cell>
          <cell r="BD1065">
            <v>0</v>
          </cell>
          <cell r="BE1065">
            <v>0</v>
          </cell>
          <cell r="BF1065" t="str">
            <v xml:space="preserve">NOTIFICADO </v>
          </cell>
          <cell r="BG1065">
            <v>0</v>
          </cell>
          <cell r="BH1065">
            <v>0</v>
          </cell>
          <cell r="BI1065">
            <v>0</v>
          </cell>
          <cell r="BP1065">
            <v>0</v>
          </cell>
          <cell r="BQ1065">
            <v>0</v>
          </cell>
          <cell r="BR1065">
            <v>0</v>
          </cell>
          <cell r="BS1065">
            <v>0</v>
          </cell>
          <cell r="BT1065">
            <v>0</v>
          </cell>
          <cell r="BU1065">
            <v>0</v>
          </cell>
          <cell r="BW1065">
            <v>0</v>
          </cell>
          <cell r="BX1065">
            <v>0</v>
          </cell>
          <cell r="BY1065">
            <v>0</v>
          </cell>
          <cell r="BZ1065">
            <v>0</v>
          </cell>
          <cell r="CA1065">
            <v>0</v>
          </cell>
          <cell r="CB1065">
            <v>0</v>
          </cell>
          <cell r="CC1065">
            <v>0</v>
          </cell>
        </row>
        <row r="1066">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D1066">
            <v>0</v>
          </cell>
          <cell r="AE1066">
            <v>0</v>
          </cell>
          <cell r="AG1066">
            <v>0</v>
          </cell>
          <cell r="AH1066">
            <v>0</v>
          </cell>
          <cell r="AJ1066">
            <v>0</v>
          </cell>
          <cell r="AK1066">
            <v>0</v>
          </cell>
          <cell r="AM1066">
            <v>0</v>
          </cell>
          <cell r="AN1066">
            <v>0</v>
          </cell>
          <cell r="AP1066">
            <v>0</v>
          </cell>
          <cell r="AQ1066">
            <v>0</v>
          </cell>
          <cell r="AS1066">
            <v>0</v>
          </cell>
          <cell r="AT1066">
            <v>0</v>
          </cell>
          <cell r="AW1066">
            <v>0</v>
          </cell>
          <cell r="AX1066">
            <v>0</v>
          </cell>
          <cell r="AY1066">
            <v>0</v>
          </cell>
          <cell r="AZ1066">
            <v>0</v>
          </cell>
          <cell r="BA1066">
            <v>0</v>
          </cell>
          <cell r="BB1066">
            <v>0</v>
          </cell>
          <cell r="BC1066">
            <v>0</v>
          </cell>
          <cell r="BD1066">
            <v>0</v>
          </cell>
          <cell r="BE1066">
            <v>0</v>
          </cell>
          <cell r="BF1066" t="str">
            <v xml:space="preserve">NOTIFICADO </v>
          </cell>
          <cell r="BG1066">
            <v>0</v>
          </cell>
          <cell r="BH1066">
            <v>0</v>
          </cell>
          <cell r="BI1066">
            <v>0</v>
          </cell>
          <cell r="BP1066">
            <v>0</v>
          </cell>
          <cell r="BQ1066">
            <v>0</v>
          </cell>
          <cell r="BR1066">
            <v>0</v>
          </cell>
          <cell r="BS1066">
            <v>0</v>
          </cell>
          <cell r="BT1066">
            <v>0</v>
          </cell>
          <cell r="BU1066">
            <v>0</v>
          </cell>
          <cell r="BW1066">
            <v>0</v>
          </cell>
          <cell r="BX1066">
            <v>0</v>
          </cell>
          <cell r="BY1066">
            <v>0</v>
          </cell>
          <cell r="BZ1066">
            <v>0</v>
          </cell>
          <cell r="CA1066">
            <v>0</v>
          </cell>
          <cell r="CB1066">
            <v>0</v>
          </cell>
          <cell r="CC1066">
            <v>0</v>
          </cell>
        </row>
        <row r="1067">
          <cell r="E1067">
            <v>0</v>
          </cell>
          <cell r="F1067">
            <v>0</v>
          </cell>
          <cell r="G1067">
            <v>0</v>
          </cell>
          <cell r="H1067">
            <v>0</v>
          </cell>
          <cell r="I1067">
            <v>0</v>
          </cell>
          <cell r="J1067">
            <v>0</v>
          </cell>
          <cell r="K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G1067">
            <v>0</v>
          </cell>
          <cell r="AH1067">
            <v>0</v>
          </cell>
          <cell r="AJ1067">
            <v>0</v>
          </cell>
          <cell r="AK1067">
            <v>0</v>
          </cell>
          <cell r="AM1067">
            <v>0</v>
          </cell>
          <cell r="AN1067">
            <v>0</v>
          </cell>
          <cell r="AP1067">
            <v>0</v>
          </cell>
          <cell r="AQ1067">
            <v>0</v>
          </cell>
          <cell r="AS1067">
            <v>0</v>
          </cell>
          <cell r="AT1067">
            <v>0</v>
          </cell>
          <cell r="AW1067">
            <v>0</v>
          </cell>
          <cell r="AX1067">
            <v>0</v>
          </cell>
          <cell r="AY1067">
            <v>0</v>
          </cell>
          <cell r="AZ1067">
            <v>0</v>
          </cell>
          <cell r="BA1067">
            <v>0</v>
          </cell>
          <cell r="BB1067">
            <v>0</v>
          </cell>
          <cell r="BC1067">
            <v>0</v>
          </cell>
          <cell r="BD1067">
            <v>0</v>
          </cell>
          <cell r="BE1067">
            <v>0</v>
          </cell>
          <cell r="BF1067" t="str">
            <v xml:space="preserve">NOTIFICADO </v>
          </cell>
          <cell r="BG1067">
            <v>0</v>
          </cell>
          <cell r="BH1067">
            <v>0</v>
          </cell>
          <cell r="BI1067">
            <v>0</v>
          </cell>
          <cell r="BP1067">
            <v>0</v>
          </cell>
          <cell r="BQ1067">
            <v>0</v>
          </cell>
          <cell r="BR1067">
            <v>0</v>
          </cell>
          <cell r="BS1067">
            <v>0</v>
          </cell>
          <cell r="BT1067">
            <v>0</v>
          </cell>
          <cell r="BU1067">
            <v>0</v>
          </cell>
          <cell r="BW1067">
            <v>0</v>
          </cell>
          <cell r="BX1067">
            <v>0</v>
          </cell>
          <cell r="BY1067">
            <v>0</v>
          </cell>
          <cell r="BZ1067">
            <v>0</v>
          </cell>
          <cell r="CA1067">
            <v>0</v>
          </cell>
          <cell r="CB1067">
            <v>0</v>
          </cell>
          <cell r="CC1067">
            <v>0</v>
          </cell>
        </row>
        <row r="1068">
          <cell r="C1068">
            <v>0</v>
          </cell>
          <cell r="D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W1068">
            <v>0</v>
          </cell>
          <cell r="AX1068">
            <v>0</v>
          </cell>
          <cell r="AY1068">
            <v>0</v>
          </cell>
          <cell r="AZ1068">
            <v>0</v>
          </cell>
          <cell r="BA1068">
            <v>0</v>
          </cell>
          <cell r="BB1068">
            <v>0</v>
          </cell>
          <cell r="BC1068">
            <v>0</v>
          </cell>
          <cell r="BD1068">
            <v>0</v>
          </cell>
          <cell r="BE1068">
            <v>0</v>
          </cell>
          <cell r="BF1068" t="str">
            <v xml:space="preserve">NOTIFICADO </v>
          </cell>
          <cell r="BG1068">
            <v>0</v>
          </cell>
          <cell r="BH1068">
            <v>0</v>
          </cell>
          <cell r="BI1068">
            <v>0</v>
          </cell>
          <cell r="BP1068">
            <v>0</v>
          </cell>
          <cell r="BQ1068">
            <v>0</v>
          </cell>
          <cell r="BR1068">
            <v>0</v>
          </cell>
          <cell r="BS1068">
            <v>0</v>
          </cell>
          <cell r="BT1068">
            <v>0</v>
          </cell>
          <cell r="BU1068">
            <v>0</v>
          </cell>
          <cell r="BW1068">
            <v>0</v>
          </cell>
          <cell r="BX1068">
            <v>0</v>
          </cell>
          <cell r="BY1068">
            <v>0</v>
          </cell>
          <cell r="BZ1068">
            <v>0</v>
          </cell>
          <cell r="CA1068">
            <v>0</v>
          </cell>
          <cell r="CB1068">
            <v>0</v>
          </cell>
          <cell r="CC1068">
            <v>0</v>
          </cell>
        </row>
        <row r="1069">
          <cell r="C1069">
            <v>0</v>
          </cell>
          <cell r="D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W1069">
            <v>0</v>
          </cell>
          <cell r="AX1069">
            <v>0</v>
          </cell>
          <cell r="AY1069">
            <v>0</v>
          </cell>
          <cell r="AZ1069">
            <v>0</v>
          </cell>
          <cell r="BA1069">
            <v>0</v>
          </cell>
          <cell r="BB1069">
            <v>0</v>
          </cell>
          <cell r="BC1069">
            <v>0</v>
          </cell>
          <cell r="BD1069">
            <v>0</v>
          </cell>
          <cell r="BE1069">
            <v>0</v>
          </cell>
          <cell r="BF1069" t="str">
            <v xml:space="preserve">NOTIFICADO </v>
          </cell>
          <cell r="BG1069">
            <v>0</v>
          </cell>
          <cell r="BH1069">
            <v>0</v>
          </cell>
          <cell r="BI1069">
            <v>0</v>
          </cell>
          <cell r="BP1069">
            <v>0</v>
          </cell>
          <cell r="BQ1069">
            <v>0</v>
          </cell>
          <cell r="BR1069">
            <v>0</v>
          </cell>
          <cell r="BS1069">
            <v>0</v>
          </cell>
          <cell r="BT1069">
            <v>0</v>
          </cell>
          <cell r="BU1069">
            <v>0</v>
          </cell>
          <cell r="BW1069">
            <v>0</v>
          </cell>
          <cell r="BX1069">
            <v>0</v>
          </cell>
          <cell r="BY1069">
            <v>0</v>
          </cell>
          <cell r="BZ1069">
            <v>0</v>
          </cell>
          <cell r="CA1069">
            <v>0</v>
          </cell>
          <cell r="CB1069">
            <v>0</v>
          </cell>
          <cell r="CC1069">
            <v>0</v>
          </cell>
        </row>
        <row r="1070">
          <cell r="C1070">
            <v>0</v>
          </cell>
          <cell r="D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W1070">
            <v>0</v>
          </cell>
          <cell r="AX1070">
            <v>0</v>
          </cell>
          <cell r="AY1070">
            <v>0</v>
          </cell>
          <cell r="AZ1070">
            <v>0</v>
          </cell>
          <cell r="BA1070">
            <v>0</v>
          </cell>
          <cell r="BB1070">
            <v>0</v>
          </cell>
          <cell r="BC1070">
            <v>0</v>
          </cell>
          <cell r="BD1070">
            <v>0</v>
          </cell>
          <cell r="BE1070">
            <v>0</v>
          </cell>
          <cell r="BF1070" t="str">
            <v xml:space="preserve">NOTIFICADO </v>
          </cell>
          <cell r="BG1070">
            <v>0</v>
          </cell>
          <cell r="BH1070">
            <v>0</v>
          </cell>
          <cell r="BI1070">
            <v>0</v>
          </cell>
          <cell r="BP1070">
            <v>0</v>
          </cell>
          <cell r="BQ1070">
            <v>0</v>
          </cell>
          <cell r="BR1070">
            <v>0</v>
          </cell>
          <cell r="BS1070">
            <v>0</v>
          </cell>
          <cell r="BT1070">
            <v>0</v>
          </cell>
          <cell r="BU1070">
            <v>0</v>
          </cell>
          <cell r="BW1070">
            <v>0</v>
          </cell>
          <cell r="BX1070">
            <v>0</v>
          </cell>
          <cell r="BY1070">
            <v>0</v>
          </cell>
          <cell r="BZ1070">
            <v>0</v>
          </cell>
          <cell r="CA1070">
            <v>0</v>
          </cell>
          <cell r="CB1070">
            <v>0</v>
          </cell>
          <cell r="CC1070">
            <v>0</v>
          </cell>
        </row>
        <row r="1071">
          <cell r="C1071">
            <v>0</v>
          </cell>
          <cell r="D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W1071">
            <v>0</v>
          </cell>
          <cell r="AX1071">
            <v>0</v>
          </cell>
          <cell r="AY1071">
            <v>0</v>
          </cell>
          <cell r="AZ1071">
            <v>0</v>
          </cell>
          <cell r="BA1071">
            <v>0</v>
          </cell>
          <cell r="BB1071">
            <v>0</v>
          </cell>
          <cell r="BC1071">
            <v>0</v>
          </cell>
          <cell r="BD1071">
            <v>0</v>
          </cell>
          <cell r="BE1071">
            <v>0</v>
          </cell>
          <cell r="BF1071" t="str">
            <v xml:space="preserve">NOTIFICADO </v>
          </cell>
          <cell r="BG1071">
            <v>0</v>
          </cell>
          <cell r="BH1071">
            <v>0</v>
          </cell>
          <cell r="BI1071">
            <v>0</v>
          </cell>
          <cell r="BP1071">
            <v>0</v>
          </cell>
          <cell r="BQ1071">
            <v>0</v>
          </cell>
          <cell r="BR1071">
            <v>0</v>
          </cell>
          <cell r="BS1071">
            <v>0</v>
          </cell>
          <cell r="BT1071">
            <v>0</v>
          </cell>
          <cell r="BU1071">
            <v>0</v>
          </cell>
          <cell r="BW1071">
            <v>0</v>
          </cell>
          <cell r="BX1071">
            <v>0</v>
          </cell>
          <cell r="BY1071">
            <v>0</v>
          </cell>
          <cell r="BZ1071">
            <v>0</v>
          </cell>
          <cell r="CA1071">
            <v>0</v>
          </cell>
          <cell r="CB1071">
            <v>0</v>
          </cell>
          <cell r="CC1071">
            <v>0</v>
          </cell>
        </row>
        <row r="1072">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W1072">
            <v>0</v>
          </cell>
          <cell r="AX1072">
            <v>0</v>
          </cell>
          <cell r="AY1072">
            <v>0</v>
          </cell>
          <cell r="AZ1072">
            <v>0</v>
          </cell>
          <cell r="BA1072">
            <v>0</v>
          </cell>
          <cell r="BB1072">
            <v>0</v>
          </cell>
          <cell r="BC1072">
            <v>0</v>
          </cell>
          <cell r="BD1072">
            <v>0</v>
          </cell>
          <cell r="BE1072">
            <v>0</v>
          </cell>
          <cell r="BF1072" t="str">
            <v xml:space="preserve">NOTIFICADO </v>
          </cell>
          <cell r="BG1072">
            <v>0</v>
          </cell>
          <cell r="BH1072">
            <v>0</v>
          </cell>
          <cell r="BI1072">
            <v>0</v>
          </cell>
          <cell r="BP1072">
            <v>0</v>
          </cell>
          <cell r="BQ1072">
            <v>0</v>
          </cell>
          <cell r="BR1072">
            <v>0</v>
          </cell>
          <cell r="BS1072">
            <v>0</v>
          </cell>
          <cell r="BT1072">
            <v>0</v>
          </cell>
          <cell r="BU1072">
            <v>0</v>
          </cell>
          <cell r="BW1072">
            <v>0</v>
          </cell>
          <cell r="BX1072">
            <v>0</v>
          </cell>
          <cell r="BY1072">
            <v>0</v>
          </cell>
          <cell r="BZ1072">
            <v>0</v>
          </cell>
          <cell r="CA1072">
            <v>0</v>
          </cell>
          <cell r="CB1072">
            <v>0</v>
          </cell>
          <cell r="CC1072">
            <v>0</v>
          </cell>
        </row>
        <row r="1073">
          <cell r="C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W1073">
            <v>0</v>
          </cell>
          <cell r="AX1073">
            <v>0</v>
          </cell>
          <cell r="AY1073">
            <v>0</v>
          </cell>
          <cell r="AZ1073">
            <v>0</v>
          </cell>
          <cell r="BA1073">
            <v>0</v>
          </cell>
          <cell r="BB1073">
            <v>0</v>
          </cell>
          <cell r="BC1073">
            <v>0</v>
          </cell>
          <cell r="BD1073">
            <v>0</v>
          </cell>
          <cell r="BE1073">
            <v>0</v>
          </cell>
          <cell r="BF1073" t="str">
            <v xml:space="preserve">NOTIFICADO </v>
          </cell>
          <cell r="BG1073">
            <v>0</v>
          </cell>
          <cell r="BH1073">
            <v>0</v>
          </cell>
          <cell r="BI1073">
            <v>0</v>
          </cell>
          <cell r="BP1073">
            <v>0</v>
          </cell>
          <cell r="BQ1073">
            <v>0</v>
          </cell>
          <cell r="BR1073">
            <v>0</v>
          </cell>
          <cell r="BS1073">
            <v>0</v>
          </cell>
          <cell r="BT1073">
            <v>0</v>
          </cell>
          <cell r="BU1073">
            <v>0</v>
          </cell>
          <cell r="BW1073">
            <v>0</v>
          </cell>
          <cell r="BX1073">
            <v>0</v>
          </cell>
          <cell r="BY1073">
            <v>0</v>
          </cell>
          <cell r="BZ1073">
            <v>0</v>
          </cell>
          <cell r="CA1073">
            <v>0</v>
          </cell>
          <cell r="CB1073">
            <v>0</v>
          </cell>
          <cell r="CC1073">
            <v>0</v>
          </cell>
        </row>
        <row r="1074">
          <cell r="C1074">
            <v>0</v>
          </cell>
          <cell r="D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W1074">
            <v>0</v>
          </cell>
          <cell r="AX1074">
            <v>0</v>
          </cell>
          <cell r="AY1074">
            <v>0</v>
          </cell>
          <cell r="AZ1074">
            <v>0</v>
          </cell>
          <cell r="BA1074">
            <v>0</v>
          </cell>
          <cell r="BB1074">
            <v>0</v>
          </cell>
          <cell r="BC1074">
            <v>0</v>
          </cell>
          <cell r="BD1074">
            <v>0</v>
          </cell>
          <cell r="BE1074">
            <v>0</v>
          </cell>
          <cell r="BF1074" t="str">
            <v xml:space="preserve">NOTIFICADO </v>
          </cell>
          <cell r="BG1074">
            <v>0</v>
          </cell>
          <cell r="BH1074">
            <v>0</v>
          </cell>
          <cell r="BI1074">
            <v>0</v>
          </cell>
          <cell r="BP1074">
            <v>0</v>
          </cell>
          <cell r="BQ1074">
            <v>0</v>
          </cell>
          <cell r="BR1074">
            <v>0</v>
          </cell>
          <cell r="BS1074">
            <v>0</v>
          </cell>
          <cell r="BT1074">
            <v>0</v>
          </cell>
          <cell r="BU1074">
            <v>0</v>
          </cell>
          <cell r="BW1074">
            <v>0</v>
          </cell>
          <cell r="BX1074">
            <v>0</v>
          </cell>
          <cell r="BY1074">
            <v>0</v>
          </cell>
          <cell r="BZ1074">
            <v>0</v>
          </cell>
          <cell r="CA1074">
            <v>0</v>
          </cell>
          <cell r="CB1074">
            <v>0</v>
          </cell>
          <cell r="CC1074">
            <v>0</v>
          </cell>
        </row>
        <row r="1075">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W1075">
            <v>0</v>
          </cell>
          <cell r="AX1075">
            <v>0</v>
          </cell>
          <cell r="AY1075">
            <v>0</v>
          </cell>
          <cell r="AZ1075">
            <v>0</v>
          </cell>
          <cell r="BA1075">
            <v>0</v>
          </cell>
          <cell r="BB1075">
            <v>0</v>
          </cell>
          <cell r="BC1075">
            <v>0</v>
          </cell>
          <cell r="BD1075">
            <v>0</v>
          </cell>
          <cell r="BE1075">
            <v>0</v>
          </cell>
          <cell r="BF1075" t="str">
            <v xml:space="preserve">NOTIFICADO </v>
          </cell>
          <cell r="BG1075">
            <v>0</v>
          </cell>
          <cell r="BH1075">
            <v>0</v>
          </cell>
          <cell r="BI1075">
            <v>0</v>
          </cell>
          <cell r="BP1075">
            <v>0</v>
          </cell>
          <cell r="BQ1075">
            <v>0</v>
          </cell>
          <cell r="BR1075">
            <v>0</v>
          </cell>
          <cell r="BS1075">
            <v>0</v>
          </cell>
          <cell r="BT1075">
            <v>0</v>
          </cell>
          <cell r="BU1075">
            <v>0</v>
          </cell>
          <cell r="BW1075">
            <v>0</v>
          </cell>
          <cell r="BX1075">
            <v>0</v>
          </cell>
          <cell r="BY1075">
            <v>0</v>
          </cell>
          <cell r="BZ1075">
            <v>0</v>
          </cell>
          <cell r="CA1075">
            <v>0</v>
          </cell>
          <cell r="CB1075">
            <v>0</v>
          </cell>
          <cell r="CC1075">
            <v>0</v>
          </cell>
        </row>
        <row r="1076">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W1076">
            <v>0</v>
          </cell>
          <cell r="AX1076">
            <v>0</v>
          </cell>
          <cell r="AY1076">
            <v>0</v>
          </cell>
          <cell r="AZ1076">
            <v>0</v>
          </cell>
          <cell r="BA1076">
            <v>0</v>
          </cell>
          <cell r="BB1076">
            <v>0</v>
          </cell>
          <cell r="BC1076">
            <v>0</v>
          </cell>
          <cell r="BD1076">
            <v>0</v>
          </cell>
          <cell r="BE1076">
            <v>0</v>
          </cell>
          <cell r="BF1076" t="str">
            <v xml:space="preserve">NOTIFICADO </v>
          </cell>
          <cell r="BG1076">
            <v>0</v>
          </cell>
          <cell r="BH1076">
            <v>0</v>
          </cell>
          <cell r="BI1076">
            <v>0</v>
          </cell>
          <cell r="BP1076">
            <v>0</v>
          </cell>
          <cell r="BQ1076">
            <v>0</v>
          </cell>
          <cell r="BR1076">
            <v>0</v>
          </cell>
          <cell r="BS1076">
            <v>0</v>
          </cell>
          <cell r="BT1076">
            <v>0</v>
          </cell>
          <cell r="BU1076">
            <v>0</v>
          </cell>
          <cell r="BW1076">
            <v>0</v>
          </cell>
          <cell r="BX1076">
            <v>0</v>
          </cell>
          <cell r="BY1076">
            <v>0</v>
          </cell>
          <cell r="BZ1076">
            <v>0</v>
          </cell>
          <cell r="CA1076">
            <v>0</v>
          </cell>
          <cell r="CB1076">
            <v>0</v>
          </cell>
          <cell r="CC1076">
            <v>0</v>
          </cell>
        </row>
        <row r="1077">
          <cell r="C1077">
            <v>0</v>
          </cell>
          <cell r="D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W1077">
            <v>0</v>
          </cell>
          <cell r="AX1077">
            <v>0</v>
          </cell>
          <cell r="AY1077">
            <v>0</v>
          </cell>
          <cell r="AZ1077">
            <v>0</v>
          </cell>
          <cell r="BA1077">
            <v>0</v>
          </cell>
          <cell r="BB1077">
            <v>0</v>
          </cell>
          <cell r="BC1077">
            <v>0</v>
          </cell>
          <cell r="BD1077">
            <v>0</v>
          </cell>
          <cell r="BE1077">
            <v>0</v>
          </cell>
          <cell r="BF1077" t="str">
            <v xml:space="preserve">NOTIFICADO </v>
          </cell>
          <cell r="BG1077">
            <v>0</v>
          </cell>
          <cell r="BH1077">
            <v>0</v>
          </cell>
          <cell r="BI1077">
            <v>0</v>
          </cell>
          <cell r="BP1077">
            <v>0</v>
          </cell>
          <cell r="BQ1077">
            <v>0</v>
          </cell>
          <cell r="BR1077">
            <v>0</v>
          </cell>
          <cell r="BS1077">
            <v>0</v>
          </cell>
          <cell r="BT1077">
            <v>0</v>
          </cell>
          <cell r="BU1077">
            <v>0</v>
          </cell>
          <cell r="BW1077">
            <v>0</v>
          </cell>
          <cell r="BX1077">
            <v>0</v>
          </cell>
          <cell r="BY1077">
            <v>0</v>
          </cell>
          <cell r="BZ1077">
            <v>0</v>
          </cell>
          <cell r="CA1077">
            <v>0</v>
          </cell>
          <cell r="CB1077">
            <v>0</v>
          </cell>
          <cell r="CC1077">
            <v>0</v>
          </cell>
        </row>
        <row r="1078">
          <cell r="C1078">
            <v>0</v>
          </cell>
          <cell r="D1078">
            <v>0</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W1078">
            <v>0</v>
          </cell>
          <cell r="AX1078">
            <v>0</v>
          </cell>
          <cell r="AY1078">
            <v>0</v>
          </cell>
          <cell r="AZ1078">
            <v>0</v>
          </cell>
          <cell r="BA1078">
            <v>0</v>
          </cell>
          <cell r="BB1078">
            <v>0</v>
          </cell>
          <cell r="BC1078">
            <v>0</v>
          </cell>
          <cell r="BD1078">
            <v>0</v>
          </cell>
          <cell r="BE1078">
            <v>0</v>
          </cell>
          <cell r="BF1078" t="str">
            <v xml:space="preserve">NOTIFICADO </v>
          </cell>
          <cell r="BG1078">
            <v>0</v>
          </cell>
          <cell r="BH1078">
            <v>0</v>
          </cell>
          <cell r="BI1078">
            <v>0</v>
          </cell>
          <cell r="BP1078">
            <v>0</v>
          </cell>
          <cell r="BQ1078">
            <v>0</v>
          </cell>
          <cell r="BR1078">
            <v>0</v>
          </cell>
          <cell r="BS1078">
            <v>0</v>
          </cell>
          <cell r="BT1078">
            <v>0</v>
          </cell>
          <cell r="BU1078">
            <v>0</v>
          </cell>
          <cell r="BW1078">
            <v>0</v>
          </cell>
          <cell r="BX1078">
            <v>0</v>
          </cell>
          <cell r="BY1078">
            <v>0</v>
          </cell>
          <cell r="BZ1078">
            <v>0</v>
          </cell>
          <cell r="CA1078">
            <v>0</v>
          </cell>
          <cell r="CB1078">
            <v>0</v>
          </cell>
          <cell r="CC1078">
            <v>0</v>
          </cell>
        </row>
        <row r="1079">
          <cell r="C1079">
            <v>0</v>
          </cell>
          <cell r="D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W1079">
            <v>0</v>
          </cell>
          <cell r="AX1079">
            <v>0</v>
          </cell>
          <cell r="AY1079">
            <v>0</v>
          </cell>
          <cell r="AZ1079">
            <v>0</v>
          </cell>
          <cell r="BA1079">
            <v>0</v>
          </cell>
          <cell r="BB1079">
            <v>0</v>
          </cell>
          <cell r="BC1079">
            <v>0</v>
          </cell>
          <cell r="BD1079">
            <v>0</v>
          </cell>
          <cell r="BE1079">
            <v>0</v>
          </cell>
          <cell r="BF1079" t="str">
            <v xml:space="preserve">NOTIFICADO </v>
          </cell>
          <cell r="BG1079">
            <v>0</v>
          </cell>
          <cell r="BH1079">
            <v>0</v>
          </cell>
          <cell r="BI1079">
            <v>0</v>
          </cell>
          <cell r="BP1079">
            <v>0</v>
          </cell>
          <cell r="BQ1079">
            <v>0</v>
          </cell>
          <cell r="BR1079">
            <v>0</v>
          </cell>
          <cell r="BS1079">
            <v>0</v>
          </cell>
          <cell r="BT1079">
            <v>0</v>
          </cell>
          <cell r="BU1079">
            <v>0</v>
          </cell>
          <cell r="BW1079">
            <v>0</v>
          </cell>
          <cell r="BX1079">
            <v>0</v>
          </cell>
          <cell r="BY1079">
            <v>0</v>
          </cell>
          <cell r="BZ1079">
            <v>0</v>
          </cell>
          <cell r="CA1079">
            <v>0</v>
          </cell>
          <cell r="CB1079">
            <v>0</v>
          </cell>
          <cell r="CC1079">
            <v>0</v>
          </cell>
        </row>
        <row r="1080">
          <cell r="C1080">
            <v>0</v>
          </cell>
          <cell r="D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W1080">
            <v>0</v>
          </cell>
          <cell r="AX1080">
            <v>0</v>
          </cell>
          <cell r="AY1080">
            <v>0</v>
          </cell>
          <cell r="AZ1080">
            <v>0</v>
          </cell>
          <cell r="BA1080">
            <v>0</v>
          </cell>
          <cell r="BB1080">
            <v>0</v>
          </cell>
          <cell r="BC1080">
            <v>0</v>
          </cell>
          <cell r="BD1080">
            <v>0</v>
          </cell>
          <cell r="BE1080">
            <v>0</v>
          </cell>
          <cell r="BF1080" t="str">
            <v xml:space="preserve">NOTIFICADO </v>
          </cell>
          <cell r="BG1080">
            <v>0</v>
          </cell>
          <cell r="BH1080">
            <v>0</v>
          </cell>
          <cell r="BI1080">
            <v>0</v>
          </cell>
          <cell r="BP1080">
            <v>0</v>
          </cell>
          <cell r="BQ1080">
            <v>0</v>
          </cell>
          <cell r="BR1080">
            <v>0</v>
          </cell>
          <cell r="BS1080">
            <v>0</v>
          </cell>
          <cell r="BT1080">
            <v>0</v>
          </cell>
          <cell r="BU1080">
            <v>0</v>
          </cell>
          <cell r="BW1080">
            <v>0</v>
          </cell>
          <cell r="BX1080">
            <v>0</v>
          </cell>
          <cell r="BY1080">
            <v>0</v>
          </cell>
          <cell r="BZ1080">
            <v>0</v>
          </cell>
          <cell r="CA1080">
            <v>0</v>
          </cell>
          <cell r="CB1080">
            <v>0</v>
          </cell>
          <cell r="CC1080">
            <v>0</v>
          </cell>
        </row>
        <row r="1081">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W1081">
            <v>0</v>
          </cell>
          <cell r="AX1081">
            <v>0</v>
          </cell>
          <cell r="AY1081">
            <v>0</v>
          </cell>
          <cell r="AZ1081">
            <v>0</v>
          </cell>
          <cell r="BA1081">
            <v>0</v>
          </cell>
          <cell r="BB1081">
            <v>0</v>
          </cell>
          <cell r="BC1081">
            <v>0</v>
          </cell>
          <cell r="BD1081">
            <v>0</v>
          </cell>
          <cell r="BE1081">
            <v>0</v>
          </cell>
          <cell r="BF1081" t="str">
            <v xml:space="preserve">NOTIFICADO </v>
          </cell>
          <cell r="BG1081">
            <v>0</v>
          </cell>
          <cell r="BH1081">
            <v>0</v>
          </cell>
          <cell r="BI1081">
            <v>0</v>
          </cell>
          <cell r="BP1081">
            <v>0</v>
          </cell>
          <cell r="BQ1081">
            <v>0</v>
          </cell>
          <cell r="BR1081">
            <v>0</v>
          </cell>
          <cell r="BS1081">
            <v>0</v>
          </cell>
          <cell r="BT1081">
            <v>0</v>
          </cell>
          <cell r="BU1081">
            <v>0</v>
          </cell>
          <cell r="BW1081">
            <v>0</v>
          </cell>
          <cell r="BX1081">
            <v>0</v>
          </cell>
          <cell r="BY1081">
            <v>0</v>
          </cell>
          <cell r="BZ1081">
            <v>0</v>
          </cell>
          <cell r="CA1081">
            <v>0</v>
          </cell>
          <cell r="CB1081">
            <v>0</v>
          </cell>
          <cell r="CC1081">
            <v>0</v>
          </cell>
        </row>
        <row r="1082">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W1082">
            <v>0</v>
          </cell>
          <cell r="AX1082">
            <v>0</v>
          </cell>
          <cell r="AY1082">
            <v>0</v>
          </cell>
          <cell r="AZ1082">
            <v>0</v>
          </cell>
          <cell r="BA1082">
            <v>0</v>
          </cell>
          <cell r="BB1082">
            <v>0</v>
          </cell>
          <cell r="BC1082">
            <v>0</v>
          </cell>
          <cell r="BD1082">
            <v>0</v>
          </cell>
          <cell r="BE1082">
            <v>0</v>
          </cell>
          <cell r="BF1082" t="str">
            <v xml:space="preserve">NOTIFICADO </v>
          </cell>
          <cell r="BG1082">
            <v>0</v>
          </cell>
          <cell r="BH1082">
            <v>0</v>
          </cell>
          <cell r="BI1082">
            <v>0</v>
          </cell>
          <cell r="BP1082">
            <v>0</v>
          </cell>
          <cell r="BQ1082">
            <v>0</v>
          </cell>
          <cell r="BR1082">
            <v>0</v>
          </cell>
          <cell r="BS1082">
            <v>0</v>
          </cell>
          <cell r="BT1082">
            <v>0</v>
          </cell>
          <cell r="BU1082">
            <v>0</v>
          </cell>
          <cell r="BW1082">
            <v>0</v>
          </cell>
          <cell r="BX1082">
            <v>0</v>
          </cell>
          <cell r="BY1082">
            <v>0</v>
          </cell>
          <cell r="BZ1082">
            <v>0</v>
          </cell>
          <cell r="CA1082">
            <v>0</v>
          </cell>
          <cell r="CB1082">
            <v>0</v>
          </cell>
          <cell r="CC1082">
            <v>0</v>
          </cell>
        </row>
        <row r="1083">
          <cell r="C1083">
            <v>0</v>
          </cell>
          <cell r="D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W1083">
            <v>0</v>
          </cell>
          <cell r="AX1083">
            <v>0</v>
          </cell>
          <cell r="AY1083">
            <v>0</v>
          </cell>
          <cell r="AZ1083">
            <v>0</v>
          </cell>
          <cell r="BA1083">
            <v>0</v>
          </cell>
          <cell r="BB1083">
            <v>0</v>
          </cell>
          <cell r="BC1083">
            <v>0</v>
          </cell>
          <cell r="BD1083">
            <v>0</v>
          </cell>
          <cell r="BE1083">
            <v>0</v>
          </cell>
          <cell r="BF1083" t="str">
            <v xml:space="preserve">NOTIFICADO </v>
          </cell>
          <cell r="BG1083">
            <v>0</v>
          </cell>
          <cell r="BH1083">
            <v>0</v>
          </cell>
          <cell r="BI1083">
            <v>0</v>
          </cell>
          <cell r="BP1083">
            <v>0</v>
          </cell>
          <cell r="BQ1083">
            <v>0</v>
          </cell>
          <cell r="BR1083">
            <v>0</v>
          </cell>
          <cell r="BS1083">
            <v>0</v>
          </cell>
          <cell r="BT1083">
            <v>0</v>
          </cell>
          <cell r="BU1083">
            <v>0</v>
          </cell>
          <cell r="BW1083">
            <v>0</v>
          </cell>
          <cell r="BX1083">
            <v>0</v>
          </cell>
          <cell r="BY1083">
            <v>0</v>
          </cell>
          <cell r="BZ1083">
            <v>0</v>
          </cell>
          <cell r="CA1083">
            <v>0</v>
          </cell>
          <cell r="CB1083">
            <v>0</v>
          </cell>
          <cell r="CC1083">
            <v>0</v>
          </cell>
        </row>
        <row r="1084">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W1084">
            <v>0</v>
          </cell>
          <cell r="AX1084">
            <v>0</v>
          </cell>
          <cell r="AY1084">
            <v>0</v>
          </cell>
          <cell r="AZ1084">
            <v>0</v>
          </cell>
          <cell r="BA1084">
            <v>0</v>
          </cell>
          <cell r="BB1084">
            <v>0</v>
          </cell>
          <cell r="BC1084">
            <v>0</v>
          </cell>
          <cell r="BD1084">
            <v>0</v>
          </cell>
          <cell r="BE1084">
            <v>0</v>
          </cell>
          <cell r="BF1084" t="str">
            <v xml:space="preserve">NOTIFICADO </v>
          </cell>
          <cell r="BG1084">
            <v>0</v>
          </cell>
          <cell r="BH1084">
            <v>0</v>
          </cell>
          <cell r="BI1084">
            <v>0</v>
          </cell>
          <cell r="BP1084">
            <v>0</v>
          </cell>
          <cell r="BQ1084">
            <v>0</v>
          </cell>
          <cell r="BR1084">
            <v>0</v>
          </cell>
          <cell r="BS1084">
            <v>0</v>
          </cell>
          <cell r="BT1084">
            <v>0</v>
          </cell>
          <cell r="BU1084">
            <v>0</v>
          </cell>
          <cell r="BW1084">
            <v>0</v>
          </cell>
          <cell r="BX1084">
            <v>0</v>
          </cell>
          <cell r="BY1084">
            <v>0</v>
          </cell>
          <cell r="BZ1084">
            <v>0</v>
          </cell>
          <cell r="CA1084">
            <v>0</v>
          </cell>
          <cell r="CB1084">
            <v>0</v>
          </cell>
          <cell r="CC1084">
            <v>0</v>
          </cell>
        </row>
        <row r="1085">
          <cell r="C1085">
            <v>0</v>
          </cell>
          <cell r="D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W1085">
            <v>0</v>
          </cell>
          <cell r="AX1085">
            <v>0</v>
          </cell>
          <cell r="AY1085">
            <v>0</v>
          </cell>
          <cell r="AZ1085">
            <v>0</v>
          </cell>
          <cell r="BA1085">
            <v>0</v>
          </cell>
          <cell r="BB1085">
            <v>0</v>
          </cell>
          <cell r="BC1085">
            <v>0</v>
          </cell>
          <cell r="BD1085">
            <v>0</v>
          </cell>
          <cell r="BE1085">
            <v>0</v>
          </cell>
          <cell r="BF1085" t="str">
            <v xml:space="preserve">NOTIFICADO </v>
          </cell>
          <cell r="BG1085">
            <v>0</v>
          </cell>
          <cell r="BH1085">
            <v>0</v>
          </cell>
          <cell r="BI1085">
            <v>0</v>
          </cell>
          <cell r="BP1085">
            <v>0</v>
          </cell>
          <cell r="BQ1085">
            <v>0</v>
          </cell>
          <cell r="BR1085">
            <v>0</v>
          </cell>
          <cell r="BS1085">
            <v>0</v>
          </cell>
          <cell r="BT1085">
            <v>0</v>
          </cell>
          <cell r="BU1085">
            <v>0</v>
          </cell>
          <cell r="BW1085">
            <v>0</v>
          </cell>
          <cell r="BX1085">
            <v>0</v>
          </cell>
          <cell r="BY1085">
            <v>0</v>
          </cell>
          <cell r="BZ1085">
            <v>0</v>
          </cell>
          <cell r="CA1085">
            <v>0</v>
          </cell>
          <cell r="CB1085">
            <v>0</v>
          </cell>
          <cell r="CC1085">
            <v>0</v>
          </cell>
        </row>
        <row r="1086">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W1086">
            <v>0</v>
          </cell>
          <cell r="AX1086">
            <v>0</v>
          </cell>
          <cell r="AY1086">
            <v>0</v>
          </cell>
          <cell r="AZ1086">
            <v>0</v>
          </cell>
          <cell r="BA1086">
            <v>0</v>
          </cell>
          <cell r="BB1086">
            <v>0</v>
          </cell>
          <cell r="BC1086">
            <v>0</v>
          </cell>
          <cell r="BD1086">
            <v>0</v>
          </cell>
          <cell r="BE1086">
            <v>0</v>
          </cell>
          <cell r="BF1086" t="str">
            <v xml:space="preserve">NOTIFICADO </v>
          </cell>
          <cell r="BG1086">
            <v>0</v>
          </cell>
          <cell r="BH1086">
            <v>0</v>
          </cell>
          <cell r="BI1086">
            <v>0</v>
          </cell>
          <cell r="BP1086">
            <v>0</v>
          </cell>
          <cell r="BQ1086">
            <v>0</v>
          </cell>
          <cell r="BR1086">
            <v>0</v>
          </cell>
          <cell r="BS1086">
            <v>0</v>
          </cell>
          <cell r="BT1086">
            <v>0</v>
          </cell>
          <cell r="BU1086">
            <v>0</v>
          </cell>
          <cell r="BW1086">
            <v>0</v>
          </cell>
          <cell r="BX1086">
            <v>0</v>
          </cell>
          <cell r="BY1086">
            <v>0</v>
          </cell>
          <cell r="BZ1086">
            <v>0</v>
          </cell>
          <cell r="CA1086">
            <v>0</v>
          </cell>
          <cell r="CB1086">
            <v>0</v>
          </cell>
          <cell r="CC1086">
            <v>0</v>
          </cell>
        </row>
        <row r="1087">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W1087">
            <v>0</v>
          </cell>
          <cell r="AX1087">
            <v>0</v>
          </cell>
          <cell r="AY1087">
            <v>0</v>
          </cell>
          <cell r="AZ1087">
            <v>0</v>
          </cell>
          <cell r="BA1087">
            <v>0</v>
          </cell>
          <cell r="BB1087">
            <v>0</v>
          </cell>
          <cell r="BC1087">
            <v>0</v>
          </cell>
          <cell r="BD1087">
            <v>0</v>
          </cell>
          <cell r="BE1087">
            <v>0</v>
          </cell>
          <cell r="BF1087" t="str">
            <v xml:space="preserve">NOTIFICADO </v>
          </cell>
          <cell r="BG1087">
            <v>0</v>
          </cell>
          <cell r="BH1087">
            <v>0</v>
          </cell>
          <cell r="BI1087">
            <v>0</v>
          </cell>
          <cell r="BP1087">
            <v>0</v>
          </cell>
          <cell r="BQ1087">
            <v>0</v>
          </cell>
          <cell r="BR1087">
            <v>0</v>
          </cell>
          <cell r="BS1087">
            <v>0</v>
          </cell>
          <cell r="BT1087">
            <v>0</v>
          </cell>
          <cell r="BU1087">
            <v>0</v>
          </cell>
          <cell r="BW1087">
            <v>0</v>
          </cell>
          <cell r="BX1087">
            <v>0</v>
          </cell>
          <cell r="BY1087">
            <v>0</v>
          </cell>
          <cell r="BZ1087">
            <v>0</v>
          </cell>
          <cell r="CA1087">
            <v>0</v>
          </cell>
          <cell r="CB1087">
            <v>0</v>
          </cell>
          <cell r="CC1087">
            <v>0</v>
          </cell>
        </row>
        <row r="1088">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W1088">
            <v>0</v>
          </cell>
          <cell r="AX1088">
            <v>0</v>
          </cell>
          <cell r="AY1088">
            <v>0</v>
          </cell>
          <cell r="AZ1088">
            <v>0</v>
          </cell>
          <cell r="BA1088">
            <v>0</v>
          </cell>
          <cell r="BB1088">
            <v>0</v>
          </cell>
          <cell r="BC1088">
            <v>0</v>
          </cell>
          <cell r="BD1088">
            <v>0</v>
          </cell>
          <cell r="BE1088">
            <v>0</v>
          </cell>
          <cell r="BF1088" t="str">
            <v xml:space="preserve">NOTIFICADO </v>
          </cell>
          <cell r="BG1088">
            <v>0</v>
          </cell>
          <cell r="BH1088">
            <v>0</v>
          </cell>
          <cell r="BI1088">
            <v>0</v>
          </cell>
          <cell r="BP1088">
            <v>0</v>
          </cell>
          <cell r="BQ1088">
            <v>0</v>
          </cell>
          <cell r="BR1088">
            <v>0</v>
          </cell>
          <cell r="BS1088">
            <v>0</v>
          </cell>
          <cell r="BT1088">
            <v>0</v>
          </cell>
          <cell r="BU1088">
            <v>0</v>
          </cell>
          <cell r="BW1088">
            <v>0</v>
          </cell>
          <cell r="BX1088">
            <v>0</v>
          </cell>
          <cell r="BY1088">
            <v>0</v>
          </cell>
          <cell r="BZ1088">
            <v>0</v>
          </cell>
          <cell r="CA1088">
            <v>0</v>
          </cell>
          <cell r="CB1088">
            <v>0</v>
          </cell>
          <cell r="CC1088">
            <v>0</v>
          </cell>
        </row>
        <row r="1089">
          <cell r="C1089">
            <v>0</v>
          </cell>
          <cell r="D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W1089">
            <v>0</v>
          </cell>
          <cell r="AX1089">
            <v>0</v>
          </cell>
          <cell r="AY1089">
            <v>0</v>
          </cell>
          <cell r="AZ1089">
            <v>0</v>
          </cell>
          <cell r="BA1089">
            <v>0</v>
          </cell>
          <cell r="BB1089">
            <v>0</v>
          </cell>
          <cell r="BC1089">
            <v>0</v>
          </cell>
          <cell r="BD1089">
            <v>0</v>
          </cell>
          <cell r="BE1089">
            <v>0</v>
          </cell>
          <cell r="BF1089" t="str">
            <v xml:space="preserve">NOTIFICADO </v>
          </cell>
          <cell r="BG1089">
            <v>0</v>
          </cell>
          <cell r="BH1089">
            <v>0</v>
          </cell>
          <cell r="BI1089">
            <v>0</v>
          </cell>
          <cell r="BP1089">
            <v>0</v>
          </cell>
          <cell r="BQ1089">
            <v>0</v>
          </cell>
          <cell r="BR1089">
            <v>0</v>
          </cell>
          <cell r="BS1089">
            <v>0</v>
          </cell>
          <cell r="BT1089">
            <v>0</v>
          </cell>
          <cell r="BU1089">
            <v>0</v>
          </cell>
          <cell r="BW1089">
            <v>0</v>
          </cell>
          <cell r="BX1089">
            <v>0</v>
          </cell>
          <cell r="BY1089">
            <v>0</v>
          </cell>
          <cell r="BZ1089">
            <v>0</v>
          </cell>
          <cell r="CA1089">
            <v>0</v>
          </cell>
          <cell r="CB1089">
            <v>0</v>
          </cell>
          <cell r="CC1089">
            <v>0</v>
          </cell>
        </row>
        <row r="1090">
          <cell r="C1090">
            <v>0</v>
          </cell>
          <cell r="D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W1090">
            <v>0</v>
          </cell>
          <cell r="AX1090">
            <v>0</v>
          </cell>
          <cell r="AY1090">
            <v>0</v>
          </cell>
          <cell r="AZ1090">
            <v>0</v>
          </cell>
          <cell r="BA1090">
            <v>0</v>
          </cell>
          <cell r="BB1090">
            <v>0</v>
          </cell>
          <cell r="BC1090">
            <v>0</v>
          </cell>
          <cell r="BD1090">
            <v>0</v>
          </cell>
          <cell r="BE1090">
            <v>0</v>
          </cell>
          <cell r="BF1090" t="str">
            <v xml:space="preserve">NOTIFICADO </v>
          </cell>
          <cell r="BG1090">
            <v>0</v>
          </cell>
          <cell r="BH1090">
            <v>0</v>
          </cell>
          <cell r="BI1090">
            <v>0</v>
          </cell>
          <cell r="BP1090">
            <v>0</v>
          </cell>
          <cell r="BQ1090">
            <v>0</v>
          </cell>
          <cell r="BR1090">
            <v>0</v>
          </cell>
          <cell r="BS1090">
            <v>0</v>
          </cell>
          <cell r="BT1090">
            <v>0</v>
          </cell>
          <cell r="BU1090">
            <v>0</v>
          </cell>
          <cell r="BW1090">
            <v>0</v>
          </cell>
          <cell r="BX1090">
            <v>0</v>
          </cell>
          <cell r="BY1090">
            <v>0</v>
          </cell>
          <cell r="BZ1090">
            <v>0</v>
          </cell>
          <cell r="CA1090">
            <v>0</v>
          </cell>
          <cell r="CB1090">
            <v>0</v>
          </cell>
          <cell r="CC1090">
            <v>0</v>
          </cell>
        </row>
        <row r="1091">
          <cell r="C1091">
            <v>0</v>
          </cell>
          <cell r="D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W1091">
            <v>0</v>
          </cell>
          <cell r="AX1091">
            <v>0</v>
          </cell>
          <cell r="AY1091">
            <v>0</v>
          </cell>
          <cell r="AZ1091">
            <v>0</v>
          </cell>
          <cell r="BA1091">
            <v>0</v>
          </cell>
          <cell r="BB1091">
            <v>0</v>
          </cell>
          <cell r="BC1091">
            <v>0</v>
          </cell>
          <cell r="BD1091">
            <v>0</v>
          </cell>
          <cell r="BE1091">
            <v>0</v>
          </cell>
          <cell r="BF1091" t="str">
            <v xml:space="preserve">NOTIFICADO </v>
          </cell>
          <cell r="BG1091">
            <v>0</v>
          </cell>
          <cell r="BH1091">
            <v>0</v>
          </cell>
          <cell r="BI1091">
            <v>0</v>
          </cell>
          <cell r="BQ1091">
            <v>0</v>
          </cell>
          <cell r="BR1091">
            <v>0</v>
          </cell>
          <cell r="BS1091">
            <v>0</v>
          </cell>
          <cell r="BT1091">
            <v>0</v>
          </cell>
          <cell r="BU1091">
            <v>0</v>
          </cell>
          <cell r="BY1091">
            <v>0</v>
          </cell>
          <cell r="BZ1091">
            <v>0</v>
          </cell>
          <cell r="CA1091">
            <v>0</v>
          </cell>
          <cell r="CB1091">
            <v>0</v>
          </cell>
          <cell r="CC1091">
            <v>0</v>
          </cell>
        </row>
        <row r="1092">
          <cell r="C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W1092">
            <v>0</v>
          </cell>
          <cell r="AX1092">
            <v>0</v>
          </cell>
          <cell r="AY1092">
            <v>0</v>
          </cell>
          <cell r="AZ1092">
            <v>0</v>
          </cell>
          <cell r="BA1092">
            <v>0</v>
          </cell>
          <cell r="BB1092">
            <v>0</v>
          </cell>
          <cell r="BC1092">
            <v>0</v>
          </cell>
          <cell r="BD1092">
            <v>0</v>
          </cell>
          <cell r="BE1092">
            <v>0</v>
          </cell>
          <cell r="BF1092" t="str">
            <v xml:space="preserve">NOTIFICADO </v>
          </cell>
          <cell r="BG1092">
            <v>0</v>
          </cell>
          <cell r="BH1092">
            <v>0</v>
          </cell>
          <cell r="BI1092">
            <v>0</v>
          </cell>
          <cell r="BQ1092">
            <v>0</v>
          </cell>
          <cell r="BR1092">
            <v>0</v>
          </cell>
          <cell r="BS1092">
            <v>0</v>
          </cell>
          <cell r="BT1092">
            <v>0</v>
          </cell>
          <cell r="BU1092">
            <v>0</v>
          </cell>
          <cell r="BY1092">
            <v>0</v>
          </cell>
          <cell r="BZ1092">
            <v>0</v>
          </cell>
          <cell r="CA1092">
            <v>0</v>
          </cell>
          <cell r="CB1092">
            <v>0</v>
          </cell>
          <cell r="CC1092">
            <v>0</v>
          </cell>
        </row>
        <row r="1093">
          <cell r="C1093">
            <v>0</v>
          </cell>
          <cell r="D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W1093">
            <v>0</v>
          </cell>
          <cell r="AX1093">
            <v>0</v>
          </cell>
          <cell r="AY1093">
            <v>0</v>
          </cell>
          <cell r="AZ1093">
            <v>0</v>
          </cell>
          <cell r="BA1093">
            <v>0</v>
          </cell>
          <cell r="BB1093">
            <v>0</v>
          </cell>
          <cell r="BC1093">
            <v>0</v>
          </cell>
          <cell r="BD1093">
            <v>0</v>
          </cell>
          <cell r="BE1093">
            <v>0</v>
          </cell>
          <cell r="BF1093" t="str">
            <v xml:space="preserve">NOTIFICADO </v>
          </cell>
          <cell r="BG1093">
            <v>0</v>
          </cell>
          <cell r="BH1093">
            <v>0</v>
          </cell>
          <cell r="BI1093">
            <v>0</v>
          </cell>
          <cell r="BQ1093">
            <v>0</v>
          </cell>
          <cell r="BR1093">
            <v>0</v>
          </cell>
          <cell r="BS1093">
            <v>0</v>
          </cell>
          <cell r="BT1093">
            <v>0</v>
          </cell>
          <cell r="BU1093">
            <v>0</v>
          </cell>
          <cell r="BY1093">
            <v>0</v>
          </cell>
          <cell r="BZ1093">
            <v>0</v>
          </cell>
          <cell r="CA1093">
            <v>0</v>
          </cell>
          <cell r="CB1093">
            <v>0</v>
          </cell>
          <cell r="CC1093">
            <v>0</v>
          </cell>
        </row>
        <row r="1094">
          <cell r="C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W1094">
            <v>0</v>
          </cell>
          <cell r="AX1094">
            <v>0</v>
          </cell>
          <cell r="AY1094">
            <v>0</v>
          </cell>
          <cell r="AZ1094">
            <v>0</v>
          </cell>
          <cell r="BA1094">
            <v>0</v>
          </cell>
          <cell r="BB1094">
            <v>0</v>
          </cell>
          <cell r="BC1094">
            <v>0</v>
          </cell>
          <cell r="BD1094">
            <v>0</v>
          </cell>
          <cell r="BE1094">
            <v>0</v>
          </cell>
          <cell r="BF1094" t="str">
            <v xml:space="preserve">NOTIFICADO </v>
          </cell>
          <cell r="BG1094">
            <v>0</v>
          </cell>
          <cell r="BH1094">
            <v>0</v>
          </cell>
          <cell r="BI1094">
            <v>0</v>
          </cell>
          <cell r="BK1094">
            <v>0</v>
          </cell>
          <cell r="BL1094">
            <v>0</v>
          </cell>
          <cell r="BQ1094">
            <v>0</v>
          </cell>
          <cell r="BR1094">
            <v>0</v>
          </cell>
          <cell r="BS1094">
            <v>0</v>
          </cell>
          <cell r="BT1094">
            <v>0</v>
          </cell>
          <cell r="BU1094">
            <v>0</v>
          </cell>
          <cell r="BY1094">
            <v>0</v>
          </cell>
          <cell r="BZ1094">
            <v>0</v>
          </cell>
          <cell r="CA1094">
            <v>0</v>
          </cell>
          <cell r="CB1094">
            <v>0</v>
          </cell>
          <cell r="CC1094">
            <v>0</v>
          </cell>
        </row>
        <row r="1095">
          <cell r="B1095">
            <v>0</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W1095">
            <v>0</v>
          </cell>
          <cell r="AX1095">
            <v>0</v>
          </cell>
          <cell r="AY1095">
            <v>0</v>
          </cell>
          <cell r="AZ1095">
            <v>0</v>
          </cell>
          <cell r="BA1095">
            <v>0</v>
          </cell>
          <cell r="BB1095">
            <v>0</v>
          </cell>
          <cell r="BC1095">
            <v>0</v>
          </cell>
          <cell r="BD1095">
            <v>0</v>
          </cell>
          <cell r="BE1095">
            <v>0</v>
          </cell>
          <cell r="BF1095" t="str">
            <v xml:space="preserve">NOTIFICADO </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row>
        <row r="1096">
          <cell r="B1096">
            <v>0</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W1096">
            <v>0</v>
          </cell>
          <cell r="AX1096">
            <v>0</v>
          </cell>
          <cell r="AY1096">
            <v>0</v>
          </cell>
          <cell r="AZ1096">
            <v>0</v>
          </cell>
          <cell r="BA1096">
            <v>0</v>
          </cell>
          <cell r="BB1096">
            <v>0</v>
          </cell>
          <cell r="BC1096">
            <v>0</v>
          </cell>
          <cell r="BD1096">
            <v>0</v>
          </cell>
          <cell r="BE1096">
            <v>0</v>
          </cell>
          <cell r="BF1096" t="str">
            <v xml:space="preserve">NOTIFICADO </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row>
        <row r="1097">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W1097">
            <v>0</v>
          </cell>
          <cell r="AX1097">
            <v>0</v>
          </cell>
          <cell r="AY1097">
            <v>0</v>
          </cell>
          <cell r="AZ1097">
            <v>0</v>
          </cell>
          <cell r="BA1097">
            <v>0</v>
          </cell>
          <cell r="BB1097">
            <v>0</v>
          </cell>
          <cell r="BC1097">
            <v>0</v>
          </cell>
          <cell r="BD1097">
            <v>0</v>
          </cell>
          <cell r="BE1097">
            <v>0</v>
          </cell>
          <cell r="BF1097" t="str">
            <v xml:space="preserve">NOTIFICADO </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row>
        <row r="1098">
          <cell r="B1098">
            <v>0</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W1098">
            <v>0</v>
          </cell>
          <cell r="AX1098">
            <v>0</v>
          </cell>
          <cell r="AY1098">
            <v>0</v>
          </cell>
          <cell r="AZ1098">
            <v>0</v>
          </cell>
          <cell r="BA1098">
            <v>0</v>
          </cell>
          <cell r="BB1098">
            <v>0</v>
          </cell>
          <cell r="BC1098">
            <v>0</v>
          </cell>
          <cell r="BD1098">
            <v>0</v>
          </cell>
          <cell r="BE1098">
            <v>0</v>
          </cell>
          <cell r="BF1098" t="str">
            <v xml:space="preserve">NOTIFICADO </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row>
        <row r="1099">
          <cell r="B1099">
            <v>0</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W1099">
            <v>0</v>
          </cell>
          <cell r="AX1099">
            <v>0</v>
          </cell>
          <cell r="AY1099">
            <v>0</v>
          </cell>
          <cell r="AZ1099">
            <v>0</v>
          </cell>
          <cell r="BA1099">
            <v>0</v>
          </cell>
          <cell r="BB1099">
            <v>0</v>
          </cell>
          <cell r="BC1099">
            <v>0</v>
          </cell>
          <cell r="BD1099">
            <v>0</v>
          </cell>
          <cell r="BE1099">
            <v>0</v>
          </cell>
          <cell r="BF1099" t="str">
            <v xml:space="preserve">NOTIFICADO </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W1100">
            <v>0</v>
          </cell>
          <cell r="AX1100">
            <v>0</v>
          </cell>
          <cell r="AY1100">
            <v>0</v>
          </cell>
          <cell r="AZ1100">
            <v>0</v>
          </cell>
          <cell r="BA1100">
            <v>0</v>
          </cell>
          <cell r="BB1100">
            <v>0</v>
          </cell>
          <cell r="BC1100">
            <v>0</v>
          </cell>
          <cell r="BD1100">
            <v>0</v>
          </cell>
          <cell r="BE1100">
            <v>0</v>
          </cell>
          <cell r="BF1100" t="str">
            <v xml:space="preserve">NOTIFICADO </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W1101">
            <v>0</v>
          </cell>
          <cell r="AX1101">
            <v>0</v>
          </cell>
          <cell r="AY1101">
            <v>0</v>
          </cell>
          <cell r="AZ1101">
            <v>0</v>
          </cell>
          <cell r="BA1101">
            <v>0</v>
          </cell>
          <cell r="BB1101">
            <v>0</v>
          </cell>
          <cell r="BC1101">
            <v>0</v>
          </cell>
          <cell r="BD1101">
            <v>0</v>
          </cell>
          <cell r="BE1101">
            <v>0</v>
          </cell>
          <cell r="BF1101" t="str">
            <v xml:space="preserve">NOTIFICADO </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row>
        <row r="1102">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W1102">
            <v>0</v>
          </cell>
          <cell r="AX1102">
            <v>0</v>
          </cell>
          <cell r="AY1102">
            <v>0</v>
          </cell>
          <cell r="AZ1102">
            <v>0</v>
          </cell>
          <cell r="BA1102">
            <v>0</v>
          </cell>
          <cell r="BB1102">
            <v>0</v>
          </cell>
          <cell r="BC1102">
            <v>0</v>
          </cell>
          <cell r="BD1102">
            <v>0</v>
          </cell>
          <cell r="BE1102">
            <v>0</v>
          </cell>
          <cell r="BF1102" t="str">
            <v xml:space="preserve">NOTIFICADO </v>
          </cell>
          <cell r="BG1102">
            <v>0</v>
          </cell>
          <cell r="BH1102">
            <v>0</v>
          </cell>
          <cell r="BI1102">
            <v>0</v>
          </cell>
          <cell r="BJ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row>
        <row r="1103">
          <cell r="C1103">
            <v>0</v>
          </cell>
          <cell r="E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W1103">
            <v>0</v>
          </cell>
          <cell r="AX1103">
            <v>0</v>
          </cell>
          <cell r="AY1103">
            <v>0</v>
          </cell>
          <cell r="AZ1103">
            <v>0</v>
          </cell>
          <cell r="BA1103">
            <v>0</v>
          </cell>
          <cell r="BB1103">
            <v>0</v>
          </cell>
          <cell r="BC1103">
            <v>0</v>
          </cell>
          <cell r="BD1103">
            <v>0</v>
          </cell>
          <cell r="BE1103">
            <v>0</v>
          </cell>
          <cell r="BF1103" t="str">
            <v xml:space="preserve">NOTIFICADO </v>
          </cell>
          <cell r="BG1103">
            <v>0</v>
          </cell>
          <cell r="BH1103">
            <v>0</v>
          </cell>
          <cell r="BI1103">
            <v>0</v>
          </cell>
          <cell r="BQ1103">
            <v>0</v>
          </cell>
          <cell r="BR1103">
            <v>0</v>
          </cell>
          <cell r="BS1103">
            <v>0</v>
          </cell>
          <cell r="BT1103">
            <v>0</v>
          </cell>
          <cell r="BU1103">
            <v>0</v>
          </cell>
          <cell r="BY1103">
            <v>0</v>
          </cell>
          <cell r="BZ1103">
            <v>0</v>
          </cell>
          <cell r="CA1103">
            <v>0</v>
          </cell>
          <cell r="CB1103">
            <v>0</v>
          </cell>
          <cell r="CC1103">
            <v>0</v>
          </cell>
        </row>
        <row r="1104">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W1104">
            <v>0</v>
          </cell>
          <cell r="AX1104">
            <v>0</v>
          </cell>
          <cell r="AY1104">
            <v>0</v>
          </cell>
          <cell r="AZ1104">
            <v>0</v>
          </cell>
          <cell r="BA1104">
            <v>0</v>
          </cell>
          <cell r="BB1104">
            <v>0</v>
          </cell>
          <cell r="BC1104">
            <v>0</v>
          </cell>
          <cell r="BD1104">
            <v>0</v>
          </cell>
          <cell r="BE1104">
            <v>0</v>
          </cell>
          <cell r="BF1104" t="str">
            <v xml:space="preserve">NOTIFICADO </v>
          </cell>
          <cell r="BG1104">
            <v>0</v>
          </cell>
          <cell r="BH1104">
            <v>0</v>
          </cell>
          <cell r="BI1104">
            <v>0</v>
          </cell>
          <cell r="BQ1104">
            <v>0</v>
          </cell>
          <cell r="BR1104">
            <v>0</v>
          </cell>
          <cell r="BS1104">
            <v>0</v>
          </cell>
          <cell r="BT1104">
            <v>0</v>
          </cell>
          <cell r="BU1104">
            <v>0</v>
          </cell>
          <cell r="BY1104">
            <v>0</v>
          </cell>
          <cell r="BZ1104">
            <v>0</v>
          </cell>
          <cell r="CA1104">
            <v>0</v>
          </cell>
          <cell r="CB1104">
            <v>0</v>
          </cell>
          <cell r="CC1104">
            <v>0</v>
          </cell>
        </row>
        <row r="1105">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W1105">
            <v>0</v>
          </cell>
          <cell r="AX1105">
            <v>0</v>
          </cell>
          <cell r="AY1105">
            <v>0</v>
          </cell>
          <cell r="AZ1105">
            <v>0</v>
          </cell>
          <cell r="BA1105">
            <v>0</v>
          </cell>
          <cell r="BB1105">
            <v>0</v>
          </cell>
          <cell r="BC1105">
            <v>0</v>
          </cell>
          <cell r="BD1105">
            <v>0</v>
          </cell>
          <cell r="BE1105">
            <v>0</v>
          </cell>
          <cell r="BF1105" t="str">
            <v xml:space="preserve">NOTIFICADO </v>
          </cell>
          <cell r="BG1105">
            <v>0</v>
          </cell>
          <cell r="BH1105">
            <v>0</v>
          </cell>
          <cell r="BI1105">
            <v>0</v>
          </cell>
          <cell r="BQ1105">
            <v>0</v>
          </cell>
          <cell r="BR1105">
            <v>0</v>
          </cell>
          <cell r="BS1105">
            <v>0</v>
          </cell>
          <cell r="BT1105">
            <v>0</v>
          </cell>
          <cell r="BU1105">
            <v>0</v>
          </cell>
          <cell r="BY1105">
            <v>0</v>
          </cell>
          <cell r="BZ1105">
            <v>0</v>
          </cell>
          <cell r="CA1105">
            <v>0</v>
          </cell>
          <cell r="CB1105">
            <v>0</v>
          </cell>
          <cell r="CC1105">
            <v>0</v>
          </cell>
        </row>
        <row r="1106">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W1106">
            <v>0</v>
          </cell>
          <cell r="AX1106">
            <v>0</v>
          </cell>
          <cell r="AY1106">
            <v>0</v>
          </cell>
          <cell r="AZ1106">
            <v>0</v>
          </cell>
          <cell r="BA1106">
            <v>0</v>
          </cell>
          <cell r="BB1106">
            <v>0</v>
          </cell>
          <cell r="BC1106">
            <v>0</v>
          </cell>
          <cell r="BD1106">
            <v>0</v>
          </cell>
          <cell r="BE1106">
            <v>0</v>
          </cell>
          <cell r="BF1106" t="str">
            <v xml:space="preserve">NOTIFICADO </v>
          </cell>
          <cell r="BG1106">
            <v>0</v>
          </cell>
          <cell r="BH1106">
            <v>0</v>
          </cell>
          <cell r="BI1106">
            <v>0</v>
          </cell>
          <cell r="BQ1106">
            <v>0</v>
          </cell>
          <cell r="BR1106">
            <v>0</v>
          </cell>
          <cell r="BS1106">
            <v>0</v>
          </cell>
          <cell r="BT1106">
            <v>0</v>
          </cell>
          <cell r="BU1106">
            <v>0</v>
          </cell>
          <cell r="BY1106">
            <v>0</v>
          </cell>
          <cell r="BZ1106">
            <v>0</v>
          </cell>
          <cell r="CA1106">
            <v>0</v>
          </cell>
          <cell r="CB1106">
            <v>0</v>
          </cell>
          <cell r="CC1106">
            <v>0</v>
          </cell>
        </row>
        <row r="1107">
          <cell r="C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W1107">
            <v>0</v>
          </cell>
          <cell r="AX1107">
            <v>0</v>
          </cell>
          <cell r="AY1107">
            <v>0</v>
          </cell>
          <cell r="AZ1107">
            <v>0</v>
          </cell>
          <cell r="BA1107">
            <v>0</v>
          </cell>
          <cell r="BB1107">
            <v>0</v>
          </cell>
          <cell r="BC1107">
            <v>0</v>
          </cell>
          <cell r="BD1107">
            <v>0</v>
          </cell>
          <cell r="BE1107">
            <v>0</v>
          </cell>
          <cell r="BF1107" t="str">
            <v xml:space="preserve">NOTIFICADO </v>
          </cell>
          <cell r="BG1107">
            <v>0</v>
          </cell>
          <cell r="BH1107">
            <v>0</v>
          </cell>
          <cell r="BI1107">
            <v>0</v>
          </cell>
          <cell r="BQ1107">
            <v>0</v>
          </cell>
          <cell r="BR1107">
            <v>0</v>
          </cell>
          <cell r="BS1107">
            <v>0</v>
          </cell>
          <cell r="BT1107">
            <v>0</v>
          </cell>
          <cell r="BU1107">
            <v>0</v>
          </cell>
          <cell r="BY1107">
            <v>0</v>
          </cell>
          <cell r="BZ1107">
            <v>0</v>
          </cell>
          <cell r="CA1107">
            <v>0</v>
          </cell>
          <cell r="CB1107">
            <v>0</v>
          </cell>
          <cell r="CC1107">
            <v>0</v>
          </cell>
        </row>
        <row r="1108">
          <cell r="C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S1108">
            <v>0</v>
          </cell>
          <cell r="AT1108">
            <v>0</v>
          </cell>
          <cell r="AW1108">
            <v>0</v>
          </cell>
          <cell r="AX1108">
            <v>0</v>
          </cell>
          <cell r="AY1108">
            <v>0</v>
          </cell>
          <cell r="AZ1108">
            <v>0</v>
          </cell>
          <cell r="BA1108">
            <v>0</v>
          </cell>
          <cell r="BB1108">
            <v>0</v>
          </cell>
          <cell r="BC1108">
            <v>0</v>
          </cell>
          <cell r="BD1108">
            <v>0</v>
          </cell>
          <cell r="BE1108">
            <v>0</v>
          </cell>
          <cell r="BF1108" t="str">
            <v xml:space="preserve">NOTIFICADO </v>
          </cell>
          <cell r="BG1108">
            <v>0</v>
          </cell>
          <cell r="BH1108">
            <v>0</v>
          </cell>
          <cell r="BI1108">
            <v>0</v>
          </cell>
          <cell r="BQ1108">
            <v>0</v>
          </cell>
          <cell r="BR1108">
            <v>0</v>
          </cell>
          <cell r="BS1108">
            <v>0</v>
          </cell>
          <cell r="BT1108">
            <v>0</v>
          </cell>
          <cell r="BU1108">
            <v>0</v>
          </cell>
          <cell r="BY1108">
            <v>0</v>
          </cell>
          <cell r="BZ1108">
            <v>0</v>
          </cell>
          <cell r="CA1108">
            <v>0</v>
          </cell>
          <cell r="CB1108">
            <v>0</v>
          </cell>
          <cell r="CC1108">
            <v>0</v>
          </cell>
        </row>
        <row r="1109">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W1109">
            <v>0</v>
          </cell>
          <cell r="AX1109">
            <v>0</v>
          </cell>
          <cell r="AY1109">
            <v>0</v>
          </cell>
          <cell r="AZ1109">
            <v>0</v>
          </cell>
          <cell r="BA1109">
            <v>0</v>
          </cell>
          <cell r="BB1109">
            <v>0</v>
          </cell>
          <cell r="BC1109">
            <v>0</v>
          </cell>
          <cell r="BD1109">
            <v>0</v>
          </cell>
          <cell r="BE1109">
            <v>0</v>
          </cell>
          <cell r="BF1109" t="str">
            <v xml:space="preserve">NOTIFICADO </v>
          </cell>
          <cell r="BG1109">
            <v>0</v>
          </cell>
          <cell r="BH1109">
            <v>0</v>
          </cell>
          <cell r="BI1109">
            <v>0</v>
          </cell>
          <cell r="BQ1109">
            <v>0</v>
          </cell>
          <cell r="BR1109">
            <v>0</v>
          </cell>
          <cell r="BS1109">
            <v>0</v>
          </cell>
          <cell r="BT1109">
            <v>0</v>
          </cell>
          <cell r="BU1109">
            <v>0</v>
          </cell>
          <cell r="BY1109">
            <v>0</v>
          </cell>
          <cell r="BZ1109">
            <v>0</v>
          </cell>
          <cell r="CA1109">
            <v>0</v>
          </cell>
          <cell r="CB1109">
            <v>0</v>
          </cell>
          <cell r="CC1109">
            <v>0</v>
          </cell>
        </row>
        <row r="1110">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W1110">
            <v>0</v>
          </cell>
          <cell r="AX1110">
            <v>0</v>
          </cell>
          <cell r="AY1110">
            <v>0</v>
          </cell>
          <cell r="AZ1110">
            <v>0</v>
          </cell>
          <cell r="BA1110">
            <v>0</v>
          </cell>
          <cell r="BB1110">
            <v>0</v>
          </cell>
          <cell r="BC1110">
            <v>0</v>
          </cell>
          <cell r="BD1110">
            <v>0</v>
          </cell>
          <cell r="BE1110">
            <v>0</v>
          </cell>
          <cell r="BF1110" t="str">
            <v xml:space="preserve">NOTIFICADO </v>
          </cell>
          <cell r="BG1110">
            <v>0</v>
          </cell>
          <cell r="BH1110">
            <v>0</v>
          </cell>
          <cell r="BI1110">
            <v>0</v>
          </cell>
          <cell r="BQ1110">
            <v>0</v>
          </cell>
          <cell r="BR1110">
            <v>0</v>
          </cell>
          <cell r="BS1110">
            <v>0</v>
          </cell>
          <cell r="BT1110">
            <v>0</v>
          </cell>
          <cell r="BU1110">
            <v>0</v>
          </cell>
          <cell r="BY1110">
            <v>0</v>
          </cell>
          <cell r="BZ1110">
            <v>0</v>
          </cell>
          <cell r="CA1110">
            <v>0</v>
          </cell>
          <cell r="CB1110">
            <v>0</v>
          </cell>
          <cell r="CC1110">
            <v>0</v>
          </cell>
        </row>
        <row r="1111">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W1111">
            <v>0</v>
          </cell>
          <cell r="AX1111">
            <v>0</v>
          </cell>
          <cell r="AY1111">
            <v>0</v>
          </cell>
          <cell r="AZ1111">
            <v>0</v>
          </cell>
          <cell r="BA1111">
            <v>0</v>
          </cell>
          <cell r="BB1111">
            <v>0</v>
          </cell>
          <cell r="BC1111">
            <v>0</v>
          </cell>
          <cell r="BD1111">
            <v>0</v>
          </cell>
          <cell r="BE1111">
            <v>0</v>
          </cell>
          <cell r="BF1111" t="str">
            <v xml:space="preserve">NOTIFICADO </v>
          </cell>
          <cell r="BG1111">
            <v>0</v>
          </cell>
          <cell r="BH1111">
            <v>0</v>
          </cell>
          <cell r="BI1111">
            <v>0</v>
          </cell>
          <cell r="BQ1111">
            <v>0</v>
          </cell>
          <cell r="BR1111">
            <v>0</v>
          </cell>
          <cell r="BS1111">
            <v>0</v>
          </cell>
          <cell r="BT1111">
            <v>0</v>
          </cell>
          <cell r="BU1111">
            <v>0</v>
          </cell>
          <cell r="BY1111">
            <v>0</v>
          </cell>
          <cell r="BZ1111">
            <v>0</v>
          </cell>
          <cell r="CA1111">
            <v>0</v>
          </cell>
          <cell r="CB1111">
            <v>0</v>
          </cell>
          <cell r="CC1111">
            <v>0</v>
          </cell>
        </row>
        <row r="1112">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W1112">
            <v>0</v>
          </cell>
          <cell r="AX1112">
            <v>0</v>
          </cell>
          <cell r="AY1112">
            <v>0</v>
          </cell>
          <cell r="AZ1112">
            <v>0</v>
          </cell>
          <cell r="BA1112">
            <v>0</v>
          </cell>
          <cell r="BB1112">
            <v>0</v>
          </cell>
          <cell r="BC1112">
            <v>0</v>
          </cell>
          <cell r="BD1112">
            <v>0</v>
          </cell>
          <cell r="BE1112">
            <v>0</v>
          </cell>
          <cell r="BF1112" t="str">
            <v xml:space="preserve">NOTIFICADO </v>
          </cell>
          <cell r="BG1112">
            <v>0</v>
          </cell>
          <cell r="BH1112">
            <v>0</v>
          </cell>
          <cell r="BI1112">
            <v>0</v>
          </cell>
          <cell r="BQ1112">
            <v>0</v>
          </cell>
          <cell r="BR1112">
            <v>0</v>
          </cell>
          <cell r="BS1112">
            <v>0</v>
          </cell>
          <cell r="BT1112">
            <v>0</v>
          </cell>
          <cell r="BU1112">
            <v>0</v>
          </cell>
          <cell r="BY1112">
            <v>0</v>
          </cell>
          <cell r="BZ1112">
            <v>0</v>
          </cell>
          <cell r="CA1112">
            <v>0</v>
          </cell>
          <cell r="CB1112">
            <v>0</v>
          </cell>
          <cell r="CC1112">
            <v>0</v>
          </cell>
        </row>
        <row r="1113">
          <cell r="C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W1113">
            <v>0</v>
          </cell>
          <cell r="AX1113">
            <v>0</v>
          </cell>
          <cell r="AY1113">
            <v>0</v>
          </cell>
          <cell r="AZ1113">
            <v>0</v>
          </cell>
          <cell r="BA1113">
            <v>0</v>
          </cell>
          <cell r="BB1113">
            <v>0</v>
          </cell>
          <cell r="BC1113">
            <v>0</v>
          </cell>
          <cell r="BD1113">
            <v>0</v>
          </cell>
          <cell r="BE1113">
            <v>0</v>
          </cell>
          <cell r="BF1113" t="str">
            <v xml:space="preserve">NOTIFICADO </v>
          </cell>
          <cell r="BG1113">
            <v>0</v>
          </cell>
          <cell r="BH1113">
            <v>0</v>
          </cell>
          <cell r="BI1113">
            <v>0</v>
          </cell>
          <cell r="BQ1113">
            <v>0</v>
          </cell>
          <cell r="BR1113">
            <v>0</v>
          </cell>
          <cell r="BS1113">
            <v>0</v>
          </cell>
          <cell r="BT1113">
            <v>0</v>
          </cell>
          <cell r="BU1113">
            <v>0</v>
          </cell>
          <cell r="BY1113">
            <v>0</v>
          </cell>
          <cell r="BZ1113">
            <v>0</v>
          </cell>
          <cell r="CA1113">
            <v>0</v>
          </cell>
          <cell r="CB1113">
            <v>0</v>
          </cell>
          <cell r="CC1113">
            <v>0</v>
          </cell>
        </row>
        <row r="1114">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W1114">
            <v>0</v>
          </cell>
          <cell r="AX1114">
            <v>0</v>
          </cell>
          <cell r="AY1114">
            <v>0</v>
          </cell>
          <cell r="AZ1114">
            <v>0</v>
          </cell>
          <cell r="BA1114">
            <v>0</v>
          </cell>
          <cell r="BB1114">
            <v>0</v>
          </cell>
          <cell r="BC1114">
            <v>0</v>
          </cell>
          <cell r="BD1114">
            <v>0</v>
          </cell>
          <cell r="BE1114">
            <v>0</v>
          </cell>
          <cell r="BF1114" t="str">
            <v xml:space="preserve">NOTIFICADO </v>
          </cell>
          <cell r="BG1114">
            <v>0</v>
          </cell>
          <cell r="BH1114">
            <v>0</v>
          </cell>
          <cell r="BI1114">
            <v>0</v>
          </cell>
          <cell r="BQ1114">
            <v>0</v>
          </cell>
          <cell r="BR1114">
            <v>0</v>
          </cell>
          <cell r="BS1114">
            <v>0</v>
          </cell>
          <cell r="BT1114">
            <v>0</v>
          </cell>
          <cell r="BU1114">
            <v>0</v>
          </cell>
          <cell r="BY1114">
            <v>0</v>
          </cell>
          <cell r="BZ1114">
            <v>0</v>
          </cell>
          <cell r="CA1114">
            <v>0</v>
          </cell>
          <cell r="CB1114">
            <v>0</v>
          </cell>
          <cell r="CC1114">
            <v>0</v>
          </cell>
        </row>
        <row r="1115">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W1115">
            <v>0</v>
          </cell>
          <cell r="AX1115">
            <v>0</v>
          </cell>
          <cell r="AY1115">
            <v>0</v>
          </cell>
          <cell r="AZ1115">
            <v>0</v>
          </cell>
          <cell r="BA1115">
            <v>0</v>
          </cell>
          <cell r="BB1115">
            <v>0</v>
          </cell>
          <cell r="BC1115">
            <v>0</v>
          </cell>
          <cell r="BD1115">
            <v>0</v>
          </cell>
          <cell r="BE1115">
            <v>0</v>
          </cell>
          <cell r="BF1115" t="str">
            <v xml:space="preserve">NOTIFICADO </v>
          </cell>
          <cell r="BG1115">
            <v>0</v>
          </cell>
          <cell r="BH1115">
            <v>0</v>
          </cell>
          <cell r="BI1115">
            <v>0</v>
          </cell>
          <cell r="BQ1115">
            <v>0</v>
          </cell>
          <cell r="BR1115">
            <v>0</v>
          </cell>
          <cell r="BS1115">
            <v>0</v>
          </cell>
          <cell r="BT1115">
            <v>0</v>
          </cell>
          <cell r="BU1115">
            <v>0</v>
          </cell>
          <cell r="BY1115">
            <v>0</v>
          </cell>
          <cell r="BZ1115">
            <v>0</v>
          </cell>
          <cell r="CA1115">
            <v>0</v>
          </cell>
          <cell r="CB1115">
            <v>0</v>
          </cell>
          <cell r="CC1115">
            <v>0</v>
          </cell>
        </row>
        <row r="1116">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R1116">
            <v>0</v>
          </cell>
          <cell r="S1116">
            <v>0</v>
          </cell>
          <cell r="T1116">
            <v>0</v>
          </cell>
          <cell r="U1116">
            <v>0</v>
          </cell>
          <cell r="V1116">
            <v>0</v>
          </cell>
          <cell r="W1116">
            <v>0</v>
          </cell>
          <cell r="X1116">
            <v>0</v>
          </cell>
          <cell r="Y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W1116">
            <v>0</v>
          </cell>
          <cell r="AX1116">
            <v>0</v>
          </cell>
          <cell r="AY1116">
            <v>0</v>
          </cell>
          <cell r="AZ1116">
            <v>0</v>
          </cell>
          <cell r="BA1116">
            <v>0</v>
          </cell>
          <cell r="BB1116">
            <v>0</v>
          </cell>
          <cell r="BC1116">
            <v>0</v>
          </cell>
          <cell r="BD1116">
            <v>0</v>
          </cell>
          <cell r="BE1116">
            <v>0</v>
          </cell>
          <cell r="BF1116" t="str">
            <v xml:space="preserve">NOTIFICADO </v>
          </cell>
          <cell r="BG1116">
            <v>0</v>
          </cell>
          <cell r="BH1116">
            <v>0</v>
          </cell>
          <cell r="BI1116">
            <v>0</v>
          </cell>
          <cell r="BQ1116">
            <v>0</v>
          </cell>
          <cell r="BR1116">
            <v>0</v>
          </cell>
          <cell r="BS1116">
            <v>0</v>
          </cell>
          <cell r="BT1116">
            <v>0</v>
          </cell>
          <cell r="BU1116">
            <v>0</v>
          </cell>
          <cell r="BY1116">
            <v>0</v>
          </cell>
          <cell r="BZ1116">
            <v>0</v>
          </cell>
          <cell r="CA1116">
            <v>0</v>
          </cell>
          <cell r="CB1116">
            <v>0</v>
          </cell>
          <cell r="CC1116">
            <v>0</v>
          </cell>
        </row>
        <row r="1117">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W1117">
            <v>0</v>
          </cell>
          <cell r="AX1117">
            <v>0</v>
          </cell>
          <cell r="AY1117">
            <v>0</v>
          </cell>
          <cell r="AZ1117">
            <v>0</v>
          </cell>
          <cell r="BA1117">
            <v>0</v>
          </cell>
          <cell r="BB1117">
            <v>0</v>
          </cell>
          <cell r="BC1117">
            <v>0</v>
          </cell>
          <cell r="BD1117">
            <v>0</v>
          </cell>
          <cell r="BE1117">
            <v>0</v>
          </cell>
          <cell r="BF1117" t="str">
            <v xml:space="preserve">NOTIFICADO </v>
          </cell>
          <cell r="BG1117">
            <v>0</v>
          </cell>
          <cell r="BH1117">
            <v>0</v>
          </cell>
          <cell r="BI1117">
            <v>0</v>
          </cell>
          <cell r="BQ1117">
            <v>0</v>
          </cell>
          <cell r="BR1117">
            <v>0</v>
          </cell>
          <cell r="BS1117">
            <v>0</v>
          </cell>
          <cell r="BT1117">
            <v>0</v>
          </cell>
          <cell r="BU1117">
            <v>0</v>
          </cell>
          <cell r="BY1117">
            <v>0</v>
          </cell>
          <cell r="BZ1117">
            <v>0</v>
          </cell>
          <cell r="CA1117">
            <v>0</v>
          </cell>
          <cell r="CB1117">
            <v>0</v>
          </cell>
          <cell r="CC1117">
            <v>0</v>
          </cell>
        </row>
        <row r="1118">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W1118">
            <v>0</v>
          </cell>
          <cell r="AX1118">
            <v>0</v>
          </cell>
          <cell r="AY1118">
            <v>0</v>
          </cell>
          <cell r="AZ1118">
            <v>0</v>
          </cell>
          <cell r="BA1118">
            <v>0</v>
          </cell>
          <cell r="BB1118">
            <v>0</v>
          </cell>
          <cell r="BC1118">
            <v>0</v>
          </cell>
          <cell r="BD1118">
            <v>0</v>
          </cell>
          <cell r="BE1118">
            <v>0</v>
          </cell>
          <cell r="BF1118" t="str">
            <v xml:space="preserve">NOTIFICADO </v>
          </cell>
          <cell r="BG1118">
            <v>0</v>
          </cell>
          <cell r="BH1118">
            <v>0</v>
          </cell>
          <cell r="BI1118">
            <v>0</v>
          </cell>
          <cell r="BQ1118">
            <v>0</v>
          </cell>
          <cell r="BR1118">
            <v>0</v>
          </cell>
          <cell r="BS1118">
            <v>0</v>
          </cell>
          <cell r="BT1118">
            <v>0</v>
          </cell>
          <cell r="BU1118">
            <v>0</v>
          </cell>
          <cell r="BY1118">
            <v>0</v>
          </cell>
          <cell r="BZ1118">
            <v>0</v>
          </cell>
          <cell r="CA1118">
            <v>0</v>
          </cell>
          <cell r="CB1118">
            <v>0</v>
          </cell>
          <cell r="CC1118">
            <v>0</v>
          </cell>
        </row>
        <row r="1119">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W1119">
            <v>0</v>
          </cell>
          <cell r="AX1119">
            <v>0</v>
          </cell>
          <cell r="AY1119">
            <v>0</v>
          </cell>
          <cell r="AZ1119">
            <v>0</v>
          </cell>
          <cell r="BA1119">
            <v>0</v>
          </cell>
          <cell r="BB1119">
            <v>0</v>
          </cell>
          <cell r="BC1119">
            <v>0</v>
          </cell>
          <cell r="BD1119">
            <v>0</v>
          </cell>
          <cell r="BE1119">
            <v>0</v>
          </cell>
          <cell r="BF1119" t="str">
            <v xml:space="preserve">NOTIFICADO </v>
          </cell>
          <cell r="BG1119">
            <v>0</v>
          </cell>
          <cell r="BH1119">
            <v>0</v>
          </cell>
          <cell r="BI1119">
            <v>0</v>
          </cell>
          <cell r="BQ1119">
            <v>0</v>
          </cell>
          <cell r="BR1119">
            <v>0</v>
          </cell>
          <cell r="BS1119">
            <v>0</v>
          </cell>
          <cell r="BT1119">
            <v>0</v>
          </cell>
          <cell r="BU1119">
            <v>0</v>
          </cell>
          <cell r="BY1119">
            <v>0</v>
          </cell>
          <cell r="BZ1119">
            <v>0</v>
          </cell>
          <cell r="CA1119">
            <v>0</v>
          </cell>
          <cell r="CB1119">
            <v>0</v>
          </cell>
          <cell r="CC1119">
            <v>0</v>
          </cell>
        </row>
        <row r="1120">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W1120">
            <v>0</v>
          </cell>
          <cell r="AX1120">
            <v>0</v>
          </cell>
          <cell r="AY1120">
            <v>0</v>
          </cell>
          <cell r="AZ1120">
            <v>0</v>
          </cell>
          <cell r="BA1120">
            <v>0</v>
          </cell>
          <cell r="BB1120">
            <v>0</v>
          </cell>
          <cell r="BC1120">
            <v>0</v>
          </cell>
          <cell r="BD1120">
            <v>0</v>
          </cell>
          <cell r="BE1120">
            <v>0</v>
          </cell>
          <cell r="BF1120" t="str">
            <v xml:space="preserve">NOTIFICADO </v>
          </cell>
          <cell r="BG1120">
            <v>0</v>
          </cell>
          <cell r="BH1120">
            <v>0</v>
          </cell>
          <cell r="BI1120">
            <v>0</v>
          </cell>
          <cell r="BQ1120">
            <v>0</v>
          </cell>
          <cell r="BR1120">
            <v>0</v>
          </cell>
          <cell r="BS1120">
            <v>0</v>
          </cell>
          <cell r="BT1120">
            <v>0</v>
          </cell>
          <cell r="BU1120">
            <v>0</v>
          </cell>
          <cell r="BY1120">
            <v>0</v>
          </cell>
          <cell r="BZ1120">
            <v>0</v>
          </cell>
          <cell r="CA1120">
            <v>0</v>
          </cell>
          <cell r="CB1120">
            <v>0</v>
          </cell>
          <cell r="CC1120">
            <v>0</v>
          </cell>
        </row>
        <row r="1121">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W1121">
            <v>0</v>
          </cell>
          <cell r="AX1121">
            <v>0</v>
          </cell>
          <cell r="AY1121">
            <v>0</v>
          </cell>
          <cell r="AZ1121">
            <v>0</v>
          </cell>
          <cell r="BA1121">
            <v>0</v>
          </cell>
          <cell r="BB1121">
            <v>0</v>
          </cell>
          <cell r="BC1121">
            <v>0</v>
          </cell>
          <cell r="BD1121">
            <v>0</v>
          </cell>
          <cell r="BE1121">
            <v>0</v>
          </cell>
          <cell r="BF1121" t="str">
            <v xml:space="preserve">NOTIFICADO </v>
          </cell>
          <cell r="BG1121">
            <v>0</v>
          </cell>
          <cell r="BH1121">
            <v>0</v>
          </cell>
          <cell r="BI1121">
            <v>0</v>
          </cell>
          <cell r="BQ1121">
            <v>0</v>
          </cell>
          <cell r="BR1121">
            <v>0</v>
          </cell>
          <cell r="BS1121">
            <v>0</v>
          </cell>
          <cell r="BT1121">
            <v>0</v>
          </cell>
          <cell r="BU1121">
            <v>0</v>
          </cell>
          <cell r="BY1121">
            <v>0</v>
          </cell>
          <cell r="BZ1121">
            <v>0</v>
          </cell>
          <cell r="CA1121">
            <v>0</v>
          </cell>
          <cell r="CB1121">
            <v>0</v>
          </cell>
          <cell r="CC1121">
            <v>0</v>
          </cell>
        </row>
        <row r="1122">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W1122">
            <v>0</v>
          </cell>
          <cell r="AX1122">
            <v>0</v>
          </cell>
          <cell r="AY1122">
            <v>0</v>
          </cell>
          <cell r="AZ1122">
            <v>0</v>
          </cell>
          <cell r="BA1122">
            <v>0</v>
          </cell>
          <cell r="BB1122">
            <v>0</v>
          </cell>
          <cell r="BC1122">
            <v>0</v>
          </cell>
          <cell r="BD1122">
            <v>0</v>
          </cell>
          <cell r="BE1122">
            <v>0</v>
          </cell>
          <cell r="BF1122" t="str">
            <v xml:space="preserve">NOTIFICADO </v>
          </cell>
          <cell r="BG1122">
            <v>0</v>
          </cell>
          <cell r="BH1122">
            <v>0</v>
          </cell>
          <cell r="BI1122">
            <v>0</v>
          </cell>
          <cell r="BQ1122">
            <v>0</v>
          </cell>
          <cell r="BR1122">
            <v>0</v>
          </cell>
          <cell r="BS1122">
            <v>0</v>
          </cell>
          <cell r="BT1122">
            <v>0</v>
          </cell>
          <cell r="BU1122">
            <v>0</v>
          </cell>
          <cell r="BY1122">
            <v>0</v>
          </cell>
          <cell r="BZ1122">
            <v>0</v>
          </cell>
          <cell r="CA1122">
            <v>0</v>
          </cell>
          <cell r="CB1122">
            <v>0</v>
          </cell>
          <cell r="CC1122">
            <v>0</v>
          </cell>
        </row>
        <row r="1123">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W1123">
            <v>0</v>
          </cell>
          <cell r="AX1123">
            <v>0</v>
          </cell>
          <cell r="AY1123">
            <v>0</v>
          </cell>
          <cell r="AZ1123">
            <v>0</v>
          </cell>
          <cell r="BA1123">
            <v>0</v>
          </cell>
          <cell r="BB1123">
            <v>0</v>
          </cell>
          <cell r="BC1123">
            <v>0</v>
          </cell>
          <cell r="BD1123">
            <v>0</v>
          </cell>
          <cell r="BE1123">
            <v>0</v>
          </cell>
          <cell r="BF1123" t="str">
            <v xml:space="preserve">NOTIFICADO </v>
          </cell>
          <cell r="BG1123">
            <v>0</v>
          </cell>
          <cell r="BH1123">
            <v>0</v>
          </cell>
          <cell r="BI1123">
            <v>0</v>
          </cell>
          <cell r="BQ1123">
            <v>0</v>
          </cell>
          <cell r="BR1123">
            <v>0</v>
          </cell>
          <cell r="BS1123">
            <v>0</v>
          </cell>
          <cell r="BT1123">
            <v>0</v>
          </cell>
          <cell r="BU1123">
            <v>0</v>
          </cell>
          <cell r="BY1123">
            <v>0</v>
          </cell>
          <cell r="BZ1123">
            <v>0</v>
          </cell>
          <cell r="CA1123">
            <v>0</v>
          </cell>
          <cell r="CB1123">
            <v>0</v>
          </cell>
          <cell r="CC1123">
            <v>0</v>
          </cell>
        </row>
        <row r="1124">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W1124">
            <v>0</v>
          </cell>
          <cell r="AX1124">
            <v>0</v>
          </cell>
          <cell r="AY1124">
            <v>0</v>
          </cell>
          <cell r="AZ1124">
            <v>0</v>
          </cell>
          <cell r="BA1124">
            <v>0</v>
          </cell>
          <cell r="BB1124">
            <v>0</v>
          </cell>
          <cell r="BC1124">
            <v>0</v>
          </cell>
          <cell r="BD1124">
            <v>0</v>
          </cell>
          <cell r="BE1124">
            <v>0</v>
          </cell>
          <cell r="BF1124" t="str">
            <v xml:space="preserve">NOTIFICADO </v>
          </cell>
          <cell r="BG1124">
            <v>0</v>
          </cell>
          <cell r="BH1124">
            <v>0</v>
          </cell>
          <cell r="BI1124">
            <v>0</v>
          </cell>
          <cell r="BQ1124">
            <v>0</v>
          </cell>
          <cell r="BR1124">
            <v>0</v>
          </cell>
          <cell r="BS1124">
            <v>0</v>
          </cell>
          <cell r="BT1124">
            <v>0</v>
          </cell>
          <cell r="BU1124">
            <v>0</v>
          </cell>
          <cell r="BY1124">
            <v>0</v>
          </cell>
          <cell r="BZ1124">
            <v>0</v>
          </cell>
          <cell r="CA1124">
            <v>0</v>
          </cell>
          <cell r="CB1124">
            <v>0</v>
          </cell>
          <cell r="CC1124">
            <v>0</v>
          </cell>
        </row>
        <row r="1125">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W1125">
            <v>0</v>
          </cell>
          <cell r="AX1125">
            <v>0</v>
          </cell>
          <cell r="AY1125">
            <v>0</v>
          </cell>
          <cell r="AZ1125">
            <v>0</v>
          </cell>
          <cell r="BA1125">
            <v>0</v>
          </cell>
          <cell r="BB1125">
            <v>0</v>
          </cell>
          <cell r="BC1125">
            <v>0</v>
          </cell>
          <cell r="BD1125">
            <v>0</v>
          </cell>
          <cell r="BE1125">
            <v>0</v>
          </cell>
          <cell r="BF1125" t="str">
            <v xml:space="preserve">NOTIFICADO </v>
          </cell>
          <cell r="BG1125">
            <v>0</v>
          </cell>
          <cell r="BH1125">
            <v>0</v>
          </cell>
          <cell r="BI1125">
            <v>0</v>
          </cell>
          <cell r="BK1125">
            <v>0</v>
          </cell>
          <cell r="BL1125">
            <v>0</v>
          </cell>
          <cell r="BM1125">
            <v>0</v>
          </cell>
          <cell r="BQ1125">
            <v>0</v>
          </cell>
          <cell r="BR1125">
            <v>0</v>
          </cell>
          <cell r="BS1125">
            <v>0</v>
          </cell>
          <cell r="BT1125">
            <v>0</v>
          </cell>
          <cell r="BU1125">
            <v>0</v>
          </cell>
          <cell r="BY1125">
            <v>0</v>
          </cell>
          <cell r="BZ1125">
            <v>0</v>
          </cell>
          <cell r="CA1125">
            <v>0</v>
          </cell>
          <cell r="CB1125">
            <v>0</v>
          </cell>
          <cell r="CC1125">
            <v>0</v>
          </cell>
        </row>
        <row r="1126">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W1126">
            <v>0</v>
          </cell>
          <cell r="AX1126">
            <v>0</v>
          </cell>
          <cell r="AY1126">
            <v>0</v>
          </cell>
          <cell r="AZ1126">
            <v>0</v>
          </cell>
          <cell r="BA1126">
            <v>0</v>
          </cell>
          <cell r="BB1126">
            <v>0</v>
          </cell>
          <cell r="BC1126">
            <v>0</v>
          </cell>
          <cell r="BD1126">
            <v>0</v>
          </cell>
          <cell r="BE1126">
            <v>0</v>
          </cell>
          <cell r="BF1126" t="str">
            <v xml:space="preserve">NOTIFICADO </v>
          </cell>
          <cell r="BG1126">
            <v>0</v>
          </cell>
          <cell r="BH1126">
            <v>0</v>
          </cell>
          <cell r="BI1126">
            <v>0</v>
          </cell>
          <cell r="BK1126">
            <v>0</v>
          </cell>
          <cell r="BL1126">
            <v>0</v>
          </cell>
          <cell r="BM1126">
            <v>0</v>
          </cell>
          <cell r="BQ1126">
            <v>0</v>
          </cell>
          <cell r="BR1126">
            <v>0</v>
          </cell>
          <cell r="BS1126">
            <v>0</v>
          </cell>
          <cell r="BT1126">
            <v>0</v>
          </cell>
          <cell r="BU1126">
            <v>0</v>
          </cell>
          <cell r="BY1126">
            <v>0</v>
          </cell>
          <cell r="BZ1126">
            <v>0</v>
          </cell>
          <cell r="CA1126">
            <v>0</v>
          </cell>
          <cell r="CB1126">
            <v>0</v>
          </cell>
          <cell r="CC1126">
            <v>0</v>
          </cell>
        </row>
        <row r="1127">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AA1127">
            <v>0</v>
          </cell>
          <cell r="AB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W1127">
            <v>0</v>
          </cell>
          <cell r="AX1127">
            <v>0</v>
          </cell>
          <cell r="AY1127">
            <v>0</v>
          </cell>
          <cell r="AZ1127">
            <v>0</v>
          </cell>
          <cell r="BA1127">
            <v>0</v>
          </cell>
          <cell r="BB1127">
            <v>0</v>
          </cell>
          <cell r="BC1127">
            <v>0</v>
          </cell>
          <cell r="BD1127">
            <v>0</v>
          </cell>
          <cell r="BE1127">
            <v>0</v>
          </cell>
          <cell r="BF1127" t="str">
            <v xml:space="preserve">NOTIFICADO </v>
          </cell>
          <cell r="BG1127">
            <v>0</v>
          </cell>
          <cell r="BH1127">
            <v>0</v>
          </cell>
          <cell r="BI1127">
            <v>0</v>
          </cell>
          <cell r="BK1127">
            <v>0</v>
          </cell>
          <cell r="BL1127">
            <v>0</v>
          </cell>
          <cell r="BM1127">
            <v>0</v>
          </cell>
          <cell r="BQ1127">
            <v>0</v>
          </cell>
          <cell r="BR1127">
            <v>0</v>
          </cell>
          <cell r="BS1127">
            <v>0</v>
          </cell>
          <cell r="BT1127">
            <v>0</v>
          </cell>
          <cell r="BU1127">
            <v>0</v>
          </cell>
          <cell r="BY1127">
            <v>0</v>
          </cell>
          <cell r="BZ1127">
            <v>0</v>
          </cell>
          <cell r="CA1127">
            <v>0</v>
          </cell>
          <cell r="CB1127">
            <v>0</v>
          </cell>
          <cell r="CC1127">
            <v>0</v>
          </cell>
        </row>
        <row r="1128">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D1128">
            <v>0</v>
          </cell>
          <cell r="AE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W1128">
            <v>0</v>
          </cell>
          <cell r="AX1128">
            <v>0</v>
          </cell>
          <cell r="AY1128">
            <v>0</v>
          </cell>
          <cell r="AZ1128">
            <v>0</v>
          </cell>
          <cell r="BA1128">
            <v>0</v>
          </cell>
          <cell r="BB1128">
            <v>0</v>
          </cell>
          <cell r="BC1128">
            <v>0</v>
          </cell>
          <cell r="BD1128">
            <v>0</v>
          </cell>
          <cell r="BE1128">
            <v>0</v>
          </cell>
          <cell r="BF1128" t="str">
            <v xml:space="preserve">NOTIFICADO </v>
          </cell>
          <cell r="BG1128">
            <v>0</v>
          </cell>
          <cell r="BH1128">
            <v>0</v>
          </cell>
          <cell r="BI1128">
            <v>0</v>
          </cell>
          <cell r="BK1128">
            <v>0</v>
          </cell>
          <cell r="BL1128">
            <v>0</v>
          </cell>
          <cell r="BM1128">
            <v>0</v>
          </cell>
          <cell r="BQ1128">
            <v>0</v>
          </cell>
          <cell r="BR1128">
            <v>0</v>
          </cell>
          <cell r="BS1128">
            <v>0</v>
          </cell>
          <cell r="BT1128">
            <v>0</v>
          </cell>
          <cell r="BU1128">
            <v>0</v>
          </cell>
          <cell r="BY1128">
            <v>0</v>
          </cell>
          <cell r="BZ1128">
            <v>0</v>
          </cell>
          <cell r="CA1128">
            <v>0</v>
          </cell>
          <cell r="CB1128">
            <v>0</v>
          </cell>
          <cell r="CC1128">
            <v>0</v>
          </cell>
        </row>
        <row r="1129">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R1129">
            <v>0</v>
          </cell>
          <cell r="S1129">
            <v>0</v>
          </cell>
          <cell r="U1129">
            <v>0</v>
          </cell>
          <cell r="V1129">
            <v>0</v>
          </cell>
          <cell r="W1129">
            <v>0</v>
          </cell>
          <cell r="X1129">
            <v>0</v>
          </cell>
          <cell r="Y1129">
            <v>0</v>
          </cell>
          <cell r="Z1129">
            <v>0</v>
          </cell>
          <cell r="AA1129">
            <v>0</v>
          </cell>
          <cell r="AB1129">
            <v>0</v>
          </cell>
          <cell r="AG1129">
            <v>0</v>
          </cell>
          <cell r="AH1129">
            <v>0</v>
          </cell>
          <cell r="AJ1129">
            <v>0</v>
          </cell>
          <cell r="AK1129">
            <v>0</v>
          </cell>
          <cell r="AM1129">
            <v>0</v>
          </cell>
          <cell r="AN1129">
            <v>0</v>
          </cell>
          <cell r="AP1129">
            <v>0</v>
          </cell>
          <cell r="AQ1129">
            <v>0</v>
          </cell>
          <cell r="AS1129">
            <v>0</v>
          </cell>
          <cell r="AT1129">
            <v>0</v>
          </cell>
          <cell r="AW1129">
            <v>0</v>
          </cell>
          <cell r="AX1129">
            <v>0</v>
          </cell>
          <cell r="AY1129">
            <v>0</v>
          </cell>
          <cell r="AZ1129">
            <v>0</v>
          </cell>
          <cell r="BA1129">
            <v>0</v>
          </cell>
          <cell r="BB1129">
            <v>0</v>
          </cell>
          <cell r="BC1129">
            <v>0</v>
          </cell>
          <cell r="BD1129">
            <v>0</v>
          </cell>
          <cell r="BE1129">
            <v>0</v>
          </cell>
          <cell r="BF1129" t="str">
            <v xml:space="preserve">NOTIFICADO </v>
          </cell>
          <cell r="BG1129">
            <v>0</v>
          </cell>
          <cell r="BH1129">
            <v>0</v>
          </cell>
          <cell r="BI1129">
            <v>0</v>
          </cell>
          <cell r="BQ1129">
            <v>0</v>
          </cell>
          <cell r="BR1129">
            <v>0</v>
          </cell>
          <cell r="BS1129">
            <v>0</v>
          </cell>
          <cell r="BT1129">
            <v>0</v>
          </cell>
          <cell r="BU1129">
            <v>0</v>
          </cell>
          <cell r="BY1129">
            <v>0</v>
          </cell>
          <cell r="BZ1129">
            <v>0</v>
          </cell>
          <cell r="CA1129">
            <v>0</v>
          </cell>
        </row>
        <row r="1130">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R1130">
            <v>0</v>
          </cell>
          <cell r="S1130">
            <v>0</v>
          </cell>
          <cell r="U1130">
            <v>0</v>
          </cell>
          <cell r="V1130">
            <v>0</v>
          </cell>
          <cell r="W1130">
            <v>0</v>
          </cell>
          <cell r="X1130">
            <v>0</v>
          </cell>
          <cell r="Y1130">
            <v>0</v>
          </cell>
          <cell r="Z1130">
            <v>0</v>
          </cell>
          <cell r="AA1130">
            <v>0</v>
          </cell>
          <cell r="AB1130">
            <v>0</v>
          </cell>
          <cell r="AG1130">
            <v>0</v>
          </cell>
          <cell r="AH1130">
            <v>0</v>
          </cell>
          <cell r="AJ1130">
            <v>0</v>
          </cell>
          <cell r="AK1130">
            <v>0</v>
          </cell>
          <cell r="AM1130">
            <v>0</v>
          </cell>
          <cell r="AN1130">
            <v>0</v>
          </cell>
          <cell r="AP1130">
            <v>0</v>
          </cell>
          <cell r="AQ1130">
            <v>0</v>
          </cell>
          <cell r="AS1130">
            <v>0</v>
          </cell>
          <cell r="AT1130">
            <v>0</v>
          </cell>
          <cell r="AW1130">
            <v>0</v>
          </cell>
          <cell r="AX1130">
            <v>0</v>
          </cell>
          <cell r="AY1130">
            <v>0</v>
          </cell>
          <cell r="AZ1130">
            <v>0</v>
          </cell>
          <cell r="BA1130">
            <v>0</v>
          </cell>
          <cell r="BB1130">
            <v>0</v>
          </cell>
          <cell r="BC1130">
            <v>0</v>
          </cell>
          <cell r="BD1130">
            <v>0</v>
          </cell>
          <cell r="BE1130">
            <v>0</v>
          </cell>
          <cell r="BF1130" t="str">
            <v xml:space="preserve">NOTIFICADO </v>
          </cell>
          <cell r="BG1130">
            <v>0</v>
          </cell>
          <cell r="BH1130">
            <v>0</v>
          </cell>
          <cell r="BI1130">
            <v>0</v>
          </cell>
          <cell r="BQ1130">
            <v>0</v>
          </cell>
          <cell r="BR1130">
            <v>0</v>
          </cell>
          <cell r="BS1130">
            <v>0</v>
          </cell>
          <cell r="BT1130">
            <v>0</v>
          </cell>
          <cell r="BU1130">
            <v>0</v>
          </cell>
          <cell r="BY1130">
            <v>0</v>
          </cell>
          <cell r="BZ1130">
            <v>0</v>
          </cell>
          <cell r="CA1130">
            <v>0</v>
          </cell>
        </row>
        <row r="1131">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R1131">
            <v>0</v>
          </cell>
          <cell r="S1131">
            <v>0</v>
          </cell>
          <cell r="U1131">
            <v>0</v>
          </cell>
          <cell r="V1131">
            <v>0</v>
          </cell>
          <cell r="W1131">
            <v>0</v>
          </cell>
          <cell r="X1131">
            <v>0</v>
          </cell>
          <cell r="Y1131">
            <v>0</v>
          </cell>
          <cell r="Z1131">
            <v>0</v>
          </cell>
          <cell r="AA1131">
            <v>0</v>
          </cell>
          <cell r="AB1131">
            <v>0</v>
          </cell>
          <cell r="AG1131">
            <v>0</v>
          </cell>
          <cell r="AH1131">
            <v>0</v>
          </cell>
          <cell r="AJ1131">
            <v>0</v>
          </cell>
          <cell r="AK1131">
            <v>0</v>
          </cell>
          <cell r="AM1131">
            <v>0</v>
          </cell>
          <cell r="AN1131">
            <v>0</v>
          </cell>
          <cell r="AP1131">
            <v>0</v>
          </cell>
          <cell r="AQ1131">
            <v>0</v>
          </cell>
          <cell r="AS1131">
            <v>0</v>
          </cell>
          <cell r="AT1131">
            <v>0</v>
          </cell>
          <cell r="AW1131">
            <v>0</v>
          </cell>
          <cell r="AX1131">
            <v>0</v>
          </cell>
          <cell r="AY1131">
            <v>0</v>
          </cell>
          <cell r="AZ1131">
            <v>0</v>
          </cell>
          <cell r="BA1131">
            <v>0</v>
          </cell>
          <cell r="BB1131">
            <v>0</v>
          </cell>
          <cell r="BC1131">
            <v>0</v>
          </cell>
          <cell r="BD1131">
            <v>0</v>
          </cell>
          <cell r="BE1131">
            <v>0</v>
          </cell>
          <cell r="BF1131" t="str">
            <v xml:space="preserve">NOTIFICADO </v>
          </cell>
          <cell r="BG1131">
            <v>0</v>
          </cell>
          <cell r="BH1131">
            <v>0</v>
          </cell>
          <cell r="BI1131">
            <v>0</v>
          </cell>
          <cell r="BQ1131">
            <v>0</v>
          </cell>
          <cell r="BR1131">
            <v>0</v>
          </cell>
          <cell r="BS1131">
            <v>0</v>
          </cell>
          <cell r="BT1131">
            <v>0</v>
          </cell>
          <cell r="BU1131">
            <v>0</v>
          </cell>
          <cell r="BY1131">
            <v>0</v>
          </cell>
          <cell r="BZ1131">
            <v>0</v>
          </cell>
          <cell r="CA1131">
            <v>0</v>
          </cell>
        </row>
        <row r="1132">
          <cell r="C1132">
            <v>0</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AA1132">
            <v>0</v>
          </cell>
          <cell r="AB1132">
            <v>0</v>
          </cell>
          <cell r="AC1132">
            <v>0</v>
          </cell>
          <cell r="AG1132">
            <v>0</v>
          </cell>
          <cell r="AH1132">
            <v>0</v>
          </cell>
          <cell r="AJ1132">
            <v>0</v>
          </cell>
          <cell r="AK1132">
            <v>0</v>
          </cell>
          <cell r="AM1132">
            <v>0</v>
          </cell>
          <cell r="AN1132">
            <v>0</v>
          </cell>
          <cell r="AP1132">
            <v>0</v>
          </cell>
          <cell r="AQ1132">
            <v>0</v>
          </cell>
          <cell r="AS1132">
            <v>0</v>
          </cell>
          <cell r="AT1132">
            <v>0</v>
          </cell>
          <cell r="AW1132">
            <v>0</v>
          </cell>
          <cell r="AX1132">
            <v>0</v>
          </cell>
          <cell r="AY1132">
            <v>0</v>
          </cell>
          <cell r="AZ1132">
            <v>0</v>
          </cell>
          <cell r="BA1132">
            <v>0</v>
          </cell>
          <cell r="BB1132">
            <v>0</v>
          </cell>
          <cell r="BC1132">
            <v>0</v>
          </cell>
          <cell r="BD1132">
            <v>0</v>
          </cell>
          <cell r="BE1132">
            <v>0</v>
          </cell>
          <cell r="BF1132" t="str">
            <v xml:space="preserve">NOTIFICADO </v>
          </cell>
          <cell r="BG1132">
            <v>0</v>
          </cell>
          <cell r="BH1132">
            <v>0</v>
          </cell>
          <cell r="BI1132">
            <v>0</v>
          </cell>
          <cell r="BQ1132">
            <v>0</v>
          </cell>
          <cell r="BR1132">
            <v>0</v>
          </cell>
          <cell r="BS1132">
            <v>0</v>
          </cell>
          <cell r="BT1132">
            <v>0</v>
          </cell>
          <cell r="BU1132">
            <v>0</v>
          </cell>
          <cell r="BY1132">
            <v>0</v>
          </cell>
          <cell r="BZ1132">
            <v>0</v>
          </cell>
          <cell r="CA1132">
            <v>0</v>
          </cell>
        </row>
        <row r="1133">
          <cell r="C1133">
            <v>0</v>
          </cell>
          <cell r="D1133">
            <v>0</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AA1133">
            <v>0</v>
          </cell>
          <cell r="AB1133">
            <v>0</v>
          </cell>
          <cell r="AG1133">
            <v>0</v>
          </cell>
          <cell r="AH1133">
            <v>0</v>
          </cell>
          <cell r="AJ1133">
            <v>0</v>
          </cell>
          <cell r="AK1133">
            <v>0</v>
          </cell>
          <cell r="AM1133">
            <v>0</v>
          </cell>
          <cell r="AN1133">
            <v>0</v>
          </cell>
          <cell r="AP1133">
            <v>0</v>
          </cell>
          <cell r="AQ1133">
            <v>0</v>
          </cell>
          <cell r="AS1133">
            <v>0</v>
          </cell>
          <cell r="AT1133">
            <v>0</v>
          </cell>
          <cell r="AW1133">
            <v>0</v>
          </cell>
          <cell r="AX1133">
            <v>0</v>
          </cell>
          <cell r="AY1133">
            <v>0</v>
          </cell>
          <cell r="AZ1133">
            <v>0</v>
          </cell>
          <cell r="BA1133">
            <v>0</v>
          </cell>
          <cell r="BB1133">
            <v>0</v>
          </cell>
          <cell r="BC1133">
            <v>0</v>
          </cell>
          <cell r="BD1133">
            <v>0</v>
          </cell>
          <cell r="BE1133">
            <v>0</v>
          </cell>
          <cell r="BF1133" t="str">
            <v xml:space="preserve">NOTIFICADO </v>
          </cell>
          <cell r="BG1133">
            <v>0</v>
          </cell>
          <cell r="BH1133">
            <v>0</v>
          </cell>
          <cell r="BI1133">
            <v>0</v>
          </cell>
          <cell r="BQ1133">
            <v>0</v>
          </cell>
          <cell r="BR1133">
            <v>0</v>
          </cell>
          <cell r="BS1133">
            <v>0</v>
          </cell>
          <cell r="BT1133">
            <v>0</v>
          </cell>
          <cell r="BU1133">
            <v>0</v>
          </cell>
          <cell r="BY1133">
            <v>0</v>
          </cell>
          <cell r="BZ1133">
            <v>0</v>
          </cell>
          <cell r="CA1133">
            <v>0</v>
          </cell>
        </row>
        <row r="1134">
          <cell r="C1134">
            <v>0</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X1134">
            <v>0</v>
          </cell>
          <cell r="Y1134">
            <v>0</v>
          </cell>
          <cell r="AA1134">
            <v>0</v>
          </cell>
          <cell r="AB1134">
            <v>0</v>
          </cell>
          <cell r="AG1134">
            <v>0</v>
          </cell>
          <cell r="AH1134">
            <v>0</v>
          </cell>
          <cell r="AJ1134">
            <v>0</v>
          </cell>
          <cell r="AK1134">
            <v>0</v>
          </cell>
          <cell r="AM1134">
            <v>0</v>
          </cell>
          <cell r="AN1134">
            <v>0</v>
          </cell>
          <cell r="AP1134">
            <v>0</v>
          </cell>
          <cell r="AQ1134">
            <v>0</v>
          </cell>
          <cell r="AS1134">
            <v>0</v>
          </cell>
          <cell r="AT1134">
            <v>0</v>
          </cell>
          <cell r="AW1134">
            <v>0</v>
          </cell>
          <cell r="AX1134">
            <v>0</v>
          </cell>
          <cell r="AY1134">
            <v>0</v>
          </cell>
          <cell r="AZ1134">
            <v>0</v>
          </cell>
          <cell r="BA1134">
            <v>0</v>
          </cell>
          <cell r="BB1134">
            <v>0</v>
          </cell>
          <cell r="BC1134">
            <v>0</v>
          </cell>
          <cell r="BD1134">
            <v>0</v>
          </cell>
          <cell r="BE1134">
            <v>0</v>
          </cell>
          <cell r="BF1134" t="str">
            <v xml:space="preserve">NOTIFICADO </v>
          </cell>
          <cell r="BG1134">
            <v>0</v>
          </cell>
          <cell r="BH1134">
            <v>0</v>
          </cell>
          <cell r="BI1134">
            <v>0</v>
          </cell>
          <cell r="BQ1134">
            <v>0</v>
          </cell>
          <cell r="BR1134">
            <v>0</v>
          </cell>
          <cell r="BS1134">
            <v>0</v>
          </cell>
          <cell r="BT1134">
            <v>0</v>
          </cell>
          <cell r="BU1134">
            <v>0</v>
          </cell>
          <cell r="BY1134">
            <v>0</v>
          </cell>
          <cell r="BZ1134">
            <v>0</v>
          </cell>
          <cell r="CA1134">
            <v>0</v>
          </cell>
        </row>
        <row r="1135">
          <cell r="C1135">
            <v>0</v>
          </cell>
          <cell r="D1135">
            <v>0</v>
          </cell>
          <cell r="E1135">
            <v>0</v>
          </cell>
          <cell r="F1135">
            <v>0</v>
          </cell>
          <cell r="G1135">
            <v>0</v>
          </cell>
          <cell r="H1135">
            <v>0</v>
          </cell>
          <cell r="I1135">
            <v>0</v>
          </cell>
          <cell r="J1135">
            <v>0</v>
          </cell>
          <cell r="K1135">
            <v>0</v>
          </cell>
          <cell r="L1135">
            <v>0</v>
          </cell>
          <cell r="M1135">
            <v>0</v>
          </cell>
          <cell r="N1135">
            <v>0</v>
          </cell>
          <cell r="O1135">
            <v>0</v>
          </cell>
          <cell r="P1135">
            <v>0</v>
          </cell>
          <cell r="R1135">
            <v>0</v>
          </cell>
          <cell r="S1135">
            <v>0</v>
          </cell>
          <cell r="U1135">
            <v>0</v>
          </cell>
          <cell r="V1135">
            <v>0</v>
          </cell>
          <cell r="W1135">
            <v>0</v>
          </cell>
          <cell r="X1135">
            <v>0</v>
          </cell>
          <cell r="Y1135">
            <v>0</v>
          </cell>
          <cell r="Z1135">
            <v>0</v>
          </cell>
          <cell r="AA1135">
            <v>0</v>
          </cell>
          <cell r="AB1135">
            <v>0</v>
          </cell>
          <cell r="AG1135">
            <v>0</v>
          </cell>
          <cell r="AH1135">
            <v>0</v>
          </cell>
          <cell r="AJ1135">
            <v>0</v>
          </cell>
          <cell r="AK1135">
            <v>0</v>
          </cell>
          <cell r="AM1135">
            <v>0</v>
          </cell>
          <cell r="AN1135">
            <v>0</v>
          </cell>
          <cell r="AP1135">
            <v>0</v>
          </cell>
          <cell r="AQ1135">
            <v>0</v>
          </cell>
          <cell r="AS1135">
            <v>0</v>
          </cell>
          <cell r="AT1135">
            <v>0</v>
          </cell>
          <cell r="AW1135">
            <v>0</v>
          </cell>
          <cell r="AX1135">
            <v>0</v>
          </cell>
          <cell r="AY1135">
            <v>0</v>
          </cell>
          <cell r="AZ1135">
            <v>0</v>
          </cell>
          <cell r="BA1135">
            <v>0</v>
          </cell>
          <cell r="BB1135">
            <v>0</v>
          </cell>
          <cell r="BC1135">
            <v>0</v>
          </cell>
          <cell r="BD1135">
            <v>0</v>
          </cell>
          <cell r="BE1135">
            <v>0</v>
          </cell>
          <cell r="BF1135" t="str">
            <v xml:space="preserve">NOTIFICADO </v>
          </cell>
          <cell r="BG1135">
            <v>0</v>
          </cell>
          <cell r="BH1135">
            <v>0</v>
          </cell>
          <cell r="BI1135">
            <v>0</v>
          </cell>
          <cell r="BQ1135">
            <v>0</v>
          </cell>
          <cell r="BR1135">
            <v>0</v>
          </cell>
          <cell r="BS1135">
            <v>0</v>
          </cell>
          <cell r="BT1135">
            <v>0</v>
          </cell>
          <cell r="BU1135">
            <v>0</v>
          </cell>
          <cell r="BY1135">
            <v>0</v>
          </cell>
          <cell r="BZ1135">
            <v>0</v>
          </cell>
          <cell r="CA1135">
            <v>0</v>
          </cell>
        </row>
        <row r="1136">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R1136">
            <v>0</v>
          </cell>
          <cell r="S1136">
            <v>0</v>
          </cell>
          <cell r="U1136">
            <v>0</v>
          </cell>
          <cell r="V1136">
            <v>0</v>
          </cell>
          <cell r="W1136">
            <v>0</v>
          </cell>
          <cell r="X1136">
            <v>0</v>
          </cell>
          <cell r="Y1136">
            <v>0</v>
          </cell>
          <cell r="Z1136">
            <v>0</v>
          </cell>
          <cell r="AA1136">
            <v>0</v>
          </cell>
          <cell r="AB1136">
            <v>0</v>
          </cell>
          <cell r="AG1136">
            <v>0</v>
          </cell>
          <cell r="AH1136">
            <v>0</v>
          </cell>
          <cell r="AJ1136">
            <v>0</v>
          </cell>
          <cell r="AK1136">
            <v>0</v>
          </cell>
          <cell r="AM1136">
            <v>0</v>
          </cell>
          <cell r="AN1136">
            <v>0</v>
          </cell>
          <cell r="AP1136">
            <v>0</v>
          </cell>
          <cell r="AQ1136">
            <v>0</v>
          </cell>
          <cell r="AS1136">
            <v>0</v>
          </cell>
          <cell r="AT1136">
            <v>0</v>
          </cell>
          <cell r="AW1136">
            <v>0</v>
          </cell>
          <cell r="AX1136">
            <v>0</v>
          </cell>
          <cell r="AY1136">
            <v>0</v>
          </cell>
          <cell r="AZ1136">
            <v>0</v>
          </cell>
          <cell r="BA1136">
            <v>0</v>
          </cell>
          <cell r="BB1136">
            <v>0</v>
          </cell>
          <cell r="BC1136">
            <v>0</v>
          </cell>
          <cell r="BD1136">
            <v>0</v>
          </cell>
          <cell r="BE1136">
            <v>0</v>
          </cell>
          <cell r="BF1136" t="str">
            <v xml:space="preserve">NOTIFICADO </v>
          </cell>
          <cell r="BG1136">
            <v>0</v>
          </cell>
          <cell r="BH1136">
            <v>0</v>
          </cell>
          <cell r="BI1136">
            <v>0</v>
          </cell>
          <cell r="BQ1136">
            <v>0</v>
          </cell>
          <cell r="BR1136">
            <v>0</v>
          </cell>
          <cell r="BS1136">
            <v>0</v>
          </cell>
          <cell r="BT1136">
            <v>0</v>
          </cell>
          <cell r="BU1136">
            <v>0</v>
          </cell>
          <cell r="BY1136">
            <v>0</v>
          </cell>
          <cell r="BZ1136">
            <v>0</v>
          </cell>
          <cell r="CA1136">
            <v>0</v>
          </cell>
        </row>
        <row r="1137">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R1137">
            <v>0</v>
          </cell>
          <cell r="S1137">
            <v>0</v>
          </cell>
          <cell r="U1137">
            <v>0</v>
          </cell>
          <cell r="V1137">
            <v>0</v>
          </cell>
          <cell r="W1137">
            <v>0</v>
          </cell>
          <cell r="X1137">
            <v>0</v>
          </cell>
          <cell r="Y1137">
            <v>0</v>
          </cell>
          <cell r="Z1137">
            <v>0</v>
          </cell>
          <cell r="AA1137">
            <v>0</v>
          </cell>
          <cell r="AB1137">
            <v>0</v>
          </cell>
          <cell r="AC1137">
            <v>0</v>
          </cell>
          <cell r="AG1137">
            <v>0</v>
          </cell>
          <cell r="AH1137">
            <v>0</v>
          </cell>
          <cell r="AJ1137">
            <v>0</v>
          </cell>
          <cell r="AK1137">
            <v>0</v>
          </cell>
          <cell r="AM1137">
            <v>0</v>
          </cell>
          <cell r="AN1137">
            <v>0</v>
          </cell>
          <cell r="AP1137">
            <v>0</v>
          </cell>
          <cell r="AQ1137">
            <v>0</v>
          </cell>
          <cell r="AS1137">
            <v>0</v>
          </cell>
          <cell r="AT1137">
            <v>0</v>
          </cell>
          <cell r="AW1137">
            <v>0</v>
          </cell>
          <cell r="AX1137">
            <v>0</v>
          </cell>
          <cell r="AY1137">
            <v>0</v>
          </cell>
          <cell r="AZ1137">
            <v>0</v>
          </cell>
          <cell r="BA1137">
            <v>0</v>
          </cell>
          <cell r="BB1137">
            <v>0</v>
          </cell>
          <cell r="BC1137">
            <v>0</v>
          </cell>
          <cell r="BD1137">
            <v>0</v>
          </cell>
          <cell r="BE1137">
            <v>0</v>
          </cell>
          <cell r="BF1137" t="str">
            <v xml:space="preserve">NOTIFICADO </v>
          </cell>
          <cell r="BG1137">
            <v>0</v>
          </cell>
          <cell r="BH1137">
            <v>0</v>
          </cell>
          <cell r="BI1137">
            <v>0</v>
          </cell>
          <cell r="BQ1137">
            <v>0</v>
          </cell>
          <cell r="BR1137">
            <v>0</v>
          </cell>
          <cell r="BS1137">
            <v>0</v>
          </cell>
          <cell r="BT1137">
            <v>0</v>
          </cell>
          <cell r="BU1137">
            <v>0</v>
          </cell>
          <cell r="BY1137">
            <v>0</v>
          </cell>
          <cell r="BZ1137">
            <v>0</v>
          </cell>
          <cell r="CA1137">
            <v>0</v>
          </cell>
        </row>
        <row r="1138">
          <cell r="C1138">
            <v>0</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R1138">
            <v>0</v>
          </cell>
          <cell r="S1138">
            <v>0</v>
          </cell>
          <cell r="U1138">
            <v>0</v>
          </cell>
          <cell r="V1138">
            <v>0</v>
          </cell>
          <cell r="W1138">
            <v>0</v>
          </cell>
          <cell r="X1138">
            <v>0</v>
          </cell>
          <cell r="Y1138">
            <v>0</v>
          </cell>
          <cell r="Z1138">
            <v>0</v>
          </cell>
          <cell r="AA1138">
            <v>0</v>
          </cell>
          <cell r="AB1138">
            <v>0</v>
          </cell>
          <cell r="AC1138">
            <v>0</v>
          </cell>
          <cell r="AG1138">
            <v>0</v>
          </cell>
          <cell r="AH1138">
            <v>0</v>
          </cell>
          <cell r="AJ1138">
            <v>0</v>
          </cell>
          <cell r="AK1138">
            <v>0</v>
          </cell>
          <cell r="AM1138">
            <v>0</v>
          </cell>
          <cell r="AN1138">
            <v>0</v>
          </cell>
          <cell r="AP1138">
            <v>0</v>
          </cell>
          <cell r="AQ1138">
            <v>0</v>
          </cell>
          <cell r="AS1138">
            <v>0</v>
          </cell>
          <cell r="AT1138">
            <v>0</v>
          </cell>
          <cell r="AW1138">
            <v>0</v>
          </cell>
          <cell r="AX1138">
            <v>0</v>
          </cell>
          <cell r="AY1138">
            <v>0</v>
          </cell>
          <cell r="AZ1138">
            <v>0</v>
          </cell>
          <cell r="BA1138">
            <v>0</v>
          </cell>
          <cell r="BB1138">
            <v>0</v>
          </cell>
          <cell r="BC1138">
            <v>0</v>
          </cell>
          <cell r="BD1138">
            <v>0</v>
          </cell>
          <cell r="BE1138">
            <v>0</v>
          </cell>
          <cell r="BF1138" t="str">
            <v xml:space="preserve">NOTIFICADO </v>
          </cell>
          <cell r="BG1138">
            <v>0</v>
          </cell>
          <cell r="BH1138">
            <v>0</v>
          </cell>
          <cell r="BI1138">
            <v>0</v>
          </cell>
          <cell r="BQ1138">
            <v>0</v>
          </cell>
          <cell r="BR1138">
            <v>0</v>
          </cell>
          <cell r="BS1138">
            <v>0</v>
          </cell>
          <cell r="BT1138">
            <v>0</v>
          </cell>
          <cell r="BU1138">
            <v>0</v>
          </cell>
          <cell r="BY1138">
            <v>0</v>
          </cell>
          <cell r="BZ1138">
            <v>0</v>
          </cell>
          <cell r="CA1138">
            <v>0</v>
          </cell>
        </row>
        <row r="1139">
          <cell r="C1139">
            <v>0</v>
          </cell>
          <cell r="D1139">
            <v>0</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U1139">
            <v>0</v>
          </cell>
          <cell r="V1139">
            <v>0</v>
          </cell>
          <cell r="W1139">
            <v>0</v>
          </cell>
          <cell r="X1139">
            <v>0</v>
          </cell>
          <cell r="Y1139">
            <v>0</v>
          </cell>
          <cell r="Z1139">
            <v>0</v>
          </cell>
          <cell r="AA1139">
            <v>0</v>
          </cell>
          <cell r="AB1139">
            <v>0</v>
          </cell>
          <cell r="AG1139">
            <v>0</v>
          </cell>
          <cell r="AH1139">
            <v>0</v>
          </cell>
          <cell r="AJ1139">
            <v>0</v>
          </cell>
          <cell r="AK1139">
            <v>0</v>
          </cell>
          <cell r="AM1139">
            <v>0</v>
          </cell>
          <cell r="AN1139">
            <v>0</v>
          </cell>
          <cell r="AP1139">
            <v>0</v>
          </cell>
          <cell r="AQ1139">
            <v>0</v>
          </cell>
          <cell r="AS1139">
            <v>0</v>
          </cell>
          <cell r="AT1139">
            <v>0</v>
          </cell>
          <cell r="AW1139">
            <v>0</v>
          </cell>
          <cell r="AX1139">
            <v>0</v>
          </cell>
          <cell r="AY1139">
            <v>0</v>
          </cell>
          <cell r="AZ1139">
            <v>0</v>
          </cell>
          <cell r="BA1139">
            <v>0</v>
          </cell>
          <cell r="BB1139">
            <v>0</v>
          </cell>
          <cell r="BC1139">
            <v>0</v>
          </cell>
          <cell r="BD1139">
            <v>0</v>
          </cell>
          <cell r="BE1139">
            <v>0</v>
          </cell>
          <cell r="BF1139" t="str">
            <v xml:space="preserve">NOTIFICADO </v>
          </cell>
          <cell r="BG1139">
            <v>0</v>
          </cell>
          <cell r="BH1139">
            <v>0</v>
          </cell>
          <cell r="BI1139">
            <v>0</v>
          </cell>
          <cell r="BQ1139">
            <v>0</v>
          </cell>
          <cell r="BR1139">
            <v>0</v>
          </cell>
          <cell r="BS1139">
            <v>0</v>
          </cell>
          <cell r="BT1139">
            <v>0</v>
          </cell>
          <cell r="BU1139">
            <v>0</v>
          </cell>
          <cell r="BY1139">
            <v>0</v>
          </cell>
          <cell r="BZ1139">
            <v>0</v>
          </cell>
          <cell r="CA1139">
            <v>0</v>
          </cell>
        </row>
        <row r="1140">
          <cell r="C1140">
            <v>0</v>
          </cell>
          <cell r="D1140">
            <v>0</v>
          </cell>
          <cell r="E1140">
            <v>0</v>
          </cell>
          <cell r="G1140">
            <v>0</v>
          </cell>
          <cell r="H1140">
            <v>0</v>
          </cell>
          <cell r="I1140">
            <v>0</v>
          </cell>
          <cell r="J1140">
            <v>0</v>
          </cell>
          <cell r="K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G1140">
            <v>0</v>
          </cell>
          <cell r="AH1140">
            <v>0</v>
          </cell>
          <cell r="AJ1140">
            <v>0</v>
          </cell>
          <cell r="AK1140">
            <v>0</v>
          </cell>
          <cell r="AM1140">
            <v>0</v>
          </cell>
          <cell r="AN1140">
            <v>0</v>
          </cell>
          <cell r="AP1140">
            <v>0</v>
          </cell>
          <cell r="AQ1140">
            <v>0</v>
          </cell>
          <cell r="AS1140">
            <v>0</v>
          </cell>
          <cell r="AT1140">
            <v>0</v>
          </cell>
          <cell r="AW1140">
            <v>0</v>
          </cell>
          <cell r="AX1140">
            <v>0</v>
          </cell>
          <cell r="AY1140">
            <v>0</v>
          </cell>
          <cell r="AZ1140">
            <v>0</v>
          </cell>
          <cell r="BA1140">
            <v>0</v>
          </cell>
          <cell r="BB1140">
            <v>0</v>
          </cell>
          <cell r="BC1140">
            <v>0</v>
          </cell>
          <cell r="BD1140">
            <v>0</v>
          </cell>
          <cell r="BE1140">
            <v>0</v>
          </cell>
          <cell r="BF1140" t="str">
            <v xml:space="preserve">NOTIFICADO </v>
          </cell>
          <cell r="BG1140">
            <v>0</v>
          </cell>
          <cell r="BH1140">
            <v>0</v>
          </cell>
          <cell r="BI1140">
            <v>0</v>
          </cell>
          <cell r="BQ1140">
            <v>0</v>
          </cell>
          <cell r="BR1140">
            <v>0</v>
          </cell>
          <cell r="BS1140">
            <v>0</v>
          </cell>
          <cell r="BT1140">
            <v>0</v>
          </cell>
          <cell r="BU1140">
            <v>0</v>
          </cell>
          <cell r="BY1140">
            <v>0</v>
          </cell>
          <cell r="BZ1140">
            <v>0</v>
          </cell>
          <cell r="CA1140">
            <v>0</v>
          </cell>
          <cell r="CB1140">
            <v>0</v>
          </cell>
          <cell r="CC1140">
            <v>0</v>
          </cell>
        </row>
        <row r="1141">
          <cell r="C1141">
            <v>0</v>
          </cell>
          <cell r="D1141">
            <v>0</v>
          </cell>
          <cell r="F1141">
            <v>0</v>
          </cell>
          <cell r="G1141">
            <v>0</v>
          </cell>
          <cell r="H1141">
            <v>0</v>
          </cell>
          <cell r="I1141">
            <v>0</v>
          </cell>
          <cell r="J1141">
            <v>0</v>
          </cell>
          <cell r="K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G1141">
            <v>0</v>
          </cell>
          <cell r="AH1141">
            <v>0</v>
          </cell>
          <cell r="AJ1141">
            <v>0</v>
          </cell>
          <cell r="AK1141">
            <v>0</v>
          </cell>
          <cell r="AM1141">
            <v>0</v>
          </cell>
          <cell r="AN1141">
            <v>0</v>
          </cell>
          <cell r="AP1141">
            <v>0</v>
          </cell>
          <cell r="AQ1141">
            <v>0</v>
          </cell>
          <cell r="AS1141">
            <v>0</v>
          </cell>
          <cell r="AT1141">
            <v>0</v>
          </cell>
          <cell r="AW1141">
            <v>0</v>
          </cell>
          <cell r="AX1141">
            <v>0</v>
          </cell>
          <cell r="AY1141">
            <v>0</v>
          </cell>
          <cell r="AZ1141">
            <v>0</v>
          </cell>
          <cell r="BA1141">
            <v>0</v>
          </cell>
          <cell r="BB1141">
            <v>0</v>
          </cell>
          <cell r="BC1141">
            <v>0</v>
          </cell>
          <cell r="BD1141">
            <v>0</v>
          </cell>
          <cell r="BE1141">
            <v>0</v>
          </cell>
          <cell r="BF1141" t="str">
            <v xml:space="preserve">NOTIFICADO </v>
          </cell>
          <cell r="BG1141">
            <v>0</v>
          </cell>
          <cell r="BH1141">
            <v>0</v>
          </cell>
          <cell r="BI1141">
            <v>0</v>
          </cell>
          <cell r="BQ1141">
            <v>0</v>
          </cell>
          <cell r="BR1141">
            <v>0</v>
          </cell>
          <cell r="BS1141">
            <v>0</v>
          </cell>
          <cell r="BT1141">
            <v>0</v>
          </cell>
          <cell r="BU1141">
            <v>0</v>
          </cell>
          <cell r="BY1141">
            <v>0</v>
          </cell>
          <cell r="BZ1141">
            <v>0</v>
          </cell>
          <cell r="CA1141">
            <v>0</v>
          </cell>
          <cell r="CB1141">
            <v>0</v>
          </cell>
          <cell r="CC1141">
            <v>0</v>
          </cell>
        </row>
        <row r="1142">
          <cell r="C1142">
            <v>0</v>
          </cell>
          <cell r="D1142">
            <v>0</v>
          </cell>
          <cell r="E1142">
            <v>0</v>
          </cell>
          <cell r="F1142">
            <v>0</v>
          </cell>
          <cell r="G1142">
            <v>0</v>
          </cell>
          <cell r="H1142">
            <v>0</v>
          </cell>
          <cell r="I1142">
            <v>0</v>
          </cell>
          <cell r="J1142">
            <v>0</v>
          </cell>
          <cell r="K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G1142">
            <v>0</v>
          </cell>
          <cell r="AH1142">
            <v>0</v>
          </cell>
          <cell r="AJ1142">
            <v>0</v>
          </cell>
          <cell r="AK1142">
            <v>0</v>
          </cell>
          <cell r="AM1142">
            <v>0</v>
          </cell>
          <cell r="AN1142">
            <v>0</v>
          </cell>
          <cell r="AP1142">
            <v>0</v>
          </cell>
          <cell r="AQ1142">
            <v>0</v>
          </cell>
          <cell r="AS1142">
            <v>0</v>
          </cell>
          <cell r="AT1142">
            <v>0</v>
          </cell>
          <cell r="AW1142">
            <v>0</v>
          </cell>
          <cell r="AX1142">
            <v>0</v>
          </cell>
          <cell r="AY1142">
            <v>0</v>
          </cell>
          <cell r="AZ1142">
            <v>0</v>
          </cell>
          <cell r="BA1142">
            <v>0</v>
          </cell>
          <cell r="BB1142">
            <v>0</v>
          </cell>
          <cell r="BC1142">
            <v>0</v>
          </cell>
          <cell r="BD1142">
            <v>0</v>
          </cell>
          <cell r="BE1142">
            <v>0</v>
          </cell>
          <cell r="BF1142" t="str">
            <v xml:space="preserve">NOTIFICADO </v>
          </cell>
          <cell r="BG1142">
            <v>0</v>
          </cell>
          <cell r="BH1142">
            <v>0</v>
          </cell>
          <cell r="BI1142">
            <v>0</v>
          </cell>
          <cell r="BQ1142">
            <v>0</v>
          </cell>
          <cell r="BR1142">
            <v>0</v>
          </cell>
          <cell r="BS1142">
            <v>0</v>
          </cell>
          <cell r="BT1142">
            <v>0</v>
          </cell>
          <cell r="BU1142">
            <v>0</v>
          </cell>
          <cell r="BY1142">
            <v>0</v>
          </cell>
          <cell r="BZ1142">
            <v>0</v>
          </cell>
          <cell r="CA1142">
            <v>0</v>
          </cell>
          <cell r="CB1142">
            <v>0</v>
          </cell>
          <cell r="CC1142">
            <v>0</v>
          </cell>
        </row>
        <row r="1143">
          <cell r="C1143">
            <v>0</v>
          </cell>
          <cell r="D1143">
            <v>0</v>
          </cell>
          <cell r="E1143">
            <v>0</v>
          </cell>
          <cell r="F1143">
            <v>0</v>
          </cell>
          <cell r="G1143">
            <v>0</v>
          </cell>
          <cell r="H1143">
            <v>0</v>
          </cell>
          <cell r="I1143">
            <v>0</v>
          </cell>
          <cell r="J1143">
            <v>0</v>
          </cell>
          <cell r="K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G1143">
            <v>0</v>
          </cell>
          <cell r="AH1143">
            <v>0</v>
          </cell>
          <cell r="AJ1143">
            <v>0</v>
          </cell>
          <cell r="AK1143">
            <v>0</v>
          </cell>
          <cell r="AM1143">
            <v>0</v>
          </cell>
          <cell r="AN1143">
            <v>0</v>
          </cell>
          <cell r="AP1143">
            <v>0</v>
          </cell>
          <cell r="AQ1143">
            <v>0</v>
          </cell>
          <cell r="AS1143">
            <v>0</v>
          </cell>
          <cell r="AT1143">
            <v>0</v>
          </cell>
          <cell r="AW1143">
            <v>0</v>
          </cell>
          <cell r="AX1143">
            <v>0</v>
          </cell>
          <cell r="AY1143">
            <v>0</v>
          </cell>
          <cell r="AZ1143">
            <v>0</v>
          </cell>
          <cell r="BA1143">
            <v>0</v>
          </cell>
          <cell r="BB1143">
            <v>0</v>
          </cell>
          <cell r="BC1143">
            <v>0</v>
          </cell>
          <cell r="BD1143">
            <v>0</v>
          </cell>
          <cell r="BE1143">
            <v>0</v>
          </cell>
          <cell r="BF1143" t="str">
            <v xml:space="preserve">NOTIFICADO </v>
          </cell>
          <cell r="BG1143">
            <v>0</v>
          </cell>
          <cell r="BH1143">
            <v>0</v>
          </cell>
          <cell r="BI1143">
            <v>0</v>
          </cell>
          <cell r="BQ1143">
            <v>0</v>
          </cell>
          <cell r="BR1143">
            <v>0</v>
          </cell>
          <cell r="BS1143">
            <v>0</v>
          </cell>
          <cell r="BT1143">
            <v>0</v>
          </cell>
          <cell r="BU1143">
            <v>0</v>
          </cell>
          <cell r="BY1143">
            <v>0</v>
          </cell>
          <cell r="BZ1143">
            <v>0</v>
          </cell>
          <cell r="CA1143">
            <v>0</v>
          </cell>
          <cell r="CB1143">
            <v>0</v>
          </cell>
          <cell r="CC1143">
            <v>0</v>
          </cell>
        </row>
        <row r="1144">
          <cell r="C1144">
            <v>0</v>
          </cell>
          <cell r="D1144">
            <v>0</v>
          </cell>
          <cell r="E1144">
            <v>0</v>
          </cell>
          <cell r="F1144">
            <v>0</v>
          </cell>
          <cell r="G1144">
            <v>0</v>
          </cell>
          <cell r="H1144">
            <v>0</v>
          </cell>
          <cell r="I1144">
            <v>0</v>
          </cell>
          <cell r="J1144">
            <v>0</v>
          </cell>
          <cell r="K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G1144">
            <v>0</v>
          </cell>
          <cell r="AH1144">
            <v>0</v>
          </cell>
          <cell r="AJ1144">
            <v>0</v>
          </cell>
          <cell r="AK1144">
            <v>0</v>
          </cell>
          <cell r="AM1144">
            <v>0</v>
          </cell>
          <cell r="AN1144">
            <v>0</v>
          </cell>
          <cell r="AP1144">
            <v>0</v>
          </cell>
          <cell r="AQ1144">
            <v>0</v>
          </cell>
          <cell r="AS1144">
            <v>0</v>
          </cell>
          <cell r="AT1144">
            <v>0</v>
          </cell>
          <cell r="AW1144">
            <v>0</v>
          </cell>
          <cell r="AX1144">
            <v>0</v>
          </cell>
          <cell r="AY1144">
            <v>0</v>
          </cell>
          <cell r="AZ1144">
            <v>0</v>
          </cell>
          <cell r="BA1144">
            <v>0</v>
          </cell>
          <cell r="BB1144">
            <v>0</v>
          </cell>
          <cell r="BC1144">
            <v>0</v>
          </cell>
          <cell r="BD1144">
            <v>0</v>
          </cell>
          <cell r="BE1144">
            <v>0</v>
          </cell>
          <cell r="BF1144" t="str">
            <v xml:space="preserve">NOTIFICADO </v>
          </cell>
          <cell r="BG1144">
            <v>0</v>
          </cell>
          <cell r="BH1144">
            <v>0</v>
          </cell>
          <cell r="BI1144">
            <v>0</v>
          </cell>
          <cell r="BQ1144">
            <v>0</v>
          </cell>
          <cell r="BR1144">
            <v>0</v>
          </cell>
          <cell r="BS1144">
            <v>0</v>
          </cell>
          <cell r="BT1144">
            <v>0</v>
          </cell>
          <cell r="BU1144">
            <v>0</v>
          </cell>
          <cell r="BY1144">
            <v>0</v>
          </cell>
          <cell r="BZ1144">
            <v>0</v>
          </cell>
          <cell r="CA1144">
            <v>0</v>
          </cell>
          <cell r="CB1144">
            <v>0</v>
          </cell>
          <cell r="CC1144">
            <v>0</v>
          </cell>
        </row>
        <row r="1145">
          <cell r="C1145">
            <v>0</v>
          </cell>
          <cell r="D1145">
            <v>0</v>
          </cell>
          <cell r="E1145">
            <v>0</v>
          </cell>
          <cell r="F1145">
            <v>0</v>
          </cell>
          <cell r="G1145">
            <v>0</v>
          </cell>
          <cell r="H1145">
            <v>0</v>
          </cell>
          <cell r="I1145">
            <v>0</v>
          </cell>
          <cell r="J1145">
            <v>0</v>
          </cell>
          <cell r="K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G1145">
            <v>0</v>
          </cell>
          <cell r="AH1145">
            <v>0</v>
          </cell>
          <cell r="AJ1145">
            <v>0</v>
          </cell>
          <cell r="AK1145">
            <v>0</v>
          </cell>
          <cell r="AM1145">
            <v>0</v>
          </cell>
          <cell r="AN1145">
            <v>0</v>
          </cell>
          <cell r="AP1145">
            <v>0</v>
          </cell>
          <cell r="AQ1145">
            <v>0</v>
          </cell>
          <cell r="AS1145">
            <v>0</v>
          </cell>
          <cell r="AT1145">
            <v>0</v>
          </cell>
          <cell r="AW1145">
            <v>0</v>
          </cell>
          <cell r="AX1145">
            <v>0</v>
          </cell>
          <cell r="AY1145">
            <v>0</v>
          </cell>
          <cell r="AZ1145">
            <v>0</v>
          </cell>
          <cell r="BA1145">
            <v>0</v>
          </cell>
          <cell r="BB1145">
            <v>0</v>
          </cell>
          <cell r="BC1145">
            <v>0</v>
          </cell>
          <cell r="BD1145">
            <v>0</v>
          </cell>
          <cell r="BE1145">
            <v>0</v>
          </cell>
          <cell r="BF1145" t="str">
            <v xml:space="preserve">NOTIFICADO </v>
          </cell>
          <cell r="BG1145">
            <v>0</v>
          </cell>
          <cell r="BH1145">
            <v>0</v>
          </cell>
          <cell r="BI1145">
            <v>0</v>
          </cell>
          <cell r="BQ1145">
            <v>0</v>
          </cell>
          <cell r="BR1145">
            <v>0</v>
          </cell>
          <cell r="BS1145">
            <v>0</v>
          </cell>
          <cell r="BT1145">
            <v>0</v>
          </cell>
          <cell r="BU1145">
            <v>0</v>
          </cell>
          <cell r="BY1145">
            <v>0</v>
          </cell>
          <cell r="BZ1145">
            <v>0</v>
          </cell>
          <cell r="CA1145">
            <v>0</v>
          </cell>
          <cell r="CB1145">
            <v>0</v>
          </cell>
          <cell r="CC1145">
            <v>0</v>
          </cell>
        </row>
        <row r="1146">
          <cell r="C1146">
            <v>0</v>
          </cell>
          <cell r="D1146">
            <v>0</v>
          </cell>
          <cell r="E1146">
            <v>0</v>
          </cell>
          <cell r="F1146">
            <v>0</v>
          </cell>
          <cell r="G1146">
            <v>0</v>
          </cell>
          <cell r="H1146">
            <v>0</v>
          </cell>
          <cell r="I1146">
            <v>0</v>
          </cell>
          <cell r="J1146">
            <v>0</v>
          </cell>
          <cell r="K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M1146">
            <v>0</v>
          </cell>
          <cell r="AN1146">
            <v>0</v>
          </cell>
          <cell r="AP1146">
            <v>0</v>
          </cell>
          <cell r="AQ1146">
            <v>0</v>
          </cell>
          <cell r="AS1146">
            <v>0</v>
          </cell>
          <cell r="AT1146">
            <v>0</v>
          </cell>
          <cell r="AW1146">
            <v>0</v>
          </cell>
          <cell r="AX1146">
            <v>0</v>
          </cell>
          <cell r="AY1146">
            <v>0</v>
          </cell>
          <cell r="AZ1146">
            <v>0</v>
          </cell>
          <cell r="BA1146">
            <v>0</v>
          </cell>
          <cell r="BB1146">
            <v>0</v>
          </cell>
          <cell r="BC1146">
            <v>0</v>
          </cell>
          <cell r="BD1146">
            <v>0</v>
          </cell>
          <cell r="BE1146">
            <v>0</v>
          </cell>
          <cell r="BF1146" t="str">
            <v xml:space="preserve">NOTIFICADO </v>
          </cell>
          <cell r="BG1146">
            <v>0</v>
          </cell>
          <cell r="BH1146">
            <v>0</v>
          </cell>
          <cell r="BI1146">
            <v>0</v>
          </cell>
          <cell r="BQ1146">
            <v>0</v>
          </cell>
          <cell r="BR1146">
            <v>0</v>
          </cell>
          <cell r="BS1146">
            <v>0</v>
          </cell>
          <cell r="BT1146">
            <v>0</v>
          </cell>
          <cell r="BU1146">
            <v>0</v>
          </cell>
          <cell r="BY1146">
            <v>0</v>
          </cell>
          <cell r="BZ1146">
            <v>0</v>
          </cell>
          <cell r="CA1146">
            <v>0</v>
          </cell>
          <cell r="CB1146">
            <v>0</v>
          </cell>
          <cell r="CC1146">
            <v>0</v>
          </cell>
        </row>
        <row r="1147">
          <cell r="C1147">
            <v>0</v>
          </cell>
          <cell r="D1147">
            <v>0</v>
          </cell>
          <cell r="E1147">
            <v>0</v>
          </cell>
          <cell r="F1147">
            <v>0</v>
          </cell>
          <cell r="G1147">
            <v>0</v>
          </cell>
          <cell r="H1147">
            <v>0</v>
          </cell>
          <cell r="I1147">
            <v>0</v>
          </cell>
          <cell r="J1147">
            <v>0</v>
          </cell>
          <cell r="K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M1147">
            <v>0</v>
          </cell>
          <cell r="AN1147">
            <v>0</v>
          </cell>
          <cell r="AP1147">
            <v>0</v>
          </cell>
          <cell r="AQ1147">
            <v>0</v>
          </cell>
          <cell r="AS1147">
            <v>0</v>
          </cell>
          <cell r="AT1147">
            <v>0</v>
          </cell>
          <cell r="AW1147">
            <v>0</v>
          </cell>
          <cell r="AX1147">
            <v>0</v>
          </cell>
          <cell r="AY1147">
            <v>0</v>
          </cell>
          <cell r="AZ1147">
            <v>0</v>
          </cell>
          <cell r="BA1147">
            <v>0</v>
          </cell>
          <cell r="BB1147">
            <v>0</v>
          </cell>
          <cell r="BC1147">
            <v>0</v>
          </cell>
          <cell r="BD1147">
            <v>0</v>
          </cell>
          <cell r="BE1147">
            <v>0</v>
          </cell>
          <cell r="BF1147" t="str">
            <v xml:space="preserve">NOTIFICADO </v>
          </cell>
          <cell r="BG1147">
            <v>0</v>
          </cell>
          <cell r="BH1147">
            <v>0</v>
          </cell>
          <cell r="BI1147">
            <v>0</v>
          </cell>
          <cell r="BQ1147">
            <v>0</v>
          </cell>
          <cell r="BR1147">
            <v>0</v>
          </cell>
          <cell r="BS1147">
            <v>0</v>
          </cell>
          <cell r="BT1147">
            <v>0</v>
          </cell>
          <cell r="BU1147">
            <v>0</v>
          </cell>
          <cell r="BY1147">
            <v>0</v>
          </cell>
          <cell r="BZ1147">
            <v>0</v>
          </cell>
          <cell r="CA1147">
            <v>0</v>
          </cell>
          <cell r="CB1147">
            <v>0</v>
          </cell>
          <cell r="CC1147">
            <v>0</v>
          </cell>
        </row>
        <row r="1148">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M1148">
            <v>0</v>
          </cell>
          <cell r="AN1148">
            <v>0</v>
          </cell>
          <cell r="AP1148">
            <v>0</v>
          </cell>
          <cell r="AQ1148">
            <v>0</v>
          </cell>
          <cell r="AS1148">
            <v>0</v>
          </cell>
          <cell r="AT1148">
            <v>0</v>
          </cell>
          <cell r="AW1148">
            <v>0</v>
          </cell>
          <cell r="AX1148">
            <v>0</v>
          </cell>
          <cell r="AY1148">
            <v>0</v>
          </cell>
          <cell r="AZ1148">
            <v>0</v>
          </cell>
          <cell r="BA1148">
            <v>0</v>
          </cell>
          <cell r="BB1148">
            <v>0</v>
          </cell>
          <cell r="BC1148">
            <v>0</v>
          </cell>
          <cell r="BD1148">
            <v>0</v>
          </cell>
          <cell r="BE1148">
            <v>0</v>
          </cell>
          <cell r="BF1148" t="str">
            <v xml:space="preserve">NOTIFICADO </v>
          </cell>
          <cell r="BG1148">
            <v>0</v>
          </cell>
          <cell r="BH1148">
            <v>0</v>
          </cell>
          <cell r="BI1148">
            <v>0</v>
          </cell>
          <cell r="BQ1148">
            <v>0</v>
          </cell>
          <cell r="BR1148">
            <v>0</v>
          </cell>
          <cell r="BS1148">
            <v>0</v>
          </cell>
          <cell r="BT1148">
            <v>0</v>
          </cell>
          <cell r="BU1148">
            <v>0</v>
          </cell>
          <cell r="BY1148">
            <v>0</v>
          </cell>
          <cell r="BZ1148">
            <v>0</v>
          </cell>
          <cell r="CA1148">
            <v>0</v>
          </cell>
          <cell r="CB1148">
            <v>0</v>
          </cell>
          <cell r="CC1148">
            <v>0</v>
          </cell>
        </row>
        <row r="1149">
          <cell r="C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M1149">
            <v>0</v>
          </cell>
          <cell r="AN1149">
            <v>0</v>
          </cell>
          <cell r="AP1149">
            <v>0</v>
          </cell>
          <cell r="AQ1149">
            <v>0</v>
          </cell>
          <cell r="AS1149">
            <v>0</v>
          </cell>
          <cell r="AT1149">
            <v>0</v>
          </cell>
          <cell r="AW1149">
            <v>0</v>
          </cell>
          <cell r="AX1149">
            <v>0</v>
          </cell>
          <cell r="AY1149">
            <v>0</v>
          </cell>
          <cell r="AZ1149">
            <v>0</v>
          </cell>
          <cell r="BA1149">
            <v>0</v>
          </cell>
          <cell r="BB1149">
            <v>0</v>
          </cell>
          <cell r="BC1149">
            <v>0</v>
          </cell>
          <cell r="BD1149">
            <v>0</v>
          </cell>
          <cell r="BE1149">
            <v>0</v>
          </cell>
          <cell r="BF1149" t="str">
            <v xml:space="preserve">NOTIFICADO </v>
          </cell>
          <cell r="BG1149">
            <v>0</v>
          </cell>
          <cell r="BH1149">
            <v>0</v>
          </cell>
          <cell r="BI1149">
            <v>0</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0</v>
          </cell>
          <cell r="BZ1149">
            <v>0</v>
          </cell>
          <cell r="CA1149">
            <v>0</v>
          </cell>
          <cell r="CB1149">
            <v>0</v>
          </cell>
          <cell r="CC1149">
            <v>0</v>
          </cell>
        </row>
        <row r="1150">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M1150">
            <v>0</v>
          </cell>
          <cell r="AN1150">
            <v>0</v>
          </cell>
          <cell r="AP1150">
            <v>0</v>
          </cell>
          <cell r="AQ1150">
            <v>0</v>
          </cell>
          <cell r="AS1150">
            <v>0</v>
          </cell>
          <cell r="AT1150">
            <v>0</v>
          </cell>
          <cell r="AW1150">
            <v>0</v>
          </cell>
          <cell r="AX1150">
            <v>0</v>
          </cell>
          <cell r="AY1150">
            <v>0</v>
          </cell>
          <cell r="AZ1150">
            <v>0</v>
          </cell>
          <cell r="BA1150">
            <v>0</v>
          </cell>
          <cell r="BB1150">
            <v>0</v>
          </cell>
          <cell r="BC1150">
            <v>0</v>
          </cell>
          <cell r="BD1150">
            <v>0</v>
          </cell>
          <cell r="BE1150">
            <v>0</v>
          </cell>
          <cell r="BF1150" t="str">
            <v xml:space="preserve">NOTIFICADO </v>
          </cell>
          <cell r="BG1150">
            <v>0</v>
          </cell>
          <cell r="BH1150">
            <v>0</v>
          </cell>
          <cell r="BI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cell r="CB1150">
            <v>0</v>
          </cell>
          <cell r="CC1150">
            <v>0</v>
          </cell>
        </row>
        <row r="1151">
          <cell r="C1151">
            <v>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M1151">
            <v>0</v>
          </cell>
          <cell r="AN1151">
            <v>0</v>
          </cell>
          <cell r="AP1151">
            <v>0</v>
          </cell>
          <cell r="AQ1151">
            <v>0</v>
          </cell>
          <cell r="AS1151">
            <v>0</v>
          </cell>
          <cell r="AT1151">
            <v>0</v>
          </cell>
          <cell r="AW1151">
            <v>0</v>
          </cell>
          <cell r="AX1151">
            <v>0</v>
          </cell>
          <cell r="AY1151">
            <v>0</v>
          </cell>
          <cell r="AZ1151">
            <v>0</v>
          </cell>
          <cell r="BA1151">
            <v>0</v>
          </cell>
          <cell r="BB1151">
            <v>0</v>
          </cell>
          <cell r="BC1151">
            <v>0</v>
          </cell>
          <cell r="BD1151">
            <v>0</v>
          </cell>
          <cell r="BE1151">
            <v>0</v>
          </cell>
          <cell r="BF1151" t="str">
            <v xml:space="preserve">NOTIFICADO </v>
          </cell>
          <cell r="BG1151">
            <v>0</v>
          </cell>
          <cell r="BH1151">
            <v>0</v>
          </cell>
          <cell r="BI1151">
            <v>0</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0</v>
          </cell>
          <cell r="BZ1151">
            <v>0</v>
          </cell>
          <cell r="CA1151">
            <v>0</v>
          </cell>
          <cell r="CB1151">
            <v>0</v>
          </cell>
          <cell r="CC1151">
            <v>0</v>
          </cell>
        </row>
        <row r="1152">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G1152">
            <v>0</v>
          </cell>
          <cell r="AH1152">
            <v>0</v>
          </cell>
          <cell r="AI1152">
            <v>0</v>
          </cell>
          <cell r="AJ1152">
            <v>0</v>
          </cell>
          <cell r="AK1152">
            <v>0</v>
          </cell>
          <cell r="AM1152">
            <v>0</v>
          </cell>
          <cell r="AN1152">
            <v>0</v>
          </cell>
          <cell r="AP1152">
            <v>0</v>
          </cell>
          <cell r="AQ1152">
            <v>0</v>
          </cell>
          <cell r="AS1152">
            <v>0</v>
          </cell>
          <cell r="AT1152">
            <v>0</v>
          </cell>
          <cell r="AW1152">
            <v>0</v>
          </cell>
          <cell r="AX1152">
            <v>0</v>
          </cell>
          <cell r="AY1152">
            <v>0</v>
          </cell>
          <cell r="AZ1152">
            <v>0</v>
          </cell>
          <cell r="BA1152">
            <v>0</v>
          </cell>
          <cell r="BB1152">
            <v>0</v>
          </cell>
          <cell r="BC1152">
            <v>0</v>
          </cell>
          <cell r="BD1152">
            <v>0</v>
          </cell>
          <cell r="BE1152">
            <v>0</v>
          </cell>
          <cell r="BF1152" t="str">
            <v xml:space="preserve">NOTIFICADO </v>
          </cell>
          <cell r="BG1152">
            <v>0</v>
          </cell>
          <cell r="BH1152">
            <v>0</v>
          </cell>
          <cell r="BI1152">
            <v>0</v>
          </cell>
          <cell r="BM1152">
            <v>0</v>
          </cell>
          <cell r="BP1152">
            <v>0</v>
          </cell>
          <cell r="BQ1152">
            <v>0</v>
          </cell>
          <cell r="BR1152">
            <v>0</v>
          </cell>
          <cell r="BS1152">
            <v>0</v>
          </cell>
          <cell r="BT1152">
            <v>0</v>
          </cell>
          <cell r="BU1152">
            <v>0</v>
          </cell>
          <cell r="BW1152">
            <v>0</v>
          </cell>
          <cell r="BX1152">
            <v>0</v>
          </cell>
          <cell r="BY1152">
            <v>0</v>
          </cell>
          <cell r="BZ1152">
            <v>0</v>
          </cell>
          <cell r="CA1152">
            <v>0</v>
          </cell>
          <cell r="CB1152">
            <v>0</v>
          </cell>
          <cell r="CC1152">
            <v>0</v>
          </cell>
        </row>
        <row r="1153">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M1153">
            <v>0</v>
          </cell>
          <cell r="AN1153">
            <v>0</v>
          </cell>
          <cell r="AP1153">
            <v>0</v>
          </cell>
          <cell r="AQ1153">
            <v>0</v>
          </cell>
          <cell r="AS1153">
            <v>0</v>
          </cell>
          <cell r="AT1153">
            <v>0</v>
          </cell>
          <cell r="AW1153">
            <v>0</v>
          </cell>
          <cell r="AX1153">
            <v>0</v>
          </cell>
          <cell r="AY1153">
            <v>0</v>
          </cell>
          <cell r="AZ1153">
            <v>0</v>
          </cell>
          <cell r="BA1153">
            <v>0</v>
          </cell>
          <cell r="BB1153">
            <v>0</v>
          </cell>
          <cell r="BC1153">
            <v>0</v>
          </cell>
          <cell r="BD1153">
            <v>0</v>
          </cell>
          <cell r="BE1153">
            <v>0</v>
          </cell>
          <cell r="BF1153" t="str">
            <v xml:space="preserve">NOTIFICADO </v>
          </cell>
          <cell r="BG1153">
            <v>0</v>
          </cell>
          <cell r="BH1153">
            <v>0</v>
          </cell>
          <cell r="BI1153">
            <v>0</v>
          </cell>
          <cell r="BM1153">
            <v>0</v>
          </cell>
          <cell r="BP1153">
            <v>0</v>
          </cell>
          <cell r="BQ1153">
            <v>0</v>
          </cell>
          <cell r="BR1153">
            <v>0</v>
          </cell>
          <cell r="BS1153">
            <v>0</v>
          </cell>
          <cell r="BT1153">
            <v>0</v>
          </cell>
          <cell r="BU1153">
            <v>0</v>
          </cell>
          <cell r="BW1153">
            <v>0</v>
          </cell>
          <cell r="BX1153">
            <v>0</v>
          </cell>
          <cell r="BY1153">
            <v>0</v>
          </cell>
          <cell r="BZ1153">
            <v>0</v>
          </cell>
          <cell r="CA1153">
            <v>0</v>
          </cell>
          <cell r="CB1153">
            <v>0</v>
          </cell>
          <cell r="CC1153">
            <v>0</v>
          </cell>
        </row>
        <row r="1154">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R1154">
            <v>0</v>
          </cell>
          <cell r="S1154">
            <v>0</v>
          </cell>
          <cell r="U1154">
            <v>0</v>
          </cell>
          <cell r="V1154">
            <v>0</v>
          </cell>
          <cell r="W1154">
            <v>0</v>
          </cell>
          <cell r="X1154">
            <v>0</v>
          </cell>
          <cell r="Y1154">
            <v>0</v>
          </cell>
          <cell r="Z1154">
            <v>0</v>
          </cell>
          <cell r="AA1154">
            <v>0</v>
          </cell>
          <cell r="AB1154">
            <v>0</v>
          </cell>
          <cell r="AC1154">
            <v>0</v>
          </cell>
          <cell r="AD1154">
            <v>0</v>
          </cell>
          <cell r="AE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W1154">
            <v>0</v>
          </cell>
          <cell r="AX1154">
            <v>0</v>
          </cell>
          <cell r="AY1154">
            <v>0</v>
          </cell>
          <cell r="AZ1154">
            <v>0</v>
          </cell>
          <cell r="BA1154">
            <v>0</v>
          </cell>
          <cell r="BB1154">
            <v>0</v>
          </cell>
          <cell r="BC1154">
            <v>0</v>
          </cell>
          <cell r="BD1154">
            <v>0</v>
          </cell>
          <cell r="BE1154">
            <v>0</v>
          </cell>
          <cell r="BF1154" t="str">
            <v xml:space="preserve">NOTIFICADO </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0</v>
          </cell>
          <cell r="BT1154">
            <v>0</v>
          </cell>
          <cell r="BU1154">
            <v>0</v>
          </cell>
          <cell r="BV1154">
            <v>0</v>
          </cell>
          <cell r="BW1154">
            <v>0</v>
          </cell>
          <cell r="BX1154">
            <v>0</v>
          </cell>
          <cell r="BY1154">
            <v>0</v>
          </cell>
          <cell r="BZ1154">
            <v>0</v>
          </cell>
          <cell r="CA1154">
            <v>0</v>
          </cell>
          <cell r="CB1154">
            <v>0</v>
          </cell>
          <cell r="CC1154">
            <v>0</v>
          </cell>
        </row>
        <row r="1155">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R1155">
            <v>0</v>
          </cell>
          <cell r="S1155">
            <v>0</v>
          </cell>
          <cell r="U1155">
            <v>0</v>
          </cell>
          <cell r="V1155">
            <v>0</v>
          </cell>
          <cell r="W1155">
            <v>0</v>
          </cell>
          <cell r="X1155">
            <v>0</v>
          </cell>
          <cell r="Y1155">
            <v>0</v>
          </cell>
          <cell r="Z1155">
            <v>0</v>
          </cell>
          <cell r="AA1155">
            <v>0</v>
          </cell>
          <cell r="AB1155">
            <v>0</v>
          </cell>
          <cell r="AC1155">
            <v>0</v>
          </cell>
          <cell r="AD1155">
            <v>0</v>
          </cell>
          <cell r="AE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W1155">
            <v>0</v>
          </cell>
          <cell r="AX1155">
            <v>0</v>
          </cell>
          <cell r="AY1155">
            <v>0</v>
          </cell>
          <cell r="AZ1155">
            <v>0</v>
          </cell>
          <cell r="BA1155">
            <v>0</v>
          </cell>
          <cell r="BB1155">
            <v>0</v>
          </cell>
          <cell r="BC1155">
            <v>0</v>
          </cell>
          <cell r="BD1155">
            <v>0</v>
          </cell>
          <cell r="BE1155">
            <v>0</v>
          </cell>
          <cell r="BF1155" t="str">
            <v xml:space="preserve">NOTIFICADO </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0</v>
          </cell>
          <cell r="BZ1155">
            <v>0</v>
          </cell>
          <cell r="CA1155">
            <v>0</v>
          </cell>
          <cell r="CB1155">
            <v>0</v>
          </cell>
          <cell r="CC1155">
            <v>0</v>
          </cell>
        </row>
        <row r="1156">
          <cell r="C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U1156">
            <v>0</v>
          </cell>
          <cell r="V1156">
            <v>0</v>
          </cell>
          <cell r="W1156">
            <v>0</v>
          </cell>
          <cell r="X1156">
            <v>0</v>
          </cell>
          <cell r="Y1156">
            <v>0</v>
          </cell>
          <cell r="Z1156">
            <v>0</v>
          </cell>
          <cell r="AA1156">
            <v>0</v>
          </cell>
          <cell r="AB1156">
            <v>0</v>
          </cell>
          <cell r="AC1156">
            <v>0</v>
          </cell>
          <cell r="AD1156">
            <v>0</v>
          </cell>
          <cell r="AE1156">
            <v>0</v>
          </cell>
          <cell r="AG1156">
            <v>0</v>
          </cell>
          <cell r="AH1156">
            <v>0</v>
          </cell>
          <cell r="AJ1156">
            <v>0</v>
          </cell>
          <cell r="AK1156">
            <v>0</v>
          </cell>
          <cell r="AL1156">
            <v>0</v>
          </cell>
          <cell r="AM1156">
            <v>0</v>
          </cell>
          <cell r="AN1156">
            <v>0</v>
          </cell>
          <cell r="AP1156">
            <v>0</v>
          </cell>
          <cell r="AQ1156">
            <v>0</v>
          </cell>
          <cell r="AS1156">
            <v>0</v>
          </cell>
          <cell r="AT1156">
            <v>0</v>
          </cell>
          <cell r="AW1156">
            <v>0</v>
          </cell>
          <cell r="AX1156">
            <v>0</v>
          </cell>
          <cell r="AY1156">
            <v>0</v>
          </cell>
          <cell r="AZ1156">
            <v>0</v>
          </cell>
          <cell r="BA1156">
            <v>0</v>
          </cell>
          <cell r="BB1156">
            <v>0</v>
          </cell>
          <cell r="BC1156">
            <v>0</v>
          </cell>
          <cell r="BD1156">
            <v>0</v>
          </cell>
          <cell r="BE1156">
            <v>0</v>
          </cell>
          <cell r="BF1156" t="str">
            <v xml:space="preserve">NOTIFICADO </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cell r="BZ1156">
            <v>0</v>
          </cell>
          <cell r="CA1156">
            <v>0</v>
          </cell>
          <cell r="CB1156">
            <v>0</v>
          </cell>
          <cell r="CC1156">
            <v>0</v>
          </cell>
        </row>
        <row r="1157">
          <cell r="C1157">
            <v>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X1157">
            <v>0</v>
          </cell>
          <cell r="Y1157">
            <v>0</v>
          </cell>
          <cell r="Z1157">
            <v>0</v>
          </cell>
          <cell r="AA1157">
            <v>0</v>
          </cell>
          <cell r="AB1157">
            <v>0</v>
          </cell>
          <cell r="AC1157">
            <v>0</v>
          </cell>
          <cell r="AD1157">
            <v>0</v>
          </cell>
          <cell r="AE1157">
            <v>0</v>
          </cell>
          <cell r="AG1157">
            <v>0</v>
          </cell>
          <cell r="AH1157">
            <v>0</v>
          </cell>
          <cell r="AJ1157">
            <v>0</v>
          </cell>
          <cell r="AK1157">
            <v>0</v>
          </cell>
          <cell r="AL1157">
            <v>0</v>
          </cell>
          <cell r="AM1157">
            <v>0</v>
          </cell>
          <cell r="AN1157">
            <v>0</v>
          </cell>
          <cell r="AP1157">
            <v>0</v>
          </cell>
          <cell r="AQ1157">
            <v>0</v>
          </cell>
          <cell r="AS1157">
            <v>0</v>
          </cell>
          <cell r="AT1157">
            <v>0</v>
          </cell>
          <cell r="AW1157">
            <v>0</v>
          </cell>
          <cell r="AX1157">
            <v>0</v>
          </cell>
          <cell r="AY1157">
            <v>0</v>
          </cell>
          <cell r="AZ1157">
            <v>0</v>
          </cell>
          <cell r="BA1157">
            <v>0</v>
          </cell>
          <cell r="BB1157">
            <v>0</v>
          </cell>
          <cell r="BC1157">
            <v>0</v>
          </cell>
          <cell r="BD1157">
            <v>0</v>
          </cell>
          <cell r="BE1157">
            <v>0</v>
          </cell>
          <cell r="BF1157" t="str">
            <v xml:space="preserve">NOTIFICADO </v>
          </cell>
          <cell r="BG1157">
            <v>0</v>
          </cell>
          <cell r="BH1157">
            <v>0</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0</v>
          </cell>
          <cell r="BY1157">
            <v>0</v>
          </cell>
          <cell r="BZ1157">
            <v>0</v>
          </cell>
          <cell r="CA1157">
            <v>0</v>
          </cell>
          <cell r="CB1157">
            <v>0</v>
          </cell>
          <cell r="CC1157">
            <v>0</v>
          </cell>
        </row>
        <row r="1158">
          <cell r="C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U1158">
            <v>0</v>
          </cell>
          <cell r="V1158">
            <v>0</v>
          </cell>
          <cell r="W1158">
            <v>0</v>
          </cell>
          <cell r="X1158">
            <v>0</v>
          </cell>
          <cell r="Y1158">
            <v>0</v>
          </cell>
          <cell r="Z1158">
            <v>0</v>
          </cell>
          <cell r="AA1158">
            <v>0</v>
          </cell>
          <cell r="AB1158">
            <v>0</v>
          </cell>
          <cell r="AC1158">
            <v>0</v>
          </cell>
          <cell r="AD1158">
            <v>0</v>
          </cell>
          <cell r="AE1158">
            <v>0</v>
          </cell>
          <cell r="AG1158">
            <v>0</v>
          </cell>
          <cell r="AH1158">
            <v>0</v>
          </cell>
          <cell r="AJ1158">
            <v>0</v>
          </cell>
          <cell r="AK1158">
            <v>0</v>
          </cell>
          <cell r="AL1158">
            <v>0</v>
          </cell>
          <cell r="AM1158">
            <v>0</v>
          </cell>
          <cell r="AN1158">
            <v>0</v>
          </cell>
          <cell r="AP1158">
            <v>0</v>
          </cell>
          <cell r="AQ1158">
            <v>0</v>
          </cell>
          <cell r="AS1158">
            <v>0</v>
          </cell>
          <cell r="AT1158">
            <v>0</v>
          </cell>
          <cell r="AW1158">
            <v>0</v>
          </cell>
          <cell r="AX1158">
            <v>0</v>
          </cell>
          <cell r="AY1158">
            <v>0</v>
          </cell>
          <cell r="AZ1158">
            <v>0</v>
          </cell>
          <cell r="BA1158">
            <v>0</v>
          </cell>
          <cell r="BB1158">
            <v>0</v>
          </cell>
          <cell r="BC1158">
            <v>0</v>
          </cell>
          <cell r="BD1158">
            <v>0</v>
          </cell>
          <cell r="BE1158">
            <v>0</v>
          </cell>
          <cell r="BF1158" t="str">
            <v xml:space="preserve">NOTIFICADO </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cell r="BZ1158">
            <v>0</v>
          </cell>
          <cell r="CA1158">
            <v>0</v>
          </cell>
          <cell r="CB1158">
            <v>0</v>
          </cell>
          <cell r="CC1158">
            <v>0</v>
          </cell>
        </row>
        <row r="1159">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U1159">
            <v>0</v>
          </cell>
          <cell r="V1159">
            <v>0</v>
          </cell>
          <cell r="W1159">
            <v>0</v>
          </cell>
          <cell r="X1159">
            <v>0</v>
          </cell>
          <cell r="Y1159">
            <v>0</v>
          </cell>
          <cell r="Z1159">
            <v>0</v>
          </cell>
          <cell r="AA1159">
            <v>0</v>
          </cell>
          <cell r="AB1159">
            <v>0</v>
          </cell>
          <cell r="AC1159">
            <v>0</v>
          </cell>
          <cell r="AD1159">
            <v>0</v>
          </cell>
          <cell r="AE1159">
            <v>0</v>
          </cell>
          <cell r="AG1159">
            <v>0</v>
          </cell>
          <cell r="AH1159">
            <v>0</v>
          </cell>
          <cell r="AJ1159">
            <v>0</v>
          </cell>
          <cell r="AK1159">
            <v>0</v>
          </cell>
          <cell r="AL1159">
            <v>0</v>
          </cell>
          <cell r="AM1159">
            <v>0</v>
          </cell>
          <cell r="AN1159">
            <v>0</v>
          </cell>
          <cell r="AP1159">
            <v>0</v>
          </cell>
          <cell r="AQ1159">
            <v>0</v>
          </cell>
          <cell r="AS1159">
            <v>0</v>
          </cell>
          <cell r="AT1159">
            <v>0</v>
          </cell>
          <cell r="AW1159">
            <v>0</v>
          </cell>
          <cell r="AX1159">
            <v>0</v>
          </cell>
          <cell r="AY1159">
            <v>0</v>
          </cell>
          <cell r="AZ1159">
            <v>0</v>
          </cell>
          <cell r="BA1159">
            <v>0</v>
          </cell>
          <cell r="BB1159">
            <v>0</v>
          </cell>
          <cell r="BC1159">
            <v>0</v>
          </cell>
          <cell r="BD1159">
            <v>0</v>
          </cell>
          <cell r="BE1159">
            <v>0</v>
          </cell>
          <cell r="BF1159" t="str">
            <v xml:space="preserve">NOTIFICADO </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cell r="BZ1159">
            <v>0</v>
          </cell>
          <cell r="CA1159">
            <v>0</v>
          </cell>
          <cell r="CB1159">
            <v>0</v>
          </cell>
          <cell r="CC1159">
            <v>0</v>
          </cell>
        </row>
        <row r="1160">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X1160">
            <v>0</v>
          </cell>
          <cell r="Y1160">
            <v>0</v>
          </cell>
          <cell r="Z1160">
            <v>0</v>
          </cell>
          <cell r="AA1160">
            <v>0</v>
          </cell>
          <cell r="AB1160">
            <v>0</v>
          </cell>
          <cell r="AC1160">
            <v>0</v>
          </cell>
          <cell r="AD1160">
            <v>0</v>
          </cell>
          <cell r="AE1160">
            <v>0</v>
          </cell>
          <cell r="AG1160">
            <v>0</v>
          </cell>
          <cell r="AH1160">
            <v>0</v>
          </cell>
          <cell r="AJ1160">
            <v>0</v>
          </cell>
          <cell r="AK1160">
            <v>0</v>
          </cell>
          <cell r="AL1160">
            <v>0</v>
          </cell>
          <cell r="AM1160">
            <v>0</v>
          </cell>
          <cell r="AN1160">
            <v>0</v>
          </cell>
          <cell r="AP1160">
            <v>0</v>
          </cell>
          <cell r="AQ1160">
            <v>0</v>
          </cell>
          <cell r="AS1160">
            <v>0</v>
          </cell>
          <cell r="AT1160">
            <v>0</v>
          </cell>
          <cell r="AW1160">
            <v>0</v>
          </cell>
          <cell r="AX1160">
            <v>0</v>
          </cell>
          <cell r="AY1160">
            <v>0</v>
          </cell>
          <cell r="AZ1160">
            <v>0</v>
          </cell>
          <cell r="BA1160">
            <v>0</v>
          </cell>
          <cell r="BB1160">
            <v>0</v>
          </cell>
          <cell r="BC1160">
            <v>0</v>
          </cell>
          <cell r="BD1160">
            <v>0</v>
          </cell>
          <cell r="BE1160">
            <v>0</v>
          </cell>
          <cell r="BF1160" t="str">
            <v xml:space="preserve">NOTIFICADO </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cell r="BZ1160">
            <v>0</v>
          </cell>
          <cell r="CA1160">
            <v>0</v>
          </cell>
          <cell r="CB1160">
            <v>0</v>
          </cell>
          <cell r="CC1160">
            <v>0</v>
          </cell>
        </row>
        <row r="1161">
          <cell r="B1161">
            <v>0</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W1161">
            <v>0</v>
          </cell>
          <cell r="AX1161">
            <v>0</v>
          </cell>
          <cell r="AY1161">
            <v>0</v>
          </cell>
          <cell r="AZ1161">
            <v>0</v>
          </cell>
          <cell r="BA1161">
            <v>0</v>
          </cell>
          <cell r="BB1161">
            <v>0</v>
          </cell>
          <cell r="BC1161">
            <v>0</v>
          </cell>
          <cell r="BD1161">
            <v>0</v>
          </cell>
          <cell r="BE1161">
            <v>0</v>
          </cell>
          <cell r="BF1161" t="str">
            <v xml:space="preserve">NOTIFICADO </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cell r="BZ1161">
            <v>0</v>
          </cell>
          <cell r="CA1161">
            <v>0</v>
          </cell>
          <cell r="CB1161">
            <v>0</v>
          </cell>
          <cell r="CC1161">
            <v>0</v>
          </cell>
        </row>
        <row r="1162">
          <cell r="B1162">
            <v>0</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W1162">
            <v>0</v>
          </cell>
          <cell r="AX1162">
            <v>0</v>
          </cell>
          <cell r="AY1162">
            <v>0</v>
          </cell>
          <cell r="AZ1162">
            <v>0</v>
          </cell>
          <cell r="BA1162">
            <v>0</v>
          </cell>
          <cell r="BB1162">
            <v>0</v>
          </cell>
          <cell r="BC1162">
            <v>0</v>
          </cell>
          <cell r="BD1162">
            <v>0</v>
          </cell>
          <cell r="BE1162">
            <v>0</v>
          </cell>
          <cell r="BF1162" t="str">
            <v xml:space="preserve">NOTIFICADO </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cell r="BZ1162">
            <v>0</v>
          </cell>
          <cell r="CA1162">
            <v>0</v>
          </cell>
          <cell r="CB1162">
            <v>0</v>
          </cell>
          <cell r="CC1162">
            <v>0</v>
          </cell>
        </row>
        <row r="1163">
          <cell r="B1163">
            <v>0</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W1163">
            <v>0</v>
          </cell>
          <cell r="AX1163">
            <v>0</v>
          </cell>
          <cell r="AY1163">
            <v>0</v>
          </cell>
          <cell r="AZ1163">
            <v>0</v>
          </cell>
          <cell r="BA1163">
            <v>0</v>
          </cell>
          <cell r="BB1163">
            <v>0</v>
          </cell>
          <cell r="BC1163">
            <v>0</v>
          </cell>
          <cell r="BD1163">
            <v>0</v>
          </cell>
          <cell r="BE1163">
            <v>0</v>
          </cell>
          <cell r="BF1163" t="str">
            <v xml:space="preserve">NOTIFICADO </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cell r="BZ1163">
            <v>0</v>
          </cell>
          <cell r="CA1163">
            <v>0</v>
          </cell>
          <cell r="CB1163">
            <v>0</v>
          </cell>
          <cell r="CC1163">
            <v>0</v>
          </cell>
        </row>
        <row r="1164">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S1164">
            <v>0</v>
          </cell>
          <cell r="AT1164">
            <v>0</v>
          </cell>
          <cell r="AW1164">
            <v>0</v>
          </cell>
          <cell r="AX1164">
            <v>0</v>
          </cell>
          <cell r="AY1164">
            <v>0</v>
          </cell>
          <cell r="AZ1164">
            <v>0</v>
          </cell>
          <cell r="BA1164">
            <v>0</v>
          </cell>
          <cell r="BB1164">
            <v>0</v>
          </cell>
          <cell r="BC1164">
            <v>0</v>
          </cell>
          <cell r="BD1164">
            <v>0</v>
          </cell>
          <cell r="BE1164">
            <v>0</v>
          </cell>
          <cell r="BF1164" t="str">
            <v xml:space="preserve">NOTIFICADO </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cell r="BZ1164">
            <v>0</v>
          </cell>
          <cell r="CA1164">
            <v>0</v>
          </cell>
          <cell r="CB1164">
            <v>0</v>
          </cell>
          <cell r="CC1164">
            <v>0</v>
          </cell>
        </row>
        <row r="1165">
          <cell r="C1165">
            <v>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U1165">
            <v>0</v>
          </cell>
          <cell r="V1165">
            <v>0</v>
          </cell>
          <cell r="W1165">
            <v>0</v>
          </cell>
          <cell r="X1165">
            <v>0</v>
          </cell>
          <cell r="Y1165">
            <v>0</v>
          </cell>
          <cell r="Z1165">
            <v>0</v>
          </cell>
          <cell r="AA1165">
            <v>0</v>
          </cell>
          <cell r="AB1165">
            <v>0</v>
          </cell>
          <cell r="AC1165">
            <v>0</v>
          </cell>
          <cell r="AD1165">
            <v>0</v>
          </cell>
          <cell r="AE1165">
            <v>0</v>
          </cell>
          <cell r="AG1165">
            <v>0</v>
          </cell>
          <cell r="AH1165">
            <v>0</v>
          </cell>
          <cell r="AJ1165">
            <v>0</v>
          </cell>
          <cell r="AK1165">
            <v>0</v>
          </cell>
          <cell r="AM1165">
            <v>0</v>
          </cell>
          <cell r="AN1165">
            <v>0</v>
          </cell>
          <cell r="AP1165">
            <v>0</v>
          </cell>
          <cell r="AQ1165">
            <v>0</v>
          </cell>
          <cell r="AS1165">
            <v>0</v>
          </cell>
          <cell r="AT1165">
            <v>0</v>
          </cell>
          <cell r="AW1165">
            <v>0</v>
          </cell>
          <cell r="AX1165">
            <v>0</v>
          </cell>
          <cell r="AY1165">
            <v>0</v>
          </cell>
          <cell r="AZ1165">
            <v>0</v>
          </cell>
          <cell r="BA1165">
            <v>0</v>
          </cell>
          <cell r="BB1165">
            <v>0</v>
          </cell>
          <cell r="BC1165">
            <v>0</v>
          </cell>
          <cell r="BD1165">
            <v>0</v>
          </cell>
          <cell r="BE1165">
            <v>0</v>
          </cell>
          <cell r="BF1165" t="str">
            <v xml:space="preserve">NOTIFICADO </v>
          </cell>
          <cell r="BG1165">
            <v>0</v>
          </cell>
          <cell r="BH1165">
            <v>0</v>
          </cell>
          <cell r="BI1165">
            <v>0</v>
          </cell>
          <cell r="BJ1165">
            <v>0</v>
          </cell>
          <cell r="BK1165">
            <v>0</v>
          </cell>
          <cell r="BL1165">
            <v>0</v>
          </cell>
          <cell r="BM1165">
            <v>0</v>
          </cell>
          <cell r="BN1165">
            <v>0</v>
          </cell>
          <cell r="BO1165">
            <v>0</v>
          </cell>
          <cell r="BP1165">
            <v>0</v>
          </cell>
          <cell r="BQ1165">
            <v>0</v>
          </cell>
          <cell r="BR1165">
            <v>0</v>
          </cell>
          <cell r="BS1165">
            <v>0</v>
          </cell>
          <cell r="BT1165">
            <v>0</v>
          </cell>
          <cell r="BU1165">
            <v>0</v>
          </cell>
          <cell r="BV1165">
            <v>0</v>
          </cell>
          <cell r="BW1165">
            <v>0</v>
          </cell>
          <cell r="BX1165">
            <v>0</v>
          </cell>
          <cell r="BY1165">
            <v>0</v>
          </cell>
          <cell r="BZ1165">
            <v>0</v>
          </cell>
          <cell r="CA1165">
            <v>0</v>
          </cell>
          <cell r="CB1165">
            <v>0</v>
          </cell>
          <cell r="CC1165">
            <v>0</v>
          </cell>
        </row>
        <row r="1166">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R1166">
            <v>0</v>
          </cell>
          <cell r="S1166">
            <v>0</v>
          </cell>
          <cell r="U1166">
            <v>0</v>
          </cell>
          <cell r="V1166">
            <v>0</v>
          </cell>
          <cell r="W1166">
            <v>0</v>
          </cell>
          <cell r="X1166">
            <v>0</v>
          </cell>
          <cell r="Y1166">
            <v>0</v>
          </cell>
          <cell r="Z1166">
            <v>0</v>
          </cell>
          <cell r="AA1166">
            <v>0</v>
          </cell>
          <cell r="AB1166">
            <v>0</v>
          </cell>
          <cell r="AC1166">
            <v>0</v>
          </cell>
          <cell r="AD1166">
            <v>0</v>
          </cell>
          <cell r="AE1166">
            <v>0</v>
          </cell>
          <cell r="AG1166">
            <v>0</v>
          </cell>
          <cell r="AH1166">
            <v>0</v>
          </cell>
          <cell r="AJ1166">
            <v>0</v>
          </cell>
          <cell r="AK1166">
            <v>0</v>
          </cell>
          <cell r="AM1166">
            <v>0</v>
          </cell>
          <cell r="AN1166">
            <v>0</v>
          </cell>
          <cell r="AP1166">
            <v>0</v>
          </cell>
          <cell r="AQ1166">
            <v>0</v>
          </cell>
          <cell r="AS1166">
            <v>0</v>
          </cell>
          <cell r="AT1166">
            <v>0</v>
          </cell>
          <cell r="AW1166">
            <v>0</v>
          </cell>
          <cell r="AX1166">
            <v>0</v>
          </cell>
          <cell r="AY1166">
            <v>0</v>
          </cell>
          <cell r="AZ1166">
            <v>0</v>
          </cell>
          <cell r="BA1166">
            <v>0</v>
          </cell>
          <cell r="BB1166">
            <v>0</v>
          </cell>
          <cell r="BC1166">
            <v>0</v>
          </cell>
          <cell r="BD1166">
            <v>0</v>
          </cell>
          <cell r="BE1166">
            <v>0</v>
          </cell>
          <cell r="BF1166" t="str">
            <v xml:space="preserve">NOTIFICADO </v>
          </cell>
          <cell r="BG1166">
            <v>0</v>
          </cell>
          <cell r="BH1166">
            <v>0</v>
          </cell>
          <cell r="BI1166">
            <v>0</v>
          </cell>
          <cell r="BJ1166">
            <v>0</v>
          </cell>
          <cell r="BK1166">
            <v>0</v>
          </cell>
          <cell r="BL1166">
            <v>0</v>
          </cell>
          <cell r="BM1166">
            <v>0</v>
          </cell>
          <cell r="BN1166">
            <v>0</v>
          </cell>
          <cell r="BO1166">
            <v>0</v>
          </cell>
          <cell r="BP1166">
            <v>0</v>
          </cell>
          <cell r="BQ1166">
            <v>0</v>
          </cell>
          <cell r="BR1166">
            <v>0</v>
          </cell>
          <cell r="BS1166">
            <v>0</v>
          </cell>
          <cell r="BT1166">
            <v>0</v>
          </cell>
          <cell r="BU1166">
            <v>0</v>
          </cell>
          <cell r="BV1166">
            <v>0</v>
          </cell>
          <cell r="BW1166">
            <v>0</v>
          </cell>
          <cell r="BX1166">
            <v>0</v>
          </cell>
          <cell r="BY1166">
            <v>0</v>
          </cell>
          <cell r="BZ1166">
            <v>0</v>
          </cell>
          <cell r="CA1166">
            <v>0</v>
          </cell>
          <cell r="CB1166">
            <v>0</v>
          </cell>
          <cell r="CC1166">
            <v>0</v>
          </cell>
        </row>
        <row r="1167">
          <cell r="C1167">
            <v>0</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U1167">
            <v>0</v>
          </cell>
          <cell r="V1167">
            <v>0</v>
          </cell>
          <cell r="W1167">
            <v>0</v>
          </cell>
          <cell r="X1167">
            <v>0</v>
          </cell>
          <cell r="Y1167">
            <v>0</v>
          </cell>
          <cell r="Z1167">
            <v>0</v>
          </cell>
          <cell r="AA1167">
            <v>0</v>
          </cell>
          <cell r="AB1167">
            <v>0</v>
          </cell>
          <cell r="AC1167">
            <v>0</v>
          </cell>
          <cell r="AD1167">
            <v>0</v>
          </cell>
          <cell r="AE1167">
            <v>0</v>
          </cell>
          <cell r="AG1167">
            <v>0</v>
          </cell>
          <cell r="AH1167">
            <v>0</v>
          </cell>
          <cell r="AJ1167">
            <v>0</v>
          </cell>
          <cell r="AK1167">
            <v>0</v>
          </cell>
          <cell r="AM1167">
            <v>0</v>
          </cell>
          <cell r="AN1167">
            <v>0</v>
          </cell>
          <cell r="AP1167">
            <v>0</v>
          </cell>
          <cell r="AQ1167">
            <v>0</v>
          </cell>
          <cell r="AS1167">
            <v>0</v>
          </cell>
          <cell r="AT1167">
            <v>0</v>
          </cell>
          <cell r="AW1167">
            <v>0</v>
          </cell>
          <cell r="AX1167">
            <v>0</v>
          </cell>
          <cell r="AY1167">
            <v>0</v>
          </cell>
          <cell r="AZ1167">
            <v>0</v>
          </cell>
          <cell r="BA1167">
            <v>0</v>
          </cell>
          <cell r="BB1167">
            <v>0</v>
          </cell>
          <cell r="BC1167">
            <v>0</v>
          </cell>
          <cell r="BD1167">
            <v>0</v>
          </cell>
          <cell r="BE1167">
            <v>0</v>
          </cell>
          <cell r="BF1167" t="str">
            <v xml:space="preserve">NOTIFICADO </v>
          </cell>
          <cell r="BG1167">
            <v>0</v>
          </cell>
          <cell r="BH1167">
            <v>0</v>
          </cell>
          <cell r="BI1167">
            <v>0</v>
          </cell>
          <cell r="BJ1167">
            <v>0</v>
          </cell>
          <cell r="BK1167">
            <v>0</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row>
        <row r="1168">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X1168">
            <v>0</v>
          </cell>
          <cell r="Y1168">
            <v>0</v>
          </cell>
          <cell r="Z1168">
            <v>0</v>
          </cell>
          <cell r="AA1168">
            <v>0</v>
          </cell>
          <cell r="AB1168">
            <v>0</v>
          </cell>
          <cell r="AC1168">
            <v>0</v>
          </cell>
          <cell r="AD1168">
            <v>0</v>
          </cell>
          <cell r="AE1168">
            <v>0</v>
          </cell>
          <cell r="AG1168">
            <v>0</v>
          </cell>
          <cell r="AH1168">
            <v>0</v>
          </cell>
          <cell r="AJ1168">
            <v>0</v>
          </cell>
          <cell r="AK1168">
            <v>0</v>
          </cell>
          <cell r="AM1168">
            <v>0</v>
          </cell>
          <cell r="AN1168">
            <v>0</v>
          </cell>
          <cell r="AP1168">
            <v>0</v>
          </cell>
          <cell r="AQ1168">
            <v>0</v>
          </cell>
          <cell r="AS1168">
            <v>0</v>
          </cell>
          <cell r="AT1168">
            <v>0</v>
          </cell>
          <cell r="AW1168">
            <v>0</v>
          </cell>
          <cell r="AX1168">
            <v>0</v>
          </cell>
          <cell r="AY1168">
            <v>0</v>
          </cell>
          <cell r="AZ1168">
            <v>0</v>
          </cell>
          <cell r="BA1168">
            <v>0</v>
          </cell>
          <cell r="BB1168">
            <v>0</v>
          </cell>
          <cell r="BC1168">
            <v>0</v>
          </cell>
          <cell r="BD1168">
            <v>0</v>
          </cell>
          <cell r="BE1168">
            <v>0</v>
          </cell>
          <cell r="BF1168" t="str">
            <v xml:space="preserve">NOTIFICADO </v>
          </cell>
          <cell r="BG1168">
            <v>0</v>
          </cell>
          <cell r="BH1168">
            <v>0</v>
          </cell>
          <cell r="BI1168">
            <v>0</v>
          </cell>
          <cell r="BJ1168">
            <v>0</v>
          </cell>
          <cell r="BK1168">
            <v>0</v>
          </cell>
          <cell r="BL1168">
            <v>0</v>
          </cell>
          <cell r="BM1168">
            <v>0</v>
          </cell>
          <cell r="BN1168">
            <v>0</v>
          </cell>
          <cell r="BO1168">
            <v>0</v>
          </cell>
          <cell r="BP1168">
            <v>0</v>
          </cell>
          <cell r="BQ1168">
            <v>0</v>
          </cell>
          <cell r="BR1168">
            <v>0</v>
          </cell>
          <cell r="BS1168">
            <v>0</v>
          </cell>
          <cell r="BT1168">
            <v>0</v>
          </cell>
          <cell r="BU1168">
            <v>0</v>
          </cell>
          <cell r="BV1168">
            <v>0</v>
          </cell>
          <cell r="BW1168">
            <v>0</v>
          </cell>
          <cell r="BX1168">
            <v>0</v>
          </cell>
          <cell r="BY1168">
            <v>0</v>
          </cell>
          <cell r="BZ1168">
            <v>0</v>
          </cell>
          <cell r="CA1168">
            <v>0</v>
          </cell>
          <cell r="CB1168">
            <v>0</v>
          </cell>
          <cell r="CC1168">
            <v>0</v>
          </cell>
        </row>
        <row r="1169">
          <cell r="C1169">
            <v>0</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U1169">
            <v>0</v>
          </cell>
          <cell r="V1169">
            <v>0</v>
          </cell>
          <cell r="W1169">
            <v>0</v>
          </cell>
          <cell r="X1169">
            <v>0</v>
          </cell>
          <cell r="Y1169">
            <v>0</v>
          </cell>
          <cell r="Z1169">
            <v>0</v>
          </cell>
          <cell r="AA1169">
            <v>0</v>
          </cell>
          <cell r="AB1169">
            <v>0</v>
          </cell>
          <cell r="AC1169">
            <v>0</v>
          </cell>
          <cell r="AD1169">
            <v>0</v>
          </cell>
          <cell r="AE1169">
            <v>0</v>
          </cell>
          <cell r="AG1169">
            <v>0</v>
          </cell>
          <cell r="AH1169">
            <v>0</v>
          </cell>
          <cell r="AJ1169">
            <v>0</v>
          </cell>
          <cell r="AK1169">
            <v>0</v>
          </cell>
          <cell r="AM1169">
            <v>0</v>
          </cell>
          <cell r="AN1169">
            <v>0</v>
          </cell>
          <cell r="AP1169">
            <v>0</v>
          </cell>
          <cell r="AQ1169">
            <v>0</v>
          </cell>
          <cell r="AS1169">
            <v>0</v>
          </cell>
          <cell r="AT1169">
            <v>0</v>
          </cell>
          <cell r="AW1169">
            <v>0</v>
          </cell>
          <cell r="AX1169">
            <v>0</v>
          </cell>
          <cell r="AY1169">
            <v>0</v>
          </cell>
          <cell r="AZ1169">
            <v>0</v>
          </cell>
          <cell r="BA1169">
            <v>0</v>
          </cell>
          <cell r="BB1169">
            <v>0</v>
          </cell>
          <cell r="BC1169">
            <v>0</v>
          </cell>
          <cell r="BD1169">
            <v>0</v>
          </cell>
          <cell r="BE1169">
            <v>0</v>
          </cell>
          <cell r="BF1169" t="str">
            <v xml:space="preserve">NOTIFICADO </v>
          </cell>
          <cell r="BG1169">
            <v>0</v>
          </cell>
          <cell r="BH1169">
            <v>0</v>
          </cell>
          <cell r="BI1169">
            <v>0</v>
          </cell>
          <cell r="BJ1169">
            <v>0</v>
          </cell>
          <cell r="BK1169">
            <v>0</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0</v>
          </cell>
          <cell r="BZ1169">
            <v>0</v>
          </cell>
          <cell r="CA1169">
            <v>0</v>
          </cell>
          <cell r="CB1169">
            <v>0</v>
          </cell>
          <cell r="CC1169">
            <v>0</v>
          </cell>
        </row>
        <row r="1170">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W1170">
            <v>0</v>
          </cell>
          <cell r="AX1170">
            <v>0</v>
          </cell>
          <cell r="AY1170">
            <v>0</v>
          </cell>
          <cell r="AZ1170">
            <v>0</v>
          </cell>
          <cell r="BA1170">
            <v>0</v>
          </cell>
          <cell r="BB1170">
            <v>0</v>
          </cell>
          <cell r="BC1170">
            <v>0</v>
          </cell>
          <cell r="BD1170">
            <v>0</v>
          </cell>
          <cell r="BE1170">
            <v>0</v>
          </cell>
          <cell r="BF1170" t="str">
            <v xml:space="preserve">NOTIFICADO </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row>
        <row r="1171">
          <cell r="C1171">
            <v>0</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W1171">
            <v>0</v>
          </cell>
          <cell r="AX1171">
            <v>0</v>
          </cell>
          <cell r="AY1171">
            <v>0</v>
          </cell>
          <cell r="AZ1171">
            <v>0</v>
          </cell>
          <cell r="BA1171">
            <v>0</v>
          </cell>
          <cell r="BB1171">
            <v>0</v>
          </cell>
          <cell r="BC1171">
            <v>0</v>
          </cell>
          <cell r="BD1171">
            <v>0</v>
          </cell>
          <cell r="BE1171">
            <v>0</v>
          </cell>
          <cell r="BF1171" t="str">
            <v xml:space="preserve">NOTIFICADO </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0</v>
          </cell>
          <cell r="BZ1171">
            <v>0</v>
          </cell>
          <cell r="CA1171">
            <v>0</v>
          </cell>
          <cell r="CB1171">
            <v>0</v>
          </cell>
          <cell r="CC1171">
            <v>0</v>
          </cell>
        </row>
        <row r="1172">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W1172">
            <v>0</v>
          </cell>
          <cell r="AX1172">
            <v>0</v>
          </cell>
          <cell r="AY1172">
            <v>0</v>
          </cell>
          <cell r="AZ1172">
            <v>0</v>
          </cell>
          <cell r="BA1172">
            <v>0</v>
          </cell>
          <cell r="BB1172">
            <v>0</v>
          </cell>
          <cell r="BC1172">
            <v>0</v>
          </cell>
          <cell r="BD1172">
            <v>0</v>
          </cell>
          <cell r="BE1172">
            <v>0</v>
          </cell>
          <cell r="BF1172" t="str">
            <v xml:space="preserve">NOTIFICADO </v>
          </cell>
          <cell r="BG1172">
            <v>0</v>
          </cell>
          <cell r="BH1172">
            <v>0</v>
          </cell>
          <cell r="BI1172">
            <v>0</v>
          </cell>
          <cell r="BJ1172">
            <v>0</v>
          </cell>
          <cell r="BK1172">
            <v>0</v>
          </cell>
          <cell r="BL1172">
            <v>0</v>
          </cell>
          <cell r="BM1172">
            <v>0</v>
          </cell>
          <cell r="BN1172">
            <v>0</v>
          </cell>
          <cell r="BO1172">
            <v>0</v>
          </cell>
          <cell r="BP1172">
            <v>0</v>
          </cell>
          <cell r="BQ1172">
            <v>0</v>
          </cell>
          <cell r="BR1172">
            <v>0</v>
          </cell>
          <cell r="BS1172">
            <v>0</v>
          </cell>
          <cell r="BT1172">
            <v>0</v>
          </cell>
          <cell r="BU1172">
            <v>0</v>
          </cell>
          <cell r="BV1172">
            <v>0</v>
          </cell>
          <cell r="BW1172">
            <v>0</v>
          </cell>
          <cell r="BX1172">
            <v>0</v>
          </cell>
          <cell r="BY1172">
            <v>0</v>
          </cell>
          <cell r="BZ1172">
            <v>0</v>
          </cell>
          <cell r="CA1172">
            <v>0</v>
          </cell>
          <cell r="CB1172">
            <v>0</v>
          </cell>
          <cell r="CC1172">
            <v>0</v>
          </cell>
        </row>
        <row r="1173">
          <cell r="B1173">
            <v>0</v>
          </cell>
          <cell r="C1173">
            <v>0</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W1173">
            <v>0</v>
          </cell>
          <cell r="AX1173">
            <v>0</v>
          </cell>
          <cell r="AY1173">
            <v>0</v>
          </cell>
          <cell r="AZ1173">
            <v>0</v>
          </cell>
          <cell r="BA1173">
            <v>0</v>
          </cell>
          <cell r="BB1173">
            <v>0</v>
          </cell>
          <cell r="BC1173">
            <v>0</v>
          </cell>
          <cell r="BD1173">
            <v>0</v>
          </cell>
          <cell r="BE1173">
            <v>0</v>
          </cell>
          <cell r="BF1173" t="str">
            <v xml:space="preserve">NOTIFICADO </v>
          </cell>
          <cell r="BG1173">
            <v>0</v>
          </cell>
          <cell r="BH1173">
            <v>0</v>
          </cell>
          <cell r="BI1173">
            <v>0</v>
          </cell>
          <cell r="BJ1173">
            <v>0</v>
          </cell>
          <cell r="BK1173">
            <v>0</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0</v>
          </cell>
          <cell r="BZ1173">
            <v>0</v>
          </cell>
          <cell r="CA1173">
            <v>0</v>
          </cell>
          <cell r="CB1173">
            <v>0</v>
          </cell>
          <cell r="CC1173">
            <v>0</v>
          </cell>
        </row>
        <row r="1174">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S1174">
            <v>0</v>
          </cell>
          <cell r="AT1174">
            <v>0</v>
          </cell>
          <cell r="AW1174">
            <v>0</v>
          </cell>
          <cell r="AX1174">
            <v>0</v>
          </cell>
          <cell r="AY1174">
            <v>0</v>
          </cell>
          <cell r="AZ1174">
            <v>0</v>
          </cell>
          <cell r="BA1174">
            <v>0</v>
          </cell>
          <cell r="BB1174">
            <v>0</v>
          </cell>
          <cell r="BC1174">
            <v>0</v>
          </cell>
          <cell r="BD1174">
            <v>0</v>
          </cell>
          <cell r="BE1174">
            <v>0</v>
          </cell>
          <cell r="BF1174" t="str">
            <v xml:space="preserve">NOTIFICADO </v>
          </cell>
          <cell r="BG1174">
            <v>0</v>
          </cell>
          <cell r="BH1174">
            <v>0</v>
          </cell>
          <cell r="BI1174">
            <v>0</v>
          </cell>
          <cell r="BM1174">
            <v>0</v>
          </cell>
          <cell r="BP1174">
            <v>0</v>
          </cell>
          <cell r="BQ1174">
            <v>0</v>
          </cell>
          <cell r="BR1174">
            <v>0</v>
          </cell>
          <cell r="BS1174">
            <v>0</v>
          </cell>
          <cell r="BT1174">
            <v>0</v>
          </cell>
          <cell r="BU1174">
            <v>0</v>
          </cell>
          <cell r="BV1174">
            <v>0</v>
          </cell>
          <cell r="BW1174">
            <v>0</v>
          </cell>
          <cell r="BX1174">
            <v>0</v>
          </cell>
          <cell r="BY1174">
            <v>0</v>
          </cell>
          <cell r="BZ1174">
            <v>0</v>
          </cell>
          <cell r="CA1174">
            <v>0</v>
          </cell>
          <cell r="CB1174">
            <v>0</v>
          </cell>
          <cell r="CC1174">
            <v>0</v>
          </cell>
        </row>
        <row r="1175">
          <cell r="C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S1175">
            <v>0</v>
          </cell>
          <cell r="AT1175">
            <v>0</v>
          </cell>
          <cell r="AW1175">
            <v>0</v>
          </cell>
          <cell r="AX1175">
            <v>0</v>
          </cell>
          <cell r="AY1175">
            <v>0</v>
          </cell>
          <cell r="AZ1175">
            <v>0</v>
          </cell>
          <cell r="BA1175">
            <v>0</v>
          </cell>
          <cell r="BB1175">
            <v>0</v>
          </cell>
          <cell r="BC1175">
            <v>0</v>
          </cell>
          <cell r="BD1175">
            <v>0</v>
          </cell>
          <cell r="BE1175">
            <v>0</v>
          </cell>
          <cell r="BF1175" t="str">
            <v xml:space="preserve">NOTIFICADO </v>
          </cell>
          <cell r="BG1175">
            <v>0</v>
          </cell>
          <cell r="BH1175">
            <v>0</v>
          </cell>
          <cell r="BI1175">
            <v>0</v>
          </cell>
          <cell r="BM1175">
            <v>0</v>
          </cell>
          <cell r="BP1175">
            <v>0</v>
          </cell>
          <cell r="BQ1175">
            <v>0</v>
          </cell>
          <cell r="BR1175">
            <v>0</v>
          </cell>
          <cell r="BS1175">
            <v>0</v>
          </cell>
          <cell r="BT1175">
            <v>0</v>
          </cell>
          <cell r="BU1175">
            <v>0</v>
          </cell>
          <cell r="BW1175">
            <v>0</v>
          </cell>
          <cell r="BX1175">
            <v>0</v>
          </cell>
          <cell r="BY1175">
            <v>0</v>
          </cell>
          <cell r="BZ1175">
            <v>0</v>
          </cell>
          <cell r="CA1175">
            <v>0</v>
          </cell>
          <cell r="CB1175">
            <v>0</v>
          </cell>
          <cell r="CC1175">
            <v>0</v>
          </cell>
        </row>
        <row r="1176">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W1176">
            <v>0</v>
          </cell>
          <cell r="AX1176">
            <v>0</v>
          </cell>
          <cell r="AY1176">
            <v>0</v>
          </cell>
          <cell r="AZ1176">
            <v>0</v>
          </cell>
          <cell r="BA1176">
            <v>0</v>
          </cell>
          <cell r="BB1176">
            <v>0</v>
          </cell>
          <cell r="BC1176">
            <v>0</v>
          </cell>
          <cell r="BD1176">
            <v>0</v>
          </cell>
          <cell r="BE1176">
            <v>0</v>
          </cell>
          <cell r="BF1176" t="str">
            <v xml:space="preserve">NOTIFICADO </v>
          </cell>
          <cell r="BG1176">
            <v>0</v>
          </cell>
          <cell r="BH1176">
            <v>0</v>
          </cell>
          <cell r="BI1176">
            <v>0</v>
          </cell>
          <cell r="BM1176">
            <v>0</v>
          </cell>
          <cell r="BP1176">
            <v>0</v>
          </cell>
          <cell r="BQ1176">
            <v>0</v>
          </cell>
          <cell r="BR1176">
            <v>0</v>
          </cell>
          <cell r="BS1176">
            <v>0</v>
          </cell>
          <cell r="BT1176">
            <v>0</v>
          </cell>
          <cell r="BU1176">
            <v>0</v>
          </cell>
          <cell r="BW1176">
            <v>0</v>
          </cell>
          <cell r="BX1176">
            <v>0</v>
          </cell>
          <cell r="BY1176">
            <v>0</v>
          </cell>
          <cell r="BZ1176">
            <v>0</v>
          </cell>
          <cell r="CA1176">
            <v>0</v>
          </cell>
          <cell r="CB1176">
            <v>0</v>
          </cell>
          <cell r="CC1176">
            <v>0</v>
          </cell>
        </row>
        <row r="1177">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W1177">
            <v>0</v>
          </cell>
          <cell r="AX1177">
            <v>0</v>
          </cell>
          <cell r="AY1177">
            <v>0</v>
          </cell>
          <cell r="AZ1177">
            <v>0</v>
          </cell>
          <cell r="BA1177">
            <v>0</v>
          </cell>
          <cell r="BB1177">
            <v>0</v>
          </cell>
          <cell r="BC1177">
            <v>0</v>
          </cell>
          <cell r="BD1177">
            <v>0</v>
          </cell>
          <cell r="BE1177">
            <v>0</v>
          </cell>
          <cell r="BF1177" t="str">
            <v xml:space="preserve">NOTIFICADO </v>
          </cell>
          <cell r="BG1177">
            <v>0</v>
          </cell>
          <cell r="BH1177">
            <v>0</v>
          </cell>
          <cell r="BI1177">
            <v>0</v>
          </cell>
          <cell r="BM1177">
            <v>0</v>
          </cell>
          <cell r="BP1177">
            <v>0</v>
          </cell>
          <cell r="BQ1177">
            <v>0</v>
          </cell>
          <cell r="BR1177">
            <v>0</v>
          </cell>
          <cell r="BS1177">
            <v>0</v>
          </cell>
          <cell r="BT1177">
            <v>0</v>
          </cell>
          <cell r="BU1177">
            <v>0</v>
          </cell>
          <cell r="BW1177">
            <v>0</v>
          </cell>
          <cell r="BX1177">
            <v>0</v>
          </cell>
          <cell r="BY1177">
            <v>0</v>
          </cell>
          <cell r="BZ1177">
            <v>0</v>
          </cell>
          <cell r="CA1177">
            <v>0</v>
          </cell>
          <cell r="CB1177">
            <v>0</v>
          </cell>
          <cell r="CC1177">
            <v>0</v>
          </cell>
        </row>
        <row r="1178">
          <cell r="C1178">
            <v>0</v>
          </cell>
          <cell r="D1178">
            <v>0</v>
          </cell>
          <cell r="E1178">
            <v>0</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W1178">
            <v>0</v>
          </cell>
          <cell r="AX1178">
            <v>0</v>
          </cell>
          <cell r="AY1178">
            <v>0</v>
          </cell>
          <cell r="AZ1178">
            <v>0</v>
          </cell>
          <cell r="BA1178">
            <v>0</v>
          </cell>
          <cell r="BB1178">
            <v>0</v>
          </cell>
          <cell r="BC1178">
            <v>0</v>
          </cell>
          <cell r="BD1178">
            <v>0</v>
          </cell>
          <cell r="BE1178">
            <v>0</v>
          </cell>
          <cell r="BF1178" t="str">
            <v xml:space="preserve">NOTIFICADO </v>
          </cell>
          <cell r="BG1178">
            <v>0</v>
          </cell>
          <cell r="BH1178">
            <v>0</v>
          </cell>
          <cell r="BI1178">
            <v>0</v>
          </cell>
          <cell r="BQ1178">
            <v>0</v>
          </cell>
          <cell r="BR1178">
            <v>0</v>
          </cell>
          <cell r="BS1178">
            <v>0</v>
          </cell>
          <cell r="BT1178">
            <v>0</v>
          </cell>
          <cell r="BU1178">
            <v>0</v>
          </cell>
          <cell r="BY1178">
            <v>0</v>
          </cell>
          <cell r="BZ1178">
            <v>0</v>
          </cell>
          <cell r="CA1178">
            <v>0</v>
          </cell>
          <cell r="CB1178">
            <v>0</v>
          </cell>
          <cell r="CC1178">
            <v>0</v>
          </cell>
        </row>
        <row r="1179">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W1179">
            <v>0</v>
          </cell>
          <cell r="AX1179">
            <v>0</v>
          </cell>
          <cell r="AY1179">
            <v>0</v>
          </cell>
          <cell r="AZ1179">
            <v>0</v>
          </cell>
          <cell r="BA1179">
            <v>0</v>
          </cell>
          <cell r="BB1179">
            <v>0</v>
          </cell>
          <cell r="BC1179">
            <v>0</v>
          </cell>
          <cell r="BD1179">
            <v>0</v>
          </cell>
          <cell r="BE1179">
            <v>0</v>
          </cell>
          <cell r="BF1179" t="str">
            <v xml:space="preserve">NOTIFICADO </v>
          </cell>
          <cell r="BG1179">
            <v>0</v>
          </cell>
          <cell r="BH1179">
            <v>0</v>
          </cell>
          <cell r="BI1179">
            <v>0</v>
          </cell>
          <cell r="BQ1179">
            <v>0</v>
          </cell>
          <cell r="BR1179">
            <v>0</v>
          </cell>
          <cell r="BS1179">
            <v>0</v>
          </cell>
          <cell r="BT1179">
            <v>0</v>
          </cell>
          <cell r="BU1179">
            <v>0</v>
          </cell>
          <cell r="BY1179">
            <v>0</v>
          </cell>
          <cell r="BZ1179">
            <v>0</v>
          </cell>
          <cell r="CA1179">
            <v>0</v>
          </cell>
          <cell r="CB1179">
            <v>0</v>
          </cell>
          <cell r="CC1179">
            <v>0</v>
          </cell>
        </row>
        <row r="1180">
          <cell r="C1180">
            <v>0</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W1180">
            <v>0</v>
          </cell>
          <cell r="AX1180">
            <v>0</v>
          </cell>
          <cell r="AY1180">
            <v>0</v>
          </cell>
          <cell r="AZ1180">
            <v>0</v>
          </cell>
          <cell r="BA1180">
            <v>0</v>
          </cell>
          <cell r="BB1180">
            <v>0</v>
          </cell>
          <cell r="BC1180">
            <v>0</v>
          </cell>
          <cell r="BD1180">
            <v>0</v>
          </cell>
          <cell r="BE1180">
            <v>0</v>
          </cell>
          <cell r="BF1180" t="str">
            <v xml:space="preserve">NOTIFICADO </v>
          </cell>
          <cell r="BG1180">
            <v>0</v>
          </cell>
          <cell r="BH1180">
            <v>0</v>
          </cell>
          <cell r="BI1180">
            <v>0</v>
          </cell>
          <cell r="BM1180">
            <v>0</v>
          </cell>
          <cell r="BP1180">
            <v>0</v>
          </cell>
          <cell r="BQ1180">
            <v>0</v>
          </cell>
          <cell r="BR1180">
            <v>0</v>
          </cell>
          <cell r="BS1180">
            <v>0</v>
          </cell>
          <cell r="BT1180">
            <v>0</v>
          </cell>
          <cell r="BU1180">
            <v>0</v>
          </cell>
          <cell r="BV1180">
            <v>0</v>
          </cell>
          <cell r="BW1180">
            <v>0</v>
          </cell>
          <cell r="BX1180">
            <v>0</v>
          </cell>
          <cell r="BY1180">
            <v>0</v>
          </cell>
          <cell r="BZ1180">
            <v>0</v>
          </cell>
          <cell r="CA1180">
            <v>0</v>
          </cell>
          <cell r="CB1180">
            <v>0</v>
          </cell>
          <cell r="CC1180">
            <v>0</v>
          </cell>
        </row>
        <row r="1181">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R1181">
            <v>0</v>
          </cell>
          <cell r="S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W1181">
            <v>0</v>
          </cell>
          <cell r="AX1181">
            <v>0</v>
          </cell>
          <cell r="AY1181">
            <v>0</v>
          </cell>
          <cell r="AZ1181">
            <v>0</v>
          </cell>
          <cell r="BA1181">
            <v>0</v>
          </cell>
          <cell r="BB1181">
            <v>0</v>
          </cell>
          <cell r="BC1181">
            <v>0</v>
          </cell>
          <cell r="BD1181">
            <v>0</v>
          </cell>
          <cell r="BE1181">
            <v>0</v>
          </cell>
          <cell r="BF1181" t="str">
            <v xml:space="preserve">NOTIFICADO </v>
          </cell>
          <cell r="BG1181">
            <v>0</v>
          </cell>
          <cell r="BH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cell r="BZ1181">
            <v>0</v>
          </cell>
          <cell r="CA1181">
            <v>0</v>
          </cell>
          <cell r="CB1181">
            <v>0</v>
          </cell>
          <cell r="CC1181">
            <v>0</v>
          </cell>
        </row>
        <row r="1182">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W1182">
            <v>0</v>
          </cell>
          <cell r="AX1182">
            <v>0</v>
          </cell>
          <cell r="AY1182">
            <v>0</v>
          </cell>
          <cell r="AZ1182">
            <v>0</v>
          </cell>
          <cell r="BA1182">
            <v>0</v>
          </cell>
          <cell r="BB1182">
            <v>0</v>
          </cell>
          <cell r="BC1182">
            <v>0</v>
          </cell>
          <cell r="BD1182">
            <v>0</v>
          </cell>
          <cell r="BE1182">
            <v>0</v>
          </cell>
          <cell r="BF1182" t="str">
            <v xml:space="preserve">NOTIFICADO </v>
          </cell>
          <cell r="BG1182">
            <v>0</v>
          </cell>
          <cell r="BH1182">
            <v>0</v>
          </cell>
          <cell r="BI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cell r="BX1182">
            <v>0</v>
          </cell>
          <cell r="BY1182">
            <v>0</v>
          </cell>
          <cell r="BZ1182">
            <v>0</v>
          </cell>
          <cell r="CA1182">
            <v>0</v>
          </cell>
          <cell r="CB1182">
            <v>0</v>
          </cell>
          <cell r="CC1182">
            <v>0</v>
          </cell>
        </row>
        <row r="1183">
          <cell r="C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W1183">
            <v>0</v>
          </cell>
          <cell r="AX1183">
            <v>0</v>
          </cell>
          <cell r="AY1183">
            <v>0</v>
          </cell>
          <cell r="AZ1183">
            <v>0</v>
          </cell>
          <cell r="BA1183">
            <v>0</v>
          </cell>
          <cell r="BB1183">
            <v>0</v>
          </cell>
          <cell r="BC1183">
            <v>0</v>
          </cell>
          <cell r="BD1183">
            <v>0</v>
          </cell>
          <cell r="BE1183">
            <v>0</v>
          </cell>
          <cell r="BF1183" t="str">
            <v xml:space="preserve">NOTIFICADO </v>
          </cell>
          <cell r="BG1183">
            <v>0</v>
          </cell>
          <cell r="BH1183">
            <v>0</v>
          </cell>
          <cell r="BI1183">
            <v>0</v>
          </cell>
          <cell r="BJ1183">
            <v>0</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0</v>
          </cell>
          <cell r="BZ1183">
            <v>0</v>
          </cell>
          <cell r="CA1183">
            <v>0</v>
          </cell>
          <cell r="CB1183">
            <v>0</v>
          </cell>
          <cell r="CC1183">
            <v>0</v>
          </cell>
        </row>
        <row r="1184">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W1184">
            <v>0</v>
          </cell>
          <cell r="AX1184">
            <v>0</v>
          </cell>
          <cell r="AY1184">
            <v>0</v>
          </cell>
          <cell r="AZ1184">
            <v>0</v>
          </cell>
          <cell r="BA1184">
            <v>0</v>
          </cell>
          <cell r="BB1184">
            <v>0</v>
          </cell>
          <cell r="BC1184">
            <v>0</v>
          </cell>
          <cell r="BD1184">
            <v>0</v>
          </cell>
          <cell r="BE1184">
            <v>0</v>
          </cell>
          <cell r="BF1184" t="str">
            <v xml:space="preserve">NOTIFICADO </v>
          </cell>
          <cell r="BG1184">
            <v>0</v>
          </cell>
          <cell r="BH1184">
            <v>0</v>
          </cell>
          <cell r="BI1184">
            <v>0</v>
          </cell>
          <cell r="BJ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cell r="CB1184">
            <v>0</v>
          </cell>
          <cell r="CC1184">
            <v>0</v>
          </cell>
        </row>
        <row r="1185">
          <cell r="C1185">
            <v>0</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W1185">
            <v>0</v>
          </cell>
          <cell r="AX1185">
            <v>0</v>
          </cell>
          <cell r="AY1185">
            <v>0</v>
          </cell>
          <cell r="AZ1185">
            <v>0</v>
          </cell>
          <cell r="BA1185">
            <v>0</v>
          </cell>
          <cell r="BB1185">
            <v>0</v>
          </cell>
          <cell r="BC1185">
            <v>0</v>
          </cell>
          <cell r="BD1185">
            <v>0</v>
          </cell>
          <cell r="BE1185">
            <v>0</v>
          </cell>
          <cell r="BF1185" t="str">
            <v xml:space="preserve">NOTIFICADO </v>
          </cell>
          <cell r="BG1185">
            <v>0</v>
          </cell>
          <cell r="BH1185">
            <v>0</v>
          </cell>
          <cell r="BI1185">
            <v>0</v>
          </cell>
          <cell r="BJ1185">
            <v>0</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0</v>
          </cell>
          <cell r="BZ1185">
            <v>0</v>
          </cell>
          <cell r="CA1185">
            <v>0</v>
          </cell>
          <cell r="CB1185">
            <v>0</v>
          </cell>
          <cell r="CC1185">
            <v>0</v>
          </cell>
        </row>
        <row r="1186">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W1186">
            <v>0</v>
          </cell>
          <cell r="AX1186">
            <v>0</v>
          </cell>
          <cell r="AY1186">
            <v>0</v>
          </cell>
          <cell r="AZ1186">
            <v>0</v>
          </cell>
          <cell r="BA1186">
            <v>0</v>
          </cell>
          <cell r="BB1186">
            <v>0</v>
          </cell>
          <cell r="BC1186">
            <v>0</v>
          </cell>
          <cell r="BD1186">
            <v>0</v>
          </cell>
          <cell r="BE1186">
            <v>0</v>
          </cell>
          <cell r="BF1186" t="str">
            <v xml:space="preserve">NOTIFICADO </v>
          </cell>
          <cell r="BG1186">
            <v>0</v>
          </cell>
          <cell r="BH1186">
            <v>0</v>
          </cell>
          <cell r="BI1186">
            <v>0</v>
          </cell>
          <cell r="BJ1186">
            <v>0</v>
          </cell>
          <cell r="BL1186">
            <v>0</v>
          </cell>
          <cell r="BM1186">
            <v>0</v>
          </cell>
          <cell r="BN1186">
            <v>0</v>
          </cell>
          <cell r="BO1186">
            <v>0</v>
          </cell>
          <cell r="BP1186">
            <v>0</v>
          </cell>
          <cell r="BQ1186">
            <v>0</v>
          </cell>
          <cell r="BR1186">
            <v>0</v>
          </cell>
          <cell r="BS1186">
            <v>0</v>
          </cell>
          <cell r="BT1186">
            <v>0</v>
          </cell>
          <cell r="BU1186">
            <v>0</v>
          </cell>
          <cell r="BV1186">
            <v>0</v>
          </cell>
          <cell r="BW1186">
            <v>0</v>
          </cell>
          <cell r="BX1186">
            <v>0</v>
          </cell>
          <cell r="BY1186">
            <v>0</v>
          </cell>
          <cell r="BZ1186">
            <v>0</v>
          </cell>
          <cell r="CA1186">
            <v>0</v>
          </cell>
          <cell r="CB1186">
            <v>0</v>
          </cell>
          <cell r="CC1186">
            <v>0</v>
          </cell>
        </row>
        <row r="1187">
          <cell r="C1187">
            <v>0</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W1187">
            <v>0</v>
          </cell>
          <cell r="AX1187">
            <v>0</v>
          </cell>
          <cell r="AY1187">
            <v>0</v>
          </cell>
          <cell r="AZ1187">
            <v>0</v>
          </cell>
          <cell r="BA1187">
            <v>0</v>
          </cell>
          <cell r="BB1187">
            <v>0</v>
          </cell>
          <cell r="BC1187">
            <v>0</v>
          </cell>
          <cell r="BD1187">
            <v>0</v>
          </cell>
          <cell r="BE1187">
            <v>0</v>
          </cell>
          <cell r="BF1187" t="str">
            <v xml:space="preserve">NOTIFICADO </v>
          </cell>
          <cell r="BG1187">
            <v>0</v>
          </cell>
          <cell r="BH1187">
            <v>0</v>
          </cell>
          <cell r="BI1187">
            <v>0</v>
          </cell>
          <cell r="BJ1187">
            <v>0</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0</v>
          </cell>
          <cell r="BZ1187">
            <v>0</v>
          </cell>
          <cell r="CA1187">
            <v>0</v>
          </cell>
          <cell r="CB1187">
            <v>0</v>
          </cell>
          <cell r="CC1187">
            <v>0</v>
          </cell>
        </row>
        <row r="1188">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R1188">
            <v>0</v>
          </cell>
          <cell r="S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W1188">
            <v>0</v>
          </cell>
          <cell r="AX1188">
            <v>0</v>
          </cell>
          <cell r="AY1188">
            <v>0</v>
          </cell>
          <cell r="AZ1188">
            <v>0</v>
          </cell>
          <cell r="BA1188">
            <v>0</v>
          </cell>
          <cell r="BB1188">
            <v>0</v>
          </cell>
          <cell r="BC1188">
            <v>0</v>
          </cell>
          <cell r="BD1188">
            <v>0</v>
          </cell>
          <cell r="BE1188">
            <v>0</v>
          </cell>
          <cell r="BF1188" t="str">
            <v xml:space="preserve">NOTIFICADO </v>
          </cell>
          <cell r="BG1188">
            <v>0</v>
          </cell>
          <cell r="BH1188">
            <v>0</v>
          </cell>
          <cell r="BI1188">
            <v>0</v>
          </cell>
          <cell r="BJ1188">
            <v>0</v>
          </cell>
          <cell r="BL1188">
            <v>0</v>
          </cell>
          <cell r="BM1188">
            <v>0</v>
          </cell>
          <cell r="BN1188">
            <v>0</v>
          </cell>
          <cell r="BO1188">
            <v>0</v>
          </cell>
          <cell r="BP1188">
            <v>0</v>
          </cell>
          <cell r="BQ1188">
            <v>0</v>
          </cell>
          <cell r="BR1188">
            <v>0</v>
          </cell>
          <cell r="BS1188">
            <v>0</v>
          </cell>
          <cell r="BT1188">
            <v>0</v>
          </cell>
          <cell r="BU1188">
            <v>0</v>
          </cell>
          <cell r="BV1188">
            <v>0</v>
          </cell>
          <cell r="BW1188">
            <v>0</v>
          </cell>
          <cell r="BX1188">
            <v>0</v>
          </cell>
          <cell r="BY1188">
            <v>0</v>
          </cell>
          <cell r="BZ1188">
            <v>0</v>
          </cell>
          <cell r="CA1188">
            <v>0</v>
          </cell>
          <cell r="CB1188">
            <v>0</v>
          </cell>
          <cell r="CC1188">
            <v>0</v>
          </cell>
        </row>
        <row r="1189">
          <cell r="C1189">
            <v>0</v>
          </cell>
          <cell r="D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W1189">
            <v>0</v>
          </cell>
          <cell r="AX1189">
            <v>0</v>
          </cell>
          <cell r="AY1189">
            <v>0</v>
          </cell>
          <cell r="AZ1189">
            <v>0</v>
          </cell>
          <cell r="BA1189">
            <v>0</v>
          </cell>
          <cell r="BB1189">
            <v>0</v>
          </cell>
          <cell r="BC1189">
            <v>0</v>
          </cell>
          <cell r="BD1189">
            <v>0</v>
          </cell>
          <cell r="BE1189">
            <v>0</v>
          </cell>
          <cell r="BF1189" t="str">
            <v xml:space="preserve">NOTIFICADO </v>
          </cell>
          <cell r="BG1189">
            <v>0</v>
          </cell>
          <cell r="BH1189">
            <v>0</v>
          </cell>
          <cell r="BI1189">
            <v>0</v>
          </cell>
          <cell r="BJ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cell r="BZ1189">
            <v>0</v>
          </cell>
          <cell r="CA1189">
            <v>0</v>
          </cell>
          <cell r="CB1189">
            <v>0</v>
          </cell>
          <cell r="CC1189">
            <v>0</v>
          </cell>
        </row>
        <row r="1190">
          <cell r="C1190">
            <v>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P1190">
            <v>0</v>
          </cell>
          <cell r="AQ1190">
            <v>0</v>
          </cell>
          <cell r="AS1190">
            <v>0</v>
          </cell>
          <cell r="AT1190">
            <v>0</v>
          </cell>
          <cell r="AW1190">
            <v>0</v>
          </cell>
          <cell r="AX1190">
            <v>0</v>
          </cell>
          <cell r="AY1190">
            <v>0</v>
          </cell>
          <cell r="AZ1190">
            <v>0</v>
          </cell>
          <cell r="BA1190">
            <v>0</v>
          </cell>
          <cell r="BB1190">
            <v>0</v>
          </cell>
          <cell r="BC1190">
            <v>0</v>
          </cell>
          <cell r="BD1190">
            <v>0</v>
          </cell>
          <cell r="BE1190">
            <v>0</v>
          </cell>
          <cell r="BF1190" t="str">
            <v xml:space="preserve">NOTIFICADO </v>
          </cell>
          <cell r="BG1190">
            <v>0</v>
          </cell>
          <cell r="BH1190">
            <v>0</v>
          </cell>
          <cell r="BI1190">
            <v>0</v>
          </cell>
          <cell r="BJ1190">
            <v>0</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0</v>
          </cell>
          <cell r="BZ1190">
            <v>0</v>
          </cell>
          <cell r="CA1190">
            <v>0</v>
          </cell>
          <cell r="CB1190">
            <v>0</v>
          </cell>
          <cell r="CC1190">
            <v>0</v>
          </cell>
        </row>
        <row r="1191">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P1191">
            <v>0</v>
          </cell>
          <cell r="AQ1191">
            <v>0</v>
          </cell>
          <cell r="AS1191">
            <v>0</v>
          </cell>
          <cell r="AT1191">
            <v>0</v>
          </cell>
          <cell r="AW1191">
            <v>0</v>
          </cell>
          <cell r="AX1191">
            <v>0</v>
          </cell>
          <cell r="AY1191">
            <v>0</v>
          </cell>
          <cell r="AZ1191">
            <v>0</v>
          </cell>
          <cell r="BA1191">
            <v>0</v>
          </cell>
          <cell r="BB1191">
            <v>0</v>
          </cell>
          <cell r="BC1191">
            <v>0</v>
          </cell>
          <cell r="BD1191">
            <v>0</v>
          </cell>
          <cell r="BE1191">
            <v>0</v>
          </cell>
          <cell r="BF1191" t="str">
            <v xml:space="preserve">NOTIFICADO </v>
          </cell>
          <cell r="BG1191">
            <v>0</v>
          </cell>
          <cell r="BH1191">
            <v>0</v>
          </cell>
          <cell r="BI1191">
            <v>0</v>
          </cell>
          <cell r="BJ1191">
            <v>0</v>
          </cell>
          <cell r="BL1191">
            <v>0</v>
          </cell>
          <cell r="BM1191">
            <v>0</v>
          </cell>
          <cell r="BN1191">
            <v>0</v>
          </cell>
          <cell r="BO1191">
            <v>0</v>
          </cell>
          <cell r="BP1191">
            <v>0</v>
          </cell>
          <cell r="BQ1191">
            <v>0</v>
          </cell>
          <cell r="BR1191">
            <v>0</v>
          </cell>
          <cell r="BS1191">
            <v>0</v>
          </cell>
          <cell r="BT1191">
            <v>0</v>
          </cell>
          <cell r="BU1191">
            <v>0</v>
          </cell>
          <cell r="BV1191">
            <v>0</v>
          </cell>
          <cell r="BW1191">
            <v>0</v>
          </cell>
          <cell r="BX1191">
            <v>0</v>
          </cell>
          <cell r="BY1191">
            <v>0</v>
          </cell>
          <cell r="BZ1191">
            <v>0</v>
          </cell>
          <cell r="CA1191">
            <v>0</v>
          </cell>
          <cell r="CB1191">
            <v>0</v>
          </cell>
          <cell r="CC1191">
            <v>0</v>
          </cell>
        </row>
        <row r="1192">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P1192">
            <v>0</v>
          </cell>
          <cell r="AQ1192">
            <v>0</v>
          </cell>
          <cell r="AS1192">
            <v>0</v>
          </cell>
          <cell r="AT1192">
            <v>0</v>
          </cell>
          <cell r="AW1192">
            <v>0</v>
          </cell>
          <cell r="AX1192">
            <v>0</v>
          </cell>
          <cell r="AY1192">
            <v>0</v>
          </cell>
          <cell r="AZ1192">
            <v>0</v>
          </cell>
          <cell r="BA1192">
            <v>0</v>
          </cell>
          <cell r="BB1192">
            <v>0</v>
          </cell>
          <cell r="BC1192">
            <v>0</v>
          </cell>
          <cell r="BD1192">
            <v>0</v>
          </cell>
          <cell r="BE1192">
            <v>0</v>
          </cell>
          <cell r="BF1192" t="str">
            <v xml:space="preserve">NOTIFICADO </v>
          </cell>
          <cell r="BG1192">
            <v>0</v>
          </cell>
          <cell r="BH1192">
            <v>0</v>
          </cell>
          <cell r="BI1192">
            <v>0</v>
          </cell>
          <cell r="BJ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cell r="BZ1192">
            <v>0</v>
          </cell>
          <cell r="CA1192">
            <v>0</v>
          </cell>
          <cell r="CB1192">
            <v>0</v>
          </cell>
          <cell r="CC1192">
            <v>0</v>
          </cell>
        </row>
        <row r="1193">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R1193">
            <v>0</v>
          </cell>
          <cell r="S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P1193">
            <v>0</v>
          </cell>
          <cell r="AQ1193">
            <v>0</v>
          </cell>
          <cell r="AS1193">
            <v>0</v>
          </cell>
          <cell r="AT1193">
            <v>0</v>
          </cell>
          <cell r="AW1193">
            <v>0</v>
          </cell>
          <cell r="AX1193">
            <v>0</v>
          </cell>
          <cell r="AY1193">
            <v>0</v>
          </cell>
          <cell r="AZ1193">
            <v>0</v>
          </cell>
          <cell r="BA1193">
            <v>0</v>
          </cell>
          <cell r="BB1193">
            <v>0</v>
          </cell>
          <cell r="BC1193">
            <v>0</v>
          </cell>
          <cell r="BD1193">
            <v>0</v>
          </cell>
          <cell r="BE1193">
            <v>0</v>
          </cell>
          <cell r="BF1193" t="str">
            <v xml:space="preserve">NOTIFICADO </v>
          </cell>
          <cell r="BG1193">
            <v>0</v>
          </cell>
          <cell r="BH1193">
            <v>0</v>
          </cell>
          <cell r="BI1193">
            <v>0</v>
          </cell>
          <cell r="BJ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cell r="BZ1193">
            <v>0</v>
          </cell>
          <cell r="CA1193">
            <v>0</v>
          </cell>
          <cell r="CB1193">
            <v>0</v>
          </cell>
          <cell r="CC1193">
            <v>0</v>
          </cell>
        </row>
        <row r="1194">
          <cell r="C1194">
            <v>0</v>
          </cell>
          <cell r="D1194">
            <v>0</v>
          </cell>
          <cell r="F1194">
            <v>0</v>
          </cell>
          <cell r="G1194">
            <v>0</v>
          </cell>
          <cell r="H1194">
            <v>0</v>
          </cell>
          <cell r="I1194">
            <v>0</v>
          </cell>
          <cell r="J1194">
            <v>0</v>
          </cell>
          <cell r="K1194">
            <v>0</v>
          </cell>
          <cell r="L1194">
            <v>0</v>
          </cell>
          <cell r="M1194">
            <v>0</v>
          </cell>
          <cell r="N1194">
            <v>0</v>
          </cell>
          <cell r="O1194">
            <v>0</v>
          </cell>
          <cell r="P1194">
            <v>0</v>
          </cell>
          <cell r="R1194">
            <v>0</v>
          </cell>
          <cell r="S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P1194">
            <v>0</v>
          </cell>
          <cell r="AQ1194">
            <v>0</v>
          </cell>
          <cell r="AS1194">
            <v>0</v>
          </cell>
          <cell r="AT1194">
            <v>0</v>
          </cell>
          <cell r="AW1194">
            <v>0</v>
          </cell>
          <cell r="AX1194">
            <v>0</v>
          </cell>
          <cell r="AY1194">
            <v>0</v>
          </cell>
          <cell r="AZ1194">
            <v>0</v>
          </cell>
          <cell r="BA1194">
            <v>0</v>
          </cell>
          <cell r="BB1194">
            <v>0</v>
          </cell>
          <cell r="BC1194">
            <v>0</v>
          </cell>
          <cell r="BD1194">
            <v>0</v>
          </cell>
          <cell r="BE1194">
            <v>0</v>
          </cell>
          <cell r="BF1194" t="str">
            <v xml:space="preserve">NOTIFICADO </v>
          </cell>
          <cell r="BG1194">
            <v>0</v>
          </cell>
          <cell r="BH1194">
            <v>0</v>
          </cell>
          <cell r="BI1194">
            <v>0</v>
          </cell>
          <cell r="BJ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cell r="BZ1194">
            <v>0</v>
          </cell>
          <cell r="CA1194">
            <v>0</v>
          </cell>
          <cell r="CB1194">
            <v>0</v>
          </cell>
          <cell r="CC1194">
            <v>0</v>
          </cell>
        </row>
        <row r="1195">
          <cell r="B1195">
            <v>0</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W1195">
            <v>0</v>
          </cell>
          <cell r="AX1195">
            <v>0</v>
          </cell>
          <cell r="AY1195">
            <v>0</v>
          </cell>
          <cell r="AZ1195">
            <v>0</v>
          </cell>
          <cell r="BA1195">
            <v>0</v>
          </cell>
          <cell r="BB1195">
            <v>0</v>
          </cell>
          <cell r="BC1195">
            <v>0</v>
          </cell>
          <cell r="BD1195">
            <v>0</v>
          </cell>
          <cell r="BE1195">
            <v>0</v>
          </cell>
          <cell r="BF1195" t="str">
            <v xml:space="preserve">NOTIFICADO </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cell r="BZ1195">
            <v>0</v>
          </cell>
          <cell r="CA1195">
            <v>0</v>
          </cell>
          <cell r="CB1195">
            <v>0</v>
          </cell>
          <cell r="CC1195">
            <v>0</v>
          </cell>
        </row>
        <row r="1196">
          <cell r="B1196">
            <v>0</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W1196">
            <v>0</v>
          </cell>
          <cell r="AX1196">
            <v>0</v>
          </cell>
          <cell r="AY1196">
            <v>0</v>
          </cell>
          <cell r="AZ1196">
            <v>0</v>
          </cell>
          <cell r="BA1196">
            <v>0</v>
          </cell>
          <cell r="BB1196">
            <v>0</v>
          </cell>
          <cell r="BC1196">
            <v>0</v>
          </cell>
          <cell r="BD1196">
            <v>0</v>
          </cell>
          <cell r="BE1196">
            <v>0</v>
          </cell>
          <cell r="BF1196" t="str">
            <v xml:space="preserve">NOTIFICADO </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cell r="BZ1196">
            <v>0</v>
          </cell>
          <cell r="CA1196">
            <v>0</v>
          </cell>
          <cell r="CB1196">
            <v>0</v>
          </cell>
          <cell r="CC1196">
            <v>0</v>
          </cell>
        </row>
        <row r="1197">
          <cell r="B1197">
            <v>0</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W1197">
            <v>0</v>
          </cell>
          <cell r="AX1197">
            <v>0</v>
          </cell>
          <cell r="AY1197">
            <v>0</v>
          </cell>
          <cell r="AZ1197">
            <v>0</v>
          </cell>
          <cell r="BA1197">
            <v>0</v>
          </cell>
          <cell r="BB1197">
            <v>0</v>
          </cell>
          <cell r="BC1197">
            <v>0</v>
          </cell>
          <cell r="BD1197">
            <v>0</v>
          </cell>
          <cell r="BE1197">
            <v>0</v>
          </cell>
          <cell r="BF1197" t="str">
            <v xml:space="preserve">NOTIFICADO </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cell r="BZ1197">
            <v>0</v>
          </cell>
          <cell r="CA1197">
            <v>0</v>
          </cell>
          <cell r="CB1197">
            <v>0</v>
          </cell>
          <cell r="CC1197">
            <v>0</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W1198">
            <v>0</v>
          </cell>
          <cell r="AX1198">
            <v>0</v>
          </cell>
          <cell r="AY1198">
            <v>0</v>
          </cell>
          <cell r="AZ1198">
            <v>0</v>
          </cell>
          <cell r="BA1198">
            <v>0</v>
          </cell>
          <cell r="BB1198">
            <v>0</v>
          </cell>
          <cell r="BC1198">
            <v>0</v>
          </cell>
          <cell r="BD1198">
            <v>0</v>
          </cell>
          <cell r="BE1198">
            <v>0</v>
          </cell>
          <cell r="BF1198" t="str">
            <v xml:space="preserve">NOTIFICADO </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W1199">
            <v>0</v>
          </cell>
          <cell r="AX1199">
            <v>0</v>
          </cell>
          <cell r="AY1199">
            <v>0</v>
          </cell>
          <cell r="AZ1199">
            <v>0</v>
          </cell>
          <cell r="BA1199">
            <v>0</v>
          </cell>
          <cell r="BB1199">
            <v>0</v>
          </cell>
          <cell r="BC1199">
            <v>0</v>
          </cell>
          <cell r="BD1199">
            <v>0</v>
          </cell>
          <cell r="BE1199">
            <v>0</v>
          </cell>
          <cell r="BF1199" t="str">
            <v xml:space="preserve">NOTIFICADO </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cell r="BZ1199">
            <v>0</v>
          </cell>
          <cell r="CA1199">
            <v>0</v>
          </cell>
          <cell r="CB1199">
            <v>0</v>
          </cell>
          <cell r="CC1199">
            <v>0</v>
          </cell>
        </row>
        <row r="1200">
          <cell r="B1200">
            <v>0</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W1200">
            <v>0</v>
          </cell>
          <cell r="AX1200">
            <v>0</v>
          </cell>
          <cell r="AY1200">
            <v>0</v>
          </cell>
          <cell r="AZ1200">
            <v>0</v>
          </cell>
          <cell r="BA1200">
            <v>0</v>
          </cell>
          <cell r="BB1200">
            <v>0</v>
          </cell>
          <cell r="BC1200">
            <v>0</v>
          </cell>
          <cell r="BD1200">
            <v>0</v>
          </cell>
          <cell r="BE1200">
            <v>0</v>
          </cell>
          <cell r="BF1200" t="str">
            <v xml:space="preserve">NOTIFICADO </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cell r="BZ1200">
            <v>0</v>
          </cell>
          <cell r="CA1200">
            <v>0</v>
          </cell>
          <cell r="CB1200">
            <v>0</v>
          </cell>
          <cell r="CC1200">
            <v>0</v>
          </cell>
        </row>
        <row r="1201">
          <cell r="B1201">
            <v>0</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W1201">
            <v>0</v>
          </cell>
          <cell r="AX1201">
            <v>0</v>
          </cell>
          <cell r="AY1201">
            <v>0</v>
          </cell>
          <cell r="AZ1201">
            <v>0</v>
          </cell>
          <cell r="BA1201">
            <v>0</v>
          </cell>
          <cell r="BB1201">
            <v>0</v>
          </cell>
          <cell r="BC1201">
            <v>0</v>
          </cell>
          <cell r="BD1201">
            <v>0</v>
          </cell>
          <cell r="BE1201">
            <v>0</v>
          </cell>
          <cell r="BF1201" t="str">
            <v xml:space="preserve">NOTIFICADO </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row>
        <row r="1202">
          <cell r="B1202">
            <v>0</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W1202">
            <v>0</v>
          </cell>
          <cell r="AX1202">
            <v>0</v>
          </cell>
          <cell r="AY1202">
            <v>0</v>
          </cell>
          <cell r="AZ1202">
            <v>0</v>
          </cell>
          <cell r="BA1202">
            <v>0</v>
          </cell>
          <cell r="BB1202">
            <v>0</v>
          </cell>
          <cell r="BC1202">
            <v>0</v>
          </cell>
          <cell r="BD1202">
            <v>0</v>
          </cell>
          <cell r="BE1202">
            <v>0</v>
          </cell>
          <cell r="BF1202" t="str">
            <v xml:space="preserve">NOTIFICADO </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row>
        <row r="1203">
          <cell r="B1203">
            <v>0</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W1203">
            <v>0</v>
          </cell>
          <cell r="AX1203">
            <v>0</v>
          </cell>
          <cell r="AY1203">
            <v>0</v>
          </cell>
          <cell r="AZ1203">
            <v>0</v>
          </cell>
          <cell r="BA1203">
            <v>0</v>
          </cell>
          <cell r="BB1203">
            <v>0</v>
          </cell>
          <cell r="BC1203">
            <v>0</v>
          </cell>
          <cell r="BD1203">
            <v>0</v>
          </cell>
          <cell r="BE1203">
            <v>0</v>
          </cell>
          <cell r="BF1203" t="str">
            <v xml:space="preserve">NOTIFICADO </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row>
        <row r="1204">
          <cell r="C1204">
            <v>0</v>
          </cell>
          <cell r="D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W1204">
            <v>0</v>
          </cell>
          <cell r="AX1204">
            <v>0</v>
          </cell>
          <cell r="AY1204">
            <v>0</v>
          </cell>
          <cell r="AZ1204">
            <v>0</v>
          </cell>
          <cell r="BA1204">
            <v>0</v>
          </cell>
          <cell r="BB1204">
            <v>0</v>
          </cell>
          <cell r="BC1204">
            <v>0</v>
          </cell>
          <cell r="BD1204">
            <v>0</v>
          </cell>
          <cell r="BE1204">
            <v>0</v>
          </cell>
          <cell r="BF1204" t="str">
            <v xml:space="preserve">NOTIFICADO </v>
          </cell>
          <cell r="BG1204">
            <v>0</v>
          </cell>
          <cell r="BH1204">
            <v>0</v>
          </cell>
          <cell r="BI1204">
            <v>0</v>
          </cell>
          <cell r="BJ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cell r="BZ1204">
            <v>0</v>
          </cell>
          <cell r="CA1204">
            <v>0</v>
          </cell>
          <cell r="CB1204">
            <v>0</v>
          </cell>
          <cell r="CC1204">
            <v>0</v>
          </cell>
        </row>
        <row r="1205">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W1205">
            <v>0</v>
          </cell>
          <cell r="AX1205">
            <v>0</v>
          </cell>
          <cell r="AY1205">
            <v>0</v>
          </cell>
          <cell r="AZ1205">
            <v>0</v>
          </cell>
          <cell r="BA1205">
            <v>0</v>
          </cell>
          <cell r="BB1205">
            <v>0</v>
          </cell>
          <cell r="BC1205">
            <v>0</v>
          </cell>
          <cell r="BD1205">
            <v>0</v>
          </cell>
          <cell r="BE1205">
            <v>0</v>
          </cell>
          <cell r="BF1205" t="str">
            <v xml:space="preserve">NOTIFICADO </v>
          </cell>
          <cell r="BG1205">
            <v>0</v>
          </cell>
          <cell r="BH1205">
            <v>0</v>
          </cell>
          <cell r="BI1205">
            <v>0</v>
          </cell>
          <cell r="BJ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row>
        <row r="1206">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W1206">
            <v>0</v>
          </cell>
          <cell r="AX1206">
            <v>0</v>
          </cell>
          <cell r="AY1206">
            <v>0</v>
          </cell>
          <cell r="AZ1206">
            <v>0</v>
          </cell>
          <cell r="BA1206">
            <v>0</v>
          </cell>
          <cell r="BB1206">
            <v>0</v>
          </cell>
          <cell r="BC1206">
            <v>0</v>
          </cell>
          <cell r="BD1206">
            <v>0</v>
          </cell>
          <cell r="BE1206">
            <v>0</v>
          </cell>
          <cell r="BF1206" t="str">
            <v xml:space="preserve">NOTIFICADO </v>
          </cell>
          <cell r="BG1206">
            <v>0</v>
          </cell>
          <cell r="BH1206">
            <v>0</v>
          </cell>
          <cell r="BI1206">
            <v>0</v>
          </cell>
          <cell r="BJ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cell r="BZ1206">
            <v>0</v>
          </cell>
          <cell r="CA1206">
            <v>0</v>
          </cell>
          <cell r="CB1206">
            <v>0</v>
          </cell>
          <cell r="CC1206">
            <v>0</v>
          </cell>
        </row>
        <row r="1207">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W1207">
            <v>0</v>
          </cell>
          <cell r="AX1207">
            <v>0</v>
          </cell>
          <cell r="AY1207">
            <v>0</v>
          </cell>
          <cell r="AZ1207">
            <v>0</v>
          </cell>
          <cell r="BA1207">
            <v>0</v>
          </cell>
          <cell r="BB1207">
            <v>0</v>
          </cell>
          <cell r="BC1207">
            <v>0</v>
          </cell>
          <cell r="BD1207">
            <v>0</v>
          </cell>
          <cell r="BE1207">
            <v>0</v>
          </cell>
          <cell r="BF1207" t="str">
            <v xml:space="preserve">NOTIFICADO </v>
          </cell>
          <cell r="BG1207">
            <v>0</v>
          </cell>
          <cell r="BH1207">
            <v>0</v>
          </cell>
          <cell r="BI1207">
            <v>0</v>
          </cell>
          <cell r="BJ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cell r="BZ1207">
            <v>0</v>
          </cell>
          <cell r="CA1207">
            <v>0</v>
          </cell>
          <cell r="CB1207">
            <v>0</v>
          </cell>
          <cell r="CC1207">
            <v>0</v>
          </cell>
        </row>
        <row r="1208">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W1208">
            <v>0</v>
          </cell>
          <cell r="AX1208">
            <v>0</v>
          </cell>
          <cell r="AY1208">
            <v>0</v>
          </cell>
          <cell r="AZ1208">
            <v>0</v>
          </cell>
          <cell r="BA1208">
            <v>0</v>
          </cell>
          <cell r="BB1208">
            <v>0</v>
          </cell>
          <cell r="BC1208">
            <v>0</v>
          </cell>
          <cell r="BD1208">
            <v>0</v>
          </cell>
          <cell r="BE1208">
            <v>0</v>
          </cell>
          <cell r="BF1208" t="str">
            <v xml:space="preserve">NOTIFICADO </v>
          </cell>
          <cell r="BG1208">
            <v>0</v>
          </cell>
          <cell r="BH1208">
            <v>0</v>
          </cell>
          <cell r="BI1208">
            <v>0</v>
          </cell>
          <cell r="BJ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cell r="BZ1208">
            <v>0</v>
          </cell>
          <cell r="CA1208">
            <v>0</v>
          </cell>
          <cell r="CB1208">
            <v>0</v>
          </cell>
          <cell r="CC1208">
            <v>0</v>
          </cell>
        </row>
        <row r="1209">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W1209">
            <v>0</v>
          </cell>
          <cell r="AX1209">
            <v>0</v>
          </cell>
          <cell r="AY1209">
            <v>0</v>
          </cell>
          <cell r="AZ1209">
            <v>0</v>
          </cell>
          <cell r="BA1209">
            <v>0</v>
          </cell>
          <cell r="BB1209">
            <v>0</v>
          </cell>
          <cell r="BC1209">
            <v>0</v>
          </cell>
          <cell r="BD1209">
            <v>0</v>
          </cell>
          <cell r="BE1209">
            <v>0</v>
          </cell>
          <cell r="BF1209" t="str">
            <v xml:space="preserve">NOTIFICADO </v>
          </cell>
          <cell r="BG1209">
            <v>0</v>
          </cell>
          <cell r="BH1209">
            <v>0</v>
          </cell>
          <cell r="BI1209">
            <v>0</v>
          </cell>
          <cell r="BJ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row>
        <row r="1210">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W1210">
            <v>0</v>
          </cell>
          <cell r="AX1210">
            <v>0</v>
          </cell>
          <cell r="AY1210">
            <v>0</v>
          </cell>
          <cell r="AZ1210">
            <v>0</v>
          </cell>
          <cell r="BA1210">
            <v>0</v>
          </cell>
          <cell r="BB1210">
            <v>0</v>
          </cell>
          <cell r="BC1210">
            <v>0</v>
          </cell>
          <cell r="BD1210">
            <v>0</v>
          </cell>
          <cell r="BE1210">
            <v>0</v>
          </cell>
          <cell r="BF1210" t="str">
            <v xml:space="preserve">NOTIFICADO </v>
          </cell>
          <cell r="BG1210">
            <v>0</v>
          </cell>
          <cell r="BH1210">
            <v>0</v>
          </cell>
          <cell r="BI1210">
            <v>0</v>
          </cell>
          <cell r="BJ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row>
        <row r="1211">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W1211">
            <v>0</v>
          </cell>
          <cell r="AX1211">
            <v>0</v>
          </cell>
          <cell r="AY1211">
            <v>0</v>
          </cell>
          <cell r="AZ1211">
            <v>0</v>
          </cell>
          <cell r="BA1211">
            <v>0</v>
          </cell>
          <cell r="BB1211">
            <v>0</v>
          </cell>
          <cell r="BC1211">
            <v>0</v>
          </cell>
          <cell r="BD1211">
            <v>0</v>
          </cell>
          <cell r="BE1211">
            <v>0</v>
          </cell>
          <cell r="BF1211" t="str">
            <v xml:space="preserve">NOTIFICADO </v>
          </cell>
          <cell r="BG1211">
            <v>0</v>
          </cell>
          <cell r="BH1211">
            <v>0</v>
          </cell>
          <cell r="BI1211">
            <v>0</v>
          </cell>
          <cell r="BJ1211">
            <v>0</v>
          </cell>
          <cell r="BL1211">
            <v>0</v>
          </cell>
          <cell r="BM1211">
            <v>0</v>
          </cell>
          <cell r="BN1211">
            <v>0</v>
          </cell>
          <cell r="BO1211">
            <v>0</v>
          </cell>
          <cell r="BP1211">
            <v>0</v>
          </cell>
          <cell r="BQ1211">
            <v>0</v>
          </cell>
          <cell r="BR1211">
            <v>0</v>
          </cell>
          <cell r="BS1211">
            <v>0</v>
          </cell>
          <cell r="BT1211">
            <v>0</v>
          </cell>
          <cell r="BU1211">
            <v>0</v>
          </cell>
          <cell r="BV1211">
            <v>0</v>
          </cell>
          <cell r="BW1211">
            <v>0</v>
          </cell>
          <cell r="BX1211">
            <v>0</v>
          </cell>
          <cell r="BY1211">
            <v>0</v>
          </cell>
          <cell r="BZ1211">
            <v>0</v>
          </cell>
          <cell r="CA1211">
            <v>0</v>
          </cell>
          <cell r="CB1211">
            <v>0</v>
          </cell>
          <cell r="CC1211">
            <v>0</v>
          </cell>
        </row>
        <row r="1212">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W1212">
            <v>0</v>
          </cell>
          <cell r="AX1212">
            <v>0</v>
          </cell>
          <cell r="AY1212">
            <v>0</v>
          </cell>
          <cell r="AZ1212">
            <v>0</v>
          </cell>
          <cell r="BA1212">
            <v>0</v>
          </cell>
          <cell r="BB1212">
            <v>0</v>
          </cell>
          <cell r="BC1212">
            <v>0</v>
          </cell>
          <cell r="BD1212">
            <v>0</v>
          </cell>
          <cell r="BE1212">
            <v>0</v>
          </cell>
          <cell r="BF1212" t="str">
            <v xml:space="preserve">NOTIFICADO </v>
          </cell>
          <cell r="BG1212">
            <v>0</v>
          </cell>
          <cell r="BH1212">
            <v>0</v>
          </cell>
          <cell r="BI1212">
            <v>0</v>
          </cell>
          <cell r="BJ1212">
            <v>0</v>
          </cell>
          <cell r="BL1212">
            <v>0</v>
          </cell>
          <cell r="BM1212">
            <v>0</v>
          </cell>
          <cell r="BN1212">
            <v>0</v>
          </cell>
          <cell r="BO1212">
            <v>0</v>
          </cell>
          <cell r="BP1212">
            <v>0</v>
          </cell>
          <cell r="BQ1212">
            <v>0</v>
          </cell>
          <cell r="BR1212">
            <v>0</v>
          </cell>
          <cell r="BS1212">
            <v>0</v>
          </cell>
          <cell r="BT1212">
            <v>0</v>
          </cell>
          <cell r="BU1212">
            <v>0</v>
          </cell>
          <cell r="BV1212">
            <v>0</v>
          </cell>
          <cell r="BW1212">
            <v>0</v>
          </cell>
          <cell r="BX1212">
            <v>0</v>
          </cell>
          <cell r="BY1212">
            <v>0</v>
          </cell>
          <cell r="BZ1212">
            <v>0</v>
          </cell>
          <cell r="CA1212">
            <v>0</v>
          </cell>
          <cell r="CB1212">
            <v>0</v>
          </cell>
          <cell r="CC1212">
            <v>0</v>
          </cell>
        </row>
        <row r="1213">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W1213">
            <v>0</v>
          </cell>
          <cell r="AX1213">
            <v>0</v>
          </cell>
          <cell r="AY1213">
            <v>0</v>
          </cell>
          <cell r="AZ1213">
            <v>0</v>
          </cell>
          <cell r="BA1213">
            <v>0</v>
          </cell>
          <cell r="BB1213">
            <v>0</v>
          </cell>
          <cell r="BC1213">
            <v>0</v>
          </cell>
          <cell r="BD1213">
            <v>0</v>
          </cell>
          <cell r="BE1213">
            <v>0</v>
          </cell>
          <cell r="BF1213" t="str">
            <v xml:space="preserve">NOTIFICADO </v>
          </cell>
          <cell r="BG1213">
            <v>0</v>
          </cell>
          <cell r="BH1213">
            <v>0</v>
          </cell>
          <cell r="BI1213">
            <v>0</v>
          </cell>
          <cell r="BJ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row>
        <row r="1214">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W1214">
            <v>0</v>
          </cell>
          <cell r="AX1214">
            <v>0</v>
          </cell>
          <cell r="AY1214">
            <v>0</v>
          </cell>
          <cell r="AZ1214">
            <v>0</v>
          </cell>
          <cell r="BA1214">
            <v>0</v>
          </cell>
          <cell r="BB1214">
            <v>0</v>
          </cell>
          <cell r="BC1214">
            <v>0</v>
          </cell>
          <cell r="BD1214">
            <v>0</v>
          </cell>
          <cell r="BE1214">
            <v>0</v>
          </cell>
          <cell r="BF1214" t="str">
            <v xml:space="preserve">NOTIFICADO </v>
          </cell>
          <cell r="BG1214">
            <v>0</v>
          </cell>
          <cell r="BH1214">
            <v>0</v>
          </cell>
          <cell r="BI1214">
            <v>0</v>
          </cell>
          <cell r="BJ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row>
        <row r="1215">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W1215">
            <v>0</v>
          </cell>
          <cell r="AX1215">
            <v>0</v>
          </cell>
          <cell r="AY1215">
            <v>0</v>
          </cell>
          <cell r="AZ1215">
            <v>0</v>
          </cell>
          <cell r="BA1215">
            <v>0</v>
          </cell>
          <cell r="BB1215">
            <v>0</v>
          </cell>
          <cell r="BC1215">
            <v>0</v>
          </cell>
          <cell r="BD1215">
            <v>0</v>
          </cell>
          <cell r="BE1215">
            <v>0</v>
          </cell>
          <cell r="BF1215" t="str">
            <v xml:space="preserve">NOTIFICADO </v>
          </cell>
          <cell r="BG1215">
            <v>0</v>
          </cell>
          <cell r="BH1215">
            <v>0</v>
          </cell>
          <cell r="BI1215">
            <v>0</v>
          </cell>
          <cell r="BJ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row>
        <row r="1216">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W1216">
            <v>0</v>
          </cell>
          <cell r="AX1216">
            <v>0</v>
          </cell>
          <cell r="AY1216">
            <v>0</v>
          </cell>
          <cell r="AZ1216">
            <v>0</v>
          </cell>
          <cell r="BA1216">
            <v>0</v>
          </cell>
          <cell r="BB1216">
            <v>0</v>
          </cell>
          <cell r="BC1216">
            <v>0</v>
          </cell>
          <cell r="BD1216">
            <v>0</v>
          </cell>
          <cell r="BE1216">
            <v>0</v>
          </cell>
          <cell r="BF1216" t="str">
            <v xml:space="preserve">NOTIFICADO </v>
          </cell>
          <cell r="BG1216">
            <v>0</v>
          </cell>
          <cell r="BH1216">
            <v>0</v>
          </cell>
          <cell r="BI1216">
            <v>0</v>
          </cell>
          <cell r="BJ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cell r="BZ1216">
            <v>0</v>
          </cell>
          <cell r="CA1216">
            <v>0</v>
          </cell>
          <cell r="CB1216">
            <v>0</v>
          </cell>
          <cell r="CC1216">
            <v>0</v>
          </cell>
        </row>
        <row r="1217">
          <cell r="C1217">
            <v>0</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W1217">
            <v>0</v>
          </cell>
          <cell r="AX1217">
            <v>0</v>
          </cell>
          <cell r="AY1217">
            <v>0</v>
          </cell>
          <cell r="AZ1217">
            <v>0</v>
          </cell>
          <cell r="BA1217">
            <v>0</v>
          </cell>
          <cell r="BB1217">
            <v>0</v>
          </cell>
          <cell r="BC1217">
            <v>0</v>
          </cell>
          <cell r="BD1217">
            <v>0</v>
          </cell>
          <cell r="BE1217">
            <v>0</v>
          </cell>
          <cell r="BF1217" t="str">
            <v xml:space="preserve">NOTIFICADO </v>
          </cell>
          <cell r="BG1217">
            <v>0</v>
          </cell>
          <cell r="BH1217">
            <v>0</v>
          </cell>
          <cell r="BI1217">
            <v>0</v>
          </cell>
          <cell r="BJ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cell r="CB1217">
            <v>0</v>
          </cell>
          <cell r="CC1217">
            <v>0</v>
          </cell>
        </row>
        <row r="1218">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J1218">
            <v>0</v>
          </cell>
          <cell r="AK1218">
            <v>0</v>
          </cell>
          <cell r="AM1218">
            <v>0</v>
          </cell>
          <cell r="AN1218">
            <v>0</v>
          </cell>
          <cell r="AP1218">
            <v>0</v>
          </cell>
          <cell r="AQ1218">
            <v>0</v>
          </cell>
          <cell r="AS1218">
            <v>0</v>
          </cell>
          <cell r="AT1218">
            <v>0</v>
          </cell>
          <cell r="AW1218">
            <v>0</v>
          </cell>
          <cell r="AX1218">
            <v>0</v>
          </cell>
          <cell r="AY1218">
            <v>0</v>
          </cell>
          <cell r="AZ1218">
            <v>0</v>
          </cell>
          <cell r="BA1218">
            <v>0</v>
          </cell>
          <cell r="BB1218">
            <v>0</v>
          </cell>
          <cell r="BC1218">
            <v>0</v>
          </cell>
          <cell r="BD1218">
            <v>0</v>
          </cell>
          <cell r="BE1218">
            <v>0</v>
          </cell>
          <cell r="BF1218" t="str">
            <v xml:space="preserve">NOTIFICADO </v>
          </cell>
          <cell r="BG1218">
            <v>0</v>
          </cell>
          <cell r="BH1218">
            <v>0</v>
          </cell>
          <cell r="BI1218">
            <v>0</v>
          </cell>
          <cell r="BJ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cell r="BZ1218">
            <v>0</v>
          </cell>
          <cell r="CA1218">
            <v>0</v>
          </cell>
          <cell r="CB1218">
            <v>0</v>
          </cell>
          <cell r="CC1218">
            <v>0</v>
          </cell>
        </row>
        <row r="1219">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AW1219">
            <v>0</v>
          </cell>
          <cell r="AX1219">
            <v>0</v>
          </cell>
          <cell r="AY1219">
            <v>0</v>
          </cell>
          <cell r="AZ1219">
            <v>0</v>
          </cell>
          <cell r="BA1219">
            <v>0</v>
          </cell>
          <cell r="BB1219">
            <v>0</v>
          </cell>
          <cell r="BC1219">
            <v>0</v>
          </cell>
          <cell r="BD1219">
            <v>0</v>
          </cell>
          <cell r="BE1219">
            <v>0</v>
          </cell>
          <cell r="BF1219" t="str">
            <v xml:space="preserve">NOTIFICADO </v>
          </cell>
          <cell r="BR1219">
            <v>0</v>
          </cell>
          <cell r="BS1219">
            <v>0</v>
          </cell>
          <cell r="BT1219">
            <v>0</v>
          </cell>
          <cell r="BU1219">
            <v>0</v>
          </cell>
          <cell r="BY1219">
            <v>0</v>
          </cell>
          <cell r="BZ1219">
            <v>0</v>
          </cell>
          <cell r="CA1219">
            <v>0</v>
          </cell>
          <cell r="CB1219">
            <v>0</v>
          </cell>
          <cell r="CC1219">
            <v>0</v>
          </cell>
        </row>
        <row r="1220">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AW1220">
            <v>0</v>
          </cell>
          <cell r="AX1220">
            <v>0</v>
          </cell>
          <cell r="AY1220">
            <v>0</v>
          </cell>
          <cell r="AZ1220">
            <v>0</v>
          </cell>
          <cell r="BA1220">
            <v>0</v>
          </cell>
          <cell r="BB1220">
            <v>0</v>
          </cell>
          <cell r="BC1220">
            <v>0</v>
          </cell>
          <cell r="BD1220">
            <v>0</v>
          </cell>
          <cell r="BE1220">
            <v>0</v>
          </cell>
          <cell r="BF1220" t="str">
            <v xml:space="preserve">NOTIFICADO </v>
          </cell>
          <cell r="BR1220">
            <v>0</v>
          </cell>
          <cell r="BS1220">
            <v>0</v>
          </cell>
          <cell r="BT1220">
            <v>0</v>
          </cell>
          <cell r="BU1220">
            <v>0</v>
          </cell>
          <cell r="BY1220">
            <v>0</v>
          </cell>
          <cell r="BZ1220">
            <v>0</v>
          </cell>
          <cell r="CA1220">
            <v>0</v>
          </cell>
          <cell r="CB1220">
            <v>0</v>
          </cell>
          <cell r="CC1220">
            <v>0</v>
          </cell>
        </row>
        <row r="1221">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AW1221">
            <v>0</v>
          </cell>
          <cell r="AX1221">
            <v>0</v>
          </cell>
          <cell r="AY1221">
            <v>0</v>
          </cell>
          <cell r="AZ1221">
            <v>0</v>
          </cell>
          <cell r="BA1221">
            <v>0</v>
          </cell>
          <cell r="BB1221">
            <v>0</v>
          </cell>
          <cell r="BC1221">
            <v>0</v>
          </cell>
          <cell r="BD1221">
            <v>0</v>
          </cell>
          <cell r="BE1221">
            <v>0</v>
          </cell>
          <cell r="BF1221" t="str">
            <v xml:space="preserve">NOTIFICADO </v>
          </cell>
          <cell r="BR1221">
            <v>0</v>
          </cell>
          <cell r="BS1221">
            <v>0</v>
          </cell>
          <cell r="BT1221">
            <v>0</v>
          </cell>
          <cell r="BU1221">
            <v>0</v>
          </cell>
          <cell r="BY1221">
            <v>0</v>
          </cell>
          <cell r="BZ1221">
            <v>0</v>
          </cell>
          <cell r="CA1221">
            <v>0</v>
          </cell>
          <cell r="CB1221">
            <v>0</v>
          </cell>
          <cell r="CC1221">
            <v>0</v>
          </cell>
        </row>
        <row r="1222">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AW1222">
            <v>0</v>
          </cell>
          <cell r="AX1222">
            <v>0</v>
          </cell>
          <cell r="AY1222">
            <v>0</v>
          </cell>
          <cell r="AZ1222">
            <v>0</v>
          </cell>
          <cell r="BA1222">
            <v>0</v>
          </cell>
          <cell r="BB1222">
            <v>0</v>
          </cell>
          <cell r="BC1222">
            <v>0</v>
          </cell>
          <cell r="BD1222">
            <v>0</v>
          </cell>
          <cell r="BE1222">
            <v>0</v>
          </cell>
          <cell r="BF1222" t="str">
            <v xml:space="preserve">NOTIFICADO </v>
          </cell>
          <cell r="BR1222">
            <v>0</v>
          </cell>
          <cell r="BS1222">
            <v>0</v>
          </cell>
          <cell r="BT1222">
            <v>0</v>
          </cell>
          <cell r="BU1222">
            <v>0</v>
          </cell>
          <cell r="BY1222">
            <v>0</v>
          </cell>
          <cell r="BZ1222">
            <v>0</v>
          </cell>
          <cell r="CA1222">
            <v>0</v>
          </cell>
          <cell r="CB1222">
            <v>0</v>
          </cell>
          <cell r="CC1222">
            <v>0</v>
          </cell>
        </row>
        <row r="1223">
          <cell r="C1223">
            <v>0</v>
          </cell>
          <cell r="D1223">
            <v>0</v>
          </cell>
          <cell r="E1223">
            <v>0</v>
          </cell>
          <cell r="F1223">
            <v>0</v>
          </cell>
          <cell r="G1223">
            <v>0</v>
          </cell>
          <cell r="H1223">
            <v>0</v>
          </cell>
          <cell r="I1223">
            <v>0</v>
          </cell>
          <cell r="J1223">
            <v>0</v>
          </cell>
          <cell r="K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AW1223">
            <v>0</v>
          </cell>
          <cell r="AX1223">
            <v>0</v>
          </cell>
          <cell r="AY1223">
            <v>0</v>
          </cell>
          <cell r="AZ1223">
            <v>0</v>
          </cell>
          <cell r="BA1223">
            <v>0</v>
          </cell>
          <cell r="BB1223">
            <v>0</v>
          </cell>
          <cell r="BC1223">
            <v>0</v>
          </cell>
          <cell r="BD1223">
            <v>0</v>
          </cell>
          <cell r="BE1223">
            <v>0</v>
          </cell>
          <cell r="BF1223" t="str">
            <v xml:space="preserve">NOTIFICADO </v>
          </cell>
          <cell r="BR1223">
            <v>0</v>
          </cell>
          <cell r="BS1223">
            <v>0</v>
          </cell>
          <cell r="BT1223">
            <v>0</v>
          </cell>
          <cell r="BU1223">
            <v>0</v>
          </cell>
          <cell r="BY1223">
            <v>0</v>
          </cell>
          <cell r="BZ1223">
            <v>0</v>
          </cell>
          <cell r="CA1223">
            <v>0</v>
          </cell>
          <cell r="CB1223">
            <v>0</v>
          </cell>
          <cell r="CC1223">
            <v>0</v>
          </cell>
        </row>
        <row r="1224">
          <cell r="C1224">
            <v>0</v>
          </cell>
          <cell r="D1224">
            <v>0</v>
          </cell>
          <cell r="E1224">
            <v>0</v>
          </cell>
          <cell r="F1224">
            <v>0</v>
          </cell>
          <cell r="G1224">
            <v>0</v>
          </cell>
          <cell r="H1224">
            <v>0</v>
          </cell>
          <cell r="I1224">
            <v>0</v>
          </cell>
          <cell r="J1224">
            <v>0</v>
          </cell>
          <cell r="K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AW1224">
            <v>0</v>
          </cell>
          <cell r="AX1224">
            <v>0</v>
          </cell>
          <cell r="AY1224">
            <v>0</v>
          </cell>
          <cell r="AZ1224">
            <v>0</v>
          </cell>
          <cell r="BA1224">
            <v>0</v>
          </cell>
          <cell r="BB1224">
            <v>0</v>
          </cell>
          <cell r="BC1224">
            <v>0</v>
          </cell>
          <cell r="BD1224">
            <v>0</v>
          </cell>
          <cell r="BE1224">
            <v>0</v>
          </cell>
          <cell r="BF1224" t="str">
            <v xml:space="preserve">NOTIFICADO </v>
          </cell>
          <cell r="BR1224">
            <v>0</v>
          </cell>
          <cell r="BS1224">
            <v>0</v>
          </cell>
          <cell r="BT1224">
            <v>0</v>
          </cell>
          <cell r="BU1224">
            <v>0</v>
          </cell>
          <cell r="BY1224">
            <v>0</v>
          </cell>
          <cell r="BZ1224">
            <v>0</v>
          </cell>
          <cell r="CA1224">
            <v>0</v>
          </cell>
          <cell r="CB1224">
            <v>0</v>
          </cell>
          <cell r="CC1224">
            <v>0</v>
          </cell>
        </row>
        <row r="1225">
          <cell r="C1225">
            <v>0</v>
          </cell>
          <cell r="D1225">
            <v>0</v>
          </cell>
          <cell r="E1225">
            <v>0</v>
          </cell>
          <cell r="F1225">
            <v>0</v>
          </cell>
          <cell r="G1225">
            <v>0</v>
          </cell>
          <cell r="H1225">
            <v>0</v>
          </cell>
          <cell r="I1225">
            <v>0</v>
          </cell>
          <cell r="J1225">
            <v>0</v>
          </cell>
          <cell r="K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AW1225">
            <v>0</v>
          </cell>
          <cell r="AX1225">
            <v>0</v>
          </cell>
          <cell r="AY1225">
            <v>0</v>
          </cell>
          <cell r="AZ1225">
            <v>0</v>
          </cell>
          <cell r="BA1225">
            <v>0</v>
          </cell>
          <cell r="BB1225">
            <v>0</v>
          </cell>
          <cell r="BC1225">
            <v>0</v>
          </cell>
          <cell r="BD1225">
            <v>0</v>
          </cell>
          <cell r="BE1225">
            <v>0</v>
          </cell>
          <cell r="BF1225" t="str">
            <v xml:space="preserve">NOTIFICADO </v>
          </cell>
          <cell r="BR1225">
            <v>0</v>
          </cell>
          <cell r="BS1225">
            <v>0</v>
          </cell>
          <cell r="BT1225">
            <v>0</v>
          </cell>
          <cell r="BU1225">
            <v>0</v>
          </cell>
          <cell r="BY1225">
            <v>0</v>
          </cell>
          <cell r="BZ1225">
            <v>0</v>
          </cell>
          <cell r="CA1225">
            <v>0</v>
          </cell>
          <cell r="CB1225">
            <v>0</v>
          </cell>
          <cell r="CC1225">
            <v>0</v>
          </cell>
        </row>
        <row r="1226">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AW1226">
            <v>0</v>
          </cell>
          <cell r="AX1226">
            <v>0</v>
          </cell>
          <cell r="AY1226">
            <v>0</v>
          </cell>
          <cell r="AZ1226">
            <v>0</v>
          </cell>
          <cell r="BA1226">
            <v>0</v>
          </cell>
          <cell r="BB1226">
            <v>0</v>
          </cell>
          <cell r="BC1226">
            <v>0</v>
          </cell>
          <cell r="BD1226">
            <v>0</v>
          </cell>
          <cell r="BE1226">
            <v>0</v>
          </cell>
          <cell r="BF1226" t="str">
            <v xml:space="preserve">NOTIFICADO </v>
          </cell>
          <cell r="BR1226">
            <v>0</v>
          </cell>
          <cell r="BS1226">
            <v>0</v>
          </cell>
          <cell r="BT1226">
            <v>0</v>
          </cell>
          <cell r="BU1226">
            <v>0</v>
          </cell>
          <cell r="BY1226">
            <v>0</v>
          </cell>
          <cell r="BZ1226">
            <v>0</v>
          </cell>
          <cell r="CA1226">
            <v>0</v>
          </cell>
          <cell r="CB1226">
            <v>0</v>
          </cell>
          <cell r="CC1226">
            <v>0</v>
          </cell>
        </row>
        <row r="1227">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D1227">
            <v>0</v>
          </cell>
          <cell r="AE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W1227">
            <v>0</v>
          </cell>
          <cell r="AX1227">
            <v>0</v>
          </cell>
          <cell r="AY1227">
            <v>0</v>
          </cell>
          <cell r="AZ1227">
            <v>0</v>
          </cell>
          <cell r="BA1227">
            <v>0</v>
          </cell>
          <cell r="BB1227">
            <v>0</v>
          </cell>
          <cell r="BC1227">
            <v>0</v>
          </cell>
          <cell r="BD1227">
            <v>0</v>
          </cell>
          <cell r="BE1227">
            <v>0</v>
          </cell>
          <cell r="BF1227" t="str">
            <v xml:space="preserve">NOTIFICADO </v>
          </cell>
          <cell r="BG1227">
            <v>0</v>
          </cell>
          <cell r="BH1227">
            <v>0</v>
          </cell>
          <cell r="BM1227">
            <v>0</v>
          </cell>
          <cell r="BP1227">
            <v>0</v>
          </cell>
          <cell r="BQ1227">
            <v>0</v>
          </cell>
          <cell r="BR1227">
            <v>0</v>
          </cell>
          <cell r="BS1227">
            <v>0</v>
          </cell>
          <cell r="BT1227">
            <v>0</v>
          </cell>
          <cell r="BU1227">
            <v>0</v>
          </cell>
          <cell r="BV1227">
            <v>0</v>
          </cell>
          <cell r="BW1227">
            <v>0</v>
          </cell>
          <cell r="BX1227">
            <v>0</v>
          </cell>
          <cell r="BY1227">
            <v>0</v>
          </cell>
          <cell r="BZ1227">
            <v>0</v>
          </cell>
          <cell r="CA1227">
            <v>0</v>
          </cell>
          <cell r="CB1227">
            <v>0</v>
          </cell>
          <cell r="CC1227">
            <v>0</v>
          </cell>
        </row>
        <row r="1228">
          <cell r="C1228">
            <v>0</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W1228">
            <v>0</v>
          </cell>
          <cell r="AX1228">
            <v>0</v>
          </cell>
          <cell r="AY1228">
            <v>0</v>
          </cell>
          <cell r="AZ1228">
            <v>0</v>
          </cell>
          <cell r="BA1228">
            <v>0</v>
          </cell>
          <cell r="BB1228">
            <v>0</v>
          </cell>
          <cell r="BC1228">
            <v>0</v>
          </cell>
          <cell r="BD1228">
            <v>0</v>
          </cell>
          <cell r="BE1228">
            <v>0</v>
          </cell>
          <cell r="BF1228" t="str">
            <v xml:space="preserve">NOTIFICADO </v>
          </cell>
          <cell r="BG1228">
            <v>0</v>
          </cell>
          <cell r="BH1228">
            <v>0</v>
          </cell>
          <cell r="BI1228">
            <v>0</v>
          </cell>
          <cell r="BK1228">
            <v>0</v>
          </cell>
          <cell r="BL1228">
            <v>0</v>
          </cell>
          <cell r="BM1228">
            <v>0</v>
          </cell>
          <cell r="BN1228">
            <v>0</v>
          </cell>
          <cell r="BO1228">
            <v>0</v>
          </cell>
          <cell r="BP1228">
            <v>0</v>
          </cell>
          <cell r="BQ1228">
            <v>0</v>
          </cell>
          <cell r="BR1228">
            <v>0</v>
          </cell>
          <cell r="BS1228">
            <v>0</v>
          </cell>
          <cell r="BT1228">
            <v>0</v>
          </cell>
          <cell r="BU1228">
            <v>0</v>
          </cell>
          <cell r="BW1228">
            <v>0</v>
          </cell>
          <cell r="BX1228">
            <v>0</v>
          </cell>
          <cell r="BY1228">
            <v>0</v>
          </cell>
          <cell r="BZ1228">
            <v>0</v>
          </cell>
          <cell r="CA1228">
            <v>0</v>
          </cell>
          <cell r="CB1228">
            <v>0</v>
          </cell>
          <cell r="CC1228">
            <v>0</v>
          </cell>
        </row>
        <row r="1229">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W1229">
            <v>0</v>
          </cell>
          <cell r="AX1229">
            <v>0</v>
          </cell>
          <cell r="AY1229">
            <v>0</v>
          </cell>
          <cell r="AZ1229">
            <v>0</v>
          </cell>
          <cell r="BA1229">
            <v>0</v>
          </cell>
          <cell r="BB1229">
            <v>0</v>
          </cell>
          <cell r="BC1229">
            <v>0</v>
          </cell>
          <cell r="BD1229">
            <v>0</v>
          </cell>
          <cell r="BE1229">
            <v>0</v>
          </cell>
          <cell r="BF1229" t="str">
            <v xml:space="preserve">NOTIFICADO </v>
          </cell>
          <cell r="BG1229">
            <v>0</v>
          </cell>
          <cell r="BH1229">
            <v>0</v>
          </cell>
          <cell r="BI1229">
            <v>0</v>
          </cell>
          <cell r="BJ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cell r="BZ1229">
            <v>0</v>
          </cell>
          <cell r="CA1229">
            <v>0</v>
          </cell>
          <cell r="CB1229">
            <v>0</v>
          </cell>
          <cell r="CC1229">
            <v>0</v>
          </cell>
        </row>
        <row r="1230">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W1230">
            <v>0</v>
          </cell>
          <cell r="AX1230">
            <v>0</v>
          </cell>
          <cell r="AY1230">
            <v>0</v>
          </cell>
          <cell r="AZ1230">
            <v>0</v>
          </cell>
          <cell r="BA1230">
            <v>0</v>
          </cell>
          <cell r="BB1230">
            <v>0</v>
          </cell>
          <cell r="BC1230">
            <v>0</v>
          </cell>
          <cell r="BD1230">
            <v>0</v>
          </cell>
          <cell r="BE1230">
            <v>0</v>
          </cell>
          <cell r="BF1230" t="str">
            <v xml:space="preserve">NOTIFICADO </v>
          </cell>
          <cell r="BG1230">
            <v>0</v>
          </cell>
          <cell r="BH1230">
            <v>0</v>
          </cell>
          <cell r="BI1230">
            <v>0</v>
          </cell>
          <cell r="BJ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cell r="BZ1230">
            <v>0</v>
          </cell>
          <cell r="CA1230">
            <v>0</v>
          </cell>
          <cell r="CB1230">
            <v>0</v>
          </cell>
          <cell r="CC1230">
            <v>0</v>
          </cell>
        </row>
        <row r="1231">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W1231">
            <v>0</v>
          </cell>
          <cell r="AX1231">
            <v>0</v>
          </cell>
          <cell r="AY1231">
            <v>0</v>
          </cell>
          <cell r="AZ1231">
            <v>0</v>
          </cell>
          <cell r="BA1231">
            <v>0</v>
          </cell>
          <cell r="BB1231">
            <v>0</v>
          </cell>
          <cell r="BC1231">
            <v>0</v>
          </cell>
          <cell r="BD1231">
            <v>0</v>
          </cell>
          <cell r="BE1231">
            <v>0</v>
          </cell>
          <cell r="BF1231" t="str">
            <v xml:space="preserve">NOTIFICADO </v>
          </cell>
          <cell r="BG1231">
            <v>0</v>
          </cell>
          <cell r="BH1231">
            <v>0</v>
          </cell>
          <cell r="BI1231">
            <v>0</v>
          </cell>
          <cell r="BJ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cell r="BZ1231">
            <v>0</v>
          </cell>
          <cell r="CA1231">
            <v>0</v>
          </cell>
          <cell r="CB1231">
            <v>0</v>
          </cell>
          <cell r="CC1231">
            <v>0</v>
          </cell>
        </row>
        <row r="1232">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W1232">
            <v>0</v>
          </cell>
          <cell r="AX1232">
            <v>0</v>
          </cell>
          <cell r="AY1232">
            <v>0</v>
          </cell>
          <cell r="AZ1232">
            <v>0</v>
          </cell>
          <cell r="BA1232">
            <v>0</v>
          </cell>
          <cell r="BB1232">
            <v>0</v>
          </cell>
          <cell r="BC1232">
            <v>0</v>
          </cell>
          <cell r="BD1232">
            <v>0</v>
          </cell>
          <cell r="BE1232">
            <v>0</v>
          </cell>
          <cell r="BF1232" t="str">
            <v xml:space="preserve">NOTIFICADO </v>
          </cell>
          <cell r="BG1232">
            <v>0</v>
          </cell>
          <cell r="BH1232">
            <v>0</v>
          </cell>
          <cell r="BI1232">
            <v>0</v>
          </cell>
          <cell r="BJ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row>
        <row r="1233">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W1233">
            <v>0</v>
          </cell>
          <cell r="AX1233">
            <v>0</v>
          </cell>
          <cell r="AY1233">
            <v>0</v>
          </cell>
          <cell r="AZ1233">
            <v>0</v>
          </cell>
          <cell r="BA1233">
            <v>0</v>
          </cell>
          <cell r="BB1233">
            <v>0</v>
          </cell>
          <cell r="BC1233">
            <v>0</v>
          </cell>
          <cell r="BD1233">
            <v>0</v>
          </cell>
          <cell r="BE1233">
            <v>0</v>
          </cell>
          <cell r="BF1233" t="str">
            <v xml:space="preserve">NOTIFICADO </v>
          </cell>
          <cell r="BG1233">
            <v>0</v>
          </cell>
          <cell r="BH1233">
            <v>0</v>
          </cell>
          <cell r="BI1233">
            <v>0</v>
          </cell>
          <cell r="BJ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row>
        <row r="1234">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W1234">
            <v>0</v>
          </cell>
          <cell r="AX1234">
            <v>0</v>
          </cell>
          <cell r="AY1234">
            <v>0</v>
          </cell>
          <cell r="AZ1234">
            <v>0</v>
          </cell>
          <cell r="BA1234">
            <v>0</v>
          </cell>
          <cell r="BB1234">
            <v>0</v>
          </cell>
          <cell r="BC1234">
            <v>0</v>
          </cell>
          <cell r="BD1234">
            <v>0</v>
          </cell>
          <cell r="BE1234">
            <v>0</v>
          </cell>
          <cell r="BF1234" t="str">
            <v xml:space="preserve">NOTIFICADO </v>
          </cell>
          <cell r="BG1234">
            <v>0</v>
          </cell>
          <cell r="BH1234">
            <v>0</v>
          </cell>
          <cell r="BI1234">
            <v>0</v>
          </cell>
          <cell r="BJ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W1235">
            <v>0</v>
          </cell>
          <cell r="AX1235">
            <v>0</v>
          </cell>
          <cell r="AY1235">
            <v>0</v>
          </cell>
          <cell r="AZ1235">
            <v>0</v>
          </cell>
          <cell r="BA1235">
            <v>0</v>
          </cell>
          <cell r="BB1235">
            <v>0</v>
          </cell>
          <cell r="BC1235">
            <v>0</v>
          </cell>
          <cell r="BD1235">
            <v>0</v>
          </cell>
          <cell r="BE1235">
            <v>0</v>
          </cell>
          <cell r="BF1235" t="str">
            <v xml:space="preserve">NOTIFICADO </v>
          </cell>
          <cell r="BG1235">
            <v>0</v>
          </cell>
          <cell r="BH1235">
            <v>0</v>
          </cell>
          <cell r="BI1235">
            <v>0</v>
          </cell>
          <cell r="BJ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row>
        <row r="1236">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S1236">
            <v>0</v>
          </cell>
          <cell r="AT1236">
            <v>0</v>
          </cell>
          <cell r="AW1236">
            <v>0</v>
          </cell>
          <cell r="AX1236">
            <v>0</v>
          </cell>
          <cell r="AY1236">
            <v>0</v>
          </cell>
          <cell r="AZ1236">
            <v>0</v>
          </cell>
          <cell r="BA1236">
            <v>0</v>
          </cell>
          <cell r="BB1236">
            <v>0</v>
          </cell>
          <cell r="BC1236">
            <v>0</v>
          </cell>
          <cell r="BD1236">
            <v>0</v>
          </cell>
          <cell r="BE1236">
            <v>0</v>
          </cell>
          <cell r="BF1236" t="str">
            <v xml:space="preserve">NOTIFICADO </v>
          </cell>
          <cell r="BG1236">
            <v>0</v>
          </cell>
          <cell r="BH1236">
            <v>0</v>
          </cell>
          <cell r="BI1236">
            <v>0</v>
          </cell>
          <cell r="BJ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X1237">
            <v>0</v>
          </cell>
          <cell r="Y1237">
            <v>0</v>
          </cell>
          <cell r="Z1237">
            <v>0</v>
          </cell>
          <cell r="AA1237">
            <v>0</v>
          </cell>
          <cell r="AB1237">
            <v>0</v>
          </cell>
          <cell r="AC1237">
            <v>0</v>
          </cell>
          <cell r="AD1237">
            <v>0</v>
          </cell>
          <cell r="AE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W1237">
            <v>0</v>
          </cell>
          <cell r="AX1237">
            <v>0</v>
          </cell>
          <cell r="AY1237">
            <v>0</v>
          </cell>
          <cell r="AZ1237">
            <v>0</v>
          </cell>
          <cell r="BA1237">
            <v>0</v>
          </cell>
          <cell r="BB1237">
            <v>0</v>
          </cell>
          <cell r="BC1237">
            <v>0</v>
          </cell>
          <cell r="BD1237">
            <v>0</v>
          </cell>
          <cell r="BE1237">
            <v>0</v>
          </cell>
          <cell r="BF1237" t="str">
            <v xml:space="preserve">NOTIFICADO </v>
          </cell>
          <cell r="BG1237">
            <v>0</v>
          </cell>
          <cell r="BH1237">
            <v>0</v>
          </cell>
          <cell r="BI1237">
            <v>0</v>
          </cell>
          <cell r="BJ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row>
        <row r="1238">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U1238">
            <v>0</v>
          </cell>
          <cell r="V1238">
            <v>0</v>
          </cell>
          <cell r="W1238">
            <v>0</v>
          </cell>
          <cell r="X1238">
            <v>0</v>
          </cell>
          <cell r="Y1238">
            <v>0</v>
          </cell>
          <cell r="Z1238">
            <v>0</v>
          </cell>
          <cell r="AA1238">
            <v>0</v>
          </cell>
          <cell r="AB1238">
            <v>0</v>
          </cell>
          <cell r="AC1238">
            <v>0</v>
          </cell>
          <cell r="AD1238">
            <v>0</v>
          </cell>
          <cell r="AE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W1238">
            <v>0</v>
          </cell>
          <cell r="AX1238">
            <v>0</v>
          </cell>
          <cell r="AY1238">
            <v>0</v>
          </cell>
          <cell r="AZ1238">
            <v>0</v>
          </cell>
          <cell r="BA1238">
            <v>0</v>
          </cell>
          <cell r="BB1238">
            <v>0</v>
          </cell>
          <cell r="BC1238">
            <v>0</v>
          </cell>
          <cell r="BD1238">
            <v>0</v>
          </cell>
          <cell r="BE1238">
            <v>0</v>
          </cell>
          <cell r="BF1238" t="str">
            <v xml:space="preserve">NOTIFICADO </v>
          </cell>
          <cell r="BG1238">
            <v>0</v>
          </cell>
          <cell r="BH1238">
            <v>0</v>
          </cell>
          <cell r="BI1238">
            <v>0</v>
          </cell>
          <cell r="BJ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row>
        <row r="1239">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U1239">
            <v>0</v>
          </cell>
          <cell r="V1239">
            <v>0</v>
          </cell>
          <cell r="W1239">
            <v>0</v>
          </cell>
          <cell r="X1239">
            <v>0</v>
          </cell>
          <cell r="Y1239">
            <v>0</v>
          </cell>
          <cell r="Z1239">
            <v>0</v>
          </cell>
          <cell r="AA1239">
            <v>0</v>
          </cell>
          <cell r="AB1239">
            <v>0</v>
          </cell>
          <cell r="AC1239">
            <v>0</v>
          </cell>
          <cell r="AD1239">
            <v>0</v>
          </cell>
          <cell r="AE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W1239">
            <v>0</v>
          </cell>
          <cell r="AX1239">
            <v>0</v>
          </cell>
          <cell r="AY1239">
            <v>0</v>
          </cell>
          <cell r="AZ1239">
            <v>0</v>
          </cell>
          <cell r="BA1239">
            <v>0</v>
          </cell>
          <cell r="BB1239">
            <v>0</v>
          </cell>
          <cell r="BC1239">
            <v>0</v>
          </cell>
          <cell r="BD1239">
            <v>0</v>
          </cell>
          <cell r="BE1239">
            <v>0</v>
          </cell>
          <cell r="BF1239" t="str">
            <v xml:space="preserve">NOTIFICADO </v>
          </cell>
          <cell r="BG1239">
            <v>0</v>
          </cell>
          <cell r="BH1239">
            <v>0</v>
          </cell>
          <cell r="BI1239">
            <v>0</v>
          </cell>
          <cell r="BJ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cell r="BZ1239">
            <v>0</v>
          </cell>
          <cell r="CA1239">
            <v>0</v>
          </cell>
          <cell r="CB1239">
            <v>0</v>
          </cell>
          <cell r="CC1239">
            <v>0</v>
          </cell>
        </row>
        <row r="1240">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AA1240">
            <v>0</v>
          </cell>
          <cell r="AB1240">
            <v>0</v>
          </cell>
          <cell r="AC1240">
            <v>0</v>
          </cell>
          <cell r="AD1240">
            <v>0</v>
          </cell>
          <cell r="AE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W1240">
            <v>0</v>
          </cell>
          <cell r="AX1240">
            <v>0</v>
          </cell>
          <cell r="AY1240">
            <v>0</v>
          </cell>
          <cell r="AZ1240">
            <v>0</v>
          </cell>
          <cell r="BA1240">
            <v>0</v>
          </cell>
          <cell r="BB1240">
            <v>0</v>
          </cell>
          <cell r="BC1240">
            <v>0</v>
          </cell>
          <cell r="BD1240">
            <v>0</v>
          </cell>
          <cell r="BE1240">
            <v>0</v>
          </cell>
          <cell r="BF1240" t="str">
            <v xml:space="preserve">NOTIFICADO </v>
          </cell>
          <cell r="BG1240">
            <v>0</v>
          </cell>
          <cell r="BH1240">
            <v>0</v>
          </cell>
          <cell r="BI1240">
            <v>0</v>
          </cell>
          <cell r="BJ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cell r="BZ1240">
            <v>0</v>
          </cell>
          <cell r="CA1240">
            <v>0</v>
          </cell>
          <cell r="CB1240">
            <v>0</v>
          </cell>
          <cell r="CC1240">
            <v>0</v>
          </cell>
        </row>
        <row r="1241">
          <cell r="C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D1241">
            <v>0</v>
          </cell>
          <cell r="AE1241">
            <v>0</v>
          </cell>
          <cell r="AF1241">
            <v>0</v>
          </cell>
          <cell r="AG1241">
            <v>0</v>
          </cell>
          <cell r="AH1241">
            <v>0</v>
          </cell>
          <cell r="AI1241">
            <v>0</v>
          </cell>
          <cell r="AJ1241">
            <v>0</v>
          </cell>
          <cell r="AK1241">
            <v>0</v>
          </cell>
          <cell r="AL1241">
            <v>0</v>
          </cell>
          <cell r="AM1241">
            <v>0</v>
          </cell>
          <cell r="AN1241">
            <v>0</v>
          </cell>
          <cell r="AP1241">
            <v>0</v>
          </cell>
          <cell r="AQ1241">
            <v>0</v>
          </cell>
          <cell r="AS1241">
            <v>0</v>
          </cell>
          <cell r="AT1241">
            <v>0</v>
          </cell>
          <cell r="AW1241">
            <v>0</v>
          </cell>
          <cell r="AX1241">
            <v>0</v>
          </cell>
          <cell r="AY1241">
            <v>0</v>
          </cell>
          <cell r="AZ1241">
            <v>0</v>
          </cell>
          <cell r="BA1241">
            <v>0</v>
          </cell>
          <cell r="BB1241">
            <v>0</v>
          </cell>
          <cell r="BC1241">
            <v>0</v>
          </cell>
          <cell r="BD1241">
            <v>0</v>
          </cell>
          <cell r="BE1241">
            <v>0</v>
          </cell>
          <cell r="BF1241" t="str">
            <v xml:space="preserve">NOTIFICADO </v>
          </cell>
          <cell r="BG1241">
            <v>0</v>
          </cell>
          <cell r="BH1241">
            <v>0</v>
          </cell>
          <cell r="BI1241">
            <v>0</v>
          </cell>
          <cell r="BJ1241">
            <v>0</v>
          </cell>
          <cell r="BL1241">
            <v>0</v>
          </cell>
          <cell r="BM1241">
            <v>0</v>
          </cell>
          <cell r="BN1241">
            <v>0</v>
          </cell>
          <cell r="BO1241">
            <v>0</v>
          </cell>
          <cell r="BP1241">
            <v>0</v>
          </cell>
          <cell r="BQ1241">
            <v>0</v>
          </cell>
          <cell r="BR1241">
            <v>0</v>
          </cell>
          <cell r="BS1241">
            <v>0</v>
          </cell>
          <cell r="BT1241">
            <v>0</v>
          </cell>
          <cell r="BU1241">
            <v>0</v>
          </cell>
          <cell r="BW1241">
            <v>0</v>
          </cell>
          <cell r="BX1241">
            <v>0</v>
          </cell>
          <cell r="BY1241">
            <v>0</v>
          </cell>
          <cell r="BZ1241">
            <v>0</v>
          </cell>
          <cell r="CA1241">
            <v>0</v>
          </cell>
          <cell r="CB1241">
            <v>0</v>
          </cell>
          <cell r="CC1241">
            <v>0</v>
          </cell>
        </row>
        <row r="1242">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D1242">
            <v>0</v>
          </cell>
          <cell r="AE1242">
            <v>0</v>
          </cell>
          <cell r="AF1242">
            <v>0</v>
          </cell>
          <cell r="AG1242">
            <v>0</v>
          </cell>
          <cell r="AH1242">
            <v>0</v>
          </cell>
          <cell r="AI1242">
            <v>0</v>
          </cell>
          <cell r="AJ1242">
            <v>0</v>
          </cell>
          <cell r="AK1242">
            <v>0</v>
          </cell>
          <cell r="AL1242">
            <v>0</v>
          </cell>
          <cell r="AM1242">
            <v>0</v>
          </cell>
          <cell r="AN1242">
            <v>0</v>
          </cell>
          <cell r="AP1242">
            <v>0</v>
          </cell>
          <cell r="AQ1242">
            <v>0</v>
          </cell>
          <cell r="AS1242">
            <v>0</v>
          </cell>
          <cell r="AT1242">
            <v>0</v>
          </cell>
          <cell r="AW1242">
            <v>0</v>
          </cell>
          <cell r="AX1242">
            <v>0</v>
          </cell>
          <cell r="AY1242">
            <v>0</v>
          </cell>
          <cell r="AZ1242">
            <v>0</v>
          </cell>
          <cell r="BA1242">
            <v>0</v>
          </cell>
          <cell r="BB1242">
            <v>0</v>
          </cell>
          <cell r="BC1242">
            <v>0</v>
          </cell>
          <cell r="BD1242">
            <v>0</v>
          </cell>
          <cell r="BE1242">
            <v>0</v>
          </cell>
          <cell r="BF1242" t="str">
            <v xml:space="preserve">NOTIFICADO </v>
          </cell>
          <cell r="BG1242">
            <v>0</v>
          </cell>
          <cell r="BH1242">
            <v>0</v>
          </cell>
          <cell r="BI1242">
            <v>0</v>
          </cell>
          <cell r="BJ1242">
            <v>0</v>
          </cell>
          <cell r="BL1242">
            <v>0</v>
          </cell>
          <cell r="BM1242">
            <v>0</v>
          </cell>
          <cell r="BN1242">
            <v>0</v>
          </cell>
          <cell r="BO1242">
            <v>0</v>
          </cell>
          <cell r="BP1242">
            <v>0</v>
          </cell>
          <cell r="BQ1242">
            <v>0</v>
          </cell>
          <cell r="BR1242">
            <v>0</v>
          </cell>
          <cell r="BS1242">
            <v>0</v>
          </cell>
          <cell r="BT1242">
            <v>0</v>
          </cell>
          <cell r="BU1242">
            <v>0</v>
          </cell>
          <cell r="BW1242">
            <v>0</v>
          </cell>
          <cell r="BX1242">
            <v>0</v>
          </cell>
          <cell r="BY1242">
            <v>0</v>
          </cell>
          <cell r="BZ1242">
            <v>0</v>
          </cell>
          <cell r="CA1242">
            <v>0</v>
          </cell>
          <cell r="CB1242">
            <v>0</v>
          </cell>
          <cell r="CC1242">
            <v>0</v>
          </cell>
        </row>
        <row r="1243">
          <cell r="C1243">
            <v>0</v>
          </cell>
          <cell r="D1243">
            <v>0</v>
          </cell>
          <cell r="E1243">
            <v>0</v>
          </cell>
          <cell r="F1243">
            <v>0</v>
          </cell>
          <cell r="G1243">
            <v>0</v>
          </cell>
          <cell r="H1243">
            <v>0</v>
          </cell>
          <cell r="I1243">
            <v>0</v>
          </cell>
          <cell r="J1243">
            <v>0</v>
          </cell>
          <cell r="K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AA1243">
            <v>0</v>
          </cell>
          <cell r="AB1243">
            <v>0</v>
          </cell>
          <cell r="AC1243">
            <v>0</v>
          </cell>
          <cell r="AD1243">
            <v>0</v>
          </cell>
          <cell r="AE1243">
            <v>0</v>
          </cell>
          <cell r="AF1243">
            <v>0</v>
          </cell>
          <cell r="AG1243">
            <v>0</v>
          </cell>
          <cell r="AH1243">
            <v>0</v>
          </cell>
          <cell r="AJ1243">
            <v>0</v>
          </cell>
          <cell r="AK1243">
            <v>0</v>
          </cell>
          <cell r="AL1243">
            <v>0</v>
          </cell>
          <cell r="AM1243">
            <v>0</v>
          </cell>
          <cell r="AN1243">
            <v>0</v>
          </cell>
          <cell r="AP1243">
            <v>0</v>
          </cell>
          <cell r="AQ1243">
            <v>0</v>
          </cell>
          <cell r="AS1243">
            <v>0</v>
          </cell>
          <cell r="AT1243">
            <v>0</v>
          </cell>
          <cell r="AW1243">
            <v>0</v>
          </cell>
          <cell r="AX1243">
            <v>0</v>
          </cell>
          <cell r="AY1243">
            <v>0</v>
          </cell>
          <cell r="AZ1243">
            <v>0</v>
          </cell>
          <cell r="BA1243">
            <v>0</v>
          </cell>
          <cell r="BB1243">
            <v>0</v>
          </cell>
          <cell r="BC1243">
            <v>0</v>
          </cell>
          <cell r="BD1243">
            <v>0</v>
          </cell>
          <cell r="BE1243">
            <v>0</v>
          </cell>
          <cell r="BF1243" t="str">
            <v xml:space="preserve">NOTIFICADO </v>
          </cell>
          <cell r="BG1243">
            <v>0</v>
          </cell>
          <cell r="BH1243">
            <v>0</v>
          </cell>
          <cell r="BI1243">
            <v>0</v>
          </cell>
          <cell r="BJ1243">
            <v>0</v>
          </cell>
          <cell r="BL1243">
            <v>0</v>
          </cell>
          <cell r="BM1243">
            <v>0</v>
          </cell>
          <cell r="BN1243">
            <v>0</v>
          </cell>
          <cell r="BO1243">
            <v>0</v>
          </cell>
          <cell r="BP1243">
            <v>0</v>
          </cell>
          <cell r="BQ1243">
            <v>0</v>
          </cell>
          <cell r="BR1243">
            <v>0</v>
          </cell>
          <cell r="BS1243">
            <v>0</v>
          </cell>
          <cell r="BT1243">
            <v>0</v>
          </cell>
          <cell r="BU1243">
            <v>0</v>
          </cell>
          <cell r="BW1243">
            <v>0</v>
          </cell>
          <cell r="BX1243">
            <v>0</v>
          </cell>
          <cell r="BY1243">
            <v>0</v>
          </cell>
          <cell r="BZ1243">
            <v>0</v>
          </cell>
          <cell r="CA1243">
            <v>0</v>
          </cell>
          <cell r="CB1243">
            <v>0</v>
          </cell>
          <cell r="CC1243">
            <v>0</v>
          </cell>
        </row>
        <row r="1244">
          <cell r="C1244">
            <v>0</v>
          </cell>
          <cell r="E1244">
            <v>0</v>
          </cell>
          <cell r="F1244">
            <v>0</v>
          </cell>
          <cell r="G1244">
            <v>0</v>
          </cell>
          <cell r="H1244">
            <v>0</v>
          </cell>
          <cell r="I1244">
            <v>0</v>
          </cell>
          <cell r="J1244">
            <v>0</v>
          </cell>
          <cell r="K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W1244">
            <v>0</v>
          </cell>
          <cell r="AX1244">
            <v>0</v>
          </cell>
          <cell r="AY1244">
            <v>0</v>
          </cell>
          <cell r="AZ1244">
            <v>0</v>
          </cell>
          <cell r="BA1244">
            <v>0</v>
          </cell>
          <cell r="BB1244">
            <v>0</v>
          </cell>
          <cell r="BC1244">
            <v>0</v>
          </cell>
          <cell r="BD1244">
            <v>0</v>
          </cell>
          <cell r="BE1244">
            <v>0</v>
          </cell>
          <cell r="BF1244" t="str">
            <v xml:space="preserve">NOTIFICADO </v>
          </cell>
          <cell r="BG1244">
            <v>0</v>
          </cell>
          <cell r="BH1244">
            <v>0</v>
          </cell>
          <cell r="BI1244">
            <v>0</v>
          </cell>
          <cell r="BJ1244">
            <v>0</v>
          </cell>
          <cell r="BL1244">
            <v>0</v>
          </cell>
          <cell r="BM1244">
            <v>0</v>
          </cell>
          <cell r="BN1244">
            <v>0</v>
          </cell>
          <cell r="BO1244">
            <v>0</v>
          </cell>
          <cell r="BP1244">
            <v>0</v>
          </cell>
          <cell r="BQ1244">
            <v>0</v>
          </cell>
          <cell r="BR1244">
            <v>0</v>
          </cell>
          <cell r="BS1244">
            <v>0</v>
          </cell>
          <cell r="BT1244">
            <v>0</v>
          </cell>
          <cell r="BU1244">
            <v>0</v>
          </cell>
          <cell r="BW1244">
            <v>0</v>
          </cell>
          <cell r="BX1244">
            <v>0</v>
          </cell>
          <cell r="BY1244">
            <v>0</v>
          </cell>
          <cell r="BZ1244">
            <v>0</v>
          </cell>
          <cell r="CA1244">
            <v>0</v>
          </cell>
          <cell r="CB1244">
            <v>0</v>
          </cell>
          <cell r="CC1244">
            <v>0</v>
          </cell>
        </row>
        <row r="1245">
          <cell r="B1245">
            <v>0</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W1245">
            <v>0</v>
          </cell>
          <cell r="AX1245">
            <v>0</v>
          </cell>
          <cell r="AY1245">
            <v>0</v>
          </cell>
          <cell r="AZ1245">
            <v>0</v>
          </cell>
          <cell r="BA1245">
            <v>0</v>
          </cell>
          <cell r="BB1245">
            <v>0</v>
          </cell>
          <cell r="BC1245">
            <v>0</v>
          </cell>
          <cell r="BD1245">
            <v>0</v>
          </cell>
          <cell r="BE1245">
            <v>0</v>
          </cell>
          <cell r="BF1245" t="str">
            <v xml:space="preserve">NOTIFICADO </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row>
        <row r="1246">
          <cell r="B1246">
            <v>0</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W1246">
            <v>0</v>
          </cell>
          <cell r="AX1246">
            <v>0</v>
          </cell>
          <cell r="AY1246">
            <v>0</v>
          </cell>
          <cell r="AZ1246">
            <v>0</v>
          </cell>
          <cell r="BA1246">
            <v>0</v>
          </cell>
          <cell r="BB1246">
            <v>0</v>
          </cell>
          <cell r="BC1246">
            <v>0</v>
          </cell>
          <cell r="BD1246">
            <v>0</v>
          </cell>
          <cell r="BE1246">
            <v>0</v>
          </cell>
          <cell r="BF1246" t="str">
            <v xml:space="preserve">NOTIFICADO </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row>
        <row r="1247">
          <cell r="C1247">
            <v>0</v>
          </cell>
          <cell r="D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S1247">
            <v>0</v>
          </cell>
          <cell r="AT1247">
            <v>0</v>
          </cell>
          <cell r="AW1247">
            <v>0</v>
          </cell>
          <cell r="AX1247">
            <v>0</v>
          </cell>
          <cell r="AY1247">
            <v>0</v>
          </cell>
          <cell r="AZ1247">
            <v>0</v>
          </cell>
          <cell r="BA1247">
            <v>0</v>
          </cell>
          <cell r="BB1247">
            <v>0</v>
          </cell>
          <cell r="BC1247">
            <v>0</v>
          </cell>
          <cell r="BD1247">
            <v>0</v>
          </cell>
          <cell r="BE1247">
            <v>0</v>
          </cell>
          <cell r="BF1247" t="str">
            <v xml:space="preserve">NOTIFICADO </v>
          </cell>
          <cell r="BG1247">
            <v>0</v>
          </cell>
          <cell r="BH1247">
            <v>0</v>
          </cell>
          <cell r="BI1247">
            <v>0</v>
          </cell>
          <cell r="BJ1247">
            <v>0</v>
          </cell>
          <cell r="BL1247">
            <v>0</v>
          </cell>
          <cell r="BM1247">
            <v>0</v>
          </cell>
          <cell r="BN1247">
            <v>0</v>
          </cell>
          <cell r="BO1247">
            <v>0</v>
          </cell>
          <cell r="BP1247">
            <v>0</v>
          </cell>
          <cell r="BQ1247">
            <v>0</v>
          </cell>
          <cell r="BR1247">
            <v>0</v>
          </cell>
          <cell r="BS1247">
            <v>0</v>
          </cell>
          <cell r="BT1247">
            <v>0</v>
          </cell>
          <cell r="BU1247">
            <v>0</v>
          </cell>
          <cell r="BW1247">
            <v>0</v>
          </cell>
          <cell r="BX1247">
            <v>0</v>
          </cell>
          <cell r="BY1247">
            <v>0</v>
          </cell>
          <cell r="BZ1247">
            <v>0</v>
          </cell>
          <cell r="CA1247">
            <v>0</v>
          </cell>
          <cell r="CB1247">
            <v>0</v>
          </cell>
          <cell r="CC1247">
            <v>0</v>
          </cell>
        </row>
        <row r="1248">
          <cell r="C1248">
            <v>0</v>
          </cell>
          <cell r="D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S1248">
            <v>0</v>
          </cell>
          <cell r="AT1248">
            <v>0</v>
          </cell>
          <cell r="AW1248">
            <v>0</v>
          </cell>
          <cell r="AX1248">
            <v>0</v>
          </cell>
          <cell r="AY1248">
            <v>0</v>
          </cell>
          <cell r="AZ1248">
            <v>0</v>
          </cell>
          <cell r="BA1248">
            <v>0</v>
          </cell>
          <cell r="BB1248">
            <v>0</v>
          </cell>
          <cell r="BC1248">
            <v>0</v>
          </cell>
          <cell r="BD1248">
            <v>0</v>
          </cell>
          <cell r="BE1248">
            <v>0</v>
          </cell>
          <cell r="BF1248" t="str">
            <v xml:space="preserve">NOTIFICADO </v>
          </cell>
          <cell r="BG1248">
            <v>0</v>
          </cell>
          <cell r="BH1248">
            <v>0</v>
          </cell>
          <cell r="BI1248">
            <v>0</v>
          </cell>
          <cell r="BJ1248">
            <v>0</v>
          </cell>
          <cell r="BL1248">
            <v>0</v>
          </cell>
          <cell r="BM1248">
            <v>0</v>
          </cell>
          <cell r="BN1248">
            <v>0</v>
          </cell>
          <cell r="BO1248">
            <v>0</v>
          </cell>
          <cell r="BP1248">
            <v>0</v>
          </cell>
          <cell r="BQ1248">
            <v>0</v>
          </cell>
          <cell r="BR1248">
            <v>0</v>
          </cell>
          <cell r="BS1248">
            <v>0</v>
          </cell>
          <cell r="BT1248">
            <v>0</v>
          </cell>
          <cell r="BU1248">
            <v>0</v>
          </cell>
          <cell r="BW1248">
            <v>0</v>
          </cell>
          <cell r="BX1248">
            <v>0</v>
          </cell>
          <cell r="BY1248">
            <v>0</v>
          </cell>
          <cell r="BZ1248">
            <v>0</v>
          </cell>
          <cell r="CA1248">
            <v>0</v>
          </cell>
          <cell r="CB1248">
            <v>0</v>
          </cell>
          <cell r="CC1248">
            <v>0</v>
          </cell>
        </row>
        <row r="1249">
          <cell r="C1249">
            <v>0</v>
          </cell>
          <cell r="D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S1249">
            <v>0</v>
          </cell>
          <cell r="AT1249">
            <v>0</v>
          </cell>
          <cell r="AW1249">
            <v>0</v>
          </cell>
          <cell r="AX1249">
            <v>0</v>
          </cell>
          <cell r="AY1249">
            <v>0</v>
          </cell>
          <cell r="AZ1249">
            <v>0</v>
          </cell>
          <cell r="BA1249">
            <v>0</v>
          </cell>
          <cell r="BB1249">
            <v>0</v>
          </cell>
          <cell r="BC1249">
            <v>0</v>
          </cell>
          <cell r="BD1249">
            <v>0</v>
          </cell>
          <cell r="BE1249">
            <v>0</v>
          </cell>
          <cell r="BF1249" t="str">
            <v xml:space="preserve">NOTIFICADO </v>
          </cell>
          <cell r="BG1249">
            <v>0</v>
          </cell>
          <cell r="BH1249">
            <v>0</v>
          </cell>
          <cell r="BI1249">
            <v>0</v>
          </cell>
          <cell r="BJ1249">
            <v>0</v>
          </cell>
          <cell r="BL1249">
            <v>0</v>
          </cell>
          <cell r="BM1249">
            <v>0</v>
          </cell>
          <cell r="BN1249">
            <v>0</v>
          </cell>
          <cell r="BO1249">
            <v>0</v>
          </cell>
          <cell r="BP1249">
            <v>0</v>
          </cell>
          <cell r="BQ1249">
            <v>0</v>
          </cell>
          <cell r="BR1249">
            <v>0</v>
          </cell>
          <cell r="BS1249">
            <v>0</v>
          </cell>
          <cell r="BT1249">
            <v>0</v>
          </cell>
          <cell r="BU1249">
            <v>0</v>
          </cell>
          <cell r="BW1249">
            <v>0</v>
          </cell>
          <cell r="BX1249">
            <v>0</v>
          </cell>
          <cell r="BY1249">
            <v>0</v>
          </cell>
          <cell r="BZ1249">
            <v>0</v>
          </cell>
          <cell r="CA1249">
            <v>0</v>
          </cell>
          <cell r="CB1249">
            <v>0</v>
          </cell>
          <cell r="CC1249">
            <v>0</v>
          </cell>
        </row>
        <row r="1250">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W1250">
            <v>0</v>
          </cell>
          <cell r="AX1250">
            <v>0</v>
          </cell>
          <cell r="AY1250">
            <v>0</v>
          </cell>
          <cell r="AZ1250">
            <v>0</v>
          </cell>
          <cell r="BA1250">
            <v>0</v>
          </cell>
          <cell r="BB1250">
            <v>0</v>
          </cell>
          <cell r="BC1250">
            <v>0</v>
          </cell>
          <cell r="BD1250">
            <v>0</v>
          </cell>
          <cell r="BE1250">
            <v>0</v>
          </cell>
          <cell r="BF1250" t="str">
            <v xml:space="preserve">NOTIFICADO </v>
          </cell>
          <cell r="BG1250">
            <v>0</v>
          </cell>
          <cell r="BH1250">
            <v>0</v>
          </cell>
          <cell r="BI1250">
            <v>0</v>
          </cell>
          <cell r="BJ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row>
        <row r="1251">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W1251">
            <v>0</v>
          </cell>
          <cell r="AX1251">
            <v>0</v>
          </cell>
          <cell r="AY1251">
            <v>0</v>
          </cell>
          <cell r="AZ1251">
            <v>0</v>
          </cell>
          <cell r="BA1251">
            <v>0</v>
          </cell>
          <cell r="BB1251">
            <v>0</v>
          </cell>
          <cell r="BC1251">
            <v>0</v>
          </cell>
          <cell r="BD1251">
            <v>0</v>
          </cell>
          <cell r="BE1251">
            <v>0</v>
          </cell>
          <cell r="BF1251" t="str">
            <v xml:space="preserve">NOTIFICADO </v>
          </cell>
          <cell r="BG1251">
            <v>0</v>
          </cell>
          <cell r="BH1251">
            <v>0</v>
          </cell>
          <cell r="BI1251">
            <v>0</v>
          </cell>
          <cell r="BJ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row>
        <row r="1252">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W1252">
            <v>0</v>
          </cell>
          <cell r="AX1252">
            <v>0</v>
          </cell>
          <cell r="AY1252">
            <v>0</v>
          </cell>
          <cell r="AZ1252">
            <v>0</v>
          </cell>
          <cell r="BA1252">
            <v>0</v>
          </cell>
          <cell r="BB1252">
            <v>0</v>
          </cell>
          <cell r="BC1252">
            <v>0</v>
          </cell>
          <cell r="BD1252">
            <v>0</v>
          </cell>
          <cell r="BE1252">
            <v>0</v>
          </cell>
          <cell r="BF1252" t="str">
            <v xml:space="preserve">NOTIFICADO </v>
          </cell>
          <cell r="BG1252">
            <v>0</v>
          </cell>
          <cell r="BH1252">
            <v>0</v>
          </cell>
          <cell r="BI1252">
            <v>0</v>
          </cell>
          <cell r="BJ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row>
        <row r="1253">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W1253">
            <v>0</v>
          </cell>
          <cell r="AX1253">
            <v>0</v>
          </cell>
          <cell r="AY1253">
            <v>0</v>
          </cell>
          <cell r="AZ1253">
            <v>0</v>
          </cell>
          <cell r="BA1253">
            <v>0</v>
          </cell>
          <cell r="BB1253">
            <v>0</v>
          </cell>
          <cell r="BC1253">
            <v>0</v>
          </cell>
          <cell r="BD1253">
            <v>0</v>
          </cell>
          <cell r="BE1253">
            <v>0</v>
          </cell>
          <cell r="BF1253" t="str">
            <v xml:space="preserve">NOTIFICADO </v>
          </cell>
          <cell r="BG1253">
            <v>0</v>
          </cell>
          <cell r="BH1253">
            <v>0</v>
          </cell>
          <cell r="BI1253">
            <v>0</v>
          </cell>
          <cell r="BJ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row>
        <row r="1254">
          <cell r="C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G1254">
            <v>0</v>
          </cell>
          <cell r="AH1254">
            <v>0</v>
          </cell>
          <cell r="AJ1254">
            <v>0</v>
          </cell>
          <cell r="AK1254">
            <v>0</v>
          </cell>
          <cell r="AM1254">
            <v>0</v>
          </cell>
          <cell r="AN1254">
            <v>0</v>
          </cell>
          <cell r="AP1254">
            <v>0</v>
          </cell>
          <cell r="AQ1254">
            <v>0</v>
          </cell>
          <cell r="AS1254">
            <v>0</v>
          </cell>
          <cell r="AT1254">
            <v>0</v>
          </cell>
          <cell r="AW1254">
            <v>0</v>
          </cell>
          <cell r="AX1254">
            <v>0</v>
          </cell>
          <cell r="AY1254">
            <v>0</v>
          </cell>
          <cell r="AZ1254">
            <v>0</v>
          </cell>
          <cell r="BA1254">
            <v>0</v>
          </cell>
          <cell r="BB1254">
            <v>0</v>
          </cell>
          <cell r="BC1254">
            <v>0</v>
          </cell>
          <cell r="BD1254">
            <v>0</v>
          </cell>
          <cell r="BE1254">
            <v>0</v>
          </cell>
          <cell r="BF1254" t="str">
            <v xml:space="preserve">NOTIFICADO </v>
          </cell>
          <cell r="BG1254">
            <v>0</v>
          </cell>
          <cell r="BH1254">
            <v>0</v>
          </cell>
          <cell r="BI1254">
            <v>0</v>
          </cell>
          <cell r="BK1254">
            <v>0</v>
          </cell>
          <cell r="BL1254">
            <v>0</v>
          </cell>
          <cell r="BM1254">
            <v>0</v>
          </cell>
          <cell r="BN1254">
            <v>0</v>
          </cell>
          <cell r="BO1254">
            <v>0</v>
          </cell>
          <cell r="BP1254">
            <v>0</v>
          </cell>
          <cell r="BQ1254">
            <v>0</v>
          </cell>
          <cell r="BR1254">
            <v>0</v>
          </cell>
          <cell r="BS1254">
            <v>0</v>
          </cell>
          <cell r="BT1254">
            <v>0</v>
          </cell>
          <cell r="BU1254">
            <v>0</v>
          </cell>
          <cell r="BW1254">
            <v>0</v>
          </cell>
          <cell r="BX1254">
            <v>0</v>
          </cell>
          <cell r="BY1254">
            <v>0</v>
          </cell>
          <cell r="BZ1254">
            <v>0</v>
          </cell>
          <cell r="CA1254">
            <v>0</v>
          </cell>
          <cell r="CB1254">
            <v>0</v>
          </cell>
          <cell r="CC1254">
            <v>0</v>
          </cell>
        </row>
        <row r="1255">
          <cell r="C1255">
            <v>0</v>
          </cell>
          <cell r="D1255">
            <v>0</v>
          </cell>
          <cell r="E1255">
            <v>0</v>
          </cell>
          <cell r="F1255">
            <v>0</v>
          </cell>
          <cell r="G1255">
            <v>0</v>
          </cell>
          <cell r="H1255">
            <v>0</v>
          </cell>
          <cell r="I1255">
            <v>0</v>
          </cell>
          <cell r="J1255">
            <v>0</v>
          </cell>
          <cell r="K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G1255">
            <v>0</v>
          </cell>
          <cell r="AH1255">
            <v>0</v>
          </cell>
          <cell r="AJ1255">
            <v>0</v>
          </cell>
          <cell r="AK1255">
            <v>0</v>
          </cell>
          <cell r="AM1255">
            <v>0</v>
          </cell>
          <cell r="AN1255">
            <v>0</v>
          </cell>
          <cell r="AP1255">
            <v>0</v>
          </cell>
          <cell r="AQ1255">
            <v>0</v>
          </cell>
          <cell r="AS1255">
            <v>0</v>
          </cell>
          <cell r="AT1255">
            <v>0</v>
          </cell>
          <cell r="AW1255">
            <v>0</v>
          </cell>
          <cell r="AX1255">
            <v>0</v>
          </cell>
          <cell r="AY1255">
            <v>0</v>
          </cell>
          <cell r="AZ1255">
            <v>0</v>
          </cell>
          <cell r="BA1255">
            <v>0</v>
          </cell>
          <cell r="BB1255">
            <v>0</v>
          </cell>
          <cell r="BC1255">
            <v>0</v>
          </cell>
          <cell r="BD1255">
            <v>0</v>
          </cell>
          <cell r="BE1255">
            <v>0</v>
          </cell>
          <cell r="BF1255" t="str">
            <v xml:space="preserve">NOTIFICADO </v>
          </cell>
          <cell r="BG1255">
            <v>0</v>
          </cell>
          <cell r="BH1255">
            <v>0</v>
          </cell>
          <cell r="BI1255">
            <v>0</v>
          </cell>
          <cell r="BK1255">
            <v>0</v>
          </cell>
          <cell r="BL1255">
            <v>0</v>
          </cell>
          <cell r="BM1255">
            <v>0</v>
          </cell>
          <cell r="BN1255">
            <v>0</v>
          </cell>
          <cell r="BO1255">
            <v>0</v>
          </cell>
          <cell r="BP1255">
            <v>0</v>
          </cell>
          <cell r="BQ1255">
            <v>0</v>
          </cell>
          <cell r="BR1255">
            <v>0</v>
          </cell>
          <cell r="BS1255">
            <v>0</v>
          </cell>
          <cell r="BT1255">
            <v>0</v>
          </cell>
          <cell r="BU1255">
            <v>0</v>
          </cell>
          <cell r="BW1255">
            <v>0</v>
          </cell>
          <cell r="BX1255">
            <v>0</v>
          </cell>
          <cell r="BY1255">
            <v>0</v>
          </cell>
          <cell r="BZ1255">
            <v>0</v>
          </cell>
          <cell r="CA1255">
            <v>0</v>
          </cell>
          <cell r="CB1255">
            <v>0</v>
          </cell>
          <cell r="CC1255">
            <v>0</v>
          </cell>
        </row>
        <row r="1256">
          <cell r="C1256">
            <v>0</v>
          </cell>
          <cell r="E1256">
            <v>0</v>
          </cell>
          <cell r="F1256">
            <v>0</v>
          </cell>
          <cell r="G1256">
            <v>0</v>
          </cell>
          <cell r="H1256">
            <v>0</v>
          </cell>
          <cell r="I1256">
            <v>0</v>
          </cell>
          <cell r="J1256">
            <v>0</v>
          </cell>
          <cell r="K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G1256">
            <v>0</v>
          </cell>
          <cell r="AH1256">
            <v>0</v>
          </cell>
          <cell r="AJ1256">
            <v>0</v>
          </cell>
          <cell r="AK1256">
            <v>0</v>
          </cell>
          <cell r="AM1256">
            <v>0</v>
          </cell>
          <cell r="AN1256">
            <v>0</v>
          </cell>
          <cell r="AP1256">
            <v>0</v>
          </cell>
          <cell r="AQ1256">
            <v>0</v>
          </cell>
          <cell r="AS1256">
            <v>0</v>
          </cell>
          <cell r="AT1256">
            <v>0</v>
          </cell>
          <cell r="AW1256">
            <v>0</v>
          </cell>
          <cell r="AX1256">
            <v>0</v>
          </cell>
          <cell r="AY1256">
            <v>0</v>
          </cell>
          <cell r="AZ1256">
            <v>0</v>
          </cell>
          <cell r="BA1256">
            <v>0</v>
          </cell>
          <cell r="BB1256">
            <v>0</v>
          </cell>
          <cell r="BC1256">
            <v>0</v>
          </cell>
          <cell r="BD1256">
            <v>0</v>
          </cell>
          <cell r="BE1256">
            <v>0</v>
          </cell>
          <cell r="BF1256" t="str">
            <v xml:space="preserve">NOTIFICADO </v>
          </cell>
          <cell r="BG1256">
            <v>0</v>
          </cell>
          <cell r="BH1256">
            <v>0</v>
          </cell>
          <cell r="BI1256">
            <v>0</v>
          </cell>
          <cell r="BK1256">
            <v>0</v>
          </cell>
          <cell r="BL1256">
            <v>0</v>
          </cell>
          <cell r="BM1256">
            <v>0</v>
          </cell>
          <cell r="BN1256">
            <v>0</v>
          </cell>
          <cell r="BO1256">
            <v>0</v>
          </cell>
          <cell r="BP1256">
            <v>0</v>
          </cell>
          <cell r="BQ1256">
            <v>0</v>
          </cell>
          <cell r="BR1256">
            <v>0</v>
          </cell>
          <cell r="BS1256">
            <v>0</v>
          </cell>
          <cell r="BT1256">
            <v>0</v>
          </cell>
          <cell r="BU1256">
            <v>0</v>
          </cell>
          <cell r="BW1256">
            <v>0</v>
          </cell>
          <cell r="BX1256">
            <v>0</v>
          </cell>
          <cell r="BY1256">
            <v>0</v>
          </cell>
          <cell r="BZ1256">
            <v>0</v>
          </cell>
          <cell r="CA1256">
            <v>0</v>
          </cell>
          <cell r="CB1256">
            <v>0</v>
          </cell>
          <cell r="CC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G1257">
            <v>0</v>
          </cell>
          <cell r="AH1257">
            <v>0</v>
          </cell>
          <cell r="AJ1257">
            <v>0</v>
          </cell>
          <cell r="AK1257">
            <v>0</v>
          </cell>
          <cell r="AM1257">
            <v>0</v>
          </cell>
          <cell r="AN1257">
            <v>0</v>
          </cell>
          <cell r="AP1257">
            <v>0</v>
          </cell>
          <cell r="AQ1257">
            <v>0</v>
          </cell>
          <cell r="AS1257">
            <v>0</v>
          </cell>
          <cell r="AT1257">
            <v>0</v>
          </cell>
          <cell r="AW1257">
            <v>0</v>
          </cell>
          <cell r="AX1257">
            <v>0</v>
          </cell>
          <cell r="AY1257">
            <v>0</v>
          </cell>
          <cell r="AZ1257">
            <v>0</v>
          </cell>
          <cell r="BA1257">
            <v>0</v>
          </cell>
          <cell r="BB1257">
            <v>0</v>
          </cell>
          <cell r="BC1257">
            <v>0</v>
          </cell>
          <cell r="BD1257">
            <v>0</v>
          </cell>
          <cell r="BE1257">
            <v>0</v>
          </cell>
          <cell r="BF1257" t="str">
            <v xml:space="preserve">NOTIFICADO </v>
          </cell>
          <cell r="BG1257">
            <v>0</v>
          </cell>
          <cell r="BH1257">
            <v>0</v>
          </cell>
          <cell r="BI1257">
            <v>0</v>
          </cell>
          <cell r="BK1257">
            <v>0</v>
          </cell>
          <cell r="BL1257">
            <v>0</v>
          </cell>
          <cell r="BM1257">
            <v>0</v>
          </cell>
          <cell r="BN1257">
            <v>0</v>
          </cell>
          <cell r="BO1257">
            <v>0</v>
          </cell>
          <cell r="BP1257">
            <v>0</v>
          </cell>
          <cell r="BQ1257">
            <v>0</v>
          </cell>
          <cell r="BR1257">
            <v>0</v>
          </cell>
          <cell r="BS1257">
            <v>0</v>
          </cell>
          <cell r="BT1257">
            <v>0</v>
          </cell>
          <cell r="BU1257">
            <v>0</v>
          </cell>
          <cell r="BW1257">
            <v>0</v>
          </cell>
          <cell r="BX1257">
            <v>0</v>
          </cell>
          <cell r="BY1257">
            <v>0</v>
          </cell>
          <cell r="BZ1257">
            <v>0</v>
          </cell>
          <cell r="CA1257">
            <v>0</v>
          </cell>
          <cell r="CB1257">
            <v>0</v>
          </cell>
          <cell r="CC1257">
            <v>0</v>
          </cell>
        </row>
        <row r="1258">
          <cell r="C1258">
            <v>0</v>
          </cell>
          <cell r="E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G1258">
            <v>0</v>
          </cell>
          <cell r="AH1258">
            <v>0</v>
          </cell>
          <cell r="AJ1258">
            <v>0</v>
          </cell>
          <cell r="AK1258">
            <v>0</v>
          </cell>
          <cell r="AM1258">
            <v>0</v>
          </cell>
          <cell r="AN1258">
            <v>0</v>
          </cell>
          <cell r="AP1258">
            <v>0</v>
          </cell>
          <cell r="AQ1258">
            <v>0</v>
          </cell>
          <cell r="AS1258">
            <v>0</v>
          </cell>
          <cell r="AT1258">
            <v>0</v>
          </cell>
          <cell r="AW1258">
            <v>0</v>
          </cell>
          <cell r="AX1258">
            <v>0</v>
          </cell>
          <cell r="AY1258">
            <v>0</v>
          </cell>
          <cell r="AZ1258">
            <v>0</v>
          </cell>
          <cell r="BA1258">
            <v>0</v>
          </cell>
          <cell r="BB1258">
            <v>0</v>
          </cell>
          <cell r="BC1258">
            <v>0</v>
          </cell>
          <cell r="BD1258">
            <v>0</v>
          </cell>
          <cell r="BE1258">
            <v>0</v>
          </cell>
          <cell r="BF1258" t="str">
            <v xml:space="preserve">NOTIFICADO </v>
          </cell>
          <cell r="BG1258">
            <v>0</v>
          </cell>
          <cell r="BH1258">
            <v>0</v>
          </cell>
          <cell r="BI1258">
            <v>0</v>
          </cell>
          <cell r="BK1258">
            <v>0</v>
          </cell>
          <cell r="BL1258">
            <v>0</v>
          </cell>
          <cell r="BM1258">
            <v>0</v>
          </cell>
          <cell r="BN1258">
            <v>0</v>
          </cell>
          <cell r="BO1258">
            <v>0</v>
          </cell>
          <cell r="BP1258">
            <v>0</v>
          </cell>
          <cell r="BQ1258">
            <v>0</v>
          </cell>
          <cell r="BR1258">
            <v>0</v>
          </cell>
          <cell r="BS1258">
            <v>0</v>
          </cell>
          <cell r="BT1258">
            <v>0</v>
          </cell>
          <cell r="BU1258">
            <v>0</v>
          </cell>
          <cell r="BW1258">
            <v>0</v>
          </cell>
          <cell r="BX1258">
            <v>0</v>
          </cell>
          <cell r="BY1258">
            <v>0</v>
          </cell>
          <cell r="BZ1258">
            <v>0</v>
          </cell>
          <cell r="CA1258">
            <v>0</v>
          </cell>
          <cell r="CB1258">
            <v>0</v>
          </cell>
          <cell r="CC1258">
            <v>0</v>
          </cell>
        </row>
        <row r="1259">
          <cell r="C1259">
            <v>0</v>
          </cell>
          <cell r="E1259">
            <v>0</v>
          </cell>
          <cell r="G1259">
            <v>0</v>
          </cell>
          <cell r="H1259">
            <v>0</v>
          </cell>
          <cell r="I1259">
            <v>0</v>
          </cell>
          <cell r="J1259">
            <v>0</v>
          </cell>
          <cell r="K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G1259">
            <v>0</v>
          </cell>
          <cell r="AH1259">
            <v>0</v>
          </cell>
          <cell r="AJ1259">
            <v>0</v>
          </cell>
          <cell r="AK1259">
            <v>0</v>
          </cell>
          <cell r="AM1259">
            <v>0</v>
          </cell>
          <cell r="AN1259">
            <v>0</v>
          </cell>
          <cell r="AP1259">
            <v>0</v>
          </cell>
          <cell r="AQ1259">
            <v>0</v>
          </cell>
          <cell r="AS1259">
            <v>0</v>
          </cell>
          <cell r="AT1259">
            <v>0</v>
          </cell>
          <cell r="AW1259">
            <v>0</v>
          </cell>
          <cell r="AX1259">
            <v>0</v>
          </cell>
          <cell r="AY1259">
            <v>0</v>
          </cell>
          <cell r="AZ1259">
            <v>0</v>
          </cell>
          <cell r="BA1259">
            <v>0</v>
          </cell>
          <cell r="BB1259">
            <v>0</v>
          </cell>
          <cell r="BC1259">
            <v>0</v>
          </cell>
          <cell r="BD1259">
            <v>0</v>
          </cell>
          <cell r="BE1259">
            <v>0</v>
          </cell>
          <cell r="BF1259" t="str">
            <v xml:space="preserve">NOTIFICADO </v>
          </cell>
          <cell r="BG1259">
            <v>0</v>
          </cell>
          <cell r="BH1259">
            <v>0</v>
          </cell>
          <cell r="BI1259">
            <v>0</v>
          </cell>
          <cell r="BK1259">
            <v>0</v>
          </cell>
          <cell r="BL1259">
            <v>0</v>
          </cell>
          <cell r="BM1259">
            <v>0</v>
          </cell>
          <cell r="BN1259">
            <v>0</v>
          </cell>
          <cell r="BO1259">
            <v>0</v>
          </cell>
          <cell r="BP1259">
            <v>0</v>
          </cell>
          <cell r="BQ1259">
            <v>0</v>
          </cell>
          <cell r="BR1259">
            <v>0</v>
          </cell>
          <cell r="BS1259">
            <v>0</v>
          </cell>
          <cell r="BT1259">
            <v>0</v>
          </cell>
          <cell r="BU1259">
            <v>0</v>
          </cell>
          <cell r="BW1259">
            <v>0</v>
          </cell>
          <cell r="BX1259">
            <v>0</v>
          </cell>
          <cell r="BY1259">
            <v>0</v>
          </cell>
          <cell r="BZ1259">
            <v>0</v>
          </cell>
          <cell r="CA1259">
            <v>0</v>
          </cell>
          <cell r="CB1259">
            <v>0</v>
          </cell>
          <cell r="CC1259">
            <v>0</v>
          </cell>
        </row>
        <row r="1260">
          <cell r="C1260">
            <v>0</v>
          </cell>
          <cell r="E1260">
            <v>0</v>
          </cell>
          <cell r="F1260">
            <v>0</v>
          </cell>
          <cell r="G1260">
            <v>0</v>
          </cell>
          <cell r="H1260">
            <v>0</v>
          </cell>
          <cell r="I1260">
            <v>0</v>
          </cell>
          <cell r="J1260">
            <v>0</v>
          </cell>
          <cell r="K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G1260">
            <v>0</v>
          </cell>
          <cell r="AH1260">
            <v>0</v>
          </cell>
          <cell r="AJ1260">
            <v>0</v>
          </cell>
          <cell r="AK1260">
            <v>0</v>
          </cell>
          <cell r="AM1260">
            <v>0</v>
          </cell>
          <cell r="AN1260">
            <v>0</v>
          </cell>
          <cell r="AP1260">
            <v>0</v>
          </cell>
          <cell r="AQ1260">
            <v>0</v>
          </cell>
          <cell r="AS1260">
            <v>0</v>
          </cell>
          <cell r="AT1260">
            <v>0</v>
          </cell>
          <cell r="AW1260">
            <v>0</v>
          </cell>
          <cell r="AX1260">
            <v>0</v>
          </cell>
          <cell r="AY1260">
            <v>0</v>
          </cell>
          <cell r="AZ1260">
            <v>0</v>
          </cell>
          <cell r="BA1260">
            <v>0</v>
          </cell>
          <cell r="BB1260">
            <v>0</v>
          </cell>
          <cell r="BC1260">
            <v>0</v>
          </cell>
          <cell r="BD1260">
            <v>0</v>
          </cell>
          <cell r="BE1260">
            <v>0</v>
          </cell>
          <cell r="BF1260" t="str">
            <v xml:space="preserve">NOTIFICADO </v>
          </cell>
          <cell r="BG1260">
            <v>0</v>
          </cell>
          <cell r="BH1260">
            <v>0</v>
          </cell>
          <cell r="BI1260">
            <v>0</v>
          </cell>
          <cell r="BK1260">
            <v>0</v>
          </cell>
          <cell r="BL1260">
            <v>0</v>
          </cell>
          <cell r="BM1260">
            <v>0</v>
          </cell>
          <cell r="BN1260">
            <v>0</v>
          </cell>
          <cell r="BO1260">
            <v>0</v>
          </cell>
          <cell r="BP1260">
            <v>0</v>
          </cell>
          <cell r="BQ1260">
            <v>0</v>
          </cell>
          <cell r="BR1260">
            <v>0</v>
          </cell>
          <cell r="BS1260">
            <v>0</v>
          </cell>
          <cell r="BT1260">
            <v>0</v>
          </cell>
          <cell r="BU1260">
            <v>0</v>
          </cell>
          <cell r="BW1260">
            <v>0</v>
          </cell>
          <cell r="BX1260">
            <v>0</v>
          </cell>
          <cell r="BY1260">
            <v>0</v>
          </cell>
          <cell r="BZ1260">
            <v>0</v>
          </cell>
          <cell r="CA1260">
            <v>0</v>
          </cell>
          <cell r="CB1260">
            <v>0</v>
          </cell>
          <cell r="CC1260">
            <v>0</v>
          </cell>
        </row>
        <row r="1261">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G1261">
            <v>0</v>
          </cell>
          <cell r="AH1261">
            <v>0</v>
          </cell>
          <cell r="AJ1261">
            <v>0</v>
          </cell>
          <cell r="AK1261">
            <v>0</v>
          </cell>
          <cell r="AM1261">
            <v>0</v>
          </cell>
          <cell r="AN1261">
            <v>0</v>
          </cell>
          <cell r="AP1261">
            <v>0</v>
          </cell>
          <cell r="AQ1261">
            <v>0</v>
          </cell>
          <cell r="AS1261">
            <v>0</v>
          </cell>
          <cell r="AT1261">
            <v>0</v>
          </cell>
          <cell r="AW1261">
            <v>0</v>
          </cell>
          <cell r="AX1261">
            <v>0</v>
          </cell>
          <cell r="AY1261">
            <v>0</v>
          </cell>
          <cell r="AZ1261">
            <v>0</v>
          </cell>
          <cell r="BA1261">
            <v>0</v>
          </cell>
          <cell r="BB1261">
            <v>0</v>
          </cell>
          <cell r="BC1261">
            <v>0</v>
          </cell>
          <cell r="BD1261">
            <v>0</v>
          </cell>
          <cell r="BE1261">
            <v>0</v>
          </cell>
          <cell r="BF1261" t="str">
            <v xml:space="preserve">NOTIFICADO </v>
          </cell>
          <cell r="BG1261">
            <v>0</v>
          </cell>
          <cell r="BH1261">
            <v>0</v>
          </cell>
          <cell r="BI1261">
            <v>0</v>
          </cell>
          <cell r="BK1261">
            <v>0</v>
          </cell>
          <cell r="BL1261">
            <v>0</v>
          </cell>
          <cell r="BM1261">
            <v>0</v>
          </cell>
          <cell r="BN1261">
            <v>0</v>
          </cell>
          <cell r="BO1261">
            <v>0</v>
          </cell>
          <cell r="BP1261">
            <v>0</v>
          </cell>
          <cell r="BQ1261">
            <v>0</v>
          </cell>
          <cell r="BR1261">
            <v>0</v>
          </cell>
          <cell r="BS1261">
            <v>0</v>
          </cell>
          <cell r="BT1261">
            <v>0</v>
          </cell>
          <cell r="BU1261">
            <v>0</v>
          </cell>
          <cell r="BW1261">
            <v>0</v>
          </cell>
          <cell r="BX1261">
            <v>0</v>
          </cell>
          <cell r="BY1261">
            <v>0</v>
          </cell>
          <cell r="BZ1261">
            <v>0</v>
          </cell>
          <cell r="CA1261">
            <v>0</v>
          </cell>
          <cell r="CB1261">
            <v>0</v>
          </cell>
          <cell r="CC1261">
            <v>0</v>
          </cell>
        </row>
        <row r="1262">
          <cell r="C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G1262">
            <v>0</v>
          </cell>
          <cell r="AH1262">
            <v>0</v>
          </cell>
          <cell r="AJ1262">
            <v>0</v>
          </cell>
          <cell r="AK1262">
            <v>0</v>
          </cell>
          <cell r="AM1262">
            <v>0</v>
          </cell>
          <cell r="AN1262">
            <v>0</v>
          </cell>
          <cell r="AP1262">
            <v>0</v>
          </cell>
          <cell r="AQ1262">
            <v>0</v>
          </cell>
          <cell r="AS1262">
            <v>0</v>
          </cell>
          <cell r="AT1262">
            <v>0</v>
          </cell>
          <cell r="AW1262">
            <v>0</v>
          </cell>
          <cell r="AX1262">
            <v>0</v>
          </cell>
          <cell r="AY1262">
            <v>0</v>
          </cell>
          <cell r="AZ1262">
            <v>0</v>
          </cell>
          <cell r="BA1262">
            <v>0</v>
          </cell>
          <cell r="BB1262">
            <v>0</v>
          </cell>
          <cell r="BC1262">
            <v>0</v>
          </cell>
          <cell r="BD1262">
            <v>0</v>
          </cell>
          <cell r="BE1262">
            <v>0</v>
          </cell>
          <cell r="BF1262" t="str">
            <v xml:space="preserve">NOTIFICADO </v>
          </cell>
          <cell r="BG1262">
            <v>0</v>
          </cell>
          <cell r="BH1262">
            <v>0</v>
          </cell>
          <cell r="BI1262">
            <v>0</v>
          </cell>
          <cell r="BK1262">
            <v>0</v>
          </cell>
          <cell r="BL1262">
            <v>0</v>
          </cell>
          <cell r="BM1262">
            <v>0</v>
          </cell>
          <cell r="BN1262">
            <v>0</v>
          </cell>
          <cell r="BO1262">
            <v>0</v>
          </cell>
          <cell r="BP1262">
            <v>0</v>
          </cell>
          <cell r="BQ1262">
            <v>0</v>
          </cell>
          <cell r="BR1262">
            <v>0</v>
          </cell>
          <cell r="BS1262">
            <v>0</v>
          </cell>
          <cell r="BT1262">
            <v>0</v>
          </cell>
          <cell r="BU1262">
            <v>0</v>
          </cell>
          <cell r="BW1262">
            <v>0</v>
          </cell>
          <cell r="BX1262">
            <v>0</v>
          </cell>
          <cell r="BY1262">
            <v>0</v>
          </cell>
          <cell r="BZ1262">
            <v>0</v>
          </cell>
          <cell r="CA1262">
            <v>0</v>
          </cell>
          <cell r="CB1262">
            <v>0</v>
          </cell>
          <cell r="CC1262">
            <v>0</v>
          </cell>
        </row>
        <row r="1263">
          <cell r="C1263">
            <v>0</v>
          </cell>
          <cell r="D1263">
            <v>0</v>
          </cell>
          <cell r="E1263">
            <v>0</v>
          </cell>
          <cell r="F1263">
            <v>0</v>
          </cell>
          <cell r="G1263">
            <v>0</v>
          </cell>
          <cell r="H1263">
            <v>0</v>
          </cell>
          <cell r="I1263">
            <v>0</v>
          </cell>
          <cell r="J1263">
            <v>0</v>
          </cell>
          <cell r="K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G1263">
            <v>0</v>
          </cell>
          <cell r="AH1263">
            <v>0</v>
          </cell>
          <cell r="AJ1263">
            <v>0</v>
          </cell>
          <cell r="AK1263">
            <v>0</v>
          </cell>
          <cell r="AM1263">
            <v>0</v>
          </cell>
          <cell r="AN1263">
            <v>0</v>
          </cell>
          <cell r="AP1263">
            <v>0</v>
          </cell>
          <cell r="AQ1263">
            <v>0</v>
          </cell>
          <cell r="AS1263">
            <v>0</v>
          </cell>
          <cell r="AT1263">
            <v>0</v>
          </cell>
          <cell r="AW1263">
            <v>0</v>
          </cell>
          <cell r="AX1263">
            <v>0</v>
          </cell>
          <cell r="AY1263">
            <v>0</v>
          </cell>
          <cell r="AZ1263">
            <v>0</v>
          </cell>
          <cell r="BA1263">
            <v>0</v>
          </cell>
          <cell r="BB1263">
            <v>0</v>
          </cell>
          <cell r="BC1263">
            <v>0</v>
          </cell>
          <cell r="BD1263">
            <v>0</v>
          </cell>
          <cell r="BE1263">
            <v>0</v>
          </cell>
          <cell r="BF1263" t="str">
            <v xml:space="preserve">NOTIFICADO </v>
          </cell>
          <cell r="BG1263">
            <v>0</v>
          </cell>
          <cell r="BH1263">
            <v>0</v>
          </cell>
          <cell r="BI1263">
            <v>0</v>
          </cell>
          <cell r="BK1263">
            <v>0</v>
          </cell>
          <cell r="BL1263">
            <v>0</v>
          </cell>
          <cell r="BM1263">
            <v>0</v>
          </cell>
          <cell r="BN1263">
            <v>0</v>
          </cell>
          <cell r="BO1263">
            <v>0</v>
          </cell>
          <cell r="BP1263">
            <v>0</v>
          </cell>
          <cell r="BQ1263">
            <v>0</v>
          </cell>
          <cell r="BR1263">
            <v>0</v>
          </cell>
          <cell r="BS1263">
            <v>0</v>
          </cell>
          <cell r="BT1263">
            <v>0</v>
          </cell>
          <cell r="BU1263">
            <v>0</v>
          </cell>
          <cell r="BW1263">
            <v>0</v>
          </cell>
          <cell r="BX1263">
            <v>0</v>
          </cell>
          <cell r="BY1263">
            <v>0</v>
          </cell>
          <cell r="BZ1263">
            <v>0</v>
          </cell>
          <cell r="CA1263">
            <v>0</v>
          </cell>
          <cell r="CB1263">
            <v>0</v>
          </cell>
          <cell r="CC1263">
            <v>0</v>
          </cell>
        </row>
        <row r="1264">
          <cell r="C1264">
            <v>0</v>
          </cell>
          <cell r="D1264">
            <v>0</v>
          </cell>
          <cell r="F1264">
            <v>0</v>
          </cell>
          <cell r="G1264">
            <v>0</v>
          </cell>
          <cell r="H1264">
            <v>0</v>
          </cell>
          <cell r="I1264">
            <v>0</v>
          </cell>
          <cell r="J1264">
            <v>0</v>
          </cell>
          <cell r="K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G1264">
            <v>0</v>
          </cell>
          <cell r="AH1264">
            <v>0</v>
          </cell>
          <cell r="AJ1264">
            <v>0</v>
          </cell>
          <cell r="AK1264">
            <v>0</v>
          </cell>
          <cell r="AM1264">
            <v>0</v>
          </cell>
          <cell r="AN1264">
            <v>0</v>
          </cell>
          <cell r="AP1264">
            <v>0</v>
          </cell>
          <cell r="AQ1264">
            <v>0</v>
          </cell>
          <cell r="AS1264">
            <v>0</v>
          </cell>
          <cell r="AT1264">
            <v>0</v>
          </cell>
          <cell r="AW1264">
            <v>0</v>
          </cell>
          <cell r="AX1264">
            <v>0</v>
          </cell>
          <cell r="AY1264">
            <v>0</v>
          </cell>
          <cell r="AZ1264">
            <v>0</v>
          </cell>
          <cell r="BA1264">
            <v>0</v>
          </cell>
          <cell r="BB1264">
            <v>0</v>
          </cell>
          <cell r="BC1264">
            <v>0</v>
          </cell>
          <cell r="BD1264">
            <v>0</v>
          </cell>
          <cell r="BE1264">
            <v>0</v>
          </cell>
          <cell r="BF1264" t="str">
            <v xml:space="preserve">NOTIFICADO </v>
          </cell>
          <cell r="BG1264">
            <v>0</v>
          </cell>
          <cell r="BH1264">
            <v>0</v>
          </cell>
          <cell r="BI1264">
            <v>0</v>
          </cell>
          <cell r="BK1264">
            <v>0</v>
          </cell>
          <cell r="BL1264">
            <v>0</v>
          </cell>
          <cell r="BM1264">
            <v>0</v>
          </cell>
          <cell r="BN1264">
            <v>0</v>
          </cell>
          <cell r="BO1264">
            <v>0</v>
          </cell>
          <cell r="BP1264">
            <v>0</v>
          </cell>
          <cell r="BQ1264">
            <v>0</v>
          </cell>
          <cell r="BR1264">
            <v>0</v>
          </cell>
          <cell r="BS1264">
            <v>0</v>
          </cell>
          <cell r="BT1264">
            <v>0</v>
          </cell>
          <cell r="BU1264">
            <v>0</v>
          </cell>
          <cell r="BW1264">
            <v>0</v>
          </cell>
          <cell r="BX1264">
            <v>0</v>
          </cell>
          <cell r="BY1264">
            <v>0</v>
          </cell>
          <cell r="BZ1264">
            <v>0</v>
          </cell>
          <cell r="CA1264">
            <v>0</v>
          </cell>
          <cell r="CB1264">
            <v>0</v>
          </cell>
          <cell r="CC1264">
            <v>0</v>
          </cell>
        </row>
        <row r="1265">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G1265">
            <v>0</v>
          </cell>
          <cell r="AH1265">
            <v>0</v>
          </cell>
          <cell r="AJ1265">
            <v>0</v>
          </cell>
          <cell r="AK1265">
            <v>0</v>
          </cell>
          <cell r="AM1265">
            <v>0</v>
          </cell>
          <cell r="AN1265">
            <v>0</v>
          </cell>
          <cell r="AP1265">
            <v>0</v>
          </cell>
          <cell r="AQ1265">
            <v>0</v>
          </cell>
          <cell r="AS1265">
            <v>0</v>
          </cell>
          <cell r="AT1265">
            <v>0</v>
          </cell>
          <cell r="AW1265">
            <v>0</v>
          </cell>
          <cell r="AX1265">
            <v>0</v>
          </cell>
          <cell r="AY1265">
            <v>0</v>
          </cell>
          <cell r="AZ1265">
            <v>0</v>
          </cell>
          <cell r="BA1265">
            <v>0</v>
          </cell>
          <cell r="BB1265">
            <v>0</v>
          </cell>
          <cell r="BC1265">
            <v>0</v>
          </cell>
          <cell r="BD1265">
            <v>0</v>
          </cell>
          <cell r="BE1265">
            <v>0</v>
          </cell>
          <cell r="BF1265" t="str">
            <v xml:space="preserve">NOTIFICADO </v>
          </cell>
          <cell r="BG1265">
            <v>0</v>
          </cell>
          <cell r="BH1265">
            <v>0</v>
          </cell>
          <cell r="BI1265">
            <v>0</v>
          </cell>
          <cell r="BK1265">
            <v>0</v>
          </cell>
          <cell r="BL1265">
            <v>0</v>
          </cell>
          <cell r="BM1265">
            <v>0</v>
          </cell>
          <cell r="BN1265">
            <v>0</v>
          </cell>
          <cell r="BO1265">
            <v>0</v>
          </cell>
          <cell r="BP1265">
            <v>0</v>
          </cell>
          <cell r="BQ1265">
            <v>0</v>
          </cell>
          <cell r="BR1265">
            <v>0</v>
          </cell>
          <cell r="BS1265">
            <v>0</v>
          </cell>
          <cell r="BT1265">
            <v>0</v>
          </cell>
          <cell r="BU1265">
            <v>0</v>
          </cell>
          <cell r="BW1265">
            <v>0</v>
          </cell>
          <cell r="BX1265">
            <v>0</v>
          </cell>
          <cell r="BY1265">
            <v>0</v>
          </cell>
          <cell r="BZ1265">
            <v>0</v>
          </cell>
          <cell r="CA1265">
            <v>0</v>
          </cell>
          <cell r="CB1265">
            <v>0</v>
          </cell>
          <cell r="CC1265">
            <v>0</v>
          </cell>
        </row>
        <row r="1266">
          <cell r="C1266">
            <v>0</v>
          </cell>
          <cell r="D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G1266">
            <v>0</v>
          </cell>
          <cell r="AH1266">
            <v>0</v>
          </cell>
          <cell r="AJ1266">
            <v>0</v>
          </cell>
          <cell r="AK1266">
            <v>0</v>
          </cell>
          <cell r="AM1266">
            <v>0</v>
          </cell>
          <cell r="AN1266">
            <v>0</v>
          </cell>
          <cell r="AP1266">
            <v>0</v>
          </cell>
          <cell r="AQ1266">
            <v>0</v>
          </cell>
          <cell r="AS1266">
            <v>0</v>
          </cell>
          <cell r="AT1266">
            <v>0</v>
          </cell>
          <cell r="AW1266">
            <v>0</v>
          </cell>
          <cell r="AX1266">
            <v>0</v>
          </cell>
          <cell r="AY1266">
            <v>0</v>
          </cell>
          <cell r="AZ1266">
            <v>0</v>
          </cell>
          <cell r="BA1266">
            <v>0</v>
          </cell>
          <cell r="BB1266">
            <v>0</v>
          </cell>
          <cell r="BC1266">
            <v>0</v>
          </cell>
          <cell r="BD1266">
            <v>0</v>
          </cell>
          <cell r="BE1266">
            <v>0</v>
          </cell>
          <cell r="BF1266" t="str">
            <v xml:space="preserve">NOTIFICADO </v>
          </cell>
          <cell r="BG1266">
            <v>0</v>
          </cell>
          <cell r="BH1266">
            <v>0</v>
          </cell>
          <cell r="BI1266">
            <v>0</v>
          </cell>
          <cell r="BK1266">
            <v>0</v>
          </cell>
          <cell r="BL1266">
            <v>0</v>
          </cell>
          <cell r="BM1266">
            <v>0</v>
          </cell>
          <cell r="BN1266">
            <v>0</v>
          </cell>
          <cell r="BO1266">
            <v>0</v>
          </cell>
          <cell r="BP1266">
            <v>0</v>
          </cell>
          <cell r="BQ1266">
            <v>0</v>
          </cell>
          <cell r="BR1266">
            <v>0</v>
          </cell>
          <cell r="BS1266">
            <v>0</v>
          </cell>
          <cell r="BT1266">
            <v>0</v>
          </cell>
          <cell r="BU1266">
            <v>0</v>
          </cell>
          <cell r="BW1266">
            <v>0</v>
          </cell>
          <cell r="BX1266">
            <v>0</v>
          </cell>
          <cell r="BY1266">
            <v>0</v>
          </cell>
          <cell r="BZ1266">
            <v>0</v>
          </cell>
          <cell r="CA1266">
            <v>0</v>
          </cell>
          <cell r="CB1266">
            <v>0</v>
          </cell>
          <cell r="CC1266">
            <v>0</v>
          </cell>
        </row>
        <row r="1267">
          <cell r="C1267">
            <v>0</v>
          </cell>
          <cell r="D1267">
            <v>0</v>
          </cell>
          <cell r="E1267">
            <v>0</v>
          </cell>
          <cell r="F1267">
            <v>0</v>
          </cell>
          <cell r="G1267">
            <v>0</v>
          </cell>
          <cell r="H1267">
            <v>0</v>
          </cell>
          <cell r="I1267">
            <v>0</v>
          </cell>
          <cell r="J1267">
            <v>0</v>
          </cell>
          <cell r="K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G1267">
            <v>0</v>
          </cell>
          <cell r="AH1267">
            <v>0</v>
          </cell>
          <cell r="AJ1267">
            <v>0</v>
          </cell>
          <cell r="AK1267">
            <v>0</v>
          </cell>
          <cell r="AM1267">
            <v>0</v>
          </cell>
          <cell r="AN1267">
            <v>0</v>
          </cell>
          <cell r="AP1267">
            <v>0</v>
          </cell>
          <cell r="AQ1267">
            <v>0</v>
          </cell>
          <cell r="AS1267">
            <v>0</v>
          </cell>
          <cell r="AT1267">
            <v>0</v>
          </cell>
          <cell r="AW1267">
            <v>0</v>
          </cell>
          <cell r="AX1267">
            <v>0</v>
          </cell>
          <cell r="AY1267">
            <v>0</v>
          </cell>
          <cell r="AZ1267">
            <v>0</v>
          </cell>
          <cell r="BA1267">
            <v>0</v>
          </cell>
          <cell r="BB1267">
            <v>0</v>
          </cell>
          <cell r="BC1267">
            <v>0</v>
          </cell>
          <cell r="BD1267">
            <v>0</v>
          </cell>
          <cell r="BE1267">
            <v>0</v>
          </cell>
          <cell r="BF1267" t="str">
            <v xml:space="preserve">NOTIFICADO </v>
          </cell>
          <cell r="BG1267">
            <v>0</v>
          </cell>
          <cell r="BH1267">
            <v>0</v>
          </cell>
          <cell r="BI1267">
            <v>0</v>
          </cell>
          <cell r="BK1267">
            <v>0</v>
          </cell>
          <cell r="BL1267">
            <v>0</v>
          </cell>
          <cell r="BM1267">
            <v>0</v>
          </cell>
          <cell r="BN1267">
            <v>0</v>
          </cell>
          <cell r="BO1267">
            <v>0</v>
          </cell>
          <cell r="BP1267">
            <v>0</v>
          </cell>
          <cell r="BQ1267">
            <v>0</v>
          </cell>
          <cell r="BR1267">
            <v>0</v>
          </cell>
          <cell r="BS1267">
            <v>0</v>
          </cell>
          <cell r="BT1267">
            <v>0</v>
          </cell>
          <cell r="BU1267">
            <v>0</v>
          </cell>
          <cell r="BW1267">
            <v>0</v>
          </cell>
          <cell r="BX1267">
            <v>0</v>
          </cell>
          <cell r="BY1267">
            <v>0</v>
          </cell>
          <cell r="BZ1267">
            <v>0</v>
          </cell>
          <cell r="CA1267">
            <v>0</v>
          </cell>
          <cell r="CB1267">
            <v>0</v>
          </cell>
          <cell r="CC1267">
            <v>0</v>
          </cell>
        </row>
        <row r="1268">
          <cell r="C1268">
            <v>0</v>
          </cell>
          <cell r="D1268">
            <v>0</v>
          </cell>
          <cell r="E1268">
            <v>0</v>
          </cell>
          <cell r="F1268">
            <v>0</v>
          </cell>
          <cell r="G1268">
            <v>0</v>
          </cell>
          <cell r="H1268">
            <v>0</v>
          </cell>
          <cell r="I1268">
            <v>0</v>
          </cell>
          <cell r="J1268">
            <v>0</v>
          </cell>
          <cell r="K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G1268">
            <v>0</v>
          </cell>
          <cell r="AH1268">
            <v>0</v>
          </cell>
          <cell r="AJ1268">
            <v>0</v>
          </cell>
          <cell r="AK1268">
            <v>0</v>
          </cell>
          <cell r="AM1268">
            <v>0</v>
          </cell>
          <cell r="AN1268">
            <v>0</v>
          </cell>
          <cell r="AP1268">
            <v>0</v>
          </cell>
          <cell r="AQ1268">
            <v>0</v>
          </cell>
          <cell r="AS1268">
            <v>0</v>
          </cell>
          <cell r="AT1268">
            <v>0</v>
          </cell>
          <cell r="AW1268">
            <v>0</v>
          </cell>
          <cell r="AX1268">
            <v>0</v>
          </cell>
          <cell r="AY1268">
            <v>0</v>
          </cell>
          <cell r="AZ1268">
            <v>0</v>
          </cell>
          <cell r="BA1268">
            <v>0</v>
          </cell>
          <cell r="BB1268">
            <v>0</v>
          </cell>
          <cell r="BC1268">
            <v>0</v>
          </cell>
          <cell r="BD1268">
            <v>0</v>
          </cell>
          <cell r="BE1268">
            <v>0</v>
          </cell>
          <cell r="BF1268" t="str">
            <v xml:space="preserve">NOTIFICADO </v>
          </cell>
          <cell r="BG1268">
            <v>0</v>
          </cell>
          <cell r="BH1268">
            <v>0</v>
          </cell>
          <cell r="BI1268">
            <v>0</v>
          </cell>
          <cell r="BK1268">
            <v>0</v>
          </cell>
          <cell r="BL1268">
            <v>0</v>
          </cell>
          <cell r="BM1268">
            <v>0</v>
          </cell>
          <cell r="BN1268">
            <v>0</v>
          </cell>
          <cell r="BO1268">
            <v>0</v>
          </cell>
          <cell r="BP1268">
            <v>0</v>
          </cell>
          <cell r="BQ1268">
            <v>0</v>
          </cell>
          <cell r="BR1268">
            <v>0</v>
          </cell>
          <cell r="BS1268">
            <v>0</v>
          </cell>
          <cell r="BT1268">
            <v>0</v>
          </cell>
          <cell r="BU1268">
            <v>0</v>
          </cell>
          <cell r="BW1268">
            <v>0</v>
          </cell>
          <cell r="BX1268">
            <v>0</v>
          </cell>
          <cell r="BY1268">
            <v>0</v>
          </cell>
          <cell r="BZ1268">
            <v>0</v>
          </cell>
          <cell r="CA1268">
            <v>0</v>
          </cell>
          <cell r="CB1268">
            <v>0</v>
          </cell>
          <cell r="CC1268">
            <v>0</v>
          </cell>
        </row>
        <row r="1269">
          <cell r="C1269">
            <v>0</v>
          </cell>
          <cell r="D1269">
            <v>0</v>
          </cell>
          <cell r="E1269">
            <v>0</v>
          </cell>
          <cell r="F1269">
            <v>0</v>
          </cell>
          <cell r="G1269">
            <v>0</v>
          </cell>
          <cell r="H1269">
            <v>0</v>
          </cell>
          <cell r="I1269">
            <v>0</v>
          </cell>
          <cell r="J1269">
            <v>0</v>
          </cell>
          <cell r="K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G1269">
            <v>0</v>
          </cell>
          <cell r="AH1269">
            <v>0</v>
          </cell>
          <cell r="AJ1269">
            <v>0</v>
          </cell>
          <cell r="AK1269">
            <v>0</v>
          </cell>
          <cell r="AM1269">
            <v>0</v>
          </cell>
          <cell r="AN1269">
            <v>0</v>
          </cell>
          <cell r="AP1269">
            <v>0</v>
          </cell>
          <cell r="AQ1269">
            <v>0</v>
          </cell>
          <cell r="AS1269">
            <v>0</v>
          </cell>
          <cell r="AT1269">
            <v>0</v>
          </cell>
          <cell r="AW1269">
            <v>0</v>
          </cell>
          <cell r="AX1269">
            <v>0</v>
          </cell>
          <cell r="AY1269">
            <v>0</v>
          </cell>
          <cell r="AZ1269">
            <v>0</v>
          </cell>
          <cell r="BA1269">
            <v>0</v>
          </cell>
          <cell r="BB1269">
            <v>0</v>
          </cell>
          <cell r="BC1269">
            <v>0</v>
          </cell>
          <cell r="BD1269">
            <v>0</v>
          </cell>
          <cell r="BE1269">
            <v>0</v>
          </cell>
          <cell r="BF1269" t="str">
            <v xml:space="preserve">NOTIFICADO </v>
          </cell>
          <cell r="BG1269">
            <v>0</v>
          </cell>
          <cell r="BH1269">
            <v>0</v>
          </cell>
          <cell r="BI1269">
            <v>0</v>
          </cell>
          <cell r="BK1269">
            <v>0</v>
          </cell>
          <cell r="BL1269">
            <v>0</v>
          </cell>
          <cell r="BM1269">
            <v>0</v>
          </cell>
          <cell r="BN1269">
            <v>0</v>
          </cell>
          <cell r="BO1269">
            <v>0</v>
          </cell>
          <cell r="BP1269">
            <v>0</v>
          </cell>
          <cell r="BQ1269">
            <v>0</v>
          </cell>
          <cell r="BR1269">
            <v>0</v>
          </cell>
          <cell r="BS1269">
            <v>0</v>
          </cell>
          <cell r="BT1269">
            <v>0</v>
          </cell>
          <cell r="BU1269">
            <v>0</v>
          </cell>
          <cell r="BW1269">
            <v>0</v>
          </cell>
          <cell r="BX1269">
            <v>0</v>
          </cell>
          <cell r="BY1269">
            <v>0</v>
          </cell>
          <cell r="BZ1269">
            <v>0</v>
          </cell>
          <cell r="CA1269">
            <v>0</v>
          </cell>
          <cell r="CB1269">
            <v>0</v>
          </cell>
          <cell r="CC1269">
            <v>0</v>
          </cell>
        </row>
        <row r="1270">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G1270">
            <v>0</v>
          </cell>
          <cell r="AH1270">
            <v>0</v>
          </cell>
          <cell r="AJ1270">
            <v>0</v>
          </cell>
          <cell r="AK1270">
            <v>0</v>
          </cell>
          <cell r="AM1270">
            <v>0</v>
          </cell>
          <cell r="AN1270">
            <v>0</v>
          </cell>
          <cell r="AP1270">
            <v>0</v>
          </cell>
          <cell r="AQ1270">
            <v>0</v>
          </cell>
          <cell r="AS1270">
            <v>0</v>
          </cell>
          <cell r="AT1270">
            <v>0</v>
          </cell>
          <cell r="AW1270">
            <v>0</v>
          </cell>
          <cell r="AX1270">
            <v>0</v>
          </cell>
          <cell r="AY1270">
            <v>0</v>
          </cell>
          <cell r="AZ1270">
            <v>0</v>
          </cell>
          <cell r="BA1270">
            <v>0</v>
          </cell>
          <cell r="BB1270">
            <v>0</v>
          </cell>
          <cell r="BC1270">
            <v>0</v>
          </cell>
          <cell r="BD1270">
            <v>0</v>
          </cell>
          <cell r="BE1270">
            <v>0</v>
          </cell>
          <cell r="BF1270" t="str">
            <v xml:space="preserve">NOTIFICADO </v>
          </cell>
          <cell r="BG1270">
            <v>0</v>
          </cell>
          <cell r="BH1270">
            <v>0</v>
          </cell>
          <cell r="BI1270">
            <v>0</v>
          </cell>
          <cell r="BK1270">
            <v>0</v>
          </cell>
          <cell r="BL1270">
            <v>0</v>
          </cell>
          <cell r="BM1270">
            <v>0</v>
          </cell>
          <cell r="BN1270">
            <v>0</v>
          </cell>
          <cell r="BO1270">
            <v>0</v>
          </cell>
          <cell r="BP1270">
            <v>0</v>
          </cell>
          <cell r="BQ1270">
            <v>0</v>
          </cell>
          <cell r="BR1270">
            <v>0</v>
          </cell>
          <cell r="BS1270">
            <v>0</v>
          </cell>
          <cell r="BT1270">
            <v>0</v>
          </cell>
          <cell r="BU1270">
            <v>0</v>
          </cell>
          <cell r="BW1270">
            <v>0</v>
          </cell>
          <cell r="BX1270">
            <v>0</v>
          </cell>
          <cell r="BY1270">
            <v>0</v>
          </cell>
          <cell r="BZ1270">
            <v>0</v>
          </cell>
          <cell r="CA1270">
            <v>0</v>
          </cell>
        </row>
        <row r="1271">
          <cell r="C1271">
            <v>0</v>
          </cell>
          <cell r="D1271">
            <v>0</v>
          </cell>
          <cell r="E1271">
            <v>0</v>
          </cell>
          <cell r="F1271">
            <v>0</v>
          </cell>
          <cell r="G1271">
            <v>0</v>
          </cell>
          <cell r="H1271">
            <v>0</v>
          </cell>
          <cell r="I1271">
            <v>0</v>
          </cell>
          <cell r="J1271">
            <v>0</v>
          </cell>
          <cell r="K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G1271">
            <v>0</v>
          </cell>
          <cell r="AH1271">
            <v>0</v>
          </cell>
          <cell r="AJ1271">
            <v>0</v>
          </cell>
          <cell r="AK1271">
            <v>0</v>
          </cell>
          <cell r="AM1271">
            <v>0</v>
          </cell>
          <cell r="AN1271">
            <v>0</v>
          </cell>
          <cell r="AP1271">
            <v>0</v>
          </cell>
          <cell r="AQ1271">
            <v>0</v>
          </cell>
          <cell r="AS1271">
            <v>0</v>
          </cell>
          <cell r="AT1271">
            <v>0</v>
          </cell>
          <cell r="AW1271">
            <v>0</v>
          </cell>
          <cell r="AX1271">
            <v>0</v>
          </cell>
          <cell r="AY1271">
            <v>0</v>
          </cell>
          <cell r="AZ1271">
            <v>0</v>
          </cell>
          <cell r="BA1271">
            <v>0</v>
          </cell>
          <cell r="BB1271">
            <v>0</v>
          </cell>
          <cell r="BC1271">
            <v>0</v>
          </cell>
          <cell r="BD1271">
            <v>0</v>
          </cell>
          <cell r="BE1271">
            <v>0</v>
          </cell>
          <cell r="BF1271" t="str">
            <v xml:space="preserve">NOTIFICADO </v>
          </cell>
          <cell r="BG1271">
            <v>0</v>
          </cell>
          <cell r="BH1271">
            <v>0</v>
          </cell>
          <cell r="BI1271">
            <v>0</v>
          </cell>
          <cell r="BK1271">
            <v>0</v>
          </cell>
          <cell r="BL1271">
            <v>0</v>
          </cell>
          <cell r="BM1271">
            <v>0</v>
          </cell>
          <cell r="BN1271">
            <v>0</v>
          </cell>
          <cell r="BO1271">
            <v>0</v>
          </cell>
          <cell r="BP1271">
            <v>0</v>
          </cell>
          <cell r="BQ1271">
            <v>0</v>
          </cell>
          <cell r="BR1271">
            <v>0</v>
          </cell>
          <cell r="BS1271">
            <v>0</v>
          </cell>
          <cell r="BT1271">
            <v>0</v>
          </cell>
          <cell r="BU1271">
            <v>0</v>
          </cell>
          <cell r="BW1271">
            <v>0</v>
          </cell>
          <cell r="BX1271">
            <v>0</v>
          </cell>
          <cell r="BY1271">
            <v>0</v>
          </cell>
          <cell r="BZ1271">
            <v>0</v>
          </cell>
          <cell r="CA1271">
            <v>0</v>
          </cell>
          <cell r="CB1271">
            <v>0</v>
          </cell>
          <cell r="CC1271">
            <v>0</v>
          </cell>
        </row>
        <row r="1272">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G1272">
            <v>0</v>
          </cell>
          <cell r="AH1272">
            <v>0</v>
          </cell>
          <cell r="AJ1272">
            <v>0</v>
          </cell>
          <cell r="AK1272">
            <v>0</v>
          </cell>
          <cell r="AM1272">
            <v>0</v>
          </cell>
          <cell r="AN1272">
            <v>0</v>
          </cell>
          <cell r="AP1272">
            <v>0</v>
          </cell>
          <cell r="AQ1272">
            <v>0</v>
          </cell>
          <cell r="AS1272">
            <v>0</v>
          </cell>
          <cell r="AT1272">
            <v>0</v>
          </cell>
          <cell r="AW1272">
            <v>0</v>
          </cell>
          <cell r="AX1272">
            <v>0</v>
          </cell>
          <cell r="AY1272">
            <v>0</v>
          </cell>
          <cell r="AZ1272">
            <v>0</v>
          </cell>
          <cell r="BA1272">
            <v>0</v>
          </cell>
          <cell r="BB1272">
            <v>0</v>
          </cell>
          <cell r="BC1272">
            <v>0</v>
          </cell>
          <cell r="BD1272">
            <v>0</v>
          </cell>
          <cell r="BE1272">
            <v>0</v>
          </cell>
          <cell r="BF1272" t="str">
            <v xml:space="preserve">NOTIFICADO </v>
          </cell>
          <cell r="BG1272">
            <v>0</v>
          </cell>
          <cell r="BH1272">
            <v>0</v>
          </cell>
          <cell r="BI1272">
            <v>0</v>
          </cell>
          <cell r="BK1272">
            <v>0</v>
          </cell>
          <cell r="BL1272">
            <v>0</v>
          </cell>
          <cell r="BM1272">
            <v>0</v>
          </cell>
          <cell r="BN1272">
            <v>0</v>
          </cell>
          <cell r="BO1272">
            <v>0</v>
          </cell>
          <cell r="BP1272">
            <v>0</v>
          </cell>
          <cell r="BQ1272">
            <v>0</v>
          </cell>
          <cell r="BR1272">
            <v>0</v>
          </cell>
          <cell r="BS1272">
            <v>0</v>
          </cell>
          <cell r="BT1272">
            <v>0</v>
          </cell>
          <cell r="BU1272">
            <v>0</v>
          </cell>
          <cell r="BW1272">
            <v>0</v>
          </cell>
          <cell r="BX1272">
            <v>0</v>
          </cell>
          <cell r="BY1272">
            <v>0</v>
          </cell>
          <cell r="BZ1272">
            <v>0</v>
          </cell>
          <cell r="CA1272">
            <v>0</v>
          </cell>
          <cell r="CB1272">
            <v>0</v>
          </cell>
          <cell r="CC1272">
            <v>0</v>
          </cell>
        </row>
        <row r="1273">
          <cell r="C1273">
            <v>0</v>
          </cell>
          <cell r="D1273">
            <v>0</v>
          </cell>
          <cell r="E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G1273">
            <v>0</v>
          </cell>
          <cell r="AH1273">
            <v>0</v>
          </cell>
          <cell r="AJ1273">
            <v>0</v>
          </cell>
          <cell r="AK1273">
            <v>0</v>
          </cell>
          <cell r="AM1273">
            <v>0</v>
          </cell>
          <cell r="AN1273">
            <v>0</v>
          </cell>
          <cell r="AP1273">
            <v>0</v>
          </cell>
          <cell r="AQ1273">
            <v>0</v>
          </cell>
          <cell r="AS1273">
            <v>0</v>
          </cell>
          <cell r="AT1273">
            <v>0</v>
          </cell>
          <cell r="AW1273">
            <v>0</v>
          </cell>
          <cell r="AX1273">
            <v>0</v>
          </cell>
          <cell r="AY1273">
            <v>0</v>
          </cell>
          <cell r="AZ1273">
            <v>0</v>
          </cell>
          <cell r="BA1273">
            <v>0</v>
          </cell>
          <cell r="BB1273">
            <v>0</v>
          </cell>
          <cell r="BC1273">
            <v>0</v>
          </cell>
          <cell r="BD1273">
            <v>0</v>
          </cell>
          <cell r="BE1273">
            <v>0</v>
          </cell>
          <cell r="BF1273" t="str">
            <v xml:space="preserve">NOTIFICADO </v>
          </cell>
          <cell r="BG1273">
            <v>0</v>
          </cell>
          <cell r="BH1273">
            <v>0</v>
          </cell>
          <cell r="BI1273">
            <v>0</v>
          </cell>
          <cell r="BK1273">
            <v>0</v>
          </cell>
          <cell r="BL1273">
            <v>0</v>
          </cell>
          <cell r="BM1273">
            <v>0</v>
          </cell>
          <cell r="BN1273">
            <v>0</v>
          </cell>
          <cell r="BO1273">
            <v>0</v>
          </cell>
          <cell r="BP1273">
            <v>0</v>
          </cell>
          <cell r="BQ1273">
            <v>0</v>
          </cell>
          <cell r="BR1273">
            <v>0</v>
          </cell>
          <cell r="BS1273">
            <v>0</v>
          </cell>
          <cell r="BT1273">
            <v>0</v>
          </cell>
          <cell r="BU1273">
            <v>0</v>
          </cell>
          <cell r="BW1273">
            <v>0</v>
          </cell>
          <cell r="BX1273">
            <v>0</v>
          </cell>
          <cell r="BY1273">
            <v>0</v>
          </cell>
          <cell r="BZ1273">
            <v>0</v>
          </cell>
          <cell r="CA1273">
            <v>0</v>
          </cell>
          <cell r="CB1273">
            <v>0</v>
          </cell>
          <cell r="CC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G1274">
            <v>0</v>
          </cell>
          <cell r="AH1274">
            <v>0</v>
          </cell>
          <cell r="AJ1274">
            <v>0</v>
          </cell>
          <cell r="AK1274">
            <v>0</v>
          </cell>
          <cell r="AM1274">
            <v>0</v>
          </cell>
          <cell r="AN1274">
            <v>0</v>
          </cell>
          <cell r="AP1274">
            <v>0</v>
          </cell>
          <cell r="AQ1274">
            <v>0</v>
          </cell>
          <cell r="AS1274">
            <v>0</v>
          </cell>
          <cell r="AT1274">
            <v>0</v>
          </cell>
          <cell r="AW1274">
            <v>0</v>
          </cell>
          <cell r="AX1274">
            <v>0</v>
          </cell>
          <cell r="AY1274">
            <v>0</v>
          </cell>
          <cell r="AZ1274">
            <v>0</v>
          </cell>
          <cell r="BA1274">
            <v>0</v>
          </cell>
          <cell r="BB1274">
            <v>0</v>
          </cell>
          <cell r="BC1274">
            <v>0</v>
          </cell>
          <cell r="BD1274">
            <v>0</v>
          </cell>
          <cell r="BE1274">
            <v>0</v>
          </cell>
          <cell r="BF1274" t="str">
            <v xml:space="preserve">NOTIFICADO </v>
          </cell>
          <cell r="BG1274">
            <v>0</v>
          </cell>
          <cell r="BH1274">
            <v>0</v>
          </cell>
          <cell r="BI1274">
            <v>0</v>
          </cell>
          <cell r="BK1274">
            <v>0</v>
          </cell>
          <cell r="BL1274">
            <v>0</v>
          </cell>
          <cell r="BM1274">
            <v>0</v>
          </cell>
          <cell r="BN1274">
            <v>0</v>
          </cell>
          <cell r="BO1274">
            <v>0</v>
          </cell>
          <cell r="BP1274">
            <v>0</v>
          </cell>
          <cell r="BQ1274">
            <v>0</v>
          </cell>
          <cell r="BR1274">
            <v>0</v>
          </cell>
          <cell r="BS1274">
            <v>0</v>
          </cell>
          <cell r="BT1274">
            <v>0</v>
          </cell>
          <cell r="BU1274">
            <v>0</v>
          </cell>
          <cell r="BW1274">
            <v>0</v>
          </cell>
          <cell r="BX1274">
            <v>0</v>
          </cell>
          <cell r="BY1274">
            <v>0</v>
          </cell>
          <cell r="BZ1274">
            <v>0</v>
          </cell>
          <cell r="CA1274">
            <v>0</v>
          </cell>
          <cell r="CB1274">
            <v>0</v>
          </cell>
          <cell r="CC1274">
            <v>0</v>
          </cell>
        </row>
        <row r="1275">
          <cell r="C1275">
            <v>0</v>
          </cell>
          <cell r="E1275">
            <v>0</v>
          </cell>
          <cell r="G1275">
            <v>0</v>
          </cell>
          <cell r="H1275">
            <v>0</v>
          </cell>
          <cell r="I1275">
            <v>0</v>
          </cell>
          <cell r="J1275">
            <v>0</v>
          </cell>
          <cell r="K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G1275">
            <v>0</v>
          </cell>
          <cell r="AH1275">
            <v>0</v>
          </cell>
          <cell r="AJ1275">
            <v>0</v>
          </cell>
          <cell r="AK1275">
            <v>0</v>
          </cell>
          <cell r="AM1275">
            <v>0</v>
          </cell>
          <cell r="AN1275">
            <v>0</v>
          </cell>
          <cell r="AP1275">
            <v>0</v>
          </cell>
          <cell r="AQ1275">
            <v>0</v>
          </cell>
          <cell r="AS1275">
            <v>0</v>
          </cell>
          <cell r="AT1275">
            <v>0</v>
          </cell>
          <cell r="AW1275">
            <v>0</v>
          </cell>
          <cell r="AX1275">
            <v>0</v>
          </cell>
          <cell r="AY1275">
            <v>0</v>
          </cell>
          <cell r="AZ1275">
            <v>0</v>
          </cell>
          <cell r="BA1275">
            <v>0</v>
          </cell>
          <cell r="BB1275">
            <v>0</v>
          </cell>
          <cell r="BC1275">
            <v>0</v>
          </cell>
          <cell r="BD1275">
            <v>0</v>
          </cell>
          <cell r="BE1275">
            <v>0</v>
          </cell>
          <cell r="BF1275" t="str">
            <v xml:space="preserve">NOTIFICADO </v>
          </cell>
          <cell r="BG1275">
            <v>0</v>
          </cell>
          <cell r="BH1275">
            <v>0</v>
          </cell>
          <cell r="BI1275">
            <v>0</v>
          </cell>
          <cell r="BK1275">
            <v>0</v>
          </cell>
          <cell r="BL1275">
            <v>0</v>
          </cell>
          <cell r="BM1275">
            <v>0</v>
          </cell>
          <cell r="BN1275">
            <v>0</v>
          </cell>
          <cell r="BO1275">
            <v>0</v>
          </cell>
          <cell r="BP1275">
            <v>0</v>
          </cell>
          <cell r="BQ1275">
            <v>0</v>
          </cell>
          <cell r="BR1275">
            <v>0</v>
          </cell>
          <cell r="BS1275">
            <v>0</v>
          </cell>
          <cell r="BT1275">
            <v>0</v>
          </cell>
          <cell r="BU1275">
            <v>0</v>
          </cell>
          <cell r="BW1275">
            <v>0</v>
          </cell>
          <cell r="BX1275">
            <v>0</v>
          </cell>
          <cell r="BY1275">
            <v>0</v>
          </cell>
          <cell r="BZ1275">
            <v>0</v>
          </cell>
          <cell r="CA1275">
            <v>0</v>
          </cell>
          <cell r="CB1275">
            <v>0</v>
          </cell>
          <cell r="CC1275">
            <v>0</v>
          </cell>
        </row>
        <row r="1276">
          <cell r="C1276">
            <v>0</v>
          </cell>
          <cell r="D1276">
            <v>0</v>
          </cell>
          <cell r="E1276">
            <v>0</v>
          </cell>
          <cell r="F1276">
            <v>0</v>
          </cell>
          <cell r="G1276">
            <v>0</v>
          </cell>
          <cell r="H1276">
            <v>0</v>
          </cell>
          <cell r="I1276">
            <v>0</v>
          </cell>
          <cell r="J1276">
            <v>0</v>
          </cell>
          <cell r="K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G1276">
            <v>0</v>
          </cell>
          <cell r="AH1276">
            <v>0</v>
          </cell>
          <cell r="AJ1276">
            <v>0</v>
          </cell>
          <cell r="AK1276">
            <v>0</v>
          </cell>
          <cell r="AM1276">
            <v>0</v>
          </cell>
          <cell r="AN1276">
            <v>0</v>
          </cell>
          <cell r="AP1276">
            <v>0</v>
          </cell>
          <cell r="AQ1276">
            <v>0</v>
          </cell>
          <cell r="AS1276">
            <v>0</v>
          </cell>
          <cell r="AT1276">
            <v>0</v>
          </cell>
          <cell r="AW1276">
            <v>0</v>
          </cell>
          <cell r="AX1276">
            <v>0</v>
          </cell>
          <cell r="AY1276">
            <v>0</v>
          </cell>
          <cell r="AZ1276">
            <v>0</v>
          </cell>
          <cell r="BA1276">
            <v>0</v>
          </cell>
          <cell r="BB1276">
            <v>0</v>
          </cell>
          <cell r="BC1276">
            <v>0</v>
          </cell>
          <cell r="BD1276">
            <v>0</v>
          </cell>
          <cell r="BE1276">
            <v>0</v>
          </cell>
          <cell r="BF1276" t="str">
            <v xml:space="preserve">NOTIFICADO </v>
          </cell>
          <cell r="BG1276">
            <v>0</v>
          </cell>
          <cell r="BH1276">
            <v>0</v>
          </cell>
          <cell r="BI1276">
            <v>0</v>
          </cell>
          <cell r="BK1276">
            <v>0</v>
          </cell>
          <cell r="BL1276">
            <v>0</v>
          </cell>
          <cell r="BM1276">
            <v>0</v>
          </cell>
          <cell r="BN1276">
            <v>0</v>
          </cell>
          <cell r="BO1276">
            <v>0</v>
          </cell>
          <cell r="BP1276">
            <v>0</v>
          </cell>
          <cell r="BQ1276">
            <v>0</v>
          </cell>
          <cell r="BR1276">
            <v>0</v>
          </cell>
          <cell r="BS1276">
            <v>0</v>
          </cell>
          <cell r="BT1276">
            <v>0</v>
          </cell>
          <cell r="BU1276">
            <v>0</v>
          </cell>
          <cell r="BW1276">
            <v>0</v>
          </cell>
          <cell r="BX1276">
            <v>0</v>
          </cell>
          <cell r="BY1276">
            <v>0</v>
          </cell>
          <cell r="BZ1276">
            <v>0</v>
          </cell>
          <cell r="CA1276">
            <v>0</v>
          </cell>
          <cell r="CB1276">
            <v>0</v>
          </cell>
          <cell r="CC1276">
            <v>0</v>
          </cell>
        </row>
        <row r="1277">
          <cell r="C1277">
            <v>0</v>
          </cell>
          <cell r="D1277">
            <v>0</v>
          </cell>
          <cell r="E1277">
            <v>0</v>
          </cell>
          <cell r="F1277">
            <v>0</v>
          </cell>
          <cell r="G1277">
            <v>0</v>
          </cell>
          <cell r="H1277">
            <v>0</v>
          </cell>
          <cell r="I1277">
            <v>0</v>
          </cell>
          <cell r="J1277">
            <v>0</v>
          </cell>
          <cell r="K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G1277">
            <v>0</v>
          </cell>
          <cell r="AH1277">
            <v>0</v>
          </cell>
          <cell r="AJ1277">
            <v>0</v>
          </cell>
          <cell r="AK1277">
            <v>0</v>
          </cell>
          <cell r="AM1277">
            <v>0</v>
          </cell>
          <cell r="AN1277">
            <v>0</v>
          </cell>
          <cell r="AP1277">
            <v>0</v>
          </cell>
          <cell r="AQ1277">
            <v>0</v>
          </cell>
          <cell r="AS1277">
            <v>0</v>
          </cell>
          <cell r="AT1277">
            <v>0</v>
          </cell>
          <cell r="AW1277">
            <v>0</v>
          </cell>
          <cell r="AX1277">
            <v>0</v>
          </cell>
          <cell r="AY1277">
            <v>0</v>
          </cell>
          <cell r="AZ1277">
            <v>0</v>
          </cell>
          <cell r="BA1277">
            <v>0</v>
          </cell>
          <cell r="BB1277">
            <v>0</v>
          </cell>
          <cell r="BC1277">
            <v>0</v>
          </cell>
          <cell r="BD1277">
            <v>0</v>
          </cell>
          <cell r="BE1277">
            <v>0</v>
          </cell>
          <cell r="BF1277" t="str">
            <v xml:space="preserve">NOTIFICADO </v>
          </cell>
          <cell r="BG1277">
            <v>0</v>
          </cell>
          <cell r="BH1277">
            <v>0</v>
          </cell>
          <cell r="BI1277">
            <v>0</v>
          </cell>
          <cell r="BK1277">
            <v>0</v>
          </cell>
          <cell r="BL1277">
            <v>0</v>
          </cell>
          <cell r="BM1277">
            <v>0</v>
          </cell>
          <cell r="BN1277">
            <v>0</v>
          </cell>
          <cell r="BO1277">
            <v>0</v>
          </cell>
          <cell r="BP1277">
            <v>0</v>
          </cell>
          <cell r="BQ1277">
            <v>0</v>
          </cell>
          <cell r="BR1277">
            <v>0</v>
          </cell>
          <cell r="BS1277">
            <v>0</v>
          </cell>
          <cell r="BT1277">
            <v>0</v>
          </cell>
          <cell r="BU1277">
            <v>0</v>
          </cell>
          <cell r="BW1277">
            <v>0</v>
          </cell>
          <cell r="BX1277">
            <v>0</v>
          </cell>
          <cell r="BY1277">
            <v>0</v>
          </cell>
          <cell r="BZ1277">
            <v>0</v>
          </cell>
          <cell r="CA1277">
            <v>0</v>
          </cell>
          <cell r="CB1277">
            <v>0</v>
          </cell>
          <cell r="CC1277">
            <v>0</v>
          </cell>
        </row>
        <row r="1278">
          <cell r="C1278">
            <v>0</v>
          </cell>
          <cell r="D1278">
            <v>0</v>
          </cell>
          <cell r="E1278">
            <v>0</v>
          </cell>
          <cell r="F1278">
            <v>0</v>
          </cell>
          <cell r="G1278">
            <v>0</v>
          </cell>
          <cell r="H1278">
            <v>0</v>
          </cell>
          <cell r="I1278">
            <v>0</v>
          </cell>
          <cell r="J1278">
            <v>0</v>
          </cell>
          <cell r="K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G1278">
            <v>0</v>
          </cell>
          <cell r="AH1278">
            <v>0</v>
          </cell>
          <cell r="AJ1278">
            <v>0</v>
          </cell>
          <cell r="AK1278">
            <v>0</v>
          </cell>
          <cell r="AM1278">
            <v>0</v>
          </cell>
          <cell r="AN1278">
            <v>0</v>
          </cell>
          <cell r="AP1278">
            <v>0</v>
          </cell>
          <cell r="AQ1278">
            <v>0</v>
          </cell>
          <cell r="AS1278">
            <v>0</v>
          </cell>
          <cell r="AT1278">
            <v>0</v>
          </cell>
          <cell r="AW1278">
            <v>0</v>
          </cell>
          <cell r="AX1278">
            <v>0</v>
          </cell>
          <cell r="AY1278">
            <v>0</v>
          </cell>
          <cell r="AZ1278">
            <v>0</v>
          </cell>
          <cell r="BA1278">
            <v>0</v>
          </cell>
          <cell r="BB1278">
            <v>0</v>
          </cell>
          <cell r="BC1278">
            <v>0</v>
          </cell>
          <cell r="BD1278">
            <v>0</v>
          </cell>
          <cell r="BE1278">
            <v>0</v>
          </cell>
          <cell r="BF1278" t="str">
            <v xml:space="preserve">NOTIFICADO </v>
          </cell>
          <cell r="BG1278">
            <v>0</v>
          </cell>
          <cell r="BH1278">
            <v>0</v>
          </cell>
          <cell r="BI1278">
            <v>0</v>
          </cell>
          <cell r="BK1278">
            <v>0</v>
          </cell>
          <cell r="BL1278">
            <v>0</v>
          </cell>
          <cell r="BM1278">
            <v>0</v>
          </cell>
          <cell r="BN1278">
            <v>0</v>
          </cell>
          <cell r="BO1278">
            <v>0</v>
          </cell>
          <cell r="BP1278">
            <v>0</v>
          </cell>
          <cell r="BQ1278">
            <v>0</v>
          </cell>
          <cell r="BR1278">
            <v>0</v>
          </cell>
          <cell r="BS1278">
            <v>0</v>
          </cell>
          <cell r="BT1278">
            <v>0</v>
          </cell>
          <cell r="BU1278">
            <v>0</v>
          </cell>
          <cell r="BW1278">
            <v>0</v>
          </cell>
          <cell r="BX1278">
            <v>0</v>
          </cell>
          <cell r="BY1278">
            <v>0</v>
          </cell>
          <cell r="BZ1278">
            <v>0</v>
          </cell>
          <cell r="CA1278">
            <v>0</v>
          </cell>
          <cell r="CB1278">
            <v>0</v>
          </cell>
          <cell r="CC1278">
            <v>0</v>
          </cell>
        </row>
        <row r="1279">
          <cell r="C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G1279">
            <v>0</v>
          </cell>
          <cell r="AH1279">
            <v>0</v>
          </cell>
          <cell r="AJ1279">
            <v>0</v>
          </cell>
          <cell r="AK1279">
            <v>0</v>
          </cell>
          <cell r="AM1279">
            <v>0</v>
          </cell>
          <cell r="AN1279">
            <v>0</v>
          </cell>
          <cell r="AP1279">
            <v>0</v>
          </cell>
          <cell r="AQ1279">
            <v>0</v>
          </cell>
          <cell r="AS1279">
            <v>0</v>
          </cell>
          <cell r="AT1279">
            <v>0</v>
          </cell>
          <cell r="AW1279">
            <v>0</v>
          </cell>
          <cell r="AX1279">
            <v>0</v>
          </cell>
          <cell r="AY1279">
            <v>0</v>
          </cell>
          <cell r="AZ1279">
            <v>0</v>
          </cell>
          <cell r="BA1279">
            <v>0</v>
          </cell>
          <cell r="BB1279">
            <v>0</v>
          </cell>
          <cell r="BC1279">
            <v>0</v>
          </cell>
          <cell r="BD1279">
            <v>0</v>
          </cell>
          <cell r="BE1279">
            <v>0</v>
          </cell>
          <cell r="BF1279" t="str">
            <v xml:space="preserve">NOTIFICADO </v>
          </cell>
          <cell r="BG1279">
            <v>0</v>
          </cell>
          <cell r="BH1279">
            <v>0</v>
          </cell>
          <cell r="BI1279">
            <v>0</v>
          </cell>
          <cell r="BK1279">
            <v>0</v>
          </cell>
          <cell r="BL1279">
            <v>0</v>
          </cell>
          <cell r="BM1279">
            <v>0</v>
          </cell>
          <cell r="BN1279">
            <v>0</v>
          </cell>
          <cell r="BO1279">
            <v>0</v>
          </cell>
          <cell r="BP1279">
            <v>0</v>
          </cell>
          <cell r="BQ1279">
            <v>0</v>
          </cell>
          <cell r="BR1279">
            <v>0</v>
          </cell>
          <cell r="BS1279">
            <v>0</v>
          </cell>
          <cell r="BT1279">
            <v>0</v>
          </cell>
          <cell r="BU1279">
            <v>0</v>
          </cell>
          <cell r="BW1279">
            <v>0</v>
          </cell>
          <cell r="BX1279">
            <v>0</v>
          </cell>
          <cell r="BY1279">
            <v>0</v>
          </cell>
          <cell r="BZ1279">
            <v>0</v>
          </cell>
          <cell r="CA1279">
            <v>0</v>
          </cell>
          <cell r="CB1279">
            <v>0</v>
          </cell>
          <cell r="CC1279">
            <v>0</v>
          </cell>
        </row>
        <row r="1280">
          <cell r="C1280">
            <v>0</v>
          </cell>
          <cell r="E1280">
            <v>0</v>
          </cell>
          <cell r="G1280">
            <v>0</v>
          </cell>
          <cell r="H1280">
            <v>0</v>
          </cell>
          <cell r="I1280">
            <v>0</v>
          </cell>
          <cell r="J1280">
            <v>0</v>
          </cell>
          <cell r="K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G1280">
            <v>0</v>
          </cell>
          <cell r="AH1280">
            <v>0</v>
          </cell>
          <cell r="AJ1280">
            <v>0</v>
          </cell>
          <cell r="AK1280">
            <v>0</v>
          </cell>
          <cell r="AM1280">
            <v>0</v>
          </cell>
          <cell r="AN1280">
            <v>0</v>
          </cell>
          <cell r="AP1280">
            <v>0</v>
          </cell>
          <cell r="AQ1280">
            <v>0</v>
          </cell>
          <cell r="AS1280">
            <v>0</v>
          </cell>
          <cell r="AT1280">
            <v>0</v>
          </cell>
          <cell r="AW1280">
            <v>0</v>
          </cell>
          <cell r="AX1280">
            <v>0</v>
          </cell>
          <cell r="AY1280">
            <v>0</v>
          </cell>
          <cell r="AZ1280">
            <v>0</v>
          </cell>
          <cell r="BA1280">
            <v>0</v>
          </cell>
          <cell r="BB1280">
            <v>0</v>
          </cell>
          <cell r="BC1280">
            <v>0</v>
          </cell>
          <cell r="BD1280">
            <v>0</v>
          </cell>
          <cell r="BE1280">
            <v>0</v>
          </cell>
          <cell r="BF1280" t="str">
            <v xml:space="preserve">NOTIFICADO </v>
          </cell>
          <cell r="BG1280">
            <v>0</v>
          </cell>
          <cell r="BH1280">
            <v>0</v>
          </cell>
          <cell r="BI1280">
            <v>0</v>
          </cell>
          <cell r="BK1280">
            <v>0</v>
          </cell>
          <cell r="BL1280">
            <v>0</v>
          </cell>
          <cell r="BM1280">
            <v>0</v>
          </cell>
          <cell r="BN1280">
            <v>0</v>
          </cell>
          <cell r="BO1280">
            <v>0</v>
          </cell>
          <cell r="BP1280">
            <v>0</v>
          </cell>
          <cell r="BQ1280">
            <v>0</v>
          </cell>
          <cell r="BR1280">
            <v>0</v>
          </cell>
          <cell r="BS1280">
            <v>0</v>
          </cell>
          <cell r="BT1280">
            <v>0</v>
          </cell>
          <cell r="BU1280">
            <v>0</v>
          </cell>
          <cell r="BW1280">
            <v>0</v>
          </cell>
          <cell r="BX1280">
            <v>0</v>
          </cell>
          <cell r="BY1280">
            <v>0</v>
          </cell>
          <cell r="BZ1280">
            <v>0</v>
          </cell>
          <cell r="CA1280">
            <v>0</v>
          </cell>
          <cell r="CB1280">
            <v>0</v>
          </cell>
          <cell r="CC1280">
            <v>0</v>
          </cell>
        </row>
        <row r="1281">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G1281">
            <v>0</v>
          </cell>
          <cell r="AH1281">
            <v>0</v>
          </cell>
          <cell r="AJ1281">
            <v>0</v>
          </cell>
          <cell r="AK1281">
            <v>0</v>
          </cell>
          <cell r="AM1281">
            <v>0</v>
          </cell>
          <cell r="AN1281">
            <v>0</v>
          </cell>
          <cell r="AP1281">
            <v>0</v>
          </cell>
          <cell r="AQ1281">
            <v>0</v>
          </cell>
          <cell r="AS1281">
            <v>0</v>
          </cell>
          <cell r="AT1281">
            <v>0</v>
          </cell>
          <cell r="AW1281">
            <v>0</v>
          </cell>
          <cell r="AX1281">
            <v>0</v>
          </cell>
          <cell r="AY1281">
            <v>0</v>
          </cell>
          <cell r="AZ1281">
            <v>0</v>
          </cell>
          <cell r="BA1281">
            <v>0</v>
          </cell>
          <cell r="BB1281">
            <v>0</v>
          </cell>
          <cell r="BC1281">
            <v>0</v>
          </cell>
          <cell r="BD1281">
            <v>0</v>
          </cell>
          <cell r="BE1281">
            <v>0</v>
          </cell>
          <cell r="BF1281" t="str">
            <v xml:space="preserve">NOTIFICADO </v>
          </cell>
          <cell r="BG1281">
            <v>0</v>
          </cell>
          <cell r="BH1281">
            <v>0</v>
          </cell>
          <cell r="BI1281">
            <v>0</v>
          </cell>
          <cell r="BK1281">
            <v>0</v>
          </cell>
          <cell r="BL1281">
            <v>0</v>
          </cell>
          <cell r="BM1281">
            <v>0</v>
          </cell>
          <cell r="BN1281">
            <v>0</v>
          </cell>
          <cell r="BO1281">
            <v>0</v>
          </cell>
          <cell r="BP1281">
            <v>0</v>
          </cell>
          <cell r="BQ1281">
            <v>0</v>
          </cell>
          <cell r="BR1281">
            <v>0</v>
          </cell>
          <cell r="BS1281">
            <v>0</v>
          </cell>
          <cell r="BT1281">
            <v>0</v>
          </cell>
          <cell r="BU1281">
            <v>0</v>
          </cell>
          <cell r="BW1281">
            <v>0</v>
          </cell>
          <cell r="BX1281">
            <v>0</v>
          </cell>
          <cell r="BY1281">
            <v>0</v>
          </cell>
          <cell r="BZ1281">
            <v>0</v>
          </cell>
          <cell r="CA1281">
            <v>0</v>
          </cell>
          <cell r="CB1281">
            <v>0</v>
          </cell>
          <cell r="CC1281">
            <v>0</v>
          </cell>
        </row>
        <row r="1282">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G1282">
            <v>0</v>
          </cell>
          <cell r="AH1282">
            <v>0</v>
          </cell>
          <cell r="AJ1282">
            <v>0</v>
          </cell>
          <cell r="AK1282">
            <v>0</v>
          </cell>
          <cell r="AM1282">
            <v>0</v>
          </cell>
          <cell r="AN1282">
            <v>0</v>
          </cell>
          <cell r="AP1282">
            <v>0</v>
          </cell>
          <cell r="AQ1282">
            <v>0</v>
          </cell>
          <cell r="AS1282">
            <v>0</v>
          </cell>
          <cell r="AT1282">
            <v>0</v>
          </cell>
          <cell r="AW1282">
            <v>0</v>
          </cell>
          <cell r="AX1282">
            <v>0</v>
          </cell>
          <cell r="AY1282">
            <v>0</v>
          </cell>
          <cell r="AZ1282">
            <v>0</v>
          </cell>
          <cell r="BA1282">
            <v>0</v>
          </cell>
          <cell r="BB1282">
            <v>0</v>
          </cell>
          <cell r="BC1282">
            <v>0</v>
          </cell>
          <cell r="BD1282">
            <v>0</v>
          </cell>
          <cell r="BE1282">
            <v>0</v>
          </cell>
          <cell r="BF1282" t="str">
            <v xml:space="preserve">NOTIFICADO </v>
          </cell>
          <cell r="BG1282">
            <v>0</v>
          </cell>
          <cell r="BH1282">
            <v>0</v>
          </cell>
          <cell r="BI1282">
            <v>0</v>
          </cell>
          <cell r="BK1282">
            <v>0</v>
          </cell>
          <cell r="BL1282">
            <v>0</v>
          </cell>
          <cell r="BM1282">
            <v>0</v>
          </cell>
          <cell r="BN1282">
            <v>0</v>
          </cell>
          <cell r="BO1282">
            <v>0</v>
          </cell>
          <cell r="BP1282">
            <v>0</v>
          </cell>
          <cell r="BQ1282">
            <v>0</v>
          </cell>
          <cell r="BR1282">
            <v>0</v>
          </cell>
          <cell r="BS1282">
            <v>0</v>
          </cell>
          <cell r="BT1282">
            <v>0</v>
          </cell>
          <cell r="BU1282">
            <v>0</v>
          </cell>
          <cell r="BW1282">
            <v>0</v>
          </cell>
          <cell r="BX1282">
            <v>0</v>
          </cell>
          <cell r="BY1282">
            <v>0</v>
          </cell>
          <cell r="BZ1282">
            <v>0</v>
          </cell>
          <cell r="CA1282">
            <v>0</v>
          </cell>
          <cell r="CB1282">
            <v>0</v>
          </cell>
          <cell r="CC1282">
            <v>0</v>
          </cell>
        </row>
        <row r="1283">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G1283">
            <v>0</v>
          </cell>
          <cell r="AH1283">
            <v>0</v>
          </cell>
          <cell r="AJ1283">
            <v>0</v>
          </cell>
          <cell r="AK1283">
            <v>0</v>
          </cell>
          <cell r="AM1283">
            <v>0</v>
          </cell>
          <cell r="AN1283">
            <v>0</v>
          </cell>
          <cell r="AP1283">
            <v>0</v>
          </cell>
          <cell r="AQ1283">
            <v>0</v>
          </cell>
          <cell r="AS1283">
            <v>0</v>
          </cell>
          <cell r="AT1283">
            <v>0</v>
          </cell>
          <cell r="AW1283">
            <v>0</v>
          </cell>
          <cell r="AX1283">
            <v>0</v>
          </cell>
          <cell r="AY1283">
            <v>0</v>
          </cell>
          <cell r="AZ1283">
            <v>0</v>
          </cell>
          <cell r="BA1283">
            <v>0</v>
          </cell>
          <cell r="BB1283">
            <v>0</v>
          </cell>
          <cell r="BC1283">
            <v>0</v>
          </cell>
          <cell r="BD1283">
            <v>0</v>
          </cell>
          <cell r="BE1283">
            <v>0</v>
          </cell>
          <cell r="BF1283" t="str">
            <v xml:space="preserve">NOTIFICADO </v>
          </cell>
          <cell r="BG1283">
            <v>0</v>
          </cell>
          <cell r="BH1283">
            <v>0</v>
          </cell>
          <cell r="BI1283">
            <v>0</v>
          </cell>
          <cell r="BK1283">
            <v>0</v>
          </cell>
          <cell r="BL1283">
            <v>0</v>
          </cell>
          <cell r="BM1283">
            <v>0</v>
          </cell>
          <cell r="BN1283">
            <v>0</v>
          </cell>
          <cell r="BO1283">
            <v>0</v>
          </cell>
          <cell r="BP1283">
            <v>0</v>
          </cell>
          <cell r="BQ1283">
            <v>0</v>
          </cell>
          <cell r="BR1283">
            <v>0</v>
          </cell>
          <cell r="BS1283">
            <v>0</v>
          </cell>
          <cell r="BT1283">
            <v>0</v>
          </cell>
          <cell r="BU1283">
            <v>0</v>
          </cell>
          <cell r="BW1283">
            <v>0</v>
          </cell>
          <cell r="BX1283">
            <v>0</v>
          </cell>
          <cell r="BY1283">
            <v>0</v>
          </cell>
          <cell r="BZ1283">
            <v>0</v>
          </cell>
          <cell r="CA1283">
            <v>0</v>
          </cell>
          <cell r="CB1283">
            <v>0</v>
          </cell>
          <cell r="CC1283">
            <v>0</v>
          </cell>
        </row>
        <row r="1284">
          <cell r="C1284">
            <v>0</v>
          </cell>
          <cell r="D1284">
            <v>0</v>
          </cell>
          <cell r="E1284">
            <v>0</v>
          </cell>
          <cell r="F1284">
            <v>0</v>
          </cell>
          <cell r="G1284">
            <v>0</v>
          </cell>
          <cell r="H1284">
            <v>0</v>
          </cell>
          <cell r="I1284">
            <v>0</v>
          </cell>
          <cell r="J1284">
            <v>0</v>
          </cell>
          <cell r="K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G1284">
            <v>0</v>
          </cell>
          <cell r="AH1284">
            <v>0</v>
          </cell>
          <cell r="AJ1284">
            <v>0</v>
          </cell>
          <cell r="AK1284">
            <v>0</v>
          </cell>
          <cell r="AM1284">
            <v>0</v>
          </cell>
          <cell r="AN1284">
            <v>0</v>
          </cell>
          <cell r="AP1284">
            <v>0</v>
          </cell>
          <cell r="AQ1284">
            <v>0</v>
          </cell>
          <cell r="AS1284">
            <v>0</v>
          </cell>
          <cell r="AT1284">
            <v>0</v>
          </cell>
          <cell r="AW1284">
            <v>0</v>
          </cell>
          <cell r="AX1284">
            <v>0</v>
          </cell>
          <cell r="AY1284">
            <v>0</v>
          </cell>
          <cell r="AZ1284">
            <v>0</v>
          </cell>
          <cell r="BA1284">
            <v>0</v>
          </cell>
          <cell r="BB1284">
            <v>0</v>
          </cell>
          <cell r="BC1284">
            <v>0</v>
          </cell>
          <cell r="BD1284">
            <v>0</v>
          </cell>
          <cell r="BE1284">
            <v>0</v>
          </cell>
          <cell r="BF1284" t="str">
            <v xml:space="preserve">NOTIFICADO </v>
          </cell>
          <cell r="BG1284">
            <v>0</v>
          </cell>
          <cell r="BH1284">
            <v>0</v>
          </cell>
          <cell r="BI1284">
            <v>0</v>
          </cell>
          <cell r="BK1284">
            <v>0</v>
          </cell>
          <cell r="BL1284">
            <v>0</v>
          </cell>
          <cell r="BM1284">
            <v>0</v>
          </cell>
          <cell r="BN1284">
            <v>0</v>
          </cell>
          <cell r="BO1284">
            <v>0</v>
          </cell>
          <cell r="BP1284">
            <v>0</v>
          </cell>
          <cell r="BQ1284">
            <v>0</v>
          </cell>
          <cell r="BR1284">
            <v>0</v>
          </cell>
          <cell r="BS1284">
            <v>0</v>
          </cell>
          <cell r="BT1284">
            <v>0</v>
          </cell>
          <cell r="BU1284">
            <v>0</v>
          </cell>
          <cell r="BW1284">
            <v>0</v>
          </cell>
          <cell r="BX1284">
            <v>0</v>
          </cell>
          <cell r="BY1284">
            <v>0</v>
          </cell>
          <cell r="BZ1284">
            <v>0</v>
          </cell>
          <cell r="CA1284">
            <v>0</v>
          </cell>
          <cell r="CB1284">
            <v>0</v>
          </cell>
          <cell r="CC1284">
            <v>0</v>
          </cell>
        </row>
        <row r="1285">
          <cell r="C1285">
            <v>0</v>
          </cell>
          <cell r="D1285">
            <v>0</v>
          </cell>
          <cell r="E1285">
            <v>0</v>
          </cell>
          <cell r="F1285">
            <v>0</v>
          </cell>
          <cell r="G1285">
            <v>0</v>
          </cell>
          <cell r="H1285">
            <v>0</v>
          </cell>
          <cell r="I1285">
            <v>0</v>
          </cell>
          <cell r="J1285">
            <v>0</v>
          </cell>
          <cell r="K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G1285">
            <v>0</v>
          </cell>
          <cell r="AH1285">
            <v>0</v>
          </cell>
          <cell r="AJ1285">
            <v>0</v>
          </cell>
          <cell r="AK1285">
            <v>0</v>
          </cell>
          <cell r="AM1285">
            <v>0</v>
          </cell>
          <cell r="AN1285">
            <v>0</v>
          </cell>
          <cell r="AP1285">
            <v>0</v>
          </cell>
          <cell r="AQ1285">
            <v>0</v>
          </cell>
          <cell r="AS1285">
            <v>0</v>
          </cell>
          <cell r="AT1285">
            <v>0</v>
          </cell>
          <cell r="AW1285">
            <v>0</v>
          </cell>
          <cell r="AX1285">
            <v>0</v>
          </cell>
          <cell r="AY1285">
            <v>0</v>
          </cell>
          <cell r="AZ1285">
            <v>0</v>
          </cell>
          <cell r="BA1285">
            <v>0</v>
          </cell>
          <cell r="BB1285">
            <v>0</v>
          </cell>
          <cell r="BC1285">
            <v>0</v>
          </cell>
          <cell r="BD1285">
            <v>0</v>
          </cell>
          <cell r="BE1285">
            <v>0</v>
          </cell>
          <cell r="BF1285" t="str">
            <v xml:space="preserve">NOTIFICADO </v>
          </cell>
          <cell r="BG1285">
            <v>0</v>
          </cell>
          <cell r="BH1285">
            <v>0</v>
          </cell>
          <cell r="BI1285">
            <v>0</v>
          </cell>
          <cell r="BK1285">
            <v>0</v>
          </cell>
          <cell r="BL1285">
            <v>0</v>
          </cell>
          <cell r="BM1285">
            <v>0</v>
          </cell>
          <cell r="BN1285">
            <v>0</v>
          </cell>
          <cell r="BO1285">
            <v>0</v>
          </cell>
          <cell r="BP1285">
            <v>0</v>
          </cell>
          <cell r="BQ1285">
            <v>0</v>
          </cell>
          <cell r="BR1285">
            <v>0</v>
          </cell>
          <cell r="BS1285">
            <v>0</v>
          </cell>
          <cell r="BT1285">
            <v>0</v>
          </cell>
          <cell r="BU1285">
            <v>0</v>
          </cell>
          <cell r="BW1285">
            <v>0</v>
          </cell>
          <cell r="BX1285">
            <v>0</v>
          </cell>
          <cell r="BY1285">
            <v>0</v>
          </cell>
          <cell r="BZ1285">
            <v>0</v>
          </cell>
          <cell r="CA1285">
            <v>0</v>
          </cell>
          <cell r="CB1285">
            <v>0</v>
          </cell>
          <cell r="CC1285">
            <v>0</v>
          </cell>
        </row>
        <row r="1286">
          <cell r="C1286">
            <v>0</v>
          </cell>
          <cell r="D1286">
            <v>0</v>
          </cell>
          <cell r="E1286">
            <v>0</v>
          </cell>
          <cell r="F1286">
            <v>0</v>
          </cell>
          <cell r="G1286">
            <v>0</v>
          </cell>
          <cell r="H1286">
            <v>0</v>
          </cell>
          <cell r="I1286">
            <v>0</v>
          </cell>
          <cell r="J1286">
            <v>0</v>
          </cell>
          <cell r="K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G1286">
            <v>0</v>
          </cell>
          <cell r="AH1286">
            <v>0</v>
          </cell>
          <cell r="AJ1286">
            <v>0</v>
          </cell>
          <cell r="AK1286">
            <v>0</v>
          </cell>
          <cell r="AM1286">
            <v>0</v>
          </cell>
          <cell r="AN1286">
            <v>0</v>
          </cell>
          <cell r="AP1286">
            <v>0</v>
          </cell>
          <cell r="AQ1286">
            <v>0</v>
          </cell>
          <cell r="AS1286">
            <v>0</v>
          </cell>
          <cell r="AT1286">
            <v>0</v>
          </cell>
          <cell r="AW1286">
            <v>0</v>
          </cell>
          <cell r="AX1286">
            <v>0</v>
          </cell>
          <cell r="AY1286">
            <v>0</v>
          </cell>
          <cell r="AZ1286">
            <v>0</v>
          </cell>
          <cell r="BA1286">
            <v>0</v>
          </cell>
          <cell r="BB1286">
            <v>0</v>
          </cell>
          <cell r="BC1286">
            <v>0</v>
          </cell>
          <cell r="BD1286">
            <v>0</v>
          </cell>
          <cell r="BE1286">
            <v>0</v>
          </cell>
          <cell r="BF1286" t="str">
            <v xml:space="preserve">NOTIFICADO </v>
          </cell>
          <cell r="BG1286">
            <v>0</v>
          </cell>
          <cell r="BH1286">
            <v>0</v>
          </cell>
          <cell r="BI1286">
            <v>0</v>
          </cell>
          <cell r="BK1286">
            <v>0</v>
          </cell>
          <cell r="BL1286">
            <v>0</v>
          </cell>
          <cell r="BM1286">
            <v>0</v>
          </cell>
          <cell r="BN1286">
            <v>0</v>
          </cell>
          <cell r="BO1286">
            <v>0</v>
          </cell>
          <cell r="BP1286">
            <v>0</v>
          </cell>
          <cell r="BQ1286">
            <v>0</v>
          </cell>
          <cell r="BR1286">
            <v>0</v>
          </cell>
          <cell r="BS1286">
            <v>0</v>
          </cell>
          <cell r="BT1286">
            <v>0</v>
          </cell>
          <cell r="BU1286">
            <v>0</v>
          </cell>
          <cell r="BW1286">
            <v>0</v>
          </cell>
          <cell r="BX1286">
            <v>0</v>
          </cell>
          <cell r="BY1286">
            <v>0</v>
          </cell>
          <cell r="BZ1286">
            <v>0</v>
          </cell>
          <cell r="CA1286">
            <v>0</v>
          </cell>
          <cell r="CB1286">
            <v>0</v>
          </cell>
          <cell r="CC1286">
            <v>0</v>
          </cell>
        </row>
        <row r="1287">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G1287">
            <v>0</v>
          </cell>
          <cell r="AH1287">
            <v>0</v>
          </cell>
          <cell r="AJ1287">
            <v>0</v>
          </cell>
          <cell r="AK1287">
            <v>0</v>
          </cell>
          <cell r="AM1287">
            <v>0</v>
          </cell>
          <cell r="AN1287">
            <v>0</v>
          </cell>
          <cell r="AP1287">
            <v>0</v>
          </cell>
          <cell r="AQ1287">
            <v>0</v>
          </cell>
          <cell r="AS1287">
            <v>0</v>
          </cell>
          <cell r="AT1287">
            <v>0</v>
          </cell>
          <cell r="AW1287">
            <v>0</v>
          </cell>
          <cell r="AX1287">
            <v>0</v>
          </cell>
          <cell r="AY1287">
            <v>0</v>
          </cell>
          <cell r="AZ1287">
            <v>0</v>
          </cell>
          <cell r="BA1287">
            <v>0</v>
          </cell>
          <cell r="BB1287">
            <v>0</v>
          </cell>
          <cell r="BC1287">
            <v>0</v>
          </cell>
          <cell r="BD1287">
            <v>0</v>
          </cell>
          <cell r="BE1287">
            <v>0</v>
          </cell>
          <cell r="BF1287" t="str">
            <v xml:space="preserve">NOTIFICADO </v>
          </cell>
          <cell r="BG1287">
            <v>0</v>
          </cell>
          <cell r="BH1287">
            <v>0</v>
          </cell>
          <cell r="BI1287">
            <v>0</v>
          </cell>
          <cell r="BK1287">
            <v>0</v>
          </cell>
          <cell r="BL1287">
            <v>0</v>
          </cell>
          <cell r="BM1287">
            <v>0</v>
          </cell>
          <cell r="BN1287">
            <v>0</v>
          </cell>
          <cell r="BO1287">
            <v>0</v>
          </cell>
          <cell r="BP1287">
            <v>0</v>
          </cell>
          <cell r="BQ1287">
            <v>0</v>
          </cell>
          <cell r="BR1287">
            <v>0</v>
          </cell>
          <cell r="BS1287">
            <v>0</v>
          </cell>
          <cell r="BT1287">
            <v>0</v>
          </cell>
          <cell r="BU1287">
            <v>0</v>
          </cell>
          <cell r="BW1287">
            <v>0</v>
          </cell>
          <cell r="BX1287">
            <v>0</v>
          </cell>
          <cell r="BY1287">
            <v>0</v>
          </cell>
          <cell r="BZ1287">
            <v>0</v>
          </cell>
          <cell r="CA1287">
            <v>0</v>
          </cell>
          <cell r="CB1287">
            <v>0</v>
          </cell>
          <cell r="CC1287">
            <v>0</v>
          </cell>
        </row>
        <row r="1288">
          <cell r="C1288">
            <v>0</v>
          </cell>
          <cell r="D1288">
            <v>0</v>
          </cell>
          <cell r="E1288">
            <v>0</v>
          </cell>
          <cell r="F1288">
            <v>0</v>
          </cell>
          <cell r="G1288">
            <v>0</v>
          </cell>
          <cell r="H1288">
            <v>0</v>
          </cell>
          <cell r="I1288">
            <v>0</v>
          </cell>
          <cell r="J1288">
            <v>0</v>
          </cell>
          <cell r="K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G1288">
            <v>0</v>
          </cell>
          <cell r="AH1288">
            <v>0</v>
          </cell>
          <cell r="AJ1288">
            <v>0</v>
          </cell>
          <cell r="AK1288">
            <v>0</v>
          </cell>
          <cell r="AM1288">
            <v>0</v>
          </cell>
          <cell r="AN1288">
            <v>0</v>
          </cell>
          <cell r="AP1288">
            <v>0</v>
          </cell>
          <cell r="AQ1288">
            <v>0</v>
          </cell>
          <cell r="AS1288">
            <v>0</v>
          </cell>
          <cell r="AT1288">
            <v>0</v>
          </cell>
          <cell r="AW1288">
            <v>0</v>
          </cell>
          <cell r="AX1288">
            <v>0</v>
          </cell>
          <cell r="AY1288">
            <v>0</v>
          </cell>
          <cell r="AZ1288">
            <v>0</v>
          </cell>
          <cell r="BA1288">
            <v>0</v>
          </cell>
          <cell r="BB1288">
            <v>0</v>
          </cell>
          <cell r="BC1288">
            <v>0</v>
          </cell>
          <cell r="BD1288">
            <v>0</v>
          </cell>
          <cell r="BE1288">
            <v>0</v>
          </cell>
          <cell r="BF1288" t="str">
            <v xml:space="preserve">NOTIFICADO </v>
          </cell>
          <cell r="BG1288">
            <v>0</v>
          </cell>
          <cell r="BH1288">
            <v>0</v>
          </cell>
          <cell r="BI1288">
            <v>0</v>
          </cell>
          <cell r="BK1288">
            <v>0</v>
          </cell>
          <cell r="BL1288">
            <v>0</v>
          </cell>
          <cell r="BM1288">
            <v>0</v>
          </cell>
          <cell r="BN1288">
            <v>0</v>
          </cell>
          <cell r="BO1288">
            <v>0</v>
          </cell>
          <cell r="BP1288">
            <v>0</v>
          </cell>
          <cell r="BQ1288">
            <v>0</v>
          </cell>
          <cell r="BR1288">
            <v>0</v>
          </cell>
          <cell r="BS1288">
            <v>0</v>
          </cell>
          <cell r="BT1288">
            <v>0</v>
          </cell>
          <cell r="BU1288">
            <v>0</v>
          </cell>
          <cell r="BW1288">
            <v>0</v>
          </cell>
          <cell r="BX1288">
            <v>0</v>
          </cell>
          <cell r="BY1288">
            <v>0</v>
          </cell>
          <cell r="BZ1288">
            <v>0</v>
          </cell>
          <cell r="CA1288">
            <v>0</v>
          </cell>
          <cell r="CB1288">
            <v>0</v>
          </cell>
          <cell r="CC1288">
            <v>0</v>
          </cell>
        </row>
        <row r="1289">
          <cell r="C1289">
            <v>0</v>
          </cell>
          <cell r="D1289">
            <v>0</v>
          </cell>
          <cell r="E1289">
            <v>0</v>
          </cell>
          <cell r="F1289">
            <v>0</v>
          </cell>
          <cell r="G1289">
            <v>0</v>
          </cell>
          <cell r="H1289">
            <v>0</v>
          </cell>
          <cell r="I1289">
            <v>0</v>
          </cell>
          <cell r="J1289">
            <v>0</v>
          </cell>
          <cell r="K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G1289">
            <v>0</v>
          </cell>
          <cell r="AH1289">
            <v>0</v>
          </cell>
          <cell r="AJ1289">
            <v>0</v>
          </cell>
          <cell r="AK1289">
            <v>0</v>
          </cell>
          <cell r="AM1289">
            <v>0</v>
          </cell>
          <cell r="AN1289">
            <v>0</v>
          </cell>
          <cell r="AP1289">
            <v>0</v>
          </cell>
          <cell r="AQ1289">
            <v>0</v>
          </cell>
          <cell r="AS1289">
            <v>0</v>
          </cell>
          <cell r="AT1289">
            <v>0</v>
          </cell>
          <cell r="AW1289">
            <v>0</v>
          </cell>
          <cell r="AX1289">
            <v>0</v>
          </cell>
          <cell r="AY1289">
            <v>0</v>
          </cell>
          <cell r="AZ1289">
            <v>0</v>
          </cell>
          <cell r="BA1289">
            <v>0</v>
          </cell>
          <cell r="BB1289">
            <v>0</v>
          </cell>
          <cell r="BC1289">
            <v>0</v>
          </cell>
          <cell r="BD1289">
            <v>0</v>
          </cell>
          <cell r="BE1289">
            <v>0</v>
          </cell>
          <cell r="BF1289" t="str">
            <v xml:space="preserve">NOTIFICADO </v>
          </cell>
          <cell r="BG1289">
            <v>0</v>
          </cell>
          <cell r="BH1289">
            <v>0</v>
          </cell>
          <cell r="BI1289">
            <v>0</v>
          </cell>
          <cell r="BK1289">
            <v>0</v>
          </cell>
          <cell r="BL1289">
            <v>0</v>
          </cell>
          <cell r="BM1289">
            <v>0</v>
          </cell>
          <cell r="BN1289">
            <v>0</v>
          </cell>
          <cell r="BO1289">
            <v>0</v>
          </cell>
          <cell r="BP1289">
            <v>0</v>
          </cell>
          <cell r="BQ1289">
            <v>0</v>
          </cell>
          <cell r="BR1289">
            <v>0</v>
          </cell>
          <cell r="BS1289">
            <v>0</v>
          </cell>
          <cell r="BT1289">
            <v>0</v>
          </cell>
          <cell r="BU1289">
            <v>0</v>
          </cell>
          <cell r="BW1289">
            <v>0</v>
          </cell>
          <cell r="BX1289">
            <v>0</v>
          </cell>
          <cell r="BY1289">
            <v>0</v>
          </cell>
          <cell r="BZ1289">
            <v>0</v>
          </cell>
          <cell r="CA1289">
            <v>0</v>
          </cell>
          <cell r="CB1289">
            <v>0</v>
          </cell>
          <cell r="CC1289">
            <v>0</v>
          </cell>
        </row>
        <row r="1290">
          <cell r="C1290">
            <v>0</v>
          </cell>
          <cell r="D1290">
            <v>0</v>
          </cell>
          <cell r="E1290">
            <v>0</v>
          </cell>
          <cell r="F1290">
            <v>0</v>
          </cell>
          <cell r="G1290">
            <v>0</v>
          </cell>
          <cell r="H1290">
            <v>0</v>
          </cell>
          <cell r="I1290">
            <v>0</v>
          </cell>
          <cell r="J1290">
            <v>0</v>
          </cell>
          <cell r="K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G1290">
            <v>0</v>
          </cell>
          <cell r="AH1290">
            <v>0</v>
          </cell>
          <cell r="AJ1290">
            <v>0</v>
          </cell>
          <cell r="AK1290">
            <v>0</v>
          </cell>
          <cell r="AM1290">
            <v>0</v>
          </cell>
          <cell r="AN1290">
            <v>0</v>
          </cell>
          <cell r="AP1290">
            <v>0</v>
          </cell>
          <cell r="AQ1290">
            <v>0</v>
          </cell>
          <cell r="AS1290">
            <v>0</v>
          </cell>
          <cell r="AT1290">
            <v>0</v>
          </cell>
          <cell r="AW1290">
            <v>0</v>
          </cell>
          <cell r="AX1290">
            <v>0</v>
          </cell>
          <cell r="AY1290">
            <v>0</v>
          </cell>
          <cell r="AZ1290">
            <v>0</v>
          </cell>
          <cell r="BA1290">
            <v>0</v>
          </cell>
          <cell r="BB1290">
            <v>0</v>
          </cell>
          <cell r="BC1290">
            <v>0</v>
          </cell>
          <cell r="BD1290">
            <v>0</v>
          </cell>
          <cell r="BE1290">
            <v>0</v>
          </cell>
          <cell r="BF1290" t="str">
            <v xml:space="preserve">NOTIFICADO </v>
          </cell>
          <cell r="BG1290">
            <v>0</v>
          </cell>
          <cell r="BH1290">
            <v>0</v>
          </cell>
          <cell r="BI1290">
            <v>0</v>
          </cell>
          <cell r="BK1290">
            <v>0</v>
          </cell>
          <cell r="BL1290">
            <v>0</v>
          </cell>
          <cell r="BM1290">
            <v>0</v>
          </cell>
          <cell r="BN1290">
            <v>0</v>
          </cell>
          <cell r="BO1290">
            <v>0</v>
          </cell>
          <cell r="BP1290">
            <v>0</v>
          </cell>
          <cell r="BQ1290">
            <v>0</v>
          </cell>
          <cell r="BR1290">
            <v>0</v>
          </cell>
          <cell r="BS1290">
            <v>0</v>
          </cell>
          <cell r="BT1290">
            <v>0</v>
          </cell>
          <cell r="BU1290">
            <v>0</v>
          </cell>
          <cell r="BW1290">
            <v>0</v>
          </cell>
          <cell r="BX1290">
            <v>0</v>
          </cell>
          <cell r="BY1290">
            <v>0</v>
          </cell>
          <cell r="BZ1290">
            <v>0</v>
          </cell>
          <cell r="CA1290">
            <v>0</v>
          </cell>
          <cell r="CB1290">
            <v>0</v>
          </cell>
          <cell r="CC1290">
            <v>0</v>
          </cell>
        </row>
        <row r="1291">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G1291">
            <v>0</v>
          </cell>
          <cell r="AH1291">
            <v>0</v>
          </cell>
          <cell r="AJ1291">
            <v>0</v>
          </cell>
          <cell r="AK1291">
            <v>0</v>
          </cell>
          <cell r="AM1291">
            <v>0</v>
          </cell>
          <cell r="AN1291">
            <v>0</v>
          </cell>
          <cell r="AP1291">
            <v>0</v>
          </cell>
          <cell r="AQ1291">
            <v>0</v>
          </cell>
          <cell r="AS1291">
            <v>0</v>
          </cell>
          <cell r="AT1291">
            <v>0</v>
          </cell>
          <cell r="AW1291">
            <v>0</v>
          </cell>
          <cell r="AX1291">
            <v>0</v>
          </cell>
          <cell r="AY1291">
            <v>0</v>
          </cell>
          <cell r="AZ1291">
            <v>0</v>
          </cell>
          <cell r="BA1291">
            <v>0</v>
          </cell>
          <cell r="BB1291">
            <v>0</v>
          </cell>
          <cell r="BC1291">
            <v>0</v>
          </cell>
          <cell r="BD1291">
            <v>0</v>
          </cell>
          <cell r="BE1291">
            <v>0</v>
          </cell>
          <cell r="BF1291" t="str">
            <v xml:space="preserve">NOTIFICADO </v>
          </cell>
          <cell r="BG1291">
            <v>0</v>
          </cell>
          <cell r="BH1291">
            <v>0</v>
          </cell>
          <cell r="BI1291">
            <v>0</v>
          </cell>
          <cell r="BK1291">
            <v>0</v>
          </cell>
          <cell r="BL1291">
            <v>0</v>
          </cell>
          <cell r="BM1291">
            <v>0</v>
          </cell>
          <cell r="BN1291">
            <v>0</v>
          </cell>
          <cell r="BO1291">
            <v>0</v>
          </cell>
          <cell r="BP1291">
            <v>0</v>
          </cell>
          <cell r="BQ1291">
            <v>0</v>
          </cell>
          <cell r="BR1291">
            <v>0</v>
          </cell>
          <cell r="BS1291">
            <v>0</v>
          </cell>
          <cell r="BT1291">
            <v>0</v>
          </cell>
          <cell r="BU1291">
            <v>0</v>
          </cell>
          <cell r="BW1291">
            <v>0</v>
          </cell>
          <cell r="BX1291">
            <v>0</v>
          </cell>
          <cell r="BY1291">
            <v>0</v>
          </cell>
          <cell r="BZ1291">
            <v>0</v>
          </cell>
          <cell r="CA1291">
            <v>0</v>
          </cell>
          <cell r="CB1291">
            <v>0</v>
          </cell>
          <cell r="CC1291">
            <v>0</v>
          </cell>
        </row>
        <row r="1292">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G1292">
            <v>0</v>
          </cell>
          <cell r="AH1292">
            <v>0</v>
          </cell>
          <cell r="AJ1292">
            <v>0</v>
          </cell>
          <cell r="AK1292">
            <v>0</v>
          </cell>
          <cell r="AM1292">
            <v>0</v>
          </cell>
          <cell r="AN1292">
            <v>0</v>
          </cell>
          <cell r="AP1292">
            <v>0</v>
          </cell>
          <cell r="AQ1292">
            <v>0</v>
          </cell>
          <cell r="AS1292">
            <v>0</v>
          </cell>
          <cell r="AT1292">
            <v>0</v>
          </cell>
          <cell r="AW1292">
            <v>0</v>
          </cell>
          <cell r="AX1292">
            <v>0</v>
          </cell>
          <cell r="AY1292">
            <v>0</v>
          </cell>
          <cell r="AZ1292">
            <v>0</v>
          </cell>
          <cell r="BA1292">
            <v>0</v>
          </cell>
          <cell r="BB1292">
            <v>0</v>
          </cell>
          <cell r="BC1292">
            <v>0</v>
          </cell>
          <cell r="BD1292">
            <v>0</v>
          </cell>
          <cell r="BE1292">
            <v>0</v>
          </cell>
          <cell r="BF1292" t="str">
            <v xml:space="preserve">NOTIFICADO </v>
          </cell>
          <cell r="BG1292">
            <v>0</v>
          </cell>
          <cell r="BH1292">
            <v>0</v>
          </cell>
          <cell r="BI1292">
            <v>0</v>
          </cell>
          <cell r="BK1292">
            <v>0</v>
          </cell>
          <cell r="BL1292">
            <v>0</v>
          </cell>
          <cell r="BM1292">
            <v>0</v>
          </cell>
          <cell r="BN1292">
            <v>0</v>
          </cell>
          <cell r="BO1292">
            <v>0</v>
          </cell>
          <cell r="BP1292">
            <v>0</v>
          </cell>
          <cell r="BQ1292">
            <v>0</v>
          </cell>
          <cell r="BR1292">
            <v>0</v>
          </cell>
          <cell r="BS1292">
            <v>0</v>
          </cell>
          <cell r="BT1292">
            <v>0</v>
          </cell>
          <cell r="BU1292">
            <v>0</v>
          </cell>
          <cell r="BW1292">
            <v>0</v>
          </cell>
          <cell r="BX1292">
            <v>0</v>
          </cell>
          <cell r="BY1292">
            <v>0</v>
          </cell>
          <cell r="BZ1292">
            <v>0</v>
          </cell>
          <cell r="CA1292">
            <v>0</v>
          </cell>
          <cell r="CB1292">
            <v>0</v>
          </cell>
          <cell r="CC1292">
            <v>0</v>
          </cell>
        </row>
        <row r="1293">
          <cell r="C1293">
            <v>0</v>
          </cell>
          <cell r="D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G1293">
            <v>0</v>
          </cell>
          <cell r="AH1293">
            <v>0</v>
          </cell>
          <cell r="AJ1293">
            <v>0</v>
          </cell>
          <cell r="AK1293">
            <v>0</v>
          </cell>
          <cell r="AM1293">
            <v>0</v>
          </cell>
          <cell r="AN1293">
            <v>0</v>
          </cell>
          <cell r="AP1293">
            <v>0</v>
          </cell>
          <cell r="AQ1293">
            <v>0</v>
          </cell>
          <cell r="AS1293">
            <v>0</v>
          </cell>
          <cell r="AT1293">
            <v>0</v>
          </cell>
          <cell r="AW1293">
            <v>0</v>
          </cell>
          <cell r="AX1293">
            <v>0</v>
          </cell>
          <cell r="AY1293">
            <v>0</v>
          </cell>
          <cell r="AZ1293">
            <v>0</v>
          </cell>
          <cell r="BA1293">
            <v>0</v>
          </cell>
          <cell r="BB1293">
            <v>0</v>
          </cell>
          <cell r="BC1293">
            <v>0</v>
          </cell>
          <cell r="BD1293">
            <v>0</v>
          </cell>
          <cell r="BE1293">
            <v>0</v>
          </cell>
          <cell r="BF1293" t="str">
            <v xml:space="preserve">NOTIFICADO </v>
          </cell>
          <cell r="BG1293">
            <v>0</v>
          </cell>
          <cell r="BH1293">
            <v>0</v>
          </cell>
          <cell r="BI1293">
            <v>0</v>
          </cell>
          <cell r="BK1293">
            <v>0</v>
          </cell>
          <cell r="BL1293">
            <v>0</v>
          </cell>
          <cell r="BM1293">
            <v>0</v>
          </cell>
          <cell r="BN1293">
            <v>0</v>
          </cell>
          <cell r="BO1293">
            <v>0</v>
          </cell>
          <cell r="BP1293">
            <v>0</v>
          </cell>
          <cell r="BQ1293">
            <v>0</v>
          </cell>
          <cell r="BR1293">
            <v>0</v>
          </cell>
          <cell r="BS1293">
            <v>0</v>
          </cell>
          <cell r="BT1293">
            <v>0</v>
          </cell>
          <cell r="BU1293">
            <v>0</v>
          </cell>
          <cell r="BW1293">
            <v>0</v>
          </cell>
          <cell r="BX1293">
            <v>0</v>
          </cell>
          <cell r="BY1293">
            <v>0</v>
          </cell>
          <cell r="BZ1293">
            <v>0</v>
          </cell>
          <cell r="CA1293">
            <v>0</v>
          </cell>
          <cell r="CB1293">
            <v>0</v>
          </cell>
          <cell r="CC1293">
            <v>0</v>
          </cell>
        </row>
        <row r="1294">
          <cell r="C1294">
            <v>0</v>
          </cell>
          <cell r="E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G1294">
            <v>0</v>
          </cell>
          <cell r="AH1294">
            <v>0</v>
          </cell>
          <cell r="AJ1294">
            <v>0</v>
          </cell>
          <cell r="AK1294">
            <v>0</v>
          </cell>
          <cell r="AM1294">
            <v>0</v>
          </cell>
          <cell r="AN1294">
            <v>0</v>
          </cell>
          <cell r="AP1294">
            <v>0</v>
          </cell>
          <cell r="AQ1294">
            <v>0</v>
          </cell>
          <cell r="AS1294">
            <v>0</v>
          </cell>
          <cell r="AT1294">
            <v>0</v>
          </cell>
          <cell r="AW1294">
            <v>0</v>
          </cell>
          <cell r="AX1294">
            <v>0</v>
          </cell>
          <cell r="AY1294">
            <v>0</v>
          </cell>
          <cell r="AZ1294">
            <v>0</v>
          </cell>
          <cell r="BA1294">
            <v>0</v>
          </cell>
          <cell r="BB1294">
            <v>0</v>
          </cell>
          <cell r="BC1294">
            <v>0</v>
          </cell>
          <cell r="BD1294">
            <v>0</v>
          </cell>
          <cell r="BE1294">
            <v>0</v>
          </cell>
          <cell r="BF1294" t="str">
            <v xml:space="preserve">NOTIFICADO </v>
          </cell>
          <cell r="BG1294">
            <v>0</v>
          </cell>
          <cell r="BH1294">
            <v>0</v>
          </cell>
          <cell r="BI1294">
            <v>0</v>
          </cell>
          <cell r="BK1294">
            <v>0</v>
          </cell>
          <cell r="BL1294">
            <v>0</v>
          </cell>
          <cell r="BM1294">
            <v>0</v>
          </cell>
          <cell r="BN1294">
            <v>0</v>
          </cell>
          <cell r="BO1294">
            <v>0</v>
          </cell>
          <cell r="BP1294">
            <v>0</v>
          </cell>
          <cell r="BQ1294">
            <v>0</v>
          </cell>
          <cell r="BR1294">
            <v>0</v>
          </cell>
          <cell r="BS1294">
            <v>0</v>
          </cell>
          <cell r="BT1294">
            <v>0</v>
          </cell>
          <cell r="BU1294">
            <v>0</v>
          </cell>
          <cell r="BW1294">
            <v>0</v>
          </cell>
          <cell r="BX1294">
            <v>0</v>
          </cell>
          <cell r="BY1294">
            <v>0</v>
          </cell>
          <cell r="BZ1294">
            <v>0</v>
          </cell>
          <cell r="CA1294">
            <v>0</v>
          </cell>
          <cell r="CB1294">
            <v>0</v>
          </cell>
          <cell r="CC1294">
            <v>0</v>
          </cell>
        </row>
        <row r="1295">
          <cell r="C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G1295">
            <v>0</v>
          </cell>
          <cell r="AH1295">
            <v>0</v>
          </cell>
          <cell r="AJ1295">
            <v>0</v>
          </cell>
          <cell r="AK1295">
            <v>0</v>
          </cell>
          <cell r="AM1295">
            <v>0</v>
          </cell>
          <cell r="AN1295">
            <v>0</v>
          </cell>
          <cell r="AP1295">
            <v>0</v>
          </cell>
          <cell r="AQ1295">
            <v>0</v>
          </cell>
          <cell r="AS1295">
            <v>0</v>
          </cell>
          <cell r="AT1295">
            <v>0</v>
          </cell>
          <cell r="AW1295">
            <v>0</v>
          </cell>
          <cell r="AX1295">
            <v>0</v>
          </cell>
          <cell r="AY1295">
            <v>0</v>
          </cell>
          <cell r="AZ1295">
            <v>0</v>
          </cell>
          <cell r="BA1295">
            <v>0</v>
          </cell>
          <cell r="BB1295">
            <v>0</v>
          </cell>
          <cell r="BC1295">
            <v>0</v>
          </cell>
          <cell r="BD1295">
            <v>0</v>
          </cell>
          <cell r="BE1295">
            <v>0</v>
          </cell>
          <cell r="BF1295" t="str">
            <v xml:space="preserve">NOTIFICADO </v>
          </cell>
          <cell r="BG1295">
            <v>0</v>
          </cell>
          <cell r="BH1295">
            <v>0</v>
          </cell>
          <cell r="BI1295">
            <v>0</v>
          </cell>
          <cell r="BK1295">
            <v>0</v>
          </cell>
          <cell r="BL1295">
            <v>0</v>
          </cell>
          <cell r="BM1295">
            <v>0</v>
          </cell>
          <cell r="BN1295">
            <v>0</v>
          </cell>
          <cell r="BO1295">
            <v>0</v>
          </cell>
          <cell r="BP1295">
            <v>0</v>
          </cell>
          <cell r="BQ1295">
            <v>0</v>
          </cell>
          <cell r="BR1295">
            <v>0</v>
          </cell>
          <cell r="BS1295">
            <v>0</v>
          </cell>
          <cell r="BT1295">
            <v>0</v>
          </cell>
          <cell r="BU1295">
            <v>0</v>
          </cell>
          <cell r="BW1295">
            <v>0</v>
          </cell>
          <cell r="BX1295">
            <v>0</v>
          </cell>
          <cell r="BY1295">
            <v>0</v>
          </cell>
          <cell r="BZ1295">
            <v>0</v>
          </cell>
          <cell r="CA1295">
            <v>0</v>
          </cell>
          <cell r="CB1295">
            <v>0</v>
          </cell>
          <cell r="CC1295">
            <v>0</v>
          </cell>
        </row>
        <row r="1296">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G1296">
            <v>0</v>
          </cell>
          <cell r="AH1296">
            <v>0</v>
          </cell>
          <cell r="AJ1296">
            <v>0</v>
          </cell>
          <cell r="AK1296">
            <v>0</v>
          </cell>
          <cell r="AM1296">
            <v>0</v>
          </cell>
          <cell r="AN1296">
            <v>0</v>
          </cell>
          <cell r="AP1296">
            <v>0</v>
          </cell>
          <cell r="AQ1296">
            <v>0</v>
          </cell>
          <cell r="AS1296">
            <v>0</v>
          </cell>
          <cell r="AT1296">
            <v>0</v>
          </cell>
          <cell r="AW1296">
            <v>0</v>
          </cell>
          <cell r="AX1296">
            <v>0</v>
          </cell>
          <cell r="AY1296">
            <v>0</v>
          </cell>
          <cell r="AZ1296">
            <v>0</v>
          </cell>
          <cell r="BA1296">
            <v>0</v>
          </cell>
          <cell r="BB1296">
            <v>0</v>
          </cell>
          <cell r="BC1296">
            <v>0</v>
          </cell>
          <cell r="BD1296">
            <v>0</v>
          </cell>
          <cell r="BE1296">
            <v>0</v>
          </cell>
          <cell r="BF1296" t="str">
            <v xml:space="preserve">NOTIFICADO </v>
          </cell>
          <cell r="BG1296">
            <v>0</v>
          </cell>
          <cell r="BH1296">
            <v>0</v>
          </cell>
          <cell r="BI1296">
            <v>0</v>
          </cell>
          <cell r="BK1296">
            <v>0</v>
          </cell>
          <cell r="BL1296">
            <v>0</v>
          </cell>
          <cell r="BM1296">
            <v>0</v>
          </cell>
          <cell r="BN1296">
            <v>0</v>
          </cell>
          <cell r="BO1296">
            <v>0</v>
          </cell>
          <cell r="BP1296">
            <v>0</v>
          </cell>
          <cell r="BQ1296">
            <v>0</v>
          </cell>
          <cell r="BR1296">
            <v>0</v>
          </cell>
          <cell r="BS1296">
            <v>0</v>
          </cell>
          <cell r="BT1296">
            <v>0</v>
          </cell>
          <cell r="BU1296">
            <v>0</v>
          </cell>
          <cell r="BW1296">
            <v>0</v>
          </cell>
          <cell r="BX1296">
            <v>0</v>
          </cell>
          <cell r="BY1296">
            <v>0</v>
          </cell>
          <cell r="BZ1296">
            <v>0</v>
          </cell>
          <cell r="CA1296">
            <v>0</v>
          </cell>
          <cell r="CB1296">
            <v>0</v>
          </cell>
          <cell r="CC1296">
            <v>0</v>
          </cell>
        </row>
        <row r="1297">
          <cell r="C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G1297">
            <v>0</v>
          </cell>
          <cell r="AH1297">
            <v>0</v>
          </cell>
          <cell r="AJ1297">
            <v>0</v>
          </cell>
          <cell r="AK1297">
            <v>0</v>
          </cell>
          <cell r="AM1297">
            <v>0</v>
          </cell>
          <cell r="AN1297">
            <v>0</v>
          </cell>
          <cell r="AP1297">
            <v>0</v>
          </cell>
          <cell r="AQ1297">
            <v>0</v>
          </cell>
          <cell r="AS1297">
            <v>0</v>
          </cell>
          <cell r="AT1297">
            <v>0</v>
          </cell>
          <cell r="AW1297">
            <v>0</v>
          </cell>
          <cell r="AX1297">
            <v>0</v>
          </cell>
          <cell r="AY1297">
            <v>0</v>
          </cell>
          <cell r="AZ1297">
            <v>0</v>
          </cell>
          <cell r="BA1297">
            <v>0</v>
          </cell>
          <cell r="BB1297">
            <v>0</v>
          </cell>
          <cell r="BC1297">
            <v>0</v>
          </cell>
          <cell r="BD1297">
            <v>0</v>
          </cell>
          <cell r="BE1297">
            <v>0</v>
          </cell>
          <cell r="BF1297" t="str">
            <v xml:space="preserve">NOTIFICADO </v>
          </cell>
          <cell r="BG1297">
            <v>0</v>
          </cell>
          <cell r="BH1297">
            <v>0</v>
          </cell>
          <cell r="BI1297">
            <v>0</v>
          </cell>
          <cell r="BK1297">
            <v>0</v>
          </cell>
          <cell r="BL1297">
            <v>0</v>
          </cell>
          <cell r="BM1297">
            <v>0</v>
          </cell>
          <cell r="BN1297">
            <v>0</v>
          </cell>
          <cell r="BO1297">
            <v>0</v>
          </cell>
          <cell r="BP1297">
            <v>0</v>
          </cell>
          <cell r="BQ1297">
            <v>0</v>
          </cell>
          <cell r="BR1297">
            <v>0</v>
          </cell>
          <cell r="BS1297">
            <v>0</v>
          </cell>
          <cell r="BT1297">
            <v>0</v>
          </cell>
          <cell r="BU1297">
            <v>0</v>
          </cell>
          <cell r="BW1297">
            <v>0</v>
          </cell>
          <cell r="BX1297">
            <v>0</v>
          </cell>
          <cell r="BY1297">
            <v>0</v>
          </cell>
          <cell r="BZ1297">
            <v>0</v>
          </cell>
          <cell r="CA1297">
            <v>0</v>
          </cell>
          <cell r="CB1297">
            <v>0</v>
          </cell>
          <cell r="CC1297">
            <v>0</v>
          </cell>
        </row>
        <row r="1298">
          <cell r="C1298">
            <v>0</v>
          </cell>
          <cell r="E1298">
            <v>0</v>
          </cell>
          <cell r="F1298">
            <v>0</v>
          </cell>
          <cell r="G1298">
            <v>0</v>
          </cell>
          <cell r="H1298">
            <v>0</v>
          </cell>
          <cell r="I1298">
            <v>0</v>
          </cell>
          <cell r="J1298">
            <v>0</v>
          </cell>
          <cell r="K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G1298">
            <v>0</v>
          </cell>
          <cell r="AH1298">
            <v>0</v>
          </cell>
          <cell r="AJ1298">
            <v>0</v>
          </cell>
          <cell r="AK1298">
            <v>0</v>
          </cell>
          <cell r="AM1298">
            <v>0</v>
          </cell>
          <cell r="AN1298">
            <v>0</v>
          </cell>
          <cell r="AP1298">
            <v>0</v>
          </cell>
          <cell r="AQ1298">
            <v>0</v>
          </cell>
          <cell r="AS1298">
            <v>0</v>
          </cell>
          <cell r="AT1298">
            <v>0</v>
          </cell>
          <cell r="AW1298">
            <v>0</v>
          </cell>
          <cell r="AX1298">
            <v>0</v>
          </cell>
          <cell r="AY1298">
            <v>0</v>
          </cell>
          <cell r="AZ1298">
            <v>0</v>
          </cell>
          <cell r="BA1298">
            <v>0</v>
          </cell>
          <cell r="BB1298">
            <v>0</v>
          </cell>
          <cell r="BC1298">
            <v>0</v>
          </cell>
          <cell r="BD1298">
            <v>0</v>
          </cell>
          <cell r="BE1298">
            <v>0</v>
          </cell>
          <cell r="BF1298" t="str">
            <v xml:space="preserve">NOTIFICADO </v>
          </cell>
          <cell r="BG1298">
            <v>0</v>
          </cell>
          <cell r="BH1298">
            <v>0</v>
          </cell>
          <cell r="BI1298">
            <v>0</v>
          </cell>
          <cell r="BK1298">
            <v>0</v>
          </cell>
          <cell r="BL1298">
            <v>0</v>
          </cell>
          <cell r="BM1298">
            <v>0</v>
          </cell>
          <cell r="BN1298">
            <v>0</v>
          </cell>
          <cell r="BO1298">
            <v>0</v>
          </cell>
          <cell r="BP1298">
            <v>0</v>
          </cell>
          <cell r="BQ1298">
            <v>0</v>
          </cell>
          <cell r="BR1298">
            <v>0</v>
          </cell>
          <cell r="BS1298">
            <v>0</v>
          </cell>
          <cell r="BT1298">
            <v>0</v>
          </cell>
          <cell r="BU1298">
            <v>0</v>
          </cell>
          <cell r="BW1298">
            <v>0</v>
          </cell>
          <cell r="BX1298">
            <v>0</v>
          </cell>
          <cell r="BY1298">
            <v>0</v>
          </cell>
          <cell r="BZ1298">
            <v>0</v>
          </cell>
          <cell r="CA1298">
            <v>0</v>
          </cell>
          <cell r="CB1298">
            <v>0</v>
          </cell>
          <cell r="CC1298">
            <v>0</v>
          </cell>
        </row>
        <row r="1299">
          <cell r="C1299">
            <v>0</v>
          </cell>
          <cell r="D1299">
            <v>0</v>
          </cell>
          <cell r="E1299">
            <v>0</v>
          </cell>
          <cell r="F1299">
            <v>0</v>
          </cell>
          <cell r="G1299">
            <v>0</v>
          </cell>
          <cell r="H1299">
            <v>0</v>
          </cell>
          <cell r="I1299">
            <v>0</v>
          </cell>
          <cell r="J1299">
            <v>0</v>
          </cell>
          <cell r="K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G1299">
            <v>0</v>
          </cell>
          <cell r="AH1299">
            <v>0</v>
          </cell>
          <cell r="AJ1299">
            <v>0</v>
          </cell>
          <cell r="AK1299">
            <v>0</v>
          </cell>
          <cell r="AM1299">
            <v>0</v>
          </cell>
          <cell r="AN1299">
            <v>0</v>
          </cell>
          <cell r="AP1299">
            <v>0</v>
          </cell>
          <cell r="AQ1299">
            <v>0</v>
          </cell>
          <cell r="AS1299">
            <v>0</v>
          </cell>
          <cell r="AT1299">
            <v>0</v>
          </cell>
          <cell r="AW1299">
            <v>0</v>
          </cell>
          <cell r="AX1299">
            <v>0</v>
          </cell>
          <cell r="AY1299">
            <v>0</v>
          </cell>
          <cell r="AZ1299">
            <v>0</v>
          </cell>
          <cell r="BA1299">
            <v>0</v>
          </cell>
          <cell r="BB1299">
            <v>0</v>
          </cell>
          <cell r="BC1299">
            <v>0</v>
          </cell>
          <cell r="BD1299">
            <v>0</v>
          </cell>
          <cell r="BE1299">
            <v>0</v>
          </cell>
          <cell r="BF1299" t="str">
            <v xml:space="preserve">NOTIFICADO </v>
          </cell>
          <cell r="BG1299">
            <v>0</v>
          </cell>
          <cell r="BH1299">
            <v>0</v>
          </cell>
          <cell r="BI1299">
            <v>0</v>
          </cell>
          <cell r="BK1299">
            <v>0</v>
          </cell>
          <cell r="BL1299">
            <v>0</v>
          </cell>
          <cell r="BM1299">
            <v>0</v>
          </cell>
          <cell r="BN1299">
            <v>0</v>
          </cell>
          <cell r="BO1299">
            <v>0</v>
          </cell>
          <cell r="BP1299">
            <v>0</v>
          </cell>
          <cell r="BQ1299">
            <v>0</v>
          </cell>
          <cell r="BR1299">
            <v>0</v>
          </cell>
          <cell r="BS1299">
            <v>0</v>
          </cell>
          <cell r="BT1299">
            <v>0</v>
          </cell>
          <cell r="BU1299">
            <v>0</v>
          </cell>
          <cell r="BW1299">
            <v>0</v>
          </cell>
          <cell r="BX1299">
            <v>0</v>
          </cell>
          <cell r="BY1299">
            <v>0</v>
          </cell>
          <cell r="BZ1299">
            <v>0</v>
          </cell>
          <cell r="CA1299">
            <v>0</v>
          </cell>
          <cell r="CB1299">
            <v>0</v>
          </cell>
          <cell r="CC1299">
            <v>0</v>
          </cell>
        </row>
        <row r="1300">
          <cell r="C1300">
            <v>0</v>
          </cell>
          <cell r="E1300">
            <v>0</v>
          </cell>
          <cell r="F1300">
            <v>0</v>
          </cell>
          <cell r="G1300">
            <v>0</v>
          </cell>
          <cell r="H1300">
            <v>0</v>
          </cell>
          <cell r="I1300">
            <v>0</v>
          </cell>
          <cell r="J1300">
            <v>0</v>
          </cell>
          <cell r="K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G1300">
            <v>0</v>
          </cell>
          <cell r="AH1300">
            <v>0</v>
          </cell>
          <cell r="AJ1300">
            <v>0</v>
          </cell>
          <cell r="AK1300">
            <v>0</v>
          </cell>
          <cell r="AM1300">
            <v>0</v>
          </cell>
          <cell r="AN1300">
            <v>0</v>
          </cell>
          <cell r="AP1300">
            <v>0</v>
          </cell>
          <cell r="AQ1300">
            <v>0</v>
          </cell>
          <cell r="AS1300">
            <v>0</v>
          </cell>
          <cell r="AT1300">
            <v>0</v>
          </cell>
          <cell r="AW1300">
            <v>0</v>
          </cell>
          <cell r="AX1300">
            <v>0</v>
          </cell>
          <cell r="AY1300">
            <v>0</v>
          </cell>
          <cell r="AZ1300">
            <v>0</v>
          </cell>
          <cell r="BA1300">
            <v>0</v>
          </cell>
          <cell r="BB1300">
            <v>0</v>
          </cell>
          <cell r="BC1300">
            <v>0</v>
          </cell>
          <cell r="BD1300">
            <v>0</v>
          </cell>
          <cell r="BE1300">
            <v>0</v>
          </cell>
          <cell r="BF1300" t="str">
            <v xml:space="preserve">NOTIFICADO </v>
          </cell>
          <cell r="BG1300">
            <v>0</v>
          </cell>
          <cell r="BH1300">
            <v>0</v>
          </cell>
          <cell r="BI1300">
            <v>0</v>
          </cell>
          <cell r="BK1300">
            <v>0</v>
          </cell>
          <cell r="BL1300">
            <v>0</v>
          </cell>
          <cell r="BM1300">
            <v>0</v>
          </cell>
          <cell r="BN1300">
            <v>0</v>
          </cell>
          <cell r="BO1300">
            <v>0</v>
          </cell>
          <cell r="BP1300">
            <v>0</v>
          </cell>
          <cell r="BQ1300">
            <v>0</v>
          </cell>
          <cell r="BR1300">
            <v>0</v>
          </cell>
          <cell r="BS1300">
            <v>0</v>
          </cell>
          <cell r="BT1300">
            <v>0</v>
          </cell>
          <cell r="BU1300">
            <v>0</v>
          </cell>
          <cell r="BW1300">
            <v>0</v>
          </cell>
          <cell r="BX1300">
            <v>0</v>
          </cell>
          <cell r="BY1300">
            <v>0</v>
          </cell>
          <cell r="BZ1300">
            <v>0</v>
          </cell>
          <cell r="CA1300">
            <v>0</v>
          </cell>
          <cell r="CB1300">
            <v>0</v>
          </cell>
          <cell r="CC1300">
            <v>0</v>
          </cell>
        </row>
        <row r="1301">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G1301">
            <v>0</v>
          </cell>
          <cell r="AH1301">
            <v>0</v>
          </cell>
          <cell r="AJ1301">
            <v>0</v>
          </cell>
          <cell r="AK1301">
            <v>0</v>
          </cell>
          <cell r="AM1301">
            <v>0</v>
          </cell>
          <cell r="AN1301">
            <v>0</v>
          </cell>
          <cell r="AP1301">
            <v>0</v>
          </cell>
          <cell r="AQ1301">
            <v>0</v>
          </cell>
          <cell r="AS1301">
            <v>0</v>
          </cell>
          <cell r="AT1301">
            <v>0</v>
          </cell>
          <cell r="AW1301">
            <v>0</v>
          </cell>
          <cell r="AX1301">
            <v>0</v>
          </cell>
          <cell r="AY1301">
            <v>0</v>
          </cell>
          <cell r="AZ1301">
            <v>0</v>
          </cell>
          <cell r="BA1301">
            <v>0</v>
          </cell>
          <cell r="BB1301">
            <v>0</v>
          </cell>
          <cell r="BC1301">
            <v>0</v>
          </cell>
          <cell r="BD1301">
            <v>0</v>
          </cell>
          <cell r="BE1301">
            <v>0</v>
          </cell>
          <cell r="BF1301" t="str">
            <v xml:space="preserve">NOTIFICADO </v>
          </cell>
          <cell r="BG1301">
            <v>0</v>
          </cell>
          <cell r="BH1301">
            <v>0</v>
          </cell>
          <cell r="BI1301">
            <v>0</v>
          </cell>
          <cell r="BK1301">
            <v>0</v>
          </cell>
          <cell r="BL1301">
            <v>0</v>
          </cell>
          <cell r="BM1301">
            <v>0</v>
          </cell>
          <cell r="BN1301">
            <v>0</v>
          </cell>
          <cell r="BO1301">
            <v>0</v>
          </cell>
          <cell r="BP1301">
            <v>0</v>
          </cell>
          <cell r="BQ1301">
            <v>0</v>
          </cell>
          <cell r="BR1301">
            <v>0</v>
          </cell>
          <cell r="BS1301">
            <v>0</v>
          </cell>
          <cell r="BT1301">
            <v>0</v>
          </cell>
          <cell r="BU1301">
            <v>0</v>
          </cell>
          <cell r="BW1301">
            <v>0</v>
          </cell>
          <cell r="BX1301">
            <v>0</v>
          </cell>
          <cell r="BY1301">
            <v>0</v>
          </cell>
          <cell r="BZ1301">
            <v>0</v>
          </cell>
          <cell r="CA1301">
            <v>0</v>
          </cell>
          <cell r="CB1301">
            <v>0</v>
          </cell>
          <cell r="CC1301">
            <v>0</v>
          </cell>
        </row>
        <row r="1302">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G1302">
            <v>0</v>
          </cell>
          <cell r="AH1302">
            <v>0</v>
          </cell>
          <cell r="AJ1302">
            <v>0</v>
          </cell>
          <cell r="AK1302">
            <v>0</v>
          </cell>
          <cell r="AM1302">
            <v>0</v>
          </cell>
          <cell r="AN1302">
            <v>0</v>
          </cell>
          <cell r="AP1302">
            <v>0</v>
          </cell>
          <cell r="AQ1302">
            <v>0</v>
          </cell>
          <cell r="AS1302">
            <v>0</v>
          </cell>
          <cell r="AT1302">
            <v>0</v>
          </cell>
          <cell r="AW1302">
            <v>0</v>
          </cell>
          <cell r="AX1302">
            <v>0</v>
          </cell>
          <cell r="AY1302">
            <v>0</v>
          </cell>
          <cell r="AZ1302">
            <v>0</v>
          </cell>
          <cell r="BA1302">
            <v>0</v>
          </cell>
          <cell r="BB1302">
            <v>0</v>
          </cell>
          <cell r="BC1302">
            <v>0</v>
          </cell>
          <cell r="BD1302">
            <v>0</v>
          </cell>
          <cell r="BE1302">
            <v>0</v>
          </cell>
          <cell r="BF1302" t="str">
            <v xml:space="preserve">NOTIFICADO </v>
          </cell>
          <cell r="BG1302">
            <v>0</v>
          </cell>
          <cell r="BH1302">
            <v>0</v>
          </cell>
          <cell r="BI1302">
            <v>0</v>
          </cell>
          <cell r="BK1302">
            <v>0</v>
          </cell>
          <cell r="BL1302">
            <v>0</v>
          </cell>
          <cell r="BM1302">
            <v>0</v>
          </cell>
          <cell r="BN1302">
            <v>0</v>
          </cell>
          <cell r="BO1302">
            <v>0</v>
          </cell>
          <cell r="BP1302">
            <v>0</v>
          </cell>
          <cell r="BQ1302">
            <v>0</v>
          </cell>
          <cell r="BR1302">
            <v>0</v>
          </cell>
          <cell r="BS1302">
            <v>0</v>
          </cell>
          <cell r="BT1302">
            <v>0</v>
          </cell>
          <cell r="BU1302">
            <v>0</v>
          </cell>
          <cell r="BW1302">
            <v>0</v>
          </cell>
          <cell r="BX1302">
            <v>0</v>
          </cell>
          <cell r="BY1302">
            <v>0</v>
          </cell>
          <cell r="BZ1302">
            <v>0</v>
          </cell>
          <cell r="CA1302">
            <v>0</v>
          </cell>
          <cell r="CB1302">
            <v>0</v>
          </cell>
          <cell r="CC1302">
            <v>0</v>
          </cell>
        </row>
        <row r="1303">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G1303">
            <v>0</v>
          </cell>
          <cell r="AH1303">
            <v>0</v>
          </cell>
          <cell r="AJ1303">
            <v>0</v>
          </cell>
          <cell r="AK1303">
            <v>0</v>
          </cell>
          <cell r="AM1303">
            <v>0</v>
          </cell>
          <cell r="AN1303">
            <v>0</v>
          </cell>
          <cell r="AP1303">
            <v>0</v>
          </cell>
          <cell r="AQ1303">
            <v>0</v>
          </cell>
          <cell r="AS1303">
            <v>0</v>
          </cell>
          <cell r="AT1303">
            <v>0</v>
          </cell>
          <cell r="AW1303">
            <v>0</v>
          </cell>
          <cell r="AX1303">
            <v>0</v>
          </cell>
          <cell r="AY1303">
            <v>0</v>
          </cell>
          <cell r="AZ1303">
            <v>0</v>
          </cell>
          <cell r="BA1303">
            <v>0</v>
          </cell>
          <cell r="BB1303">
            <v>0</v>
          </cell>
          <cell r="BC1303">
            <v>0</v>
          </cell>
          <cell r="BD1303">
            <v>0</v>
          </cell>
          <cell r="BE1303">
            <v>0</v>
          </cell>
          <cell r="BF1303" t="str">
            <v xml:space="preserve">NOTIFICADO </v>
          </cell>
          <cell r="BG1303">
            <v>0</v>
          </cell>
          <cell r="BH1303">
            <v>0</v>
          </cell>
          <cell r="BI1303">
            <v>0</v>
          </cell>
          <cell r="BK1303">
            <v>0</v>
          </cell>
          <cell r="BL1303">
            <v>0</v>
          </cell>
          <cell r="BM1303">
            <v>0</v>
          </cell>
          <cell r="BN1303">
            <v>0</v>
          </cell>
          <cell r="BO1303">
            <v>0</v>
          </cell>
          <cell r="BP1303">
            <v>0</v>
          </cell>
          <cell r="BQ1303">
            <v>0</v>
          </cell>
          <cell r="BR1303">
            <v>0</v>
          </cell>
          <cell r="BS1303">
            <v>0</v>
          </cell>
          <cell r="BT1303">
            <v>0</v>
          </cell>
          <cell r="BU1303">
            <v>0</v>
          </cell>
          <cell r="BW1303">
            <v>0</v>
          </cell>
          <cell r="BX1303">
            <v>0</v>
          </cell>
          <cell r="BY1303">
            <v>0</v>
          </cell>
          <cell r="BZ1303">
            <v>0</v>
          </cell>
          <cell r="CA1303">
            <v>0</v>
          </cell>
          <cell r="CB1303">
            <v>0</v>
          </cell>
          <cell r="CC1303">
            <v>0</v>
          </cell>
        </row>
        <row r="1304">
          <cell r="C1304">
            <v>0</v>
          </cell>
          <cell r="E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G1304">
            <v>0</v>
          </cell>
          <cell r="AH1304">
            <v>0</v>
          </cell>
          <cell r="AJ1304">
            <v>0</v>
          </cell>
          <cell r="AK1304">
            <v>0</v>
          </cell>
          <cell r="AM1304">
            <v>0</v>
          </cell>
          <cell r="AN1304">
            <v>0</v>
          </cell>
          <cell r="AP1304">
            <v>0</v>
          </cell>
          <cell r="AQ1304">
            <v>0</v>
          </cell>
          <cell r="AS1304">
            <v>0</v>
          </cell>
          <cell r="AT1304">
            <v>0</v>
          </cell>
          <cell r="AW1304">
            <v>0</v>
          </cell>
          <cell r="AX1304">
            <v>0</v>
          </cell>
          <cell r="AY1304">
            <v>0</v>
          </cell>
          <cell r="AZ1304">
            <v>0</v>
          </cell>
          <cell r="BA1304">
            <v>0</v>
          </cell>
          <cell r="BB1304">
            <v>0</v>
          </cell>
          <cell r="BC1304">
            <v>0</v>
          </cell>
          <cell r="BD1304">
            <v>0</v>
          </cell>
          <cell r="BE1304">
            <v>0</v>
          </cell>
          <cell r="BF1304" t="str">
            <v xml:space="preserve">NOTIFICADO </v>
          </cell>
          <cell r="BG1304">
            <v>0</v>
          </cell>
          <cell r="BH1304">
            <v>0</v>
          </cell>
          <cell r="BI1304">
            <v>0</v>
          </cell>
          <cell r="BK1304">
            <v>0</v>
          </cell>
          <cell r="BL1304">
            <v>0</v>
          </cell>
          <cell r="BM1304">
            <v>0</v>
          </cell>
          <cell r="BN1304">
            <v>0</v>
          </cell>
          <cell r="BO1304">
            <v>0</v>
          </cell>
          <cell r="BP1304">
            <v>0</v>
          </cell>
          <cell r="BQ1304">
            <v>0</v>
          </cell>
          <cell r="BR1304">
            <v>0</v>
          </cell>
          <cell r="BS1304">
            <v>0</v>
          </cell>
          <cell r="BT1304">
            <v>0</v>
          </cell>
          <cell r="BU1304">
            <v>0</v>
          </cell>
          <cell r="BW1304">
            <v>0</v>
          </cell>
          <cell r="BX1304">
            <v>0</v>
          </cell>
          <cell r="BY1304">
            <v>0</v>
          </cell>
          <cell r="BZ1304">
            <v>0</v>
          </cell>
          <cell r="CA1304">
            <v>0</v>
          </cell>
          <cell r="CB1304">
            <v>0</v>
          </cell>
          <cell r="CC1304">
            <v>0</v>
          </cell>
        </row>
        <row r="1305">
          <cell r="C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G1305">
            <v>0</v>
          </cell>
          <cell r="AH1305">
            <v>0</v>
          </cell>
          <cell r="AJ1305">
            <v>0</v>
          </cell>
          <cell r="AK1305">
            <v>0</v>
          </cell>
          <cell r="AM1305">
            <v>0</v>
          </cell>
          <cell r="AN1305">
            <v>0</v>
          </cell>
          <cell r="AP1305">
            <v>0</v>
          </cell>
          <cell r="AQ1305">
            <v>0</v>
          </cell>
          <cell r="AS1305">
            <v>0</v>
          </cell>
          <cell r="AT1305">
            <v>0</v>
          </cell>
          <cell r="AW1305">
            <v>0</v>
          </cell>
          <cell r="AX1305">
            <v>0</v>
          </cell>
          <cell r="AY1305">
            <v>0</v>
          </cell>
          <cell r="AZ1305">
            <v>0</v>
          </cell>
          <cell r="BA1305">
            <v>0</v>
          </cell>
          <cell r="BB1305">
            <v>0</v>
          </cell>
          <cell r="BC1305">
            <v>0</v>
          </cell>
          <cell r="BD1305">
            <v>0</v>
          </cell>
          <cell r="BE1305">
            <v>0</v>
          </cell>
          <cell r="BF1305" t="str">
            <v xml:space="preserve">NOTIFICADO </v>
          </cell>
          <cell r="BG1305">
            <v>0</v>
          </cell>
          <cell r="BH1305">
            <v>0</v>
          </cell>
          <cell r="BI1305">
            <v>0</v>
          </cell>
          <cell r="BK1305">
            <v>0</v>
          </cell>
          <cell r="BL1305">
            <v>0</v>
          </cell>
          <cell r="BM1305">
            <v>0</v>
          </cell>
          <cell r="BN1305">
            <v>0</v>
          </cell>
          <cell r="BO1305">
            <v>0</v>
          </cell>
          <cell r="BP1305">
            <v>0</v>
          </cell>
          <cell r="BQ1305">
            <v>0</v>
          </cell>
          <cell r="BR1305">
            <v>0</v>
          </cell>
          <cell r="BS1305">
            <v>0</v>
          </cell>
          <cell r="BT1305">
            <v>0</v>
          </cell>
          <cell r="BU1305">
            <v>0</v>
          </cell>
          <cell r="BW1305">
            <v>0</v>
          </cell>
          <cell r="BX1305">
            <v>0</v>
          </cell>
          <cell r="BY1305">
            <v>0</v>
          </cell>
          <cell r="BZ1305">
            <v>0</v>
          </cell>
          <cell r="CA1305">
            <v>0</v>
          </cell>
          <cell r="CB1305">
            <v>0</v>
          </cell>
          <cell r="CC1305">
            <v>0</v>
          </cell>
        </row>
        <row r="1306">
          <cell r="C1306">
            <v>0</v>
          </cell>
          <cell r="D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G1306">
            <v>0</v>
          </cell>
          <cell r="AH1306">
            <v>0</v>
          </cell>
          <cell r="AJ1306">
            <v>0</v>
          </cell>
          <cell r="AK1306">
            <v>0</v>
          </cell>
          <cell r="AM1306">
            <v>0</v>
          </cell>
          <cell r="AN1306">
            <v>0</v>
          </cell>
          <cell r="AP1306">
            <v>0</v>
          </cell>
          <cell r="AQ1306">
            <v>0</v>
          </cell>
          <cell r="AS1306">
            <v>0</v>
          </cell>
          <cell r="AT1306">
            <v>0</v>
          </cell>
          <cell r="AW1306">
            <v>0</v>
          </cell>
          <cell r="AX1306">
            <v>0</v>
          </cell>
          <cell r="AY1306">
            <v>0</v>
          </cell>
          <cell r="AZ1306">
            <v>0</v>
          </cell>
          <cell r="BA1306">
            <v>0</v>
          </cell>
          <cell r="BB1306">
            <v>0</v>
          </cell>
          <cell r="BC1306">
            <v>0</v>
          </cell>
          <cell r="BD1306">
            <v>0</v>
          </cell>
          <cell r="BE1306">
            <v>0</v>
          </cell>
          <cell r="BF1306" t="str">
            <v xml:space="preserve">NOTIFICADO </v>
          </cell>
          <cell r="BG1306">
            <v>0</v>
          </cell>
          <cell r="BH1306">
            <v>0</v>
          </cell>
          <cell r="BI1306">
            <v>0</v>
          </cell>
          <cell r="BK1306">
            <v>0</v>
          </cell>
          <cell r="BL1306">
            <v>0</v>
          </cell>
          <cell r="BM1306">
            <v>0</v>
          </cell>
          <cell r="BN1306">
            <v>0</v>
          </cell>
          <cell r="BO1306">
            <v>0</v>
          </cell>
          <cell r="BP1306">
            <v>0</v>
          </cell>
          <cell r="BQ1306">
            <v>0</v>
          </cell>
          <cell r="BR1306">
            <v>0</v>
          </cell>
          <cell r="BS1306">
            <v>0</v>
          </cell>
          <cell r="BT1306">
            <v>0</v>
          </cell>
          <cell r="BU1306">
            <v>0</v>
          </cell>
          <cell r="BW1306">
            <v>0</v>
          </cell>
          <cell r="BX1306">
            <v>0</v>
          </cell>
          <cell r="BY1306">
            <v>0</v>
          </cell>
          <cell r="BZ1306">
            <v>0</v>
          </cell>
          <cell r="CA1306">
            <v>0</v>
          </cell>
          <cell r="CB1306">
            <v>0</v>
          </cell>
          <cell r="CC1306">
            <v>0</v>
          </cell>
        </row>
        <row r="1307">
          <cell r="C1307">
            <v>0</v>
          </cell>
          <cell r="D1307">
            <v>0</v>
          </cell>
          <cell r="F1307">
            <v>0</v>
          </cell>
          <cell r="G1307">
            <v>0</v>
          </cell>
          <cell r="H1307">
            <v>0</v>
          </cell>
          <cell r="I1307">
            <v>0</v>
          </cell>
          <cell r="J1307">
            <v>0</v>
          </cell>
          <cell r="K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G1307">
            <v>0</v>
          </cell>
          <cell r="AH1307">
            <v>0</v>
          </cell>
          <cell r="AJ1307">
            <v>0</v>
          </cell>
          <cell r="AK1307">
            <v>0</v>
          </cell>
          <cell r="AM1307">
            <v>0</v>
          </cell>
          <cell r="AN1307">
            <v>0</v>
          </cell>
          <cell r="AP1307">
            <v>0</v>
          </cell>
          <cell r="AQ1307">
            <v>0</v>
          </cell>
          <cell r="AS1307">
            <v>0</v>
          </cell>
          <cell r="AT1307">
            <v>0</v>
          </cell>
          <cell r="AW1307">
            <v>0</v>
          </cell>
          <cell r="AX1307">
            <v>0</v>
          </cell>
          <cell r="AY1307">
            <v>0</v>
          </cell>
          <cell r="AZ1307">
            <v>0</v>
          </cell>
          <cell r="BA1307">
            <v>0</v>
          </cell>
          <cell r="BB1307">
            <v>0</v>
          </cell>
          <cell r="BC1307">
            <v>0</v>
          </cell>
          <cell r="BD1307">
            <v>0</v>
          </cell>
          <cell r="BE1307">
            <v>0</v>
          </cell>
          <cell r="BF1307" t="str">
            <v xml:space="preserve">NOTIFICADO </v>
          </cell>
          <cell r="BG1307">
            <v>0</v>
          </cell>
          <cell r="BH1307">
            <v>0</v>
          </cell>
          <cell r="BI1307">
            <v>0</v>
          </cell>
          <cell r="BK1307">
            <v>0</v>
          </cell>
          <cell r="BL1307">
            <v>0</v>
          </cell>
          <cell r="BM1307">
            <v>0</v>
          </cell>
          <cell r="BN1307">
            <v>0</v>
          </cell>
          <cell r="BO1307">
            <v>0</v>
          </cell>
          <cell r="BP1307">
            <v>0</v>
          </cell>
          <cell r="BQ1307">
            <v>0</v>
          </cell>
          <cell r="BR1307">
            <v>0</v>
          </cell>
          <cell r="BS1307">
            <v>0</v>
          </cell>
          <cell r="BT1307">
            <v>0</v>
          </cell>
          <cell r="BU1307">
            <v>0</v>
          </cell>
          <cell r="BW1307">
            <v>0</v>
          </cell>
          <cell r="BX1307">
            <v>0</v>
          </cell>
          <cell r="BY1307">
            <v>0</v>
          </cell>
          <cell r="BZ1307">
            <v>0</v>
          </cell>
          <cell r="CA1307">
            <v>0</v>
          </cell>
          <cell r="CB1307">
            <v>0</v>
          </cell>
          <cell r="CC1307">
            <v>0</v>
          </cell>
        </row>
        <row r="1308">
          <cell r="C1308">
            <v>0</v>
          </cell>
          <cell r="E1308">
            <v>0</v>
          </cell>
          <cell r="F1308">
            <v>0</v>
          </cell>
          <cell r="G1308">
            <v>0</v>
          </cell>
          <cell r="H1308">
            <v>0</v>
          </cell>
          <cell r="I1308">
            <v>0</v>
          </cell>
          <cell r="J1308">
            <v>0</v>
          </cell>
          <cell r="K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G1308">
            <v>0</v>
          </cell>
          <cell r="AH1308">
            <v>0</v>
          </cell>
          <cell r="AJ1308">
            <v>0</v>
          </cell>
          <cell r="AK1308">
            <v>0</v>
          </cell>
          <cell r="AM1308">
            <v>0</v>
          </cell>
          <cell r="AN1308">
            <v>0</v>
          </cell>
          <cell r="AP1308">
            <v>0</v>
          </cell>
          <cell r="AQ1308">
            <v>0</v>
          </cell>
          <cell r="AS1308">
            <v>0</v>
          </cell>
          <cell r="AT1308">
            <v>0</v>
          </cell>
          <cell r="AW1308">
            <v>0</v>
          </cell>
          <cell r="AX1308">
            <v>0</v>
          </cell>
          <cell r="AY1308">
            <v>0</v>
          </cell>
          <cell r="AZ1308">
            <v>0</v>
          </cell>
          <cell r="BA1308">
            <v>0</v>
          </cell>
          <cell r="BB1308">
            <v>0</v>
          </cell>
          <cell r="BC1308">
            <v>0</v>
          </cell>
          <cell r="BD1308">
            <v>0</v>
          </cell>
          <cell r="BE1308">
            <v>0</v>
          </cell>
          <cell r="BF1308" t="str">
            <v xml:space="preserve">NOTIFICADO </v>
          </cell>
          <cell r="BG1308">
            <v>0</v>
          </cell>
          <cell r="BH1308">
            <v>0</v>
          </cell>
          <cell r="BI1308">
            <v>0</v>
          </cell>
          <cell r="BK1308">
            <v>0</v>
          </cell>
          <cell r="BL1308">
            <v>0</v>
          </cell>
          <cell r="BM1308">
            <v>0</v>
          </cell>
          <cell r="BN1308">
            <v>0</v>
          </cell>
          <cell r="BO1308">
            <v>0</v>
          </cell>
          <cell r="BP1308">
            <v>0</v>
          </cell>
          <cell r="BQ1308">
            <v>0</v>
          </cell>
          <cell r="BR1308">
            <v>0</v>
          </cell>
          <cell r="BS1308">
            <v>0</v>
          </cell>
          <cell r="BT1308">
            <v>0</v>
          </cell>
          <cell r="BU1308">
            <v>0</v>
          </cell>
          <cell r="BW1308">
            <v>0</v>
          </cell>
          <cell r="BX1308">
            <v>0</v>
          </cell>
          <cell r="BY1308">
            <v>0</v>
          </cell>
          <cell r="BZ1308">
            <v>0</v>
          </cell>
          <cell r="CA1308">
            <v>0</v>
          </cell>
          <cell r="CB1308">
            <v>0</v>
          </cell>
          <cell r="CC1308">
            <v>0</v>
          </cell>
        </row>
        <row r="1309">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W1309">
            <v>0</v>
          </cell>
          <cell r="AX1309">
            <v>0</v>
          </cell>
          <cell r="AY1309">
            <v>0</v>
          </cell>
          <cell r="AZ1309">
            <v>0</v>
          </cell>
          <cell r="BA1309">
            <v>0</v>
          </cell>
          <cell r="BB1309">
            <v>0</v>
          </cell>
          <cell r="BC1309">
            <v>0</v>
          </cell>
          <cell r="BD1309">
            <v>0</v>
          </cell>
          <cell r="BE1309">
            <v>0</v>
          </cell>
          <cell r="BF1309" t="str">
            <v xml:space="preserve">NOTIFICADO </v>
          </cell>
          <cell r="BG1309">
            <v>0</v>
          </cell>
          <cell r="BH1309">
            <v>0</v>
          </cell>
          <cell r="BI1309">
            <v>0</v>
          </cell>
          <cell r="BK1309">
            <v>0</v>
          </cell>
          <cell r="BL1309">
            <v>0</v>
          </cell>
          <cell r="BM1309">
            <v>0</v>
          </cell>
          <cell r="BN1309">
            <v>0</v>
          </cell>
          <cell r="BO1309">
            <v>0</v>
          </cell>
          <cell r="BP1309">
            <v>0</v>
          </cell>
          <cell r="BQ1309">
            <v>0</v>
          </cell>
          <cell r="BR1309">
            <v>0</v>
          </cell>
          <cell r="BS1309">
            <v>0</v>
          </cell>
          <cell r="BT1309">
            <v>0</v>
          </cell>
          <cell r="BU1309">
            <v>0</v>
          </cell>
          <cell r="BW1309">
            <v>0</v>
          </cell>
          <cell r="BX1309">
            <v>0</v>
          </cell>
          <cell r="BY1309">
            <v>0</v>
          </cell>
          <cell r="BZ1309">
            <v>0</v>
          </cell>
          <cell r="CA1309">
            <v>0</v>
          </cell>
          <cell r="CB1309">
            <v>0</v>
          </cell>
          <cell r="CC1309">
            <v>0</v>
          </cell>
        </row>
        <row r="1310">
          <cell r="C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W1310">
            <v>0</v>
          </cell>
          <cell r="AX1310">
            <v>0</v>
          </cell>
          <cell r="AY1310">
            <v>0</v>
          </cell>
          <cell r="AZ1310">
            <v>0</v>
          </cell>
          <cell r="BA1310">
            <v>0</v>
          </cell>
          <cell r="BB1310">
            <v>0</v>
          </cell>
          <cell r="BC1310">
            <v>0</v>
          </cell>
          <cell r="BD1310">
            <v>0</v>
          </cell>
          <cell r="BE1310">
            <v>0</v>
          </cell>
          <cell r="BF1310" t="str">
            <v xml:space="preserve">NOTIFICADO </v>
          </cell>
          <cell r="BG1310">
            <v>0</v>
          </cell>
          <cell r="BH1310">
            <v>0</v>
          </cell>
          <cell r="BI1310">
            <v>0</v>
          </cell>
          <cell r="BK1310">
            <v>0</v>
          </cell>
          <cell r="BL1310">
            <v>0</v>
          </cell>
          <cell r="BM1310">
            <v>0</v>
          </cell>
          <cell r="BN1310">
            <v>0</v>
          </cell>
          <cell r="BO1310">
            <v>0</v>
          </cell>
          <cell r="BP1310">
            <v>0</v>
          </cell>
          <cell r="BQ1310">
            <v>0</v>
          </cell>
          <cell r="BR1310">
            <v>0</v>
          </cell>
          <cell r="BS1310">
            <v>0</v>
          </cell>
          <cell r="BT1310">
            <v>0</v>
          </cell>
          <cell r="BU1310">
            <v>0</v>
          </cell>
          <cell r="BW1310">
            <v>0</v>
          </cell>
          <cell r="BX1310">
            <v>0</v>
          </cell>
          <cell r="BY1310">
            <v>0</v>
          </cell>
          <cell r="BZ1310">
            <v>0</v>
          </cell>
          <cell r="CA1310">
            <v>0</v>
          </cell>
          <cell r="CB1310">
            <v>0</v>
          </cell>
          <cell r="CC1310">
            <v>0</v>
          </cell>
        </row>
        <row r="1311">
          <cell r="C1311">
            <v>0</v>
          </cell>
          <cell r="E1311">
            <v>0</v>
          </cell>
          <cell r="F1311">
            <v>0</v>
          </cell>
          <cell r="G1311">
            <v>0</v>
          </cell>
          <cell r="H1311">
            <v>0</v>
          </cell>
          <cell r="I1311">
            <v>0</v>
          </cell>
          <cell r="J1311">
            <v>0</v>
          </cell>
          <cell r="K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W1311">
            <v>0</v>
          </cell>
          <cell r="AX1311">
            <v>0</v>
          </cell>
          <cell r="AY1311">
            <v>0</v>
          </cell>
          <cell r="AZ1311">
            <v>0</v>
          </cell>
          <cell r="BA1311">
            <v>0</v>
          </cell>
          <cell r="BB1311">
            <v>0</v>
          </cell>
          <cell r="BC1311">
            <v>0</v>
          </cell>
          <cell r="BD1311">
            <v>0</v>
          </cell>
          <cell r="BE1311">
            <v>0</v>
          </cell>
          <cell r="BF1311" t="str">
            <v xml:space="preserve">NOTIFICADO </v>
          </cell>
          <cell r="BG1311">
            <v>0</v>
          </cell>
          <cell r="BH1311">
            <v>0</v>
          </cell>
          <cell r="BI1311">
            <v>0</v>
          </cell>
          <cell r="BK1311">
            <v>0</v>
          </cell>
          <cell r="BL1311">
            <v>0</v>
          </cell>
          <cell r="BM1311">
            <v>0</v>
          </cell>
          <cell r="BN1311">
            <v>0</v>
          </cell>
          <cell r="BO1311">
            <v>0</v>
          </cell>
          <cell r="BP1311">
            <v>0</v>
          </cell>
          <cell r="BQ1311">
            <v>0</v>
          </cell>
          <cell r="BR1311">
            <v>0</v>
          </cell>
          <cell r="BS1311">
            <v>0</v>
          </cell>
          <cell r="BT1311">
            <v>0</v>
          </cell>
          <cell r="BU1311">
            <v>0</v>
          </cell>
          <cell r="BW1311">
            <v>0</v>
          </cell>
          <cell r="BX1311">
            <v>0</v>
          </cell>
          <cell r="BY1311">
            <v>0</v>
          </cell>
          <cell r="BZ1311">
            <v>0</v>
          </cell>
          <cell r="CA1311">
            <v>0</v>
          </cell>
          <cell r="CB1311">
            <v>0</v>
          </cell>
          <cell r="CC1311">
            <v>0</v>
          </cell>
        </row>
        <row r="1312">
          <cell r="C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W1312">
            <v>0</v>
          </cell>
          <cell r="AX1312">
            <v>0</v>
          </cell>
          <cell r="AY1312">
            <v>0</v>
          </cell>
          <cell r="AZ1312">
            <v>0</v>
          </cell>
          <cell r="BA1312">
            <v>0</v>
          </cell>
          <cell r="BB1312">
            <v>0</v>
          </cell>
          <cell r="BC1312">
            <v>0</v>
          </cell>
          <cell r="BD1312">
            <v>0</v>
          </cell>
          <cell r="BE1312">
            <v>0</v>
          </cell>
          <cell r="BF1312" t="str">
            <v xml:space="preserve">NOTIFICADO </v>
          </cell>
          <cell r="BG1312">
            <v>0</v>
          </cell>
          <cell r="BH1312">
            <v>0</v>
          </cell>
          <cell r="BI1312">
            <v>0</v>
          </cell>
          <cell r="BK1312">
            <v>0</v>
          </cell>
          <cell r="BL1312">
            <v>0</v>
          </cell>
          <cell r="BM1312">
            <v>0</v>
          </cell>
          <cell r="BN1312">
            <v>0</v>
          </cell>
          <cell r="BO1312">
            <v>0</v>
          </cell>
          <cell r="BP1312">
            <v>0</v>
          </cell>
          <cell r="BQ1312">
            <v>0</v>
          </cell>
          <cell r="BR1312">
            <v>0</v>
          </cell>
          <cell r="BS1312">
            <v>0</v>
          </cell>
          <cell r="BT1312">
            <v>0</v>
          </cell>
          <cell r="BU1312">
            <v>0</v>
          </cell>
          <cell r="BW1312">
            <v>0</v>
          </cell>
          <cell r="BX1312">
            <v>0</v>
          </cell>
          <cell r="BY1312">
            <v>0</v>
          </cell>
          <cell r="BZ1312">
            <v>0</v>
          </cell>
          <cell r="CA1312">
            <v>0</v>
          </cell>
          <cell r="CB1312">
            <v>0</v>
          </cell>
          <cell r="CC1312">
            <v>0</v>
          </cell>
        </row>
        <row r="1313">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W1313">
            <v>0</v>
          </cell>
          <cell r="AX1313">
            <v>0</v>
          </cell>
          <cell r="AY1313">
            <v>0</v>
          </cell>
          <cell r="AZ1313">
            <v>0</v>
          </cell>
          <cell r="BA1313">
            <v>0</v>
          </cell>
          <cell r="BB1313">
            <v>0</v>
          </cell>
          <cell r="BC1313">
            <v>0</v>
          </cell>
          <cell r="BD1313">
            <v>0</v>
          </cell>
          <cell r="BE1313">
            <v>0</v>
          </cell>
          <cell r="BF1313" t="str">
            <v xml:space="preserve">NOTIFICADO </v>
          </cell>
          <cell r="BG1313">
            <v>0</v>
          </cell>
          <cell r="BH1313">
            <v>0</v>
          </cell>
          <cell r="BI1313">
            <v>0</v>
          </cell>
          <cell r="BK1313">
            <v>0</v>
          </cell>
          <cell r="BL1313">
            <v>0</v>
          </cell>
          <cell r="BM1313">
            <v>0</v>
          </cell>
          <cell r="BN1313">
            <v>0</v>
          </cell>
          <cell r="BO1313">
            <v>0</v>
          </cell>
          <cell r="BP1313">
            <v>0</v>
          </cell>
          <cell r="BQ1313">
            <v>0</v>
          </cell>
          <cell r="BR1313">
            <v>0</v>
          </cell>
          <cell r="BS1313">
            <v>0</v>
          </cell>
          <cell r="BT1313">
            <v>0</v>
          </cell>
          <cell r="BU1313">
            <v>0</v>
          </cell>
          <cell r="BW1313">
            <v>0</v>
          </cell>
          <cell r="BX1313">
            <v>0</v>
          </cell>
          <cell r="BY1313">
            <v>0</v>
          </cell>
          <cell r="BZ1313">
            <v>0</v>
          </cell>
          <cell r="CA1313">
            <v>0</v>
          </cell>
          <cell r="CB1313">
            <v>0</v>
          </cell>
          <cell r="CC1313">
            <v>0</v>
          </cell>
        </row>
        <row r="1314">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W1314">
            <v>0</v>
          </cell>
          <cell r="AX1314">
            <v>0</v>
          </cell>
          <cell r="AY1314">
            <v>0</v>
          </cell>
          <cell r="AZ1314">
            <v>0</v>
          </cell>
          <cell r="BA1314">
            <v>0</v>
          </cell>
          <cell r="BB1314">
            <v>0</v>
          </cell>
          <cell r="BC1314">
            <v>0</v>
          </cell>
          <cell r="BD1314">
            <v>0</v>
          </cell>
          <cell r="BE1314">
            <v>0</v>
          </cell>
          <cell r="BF1314" t="str">
            <v xml:space="preserve">NOTIFICADO </v>
          </cell>
          <cell r="BG1314">
            <v>0</v>
          </cell>
          <cell r="BH1314">
            <v>0</v>
          </cell>
          <cell r="BI1314">
            <v>0</v>
          </cell>
          <cell r="BK1314">
            <v>0</v>
          </cell>
          <cell r="BL1314">
            <v>0</v>
          </cell>
          <cell r="BM1314">
            <v>0</v>
          </cell>
          <cell r="BN1314">
            <v>0</v>
          </cell>
          <cell r="BO1314">
            <v>0</v>
          </cell>
          <cell r="BP1314">
            <v>0</v>
          </cell>
          <cell r="BQ1314">
            <v>0</v>
          </cell>
          <cell r="BR1314">
            <v>0</v>
          </cell>
          <cell r="BS1314">
            <v>0</v>
          </cell>
          <cell r="BT1314">
            <v>0</v>
          </cell>
          <cell r="BU1314">
            <v>0</v>
          </cell>
          <cell r="BW1314">
            <v>0</v>
          </cell>
          <cell r="BX1314">
            <v>0</v>
          </cell>
          <cell r="BY1314">
            <v>0</v>
          </cell>
          <cell r="BZ1314">
            <v>0</v>
          </cell>
          <cell r="CA1314">
            <v>0</v>
          </cell>
          <cell r="CB1314">
            <v>0</v>
          </cell>
          <cell r="CC1314">
            <v>0</v>
          </cell>
        </row>
        <row r="1315">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W1315">
            <v>0</v>
          </cell>
          <cell r="AX1315">
            <v>0</v>
          </cell>
          <cell r="AY1315">
            <v>0</v>
          </cell>
          <cell r="AZ1315">
            <v>0</v>
          </cell>
          <cell r="BA1315">
            <v>0</v>
          </cell>
          <cell r="BB1315">
            <v>0</v>
          </cell>
          <cell r="BC1315">
            <v>0</v>
          </cell>
          <cell r="BD1315">
            <v>0</v>
          </cell>
          <cell r="BE1315">
            <v>0</v>
          </cell>
          <cell r="BF1315" t="str">
            <v xml:space="preserve">NOTIFICADO </v>
          </cell>
          <cell r="BG1315">
            <v>0</v>
          </cell>
          <cell r="BH1315">
            <v>0</v>
          </cell>
          <cell r="BI1315">
            <v>0</v>
          </cell>
          <cell r="BK1315">
            <v>0</v>
          </cell>
          <cell r="BL1315">
            <v>0</v>
          </cell>
          <cell r="BM1315">
            <v>0</v>
          </cell>
          <cell r="BN1315">
            <v>0</v>
          </cell>
          <cell r="BO1315">
            <v>0</v>
          </cell>
          <cell r="BP1315">
            <v>0</v>
          </cell>
          <cell r="BQ1315">
            <v>0</v>
          </cell>
          <cell r="BR1315">
            <v>0</v>
          </cell>
          <cell r="BS1315">
            <v>0</v>
          </cell>
          <cell r="BT1315">
            <v>0</v>
          </cell>
          <cell r="BU1315">
            <v>0</v>
          </cell>
          <cell r="BW1315">
            <v>0</v>
          </cell>
          <cell r="BX1315">
            <v>0</v>
          </cell>
          <cell r="BY1315">
            <v>0</v>
          </cell>
          <cell r="BZ1315">
            <v>0</v>
          </cell>
          <cell r="CA1315">
            <v>0</v>
          </cell>
          <cell r="CB1315">
            <v>0</v>
          </cell>
          <cell r="CC1315">
            <v>0</v>
          </cell>
        </row>
        <row r="1316">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W1316">
            <v>0</v>
          </cell>
          <cell r="AX1316">
            <v>0</v>
          </cell>
          <cell r="AY1316">
            <v>0</v>
          </cell>
          <cell r="AZ1316">
            <v>0</v>
          </cell>
          <cell r="BA1316">
            <v>0</v>
          </cell>
          <cell r="BB1316">
            <v>0</v>
          </cell>
          <cell r="BC1316">
            <v>0</v>
          </cell>
          <cell r="BD1316">
            <v>0</v>
          </cell>
          <cell r="BE1316">
            <v>0</v>
          </cell>
          <cell r="BF1316" t="str">
            <v xml:space="preserve">NOTIFICADO </v>
          </cell>
          <cell r="BG1316">
            <v>0</v>
          </cell>
          <cell r="BH1316">
            <v>0</v>
          </cell>
          <cell r="BI1316">
            <v>0</v>
          </cell>
          <cell r="BK1316">
            <v>0</v>
          </cell>
          <cell r="BL1316">
            <v>0</v>
          </cell>
          <cell r="BM1316">
            <v>0</v>
          </cell>
          <cell r="BN1316">
            <v>0</v>
          </cell>
          <cell r="BO1316">
            <v>0</v>
          </cell>
          <cell r="BP1316">
            <v>0</v>
          </cell>
          <cell r="BQ1316">
            <v>0</v>
          </cell>
          <cell r="BR1316">
            <v>0</v>
          </cell>
          <cell r="BS1316">
            <v>0</v>
          </cell>
          <cell r="BT1316">
            <v>0</v>
          </cell>
          <cell r="BU1316">
            <v>0</v>
          </cell>
          <cell r="BW1316">
            <v>0</v>
          </cell>
          <cell r="BX1316">
            <v>0</v>
          </cell>
          <cell r="BY1316">
            <v>0</v>
          </cell>
          <cell r="BZ1316">
            <v>0</v>
          </cell>
          <cell r="CA1316">
            <v>0</v>
          </cell>
          <cell r="CB1316">
            <v>0</v>
          </cell>
          <cell r="CC1316">
            <v>0</v>
          </cell>
        </row>
        <row r="1317">
          <cell r="C1317">
            <v>0</v>
          </cell>
          <cell r="D1317">
            <v>0</v>
          </cell>
          <cell r="F1317">
            <v>0</v>
          </cell>
          <cell r="G1317">
            <v>0</v>
          </cell>
          <cell r="H1317">
            <v>0</v>
          </cell>
          <cell r="I1317">
            <v>0</v>
          </cell>
          <cell r="J1317">
            <v>0</v>
          </cell>
          <cell r="K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W1317">
            <v>0</v>
          </cell>
          <cell r="AX1317">
            <v>0</v>
          </cell>
          <cell r="AY1317">
            <v>0</v>
          </cell>
          <cell r="AZ1317">
            <v>0</v>
          </cell>
          <cell r="BA1317">
            <v>0</v>
          </cell>
          <cell r="BB1317">
            <v>0</v>
          </cell>
          <cell r="BC1317">
            <v>0</v>
          </cell>
          <cell r="BD1317">
            <v>0</v>
          </cell>
          <cell r="BE1317">
            <v>0</v>
          </cell>
          <cell r="BF1317" t="str">
            <v xml:space="preserve">NOTIFICADO </v>
          </cell>
          <cell r="BG1317">
            <v>0</v>
          </cell>
          <cell r="BH1317">
            <v>0</v>
          </cell>
          <cell r="BI1317">
            <v>0</v>
          </cell>
          <cell r="BK1317">
            <v>0</v>
          </cell>
          <cell r="BL1317">
            <v>0</v>
          </cell>
          <cell r="BM1317">
            <v>0</v>
          </cell>
          <cell r="BN1317">
            <v>0</v>
          </cell>
          <cell r="BO1317">
            <v>0</v>
          </cell>
          <cell r="BP1317">
            <v>0</v>
          </cell>
          <cell r="BQ1317">
            <v>0</v>
          </cell>
          <cell r="BR1317">
            <v>0</v>
          </cell>
          <cell r="BS1317">
            <v>0</v>
          </cell>
          <cell r="BT1317">
            <v>0</v>
          </cell>
          <cell r="BU1317">
            <v>0</v>
          </cell>
          <cell r="BW1317">
            <v>0</v>
          </cell>
          <cell r="BX1317">
            <v>0</v>
          </cell>
          <cell r="BY1317">
            <v>0</v>
          </cell>
          <cell r="BZ1317">
            <v>0</v>
          </cell>
          <cell r="CA1317">
            <v>0</v>
          </cell>
          <cell r="CB1317">
            <v>0</v>
          </cell>
          <cell r="CC1317">
            <v>0</v>
          </cell>
        </row>
        <row r="1318">
          <cell r="C1318">
            <v>0</v>
          </cell>
          <cell r="D1318">
            <v>0</v>
          </cell>
          <cell r="E1318">
            <v>0</v>
          </cell>
          <cell r="F1318">
            <v>0</v>
          </cell>
          <cell r="G1318">
            <v>0</v>
          </cell>
          <cell r="H1318">
            <v>0</v>
          </cell>
          <cell r="I1318">
            <v>0</v>
          </cell>
          <cell r="J1318">
            <v>0</v>
          </cell>
          <cell r="K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W1318">
            <v>0</v>
          </cell>
          <cell r="AX1318">
            <v>0</v>
          </cell>
          <cell r="AY1318">
            <v>0</v>
          </cell>
          <cell r="AZ1318">
            <v>0</v>
          </cell>
          <cell r="BA1318">
            <v>0</v>
          </cell>
          <cell r="BB1318">
            <v>0</v>
          </cell>
          <cell r="BC1318">
            <v>0</v>
          </cell>
          <cell r="BD1318">
            <v>0</v>
          </cell>
          <cell r="BE1318">
            <v>0</v>
          </cell>
          <cell r="BF1318" t="str">
            <v xml:space="preserve">NOTIFICADO </v>
          </cell>
          <cell r="BG1318">
            <v>0</v>
          </cell>
          <cell r="BH1318">
            <v>0</v>
          </cell>
          <cell r="BI1318">
            <v>0</v>
          </cell>
          <cell r="BK1318">
            <v>0</v>
          </cell>
          <cell r="BL1318">
            <v>0</v>
          </cell>
          <cell r="BM1318">
            <v>0</v>
          </cell>
          <cell r="BN1318">
            <v>0</v>
          </cell>
          <cell r="BO1318">
            <v>0</v>
          </cell>
          <cell r="BP1318">
            <v>0</v>
          </cell>
          <cell r="BQ1318">
            <v>0</v>
          </cell>
          <cell r="BR1318">
            <v>0</v>
          </cell>
          <cell r="BS1318">
            <v>0</v>
          </cell>
          <cell r="BT1318">
            <v>0</v>
          </cell>
          <cell r="BU1318">
            <v>0</v>
          </cell>
          <cell r="BW1318">
            <v>0</v>
          </cell>
          <cell r="BX1318">
            <v>0</v>
          </cell>
          <cell r="BY1318">
            <v>0</v>
          </cell>
          <cell r="BZ1318">
            <v>0</v>
          </cell>
          <cell r="CA1318">
            <v>0</v>
          </cell>
          <cell r="CB1318">
            <v>0</v>
          </cell>
          <cell r="CC1318">
            <v>0</v>
          </cell>
        </row>
        <row r="1319">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W1319">
            <v>0</v>
          </cell>
          <cell r="AX1319">
            <v>0</v>
          </cell>
          <cell r="AY1319">
            <v>0</v>
          </cell>
          <cell r="AZ1319">
            <v>0</v>
          </cell>
          <cell r="BA1319">
            <v>0</v>
          </cell>
          <cell r="BB1319">
            <v>0</v>
          </cell>
          <cell r="BC1319">
            <v>0</v>
          </cell>
          <cell r="BD1319">
            <v>0</v>
          </cell>
          <cell r="BE1319">
            <v>0</v>
          </cell>
          <cell r="BF1319" t="str">
            <v xml:space="preserve">NOTIFICADO </v>
          </cell>
          <cell r="BG1319">
            <v>0</v>
          </cell>
          <cell r="BH1319">
            <v>0</v>
          </cell>
          <cell r="BI1319">
            <v>0</v>
          </cell>
          <cell r="BK1319">
            <v>0</v>
          </cell>
          <cell r="BL1319">
            <v>0</v>
          </cell>
          <cell r="BM1319">
            <v>0</v>
          </cell>
          <cell r="BN1319">
            <v>0</v>
          </cell>
          <cell r="BO1319">
            <v>0</v>
          </cell>
          <cell r="BP1319">
            <v>0</v>
          </cell>
          <cell r="BQ1319">
            <v>0</v>
          </cell>
          <cell r="BR1319">
            <v>0</v>
          </cell>
          <cell r="BS1319">
            <v>0</v>
          </cell>
          <cell r="BT1319">
            <v>0</v>
          </cell>
          <cell r="BU1319">
            <v>0</v>
          </cell>
          <cell r="BW1319">
            <v>0</v>
          </cell>
          <cell r="BX1319">
            <v>0</v>
          </cell>
          <cell r="BY1319">
            <v>0</v>
          </cell>
          <cell r="BZ1319">
            <v>0</v>
          </cell>
          <cell r="CA1319">
            <v>0</v>
          </cell>
          <cell r="CB1319">
            <v>0</v>
          </cell>
          <cell r="CC1319">
            <v>0</v>
          </cell>
        </row>
        <row r="1320">
          <cell r="C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W1320">
            <v>0</v>
          </cell>
          <cell r="AX1320">
            <v>0</v>
          </cell>
          <cell r="AY1320">
            <v>0</v>
          </cell>
          <cell r="AZ1320">
            <v>0</v>
          </cell>
          <cell r="BA1320">
            <v>0</v>
          </cell>
          <cell r="BB1320">
            <v>0</v>
          </cell>
          <cell r="BC1320">
            <v>0</v>
          </cell>
          <cell r="BD1320">
            <v>0</v>
          </cell>
          <cell r="BE1320">
            <v>0</v>
          </cell>
          <cell r="BF1320" t="str">
            <v xml:space="preserve">NOTIFICADO </v>
          </cell>
          <cell r="BG1320">
            <v>0</v>
          </cell>
          <cell r="BH1320">
            <v>0</v>
          </cell>
          <cell r="BI1320">
            <v>0</v>
          </cell>
          <cell r="BK1320">
            <v>0</v>
          </cell>
          <cell r="BL1320">
            <v>0</v>
          </cell>
          <cell r="BM1320">
            <v>0</v>
          </cell>
          <cell r="BN1320">
            <v>0</v>
          </cell>
          <cell r="BO1320">
            <v>0</v>
          </cell>
          <cell r="BP1320">
            <v>0</v>
          </cell>
          <cell r="BQ1320">
            <v>0</v>
          </cell>
          <cell r="BR1320">
            <v>0</v>
          </cell>
          <cell r="BS1320">
            <v>0</v>
          </cell>
          <cell r="BT1320">
            <v>0</v>
          </cell>
          <cell r="BU1320">
            <v>0</v>
          </cell>
          <cell r="BW1320">
            <v>0</v>
          </cell>
          <cell r="BX1320">
            <v>0</v>
          </cell>
          <cell r="BY1320">
            <v>0</v>
          </cell>
          <cell r="BZ1320">
            <v>0</v>
          </cell>
          <cell r="CA1320">
            <v>0</v>
          </cell>
          <cell r="CB1320">
            <v>0</v>
          </cell>
          <cell r="CC1320">
            <v>0</v>
          </cell>
        </row>
        <row r="1321">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W1321">
            <v>0</v>
          </cell>
          <cell r="AX1321">
            <v>0</v>
          </cell>
          <cell r="AY1321">
            <v>0</v>
          </cell>
          <cell r="AZ1321">
            <v>0</v>
          </cell>
          <cell r="BA1321">
            <v>0</v>
          </cell>
          <cell r="BB1321">
            <v>0</v>
          </cell>
          <cell r="BC1321">
            <v>0</v>
          </cell>
          <cell r="BD1321">
            <v>0</v>
          </cell>
          <cell r="BE1321">
            <v>0</v>
          </cell>
          <cell r="BF1321" t="str">
            <v xml:space="preserve">NOTIFICADO </v>
          </cell>
          <cell r="BG1321">
            <v>0</v>
          </cell>
          <cell r="BH1321">
            <v>0</v>
          </cell>
          <cell r="BI1321">
            <v>0</v>
          </cell>
          <cell r="BK1321">
            <v>0</v>
          </cell>
          <cell r="BL1321">
            <v>0</v>
          </cell>
          <cell r="BM1321">
            <v>0</v>
          </cell>
          <cell r="BN1321">
            <v>0</v>
          </cell>
          <cell r="BO1321">
            <v>0</v>
          </cell>
          <cell r="BP1321">
            <v>0</v>
          </cell>
          <cell r="BQ1321">
            <v>0</v>
          </cell>
          <cell r="BR1321">
            <v>0</v>
          </cell>
          <cell r="BS1321">
            <v>0</v>
          </cell>
          <cell r="BT1321">
            <v>0</v>
          </cell>
          <cell r="BU1321">
            <v>0</v>
          </cell>
          <cell r="BW1321">
            <v>0</v>
          </cell>
          <cell r="BX1321">
            <v>0</v>
          </cell>
          <cell r="BY1321">
            <v>0</v>
          </cell>
          <cell r="BZ1321">
            <v>0</v>
          </cell>
          <cell r="CA1321">
            <v>0</v>
          </cell>
          <cell r="CB1321">
            <v>0</v>
          </cell>
          <cell r="CC1321">
            <v>0</v>
          </cell>
        </row>
        <row r="1322">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W1322">
            <v>0</v>
          </cell>
          <cell r="AX1322">
            <v>0</v>
          </cell>
          <cell r="AY1322">
            <v>0</v>
          </cell>
          <cell r="AZ1322">
            <v>0</v>
          </cell>
          <cell r="BA1322">
            <v>0</v>
          </cell>
          <cell r="BB1322">
            <v>0</v>
          </cell>
          <cell r="BC1322">
            <v>0</v>
          </cell>
          <cell r="BD1322">
            <v>0</v>
          </cell>
          <cell r="BE1322">
            <v>0</v>
          </cell>
          <cell r="BF1322" t="str">
            <v xml:space="preserve">NOTIFICADO </v>
          </cell>
          <cell r="BG1322">
            <v>0</v>
          </cell>
          <cell r="BH1322">
            <v>0</v>
          </cell>
          <cell r="BI1322">
            <v>0</v>
          </cell>
          <cell r="BK1322">
            <v>0</v>
          </cell>
          <cell r="BL1322">
            <v>0</v>
          </cell>
          <cell r="BM1322">
            <v>0</v>
          </cell>
          <cell r="BN1322">
            <v>0</v>
          </cell>
          <cell r="BO1322">
            <v>0</v>
          </cell>
          <cell r="BP1322">
            <v>0</v>
          </cell>
          <cell r="BQ1322">
            <v>0</v>
          </cell>
          <cell r="BR1322">
            <v>0</v>
          </cell>
          <cell r="BS1322">
            <v>0</v>
          </cell>
          <cell r="BT1322">
            <v>0</v>
          </cell>
          <cell r="BU1322">
            <v>0</v>
          </cell>
          <cell r="BW1322">
            <v>0</v>
          </cell>
          <cell r="BX1322">
            <v>0</v>
          </cell>
          <cell r="BY1322">
            <v>0</v>
          </cell>
          <cell r="BZ1322">
            <v>0</v>
          </cell>
          <cell r="CA1322">
            <v>0</v>
          </cell>
          <cell r="CB1322">
            <v>0</v>
          </cell>
          <cell r="CC1322">
            <v>0</v>
          </cell>
        </row>
        <row r="1323">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W1323">
            <v>0</v>
          </cell>
          <cell r="AX1323">
            <v>0</v>
          </cell>
          <cell r="AY1323">
            <v>0</v>
          </cell>
          <cell r="AZ1323">
            <v>0</v>
          </cell>
          <cell r="BA1323">
            <v>0</v>
          </cell>
          <cell r="BB1323">
            <v>0</v>
          </cell>
          <cell r="BC1323">
            <v>0</v>
          </cell>
          <cell r="BD1323">
            <v>0</v>
          </cell>
          <cell r="BE1323">
            <v>0</v>
          </cell>
          <cell r="BF1323" t="str">
            <v xml:space="preserve">NOTIFICADO </v>
          </cell>
          <cell r="BG1323">
            <v>0</v>
          </cell>
          <cell r="BH1323">
            <v>0</v>
          </cell>
          <cell r="BI1323">
            <v>0</v>
          </cell>
          <cell r="BK1323">
            <v>0</v>
          </cell>
          <cell r="BL1323">
            <v>0</v>
          </cell>
          <cell r="BM1323">
            <v>0</v>
          </cell>
          <cell r="BN1323">
            <v>0</v>
          </cell>
          <cell r="BO1323">
            <v>0</v>
          </cell>
          <cell r="BP1323">
            <v>0</v>
          </cell>
          <cell r="BQ1323">
            <v>0</v>
          </cell>
          <cell r="BR1323">
            <v>0</v>
          </cell>
          <cell r="BS1323">
            <v>0</v>
          </cell>
          <cell r="BT1323">
            <v>0</v>
          </cell>
          <cell r="BU1323">
            <v>0</v>
          </cell>
          <cell r="BW1323">
            <v>0</v>
          </cell>
          <cell r="BX1323">
            <v>0</v>
          </cell>
          <cell r="BY1323">
            <v>0</v>
          </cell>
          <cell r="BZ1323">
            <v>0</v>
          </cell>
          <cell r="CA1323">
            <v>0</v>
          </cell>
          <cell r="CB1323">
            <v>0</v>
          </cell>
          <cell r="CC1323">
            <v>0</v>
          </cell>
        </row>
        <row r="1324">
          <cell r="C1324">
            <v>0</v>
          </cell>
          <cell r="D1324">
            <v>0</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W1324">
            <v>0</v>
          </cell>
          <cell r="AX1324">
            <v>0</v>
          </cell>
          <cell r="AY1324">
            <v>0</v>
          </cell>
          <cell r="AZ1324">
            <v>0</v>
          </cell>
          <cell r="BA1324">
            <v>0</v>
          </cell>
          <cell r="BB1324">
            <v>0</v>
          </cell>
          <cell r="BC1324">
            <v>0</v>
          </cell>
          <cell r="BD1324">
            <v>0</v>
          </cell>
          <cell r="BE1324">
            <v>0</v>
          </cell>
          <cell r="BF1324" t="str">
            <v xml:space="preserve">NOTIFICADO </v>
          </cell>
          <cell r="BG1324">
            <v>0</v>
          </cell>
          <cell r="BH1324">
            <v>0</v>
          </cell>
          <cell r="BI1324">
            <v>0</v>
          </cell>
          <cell r="BK1324">
            <v>0</v>
          </cell>
          <cell r="BL1324">
            <v>0</v>
          </cell>
          <cell r="BM1324">
            <v>0</v>
          </cell>
          <cell r="BN1324">
            <v>0</v>
          </cell>
          <cell r="BO1324">
            <v>0</v>
          </cell>
          <cell r="BP1324">
            <v>0</v>
          </cell>
          <cell r="BQ1324">
            <v>0</v>
          </cell>
          <cell r="BR1324">
            <v>0</v>
          </cell>
          <cell r="BS1324">
            <v>0</v>
          </cell>
          <cell r="BT1324">
            <v>0</v>
          </cell>
          <cell r="BU1324">
            <v>0</v>
          </cell>
          <cell r="BW1324">
            <v>0</v>
          </cell>
          <cell r="BX1324">
            <v>0</v>
          </cell>
          <cell r="BY1324">
            <v>0</v>
          </cell>
          <cell r="BZ1324">
            <v>0</v>
          </cell>
          <cell r="CA1324">
            <v>0</v>
          </cell>
          <cell r="CB1324">
            <v>0</v>
          </cell>
          <cell r="CC1324">
            <v>0</v>
          </cell>
        </row>
        <row r="1325">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W1325">
            <v>0</v>
          </cell>
          <cell r="AX1325">
            <v>0</v>
          </cell>
          <cell r="AY1325">
            <v>0</v>
          </cell>
          <cell r="AZ1325">
            <v>0</v>
          </cell>
          <cell r="BA1325">
            <v>0</v>
          </cell>
          <cell r="BB1325">
            <v>0</v>
          </cell>
          <cell r="BC1325">
            <v>0</v>
          </cell>
          <cell r="BD1325">
            <v>0</v>
          </cell>
          <cell r="BE1325">
            <v>0</v>
          </cell>
          <cell r="BF1325" t="str">
            <v xml:space="preserve">NOTIFICADO </v>
          </cell>
          <cell r="BG1325">
            <v>0</v>
          </cell>
          <cell r="BH1325">
            <v>0</v>
          </cell>
          <cell r="BI1325">
            <v>0</v>
          </cell>
          <cell r="BK1325">
            <v>0</v>
          </cell>
          <cell r="BL1325">
            <v>0</v>
          </cell>
          <cell r="BM1325">
            <v>0</v>
          </cell>
          <cell r="BN1325">
            <v>0</v>
          </cell>
          <cell r="BO1325">
            <v>0</v>
          </cell>
          <cell r="BP1325">
            <v>0</v>
          </cell>
          <cell r="BQ1325">
            <v>0</v>
          </cell>
          <cell r="BR1325">
            <v>0</v>
          </cell>
          <cell r="BS1325">
            <v>0</v>
          </cell>
          <cell r="BT1325">
            <v>0</v>
          </cell>
          <cell r="BU1325">
            <v>0</v>
          </cell>
          <cell r="BW1325">
            <v>0</v>
          </cell>
          <cell r="BX1325">
            <v>0</v>
          </cell>
          <cell r="BY1325">
            <v>0</v>
          </cell>
          <cell r="BZ1325">
            <v>0</v>
          </cell>
          <cell r="CA1325">
            <v>0</v>
          </cell>
          <cell r="CB1325">
            <v>0</v>
          </cell>
          <cell r="CC1325">
            <v>0</v>
          </cell>
        </row>
        <row r="1326">
          <cell r="C1326">
            <v>0</v>
          </cell>
          <cell r="D1326">
            <v>0</v>
          </cell>
          <cell r="E1326">
            <v>0</v>
          </cell>
          <cell r="F1326">
            <v>0</v>
          </cell>
          <cell r="G1326">
            <v>0</v>
          </cell>
          <cell r="H1326">
            <v>0</v>
          </cell>
          <cell r="I1326">
            <v>0</v>
          </cell>
          <cell r="J1326">
            <v>0</v>
          </cell>
          <cell r="K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W1326">
            <v>0</v>
          </cell>
          <cell r="AX1326">
            <v>0</v>
          </cell>
          <cell r="AY1326">
            <v>0</v>
          </cell>
          <cell r="AZ1326">
            <v>0</v>
          </cell>
          <cell r="BA1326">
            <v>0</v>
          </cell>
          <cell r="BB1326">
            <v>0</v>
          </cell>
          <cell r="BC1326">
            <v>0</v>
          </cell>
          <cell r="BD1326">
            <v>0</v>
          </cell>
          <cell r="BE1326">
            <v>0</v>
          </cell>
          <cell r="BF1326" t="str">
            <v xml:space="preserve">NOTIFICADO </v>
          </cell>
          <cell r="BG1326">
            <v>0</v>
          </cell>
          <cell r="BH1326">
            <v>0</v>
          </cell>
          <cell r="BI1326">
            <v>0</v>
          </cell>
          <cell r="BK1326">
            <v>0</v>
          </cell>
          <cell r="BL1326">
            <v>0</v>
          </cell>
          <cell r="BM1326">
            <v>0</v>
          </cell>
          <cell r="BN1326">
            <v>0</v>
          </cell>
          <cell r="BO1326">
            <v>0</v>
          </cell>
          <cell r="BP1326">
            <v>0</v>
          </cell>
          <cell r="BQ1326">
            <v>0</v>
          </cell>
          <cell r="BR1326">
            <v>0</v>
          </cell>
          <cell r="BS1326">
            <v>0</v>
          </cell>
          <cell r="BT1326">
            <v>0</v>
          </cell>
          <cell r="BU1326">
            <v>0</v>
          </cell>
          <cell r="BW1326">
            <v>0</v>
          </cell>
          <cell r="BX1326">
            <v>0</v>
          </cell>
          <cell r="BY1326">
            <v>0</v>
          </cell>
          <cell r="BZ1326">
            <v>0</v>
          </cell>
          <cell r="CA1326">
            <v>0</v>
          </cell>
          <cell r="CB1326">
            <v>0</v>
          </cell>
          <cell r="CC1326">
            <v>0</v>
          </cell>
        </row>
        <row r="1327">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W1327">
            <v>0</v>
          </cell>
          <cell r="AX1327">
            <v>0</v>
          </cell>
          <cell r="AY1327">
            <v>0</v>
          </cell>
          <cell r="AZ1327">
            <v>0</v>
          </cell>
          <cell r="BA1327">
            <v>0</v>
          </cell>
          <cell r="BB1327">
            <v>0</v>
          </cell>
          <cell r="BC1327">
            <v>0</v>
          </cell>
          <cell r="BD1327">
            <v>0</v>
          </cell>
          <cell r="BE1327">
            <v>0</v>
          </cell>
          <cell r="BF1327" t="str">
            <v xml:space="preserve">NOTIFICADO </v>
          </cell>
          <cell r="BG1327">
            <v>0</v>
          </cell>
          <cell r="BH1327">
            <v>0</v>
          </cell>
          <cell r="BI1327">
            <v>0</v>
          </cell>
          <cell r="BK1327">
            <v>0</v>
          </cell>
          <cell r="BL1327">
            <v>0</v>
          </cell>
          <cell r="BM1327">
            <v>0</v>
          </cell>
          <cell r="BN1327">
            <v>0</v>
          </cell>
          <cell r="BO1327">
            <v>0</v>
          </cell>
          <cell r="BP1327">
            <v>0</v>
          </cell>
          <cell r="BQ1327">
            <v>0</v>
          </cell>
          <cell r="BR1327">
            <v>0</v>
          </cell>
          <cell r="BS1327">
            <v>0</v>
          </cell>
          <cell r="BT1327">
            <v>0</v>
          </cell>
          <cell r="BU1327">
            <v>0</v>
          </cell>
          <cell r="BW1327">
            <v>0</v>
          </cell>
          <cell r="BX1327">
            <v>0</v>
          </cell>
          <cell r="BY1327">
            <v>0</v>
          </cell>
          <cell r="BZ1327">
            <v>0</v>
          </cell>
          <cell r="CA1327">
            <v>0</v>
          </cell>
          <cell r="CB1327">
            <v>0</v>
          </cell>
          <cell r="CC1327">
            <v>0</v>
          </cell>
        </row>
        <row r="1328">
          <cell r="C1328">
            <v>0</v>
          </cell>
          <cell r="D1328">
            <v>0</v>
          </cell>
          <cell r="E1328">
            <v>0</v>
          </cell>
          <cell r="F1328">
            <v>0</v>
          </cell>
          <cell r="G1328">
            <v>0</v>
          </cell>
          <cell r="H1328">
            <v>0</v>
          </cell>
          <cell r="I1328">
            <v>0</v>
          </cell>
          <cell r="J1328">
            <v>0</v>
          </cell>
          <cell r="K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W1328">
            <v>0</v>
          </cell>
          <cell r="AX1328">
            <v>0</v>
          </cell>
          <cell r="AY1328">
            <v>0</v>
          </cell>
          <cell r="AZ1328">
            <v>0</v>
          </cell>
          <cell r="BA1328">
            <v>0</v>
          </cell>
          <cell r="BB1328">
            <v>0</v>
          </cell>
          <cell r="BC1328">
            <v>0</v>
          </cell>
          <cell r="BD1328">
            <v>0</v>
          </cell>
          <cell r="BE1328">
            <v>0</v>
          </cell>
          <cell r="BF1328" t="str">
            <v xml:space="preserve">NOTIFICADO </v>
          </cell>
          <cell r="BG1328">
            <v>0</v>
          </cell>
          <cell r="BH1328">
            <v>0</v>
          </cell>
          <cell r="BI1328">
            <v>0</v>
          </cell>
          <cell r="BK1328">
            <v>0</v>
          </cell>
          <cell r="BL1328">
            <v>0</v>
          </cell>
          <cell r="BM1328">
            <v>0</v>
          </cell>
          <cell r="BN1328">
            <v>0</v>
          </cell>
          <cell r="BO1328">
            <v>0</v>
          </cell>
          <cell r="BP1328">
            <v>0</v>
          </cell>
          <cell r="BQ1328">
            <v>0</v>
          </cell>
          <cell r="BR1328">
            <v>0</v>
          </cell>
          <cell r="BS1328">
            <v>0</v>
          </cell>
          <cell r="BT1328">
            <v>0</v>
          </cell>
          <cell r="BU1328">
            <v>0</v>
          </cell>
          <cell r="BW1328">
            <v>0</v>
          </cell>
          <cell r="BX1328">
            <v>0</v>
          </cell>
          <cell r="BY1328">
            <v>0</v>
          </cell>
          <cell r="BZ1328">
            <v>0</v>
          </cell>
          <cell r="CA1328">
            <v>0</v>
          </cell>
          <cell r="CB1328">
            <v>0</v>
          </cell>
          <cell r="CC1328">
            <v>0</v>
          </cell>
        </row>
        <row r="1329">
          <cell r="C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W1329">
            <v>0</v>
          </cell>
          <cell r="AX1329">
            <v>0</v>
          </cell>
          <cell r="AY1329">
            <v>0</v>
          </cell>
          <cell r="AZ1329">
            <v>0</v>
          </cell>
          <cell r="BA1329">
            <v>0</v>
          </cell>
          <cell r="BB1329">
            <v>0</v>
          </cell>
          <cell r="BC1329">
            <v>0</v>
          </cell>
          <cell r="BD1329">
            <v>0</v>
          </cell>
          <cell r="BE1329">
            <v>0</v>
          </cell>
          <cell r="BF1329" t="str">
            <v xml:space="preserve">NOTIFICADO </v>
          </cell>
          <cell r="BG1329">
            <v>0</v>
          </cell>
          <cell r="BH1329">
            <v>0</v>
          </cell>
          <cell r="BI1329">
            <v>0</v>
          </cell>
          <cell r="BK1329">
            <v>0</v>
          </cell>
          <cell r="BL1329">
            <v>0</v>
          </cell>
          <cell r="BM1329">
            <v>0</v>
          </cell>
          <cell r="BN1329">
            <v>0</v>
          </cell>
          <cell r="BO1329">
            <v>0</v>
          </cell>
          <cell r="BP1329">
            <v>0</v>
          </cell>
          <cell r="BQ1329">
            <v>0</v>
          </cell>
          <cell r="BR1329">
            <v>0</v>
          </cell>
          <cell r="BS1329">
            <v>0</v>
          </cell>
          <cell r="BT1329">
            <v>0</v>
          </cell>
          <cell r="BU1329">
            <v>0</v>
          </cell>
          <cell r="BW1329">
            <v>0</v>
          </cell>
          <cell r="BX1329">
            <v>0</v>
          </cell>
          <cell r="BY1329">
            <v>0</v>
          </cell>
          <cell r="BZ1329">
            <v>0</v>
          </cell>
          <cell r="CA1329">
            <v>0</v>
          </cell>
          <cell r="CB1329">
            <v>0</v>
          </cell>
          <cell r="CC1329">
            <v>0</v>
          </cell>
        </row>
        <row r="1330">
          <cell r="C1330">
            <v>0</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W1330">
            <v>0</v>
          </cell>
          <cell r="AX1330">
            <v>0</v>
          </cell>
          <cell r="AY1330">
            <v>0</v>
          </cell>
          <cell r="AZ1330">
            <v>0</v>
          </cell>
          <cell r="BA1330">
            <v>0</v>
          </cell>
          <cell r="BB1330">
            <v>0</v>
          </cell>
          <cell r="BC1330">
            <v>0</v>
          </cell>
          <cell r="BD1330">
            <v>0</v>
          </cell>
          <cell r="BE1330">
            <v>0</v>
          </cell>
          <cell r="BF1330" t="str">
            <v xml:space="preserve">NOTIFICADO </v>
          </cell>
          <cell r="BG1330">
            <v>0</v>
          </cell>
          <cell r="BH1330">
            <v>0</v>
          </cell>
          <cell r="BI1330">
            <v>0</v>
          </cell>
          <cell r="BK1330">
            <v>0</v>
          </cell>
          <cell r="BL1330">
            <v>0</v>
          </cell>
          <cell r="BM1330">
            <v>0</v>
          </cell>
          <cell r="BN1330">
            <v>0</v>
          </cell>
          <cell r="BO1330">
            <v>0</v>
          </cell>
          <cell r="BP1330">
            <v>0</v>
          </cell>
          <cell r="BQ1330">
            <v>0</v>
          </cell>
          <cell r="BR1330">
            <v>0</v>
          </cell>
          <cell r="BS1330">
            <v>0</v>
          </cell>
          <cell r="BT1330">
            <v>0</v>
          </cell>
          <cell r="BU1330">
            <v>0</v>
          </cell>
          <cell r="BW1330">
            <v>0</v>
          </cell>
          <cell r="BX1330">
            <v>0</v>
          </cell>
          <cell r="BY1330">
            <v>0</v>
          </cell>
          <cell r="BZ1330">
            <v>0</v>
          </cell>
          <cell r="CA1330">
            <v>0</v>
          </cell>
          <cell r="CB1330">
            <v>0</v>
          </cell>
          <cell r="CC1330">
            <v>0</v>
          </cell>
        </row>
        <row r="1331">
          <cell r="C1331">
            <v>0</v>
          </cell>
          <cell r="D1331">
            <v>0</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W1331">
            <v>0</v>
          </cell>
          <cell r="AX1331">
            <v>0</v>
          </cell>
          <cell r="AY1331">
            <v>0</v>
          </cell>
          <cell r="AZ1331">
            <v>0</v>
          </cell>
          <cell r="BA1331">
            <v>0</v>
          </cell>
          <cell r="BB1331">
            <v>0</v>
          </cell>
          <cell r="BC1331">
            <v>0</v>
          </cell>
          <cell r="BD1331">
            <v>0</v>
          </cell>
          <cell r="BE1331">
            <v>0</v>
          </cell>
          <cell r="BF1331" t="str">
            <v xml:space="preserve">NOTIFICADO </v>
          </cell>
          <cell r="BG1331">
            <v>0</v>
          </cell>
          <cell r="BH1331">
            <v>0</v>
          </cell>
          <cell r="BI1331">
            <v>0</v>
          </cell>
          <cell r="BK1331">
            <v>0</v>
          </cell>
          <cell r="BL1331">
            <v>0</v>
          </cell>
          <cell r="BM1331">
            <v>0</v>
          </cell>
          <cell r="BN1331">
            <v>0</v>
          </cell>
          <cell r="BO1331">
            <v>0</v>
          </cell>
          <cell r="BP1331">
            <v>0</v>
          </cell>
          <cell r="BQ1331">
            <v>0</v>
          </cell>
          <cell r="BR1331">
            <v>0</v>
          </cell>
          <cell r="BS1331">
            <v>0</v>
          </cell>
          <cell r="BT1331">
            <v>0</v>
          </cell>
          <cell r="BU1331">
            <v>0</v>
          </cell>
          <cell r="BW1331">
            <v>0</v>
          </cell>
          <cell r="BX1331">
            <v>0</v>
          </cell>
          <cell r="BY1331">
            <v>0</v>
          </cell>
          <cell r="BZ1331">
            <v>0</v>
          </cell>
          <cell r="CA1331">
            <v>0</v>
          </cell>
          <cell r="CB1331">
            <v>0</v>
          </cell>
          <cell r="CC1331">
            <v>0</v>
          </cell>
        </row>
        <row r="1332">
          <cell r="C1332">
            <v>0</v>
          </cell>
          <cell r="D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W1332">
            <v>0</v>
          </cell>
          <cell r="AY1332">
            <v>0</v>
          </cell>
          <cell r="AZ1332">
            <v>0</v>
          </cell>
          <cell r="BA1332">
            <v>0</v>
          </cell>
          <cell r="BB1332">
            <v>0</v>
          </cell>
          <cell r="BC1332">
            <v>0</v>
          </cell>
          <cell r="BD1332">
            <v>0</v>
          </cell>
          <cell r="BE1332">
            <v>0</v>
          </cell>
          <cell r="BF1332" t="str">
            <v xml:space="preserve">NOTIFICADO </v>
          </cell>
          <cell r="BG1332">
            <v>0</v>
          </cell>
          <cell r="BH1332">
            <v>0</v>
          </cell>
          <cell r="BI1332">
            <v>0</v>
          </cell>
          <cell r="BK1332">
            <v>0</v>
          </cell>
          <cell r="BL1332">
            <v>0</v>
          </cell>
          <cell r="BM1332">
            <v>0</v>
          </cell>
          <cell r="BN1332">
            <v>0</v>
          </cell>
          <cell r="BO1332">
            <v>0</v>
          </cell>
          <cell r="BP1332">
            <v>0</v>
          </cell>
          <cell r="BQ1332">
            <v>0</v>
          </cell>
          <cell r="BR1332">
            <v>0</v>
          </cell>
          <cell r="BS1332">
            <v>0</v>
          </cell>
          <cell r="BT1332">
            <v>0</v>
          </cell>
          <cell r="BU1332">
            <v>0</v>
          </cell>
          <cell r="BW1332">
            <v>0</v>
          </cell>
          <cell r="BX1332">
            <v>0</v>
          </cell>
          <cell r="BY1332">
            <v>0</v>
          </cell>
          <cell r="BZ1332">
            <v>0</v>
          </cell>
          <cell r="CA1332">
            <v>0</v>
          </cell>
          <cell r="CB1332">
            <v>0</v>
          </cell>
          <cell r="CC1332">
            <v>0</v>
          </cell>
        </row>
        <row r="1333">
          <cell r="C1333">
            <v>0</v>
          </cell>
          <cell r="D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W1333">
            <v>0</v>
          </cell>
          <cell r="AY1333">
            <v>0</v>
          </cell>
          <cell r="AZ1333">
            <v>0</v>
          </cell>
          <cell r="BA1333">
            <v>0</v>
          </cell>
          <cell r="BB1333">
            <v>0</v>
          </cell>
          <cell r="BC1333">
            <v>0</v>
          </cell>
          <cell r="BD1333">
            <v>0</v>
          </cell>
          <cell r="BE1333">
            <v>0</v>
          </cell>
          <cell r="BF1333" t="str">
            <v xml:space="preserve">NOTIFICADO </v>
          </cell>
          <cell r="BG1333">
            <v>0</v>
          </cell>
          <cell r="BH1333">
            <v>0</v>
          </cell>
          <cell r="BI1333">
            <v>0</v>
          </cell>
          <cell r="BK1333">
            <v>0</v>
          </cell>
          <cell r="BL1333">
            <v>0</v>
          </cell>
          <cell r="BM1333">
            <v>0</v>
          </cell>
          <cell r="BN1333">
            <v>0</v>
          </cell>
          <cell r="BO1333">
            <v>0</v>
          </cell>
          <cell r="BP1333">
            <v>0</v>
          </cell>
          <cell r="BQ1333">
            <v>0</v>
          </cell>
          <cell r="BR1333">
            <v>0</v>
          </cell>
          <cell r="BS1333">
            <v>0</v>
          </cell>
          <cell r="BT1333">
            <v>0</v>
          </cell>
          <cell r="BU1333">
            <v>0</v>
          </cell>
          <cell r="BW1333">
            <v>0</v>
          </cell>
          <cell r="BX1333">
            <v>0</v>
          </cell>
          <cell r="BY1333">
            <v>0</v>
          </cell>
          <cell r="BZ1333">
            <v>0</v>
          </cell>
          <cell r="CA1333">
            <v>0</v>
          </cell>
          <cell r="CB1333">
            <v>0</v>
          </cell>
          <cell r="CC1333">
            <v>0</v>
          </cell>
        </row>
        <row r="1334">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W1334">
            <v>0</v>
          </cell>
          <cell r="AX1334">
            <v>0</v>
          </cell>
          <cell r="AY1334">
            <v>0</v>
          </cell>
          <cell r="AZ1334">
            <v>0</v>
          </cell>
          <cell r="BA1334">
            <v>0</v>
          </cell>
          <cell r="BB1334">
            <v>0</v>
          </cell>
          <cell r="BC1334">
            <v>0</v>
          </cell>
          <cell r="BD1334">
            <v>0</v>
          </cell>
          <cell r="BE1334">
            <v>0</v>
          </cell>
          <cell r="BF1334" t="str">
            <v xml:space="preserve">NOTIFICADO </v>
          </cell>
          <cell r="BG1334">
            <v>0</v>
          </cell>
          <cell r="BH1334">
            <v>0</v>
          </cell>
          <cell r="BI1334">
            <v>0</v>
          </cell>
          <cell r="BK1334">
            <v>0</v>
          </cell>
          <cell r="BL1334">
            <v>0</v>
          </cell>
          <cell r="BM1334">
            <v>0</v>
          </cell>
          <cell r="BN1334">
            <v>0</v>
          </cell>
          <cell r="BO1334">
            <v>0</v>
          </cell>
          <cell r="BP1334">
            <v>0</v>
          </cell>
          <cell r="BQ1334">
            <v>0</v>
          </cell>
          <cell r="BR1334">
            <v>0</v>
          </cell>
          <cell r="BS1334">
            <v>0</v>
          </cell>
          <cell r="BT1334">
            <v>0</v>
          </cell>
          <cell r="BU1334">
            <v>0</v>
          </cell>
          <cell r="BW1334">
            <v>0</v>
          </cell>
          <cell r="BX1334">
            <v>0</v>
          </cell>
          <cell r="BY1334">
            <v>0</v>
          </cell>
          <cell r="BZ1334">
            <v>0</v>
          </cell>
          <cell r="CA1334">
            <v>0</v>
          </cell>
          <cell r="CB1334">
            <v>0</v>
          </cell>
          <cell r="CC1334">
            <v>0</v>
          </cell>
        </row>
        <row r="1335">
          <cell r="C1335">
            <v>0</v>
          </cell>
          <cell r="D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W1335">
            <v>0</v>
          </cell>
          <cell r="AX1335">
            <v>0</v>
          </cell>
          <cell r="AY1335">
            <v>0</v>
          </cell>
          <cell r="AZ1335">
            <v>0</v>
          </cell>
          <cell r="BA1335">
            <v>0</v>
          </cell>
          <cell r="BB1335">
            <v>0</v>
          </cell>
          <cell r="BC1335">
            <v>0</v>
          </cell>
          <cell r="BD1335">
            <v>0</v>
          </cell>
          <cell r="BE1335">
            <v>0</v>
          </cell>
          <cell r="BF1335" t="str">
            <v xml:space="preserve">NOTIFICADO </v>
          </cell>
          <cell r="BG1335">
            <v>0</v>
          </cell>
          <cell r="BH1335">
            <v>0</v>
          </cell>
          <cell r="BI1335">
            <v>0</v>
          </cell>
          <cell r="BK1335">
            <v>0</v>
          </cell>
          <cell r="BL1335">
            <v>0</v>
          </cell>
          <cell r="BM1335">
            <v>0</v>
          </cell>
          <cell r="BN1335">
            <v>0</v>
          </cell>
          <cell r="BO1335">
            <v>0</v>
          </cell>
          <cell r="BP1335">
            <v>0</v>
          </cell>
          <cell r="BQ1335">
            <v>0</v>
          </cell>
          <cell r="BR1335">
            <v>0</v>
          </cell>
          <cell r="BS1335">
            <v>0</v>
          </cell>
          <cell r="BT1335">
            <v>0</v>
          </cell>
          <cell r="BU1335">
            <v>0</v>
          </cell>
          <cell r="BW1335">
            <v>0</v>
          </cell>
          <cell r="BX1335">
            <v>0</v>
          </cell>
          <cell r="BY1335">
            <v>0</v>
          </cell>
          <cell r="BZ1335">
            <v>0</v>
          </cell>
          <cell r="CA1335">
            <v>0</v>
          </cell>
          <cell r="CB1335">
            <v>0</v>
          </cell>
          <cell r="CC1335">
            <v>0</v>
          </cell>
        </row>
        <row r="1336">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D1336">
            <v>0</v>
          </cell>
          <cell r="AE1336">
            <v>0</v>
          </cell>
          <cell r="AF1336">
            <v>0</v>
          </cell>
          <cell r="AG1336">
            <v>0</v>
          </cell>
          <cell r="AH1336">
            <v>0</v>
          </cell>
          <cell r="AI1336">
            <v>0</v>
          </cell>
          <cell r="AJ1336">
            <v>0</v>
          </cell>
          <cell r="AK1336">
            <v>0</v>
          </cell>
          <cell r="AL1336">
            <v>0</v>
          </cell>
          <cell r="AM1336">
            <v>0</v>
          </cell>
          <cell r="AN1336">
            <v>0</v>
          </cell>
          <cell r="AP1336">
            <v>0</v>
          </cell>
          <cell r="AQ1336">
            <v>0</v>
          </cell>
          <cell r="AS1336">
            <v>0</v>
          </cell>
          <cell r="AT1336">
            <v>0</v>
          </cell>
          <cell r="AW1336">
            <v>0</v>
          </cell>
          <cell r="AX1336">
            <v>0</v>
          </cell>
          <cell r="AY1336">
            <v>0</v>
          </cell>
          <cell r="AZ1336">
            <v>0</v>
          </cell>
          <cell r="BA1336">
            <v>0</v>
          </cell>
          <cell r="BB1336">
            <v>0</v>
          </cell>
          <cell r="BC1336">
            <v>0</v>
          </cell>
          <cell r="BD1336">
            <v>0</v>
          </cell>
          <cell r="BE1336">
            <v>0</v>
          </cell>
          <cell r="BF1336" t="str">
            <v xml:space="preserve">NOTIFICADO </v>
          </cell>
          <cell r="BG1336">
            <v>0</v>
          </cell>
          <cell r="BH1336">
            <v>0</v>
          </cell>
          <cell r="BI1336">
            <v>0</v>
          </cell>
          <cell r="BK1336">
            <v>0</v>
          </cell>
          <cell r="BL1336">
            <v>0</v>
          </cell>
          <cell r="BM1336">
            <v>0</v>
          </cell>
          <cell r="BN1336">
            <v>0</v>
          </cell>
          <cell r="BO1336">
            <v>0</v>
          </cell>
          <cell r="BP1336">
            <v>0</v>
          </cell>
          <cell r="BQ1336">
            <v>0</v>
          </cell>
          <cell r="BR1336">
            <v>0</v>
          </cell>
          <cell r="BS1336">
            <v>0</v>
          </cell>
          <cell r="BT1336">
            <v>0</v>
          </cell>
          <cell r="BU1336">
            <v>0</v>
          </cell>
          <cell r="BW1336">
            <v>0</v>
          </cell>
          <cell r="BX1336">
            <v>0</v>
          </cell>
          <cell r="BY1336">
            <v>0</v>
          </cell>
          <cell r="BZ1336">
            <v>0</v>
          </cell>
          <cell r="CA1336">
            <v>0</v>
          </cell>
          <cell r="CB1336">
            <v>0</v>
          </cell>
          <cell r="CC1336">
            <v>0</v>
          </cell>
        </row>
        <row r="1337">
          <cell r="C1337">
            <v>0</v>
          </cell>
          <cell r="E1337">
            <v>0</v>
          </cell>
          <cell r="F1337">
            <v>0</v>
          </cell>
          <cell r="G1337">
            <v>0</v>
          </cell>
          <cell r="H1337">
            <v>0</v>
          </cell>
          <cell r="I1337">
            <v>0</v>
          </cell>
          <cell r="J1337">
            <v>0</v>
          </cell>
          <cell r="K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D1337">
            <v>0</v>
          </cell>
          <cell r="AE1337">
            <v>0</v>
          </cell>
          <cell r="AF1337">
            <v>0</v>
          </cell>
          <cell r="AG1337">
            <v>0</v>
          </cell>
          <cell r="AH1337">
            <v>0</v>
          </cell>
          <cell r="AI1337">
            <v>0</v>
          </cell>
          <cell r="AJ1337">
            <v>0</v>
          </cell>
          <cell r="AK1337">
            <v>0</v>
          </cell>
          <cell r="AL1337">
            <v>0</v>
          </cell>
          <cell r="AM1337">
            <v>0</v>
          </cell>
          <cell r="AN1337">
            <v>0</v>
          </cell>
          <cell r="AP1337">
            <v>0</v>
          </cell>
          <cell r="AQ1337">
            <v>0</v>
          </cell>
          <cell r="AS1337">
            <v>0</v>
          </cell>
          <cell r="AT1337">
            <v>0</v>
          </cell>
          <cell r="AW1337">
            <v>0</v>
          </cell>
          <cell r="AX1337">
            <v>0</v>
          </cell>
          <cell r="AY1337">
            <v>0</v>
          </cell>
          <cell r="AZ1337">
            <v>0</v>
          </cell>
          <cell r="BA1337">
            <v>0</v>
          </cell>
          <cell r="BB1337">
            <v>0</v>
          </cell>
          <cell r="BC1337">
            <v>0</v>
          </cell>
          <cell r="BD1337">
            <v>0</v>
          </cell>
          <cell r="BE1337">
            <v>0</v>
          </cell>
          <cell r="BF1337" t="str">
            <v xml:space="preserve">NOTIFICADO </v>
          </cell>
          <cell r="BG1337">
            <v>0</v>
          </cell>
          <cell r="BH1337">
            <v>0</v>
          </cell>
          <cell r="BI1337">
            <v>0</v>
          </cell>
          <cell r="BK1337">
            <v>0</v>
          </cell>
          <cell r="BL1337">
            <v>0</v>
          </cell>
          <cell r="BM1337">
            <v>0</v>
          </cell>
          <cell r="BN1337">
            <v>0</v>
          </cell>
          <cell r="BO1337">
            <v>0</v>
          </cell>
          <cell r="BP1337">
            <v>0</v>
          </cell>
          <cell r="BQ1337">
            <v>0</v>
          </cell>
          <cell r="BR1337">
            <v>0</v>
          </cell>
          <cell r="BS1337">
            <v>0</v>
          </cell>
          <cell r="BT1337">
            <v>0</v>
          </cell>
          <cell r="BU1337">
            <v>0</v>
          </cell>
          <cell r="BW1337">
            <v>0</v>
          </cell>
          <cell r="BX1337">
            <v>0</v>
          </cell>
          <cell r="BY1337">
            <v>0</v>
          </cell>
          <cell r="BZ1337">
            <v>0</v>
          </cell>
          <cell r="CA1337">
            <v>0</v>
          </cell>
          <cell r="CB1337">
            <v>0</v>
          </cell>
          <cell r="CC1337">
            <v>0</v>
          </cell>
        </row>
        <row r="1338">
          <cell r="C1338">
            <v>0</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D1338">
            <v>0</v>
          </cell>
          <cell r="AE1338">
            <v>0</v>
          </cell>
          <cell r="AF1338">
            <v>0</v>
          </cell>
          <cell r="AG1338">
            <v>0</v>
          </cell>
          <cell r="AH1338">
            <v>0</v>
          </cell>
          <cell r="AI1338">
            <v>0</v>
          </cell>
          <cell r="AJ1338">
            <v>0</v>
          </cell>
          <cell r="AK1338">
            <v>0</v>
          </cell>
          <cell r="AL1338">
            <v>0</v>
          </cell>
          <cell r="AM1338">
            <v>0</v>
          </cell>
          <cell r="AN1338">
            <v>0</v>
          </cell>
          <cell r="AP1338">
            <v>0</v>
          </cell>
          <cell r="AQ1338">
            <v>0</v>
          </cell>
          <cell r="AS1338">
            <v>0</v>
          </cell>
          <cell r="AT1338">
            <v>0</v>
          </cell>
          <cell r="AW1338">
            <v>0</v>
          </cell>
          <cell r="AX1338">
            <v>0</v>
          </cell>
          <cell r="AY1338">
            <v>0</v>
          </cell>
          <cell r="AZ1338">
            <v>0</v>
          </cell>
          <cell r="BA1338">
            <v>0</v>
          </cell>
          <cell r="BB1338">
            <v>0</v>
          </cell>
          <cell r="BC1338">
            <v>0</v>
          </cell>
          <cell r="BD1338">
            <v>0</v>
          </cell>
          <cell r="BE1338">
            <v>0</v>
          </cell>
          <cell r="BF1338" t="str">
            <v xml:space="preserve">NOTIFICADO </v>
          </cell>
          <cell r="BG1338">
            <v>0</v>
          </cell>
          <cell r="BH1338">
            <v>0</v>
          </cell>
          <cell r="BI1338">
            <v>0</v>
          </cell>
          <cell r="BK1338">
            <v>0</v>
          </cell>
          <cell r="BL1338">
            <v>0</v>
          </cell>
          <cell r="BM1338">
            <v>0</v>
          </cell>
          <cell r="BN1338">
            <v>0</v>
          </cell>
          <cell r="BO1338">
            <v>0</v>
          </cell>
          <cell r="BP1338">
            <v>0</v>
          </cell>
          <cell r="BQ1338">
            <v>0</v>
          </cell>
          <cell r="BR1338">
            <v>0</v>
          </cell>
          <cell r="BS1338">
            <v>0</v>
          </cell>
          <cell r="BT1338">
            <v>0</v>
          </cell>
          <cell r="BU1338">
            <v>0</v>
          </cell>
          <cell r="BW1338">
            <v>0</v>
          </cell>
          <cell r="BX1338">
            <v>0</v>
          </cell>
          <cell r="BY1338">
            <v>0</v>
          </cell>
          <cell r="BZ1338">
            <v>0</v>
          </cell>
          <cell r="CA1338">
            <v>0</v>
          </cell>
          <cell r="CB1338">
            <v>0</v>
          </cell>
          <cell r="CC1338">
            <v>0</v>
          </cell>
        </row>
        <row r="1339">
          <cell r="C1339">
            <v>0</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D1339">
            <v>0</v>
          </cell>
          <cell r="AE1339">
            <v>0</v>
          </cell>
          <cell r="AF1339">
            <v>0</v>
          </cell>
          <cell r="AG1339">
            <v>0</v>
          </cell>
          <cell r="AH1339">
            <v>0</v>
          </cell>
          <cell r="AI1339">
            <v>0</v>
          </cell>
          <cell r="AJ1339">
            <v>0</v>
          </cell>
          <cell r="AK1339">
            <v>0</v>
          </cell>
          <cell r="AL1339">
            <v>0</v>
          </cell>
          <cell r="AM1339">
            <v>0</v>
          </cell>
          <cell r="AN1339">
            <v>0</v>
          </cell>
          <cell r="AP1339">
            <v>0</v>
          </cell>
          <cell r="AQ1339">
            <v>0</v>
          </cell>
          <cell r="AS1339">
            <v>0</v>
          </cell>
          <cell r="AT1339">
            <v>0</v>
          </cell>
          <cell r="AW1339">
            <v>0</v>
          </cell>
          <cell r="AX1339">
            <v>0</v>
          </cell>
          <cell r="AY1339">
            <v>0</v>
          </cell>
          <cell r="AZ1339">
            <v>0</v>
          </cell>
          <cell r="BA1339">
            <v>0</v>
          </cell>
          <cell r="BB1339">
            <v>0</v>
          </cell>
          <cell r="BC1339">
            <v>0</v>
          </cell>
          <cell r="BD1339">
            <v>0</v>
          </cell>
          <cell r="BE1339">
            <v>0</v>
          </cell>
          <cell r="BF1339" t="str">
            <v xml:space="preserve">NOTIFICADO </v>
          </cell>
          <cell r="BG1339">
            <v>0</v>
          </cell>
          <cell r="BH1339">
            <v>0</v>
          </cell>
          <cell r="BI1339">
            <v>0</v>
          </cell>
          <cell r="BK1339">
            <v>0</v>
          </cell>
          <cell r="BL1339">
            <v>0</v>
          </cell>
          <cell r="BM1339">
            <v>0</v>
          </cell>
          <cell r="BN1339">
            <v>0</v>
          </cell>
          <cell r="BO1339">
            <v>0</v>
          </cell>
          <cell r="BP1339">
            <v>0</v>
          </cell>
          <cell r="BQ1339">
            <v>0</v>
          </cell>
          <cell r="BR1339">
            <v>0</v>
          </cell>
          <cell r="BS1339">
            <v>0</v>
          </cell>
          <cell r="BT1339">
            <v>0</v>
          </cell>
          <cell r="BU1339">
            <v>0</v>
          </cell>
          <cell r="BW1339">
            <v>0</v>
          </cell>
          <cell r="BX1339">
            <v>0</v>
          </cell>
          <cell r="BY1339">
            <v>0</v>
          </cell>
          <cell r="BZ1339">
            <v>0</v>
          </cell>
          <cell r="CA1339">
            <v>0</v>
          </cell>
          <cell r="CB1339">
            <v>0</v>
          </cell>
          <cell r="CC1339">
            <v>0</v>
          </cell>
        </row>
        <row r="1340">
          <cell r="C1340">
            <v>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D1340">
            <v>0</v>
          </cell>
          <cell r="AE1340">
            <v>0</v>
          </cell>
          <cell r="AF1340">
            <v>0</v>
          </cell>
          <cell r="AG1340">
            <v>0</v>
          </cell>
          <cell r="AH1340">
            <v>0</v>
          </cell>
          <cell r="AI1340">
            <v>0</v>
          </cell>
          <cell r="AJ1340">
            <v>0</v>
          </cell>
          <cell r="AK1340">
            <v>0</v>
          </cell>
          <cell r="AL1340">
            <v>0</v>
          </cell>
          <cell r="AM1340">
            <v>0</v>
          </cell>
          <cell r="AN1340">
            <v>0</v>
          </cell>
          <cell r="AP1340">
            <v>0</v>
          </cell>
          <cell r="AQ1340">
            <v>0</v>
          </cell>
          <cell r="AS1340">
            <v>0</v>
          </cell>
          <cell r="AT1340">
            <v>0</v>
          </cell>
          <cell r="AW1340">
            <v>0</v>
          </cell>
          <cell r="AX1340">
            <v>0</v>
          </cell>
          <cell r="AY1340">
            <v>0</v>
          </cell>
          <cell r="AZ1340">
            <v>0</v>
          </cell>
          <cell r="BA1340">
            <v>0</v>
          </cell>
          <cell r="BB1340">
            <v>0</v>
          </cell>
          <cell r="BC1340">
            <v>0</v>
          </cell>
          <cell r="BD1340">
            <v>0</v>
          </cell>
          <cell r="BE1340">
            <v>0</v>
          </cell>
          <cell r="BF1340" t="str">
            <v xml:space="preserve">NOTIFICADO </v>
          </cell>
          <cell r="BG1340">
            <v>0</v>
          </cell>
          <cell r="BH1340">
            <v>0</v>
          </cell>
          <cell r="BI1340">
            <v>0</v>
          </cell>
          <cell r="BK1340">
            <v>0</v>
          </cell>
          <cell r="BL1340">
            <v>0</v>
          </cell>
          <cell r="BM1340">
            <v>0</v>
          </cell>
          <cell r="BN1340">
            <v>0</v>
          </cell>
          <cell r="BO1340">
            <v>0</v>
          </cell>
          <cell r="BP1340">
            <v>0</v>
          </cell>
          <cell r="BQ1340">
            <v>0</v>
          </cell>
          <cell r="BR1340">
            <v>0</v>
          </cell>
          <cell r="BS1340">
            <v>0</v>
          </cell>
          <cell r="BT1340">
            <v>0</v>
          </cell>
          <cell r="BU1340">
            <v>0</v>
          </cell>
          <cell r="BW1340">
            <v>0</v>
          </cell>
          <cell r="BX1340">
            <v>0</v>
          </cell>
          <cell r="BY1340">
            <v>0</v>
          </cell>
          <cell r="BZ1340">
            <v>0</v>
          </cell>
          <cell r="CA1340">
            <v>0</v>
          </cell>
          <cell r="CB1340">
            <v>0</v>
          </cell>
          <cell r="CC1340">
            <v>0</v>
          </cell>
        </row>
        <row r="1341">
          <cell r="C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D1341">
            <v>0</v>
          </cell>
          <cell r="AE1341">
            <v>0</v>
          </cell>
          <cell r="AF1341">
            <v>0</v>
          </cell>
          <cell r="AG1341">
            <v>0</v>
          </cell>
          <cell r="AH1341">
            <v>0</v>
          </cell>
          <cell r="AI1341">
            <v>0</v>
          </cell>
          <cell r="AJ1341">
            <v>0</v>
          </cell>
          <cell r="AK1341">
            <v>0</v>
          </cell>
          <cell r="AL1341">
            <v>0</v>
          </cell>
          <cell r="AM1341">
            <v>0</v>
          </cell>
          <cell r="AN1341">
            <v>0</v>
          </cell>
          <cell r="AP1341">
            <v>0</v>
          </cell>
          <cell r="AQ1341">
            <v>0</v>
          </cell>
          <cell r="AS1341">
            <v>0</v>
          </cell>
          <cell r="AT1341">
            <v>0</v>
          </cell>
          <cell r="AW1341">
            <v>0</v>
          </cell>
          <cell r="AX1341">
            <v>0</v>
          </cell>
          <cell r="AY1341">
            <v>0</v>
          </cell>
          <cell r="AZ1341">
            <v>0</v>
          </cell>
          <cell r="BA1341">
            <v>0</v>
          </cell>
          <cell r="BB1341">
            <v>0</v>
          </cell>
          <cell r="BC1341">
            <v>0</v>
          </cell>
          <cell r="BD1341">
            <v>0</v>
          </cell>
          <cell r="BE1341">
            <v>0</v>
          </cell>
          <cell r="BF1341" t="str">
            <v xml:space="preserve">NOTIFICADO </v>
          </cell>
          <cell r="BG1341">
            <v>0</v>
          </cell>
          <cell r="BH1341">
            <v>0</v>
          </cell>
          <cell r="BI1341">
            <v>0</v>
          </cell>
          <cell r="BK1341">
            <v>0</v>
          </cell>
          <cell r="BL1341">
            <v>0</v>
          </cell>
          <cell r="BM1341">
            <v>0</v>
          </cell>
          <cell r="BN1341">
            <v>0</v>
          </cell>
          <cell r="BO1341">
            <v>0</v>
          </cell>
          <cell r="BP1341">
            <v>0</v>
          </cell>
          <cell r="BQ1341">
            <v>0</v>
          </cell>
          <cell r="BR1341">
            <v>0</v>
          </cell>
          <cell r="BS1341">
            <v>0</v>
          </cell>
          <cell r="BT1341">
            <v>0</v>
          </cell>
          <cell r="BU1341">
            <v>0</v>
          </cell>
          <cell r="BW1341">
            <v>0</v>
          </cell>
          <cell r="BX1341">
            <v>0</v>
          </cell>
          <cell r="BY1341">
            <v>0</v>
          </cell>
          <cell r="BZ1341">
            <v>0</v>
          </cell>
          <cell r="CA1341">
            <v>0</v>
          </cell>
          <cell r="CB1341">
            <v>0</v>
          </cell>
          <cell r="CC1341">
            <v>0</v>
          </cell>
        </row>
        <row r="1342">
          <cell r="C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D1342">
            <v>0</v>
          </cell>
          <cell r="AE1342">
            <v>0</v>
          </cell>
          <cell r="AF1342">
            <v>0</v>
          </cell>
          <cell r="AG1342">
            <v>0</v>
          </cell>
          <cell r="AH1342">
            <v>0</v>
          </cell>
          <cell r="AI1342">
            <v>0</v>
          </cell>
          <cell r="AJ1342">
            <v>0</v>
          </cell>
          <cell r="AK1342">
            <v>0</v>
          </cell>
          <cell r="AL1342">
            <v>0</v>
          </cell>
          <cell r="AM1342">
            <v>0</v>
          </cell>
          <cell r="AN1342">
            <v>0</v>
          </cell>
          <cell r="AP1342">
            <v>0</v>
          </cell>
          <cell r="AQ1342">
            <v>0</v>
          </cell>
          <cell r="AS1342">
            <v>0</v>
          </cell>
          <cell r="AT1342">
            <v>0</v>
          </cell>
          <cell r="AW1342">
            <v>0</v>
          </cell>
          <cell r="AX1342">
            <v>0</v>
          </cell>
          <cell r="AY1342">
            <v>0</v>
          </cell>
          <cell r="AZ1342">
            <v>0</v>
          </cell>
          <cell r="BA1342">
            <v>0</v>
          </cell>
          <cell r="BB1342">
            <v>0</v>
          </cell>
          <cell r="BC1342">
            <v>0</v>
          </cell>
          <cell r="BD1342">
            <v>0</v>
          </cell>
          <cell r="BE1342">
            <v>0</v>
          </cell>
          <cell r="BF1342" t="str">
            <v xml:space="preserve">NOTIFICADO </v>
          </cell>
          <cell r="BG1342">
            <v>0</v>
          </cell>
          <cell r="BH1342">
            <v>0</v>
          </cell>
          <cell r="BI1342">
            <v>0</v>
          </cell>
          <cell r="BK1342">
            <v>0</v>
          </cell>
          <cell r="BL1342">
            <v>0</v>
          </cell>
          <cell r="BM1342">
            <v>0</v>
          </cell>
          <cell r="BN1342">
            <v>0</v>
          </cell>
          <cell r="BO1342">
            <v>0</v>
          </cell>
          <cell r="BP1342">
            <v>0</v>
          </cell>
          <cell r="BQ1342">
            <v>0</v>
          </cell>
          <cell r="BR1342">
            <v>0</v>
          </cell>
          <cell r="BS1342">
            <v>0</v>
          </cell>
          <cell r="BT1342">
            <v>0</v>
          </cell>
          <cell r="BU1342">
            <v>0</v>
          </cell>
          <cell r="BW1342">
            <v>0</v>
          </cell>
          <cell r="BX1342">
            <v>0</v>
          </cell>
          <cell r="BY1342">
            <v>0</v>
          </cell>
          <cell r="BZ1342">
            <v>0</v>
          </cell>
          <cell r="CA1342">
            <v>0</v>
          </cell>
          <cell r="CB1342">
            <v>0</v>
          </cell>
          <cell r="CC1342">
            <v>0</v>
          </cell>
        </row>
        <row r="1343">
          <cell r="C1343">
            <v>0</v>
          </cell>
          <cell r="D1343">
            <v>0</v>
          </cell>
          <cell r="E1343">
            <v>0</v>
          </cell>
          <cell r="F1343">
            <v>0</v>
          </cell>
          <cell r="G1343">
            <v>0</v>
          </cell>
          <cell r="H1343">
            <v>0</v>
          </cell>
          <cell r="I1343">
            <v>0</v>
          </cell>
          <cell r="J1343">
            <v>0</v>
          </cell>
          <cell r="K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D1343">
            <v>0</v>
          </cell>
          <cell r="AE1343">
            <v>0</v>
          </cell>
          <cell r="AF1343">
            <v>0</v>
          </cell>
          <cell r="AG1343">
            <v>0</v>
          </cell>
          <cell r="AH1343">
            <v>0</v>
          </cell>
          <cell r="AI1343">
            <v>0</v>
          </cell>
          <cell r="AJ1343">
            <v>0</v>
          </cell>
          <cell r="AK1343">
            <v>0</v>
          </cell>
          <cell r="AL1343">
            <v>0</v>
          </cell>
          <cell r="AM1343">
            <v>0</v>
          </cell>
          <cell r="AN1343">
            <v>0</v>
          </cell>
          <cell r="AP1343">
            <v>0</v>
          </cell>
          <cell r="AQ1343">
            <v>0</v>
          </cell>
          <cell r="AS1343">
            <v>0</v>
          </cell>
          <cell r="AT1343">
            <v>0</v>
          </cell>
          <cell r="AW1343">
            <v>0</v>
          </cell>
          <cell r="AX1343">
            <v>0</v>
          </cell>
          <cell r="AY1343">
            <v>0</v>
          </cell>
          <cell r="AZ1343">
            <v>0</v>
          </cell>
          <cell r="BA1343">
            <v>0</v>
          </cell>
          <cell r="BB1343">
            <v>0</v>
          </cell>
          <cell r="BC1343">
            <v>0</v>
          </cell>
          <cell r="BD1343">
            <v>0</v>
          </cell>
          <cell r="BE1343">
            <v>0</v>
          </cell>
          <cell r="BF1343" t="str">
            <v xml:space="preserve">NOTIFICADO </v>
          </cell>
          <cell r="BG1343">
            <v>0</v>
          </cell>
          <cell r="BH1343">
            <v>0</v>
          </cell>
          <cell r="BI1343">
            <v>0</v>
          </cell>
          <cell r="BK1343">
            <v>0</v>
          </cell>
          <cell r="BL1343">
            <v>0</v>
          </cell>
          <cell r="BM1343">
            <v>0</v>
          </cell>
          <cell r="BN1343">
            <v>0</v>
          </cell>
          <cell r="BO1343">
            <v>0</v>
          </cell>
          <cell r="BP1343">
            <v>0</v>
          </cell>
          <cell r="BQ1343">
            <v>0</v>
          </cell>
          <cell r="BR1343">
            <v>0</v>
          </cell>
          <cell r="BS1343">
            <v>0</v>
          </cell>
          <cell r="BT1343">
            <v>0</v>
          </cell>
          <cell r="BU1343">
            <v>0</v>
          </cell>
          <cell r="BW1343">
            <v>0</v>
          </cell>
          <cell r="BX1343">
            <v>0</v>
          </cell>
          <cell r="BY1343">
            <v>0</v>
          </cell>
          <cell r="BZ1343">
            <v>0</v>
          </cell>
          <cell r="CA1343">
            <v>0</v>
          </cell>
          <cell r="CB1343">
            <v>0</v>
          </cell>
          <cell r="CC1343">
            <v>0</v>
          </cell>
        </row>
        <row r="1344">
          <cell r="C1344">
            <v>0</v>
          </cell>
          <cell r="D1344">
            <v>0</v>
          </cell>
          <cell r="E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D1344">
            <v>0</v>
          </cell>
          <cell r="AE1344">
            <v>0</v>
          </cell>
          <cell r="AF1344">
            <v>0</v>
          </cell>
          <cell r="AG1344">
            <v>0</v>
          </cell>
          <cell r="AH1344">
            <v>0</v>
          </cell>
          <cell r="AI1344">
            <v>0</v>
          </cell>
          <cell r="AJ1344">
            <v>0</v>
          </cell>
          <cell r="AK1344">
            <v>0</v>
          </cell>
          <cell r="AL1344">
            <v>0</v>
          </cell>
          <cell r="AM1344">
            <v>0</v>
          </cell>
          <cell r="AN1344">
            <v>0</v>
          </cell>
          <cell r="AP1344">
            <v>0</v>
          </cell>
          <cell r="AQ1344">
            <v>0</v>
          </cell>
          <cell r="AS1344">
            <v>0</v>
          </cell>
          <cell r="AT1344">
            <v>0</v>
          </cell>
          <cell r="AW1344">
            <v>0</v>
          </cell>
          <cell r="AX1344">
            <v>0</v>
          </cell>
          <cell r="AY1344">
            <v>0</v>
          </cell>
          <cell r="AZ1344">
            <v>0</v>
          </cell>
          <cell r="BA1344">
            <v>0</v>
          </cell>
          <cell r="BB1344">
            <v>0</v>
          </cell>
          <cell r="BC1344">
            <v>0</v>
          </cell>
          <cell r="BD1344">
            <v>0</v>
          </cell>
          <cell r="BE1344">
            <v>0</v>
          </cell>
          <cell r="BF1344" t="str">
            <v xml:space="preserve">NOTIFICADO </v>
          </cell>
          <cell r="BG1344">
            <v>0</v>
          </cell>
          <cell r="BH1344">
            <v>0</v>
          </cell>
          <cell r="BI1344">
            <v>0</v>
          </cell>
          <cell r="BK1344">
            <v>0</v>
          </cell>
          <cell r="BL1344">
            <v>0</v>
          </cell>
          <cell r="BM1344">
            <v>0</v>
          </cell>
          <cell r="BN1344">
            <v>0</v>
          </cell>
          <cell r="BO1344">
            <v>0</v>
          </cell>
          <cell r="BP1344">
            <v>0</v>
          </cell>
          <cell r="BQ1344">
            <v>0</v>
          </cell>
          <cell r="BR1344">
            <v>0</v>
          </cell>
          <cell r="BS1344">
            <v>0</v>
          </cell>
          <cell r="BT1344">
            <v>0</v>
          </cell>
          <cell r="BU1344">
            <v>0</v>
          </cell>
          <cell r="BW1344">
            <v>0</v>
          </cell>
          <cell r="BX1344">
            <v>0</v>
          </cell>
          <cell r="BY1344">
            <v>0</v>
          </cell>
          <cell r="BZ1344">
            <v>0</v>
          </cell>
          <cell r="CA1344">
            <v>0</v>
          </cell>
          <cell r="CB1344">
            <v>0</v>
          </cell>
          <cell r="CC1344">
            <v>0</v>
          </cell>
        </row>
        <row r="1345">
          <cell r="C1345">
            <v>0</v>
          </cell>
          <cell r="D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D1345">
            <v>0</v>
          </cell>
          <cell r="AE1345">
            <v>0</v>
          </cell>
          <cell r="AF1345">
            <v>0</v>
          </cell>
          <cell r="AG1345">
            <v>0</v>
          </cell>
          <cell r="AH1345">
            <v>0</v>
          </cell>
          <cell r="AI1345">
            <v>0</v>
          </cell>
          <cell r="AJ1345">
            <v>0</v>
          </cell>
          <cell r="AK1345">
            <v>0</v>
          </cell>
          <cell r="AL1345">
            <v>0</v>
          </cell>
          <cell r="AM1345">
            <v>0</v>
          </cell>
          <cell r="AN1345">
            <v>0</v>
          </cell>
          <cell r="AP1345">
            <v>0</v>
          </cell>
          <cell r="AQ1345">
            <v>0</v>
          </cell>
          <cell r="AS1345">
            <v>0</v>
          </cell>
          <cell r="AT1345">
            <v>0</v>
          </cell>
          <cell r="AW1345">
            <v>0</v>
          </cell>
          <cell r="AX1345">
            <v>0</v>
          </cell>
          <cell r="AY1345">
            <v>0</v>
          </cell>
          <cell r="AZ1345">
            <v>0</v>
          </cell>
          <cell r="BA1345">
            <v>0</v>
          </cell>
          <cell r="BB1345">
            <v>0</v>
          </cell>
          <cell r="BC1345">
            <v>0</v>
          </cell>
          <cell r="BD1345">
            <v>0</v>
          </cell>
          <cell r="BE1345">
            <v>0</v>
          </cell>
          <cell r="BF1345" t="str">
            <v xml:space="preserve">NOTIFICADO </v>
          </cell>
          <cell r="BG1345">
            <v>0</v>
          </cell>
          <cell r="BH1345">
            <v>0</v>
          </cell>
          <cell r="BI1345">
            <v>0</v>
          </cell>
          <cell r="BK1345">
            <v>0</v>
          </cell>
          <cell r="BL1345">
            <v>0</v>
          </cell>
          <cell r="BM1345">
            <v>0</v>
          </cell>
          <cell r="BN1345">
            <v>0</v>
          </cell>
          <cell r="BO1345">
            <v>0</v>
          </cell>
          <cell r="BP1345">
            <v>0</v>
          </cell>
          <cell r="BQ1345">
            <v>0</v>
          </cell>
          <cell r="BR1345">
            <v>0</v>
          </cell>
          <cell r="BS1345">
            <v>0</v>
          </cell>
          <cell r="BT1345">
            <v>0</v>
          </cell>
          <cell r="BU1345">
            <v>0</v>
          </cell>
          <cell r="BW1345">
            <v>0</v>
          </cell>
          <cell r="BX1345">
            <v>0</v>
          </cell>
          <cell r="BY1345">
            <v>0</v>
          </cell>
          <cell r="BZ1345">
            <v>0</v>
          </cell>
          <cell r="CA1345">
            <v>0</v>
          </cell>
          <cell r="CB1345">
            <v>0</v>
          </cell>
          <cell r="CC1345">
            <v>0</v>
          </cell>
        </row>
        <row r="1346">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D1346">
            <v>0</v>
          </cell>
          <cell r="AE1346">
            <v>0</v>
          </cell>
          <cell r="AF1346">
            <v>0</v>
          </cell>
          <cell r="AG1346">
            <v>0</v>
          </cell>
          <cell r="AH1346">
            <v>0</v>
          </cell>
          <cell r="AI1346">
            <v>0</v>
          </cell>
          <cell r="AJ1346">
            <v>0</v>
          </cell>
          <cell r="AK1346">
            <v>0</v>
          </cell>
          <cell r="AL1346">
            <v>0</v>
          </cell>
          <cell r="AM1346">
            <v>0</v>
          </cell>
          <cell r="AN1346">
            <v>0</v>
          </cell>
          <cell r="AP1346">
            <v>0</v>
          </cell>
          <cell r="AQ1346">
            <v>0</v>
          </cell>
          <cell r="AS1346">
            <v>0</v>
          </cell>
          <cell r="AT1346">
            <v>0</v>
          </cell>
          <cell r="AW1346">
            <v>0</v>
          </cell>
          <cell r="AX1346">
            <v>0</v>
          </cell>
          <cell r="AY1346">
            <v>0</v>
          </cell>
          <cell r="AZ1346">
            <v>0</v>
          </cell>
          <cell r="BA1346">
            <v>0</v>
          </cell>
          <cell r="BB1346">
            <v>0</v>
          </cell>
          <cell r="BC1346">
            <v>0</v>
          </cell>
          <cell r="BD1346">
            <v>0</v>
          </cell>
          <cell r="BE1346">
            <v>0</v>
          </cell>
          <cell r="BF1346" t="str">
            <v xml:space="preserve">NOTIFICADO </v>
          </cell>
          <cell r="BG1346">
            <v>0</v>
          </cell>
          <cell r="BH1346">
            <v>0</v>
          </cell>
          <cell r="BI1346">
            <v>0</v>
          </cell>
          <cell r="BK1346">
            <v>0</v>
          </cell>
          <cell r="BL1346">
            <v>0</v>
          </cell>
          <cell r="BM1346">
            <v>0</v>
          </cell>
          <cell r="BN1346">
            <v>0</v>
          </cell>
          <cell r="BO1346">
            <v>0</v>
          </cell>
          <cell r="BP1346">
            <v>0</v>
          </cell>
          <cell r="BQ1346">
            <v>0</v>
          </cell>
          <cell r="BR1346">
            <v>0</v>
          </cell>
          <cell r="BS1346">
            <v>0</v>
          </cell>
          <cell r="BT1346">
            <v>0</v>
          </cell>
          <cell r="BU1346">
            <v>0</v>
          </cell>
          <cell r="BW1346">
            <v>0</v>
          </cell>
          <cell r="BX1346">
            <v>0</v>
          </cell>
          <cell r="BY1346">
            <v>0</v>
          </cell>
          <cell r="BZ1346">
            <v>0</v>
          </cell>
          <cell r="CA1346">
            <v>0</v>
          </cell>
          <cell r="CB1346">
            <v>0</v>
          </cell>
          <cell r="CC1346">
            <v>0</v>
          </cell>
        </row>
        <row r="1347">
          <cell r="C1347">
            <v>0</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D1347">
            <v>0</v>
          </cell>
          <cell r="AE1347">
            <v>0</v>
          </cell>
          <cell r="AF1347">
            <v>0</v>
          </cell>
          <cell r="AG1347">
            <v>0</v>
          </cell>
          <cell r="AH1347">
            <v>0</v>
          </cell>
          <cell r="AI1347">
            <v>0</v>
          </cell>
          <cell r="AJ1347">
            <v>0</v>
          </cell>
          <cell r="AK1347">
            <v>0</v>
          </cell>
          <cell r="AL1347">
            <v>0</v>
          </cell>
          <cell r="AM1347">
            <v>0</v>
          </cell>
          <cell r="AN1347">
            <v>0</v>
          </cell>
          <cell r="AP1347">
            <v>0</v>
          </cell>
          <cell r="AQ1347">
            <v>0</v>
          </cell>
          <cell r="AS1347">
            <v>0</v>
          </cell>
          <cell r="AT1347">
            <v>0</v>
          </cell>
          <cell r="AW1347">
            <v>0</v>
          </cell>
          <cell r="AX1347">
            <v>0</v>
          </cell>
          <cell r="AY1347">
            <v>0</v>
          </cell>
          <cell r="AZ1347">
            <v>0</v>
          </cell>
          <cell r="BA1347">
            <v>0</v>
          </cell>
          <cell r="BB1347">
            <v>0</v>
          </cell>
          <cell r="BC1347">
            <v>0</v>
          </cell>
          <cell r="BD1347">
            <v>0</v>
          </cell>
          <cell r="BE1347">
            <v>0</v>
          </cell>
          <cell r="BF1347" t="str">
            <v xml:space="preserve">NOTIFICADO </v>
          </cell>
          <cell r="BG1347">
            <v>0</v>
          </cell>
          <cell r="BH1347">
            <v>0</v>
          </cell>
          <cell r="BI1347">
            <v>0</v>
          </cell>
          <cell r="BK1347">
            <v>0</v>
          </cell>
          <cell r="BL1347">
            <v>0</v>
          </cell>
          <cell r="BM1347">
            <v>0</v>
          </cell>
          <cell r="BN1347">
            <v>0</v>
          </cell>
          <cell r="BO1347">
            <v>0</v>
          </cell>
          <cell r="BP1347">
            <v>0</v>
          </cell>
          <cell r="BQ1347">
            <v>0</v>
          </cell>
          <cell r="BR1347">
            <v>0</v>
          </cell>
          <cell r="BS1347">
            <v>0</v>
          </cell>
          <cell r="BT1347">
            <v>0</v>
          </cell>
          <cell r="BU1347">
            <v>0</v>
          </cell>
          <cell r="BW1347">
            <v>0</v>
          </cell>
          <cell r="BX1347">
            <v>0</v>
          </cell>
          <cell r="BY1347">
            <v>0</v>
          </cell>
          <cell r="BZ1347">
            <v>0</v>
          </cell>
          <cell r="CA1347">
            <v>0</v>
          </cell>
          <cell r="CB1347">
            <v>0</v>
          </cell>
          <cell r="CC1347">
            <v>0</v>
          </cell>
        </row>
        <row r="1348">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D1348">
            <v>0</v>
          </cell>
          <cell r="AE1348">
            <v>0</v>
          </cell>
          <cell r="AF1348">
            <v>0</v>
          </cell>
          <cell r="AG1348">
            <v>0</v>
          </cell>
          <cell r="AH1348">
            <v>0</v>
          </cell>
          <cell r="AI1348">
            <v>0</v>
          </cell>
          <cell r="AJ1348">
            <v>0</v>
          </cell>
          <cell r="AK1348">
            <v>0</v>
          </cell>
          <cell r="AL1348">
            <v>0</v>
          </cell>
          <cell r="AM1348">
            <v>0</v>
          </cell>
          <cell r="AN1348">
            <v>0</v>
          </cell>
          <cell r="AP1348">
            <v>0</v>
          </cell>
          <cell r="AQ1348">
            <v>0</v>
          </cell>
          <cell r="AS1348">
            <v>0</v>
          </cell>
          <cell r="AT1348">
            <v>0</v>
          </cell>
          <cell r="AW1348">
            <v>0</v>
          </cell>
          <cell r="AX1348">
            <v>0</v>
          </cell>
          <cell r="AY1348">
            <v>0</v>
          </cell>
          <cell r="AZ1348">
            <v>0</v>
          </cell>
          <cell r="BA1348">
            <v>0</v>
          </cell>
          <cell r="BB1348">
            <v>0</v>
          </cell>
          <cell r="BC1348">
            <v>0</v>
          </cell>
          <cell r="BD1348">
            <v>0</v>
          </cell>
          <cell r="BE1348">
            <v>0</v>
          </cell>
          <cell r="BF1348" t="str">
            <v xml:space="preserve">NOTIFICADO </v>
          </cell>
          <cell r="BG1348">
            <v>0</v>
          </cell>
          <cell r="BH1348">
            <v>0</v>
          </cell>
          <cell r="BI1348">
            <v>0</v>
          </cell>
          <cell r="BK1348">
            <v>0</v>
          </cell>
          <cell r="BL1348">
            <v>0</v>
          </cell>
          <cell r="BM1348">
            <v>0</v>
          </cell>
          <cell r="BN1348">
            <v>0</v>
          </cell>
          <cell r="BO1348">
            <v>0</v>
          </cell>
          <cell r="BP1348">
            <v>0</v>
          </cell>
          <cell r="BQ1348">
            <v>0</v>
          </cell>
          <cell r="BR1348">
            <v>0</v>
          </cell>
          <cell r="BS1348">
            <v>0</v>
          </cell>
          <cell r="BT1348">
            <v>0</v>
          </cell>
          <cell r="BU1348">
            <v>0</v>
          </cell>
          <cell r="BW1348">
            <v>0</v>
          </cell>
          <cell r="BX1348">
            <v>0</v>
          </cell>
          <cell r="BY1348">
            <v>0</v>
          </cell>
          <cell r="BZ1348">
            <v>0</v>
          </cell>
          <cell r="CA1348">
            <v>0</v>
          </cell>
          <cell r="CB1348">
            <v>0</v>
          </cell>
          <cell r="CC1348">
            <v>0</v>
          </cell>
        </row>
        <row r="1349">
          <cell r="C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D1349">
            <v>0</v>
          </cell>
          <cell r="AE1349">
            <v>0</v>
          </cell>
          <cell r="AF1349">
            <v>0</v>
          </cell>
          <cell r="AG1349">
            <v>0</v>
          </cell>
          <cell r="AH1349">
            <v>0</v>
          </cell>
          <cell r="AI1349">
            <v>0</v>
          </cell>
          <cell r="AJ1349">
            <v>0</v>
          </cell>
          <cell r="AK1349">
            <v>0</v>
          </cell>
          <cell r="AL1349">
            <v>0</v>
          </cell>
          <cell r="AM1349">
            <v>0</v>
          </cell>
          <cell r="AN1349">
            <v>0</v>
          </cell>
          <cell r="AP1349">
            <v>0</v>
          </cell>
          <cell r="AQ1349">
            <v>0</v>
          </cell>
          <cell r="AS1349">
            <v>0</v>
          </cell>
          <cell r="AT1349">
            <v>0</v>
          </cell>
          <cell r="AW1349">
            <v>0</v>
          </cell>
          <cell r="AX1349">
            <v>0</v>
          </cell>
          <cell r="AY1349">
            <v>0</v>
          </cell>
          <cell r="AZ1349">
            <v>0</v>
          </cell>
          <cell r="BA1349">
            <v>0</v>
          </cell>
          <cell r="BB1349">
            <v>0</v>
          </cell>
          <cell r="BC1349">
            <v>0</v>
          </cell>
          <cell r="BD1349">
            <v>0</v>
          </cell>
          <cell r="BE1349">
            <v>0</v>
          </cell>
          <cell r="BF1349" t="str">
            <v xml:space="preserve">NOTIFICADO </v>
          </cell>
          <cell r="BG1349">
            <v>0</v>
          </cell>
          <cell r="BH1349">
            <v>0</v>
          </cell>
          <cell r="BI1349">
            <v>0</v>
          </cell>
          <cell r="BK1349">
            <v>0</v>
          </cell>
          <cell r="BL1349">
            <v>0</v>
          </cell>
          <cell r="BM1349">
            <v>0</v>
          </cell>
          <cell r="BN1349">
            <v>0</v>
          </cell>
          <cell r="BO1349">
            <v>0</v>
          </cell>
          <cell r="BP1349">
            <v>0</v>
          </cell>
          <cell r="BQ1349">
            <v>0</v>
          </cell>
          <cell r="BR1349">
            <v>0</v>
          </cell>
          <cell r="BS1349">
            <v>0</v>
          </cell>
          <cell r="BT1349">
            <v>0</v>
          </cell>
          <cell r="BU1349">
            <v>0</v>
          </cell>
          <cell r="BW1349">
            <v>0</v>
          </cell>
          <cell r="BX1349">
            <v>0</v>
          </cell>
          <cell r="BY1349">
            <v>0</v>
          </cell>
          <cell r="BZ1349">
            <v>0</v>
          </cell>
          <cell r="CA1349">
            <v>0</v>
          </cell>
          <cell r="CB1349">
            <v>0</v>
          </cell>
          <cell r="CC1349">
            <v>0</v>
          </cell>
        </row>
        <row r="1350">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D1350">
            <v>0</v>
          </cell>
          <cell r="AE1350">
            <v>0</v>
          </cell>
          <cell r="AF1350">
            <v>0</v>
          </cell>
          <cell r="AG1350">
            <v>0</v>
          </cell>
          <cell r="AH1350">
            <v>0</v>
          </cell>
          <cell r="AI1350">
            <v>0</v>
          </cell>
          <cell r="AJ1350">
            <v>0</v>
          </cell>
          <cell r="AK1350">
            <v>0</v>
          </cell>
          <cell r="AL1350">
            <v>0</v>
          </cell>
          <cell r="AM1350">
            <v>0</v>
          </cell>
          <cell r="AN1350">
            <v>0</v>
          </cell>
          <cell r="AP1350">
            <v>0</v>
          </cell>
          <cell r="AQ1350">
            <v>0</v>
          </cell>
          <cell r="AS1350">
            <v>0</v>
          </cell>
          <cell r="AT1350">
            <v>0</v>
          </cell>
          <cell r="AW1350">
            <v>0</v>
          </cell>
          <cell r="AX1350">
            <v>0</v>
          </cell>
          <cell r="AY1350">
            <v>0</v>
          </cell>
          <cell r="AZ1350">
            <v>0</v>
          </cell>
          <cell r="BA1350">
            <v>0</v>
          </cell>
          <cell r="BB1350">
            <v>0</v>
          </cell>
          <cell r="BC1350">
            <v>0</v>
          </cell>
          <cell r="BD1350">
            <v>0</v>
          </cell>
          <cell r="BE1350">
            <v>0</v>
          </cell>
          <cell r="BF1350" t="str">
            <v xml:space="preserve">NOTIFICADO </v>
          </cell>
          <cell r="BG1350">
            <v>0</v>
          </cell>
          <cell r="BH1350">
            <v>0</v>
          </cell>
          <cell r="BI1350">
            <v>0</v>
          </cell>
          <cell r="BK1350">
            <v>0</v>
          </cell>
          <cell r="BL1350">
            <v>0</v>
          </cell>
          <cell r="BM1350">
            <v>0</v>
          </cell>
          <cell r="BN1350">
            <v>0</v>
          </cell>
          <cell r="BO1350">
            <v>0</v>
          </cell>
          <cell r="BP1350">
            <v>0</v>
          </cell>
          <cell r="BQ1350">
            <v>0</v>
          </cell>
          <cell r="BR1350">
            <v>0</v>
          </cell>
          <cell r="BS1350">
            <v>0</v>
          </cell>
          <cell r="BT1350">
            <v>0</v>
          </cell>
          <cell r="BU1350">
            <v>0</v>
          </cell>
          <cell r="BW1350">
            <v>0</v>
          </cell>
          <cell r="BX1350">
            <v>0</v>
          </cell>
          <cell r="BY1350">
            <v>0</v>
          </cell>
          <cell r="BZ1350">
            <v>0</v>
          </cell>
          <cell r="CA1350">
            <v>0</v>
          </cell>
          <cell r="CB1350">
            <v>0</v>
          </cell>
          <cell r="CC1350">
            <v>0</v>
          </cell>
        </row>
        <row r="1351">
          <cell r="C1351">
            <v>0</v>
          </cell>
          <cell r="E1351">
            <v>0</v>
          </cell>
          <cell r="F1351">
            <v>0</v>
          </cell>
          <cell r="G1351">
            <v>0</v>
          </cell>
          <cell r="H1351">
            <v>0</v>
          </cell>
          <cell r="I1351">
            <v>0</v>
          </cell>
          <cell r="J1351">
            <v>0</v>
          </cell>
          <cell r="K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D1351">
            <v>0</v>
          </cell>
          <cell r="AE1351">
            <v>0</v>
          </cell>
          <cell r="AF1351">
            <v>0</v>
          </cell>
          <cell r="AG1351">
            <v>0</v>
          </cell>
          <cell r="AH1351">
            <v>0</v>
          </cell>
          <cell r="AI1351">
            <v>0</v>
          </cell>
          <cell r="AJ1351">
            <v>0</v>
          </cell>
          <cell r="AK1351">
            <v>0</v>
          </cell>
          <cell r="AL1351">
            <v>0</v>
          </cell>
          <cell r="AM1351">
            <v>0</v>
          </cell>
          <cell r="AN1351">
            <v>0</v>
          </cell>
          <cell r="AP1351">
            <v>0</v>
          </cell>
          <cell r="AQ1351">
            <v>0</v>
          </cell>
          <cell r="AS1351">
            <v>0</v>
          </cell>
          <cell r="AT1351">
            <v>0</v>
          </cell>
          <cell r="AW1351">
            <v>0</v>
          </cell>
          <cell r="AX1351">
            <v>0</v>
          </cell>
          <cell r="AY1351">
            <v>0</v>
          </cell>
          <cell r="AZ1351">
            <v>0</v>
          </cell>
          <cell r="BA1351">
            <v>0</v>
          </cell>
          <cell r="BB1351">
            <v>0</v>
          </cell>
          <cell r="BC1351">
            <v>0</v>
          </cell>
          <cell r="BD1351">
            <v>0</v>
          </cell>
          <cell r="BE1351">
            <v>0</v>
          </cell>
          <cell r="BF1351" t="str">
            <v xml:space="preserve">NOTIFICADO </v>
          </cell>
          <cell r="BG1351">
            <v>0</v>
          </cell>
          <cell r="BH1351">
            <v>0</v>
          </cell>
          <cell r="BI1351">
            <v>0</v>
          </cell>
          <cell r="BK1351">
            <v>0</v>
          </cell>
          <cell r="BL1351">
            <v>0</v>
          </cell>
          <cell r="BM1351">
            <v>0</v>
          </cell>
          <cell r="BN1351">
            <v>0</v>
          </cell>
          <cell r="BO1351">
            <v>0</v>
          </cell>
          <cell r="BP1351">
            <v>0</v>
          </cell>
          <cell r="BQ1351">
            <v>0</v>
          </cell>
          <cell r="BR1351">
            <v>0</v>
          </cell>
          <cell r="BS1351">
            <v>0</v>
          </cell>
          <cell r="BT1351">
            <v>0</v>
          </cell>
          <cell r="BU1351">
            <v>0</v>
          </cell>
          <cell r="BW1351">
            <v>0</v>
          </cell>
          <cell r="BX1351">
            <v>0</v>
          </cell>
          <cell r="BY1351">
            <v>0</v>
          </cell>
          <cell r="BZ1351">
            <v>0</v>
          </cell>
          <cell r="CA1351">
            <v>0</v>
          </cell>
          <cell r="CB1351">
            <v>0</v>
          </cell>
          <cell r="CC1351">
            <v>0</v>
          </cell>
        </row>
        <row r="1352">
          <cell r="C1352">
            <v>0</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D1352">
            <v>0</v>
          </cell>
          <cell r="AE1352">
            <v>0</v>
          </cell>
          <cell r="AF1352">
            <v>0</v>
          </cell>
          <cell r="AG1352">
            <v>0</v>
          </cell>
          <cell r="AH1352">
            <v>0</v>
          </cell>
          <cell r="AI1352">
            <v>0</v>
          </cell>
          <cell r="AJ1352">
            <v>0</v>
          </cell>
          <cell r="AK1352">
            <v>0</v>
          </cell>
          <cell r="AL1352">
            <v>0</v>
          </cell>
          <cell r="AM1352">
            <v>0</v>
          </cell>
          <cell r="AN1352">
            <v>0</v>
          </cell>
          <cell r="AP1352">
            <v>0</v>
          </cell>
          <cell r="AQ1352">
            <v>0</v>
          </cell>
          <cell r="AS1352">
            <v>0</v>
          </cell>
          <cell r="AT1352">
            <v>0</v>
          </cell>
          <cell r="AW1352">
            <v>0</v>
          </cell>
          <cell r="AX1352">
            <v>0</v>
          </cell>
          <cell r="AY1352">
            <v>0</v>
          </cell>
          <cell r="AZ1352">
            <v>0</v>
          </cell>
          <cell r="BA1352">
            <v>0</v>
          </cell>
          <cell r="BB1352">
            <v>0</v>
          </cell>
          <cell r="BC1352">
            <v>0</v>
          </cell>
          <cell r="BD1352">
            <v>0</v>
          </cell>
          <cell r="BE1352">
            <v>0</v>
          </cell>
          <cell r="BF1352" t="str">
            <v xml:space="preserve">NOTIFICADO </v>
          </cell>
          <cell r="BG1352">
            <v>0</v>
          </cell>
          <cell r="BH1352">
            <v>0</v>
          </cell>
          <cell r="BI1352">
            <v>0</v>
          </cell>
          <cell r="BK1352">
            <v>0</v>
          </cell>
          <cell r="BL1352">
            <v>0</v>
          </cell>
          <cell r="BM1352">
            <v>0</v>
          </cell>
          <cell r="BN1352">
            <v>0</v>
          </cell>
          <cell r="BO1352">
            <v>0</v>
          </cell>
          <cell r="BP1352">
            <v>0</v>
          </cell>
          <cell r="BQ1352">
            <v>0</v>
          </cell>
          <cell r="BR1352">
            <v>0</v>
          </cell>
          <cell r="BS1352">
            <v>0</v>
          </cell>
          <cell r="BT1352">
            <v>0</v>
          </cell>
          <cell r="BU1352">
            <v>0</v>
          </cell>
          <cell r="BW1352">
            <v>0</v>
          </cell>
          <cell r="BX1352">
            <v>0</v>
          </cell>
          <cell r="BY1352">
            <v>0</v>
          </cell>
          <cell r="BZ1352">
            <v>0</v>
          </cell>
          <cell r="CA1352">
            <v>0</v>
          </cell>
          <cell r="CB1352">
            <v>0</v>
          </cell>
          <cell r="CC1352">
            <v>0</v>
          </cell>
        </row>
        <row r="1353">
          <cell r="C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D1353">
            <v>0</v>
          </cell>
          <cell r="AE1353">
            <v>0</v>
          </cell>
          <cell r="AF1353">
            <v>0</v>
          </cell>
          <cell r="AG1353">
            <v>0</v>
          </cell>
          <cell r="AH1353">
            <v>0</v>
          </cell>
          <cell r="AI1353">
            <v>0</v>
          </cell>
          <cell r="AJ1353">
            <v>0</v>
          </cell>
          <cell r="AK1353">
            <v>0</v>
          </cell>
          <cell r="AL1353">
            <v>0</v>
          </cell>
          <cell r="AM1353">
            <v>0</v>
          </cell>
          <cell r="AN1353">
            <v>0</v>
          </cell>
          <cell r="AP1353">
            <v>0</v>
          </cell>
          <cell r="AQ1353">
            <v>0</v>
          </cell>
          <cell r="AS1353">
            <v>0</v>
          </cell>
          <cell r="AT1353">
            <v>0</v>
          </cell>
          <cell r="AW1353">
            <v>0</v>
          </cell>
          <cell r="AX1353">
            <v>0</v>
          </cell>
          <cell r="AY1353">
            <v>0</v>
          </cell>
          <cell r="AZ1353">
            <v>0</v>
          </cell>
          <cell r="BA1353">
            <v>0</v>
          </cell>
          <cell r="BB1353">
            <v>0</v>
          </cell>
          <cell r="BC1353">
            <v>0</v>
          </cell>
          <cell r="BD1353">
            <v>0</v>
          </cell>
          <cell r="BE1353">
            <v>0</v>
          </cell>
          <cell r="BF1353" t="str">
            <v xml:space="preserve">NOTIFICADO </v>
          </cell>
          <cell r="BG1353">
            <v>0</v>
          </cell>
          <cell r="BH1353">
            <v>0</v>
          </cell>
          <cell r="BI1353">
            <v>0</v>
          </cell>
          <cell r="BK1353">
            <v>0</v>
          </cell>
          <cell r="BL1353">
            <v>0</v>
          </cell>
          <cell r="BM1353">
            <v>0</v>
          </cell>
          <cell r="BN1353">
            <v>0</v>
          </cell>
          <cell r="BO1353">
            <v>0</v>
          </cell>
          <cell r="BP1353">
            <v>0</v>
          </cell>
          <cell r="BQ1353">
            <v>0</v>
          </cell>
          <cell r="BR1353">
            <v>0</v>
          </cell>
          <cell r="BS1353">
            <v>0</v>
          </cell>
          <cell r="BT1353">
            <v>0</v>
          </cell>
          <cell r="BU1353">
            <v>0</v>
          </cell>
          <cell r="BW1353">
            <v>0</v>
          </cell>
          <cell r="BX1353">
            <v>0</v>
          </cell>
          <cell r="BY1353">
            <v>0</v>
          </cell>
          <cell r="BZ1353">
            <v>0</v>
          </cell>
          <cell r="CA1353">
            <v>0</v>
          </cell>
          <cell r="CB1353">
            <v>0</v>
          </cell>
          <cell r="CC1353">
            <v>0</v>
          </cell>
        </row>
        <row r="1354">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D1354">
            <v>0</v>
          </cell>
          <cell r="AE1354">
            <v>0</v>
          </cell>
          <cell r="AF1354">
            <v>0</v>
          </cell>
          <cell r="AG1354">
            <v>0</v>
          </cell>
          <cell r="AH1354">
            <v>0</v>
          </cell>
          <cell r="AI1354">
            <v>0</v>
          </cell>
          <cell r="AJ1354">
            <v>0</v>
          </cell>
          <cell r="AK1354">
            <v>0</v>
          </cell>
          <cell r="AL1354">
            <v>0</v>
          </cell>
          <cell r="AM1354">
            <v>0</v>
          </cell>
          <cell r="AN1354">
            <v>0</v>
          </cell>
          <cell r="AP1354">
            <v>0</v>
          </cell>
          <cell r="AQ1354">
            <v>0</v>
          </cell>
          <cell r="AS1354">
            <v>0</v>
          </cell>
          <cell r="AT1354">
            <v>0</v>
          </cell>
          <cell r="AW1354">
            <v>0</v>
          </cell>
          <cell r="AX1354">
            <v>0</v>
          </cell>
          <cell r="AY1354">
            <v>0</v>
          </cell>
          <cell r="AZ1354">
            <v>0</v>
          </cell>
          <cell r="BA1354">
            <v>0</v>
          </cell>
          <cell r="BB1354">
            <v>0</v>
          </cell>
          <cell r="BC1354">
            <v>0</v>
          </cell>
          <cell r="BD1354">
            <v>0</v>
          </cell>
          <cell r="BE1354">
            <v>0</v>
          </cell>
          <cell r="BF1354" t="str">
            <v xml:space="preserve">NOTIFICADO </v>
          </cell>
          <cell r="BG1354">
            <v>0</v>
          </cell>
          <cell r="BH1354">
            <v>0</v>
          </cell>
          <cell r="BI1354">
            <v>0</v>
          </cell>
          <cell r="BK1354">
            <v>0</v>
          </cell>
          <cell r="BL1354">
            <v>0</v>
          </cell>
          <cell r="BM1354">
            <v>0</v>
          </cell>
          <cell r="BN1354">
            <v>0</v>
          </cell>
          <cell r="BO1354">
            <v>0</v>
          </cell>
          <cell r="BP1354">
            <v>0</v>
          </cell>
          <cell r="BQ1354">
            <v>0</v>
          </cell>
          <cell r="BR1354">
            <v>0</v>
          </cell>
          <cell r="BS1354">
            <v>0</v>
          </cell>
          <cell r="BT1354">
            <v>0</v>
          </cell>
          <cell r="BU1354">
            <v>0</v>
          </cell>
          <cell r="BW1354">
            <v>0</v>
          </cell>
          <cell r="BX1354">
            <v>0</v>
          </cell>
          <cell r="BY1354">
            <v>0</v>
          </cell>
          <cell r="BZ1354">
            <v>0</v>
          </cell>
          <cell r="CA1354">
            <v>0</v>
          </cell>
          <cell r="CB1354">
            <v>0</v>
          </cell>
          <cell r="CC1354">
            <v>0</v>
          </cell>
        </row>
        <row r="1355">
          <cell r="C1355">
            <v>0</v>
          </cell>
          <cell r="D1355">
            <v>0</v>
          </cell>
          <cell r="E1355">
            <v>0</v>
          </cell>
          <cell r="F1355">
            <v>0</v>
          </cell>
          <cell r="G1355">
            <v>0</v>
          </cell>
          <cell r="H1355">
            <v>0</v>
          </cell>
          <cell r="I1355">
            <v>0</v>
          </cell>
          <cell r="J1355">
            <v>0</v>
          </cell>
          <cell r="K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D1355">
            <v>0</v>
          </cell>
          <cell r="AE1355">
            <v>0</v>
          </cell>
          <cell r="AF1355">
            <v>0</v>
          </cell>
          <cell r="AG1355">
            <v>0</v>
          </cell>
          <cell r="AH1355">
            <v>0</v>
          </cell>
          <cell r="AI1355">
            <v>0</v>
          </cell>
          <cell r="AJ1355">
            <v>0</v>
          </cell>
          <cell r="AK1355">
            <v>0</v>
          </cell>
          <cell r="AL1355">
            <v>0</v>
          </cell>
          <cell r="AM1355">
            <v>0</v>
          </cell>
          <cell r="AN1355">
            <v>0</v>
          </cell>
          <cell r="AP1355">
            <v>0</v>
          </cell>
          <cell r="AQ1355">
            <v>0</v>
          </cell>
          <cell r="AS1355">
            <v>0</v>
          </cell>
          <cell r="AT1355">
            <v>0</v>
          </cell>
          <cell r="AW1355">
            <v>0</v>
          </cell>
          <cell r="AX1355">
            <v>0</v>
          </cell>
          <cell r="AY1355">
            <v>0</v>
          </cell>
          <cell r="AZ1355">
            <v>0</v>
          </cell>
          <cell r="BA1355">
            <v>0</v>
          </cell>
          <cell r="BB1355">
            <v>0</v>
          </cell>
          <cell r="BC1355">
            <v>0</v>
          </cell>
          <cell r="BD1355">
            <v>0</v>
          </cell>
          <cell r="BE1355">
            <v>0</v>
          </cell>
          <cell r="BF1355" t="str">
            <v xml:space="preserve">NOTIFICADO </v>
          </cell>
          <cell r="BG1355">
            <v>0</v>
          </cell>
          <cell r="BH1355">
            <v>0</v>
          </cell>
          <cell r="BI1355">
            <v>0</v>
          </cell>
          <cell r="BK1355">
            <v>0</v>
          </cell>
          <cell r="BL1355">
            <v>0</v>
          </cell>
          <cell r="BM1355">
            <v>0</v>
          </cell>
          <cell r="BN1355">
            <v>0</v>
          </cell>
          <cell r="BO1355">
            <v>0</v>
          </cell>
          <cell r="BP1355">
            <v>0</v>
          </cell>
          <cell r="BQ1355">
            <v>0</v>
          </cell>
          <cell r="BR1355">
            <v>0</v>
          </cell>
          <cell r="BS1355">
            <v>0</v>
          </cell>
          <cell r="BT1355">
            <v>0</v>
          </cell>
          <cell r="BU1355">
            <v>0</v>
          </cell>
          <cell r="BW1355">
            <v>0</v>
          </cell>
          <cell r="BX1355">
            <v>0</v>
          </cell>
          <cell r="BY1355">
            <v>0</v>
          </cell>
          <cell r="BZ1355">
            <v>0</v>
          </cell>
          <cell r="CA1355">
            <v>0</v>
          </cell>
          <cell r="CB1355">
            <v>0</v>
          </cell>
          <cell r="CC1355">
            <v>0</v>
          </cell>
        </row>
        <row r="1356">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D1356">
            <v>0</v>
          </cell>
          <cell r="AE1356">
            <v>0</v>
          </cell>
          <cell r="AF1356">
            <v>0</v>
          </cell>
          <cell r="AG1356">
            <v>0</v>
          </cell>
          <cell r="AH1356">
            <v>0</v>
          </cell>
          <cell r="AI1356">
            <v>0</v>
          </cell>
          <cell r="AJ1356">
            <v>0</v>
          </cell>
          <cell r="AK1356">
            <v>0</v>
          </cell>
          <cell r="AL1356">
            <v>0</v>
          </cell>
          <cell r="AM1356">
            <v>0</v>
          </cell>
          <cell r="AN1356">
            <v>0</v>
          </cell>
          <cell r="AP1356">
            <v>0</v>
          </cell>
          <cell r="AQ1356">
            <v>0</v>
          </cell>
          <cell r="AS1356">
            <v>0</v>
          </cell>
          <cell r="AT1356">
            <v>0</v>
          </cell>
          <cell r="AW1356">
            <v>0</v>
          </cell>
          <cell r="AX1356">
            <v>0</v>
          </cell>
          <cell r="AY1356">
            <v>0</v>
          </cell>
          <cell r="AZ1356">
            <v>0</v>
          </cell>
          <cell r="BA1356">
            <v>0</v>
          </cell>
          <cell r="BB1356">
            <v>0</v>
          </cell>
          <cell r="BC1356">
            <v>0</v>
          </cell>
          <cell r="BD1356">
            <v>0</v>
          </cell>
          <cell r="BE1356">
            <v>0</v>
          </cell>
          <cell r="BF1356" t="str">
            <v xml:space="preserve">NOTIFICADO </v>
          </cell>
          <cell r="BG1356">
            <v>0</v>
          </cell>
          <cell r="BH1356">
            <v>0</v>
          </cell>
          <cell r="BI1356">
            <v>0</v>
          </cell>
          <cell r="BK1356">
            <v>0</v>
          </cell>
          <cell r="BL1356">
            <v>0</v>
          </cell>
          <cell r="BM1356">
            <v>0</v>
          </cell>
          <cell r="BN1356">
            <v>0</v>
          </cell>
          <cell r="BO1356">
            <v>0</v>
          </cell>
          <cell r="BP1356">
            <v>0</v>
          </cell>
          <cell r="BQ1356">
            <v>0</v>
          </cell>
          <cell r="BR1356">
            <v>0</v>
          </cell>
          <cell r="BS1356">
            <v>0</v>
          </cell>
          <cell r="BT1356">
            <v>0</v>
          </cell>
          <cell r="BU1356">
            <v>0</v>
          </cell>
          <cell r="BW1356">
            <v>0</v>
          </cell>
          <cell r="BX1356">
            <v>0</v>
          </cell>
          <cell r="BY1356">
            <v>0</v>
          </cell>
          <cell r="BZ1356">
            <v>0</v>
          </cell>
          <cell r="CA1356">
            <v>0</v>
          </cell>
          <cell r="CB1356">
            <v>0</v>
          </cell>
          <cell r="CC1356">
            <v>0</v>
          </cell>
        </row>
        <row r="1357">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D1357">
            <v>0</v>
          </cell>
          <cell r="AE1357">
            <v>0</v>
          </cell>
          <cell r="AF1357">
            <v>0</v>
          </cell>
          <cell r="AG1357">
            <v>0</v>
          </cell>
          <cell r="AH1357">
            <v>0</v>
          </cell>
          <cell r="AI1357">
            <v>0</v>
          </cell>
          <cell r="AJ1357">
            <v>0</v>
          </cell>
          <cell r="AK1357">
            <v>0</v>
          </cell>
          <cell r="AL1357">
            <v>0</v>
          </cell>
          <cell r="AM1357">
            <v>0</v>
          </cell>
          <cell r="AN1357">
            <v>0</v>
          </cell>
          <cell r="AP1357">
            <v>0</v>
          </cell>
          <cell r="AQ1357">
            <v>0</v>
          </cell>
          <cell r="AS1357">
            <v>0</v>
          </cell>
          <cell r="AT1357">
            <v>0</v>
          </cell>
          <cell r="AW1357">
            <v>0</v>
          </cell>
          <cell r="AX1357">
            <v>0</v>
          </cell>
          <cell r="AY1357">
            <v>0</v>
          </cell>
          <cell r="AZ1357">
            <v>0</v>
          </cell>
          <cell r="BA1357">
            <v>0</v>
          </cell>
          <cell r="BB1357">
            <v>0</v>
          </cell>
          <cell r="BC1357">
            <v>0</v>
          </cell>
          <cell r="BD1357">
            <v>0</v>
          </cell>
          <cell r="BE1357">
            <v>0</v>
          </cell>
          <cell r="BF1357" t="str">
            <v xml:space="preserve">NOTIFICADO </v>
          </cell>
          <cell r="BG1357">
            <v>0</v>
          </cell>
          <cell r="BH1357">
            <v>0</v>
          </cell>
          <cell r="BI1357">
            <v>0</v>
          </cell>
          <cell r="BK1357">
            <v>0</v>
          </cell>
          <cell r="BL1357">
            <v>0</v>
          </cell>
          <cell r="BM1357">
            <v>0</v>
          </cell>
          <cell r="BN1357">
            <v>0</v>
          </cell>
          <cell r="BO1357">
            <v>0</v>
          </cell>
          <cell r="BP1357">
            <v>0</v>
          </cell>
          <cell r="BQ1357">
            <v>0</v>
          </cell>
          <cell r="BR1357">
            <v>0</v>
          </cell>
          <cell r="BS1357">
            <v>0</v>
          </cell>
          <cell r="BT1357">
            <v>0</v>
          </cell>
          <cell r="BU1357">
            <v>0</v>
          </cell>
          <cell r="BW1357">
            <v>0</v>
          </cell>
          <cell r="BX1357">
            <v>0</v>
          </cell>
          <cell r="BY1357">
            <v>0</v>
          </cell>
          <cell r="BZ1357">
            <v>0</v>
          </cell>
          <cell r="CA1357">
            <v>0</v>
          </cell>
          <cell r="CB1357">
            <v>0</v>
          </cell>
          <cell r="CC1357">
            <v>0</v>
          </cell>
        </row>
        <row r="1358">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D1358">
            <v>0</v>
          </cell>
          <cell r="AE1358">
            <v>0</v>
          </cell>
          <cell r="AF1358">
            <v>0</v>
          </cell>
          <cell r="AG1358">
            <v>0</v>
          </cell>
          <cell r="AH1358">
            <v>0</v>
          </cell>
          <cell r="AI1358">
            <v>0</v>
          </cell>
          <cell r="AJ1358">
            <v>0</v>
          </cell>
          <cell r="AK1358">
            <v>0</v>
          </cell>
          <cell r="AL1358">
            <v>0</v>
          </cell>
          <cell r="AM1358">
            <v>0</v>
          </cell>
          <cell r="AN1358">
            <v>0</v>
          </cell>
          <cell r="AP1358">
            <v>0</v>
          </cell>
          <cell r="AQ1358">
            <v>0</v>
          </cell>
          <cell r="AS1358">
            <v>0</v>
          </cell>
          <cell r="AT1358">
            <v>0</v>
          </cell>
          <cell r="AW1358">
            <v>0</v>
          </cell>
          <cell r="AY1358">
            <v>0</v>
          </cell>
          <cell r="AZ1358">
            <v>0</v>
          </cell>
          <cell r="BA1358">
            <v>0</v>
          </cell>
          <cell r="BB1358">
            <v>0</v>
          </cell>
          <cell r="BC1358">
            <v>0</v>
          </cell>
          <cell r="BD1358">
            <v>0</v>
          </cell>
          <cell r="BE1358">
            <v>0</v>
          </cell>
          <cell r="BF1358" t="str">
            <v xml:space="preserve">NOTIFICADO </v>
          </cell>
          <cell r="BG1358">
            <v>0</v>
          </cell>
          <cell r="BH1358">
            <v>0</v>
          </cell>
          <cell r="BI1358">
            <v>0</v>
          </cell>
          <cell r="BK1358">
            <v>0</v>
          </cell>
          <cell r="BL1358">
            <v>0</v>
          </cell>
          <cell r="BM1358">
            <v>0</v>
          </cell>
          <cell r="BN1358">
            <v>0</v>
          </cell>
          <cell r="BO1358">
            <v>0</v>
          </cell>
          <cell r="BP1358">
            <v>0</v>
          </cell>
          <cell r="BQ1358">
            <v>0</v>
          </cell>
          <cell r="BR1358">
            <v>0</v>
          </cell>
          <cell r="BS1358">
            <v>0</v>
          </cell>
          <cell r="BT1358">
            <v>0</v>
          </cell>
          <cell r="BU1358">
            <v>0</v>
          </cell>
          <cell r="BW1358">
            <v>0</v>
          </cell>
          <cell r="BX1358">
            <v>0</v>
          </cell>
          <cell r="BY1358">
            <v>0</v>
          </cell>
          <cell r="BZ1358">
            <v>0</v>
          </cell>
          <cell r="CA1358">
            <v>0</v>
          </cell>
          <cell r="CB1358">
            <v>0</v>
          </cell>
          <cell r="CC1358">
            <v>0</v>
          </cell>
        </row>
        <row r="1359">
          <cell r="C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D1359">
            <v>0</v>
          </cell>
          <cell r="AE1359">
            <v>0</v>
          </cell>
          <cell r="AF1359">
            <v>0</v>
          </cell>
          <cell r="AG1359">
            <v>0</v>
          </cell>
          <cell r="AH1359">
            <v>0</v>
          </cell>
          <cell r="AI1359">
            <v>0</v>
          </cell>
          <cell r="AJ1359">
            <v>0</v>
          </cell>
          <cell r="AK1359">
            <v>0</v>
          </cell>
          <cell r="AL1359">
            <v>0</v>
          </cell>
          <cell r="AM1359">
            <v>0</v>
          </cell>
          <cell r="AN1359">
            <v>0</v>
          </cell>
          <cell r="AP1359">
            <v>0</v>
          </cell>
          <cell r="AQ1359">
            <v>0</v>
          </cell>
          <cell r="AS1359">
            <v>0</v>
          </cell>
          <cell r="AT1359">
            <v>0</v>
          </cell>
          <cell r="AW1359">
            <v>0</v>
          </cell>
          <cell r="AX1359">
            <v>0</v>
          </cell>
          <cell r="AY1359">
            <v>0</v>
          </cell>
          <cell r="AZ1359">
            <v>0</v>
          </cell>
          <cell r="BA1359">
            <v>0</v>
          </cell>
          <cell r="BB1359">
            <v>0</v>
          </cell>
          <cell r="BC1359">
            <v>0</v>
          </cell>
          <cell r="BD1359">
            <v>0</v>
          </cell>
          <cell r="BE1359">
            <v>0</v>
          </cell>
          <cell r="BF1359" t="str">
            <v xml:space="preserve">NOTIFICADO </v>
          </cell>
          <cell r="BG1359">
            <v>0</v>
          </cell>
          <cell r="BH1359">
            <v>0</v>
          </cell>
          <cell r="BI1359">
            <v>0</v>
          </cell>
          <cell r="BK1359">
            <v>0</v>
          </cell>
          <cell r="BL1359">
            <v>0</v>
          </cell>
          <cell r="BM1359">
            <v>0</v>
          </cell>
          <cell r="BN1359">
            <v>0</v>
          </cell>
          <cell r="BO1359">
            <v>0</v>
          </cell>
          <cell r="BP1359">
            <v>0</v>
          </cell>
          <cell r="BQ1359">
            <v>0</v>
          </cell>
          <cell r="BR1359">
            <v>0</v>
          </cell>
          <cell r="BS1359">
            <v>0</v>
          </cell>
          <cell r="BT1359">
            <v>0</v>
          </cell>
          <cell r="BU1359">
            <v>0</v>
          </cell>
          <cell r="BW1359">
            <v>0</v>
          </cell>
          <cell r="BX1359">
            <v>0</v>
          </cell>
          <cell r="BY1359">
            <v>0</v>
          </cell>
          <cell r="BZ1359">
            <v>0</v>
          </cell>
          <cell r="CA1359">
            <v>0</v>
          </cell>
          <cell r="CB1359">
            <v>0</v>
          </cell>
          <cell r="CC1359">
            <v>0</v>
          </cell>
        </row>
        <row r="1360">
          <cell r="C1360">
            <v>0</v>
          </cell>
          <cell r="F1360">
            <v>0</v>
          </cell>
          <cell r="G1360">
            <v>0</v>
          </cell>
          <cell r="H1360">
            <v>0</v>
          </cell>
          <cell r="I1360">
            <v>0</v>
          </cell>
          <cell r="J1360">
            <v>0</v>
          </cell>
          <cell r="K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D1360">
            <v>0</v>
          </cell>
          <cell r="AE1360">
            <v>0</v>
          </cell>
          <cell r="AF1360">
            <v>0</v>
          </cell>
          <cell r="AG1360">
            <v>0</v>
          </cell>
          <cell r="AH1360">
            <v>0</v>
          </cell>
          <cell r="AI1360">
            <v>0</v>
          </cell>
          <cell r="AJ1360">
            <v>0</v>
          </cell>
          <cell r="AK1360">
            <v>0</v>
          </cell>
          <cell r="AL1360">
            <v>0</v>
          </cell>
          <cell r="AM1360">
            <v>0</v>
          </cell>
          <cell r="AN1360">
            <v>0</v>
          </cell>
          <cell r="AP1360">
            <v>0</v>
          </cell>
          <cell r="AQ1360">
            <v>0</v>
          </cell>
          <cell r="AS1360">
            <v>0</v>
          </cell>
          <cell r="AT1360">
            <v>0</v>
          </cell>
          <cell r="AW1360">
            <v>0</v>
          </cell>
          <cell r="AX1360">
            <v>0</v>
          </cell>
          <cell r="AY1360">
            <v>0</v>
          </cell>
          <cell r="AZ1360">
            <v>0</v>
          </cell>
          <cell r="BA1360">
            <v>0</v>
          </cell>
          <cell r="BB1360">
            <v>0</v>
          </cell>
          <cell r="BC1360">
            <v>0</v>
          </cell>
          <cell r="BD1360">
            <v>0</v>
          </cell>
          <cell r="BE1360">
            <v>0</v>
          </cell>
          <cell r="BF1360" t="str">
            <v xml:space="preserve">NOTIFICADO </v>
          </cell>
          <cell r="BG1360">
            <v>0</v>
          </cell>
          <cell r="BH1360">
            <v>0</v>
          </cell>
          <cell r="BI1360">
            <v>0</v>
          </cell>
          <cell r="BK1360">
            <v>0</v>
          </cell>
          <cell r="BL1360">
            <v>0</v>
          </cell>
          <cell r="BM1360">
            <v>0</v>
          </cell>
          <cell r="BN1360">
            <v>0</v>
          </cell>
          <cell r="BO1360">
            <v>0</v>
          </cell>
          <cell r="BP1360">
            <v>0</v>
          </cell>
          <cell r="BQ1360">
            <v>0</v>
          </cell>
          <cell r="BR1360">
            <v>0</v>
          </cell>
          <cell r="BS1360">
            <v>0</v>
          </cell>
          <cell r="BT1360">
            <v>0</v>
          </cell>
          <cell r="BU1360">
            <v>0</v>
          </cell>
          <cell r="BW1360">
            <v>0</v>
          </cell>
          <cell r="BX1360">
            <v>0</v>
          </cell>
          <cell r="BY1360">
            <v>0</v>
          </cell>
          <cell r="BZ1360">
            <v>0</v>
          </cell>
          <cell r="CA1360">
            <v>0</v>
          </cell>
          <cell r="CB1360">
            <v>0</v>
          </cell>
          <cell r="CC1360">
            <v>0</v>
          </cell>
        </row>
        <row r="1361">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D1361">
            <v>0</v>
          </cell>
          <cell r="AE1361">
            <v>0</v>
          </cell>
          <cell r="AF1361">
            <v>0</v>
          </cell>
          <cell r="AG1361">
            <v>0</v>
          </cell>
          <cell r="AH1361">
            <v>0</v>
          </cell>
          <cell r="AI1361">
            <v>0</v>
          </cell>
          <cell r="AJ1361">
            <v>0</v>
          </cell>
          <cell r="AK1361">
            <v>0</v>
          </cell>
          <cell r="AL1361">
            <v>0</v>
          </cell>
          <cell r="AM1361">
            <v>0</v>
          </cell>
          <cell r="AN1361">
            <v>0</v>
          </cell>
          <cell r="AP1361">
            <v>0</v>
          </cell>
          <cell r="AQ1361">
            <v>0</v>
          </cell>
          <cell r="AS1361">
            <v>0</v>
          </cell>
          <cell r="AT1361">
            <v>0</v>
          </cell>
          <cell r="AW1361">
            <v>0</v>
          </cell>
          <cell r="AX1361">
            <v>0</v>
          </cell>
          <cell r="AY1361">
            <v>0</v>
          </cell>
          <cell r="AZ1361">
            <v>0</v>
          </cell>
          <cell r="BA1361">
            <v>0</v>
          </cell>
          <cell r="BB1361">
            <v>0</v>
          </cell>
          <cell r="BC1361">
            <v>0</v>
          </cell>
          <cell r="BD1361">
            <v>0</v>
          </cell>
          <cell r="BE1361">
            <v>0</v>
          </cell>
          <cell r="BF1361" t="str">
            <v xml:space="preserve">NOTIFICADO </v>
          </cell>
          <cell r="BG1361">
            <v>0</v>
          </cell>
          <cell r="BH1361">
            <v>0</v>
          </cell>
          <cell r="BI1361">
            <v>0</v>
          </cell>
          <cell r="BK1361">
            <v>0</v>
          </cell>
          <cell r="BL1361">
            <v>0</v>
          </cell>
          <cell r="BM1361">
            <v>0</v>
          </cell>
          <cell r="BN1361">
            <v>0</v>
          </cell>
          <cell r="BO1361">
            <v>0</v>
          </cell>
          <cell r="BP1361">
            <v>0</v>
          </cell>
          <cell r="BQ1361">
            <v>0</v>
          </cell>
          <cell r="BR1361">
            <v>0</v>
          </cell>
          <cell r="BS1361">
            <v>0</v>
          </cell>
          <cell r="BT1361">
            <v>0</v>
          </cell>
          <cell r="BU1361">
            <v>0</v>
          </cell>
          <cell r="BW1361">
            <v>0</v>
          </cell>
          <cell r="BX1361">
            <v>0</v>
          </cell>
          <cell r="BY1361">
            <v>0</v>
          </cell>
          <cell r="BZ1361">
            <v>0</v>
          </cell>
          <cell r="CA1361">
            <v>0</v>
          </cell>
          <cell r="CB1361">
            <v>0</v>
          </cell>
          <cell r="CC1361">
            <v>0</v>
          </cell>
        </row>
        <row r="1362">
          <cell r="C1362">
            <v>0</v>
          </cell>
          <cell r="D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D1362">
            <v>0</v>
          </cell>
          <cell r="AE1362">
            <v>0</v>
          </cell>
          <cell r="AF1362">
            <v>0</v>
          </cell>
          <cell r="AG1362">
            <v>0</v>
          </cell>
          <cell r="AH1362">
            <v>0</v>
          </cell>
          <cell r="AI1362">
            <v>0</v>
          </cell>
          <cell r="AJ1362">
            <v>0</v>
          </cell>
          <cell r="AK1362">
            <v>0</v>
          </cell>
          <cell r="AL1362">
            <v>0</v>
          </cell>
          <cell r="AM1362">
            <v>0</v>
          </cell>
          <cell r="AN1362">
            <v>0</v>
          </cell>
          <cell r="AP1362">
            <v>0</v>
          </cell>
          <cell r="AQ1362">
            <v>0</v>
          </cell>
          <cell r="AS1362">
            <v>0</v>
          </cell>
          <cell r="AT1362">
            <v>0</v>
          </cell>
          <cell r="AW1362">
            <v>0</v>
          </cell>
          <cell r="AX1362">
            <v>0</v>
          </cell>
          <cell r="AY1362">
            <v>0</v>
          </cell>
          <cell r="AZ1362">
            <v>0</v>
          </cell>
          <cell r="BA1362">
            <v>0</v>
          </cell>
          <cell r="BB1362">
            <v>0</v>
          </cell>
          <cell r="BC1362">
            <v>0</v>
          </cell>
          <cell r="BD1362">
            <v>0</v>
          </cell>
          <cell r="BE1362">
            <v>0</v>
          </cell>
          <cell r="BF1362" t="str">
            <v xml:space="preserve">NOTIFICADO </v>
          </cell>
          <cell r="BG1362">
            <v>0</v>
          </cell>
          <cell r="BH1362">
            <v>0</v>
          </cell>
          <cell r="BI1362">
            <v>0</v>
          </cell>
          <cell r="BK1362">
            <v>0</v>
          </cell>
          <cell r="BL1362">
            <v>0</v>
          </cell>
          <cell r="BM1362">
            <v>0</v>
          </cell>
          <cell r="BN1362">
            <v>0</v>
          </cell>
          <cell r="BO1362">
            <v>0</v>
          </cell>
          <cell r="BP1362">
            <v>0</v>
          </cell>
          <cell r="BQ1362">
            <v>0</v>
          </cell>
          <cell r="BR1362">
            <v>0</v>
          </cell>
          <cell r="BS1362">
            <v>0</v>
          </cell>
          <cell r="BT1362">
            <v>0</v>
          </cell>
          <cell r="BU1362">
            <v>0</v>
          </cell>
          <cell r="BW1362">
            <v>0</v>
          </cell>
          <cell r="BX1362">
            <v>0</v>
          </cell>
          <cell r="BY1362">
            <v>0</v>
          </cell>
          <cell r="BZ1362">
            <v>0</v>
          </cell>
          <cell r="CA1362">
            <v>0</v>
          </cell>
          <cell r="CB1362">
            <v>0</v>
          </cell>
          <cell r="CC1362">
            <v>0</v>
          </cell>
        </row>
        <row r="1363">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D1363">
            <v>0</v>
          </cell>
          <cell r="AE1363">
            <v>0</v>
          </cell>
          <cell r="AF1363">
            <v>0</v>
          </cell>
          <cell r="AG1363">
            <v>0</v>
          </cell>
          <cell r="AH1363">
            <v>0</v>
          </cell>
          <cell r="AI1363">
            <v>0</v>
          </cell>
          <cell r="AJ1363">
            <v>0</v>
          </cell>
          <cell r="AK1363">
            <v>0</v>
          </cell>
          <cell r="AL1363">
            <v>0</v>
          </cell>
          <cell r="AM1363">
            <v>0</v>
          </cell>
          <cell r="AN1363">
            <v>0</v>
          </cell>
          <cell r="AP1363">
            <v>0</v>
          </cell>
          <cell r="AQ1363">
            <v>0</v>
          </cell>
          <cell r="AS1363">
            <v>0</v>
          </cell>
          <cell r="AT1363">
            <v>0</v>
          </cell>
          <cell r="AW1363">
            <v>0</v>
          </cell>
          <cell r="AX1363">
            <v>0</v>
          </cell>
          <cell r="AY1363">
            <v>0</v>
          </cell>
          <cell r="AZ1363">
            <v>0</v>
          </cell>
          <cell r="BA1363">
            <v>0</v>
          </cell>
          <cell r="BB1363">
            <v>0</v>
          </cell>
          <cell r="BC1363">
            <v>0</v>
          </cell>
          <cell r="BD1363">
            <v>0</v>
          </cell>
          <cell r="BE1363">
            <v>0</v>
          </cell>
          <cell r="BF1363" t="str">
            <v xml:space="preserve">NOTIFICADO </v>
          </cell>
          <cell r="BG1363">
            <v>0</v>
          </cell>
          <cell r="BH1363">
            <v>0</v>
          </cell>
          <cell r="BI1363">
            <v>0</v>
          </cell>
          <cell r="BK1363">
            <v>0</v>
          </cell>
          <cell r="BL1363">
            <v>0</v>
          </cell>
          <cell r="BM1363">
            <v>0</v>
          </cell>
          <cell r="BN1363">
            <v>0</v>
          </cell>
          <cell r="BO1363">
            <v>0</v>
          </cell>
          <cell r="BP1363">
            <v>0</v>
          </cell>
          <cell r="BQ1363">
            <v>0</v>
          </cell>
          <cell r="BR1363">
            <v>0</v>
          </cell>
          <cell r="BS1363">
            <v>0</v>
          </cell>
          <cell r="BT1363">
            <v>0</v>
          </cell>
          <cell r="BU1363">
            <v>0</v>
          </cell>
          <cell r="BW1363">
            <v>0</v>
          </cell>
          <cell r="BX1363">
            <v>0</v>
          </cell>
          <cell r="BY1363">
            <v>0</v>
          </cell>
          <cell r="BZ1363">
            <v>0</v>
          </cell>
          <cell r="CA1363">
            <v>0</v>
          </cell>
          <cell r="CB1363">
            <v>0</v>
          </cell>
          <cell r="CC1363">
            <v>0</v>
          </cell>
        </row>
        <row r="1364">
          <cell r="C1364">
            <v>0</v>
          </cell>
          <cell r="D1364">
            <v>0</v>
          </cell>
          <cell r="F1364">
            <v>0</v>
          </cell>
          <cell r="G1364">
            <v>0</v>
          </cell>
          <cell r="H1364">
            <v>0</v>
          </cell>
          <cell r="I1364">
            <v>0</v>
          </cell>
          <cell r="J1364">
            <v>0</v>
          </cell>
          <cell r="K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D1364">
            <v>0</v>
          </cell>
          <cell r="AE1364">
            <v>0</v>
          </cell>
          <cell r="AF1364">
            <v>0</v>
          </cell>
          <cell r="AG1364">
            <v>0</v>
          </cell>
          <cell r="AH1364">
            <v>0</v>
          </cell>
          <cell r="AI1364">
            <v>0</v>
          </cell>
          <cell r="AJ1364">
            <v>0</v>
          </cell>
          <cell r="AK1364">
            <v>0</v>
          </cell>
          <cell r="AL1364">
            <v>0</v>
          </cell>
          <cell r="AM1364">
            <v>0</v>
          </cell>
          <cell r="AN1364">
            <v>0</v>
          </cell>
          <cell r="AP1364">
            <v>0</v>
          </cell>
          <cell r="AQ1364">
            <v>0</v>
          </cell>
          <cell r="AS1364">
            <v>0</v>
          </cell>
          <cell r="AT1364">
            <v>0</v>
          </cell>
          <cell r="AW1364">
            <v>0</v>
          </cell>
          <cell r="AX1364">
            <v>0</v>
          </cell>
          <cell r="AY1364">
            <v>0</v>
          </cell>
          <cell r="AZ1364">
            <v>0</v>
          </cell>
          <cell r="BA1364">
            <v>0</v>
          </cell>
          <cell r="BB1364">
            <v>0</v>
          </cell>
          <cell r="BC1364">
            <v>0</v>
          </cell>
          <cell r="BD1364">
            <v>0</v>
          </cell>
          <cell r="BE1364">
            <v>0</v>
          </cell>
          <cell r="BF1364" t="str">
            <v xml:space="preserve">NOTIFICADO </v>
          </cell>
          <cell r="BG1364">
            <v>0</v>
          </cell>
          <cell r="BH1364">
            <v>0</v>
          </cell>
          <cell r="BI1364">
            <v>0</v>
          </cell>
          <cell r="BK1364">
            <v>0</v>
          </cell>
          <cell r="BL1364">
            <v>0</v>
          </cell>
          <cell r="BM1364">
            <v>0</v>
          </cell>
          <cell r="BN1364">
            <v>0</v>
          </cell>
          <cell r="BO1364">
            <v>0</v>
          </cell>
          <cell r="BP1364">
            <v>0</v>
          </cell>
          <cell r="BQ1364">
            <v>0</v>
          </cell>
          <cell r="BR1364">
            <v>0</v>
          </cell>
          <cell r="BS1364">
            <v>0</v>
          </cell>
          <cell r="BT1364">
            <v>0</v>
          </cell>
          <cell r="BU1364">
            <v>0</v>
          </cell>
          <cell r="BW1364">
            <v>0</v>
          </cell>
          <cell r="BX1364">
            <v>0</v>
          </cell>
          <cell r="BY1364">
            <v>0</v>
          </cell>
          <cell r="BZ1364">
            <v>0</v>
          </cell>
          <cell r="CA1364">
            <v>0</v>
          </cell>
          <cell r="CB1364">
            <v>0</v>
          </cell>
          <cell r="CC1364">
            <v>0</v>
          </cell>
        </row>
        <row r="1365">
          <cell r="C1365">
            <v>0</v>
          </cell>
          <cell r="D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D1365">
            <v>0</v>
          </cell>
          <cell r="AE1365">
            <v>0</v>
          </cell>
          <cell r="AF1365">
            <v>0</v>
          </cell>
          <cell r="AG1365">
            <v>0</v>
          </cell>
          <cell r="AH1365">
            <v>0</v>
          </cell>
          <cell r="AI1365">
            <v>0</v>
          </cell>
          <cell r="AJ1365">
            <v>0</v>
          </cell>
          <cell r="AK1365">
            <v>0</v>
          </cell>
          <cell r="AL1365">
            <v>0</v>
          </cell>
          <cell r="AM1365">
            <v>0</v>
          </cell>
          <cell r="AN1365">
            <v>0</v>
          </cell>
          <cell r="AP1365">
            <v>0</v>
          </cell>
          <cell r="AQ1365">
            <v>0</v>
          </cell>
          <cell r="AS1365">
            <v>0</v>
          </cell>
          <cell r="AT1365">
            <v>0</v>
          </cell>
          <cell r="AW1365">
            <v>0</v>
          </cell>
          <cell r="AX1365">
            <v>0</v>
          </cell>
          <cell r="AY1365">
            <v>0</v>
          </cell>
          <cell r="AZ1365">
            <v>0</v>
          </cell>
          <cell r="BA1365">
            <v>0</v>
          </cell>
          <cell r="BB1365">
            <v>0</v>
          </cell>
          <cell r="BC1365">
            <v>0</v>
          </cell>
          <cell r="BD1365">
            <v>0</v>
          </cell>
          <cell r="BE1365">
            <v>0</v>
          </cell>
          <cell r="BF1365" t="str">
            <v xml:space="preserve">NOTIFICADO </v>
          </cell>
          <cell r="BG1365">
            <v>0</v>
          </cell>
          <cell r="BH1365">
            <v>0</v>
          </cell>
          <cell r="BI1365">
            <v>0</v>
          </cell>
          <cell r="BK1365">
            <v>0</v>
          </cell>
          <cell r="BL1365">
            <v>0</v>
          </cell>
          <cell r="BM1365">
            <v>0</v>
          </cell>
          <cell r="BN1365">
            <v>0</v>
          </cell>
          <cell r="BO1365">
            <v>0</v>
          </cell>
          <cell r="BP1365">
            <v>0</v>
          </cell>
          <cell r="BQ1365">
            <v>0</v>
          </cell>
          <cell r="BR1365">
            <v>0</v>
          </cell>
          <cell r="BS1365">
            <v>0</v>
          </cell>
          <cell r="BT1365">
            <v>0</v>
          </cell>
          <cell r="BU1365">
            <v>0</v>
          </cell>
          <cell r="BW1365">
            <v>0</v>
          </cell>
          <cell r="BX1365">
            <v>0</v>
          </cell>
          <cell r="BY1365">
            <v>0</v>
          </cell>
          <cell r="BZ1365">
            <v>0</v>
          </cell>
          <cell r="CA1365">
            <v>0</v>
          </cell>
          <cell r="CB1365">
            <v>0</v>
          </cell>
          <cell r="CC1365">
            <v>0</v>
          </cell>
        </row>
        <row r="1366">
          <cell r="C1366">
            <v>0</v>
          </cell>
          <cell r="D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D1366">
            <v>0</v>
          </cell>
          <cell r="AE1366">
            <v>0</v>
          </cell>
          <cell r="AF1366">
            <v>0</v>
          </cell>
          <cell r="AG1366">
            <v>0</v>
          </cell>
          <cell r="AH1366">
            <v>0</v>
          </cell>
          <cell r="AI1366">
            <v>0</v>
          </cell>
          <cell r="AJ1366">
            <v>0</v>
          </cell>
          <cell r="AK1366">
            <v>0</v>
          </cell>
          <cell r="AL1366">
            <v>0</v>
          </cell>
          <cell r="AM1366">
            <v>0</v>
          </cell>
          <cell r="AN1366">
            <v>0</v>
          </cell>
          <cell r="AP1366">
            <v>0</v>
          </cell>
          <cell r="AQ1366">
            <v>0</v>
          </cell>
          <cell r="AS1366">
            <v>0</v>
          </cell>
          <cell r="AT1366">
            <v>0</v>
          </cell>
          <cell r="AW1366">
            <v>0</v>
          </cell>
          <cell r="AX1366">
            <v>0</v>
          </cell>
          <cell r="AY1366">
            <v>0</v>
          </cell>
          <cell r="AZ1366">
            <v>0</v>
          </cell>
          <cell r="BA1366">
            <v>0</v>
          </cell>
          <cell r="BB1366">
            <v>0</v>
          </cell>
          <cell r="BC1366">
            <v>0</v>
          </cell>
          <cell r="BD1366">
            <v>0</v>
          </cell>
          <cell r="BE1366">
            <v>0</v>
          </cell>
          <cell r="BF1366" t="str">
            <v xml:space="preserve">NOTIFICADO </v>
          </cell>
          <cell r="BG1366">
            <v>0</v>
          </cell>
          <cell r="BH1366">
            <v>0</v>
          </cell>
          <cell r="BI1366">
            <v>0</v>
          </cell>
          <cell r="BK1366">
            <v>0</v>
          </cell>
          <cell r="BL1366">
            <v>0</v>
          </cell>
          <cell r="BM1366">
            <v>0</v>
          </cell>
          <cell r="BN1366">
            <v>0</v>
          </cell>
          <cell r="BO1366">
            <v>0</v>
          </cell>
          <cell r="BP1366">
            <v>0</v>
          </cell>
          <cell r="BQ1366">
            <v>0</v>
          </cell>
          <cell r="BR1366">
            <v>0</v>
          </cell>
          <cell r="BS1366">
            <v>0</v>
          </cell>
          <cell r="BT1366">
            <v>0</v>
          </cell>
          <cell r="BU1366">
            <v>0</v>
          </cell>
          <cell r="BW1366">
            <v>0</v>
          </cell>
          <cell r="BX1366">
            <v>0</v>
          </cell>
          <cell r="BY1366">
            <v>0</v>
          </cell>
          <cell r="BZ1366">
            <v>0</v>
          </cell>
          <cell r="CA1366">
            <v>0</v>
          </cell>
          <cell r="CB1366">
            <v>0</v>
          </cell>
          <cell r="CC1366">
            <v>0</v>
          </cell>
        </row>
        <row r="1367">
          <cell r="C1367">
            <v>0</v>
          </cell>
          <cell r="D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D1367">
            <v>0</v>
          </cell>
          <cell r="AE1367">
            <v>0</v>
          </cell>
          <cell r="AF1367">
            <v>0</v>
          </cell>
          <cell r="AG1367">
            <v>0</v>
          </cell>
          <cell r="AH1367">
            <v>0</v>
          </cell>
          <cell r="AI1367">
            <v>0</v>
          </cell>
          <cell r="AJ1367">
            <v>0</v>
          </cell>
          <cell r="AK1367">
            <v>0</v>
          </cell>
          <cell r="AL1367">
            <v>0</v>
          </cell>
          <cell r="AM1367">
            <v>0</v>
          </cell>
          <cell r="AN1367">
            <v>0</v>
          </cell>
          <cell r="AP1367">
            <v>0</v>
          </cell>
          <cell r="AQ1367">
            <v>0</v>
          </cell>
          <cell r="AS1367">
            <v>0</v>
          </cell>
          <cell r="AT1367">
            <v>0</v>
          </cell>
          <cell r="AW1367">
            <v>0</v>
          </cell>
          <cell r="AX1367">
            <v>0</v>
          </cell>
          <cell r="AY1367">
            <v>0</v>
          </cell>
          <cell r="AZ1367">
            <v>0</v>
          </cell>
          <cell r="BA1367">
            <v>0</v>
          </cell>
          <cell r="BB1367">
            <v>0</v>
          </cell>
          <cell r="BC1367">
            <v>0</v>
          </cell>
          <cell r="BD1367">
            <v>0</v>
          </cell>
          <cell r="BE1367">
            <v>0</v>
          </cell>
          <cell r="BF1367" t="str">
            <v xml:space="preserve">NOTIFICADO </v>
          </cell>
          <cell r="BG1367">
            <v>0</v>
          </cell>
          <cell r="BH1367">
            <v>0</v>
          </cell>
          <cell r="BI1367">
            <v>0</v>
          </cell>
          <cell r="BK1367">
            <v>0</v>
          </cell>
          <cell r="BL1367">
            <v>0</v>
          </cell>
          <cell r="BM1367">
            <v>0</v>
          </cell>
          <cell r="BN1367">
            <v>0</v>
          </cell>
          <cell r="BO1367">
            <v>0</v>
          </cell>
          <cell r="BP1367">
            <v>0</v>
          </cell>
          <cell r="BQ1367">
            <v>0</v>
          </cell>
          <cell r="BR1367">
            <v>0</v>
          </cell>
          <cell r="BS1367">
            <v>0</v>
          </cell>
          <cell r="BT1367">
            <v>0</v>
          </cell>
          <cell r="BU1367">
            <v>0</v>
          </cell>
          <cell r="BW1367">
            <v>0</v>
          </cell>
          <cell r="BX1367">
            <v>0</v>
          </cell>
          <cell r="BY1367">
            <v>0</v>
          </cell>
          <cell r="BZ1367">
            <v>0</v>
          </cell>
          <cell r="CA1367">
            <v>0</v>
          </cell>
          <cell r="CB1367">
            <v>0</v>
          </cell>
          <cell r="CC1367">
            <v>0</v>
          </cell>
        </row>
        <row r="1368">
          <cell r="C1368">
            <v>0</v>
          </cell>
          <cell r="D1368">
            <v>0</v>
          </cell>
          <cell r="E1368">
            <v>0</v>
          </cell>
          <cell r="F1368">
            <v>0</v>
          </cell>
          <cell r="G1368">
            <v>0</v>
          </cell>
          <cell r="H1368">
            <v>0</v>
          </cell>
          <cell r="I1368">
            <v>0</v>
          </cell>
          <cell r="J1368">
            <v>0</v>
          </cell>
          <cell r="K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D1368">
            <v>0</v>
          </cell>
          <cell r="AE1368">
            <v>0</v>
          </cell>
          <cell r="AF1368">
            <v>0</v>
          </cell>
          <cell r="AG1368">
            <v>0</v>
          </cell>
          <cell r="AH1368">
            <v>0</v>
          </cell>
          <cell r="AI1368">
            <v>0</v>
          </cell>
          <cell r="AJ1368">
            <v>0</v>
          </cell>
          <cell r="AK1368">
            <v>0</v>
          </cell>
          <cell r="AL1368">
            <v>0</v>
          </cell>
          <cell r="AM1368">
            <v>0</v>
          </cell>
          <cell r="AN1368">
            <v>0</v>
          </cell>
          <cell r="AP1368">
            <v>0</v>
          </cell>
          <cell r="AQ1368">
            <v>0</v>
          </cell>
          <cell r="AS1368">
            <v>0</v>
          </cell>
          <cell r="AT1368">
            <v>0</v>
          </cell>
          <cell r="AW1368">
            <v>0</v>
          </cell>
          <cell r="AX1368">
            <v>0</v>
          </cell>
          <cell r="AY1368">
            <v>0</v>
          </cell>
          <cell r="AZ1368">
            <v>0</v>
          </cell>
          <cell r="BA1368">
            <v>0</v>
          </cell>
          <cell r="BB1368">
            <v>0</v>
          </cell>
          <cell r="BC1368">
            <v>0</v>
          </cell>
          <cell r="BD1368">
            <v>0</v>
          </cell>
          <cell r="BE1368">
            <v>0</v>
          </cell>
          <cell r="BF1368" t="str">
            <v xml:space="preserve">NOTIFICADO </v>
          </cell>
          <cell r="BG1368">
            <v>0</v>
          </cell>
          <cell r="BH1368">
            <v>0</v>
          </cell>
          <cell r="BI1368">
            <v>0</v>
          </cell>
          <cell r="BK1368">
            <v>0</v>
          </cell>
          <cell r="BL1368">
            <v>0</v>
          </cell>
          <cell r="BM1368">
            <v>0</v>
          </cell>
          <cell r="BN1368">
            <v>0</v>
          </cell>
          <cell r="BO1368">
            <v>0</v>
          </cell>
          <cell r="BP1368">
            <v>0</v>
          </cell>
          <cell r="BQ1368">
            <v>0</v>
          </cell>
          <cell r="BR1368">
            <v>0</v>
          </cell>
          <cell r="BS1368">
            <v>0</v>
          </cell>
          <cell r="BT1368">
            <v>0</v>
          </cell>
          <cell r="BU1368">
            <v>0</v>
          </cell>
          <cell r="BW1368">
            <v>0</v>
          </cell>
          <cell r="BX1368">
            <v>0</v>
          </cell>
          <cell r="BY1368">
            <v>0</v>
          </cell>
          <cell r="BZ1368">
            <v>0</v>
          </cell>
          <cell r="CA1368">
            <v>0</v>
          </cell>
          <cell r="CB1368">
            <v>0</v>
          </cell>
          <cell r="CC1368">
            <v>0</v>
          </cell>
        </row>
        <row r="1369">
          <cell r="C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D1369">
            <v>0</v>
          </cell>
          <cell r="AE1369">
            <v>0</v>
          </cell>
          <cell r="AF1369">
            <v>0</v>
          </cell>
          <cell r="AG1369">
            <v>0</v>
          </cell>
          <cell r="AH1369">
            <v>0</v>
          </cell>
          <cell r="AI1369">
            <v>0</v>
          </cell>
          <cell r="AJ1369">
            <v>0</v>
          </cell>
          <cell r="AK1369">
            <v>0</v>
          </cell>
          <cell r="AL1369">
            <v>0</v>
          </cell>
          <cell r="AM1369">
            <v>0</v>
          </cell>
          <cell r="AN1369">
            <v>0</v>
          </cell>
          <cell r="AP1369">
            <v>0</v>
          </cell>
          <cell r="AQ1369">
            <v>0</v>
          </cell>
          <cell r="AS1369">
            <v>0</v>
          </cell>
          <cell r="AT1369">
            <v>0</v>
          </cell>
          <cell r="AW1369">
            <v>0</v>
          </cell>
          <cell r="AX1369">
            <v>0</v>
          </cell>
          <cell r="AY1369">
            <v>0</v>
          </cell>
          <cell r="AZ1369">
            <v>0</v>
          </cell>
          <cell r="BA1369">
            <v>0</v>
          </cell>
          <cell r="BB1369">
            <v>0</v>
          </cell>
          <cell r="BC1369">
            <v>0</v>
          </cell>
          <cell r="BD1369">
            <v>0</v>
          </cell>
          <cell r="BE1369">
            <v>0</v>
          </cell>
          <cell r="BF1369" t="str">
            <v xml:space="preserve">NOTIFICADO </v>
          </cell>
          <cell r="BG1369">
            <v>0</v>
          </cell>
          <cell r="BH1369">
            <v>0</v>
          </cell>
          <cell r="BI1369">
            <v>0</v>
          </cell>
          <cell r="BK1369">
            <v>0</v>
          </cell>
          <cell r="BL1369">
            <v>0</v>
          </cell>
          <cell r="BM1369">
            <v>0</v>
          </cell>
          <cell r="BN1369">
            <v>0</v>
          </cell>
          <cell r="BO1369">
            <v>0</v>
          </cell>
          <cell r="BP1369">
            <v>0</v>
          </cell>
          <cell r="BQ1369">
            <v>0</v>
          </cell>
          <cell r="BR1369">
            <v>0</v>
          </cell>
          <cell r="BS1369">
            <v>0</v>
          </cell>
          <cell r="BT1369">
            <v>0</v>
          </cell>
          <cell r="BU1369">
            <v>0</v>
          </cell>
          <cell r="BW1369">
            <v>0</v>
          </cell>
          <cell r="BX1369">
            <v>0</v>
          </cell>
          <cell r="BY1369">
            <v>0</v>
          </cell>
          <cell r="BZ1369">
            <v>0</v>
          </cell>
          <cell r="CA1369">
            <v>0</v>
          </cell>
          <cell r="CB1369">
            <v>0</v>
          </cell>
          <cell r="CC1369">
            <v>0</v>
          </cell>
        </row>
        <row r="1370">
          <cell r="C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D1370">
            <v>0</v>
          </cell>
          <cell r="AE1370">
            <v>0</v>
          </cell>
          <cell r="AF1370">
            <v>0</v>
          </cell>
          <cell r="AG1370">
            <v>0</v>
          </cell>
          <cell r="AH1370">
            <v>0</v>
          </cell>
          <cell r="AI1370">
            <v>0</v>
          </cell>
          <cell r="AJ1370">
            <v>0</v>
          </cell>
          <cell r="AK1370">
            <v>0</v>
          </cell>
          <cell r="AL1370">
            <v>0</v>
          </cell>
          <cell r="AM1370">
            <v>0</v>
          </cell>
          <cell r="AN1370">
            <v>0</v>
          </cell>
          <cell r="AP1370">
            <v>0</v>
          </cell>
          <cell r="AQ1370">
            <v>0</v>
          </cell>
          <cell r="AS1370">
            <v>0</v>
          </cell>
          <cell r="AT1370">
            <v>0</v>
          </cell>
          <cell r="AW1370">
            <v>0</v>
          </cell>
          <cell r="AX1370">
            <v>0</v>
          </cell>
          <cell r="AY1370">
            <v>0</v>
          </cell>
          <cell r="AZ1370">
            <v>0</v>
          </cell>
          <cell r="BA1370">
            <v>0</v>
          </cell>
          <cell r="BB1370">
            <v>0</v>
          </cell>
          <cell r="BC1370">
            <v>0</v>
          </cell>
          <cell r="BD1370">
            <v>0</v>
          </cell>
          <cell r="BE1370">
            <v>0</v>
          </cell>
          <cell r="BF1370" t="str">
            <v xml:space="preserve">NOTIFICADO </v>
          </cell>
          <cell r="BG1370">
            <v>0</v>
          </cell>
          <cell r="BH1370">
            <v>0</v>
          </cell>
          <cell r="BI1370">
            <v>0</v>
          </cell>
          <cell r="BK1370">
            <v>0</v>
          </cell>
          <cell r="BL1370">
            <v>0</v>
          </cell>
          <cell r="BM1370">
            <v>0</v>
          </cell>
          <cell r="BN1370">
            <v>0</v>
          </cell>
          <cell r="BO1370">
            <v>0</v>
          </cell>
          <cell r="BP1370">
            <v>0</v>
          </cell>
          <cell r="BQ1370">
            <v>0</v>
          </cell>
          <cell r="BR1370">
            <v>0</v>
          </cell>
          <cell r="BS1370">
            <v>0</v>
          </cell>
          <cell r="BT1370">
            <v>0</v>
          </cell>
          <cell r="BU1370">
            <v>0</v>
          </cell>
          <cell r="BW1370">
            <v>0</v>
          </cell>
          <cell r="BX1370">
            <v>0</v>
          </cell>
          <cell r="BY1370">
            <v>0</v>
          </cell>
          <cell r="BZ1370">
            <v>0</v>
          </cell>
          <cell r="CA1370">
            <v>0</v>
          </cell>
          <cell r="CB1370">
            <v>0</v>
          </cell>
          <cell r="CC1370">
            <v>0</v>
          </cell>
        </row>
        <row r="1371">
          <cell r="B1371">
            <v>0</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W1371">
            <v>0</v>
          </cell>
          <cell r="AX1371">
            <v>0</v>
          </cell>
          <cell r="AY1371">
            <v>0</v>
          </cell>
          <cell r="AZ1371">
            <v>0</v>
          </cell>
          <cell r="BA1371">
            <v>0</v>
          </cell>
          <cell r="BB1371">
            <v>0</v>
          </cell>
          <cell r="BC1371">
            <v>0</v>
          </cell>
          <cell r="BD1371">
            <v>0</v>
          </cell>
          <cell r="BE1371">
            <v>0</v>
          </cell>
          <cell r="BF1371" t="str">
            <v xml:space="preserve">NOTIFICADO </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cell r="BZ1371">
            <v>0</v>
          </cell>
          <cell r="CA1371">
            <v>0</v>
          </cell>
          <cell r="CB1371">
            <v>0</v>
          </cell>
          <cell r="CC1371">
            <v>0</v>
          </cell>
        </row>
        <row r="1372">
          <cell r="B1372">
            <v>0</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W1372">
            <v>0</v>
          </cell>
          <cell r="AX1372">
            <v>0</v>
          </cell>
          <cell r="AY1372">
            <v>0</v>
          </cell>
          <cell r="AZ1372">
            <v>0</v>
          </cell>
          <cell r="BA1372">
            <v>0</v>
          </cell>
          <cell r="BB1372">
            <v>0</v>
          </cell>
          <cell r="BC1372">
            <v>0</v>
          </cell>
          <cell r="BD1372">
            <v>0</v>
          </cell>
          <cell r="BE1372">
            <v>0</v>
          </cell>
          <cell r="BF1372" t="str">
            <v xml:space="preserve">NOTIFICADO </v>
          </cell>
          <cell r="BG1372">
            <v>0</v>
          </cell>
          <cell r="BH1372">
            <v>0</v>
          </cell>
          <cell r="BI1372">
            <v>0</v>
          </cell>
          <cell r="BJ1372">
            <v>0</v>
          </cell>
          <cell r="BK1372">
            <v>0</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0</v>
          </cell>
          <cell r="BZ1372">
            <v>0</v>
          </cell>
          <cell r="CA1372">
            <v>0</v>
          </cell>
          <cell r="CB1372">
            <v>0</v>
          </cell>
          <cell r="CC1372">
            <v>0</v>
          </cell>
        </row>
        <row r="1373">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S1373">
            <v>0</v>
          </cell>
          <cell r="AT1373">
            <v>0</v>
          </cell>
          <cell r="AW1373">
            <v>0</v>
          </cell>
          <cell r="AX1373">
            <v>0</v>
          </cell>
          <cell r="AY1373">
            <v>0</v>
          </cell>
          <cell r="AZ1373">
            <v>0</v>
          </cell>
          <cell r="BA1373">
            <v>0</v>
          </cell>
          <cell r="BB1373">
            <v>0</v>
          </cell>
          <cell r="BC1373">
            <v>0</v>
          </cell>
          <cell r="BD1373">
            <v>0</v>
          </cell>
          <cell r="BE1373">
            <v>0</v>
          </cell>
          <cell r="BF1373" t="str">
            <v xml:space="preserve">NOTIFICADO </v>
          </cell>
          <cell r="BG1373">
            <v>0</v>
          </cell>
          <cell r="BH1373">
            <v>0</v>
          </cell>
          <cell r="BI1373">
            <v>0</v>
          </cell>
          <cell r="BK1373">
            <v>0</v>
          </cell>
          <cell r="BL1373">
            <v>0</v>
          </cell>
          <cell r="BM1373">
            <v>0</v>
          </cell>
          <cell r="BN1373">
            <v>0</v>
          </cell>
          <cell r="BO1373">
            <v>0</v>
          </cell>
          <cell r="BP1373">
            <v>0</v>
          </cell>
          <cell r="BQ1373">
            <v>0</v>
          </cell>
          <cell r="BR1373">
            <v>0</v>
          </cell>
          <cell r="BS1373">
            <v>0</v>
          </cell>
          <cell r="BT1373">
            <v>0</v>
          </cell>
          <cell r="BU1373">
            <v>0</v>
          </cell>
          <cell r="BW1373">
            <v>0</v>
          </cell>
          <cell r="BX1373">
            <v>0</v>
          </cell>
          <cell r="BY1373">
            <v>0</v>
          </cell>
          <cell r="BZ1373">
            <v>0</v>
          </cell>
          <cell r="CA1373">
            <v>0</v>
          </cell>
          <cell r="CB1373">
            <v>0</v>
          </cell>
          <cell r="CC1373">
            <v>0</v>
          </cell>
        </row>
        <row r="1374">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S1374">
            <v>0</v>
          </cell>
          <cell r="AT1374">
            <v>0</v>
          </cell>
          <cell r="AW1374">
            <v>0</v>
          </cell>
          <cell r="AX1374">
            <v>0</v>
          </cell>
          <cell r="AY1374">
            <v>0</v>
          </cell>
          <cell r="AZ1374">
            <v>0</v>
          </cell>
          <cell r="BA1374">
            <v>0</v>
          </cell>
          <cell r="BB1374">
            <v>0</v>
          </cell>
          <cell r="BC1374">
            <v>0</v>
          </cell>
          <cell r="BD1374">
            <v>0</v>
          </cell>
          <cell r="BE1374">
            <v>0</v>
          </cell>
          <cell r="BF1374" t="str">
            <v xml:space="preserve">NOTIFICADO </v>
          </cell>
          <cell r="BG1374">
            <v>0</v>
          </cell>
          <cell r="BH1374">
            <v>0</v>
          </cell>
          <cell r="BI1374">
            <v>0</v>
          </cell>
          <cell r="BK1374">
            <v>0</v>
          </cell>
          <cell r="BL1374">
            <v>0</v>
          </cell>
          <cell r="BM1374">
            <v>0</v>
          </cell>
          <cell r="BN1374">
            <v>0</v>
          </cell>
          <cell r="BO1374">
            <v>0</v>
          </cell>
          <cell r="BP1374">
            <v>0</v>
          </cell>
          <cell r="BQ1374">
            <v>0</v>
          </cell>
          <cell r="BR1374">
            <v>0</v>
          </cell>
          <cell r="BS1374">
            <v>0</v>
          </cell>
          <cell r="BT1374">
            <v>0</v>
          </cell>
          <cell r="BU1374">
            <v>0</v>
          </cell>
          <cell r="BW1374">
            <v>0</v>
          </cell>
          <cell r="BX1374">
            <v>0</v>
          </cell>
          <cell r="BY1374">
            <v>0</v>
          </cell>
          <cell r="BZ1374">
            <v>0</v>
          </cell>
          <cell r="CA1374">
            <v>0</v>
          </cell>
          <cell r="CB1374">
            <v>0</v>
          </cell>
          <cell r="CC1374">
            <v>0</v>
          </cell>
        </row>
        <row r="1375">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S1375">
            <v>0</v>
          </cell>
          <cell r="AT1375">
            <v>0</v>
          </cell>
          <cell r="AW1375">
            <v>0</v>
          </cell>
          <cell r="AX1375">
            <v>0</v>
          </cell>
          <cell r="AY1375">
            <v>0</v>
          </cell>
          <cell r="AZ1375">
            <v>0</v>
          </cell>
          <cell r="BA1375">
            <v>0</v>
          </cell>
          <cell r="BB1375">
            <v>0</v>
          </cell>
          <cell r="BC1375">
            <v>0</v>
          </cell>
          <cell r="BD1375">
            <v>0</v>
          </cell>
          <cell r="BE1375">
            <v>0</v>
          </cell>
          <cell r="BF1375" t="str">
            <v xml:space="preserve">NOTIFICADO </v>
          </cell>
          <cell r="BG1375">
            <v>0</v>
          </cell>
          <cell r="BH1375">
            <v>0</v>
          </cell>
          <cell r="BI1375">
            <v>0</v>
          </cell>
          <cell r="BK1375">
            <v>0</v>
          </cell>
          <cell r="BL1375">
            <v>0</v>
          </cell>
          <cell r="BM1375">
            <v>0</v>
          </cell>
          <cell r="BN1375">
            <v>0</v>
          </cell>
          <cell r="BO1375">
            <v>0</v>
          </cell>
          <cell r="BP1375">
            <v>0</v>
          </cell>
          <cell r="BQ1375">
            <v>0</v>
          </cell>
          <cell r="BR1375">
            <v>0</v>
          </cell>
          <cell r="BS1375">
            <v>0</v>
          </cell>
          <cell r="BT1375">
            <v>0</v>
          </cell>
          <cell r="BU1375">
            <v>0</v>
          </cell>
          <cell r="BW1375">
            <v>0</v>
          </cell>
          <cell r="BX1375">
            <v>0</v>
          </cell>
          <cell r="BY1375">
            <v>0</v>
          </cell>
          <cell r="BZ1375">
            <v>0</v>
          </cell>
          <cell r="CA1375">
            <v>0</v>
          </cell>
          <cell r="CB1375">
            <v>0</v>
          </cell>
          <cell r="CC1375">
            <v>0</v>
          </cell>
        </row>
        <row r="1376">
          <cell r="C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S1376">
            <v>0</v>
          </cell>
          <cell r="AT1376">
            <v>0</v>
          </cell>
          <cell r="AW1376">
            <v>0</v>
          </cell>
          <cell r="AX1376">
            <v>0</v>
          </cell>
          <cell r="AY1376">
            <v>0</v>
          </cell>
          <cell r="AZ1376">
            <v>0</v>
          </cell>
          <cell r="BA1376">
            <v>0</v>
          </cell>
          <cell r="BB1376">
            <v>0</v>
          </cell>
          <cell r="BC1376">
            <v>0</v>
          </cell>
          <cell r="BD1376">
            <v>0</v>
          </cell>
          <cell r="BE1376">
            <v>0</v>
          </cell>
          <cell r="BF1376" t="str">
            <v xml:space="preserve">NOTIFICADO </v>
          </cell>
          <cell r="BG1376">
            <v>0</v>
          </cell>
          <cell r="BH1376">
            <v>0</v>
          </cell>
          <cell r="BI1376">
            <v>0</v>
          </cell>
          <cell r="BK1376">
            <v>0</v>
          </cell>
          <cell r="BL1376">
            <v>0</v>
          </cell>
          <cell r="BM1376">
            <v>0</v>
          </cell>
          <cell r="BN1376">
            <v>0</v>
          </cell>
          <cell r="BO1376">
            <v>0</v>
          </cell>
          <cell r="BP1376">
            <v>0</v>
          </cell>
          <cell r="BQ1376">
            <v>0</v>
          </cell>
          <cell r="BR1376">
            <v>0</v>
          </cell>
          <cell r="BS1376">
            <v>0</v>
          </cell>
          <cell r="BT1376">
            <v>0</v>
          </cell>
          <cell r="BU1376">
            <v>0</v>
          </cell>
          <cell r="BW1376">
            <v>0</v>
          </cell>
          <cell r="BX1376">
            <v>0</v>
          </cell>
          <cell r="BY1376">
            <v>0</v>
          </cell>
          <cell r="BZ1376">
            <v>0</v>
          </cell>
          <cell r="CA1376">
            <v>0</v>
          </cell>
          <cell r="CB1376">
            <v>0</v>
          </cell>
          <cell r="CC1376">
            <v>0</v>
          </cell>
        </row>
        <row r="1377">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S1377">
            <v>0</v>
          </cell>
          <cell r="AT1377">
            <v>0</v>
          </cell>
          <cell r="AW1377">
            <v>0</v>
          </cell>
          <cell r="AX1377">
            <v>0</v>
          </cell>
          <cell r="AY1377">
            <v>0</v>
          </cell>
          <cell r="AZ1377">
            <v>0</v>
          </cell>
          <cell r="BA1377">
            <v>0</v>
          </cell>
          <cell r="BB1377">
            <v>0</v>
          </cell>
          <cell r="BC1377">
            <v>0</v>
          </cell>
          <cell r="BD1377">
            <v>0</v>
          </cell>
          <cell r="BE1377">
            <v>0</v>
          </cell>
          <cell r="BF1377" t="str">
            <v xml:space="preserve">NOTIFICADO </v>
          </cell>
          <cell r="BG1377">
            <v>0</v>
          </cell>
          <cell r="BH1377">
            <v>0</v>
          </cell>
          <cell r="BI1377">
            <v>0</v>
          </cell>
          <cell r="BK1377">
            <v>0</v>
          </cell>
          <cell r="BL1377">
            <v>0</v>
          </cell>
          <cell r="BM1377">
            <v>0</v>
          </cell>
          <cell r="BN1377">
            <v>0</v>
          </cell>
          <cell r="BO1377">
            <v>0</v>
          </cell>
          <cell r="BP1377">
            <v>0</v>
          </cell>
          <cell r="BQ1377">
            <v>0</v>
          </cell>
          <cell r="BR1377">
            <v>0</v>
          </cell>
          <cell r="BS1377">
            <v>0</v>
          </cell>
          <cell r="BT1377">
            <v>0</v>
          </cell>
          <cell r="BU1377">
            <v>0</v>
          </cell>
          <cell r="BW1377">
            <v>0</v>
          </cell>
          <cell r="BX1377">
            <v>0</v>
          </cell>
          <cell r="BY1377">
            <v>0</v>
          </cell>
          <cell r="BZ1377">
            <v>0</v>
          </cell>
          <cell r="CA1377">
            <v>0</v>
          </cell>
          <cell r="CB1377">
            <v>0</v>
          </cell>
          <cell r="CC1377">
            <v>0</v>
          </cell>
        </row>
        <row r="1378">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S1378">
            <v>0</v>
          </cell>
          <cell r="AT1378">
            <v>0</v>
          </cell>
          <cell r="AW1378">
            <v>0</v>
          </cell>
          <cell r="AX1378">
            <v>0</v>
          </cell>
          <cell r="AY1378">
            <v>0</v>
          </cell>
          <cell r="AZ1378">
            <v>0</v>
          </cell>
          <cell r="BA1378">
            <v>0</v>
          </cell>
          <cell r="BB1378">
            <v>0</v>
          </cell>
          <cell r="BC1378">
            <v>0</v>
          </cell>
          <cell r="BD1378">
            <v>0</v>
          </cell>
          <cell r="BE1378">
            <v>0</v>
          </cell>
          <cell r="BF1378" t="str">
            <v xml:space="preserve">NOTIFICADO </v>
          </cell>
          <cell r="BG1378">
            <v>0</v>
          </cell>
          <cell r="BH1378">
            <v>0</v>
          </cell>
          <cell r="BI1378">
            <v>0</v>
          </cell>
          <cell r="BK1378">
            <v>0</v>
          </cell>
          <cell r="BL1378">
            <v>0</v>
          </cell>
          <cell r="BM1378">
            <v>0</v>
          </cell>
          <cell r="BN1378">
            <v>0</v>
          </cell>
          <cell r="BO1378">
            <v>0</v>
          </cell>
          <cell r="BP1378">
            <v>0</v>
          </cell>
          <cell r="BQ1378">
            <v>0</v>
          </cell>
          <cell r="BR1378">
            <v>0</v>
          </cell>
          <cell r="BS1378">
            <v>0</v>
          </cell>
          <cell r="BT1378">
            <v>0</v>
          </cell>
          <cell r="BU1378">
            <v>0</v>
          </cell>
          <cell r="BW1378">
            <v>0</v>
          </cell>
          <cell r="BX1378">
            <v>0</v>
          </cell>
          <cell r="BY1378">
            <v>0</v>
          </cell>
          <cell r="BZ1378">
            <v>0</v>
          </cell>
          <cell r="CA1378">
            <v>0</v>
          </cell>
          <cell r="CB1378">
            <v>0</v>
          </cell>
          <cell r="CC1378">
            <v>0</v>
          </cell>
        </row>
        <row r="1379">
          <cell r="C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D1379">
            <v>0</v>
          </cell>
          <cell r="AE1379">
            <v>0</v>
          </cell>
          <cell r="AF1379">
            <v>0</v>
          </cell>
          <cell r="AG1379">
            <v>0</v>
          </cell>
          <cell r="AH1379">
            <v>0</v>
          </cell>
          <cell r="AI1379">
            <v>0</v>
          </cell>
          <cell r="AJ1379">
            <v>0</v>
          </cell>
          <cell r="AK1379">
            <v>0</v>
          </cell>
          <cell r="AL1379">
            <v>0</v>
          </cell>
          <cell r="AM1379">
            <v>0</v>
          </cell>
          <cell r="AN1379">
            <v>0</v>
          </cell>
          <cell r="AP1379">
            <v>0</v>
          </cell>
          <cell r="AQ1379">
            <v>0</v>
          </cell>
          <cell r="AS1379">
            <v>0</v>
          </cell>
          <cell r="AT1379">
            <v>0</v>
          </cell>
          <cell r="AW1379">
            <v>0</v>
          </cell>
          <cell r="AX1379">
            <v>0</v>
          </cell>
          <cell r="AY1379">
            <v>0</v>
          </cell>
          <cell r="AZ1379">
            <v>0</v>
          </cell>
          <cell r="BA1379">
            <v>0</v>
          </cell>
          <cell r="BB1379">
            <v>0</v>
          </cell>
          <cell r="BC1379">
            <v>0</v>
          </cell>
          <cell r="BD1379">
            <v>0</v>
          </cell>
          <cell r="BE1379">
            <v>0</v>
          </cell>
          <cell r="BF1379" t="str">
            <v xml:space="preserve">NOTIFICADO </v>
          </cell>
          <cell r="BG1379">
            <v>0</v>
          </cell>
          <cell r="BH1379">
            <v>0</v>
          </cell>
          <cell r="BI1379">
            <v>0</v>
          </cell>
          <cell r="BK1379">
            <v>0</v>
          </cell>
          <cell r="BL1379">
            <v>0</v>
          </cell>
          <cell r="BM1379">
            <v>0</v>
          </cell>
          <cell r="BN1379">
            <v>0</v>
          </cell>
          <cell r="BO1379">
            <v>0</v>
          </cell>
          <cell r="BP1379">
            <v>0</v>
          </cell>
          <cell r="BQ1379">
            <v>0</v>
          </cell>
          <cell r="BR1379">
            <v>0</v>
          </cell>
          <cell r="BS1379">
            <v>0</v>
          </cell>
          <cell r="BT1379">
            <v>0</v>
          </cell>
          <cell r="BU1379">
            <v>0</v>
          </cell>
          <cell r="BW1379">
            <v>0</v>
          </cell>
          <cell r="BX1379">
            <v>0</v>
          </cell>
          <cell r="BY1379">
            <v>0</v>
          </cell>
          <cell r="BZ1379">
            <v>0</v>
          </cell>
          <cell r="CA1379">
            <v>0</v>
          </cell>
          <cell r="CB1379">
            <v>0</v>
          </cell>
          <cell r="CC1379">
            <v>0</v>
          </cell>
        </row>
        <row r="1380">
          <cell r="C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S1380">
            <v>0</v>
          </cell>
          <cell r="AT1380">
            <v>0</v>
          </cell>
          <cell r="AW1380">
            <v>0</v>
          </cell>
          <cell r="AX1380">
            <v>0</v>
          </cell>
          <cell r="AY1380">
            <v>0</v>
          </cell>
          <cell r="AZ1380">
            <v>0</v>
          </cell>
          <cell r="BA1380">
            <v>0</v>
          </cell>
          <cell r="BB1380">
            <v>0</v>
          </cell>
          <cell r="BC1380">
            <v>0</v>
          </cell>
          <cell r="BD1380">
            <v>0</v>
          </cell>
          <cell r="BE1380">
            <v>0</v>
          </cell>
          <cell r="BF1380" t="str">
            <v xml:space="preserve">NOTIFICADO </v>
          </cell>
          <cell r="BG1380">
            <v>0</v>
          </cell>
          <cell r="BH1380">
            <v>0</v>
          </cell>
          <cell r="BI1380">
            <v>0</v>
          </cell>
          <cell r="BK1380">
            <v>0</v>
          </cell>
          <cell r="BL1380">
            <v>0</v>
          </cell>
          <cell r="BM1380">
            <v>0</v>
          </cell>
          <cell r="BN1380">
            <v>0</v>
          </cell>
          <cell r="BO1380">
            <v>0</v>
          </cell>
          <cell r="BP1380">
            <v>0</v>
          </cell>
          <cell r="BQ1380">
            <v>0</v>
          </cell>
          <cell r="BR1380">
            <v>0</v>
          </cell>
          <cell r="BS1380">
            <v>0</v>
          </cell>
          <cell r="BT1380">
            <v>0</v>
          </cell>
          <cell r="BU1380">
            <v>0</v>
          </cell>
          <cell r="BW1380">
            <v>0</v>
          </cell>
          <cell r="BX1380">
            <v>0</v>
          </cell>
          <cell r="BY1380">
            <v>0</v>
          </cell>
          <cell r="BZ1380">
            <v>0</v>
          </cell>
          <cell r="CA1380">
            <v>0</v>
          </cell>
          <cell r="CB1380">
            <v>0</v>
          </cell>
          <cell r="CC1380">
            <v>0</v>
          </cell>
        </row>
        <row r="1381">
          <cell r="C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W1381">
            <v>0</v>
          </cell>
          <cell r="AX1381">
            <v>0</v>
          </cell>
          <cell r="AY1381">
            <v>0</v>
          </cell>
          <cell r="AZ1381">
            <v>0</v>
          </cell>
          <cell r="BA1381">
            <v>0</v>
          </cell>
          <cell r="BB1381">
            <v>0</v>
          </cell>
          <cell r="BC1381">
            <v>0</v>
          </cell>
          <cell r="BD1381">
            <v>0</v>
          </cell>
          <cell r="BE1381">
            <v>0</v>
          </cell>
          <cell r="BF1381" t="str">
            <v xml:space="preserve">NOTIFICADO </v>
          </cell>
          <cell r="BG1381">
            <v>0</v>
          </cell>
          <cell r="BH1381">
            <v>0</v>
          </cell>
          <cell r="BI1381">
            <v>0</v>
          </cell>
          <cell r="BK1381">
            <v>0</v>
          </cell>
          <cell r="BL1381">
            <v>0</v>
          </cell>
          <cell r="BM1381">
            <v>0</v>
          </cell>
          <cell r="BN1381">
            <v>0</v>
          </cell>
          <cell r="BO1381">
            <v>0</v>
          </cell>
          <cell r="BP1381">
            <v>0</v>
          </cell>
          <cell r="BQ1381">
            <v>0</v>
          </cell>
          <cell r="BR1381">
            <v>0</v>
          </cell>
          <cell r="BS1381">
            <v>0</v>
          </cell>
          <cell r="BT1381">
            <v>0</v>
          </cell>
          <cell r="BU1381">
            <v>0</v>
          </cell>
          <cell r="BW1381">
            <v>0</v>
          </cell>
          <cell r="BX1381">
            <v>0</v>
          </cell>
          <cell r="BY1381">
            <v>0</v>
          </cell>
          <cell r="BZ1381">
            <v>0</v>
          </cell>
          <cell r="CA1381">
            <v>0</v>
          </cell>
          <cell r="CB1381">
            <v>0</v>
          </cell>
          <cell r="CC1381">
            <v>0</v>
          </cell>
        </row>
        <row r="1382">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W1382">
            <v>0</v>
          </cell>
          <cell r="AX1382">
            <v>0</v>
          </cell>
          <cell r="AY1382">
            <v>0</v>
          </cell>
          <cell r="AZ1382">
            <v>0</v>
          </cell>
          <cell r="BA1382">
            <v>0</v>
          </cell>
          <cell r="BB1382">
            <v>0</v>
          </cell>
          <cell r="BC1382">
            <v>0</v>
          </cell>
          <cell r="BD1382">
            <v>0</v>
          </cell>
          <cell r="BE1382">
            <v>0</v>
          </cell>
          <cell r="BF1382" t="str">
            <v xml:space="preserve">NOTIFICADO </v>
          </cell>
          <cell r="BG1382">
            <v>0</v>
          </cell>
          <cell r="BH1382">
            <v>0</v>
          </cell>
          <cell r="BI1382">
            <v>0</v>
          </cell>
          <cell r="BK1382">
            <v>0</v>
          </cell>
          <cell r="BL1382">
            <v>0</v>
          </cell>
          <cell r="BM1382">
            <v>0</v>
          </cell>
          <cell r="BN1382">
            <v>0</v>
          </cell>
          <cell r="BO1382">
            <v>0</v>
          </cell>
          <cell r="BP1382">
            <v>0</v>
          </cell>
          <cell r="BQ1382">
            <v>0</v>
          </cell>
          <cell r="BR1382">
            <v>0</v>
          </cell>
          <cell r="BS1382">
            <v>0</v>
          </cell>
          <cell r="BT1382">
            <v>0</v>
          </cell>
          <cell r="BU1382">
            <v>0</v>
          </cell>
          <cell r="BW1382">
            <v>0</v>
          </cell>
          <cell r="BX1382">
            <v>0</v>
          </cell>
          <cell r="BY1382">
            <v>0</v>
          </cell>
          <cell r="BZ1382">
            <v>0</v>
          </cell>
          <cell r="CA1382">
            <v>0</v>
          </cell>
          <cell r="CB1382">
            <v>0</v>
          </cell>
          <cell r="CC1382">
            <v>0</v>
          </cell>
        </row>
        <row r="1383">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W1383">
            <v>0</v>
          </cell>
          <cell r="AX1383">
            <v>0</v>
          </cell>
          <cell r="AY1383">
            <v>0</v>
          </cell>
          <cell r="AZ1383">
            <v>0</v>
          </cell>
          <cell r="BA1383">
            <v>0</v>
          </cell>
          <cell r="BB1383">
            <v>0</v>
          </cell>
          <cell r="BC1383">
            <v>0</v>
          </cell>
          <cell r="BD1383">
            <v>0</v>
          </cell>
          <cell r="BE1383">
            <v>0</v>
          </cell>
          <cell r="BF1383" t="str">
            <v xml:space="preserve">NOTIFICADO </v>
          </cell>
          <cell r="BG1383">
            <v>0</v>
          </cell>
          <cell r="BH1383">
            <v>0</v>
          </cell>
          <cell r="BI1383">
            <v>0</v>
          </cell>
          <cell r="BJ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cell r="BZ1383">
            <v>0</v>
          </cell>
          <cell r="CA1383">
            <v>0</v>
          </cell>
          <cell r="CB1383">
            <v>0</v>
          </cell>
          <cell r="CC1383">
            <v>0</v>
          </cell>
        </row>
        <row r="1384">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W1384">
            <v>0</v>
          </cell>
          <cell r="AX1384">
            <v>0</v>
          </cell>
          <cell r="AY1384">
            <v>0</v>
          </cell>
          <cell r="AZ1384">
            <v>0</v>
          </cell>
          <cell r="BA1384">
            <v>0</v>
          </cell>
          <cell r="BB1384">
            <v>0</v>
          </cell>
          <cell r="BC1384">
            <v>0</v>
          </cell>
          <cell r="BD1384">
            <v>0</v>
          </cell>
          <cell r="BE1384">
            <v>0</v>
          </cell>
          <cell r="BF1384" t="str">
            <v xml:space="preserve">NOTIFICADO </v>
          </cell>
          <cell r="BG1384">
            <v>0</v>
          </cell>
          <cell r="BH1384">
            <v>0</v>
          </cell>
          <cell r="BI1384">
            <v>0</v>
          </cell>
          <cell r="BJ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cell r="BZ1384">
            <v>0</v>
          </cell>
          <cell r="CA1384">
            <v>0</v>
          </cell>
          <cell r="CB1384">
            <v>0</v>
          </cell>
          <cell r="CC1384">
            <v>0</v>
          </cell>
        </row>
        <row r="1385">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W1385">
            <v>0</v>
          </cell>
          <cell r="AX1385">
            <v>0</v>
          </cell>
          <cell r="AY1385">
            <v>0</v>
          </cell>
          <cell r="AZ1385">
            <v>0</v>
          </cell>
          <cell r="BA1385">
            <v>0</v>
          </cell>
          <cell r="BB1385">
            <v>0</v>
          </cell>
          <cell r="BC1385">
            <v>0</v>
          </cell>
          <cell r="BD1385">
            <v>0</v>
          </cell>
          <cell r="BE1385">
            <v>0</v>
          </cell>
          <cell r="BF1385" t="str">
            <v xml:space="preserve">NOTIFICADO </v>
          </cell>
          <cell r="BG1385">
            <v>0</v>
          </cell>
          <cell r="BH1385">
            <v>0</v>
          </cell>
          <cell r="BI1385">
            <v>0</v>
          </cell>
          <cell r="BJ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cell r="BZ1385">
            <v>0</v>
          </cell>
          <cell r="CA1385">
            <v>0</v>
          </cell>
          <cell r="CB1385">
            <v>0</v>
          </cell>
          <cell r="CC1385">
            <v>0</v>
          </cell>
        </row>
        <row r="1386">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W1386">
            <v>0</v>
          </cell>
          <cell r="AX1386">
            <v>0</v>
          </cell>
          <cell r="AY1386">
            <v>0</v>
          </cell>
          <cell r="AZ1386">
            <v>0</v>
          </cell>
          <cell r="BA1386">
            <v>0</v>
          </cell>
          <cell r="BB1386">
            <v>0</v>
          </cell>
          <cell r="BC1386">
            <v>0</v>
          </cell>
          <cell r="BD1386">
            <v>0</v>
          </cell>
          <cell r="BE1386">
            <v>0</v>
          </cell>
          <cell r="BF1386" t="str">
            <v xml:space="preserve">NOTIFICADO </v>
          </cell>
          <cell r="BG1386">
            <v>0</v>
          </cell>
          <cell r="BH1386">
            <v>0</v>
          </cell>
          <cell r="BI1386">
            <v>0</v>
          </cell>
          <cell r="BJ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cell r="BZ1386">
            <v>0</v>
          </cell>
          <cell r="CA1386">
            <v>0</v>
          </cell>
          <cell r="CB1386">
            <v>0</v>
          </cell>
          <cell r="CC1386">
            <v>0</v>
          </cell>
        </row>
        <row r="1387">
          <cell r="C1387">
            <v>0</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W1387">
            <v>0</v>
          </cell>
          <cell r="AX1387">
            <v>0</v>
          </cell>
          <cell r="AY1387">
            <v>0</v>
          </cell>
          <cell r="AZ1387">
            <v>0</v>
          </cell>
          <cell r="BA1387">
            <v>0</v>
          </cell>
          <cell r="BB1387">
            <v>0</v>
          </cell>
          <cell r="BC1387">
            <v>0</v>
          </cell>
          <cell r="BD1387">
            <v>0</v>
          </cell>
          <cell r="BE1387">
            <v>0</v>
          </cell>
          <cell r="BF1387" t="str">
            <v xml:space="preserve">NOTIFICADO </v>
          </cell>
          <cell r="BG1387">
            <v>0</v>
          </cell>
          <cell r="BH1387">
            <v>0</v>
          </cell>
          <cell r="BI1387">
            <v>0</v>
          </cell>
          <cell r="BJ1387">
            <v>0</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0</v>
          </cell>
          <cell r="BZ1387">
            <v>0</v>
          </cell>
          <cell r="CA1387">
            <v>0</v>
          </cell>
          <cell r="CB1387">
            <v>0</v>
          </cell>
          <cell r="CC1387">
            <v>0</v>
          </cell>
        </row>
        <row r="1388">
          <cell r="C1388">
            <v>0</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W1388">
            <v>0</v>
          </cell>
          <cell r="AX1388">
            <v>0</v>
          </cell>
          <cell r="AY1388">
            <v>0</v>
          </cell>
          <cell r="AZ1388">
            <v>0</v>
          </cell>
          <cell r="BA1388">
            <v>0</v>
          </cell>
          <cell r="BB1388">
            <v>0</v>
          </cell>
          <cell r="BC1388">
            <v>0</v>
          </cell>
          <cell r="BD1388">
            <v>0</v>
          </cell>
          <cell r="BE1388">
            <v>0</v>
          </cell>
          <cell r="BF1388" t="str">
            <v xml:space="preserve">NOTIFICADO </v>
          </cell>
          <cell r="BG1388">
            <v>0</v>
          </cell>
          <cell r="BH1388">
            <v>0</v>
          </cell>
          <cell r="BI1388">
            <v>0</v>
          </cell>
          <cell r="BJ1388">
            <v>0</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0</v>
          </cell>
          <cell r="BZ1388">
            <v>0</v>
          </cell>
          <cell r="CA1388">
            <v>0</v>
          </cell>
          <cell r="CB1388">
            <v>0</v>
          </cell>
          <cell r="CC1388">
            <v>0</v>
          </cell>
        </row>
        <row r="1389">
          <cell r="C1389">
            <v>0</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W1389">
            <v>0</v>
          </cell>
          <cell r="AX1389">
            <v>0</v>
          </cell>
          <cell r="AY1389">
            <v>0</v>
          </cell>
          <cell r="AZ1389">
            <v>0</v>
          </cell>
          <cell r="BA1389">
            <v>0</v>
          </cell>
          <cell r="BB1389">
            <v>0</v>
          </cell>
          <cell r="BC1389">
            <v>0</v>
          </cell>
          <cell r="BD1389">
            <v>0</v>
          </cell>
          <cell r="BE1389">
            <v>0</v>
          </cell>
          <cell r="BF1389" t="str">
            <v xml:space="preserve">NOTIFICADO </v>
          </cell>
          <cell r="BG1389">
            <v>0</v>
          </cell>
          <cell r="BH1389">
            <v>0</v>
          </cell>
          <cell r="BI1389">
            <v>0</v>
          </cell>
          <cell r="BJ1389">
            <v>0</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0</v>
          </cell>
          <cell r="BZ1389">
            <v>0</v>
          </cell>
          <cell r="CA1389">
            <v>0</v>
          </cell>
          <cell r="CB1389">
            <v>0</v>
          </cell>
          <cell r="CC1389">
            <v>0</v>
          </cell>
        </row>
        <row r="1390">
          <cell r="C1390">
            <v>0</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W1390">
            <v>0</v>
          </cell>
          <cell r="AX1390">
            <v>0</v>
          </cell>
          <cell r="AY1390">
            <v>0</v>
          </cell>
          <cell r="AZ1390">
            <v>0</v>
          </cell>
          <cell r="BA1390">
            <v>0</v>
          </cell>
          <cell r="BB1390">
            <v>0</v>
          </cell>
          <cell r="BC1390">
            <v>0</v>
          </cell>
          <cell r="BD1390">
            <v>0</v>
          </cell>
          <cell r="BE1390">
            <v>0</v>
          </cell>
          <cell r="BF1390" t="str">
            <v xml:space="preserve">NOTIFICADO </v>
          </cell>
          <cell r="BG1390">
            <v>0</v>
          </cell>
          <cell r="BH1390">
            <v>0</v>
          </cell>
          <cell r="BI1390">
            <v>0</v>
          </cell>
          <cell r="BJ1390">
            <v>0</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0</v>
          </cell>
          <cell r="BZ1390">
            <v>0</v>
          </cell>
          <cell r="CA1390">
            <v>0</v>
          </cell>
          <cell r="CB1390">
            <v>0</v>
          </cell>
          <cell r="CC1390">
            <v>0</v>
          </cell>
        </row>
        <row r="1391">
          <cell r="C1391">
            <v>0</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W1391">
            <v>0</v>
          </cell>
          <cell r="AX1391">
            <v>0</v>
          </cell>
          <cell r="AY1391">
            <v>0</v>
          </cell>
          <cell r="AZ1391">
            <v>0</v>
          </cell>
          <cell r="BA1391">
            <v>0</v>
          </cell>
          <cell r="BB1391">
            <v>0</v>
          </cell>
          <cell r="BC1391">
            <v>0</v>
          </cell>
          <cell r="BD1391">
            <v>0</v>
          </cell>
          <cell r="BE1391">
            <v>0</v>
          </cell>
          <cell r="BF1391" t="str">
            <v xml:space="preserve">NOTIFICADO </v>
          </cell>
          <cell r="BG1391">
            <v>0</v>
          </cell>
          <cell r="BH1391">
            <v>0</v>
          </cell>
          <cell r="BI1391">
            <v>0</v>
          </cell>
          <cell r="BJ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cell r="BZ1391">
            <v>0</v>
          </cell>
          <cell r="CA1391">
            <v>0</v>
          </cell>
          <cell r="CB1391">
            <v>0</v>
          </cell>
          <cell r="CC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W1392">
            <v>0</v>
          </cell>
          <cell r="AX1392">
            <v>0</v>
          </cell>
          <cell r="AY1392">
            <v>0</v>
          </cell>
          <cell r="AZ1392">
            <v>0</v>
          </cell>
          <cell r="BA1392">
            <v>0</v>
          </cell>
          <cell r="BB1392">
            <v>0</v>
          </cell>
          <cell r="BC1392">
            <v>0</v>
          </cell>
          <cell r="BD1392">
            <v>0</v>
          </cell>
          <cell r="BE1392">
            <v>0</v>
          </cell>
          <cell r="BF1392" t="str">
            <v xml:space="preserve">NOTIFICADO </v>
          </cell>
          <cell r="BG1392">
            <v>0</v>
          </cell>
          <cell r="BH1392">
            <v>0</v>
          </cell>
          <cell r="BI1392">
            <v>0</v>
          </cell>
          <cell r="BJ1392">
            <v>0</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0</v>
          </cell>
          <cell r="BZ1392">
            <v>0</v>
          </cell>
          <cell r="CA1392">
            <v>0</v>
          </cell>
          <cell r="CB1392">
            <v>0</v>
          </cell>
          <cell r="CC1392">
            <v>0</v>
          </cell>
        </row>
        <row r="1393">
          <cell r="C1393">
            <v>0</v>
          </cell>
          <cell r="D1393">
            <v>0</v>
          </cell>
          <cell r="E1393">
            <v>0</v>
          </cell>
          <cell r="F1393">
            <v>0</v>
          </cell>
          <cell r="G1393">
            <v>0</v>
          </cell>
          <cell r="H1393">
            <v>0</v>
          </cell>
          <cell r="I1393">
            <v>0</v>
          </cell>
          <cell r="J1393">
            <v>0</v>
          </cell>
          <cell r="K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W1393">
            <v>0</v>
          </cell>
          <cell r="AX1393">
            <v>0</v>
          </cell>
          <cell r="AY1393">
            <v>0</v>
          </cell>
          <cell r="AZ1393">
            <v>0</v>
          </cell>
          <cell r="BA1393">
            <v>0</v>
          </cell>
          <cell r="BB1393">
            <v>0</v>
          </cell>
          <cell r="BC1393">
            <v>0</v>
          </cell>
          <cell r="BD1393">
            <v>0</v>
          </cell>
          <cell r="BE1393">
            <v>0</v>
          </cell>
          <cell r="BF1393" t="str">
            <v xml:space="preserve">NOTIFICADO </v>
          </cell>
          <cell r="BG1393">
            <v>0</v>
          </cell>
          <cell r="BH1393">
            <v>0</v>
          </cell>
          <cell r="BI1393">
            <v>0</v>
          </cell>
          <cell r="BJ1393">
            <v>0</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0</v>
          </cell>
          <cell r="BZ1393">
            <v>0</v>
          </cell>
          <cell r="CA1393">
            <v>0</v>
          </cell>
          <cell r="CB1393">
            <v>0</v>
          </cell>
          <cell r="CC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W1394">
            <v>0</v>
          </cell>
          <cell r="AX1394">
            <v>0</v>
          </cell>
          <cell r="AY1394">
            <v>0</v>
          </cell>
          <cell r="AZ1394">
            <v>0</v>
          </cell>
          <cell r="BA1394">
            <v>0</v>
          </cell>
          <cell r="BB1394">
            <v>0</v>
          </cell>
          <cell r="BC1394">
            <v>0</v>
          </cell>
          <cell r="BD1394">
            <v>0</v>
          </cell>
          <cell r="BE1394">
            <v>0</v>
          </cell>
          <cell r="BF1394" t="str">
            <v xml:space="preserve">NOTIFICADO </v>
          </cell>
          <cell r="BG1394">
            <v>0</v>
          </cell>
          <cell r="BH1394">
            <v>0</v>
          </cell>
          <cell r="BI1394">
            <v>0</v>
          </cell>
          <cell r="BJ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cell r="BZ1394">
            <v>0</v>
          </cell>
          <cell r="CA1394">
            <v>0</v>
          </cell>
          <cell r="CB1394">
            <v>0</v>
          </cell>
          <cell r="CC1394">
            <v>0</v>
          </cell>
        </row>
        <row r="1395">
          <cell r="C1395">
            <v>0</v>
          </cell>
          <cell r="D1395">
            <v>0</v>
          </cell>
          <cell r="E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W1395">
            <v>0</v>
          </cell>
          <cell r="AX1395">
            <v>0</v>
          </cell>
          <cell r="AY1395">
            <v>0</v>
          </cell>
          <cell r="AZ1395">
            <v>0</v>
          </cell>
          <cell r="BA1395">
            <v>0</v>
          </cell>
          <cell r="BB1395">
            <v>0</v>
          </cell>
          <cell r="BC1395">
            <v>0</v>
          </cell>
          <cell r="BD1395">
            <v>0</v>
          </cell>
          <cell r="BE1395">
            <v>0</v>
          </cell>
          <cell r="BF1395" t="str">
            <v xml:space="preserve">NOTIFICADO </v>
          </cell>
          <cell r="BG1395">
            <v>0</v>
          </cell>
          <cell r="BH1395">
            <v>0</v>
          </cell>
          <cell r="BI1395">
            <v>0</v>
          </cell>
          <cell r="BJ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cell r="BZ1395">
            <v>0</v>
          </cell>
          <cell r="CA1395">
            <v>0</v>
          </cell>
          <cell r="CB1395">
            <v>0</v>
          </cell>
          <cell r="CC1395">
            <v>0</v>
          </cell>
        </row>
        <row r="1396">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W1396">
            <v>0</v>
          </cell>
          <cell r="AX1396">
            <v>0</v>
          </cell>
          <cell r="AY1396">
            <v>0</v>
          </cell>
          <cell r="AZ1396">
            <v>0</v>
          </cell>
          <cell r="BA1396">
            <v>0</v>
          </cell>
          <cell r="BB1396">
            <v>0</v>
          </cell>
          <cell r="BC1396">
            <v>0</v>
          </cell>
          <cell r="BD1396">
            <v>0</v>
          </cell>
          <cell r="BE1396">
            <v>0</v>
          </cell>
          <cell r="BF1396" t="str">
            <v xml:space="preserve">NOTIFICADO </v>
          </cell>
          <cell r="BG1396">
            <v>0</v>
          </cell>
          <cell r="BH1396">
            <v>0</v>
          </cell>
          <cell r="BI1396">
            <v>0</v>
          </cell>
          <cell r="BJ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cell r="BZ1396">
            <v>0</v>
          </cell>
          <cell r="CA1396">
            <v>0</v>
          </cell>
          <cell r="CB1396">
            <v>0</v>
          </cell>
          <cell r="CC1396">
            <v>0</v>
          </cell>
        </row>
        <row r="1397">
          <cell r="C1397">
            <v>0</v>
          </cell>
          <cell r="E1397">
            <v>0</v>
          </cell>
          <cell r="F1397">
            <v>0</v>
          </cell>
          <cell r="G1397">
            <v>0</v>
          </cell>
          <cell r="H1397">
            <v>0</v>
          </cell>
          <cell r="I1397">
            <v>0</v>
          </cell>
          <cell r="J1397">
            <v>0</v>
          </cell>
          <cell r="K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W1397">
            <v>0</v>
          </cell>
          <cell r="AX1397">
            <v>0</v>
          </cell>
          <cell r="AY1397">
            <v>0</v>
          </cell>
          <cell r="AZ1397">
            <v>0</v>
          </cell>
          <cell r="BA1397">
            <v>0</v>
          </cell>
          <cell r="BB1397">
            <v>0</v>
          </cell>
          <cell r="BC1397">
            <v>0</v>
          </cell>
          <cell r="BD1397">
            <v>0</v>
          </cell>
          <cell r="BE1397">
            <v>0</v>
          </cell>
          <cell r="BF1397" t="str">
            <v xml:space="preserve">NOTIFICADO </v>
          </cell>
          <cell r="BG1397">
            <v>0</v>
          </cell>
          <cell r="BH1397">
            <v>0</v>
          </cell>
          <cell r="BI1397">
            <v>0</v>
          </cell>
          <cell r="BJ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cell r="BZ1397">
            <v>0</v>
          </cell>
          <cell r="CA1397">
            <v>0</v>
          </cell>
          <cell r="CB1397">
            <v>0</v>
          </cell>
          <cell r="CC1397">
            <v>0</v>
          </cell>
        </row>
        <row r="1398">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W1398">
            <v>0</v>
          </cell>
          <cell r="AX1398">
            <v>0</v>
          </cell>
          <cell r="AY1398">
            <v>0</v>
          </cell>
          <cell r="AZ1398">
            <v>0</v>
          </cell>
          <cell r="BA1398">
            <v>0</v>
          </cell>
          <cell r="BB1398">
            <v>0</v>
          </cell>
          <cell r="BC1398">
            <v>0</v>
          </cell>
          <cell r="BD1398">
            <v>0</v>
          </cell>
          <cell r="BE1398">
            <v>0</v>
          </cell>
          <cell r="BF1398" t="str">
            <v xml:space="preserve">NOTIFICADO </v>
          </cell>
          <cell r="BG1398">
            <v>0</v>
          </cell>
          <cell r="BH1398">
            <v>0</v>
          </cell>
          <cell r="BI1398">
            <v>0</v>
          </cell>
          <cell r="BJ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cell r="BZ1398">
            <v>0</v>
          </cell>
          <cell r="CA1398">
            <v>0</v>
          </cell>
          <cell r="CB1398">
            <v>0</v>
          </cell>
          <cell r="CC1398">
            <v>0</v>
          </cell>
        </row>
        <row r="1399">
          <cell r="C1399">
            <v>0</v>
          </cell>
          <cell r="E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W1399">
            <v>0</v>
          </cell>
          <cell r="AX1399">
            <v>0</v>
          </cell>
          <cell r="AY1399">
            <v>0</v>
          </cell>
          <cell r="AZ1399">
            <v>0</v>
          </cell>
          <cell r="BA1399">
            <v>0</v>
          </cell>
          <cell r="BB1399">
            <v>0</v>
          </cell>
          <cell r="BC1399">
            <v>0</v>
          </cell>
          <cell r="BD1399">
            <v>0</v>
          </cell>
          <cell r="BE1399">
            <v>0</v>
          </cell>
          <cell r="BF1399" t="str">
            <v xml:space="preserve">NOTIFICADO </v>
          </cell>
          <cell r="BG1399">
            <v>0</v>
          </cell>
          <cell r="BH1399">
            <v>0</v>
          </cell>
          <cell r="BI1399">
            <v>0</v>
          </cell>
          <cell r="BJ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cell r="BZ1399">
            <v>0</v>
          </cell>
          <cell r="CA1399">
            <v>0</v>
          </cell>
          <cell r="CB1399">
            <v>0</v>
          </cell>
          <cell r="CC1399">
            <v>0</v>
          </cell>
        </row>
        <row r="1400">
          <cell r="C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W1400">
            <v>0</v>
          </cell>
          <cell r="AX1400">
            <v>0</v>
          </cell>
          <cell r="AY1400">
            <v>0</v>
          </cell>
          <cell r="AZ1400">
            <v>0</v>
          </cell>
          <cell r="BA1400">
            <v>0</v>
          </cell>
          <cell r="BB1400">
            <v>0</v>
          </cell>
          <cell r="BC1400">
            <v>0</v>
          </cell>
          <cell r="BD1400">
            <v>0</v>
          </cell>
          <cell r="BE1400">
            <v>0</v>
          </cell>
          <cell r="BF1400" t="str">
            <v xml:space="preserve">NOTIFICADO </v>
          </cell>
          <cell r="BG1400">
            <v>0</v>
          </cell>
          <cell r="BH1400">
            <v>0</v>
          </cell>
          <cell r="BI1400">
            <v>0</v>
          </cell>
          <cell r="BJ1400">
            <v>0</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0</v>
          </cell>
          <cell r="BZ1400">
            <v>0</v>
          </cell>
          <cell r="CA1400">
            <v>0</v>
          </cell>
          <cell r="CB1400">
            <v>0</v>
          </cell>
          <cell r="CC1400">
            <v>0</v>
          </cell>
        </row>
        <row r="1401">
          <cell r="C1401">
            <v>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W1401">
            <v>0</v>
          </cell>
          <cell r="AX1401">
            <v>0</v>
          </cell>
          <cell r="AY1401">
            <v>0</v>
          </cell>
          <cell r="AZ1401">
            <v>0</v>
          </cell>
          <cell r="BA1401">
            <v>0</v>
          </cell>
          <cell r="BB1401">
            <v>0</v>
          </cell>
          <cell r="BC1401">
            <v>0</v>
          </cell>
          <cell r="BD1401">
            <v>0</v>
          </cell>
          <cell r="BE1401">
            <v>0</v>
          </cell>
          <cell r="BF1401" t="str">
            <v xml:space="preserve">NOTIFICADO </v>
          </cell>
          <cell r="BG1401">
            <v>0</v>
          </cell>
          <cell r="BH1401">
            <v>0</v>
          </cell>
          <cell r="BI1401">
            <v>0</v>
          </cell>
          <cell r="BJ1401">
            <v>0</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0</v>
          </cell>
          <cell r="BZ1401">
            <v>0</v>
          </cell>
          <cell r="CA1401">
            <v>0</v>
          </cell>
          <cell r="CB1401">
            <v>0</v>
          </cell>
          <cell r="CC1401">
            <v>0</v>
          </cell>
        </row>
        <row r="1402">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W1402">
            <v>0</v>
          </cell>
          <cell r="AX1402">
            <v>0</v>
          </cell>
          <cell r="AY1402">
            <v>0</v>
          </cell>
          <cell r="AZ1402">
            <v>0</v>
          </cell>
          <cell r="BA1402">
            <v>0</v>
          </cell>
          <cell r="BB1402">
            <v>0</v>
          </cell>
          <cell r="BC1402">
            <v>0</v>
          </cell>
          <cell r="BD1402">
            <v>0</v>
          </cell>
          <cell r="BE1402">
            <v>0</v>
          </cell>
          <cell r="BF1402" t="str">
            <v xml:space="preserve">NOTIFICADO </v>
          </cell>
          <cell r="BG1402">
            <v>0</v>
          </cell>
          <cell r="BH1402">
            <v>0</v>
          </cell>
          <cell r="BI1402">
            <v>0</v>
          </cell>
          <cell r="BJ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cell r="BZ1402">
            <v>0</v>
          </cell>
          <cell r="CA1402">
            <v>0</v>
          </cell>
          <cell r="CB1402">
            <v>0</v>
          </cell>
          <cell r="CC1402">
            <v>0</v>
          </cell>
        </row>
        <row r="1403">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W1403">
            <v>0</v>
          </cell>
          <cell r="AX1403">
            <v>0</v>
          </cell>
          <cell r="AY1403">
            <v>0</v>
          </cell>
          <cell r="AZ1403">
            <v>0</v>
          </cell>
          <cell r="BA1403">
            <v>0</v>
          </cell>
          <cell r="BB1403">
            <v>0</v>
          </cell>
          <cell r="BC1403">
            <v>0</v>
          </cell>
          <cell r="BD1403">
            <v>0</v>
          </cell>
          <cell r="BE1403">
            <v>0</v>
          </cell>
          <cell r="BF1403" t="str">
            <v xml:space="preserve">NOTIFICADO </v>
          </cell>
          <cell r="BG1403">
            <v>0</v>
          </cell>
          <cell r="BH1403">
            <v>0</v>
          </cell>
          <cell r="BI1403">
            <v>0</v>
          </cell>
          <cell r="BJ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cell r="BZ1403">
            <v>0</v>
          </cell>
          <cell r="CA1403">
            <v>0</v>
          </cell>
          <cell r="CB1403">
            <v>0</v>
          </cell>
          <cell r="CC1403">
            <v>0</v>
          </cell>
        </row>
        <row r="1404">
          <cell r="C1404">
            <v>0</v>
          </cell>
          <cell r="D1404">
            <v>0</v>
          </cell>
          <cell r="E1404">
            <v>0</v>
          </cell>
          <cell r="F1404">
            <v>0</v>
          </cell>
          <cell r="G1404">
            <v>0</v>
          </cell>
          <cell r="H1404">
            <v>0</v>
          </cell>
          <cell r="I1404">
            <v>0</v>
          </cell>
          <cell r="J1404">
            <v>0</v>
          </cell>
          <cell r="K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W1404">
            <v>0</v>
          </cell>
          <cell r="AX1404">
            <v>0</v>
          </cell>
          <cell r="AY1404">
            <v>0</v>
          </cell>
          <cell r="AZ1404">
            <v>0</v>
          </cell>
          <cell r="BA1404">
            <v>0</v>
          </cell>
          <cell r="BB1404">
            <v>0</v>
          </cell>
          <cell r="BC1404">
            <v>0</v>
          </cell>
          <cell r="BD1404">
            <v>0</v>
          </cell>
          <cell r="BE1404">
            <v>0</v>
          </cell>
          <cell r="BF1404" t="str">
            <v xml:space="preserve">NOTIFICADO </v>
          </cell>
          <cell r="BG1404">
            <v>0</v>
          </cell>
          <cell r="BH1404">
            <v>0</v>
          </cell>
          <cell r="BI1404">
            <v>0</v>
          </cell>
          <cell r="BJ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cell r="BZ1404">
            <v>0</v>
          </cell>
          <cell r="CA1404">
            <v>0</v>
          </cell>
          <cell r="CB1404">
            <v>0</v>
          </cell>
          <cell r="CC1404">
            <v>0</v>
          </cell>
        </row>
        <row r="1405">
          <cell r="C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W1405">
            <v>0</v>
          </cell>
          <cell r="AX1405">
            <v>0</v>
          </cell>
          <cell r="AY1405">
            <v>0</v>
          </cell>
          <cell r="AZ1405">
            <v>0</v>
          </cell>
          <cell r="BA1405">
            <v>0</v>
          </cell>
          <cell r="BB1405">
            <v>0</v>
          </cell>
          <cell r="BC1405">
            <v>0</v>
          </cell>
          <cell r="BD1405">
            <v>0</v>
          </cell>
          <cell r="BE1405">
            <v>0</v>
          </cell>
          <cell r="BF1405" t="str">
            <v xml:space="preserve">NOTIFICADO </v>
          </cell>
          <cell r="BG1405">
            <v>0</v>
          </cell>
          <cell r="BH1405">
            <v>0</v>
          </cell>
          <cell r="BI1405">
            <v>0</v>
          </cell>
          <cell r="BJ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cell r="BZ1405">
            <v>0</v>
          </cell>
          <cell r="CA1405">
            <v>0</v>
          </cell>
          <cell r="CB1405">
            <v>0</v>
          </cell>
          <cell r="CC1405">
            <v>0</v>
          </cell>
        </row>
        <row r="1406">
          <cell r="C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W1406">
            <v>0</v>
          </cell>
          <cell r="AX1406">
            <v>0</v>
          </cell>
          <cell r="AY1406">
            <v>0</v>
          </cell>
          <cell r="AZ1406">
            <v>0</v>
          </cell>
          <cell r="BA1406">
            <v>0</v>
          </cell>
          <cell r="BB1406">
            <v>0</v>
          </cell>
          <cell r="BC1406">
            <v>0</v>
          </cell>
          <cell r="BD1406">
            <v>0</v>
          </cell>
          <cell r="BE1406">
            <v>0</v>
          </cell>
          <cell r="BF1406" t="str">
            <v xml:space="preserve">NOTIFICADO </v>
          </cell>
          <cell r="BG1406">
            <v>0</v>
          </cell>
          <cell r="BH1406">
            <v>0</v>
          </cell>
          <cell r="BI1406">
            <v>0</v>
          </cell>
          <cell r="BJ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cell r="BZ1406">
            <v>0</v>
          </cell>
          <cell r="CA1406">
            <v>0</v>
          </cell>
          <cell r="CB1406">
            <v>0</v>
          </cell>
          <cell r="CC1406">
            <v>0</v>
          </cell>
        </row>
        <row r="1407">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W1407">
            <v>0</v>
          </cell>
          <cell r="AX1407">
            <v>0</v>
          </cell>
          <cell r="AY1407">
            <v>0</v>
          </cell>
          <cell r="AZ1407">
            <v>0</v>
          </cell>
          <cell r="BA1407">
            <v>0</v>
          </cell>
          <cell r="BB1407">
            <v>0</v>
          </cell>
          <cell r="BC1407">
            <v>0</v>
          </cell>
          <cell r="BD1407">
            <v>0</v>
          </cell>
          <cell r="BE1407">
            <v>0</v>
          </cell>
          <cell r="BF1407" t="str">
            <v xml:space="preserve">NOTIFICADO </v>
          </cell>
          <cell r="BG1407">
            <v>0</v>
          </cell>
          <cell r="BH1407">
            <v>0</v>
          </cell>
          <cell r="BI1407">
            <v>0</v>
          </cell>
          <cell r="BJ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cell r="BZ1407">
            <v>0</v>
          </cell>
          <cell r="CA1407">
            <v>0</v>
          </cell>
          <cell r="CB1407">
            <v>0</v>
          </cell>
          <cell r="CC1407">
            <v>0</v>
          </cell>
        </row>
        <row r="1408">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W1408">
            <v>0</v>
          </cell>
          <cell r="AX1408">
            <v>0</v>
          </cell>
          <cell r="AY1408">
            <v>0</v>
          </cell>
          <cell r="AZ1408">
            <v>0</v>
          </cell>
          <cell r="BA1408">
            <v>0</v>
          </cell>
          <cell r="BB1408">
            <v>0</v>
          </cell>
          <cell r="BC1408">
            <v>0</v>
          </cell>
          <cell r="BD1408">
            <v>0</v>
          </cell>
          <cell r="BE1408">
            <v>0</v>
          </cell>
          <cell r="BF1408" t="str">
            <v xml:space="preserve">NOTIFICADO </v>
          </cell>
          <cell r="BG1408">
            <v>0</v>
          </cell>
          <cell r="BH1408">
            <v>0</v>
          </cell>
          <cell r="BI1408">
            <v>0</v>
          </cell>
          <cell r="BJ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cell r="BZ1408">
            <v>0</v>
          </cell>
          <cell r="CA1408">
            <v>0</v>
          </cell>
          <cell r="CB1408">
            <v>0</v>
          </cell>
          <cell r="CC1408">
            <v>0</v>
          </cell>
        </row>
        <row r="1409">
          <cell r="C1409">
            <v>0</v>
          </cell>
          <cell r="D1409">
            <v>0</v>
          </cell>
          <cell r="E1409">
            <v>0</v>
          </cell>
          <cell r="F1409">
            <v>0</v>
          </cell>
          <cell r="G1409">
            <v>0</v>
          </cell>
          <cell r="H1409">
            <v>0</v>
          </cell>
          <cell r="I1409">
            <v>0</v>
          </cell>
          <cell r="J1409">
            <v>0</v>
          </cell>
          <cell r="K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W1409">
            <v>0</v>
          </cell>
          <cell r="AX1409">
            <v>0</v>
          </cell>
          <cell r="AY1409">
            <v>0</v>
          </cell>
          <cell r="AZ1409">
            <v>0</v>
          </cell>
          <cell r="BA1409">
            <v>0</v>
          </cell>
          <cell r="BB1409">
            <v>0</v>
          </cell>
          <cell r="BC1409">
            <v>0</v>
          </cell>
          <cell r="BD1409">
            <v>0</v>
          </cell>
          <cell r="BE1409">
            <v>0</v>
          </cell>
          <cell r="BF1409" t="str">
            <v xml:space="preserve">NOTIFICADO </v>
          </cell>
          <cell r="BG1409">
            <v>0</v>
          </cell>
          <cell r="BH1409">
            <v>0</v>
          </cell>
          <cell r="BI1409">
            <v>0</v>
          </cell>
          <cell r="BJ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cell r="BZ1409">
            <v>0</v>
          </cell>
          <cell r="CA1409">
            <v>0</v>
          </cell>
          <cell r="CB1409">
            <v>0</v>
          </cell>
          <cell r="CC1409">
            <v>0</v>
          </cell>
        </row>
        <row r="1410">
          <cell r="C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W1410">
            <v>0</v>
          </cell>
          <cell r="AX1410">
            <v>0</v>
          </cell>
          <cell r="AY1410">
            <v>0</v>
          </cell>
          <cell r="AZ1410">
            <v>0</v>
          </cell>
          <cell r="BA1410">
            <v>0</v>
          </cell>
          <cell r="BB1410">
            <v>0</v>
          </cell>
          <cell r="BC1410">
            <v>0</v>
          </cell>
          <cell r="BD1410">
            <v>0</v>
          </cell>
          <cell r="BE1410">
            <v>0</v>
          </cell>
          <cell r="BF1410" t="str">
            <v xml:space="preserve">NOTIFICADO </v>
          </cell>
          <cell r="BG1410">
            <v>0</v>
          </cell>
          <cell r="BH1410">
            <v>0</v>
          </cell>
          <cell r="BI1410">
            <v>0</v>
          </cell>
          <cell r="BJ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cell r="BZ1410">
            <v>0</v>
          </cell>
          <cell r="CA1410">
            <v>0</v>
          </cell>
          <cell r="CB1410">
            <v>0</v>
          </cell>
          <cell r="CC1410">
            <v>0</v>
          </cell>
        </row>
        <row r="1411">
          <cell r="C1411">
            <v>0</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W1411">
            <v>0</v>
          </cell>
          <cell r="AX1411">
            <v>0</v>
          </cell>
          <cell r="AY1411">
            <v>0</v>
          </cell>
          <cell r="AZ1411">
            <v>0</v>
          </cell>
          <cell r="BA1411">
            <v>0</v>
          </cell>
          <cell r="BB1411">
            <v>0</v>
          </cell>
          <cell r="BC1411">
            <v>0</v>
          </cell>
          <cell r="BD1411">
            <v>0</v>
          </cell>
          <cell r="BE1411">
            <v>0</v>
          </cell>
          <cell r="BF1411" t="str">
            <v xml:space="preserve">NOTIFICADO </v>
          </cell>
          <cell r="BG1411">
            <v>0</v>
          </cell>
          <cell r="BH1411">
            <v>0</v>
          </cell>
          <cell r="BI1411">
            <v>0</v>
          </cell>
          <cell r="BJ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row>
        <row r="1412">
          <cell r="C1412">
            <v>0</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W1412">
            <v>0</v>
          </cell>
          <cell r="AX1412">
            <v>0</v>
          </cell>
          <cell r="AY1412">
            <v>0</v>
          </cell>
          <cell r="AZ1412">
            <v>0</v>
          </cell>
          <cell r="BA1412">
            <v>0</v>
          </cell>
          <cell r="BB1412">
            <v>0</v>
          </cell>
          <cell r="BC1412">
            <v>0</v>
          </cell>
          <cell r="BD1412">
            <v>0</v>
          </cell>
          <cell r="BE1412">
            <v>0</v>
          </cell>
          <cell r="BF1412" t="str">
            <v xml:space="preserve">NOTIFICADO </v>
          </cell>
          <cell r="BG1412">
            <v>0</v>
          </cell>
          <cell r="BH1412">
            <v>0</v>
          </cell>
          <cell r="BI1412">
            <v>0</v>
          </cell>
          <cell r="BJ1412">
            <v>0</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0</v>
          </cell>
          <cell r="BZ1412">
            <v>0</v>
          </cell>
          <cell r="CA1412">
            <v>0</v>
          </cell>
          <cell r="CB1412">
            <v>0</v>
          </cell>
          <cell r="CC1412">
            <v>0</v>
          </cell>
        </row>
        <row r="1413">
          <cell r="C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W1413">
            <v>0</v>
          </cell>
          <cell r="AX1413">
            <v>0</v>
          </cell>
          <cell r="AY1413">
            <v>0</v>
          </cell>
          <cell r="AZ1413">
            <v>0</v>
          </cell>
          <cell r="BA1413">
            <v>0</v>
          </cell>
          <cell r="BB1413">
            <v>0</v>
          </cell>
          <cell r="BC1413">
            <v>0</v>
          </cell>
          <cell r="BD1413">
            <v>0</v>
          </cell>
          <cell r="BE1413">
            <v>0</v>
          </cell>
          <cell r="BF1413" t="str">
            <v xml:space="preserve">NOTIFICADO </v>
          </cell>
          <cell r="BG1413">
            <v>0</v>
          </cell>
          <cell r="BH1413">
            <v>0</v>
          </cell>
          <cell r="BI1413">
            <v>0</v>
          </cell>
          <cell r="BJ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cell r="BZ1413">
            <v>0</v>
          </cell>
          <cell r="CA1413">
            <v>0</v>
          </cell>
          <cell r="CB1413">
            <v>0</v>
          </cell>
          <cell r="CC1413">
            <v>0</v>
          </cell>
        </row>
        <row r="1414">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W1414">
            <v>0</v>
          </cell>
          <cell r="AX1414">
            <v>0</v>
          </cell>
          <cell r="AY1414">
            <v>0</v>
          </cell>
          <cell r="AZ1414">
            <v>0</v>
          </cell>
          <cell r="BA1414">
            <v>0</v>
          </cell>
          <cell r="BB1414">
            <v>0</v>
          </cell>
          <cell r="BC1414">
            <v>0</v>
          </cell>
          <cell r="BD1414">
            <v>0</v>
          </cell>
          <cell r="BE1414">
            <v>0</v>
          </cell>
          <cell r="BF1414" t="str">
            <v xml:space="preserve">NOTIFICADO </v>
          </cell>
          <cell r="BG1414">
            <v>0</v>
          </cell>
          <cell r="BH1414">
            <v>0</v>
          </cell>
          <cell r="BI1414">
            <v>0</v>
          </cell>
          <cell r="BJ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cell r="BZ1414">
            <v>0</v>
          </cell>
          <cell r="CA1414">
            <v>0</v>
          </cell>
          <cell r="CB1414">
            <v>0</v>
          </cell>
          <cell r="CC1414">
            <v>0</v>
          </cell>
        </row>
        <row r="1415">
          <cell r="C1415">
            <v>0</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W1415">
            <v>0</v>
          </cell>
          <cell r="AX1415">
            <v>0</v>
          </cell>
          <cell r="AY1415">
            <v>0</v>
          </cell>
          <cell r="AZ1415">
            <v>0</v>
          </cell>
          <cell r="BA1415">
            <v>0</v>
          </cell>
          <cell r="BB1415">
            <v>0</v>
          </cell>
          <cell r="BC1415">
            <v>0</v>
          </cell>
          <cell r="BD1415">
            <v>0</v>
          </cell>
          <cell r="BE1415">
            <v>0</v>
          </cell>
          <cell r="BF1415" t="str">
            <v xml:space="preserve">NOTIFICADO </v>
          </cell>
          <cell r="BG1415">
            <v>0</v>
          </cell>
          <cell r="BH1415">
            <v>0</v>
          </cell>
          <cell r="BI1415">
            <v>0</v>
          </cell>
          <cell r="BJ1415">
            <v>0</v>
          </cell>
          <cell r="BL1415">
            <v>0</v>
          </cell>
          <cell r="BM1415">
            <v>0</v>
          </cell>
          <cell r="BN1415">
            <v>0</v>
          </cell>
          <cell r="BO1415">
            <v>0</v>
          </cell>
          <cell r="BP1415">
            <v>0</v>
          </cell>
          <cell r="BQ1415">
            <v>0</v>
          </cell>
          <cell r="BR1415">
            <v>0</v>
          </cell>
          <cell r="BS1415">
            <v>0</v>
          </cell>
          <cell r="BT1415">
            <v>0</v>
          </cell>
          <cell r="BU1415">
            <v>0</v>
          </cell>
          <cell r="BV1415">
            <v>0</v>
          </cell>
          <cell r="BW1415">
            <v>0</v>
          </cell>
          <cell r="BX1415">
            <v>0</v>
          </cell>
          <cell r="BY1415">
            <v>0</v>
          </cell>
          <cell r="BZ1415">
            <v>0</v>
          </cell>
          <cell r="CA1415">
            <v>0</v>
          </cell>
          <cell r="CB1415">
            <v>0</v>
          </cell>
          <cell r="CC1415">
            <v>0</v>
          </cell>
        </row>
        <row r="1416">
          <cell r="C1416">
            <v>0</v>
          </cell>
          <cell r="D1416">
            <v>0</v>
          </cell>
          <cell r="E1416">
            <v>0</v>
          </cell>
          <cell r="F1416">
            <v>0</v>
          </cell>
          <cell r="G1416">
            <v>0</v>
          </cell>
          <cell r="H1416">
            <v>0</v>
          </cell>
          <cell r="I1416">
            <v>0</v>
          </cell>
          <cell r="J1416">
            <v>0</v>
          </cell>
          <cell r="K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W1416">
            <v>0</v>
          </cell>
          <cell r="AX1416">
            <v>0</v>
          </cell>
          <cell r="AY1416">
            <v>0</v>
          </cell>
          <cell r="AZ1416">
            <v>0</v>
          </cell>
          <cell r="BA1416">
            <v>0</v>
          </cell>
          <cell r="BB1416">
            <v>0</v>
          </cell>
          <cell r="BC1416">
            <v>0</v>
          </cell>
          <cell r="BD1416">
            <v>0</v>
          </cell>
          <cell r="BE1416">
            <v>0</v>
          </cell>
          <cell r="BF1416" t="str">
            <v xml:space="preserve">NOTIFICADO </v>
          </cell>
          <cell r="BG1416">
            <v>0</v>
          </cell>
          <cell r="BH1416">
            <v>0</v>
          </cell>
          <cell r="BI1416">
            <v>0</v>
          </cell>
          <cell r="BJ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cell r="BZ1416">
            <v>0</v>
          </cell>
          <cell r="CA1416">
            <v>0</v>
          </cell>
          <cell r="CB1416">
            <v>0</v>
          </cell>
          <cell r="CC1416">
            <v>0</v>
          </cell>
        </row>
        <row r="1417">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W1417">
            <v>0</v>
          </cell>
          <cell r="AX1417">
            <v>0</v>
          </cell>
          <cell r="AY1417">
            <v>0</v>
          </cell>
          <cell r="AZ1417">
            <v>0</v>
          </cell>
          <cell r="BA1417">
            <v>0</v>
          </cell>
          <cell r="BB1417">
            <v>0</v>
          </cell>
          <cell r="BC1417">
            <v>0</v>
          </cell>
          <cell r="BD1417">
            <v>0</v>
          </cell>
          <cell r="BE1417">
            <v>0</v>
          </cell>
          <cell r="BF1417" t="str">
            <v xml:space="preserve">NOTIFICADO </v>
          </cell>
          <cell r="BG1417">
            <v>0</v>
          </cell>
          <cell r="BH1417">
            <v>0</v>
          </cell>
          <cell r="BI1417">
            <v>0</v>
          </cell>
          <cell r="BJ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cell r="BZ1417">
            <v>0</v>
          </cell>
          <cell r="CA1417">
            <v>0</v>
          </cell>
          <cell r="CB1417">
            <v>0</v>
          </cell>
          <cell r="CC1417">
            <v>0</v>
          </cell>
        </row>
        <row r="1418">
          <cell r="C1418">
            <v>0</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W1418">
            <v>0</v>
          </cell>
          <cell r="AX1418">
            <v>0</v>
          </cell>
          <cell r="AY1418">
            <v>0</v>
          </cell>
          <cell r="AZ1418">
            <v>0</v>
          </cell>
          <cell r="BA1418">
            <v>0</v>
          </cell>
          <cell r="BB1418">
            <v>0</v>
          </cell>
          <cell r="BC1418">
            <v>0</v>
          </cell>
          <cell r="BD1418">
            <v>0</v>
          </cell>
          <cell r="BE1418">
            <v>0</v>
          </cell>
          <cell r="BF1418" t="str">
            <v xml:space="preserve">NOTIFICADO </v>
          </cell>
          <cell r="BG1418">
            <v>0</v>
          </cell>
          <cell r="BH1418">
            <v>0</v>
          </cell>
          <cell r="BI1418">
            <v>0</v>
          </cell>
          <cell r="BJ1418">
            <v>0</v>
          </cell>
          <cell r="BL1418">
            <v>0</v>
          </cell>
          <cell r="BM1418">
            <v>0</v>
          </cell>
          <cell r="BN1418">
            <v>0</v>
          </cell>
          <cell r="BO1418">
            <v>0</v>
          </cell>
          <cell r="BP1418">
            <v>0</v>
          </cell>
          <cell r="BQ1418">
            <v>0</v>
          </cell>
          <cell r="BR1418">
            <v>0</v>
          </cell>
          <cell r="BS1418">
            <v>0</v>
          </cell>
          <cell r="BT1418">
            <v>0</v>
          </cell>
          <cell r="BU1418">
            <v>0</v>
          </cell>
          <cell r="BV1418">
            <v>0</v>
          </cell>
          <cell r="BW1418">
            <v>0</v>
          </cell>
          <cell r="BX1418">
            <v>0</v>
          </cell>
          <cell r="BY1418">
            <v>0</v>
          </cell>
          <cell r="BZ1418">
            <v>0</v>
          </cell>
          <cell r="CA1418">
            <v>0</v>
          </cell>
          <cell r="CB1418">
            <v>0</v>
          </cell>
          <cell r="CC1418">
            <v>0</v>
          </cell>
        </row>
        <row r="1419">
          <cell r="C1419">
            <v>0</v>
          </cell>
          <cell r="D1419">
            <v>0</v>
          </cell>
          <cell r="E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W1419">
            <v>0</v>
          </cell>
          <cell r="AX1419">
            <v>0</v>
          </cell>
          <cell r="AY1419">
            <v>0</v>
          </cell>
          <cell r="AZ1419">
            <v>0</v>
          </cell>
          <cell r="BA1419">
            <v>0</v>
          </cell>
          <cell r="BB1419">
            <v>0</v>
          </cell>
          <cell r="BC1419">
            <v>0</v>
          </cell>
          <cell r="BD1419">
            <v>0</v>
          </cell>
          <cell r="BE1419">
            <v>0</v>
          </cell>
          <cell r="BF1419" t="str">
            <v xml:space="preserve">NOTIFICADO </v>
          </cell>
          <cell r="BG1419">
            <v>0</v>
          </cell>
          <cell r="BH1419">
            <v>0</v>
          </cell>
          <cell r="BI1419">
            <v>0</v>
          </cell>
          <cell r="BJ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cell r="BZ1419">
            <v>0</v>
          </cell>
          <cell r="CA1419">
            <v>0</v>
          </cell>
          <cell r="CB1419">
            <v>0</v>
          </cell>
          <cell r="CC1419">
            <v>0</v>
          </cell>
        </row>
        <row r="1420">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W1420">
            <v>0</v>
          </cell>
          <cell r="AX1420">
            <v>0</v>
          </cell>
          <cell r="AY1420">
            <v>0</v>
          </cell>
          <cell r="AZ1420">
            <v>0</v>
          </cell>
          <cell r="BA1420">
            <v>0</v>
          </cell>
          <cell r="BB1420">
            <v>0</v>
          </cell>
          <cell r="BC1420">
            <v>0</v>
          </cell>
          <cell r="BD1420">
            <v>0</v>
          </cell>
          <cell r="BE1420">
            <v>0</v>
          </cell>
          <cell r="BF1420" t="str">
            <v xml:space="preserve">NOTIFICADO </v>
          </cell>
          <cell r="BG1420">
            <v>0</v>
          </cell>
          <cell r="BH1420">
            <v>0</v>
          </cell>
          <cell r="BI1420">
            <v>0</v>
          </cell>
          <cell r="BJ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cell r="BZ1420">
            <v>0</v>
          </cell>
          <cell r="CA1420">
            <v>0</v>
          </cell>
          <cell r="CB1420">
            <v>0</v>
          </cell>
          <cell r="CC1420">
            <v>0</v>
          </cell>
        </row>
        <row r="1421">
          <cell r="C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W1421">
            <v>0</v>
          </cell>
          <cell r="AX1421">
            <v>0</v>
          </cell>
          <cell r="AY1421">
            <v>0</v>
          </cell>
          <cell r="AZ1421">
            <v>0</v>
          </cell>
          <cell r="BA1421">
            <v>0</v>
          </cell>
          <cell r="BB1421">
            <v>0</v>
          </cell>
          <cell r="BC1421">
            <v>0</v>
          </cell>
          <cell r="BD1421">
            <v>0</v>
          </cell>
          <cell r="BE1421">
            <v>0</v>
          </cell>
          <cell r="BF1421" t="str">
            <v xml:space="preserve">NOTIFICADO </v>
          </cell>
          <cell r="BG1421">
            <v>0</v>
          </cell>
          <cell r="BH1421">
            <v>0</v>
          </cell>
          <cell r="BI1421">
            <v>0</v>
          </cell>
          <cell r="BJ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cell r="BZ1421">
            <v>0</v>
          </cell>
          <cell r="CA1421">
            <v>0</v>
          </cell>
          <cell r="CB1421">
            <v>0</v>
          </cell>
          <cell r="CC1421">
            <v>0</v>
          </cell>
        </row>
        <row r="1422">
          <cell r="C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W1422">
            <v>0</v>
          </cell>
          <cell r="AX1422">
            <v>0</v>
          </cell>
          <cell r="AY1422">
            <v>0</v>
          </cell>
          <cell r="AZ1422">
            <v>0</v>
          </cell>
          <cell r="BA1422">
            <v>0</v>
          </cell>
          <cell r="BB1422">
            <v>0</v>
          </cell>
          <cell r="BC1422">
            <v>0</v>
          </cell>
          <cell r="BD1422">
            <v>0</v>
          </cell>
          <cell r="BE1422">
            <v>0</v>
          </cell>
          <cell r="BF1422" t="str">
            <v xml:space="preserve">NOTIFICADO </v>
          </cell>
          <cell r="BG1422">
            <v>0</v>
          </cell>
          <cell r="BH1422">
            <v>0</v>
          </cell>
          <cell r="BI1422">
            <v>0</v>
          </cell>
          <cell r="BJ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cell r="BZ1422">
            <v>0</v>
          </cell>
          <cell r="CA1422">
            <v>0</v>
          </cell>
          <cell r="CB1422">
            <v>0</v>
          </cell>
          <cell r="CC1422">
            <v>0</v>
          </cell>
        </row>
        <row r="1423">
          <cell r="C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W1423">
            <v>0</v>
          </cell>
          <cell r="AX1423">
            <v>0</v>
          </cell>
          <cell r="AY1423">
            <v>0</v>
          </cell>
          <cell r="AZ1423">
            <v>0</v>
          </cell>
          <cell r="BA1423">
            <v>0</v>
          </cell>
          <cell r="BB1423">
            <v>0</v>
          </cell>
          <cell r="BC1423">
            <v>0</v>
          </cell>
          <cell r="BD1423">
            <v>0</v>
          </cell>
          <cell r="BE1423">
            <v>0</v>
          </cell>
          <cell r="BF1423" t="str">
            <v xml:space="preserve">NOTIFICADO </v>
          </cell>
          <cell r="BG1423">
            <v>0</v>
          </cell>
          <cell r="BH1423">
            <v>0</v>
          </cell>
          <cell r="BI1423">
            <v>0</v>
          </cell>
          <cell r="BJ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cell r="BZ1423">
            <v>0</v>
          </cell>
          <cell r="CA1423">
            <v>0</v>
          </cell>
          <cell r="CB1423">
            <v>0</v>
          </cell>
          <cell r="CC1423">
            <v>0</v>
          </cell>
        </row>
        <row r="1424">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W1424">
            <v>0</v>
          </cell>
          <cell r="AX1424">
            <v>0</v>
          </cell>
          <cell r="AY1424">
            <v>0</v>
          </cell>
          <cell r="AZ1424">
            <v>0</v>
          </cell>
          <cell r="BA1424">
            <v>0</v>
          </cell>
          <cell r="BB1424">
            <v>0</v>
          </cell>
          <cell r="BC1424">
            <v>0</v>
          </cell>
          <cell r="BD1424">
            <v>0</v>
          </cell>
          <cell r="BE1424">
            <v>0</v>
          </cell>
          <cell r="BF1424" t="str">
            <v xml:space="preserve">NOTIFICADO </v>
          </cell>
          <cell r="BG1424">
            <v>0</v>
          </cell>
          <cell r="BH1424">
            <v>0</v>
          </cell>
          <cell r="BI1424">
            <v>0</v>
          </cell>
          <cell r="BJ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cell r="BZ1424">
            <v>0</v>
          </cell>
          <cell r="CA1424">
            <v>0</v>
          </cell>
          <cell r="CB1424">
            <v>0</v>
          </cell>
          <cell r="CC1424">
            <v>0</v>
          </cell>
        </row>
        <row r="1425">
          <cell r="C1425">
            <v>0</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W1425">
            <v>0</v>
          </cell>
          <cell r="AX1425">
            <v>0</v>
          </cell>
          <cell r="AY1425">
            <v>0</v>
          </cell>
          <cell r="AZ1425">
            <v>0</v>
          </cell>
          <cell r="BA1425">
            <v>0</v>
          </cell>
          <cell r="BB1425">
            <v>0</v>
          </cell>
          <cell r="BC1425">
            <v>0</v>
          </cell>
          <cell r="BD1425">
            <v>0</v>
          </cell>
          <cell r="BE1425">
            <v>0</v>
          </cell>
          <cell r="BF1425" t="str">
            <v xml:space="preserve">NOTIFICADO </v>
          </cell>
          <cell r="BG1425">
            <v>0</v>
          </cell>
          <cell r="BH1425">
            <v>0</v>
          </cell>
          <cell r="BI1425">
            <v>0</v>
          </cell>
          <cell r="BJ1425">
            <v>0</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0</v>
          </cell>
          <cell r="BZ1425">
            <v>0</v>
          </cell>
          <cell r="CA1425">
            <v>0</v>
          </cell>
          <cell r="CB1425">
            <v>0</v>
          </cell>
          <cell r="CC1425">
            <v>0</v>
          </cell>
        </row>
        <row r="1426">
          <cell r="C1426">
            <v>0</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W1426">
            <v>0</v>
          </cell>
          <cell r="AX1426">
            <v>0</v>
          </cell>
          <cell r="AY1426">
            <v>0</v>
          </cell>
          <cell r="AZ1426">
            <v>0</v>
          </cell>
          <cell r="BA1426">
            <v>0</v>
          </cell>
          <cell r="BB1426">
            <v>0</v>
          </cell>
          <cell r="BC1426">
            <v>0</v>
          </cell>
          <cell r="BD1426">
            <v>0</v>
          </cell>
          <cell r="BE1426">
            <v>0</v>
          </cell>
          <cell r="BF1426" t="str">
            <v xml:space="preserve">NOTIFICADO </v>
          </cell>
          <cell r="BG1426">
            <v>0</v>
          </cell>
          <cell r="BH1426">
            <v>0</v>
          </cell>
          <cell r="BI1426">
            <v>0</v>
          </cell>
          <cell r="BJ1426">
            <v>0</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0</v>
          </cell>
          <cell r="BZ1426">
            <v>0</v>
          </cell>
          <cell r="CA1426">
            <v>0</v>
          </cell>
          <cell r="CB1426">
            <v>0</v>
          </cell>
          <cell r="CC1426">
            <v>0</v>
          </cell>
        </row>
        <row r="1427">
          <cell r="C1427">
            <v>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W1427">
            <v>0</v>
          </cell>
          <cell r="AX1427">
            <v>0</v>
          </cell>
          <cell r="AY1427">
            <v>0</v>
          </cell>
          <cell r="AZ1427">
            <v>0</v>
          </cell>
          <cell r="BA1427">
            <v>0</v>
          </cell>
          <cell r="BB1427">
            <v>0</v>
          </cell>
          <cell r="BC1427">
            <v>0</v>
          </cell>
          <cell r="BD1427">
            <v>0</v>
          </cell>
          <cell r="BE1427">
            <v>0</v>
          </cell>
          <cell r="BF1427" t="str">
            <v xml:space="preserve">NOTIFICADO </v>
          </cell>
          <cell r="BG1427">
            <v>0</v>
          </cell>
          <cell r="BH1427">
            <v>0</v>
          </cell>
          <cell r="BI1427">
            <v>0</v>
          </cell>
          <cell r="BJ1427">
            <v>0</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v>
          </cell>
          <cell r="BZ1427">
            <v>0</v>
          </cell>
          <cell r="CA1427">
            <v>0</v>
          </cell>
          <cell r="CB1427">
            <v>0</v>
          </cell>
          <cell r="CC1427">
            <v>0</v>
          </cell>
        </row>
        <row r="1428">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W1428">
            <v>0</v>
          </cell>
          <cell r="AX1428">
            <v>0</v>
          </cell>
          <cell r="AY1428">
            <v>0</v>
          </cell>
          <cell r="AZ1428">
            <v>0</v>
          </cell>
          <cell r="BA1428">
            <v>0</v>
          </cell>
          <cell r="BB1428">
            <v>0</v>
          </cell>
          <cell r="BC1428">
            <v>0</v>
          </cell>
          <cell r="BD1428">
            <v>0</v>
          </cell>
          <cell r="BE1428">
            <v>0</v>
          </cell>
          <cell r="BF1428" t="str">
            <v xml:space="preserve">NOTIFICADO </v>
          </cell>
          <cell r="BG1428">
            <v>0</v>
          </cell>
          <cell r="BH1428">
            <v>0</v>
          </cell>
          <cell r="BI1428">
            <v>0</v>
          </cell>
          <cell r="BJ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cell r="BZ1428">
            <v>0</v>
          </cell>
          <cell r="CA1428">
            <v>0</v>
          </cell>
          <cell r="CB1428">
            <v>0</v>
          </cell>
          <cell r="CC1428">
            <v>0</v>
          </cell>
        </row>
        <row r="1429">
          <cell r="C1429">
            <v>0</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W1429">
            <v>0</v>
          </cell>
          <cell r="AX1429">
            <v>0</v>
          </cell>
          <cell r="AY1429">
            <v>0</v>
          </cell>
          <cell r="AZ1429">
            <v>0</v>
          </cell>
          <cell r="BA1429">
            <v>0</v>
          </cell>
          <cell r="BB1429">
            <v>0</v>
          </cell>
          <cell r="BC1429">
            <v>0</v>
          </cell>
          <cell r="BD1429">
            <v>0</v>
          </cell>
          <cell r="BE1429">
            <v>0</v>
          </cell>
          <cell r="BF1429" t="str">
            <v xml:space="preserve">NOTIFICADO </v>
          </cell>
          <cell r="BG1429">
            <v>0</v>
          </cell>
          <cell r="BH1429">
            <v>0</v>
          </cell>
          <cell r="BI1429">
            <v>0</v>
          </cell>
          <cell r="BJ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row>
        <row r="1430">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W1430">
            <v>0</v>
          </cell>
          <cell r="AX1430">
            <v>0</v>
          </cell>
          <cell r="AY1430">
            <v>0</v>
          </cell>
          <cell r="AZ1430">
            <v>0</v>
          </cell>
          <cell r="BA1430">
            <v>0</v>
          </cell>
          <cell r="BB1430">
            <v>0</v>
          </cell>
          <cell r="BC1430">
            <v>0</v>
          </cell>
          <cell r="BD1430">
            <v>0</v>
          </cell>
          <cell r="BE1430">
            <v>0</v>
          </cell>
          <cell r="BF1430" t="str">
            <v xml:space="preserve">NOTIFICADO </v>
          </cell>
          <cell r="BG1430">
            <v>0</v>
          </cell>
          <cell r="BH1430">
            <v>0</v>
          </cell>
          <cell r="BI1430">
            <v>0</v>
          </cell>
          <cell r="BJ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cell r="BZ1430">
            <v>0</v>
          </cell>
          <cell r="CA1430">
            <v>0</v>
          </cell>
          <cell r="CB1430">
            <v>0</v>
          </cell>
          <cell r="CC1430">
            <v>0</v>
          </cell>
        </row>
        <row r="1431">
          <cell r="C1431">
            <v>0</v>
          </cell>
          <cell r="E1431">
            <v>0</v>
          </cell>
          <cell r="F1431">
            <v>0</v>
          </cell>
          <cell r="G1431">
            <v>0</v>
          </cell>
          <cell r="H1431">
            <v>0</v>
          </cell>
          <cell r="I1431">
            <v>0</v>
          </cell>
          <cell r="J1431">
            <v>0</v>
          </cell>
          <cell r="K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W1431">
            <v>0</v>
          </cell>
          <cell r="AX1431">
            <v>0</v>
          </cell>
          <cell r="AY1431">
            <v>0</v>
          </cell>
          <cell r="AZ1431">
            <v>0</v>
          </cell>
          <cell r="BA1431">
            <v>0</v>
          </cell>
          <cell r="BB1431">
            <v>0</v>
          </cell>
          <cell r="BC1431">
            <v>0</v>
          </cell>
          <cell r="BD1431">
            <v>0</v>
          </cell>
          <cell r="BE1431">
            <v>0</v>
          </cell>
          <cell r="BF1431" t="str">
            <v xml:space="preserve">NOTIFICADO </v>
          </cell>
          <cell r="BG1431">
            <v>0</v>
          </cell>
          <cell r="BH1431">
            <v>0</v>
          </cell>
          <cell r="BI1431">
            <v>0</v>
          </cell>
          <cell r="BJ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cell r="BZ1431">
            <v>0</v>
          </cell>
          <cell r="CA1431">
            <v>0</v>
          </cell>
          <cell r="CB1431">
            <v>0</v>
          </cell>
          <cell r="CC1431">
            <v>0</v>
          </cell>
        </row>
        <row r="1432">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W1432">
            <v>0</v>
          </cell>
          <cell r="AX1432">
            <v>0</v>
          </cell>
          <cell r="AY1432">
            <v>0</v>
          </cell>
          <cell r="AZ1432">
            <v>0</v>
          </cell>
          <cell r="BA1432">
            <v>0</v>
          </cell>
          <cell r="BB1432">
            <v>0</v>
          </cell>
          <cell r="BC1432">
            <v>0</v>
          </cell>
          <cell r="BD1432">
            <v>0</v>
          </cell>
          <cell r="BE1432">
            <v>0</v>
          </cell>
          <cell r="BF1432" t="str">
            <v xml:space="preserve">NOTIFICADO </v>
          </cell>
          <cell r="BG1432">
            <v>0</v>
          </cell>
          <cell r="BH1432">
            <v>0</v>
          </cell>
          <cell r="BI1432">
            <v>0</v>
          </cell>
          <cell r="BJ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cell r="BZ1432">
            <v>0</v>
          </cell>
          <cell r="CA1432">
            <v>0</v>
          </cell>
          <cell r="CB1432">
            <v>0</v>
          </cell>
          <cell r="CC1432">
            <v>0</v>
          </cell>
        </row>
        <row r="1433">
          <cell r="C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W1433">
            <v>0</v>
          </cell>
          <cell r="AX1433">
            <v>0</v>
          </cell>
          <cell r="AY1433">
            <v>0</v>
          </cell>
          <cell r="AZ1433">
            <v>0</v>
          </cell>
          <cell r="BA1433">
            <v>0</v>
          </cell>
          <cell r="BB1433">
            <v>0</v>
          </cell>
          <cell r="BC1433">
            <v>0</v>
          </cell>
          <cell r="BD1433">
            <v>0</v>
          </cell>
          <cell r="BE1433">
            <v>0</v>
          </cell>
          <cell r="BF1433" t="str">
            <v xml:space="preserve">NOTIFICADO </v>
          </cell>
          <cell r="BG1433">
            <v>0</v>
          </cell>
          <cell r="BH1433">
            <v>0</v>
          </cell>
          <cell r="BI1433">
            <v>0</v>
          </cell>
          <cell r="BJ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row>
        <row r="1434">
          <cell r="C1434">
            <v>0</v>
          </cell>
          <cell r="G1434">
            <v>0</v>
          </cell>
          <cell r="H1434">
            <v>0</v>
          </cell>
          <cell r="I1434">
            <v>0</v>
          </cell>
          <cell r="J1434">
            <v>0</v>
          </cell>
          <cell r="K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W1434">
            <v>0</v>
          </cell>
          <cell r="AX1434">
            <v>0</v>
          </cell>
          <cell r="AY1434">
            <v>0</v>
          </cell>
          <cell r="AZ1434">
            <v>0</v>
          </cell>
          <cell r="BA1434">
            <v>0</v>
          </cell>
          <cell r="BB1434">
            <v>0</v>
          </cell>
          <cell r="BC1434">
            <v>0</v>
          </cell>
          <cell r="BD1434">
            <v>0</v>
          </cell>
          <cell r="BE1434">
            <v>0</v>
          </cell>
          <cell r="BF1434" t="str">
            <v xml:space="preserve">NOTIFICADO </v>
          </cell>
          <cell r="BG1434">
            <v>0</v>
          </cell>
          <cell r="BH1434">
            <v>0</v>
          </cell>
          <cell r="BI1434">
            <v>0</v>
          </cell>
          <cell r="BJ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cell r="BZ1434">
            <v>0</v>
          </cell>
          <cell r="CA1434">
            <v>0</v>
          </cell>
          <cell r="CB1434">
            <v>0</v>
          </cell>
          <cell r="CC1434">
            <v>0</v>
          </cell>
        </row>
        <row r="1435">
          <cell r="C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W1435">
            <v>0</v>
          </cell>
          <cell r="AX1435">
            <v>0</v>
          </cell>
          <cell r="AY1435">
            <v>0</v>
          </cell>
          <cell r="AZ1435">
            <v>0</v>
          </cell>
          <cell r="BA1435">
            <v>0</v>
          </cell>
          <cell r="BB1435">
            <v>0</v>
          </cell>
          <cell r="BC1435">
            <v>0</v>
          </cell>
          <cell r="BD1435">
            <v>0</v>
          </cell>
          <cell r="BE1435">
            <v>0</v>
          </cell>
          <cell r="BF1435" t="str">
            <v xml:space="preserve">NOTIFICADO </v>
          </cell>
          <cell r="BG1435">
            <v>0</v>
          </cell>
          <cell r="BH1435">
            <v>0</v>
          </cell>
          <cell r="BI1435">
            <v>0</v>
          </cell>
          <cell r="BJ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cell r="BZ1435">
            <v>0</v>
          </cell>
          <cell r="CA1435">
            <v>0</v>
          </cell>
          <cell r="CB1435">
            <v>0</v>
          </cell>
          <cell r="CC1435">
            <v>0</v>
          </cell>
        </row>
        <row r="1436">
          <cell r="C1436">
            <v>0</v>
          </cell>
          <cell r="D1436">
            <v>0</v>
          </cell>
          <cell r="E1436">
            <v>0</v>
          </cell>
          <cell r="G1436">
            <v>0</v>
          </cell>
          <cell r="H1436">
            <v>0</v>
          </cell>
          <cell r="I1436">
            <v>0</v>
          </cell>
          <cell r="J1436">
            <v>0</v>
          </cell>
          <cell r="K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W1436">
            <v>0</v>
          </cell>
          <cell r="AX1436">
            <v>0</v>
          </cell>
          <cell r="AY1436">
            <v>0</v>
          </cell>
          <cell r="AZ1436">
            <v>0</v>
          </cell>
          <cell r="BA1436">
            <v>0</v>
          </cell>
          <cell r="BB1436">
            <v>0</v>
          </cell>
          <cell r="BC1436">
            <v>0</v>
          </cell>
          <cell r="BD1436">
            <v>0</v>
          </cell>
          <cell r="BE1436">
            <v>0</v>
          </cell>
          <cell r="BF1436" t="str">
            <v xml:space="preserve">NOTIFICADO </v>
          </cell>
          <cell r="BG1436">
            <v>0</v>
          </cell>
          <cell r="BH1436">
            <v>0</v>
          </cell>
          <cell r="BI1436">
            <v>0</v>
          </cell>
          <cell r="BJ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cell r="BZ1436">
            <v>0</v>
          </cell>
          <cell r="CA1436">
            <v>0</v>
          </cell>
          <cell r="CB1436">
            <v>0</v>
          </cell>
          <cell r="CC1436">
            <v>0</v>
          </cell>
        </row>
        <row r="1437">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W1437">
            <v>0</v>
          </cell>
          <cell r="AX1437">
            <v>0</v>
          </cell>
          <cell r="AY1437">
            <v>0</v>
          </cell>
          <cell r="AZ1437">
            <v>0</v>
          </cell>
          <cell r="BA1437">
            <v>0</v>
          </cell>
          <cell r="BB1437">
            <v>0</v>
          </cell>
          <cell r="BC1437">
            <v>0</v>
          </cell>
          <cell r="BD1437">
            <v>0</v>
          </cell>
          <cell r="BE1437">
            <v>0</v>
          </cell>
          <cell r="BF1437" t="str">
            <v xml:space="preserve">NOTIFICADO </v>
          </cell>
          <cell r="BG1437">
            <v>0</v>
          </cell>
          <cell r="BH1437">
            <v>0</v>
          </cell>
          <cell r="BI1437">
            <v>0</v>
          </cell>
          <cell r="BJ1437">
            <v>0</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0</v>
          </cell>
          <cell r="BZ1437">
            <v>0</v>
          </cell>
          <cell r="CA1437">
            <v>0</v>
          </cell>
          <cell r="CB1437">
            <v>0</v>
          </cell>
          <cell r="CC1437">
            <v>0</v>
          </cell>
        </row>
        <row r="1438">
          <cell r="C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W1438">
            <v>0</v>
          </cell>
          <cell r="AX1438">
            <v>0</v>
          </cell>
          <cell r="AY1438">
            <v>0</v>
          </cell>
          <cell r="AZ1438">
            <v>0</v>
          </cell>
          <cell r="BA1438">
            <v>0</v>
          </cell>
          <cell r="BB1438">
            <v>0</v>
          </cell>
          <cell r="BC1438">
            <v>0</v>
          </cell>
          <cell r="BD1438">
            <v>0</v>
          </cell>
          <cell r="BE1438">
            <v>0</v>
          </cell>
          <cell r="BF1438" t="str">
            <v xml:space="preserve">NOTIFICADO </v>
          </cell>
          <cell r="BG1438">
            <v>0</v>
          </cell>
          <cell r="BH1438">
            <v>0</v>
          </cell>
          <cell r="BI1438">
            <v>0</v>
          </cell>
          <cell r="BJ1438">
            <v>0</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0</v>
          </cell>
          <cell r="BZ1438">
            <v>0</v>
          </cell>
          <cell r="CA1438">
            <v>0</v>
          </cell>
          <cell r="CB1438">
            <v>0</v>
          </cell>
          <cell r="CC1438">
            <v>0</v>
          </cell>
        </row>
        <row r="1439">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W1439">
            <v>0</v>
          </cell>
          <cell r="AX1439">
            <v>0</v>
          </cell>
          <cell r="AY1439">
            <v>0</v>
          </cell>
          <cell r="AZ1439">
            <v>0</v>
          </cell>
          <cell r="BA1439">
            <v>0</v>
          </cell>
          <cell r="BB1439">
            <v>0</v>
          </cell>
          <cell r="BC1439">
            <v>0</v>
          </cell>
          <cell r="BD1439">
            <v>0</v>
          </cell>
          <cell r="BE1439">
            <v>0</v>
          </cell>
          <cell r="BF1439" t="str">
            <v xml:space="preserve">NOTIFICADO </v>
          </cell>
          <cell r="BG1439">
            <v>0</v>
          </cell>
          <cell r="BH1439">
            <v>0</v>
          </cell>
          <cell r="BI1439">
            <v>0</v>
          </cell>
          <cell r="BJ1439">
            <v>0</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0</v>
          </cell>
          <cell r="BZ1439">
            <v>0</v>
          </cell>
          <cell r="CA1439">
            <v>0</v>
          </cell>
          <cell r="CB1439">
            <v>0</v>
          </cell>
          <cell r="CC1439">
            <v>0</v>
          </cell>
        </row>
        <row r="1440">
          <cell r="C1440">
            <v>0</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W1440">
            <v>0</v>
          </cell>
          <cell r="AX1440">
            <v>0</v>
          </cell>
          <cell r="AY1440">
            <v>0</v>
          </cell>
          <cell r="AZ1440">
            <v>0</v>
          </cell>
          <cell r="BA1440">
            <v>0</v>
          </cell>
          <cell r="BB1440">
            <v>0</v>
          </cell>
          <cell r="BC1440">
            <v>0</v>
          </cell>
          <cell r="BD1440">
            <v>0</v>
          </cell>
          <cell r="BE1440">
            <v>0</v>
          </cell>
          <cell r="BF1440" t="str">
            <v xml:space="preserve">NOTIFICADO </v>
          </cell>
          <cell r="BG1440">
            <v>0</v>
          </cell>
          <cell r="BH1440">
            <v>0</v>
          </cell>
          <cell r="BI1440">
            <v>0</v>
          </cell>
          <cell r="BJ1440">
            <v>0</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0</v>
          </cell>
          <cell r="BZ1440">
            <v>0</v>
          </cell>
          <cell r="CA1440">
            <v>0</v>
          </cell>
          <cell r="CB1440">
            <v>0</v>
          </cell>
          <cell r="CC1440">
            <v>0</v>
          </cell>
        </row>
        <row r="1441">
          <cell r="C1441">
            <v>0</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W1441">
            <v>0</v>
          </cell>
          <cell r="AX1441">
            <v>0</v>
          </cell>
          <cell r="AY1441">
            <v>0</v>
          </cell>
          <cell r="AZ1441">
            <v>0</v>
          </cell>
          <cell r="BA1441">
            <v>0</v>
          </cell>
          <cell r="BB1441">
            <v>0</v>
          </cell>
          <cell r="BC1441">
            <v>0</v>
          </cell>
          <cell r="BD1441">
            <v>0</v>
          </cell>
          <cell r="BE1441">
            <v>0</v>
          </cell>
          <cell r="BF1441" t="str">
            <v xml:space="preserve">NOTIFICADO </v>
          </cell>
          <cell r="BG1441">
            <v>0</v>
          </cell>
          <cell r="BH1441">
            <v>0</v>
          </cell>
          <cell r="BI1441">
            <v>0</v>
          </cell>
          <cell r="BJ1441">
            <v>0</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0</v>
          </cell>
          <cell r="BZ1441">
            <v>0</v>
          </cell>
          <cell r="CA1441">
            <v>0</v>
          </cell>
          <cell r="CB1441">
            <v>0</v>
          </cell>
          <cell r="CC1441">
            <v>0</v>
          </cell>
        </row>
        <row r="1442">
          <cell r="C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W1442">
            <v>0</v>
          </cell>
          <cell r="AX1442">
            <v>0</v>
          </cell>
          <cell r="AY1442">
            <v>0</v>
          </cell>
          <cell r="AZ1442">
            <v>0</v>
          </cell>
          <cell r="BA1442">
            <v>0</v>
          </cell>
          <cell r="BB1442">
            <v>0</v>
          </cell>
          <cell r="BC1442">
            <v>0</v>
          </cell>
          <cell r="BD1442">
            <v>0</v>
          </cell>
          <cell r="BE1442">
            <v>0</v>
          </cell>
          <cell r="BF1442" t="str">
            <v xml:space="preserve">NOTIFICADO </v>
          </cell>
          <cell r="BG1442">
            <v>0</v>
          </cell>
          <cell r="BH1442">
            <v>0</v>
          </cell>
          <cell r="BI1442">
            <v>0</v>
          </cell>
          <cell r="BJ1442">
            <v>0</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0</v>
          </cell>
          <cell r="BZ1442">
            <v>0</v>
          </cell>
          <cell r="CA1442">
            <v>0</v>
          </cell>
          <cell r="CB1442">
            <v>0</v>
          </cell>
          <cell r="CC1442">
            <v>0</v>
          </cell>
        </row>
        <row r="1443">
          <cell r="C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W1443">
            <v>0</v>
          </cell>
          <cell r="AX1443">
            <v>0</v>
          </cell>
          <cell r="AY1443">
            <v>0</v>
          </cell>
          <cell r="AZ1443">
            <v>0</v>
          </cell>
          <cell r="BA1443">
            <v>0</v>
          </cell>
          <cell r="BB1443">
            <v>0</v>
          </cell>
          <cell r="BC1443">
            <v>0</v>
          </cell>
          <cell r="BD1443">
            <v>0</v>
          </cell>
          <cell r="BE1443">
            <v>0</v>
          </cell>
          <cell r="BF1443" t="str">
            <v xml:space="preserve">NOTIFICADO </v>
          </cell>
          <cell r="BG1443">
            <v>0</v>
          </cell>
          <cell r="BH1443">
            <v>0</v>
          </cell>
          <cell r="BI1443">
            <v>0</v>
          </cell>
          <cell r="BJ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cell r="BZ1443">
            <v>0</v>
          </cell>
          <cell r="CA1443">
            <v>0</v>
          </cell>
          <cell r="CB1443">
            <v>0</v>
          </cell>
          <cell r="CC1443">
            <v>0</v>
          </cell>
        </row>
        <row r="1444">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W1444">
            <v>0</v>
          </cell>
          <cell r="AX1444">
            <v>0</v>
          </cell>
          <cell r="AY1444">
            <v>0</v>
          </cell>
          <cell r="AZ1444">
            <v>0</v>
          </cell>
          <cell r="BA1444">
            <v>0</v>
          </cell>
          <cell r="BB1444">
            <v>0</v>
          </cell>
          <cell r="BC1444">
            <v>0</v>
          </cell>
          <cell r="BD1444">
            <v>0</v>
          </cell>
          <cell r="BE1444">
            <v>0</v>
          </cell>
          <cell r="BF1444" t="str">
            <v xml:space="preserve">NOTIFICADO </v>
          </cell>
          <cell r="BG1444">
            <v>0</v>
          </cell>
          <cell r="BH1444">
            <v>0</v>
          </cell>
          <cell r="BI1444">
            <v>0</v>
          </cell>
          <cell r="BJ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cell r="BZ1444">
            <v>0</v>
          </cell>
          <cell r="CA1444">
            <v>0</v>
          </cell>
          <cell r="CB1444">
            <v>0</v>
          </cell>
          <cell r="CC1444">
            <v>0</v>
          </cell>
        </row>
        <row r="1445">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W1445">
            <v>0</v>
          </cell>
          <cell r="AX1445">
            <v>0</v>
          </cell>
          <cell r="AY1445">
            <v>0</v>
          </cell>
          <cell r="AZ1445">
            <v>0</v>
          </cell>
          <cell r="BA1445">
            <v>0</v>
          </cell>
          <cell r="BB1445">
            <v>0</v>
          </cell>
          <cell r="BC1445">
            <v>0</v>
          </cell>
          <cell r="BD1445">
            <v>0</v>
          </cell>
          <cell r="BE1445">
            <v>0</v>
          </cell>
          <cell r="BF1445" t="str">
            <v xml:space="preserve">NOTIFICADO </v>
          </cell>
          <cell r="BG1445">
            <v>0</v>
          </cell>
          <cell r="BH1445">
            <v>0</v>
          </cell>
          <cell r="BI1445">
            <v>0</v>
          </cell>
          <cell r="BJ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cell r="BZ1445">
            <v>0</v>
          </cell>
          <cell r="CA1445">
            <v>0</v>
          </cell>
          <cell r="CB1445">
            <v>0</v>
          </cell>
          <cell r="CC1445">
            <v>0</v>
          </cell>
        </row>
        <row r="1446">
          <cell r="C1446">
            <v>0</v>
          </cell>
          <cell r="D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W1446">
            <v>0</v>
          </cell>
          <cell r="AX1446">
            <v>0</v>
          </cell>
          <cell r="AY1446">
            <v>0</v>
          </cell>
          <cell r="AZ1446">
            <v>0</v>
          </cell>
          <cell r="BA1446">
            <v>0</v>
          </cell>
          <cell r="BB1446">
            <v>0</v>
          </cell>
          <cell r="BC1446">
            <v>0</v>
          </cell>
          <cell r="BD1446">
            <v>0</v>
          </cell>
          <cell r="BE1446">
            <v>0</v>
          </cell>
          <cell r="BF1446" t="str">
            <v xml:space="preserve">NOTIFICADO </v>
          </cell>
          <cell r="BG1446">
            <v>0</v>
          </cell>
          <cell r="BH1446">
            <v>0</v>
          </cell>
          <cell r="BI1446">
            <v>0</v>
          </cell>
          <cell r="BJ1446">
            <v>0</v>
          </cell>
          <cell r="BL1446">
            <v>0</v>
          </cell>
          <cell r="BM1446">
            <v>0</v>
          </cell>
          <cell r="BN1446">
            <v>0</v>
          </cell>
          <cell r="BO1446">
            <v>0</v>
          </cell>
          <cell r="BP1446">
            <v>0</v>
          </cell>
          <cell r="BQ1446">
            <v>0</v>
          </cell>
          <cell r="BR1446">
            <v>0</v>
          </cell>
          <cell r="BS1446">
            <v>0</v>
          </cell>
          <cell r="BT1446">
            <v>0</v>
          </cell>
          <cell r="BU1446">
            <v>0</v>
          </cell>
          <cell r="BV1446">
            <v>0</v>
          </cell>
          <cell r="BW1446">
            <v>0</v>
          </cell>
          <cell r="BX1446">
            <v>0</v>
          </cell>
          <cell r="BY1446">
            <v>0</v>
          </cell>
          <cell r="BZ1446">
            <v>0</v>
          </cell>
          <cell r="CA1446">
            <v>0</v>
          </cell>
          <cell r="CB1446">
            <v>0</v>
          </cell>
          <cell r="CC1446">
            <v>0</v>
          </cell>
        </row>
        <row r="1447">
          <cell r="C1447">
            <v>0</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W1447">
            <v>0</v>
          </cell>
          <cell r="AX1447">
            <v>0</v>
          </cell>
          <cell r="AY1447">
            <v>0</v>
          </cell>
          <cell r="AZ1447">
            <v>0</v>
          </cell>
          <cell r="BA1447">
            <v>0</v>
          </cell>
          <cell r="BB1447">
            <v>0</v>
          </cell>
          <cell r="BC1447">
            <v>0</v>
          </cell>
          <cell r="BD1447">
            <v>0</v>
          </cell>
          <cell r="BE1447">
            <v>0</v>
          </cell>
          <cell r="BF1447" t="str">
            <v xml:space="preserve">NOTIFICADO </v>
          </cell>
          <cell r="BG1447">
            <v>0</v>
          </cell>
          <cell r="BH1447">
            <v>0</v>
          </cell>
          <cell r="BI1447">
            <v>0</v>
          </cell>
          <cell r="BJ1447">
            <v>0</v>
          </cell>
          <cell r="BL1447">
            <v>0</v>
          </cell>
          <cell r="BM1447">
            <v>0</v>
          </cell>
          <cell r="BN1447">
            <v>0</v>
          </cell>
          <cell r="BO1447">
            <v>0</v>
          </cell>
          <cell r="BP1447">
            <v>0</v>
          </cell>
          <cell r="BQ1447">
            <v>0</v>
          </cell>
          <cell r="BR1447">
            <v>0</v>
          </cell>
          <cell r="BS1447">
            <v>0</v>
          </cell>
          <cell r="BT1447">
            <v>0</v>
          </cell>
          <cell r="BU1447">
            <v>0</v>
          </cell>
          <cell r="BV1447">
            <v>0</v>
          </cell>
          <cell r="BW1447">
            <v>0</v>
          </cell>
          <cell r="BX1447">
            <v>0</v>
          </cell>
          <cell r="BY1447">
            <v>0</v>
          </cell>
          <cell r="BZ1447">
            <v>0</v>
          </cell>
          <cell r="CA1447">
            <v>0</v>
          </cell>
          <cell r="CB1447">
            <v>0</v>
          </cell>
          <cell r="CC1447">
            <v>0</v>
          </cell>
        </row>
        <row r="1448">
          <cell r="C1448">
            <v>0</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W1448">
            <v>0</v>
          </cell>
          <cell r="AX1448">
            <v>0</v>
          </cell>
          <cell r="AY1448">
            <v>0</v>
          </cell>
          <cell r="AZ1448">
            <v>0</v>
          </cell>
          <cell r="BA1448">
            <v>0</v>
          </cell>
          <cell r="BB1448">
            <v>0</v>
          </cell>
          <cell r="BC1448">
            <v>0</v>
          </cell>
          <cell r="BD1448">
            <v>0</v>
          </cell>
          <cell r="BE1448">
            <v>0</v>
          </cell>
          <cell r="BF1448" t="str">
            <v xml:space="preserve">NOTIFICADO </v>
          </cell>
          <cell r="BG1448">
            <v>0</v>
          </cell>
          <cell r="BH1448">
            <v>0</v>
          </cell>
          <cell r="BI1448">
            <v>0</v>
          </cell>
          <cell r="BJ1448">
            <v>0</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0</v>
          </cell>
          <cell r="BZ1448">
            <v>0</v>
          </cell>
          <cell r="CA1448">
            <v>0</v>
          </cell>
          <cell r="CB1448">
            <v>0</v>
          </cell>
          <cell r="CC1448">
            <v>0</v>
          </cell>
        </row>
        <row r="1449">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W1449">
            <v>0</v>
          </cell>
          <cell r="AX1449">
            <v>0</v>
          </cell>
          <cell r="AY1449">
            <v>0</v>
          </cell>
          <cell r="AZ1449">
            <v>0</v>
          </cell>
          <cell r="BA1449">
            <v>0</v>
          </cell>
          <cell r="BB1449">
            <v>0</v>
          </cell>
          <cell r="BC1449">
            <v>0</v>
          </cell>
          <cell r="BD1449">
            <v>0</v>
          </cell>
          <cell r="BE1449">
            <v>0</v>
          </cell>
          <cell r="BF1449" t="str">
            <v xml:space="preserve">NOTIFICADO </v>
          </cell>
          <cell r="BG1449">
            <v>0</v>
          </cell>
          <cell r="BH1449">
            <v>0</v>
          </cell>
          <cell r="BI1449">
            <v>0</v>
          </cell>
          <cell r="BJ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cell r="BZ1449">
            <v>0</v>
          </cell>
          <cell r="CA1449">
            <v>0</v>
          </cell>
          <cell r="CB1449">
            <v>0</v>
          </cell>
          <cell r="CC1449">
            <v>0</v>
          </cell>
        </row>
        <row r="1450">
          <cell r="C1450">
            <v>0</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W1450">
            <v>0</v>
          </cell>
          <cell r="AX1450">
            <v>0</v>
          </cell>
          <cell r="AY1450">
            <v>0</v>
          </cell>
          <cell r="AZ1450">
            <v>0</v>
          </cell>
          <cell r="BA1450">
            <v>0</v>
          </cell>
          <cell r="BB1450">
            <v>0</v>
          </cell>
          <cell r="BC1450">
            <v>0</v>
          </cell>
          <cell r="BD1450">
            <v>0</v>
          </cell>
          <cell r="BE1450">
            <v>0</v>
          </cell>
          <cell r="BF1450" t="str">
            <v xml:space="preserve">NOTIFICADO </v>
          </cell>
          <cell r="BG1450">
            <v>0</v>
          </cell>
          <cell r="BH1450">
            <v>0</v>
          </cell>
          <cell r="BI1450">
            <v>0</v>
          </cell>
          <cell r="BJ1450">
            <v>0</v>
          </cell>
          <cell r="BL1450">
            <v>0</v>
          </cell>
          <cell r="BM1450">
            <v>0</v>
          </cell>
          <cell r="BN1450">
            <v>0</v>
          </cell>
          <cell r="BO1450">
            <v>0</v>
          </cell>
          <cell r="BP1450">
            <v>0</v>
          </cell>
          <cell r="BQ1450">
            <v>0</v>
          </cell>
          <cell r="BR1450">
            <v>0</v>
          </cell>
          <cell r="BS1450">
            <v>0</v>
          </cell>
          <cell r="BT1450">
            <v>0</v>
          </cell>
          <cell r="BU1450">
            <v>0</v>
          </cell>
          <cell r="BV1450">
            <v>0</v>
          </cell>
          <cell r="BW1450">
            <v>0</v>
          </cell>
          <cell r="BX1450">
            <v>0</v>
          </cell>
          <cell r="BY1450">
            <v>0</v>
          </cell>
          <cell r="BZ1450">
            <v>0</v>
          </cell>
          <cell r="CA1450">
            <v>0</v>
          </cell>
          <cell r="CB1450">
            <v>0</v>
          </cell>
          <cell r="CC1450">
            <v>0</v>
          </cell>
        </row>
        <row r="1451">
          <cell r="C1451">
            <v>0</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W1451">
            <v>0</v>
          </cell>
          <cell r="AX1451">
            <v>0</v>
          </cell>
          <cell r="AY1451">
            <v>0</v>
          </cell>
          <cell r="AZ1451">
            <v>0</v>
          </cell>
          <cell r="BA1451">
            <v>0</v>
          </cell>
          <cell r="BB1451">
            <v>0</v>
          </cell>
          <cell r="BC1451">
            <v>0</v>
          </cell>
          <cell r="BD1451">
            <v>0</v>
          </cell>
          <cell r="BE1451">
            <v>0</v>
          </cell>
          <cell r="BF1451" t="str">
            <v xml:space="preserve">NOTIFICADO </v>
          </cell>
          <cell r="BG1451">
            <v>0</v>
          </cell>
          <cell r="BH1451">
            <v>0</v>
          </cell>
          <cell r="BI1451">
            <v>0</v>
          </cell>
          <cell r="BJ1451">
            <v>0</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0</v>
          </cell>
          <cell r="BZ1451">
            <v>0</v>
          </cell>
          <cell r="CA1451">
            <v>0</v>
          </cell>
          <cell r="CB1451">
            <v>0</v>
          </cell>
          <cell r="CC1451">
            <v>0</v>
          </cell>
        </row>
        <row r="1452">
          <cell r="C1452">
            <v>0</v>
          </cell>
          <cell r="D1452">
            <v>0</v>
          </cell>
          <cell r="E1452">
            <v>0</v>
          </cell>
          <cell r="F1452">
            <v>0</v>
          </cell>
          <cell r="G1452">
            <v>0</v>
          </cell>
          <cell r="H1452">
            <v>0</v>
          </cell>
          <cell r="I1452">
            <v>0</v>
          </cell>
          <cell r="J1452">
            <v>0</v>
          </cell>
          <cell r="K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W1452">
            <v>0</v>
          </cell>
          <cell r="AX1452">
            <v>0</v>
          </cell>
          <cell r="AY1452">
            <v>0</v>
          </cell>
          <cell r="AZ1452">
            <v>0</v>
          </cell>
          <cell r="BA1452">
            <v>0</v>
          </cell>
          <cell r="BB1452">
            <v>0</v>
          </cell>
          <cell r="BC1452">
            <v>0</v>
          </cell>
          <cell r="BD1452">
            <v>0</v>
          </cell>
          <cell r="BE1452">
            <v>0</v>
          </cell>
          <cell r="BF1452" t="str">
            <v xml:space="preserve">NOTIFICADO </v>
          </cell>
          <cell r="BG1452">
            <v>0</v>
          </cell>
          <cell r="BH1452">
            <v>0</v>
          </cell>
          <cell r="BI1452">
            <v>0</v>
          </cell>
          <cell r="BJ1452">
            <v>0</v>
          </cell>
          <cell r="BL1452">
            <v>0</v>
          </cell>
          <cell r="BM1452">
            <v>0</v>
          </cell>
          <cell r="BN1452">
            <v>0</v>
          </cell>
          <cell r="BO1452">
            <v>0</v>
          </cell>
          <cell r="BP1452">
            <v>0</v>
          </cell>
          <cell r="BQ1452">
            <v>0</v>
          </cell>
          <cell r="BR1452">
            <v>0</v>
          </cell>
          <cell r="BS1452">
            <v>0</v>
          </cell>
          <cell r="BT1452">
            <v>0</v>
          </cell>
          <cell r="BU1452">
            <v>0</v>
          </cell>
          <cell r="BV1452">
            <v>0</v>
          </cell>
          <cell r="BW1452">
            <v>0</v>
          </cell>
          <cell r="BX1452">
            <v>0</v>
          </cell>
          <cell r="BY1452">
            <v>0</v>
          </cell>
          <cell r="BZ1452">
            <v>0</v>
          </cell>
          <cell r="CA1452">
            <v>0</v>
          </cell>
          <cell r="CB1452">
            <v>0</v>
          </cell>
          <cell r="CC1452">
            <v>0</v>
          </cell>
        </row>
        <row r="1453">
          <cell r="C1453">
            <v>0</v>
          </cell>
          <cell r="D1453">
            <v>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W1453">
            <v>0</v>
          </cell>
          <cell r="AX1453">
            <v>0</v>
          </cell>
          <cell r="AY1453">
            <v>0</v>
          </cell>
          <cell r="AZ1453">
            <v>0</v>
          </cell>
          <cell r="BA1453">
            <v>0</v>
          </cell>
          <cell r="BB1453">
            <v>0</v>
          </cell>
          <cell r="BC1453">
            <v>0</v>
          </cell>
          <cell r="BD1453">
            <v>0</v>
          </cell>
          <cell r="BE1453">
            <v>0</v>
          </cell>
          <cell r="BF1453" t="str">
            <v xml:space="preserve">NOTIFICADO </v>
          </cell>
          <cell r="BG1453">
            <v>0</v>
          </cell>
          <cell r="BH1453">
            <v>0</v>
          </cell>
          <cell r="BI1453">
            <v>0</v>
          </cell>
          <cell r="BJ1453">
            <v>0</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0</v>
          </cell>
          <cell r="BZ1453">
            <v>0</v>
          </cell>
          <cell r="CA1453">
            <v>0</v>
          </cell>
          <cell r="CB1453">
            <v>0</v>
          </cell>
          <cell r="CC1453">
            <v>0</v>
          </cell>
        </row>
        <row r="1454">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W1454">
            <v>0</v>
          </cell>
          <cell r="AX1454">
            <v>0</v>
          </cell>
          <cell r="AY1454">
            <v>0</v>
          </cell>
          <cell r="AZ1454">
            <v>0</v>
          </cell>
          <cell r="BA1454">
            <v>0</v>
          </cell>
          <cell r="BB1454">
            <v>0</v>
          </cell>
          <cell r="BC1454">
            <v>0</v>
          </cell>
          <cell r="BD1454">
            <v>0</v>
          </cell>
          <cell r="BE1454">
            <v>0</v>
          </cell>
          <cell r="BF1454" t="str">
            <v xml:space="preserve">NOTIFICADO </v>
          </cell>
          <cell r="BG1454">
            <v>0</v>
          </cell>
          <cell r="BH1454">
            <v>0</v>
          </cell>
          <cell r="BI1454">
            <v>0</v>
          </cell>
          <cell r="BJ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cell r="BZ1454">
            <v>0</v>
          </cell>
          <cell r="CA1454">
            <v>0</v>
          </cell>
          <cell r="CB1454">
            <v>0</v>
          </cell>
          <cell r="CC1454">
            <v>0</v>
          </cell>
        </row>
        <row r="1455">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W1455">
            <v>0</v>
          </cell>
          <cell r="AX1455">
            <v>0</v>
          </cell>
          <cell r="AY1455">
            <v>0</v>
          </cell>
          <cell r="AZ1455">
            <v>0</v>
          </cell>
          <cell r="BA1455">
            <v>0</v>
          </cell>
          <cell r="BB1455">
            <v>0</v>
          </cell>
          <cell r="BC1455">
            <v>0</v>
          </cell>
          <cell r="BD1455">
            <v>0</v>
          </cell>
          <cell r="BE1455">
            <v>0</v>
          </cell>
          <cell r="BF1455" t="str">
            <v xml:space="preserve">NOTIFICADO </v>
          </cell>
          <cell r="BG1455">
            <v>0</v>
          </cell>
          <cell r="BH1455">
            <v>0</v>
          </cell>
          <cell r="BI1455">
            <v>0</v>
          </cell>
          <cell r="BJ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cell r="BZ1455">
            <v>0</v>
          </cell>
          <cell r="CA1455">
            <v>0</v>
          </cell>
          <cell r="CB1455">
            <v>0</v>
          </cell>
          <cell r="CC1455">
            <v>0</v>
          </cell>
        </row>
        <row r="1456">
          <cell r="C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W1456">
            <v>0</v>
          </cell>
          <cell r="AX1456">
            <v>0</v>
          </cell>
          <cell r="AY1456">
            <v>0</v>
          </cell>
          <cell r="AZ1456">
            <v>0</v>
          </cell>
          <cell r="BA1456">
            <v>0</v>
          </cell>
          <cell r="BB1456">
            <v>0</v>
          </cell>
          <cell r="BC1456">
            <v>0</v>
          </cell>
          <cell r="BD1456">
            <v>0</v>
          </cell>
          <cell r="BE1456">
            <v>0</v>
          </cell>
          <cell r="BF1456" t="str">
            <v xml:space="preserve">NOTIFICADO </v>
          </cell>
          <cell r="BG1456">
            <v>0</v>
          </cell>
          <cell r="BH1456">
            <v>0</v>
          </cell>
          <cell r="BI1456">
            <v>0</v>
          </cell>
          <cell r="BJ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cell r="BZ1456">
            <v>0</v>
          </cell>
          <cell r="CA1456">
            <v>0</v>
          </cell>
          <cell r="CB1456">
            <v>0</v>
          </cell>
          <cell r="CC1456">
            <v>0</v>
          </cell>
        </row>
        <row r="1457">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W1457">
            <v>0</v>
          </cell>
          <cell r="AX1457">
            <v>0</v>
          </cell>
          <cell r="AY1457">
            <v>0</v>
          </cell>
          <cell r="AZ1457">
            <v>0</v>
          </cell>
          <cell r="BA1457">
            <v>0</v>
          </cell>
          <cell r="BB1457">
            <v>0</v>
          </cell>
          <cell r="BC1457">
            <v>0</v>
          </cell>
          <cell r="BD1457">
            <v>0</v>
          </cell>
          <cell r="BE1457">
            <v>0</v>
          </cell>
          <cell r="BF1457" t="str">
            <v xml:space="preserve">NOTIFICADO </v>
          </cell>
          <cell r="BG1457">
            <v>0</v>
          </cell>
          <cell r="BH1457">
            <v>0</v>
          </cell>
          <cell r="BI1457">
            <v>0</v>
          </cell>
          <cell r="BJ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cell r="BZ1457">
            <v>0</v>
          </cell>
          <cell r="CA1457">
            <v>0</v>
          </cell>
          <cell r="CB1457">
            <v>0</v>
          </cell>
          <cell r="CC1457">
            <v>0</v>
          </cell>
        </row>
        <row r="1458">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W1458">
            <v>0</v>
          </cell>
          <cell r="AX1458">
            <v>0</v>
          </cell>
          <cell r="AY1458">
            <v>0</v>
          </cell>
          <cell r="AZ1458">
            <v>0</v>
          </cell>
          <cell r="BA1458">
            <v>0</v>
          </cell>
          <cell r="BB1458">
            <v>0</v>
          </cell>
          <cell r="BC1458">
            <v>0</v>
          </cell>
          <cell r="BD1458">
            <v>0</v>
          </cell>
          <cell r="BE1458">
            <v>0</v>
          </cell>
          <cell r="BF1458" t="str">
            <v xml:space="preserve">NOTIFICADO </v>
          </cell>
          <cell r="BG1458">
            <v>0</v>
          </cell>
          <cell r="BH1458">
            <v>0</v>
          </cell>
          <cell r="BI1458">
            <v>0</v>
          </cell>
          <cell r="BJ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cell r="BZ1458">
            <v>0</v>
          </cell>
          <cell r="CA1458">
            <v>0</v>
          </cell>
          <cell r="CB1458">
            <v>0</v>
          </cell>
          <cell r="CC1458">
            <v>0</v>
          </cell>
        </row>
        <row r="1459">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W1459">
            <v>0</v>
          </cell>
          <cell r="AX1459">
            <v>0</v>
          </cell>
          <cell r="AY1459">
            <v>0</v>
          </cell>
          <cell r="AZ1459">
            <v>0</v>
          </cell>
          <cell r="BA1459">
            <v>0</v>
          </cell>
          <cell r="BB1459">
            <v>0</v>
          </cell>
          <cell r="BC1459">
            <v>0</v>
          </cell>
          <cell r="BD1459">
            <v>0</v>
          </cell>
          <cell r="BE1459">
            <v>0</v>
          </cell>
          <cell r="BF1459" t="str">
            <v xml:space="preserve">NOTIFICADO </v>
          </cell>
          <cell r="BG1459">
            <v>0</v>
          </cell>
          <cell r="BH1459">
            <v>0</v>
          </cell>
          <cell r="BI1459">
            <v>0</v>
          </cell>
          <cell r="BJ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cell r="BZ1459">
            <v>0</v>
          </cell>
          <cell r="CA1459">
            <v>0</v>
          </cell>
          <cell r="CB1459">
            <v>0</v>
          </cell>
          <cell r="CC1459">
            <v>0</v>
          </cell>
        </row>
        <row r="1460">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W1460">
            <v>0</v>
          </cell>
          <cell r="AX1460">
            <v>0</v>
          </cell>
          <cell r="AY1460">
            <v>0</v>
          </cell>
          <cell r="AZ1460">
            <v>0</v>
          </cell>
          <cell r="BA1460">
            <v>0</v>
          </cell>
          <cell r="BB1460">
            <v>0</v>
          </cell>
          <cell r="BC1460">
            <v>0</v>
          </cell>
          <cell r="BD1460">
            <v>0</v>
          </cell>
          <cell r="BE1460">
            <v>0</v>
          </cell>
          <cell r="BF1460" t="str">
            <v xml:space="preserve">NOTIFICADO </v>
          </cell>
          <cell r="BG1460">
            <v>0</v>
          </cell>
          <cell r="BH1460">
            <v>0</v>
          </cell>
          <cell r="BI1460">
            <v>0</v>
          </cell>
          <cell r="BJ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cell r="BZ1460">
            <v>0</v>
          </cell>
          <cell r="CA1460">
            <v>0</v>
          </cell>
          <cell r="CB1460">
            <v>0</v>
          </cell>
          <cell r="CC1460">
            <v>0</v>
          </cell>
        </row>
        <row r="1461">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W1461">
            <v>0</v>
          </cell>
          <cell r="AX1461">
            <v>0</v>
          </cell>
          <cell r="AY1461">
            <v>0</v>
          </cell>
          <cell r="AZ1461">
            <v>0</v>
          </cell>
          <cell r="BA1461">
            <v>0</v>
          </cell>
          <cell r="BB1461">
            <v>0</v>
          </cell>
          <cell r="BC1461">
            <v>0</v>
          </cell>
          <cell r="BD1461">
            <v>0</v>
          </cell>
          <cell r="BE1461">
            <v>0</v>
          </cell>
          <cell r="BF1461" t="str">
            <v xml:space="preserve">NOTIFICADO </v>
          </cell>
          <cell r="BG1461">
            <v>0</v>
          </cell>
          <cell r="BH1461">
            <v>0</v>
          </cell>
          <cell r="BI1461">
            <v>0</v>
          </cell>
          <cell r="BJ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cell r="BZ1461">
            <v>0</v>
          </cell>
          <cell r="CA1461">
            <v>0</v>
          </cell>
          <cell r="CB1461">
            <v>0</v>
          </cell>
          <cell r="CC1461">
            <v>0</v>
          </cell>
        </row>
        <row r="1462">
          <cell r="C1462">
            <v>0</v>
          </cell>
          <cell r="D1462">
            <v>0</v>
          </cell>
          <cell r="E1462">
            <v>0</v>
          </cell>
          <cell r="F1462">
            <v>0</v>
          </cell>
          <cell r="G1462">
            <v>0</v>
          </cell>
          <cell r="H1462">
            <v>0</v>
          </cell>
          <cell r="I1462">
            <v>0</v>
          </cell>
          <cell r="J1462">
            <v>0</v>
          </cell>
          <cell r="K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W1462">
            <v>0</v>
          </cell>
          <cell r="AX1462">
            <v>0</v>
          </cell>
          <cell r="AY1462">
            <v>0</v>
          </cell>
          <cell r="AZ1462">
            <v>0</v>
          </cell>
          <cell r="BA1462">
            <v>0</v>
          </cell>
          <cell r="BB1462">
            <v>0</v>
          </cell>
          <cell r="BC1462">
            <v>0</v>
          </cell>
          <cell r="BD1462">
            <v>0</v>
          </cell>
          <cell r="BE1462">
            <v>0</v>
          </cell>
          <cell r="BF1462" t="str">
            <v xml:space="preserve">NOTIFICADO </v>
          </cell>
          <cell r="BG1462">
            <v>0</v>
          </cell>
          <cell r="BH1462">
            <v>0</v>
          </cell>
          <cell r="BI1462">
            <v>0</v>
          </cell>
          <cell r="BJ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cell r="BZ1462">
            <v>0</v>
          </cell>
          <cell r="CA1462">
            <v>0</v>
          </cell>
          <cell r="CB1462">
            <v>0</v>
          </cell>
          <cell r="CC1462">
            <v>0</v>
          </cell>
        </row>
        <row r="1463">
          <cell r="C1463">
            <v>0</v>
          </cell>
          <cell r="D1463">
            <v>0</v>
          </cell>
          <cell r="E1463">
            <v>0</v>
          </cell>
          <cell r="F1463">
            <v>0</v>
          </cell>
          <cell r="G1463">
            <v>0</v>
          </cell>
          <cell r="H1463">
            <v>0</v>
          </cell>
          <cell r="I1463">
            <v>0</v>
          </cell>
          <cell r="J1463">
            <v>0</v>
          </cell>
          <cell r="K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W1463">
            <v>0</v>
          </cell>
          <cell r="AX1463">
            <v>0</v>
          </cell>
          <cell r="AY1463">
            <v>0</v>
          </cell>
          <cell r="AZ1463">
            <v>0</v>
          </cell>
          <cell r="BA1463">
            <v>0</v>
          </cell>
          <cell r="BB1463">
            <v>0</v>
          </cell>
          <cell r="BC1463">
            <v>0</v>
          </cell>
          <cell r="BD1463">
            <v>0</v>
          </cell>
          <cell r="BE1463">
            <v>0</v>
          </cell>
          <cell r="BF1463" t="str">
            <v xml:space="preserve">NOTIFICADO </v>
          </cell>
          <cell r="BG1463">
            <v>0</v>
          </cell>
          <cell r="BH1463">
            <v>0</v>
          </cell>
          <cell r="BI1463">
            <v>0</v>
          </cell>
          <cell r="BJ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cell r="BZ1463">
            <v>0</v>
          </cell>
          <cell r="CA1463">
            <v>0</v>
          </cell>
          <cell r="CB1463">
            <v>0</v>
          </cell>
          <cell r="CC1463">
            <v>0</v>
          </cell>
        </row>
        <row r="1464">
          <cell r="C1464">
            <v>0</v>
          </cell>
          <cell r="D1464">
            <v>0</v>
          </cell>
          <cell r="E1464">
            <v>0</v>
          </cell>
          <cell r="F1464">
            <v>0</v>
          </cell>
          <cell r="G1464">
            <v>0</v>
          </cell>
          <cell r="H1464">
            <v>0</v>
          </cell>
          <cell r="I1464">
            <v>0</v>
          </cell>
          <cell r="J1464">
            <v>0</v>
          </cell>
          <cell r="K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W1464">
            <v>0</v>
          </cell>
          <cell r="AX1464">
            <v>0</v>
          </cell>
          <cell r="AY1464">
            <v>0</v>
          </cell>
          <cell r="AZ1464">
            <v>0</v>
          </cell>
          <cell r="BA1464">
            <v>0</v>
          </cell>
          <cell r="BB1464">
            <v>0</v>
          </cell>
          <cell r="BC1464">
            <v>0</v>
          </cell>
          <cell r="BD1464">
            <v>0</v>
          </cell>
          <cell r="BE1464">
            <v>0</v>
          </cell>
          <cell r="BF1464" t="str">
            <v xml:space="preserve">NOTIFICADO </v>
          </cell>
          <cell r="BG1464">
            <v>0</v>
          </cell>
          <cell r="BH1464">
            <v>0</v>
          </cell>
          <cell r="BI1464">
            <v>0</v>
          </cell>
          <cell r="BJ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cell r="BZ1464">
            <v>0</v>
          </cell>
          <cell r="CA1464">
            <v>0</v>
          </cell>
          <cell r="CB1464">
            <v>0</v>
          </cell>
          <cell r="CC1464">
            <v>0</v>
          </cell>
        </row>
        <row r="1465">
          <cell r="C1465">
            <v>0</v>
          </cell>
          <cell r="D1465">
            <v>0</v>
          </cell>
          <cell r="E1465">
            <v>0</v>
          </cell>
          <cell r="F1465">
            <v>0</v>
          </cell>
          <cell r="G1465">
            <v>0</v>
          </cell>
          <cell r="H1465">
            <v>0</v>
          </cell>
          <cell r="I1465">
            <v>0</v>
          </cell>
          <cell r="J1465">
            <v>0</v>
          </cell>
          <cell r="K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W1465">
            <v>0</v>
          </cell>
          <cell r="AX1465">
            <v>0</v>
          </cell>
          <cell r="AY1465">
            <v>0</v>
          </cell>
          <cell r="AZ1465">
            <v>0</v>
          </cell>
          <cell r="BA1465">
            <v>0</v>
          </cell>
          <cell r="BB1465">
            <v>0</v>
          </cell>
          <cell r="BC1465">
            <v>0</v>
          </cell>
          <cell r="BD1465">
            <v>0</v>
          </cell>
          <cell r="BE1465">
            <v>0</v>
          </cell>
          <cell r="BF1465" t="str">
            <v xml:space="preserve">NOTIFICADO </v>
          </cell>
          <cell r="BG1465">
            <v>0</v>
          </cell>
          <cell r="BH1465">
            <v>0</v>
          </cell>
          <cell r="BI1465">
            <v>0</v>
          </cell>
          <cell r="BJ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cell r="BZ1465">
            <v>0</v>
          </cell>
          <cell r="CA1465">
            <v>0</v>
          </cell>
          <cell r="CB1465">
            <v>0</v>
          </cell>
          <cell r="CC1465">
            <v>0</v>
          </cell>
        </row>
        <row r="1466">
          <cell r="C1466">
            <v>0</v>
          </cell>
          <cell r="D1466">
            <v>0</v>
          </cell>
          <cell r="E1466">
            <v>0</v>
          </cell>
          <cell r="F1466">
            <v>0</v>
          </cell>
          <cell r="G1466">
            <v>0</v>
          </cell>
          <cell r="H1466">
            <v>0</v>
          </cell>
          <cell r="I1466">
            <v>0</v>
          </cell>
          <cell r="J1466">
            <v>0</v>
          </cell>
          <cell r="K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W1466">
            <v>0</v>
          </cell>
          <cell r="AX1466">
            <v>0</v>
          </cell>
          <cell r="AY1466">
            <v>0</v>
          </cell>
          <cell r="AZ1466">
            <v>0</v>
          </cell>
          <cell r="BA1466">
            <v>0</v>
          </cell>
          <cell r="BB1466">
            <v>0</v>
          </cell>
          <cell r="BC1466">
            <v>0</v>
          </cell>
          <cell r="BD1466">
            <v>0</v>
          </cell>
          <cell r="BE1466">
            <v>0</v>
          </cell>
          <cell r="BF1466" t="str">
            <v xml:space="preserve">NOTIFICADO </v>
          </cell>
          <cell r="BG1466">
            <v>0</v>
          </cell>
          <cell r="BH1466">
            <v>0</v>
          </cell>
          <cell r="BI1466">
            <v>0</v>
          </cell>
          <cell r="BJ1466">
            <v>0</v>
          </cell>
          <cell r="BL1466">
            <v>0</v>
          </cell>
          <cell r="BM1466">
            <v>0</v>
          </cell>
          <cell r="BN1466">
            <v>0</v>
          </cell>
          <cell r="BO1466">
            <v>0</v>
          </cell>
          <cell r="BP1466">
            <v>0</v>
          </cell>
          <cell r="BQ1466">
            <v>0</v>
          </cell>
          <cell r="BR1466">
            <v>0</v>
          </cell>
          <cell r="BS1466">
            <v>0</v>
          </cell>
          <cell r="BT1466">
            <v>0</v>
          </cell>
          <cell r="BU1466">
            <v>0</v>
          </cell>
          <cell r="BV1466">
            <v>0</v>
          </cell>
          <cell r="BW1466">
            <v>0</v>
          </cell>
          <cell r="BX1466">
            <v>0</v>
          </cell>
          <cell r="BY1466">
            <v>0</v>
          </cell>
          <cell r="BZ1466">
            <v>0</v>
          </cell>
          <cell r="CA1466">
            <v>0</v>
          </cell>
          <cell r="CB1466">
            <v>0</v>
          </cell>
          <cell r="CC1466">
            <v>0</v>
          </cell>
        </row>
        <row r="1467">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W1467">
            <v>0</v>
          </cell>
          <cell r="AX1467">
            <v>0</v>
          </cell>
          <cell r="AY1467">
            <v>0</v>
          </cell>
          <cell r="AZ1467">
            <v>0</v>
          </cell>
          <cell r="BA1467">
            <v>0</v>
          </cell>
          <cell r="BB1467">
            <v>0</v>
          </cell>
          <cell r="BC1467">
            <v>0</v>
          </cell>
          <cell r="BD1467">
            <v>0</v>
          </cell>
          <cell r="BE1467">
            <v>0</v>
          </cell>
          <cell r="BF1467" t="str">
            <v xml:space="preserve">NOTIFICADO </v>
          </cell>
          <cell r="BG1467">
            <v>0</v>
          </cell>
          <cell r="BH1467">
            <v>0</v>
          </cell>
          <cell r="BI1467">
            <v>0</v>
          </cell>
          <cell r="BJ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cell r="BZ1467">
            <v>0</v>
          </cell>
          <cell r="CA1467">
            <v>0</v>
          </cell>
          <cell r="CB1467">
            <v>0</v>
          </cell>
          <cell r="CC1467">
            <v>0</v>
          </cell>
        </row>
        <row r="1468">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W1468">
            <v>0</v>
          </cell>
          <cell r="AX1468">
            <v>0</v>
          </cell>
          <cell r="AY1468">
            <v>0</v>
          </cell>
          <cell r="AZ1468">
            <v>0</v>
          </cell>
          <cell r="BA1468">
            <v>0</v>
          </cell>
          <cell r="BB1468">
            <v>0</v>
          </cell>
          <cell r="BC1468">
            <v>0</v>
          </cell>
          <cell r="BD1468">
            <v>0</v>
          </cell>
          <cell r="BE1468">
            <v>0</v>
          </cell>
          <cell r="BF1468" t="str">
            <v xml:space="preserve">NOTIFICADO </v>
          </cell>
          <cell r="BG1468">
            <v>0</v>
          </cell>
          <cell r="BH1468">
            <v>0</v>
          </cell>
          <cell r="BI1468">
            <v>0</v>
          </cell>
          <cell r="BJ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row>
        <row r="1469">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W1469">
            <v>0</v>
          </cell>
          <cell r="AX1469">
            <v>0</v>
          </cell>
          <cell r="AY1469">
            <v>0</v>
          </cell>
          <cell r="AZ1469">
            <v>0</v>
          </cell>
          <cell r="BA1469">
            <v>0</v>
          </cell>
          <cell r="BB1469">
            <v>0</v>
          </cell>
          <cell r="BC1469">
            <v>0</v>
          </cell>
          <cell r="BD1469">
            <v>0</v>
          </cell>
          <cell r="BE1469">
            <v>0</v>
          </cell>
          <cell r="BF1469" t="str">
            <v xml:space="preserve">NOTIFICADO </v>
          </cell>
          <cell r="BG1469">
            <v>0</v>
          </cell>
          <cell r="BH1469">
            <v>0</v>
          </cell>
          <cell r="BI1469">
            <v>0</v>
          </cell>
          <cell r="BJ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row>
        <row r="1470">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W1470">
            <v>0</v>
          </cell>
          <cell r="AX1470">
            <v>0</v>
          </cell>
          <cell r="AY1470">
            <v>0</v>
          </cell>
          <cell r="AZ1470">
            <v>0</v>
          </cell>
          <cell r="BA1470">
            <v>0</v>
          </cell>
          <cell r="BB1470">
            <v>0</v>
          </cell>
          <cell r="BC1470">
            <v>0</v>
          </cell>
          <cell r="BD1470">
            <v>0</v>
          </cell>
          <cell r="BE1470">
            <v>0</v>
          </cell>
          <cell r="BF1470" t="str">
            <v xml:space="preserve">NOTIFICADO </v>
          </cell>
          <cell r="BG1470">
            <v>0</v>
          </cell>
          <cell r="BH1470">
            <v>0</v>
          </cell>
          <cell r="BI1470">
            <v>0</v>
          </cell>
          <cell r="BJ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row>
        <row r="1471">
          <cell r="C1471">
            <v>0</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R1471">
            <v>0</v>
          </cell>
          <cell r="S1471">
            <v>0</v>
          </cell>
          <cell r="T1471">
            <v>0</v>
          </cell>
          <cell r="U1471">
            <v>0</v>
          </cell>
          <cell r="V1471">
            <v>0</v>
          </cell>
          <cell r="W1471">
            <v>0</v>
          </cell>
          <cell r="X1471">
            <v>0</v>
          </cell>
          <cell r="Y1471">
            <v>0</v>
          </cell>
          <cell r="Z1471">
            <v>0</v>
          </cell>
          <cell r="AA1471">
            <v>0</v>
          </cell>
          <cell r="AB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W1471">
            <v>0</v>
          </cell>
          <cell r="AX1471">
            <v>0</v>
          </cell>
          <cell r="AY1471">
            <v>0</v>
          </cell>
          <cell r="AZ1471">
            <v>0</v>
          </cell>
          <cell r="BA1471">
            <v>0</v>
          </cell>
          <cell r="BB1471">
            <v>0</v>
          </cell>
          <cell r="BC1471">
            <v>0</v>
          </cell>
          <cell r="BD1471">
            <v>0</v>
          </cell>
          <cell r="BE1471">
            <v>0</v>
          </cell>
          <cell r="BF1471" t="str">
            <v xml:space="preserve">NOTIFICADO </v>
          </cell>
          <cell r="BG1471">
            <v>0</v>
          </cell>
          <cell r="BH1471">
            <v>0</v>
          </cell>
          <cell r="BI1471">
            <v>0</v>
          </cell>
          <cell r="BJ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row>
        <row r="1472">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W1472">
            <v>0</v>
          </cell>
          <cell r="AX1472">
            <v>0</v>
          </cell>
          <cell r="AY1472">
            <v>0</v>
          </cell>
          <cell r="AZ1472">
            <v>0</v>
          </cell>
          <cell r="BA1472">
            <v>0</v>
          </cell>
          <cell r="BB1472">
            <v>0</v>
          </cell>
          <cell r="BC1472">
            <v>0</v>
          </cell>
          <cell r="BD1472">
            <v>0</v>
          </cell>
          <cell r="BE1472">
            <v>0</v>
          </cell>
          <cell r="BF1472" t="str">
            <v xml:space="preserve">NOTIFICADO </v>
          </cell>
          <cell r="BG1472">
            <v>0</v>
          </cell>
          <cell r="BH1472">
            <v>0</v>
          </cell>
          <cell r="BI1472">
            <v>0</v>
          </cell>
          <cell r="BJ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row>
        <row r="1473">
          <cell r="C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W1473">
            <v>0</v>
          </cell>
          <cell r="AX1473">
            <v>0</v>
          </cell>
          <cell r="AY1473">
            <v>0</v>
          </cell>
          <cell r="AZ1473">
            <v>0</v>
          </cell>
          <cell r="BA1473">
            <v>0</v>
          </cell>
          <cell r="BB1473">
            <v>0</v>
          </cell>
          <cell r="BC1473">
            <v>0</v>
          </cell>
          <cell r="BD1473">
            <v>0</v>
          </cell>
          <cell r="BE1473">
            <v>0</v>
          </cell>
          <cell r="BF1473" t="str">
            <v xml:space="preserve">NOTIFICADO </v>
          </cell>
          <cell r="BG1473">
            <v>0</v>
          </cell>
          <cell r="BH1473">
            <v>0</v>
          </cell>
          <cell r="BI1473">
            <v>0</v>
          </cell>
          <cell r="BJ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row>
        <row r="1474">
          <cell r="C1474">
            <v>0</v>
          </cell>
          <cell r="D1474">
            <v>0</v>
          </cell>
          <cell r="E1474">
            <v>0</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S1474">
            <v>0</v>
          </cell>
          <cell r="AT1474">
            <v>0</v>
          </cell>
          <cell r="AW1474">
            <v>0</v>
          </cell>
          <cell r="AX1474">
            <v>0</v>
          </cell>
          <cell r="AY1474">
            <v>0</v>
          </cell>
          <cell r="AZ1474">
            <v>0</v>
          </cell>
          <cell r="BA1474">
            <v>0</v>
          </cell>
          <cell r="BB1474">
            <v>0</v>
          </cell>
          <cell r="BC1474">
            <v>0</v>
          </cell>
          <cell r="BD1474">
            <v>0</v>
          </cell>
          <cell r="BE1474">
            <v>0</v>
          </cell>
          <cell r="BF1474" t="str">
            <v xml:space="preserve">NOTIFICADO </v>
          </cell>
          <cell r="BG1474">
            <v>0</v>
          </cell>
          <cell r="BH1474">
            <v>0</v>
          </cell>
          <cell r="BI1474">
            <v>0</v>
          </cell>
          <cell r="BJ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row>
        <row r="1475">
          <cell r="B1475">
            <v>0</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W1475">
            <v>0</v>
          </cell>
          <cell r="AX1475">
            <v>0</v>
          </cell>
          <cell r="AY1475">
            <v>0</v>
          </cell>
          <cell r="AZ1475">
            <v>0</v>
          </cell>
          <cell r="BA1475">
            <v>0</v>
          </cell>
          <cell r="BB1475">
            <v>0</v>
          </cell>
          <cell r="BC1475">
            <v>0</v>
          </cell>
          <cell r="BD1475">
            <v>0</v>
          </cell>
          <cell r="BE1475">
            <v>0</v>
          </cell>
          <cell r="BF1475" t="str">
            <v xml:space="preserve">NOTIFICADO </v>
          </cell>
          <cell r="BG1475">
            <v>0</v>
          </cell>
          <cell r="BH1475">
            <v>0</v>
          </cell>
          <cell r="BI1475">
            <v>0</v>
          </cell>
          <cell r="BQ1475">
            <v>0</v>
          </cell>
          <cell r="BR1475">
            <v>0</v>
          </cell>
          <cell r="BS1475">
            <v>0</v>
          </cell>
          <cell r="BT1475">
            <v>0</v>
          </cell>
          <cell r="BU1475">
            <v>0</v>
          </cell>
          <cell r="BY1475">
            <v>0</v>
          </cell>
          <cell r="BZ1475">
            <v>0</v>
          </cell>
          <cell r="CA1475">
            <v>0</v>
          </cell>
          <cell r="CB1475">
            <v>0</v>
          </cell>
          <cell r="CC1475">
            <v>0</v>
          </cell>
        </row>
        <row r="1476">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W1476">
            <v>0</v>
          </cell>
          <cell r="AX1476">
            <v>0</v>
          </cell>
          <cell r="AY1476">
            <v>0</v>
          </cell>
          <cell r="AZ1476">
            <v>0</v>
          </cell>
          <cell r="BA1476">
            <v>0</v>
          </cell>
          <cell r="BB1476">
            <v>0</v>
          </cell>
          <cell r="BC1476">
            <v>0</v>
          </cell>
          <cell r="BD1476">
            <v>0</v>
          </cell>
          <cell r="BE1476">
            <v>0</v>
          </cell>
          <cell r="BF1476" t="str">
            <v xml:space="preserve">NOTIFICADO </v>
          </cell>
          <cell r="BG1476">
            <v>0</v>
          </cell>
          <cell r="BH1476">
            <v>0</v>
          </cell>
          <cell r="BI1476">
            <v>0</v>
          </cell>
          <cell r="BQ1476">
            <v>0</v>
          </cell>
          <cell r="BR1476">
            <v>0</v>
          </cell>
          <cell r="BS1476">
            <v>0</v>
          </cell>
          <cell r="BT1476">
            <v>0</v>
          </cell>
          <cell r="BU1476">
            <v>0</v>
          </cell>
          <cell r="BY1476">
            <v>0</v>
          </cell>
          <cell r="BZ1476">
            <v>0</v>
          </cell>
          <cell r="CA1476">
            <v>0</v>
          </cell>
          <cell r="CB1476">
            <v>0</v>
          </cell>
          <cell r="CC1476">
            <v>0</v>
          </cell>
        </row>
        <row r="1477">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M1477">
            <v>0</v>
          </cell>
          <cell r="AN1477">
            <v>0</v>
          </cell>
          <cell r="AP1477">
            <v>0</v>
          </cell>
          <cell r="AQ1477">
            <v>0</v>
          </cell>
          <cell r="AS1477">
            <v>0</v>
          </cell>
          <cell r="AT1477">
            <v>0</v>
          </cell>
          <cell r="AW1477">
            <v>0</v>
          </cell>
          <cell r="AX1477">
            <v>0</v>
          </cell>
          <cell r="AY1477">
            <v>0</v>
          </cell>
          <cell r="AZ1477">
            <v>0</v>
          </cell>
          <cell r="BA1477">
            <v>0</v>
          </cell>
          <cell r="BB1477">
            <v>0</v>
          </cell>
          <cell r="BC1477">
            <v>0</v>
          </cell>
          <cell r="BD1477">
            <v>0</v>
          </cell>
          <cell r="BE1477">
            <v>0</v>
          </cell>
          <cell r="BF1477" t="str">
            <v xml:space="preserve">NOTIFICADO </v>
          </cell>
          <cell r="BG1477">
            <v>0</v>
          </cell>
          <cell r="BH1477">
            <v>0</v>
          </cell>
          <cell r="BI1477">
            <v>0</v>
          </cell>
          <cell r="BM1477">
            <v>0</v>
          </cell>
          <cell r="BP1477">
            <v>0</v>
          </cell>
          <cell r="BQ1477">
            <v>0</v>
          </cell>
          <cell r="BR1477">
            <v>0</v>
          </cell>
          <cell r="BS1477">
            <v>0</v>
          </cell>
          <cell r="BT1477">
            <v>0</v>
          </cell>
          <cell r="BU1477">
            <v>0</v>
          </cell>
          <cell r="BW1477">
            <v>0</v>
          </cell>
          <cell r="BX1477">
            <v>0</v>
          </cell>
          <cell r="BY1477">
            <v>0</v>
          </cell>
          <cell r="BZ1477">
            <v>0</v>
          </cell>
          <cell r="CA1477">
            <v>0</v>
          </cell>
          <cell r="CB1477">
            <v>0</v>
          </cell>
          <cell r="CC1477">
            <v>0</v>
          </cell>
        </row>
        <row r="1478">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U1478">
            <v>0</v>
          </cell>
          <cell r="V1478">
            <v>0</v>
          </cell>
          <cell r="W1478">
            <v>0</v>
          </cell>
          <cell r="X1478">
            <v>0</v>
          </cell>
          <cell r="Y1478">
            <v>0</v>
          </cell>
          <cell r="Z1478">
            <v>0</v>
          </cell>
          <cell r="AA1478">
            <v>0</v>
          </cell>
          <cell r="AB1478">
            <v>0</v>
          </cell>
          <cell r="AC1478">
            <v>0</v>
          </cell>
          <cell r="AD1478">
            <v>0</v>
          </cell>
          <cell r="AE1478">
            <v>0</v>
          </cell>
          <cell r="AG1478">
            <v>0</v>
          </cell>
          <cell r="AH1478">
            <v>0</v>
          </cell>
          <cell r="AJ1478">
            <v>0</v>
          </cell>
          <cell r="AK1478">
            <v>0</v>
          </cell>
          <cell r="AL1478">
            <v>0</v>
          </cell>
          <cell r="AM1478">
            <v>0</v>
          </cell>
          <cell r="AN1478">
            <v>0</v>
          </cell>
          <cell r="AP1478">
            <v>0</v>
          </cell>
          <cell r="AQ1478">
            <v>0</v>
          </cell>
          <cell r="AS1478">
            <v>0</v>
          </cell>
          <cell r="AT1478">
            <v>0</v>
          </cell>
          <cell r="AW1478">
            <v>0</v>
          </cell>
          <cell r="AX1478">
            <v>0</v>
          </cell>
          <cell r="AY1478">
            <v>0</v>
          </cell>
          <cell r="AZ1478">
            <v>0</v>
          </cell>
          <cell r="BA1478">
            <v>0</v>
          </cell>
          <cell r="BB1478">
            <v>0</v>
          </cell>
          <cell r="BC1478">
            <v>0</v>
          </cell>
          <cell r="BD1478">
            <v>0</v>
          </cell>
          <cell r="BE1478">
            <v>0</v>
          </cell>
          <cell r="BF1478" t="str">
            <v xml:space="preserve">NOTIFICADO </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row>
        <row r="1479">
          <cell r="C1479">
            <v>0</v>
          </cell>
          <cell r="G1479">
            <v>0</v>
          </cell>
          <cell r="H1479">
            <v>0</v>
          </cell>
          <cell r="J1479">
            <v>0</v>
          </cell>
          <cell r="L1479">
            <v>0</v>
          </cell>
          <cell r="M1479">
            <v>0</v>
          </cell>
          <cell r="N1479">
            <v>0</v>
          </cell>
          <cell r="O1479">
            <v>0</v>
          </cell>
          <cell r="P1479">
            <v>0</v>
          </cell>
          <cell r="Q1479">
            <v>0</v>
          </cell>
          <cell r="R1479">
            <v>0</v>
          </cell>
          <cell r="S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W1479">
            <v>0</v>
          </cell>
          <cell r="AX1479">
            <v>0</v>
          </cell>
          <cell r="AY1479">
            <v>0</v>
          </cell>
          <cell r="AZ1479">
            <v>0</v>
          </cell>
          <cell r="BA1479">
            <v>0</v>
          </cell>
          <cell r="BB1479">
            <v>0</v>
          </cell>
          <cell r="BC1479">
            <v>0</v>
          </cell>
          <cell r="BD1479">
            <v>0</v>
          </cell>
          <cell r="BE1479">
            <v>0</v>
          </cell>
          <cell r="BF1479" t="str">
            <v xml:space="preserve">NOTIFICADO </v>
          </cell>
          <cell r="BG1479">
            <v>0</v>
          </cell>
          <cell r="BH1479">
            <v>0</v>
          </cell>
          <cell r="BI1479">
            <v>0</v>
          </cell>
          <cell r="BJ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row>
        <row r="1480">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D1480">
            <v>0</v>
          </cell>
          <cell r="AE1480">
            <v>0</v>
          </cell>
          <cell r="AG1480">
            <v>0</v>
          </cell>
          <cell r="AH1480">
            <v>0</v>
          </cell>
          <cell r="AJ1480">
            <v>0</v>
          </cell>
          <cell r="AK1480">
            <v>0</v>
          </cell>
          <cell r="AM1480">
            <v>0</v>
          </cell>
          <cell r="AN1480">
            <v>0</v>
          </cell>
          <cell r="AP1480">
            <v>0</v>
          </cell>
          <cell r="AQ1480">
            <v>0</v>
          </cell>
          <cell r="AS1480">
            <v>0</v>
          </cell>
          <cell r="AT1480">
            <v>0</v>
          </cell>
          <cell r="AW1480">
            <v>0</v>
          </cell>
          <cell r="AX1480">
            <v>0</v>
          </cell>
          <cell r="AY1480">
            <v>0</v>
          </cell>
          <cell r="AZ1480">
            <v>0</v>
          </cell>
          <cell r="BA1480">
            <v>0</v>
          </cell>
          <cell r="BB1480">
            <v>0</v>
          </cell>
          <cell r="BC1480">
            <v>0</v>
          </cell>
          <cell r="BD1480">
            <v>0</v>
          </cell>
          <cell r="BE1480">
            <v>0</v>
          </cell>
          <cell r="BF1480" t="str">
            <v xml:space="preserve">NOTIFICADO </v>
          </cell>
          <cell r="BM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row>
        <row r="1481">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U1481">
            <v>0</v>
          </cell>
          <cell r="V1481">
            <v>0</v>
          </cell>
          <cell r="W1481">
            <v>0</v>
          </cell>
          <cell r="X1481">
            <v>0</v>
          </cell>
          <cell r="Y1481">
            <v>0</v>
          </cell>
          <cell r="Z1481">
            <v>0</v>
          </cell>
          <cell r="AA1481">
            <v>0</v>
          </cell>
          <cell r="AB1481">
            <v>0</v>
          </cell>
          <cell r="AC1481">
            <v>0</v>
          </cell>
          <cell r="AD1481">
            <v>0</v>
          </cell>
          <cell r="AE1481">
            <v>0</v>
          </cell>
          <cell r="AG1481">
            <v>0</v>
          </cell>
          <cell r="AH1481">
            <v>0</v>
          </cell>
          <cell r="AJ1481">
            <v>0</v>
          </cell>
          <cell r="AK1481">
            <v>0</v>
          </cell>
          <cell r="AM1481">
            <v>0</v>
          </cell>
          <cell r="AN1481">
            <v>0</v>
          </cell>
          <cell r="AP1481">
            <v>0</v>
          </cell>
          <cell r="AQ1481">
            <v>0</v>
          </cell>
          <cell r="AS1481">
            <v>0</v>
          </cell>
          <cell r="AT1481">
            <v>0</v>
          </cell>
          <cell r="AW1481">
            <v>0</v>
          </cell>
          <cell r="AX1481">
            <v>0</v>
          </cell>
          <cell r="AY1481">
            <v>0</v>
          </cell>
          <cell r="AZ1481">
            <v>0</v>
          </cell>
          <cell r="BA1481">
            <v>0</v>
          </cell>
          <cell r="BB1481">
            <v>0</v>
          </cell>
          <cell r="BC1481">
            <v>0</v>
          </cell>
          <cell r="BD1481">
            <v>0</v>
          </cell>
          <cell r="BE1481">
            <v>0</v>
          </cell>
          <cell r="BF1481" t="str">
            <v xml:space="preserve">NOTIFICADO </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row>
        <row r="1482">
          <cell r="C1482">
            <v>0</v>
          </cell>
          <cell r="D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W1482">
            <v>0</v>
          </cell>
          <cell r="AX1482">
            <v>0</v>
          </cell>
          <cell r="AY1482">
            <v>0</v>
          </cell>
          <cell r="AZ1482">
            <v>0</v>
          </cell>
          <cell r="BA1482">
            <v>0</v>
          </cell>
          <cell r="BB1482">
            <v>0</v>
          </cell>
          <cell r="BC1482">
            <v>0</v>
          </cell>
          <cell r="BD1482">
            <v>0</v>
          </cell>
          <cell r="BE1482">
            <v>0</v>
          </cell>
          <cell r="BF1482" t="str">
            <v xml:space="preserve">NOTIFICADO </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row>
        <row r="1483">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W1483">
            <v>0</v>
          </cell>
          <cell r="AX1483">
            <v>0</v>
          </cell>
          <cell r="AY1483">
            <v>0</v>
          </cell>
          <cell r="AZ1483">
            <v>0</v>
          </cell>
          <cell r="BA1483">
            <v>0</v>
          </cell>
          <cell r="BB1483">
            <v>0</v>
          </cell>
          <cell r="BC1483">
            <v>0</v>
          </cell>
          <cell r="BD1483">
            <v>0</v>
          </cell>
          <cell r="BE1483">
            <v>0</v>
          </cell>
          <cell r="BF1483" t="str">
            <v xml:space="preserve">NOTIFICADO </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row>
        <row r="1484">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W1484">
            <v>0</v>
          </cell>
          <cell r="AX1484">
            <v>0</v>
          </cell>
          <cell r="AY1484">
            <v>0</v>
          </cell>
          <cell r="AZ1484">
            <v>0</v>
          </cell>
          <cell r="BA1484">
            <v>0</v>
          </cell>
          <cell r="BB1484">
            <v>0</v>
          </cell>
          <cell r="BC1484">
            <v>0</v>
          </cell>
          <cell r="BD1484">
            <v>0</v>
          </cell>
          <cell r="BE1484">
            <v>0</v>
          </cell>
          <cell r="BF1484" t="str">
            <v xml:space="preserve">NOTIFICADO </v>
          </cell>
          <cell r="BG1484">
            <v>0</v>
          </cell>
          <cell r="BH1484">
            <v>0</v>
          </cell>
          <cell r="BI1484">
            <v>0</v>
          </cell>
          <cell r="BJ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row>
        <row r="1485">
          <cell r="C1485">
            <v>0</v>
          </cell>
          <cell r="D1485">
            <v>0</v>
          </cell>
          <cell r="E1485">
            <v>0</v>
          </cell>
          <cell r="F1485">
            <v>0</v>
          </cell>
          <cell r="G1485">
            <v>0</v>
          </cell>
          <cell r="H1485">
            <v>0</v>
          </cell>
          <cell r="I1485">
            <v>0</v>
          </cell>
          <cell r="J1485">
            <v>0</v>
          </cell>
          <cell r="K1485">
            <v>0</v>
          </cell>
          <cell r="M1485">
            <v>0</v>
          </cell>
          <cell r="N1485">
            <v>0</v>
          </cell>
          <cell r="O1485">
            <v>0</v>
          </cell>
          <cell r="P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W1485">
            <v>0</v>
          </cell>
          <cell r="AX1485">
            <v>0</v>
          </cell>
          <cell r="AY1485">
            <v>0</v>
          </cell>
          <cell r="AZ1485">
            <v>0</v>
          </cell>
          <cell r="BA1485">
            <v>0</v>
          </cell>
          <cell r="BB1485">
            <v>0</v>
          </cell>
          <cell r="BC1485">
            <v>0</v>
          </cell>
          <cell r="BD1485">
            <v>0</v>
          </cell>
          <cell r="BE1485">
            <v>0</v>
          </cell>
          <cell r="BF1485" t="str">
            <v xml:space="preserve">NOTIFICADO </v>
          </cell>
          <cell r="BG1485">
            <v>0</v>
          </cell>
          <cell r="BH1485">
            <v>0</v>
          </cell>
          <cell r="BI1485">
            <v>0</v>
          </cell>
          <cell r="BJ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row>
        <row r="1486">
          <cell r="C1486">
            <v>0</v>
          </cell>
          <cell r="D1486">
            <v>0</v>
          </cell>
          <cell r="E1486">
            <v>0</v>
          </cell>
          <cell r="F1486">
            <v>0</v>
          </cell>
          <cell r="G1486">
            <v>0</v>
          </cell>
          <cell r="H1486">
            <v>0</v>
          </cell>
          <cell r="I1486">
            <v>0</v>
          </cell>
          <cell r="J1486">
            <v>0</v>
          </cell>
          <cell r="K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W1486">
            <v>0</v>
          </cell>
          <cell r="AX1486">
            <v>0</v>
          </cell>
          <cell r="AY1486">
            <v>0</v>
          </cell>
          <cell r="AZ1486">
            <v>0</v>
          </cell>
          <cell r="BA1486">
            <v>0</v>
          </cell>
          <cell r="BB1486">
            <v>0</v>
          </cell>
          <cell r="BC1486">
            <v>0</v>
          </cell>
          <cell r="BD1486">
            <v>0</v>
          </cell>
          <cell r="BE1486">
            <v>0</v>
          </cell>
          <cell r="BF1486" t="str">
            <v xml:space="preserve">NOTIFICADO </v>
          </cell>
          <cell r="BG1486">
            <v>0</v>
          </cell>
          <cell r="BH1486">
            <v>0</v>
          </cell>
          <cell r="BI1486">
            <v>0</v>
          </cell>
          <cell r="BJ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row>
        <row r="1487">
          <cell r="C1487">
            <v>0</v>
          </cell>
          <cell r="D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W1487">
            <v>0</v>
          </cell>
          <cell r="AX1487">
            <v>0</v>
          </cell>
          <cell r="AY1487">
            <v>0</v>
          </cell>
          <cell r="AZ1487">
            <v>0</v>
          </cell>
          <cell r="BA1487">
            <v>0</v>
          </cell>
          <cell r="BB1487">
            <v>0</v>
          </cell>
          <cell r="BC1487">
            <v>0</v>
          </cell>
          <cell r="BD1487">
            <v>0</v>
          </cell>
          <cell r="BE1487">
            <v>0</v>
          </cell>
          <cell r="BF1487" t="str">
            <v xml:space="preserve">NOTIFICADO </v>
          </cell>
          <cell r="BG1487">
            <v>0</v>
          </cell>
          <cell r="BH1487">
            <v>0</v>
          </cell>
          <cell r="BI1487">
            <v>0</v>
          </cell>
          <cell r="BJ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row>
        <row r="1488">
          <cell r="C1488">
            <v>0</v>
          </cell>
          <cell r="D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W1488">
            <v>0</v>
          </cell>
          <cell r="AX1488">
            <v>0</v>
          </cell>
          <cell r="AY1488">
            <v>0</v>
          </cell>
          <cell r="AZ1488">
            <v>0</v>
          </cell>
          <cell r="BA1488">
            <v>0</v>
          </cell>
          <cell r="BB1488">
            <v>0</v>
          </cell>
          <cell r="BC1488">
            <v>0</v>
          </cell>
          <cell r="BD1488">
            <v>0</v>
          </cell>
          <cell r="BE1488">
            <v>0</v>
          </cell>
          <cell r="BF1488" t="str">
            <v xml:space="preserve">NOTIFICADO </v>
          </cell>
          <cell r="BG1488">
            <v>0</v>
          </cell>
          <cell r="BH1488">
            <v>0</v>
          </cell>
          <cell r="BI1488">
            <v>0</v>
          </cell>
          <cell r="BJ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row>
        <row r="1489">
          <cell r="C1489">
            <v>0</v>
          </cell>
          <cell r="F1489">
            <v>0</v>
          </cell>
          <cell r="G1489">
            <v>0</v>
          </cell>
          <cell r="H1489">
            <v>0</v>
          </cell>
          <cell r="I1489">
            <v>0</v>
          </cell>
          <cell r="J1489">
            <v>0</v>
          </cell>
          <cell r="K1489">
            <v>0</v>
          </cell>
          <cell r="L1489">
            <v>0</v>
          </cell>
          <cell r="M1489">
            <v>0</v>
          </cell>
          <cell r="N1489">
            <v>0</v>
          </cell>
          <cell r="O1489">
            <v>0</v>
          </cell>
          <cell r="P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W1489">
            <v>0</v>
          </cell>
          <cell r="AX1489">
            <v>0</v>
          </cell>
          <cell r="AY1489">
            <v>0</v>
          </cell>
          <cell r="AZ1489">
            <v>0</v>
          </cell>
          <cell r="BA1489">
            <v>0</v>
          </cell>
          <cell r="BB1489">
            <v>0</v>
          </cell>
          <cell r="BC1489">
            <v>0</v>
          </cell>
          <cell r="BD1489">
            <v>0</v>
          </cell>
          <cell r="BE1489">
            <v>0</v>
          </cell>
          <cell r="BF1489" t="str">
            <v xml:space="preserve">NOTIFICADO </v>
          </cell>
          <cell r="BG1489">
            <v>0</v>
          </cell>
          <cell r="BH1489">
            <v>0</v>
          </cell>
          <cell r="BI1489">
            <v>0</v>
          </cell>
          <cell r="BJ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row>
        <row r="1490">
          <cell r="C1490">
            <v>0</v>
          </cell>
          <cell r="D1490">
            <v>0</v>
          </cell>
          <cell r="F1490">
            <v>0</v>
          </cell>
          <cell r="G1490">
            <v>0</v>
          </cell>
          <cell r="H1490">
            <v>0</v>
          </cell>
          <cell r="I1490">
            <v>0</v>
          </cell>
          <cell r="J1490">
            <v>0</v>
          </cell>
          <cell r="K1490">
            <v>0</v>
          </cell>
          <cell r="L1490">
            <v>0</v>
          </cell>
          <cell r="M1490">
            <v>0</v>
          </cell>
          <cell r="N1490">
            <v>0</v>
          </cell>
          <cell r="O1490">
            <v>0</v>
          </cell>
          <cell r="P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W1490">
            <v>0</v>
          </cell>
          <cell r="AX1490">
            <v>0</v>
          </cell>
          <cell r="AY1490">
            <v>0</v>
          </cell>
          <cell r="AZ1490">
            <v>0</v>
          </cell>
          <cell r="BA1490">
            <v>0</v>
          </cell>
          <cell r="BB1490">
            <v>0</v>
          </cell>
          <cell r="BC1490">
            <v>0</v>
          </cell>
          <cell r="BD1490">
            <v>0</v>
          </cell>
          <cell r="BE1490">
            <v>0</v>
          </cell>
          <cell r="BF1490" t="str">
            <v xml:space="preserve">NOTIFICADO </v>
          </cell>
          <cell r="BG1490">
            <v>0</v>
          </cell>
          <cell r="BH1490">
            <v>0</v>
          </cell>
          <cell r="BI1490">
            <v>0</v>
          </cell>
          <cell r="BJ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row>
        <row r="1491">
          <cell r="C1491">
            <v>0</v>
          </cell>
          <cell r="F1491">
            <v>0</v>
          </cell>
          <cell r="G1491">
            <v>0</v>
          </cell>
          <cell r="H1491">
            <v>0</v>
          </cell>
          <cell r="I1491">
            <v>0</v>
          </cell>
          <cell r="J1491">
            <v>0</v>
          </cell>
          <cell r="K1491">
            <v>0</v>
          </cell>
          <cell r="L1491">
            <v>0</v>
          </cell>
          <cell r="M1491">
            <v>0</v>
          </cell>
          <cell r="N1491">
            <v>0</v>
          </cell>
          <cell r="O1491">
            <v>0</v>
          </cell>
          <cell r="P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W1491">
            <v>0</v>
          </cell>
          <cell r="AX1491">
            <v>0</v>
          </cell>
          <cell r="AY1491">
            <v>0</v>
          </cell>
          <cell r="AZ1491">
            <v>0</v>
          </cell>
          <cell r="BA1491">
            <v>0</v>
          </cell>
          <cell r="BB1491">
            <v>0</v>
          </cell>
          <cell r="BC1491">
            <v>0</v>
          </cell>
          <cell r="BD1491">
            <v>0</v>
          </cell>
          <cell r="BE1491">
            <v>0</v>
          </cell>
          <cell r="BF1491" t="str">
            <v xml:space="preserve">NOTIFICADO </v>
          </cell>
          <cell r="BG1491">
            <v>0</v>
          </cell>
          <cell r="BH1491">
            <v>0</v>
          </cell>
          <cell r="BI1491">
            <v>0</v>
          </cell>
          <cell r="BJ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row>
        <row r="1492">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W1492">
            <v>0</v>
          </cell>
          <cell r="AX1492">
            <v>0</v>
          </cell>
          <cell r="AY1492">
            <v>0</v>
          </cell>
          <cell r="AZ1492">
            <v>0</v>
          </cell>
          <cell r="BA1492">
            <v>0</v>
          </cell>
          <cell r="BB1492">
            <v>0</v>
          </cell>
          <cell r="BC1492">
            <v>0</v>
          </cell>
          <cell r="BD1492">
            <v>0</v>
          </cell>
          <cell r="BE1492">
            <v>0</v>
          </cell>
          <cell r="BF1492" t="str">
            <v xml:space="preserve">NOTIFICADO </v>
          </cell>
          <cell r="BG1492">
            <v>0</v>
          </cell>
          <cell r="BH1492">
            <v>0</v>
          </cell>
          <cell r="BI1492">
            <v>0</v>
          </cell>
          <cell r="BJ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row>
        <row r="1493">
          <cell r="C1493">
            <v>0</v>
          </cell>
          <cell r="D1493">
            <v>0</v>
          </cell>
          <cell r="F1493">
            <v>0</v>
          </cell>
          <cell r="G1493">
            <v>0</v>
          </cell>
          <cell r="H1493">
            <v>0</v>
          </cell>
          <cell r="I1493">
            <v>0</v>
          </cell>
          <cell r="J1493">
            <v>0</v>
          </cell>
          <cell r="K1493">
            <v>0</v>
          </cell>
          <cell r="L1493">
            <v>0</v>
          </cell>
          <cell r="M1493">
            <v>0</v>
          </cell>
          <cell r="N1493">
            <v>0</v>
          </cell>
          <cell r="O1493">
            <v>0</v>
          </cell>
          <cell r="P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W1493">
            <v>0</v>
          </cell>
          <cell r="AX1493">
            <v>0</v>
          </cell>
          <cell r="AY1493">
            <v>0</v>
          </cell>
          <cell r="AZ1493">
            <v>0</v>
          </cell>
          <cell r="BA1493">
            <v>0</v>
          </cell>
          <cell r="BB1493">
            <v>0</v>
          </cell>
          <cell r="BC1493">
            <v>0</v>
          </cell>
          <cell r="BD1493">
            <v>0</v>
          </cell>
          <cell r="BE1493">
            <v>0</v>
          </cell>
          <cell r="BF1493" t="str">
            <v xml:space="preserve">NOTIFICADO </v>
          </cell>
          <cell r="BG1493">
            <v>0</v>
          </cell>
          <cell r="BH1493">
            <v>0</v>
          </cell>
          <cell r="BI1493">
            <v>0</v>
          </cell>
          <cell r="BJ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row>
        <row r="1494">
          <cell r="C1494">
            <v>0</v>
          </cell>
          <cell r="D1494">
            <v>0</v>
          </cell>
          <cell r="F1494">
            <v>0</v>
          </cell>
          <cell r="G1494">
            <v>0</v>
          </cell>
          <cell r="H1494">
            <v>0</v>
          </cell>
          <cell r="I1494">
            <v>0</v>
          </cell>
          <cell r="J1494">
            <v>0</v>
          </cell>
          <cell r="K1494">
            <v>0</v>
          </cell>
          <cell r="L1494">
            <v>0</v>
          </cell>
          <cell r="M1494">
            <v>0</v>
          </cell>
          <cell r="N1494">
            <v>0</v>
          </cell>
          <cell r="O1494">
            <v>0</v>
          </cell>
          <cell r="P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W1494">
            <v>0</v>
          </cell>
          <cell r="AX1494">
            <v>0</v>
          </cell>
          <cell r="AY1494">
            <v>0</v>
          </cell>
          <cell r="AZ1494">
            <v>0</v>
          </cell>
          <cell r="BA1494">
            <v>0</v>
          </cell>
          <cell r="BB1494">
            <v>0</v>
          </cell>
          <cell r="BC1494">
            <v>0</v>
          </cell>
          <cell r="BD1494">
            <v>0</v>
          </cell>
          <cell r="BE1494">
            <v>0</v>
          </cell>
          <cell r="BF1494" t="str">
            <v xml:space="preserve">NOTIFICADO </v>
          </cell>
          <cell r="BG1494">
            <v>0</v>
          </cell>
          <cell r="BH1494">
            <v>0</v>
          </cell>
          <cell r="BI1494">
            <v>0</v>
          </cell>
          <cell r="BJ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row>
        <row r="1495">
          <cell r="C1495">
            <v>0</v>
          </cell>
          <cell r="D1495">
            <v>0</v>
          </cell>
          <cell r="F1495">
            <v>0</v>
          </cell>
          <cell r="G1495">
            <v>0</v>
          </cell>
          <cell r="H1495">
            <v>0</v>
          </cell>
          <cell r="I1495">
            <v>0</v>
          </cell>
          <cell r="J1495">
            <v>0</v>
          </cell>
          <cell r="K1495">
            <v>0</v>
          </cell>
          <cell r="L1495">
            <v>0</v>
          </cell>
          <cell r="M1495">
            <v>0</v>
          </cell>
          <cell r="N1495">
            <v>0</v>
          </cell>
          <cell r="O1495">
            <v>0</v>
          </cell>
          <cell r="P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W1495">
            <v>0</v>
          </cell>
          <cell r="AX1495">
            <v>0</v>
          </cell>
          <cell r="AY1495">
            <v>0</v>
          </cell>
          <cell r="AZ1495">
            <v>0</v>
          </cell>
          <cell r="BA1495">
            <v>0</v>
          </cell>
          <cell r="BB1495">
            <v>0</v>
          </cell>
          <cell r="BC1495">
            <v>0</v>
          </cell>
          <cell r="BD1495">
            <v>0</v>
          </cell>
          <cell r="BE1495">
            <v>0</v>
          </cell>
          <cell r="BF1495" t="str">
            <v xml:space="preserve">NOTIFICADO </v>
          </cell>
          <cell r="BG1495">
            <v>0</v>
          </cell>
          <cell r="BH1495">
            <v>0</v>
          </cell>
          <cell r="BI1495">
            <v>0</v>
          </cell>
          <cell r="BJ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row>
        <row r="1496">
          <cell r="C1496">
            <v>0</v>
          </cell>
          <cell r="E1496">
            <v>0</v>
          </cell>
          <cell r="F1496">
            <v>0</v>
          </cell>
          <cell r="G1496">
            <v>0</v>
          </cell>
          <cell r="H1496">
            <v>0</v>
          </cell>
          <cell r="I1496">
            <v>0</v>
          </cell>
          <cell r="J1496">
            <v>0</v>
          </cell>
          <cell r="K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W1496">
            <v>0</v>
          </cell>
          <cell r="AX1496">
            <v>0</v>
          </cell>
          <cell r="AY1496">
            <v>0</v>
          </cell>
          <cell r="AZ1496">
            <v>0</v>
          </cell>
          <cell r="BA1496">
            <v>0</v>
          </cell>
          <cell r="BB1496">
            <v>0</v>
          </cell>
          <cell r="BC1496">
            <v>0</v>
          </cell>
          <cell r="BD1496">
            <v>0</v>
          </cell>
          <cell r="BE1496">
            <v>0</v>
          </cell>
          <cell r="BF1496" t="str">
            <v xml:space="preserve">NOTIFICADO </v>
          </cell>
          <cell r="BG1496">
            <v>0</v>
          </cell>
          <cell r="BH1496">
            <v>0</v>
          </cell>
          <cell r="BI1496">
            <v>0</v>
          </cell>
          <cell r="BJ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row>
        <row r="1497">
          <cell r="C1497">
            <v>0</v>
          </cell>
          <cell r="D1497">
            <v>0</v>
          </cell>
          <cell r="F1497">
            <v>0</v>
          </cell>
          <cell r="G1497">
            <v>0</v>
          </cell>
          <cell r="H1497">
            <v>0</v>
          </cell>
          <cell r="I1497">
            <v>0</v>
          </cell>
          <cell r="J1497">
            <v>0</v>
          </cell>
          <cell r="K1497">
            <v>0</v>
          </cell>
          <cell r="L1497">
            <v>0</v>
          </cell>
          <cell r="M1497">
            <v>0</v>
          </cell>
          <cell r="N1497">
            <v>0</v>
          </cell>
          <cell r="O1497">
            <v>0</v>
          </cell>
          <cell r="P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W1497">
            <v>0</v>
          </cell>
          <cell r="AX1497">
            <v>0</v>
          </cell>
          <cell r="AY1497">
            <v>0</v>
          </cell>
          <cell r="AZ1497">
            <v>0</v>
          </cell>
          <cell r="BA1497">
            <v>0</v>
          </cell>
          <cell r="BB1497">
            <v>0</v>
          </cell>
          <cell r="BC1497">
            <v>0</v>
          </cell>
          <cell r="BD1497">
            <v>0</v>
          </cell>
          <cell r="BE1497">
            <v>0</v>
          </cell>
          <cell r="BF1497" t="str">
            <v xml:space="preserve">NOTIFICADO </v>
          </cell>
          <cell r="BG1497">
            <v>0</v>
          </cell>
          <cell r="BH1497">
            <v>0</v>
          </cell>
          <cell r="BI1497">
            <v>0</v>
          </cell>
          <cell r="BJ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row>
        <row r="1498">
          <cell r="C1498">
            <v>0</v>
          </cell>
          <cell r="F1498">
            <v>0</v>
          </cell>
          <cell r="G1498">
            <v>0</v>
          </cell>
          <cell r="H1498">
            <v>0</v>
          </cell>
          <cell r="I1498">
            <v>0</v>
          </cell>
          <cell r="J1498">
            <v>0</v>
          </cell>
          <cell r="K1498">
            <v>0</v>
          </cell>
          <cell r="L1498">
            <v>0</v>
          </cell>
          <cell r="M1498">
            <v>0</v>
          </cell>
          <cell r="N1498">
            <v>0</v>
          </cell>
          <cell r="O1498">
            <v>0</v>
          </cell>
          <cell r="P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W1498">
            <v>0</v>
          </cell>
          <cell r="AX1498">
            <v>0</v>
          </cell>
          <cell r="AY1498">
            <v>0</v>
          </cell>
          <cell r="AZ1498">
            <v>0</v>
          </cell>
          <cell r="BA1498">
            <v>0</v>
          </cell>
          <cell r="BB1498">
            <v>0</v>
          </cell>
          <cell r="BC1498">
            <v>0</v>
          </cell>
          <cell r="BD1498">
            <v>0</v>
          </cell>
          <cell r="BE1498">
            <v>0</v>
          </cell>
          <cell r="BF1498" t="str">
            <v xml:space="preserve">NOTIFICADO </v>
          </cell>
          <cell r="BG1498">
            <v>0</v>
          </cell>
          <cell r="BH1498">
            <v>0</v>
          </cell>
          <cell r="BI1498">
            <v>0</v>
          </cell>
          <cell r="BJ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row>
        <row r="1499">
          <cell r="C1499">
            <v>0</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W1499">
            <v>0</v>
          </cell>
          <cell r="AX1499">
            <v>0</v>
          </cell>
          <cell r="AY1499">
            <v>0</v>
          </cell>
          <cell r="AZ1499">
            <v>0</v>
          </cell>
          <cell r="BA1499">
            <v>0</v>
          </cell>
          <cell r="BB1499">
            <v>0</v>
          </cell>
          <cell r="BC1499">
            <v>0</v>
          </cell>
          <cell r="BD1499">
            <v>0</v>
          </cell>
          <cell r="BE1499">
            <v>0</v>
          </cell>
          <cell r="BF1499" t="str">
            <v xml:space="preserve">NOTIFICADO </v>
          </cell>
          <cell r="BG1499">
            <v>0</v>
          </cell>
          <cell r="BH1499">
            <v>0</v>
          </cell>
          <cell r="BI1499">
            <v>0</v>
          </cell>
          <cell r="BJ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row>
        <row r="1500">
          <cell r="C1500">
            <v>0</v>
          </cell>
          <cell r="D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W1500">
            <v>0</v>
          </cell>
          <cell r="AX1500">
            <v>0</v>
          </cell>
          <cell r="AY1500">
            <v>0</v>
          </cell>
          <cell r="AZ1500">
            <v>0</v>
          </cell>
          <cell r="BA1500">
            <v>0</v>
          </cell>
          <cell r="BB1500">
            <v>0</v>
          </cell>
          <cell r="BC1500">
            <v>0</v>
          </cell>
          <cell r="BD1500">
            <v>0</v>
          </cell>
          <cell r="BE1500">
            <v>0</v>
          </cell>
          <cell r="BF1500" t="str">
            <v xml:space="preserve">NOTIFICADO </v>
          </cell>
          <cell r="BG1500">
            <v>0</v>
          </cell>
          <cell r="BH1500">
            <v>0</v>
          </cell>
          <cell r="BI1500">
            <v>0</v>
          </cell>
          <cell r="BJ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row>
        <row r="1501">
          <cell r="C1501">
            <v>0</v>
          </cell>
          <cell r="D1501">
            <v>0</v>
          </cell>
          <cell r="F1501">
            <v>0</v>
          </cell>
          <cell r="G1501">
            <v>0</v>
          </cell>
          <cell r="H1501">
            <v>0</v>
          </cell>
          <cell r="I1501">
            <v>0</v>
          </cell>
          <cell r="J1501">
            <v>0</v>
          </cell>
          <cell r="K1501">
            <v>0</v>
          </cell>
          <cell r="L1501">
            <v>0</v>
          </cell>
          <cell r="M1501">
            <v>0</v>
          </cell>
          <cell r="N1501">
            <v>0</v>
          </cell>
          <cell r="O1501">
            <v>0</v>
          </cell>
          <cell r="P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W1501">
            <v>0</v>
          </cell>
          <cell r="AX1501">
            <v>0</v>
          </cell>
          <cell r="AY1501">
            <v>0</v>
          </cell>
          <cell r="AZ1501">
            <v>0</v>
          </cell>
          <cell r="BA1501">
            <v>0</v>
          </cell>
          <cell r="BB1501">
            <v>0</v>
          </cell>
          <cell r="BC1501">
            <v>0</v>
          </cell>
          <cell r="BD1501">
            <v>0</v>
          </cell>
          <cell r="BE1501">
            <v>0</v>
          </cell>
          <cell r="BF1501" t="str">
            <v xml:space="preserve">NOTIFICADO </v>
          </cell>
          <cell r="BG1501">
            <v>0</v>
          </cell>
          <cell r="BH1501">
            <v>0</v>
          </cell>
          <cell r="BI1501">
            <v>0</v>
          </cell>
          <cell r="BJ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row>
        <row r="1502">
          <cell r="C1502">
            <v>0</v>
          </cell>
          <cell r="D1502">
            <v>0</v>
          </cell>
          <cell r="F1502">
            <v>0</v>
          </cell>
          <cell r="G1502">
            <v>0</v>
          </cell>
          <cell r="H1502">
            <v>0</v>
          </cell>
          <cell r="I1502">
            <v>0</v>
          </cell>
          <cell r="J1502">
            <v>0</v>
          </cell>
          <cell r="K1502">
            <v>0</v>
          </cell>
          <cell r="L1502">
            <v>0</v>
          </cell>
          <cell r="M1502">
            <v>0</v>
          </cell>
          <cell r="N1502">
            <v>0</v>
          </cell>
          <cell r="O1502">
            <v>0</v>
          </cell>
          <cell r="P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W1502">
            <v>0</v>
          </cell>
          <cell r="AX1502">
            <v>0</v>
          </cell>
          <cell r="AY1502">
            <v>0</v>
          </cell>
          <cell r="AZ1502">
            <v>0</v>
          </cell>
          <cell r="BA1502">
            <v>0</v>
          </cell>
          <cell r="BB1502">
            <v>0</v>
          </cell>
          <cell r="BC1502">
            <v>0</v>
          </cell>
          <cell r="BD1502">
            <v>0</v>
          </cell>
          <cell r="BE1502">
            <v>0</v>
          </cell>
          <cell r="BF1502" t="str">
            <v xml:space="preserve">NOTIFICADO </v>
          </cell>
          <cell r="BG1502">
            <v>0</v>
          </cell>
          <cell r="BH1502">
            <v>0</v>
          </cell>
          <cell r="BI1502">
            <v>0</v>
          </cell>
          <cell r="BJ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row>
        <row r="1503">
          <cell r="C1503">
            <v>0</v>
          </cell>
          <cell r="D1503">
            <v>0</v>
          </cell>
          <cell r="F1503">
            <v>0</v>
          </cell>
          <cell r="G1503">
            <v>0</v>
          </cell>
          <cell r="H1503">
            <v>0</v>
          </cell>
          <cell r="I1503">
            <v>0</v>
          </cell>
          <cell r="J1503">
            <v>0</v>
          </cell>
          <cell r="K1503">
            <v>0</v>
          </cell>
          <cell r="L1503">
            <v>0</v>
          </cell>
          <cell r="M1503">
            <v>0</v>
          </cell>
          <cell r="N1503">
            <v>0</v>
          </cell>
          <cell r="O1503">
            <v>0</v>
          </cell>
          <cell r="P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W1503">
            <v>0</v>
          </cell>
          <cell r="AX1503">
            <v>0</v>
          </cell>
          <cell r="AY1503">
            <v>0</v>
          </cell>
          <cell r="AZ1503">
            <v>0</v>
          </cell>
          <cell r="BA1503">
            <v>0</v>
          </cell>
          <cell r="BB1503">
            <v>0</v>
          </cell>
          <cell r="BC1503">
            <v>0</v>
          </cell>
          <cell r="BD1503">
            <v>0</v>
          </cell>
          <cell r="BE1503">
            <v>0</v>
          </cell>
          <cell r="BF1503" t="str">
            <v xml:space="preserve">NOTIFICADO </v>
          </cell>
          <cell r="BG1503">
            <v>0</v>
          </cell>
          <cell r="BH1503">
            <v>0</v>
          </cell>
          <cell r="BI1503">
            <v>0</v>
          </cell>
          <cell r="BJ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row>
        <row r="1504">
          <cell r="C1504">
            <v>0</v>
          </cell>
          <cell r="D1504">
            <v>0</v>
          </cell>
          <cell r="E1504">
            <v>0</v>
          </cell>
          <cell r="F1504">
            <v>0</v>
          </cell>
          <cell r="G1504">
            <v>0</v>
          </cell>
          <cell r="H1504">
            <v>0</v>
          </cell>
          <cell r="I1504">
            <v>0</v>
          </cell>
          <cell r="J1504">
            <v>0</v>
          </cell>
          <cell r="K1504">
            <v>0</v>
          </cell>
          <cell r="L1504">
            <v>0</v>
          </cell>
          <cell r="M1504">
            <v>0</v>
          </cell>
          <cell r="N1504">
            <v>0</v>
          </cell>
          <cell r="O1504">
            <v>0</v>
          </cell>
          <cell r="P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W1504">
            <v>0</v>
          </cell>
          <cell r="AX1504">
            <v>0</v>
          </cell>
          <cell r="AY1504">
            <v>0</v>
          </cell>
          <cell r="AZ1504">
            <v>0</v>
          </cell>
          <cell r="BA1504">
            <v>0</v>
          </cell>
          <cell r="BB1504">
            <v>0</v>
          </cell>
          <cell r="BC1504">
            <v>0</v>
          </cell>
          <cell r="BD1504">
            <v>0</v>
          </cell>
          <cell r="BE1504">
            <v>0</v>
          </cell>
          <cell r="BF1504" t="str">
            <v xml:space="preserve">NOTIFICADO </v>
          </cell>
          <cell r="BG1504">
            <v>0</v>
          </cell>
          <cell r="BH1504">
            <v>0</v>
          </cell>
          <cell r="BI1504">
            <v>0</v>
          </cell>
          <cell r="BJ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row>
        <row r="1505">
          <cell r="C1505">
            <v>0</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W1505">
            <v>0</v>
          </cell>
          <cell r="AX1505">
            <v>0</v>
          </cell>
          <cell r="AY1505">
            <v>0</v>
          </cell>
          <cell r="AZ1505">
            <v>0</v>
          </cell>
          <cell r="BA1505">
            <v>0</v>
          </cell>
          <cell r="BB1505">
            <v>0</v>
          </cell>
          <cell r="BC1505">
            <v>0</v>
          </cell>
          <cell r="BD1505">
            <v>0</v>
          </cell>
          <cell r="BE1505">
            <v>0</v>
          </cell>
          <cell r="BF1505" t="str">
            <v xml:space="preserve">NOTIFICADO </v>
          </cell>
          <cell r="BG1505">
            <v>0</v>
          </cell>
          <cell r="BH1505">
            <v>0</v>
          </cell>
          <cell r="BI1505">
            <v>0</v>
          </cell>
          <cell r="BJ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row>
        <row r="1506">
          <cell r="C1506">
            <v>0</v>
          </cell>
          <cell r="D1506">
            <v>0</v>
          </cell>
          <cell r="F1506">
            <v>0</v>
          </cell>
          <cell r="G1506">
            <v>0</v>
          </cell>
          <cell r="H1506">
            <v>0</v>
          </cell>
          <cell r="I1506">
            <v>0</v>
          </cell>
          <cell r="J1506">
            <v>0</v>
          </cell>
          <cell r="K1506">
            <v>0</v>
          </cell>
          <cell r="L1506">
            <v>0</v>
          </cell>
          <cell r="M1506">
            <v>0</v>
          </cell>
          <cell r="N1506">
            <v>0</v>
          </cell>
          <cell r="O1506">
            <v>0</v>
          </cell>
          <cell r="P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W1506">
            <v>0</v>
          </cell>
          <cell r="AX1506">
            <v>0</v>
          </cell>
          <cell r="AY1506">
            <v>0</v>
          </cell>
          <cell r="AZ1506">
            <v>0</v>
          </cell>
          <cell r="BA1506">
            <v>0</v>
          </cell>
          <cell r="BB1506">
            <v>0</v>
          </cell>
          <cell r="BC1506">
            <v>0</v>
          </cell>
          <cell r="BD1506">
            <v>0</v>
          </cell>
          <cell r="BE1506">
            <v>0</v>
          </cell>
          <cell r="BF1506" t="str">
            <v xml:space="preserve">NOTIFICADO </v>
          </cell>
          <cell r="BG1506">
            <v>0</v>
          </cell>
          <cell r="BH1506">
            <v>0</v>
          </cell>
          <cell r="BI1506">
            <v>0</v>
          </cell>
          <cell r="BJ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row>
        <row r="1507">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W1507">
            <v>0</v>
          </cell>
          <cell r="AX1507">
            <v>0</v>
          </cell>
          <cell r="AY1507">
            <v>0</v>
          </cell>
          <cell r="AZ1507">
            <v>0</v>
          </cell>
          <cell r="BA1507">
            <v>0</v>
          </cell>
          <cell r="BB1507">
            <v>0</v>
          </cell>
          <cell r="BC1507">
            <v>0</v>
          </cell>
          <cell r="BD1507">
            <v>0</v>
          </cell>
          <cell r="BE1507">
            <v>0</v>
          </cell>
          <cell r="BF1507" t="str">
            <v xml:space="preserve">NOTIFICADO </v>
          </cell>
          <cell r="BG1507">
            <v>0</v>
          </cell>
          <cell r="BH1507">
            <v>0</v>
          </cell>
          <cell r="BI1507">
            <v>0</v>
          </cell>
          <cell r="BJ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row>
        <row r="1508">
          <cell r="C1508">
            <v>0</v>
          </cell>
          <cell r="D1508">
            <v>0</v>
          </cell>
          <cell r="F1508">
            <v>0</v>
          </cell>
          <cell r="G1508">
            <v>0</v>
          </cell>
          <cell r="H1508">
            <v>0</v>
          </cell>
          <cell r="I1508">
            <v>0</v>
          </cell>
          <cell r="J1508">
            <v>0</v>
          </cell>
          <cell r="K1508">
            <v>0</v>
          </cell>
          <cell r="L1508">
            <v>0</v>
          </cell>
          <cell r="M1508">
            <v>0</v>
          </cell>
          <cell r="N1508">
            <v>0</v>
          </cell>
          <cell r="O1508">
            <v>0</v>
          </cell>
          <cell r="P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W1508">
            <v>0</v>
          </cell>
          <cell r="AX1508">
            <v>0</v>
          </cell>
          <cell r="AY1508">
            <v>0</v>
          </cell>
          <cell r="AZ1508">
            <v>0</v>
          </cell>
          <cell r="BA1508">
            <v>0</v>
          </cell>
          <cell r="BB1508">
            <v>0</v>
          </cell>
          <cell r="BC1508">
            <v>0</v>
          </cell>
          <cell r="BD1508">
            <v>0</v>
          </cell>
          <cell r="BE1508">
            <v>0</v>
          </cell>
          <cell r="BF1508" t="str">
            <v xml:space="preserve">NOTIFICADO </v>
          </cell>
          <cell r="BG1508">
            <v>0</v>
          </cell>
          <cell r="BH1508">
            <v>0</v>
          </cell>
          <cell r="BI1508">
            <v>0</v>
          </cell>
          <cell r="BJ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row>
        <row r="1509">
          <cell r="C1509">
            <v>0</v>
          </cell>
          <cell r="D1509">
            <v>0</v>
          </cell>
          <cell r="F1509">
            <v>0</v>
          </cell>
          <cell r="G1509">
            <v>0</v>
          </cell>
          <cell r="H1509">
            <v>0</v>
          </cell>
          <cell r="I1509">
            <v>0</v>
          </cell>
          <cell r="J1509">
            <v>0</v>
          </cell>
          <cell r="K1509">
            <v>0</v>
          </cell>
          <cell r="L1509">
            <v>0</v>
          </cell>
          <cell r="M1509">
            <v>0</v>
          </cell>
          <cell r="N1509">
            <v>0</v>
          </cell>
          <cell r="O1509">
            <v>0</v>
          </cell>
          <cell r="P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W1509">
            <v>0</v>
          </cell>
          <cell r="AX1509">
            <v>0</v>
          </cell>
          <cell r="AY1509">
            <v>0</v>
          </cell>
          <cell r="AZ1509">
            <v>0</v>
          </cell>
          <cell r="BA1509">
            <v>0</v>
          </cell>
          <cell r="BB1509">
            <v>0</v>
          </cell>
          <cell r="BC1509">
            <v>0</v>
          </cell>
          <cell r="BD1509">
            <v>0</v>
          </cell>
          <cell r="BE1509">
            <v>0</v>
          </cell>
          <cell r="BF1509" t="str">
            <v xml:space="preserve">NOTIFICADO </v>
          </cell>
          <cell r="BG1509">
            <v>0</v>
          </cell>
          <cell r="BH1509">
            <v>0</v>
          </cell>
          <cell r="BI1509">
            <v>0</v>
          </cell>
          <cell r="BJ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row>
        <row r="1510">
          <cell r="C1510">
            <v>0</v>
          </cell>
          <cell r="D1510">
            <v>0</v>
          </cell>
          <cell r="F1510">
            <v>0</v>
          </cell>
          <cell r="G1510">
            <v>0</v>
          </cell>
          <cell r="H1510">
            <v>0</v>
          </cell>
          <cell r="I1510">
            <v>0</v>
          </cell>
          <cell r="J1510">
            <v>0</v>
          </cell>
          <cell r="K1510">
            <v>0</v>
          </cell>
          <cell r="L1510">
            <v>0</v>
          </cell>
          <cell r="M1510">
            <v>0</v>
          </cell>
          <cell r="N1510">
            <v>0</v>
          </cell>
          <cell r="O1510">
            <v>0</v>
          </cell>
          <cell r="P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W1510">
            <v>0</v>
          </cell>
          <cell r="AX1510">
            <v>0</v>
          </cell>
          <cell r="AY1510">
            <v>0</v>
          </cell>
          <cell r="AZ1510">
            <v>0</v>
          </cell>
          <cell r="BA1510">
            <v>0</v>
          </cell>
          <cell r="BB1510">
            <v>0</v>
          </cell>
          <cell r="BC1510">
            <v>0</v>
          </cell>
          <cell r="BD1510">
            <v>0</v>
          </cell>
          <cell r="BE1510">
            <v>0</v>
          </cell>
          <cell r="BF1510" t="str">
            <v xml:space="preserve">NOTIFICADO </v>
          </cell>
          <cell r="BG1510">
            <v>0</v>
          </cell>
          <cell r="BH1510">
            <v>0</v>
          </cell>
          <cell r="BI1510">
            <v>0</v>
          </cell>
          <cell r="BJ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row>
        <row r="1511">
          <cell r="C1511">
            <v>0</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W1511">
            <v>0</v>
          </cell>
          <cell r="AX1511">
            <v>0</v>
          </cell>
          <cell r="AY1511">
            <v>0</v>
          </cell>
          <cell r="AZ1511">
            <v>0</v>
          </cell>
          <cell r="BA1511">
            <v>0</v>
          </cell>
          <cell r="BB1511">
            <v>0</v>
          </cell>
          <cell r="BC1511">
            <v>0</v>
          </cell>
          <cell r="BD1511">
            <v>0</v>
          </cell>
          <cell r="BE1511">
            <v>0</v>
          </cell>
          <cell r="BF1511" t="str">
            <v xml:space="preserve">NOTIFICADO </v>
          </cell>
          <cell r="BG1511">
            <v>0</v>
          </cell>
          <cell r="BH1511">
            <v>0</v>
          </cell>
          <cell r="BI1511">
            <v>0</v>
          </cell>
          <cell r="BJ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row>
        <row r="1512">
          <cell r="C1512">
            <v>0</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W1512">
            <v>0</v>
          </cell>
          <cell r="AX1512">
            <v>0</v>
          </cell>
          <cell r="AY1512">
            <v>0</v>
          </cell>
          <cell r="AZ1512">
            <v>0</v>
          </cell>
          <cell r="BA1512">
            <v>0</v>
          </cell>
          <cell r="BB1512">
            <v>0</v>
          </cell>
          <cell r="BC1512">
            <v>0</v>
          </cell>
          <cell r="BD1512">
            <v>0</v>
          </cell>
          <cell r="BE1512">
            <v>0</v>
          </cell>
          <cell r="BF1512" t="str">
            <v xml:space="preserve">NOTIFICADO </v>
          </cell>
          <cell r="BG1512">
            <v>0</v>
          </cell>
          <cell r="BH1512">
            <v>0</v>
          </cell>
          <cell r="BI1512">
            <v>0</v>
          </cell>
          <cell r="BJ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row>
        <row r="1513">
          <cell r="C1513">
            <v>0</v>
          </cell>
          <cell r="D1513">
            <v>0</v>
          </cell>
          <cell r="E1513">
            <v>0</v>
          </cell>
          <cell r="F1513">
            <v>0</v>
          </cell>
          <cell r="G1513">
            <v>0</v>
          </cell>
          <cell r="H1513">
            <v>0</v>
          </cell>
          <cell r="I1513">
            <v>0</v>
          </cell>
          <cell r="J1513">
            <v>0</v>
          </cell>
          <cell r="K1513">
            <v>0</v>
          </cell>
          <cell r="M1513">
            <v>0</v>
          </cell>
          <cell r="N1513">
            <v>0</v>
          </cell>
          <cell r="O1513">
            <v>0</v>
          </cell>
          <cell r="P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W1513">
            <v>0</v>
          </cell>
          <cell r="AX1513">
            <v>0</v>
          </cell>
          <cell r="AY1513">
            <v>0</v>
          </cell>
          <cell r="AZ1513">
            <v>0</v>
          </cell>
          <cell r="BA1513">
            <v>0</v>
          </cell>
          <cell r="BB1513">
            <v>0</v>
          </cell>
          <cell r="BC1513">
            <v>0</v>
          </cell>
          <cell r="BD1513">
            <v>0</v>
          </cell>
          <cell r="BE1513">
            <v>0</v>
          </cell>
          <cell r="BF1513" t="str">
            <v xml:space="preserve">NOTIFICADO </v>
          </cell>
          <cell r="BG1513">
            <v>0</v>
          </cell>
          <cell r="BH1513">
            <v>0</v>
          </cell>
          <cell r="BI1513">
            <v>0</v>
          </cell>
          <cell r="BJ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row>
        <row r="1514">
          <cell r="C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W1514">
            <v>0</v>
          </cell>
          <cell r="AX1514">
            <v>0</v>
          </cell>
          <cell r="AY1514">
            <v>0</v>
          </cell>
          <cell r="AZ1514">
            <v>0</v>
          </cell>
          <cell r="BA1514">
            <v>0</v>
          </cell>
          <cell r="BB1514">
            <v>0</v>
          </cell>
          <cell r="BC1514">
            <v>0</v>
          </cell>
          <cell r="BD1514">
            <v>0</v>
          </cell>
          <cell r="BE1514">
            <v>0</v>
          </cell>
          <cell r="BF1514" t="str">
            <v xml:space="preserve">NOTIFICADO </v>
          </cell>
          <cell r="BG1514">
            <v>0</v>
          </cell>
          <cell r="BH1514">
            <v>0</v>
          </cell>
          <cell r="BI1514">
            <v>0</v>
          </cell>
          <cell r="BJ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row>
        <row r="1515">
          <cell r="C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W1515">
            <v>0</v>
          </cell>
          <cell r="AX1515">
            <v>0</v>
          </cell>
          <cell r="AY1515">
            <v>0</v>
          </cell>
          <cell r="AZ1515">
            <v>0</v>
          </cell>
          <cell r="BA1515">
            <v>0</v>
          </cell>
          <cell r="BB1515">
            <v>0</v>
          </cell>
          <cell r="BC1515">
            <v>0</v>
          </cell>
          <cell r="BD1515">
            <v>0</v>
          </cell>
          <cell r="BE1515">
            <v>0</v>
          </cell>
          <cell r="BF1515" t="str">
            <v xml:space="preserve">NOTIFICADO </v>
          </cell>
          <cell r="BG1515">
            <v>0</v>
          </cell>
          <cell r="BH1515">
            <v>0</v>
          </cell>
          <cell r="BI1515">
            <v>0</v>
          </cell>
          <cell r="BJ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row>
        <row r="1516">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W1516">
            <v>0</v>
          </cell>
          <cell r="AX1516">
            <v>0</v>
          </cell>
          <cell r="AY1516">
            <v>0</v>
          </cell>
          <cell r="AZ1516">
            <v>0</v>
          </cell>
          <cell r="BA1516">
            <v>0</v>
          </cell>
          <cell r="BB1516">
            <v>0</v>
          </cell>
          <cell r="BC1516">
            <v>0</v>
          </cell>
          <cell r="BD1516">
            <v>0</v>
          </cell>
          <cell r="BE1516">
            <v>0</v>
          </cell>
          <cell r="BF1516" t="str">
            <v xml:space="preserve">NOTIFICADO </v>
          </cell>
          <cell r="BG1516">
            <v>0</v>
          </cell>
          <cell r="BH1516">
            <v>0</v>
          </cell>
          <cell r="BI1516">
            <v>0</v>
          </cell>
          <cell r="BJ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row>
        <row r="1517">
          <cell r="C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W1517">
            <v>0</v>
          </cell>
          <cell r="AX1517">
            <v>0</v>
          </cell>
          <cell r="AY1517">
            <v>0</v>
          </cell>
          <cell r="AZ1517">
            <v>0</v>
          </cell>
          <cell r="BA1517">
            <v>0</v>
          </cell>
          <cell r="BB1517">
            <v>0</v>
          </cell>
          <cell r="BC1517">
            <v>0</v>
          </cell>
          <cell r="BD1517">
            <v>0</v>
          </cell>
          <cell r="BE1517">
            <v>0</v>
          </cell>
          <cell r="BF1517" t="str">
            <v xml:space="preserve">NOTIFICADO </v>
          </cell>
          <cell r="BG1517">
            <v>0</v>
          </cell>
          <cell r="BH1517">
            <v>0</v>
          </cell>
          <cell r="BI1517">
            <v>0</v>
          </cell>
          <cell r="BJ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row>
        <row r="1518">
          <cell r="C1518">
            <v>0</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W1518">
            <v>0</v>
          </cell>
          <cell r="AX1518">
            <v>0</v>
          </cell>
          <cell r="AY1518">
            <v>0</v>
          </cell>
          <cell r="AZ1518">
            <v>0</v>
          </cell>
          <cell r="BA1518">
            <v>0</v>
          </cell>
          <cell r="BB1518">
            <v>0</v>
          </cell>
          <cell r="BC1518">
            <v>0</v>
          </cell>
          <cell r="BD1518">
            <v>0</v>
          </cell>
          <cell r="BE1518">
            <v>0</v>
          </cell>
          <cell r="BF1518" t="str">
            <v xml:space="preserve">NOTIFICADO </v>
          </cell>
          <cell r="BG1518">
            <v>0</v>
          </cell>
          <cell r="BH1518">
            <v>0</v>
          </cell>
          <cell r="BI1518">
            <v>0</v>
          </cell>
          <cell r="BJ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row>
        <row r="1519">
          <cell r="C1519">
            <v>0</v>
          </cell>
          <cell r="D1519">
            <v>0</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W1519">
            <v>0</v>
          </cell>
          <cell r="AX1519">
            <v>0</v>
          </cell>
          <cell r="AY1519">
            <v>0</v>
          </cell>
          <cell r="AZ1519">
            <v>0</v>
          </cell>
          <cell r="BA1519">
            <v>0</v>
          </cell>
          <cell r="BB1519">
            <v>0</v>
          </cell>
          <cell r="BC1519">
            <v>0</v>
          </cell>
          <cell r="BD1519">
            <v>0</v>
          </cell>
          <cell r="BE1519">
            <v>0</v>
          </cell>
          <cell r="BF1519" t="str">
            <v xml:space="preserve">NOTIFICADO </v>
          </cell>
          <cell r="BG1519">
            <v>0</v>
          </cell>
          <cell r="BH1519">
            <v>0</v>
          </cell>
          <cell r="BI1519">
            <v>0</v>
          </cell>
          <cell r="BJ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row>
        <row r="1520">
          <cell r="C1520">
            <v>0</v>
          </cell>
          <cell r="D1520">
            <v>0</v>
          </cell>
          <cell r="F1520">
            <v>0</v>
          </cell>
          <cell r="G1520">
            <v>0</v>
          </cell>
          <cell r="H1520">
            <v>0</v>
          </cell>
          <cell r="I1520">
            <v>0</v>
          </cell>
          <cell r="J1520">
            <v>0</v>
          </cell>
          <cell r="K1520">
            <v>0</v>
          </cell>
          <cell r="L1520">
            <v>0</v>
          </cell>
          <cell r="M1520">
            <v>0</v>
          </cell>
          <cell r="N1520">
            <v>0</v>
          </cell>
          <cell r="O1520">
            <v>0</v>
          </cell>
          <cell r="P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W1520">
            <v>0</v>
          </cell>
          <cell r="AX1520">
            <v>0</v>
          </cell>
          <cell r="AY1520">
            <v>0</v>
          </cell>
          <cell r="AZ1520">
            <v>0</v>
          </cell>
          <cell r="BA1520">
            <v>0</v>
          </cell>
          <cell r="BB1520">
            <v>0</v>
          </cell>
          <cell r="BC1520">
            <v>0</v>
          </cell>
          <cell r="BD1520">
            <v>0</v>
          </cell>
          <cell r="BE1520">
            <v>0</v>
          </cell>
          <cell r="BF1520" t="str">
            <v xml:space="preserve">NOTIFICADO </v>
          </cell>
          <cell r="BG1520">
            <v>0</v>
          </cell>
          <cell r="BH1520">
            <v>0</v>
          </cell>
          <cell r="BI1520">
            <v>0</v>
          </cell>
          <cell r="BJ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row>
        <row r="1521">
          <cell r="C1521">
            <v>0</v>
          </cell>
          <cell r="D1521">
            <v>0</v>
          </cell>
          <cell r="F1521">
            <v>0</v>
          </cell>
          <cell r="G1521">
            <v>0</v>
          </cell>
          <cell r="H1521">
            <v>0</v>
          </cell>
          <cell r="I1521">
            <v>0</v>
          </cell>
          <cell r="J1521">
            <v>0</v>
          </cell>
          <cell r="K1521">
            <v>0</v>
          </cell>
          <cell r="L1521">
            <v>0</v>
          </cell>
          <cell r="M1521">
            <v>0</v>
          </cell>
          <cell r="N1521">
            <v>0</v>
          </cell>
          <cell r="O1521">
            <v>0</v>
          </cell>
          <cell r="P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W1521">
            <v>0</v>
          </cell>
          <cell r="AX1521">
            <v>0</v>
          </cell>
          <cell r="AY1521">
            <v>0</v>
          </cell>
          <cell r="AZ1521">
            <v>0</v>
          </cell>
          <cell r="BA1521">
            <v>0</v>
          </cell>
          <cell r="BB1521">
            <v>0</v>
          </cell>
          <cell r="BC1521">
            <v>0</v>
          </cell>
          <cell r="BD1521">
            <v>0</v>
          </cell>
          <cell r="BE1521">
            <v>0</v>
          </cell>
          <cell r="BF1521" t="str">
            <v xml:space="preserve">NOTIFICADO </v>
          </cell>
          <cell r="BG1521">
            <v>0</v>
          </cell>
          <cell r="BH1521">
            <v>0</v>
          </cell>
          <cell r="BI1521">
            <v>0</v>
          </cell>
          <cell r="BJ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row>
        <row r="1522">
          <cell r="C1522">
            <v>0</v>
          </cell>
          <cell r="D1522">
            <v>0</v>
          </cell>
          <cell r="F1522">
            <v>0</v>
          </cell>
          <cell r="G1522">
            <v>0</v>
          </cell>
          <cell r="H1522">
            <v>0</v>
          </cell>
          <cell r="I1522">
            <v>0</v>
          </cell>
          <cell r="J1522">
            <v>0</v>
          </cell>
          <cell r="K1522">
            <v>0</v>
          </cell>
          <cell r="L1522">
            <v>0</v>
          </cell>
          <cell r="M1522">
            <v>0</v>
          </cell>
          <cell r="N1522">
            <v>0</v>
          </cell>
          <cell r="O1522">
            <v>0</v>
          </cell>
          <cell r="P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W1522">
            <v>0</v>
          </cell>
          <cell r="AX1522">
            <v>0</v>
          </cell>
          <cell r="AY1522">
            <v>0</v>
          </cell>
          <cell r="AZ1522">
            <v>0</v>
          </cell>
          <cell r="BA1522">
            <v>0</v>
          </cell>
          <cell r="BB1522">
            <v>0</v>
          </cell>
          <cell r="BC1522">
            <v>0</v>
          </cell>
          <cell r="BD1522">
            <v>0</v>
          </cell>
          <cell r="BE1522">
            <v>0</v>
          </cell>
          <cell r="BF1522" t="str">
            <v xml:space="preserve">NOTIFICADO </v>
          </cell>
          <cell r="BG1522">
            <v>0</v>
          </cell>
          <cell r="BH1522">
            <v>0</v>
          </cell>
          <cell r="BI1522">
            <v>0</v>
          </cell>
          <cell r="BJ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row>
        <row r="1523">
          <cell r="C1523">
            <v>0</v>
          </cell>
          <cell r="D1523">
            <v>0</v>
          </cell>
          <cell r="F1523">
            <v>0</v>
          </cell>
          <cell r="G1523">
            <v>0</v>
          </cell>
          <cell r="H1523">
            <v>0</v>
          </cell>
          <cell r="I1523">
            <v>0</v>
          </cell>
          <cell r="J1523">
            <v>0</v>
          </cell>
          <cell r="K1523">
            <v>0</v>
          </cell>
          <cell r="L1523">
            <v>0</v>
          </cell>
          <cell r="M1523">
            <v>0</v>
          </cell>
          <cell r="N1523">
            <v>0</v>
          </cell>
          <cell r="O1523">
            <v>0</v>
          </cell>
          <cell r="P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W1523">
            <v>0</v>
          </cell>
          <cell r="AX1523">
            <v>0</v>
          </cell>
          <cell r="AY1523">
            <v>0</v>
          </cell>
          <cell r="AZ1523">
            <v>0</v>
          </cell>
          <cell r="BA1523">
            <v>0</v>
          </cell>
          <cell r="BB1523">
            <v>0</v>
          </cell>
          <cell r="BC1523">
            <v>0</v>
          </cell>
          <cell r="BD1523">
            <v>0</v>
          </cell>
          <cell r="BE1523">
            <v>0</v>
          </cell>
          <cell r="BF1523" t="str">
            <v xml:space="preserve">NOTIFICADO </v>
          </cell>
          <cell r="BG1523">
            <v>0</v>
          </cell>
          <cell r="BH1523">
            <v>0</v>
          </cell>
          <cell r="BI1523">
            <v>0</v>
          </cell>
          <cell r="BJ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row>
        <row r="1524">
          <cell r="C1524">
            <v>0</v>
          </cell>
          <cell r="D1524">
            <v>0</v>
          </cell>
          <cell r="F1524">
            <v>0</v>
          </cell>
          <cell r="G1524">
            <v>0</v>
          </cell>
          <cell r="H1524">
            <v>0</v>
          </cell>
          <cell r="I1524">
            <v>0</v>
          </cell>
          <cell r="J1524">
            <v>0</v>
          </cell>
          <cell r="K1524">
            <v>0</v>
          </cell>
          <cell r="L1524">
            <v>0</v>
          </cell>
          <cell r="M1524">
            <v>0</v>
          </cell>
          <cell r="N1524">
            <v>0</v>
          </cell>
          <cell r="O1524">
            <v>0</v>
          </cell>
          <cell r="P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W1524">
            <v>0</v>
          </cell>
          <cell r="AX1524">
            <v>0</v>
          </cell>
          <cell r="AY1524">
            <v>0</v>
          </cell>
          <cell r="AZ1524">
            <v>0</v>
          </cell>
          <cell r="BA1524">
            <v>0</v>
          </cell>
          <cell r="BB1524">
            <v>0</v>
          </cell>
          <cell r="BC1524">
            <v>0</v>
          </cell>
          <cell r="BD1524">
            <v>0</v>
          </cell>
          <cell r="BE1524">
            <v>0</v>
          </cell>
          <cell r="BF1524" t="str">
            <v xml:space="preserve">NOTIFICADO </v>
          </cell>
          <cell r="BG1524">
            <v>0</v>
          </cell>
          <cell r="BH1524">
            <v>0</v>
          </cell>
          <cell r="BI1524">
            <v>0</v>
          </cell>
          <cell r="BJ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row>
        <row r="1525">
          <cell r="C1525">
            <v>0</v>
          </cell>
          <cell r="E1525">
            <v>0</v>
          </cell>
          <cell r="G1525">
            <v>0</v>
          </cell>
          <cell r="H1525">
            <v>0</v>
          </cell>
          <cell r="I1525">
            <v>0</v>
          </cell>
          <cell r="J1525">
            <v>0</v>
          </cell>
          <cell r="K1525">
            <v>0</v>
          </cell>
          <cell r="L1525">
            <v>0</v>
          </cell>
          <cell r="M1525">
            <v>0</v>
          </cell>
          <cell r="N1525">
            <v>0</v>
          </cell>
          <cell r="O1525">
            <v>0</v>
          </cell>
          <cell r="P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W1525">
            <v>0</v>
          </cell>
          <cell r="AX1525">
            <v>0</v>
          </cell>
          <cell r="AY1525">
            <v>0</v>
          </cell>
          <cell r="AZ1525">
            <v>0</v>
          </cell>
          <cell r="BA1525">
            <v>0</v>
          </cell>
          <cell r="BB1525">
            <v>0</v>
          </cell>
          <cell r="BC1525">
            <v>0</v>
          </cell>
          <cell r="BD1525">
            <v>0</v>
          </cell>
          <cell r="BE1525">
            <v>0</v>
          </cell>
          <cell r="BF1525" t="str">
            <v xml:space="preserve">NOTIFICADO </v>
          </cell>
          <cell r="BG1525">
            <v>0</v>
          </cell>
          <cell r="BH1525">
            <v>0</v>
          </cell>
          <cell r="BI1525">
            <v>0</v>
          </cell>
          <cell r="BJ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row>
        <row r="1526">
          <cell r="C1526">
            <v>0</v>
          </cell>
          <cell r="G1526">
            <v>0</v>
          </cell>
          <cell r="H1526">
            <v>0</v>
          </cell>
          <cell r="I1526">
            <v>0</v>
          </cell>
          <cell r="J1526">
            <v>0</v>
          </cell>
          <cell r="K1526">
            <v>0</v>
          </cell>
          <cell r="L1526">
            <v>0</v>
          </cell>
          <cell r="M1526">
            <v>0</v>
          </cell>
          <cell r="N1526">
            <v>0</v>
          </cell>
          <cell r="O1526">
            <v>0</v>
          </cell>
          <cell r="P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W1526">
            <v>0</v>
          </cell>
          <cell r="AX1526">
            <v>0</v>
          </cell>
          <cell r="AY1526">
            <v>0</v>
          </cell>
          <cell r="AZ1526">
            <v>0</v>
          </cell>
          <cell r="BA1526">
            <v>0</v>
          </cell>
          <cell r="BB1526">
            <v>0</v>
          </cell>
          <cell r="BC1526">
            <v>0</v>
          </cell>
          <cell r="BD1526">
            <v>0</v>
          </cell>
          <cell r="BE1526">
            <v>0</v>
          </cell>
          <cell r="BF1526" t="str">
            <v xml:space="preserve">NOTIFICADO </v>
          </cell>
          <cell r="BG1526">
            <v>0</v>
          </cell>
          <cell r="BH1526">
            <v>0</v>
          </cell>
          <cell r="BI1526">
            <v>0</v>
          </cell>
          <cell r="BJ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row>
        <row r="1527">
          <cell r="C1527">
            <v>0</v>
          </cell>
          <cell r="D1527">
            <v>0</v>
          </cell>
          <cell r="F1527">
            <v>0</v>
          </cell>
          <cell r="G1527">
            <v>0</v>
          </cell>
          <cell r="H1527">
            <v>0</v>
          </cell>
          <cell r="I1527">
            <v>0</v>
          </cell>
          <cell r="J1527">
            <v>0</v>
          </cell>
          <cell r="K1527">
            <v>0</v>
          </cell>
          <cell r="L1527">
            <v>0</v>
          </cell>
          <cell r="M1527">
            <v>0</v>
          </cell>
          <cell r="N1527">
            <v>0</v>
          </cell>
          <cell r="O1527">
            <v>0</v>
          </cell>
          <cell r="P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W1527">
            <v>0</v>
          </cell>
          <cell r="AX1527">
            <v>0</v>
          </cell>
          <cell r="AY1527">
            <v>0</v>
          </cell>
          <cell r="AZ1527">
            <v>0</v>
          </cell>
          <cell r="BA1527">
            <v>0</v>
          </cell>
          <cell r="BB1527">
            <v>0</v>
          </cell>
          <cell r="BC1527">
            <v>0</v>
          </cell>
          <cell r="BD1527">
            <v>0</v>
          </cell>
          <cell r="BE1527">
            <v>0</v>
          </cell>
          <cell r="BF1527" t="str">
            <v xml:space="preserve">NOTIFICADO </v>
          </cell>
          <cell r="BG1527">
            <v>0</v>
          </cell>
          <cell r="BH1527">
            <v>0</v>
          </cell>
          <cell r="BI1527">
            <v>0</v>
          </cell>
          <cell r="BJ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row>
        <row r="1528">
          <cell r="C1528">
            <v>0</v>
          </cell>
          <cell r="D1528">
            <v>0</v>
          </cell>
          <cell r="F1528">
            <v>0</v>
          </cell>
          <cell r="G1528">
            <v>0</v>
          </cell>
          <cell r="H1528">
            <v>0</v>
          </cell>
          <cell r="I1528">
            <v>0</v>
          </cell>
          <cell r="J1528">
            <v>0</v>
          </cell>
          <cell r="K1528">
            <v>0</v>
          </cell>
          <cell r="L1528">
            <v>0</v>
          </cell>
          <cell r="M1528">
            <v>0</v>
          </cell>
          <cell r="N1528">
            <v>0</v>
          </cell>
          <cell r="O1528">
            <v>0</v>
          </cell>
          <cell r="P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W1528">
            <v>0</v>
          </cell>
          <cell r="AX1528">
            <v>0</v>
          </cell>
          <cell r="AY1528">
            <v>0</v>
          </cell>
          <cell r="AZ1528">
            <v>0</v>
          </cell>
          <cell r="BA1528">
            <v>0</v>
          </cell>
          <cell r="BB1528">
            <v>0</v>
          </cell>
          <cell r="BC1528">
            <v>0</v>
          </cell>
          <cell r="BD1528">
            <v>0</v>
          </cell>
          <cell r="BE1528">
            <v>0</v>
          </cell>
          <cell r="BF1528" t="str">
            <v xml:space="preserve">NOTIFICADO </v>
          </cell>
          <cell r="BG1528">
            <v>0</v>
          </cell>
          <cell r="BH1528">
            <v>0</v>
          </cell>
          <cell r="BI1528">
            <v>0</v>
          </cell>
          <cell r="BJ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row>
        <row r="1529">
          <cell r="C1529">
            <v>0</v>
          </cell>
          <cell r="D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W1529">
            <v>0</v>
          </cell>
          <cell r="AX1529">
            <v>0</v>
          </cell>
          <cell r="AY1529">
            <v>0</v>
          </cell>
          <cell r="AZ1529">
            <v>0</v>
          </cell>
          <cell r="BA1529">
            <v>0</v>
          </cell>
          <cell r="BB1529">
            <v>0</v>
          </cell>
          <cell r="BC1529">
            <v>0</v>
          </cell>
          <cell r="BD1529">
            <v>0</v>
          </cell>
          <cell r="BE1529">
            <v>0</v>
          </cell>
          <cell r="BF1529" t="str">
            <v xml:space="preserve">NOTIFICADO </v>
          </cell>
          <cell r="BG1529">
            <v>0</v>
          </cell>
          <cell r="BH1529">
            <v>0</v>
          </cell>
          <cell r="BI1529">
            <v>0</v>
          </cell>
          <cell r="BJ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row>
        <row r="1530">
          <cell r="C1530">
            <v>0</v>
          </cell>
          <cell r="D1530">
            <v>0</v>
          </cell>
          <cell r="F1530">
            <v>0</v>
          </cell>
          <cell r="G1530">
            <v>0</v>
          </cell>
          <cell r="H1530">
            <v>0</v>
          </cell>
          <cell r="I1530">
            <v>0</v>
          </cell>
          <cell r="J1530">
            <v>0</v>
          </cell>
          <cell r="K1530">
            <v>0</v>
          </cell>
          <cell r="L1530">
            <v>0</v>
          </cell>
          <cell r="M1530">
            <v>0</v>
          </cell>
          <cell r="N1530">
            <v>0</v>
          </cell>
          <cell r="O1530">
            <v>0</v>
          </cell>
          <cell r="P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W1530">
            <v>0</v>
          </cell>
          <cell r="AX1530">
            <v>0</v>
          </cell>
          <cell r="AY1530">
            <v>0</v>
          </cell>
          <cell r="AZ1530">
            <v>0</v>
          </cell>
          <cell r="BA1530">
            <v>0</v>
          </cell>
          <cell r="BB1530">
            <v>0</v>
          </cell>
          <cell r="BC1530">
            <v>0</v>
          </cell>
          <cell r="BD1530">
            <v>0</v>
          </cell>
          <cell r="BE1530">
            <v>0</v>
          </cell>
          <cell r="BF1530" t="str">
            <v xml:space="preserve">NOTIFICADO </v>
          </cell>
          <cell r="BG1530">
            <v>0</v>
          </cell>
          <cell r="BH1530">
            <v>0</v>
          </cell>
          <cell r="BI1530">
            <v>0</v>
          </cell>
          <cell r="BJ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row>
        <row r="1531">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W1531">
            <v>0</v>
          </cell>
          <cell r="AX1531">
            <v>0</v>
          </cell>
          <cell r="AY1531">
            <v>0</v>
          </cell>
          <cell r="AZ1531">
            <v>0</v>
          </cell>
          <cell r="BA1531">
            <v>0</v>
          </cell>
          <cell r="BB1531">
            <v>0</v>
          </cell>
          <cell r="BC1531">
            <v>0</v>
          </cell>
          <cell r="BD1531">
            <v>0</v>
          </cell>
          <cell r="BE1531">
            <v>0</v>
          </cell>
          <cell r="BF1531" t="str">
            <v xml:space="preserve">NOTIFICADO </v>
          </cell>
          <cell r="BG1531">
            <v>0</v>
          </cell>
          <cell r="BH1531">
            <v>0</v>
          </cell>
          <cell r="BI1531">
            <v>0</v>
          </cell>
          <cell r="BJ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row>
        <row r="1532">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W1532">
            <v>0</v>
          </cell>
          <cell r="AX1532">
            <v>0</v>
          </cell>
          <cell r="AY1532">
            <v>0</v>
          </cell>
          <cell r="AZ1532">
            <v>0</v>
          </cell>
          <cell r="BA1532">
            <v>0</v>
          </cell>
          <cell r="BB1532">
            <v>0</v>
          </cell>
          <cell r="BC1532">
            <v>0</v>
          </cell>
          <cell r="BD1532">
            <v>0</v>
          </cell>
          <cell r="BE1532">
            <v>0</v>
          </cell>
          <cell r="BF1532" t="str">
            <v xml:space="preserve">NOTIFICADO </v>
          </cell>
          <cell r="BG1532">
            <v>0</v>
          </cell>
          <cell r="BH1532">
            <v>0</v>
          </cell>
          <cell r="BI1532">
            <v>0</v>
          </cell>
          <cell r="BJ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row>
        <row r="1533">
          <cell r="C1533">
            <v>0</v>
          </cell>
          <cell r="D1533">
            <v>0</v>
          </cell>
          <cell r="F1533">
            <v>0</v>
          </cell>
          <cell r="G1533">
            <v>0</v>
          </cell>
          <cell r="H1533">
            <v>0</v>
          </cell>
          <cell r="I1533">
            <v>0</v>
          </cell>
          <cell r="J1533">
            <v>0</v>
          </cell>
          <cell r="K1533">
            <v>0</v>
          </cell>
          <cell r="L1533">
            <v>0</v>
          </cell>
          <cell r="M1533">
            <v>0</v>
          </cell>
          <cell r="N1533">
            <v>0</v>
          </cell>
          <cell r="O1533">
            <v>0</v>
          </cell>
          <cell r="P1533">
            <v>0</v>
          </cell>
          <cell r="R1533">
            <v>0</v>
          </cell>
          <cell r="S1533">
            <v>0</v>
          </cell>
          <cell r="T1533">
            <v>0</v>
          </cell>
          <cell r="U1533">
            <v>0</v>
          </cell>
          <cell r="V1533">
            <v>0</v>
          </cell>
          <cell r="W1533">
            <v>0</v>
          </cell>
          <cell r="X1533">
            <v>0</v>
          </cell>
          <cell r="Y1533">
            <v>0</v>
          </cell>
          <cell r="Z1533">
            <v>0</v>
          </cell>
          <cell r="AA1533">
            <v>0</v>
          </cell>
          <cell r="AB1533">
            <v>0</v>
          </cell>
          <cell r="AW1533">
            <v>0</v>
          </cell>
          <cell r="AX1533">
            <v>0</v>
          </cell>
          <cell r="AY1533">
            <v>0</v>
          </cell>
          <cell r="AZ1533">
            <v>0</v>
          </cell>
          <cell r="BA1533">
            <v>0</v>
          </cell>
          <cell r="BB1533">
            <v>0</v>
          </cell>
          <cell r="BC1533">
            <v>0</v>
          </cell>
          <cell r="BD1533">
            <v>0</v>
          </cell>
          <cell r="BE1533">
            <v>0</v>
          </cell>
          <cell r="BF1533" t="str">
            <v xml:space="preserve">NOTIFICADO </v>
          </cell>
          <cell r="BR1533">
            <v>0</v>
          </cell>
          <cell r="BS1533">
            <v>0</v>
          </cell>
          <cell r="BT1533">
            <v>0</v>
          </cell>
          <cell r="BU1533">
            <v>0</v>
          </cell>
          <cell r="BY1533">
            <v>0</v>
          </cell>
          <cell r="BZ1533">
            <v>0</v>
          </cell>
          <cell r="CA1533">
            <v>0</v>
          </cell>
          <cell r="CB1533">
            <v>0</v>
          </cell>
          <cell r="CC1533">
            <v>0</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e_num_contrato"/>
      <sheetName val="ActadeInicio"/>
      <sheetName val="ComunicacionSupervisor"/>
      <sheetName val="Recomendación"/>
      <sheetName val="CertificaciónSupervisor"/>
      <sheetName val="InformeActividades"/>
      <sheetName val="Actaterminación"/>
      <sheetName val="datos"/>
      <sheetName val="generador"/>
      <sheetName val="textos"/>
    </sheetNames>
    <sheetDataSet>
      <sheetData sheetId="0"/>
      <sheetData sheetId="1"/>
      <sheetData sheetId="2"/>
      <sheetData sheetId="3"/>
      <sheetData sheetId="4">
        <row r="6">
          <cell r="E6" t="str">
            <v/>
          </cell>
        </row>
      </sheetData>
      <sheetData sheetId="5"/>
      <sheetData sheetId="6"/>
      <sheetData sheetId="7">
        <row r="1">
          <cell r="P1" t="str">
            <v>PRIMER PAGO</v>
          </cell>
        </row>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cell r="BJ2">
            <v>61</v>
          </cell>
          <cell r="BK2">
            <v>62</v>
          </cell>
          <cell r="BL2">
            <v>63</v>
          </cell>
          <cell r="BM2">
            <v>64</v>
          </cell>
          <cell r="BN2">
            <v>65</v>
          </cell>
          <cell r="BO2">
            <v>66</v>
          </cell>
          <cell r="BP2">
            <v>67</v>
          </cell>
          <cell r="BQ2">
            <v>68</v>
          </cell>
          <cell r="BR2">
            <v>69</v>
          </cell>
          <cell r="BS2">
            <v>70</v>
          </cell>
          <cell r="BT2">
            <v>71</v>
          </cell>
          <cell r="BU2">
            <v>72</v>
          </cell>
          <cell r="BV2">
            <v>73</v>
          </cell>
          <cell r="BW2">
            <v>74</v>
          </cell>
          <cell r="BX2">
            <v>75</v>
          </cell>
          <cell r="BY2">
            <v>76</v>
          </cell>
          <cell r="BZ2">
            <v>77</v>
          </cell>
          <cell r="CA2">
            <v>78</v>
          </cell>
          <cell r="CB2">
            <v>79</v>
          </cell>
          <cell r="CC2">
            <v>80</v>
          </cell>
          <cell r="CD2">
            <v>81</v>
          </cell>
          <cell r="CE2">
            <v>82</v>
          </cell>
          <cell r="CF2">
            <v>83</v>
          </cell>
          <cell r="CG2">
            <v>84</v>
          </cell>
          <cell r="CH2">
            <v>85</v>
          </cell>
          <cell r="CI2">
            <v>86</v>
          </cell>
          <cell r="CJ2">
            <v>87</v>
          </cell>
          <cell r="CK2">
            <v>88</v>
          </cell>
          <cell r="CL2">
            <v>89</v>
          </cell>
          <cell r="CM2">
            <v>90</v>
          </cell>
          <cell r="CN2">
            <v>91</v>
          </cell>
          <cell r="CO2">
            <v>92</v>
          </cell>
          <cell r="CP2">
            <v>93</v>
          </cell>
          <cell r="CQ2">
            <v>94</v>
          </cell>
          <cell r="CR2">
            <v>95</v>
          </cell>
          <cell r="CS2">
            <v>96</v>
          </cell>
          <cell r="CT2">
            <v>97</v>
          </cell>
          <cell r="CU2">
            <v>98</v>
          </cell>
          <cell r="CV2">
            <v>99</v>
          </cell>
          <cell r="CW2">
            <v>100</v>
          </cell>
          <cell r="CX2">
            <v>101</v>
          </cell>
          <cell r="CY2">
            <v>102</v>
          </cell>
          <cell r="CZ2">
            <v>103</v>
          </cell>
        </row>
        <row r="3">
          <cell r="B3" t="str">
            <v>NÚMERO DE CONTRATO</v>
          </cell>
          <cell r="C3" t="str">
            <v>IDENTIFICACIÓN DEL CONTRATISTA</v>
          </cell>
          <cell r="D3" t="str">
            <v>NOMBRES Y APELLIDOS 
DEL CONTRATISTA</v>
          </cell>
          <cell r="E3" t="str">
            <v>CLASE DE CONTRATO</v>
          </cell>
          <cell r="F3" t="str">
            <v>OBJETO DEL CONTRATO</v>
          </cell>
          <cell r="G3" t="str">
            <v>FECHA SUSCRIPCIÓN DEL CONTRATO</v>
          </cell>
          <cell r="H3" t="str">
            <v>VALOR CONTRATO</v>
          </cell>
          <cell r="I3" t="str">
            <v>PLAZO EJECUCIÓN DEL CONTRATO</v>
          </cell>
          <cell r="J3" t="str">
            <v>FECHA INICIO DEL CONTRATO</v>
          </cell>
          <cell r="K3" t="str">
            <v>FECHA TERMINACIÓN DEL CONTRATO</v>
          </cell>
          <cell r="L3" t="str">
            <v>POLIZA</v>
          </cell>
          <cell r="M3" t="str">
            <v>ASEGURADORA</v>
          </cell>
          <cell r="N3" t="str">
            <v>FECHA APROBACIÓN PÓLIZA</v>
          </cell>
          <cell r="O3" t="str">
            <v>NÚMERO 
DE PAGOS</v>
          </cell>
          <cell r="P3" t="str">
            <v>VALOR PRIMER PAGO</v>
          </cell>
          <cell r="Q3" t="str">
            <v>DESDE</v>
          </cell>
          <cell r="R3" t="str">
            <v>HASTA</v>
          </cell>
          <cell r="S3" t="str">
            <v>VALOR SEGUNDO PAGO</v>
          </cell>
          <cell r="T3" t="str">
            <v>DESDE</v>
          </cell>
          <cell r="U3" t="str">
            <v>HASTA</v>
          </cell>
          <cell r="V3" t="str">
            <v>VALOR TERCER PAGO</v>
          </cell>
          <cell r="W3" t="str">
            <v>DESDE</v>
          </cell>
          <cell r="X3" t="str">
            <v>HASTA</v>
          </cell>
          <cell r="Y3" t="str">
            <v>VALOR CUARTO PAGO</v>
          </cell>
          <cell r="Z3" t="str">
            <v>DESDE</v>
          </cell>
          <cell r="AA3" t="str">
            <v>HASTA</v>
          </cell>
          <cell r="AB3" t="str">
            <v>VALOR QUINTO PAGO</v>
          </cell>
          <cell r="AC3" t="str">
            <v>DESDE</v>
          </cell>
          <cell r="AD3" t="str">
            <v>HASTA</v>
          </cell>
          <cell r="AE3" t="str">
            <v>VALOR SEXTO PAGO</v>
          </cell>
          <cell r="AF3" t="str">
            <v>DESDE</v>
          </cell>
          <cell r="AG3" t="str">
            <v>HASTA</v>
          </cell>
          <cell r="AH3" t="str">
            <v>VALOR SEPTIMO PAGO</v>
          </cell>
          <cell r="AI3" t="str">
            <v>DESDE</v>
          </cell>
          <cell r="AJ3" t="str">
            <v>HASTA</v>
          </cell>
          <cell r="AK3" t="str">
            <v>VALOR OCTAVO PAGO</v>
          </cell>
          <cell r="AL3" t="str">
            <v>DESDE</v>
          </cell>
          <cell r="AM3" t="str">
            <v>HASTA</v>
          </cell>
          <cell r="AN3" t="str">
            <v>VALOR NOVENO PAGO</v>
          </cell>
          <cell r="AO3" t="str">
            <v>DESDE</v>
          </cell>
          <cell r="AP3" t="str">
            <v>HASTA</v>
          </cell>
          <cell r="AQ3" t="str">
            <v>VALOR DECIMO PAGO</v>
          </cell>
          <cell r="AR3" t="str">
            <v>DESDE</v>
          </cell>
          <cell r="AS3" t="str">
            <v>HASTA</v>
          </cell>
          <cell r="AT3" t="str">
            <v>VALOR UNDÉCIMO PAGO</v>
          </cell>
          <cell r="AU3" t="str">
            <v>DESDE</v>
          </cell>
          <cell r="AV3" t="str">
            <v>HASTA</v>
          </cell>
          <cell r="AW3" t="str">
            <v>VALOR DUODÉCIMO PAGO</v>
          </cell>
          <cell r="AX3" t="str">
            <v>DESDE</v>
          </cell>
          <cell r="AY3" t="str">
            <v>HASTA</v>
          </cell>
          <cell r="AZ3" t="str">
            <v>VALOR DECIMO TERCER PAGO</v>
          </cell>
          <cell r="BA3" t="str">
            <v>DESDE</v>
          </cell>
          <cell r="BB3" t="str">
            <v>HASTA</v>
          </cell>
          <cell r="BC3" t="str">
            <v>VALOR DÉCIMO CUARTO PAGO</v>
          </cell>
          <cell r="BD3" t="str">
            <v>DESDE</v>
          </cell>
          <cell r="BE3" t="str">
            <v>HASTA</v>
          </cell>
          <cell r="BF3" t="str">
            <v>VALOR DÉCIMO QUINTO PAGO</v>
          </cell>
          <cell r="BG3" t="str">
            <v>DESDE</v>
          </cell>
          <cell r="BH3" t="str">
            <v>HASTA</v>
          </cell>
          <cell r="BI3" t="str">
            <v>DEPENDENCIA SOLICITANTE</v>
          </cell>
          <cell r="BJ3" t="str">
            <v>NOMBRE DEL SUPERVISOR</v>
          </cell>
          <cell r="BK3" t="str">
            <v>CARGO DEL SUPERVISOR</v>
          </cell>
          <cell r="BL3" t="str">
            <v>NÚMERO DEL CDP</v>
          </cell>
          <cell r="BM3" t="str">
            <v>FECHA DEL CDP</v>
          </cell>
          <cell r="BN3" t="str">
            <v>VALOR DEL CDP</v>
          </cell>
          <cell r="BO3" t="str">
            <v>NÚMERO DEL CP</v>
          </cell>
          <cell r="BP3" t="str">
            <v>FECHA DEL CP</v>
          </cell>
          <cell r="BQ3" t="str">
            <v>VALOR DEL CP</v>
          </cell>
          <cell r="BR3" t="str">
            <v>PRORROGA No.</v>
          </cell>
          <cell r="BS3" t="str">
            <v xml:space="preserve">FECHA DE SUSCRIPCIÓN PRORROGA </v>
          </cell>
          <cell r="BT3" t="str">
            <v>FECHA DE INICIO PRORROGA</v>
          </cell>
          <cell r="BU3" t="str">
            <v>FECHA DE TERMINACIÓN PRORROGA</v>
          </cell>
          <cell r="BV3" t="str">
            <v>PLAZO DE EJECUCIÓN DE PRORROGA</v>
          </cell>
          <cell r="BW3" t="str">
            <v>PLAZO DE EJECUCIÓN FINAL CONTRATO + PRORROGA</v>
          </cell>
          <cell r="BX3" t="str">
            <v>ADICIÓN No.</v>
          </cell>
          <cell r="BY3" t="str">
            <v xml:space="preserve">FECHA DE SUSCRIPCIÓN ADICIÓN </v>
          </cell>
          <cell r="BZ3" t="str">
            <v>VALOR ADICIÓN</v>
          </cell>
          <cell r="CA3" t="str">
            <v>NUMERO CDP ADICIÓN</v>
          </cell>
          <cell r="CB3" t="str">
            <v>FECHA CDP ADICIÓN</v>
          </cell>
          <cell r="CC3" t="str">
            <v>VALOR CDP ADICIÓN</v>
          </cell>
          <cell r="CD3" t="str">
            <v>NUMERO CP ADICIÓN</v>
          </cell>
          <cell r="CE3" t="str">
            <v>FECHA CP ADICIÓN</v>
          </cell>
          <cell r="CF3" t="str">
            <v>VALOR CP ADICIÓN</v>
          </cell>
          <cell r="CG3" t="str">
            <v>ACTA ACLARATORIA No.</v>
          </cell>
          <cell r="CH3" t="str">
            <v>FECHA DE SUSCRIPCIÓN ACTA ACLARATORIA</v>
          </cell>
          <cell r="CI3" t="str">
            <v xml:space="preserve">ACTA MODIFICATORIA No. </v>
          </cell>
          <cell r="CJ3" t="str">
            <v>FECHA DE SUSCRIPCIÓN ACTA MODIFICATORIA</v>
          </cell>
          <cell r="CK3" t="str">
            <v>ACTA DE SUSPENSIÓN No.</v>
          </cell>
          <cell r="CL3" t="str">
            <v xml:space="preserve">FECHA DE SUSCRIPCIÓN ACTA SUSPENSIÓN </v>
          </cell>
          <cell r="CM3" t="str">
            <v>ACTA DE REINICIO No.</v>
          </cell>
          <cell r="CN3" t="str">
            <v>FECHA DE SUSCRIPCIÓN ACTA DE REINICIO</v>
          </cell>
          <cell r="CO3" t="str">
            <v>FECHA DE TERMINACIÓN ACTA DE REINICIO</v>
          </cell>
          <cell r="CP3" t="str">
            <v>FECHA DE TERMINACIÓN FINAL DEL CONTRATO (Si existen prórrogas o suspensión)</v>
          </cell>
          <cell r="CQ3" t="str">
            <v>CESIÓN No.</v>
          </cell>
          <cell r="CR3" t="str">
            <v>FECHA DE SUSCRIPCIÓN DE LA CESIÓN</v>
          </cell>
          <cell r="CS3" t="str">
            <v>ACTIVIDADES</v>
          </cell>
          <cell r="CT3" t="str">
            <v>NIT SICOF</v>
          </cell>
          <cell r="CU3" t="str">
            <v>CONCEPTO INTERFACE
(IGUAL AL RUBRO) CONTRATO</v>
          </cell>
          <cell r="CV3" t="str">
            <v>CENTRO DE COSTOS CONTRATO</v>
          </cell>
          <cell r="CW3" t="str">
            <v xml:space="preserve">CONCEPTO INTERFACE
(IGUAL AL RUBRO) ADICIÓN
</v>
          </cell>
          <cell r="CX3" t="str">
            <v xml:space="preserve">CENTRO DE COSTOS ADICIÓN
</v>
          </cell>
          <cell r="CY3" t="str">
            <v>ACTIVIDAD ECONOMICA</v>
          </cell>
          <cell r="CZ3" t="str">
            <v>TARIFA</v>
          </cell>
        </row>
        <row r="4">
          <cell r="B4" t="str">
            <v>12767 DE 2021</v>
          </cell>
          <cell r="C4">
            <v>1022419159</v>
          </cell>
          <cell r="D4" t="str">
            <v>TANIA LIZETH OLAYA RAMIREZ</v>
          </cell>
          <cell r="E4" t="str">
            <v>Contrato de Prestación de Servicios Profesionales</v>
          </cell>
          <cell r="F4" t="str">
            <v xml:space="preserve">EL CONTRATISTA SE COMPROMETE CON LA UNIVERSIDAD DE LOS LLANOS A PRESTAR LOS SERVICIOS PROFESIONALES COMO AUXILIAR DE INVESTIGACIÓN EN FORMA EFICIENTE Y EFICAZ APOYANDO EL FORTALECIMIENTO DEL PROYECTO DE INVESTIGACIÓN “EXPERIMENTOS DE PISCICULTURA DE TRES ESPECIES DE PECES ORNAMENTALES EN SISTEMA INTENSIVO CON TECNOLOGÍA BIOFLOC, A PARTIR DE LARVAS”, DE LA FACULTAD DE CIENCIAS AGROPECUARIAS Y RECURSOS NATURALES AVALADO POR EL CONSEJO INSTITUCIONAL DE INVESTIGACIONES. </v>
          </cell>
          <cell r="G4">
            <v>44364</v>
          </cell>
          <cell r="H4">
            <v>3475133</v>
          </cell>
          <cell r="I4" t="str">
            <v>Un (01) mes y tres (03) días calendario</v>
          </cell>
          <cell r="J4">
            <v>44364</v>
          </cell>
          <cell r="K4">
            <v>44396</v>
          </cell>
          <cell r="L4" t="str">
            <v>NO APLICA</v>
          </cell>
          <cell r="M4" t="str">
            <v>NO APLICA</v>
          </cell>
          <cell r="N4" t="str">
            <v>NO APLICA</v>
          </cell>
          <cell r="O4">
            <v>1</v>
          </cell>
          <cell r="P4">
            <v>3475133</v>
          </cell>
          <cell r="Q4">
            <v>44364</v>
          </cell>
          <cell r="R4">
            <v>44396</v>
          </cell>
          <cell r="BI4" t="str">
            <v xml:space="preserve">Dirección General de Investigaciones  </v>
          </cell>
          <cell r="BJ4" t="str">
            <v>ELIZABETH AYA BAQUERO</v>
          </cell>
          <cell r="BK4" t="str">
            <v>Docente de Planta de la Universidad de los Llanos</v>
          </cell>
          <cell r="BL4">
            <v>964</v>
          </cell>
          <cell r="BM4">
            <v>44364.766111111108</v>
          </cell>
          <cell r="BN4">
            <v>18475133</v>
          </cell>
          <cell r="BO4">
            <v>2594</v>
          </cell>
          <cell r="BP4">
            <v>44364</v>
          </cell>
          <cell r="BQ4">
            <v>3475133</v>
          </cell>
          <cell r="CS4" t="str">
            <v>1. Apoyar en la adecuación de la unidad de experimentación para el desarrollo de los experimentos de cultivo de tres especies de peces ornamentales en sistema con tecnología biofloc, a partir de larvas en las instalaciones del Instituto de Acuicultura de los Llanos (IALL). 2. Cooperar en el establecimiento, estabilización y mantenimiento del biofloc tendiente a la producción de organismos planctónico. 3. Apoyar las actividades relacionadas con la obtención del material biológico (larvas de moneda, escalar y betas) tales como: reproducción, incubación y larvicultura. 4. Colaborar en el monitoreo de parámetros físico-químico del agua, registro de parámetros zootécnico y análisis de datos según lo planteado en los experimentos de larvicultura, alevinaje y levante de tres especies ornamentales en la unidad de biofloc del IALL. 5. Apoyar las adiciones y regulaciones necesarias para mantener la relación carbono nitrógeno en cada uno de los tratamientos planteados en la metodología del presente proyecto. 6. Colaborar en la elaboración de informes técnicos.</v>
          </cell>
          <cell r="CT4">
            <v>1022419159</v>
          </cell>
          <cell r="CU4">
            <v>758</v>
          </cell>
          <cell r="CV4" t="str">
            <v>50039</v>
          </cell>
          <cell r="CY4">
            <v>7490</v>
          </cell>
          <cell r="CZ4" t="str">
            <v>M6</v>
          </cell>
        </row>
        <row r="5">
          <cell r="B5" t="str">
            <v>12832 DE 2021</v>
          </cell>
          <cell r="C5">
            <v>1120364752</v>
          </cell>
          <cell r="D5" t="str">
            <v>JESUS DARIO NUÑEZ JIMENEZ</v>
          </cell>
          <cell r="E5" t="str">
            <v>Contrato de Prestación de Servicios Profesionales</v>
          </cell>
          <cell r="F5" t="str">
            <v>EL CONTRATISTA SE COMPROMETE CON LA UNIVERSIDAD DE LOS LLANOS A PRESTAR LOS SERVICIOS COMO PROFESIONAL EN FORMA EFICIENTE Y EFICAZ EN LA GESTIÓN DE ACTIVIDADES OPERATIVAS Y ADMINISTRATIVAS DE LA OFICINA DE ADMISIONES, REGISTRO Y CONTROL ACADÉMICO.</v>
          </cell>
          <cell r="G5">
            <v>44383</v>
          </cell>
          <cell r="H5">
            <v>8763843</v>
          </cell>
          <cell r="I5" t="str">
            <v xml:space="preserve">Cuatro (04) meses </v>
          </cell>
          <cell r="J5">
            <v>44383</v>
          </cell>
          <cell r="K5">
            <v>44505</v>
          </cell>
          <cell r="L5" t="str">
            <v>NO APLICA</v>
          </cell>
          <cell r="M5" t="str">
            <v>NO APLICA</v>
          </cell>
          <cell r="N5" t="str">
            <v>NO APLICA</v>
          </cell>
          <cell r="O5">
            <v>5</v>
          </cell>
          <cell r="P5">
            <v>1825801</v>
          </cell>
          <cell r="Q5">
            <v>44383</v>
          </cell>
          <cell r="R5">
            <v>44408</v>
          </cell>
          <cell r="S5">
            <v>2190961</v>
          </cell>
          <cell r="T5">
            <v>44409</v>
          </cell>
          <cell r="U5">
            <v>44439</v>
          </cell>
          <cell r="V5">
            <v>2190961</v>
          </cell>
          <cell r="W5">
            <v>44440</v>
          </cell>
          <cell r="X5">
            <v>44469</v>
          </cell>
          <cell r="Y5">
            <v>2190961</v>
          </cell>
          <cell r="Z5">
            <v>44470</v>
          </cell>
          <cell r="AA5">
            <v>44500</v>
          </cell>
          <cell r="AB5">
            <v>365159</v>
          </cell>
          <cell r="AC5">
            <v>44501</v>
          </cell>
          <cell r="AD5">
            <v>44505</v>
          </cell>
          <cell r="BI5" t="str">
            <v>Oficina de Admisiones, Registro y Control Académico</v>
          </cell>
          <cell r="BJ5" t="str">
            <v>JEISSON ANTONIO RODRIGUEZ NEIRA</v>
          </cell>
          <cell r="BK5" t="str">
            <v>Jefe de Oficina</v>
          </cell>
          <cell r="BL5">
            <v>1044</v>
          </cell>
          <cell r="BM5">
            <v>44379.393530092595</v>
          </cell>
          <cell r="BN5">
            <v>800949374</v>
          </cell>
          <cell r="BO5">
            <v>3021</v>
          </cell>
          <cell r="BP5">
            <v>44383</v>
          </cell>
          <cell r="BQ5">
            <v>8763843</v>
          </cell>
          <cell r="CS5"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5">
            <v>1120364752</v>
          </cell>
          <cell r="CU5">
            <v>583</v>
          </cell>
          <cell r="CV5" t="str">
            <v>603</v>
          </cell>
          <cell r="CY5">
            <v>8299</v>
          </cell>
          <cell r="CZ5" t="str">
            <v>M6</v>
          </cell>
        </row>
        <row r="6">
          <cell r="B6" t="str">
            <v>12847 DE 2021</v>
          </cell>
          <cell r="C6">
            <v>86060565</v>
          </cell>
          <cell r="D6" t="str">
            <v>FELIPE ANDRES PRIETO TACHA</v>
          </cell>
          <cell r="E6" t="str">
            <v>Contrato de Prestación de Servicios Profesionales</v>
          </cell>
          <cell r="F6"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6">
            <v>44383</v>
          </cell>
          <cell r="H6">
            <v>14197426</v>
          </cell>
          <cell r="I6" t="str">
            <v>Cinco (05) meses y doce (12) días calendario</v>
          </cell>
          <cell r="J6">
            <v>44383</v>
          </cell>
          <cell r="K6">
            <v>44547</v>
          </cell>
          <cell r="L6" t="str">
            <v>NO APLICA</v>
          </cell>
          <cell r="M6" t="str">
            <v>NO APLICA</v>
          </cell>
          <cell r="N6" t="str">
            <v>NO APLICA</v>
          </cell>
          <cell r="O6">
            <v>6</v>
          </cell>
          <cell r="P6">
            <v>2190961</v>
          </cell>
          <cell r="Q6">
            <v>44383</v>
          </cell>
          <cell r="R6">
            <v>44408</v>
          </cell>
          <cell r="S6">
            <v>2629153</v>
          </cell>
          <cell r="T6">
            <v>44409</v>
          </cell>
          <cell r="U6">
            <v>44439</v>
          </cell>
          <cell r="V6">
            <v>2629153</v>
          </cell>
          <cell r="W6">
            <v>44440</v>
          </cell>
          <cell r="X6">
            <v>44469</v>
          </cell>
          <cell r="Y6">
            <v>2629153</v>
          </cell>
          <cell r="Z6">
            <v>44470</v>
          </cell>
          <cell r="AA6">
            <v>44500</v>
          </cell>
          <cell r="AB6">
            <v>2629153</v>
          </cell>
          <cell r="AC6">
            <v>44501</v>
          </cell>
          <cell r="AD6">
            <v>44530</v>
          </cell>
          <cell r="AE6">
            <v>1489853</v>
          </cell>
          <cell r="AF6">
            <v>44531</v>
          </cell>
          <cell r="AG6">
            <v>44547</v>
          </cell>
          <cell r="BI6" t="str">
            <v>Facultad de Ciencias Humanas y de la Educación</v>
          </cell>
          <cell r="BJ6" t="str">
            <v>ROIMAN ARTURO SASTOQUE GUZMÁN</v>
          </cell>
          <cell r="BK6" t="str">
            <v>Jefe de Oficina</v>
          </cell>
          <cell r="BL6">
            <v>1041</v>
          </cell>
          <cell r="BM6">
            <v>44379.391643518517</v>
          </cell>
          <cell r="BN6">
            <v>195214622</v>
          </cell>
          <cell r="BO6">
            <v>3036</v>
          </cell>
          <cell r="BP6">
            <v>44383</v>
          </cell>
          <cell r="BQ6">
            <v>14197426</v>
          </cell>
          <cell r="CS6" t="str">
            <v>1.  Contribuir con el levantamiento e identificación de los requisitos necesarios para la realización y programación de módulos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3. Coadyuvar en los procesos tecnológicos que permitan garantizar el buen funcionamiento y sostenibilidad constante y tecnológica en los siguientes procesos: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4. Colaborar en el desarrollo de programación e interfaz, manejo de servidor (es), hosting, seguridad, portabilidad y todas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el Área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v>
          </cell>
          <cell r="CT6">
            <v>86060565</v>
          </cell>
          <cell r="CU6">
            <v>743</v>
          </cell>
          <cell r="CV6" t="str">
            <v>56503</v>
          </cell>
          <cell r="CY6">
            <v>6201</v>
          </cell>
          <cell r="CZ6" t="str">
            <v>M6</v>
          </cell>
        </row>
        <row r="7">
          <cell r="B7" t="str">
            <v>12855 DE 2021</v>
          </cell>
          <cell r="C7">
            <v>1122648900</v>
          </cell>
          <cell r="D7" t="str">
            <v>JURGEN KLINSMANN ORJUELA RODRIGUEZ</v>
          </cell>
          <cell r="E7" t="str">
            <v>Contrato de Prestación de Servicios Profesionales</v>
          </cell>
          <cell r="F7" t="str">
            <v>EL CONTRATISTA SE COMPROMETE CON LA UNIVERSIDAD DE LOS LLANOS A PRESTAR LOS SERVICIOS COMO PROFESIONAL EN FORMA EFICIENTE Y EFICAZ APOYANDO EL FORTALECIMIENTO DE LOS DIFERENTES PROCESOS ACADÉMICOS EN EL ÁREA DE SISTEMAS.</v>
          </cell>
          <cell r="G7">
            <v>44385</v>
          </cell>
          <cell r="H7">
            <v>11758157</v>
          </cell>
          <cell r="I7" t="str">
            <v>Cinco (05) meses y once (11) días calendario</v>
          </cell>
          <cell r="J7">
            <v>44385</v>
          </cell>
          <cell r="K7">
            <v>44548</v>
          </cell>
          <cell r="L7" t="str">
            <v>NO APLICA</v>
          </cell>
          <cell r="M7" t="str">
            <v>NO APLICA</v>
          </cell>
          <cell r="N7" t="str">
            <v>NO APLICA</v>
          </cell>
          <cell r="O7">
            <v>6</v>
          </cell>
          <cell r="P7">
            <v>1679737</v>
          </cell>
          <cell r="Q7">
            <v>44385</v>
          </cell>
          <cell r="R7">
            <v>44408</v>
          </cell>
          <cell r="S7">
            <v>2190961</v>
          </cell>
          <cell r="T7">
            <v>44409</v>
          </cell>
          <cell r="U7">
            <v>44439</v>
          </cell>
          <cell r="V7">
            <v>2190961</v>
          </cell>
          <cell r="W7">
            <v>44440</v>
          </cell>
          <cell r="X7">
            <v>44469</v>
          </cell>
          <cell r="Y7">
            <v>2190961</v>
          </cell>
          <cell r="Z7">
            <v>44470</v>
          </cell>
          <cell r="AA7">
            <v>44500</v>
          </cell>
          <cell r="AB7">
            <v>2190961</v>
          </cell>
          <cell r="AC7">
            <v>44501</v>
          </cell>
          <cell r="AD7">
            <v>44507</v>
          </cell>
          <cell r="AE7">
            <v>1314576</v>
          </cell>
          <cell r="AF7">
            <v>44531</v>
          </cell>
          <cell r="AG7">
            <v>44548</v>
          </cell>
          <cell r="BI7" t="str">
            <v>Área de Sistemas</v>
          </cell>
          <cell r="BJ7" t="str">
            <v>ROIMAN ARTURO SASTOQUE GUZMÁN</v>
          </cell>
          <cell r="BK7" t="str">
            <v>Jefe de Oficina</v>
          </cell>
          <cell r="BL7">
            <v>1091</v>
          </cell>
          <cell r="BM7">
            <v>44385.709675925929</v>
          </cell>
          <cell r="BN7">
            <v>11758157</v>
          </cell>
          <cell r="BO7">
            <v>3054</v>
          </cell>
          <cell r="BP7">
            <v>44385</v>
          </cell>
          <cell r="BQ7">
            <v>11758157</v>
          </cell>
          <cell r="CS7" t="str">
            <v>1. Contribuir a fortalecer los sistemas académicos de la Universidad, atendiendo la Ficha BPUNI SIST 10 2411 2020 “Implementación del plan estratégico de tecnologías de la información de la Universidad de los Llanos (Fase II) (Actualización)”, propendiendo por el óptimo funcionamiento del sistema de información SIAU. 2. Cooperar en el levantamiento de requerimientos para estandarizar los procesos de la granja de la Universidad de los Llanos. 3. Coadyuvar en el desarrollo de las funcionalidades de los procesos de la granja de la universidad. 4. Colaborar en la elaboración de pruebas de las funcionalidades desarrolladas para garantizar la calidad del sistema de información. 5. Cooperar en el desarrollo de correcciones de acuerdo con las pruebas realizadas. 6. Coadyuvar en la elaboración de reportes de las funcionalidades. 7. Apoyar en la documentación de las funcionalidades del sistema de información.</v>
          </cell>
          <cell r="CT7">
            <v>1122648900</v>
          </cell>
          <cell r="CU7">
            <v>769</v>
          </cell>
          <cell r="CV7" t="str">
            <v>44713</v>
          </cell>
          <cell r="CY7">
            <v>6201</v>
          </cell>
          <cell r="CZ7" t="str">
            <v>M6</v>
          </cell>
        </row>
        <row r="8">
          <cell r="B8" t="str">
            <v>12969 DE 2021</v>
          </cell>
          <cell r="C8">
            <v>1122648440</v>
          </cell>
          <cell r="D8" t="str">
            <v>OMAR EDGARDO VARGAS ROJAS</v>
          </cell>
          <cell r="E8" t="str">
            <v>Contrato de Prestación de Servicios Profesionales</v>
          </cell>
          <cell r="F8" t="str">
            <v>EL CONTRATISTA SE COMPROMETE CON LA UNIVERSIDAD DE LOS LLANOS A PRESTAR LOS SERVICIOS COMO PROFESIONAL EN FORMA EFICIENTE Y EFICAZ APOYANDO EL FORTALECIMIENTO DEL PROCESO DE AUTOEVALUACIÓN EN EL PROGRAMA DE LICENCIATURA EN MATEMÁTICAS, EN EL MARCO DEL ASEGURAMIENTO DE LA CALIDAD ACADÉMICA</v>
          </cell>
          <cell r="G8">
            <v>44410</v>
          </cell>
          <cell r="H8">
            <v>8763844</v>
          </cell>
          <cell r="I8" t="str">
            <v>Cuatro (04) meses</v>
          </cell>
          <cell r="J8">
            <v>44410</v>
          </cell>
          <cell r="K8">
            <v>44531</v>
          </cell>
          <cell r="L8" t="str">
            <v>NO APLICA</v>
          </cell>
          <cell r="M8" t="str">
            <v>NO APLICA</v>
          </cell>
          <cell r="N8" t="str">
            <v>NO APLICA</v>
          </cell>
          <cell r="O8">
            <v>4</v>
          </cell>
          <cell r="P8">
            <v>2117929</v>
          </cell>
          <cell r="Q8">
            <v>44410</v>
          </cell>
          <cell r="R8">
            <v>44439</v>
          </cell>
          <cell r="S8">
            <v>2190961</v>
          </cell>
          <cell r="T8">
            <v>44440</v>
          </cell>
          <cell r="U8">
            <v>44469</v>
          </cell>
          <cell r="V8">
            <v>73032</v>
          </cell>
          <cell r="W8">
            <v>44470</v>
          </cell>
          <cell r="X8">
            <v>44470</v>
          </cell>
          <cell r="Z8">
            <v>44501</v>
          </cell>
          <cell r="AA8">
            <v>44531</v>
          </cell>
          <cell r="BI8" t="str">
            <v>Vicerrectoría Académica</v>
          </cell>
          <cell r="BJ8" t="str">
            <v>FERNANDO CAMPOS POLO</v>
          </cell>
          <cell r="BK8" t="str">
            <v>Decano de la Facultad de Ciencias Humanas y de la Educación</v>
          </cell>
          <cell r="BL8">
            <v>1232</v>
          </cell>
          <cell r="BM8">
            <v>44410.89366898148</v>
          </cell>
          <cell r="BN8">
            <v>43819220</v>
          </cell>
          <cell r="BO8">
            <v>3355</v>
          </cell>
          <cell r="BP8">
            <v>44410</v>
          </cell>
          <cell r="BQ8">
            <v>8763844</v>
          </cell>
          <cell r="CS8"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Licenciatura en Matemáticas, adscrito a la Facultad de Ciencias Humanas y de la Educación.</v>
          </cell>
          <cell r="CT8">
            <v>1122648440</v>
          </cell>
          <cell r="CU8">
            <v>772</v>
          </cell>
          <cell r="CV8" t="str">
            <v>50038</v>
          </cell>
          <cell r="CY8">
            <v>9511</v>
          </cell>
          <cell r="CZ8" t="str">
            <v>M4</v>
          </cell>
        </row>
        <row r="9">
          <cell r="B9" t="str">
            <v>12971 DE 2021</v>
          </cell>
          <cell r="C9">
            <v>1121877899</v>
          </cell>
          <cell r="D9" t="str">
            <v>SALLY VANESSA FLOREZ GUZMAN</v>
          </cell>
          <cell r="E9" t="str">
            <v>Contrato de Prestación de Servicios Profesionales</v>
          </cell>
          <cell r="F9" t="str">
            <v>EL CONTRATISTA SE COMPROMETE CON LA UNIVERSIDAD DE LOS LLANOS A PRESTAR LOS SERVICIOS COMO PROFESIONAL EN FORMA EFICIENTE Y EFICAZ APOYANDO EL FORTALECIMIENTO DEL PROCESO DE AUTOEVALUACIÓN EN EL PROGRAMA DE MAESTRÍA EN SISTEMAS SOSTENIBLES SALUD PRODUCCIÓN ANIMAL TROPICAL, EN EL MARCO DEL ASEGURAMIENTO DE LA CALIDAD ACADÉMICA</v>
          </cell>
          <cell r="G9">
            <v>44410</v>
          </cell>
          <cell r="H9">
            <v>8763844</v>
          </cell>
          <cell r="I9" t="str">
            <v>Cuatro (04) meses</v>
          </cell>
          <cell r="J9">
            <v>44410</v>
          </cell>
          <cell r="K9">
            <v>44531</v>
          </cell>
          <cell r="L9" t="str">
            <v>NO APLICA</v>
          </cell>
          <cell r="M9" t="str">
            <v>NO APLICA</v>
          </cell>
          <cell r="N9" t="str">
            <v>NO APLICA</v>
          </cell>
          <cell r="O9">
            <v>4</v>
          </cell>
          <cell r="P9">
            <v>2117929</v>
          </cell>
          <cell r="Q9">
            <v>44410</v>
          </cell>
          <cell r="R9">
            <v>44439</v>
          </cell>
          <cell r="S9">
            <v>2190961</v>
          </cell>
          <cell r="T9">
            <v>44440</v>
          </cell>
          <cell r="U9">
            <v>44469</v>
          </cell>
          <cell r="V9">
            <v>2190961</v>
          </cell>
          <cell r="W9">
            <v>44470</v>
          </cell>
          <cell r="X9">
            <v>44500</v>
          </cell>
          <cell r="Y9">
            <v>2263993</v>
          </cell>
          <cell r="Z9">
            <v>44501</v>
          </cell>
          <cell r="AA9">
            <v>44531</v>
          </cell>
          <cell r="BI9" t="str">
            <v>Vicerrectoría Académica</v>
          </cell>
          <cell r="BJ9" t="str">
            <v>CRISTÓBAL LUGO LÓPEZ</v>
          </cell>
          <cell r="BK9" t="str">
            <v>Decano de la Facultad de Ciencias Agropecuarias y Recursos Naturales (E)</v>
          </cell>
          <cell r="BL9">
            <v>1232</v>
          </cell>
          <cell r="BM9">
            <v>44410.89366898148</v>
          </cell>
          <cell r="BN9">
            <v>43819220</v>
          </cell>
          <cell r="BO9">
            <v>3357</v>
          </cell>
          <cell r="BP9">
            <v>44410</v>
          </cell>
          <cell r="BQ9">
            <v>8763844</v>
          </cell>
          <cell r="CS9"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Maestría en Sistemas Sostenibles Salud Producción Animal Tropical, adscrito a la Facultad de Ciencias Agropecuarias y Recursos Naturales.</v>
          </cell>
          <cell r="CT9">
            <v>1121877899</v>
          </cell>
          <cell r="CU9">
            <v>772</v>
          </cell>
          <cell r="CV9" t="str">
            <v>50038</v>
          </cell>
          <cell r="CY9">
            <v>7490</v>
          </cell>
          <cell r="CZ9" t="str">
            <v>M6</v>
          </cell>
        </row>
        <row r="10">
          <cell r="B10" t="str">
            <v>13020 de 2021</v>
          </cell>
          <cell r="C10">
            <v>1039452317</v>
          </cell>
          <cell r="D10" t="str">
            <v>GABRIEL JAIME ARANGO RESTREPO</v>
          </cell>
          <cell r="E10" t="str">
            <v>Contrato de Prestación de Servicios Profesionales</v>
          </cell>
          <cell r="F10" t="str">
            <v>EL CONTRATISTA SE COMPROMETE CON LA UNIVERSIDAD DE LOS LLANOS A PRESTAR LOS SERVICIOS PROFESIONALES ESPECIALIZADOS EN FORMA EFICIENTE Y EFICAZ APOYANDO LA ELABORACIÓN DE LOS DOCUMENTOS DE CONDICIONES DE CALIDAD PARA LA CREACIÓN DEL PROGRAMA DE FILOSOFÍA E HISTORIA DE LA FACULTAD DE CIENCIAS HUMANAS Y DE LA EDUCACIÓN</v>
          </cell>
          <cell r="G10">
            <v>44453</v>
          </cell>
          <cell r="H10">
            <v>14476667</v>
          </cell>
          <cell r="I10" t="str">
            <v>Tres (03) meses y once (11) días calendario</v>
          </cell>
          <cell r="J10">
            <v>44453</v>
          </cell>
          <cell r="K10">
            <v>44554</v>
          </cell>
          <cell r="L10" t="str">
            <v>NO APLICA</v>
          </cell>
          <cell r="M10" t="str">
            <v>NO APLICA</v>
          </cell>
          <cell r="N10" t="str">
            <v>NO APLICA</v>
          </cell>
          <cell r="O10">
            <v>4</v>
          </cell>
          <cell r="P10">
            <v>2436667</v>
          </cell>
          <cell r="Q10">
            <v>44453</v>
          </cell>
          <cell r="R10">
            <v>44469</v>
          </cell>
          <cell r="S10">
            <v>4300000</v>
          </cell>
          <cell r="T10">
            <v>44470</v>
          </cell>
          <cell r="U10">
            <v>44500</v>
          </cell>
          <cell r="V10">
            <v>4300000</v>
          </cell>
          <cell r="W10">
            <v>44501</v>
          </cell>
          <cell r="X10">
            <v>44530</v>
          </cell>
          <cell r="Y10">
            <v>3440000</v>
          </cell>
          <cell r="Z10">
            <v>44531</v>
          </cell>
          <cell r="AA10">
            <v>44554</v>
          </cell>
          <cell r="BI10" t="str">
            <v>Dirección General de Currículo</v>
          </cell>
          <cell r="BJ10" t="str">
            <v>FERNANDO CAMPOS POLO</v>
          </cell>
          <cell r="BK10" t="str">
            <v>Decano de la Facultad de Ciencias Humanas y de la Educación</v>
          </cell>
          <cell r="BL10">
            <v>1495</v>
          </cell>
          <cell r="BM10">
            <v>44453</v>
          </cell>
          <cell r="BN10">
            <v>14476667</v>
          </cell>
          <cell r="BO10">
            <v>3823</v>
          </cell>
          <cell r="BP10">
            <v>44453</v>
          </cell>
          <cell r="BQ10">
            <v>14476667</v>
          </cell>
          <cell r="CS10" t="str">
            <v>1. Apoyar en la elaboración del documento de condiciones de Calidad del programa (deberá seguir los requerimientos del Decreto 1330 de 2019 del MEN, la Resolución No 021795 del 19 de noviembre de 2020 del Ministerio de Educación Nacional y las directrices de la “Guía para la elaboración del documento de Condiciones de Calidad o Documento Maestro para programas Académicos de la Universidad de los Llanos” suministrado por la Universidad), el cual consta de los siguientes capítulos: Condición 1. Denominación del Programa. Condición 2. Justificación. Condición 3. Aspectos Curriculares. Condición 4. Organización de las Actividades Académicas y Proceso Formativo. Condición 5. Investigación, Innovación y/o Creación Artística y Cultural. Condición 6. Relación con el Sector Externo. 2. Revisar y elaborar los respectivos diseños de cursos del área profesional en su respectivo formato institucional (FO-DOC-81). 3. Elaborar y apoyar la revisión de los documentos del Proyecto Educativo del Programa. 4. Apoyar en gestión, logística y preparación de reuniones para la sustentación de los documentos de las Condiciones de Calidad del programa ante el Consejo de Facultad en las fechas que para tal fin proponga la Universidad.</v>
          </cell>
          <cell r="CT10">
            <v>1039452317</v>
          </cell>
          <cell r="CU10">
            <v>761</v>
          </cell>
          <cell r="CV10">
            <v>50041</v>
          </cell>
          <cell r="CY10">
            <v>8299</v>
          </cell>
          <cell r="CZ10" t="str">
            <v>M6</v>
          </cell>
        </row>
        <row r="11">
          <cell r="B11" t="str">
            <v>0043 DE 2022</v>
          </cell>
          <cell r="C11">
            <v>1121836960</v>
          </cell>
          <cell r="D11" t="str">
            <v>DIEGO EDINSON ROJAS CASTRO</v>
          </cell>
          <cell r="E11" t="str">
            <v>CONTRATO DE PRESTACIÓN DE SERVICIOS PROFESIONALES</v>
          </cell>
          <cell r="F11" t="str">
            <v>EL CONTRATISTA SE COMPROMETE CON LA UNIVERSIDAD A PRESTAR LOS SERVICIOS COMO PROFESIONAL EN FORMA EFICIENTE Y EFICAZ APOYANDO EL FORTALECIMIENTO DE GESTIÓN ADMINISTRATIVA Y CONTABLE EN LA DIVISIÓN DE TESORERÍA DE LA UNIVERSIDAD DE LOS LLANOS.</v>
          </cell>
          <cell r="G11">
            <v>44574</v>
          </cell>
          <cell r="H11">
            <v>16248168</v>
          </cell>
          <cell r="I11" t="str">
            <v>Seis (06) meses calendario</v>
          </cell>
          <cell r="J11">
            <v>44574</v>
          </cell>
          <cell r="K11">
            <v>44754</v>
          </cell>
          <cell r="L11" t="str">
            <v>NO APLICA</v>
          </cell>
          <cell r="M11" t="str">
            <v>NO APLICA</v>
          </cell>
          <cell r="N11" t="str">
            <v>NO APLICA</v>
          </cell>
          <cell r="O11">
            <v>7</v>
          </cell>
          <cell r="P11">
            <v>1624817</v>
          </cell>
          <cell r="Q11">
            <v>44574</v>
          </cell>
          <cell r="R11">
            <v>44592</v>
          </cell>
          <cell r="S11">
            <v>2708028</v>
          </cell>
          <cell r="T11">
            <v>44593</v>
          </cell>
          <cell r="U11">
            <v>44620</v>
          </cell>
          <cell r="V11">
            <v>2708028</v>
          </cell>
          <cell r="W11">
            <v>44621</v>
          </cell>
          <cell r="X11">
            <v>44651</v>
          </cell>
          <cell r="Y11">
            <v>2708028</v>
          </cell>
          <cell r="Z11">
            <v>44652</v>
          </cell>
          <cell r="AA11">
            <v>44681</v>
          </cell>
          <cell r="AB11">
            <v>2708028</v>
          </cell>
          <cell r="AC11">
            <v>44682</v>
          </cell>
          <cell r="AD11">
            <v>44712</v>
          </cell>
          <cell r="AE11">
            <v>2708028</v>
          </cell>
          <cell r="AF11">
            <v>44713</v>
          </cell>
          <cell r="AG11">
            <v>44742</v>
          </cell>
          <cell r="AH11">
            <v>1083211</v>
          </cell>
          <cell r="AI11">
            <v>44743</v>
          </cell>
          <cell r="AJ11">
            <v>44754</v>
          </cell>
          <cell r="BI11" t="str">
            <v>División de Tesorería</v>
          </cell>
          <cell r="BJ11" t="str">
            <v>JAIME RAÚL BARRIOS RAMÍREZ</v>
          </cell>
          <cell r="BK11" t="str">
            <v>Jefe de Oficina</v>
          </cell>
          <cell r="BL11">
            <v>1</v>
          </cell>
          <cell r="BM11">
            <v>44574</v>
          </cell>
          <cell r="BN11">
            <v>2702873904</v>
          </cell>
          <cell r="BO11">
            <v>45</v>
          </cell>
          <cell r="BP11">
            <v>44574</v>
          </cell>
          <cell r="BQ11">
            <v>16248168</v>
          </cell>
          <cell r="CS11" t="str">
            <v>1. Brindar apoyo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en el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la contabilización de ajustes tesórales. 4. Brindar apoyo en la generación y revisión del informe de ingresos posterior al cierre de bancos para su remisión a las dependencias pertinentes de la Universidad. 5. Brindar apoyo en el cargue de los archivos con los ingresos de matrículas, inscripciones y servicios en la plataforma SIAU para la habilitación de los estudiantes en el proceso de matrículas. 6. Brindar apoyo en la contabilización de los pagos rechazados en el proceso de dispersión en bancos. 7. Brindar apoyo en el proceso de facturación electrónica, realizando el descargue del recaudo en bancos y el respectivo cargue de los archivos revisados por la oficina de Sistemas para la elaboración de las facturas por la oficina de Contabilidad. 8. Brindar apoyo en la acusación del crédito ICETEX y el registro del ingreso para los procesos de pagos de devolución ICETEX - créditos y Generación E. 9. Coadyuvar en la revisión y preparación de la información exógena de Industria y Comercio Alcaldía de Villavicencio para su revisión por la Oficina de Contabilidad y posterior cargue en la plataforma de impuestos de la Alcaldía de Villavicencio. 10. Brindar apoyo en la validación de los pagos realizados por los estudiantes para la expedición de Certificados y Constancias de estudio por la Oficina de Admisiones Registro y Control de la Universidad. 11. Brindar apoyo en la elaboración de informes y demás requerimientos emanados por los diferentes entes de control y dependencias de la Universidad.</v>
          </cell>
          <cell r="CT11">
            <v>1121836960</v>
          </cell>
          <cell r="CU11">
            <v>175</v>
          </cell>
          <cell r="CV11" t="str">
            <v>415</v>
          </cell>
          <cell r="CY11">
            <v>6920</v>
          </cell>
          <cell r="CZ11" t="str">
            <v>M5</v>
          </cell>
        </row>
        <row r="12">
          <cell r="B12" t="str">
            <v>0287 de 2022</v>
          </cell>
          <cell r="C12">
            <v>30083872</v>
          </cell>
          <cell r="D12" t="str">
            <v>SHIRLEY BERMUDEZ ZABALA</v>
          </cell>
          <cell r="E12" t="str">
            <v>CONTRATO DE PRESTACIÓN DE SERVICIOS DE APOYO A LA GESTIÓN</v>
          </cell>
          <cell r="F12" t="str">
            <v>EL CONTRATISTA SE COMPROMETE CON LA UNIVERSIDAD DE LOS LLANOS A PRESTAR LOS SERVICIOS EN FORMA EFICIENTE Y EFICAZ APOYANDO EL FORTALECIMIENTO DE LOS DIFERENTES PROCESOS EN LA DIVISIÓN DE BIBLIOTECA.</v>
          </cell>
          <cell r="G12">
            <v>44586</v>
          </cell>
          <cell r="H12">
            <v>7616330</v>
          </cell>
          <cell r="I12" t="str">
            <v>Cinco (05) meses calendario</v>
          </cell>
          <cell r="J12">
            <v>44586</v>
          </cell>
          <cell r="K12">
            <v>44736</v>
          </cell>
          <cell r="L12" t="str">
            <v>NO APLICA</v>
          </cell>
          <cell r="M12" t="str">
            <v>NO APLICA</v>
          </cell>
          <cell r="N12" t="str">
            <v>NO APLICA</v>
          </cell>
          <cell r="O12">
            <v>5</v>
          </cell>
          <cell r="P12">
            <v>1827919</v>
          </cell>
          <cell r="Q12">
            <v>44586</v>
          </cell>
          <cell r="R12">
            <v>44620</v>
          </cell>
          <cell r="S12">
            <v>1269388</v>
          </cell>
          <cell r="T12">
            <v>44621</v>
          </cell>
          <cell r="U12">
            <v>44645</v>
          </cell>
          <cell r="V12">
            <v>1777144</v>
          </cell>
          <cell r="W12">
            <v>44676</v>
          </cell>
          <cell r="X12">
            <v>44712</v>
          </cell>
          <cell r="Y12">
            <v>1523266</v>
          </cell>
          <cell r="Z12">
            <v>44713</v>
          </cell>
          <cell r="AA12">
            <v>44742</v>
          </cell>
          <cell r="AB12">
            <v>1218613</v>
          </cell>
          <cell r="AC12">
            <v>44743</v>
          </cell>
          <cell r="AD12">
            <v>44766</v>
          </cell>
          <cell r="BI12" t="str">
            <v>División de Biblioteca</v>
          </cell>
          <cell r="BJ12" t="str">
            <v>BLANCA HERMINDA NAVARRO ARGUELLO</v>
          </cell>
          <cell r="BK12" t="str">
            <v>Jefe de Oficina</v>
          </cell>
          <cell r="BL12">
            <v>102</v>
          </cell>
          <cell r="BM12">
            <v>44586</v>
          </cell>
          <cell r="BN12">
            <v>100986865</v>
          </cell>
          <cell r="BO12">
            <v>561</v>
          </cell>
          <cell r="BP12">
            <v>44586</v>
          </cell>
          <cell r="BQ12">
            <v>7616330</v>
          </cell>
          <cell r="CK12">
            <v>1</v>
          </cell>
          <cell r="CL12">
            <v>44646</v>
          </cell>
          <cell r="CM12">
            <v>1</v>
          </cell>
          <cell r="CN12">
            <v>44676</v>
          </cell>
          <cell r="CO12">
            <v>44766</v>
          </cell>
          <cell r="CP12">
            <v>44766</v>
          </cell>
          <cell r="CS12"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2">
            <v>30083872</v>
          </cell>
          <cell r="CU12">
            <v>174</v>
          </cell>
          <cell r="CV12" t="str">
            <v>432</v>
          </cell>
          <cell r="CY12">
            <v>8299</v>
          </cell>
          <cell r="CZ12" t="str">
            <v>M6</v>
          </cell>
        </row>
        <row r="13">
          <cell r="B13" t="str">
            <v>0467 de 2022</v>
          </cell>
          <cell r="C13">
            <v>1121946400</v>
          </cell>
          <cell r="D13" t="str">
            <v>ANGELICA MARIA BULLA JEREZ</v>
          </cell>
          <cell r="E13" t="str">
            <v>CONTRATO DE PRESTACIÓN DE SERVICIOS DE APOYO A LA GESTIÓN</v>
          </cell>
          <cell r="F13" t="str">
            <v>EL CONTRATISTA SE COMPROMETE CON LA UNIVERSIDAD DE LOS LLANOS A PRESTAR LOS SERVICIOS EN FORMA EFICIENTE Y EFICAZ APOYANDO EL FORTALECIMIENTO DE LOS DIFERENTES PROCESOS EN LA DIVISIÓN DE BIBLIOTECA.</v>
          </cell>
          <cell r="G13">
            <v>44589</v>
          </cell>
          <cell r="H13">
            <v>7616330</v>
          </cell>
          <cell r="I13" t="str">
            <v>Cinco (05) meses calendario</v>
          </cell>
          <cell r="J13">
            <v>44589</v>
          </cell>
          <cell r="K13">
            <v>44739</v>
          </cell>
          <cell r="L13" t="str">
            <v>NO APLICA</v>
          </cell>
          <cell r="M13" t="str">
            <v>NO APLICA</v>
          </cell>
          <cell r="N13" t="str">
            <v>NO APLICA</v>
          </cell>
          <cell r="O13">
            <v>5</v>
          </cell>
          <cell r="P13">
            <v>1675593</v>
          </cell>
          <cell r="Q13">
            <v>44589</v>
          </cell>
          <cell r="R13">
            <v>44620</v>
          </cell>
          <cell r="S13">
            <v>1269388</v>
          </cell>
          <cell r="T13">
            <v>44621</v>
          </cell>
          <cell r="U13">
            <v>44645</v>
          </cell>
          <cell r="V13">
            <v>1777144</v>
          </cell>
          <cell r="W13">
            <v>44676</v>
          </cell>
          <cell r="X13">
            <v>44712</v>
          </cell>
          <cell r="Y13">
            <v>1523266</v>
          </cell>
          <cell r="Z13">
            <v>44713</v>
          </cell>
          <cell r="AA13">
            <v>44742</v>
          </cell>
          <cell r="AB13">
            <v>1370939</v>
          </cell>
          <cell r="AC13">
            <v>44743</v>
          </cell>
          <cell r="AD13">
            <v>44769</v>
          </cell>
          <cell r="BI13" t="str">
            <v>División de Biblioteca</v>
          </cell>
          <cell r="BJ13" t="str">
            <v>BLANCA HERMINDA NAVARRO ARGUELLO</v>
          </cell>
          <cell r="BK13" t="str">
            <v>Jefe de Oficina</v>
          </cell>
          <cell r="BL13">
            <v>102</v>
          </cell>
          <cell r="BM13">
            <v>44586</v>
          </cell>
          <cell r="BN13">
            <v>100986865</v>
          </cell>
          <cell r="BO13">
            <v>954</v>
          </cell>
          <cell r="BP13">
            <v>44589</v>
          </cell>
          <cell r="BQ13">
            <v>7616330</v>
          </cell>
          <cell r="CK13">
            <v>1</v>
          </cell>
          <cell r="CL13">
            <v>44646</v>
          </cell>
          <cell r="CM13">
            <v>1</v>
          </cell>
          <cell r="CN13">
            <v>44676</v>
          </cell>
          <cell r="CO13">
            <v>44769</v>
          </cell>
          <cell r="CP13">
            <v>44769</v>
          </cell>
          <cell r="CS13"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3">
            <v>1121946400</v>
          </cell>
          <cell r="CU13">
            <v>174</v>
          </cell>
          <cell r="CV13" t="str">
            <v>432</v>
          </cell>
          <cell r="CY13">
            <v>7490</v>
          </cell>
          <cell r="CZ13" t="str">
            <v>M6</v>
          </cell>
        </row>
        <row r="14">
          <cell r="B14" t="str">
            <v>0639 DE 2022</v>
          </cell>
          <cell r="C14">
            <v>1121822371</v>
          </cell>
          <cell r="D14" t="str">
            <v xml:space="preserve">JOAN SEBASTIAN TORRES RIOS </v>
          </cell>
          <cell r="E14" t="str">
            <v>CONTRATO DE PRESTACIÓN DE SERVICIOS DE APOYO A LA GESTIÓN</v>
          </cell>
          <cell r="F14" t="str">
            <v>PRESTACIÓN DE SERVICIOS DE APOYO A LA GESTIÓN NECESARIO PARA EL FORTALECIMIENTO DE LOS PROCESOS OPERATIVOS DE SERVICIOS GENERALES EN LA SEDE SAN ANTONIO DE LA UNIVERSIDAD DE LOS LLANOS.</v>
          </cell>
          <cell r="G14">
            <v>44756</v>
          </cell>
          <cell r="H14">
            <v>10230331</v>
          </cell>
          <cell r="I14" t="str">
            <v>Cinco (05) meses y diez (10) días calendario</v>
          </cell>
          <cell r="J14">
            <v>44756</v>
          </cell>
          <cell r="K14">
            <v>44918</v>
          </cell>
          <cell r="L14" t="str">
            <v>NO APLICA</v>
          </cell>
          <cell r="M14" t="str">
            <v>NO APLICA</v>
          </cell>
          <cell r="N14" t="str">
            <v>NO APLICA</v>
          </cell>
          <cell r="O14">
            <v>6</v>
          </cell>
          <cell r="P14">
            <v>1086973</v>
          </cell>
          <cell r="Q14">
            <v>44756</v>
          </cell>
          <cell r="R14">
            <v>44773</v>
          </cell>
          <cell r="S14">
            <v>1918187</v>
          </cell>
          <cell r="T14">
            <v>44774</v>
          </cell>
          <cell r="U14">
            <v>44804</v>
          </cell>
          <cell r="V14">
            <v>1918187</v>
          </cell>
          <cell r="W14">
            <v>44805</v>
          </cell>
          <cell r="X14">
            <v>44834</v>
          </cell>
          <cell r="Z14">
            <v>44870</v>
          </cell>
          <cell r="AA14">
            <v>44895</v>
          </cell>
          <cell r="AC14">
            <v>44896</v>
          </cell>
          <cell r="AD14">
            <v>44926</v>
          </cell>
          <cell r="AF14">
            <v>44927</v>
          </cell>
          <cell r="AG14">
            <v>44953</v>
          </cell>
          <cell r="BI14" t="str">
            <v>Vicerrectoría de Recursos Universitarios</v>
          </cell>
          <cell r="BJ14" t="str">
            <v>CLAUDIA CONSTANZA GANTIVA ORTEGON</v>
          </cell>
          <cell r="BK14" t="str">
            <v>Técnico Administrativo</v>
          </cell>
          <cell r="BL14">
            <v>1150</v>
          </cell>
          <cell r="BM14">
            <v>44750.420659722222</v>
          </cell>
          <cell r="BN14">
            <v>1034297286</v>
          </cell>
          <cell r="BO14">
            <v>3787</v>
          </cell>
          <cell r="BP14">
            <v>44756</v>
          </cell>
          <cell r="BQ14">
            <v>10230331</v>
          </cell>
          <cell r="CK14">
            <v>1</v>
          </cell>
          <cell r="CL14">
            <v>44835</v>
          </cell>
          <cell r="CM14">
            <v>1</v>
          </cell>
          <cell r="CN14">
            <v>44870</v>
          </cell>
          <cell r="CO14">
            <v>44953</v>
          </cell>
          <cell r="CP14">
            <v>44953</v>
          </cell>
          <cell r="CS14" t="str">
            <v>1. Apoyar la instalación y mantenimiento de redes de baja, media y alta tensión en la Universidad de los Llanos. 2. Prestar Apoyo en las novedades que se presente en las sedes de la Universidad. 3. Prestar apoyo y asesoría de manipulación adecuada de ductos y conductos para uso en instalaciones eléctricas, y respetando las normas de seguridad. 4. Coadyuvar en la instalación de lámparas de todos los tipos requeridos. 5. Colaborar en la conexión de cables de energía a las redes respectivas. 6. Prestar apoyo en el chequeo de las condiciones eléctricas de equipos y artefactos. 7. Apoyar la ubicación del cableado adecuado para la instalación de equipos y/o aparatos eléctricos. 8. Contribuir con el buen manejo y orden de los equipos y sitios de trabajo, reportando cualquier anomalía. 9. Contribuir con el buen manejo y orden de elementos puestos a su disposición e informar sobre cualquier anormalidad o deterioro que ellos presenten y solicitar su reposición o reparación si es del caso. 10. Apoyar el mantenimiento de postes para alumbrado, velar  por las Instalaciones y cuidado del alumbrado público de las calles internas de la sede San Antonio. 11. Coadyuvar en las instalaciones eléctricas de las oficinas de la Universidad cuenten con la iluminación adecuada para el normal funcionamiento.</v>
          </cell>
          <cell r="CT14">
            <v>1121822371.5</v>
          </cell>
          <cell r="CU14">
            <v>175</v>
          </cell>
          <cell r="CV14" t="str">
            <v>423</v>
          </cell>
          <cell r="CY14">
            <v>4321</v>
          </cell>
          <cell r="CZ14" t="str">
            <v>M5</v>
          </cell>
        </row>
        <row r="15">
          <cell r="B15" t="str">
            <v>0108 DE 2023</v>
          </cell>
          <cell r="C15">
            <v>86042424</v>
          </cell>
          <cell r="D15" t="str">
            <v>RODOLFO SALAMANCA SALAMANCA</v>
          </cell>
          <cell r="E15" t="str">
            <v>CONTRATO DE PRESTACIÓN DE SERVICIOS DE APOYO A LA GESTIÓN</v>
          </cell>
          <cell r="F15" t="str">
            <v>PRESTACIÓN DE SERVICIOS DE APOYO A LA GESTIÓN NECESARIO PARA EL FORTALECIMIENTO DE LOS PROCESOS OPERATIVOS DE SERVICIOS GENERALES DE LA UNIVERSIDAD DE LOS LLANOS.</v>
          </cell>
          <cell r="G15">
            <v>44944</v>
          </cell>
          <cell r="H15">
            <v>9459480</v>
          </cell>
          <cell r="I15" t="str">
            <v>Seis (06) meses calendario</v>
          </cell>
          <cell r="J15">
            <v>44944</v>
          </cell>
          <cell r="K15">
            <v>45124</v>
          </cell>
          <cell r="L15" t="str">
            <v>NO APLICA</v>
          </cell>
          <cell r="M15" t="str">
            <v>NO APLICA</v>
          </cell>
          <cell r="N15" t="str">
            <v>NO APLICA</v>
          </cell>
          <cell r="O15">
            <v>7</v>
          </cell>
          <cell r="P15">
            <v>683185</v>
          </cell>
          <cell r="Q15">
            <v>44944</v>
          </cell>
          <cell r="R15">
            <v>44957</v>
          </cell>
          <cell r="S15">
            <v>1576580</v>
          </cell>
          <cell r="T15">
            <v>44958</v>
          </cell>
          <cell r="U15">
            <v>44985</v>
          </cell>
          <cell r="V15">
            <v>1576580</v>
          </cell>
          <cell r="W15">
            <v>44986</v>
          </cell>
          <cell r="X15">
            <v>45016</v>
          </cell>
          <cell r="Y15">
            <v>1576580</v>
          </cell>
          <cell r="Z15">
            <v>45017</v>
          </cell>
          <cell r="AA15">
            <v>45046</v>
          </cell>
          <cell r="AB15">
            <v>1576580</v>
          </cell>
          <cell r="AC15">
            <v>45047</v>
          </cell>
          <cell r="AD15">
            <v>45077</v>
          </cell>
          <cell r="AE15">
            <v>1576580</v>
          </cell>
          <cell r="AF15">
            <v>45078</v>
          </cell>
          <cell r="AG15">
            <v>45107</v>
          </cell>
          <cell r="AH15">
            <v>893395</v>
          </cell>
          <cell r="AI15">
            <v>45108</v>
          </cell>
          <cell r="AJ15">
            <v>45124</v>
          </cell>
          <cell r="BI15" t="str">
            <v>Vicerrectoría de Recursos Universitarios</v>
          </cell>
          <cell r="BJ15" t="str">
            <v>CLAUDIA CONSTANZA GANTIVA ORTEGON</v>
          </cell>
          <cell r="BK15" t="str">
            <v>Técnico Administrativo</v>
          </cell>
          <cell r="BL15">
            <v>12</v>
          </cell>
          <cell r="BM15">
            <v>44944.787187499998</v>
          </cell>
          <cell r="BN15">
            <v>2431266061</v>
          </cell>
          <cell r="BO15">
            <v>106</v>
          </cell>
          <cell r="BP15">
            <v>44944</v>
          </cell>
          <cell r="BQ15">
            <v>9459480</v>
          </cell>
          <cell r="CS15"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v>
          </cell>
          <cell r="CT15">
            <v>86042424</v>
          </cell>
          <cell r="CU15">
            <v>436</v>
          </cell>
          <cell r="CV15" t="str">
            <v>423</v>
          </cell>
          <cell r="CY15">
            <v>8299</v>
          </cell>
          <cell r="CZ15" t="str">
            <v>M6</v>
          </cell>
        </row>
        <row r="16">
          <cell r="B16" t="str">
            <v>0113 DE 2023</v>
          </cell>
          <cell r="C16">
            <v>86064731</v>
          </cell>
          <cell r="D16" t="str">
            <v>JAIRO GUILLERMO JIMENEZ REINA</v>
          </cell>
          <cell r="E16" t="str">
            <v>CONTRATO DE PRESTACIÓN DE SERVICIOS DE APOYO A LA GESTIÓN</v>
          </cell>
          <cell r="F16" t="str">
            <v>PRESTACIÓN DE SERVICIOS DE APOYO A LA GESTIÓN NECESARIO PARA EL FORTALECIMIENTO DE LOS PROCESOS OPERATIVOS DE SERVICIOS GENERALES DE LA UNIVERSIDAD DE LOS LLANOS.</v>
          </cell>
          <cell r="G16">
            <v>44944</v>
          </cell>
          <cell r="H16">
            <v>9459480</v>
          </cell>
          <cell r="I16" t="str">
            <v>Seis (06) meses calendario</v>
          </cell>
          <cell r="J16">
            <v>44944</v>
          </cell>
          <cell r="K16">
            <v>45124</v>
          </cell>
          <cell r="L16" t="str">
            <v>NO APLICA</v>
          </cell>
          <cell r="M16" t="str">
            <v>NO APLICA</v>
          </cell>
          <cell r="N16" t="str">
            <v>NO APLICA</v>
          </cell>
          <cell r="O16">
            <v>8</v>
          </cell>
          <cell r="P16">
            <v>683185</v>
          </cell>
          <cell r="Q16">
            <v>44944</v>
          </cell>
          <cell r="R16">
            <v>44957</v>
          </cell>
          <cell r="S16">
            <v>1576580</v>
          </cell>
          <cell r="T16">
            <v>44958</v>
          </cell>
          <cell r="U16">
            <v>44985</v>
          </cell>
          <cell r="V16">
            <v>1576580</v>
          </cell>
          <cell r="W16">
            <v>44986</v>
          </cell>
          <cell r="X16">
            <v>45016</v>
          </cell>
          <cell r="Y16">
            <v>525527</v>
          </cell>
          <cell r="Z16">
            <v>45017</v>
          </cell>
          <cell r="AA16">
            <v>45026</v>
          </cell>
          <cell r="AB16">
            <v>1576580</v>
          </cell>
          <cell r="AC16">
            <v>45047</v>
          </cell>
          <cell r="AD16">
            <v>45077</v>
          </cell>
          <cell r="AE16">
            <v>1576580</v>
          </cell>
          <cell r="AF16">
            <v>45078</v>
          </cell>
          <cell r="AG16">
            <v>45107</v>
          </cell>
          <cell r="AH16">
            <v>1576580</v>
          </cell>
          <cell r="AI16">
            <v>45108</v>
          </cell>
          <cell r="AJ16">
            <v>45138</v>
          </cell>
          <cell r="AK16">
            <v>367868</v>
          </cell>
          <cell r="AL16">
            <v>45139</v>
          </cell>
          <cell r="AM16">
            <v>45144</v>
          </cell>
          <cell r="BI16" t="str">
            <v>Vicerrectoría de Recursos Universitarios</v>
          </cell>
          <cell r="BJ16" t="str">
            <v>CLAUDIA CONSTANZA GANTIVA ORTEGON</v>
          </cell>
          <cell r="BK16" t="str">
            <v>Técnico Administrativo</v>
          </cell>
          <cell r="BL16">
            <v>12</v>
          </cell>
          <cell r="BM16">
            <v>44944.787187499998</v>
          </cell>
          <cell r="BN16">
            <v>2431266061</v>
          </cell>
          <cell r="BO16">
            <v>111</v>
          </cell>
          <cell r="BP16">
            <v>44944</v>
          </cell>
          <cell r="BQ16">
            <v>9459480</v>
          </cell>
          <cell r="CK16">
            <v>1</v>
          </cell>
          <cell r="CL16">
            <v>45027</v>
          </cell>
          <cell r="CM16">
            <v>1</v>
          </cell>
          <cell r="CN16">
            <v>45047</v>
          </cell>
          <cell r="CO16">
            <v>45144</v>
          </cell>
          <cell r="CP16">
            <v>45144</v>
          </cell>
          <cell r="CS16"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6">
            <v>86064731</v>
          </cell>
          <cell r="CU16">
            <v>436</v>
          </cell>
          <cell r="CV16" t="str">
            <v>423</v>
          </cell>
          <cell r="CY16">
            <v>8299</v>
          </cell>
          <cell r="CZ16" t="str">
            <v>M6</v>
          </cell>
        </row>
        <row r="17">
          <cell r="B17" t="str">
            <v>0141 DE 2023</v>
          </cell>
          <cell r="C17">
            <v>1119886943</v>
          </cell>
          <cell r="D17" t="str">
            <v>EDWIN ALEXANDER GUEVARA</v>
          </cell>
          <cell r="E17" t="str">
            <v>CONTRATO DE PRESTACIÓN DE SERVICIOS DE APOYO A LA GESTIÓN</v>
          </cell>
          <cell r="F17"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7">
            <v>44944</v>
          </cell>
          <cell r="H17">
            <v>11911944</v>
          </cell>
          <cell r="I17" t="str">
            <v>Seis (06) meses calendario</v>
          </cell>
          <cell r="J17">
            <v>44944</v>
          </cell>
          <cell r="K17">
            <v>45124</v>
          </cell>
          <cell r="L17" t="str">
            <v>NO APLICA</v>
          </cell>
          <cell r="M17" t="str">
            <v>NO APLICA</v>
          </cell>
          <cell r="N17" t="str">
            <v>NO APLICA</v>
          </cell>
          <cell r="O17">
            <v>7</v>
          </cell>
          <cell r="P17">
            <v>860307</v>
          </cell>
          <cell r="Q17">
            <v>44944</v>
          </cell>
          <cell r="R17">
            <v>44957</v>
          </cell>
          <cell r="S17">
            <v>1985324</v>
          </cell>
          <cell r="T17">
            <v>44958</v>
          </cell>
          <cell r="U17">
            <v>44985</v>
          </cell>
          <cell r="V17">
            <v>1985324</v>
          </cell>
          <cell r="W17">
            <v>44986</v>
          </cell>
          <cell r="X17">
            <v>45016</v>
          </cell>
          <cell r="Y17">
            <v>1985324</v>
          </cell>
          <cell r="Z17">
            <v>45017</v>
          </cell>
          <cell r="AA17">
            <v>45046</v>
          </cell>
          <cell r="AB17">
            <v>1985324</v>
          </cell>
          <cell r="AC17">
            <v>45047</v>
          </cell>
          <cell r="AD17">
            <v>45077</v>
          </cell>
          <cell r="AE17">
            <v>1985324</v>
          </cell>
          <cell r="AF17">
            <v>45078</v>
          </cell>
          <cell r="AG17">
            <v>45107</v>
          </cell>
          <cell r="AH17">
            <v>1125017</v>
          </cell>
          <cell r="AI17">
            <v>45108</v>
          </cell>
          <cell r="AJ17">
            <v>45124</v>
          </cell>
          <cell r="BI17" t="str">
            <v>Facultad de Ciencias Agropecuarias y Recursos Naturales</v>
          </cell>
          <cell r="BJ17" t="str">
            <v>CRISTÓBAL LUGO LÓPEZ</v>
          </cell>
          <cell r="BK17" t="str">
            <v>Decano de la Facultad de Ciencias Agropecuarias y Recursos Naturales</v>
          </cell>
          <cell r="BL17">
            <v>11</v>
          </cell>
          <cell r="BM17">
            <v>44944.774837962963</v>
          </cell>
          <cell r="BN17">
            <v>949606500</v>
          </cell>
          <cell r="BO17">
            <v>139</v>
          </cell>
          <cell r="BP17">
            <v>44944</v>
          </cell>
          <cell r="BQ17">
            <v>11911944</v>
          </cell>
          <cell r="CS17"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7">
            <v>1119886943</v>
          </cell>
          <cell r="CU17">
            <v>27</v>
          </cell>
          <cell r="CV17" t="str">
            <v>54406</v>
          </cell>
          <cell r="CY17">
            <v>8299</v>
          </cell>
          <cell r="CZ17" t="str">
            <v>M6</v>
          </cell>
        </row>
        <row r="18">
          <cell r="B18" t="str">
            <v>0288 DE 2023</v>
          </cell>
          <cell r="C18">
            <v>12201507</v>
          </cell>
          <cell r="D18" t="str">
            <v>FELIPE ANDRES MOSQUERA MORERA</v>
          </cell>
          <cell r="E18" t="str">
            <v>CONTRATO DE PRESTACIÓN DE SERVICIOS PROFESIONALES</v>
          </cell>
          <cell r="F18" t="str">
            <v>PRESTACIÓN DE LOS SERVICIOS PROFESIONALES NECESARIO PARA EL DESARROLLO DEL PROYECTO FICHA BPUNI FCHE 02 1011 2022 “MEJORAMIENTO DE LA CALIDAD ACADÉMICA A TRAVÉS DE LA FORMACIÓN Y DESARROLLO DE LENGUAS EXTRANJERAS EN LA UNIVERSIDAD DE LOS LLANOS”</v>
          </cell>
          <cell r="G18">
            <v>44944</v>
          </cell>
          <cell r="H18">
            <v>14014044</v>
          </cell>
          <cell r="I18" t="str">
            <v>Seis (06) meses calendario</v>
          </cell>
          <cell r="J18">
            <v>44944</v>
          </cell>
          <cell r="K18">
            <v>45124</v>
          </cell>
          <cell r="L18" t="str">
            <v>NO APLICA</v>
          </cell>
          <cell r="M18" t="str">
            <v>NO APLICA</v>
          </cell>
          <cell r="N18" t="str">
            <v>NO APLICA</v>
          </cell>
          <cell r="O18">
            <v>7</v>
          </cell>
          <cell r="P18">
            <v>1012125</v>
          </cell>
          <cell r="Q18">
            <v>44944</v>
          </cell>
          <cell r="R18">
            <v>44957</v>
          </cell>
          <cell r="S18">
            <v>2335674</v>
          </cell>
          <cell r="T18">
            <v>44958</v>
          </cell>
          <cell r="U18">
            <v>44985</v>
          </cell>
          <cell r="V18">
            <v>2335674</v>
          </cell>
          <cell r="W18">
            <v>44986</v>
          </cell>
          <cell r="X18">
            <v>45016</v>
          </cell>
          <cell r="Y18">
            <v>2335674</v>
          </cell>
          <cell r="Z18">
            <v>45017</v>
          </cell>
          <cell r="AA18">
            <v>45046</v>
          </cell>
          <cell r="AB18">
            <v>2335674</v>
          </cell>
          <cell r="AC18">
            <v>45047</v>
          </cell>
          <cell r="AD18">
            <v>45077</v>
          </cell>
          <cell r="AE18">
            <v>2335674</v>
          </cell>
          <cell r="AF18">
            <v>45078</v>
          </cell>
          <cell r="AG18">
            <v>45107</v>
          </cell>
          <cell r="AH18">
            <v>1323549</v>
          </cell>
          <cell r="AI18">
            <v>45108</v>
          </cell>
          <cell r="AJ18">
            <v>45124</v>
          </cell>
          <cell r="BI18" t="str">
            <v>Facultad de Ciencias Humanas y de la Educación</v>
          </cell>
          <cell r="BJ18" t="str">
            <v>FERNANDO CAMPOS POLO</v>
          </cell>
          <cell r="BK18" t="str">
            <v>Decano de la Facultad de Ciencias Humanas y de la Educación</v>
          </cell>
          <cell r="BL18">
            <v>16</v>
          </cell>
          <cell r="BM18">
            <v>44944.929143518515</v>
          </cell>
          <cell r="BN18">
            <v>99096906</v>
          </cell>
          <cell r="BO18">
            <v>288</v>
          </cell>
          <cell r="BP18">
            <v>44944</v>
          </cell>
          <cell r="BQ18">
            <v>14014044</v>
          </cell>
          <cell r="CS18" t="str">
            <v>1. Colaborar en el seguimiento de forma trimestral al BPUNI de acuerdo a los parámetros dados por la oficina de Planeación. 2. Coadyuvar en las solicitudes de avances de acuerdo a las necesidades que se presenten y sus respectivas legalizaciones. 3. Ayudar en la proyección de respuestas de solicitudes y requerimientos por parte de la universidad y estudiantes Bull.  4. Colaborar en otras actividades que le solicite la dirección con base en la gestión del Centro de Idiomas para el plan de bilingüismo. 5. Apoyar en la elaboración de Informe de gestión. 6. Colaborar en la digitación de facturación electrónica. 7. Apoyar en la gestión correspondiente a pagos y liquidaciones de docentes, con la orientación de la dependencia encargada de este proceso en la universidad para el plan de bilingüismo de la universidad. 8. Brindar apoyo en la proyección de la elaboración y sustentación de actos administrativos de materia administrativa y presupuestal frente a las instancias determinadas por la universidad. 9. Contribuir con los procesos de calidad y planes de mejora.</v>
          </cell>
          <cell r="CT18">
            <v>12201507</v>
          </cell>
          <cell r="CU18">
            <v>471</v>
          </cell>
          <cell r="CV18" t="str">
            <v>56505</v>
          </cell>
          <cell r="CY18">
            <v>7490</v>
          </cell>
          <cell r="CZ18" t="str">
            <v>M6</v>
          </cell>
        </row>
        <row r="19">
          <cell r="B19" t="str">
            <v>0359 DE 2023</v>
          </cell>
          <cell r="C19">
            <v>1121885815</v>
          </cell>
          <cell r="D19" t="str">
            <v>SANTIAGO RAMOS NARANJO</v>
          </cell>
          <cell r="E19" t="str">
            <v>CONTRATO DE PRESTACIÓN DE SERVICIOS DE APOYO A LA GESTIÓN</v>
          </cell>
          <cell r="F19" t="str">
            <v>PRESTACIÓN DE SERVICIOS DE APOYO A LA GESTIÓN NECESARIO PARA EL FORTALECIMIENTO DE LOS PROCESOS DE LA DIVISIÓN DE BIBLIOTECA DE LA UNIVERSIDAD DE LOS LLANOS.</v>
          </cell>
          <cell r="G19">
            <v>44958</v>
          </cell>
          <cell r="H19">
            <v>1261264</v>
          </cell>
          <cell r="I19" t="str">
            <v>Veinticuatro (24) días calendario</v>
          </cell>
          <cell r="J19">
            <v>44958</v>
          </cell>
          <cell r="K19">
            <v>44981</v>
          </cell>
          <cell r="L19" t="str">
            <v>NO APLICA</v>
          </cell>
          <cell r="M19" t="str">
            <v>NO APLICA</v>
          </cell>
          <cell r="N19" t="str">
            <v>NO APLICA</v>
          </cell>
          <cell r="O19">
            <v>1</v>
          </cell>
          <cell r="P19">
            <v>1261264</v>
          </cell>
          <cell r="Q19">
            <v>44958</v>
          </cell>
          <cell r="R19">
            <v>44981</v>
          </cell>
          <cell r="BI19" t="str">
            <v>División de Biblioteca</v>
          </cell>
          <cell r="BJ19" t="str">
            <v>BLANCA HERMINDA NAVARRO ARGUELLO</v>
          </cell>
          <cell r="BK19" t="str">
            <v>Jefe de Oficina</v>
          </cell>
          <cell r="BL19">
            <v>12</v>
          </cell>
          <cell r="BM19">
            <v>44944.787187499998</v>
          </cell>
          <cell r="BN19">
            <v>2431266061</v>
          </cell>
          <cell r="BO19">
            <v>606</v>
          </cell>
          <cell r="BP19">
            <v>44958</v>
          </cell>
          <cell r="BQ19">
            <v>1261264</v>
          </cell>
          <cell r="CS1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Colaborar con la limpieza de la estantería y los recursos bibliográficos de las Bibliotecas. 5. Prestar apoyo a los procesos de gestión de recurso bibliográficos. (Inventario, descarte, proceso de compra). 6. Contribuir en el cumplimiento del reglamento general para el funcionamiento y servicio del sistema de biblioteca de la universidad.</v>
          </cell>
          <cell r="CT19">
            <v>1121885815</v>
          </cell>
          <cell r="CU19">
            <v>436</v>
          </cell>
          <cell r="CV19" t="str">
            <v>432</v>
          </cell>
          <cell r="CY19">
            <v>7490</v>
          </cell>
          <cell r="CZ19" t="str">
            <v>M6</v>
          </cell>
        </row>
        <row r="20">
          <cell r="B20" t="str">
            <v>0390 DE 2023</v>
          </cell>
          <cell r="C20">
            <v>86073607</v>
          </cell>
          <cell r="D20" t="str">
            <v>ANDRES LISIMACO PRIETO GOMEZ</v>
          </cell>
          <cell r="E20" t="str">
            <v>CONTRATO DE PRESTACIÓN DE SERVICIOS DE APOYO A LA GESTIÓN</v>
          </cell>
          <cell r="F20" t="str">
            <v>PRESTACIÓN DE SERVICIOS DE APOYO A LA GESTIÓN NECESARIO PARA EL DESARROLLO DE LOS DIFERENTES PROCESOS EN LAS DISCIPLINAS DEPORTIVAS DEL PROYECTO FICHA BPUNI BU 02 1011 2022 “FORTALECER LAS CONDICIONES DE BIENESTAR Y PERMANENCIA DE LA COMUNIDAD UNIVERSITARIA EN LA UNIVERSIDAD DE LOS LLANOS - ACTUALIZACIÓN”</v>
          </cell>
          <cell r="G20">
            <v>44958</v>
          </cell>
          <cell r="H20">
            <v>1588259</v>
          </cell>
          <cell r="I20" t="str">
            <v>Veinticuatro (24) días calendario</v>
          </cell>
          <cell r="J20">
            <v>44958</v>
          </cell>
          <cell r="K20">
            <v>44981</v>
          </cell>
          <cell r="L20" t="str">
            <v>NO APLICA</v>
          </cell>
          <cell r="M20" t="str">
            <v>NO APLICA</v>
          </cell>
          <cell r="N20" t="str">
            <v>NO APLICA</v>
          </cell>
          <cell r="O20">
            <v>1</v>
          </cell>
          <cell r="P20">
            <v>1588259</v>
          </cell>
          <cell r="Q20">
            <v>44958</v>
          </cell>
          <cell r="R20">
            <v>44981</v>
          </cell>
          <cell r="BI20" t="str">
            <v>División de Bienestar Universitario</v>
          </cell>
          <cell r="BJ20" t="str">
            <v>JHON FREYD MONROY RODRIGUEZ</v>
          </cell>
          <cell r="BK20" t="str">
            <v>Jefe de Oficina</v>
          </cell>
          <cell r="BL20">
            <v>291</v>
          </cell>
          <cell r="BM20">
            <v>44958</v>
          </cell>
          <cell r="BN20">
            <v>21815205</v>
          </cell>
          <cell r="BO20">
            <v>632</v>
          </cell>
          <cell r="BP20">
            <v>44958</v>
          </cell>
          <cell r="BQ20">
            <v>1588259</v>
          </cell>
          <cell r="CS20" t="str">
            <v>1. Apoyar a la División de Bienestar Institucional en la planeación, desarrollo e implementación sesiones de práctica y entrenamiento deportivos, recreacionales, formativos y competitivos o de acondicionamiento físico. 2. Apoyar en la formulación de estrategias,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v>
          </cell>
          <cell r="CT20">
            <v>86073607</v>
          </cell>
          <cell r="CU20">
            <v>453</v>
          </cell>
          <cell r="CV20" t="str">
            <v>44108</v>
          </cell>
          <cell r="CY20">
            <v>8299</v>
          </cell>
          <cell r="CZ20" t="str">
            <v>M6</v>
          </cell>
        </row>
        <row r="21">
          <cell r="B21" t="str">
            <v>0460 DE 2023</v>
          </cell>
          <cell r="C21">
            <v>1121924363</v>
          </cell>
          <cell r="D21" t="str">
            <v>LAURA YINETH SUAREZ CONTENTO</v>
          </cell>
          <cell r="E21" t="str">
            <v>CONTRATO DE PRESTACIÓN DE SERVICIOS DE APOYO A LA GESTIÓN</v>
          </cell>
          <cell r="F21"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21">
            <v>44986</v>
          </cell>
          <cell r="H21">
            <v>9319338</v>
          </cell>
          <cell r="I21" t="str">
            <v>Cuatro (04) meses y seis (06) días calendario</v>
          </cell>
          <cell r="J21">
            <v>44986</v>
          </cell>
          <cell r="K21">
            <v>45113</v>
          </cell>
          <cell r="L21" t="str">
            <v>NO APLICA</v>
          </cell>
          <cell r="M21" t="str">
            <v>NO APLICA</v>
          </cell>
          <cell r="N21" t="str">
            <v>NO APLICA</v>
          </cell>
          <cell r="O21">
            <v>6</v>
          </cell>
          <cell r="P21">
            <v>2218890</v>
          </cell>
          <cell r="Q21">
            <v>44986</v>
          </cell>
          <cell r="R21">
            <v>45016</v>
          </cell>
          <cell r="S21">
            <v>2218890</v>
          </cell>
          <cell r="T21">
            <v>45017</v>
          </cell>
          <cell r="U21">
            <v>45046</v>
          </cell>
          <cell r="V21">
            <v>2218890</v>
          </cell>
          <cell r="W21">
            <v>45047</v>
          </cell>
          <cell r="X21">
            <v>45077</v>
          </cell>
          <cell r="Y21">
            <v>2218890</v>
          </cell>
          <cell r="Z21">
            <v>45078</v>
          </cell>
          <cell r="AA21">
            <v>45107</v>
          </cell>
          <cell r="AB21">
            <v>443778</v>
          </cell>
          <cell r="AC21">
            <v>45108</v>
          </cell>
          <cell r="AD21">
            <v>45113</v>
          </cell>
          <cell r="AE21">
            <v>1109445</v>
          </cell>
          <cell r="AF21">
            <v>45114</v>
          </cell>
          <cell r="AG21">
            <v>45128</v>
          </cell>
          <cell r="BI21" t="str">
            <v>Facultad de Ciencias Agropecuarias y Recursos Naturales</v>
          </cell>
          <cell r="BJ21" t="str">
            <v>CRISTÓBAL LUGO LÓPEZ</v>
          </cell>
          <cell r="BK21" t="str">
            <v>Decano de la Facultad de Ciencias Agropecuarias y Recursos Naturales</v>
          </cell>
          <cell r="BL21">
            <v>521</v>
          </cell>
          <cell r="BM21">
            <v>44986.661608796298</v>
          </cell>
          <cell r="BN21">
            <v>18662046</v>
          </cell>
          <cell r="BO21">
            <v>989</v>
          </cell>
          <cell r="BP21">
            <v>44986</v>
          </cell>
          <cell r="BQ21">
            <v>9331023</v>
          </cell>
          <cell r="BR21">
            <v>1</v>
          </cell>
          <cell r="BS21">
            <v>45113</v>
          </cell>
          <cell r="BT21">
            <v>45114</v>
          </cell>
          <cell r="BU21">
            <v>45128</v>
          </cell>
          <cell r="BV21" t="str">
            <v>Quince (15) días calendario</v>
          </cell>
          <cell r="BW21" t="str">
            <v>Cuatro (04) meses y veintiún (21) días calendario</v>
          </cell>
          <cell r="BX21">
            <v>1</v>
          </cell>
          <cell r="BY21">
            <v>45113</v>
          </cell>
          <cell r="BZ21">
            <v>1109445</v>
          </cell>
          <cell r="CA21">
            <v>1578</v>
          </cell>
          <cell r="CB21">
            <v>45113</v>
          </cell>
          <cell r="CC21">
            <v>1109445</v>
          </cell>
          <cell r="CD21">
            <v>3251</v>
          </cell>
          <cell r="CE21">
            <v>45113</v>
          </cell>
          <cell r="CF21">
            <v>1109445</v>
          </cell>
          <cell r="CP21">
            <v>45128</v>
          </cell>
          <cell r="CS21"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21">
            <v>1121924363</v>
          </cell>
          <cell r="CU21">
            <v>27</v>
          </cell>
          <cell r="CV21" t="str">
            <v>54614</v>
          </cell>
          <cell r="CW21">
            <v>27</v>
          </cell>
          <cell r="CX21">
            <v>54614</v>
          </cell>
          <cell r="CY21">
            <v>8299</v>
          </cell>
          <cell r="CZ21" t="str">
            <v>M6</v>
          </cell>
        </row>
        <row r="22">
          <cell r="B22" t="str">
            <v>0605 DE 2023</v>
          </cell>
          <cell r="C22">
            <v>1121894892</v>
          </cell>
          <cell r="D22" t="str">
            <v>LEONEL ALBEIRO ZAMBRANO TRUJILLO</v>
          </cell>
          <cell r="E22" t="str">
            <v>CONTRATO DE PRESTACIÓN DE SERVICIOS PROFESIONALES</v>
          </cell>
          <cell r="F22" t="str">
            <v>PRESTACIÓN DE SERVICIOS PROFESIONALES NECESARIO PARA EL FORTALECIMIENTO DEL PROCESO DE AUTOEVALUACIÓN EN MIRAS DE LA ACTUALIZACIÓN DEL DOCUMENTO DE CONDICIONES CON FINES DE RENOVACIÓN DE REGISTRO CALIFICADO DEL PROGRAMA DE ESPECIALIZACIÓN EN ACUICULTURA – AGUAS CONTINENTALES, EN EL MARCO DEL ASEGURAMIENTO DE LA CALIDAD ACADÉMICA DE LA UNIVERSIDAD DE LOS LLANOS.</v>
          </cell>
          <cell r="G22">
            <v>45035</v>
          </cell>
          <cell r="H22">
            <v>9342696</v>
          </cell>
          <cell r="I22" t="str">
            <v>Cuatro (04) meses calendario</v>
          </cell>
          <cell r="J22">
            <v>45035</v>
          </cell>
          <cell r="K22">
            <v>45156</v>
          </cell>
          <cell r="L22" t="str">
            <v>NO APLICA</v>
          </cell>
          <cell r="M22" t="str">
            <v>NO APLICA</v>
          </cell>
          <cell r="N22" t="str">
            <v>NO APLICA</v>
          </cell>
          <cell r="O22">
            <v>4</v>
          </cell>
          <cell r="P22">
            <v>3269944</v>
          </cell>
          <cell r="Q22">
            <v>45035</v>
          </cell>
          <cell r="R22">
            <v>45077</v>
          </cell>
          <cell r="S22">
            <v>2335674</v>
          </cell>
          <cell r="T22">
            <v>45078</v>
          </cell>
          <cell r="U22">
            <v>45107</v>
          </cell>
          <cell r="V22">
            <v>2335674</v>
          </cell>
          <cell r="W22">
            <v>45108</v>
          </cell>
          <cell r="X22">
            <v>45138</v>
          </cell>
          <cell r="Y22">
            <v>1401404</v>
          </cell>
          <cell r="Z22">
            <v>45139</v>
          </cell>
          <cell r="AA22">
            <v>45156</v>
          </cell>
          <cell r="BI22" t="str">
            <v>Facultad de Ciencias Agropecuarias y Recursos Naturales</v>
          </cell>
          <cell r="BJ22" t="str">
            <v>CRISTÓBAL LUGO LÓPEZ</v>
          </cell>
          <cell r="BK22" t="str">
            <v>Decano de la Facultad de Ciencias Agropecuarias y Recursos Naturales</v>
          </cell>
          <cell r="BL22">
            <v>888</v>
          </cell>
          <cell r="BM22">
            <v>45033.70045138889</v>
          </cell>
          <cell r="BN22">
            <v>9342696</v>
          </cell>
          <cell r="BO22">
            <v>2055</v>
          </cell>
          <cell r="BP22">
            <v>45035.668425925927</v>
          </cell>
          <cell r="BQ22">
            <v>9342696</v>
          </cell>
          <cell r="CS22" t="str">
            <v>1. Brindar apoyo en el proceso de revisión, ajuste y sistematización requerida en los aspectos faltantes del proceso de autoevaluación como instrumento y fines de Renovación del Registro calificado del programa de Especialización en Acuicultura Aguas Continentales. 2. Apoyar el análisis de la información recolectada para la construcción y actualización de condiciones de calidad (Decreto 1330 de 2019), y sus respectivos anexos para la renovación del Registro Calificado del programa de Especialización En Acuicultura – Aguas Continentales. 3. Contribuir en el cumplimiento de la Condición No. 6 - Relación con el Sector Externo, de acuerdo con la meta de mejora en el estudio de impacto de los egresados del programa de Especialización en Acuicultura – Aguas Continentales, adscrito a la Facultad de Ciencias Agropecuarias y Recursos Naturales. 4. Contribuir en el cumplimiento de la Condición No. 10. Mecanismos de Selección y Evaluación del plan de mejoramiento vigencia 2023-2025, en la creación de propuestas y estrategias para el diseño de campañas de divulgación del programa y actualización de bases de datos del programa de Especialización en Acuicultura Aguas Continentales.</v>
          </cell>
          <cell r="CT22">
            <v>1121894892</v>
          </cell>
          <cell r="CU22">
            <v>241</v>
          </cell>
          <cell r="CV22" t="str">
            <v>54604</v>
          </cell>
          <cell r="CY22">
            <v>7500</v>
          </cell>
          <cell r="CZ22" t="str">
            <v>M6</v>
          </cell>
        </row>
        <row r="23">
          <cell r="B23" t="str">
            <v>0667 DE 2023</v>
          </cell>
          <cell r="C23">
            <v>1121874914</v>
          </cell>
          <cell r="D23" t="str">
            <v>LUIS ALEJANDRO SANCHEZ BARRIOS</v>
          </cell>
          <cell r="E23" t="str">
            <v>CONTRATO DE PRESTACIÓN DE SERVICIOS DE APOYO A LA GESTIÓN</v>
          </cell>
          <cell r="F23" t="str">
            <v>PRESTACIÓN DE SERVICIOS DE APOYO A LA GESTIÓN NECESARIO PARA EL DESARROLLO DEL PROYECTO FICHA BPUNI PLAN 04 0111 2022 “IMPLEMENTACIÓN DEL SISTEMA DE GESTIÓN AMBIENTAL EN LA UNIVERSIDAD DE LOS LLANOS - ACTUALIZACIÓN”</v>
          </cell>
          <cell r="G23">
            <v>45084</v>
          </cell>
          <cell r="H23">
            <v>8933958</v>
          </cell>
          <cell r="I23" t="str">
            <v>Cuatro (04) meses y quince (15) días calendario</v>
          </cell>
          <cell r="J23">
            <v>45084</v>
          </cell>
          <cell r="K23">
            <v>45220</v>
          </cell>
          <cell r="L23" t="str">
            <v>NO APLICA</v>
          </cell>
          <cell r="M23" t="str">
            <v>NO APLICA</v>
          </cell>
          <cell r="N23" t="str">
            <v>NO APLICA</v>
          </cell>
          <cell r="O23">
            <v>5</v>
          </cell>
          <cell r="P23">
            <v>1588259</v>
          </cell>
          <cell r="Q23">
            <v>45084</v>
          </cell>
          <cell r="R23">
            <v>45107</v>
          </cell>
          <cell r="S23">
            <v>1985324</v>
          </cell>
          <cell r="T23">
            <v>45108</v>
          </cell>
          <cell r="U23">
            <v>45138</v>
          </cell>
          <cell r="V23">
            <v>1985324</v>
          </cell>
          <cell r="W23">
            <v>45139</v>
          </cell>
          <cell r="X23">
            <v>45169</v>
          </cell>
          <cell r="Y23">
            <v>1985324</v>
          </cell>
          <cell r="Z23">
            <v>45170</v>
          </cell>
          <cell r="AA23">
            <v>45199</v>
          </cell>
          <cell r="AB23">
            <v>1389727</v>
          </cell>
          <cell r="AC23">
            <v>45200</v>
          </cell>
          <cell r="AD23">
            <v>45220</v>
          </cell>
          <cell r="BI23" t="str">
            <v>Oficina Asesora de Planeación</v>
          </cell>
          <cell r="BJ23" t="str">
            <v xml:space="preserve">MARIA PAULA ESTUPIÑAN TIUSO  </v>
          </cell>
          <cell r="BK23" t="str">
            <v>Asesora de Planeación</v>
          </cell>
          <cell r="BL23">
            <v>1357</v>
          </cell>
          <cell r="BM23">
            <v>45084.635416666664</v>
          </cell>
          <cell r="BN23">
            <v>8933958</v>
          </cell>
          <cell r="BO23">
            <v>2841</v>
          </cell>
          <cell r="BP23">
            <v>45084</v>
          </cell>
          <cell r="BQ23">
            <v>8933958</v>
          </cell>
          <cell r="CS23"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23">
            <v>1121874914</v>
          </cell>
          <cell r="CU23">
            <v>486</v>
          </cell>
          <cell r="CV23" t="str">
            <v>24019</v>
          </cell>
          <cell r="CY23">
            <v>7490</v>
          </cell>
          <cell r="CZ23" t="str">
            <v>M6</v>
          </cell>
        </row>
        <row r="24">
          <cell r="B24" t="str">
            <v>0679 DE 2023</v>
          </cell>
          <cell r="C24">
            <v>1032359067</v>
          </cell>
          <cell r="D24" t="str">
            <v>IVAN ABELARDO PRADA NAGAI</v>
          </cell>
          <cell r="E24" t="str">
            <v>CONTRATO DE PRESTACIÓN DE SERVICIOS PROFESIONALES</v>
          </cell>
          <cell r="F24" t="str">
            <v>PRESTACIÓN DE SERVICIOS PROFESIONALES NECESARIOS PARA LA CONSTRUCCIÓN DEL DOCUMENTO MAESTRO DEL PROGRAMA DE COMUNICACIÓN AUDIOVISUAL DE LA FACULTAD DE CIENCIAS HUMANAS Y DE LA EDUCACIÓN.</v>
          </cell>
          <cell r="G24">
            <v>45092</v>
          </cell>
          <cell r="H24">
            <v>11300000</v>
          </cell>
          <cell r="I24" t="str">
            <v>Cuatro (04) meses calendario</v>
          </cell>
          <cell r="J24">
            <v>45092</v>
          </cell>
          <cell r="K24">
            <v>45213</v>
          </cell>
          <cell r="L24" t="str">
            <v>NO APLICA</v>
          </cell>
          <cell r="M24" t="str">
            <v>NO APLICA</v>
          </cell>
          <cell r="N24" t="str">
            <v>NO APLICA</v>
          </cell>
          <cell r="O24">
            <v>5</v>
          </cell>
          <cell r="P24">
            <v>1506667</v>
          </cell>
          <cell r="Q24">
            <v>45092</v>
          </cell>
          <cell r="R24">
            <v>45107</v>
          </cell>
          <cell r="S24">
            <v>2825000</v>
          </cell>
          <cell r="T24">
            <v>45108</v>
          </cell>
          <cell r="U24">
            <v>45138</v>
          </cell>
          <cell r="V24">
            <v>2825000</v>
          </cell>
          <cell r="W24">
            <v>45139</v>
          </cell>
          <cell r="X24">
            <v>45169</v>
          </cell>
          <cell r="Y24">
            <v>2825000</v>
          </cell>
          <cell r="Z24">
            <v>45170</v>
          </cell>
          <cell r="AA24">
            <v>45199</v>
          </cell>
          <cell r="AB24">
            <v>1318333</v>
          </cell>
          <cell r="AC24">
            <v>45200</v>
          </cell>
          <cell r="AD24">
            <v>45213</v>
          </cell>
          <cell r="BI24" t="str">
            <v>Facultad de Ciencias Humanas y de la Educación</v>
          </cell>
          <cell r="BJ24" t="str">
            <v xml:space="preserve">FERNANDO CAMPOS POLO </v>
          </cell>
          <cell r="BK24" t="str">
            <v>Decano de la Facultad de Ciencias Humanas y de la Educación</v>
          </cell>
          <cell r="BL24">
            <v>1195</v>
          </cell>
          <cell r="BM24">
            <v>45064.691631944443</v>
          </cell>
          <cell r="BN24">
            <v>11300000</v>
          </cell>
          <cell r="BO24">
            <v>3000</v>
          </cell>
          <cell r="BP24">
            <v>45092</v>
          </cell>
          <cell r="BQ24">
            <v>11300000</v>
          </cell>
          <cell r="CS24" t="str">
            <v>1. Contribuir a la elaboración del documento de condiciones de calidad conducente al registro calificado del programa de Comunicación Audiovisual. 2. Brindar apoyo en la elaboración los documentos complementarios requeridos por la Secretaría Técnica de Acreditación de la Universidad de los Llanos y el Ministerio de Educación Nacional con función específica a la contribución del documento de condiciones de calidad del programa de Comunicación Audiovisual. 3. Coadyuvar en recopilar, revisar, sistematizar y analizar información de carácter académico, jurídico y normativo base para la construcción del documento. 4. Contribuir a ajustar y actualizar el documento maestro o de condiciones de calidad del programa de acuerdo a las directrices y normativas vigentes del Ministerio de Educación Nacional y los lineamientos y la normativa interna de la Universidad de los Llanos. 5. Contribuir a la elaboración de los documentos soporte (o anexos) que se adjuntaran al documento maestro o de condiciones de calidad con sus respectivas evidencias físicas. 6. Coadyuvar en la presentación y sustentación del documento maestro o de condiciones de calidad al equipo de autoevaluación ante las diferentes unidades académicas de la universidad (Comité de Programa, Consejo de Facultad, Consejo Académico y Consejo Superior).</v>
          </cell>
          <cell r="CT24">
            <v>1032359067</v>
          </cell>
          <cell r="CU24">
            <v>440</v>
          </cell>
          <cell r="CV24" t="str">
            <v>56503</v>
          </cell>
          <cell r="CY24">
            <v>7220</v>
          </cell>
          <cell r="CZ24" t="str">
            <v>M6</v>
          </cell>
        </row>
        <row r="25">
          <cell r="B25" t="str">
            <v>0704 DE 2023</v>
          </cell>
          <cell r="C25">
            <v>1121924359</v>
          </cell>
          <cell r="D25" t="str">
            <v>JUAN MANUEL ACOSTA ORTIZ</v>
          </cell>
          <cell r="E25" t="str">
            <v>CONTRATO DE PRESTACIÓN DE SERVICIOS DE APOYO A LA GESTIÓN</v>
          </cell>
          <cell r="F25" t="str">
            <v>PRESTACION DE SERVICIOS COMO JOVEN INVESTIGADOR EN FORMA EFICIENTE Y EFICAZ APOYANDO EL FORTALECIMIENTO DEL PROYECTO DE INVESTIGACIÓN “FORTALECIMIENTO DE LOS SISTEMAS DE INFORMACIÓN DE LA CALIDAD Y VALORACIÓN DE LOS SERVICIOS AMBIENTALES DEL AGUA CON EL FIN DE CONTRIBUIR CON EL DESARROLLO SOSTENIBLE DEL SECTOR AGROINDUSTRIAL DEL DEPARTAMENTO DEL CASANARE”, EN VIRTUD A LA CONVOCATORIA INTERNA JÓVENES INVESTIGADORES 2022 PRESENTADO POR LA FACULTAD DE CIENCIAS AGROPECUARIAS Y RECURSOS NATURALES, AVALADO POR EL CONSEJO INSTITUCIONAL DE INVESTIGACIONES.</v>
          </cell>
          <cell r="G25">
            <v>45113</v>
          </cell>
          <cell r="H25">
            <v>9600000</v>
          </cell>
          <cell r="I25" t="str">
            <v>Cinco (05) meses y diez (10) días calendario</v>
          </cell>
          <cell r="J25">
            <v>45113</v>
          </cell>
          <cell r="K25">
            <v>45275</v>
          </cell>
          <cell r="L25" t="str">
            <v>NO APLICA</v>
          </cell>
          <cell r="M25" t="str">
            <v>NO APLICA</v>
          </cell>
          <cell r="N25" t="str">
            <v>NO APLICA</v>
          </cell>
          <cell r="O25">
            <v>6</v>
          </cell>
          <cell r="P25">
            <v>1500000</v>
          </cell>
          <cell r="Q25">
            <v>45113</v>
          </cell>
          <cell r="R25">
            <v>45138</v>
          </cell>
          <cell r="S25">
            <v>1800000</v>
          </cell>
          <cell r="T25">
            <v>45139</v>
          </cell>
          <cell r="U25">
            <v>45169</v>
          </cell>
          <cell r="V25">
            <v>1800000</v>
          </cell>
          <cell r="W25">
            <v>45170</v>
          </cell>
          <cell r="X25">
            <v>45199</v>
          </cell>
          <cell r="Y25">
            <v>1800000</v>
          </cell>
          <cell r="Z25">
            <v>45200</v>
          </cell>
          <cell r="AA25">
            <v>45230</v>
          </cell>
          <cell r="AB25">
            <v>1800000</v>
          </cell>
          <cell r="AC25">
            <v>45231</v>
          </cell>
          <cell r="AD25">
            <v>45260</v>
          </cell>
          <cell r="AE25">
            <v>900000</v>
          </cell>
          <cell r="AF25">
            <v>45261</v>
          </cell>
          <cell r="AG25">
            <v>45275</v>
          </cell>
          <cell r="BI25" t="str">
            <v xml:space="preserve">Dirección General de Investigaciones  </v>
          </cell>
          <cell r="BJ25" t="str">
            <v>YOHANA MARIA VELASCO SANTAMARIA</v>
          </cell>
          <cell r="BK25" t="str">
            <v>Docente de Planta de la Universidad de los Llanos</v>
          </cell>
          <cell r="BL25">
            <v>1265</v>
          </cell>
          <cell r="BM25">
            <v>45072.703402777777</v>
          </cell>
          <cell r="BN25">
            <v>11700000</v>
          </cell>
          <cell r="BO25">
            <v>3245</v>
          </cell>
          <cell r="BP25">
            <v>45113.669548611113</v>
          </cell>
          <cell r="BQ25">
            <v>9600000</v>
          </cell>
          <cell r="CS25" t="str">
            <v>1. Realizar revisión de literatura y elaborar de una base de datos sobre el tema del proyecto de investigación. 2. Elaborar un manuscrito científico o de revisión sobre el tema del proyecto. 3. Realizar muestreo e identificación de anuros en áreas de estudio. 4. Realizar análisis histológicos en tejidos de anuros colectados. 5. Evaluar las proteínas en mucus de anuros. 6. Presentar los resultados del proyecto en un evento académico de carácter regional, nacional o internacional. 7. Redactar los informes de avance y los borradores del manuscrito de investigación.</v>
          </cell>
          <cell r="CT25">
            <v>1121924359</v>
          </cell>
          <cell r="CU25">
            <v>466</v>
          </cell>
          <cell r="CV25" t="str">
            <v>52009</v>
          </cell>
          <cell r="CY25">
            <v>8299</v>
          </cell>
          <cell r="CZ25" t="str">
            <v>M6</v>
          </cell>
        </row>
        <row r="26">
          <cell r="B26" t="str">
            <v>0794 DE 2023</v>
          </cell>
          <cell r="C26">
            <v>40334161</v>
          </cell>
          <cell r="D26" t="str">
            <v>NANCY VIVIANA ROZO CHAVES</v>
          </cell>
          <cell r="E26" t="str">
            <v>CONTRATO DE PRESTACIÓN DE SERVICIOS PROFESIONALES</v>
          </cell>
          <cell r="F26"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26">
            <v>45125</v>
          </cell>
          <cell r="H26">
            <v>11522658</v>
          </cell>
          <cell r="I26" t="str">
            <v>Cuatro (04) meses y veintiocho (28) días calendario</v>
          </cell>
          <cell r="J26">
            <v>45125</v>
          </cell>
          <cell r="K26">
            <v>45275</v>
          </cell>
          <cell r="L26" t="str">
            <v>NO APLICA</v>
          </cell>
          <cell r="M26" t="str">
            <v>NO APLICA</v>
          </cell>
          <cell r="N26" t="str">
            <v>NO APLICA</v>
          </cell>
          <cell r="O26">
            <v>6</v>
          </cell>
          <cell r="P26">
            <v>1012125</v>
          </cell>
          <cell r="Q26">
            <v>45125</v>
          </cell>
          <cell r="R26">
            <v>45138</v>
          </cell>
          <cell r="S26">
            <v>2335674</v>
          </cell>
          <cell r="T26">
            <v>45139</v>
          </cell>
          <cell r="U26">
            <v>45169</v>
          </cell>
          <cell r="V26">
            <v>2335674</v>
          </cell>
          <cell r="W26">
            <v>45170</v>
          </cell>
          <cell r="X26">
            <v>45199</v>
          </cell>
          <cell r="Y26">
            <v>2335674</v>
          </cell>
          <cell r="Z26">
            <v>45200</v>
          </cell>
          <cell r="AA26">
            <v>45230</v>
          </cell>
          <cell r="AB26">
            <v>2335674</v>
          </cell>
          <cell r="AC26">
            <v>45231</v>
          </cell>
          <cell r="AD26">
            <v>45260</v>
          </cell>
          <cell r="AE26">
            <v>1167837</v>
          </cell>
          <cell r="AF26">
            <v>45261</v>
          </cell>
          <cell r="AG26">
            <v>45275</v>
          </cell>
          <cell r="BI26" t="str">
            <v>Facultad de Ciencias Básicas e Ingeniería</v>
          </cell>
          <cell r="BJ26" t="str">
            <v>WILMAR LEONARDO CRUZ ROMERO</v>
          </cell>
          <cell r="BK26" t="str">
            <v>Profesional Especializado</v>
          </cell>
          <cell r="BL26">
            <v>1646</v>
          </cell>
          <cell r="BM26">
            <v>45122</v>
          </cell>
          <cell r="BN26">
            <v>3162464808</v>
          </cell>
          <cell r="BO26">
            <v>3780</v>
          </cell>
          <cell r="BP26">
            <v>45125</v>
          </cell>
          <cell r="BQ26">
            <v>11522658</v>
          </cell>
          <cell r="CS26"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26">
            <v>40334161.700000003</v>
          </cell>
          <cell r="CU26">
            <v>252</v>
          </cell>
          <cell r="CV26" t="str">
            <v>57502</v>
          </cell>
          <cell r="CY26">
            <v>6920</v>
          </cell>
          <cell r="CZ26" t="str">
            <v>M5</v>
          </cell>
        </row>
        <row r="27">
          <cell r="B27" t="str">
            <v>0868 DE 2023</v>
          </cell>
          <cell r="C27">
            <v>17338682</v>
          </cell>
          <cell r="D27" t="str">
            <v>EDILBERTO VELANDIA</v>
          </cell>
          <cell r="E27" t="str">
            <v>CONTRATO DE PRESTACIÓN DE SERVICIOS PROFESIONALES</v>
          </cell>
          <cell r="F27" t="str">
            <v>PRESTACIÓN DE SERVICIOS PROFESIONALES NECESARIO PARA EL DESARROLLO DEL PROYECTO FICHA BPUNI VIAC 07 0610 2022 “ESCENARIOS DE EXTENSIÓN UNIVERSITARIA PARA LA CUALIFICACIÓN ACADÉMICA Y ACCIÓN SOCIAL DE LA UNIVERSIDAD DE LOS LLANOS”</v>
          </cell>
          <cell r="G27">
            <v>45125</v>
          </cell>
          <cell r="H27">
            <v>13827191</v>
          </cell>
          <cell r="I27" t="str">
            <v>Cuatro (04) meses y veintiocho (28) días calendario</v>
          </cell>
          <cell r="J27">
            <v>45125</v>
          </cell>
          <cell r="K27">
            <v>45275</v>
          </cell>
          <cell r="L27" t="str">
            <v>NO APLICA</v>
          </cell>
          <cell r="M27" t="str">
            <v>NO APLICA</v>
          </cell>
          <cell r="N27" t="str">
            <v>NO APLICA</v>
          </cell>
          <cell r="O27">
            <v>6</v>
          </cell>
          <cell r="P27">
            <v>1214551</v>
          </cell>
          <cell r="Q27">
            <v>45125</v>
          </cell>
          <cell r="R27">
            <v>45138</v>
          </cell>
          <cell r="S27">
            <v>2802809</v>
          </cell>
          <cell r="T27">
            <v>45139</v>
          </cell>
          <cell r="U27">
            <v>45169</v>
          </cell>
          <cell r="V27">
            <v>2802809</v>
          </cell>
          <cell r="W27">
            <v>45170</v>
          </cell>
          <cell r="X27">
            <v>45199</v>
          </cell>
          <cell r="Y27">
            <v>2802809</v>
          </cell>
          <cell r="Z27">
            <v>45200</v>
          </cell>
          <cell r="AA27">
            <v>45230</v>
          </cell>
          <cell r="AB27">
            <v>2802809</v>
          </cell>
          <cell r="AC27">
            <v>45231</v>
          </cell>
          <cell r="AD27">
            <v>45260</v>
          </cell>
          <cell r="AE27">
            <v>1401404</v>
          </cell>
          <cell r="AF27">
            <v>45261</v>
          </cell>
          <cell r="AG27">
            <v>45275</v>
          </cell>
          <cell r="BI27" t="str">
            <v>Dirección General de Proyección Social</v>
          </cell>
          <cell r="BJ27" t="str">
            <v>OMAR YESID BELTRÁN GUTIÉRREZ</v>
          </cell>
          <cell r="BK27" t="str">
            <v>Director Técnico de Proyección Social</v>
          </cell>
          <cell r="BL27">
            <v>1621</v>
          </cell>
          <cell r="BM27">
            <v>45121</v>
          </cell>
          <cell r="BN27">
            <v>177137529</v>
          </cell>
          <cell r="BO27">
            <v>3696</v>
          </cell>
          <cell r="BP27">
            <v>45125</v>
          </cell>
          <cell r="BQ27">
            <v>13827191</v>
          </cell>
          <cell r="CS27" t="str">
            <v>1. Contribuir con el diseño e implementación de estrategias de comunicación y promoción que fomenten y fortalezcan las actividades de difusión y oferta de los programas académicos y presencia institucional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7">
            <v>17338682.699999999</v>
          </cell>
          <cell r="CU27">
            <v>469</v>
          </cell>
          <cell r="CV27" t="str">
            <v>53013</v>
          </cell>
          <cell r="CY27">
            <v>7010</v>
          </cell>
          <cell r="CZ27" t="str">
            <v>M6</v>
          </cell>
        </row>
        <row r="28">
          <cell r="B28" t="str">
            <v>0870 DE 2023</v>
          </cell>
          <cell r="C28">
            <v>1144024742</v>
          </cell>
          <cell r="D28" t="str">
            <v>JHONY AUGUSTO LINARES GOMEZ</v>
          </cell>
          <cell r="E28" t="str">
            <v>CONTRATO DE PRESTACIÓN DE SERVICIOS PROFESIONALES</v>
          </cell>
          <cell r="F28" t="str">
            <v>PRESTACIÓN DE SERVICIOS PROFESIONALES NECESARIO PARA EL DESARROLLO DEL PROYECTO FICHA BPUNI VIAC 07 0610 2022 “ESCENARIOS DE EXTENSIÓN UNIVERSITARIA PARA LA CUALIFICACIÓN ACADÉMICA Y ACCIÓN SOCIAL DE LA UNIVERSIDAD DE LOS LLANOS”</v>
          </cell>
          <cell r="G28">
            <v>45125</v>
          </cell>
          <cell r="H28">
            <v>13827191</v>
          </cell>
          <cell r="I28" t="str">
            <v>Cuatro (04) meses y veintiocho (28) días calendario</v>
          </cell>
          <cell r="J28">
            <v>45125</v>
          </cell>
          <cell r="K28">
            <v>45275</v>
          </cell>
          <cell r="L28" t="str">
            <v>NO APLICA</v>
          </cell>
          <cell r="M28" t="str">
            <v>NO APLICA</v>
          </cell>
          <cell r="N28" t="str">
            <v>NO APLICA</v>
          </cell>
          <cell r="O28">
            <v>6</v>
          </cell>
          <cell r="P28">
            <v>1214551</v>
          </cell>
          <cell r="Q28">
            <v>45125</v>
          </cell>
          <cell r="R28">
            <v>45138</v>
          </cell>
          <cell r="S28">
            <v>2802809</v>
          </cell>
          <cell r="T28">
            <v>45139</v>
          </cell>
          <cell r="U28">
            <v>45169</v>
          </cell>
          <cell r="V28">
            <v>2802809</v>
          </cell>
          <cell r="W28">
            <v>45170</v>
          </cell>
          <cell r="X28">
            <v>45199</v>
          </cell>
          <cell r="Y28">
            <v>2802809</v>
          </cell>
          <cell r="Z28">
            <v>45200</v>
          </cell>
          <cell r="AA28">
            <v>45230</v>
          </cell>
          <cell r="AB28">
            <v>2802809</v>
          </cell>
          <cell r="AC28">
            <v>45231</v>
          </cell>
          <cell r="AD28">
            <v>45260</v>
          </cell>
          <cell r="AE28">
            <v>1401404</v>
          </cell>
          <cell r="AF28">
            <v>45261</v>
          </cell>
          <cell r="AG28">
            <v>45275</v>
          </cell>
          <cell r="BI28" t="str">
            <v>Dirección General de Proyección Social</v>
          </cell>
          <cell r="BJ28" t="str">
            <v>OMAR YESID BELTRÁN GUTIÉRREZ</v>
          </cell>
          <cell r="BK28" t="str">
            <v>Director Técnico de Proyección Social</v>
          </cell>
          <cell r="BL28">
            <v>1621</v>
          </cell>
          <cell r="BM28">
            <v>45121</v>
          </cell>
          <cell r="BN28">
            <v>177137529</v>
          </cell>
          <cell r="BO28">
            <v>3703</v>
          </cell>
          <cell r="BP28">
            <v>45125</v>
          </cell>
          <cell r="BQ28">
            <v>13827191</v>
          </cell>
          <cell r="CS28"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8">
            <v>1144024742</v>
          </cell>
          <cell r="CU28">
            <v>469</v>
          </cell>
          <cell r="CV28" t="str">
            <v>53013</v>
          </cell>
          <cell r="CY28">
            <v>7310</v>
          </cell>
          <cell r="CZ28" t="str">
            <v>M6</v>
          </cell>
        </row>
        <row r="29">
          <cell r="B29" t="str">
            <v>0931 DE 2023</v>
          </cell>
          <cell r="C29">
            <v>40446918</v>
          </cell>
          <cell r="D29" t="str">
            <v>NANCY GONGORA GUTIERREZ</v>
          </cell>
          <cell r="E29" t="str">
            <v>CONTRATO DE PRESTACIÓN DE SERVICIOS DE APOYO A LA GESTIÓN</v>
          </cell>
          <cell r="F29" t="str">
            <v>PRESTACIÓN DE SERVICIOS DE APOYO A LA GESTIÓN NECESARIO PARA EL FORTALECIMIENTO DE LOS PROCESOS DE SOPORTE TÉCNICO EN EL ÁREA DE SISTEMAS DE LA UNIVERSIDAD DE LOS LLANOS.</v>
          </cell>
          <cell r="G29">
            <v>45125</v>
          </cell>
          <cell r="H29">
            <v>10946523</v>
          </cell>
          <cell r="I29" t="str">
            <v>Cuatro (04) meses y veintiocho (28) días calendario</v>
          </cell>
          <cell r="J29">
            <v>45125</v>
          </cell>
          <cell r="K29">
            <v>45275</v>
          </cell>
          <cell r="L29" t="str">
            <v>NO APLICA</v>
          </cell>
          <cell r="M29" t="str">
            <v>NO APLICA</v>
          </cell>
          <cell r="N29" t="str">
            <v>NO APLICA</v>
          </cell>
          <cell r="O29">
            <v>6</v>
          </cell>
          <cell r="P29">
            <v>961519</v>
          </cell>
          <cell r="Q29">
            <v>45125</v>
          </cell>
          <cell r="R29">
            <v>45138</v>
          </cell>
          <cell r="S29">
            <v>2218890</v>
          </cell>
          <cell r="T29">
            <v>45139</v>
          </cell>
          <cell r="U29">
            <v>45169</v>
          </cell>
          <cell r="V29">
            <v>2218890</v>
          </cell>
          <cell r="W29">
            <v>45170</v>
          </cell>
          <cell r="X29">
            <v>45199</v>
          </cell>
          <cell r="Y29">
            <v>1849075</v>
          </cell>
          <cell r="Z29">
            <v>45200</v>
          </cell>
          <cell r="AA29">
            <v>45224</v>
          </cell>
          <cell r="AB29">
            <v>1849075</v>
          </cell>
          <cell r="AC29">
            <v>45328</v>
          </cell>
          <cell r="AD29">
            <v>45351</v>
          </cell>
          <cell r="AE29">
            <v>1849074</v>
          </cell>
          <cell r="AF29">
            <v>45352</v>
          </cell>
          <cell r="AG29">
            <v>45376</v>
          </cell>
          <cell r="BI29" t="str">
            <v>Área de Sistemas</v>
          </cell>
          <cell r="BJ29" t="str">
            <v>ROIMAN ARTURO SASTOQUE GUZMÁN</v>
          </cell>
          <cell r="BK29" t="str">
            <v>Jefe de Oficina</v>
          </cell>
          <cell r="BL29">
            <v>1646</v>
          </cell>
          <cell r="BM29">
            <v>45122</v>
          </cell>
          <cell r="BN29">
            <v>3162464808</v>
          </cell>
          <cell r="BO29">
            <v>3799</v>
          </cell>
          <cell r="BP29">
            <v>45125</v>
          </cell>
          <cell r="BQ29">
            <v>10946523</v>
          </cell>
          <cell r="CK29">
            <v>1</v>
          </cell>
          <cell r="CL29">
            <v>45225</v>
          </cell>
          <cell r="CM29">
            <v>1</v>
          </cell>
          <cell r="CN29">
            <v>45328</v>
          </cell>
          <cell r="CO29">
            <v>45376</v>
          </cell>
          <cell r="CP29">
            <v>45376</v>
          </cell>
          <cell r="CS29"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9">
            <v>40446918</v>
          </cell>
          <cell r="CU29">
            <v>504</v>
          </cell>
          <cell r="CV29" t="str">
            <v>447</v>
          </cell>
          <cell r="CY29">
            <v>6209</v>
          </cell>
          <cell r="CZ29" t="str">
            <v>M6</v>
          </cell>
        </row>
        <row r="30">
          <cell r="B30" t="str">
            <v>0963 DE 2023</v>
          </cell>
          <cell r="C30">
            <v>23467228</v>
          </cell>
          <cell r="D30" t="str">
            <v>MARLENY ACEVEDO JIMENEZ</v>
          </cell>
          <cell r="E30" t="str">
            <v>CONTRATO DE PRESTACIÓN DE SERVICIOS DE APOYO A LA GESTIÓN</v>
          </cell>
          <cell r="F30" t="str">
            <v>PRESTACIÓN DE SERVICIOS DE APOYO A LA GESTIÓN NECESARIO PARA EL FORTALECIMIENTO DE LOS PROCESOS DE GESTIÓN DOCUMENTAL DE LA OFICINA DE CORRESPONDENCIA Y ARCHIVO DE LA UNIVERSIDAD DE LOS LLANOS.</v>
          </cell>
          <cell r="G30">
            <v>45139</v>
          </cell>
          <cell r="H30">
            <v>8933958</v>
          </cell>
          <cell r="I30" t="str">
            <v>Cuatro (04) meses y quince (15) días calendario</v>
          </cell>
          <cell r="J30">
            <v>45139</v>
          </cell>
          <cell r="K30">
            <v>45275</v>
          </cell>
          <cell r="L30" t="str">
            <v>NO APLICA</v>
          </cell>
          <cell r="M30" t="str">
            <v>NO APLICA</v>
          </cell>
          <cell r="N30" t="str">
            <v>NO APLICA</v>
          </cell>
          <cell r="O30">
            <v>5</v>
          </cell>
          <cell r="P30">
            <v>1985324</v>
          </cell>
          <cell r="Q30">
            <v>45139</v>
          </cell>
          <cell r="R30">
            <v>45169</v>
          </cell>
          <cell r="S30">
            <v>1985324</v>
          </cell>
          <cell r="T30">
            <v>45170</v>
          </cell>
          <cell r="U30">
            <v>45199</v>
          </cell>
          <cell r="V30">
            <v>1985324</v>
          </cell>
          <cell r="W30">
            <v>45200</v>
          </cell>
          <cell r="X30">
            <v>45230</v>
          </cell>
          <cell r="Y30">
            <v>1985324</v>
          </cell>
          <cell r="Z30">
            <v>45231</v>
          </cell>
          <cell r="AA30">
            <v>45260</v>
          </cell>
          <cell r="AB30">
            <v>992662</v>
          </cell>
          <cell r="AC30">
            <v>45261</v>
          </cell>
          <cell r="AD30">
            <v>45275</v>
          </cell>
          <cell r="BI30" t="str">
            <v>Oficina de Correspondencia y Archivo</v>
          </cell>
          <cell r="BJ30" t="str">
            <v>LUZ SAIDA ARIAS MENA</v>
          </cell>
          <cell r="BK30" t="str">
            <v>Jefe de Oficina</v>
          </cell>
          <cell r="BL30">
            <v>1646</v>
          </cell>
          <cell r="BM30">
            <v>45122</v>
          </cell>
          <cell r="BN30">
            <v>3162464808</v>
          </cell>
          <cell r="BO30">
            <v>4113</v>
          </cell>
          <cell r="BP30">
            <v>45139</v>
          </cell>
          <cell r="BQ30">
            <v>8933958</v>
          </cell>
          <cell r="CS30"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30">
            <v>23467228</v>
          </cell>
          <cell r="CU30">
            <v>504</v>
          </cell>
          <cell r="CV30" t="str">
            <v>320</v>
          </cell>
          <cell r="CY30">
            <v>8211</v>
          </cell>
          <cell r="CZ30" t="str">
            <v>M6</v>
          </cell>
        </row>
        <row r="31">
          <cell r="B31" t="str">
            <v>1011 DE 2023</v>
          </cell>
          <cell r="C31">
            <v>1121942651</v>
          </cell>
          <cell r="D31" t="str">
            <v>HUBER MARCEL ARANGO LOPEZ</v>
          </cell>
          <cell r="E31" t="str">
            <v>CONTRATO DE PRESTACIÓN DE SERVICIOS DE APOYO A LA GESTIÓN</v>
          </cell>
          <cell r="F31" t="str">
            <v>PRESTACIÓN DE SERVICIOS DE APOYO A LA GESTIÓN NECESARIO PARA EL FORTALECIMIENTO DE LOS PROCESOS ACADÉMICOS Y ADMINISTRATIVOS DE LOS PROGRAMAS DE POSGRADOS DE LA FACULTAD DE CIENCIAS ECONÓMICAS DE LA UNIVERSIDAD DE LOS LLANOS.</v>
          </cell>
          <cell r="G31">
            <v>45146</v>
          </cell>
          <cell r="H31">
            <v>8470716</v>
          </cell>
          <cell r="I31" t="str">
            <v>Cuatro (04) meses y ocho (08) días calendario</v>
          </cell>
          <cell r="J31">
            <v>45146</v>
          </cell>
          <cell r="K31">
            <v>45275</v>
          </cell>
          <cell r="L31" t="str">
            <v>NO APLICA</v>
          </cell>
          <cell r="M31" t="str">
            <v>NO APLICA</v>
          </cell>
          <cell r="N31" t="str">
            <v>NO APLICA</v>
          </cell>
          <cell r="O31">
            <v>5</v>
          </cell>
          <cell r="P31">
            <v>1522082</v>
          </cell>
          <cell r="Q31">
            <v>45146</v>
          </cell>
          <cell r="R31">
            <v>45169</v>
          </cell>
          <cell r="S31">
            <v>1985324</v>
          </cell>
          <cell r="T31">
            <v>45170</v>
          </cell>
          <cell r="U31">
            <v>45199</v>
          </cell>
          <cell r="V31">
            <v>1985324</v>
          </cell>
          <cell r="W31">
            <v>45200</v>
          </cell>
          <cell r="X31">
            <v>45230</v>
          </cell>
          <cell r="Y31">
            <v>1985324</v>
          </cell>
          <cell r="Z31">
            <v>45231</v>
          </cell>
          <cell r="AA31">
            <v>45260</v>
          </cell>
          <cell r="AB31">
            <v>992662</v>
          </cell>
          <cell r="AC31">
            <v>45261</v>
          </cell>
          <cell r="AD31">
            <v>45275</v>
          </cell>
          <cell r="BI31" t="str">
            <v>Facultad de Ciencias Económicas</v>
          </cell>
          <cell r="BJ31" t="str">
            <v>JAVIER DIAZ CASTRO</v>
          </cell>
          <cell r="BK31" t="str">
            <v>Decano de la Facultad de Ciencias Económicas</v>
          </cell>
          <cell r="BL31">
            <v>1646</v>
          </cell>
          <cell r="BM31">
            <v>45122</v>
          </cell>
          <cell r="BN31">
            <v>3162464808</v>
          </cell>
          <cell r="BO31">
            <v>4226</v>
          </cell>
          <cell r="BP31">
            <v>45146</v>
          </cell>
          <cell r="BQ31">
            <v>8470716</v>
          </cell>
          <cell r="CS31"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1">
            <v>1121942651.7</v>
          </cell>
          <cell r="CU31">
            <v>249</v>
          </cell>
          <cell r="CV31" t="str">
            <v>58303. 58305</v>
          </cell>
          <cell r="CY31">
            <v>8299</v>
          </cell>
          <cell r="CZ31" t="str">
            <v>M6</v>
          </cell>
        </row>
        <row r="32">
          <cell r="B32" t="str">
            <v>1034 DE 2023</v>
          </cell>
          <cell r="C32">
            <v>1121816409</v>
          </cell>
          <cell r="D32" t="str">
            <v>MARICELA GARCIA CASTAÑO</v>
          </cell>
          <cell r="E32" t="str">
            <v>CONTRATO DE PRESTACIÓN DE SERVICIOS DE APOYO A LA GESTIÓN</v>
          </cell>
          <cell r="F32" t="str">
            <v>PRESTACIÓN DE SERVICIOS DE APOYO A LA GESTIÓN NECESARIO PARA EL FORTALECIMIENTO DE LOS PROCESOS DEL PROGRAMA DE MERCADEO DE LA FACULTAD DE CIENCIAS ECONÓMICAS DE LA UNIVERSIDAD DE LOS LLANOS.</v>
          </cell>
          <cell r="G32">
            <v>45152</v>
          </cell>
          <cell r="H32">
            <v>8073650</v>
          </cell>
          <cell r="I32" t="str">
            <v>Cuatro (04) meses y dos (02) días calendario</v>
          </cell>
          <cell r="J32">
            <v>45152</v>
          </cell>
          <cell r="K32">
            <v>45275</v>
          </cell>
          <cell r="L32" t="str">
            <v>NO APLICA</v>
          </cell>
          <cell r="M32" t="str">
            <v>NO APLICA</v>
          </cell>
          <cell r="N32" t="str">
            <v>NO APLICA</v>
          </cell>
          <cell r="O32">
            <v>5</v>
          </cell>
          <cell r="P32">
            <v>1125017</v>
          </cell>
          <cell r="Q32">
            <v>45152</v>
          </cell>
          <cell r="R32">
            <v>45169</v>
          </cell>
          <cell r="S32">
            <v>1985324</v>
          </cell>
          <cell r="T32">
            <v>45170</v>
          </cell>
          <cell r="U32">
            <v>45199</v>
          </cell>
          <cell r="V32">
            <v>1985324</v>
          </cell>
          <cell r="W32">
            <v>45200</v>
          </cell>
          <cell r="X32">
            <v>45230</v>
          </cell>
          <cell r="Y32">
            <v>1985324</v>
          </cell>
          <cell r="Z32">
            <v>45231</v>
          </cell>
          <cell r="AA32">
            <v>45260</v>
          </cell>
          <cell r="AB32">
            <v>992661</v>
          </cell>
          <cell r="AC32">
            <v>45261</v>
          </cell>
          <cell r="AD32">
            <v>45275</v>
          </cell>
          <cell r="BI32" t="str">
            <v>Facultad de Ciencias Económicas</v>
          </cell>
          <cell r="BJ32" t="str">
            <v>JAVIER DIAZ CASTRO</v>
          </cell>
          <cell r="BK32" t="str">
            <v>Decano de la Facultad de Ciencias Económicas</v>
          </cell>
          <cell r="BL32">
            <v>1646</v>
          </cell>
          <cell r="BM32">
            <v>45122</v>
          </cell>
          <cell r="BN32">
            <v>3162464808</v>
          </cell>
          <cell r="BO32">
            <v>4335</v>
          </cell>
          <cell r="BP32">
            <v>45152</v>
          </cell>
          <cell r="BQ32">
            <v>8073650</v>
          </cell>
          <cell r="CS32"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2">
            <v>1121816409.0999999</v>
          </cell>
          <cell r="CU32" t="str">
            <v>109. 249</v>
          </cell>
          <cell r="CV32" t="str">
            <v>58302. 58303</v>
          </cell>
          <cell r="CY32">
            <v>8299</v>
          </cell>
          <cell r="CZ32" t="str">
            <v>M6</v>
          </cell>
        </row>
        <row r="33">
          <cell r="B33" t="str">
            <v>1185 DE 2023</v>
          </cell>
          <cell r="C33">
            <v>52816017</v>
          </cell>
          <cell r="D33" t="str">
            <v>SONIA PATRICIA CARREÑO MORENO</v>
          </cell>
          <cell r="E33" t="str">
            <v>CONTRATO DE PRESTACIÓN DE SERVICIOS PROFESIONALES</v>
          </cell>
          <cell r="F33" t="str">
            <v>PRESTACIÓN DE SERVICIOS PROFESIONALES COMO ASESOR APOYANDO EL FORTALECIMIENTO DEL PROYECTO DE INVESTIGACIÓN “RESILIENCIA, AUTOEFICACIA Y HABILIDAD DE CUIDADO EN CUIDADORES DE NIÑOS, NIÑAS Y ADOLESCENTES CON DISCAPACIDAD INTELECTUAL DE CENTROS DE ATENCIÓN DE VILLAVICENCIO, META COLOMBIA”, PRESENTADO POR LA FACULTAD DE CIENCIAS DE LA SALUD, AVALADO POR EL CONSEJO INSTITUCIONAL DE INVESTIGACIONES.</v>
          </cell>
          <cell r="G33">
            <v>45181</v>
          </cell>
          <cell r="H33">
            <v>3000000</v>
          </cell>
          <cell r="I33" t="str">
            <v>Un (01) mes calendario</v>
          </cell>
          <cell r="J33">
            <v>45181</v>
          </cell>
          <cell r="K33">
            <v>45210</v>
          </cell>
          <cell r="L33" t="str">
            <v>NO APLICA</v>
          </cell>
          <cell r="M33" t="str">
            <v>NO APLICA</v>
          </cell>
          <cell r="N33" t="str">
            <v>NO APLICA</v>
          </cell>
          <cell r="O33">
            <v>2</v>
          </cell>
          <cell r="P33">
            <v>1900000</v>
          </cell>
          <cell r="Q33">
            <v>45181</v>
          </cell>
          <cell r="R33">
            <v>45199</v>
          </cell>
          <cell r="S33">
            <v>1100000</v>
          </cell>
          <cell r="T33">
            <v>45200</v>
          </cell>
          <cell r="U33">
            <v>45210</v>
          </cell>
          <cell r="BI33" t="str">
            <v xml:space="preserve">Dirección General de Investigaciones  </v>
          </cell>
          <cell r="BJ33" t="str">
            <v>CLARA ROCIO GALVIS LOPEZ</v>
          </cell>
          <cell r="BK33" t="str">
            <v>Docente de planta de la Universidad de los Llanos</v>
          </cell>
          <cell r="BL33">
            <v>1075</v>
          </cell>
          <cell r="BM33">
            <v>45051.666562500002</v>
          </cell>
          <cell r="BN33">
            <v>3000000</v>
          </cell>
          <cell r="BO33">
            <v>5322</v>
          </cell>
          <cell r="BP33">
            <v>45181</v>
          </cell>
          <cell r="BQ33">
            <v>3000000</v>
          </cell>
          <cell r="CS33" t="str">
            <v xml:space="preserve">1. Contribuir en el asesoramiento a los aspectos metodológicos relacionados con el diseño del estudio, muestra, muestreo. 2. Apoyar la construcción de bases de datos y control de calidad de datos. 3. Apoyar la ejecución del plan de análisis y manejo estadístico de resultados y discusión de hallazgos. </v>
          </cell>
          <cell r="CT33">
            <v>52816017</v>
          </cell>
          <cell r="CU33">
            <v>465</v>
          </cell>
          <cell r="CV33" t="str">
            <v>52009</v>
          </cell>
          <cell r="CY33">
            <v>8299</v>
          </cell>
          <cell r="CZ33" t="str">
            <v>M6</v>
          </cell>
        </row>
        <row r="34">
          <cell r="B34" t="str">
            <v>1186 DE 2023</v>
          </cell>
          <cell r="C34">
            <v>52217451</v>
          </cell>
          <cell r="D34" t="str">
            <v>NANCY GIOVANNA COCUNUBO COCUNUBO</v>
          </cell>
          <cell r="E34" t="str">
            <v>CONTRATO DE PRESTACIÓN DE SERVICIOS PROFESIONALES</v>
          </cell>
          <cell r="F34" t="str">
            <v>PRESTACIÓN DE SERVICIOS PROFESIONALES NECESARIO PARA EL FORTALECIMIENTO DEL PROCESO DE ASEGURAMIENTO DE LA CALIDAD DE LOS PROGRAMAS DE MAESTRÍA DE SEGURIDAD Y SALUD EN EL TRABAJO Y ESPECIALIZACIÓN EN EPIDEMIOLOGÍA, EN EL MARCO DEL ASEGURAMIENTO DE LA CALIDAD ACADÉMICA DE LA UNIVERSIDAD DE LOS LLANOS.</v>
          </cell>
          <cell r="G34">
            <v>45181</v>
          </cell>
          <cell r="H34">
            <v>14014044</v>
          </cell>
          <cell r="I34" t="str">
            <v>Tres (03) meses calendario</v>
          </cell>
          <cell r="J34">
            <v>45181</v>
          </cell>
          <cell r="K34">
            <v>45271</v>
          </cell>
          <cell r="L34" t="str">
            <v>NO APLICA</v>
          </cell>
          <cell r="M34" t="str">
            <v>NO APLICA</v>
          </cell>
          <cell r="N34" t="str">
            <v>NO APLICA</v>
          </cell>
          <cell r="O34">
            <v>4</v>
          </cell>
          <cell r="P34">
            <v>2958520</v>
          </cell>
          <cell r="Q34">
            <v>45181</v>
          </cell>
          <cell r="R34">
            <v>45199</v>
          </cell>
          <cell r="S34">
            <v>4671348</v>
          </cell>
          <cell r="T34">
            <v>45200</v>
          </cell>
          <cell r="U34">
            <v>45230</v>
          </cell>
          <cell r="W34">
            <v>45231</v>
          </cell>
          <cell r="X34">
            <v>45260</v>
          </cell>
          <cell r="Z34">
            <v>45261</v>
          </cell>
          <cell r="AA34">
            <v>45271</v>
          </cell>
          <cell r="BI34" t="str">
            <v>Facultad de Ciencias de la Salud</v>
          </cell>
          <cell r="BJ34" t="str">
            <v>LUZ MIRYAM TOBÓN BORRERO</v>
          </cell>
          <cell r="BK34" t="str">
            <v>Decana de la Facultad de Ciencias de la Salud</v>
          </cell>
          <cell r="BL34">
            <v>2065</v>
          </cell>
          <cell r="BM34">
            <v>45181.695972222224</v>
          </cell>
          <cell r="BN34">
            <v>22796179</v>
          </cell>
          <cell r="BO34">
            <v>5330</v>
          </cell>
          <cell r="BP34">
            <v>45181</v>
          </cell>
          <cell r="BQ34">
            <v>14014044</v>
          </cell>
          <cell r="CS34" t="str">
            <v>1. Apoyar los procesos de búsqueda, recopilación y sistematización de la información que se requiere dentro de los diez factores del proceso de autoevaluación. 2. Apoyar la valoración y análisis de la información obtenida de los públicos de interés y de los indicadores del programa. 3. Apoyar la construcción de documentos maestros, anexos técnicos y evidencias para procesos de calidad en la educación superior.  4. Apoyar la definición y seguimiento de planes de mejoramiento cuando aplique.</v>
          </cell>
          <cell r="CT34">
            <v>52217451</v>
          </cell>
          <cell r="CU34">
            <v>244</v>
          </cell>
          <cell r="CV34" t="str">
            <v>55200</v>
          </cell>
          <cell r="CY34">
            <v>8560</v>
          </cell>
          <cell r="CZ34" t="str">
            <v>M5</v>
          </cell>
        </row>
        <row r="35">
          <cell r="B35" t="str">
            <v>1219 DE 2023</v>
          </cell>
          <cell r="C35">
            <v>20993446</v>
          </cell>
          <cell r="D35" t="str">
            <v>ELVINIA SANTANA CASTAÑEDA</v>
          </cell>
          <cell r="E35" t="str">
            <v>CONTRATO DE PRESTACIÓN DE SERVICIOS PROFESIONALES</v>
          </cell>
          <cell r="F35" t="str">
            <v xml:space="preserve">PRESTACIÓN DE SERVICIOS PROFESIONALES NECESARIO PARA EL FORTALECIMIENTO DEL PROCESO DE AUTOEVALUACIÓN CON FINES DE RENOVACIÓN DE REGISTRO CALIFICADO Y ACREDITACIÓN DE ALTA CALIDAD EN EL PROGRAMA DE MAESTRÍA EN GESTIÓN AMBIENTAL SOSTENIBLE, EN EL MARCO DEL ASEGURAMIENTO DE LA CALIDAD ACADÉMICA DE LA UNIVERSIDAD DE LOS LLANOS. </v>
          </cell>
          <cell r="G35">
            <v>45202</v>
          </cell>
          <cell r="H35">
            <v>5683473</v>
          </cell>
          <cell r="I35" t="str">
            <v xml:space="preserve">Dos (02) meses y trece (13) días calendario </v>
          </cell>
          <cell r="J35">
            <v>45202</v>
          </cell>
          <cell r="K35">
            <v>45275</v>
          </cell>
          <cell r="L35" t="str">
            <v>NO APLICA</v>
          </cell>
          <cell r="M35" t="str">
            <v>NO APLICA</v>
          </cell>
          <cell r="N35" t="str">
            <v>NO APLICA</v>
          </cell>
          <cell r="O35">
            <v>3</v>
          </cell>
          <cell r="P35">
            <v>2179962</v>
          </cell>
          <cell r="Q35">
            <v>45202</v>
          </cell>
          <cell r="R35">
            <v>45230</v>
          </cell>
          <cell r="S35">
            <v>2335674</v>
          </cell>
          <cell r="T35">
            <v>45231</v>
          </cell>
          <cell r="U35">
            <v>45260</v>
          </cell>
          <cell r="V35">
            <v>1167837</v>
          </cell>
          <cell r="W35">
            <v>45261</v>
          </cell>
          <cell r="X35">
            <v>45275</v>
          </cell>
          <cell r="BI35" t="str">
            <v>Facultad de Ciencias Básicas e Ingeniería</v>
          </cell>
          <cell r="BJ35" t="str">
            <v>CLARA INES CARO CARO</v>
          </cell>
          <cell r="BK35" t="str">
            <v xml:space="preserve">Docente de planta de la Universidad de los Llanos </v>
          </cell>
          <cell r="BL35">
            <v>2194</v>
          </cell>
          <cell r="BM35">
            <v>45195.596585648149</v>
          </cell>
          <cell r="BN35">
            <v>11366947</v>
          </cell>
          <cell r="BO35">
            <v>5755</v>
          </cell>
          <cell r="BP35">
            <v>45202</v>
          </cell>
          <cell r="BQ35">
            <v>5683473</v>
          </cell>
          <cell r="CS35" t="str">
            <v>1. Asesorar la búsqueda, recopilación, sistematización y análisis de la información que se requiere dentro de los primeros cuatro (4) factores del proceso de Autoevaluación – DATA 2019 – 2023. 2. Contribuir con la ejecución de las actividades necesarias para la realización del proceso de autoevaluación de los primeros cuatro (4) factores del programa de Maestría en Gestión Ambiental Sostenible de la Facultad de Ciencias Básicas e Ingeniería, con fines de renovación de la Acreditación en Alta Calidad. 3. Asesorar la construcción del Informe de Autoevaluación y sus respectivos anexos, de los primeros cuatro (4) factores.</v>
          </cell>
          <cell r="CT35">
            <v>20993446</v>
          </cell>
          <cell r="CU35">
            <v>252</v>
          </cell>
          <cell r="CV35" t="str">
            <v>57502</v>
          </cell>
          <cell r="CY35">
            <v>7020</v>
          </cell>
          <cell r="CZ35" t="str">
            <v>M5</v>
          </cell>
        </row>
        <row r="36">
          <cell r="B36" t="str">
            <v>1263 DE 2023</v>
          </cell>
          <cell r="C36">
            <v>1006874611</v>
          </cell>
          <cell r="D36" t="str">
            <v>MARIA CAMILA AVILA RODRIGUEZ</v>
          </cell>
          <cell r="E36" t="str">
            <v>CONTRATO DE PRESTACIÓN DE SERVICIOS DE APOYO A LA GESTIÓN</v>
          </cell>
          <cell r="F36" t="str">
            <v xml:space="preserve">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 </v>
          </cell>
          <cell r="G36">
            <v>45239</v>
          </cell>
          <cell r="H36">
            <v>2400000</v>
          </cell>
          <cell r="I36" t="str">
            <v>Un (01) mes calendario</v>
          </cell>
          <cell r="J36">
            <v>45239</v>
          </cell>
          <cell r="K36">
            <v>45268</v>
          </cell>
          <cell r="L36" t="str">
            <v>NO APLICA</v>
          </cell>
          <cell r="M36" t="str">
            <v>NO APLICA</v>
          </cell>
          <cell r="N36" t="str">
            <v>NO APLICA</v>
          </cell>
          <cell r="O36">
            <v>2</v>
          </cell>
          <cell r="P36">
            <v>1760000</v>
          </cell>
          <cell r="Q36">
            <v>45239</v>
          </cell>
          <cell r="R36">
            <v>45260</v>
          </cell>
          <cell r="S36">
            <v>640000</v>
          </cell>
          <cell r="T36">
            <v>45261</v>
          </cell>
          <cell r="U36">
            <v>45268</v>
          </cell>
          <cell r="BI36" t="str">
            <v xml:space="preserve">Dirección General de Investigaciones  </v>
          </cell>
          <cell r="BJ36" t="str">
            <v>JOSE ARIEL RODRIGUEZ PULIDO</v>
          </cell>
          <cell r="BK36" t="str">
            <v>Docente de Planta de la Universidad de los Llanos</v>
          </cell>
          <cell r="BL36">
            <v>2078</v>
          </cell>
          <cell r="BM36">
            <v>45183.588217592594</v>
          </cell>
          <cell r="BN36">
            <v>4800000</v>
          </cell>
          <cell r="BO36">
            <v>6222</v>
          </cell>
          <cell r="BP36">
            <v>45239.66777777778</v>
          </cell>
          <cell r="BQ36">
            <v>2400000</v>
          </cell>
          <cell r="CS36" t="str">
            <v>1. Colaborar en el diseño de primers, estandarización del protocolo de amplificación.  2. Contribuir en el procesamiento de las muestras. 3. Brindar apoyo en el análisis de datos. 4. Prestar apoyo en la elaboración de ponencias y artículo científico.</v>
          </cell>
          <cell r="CT36">
            <v>1006874611</v>
          </cell>
          <cell r="CU36">
            <v>465</v>
          </cell>
          <cell r="CV36" t="str">
            <v>52009</v>
          </cell>
          <cell r="CY36">
            <v>7490</v>
          </cell>
          <cell r="CZ36" t="str">
            <v>M6</v>
          </cell>
        </row>
        <row r="37">
          <cell r="B37" t="str">
            <v>1264 DE 2023</v>
          </cell>
          <cell r="C37">
            <v>1003688667</v>
          </cell>
          <cell r="D37" t="str">
            <v>DIANA MARCELA LOZANO NARANJO</v>
          </cell>
          <cell r="E37" t="str">
            <v>CONTRATO DE PRESTACIÓN DE SERVICIOS DE APOYO A LA GESTIÓN</v>
          </cell>
          <cell r="F37" t="str">
            <v>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v>
          </cell>
          <cell r="G37">
            <v>45239</v>
          </cell>
          <cell r="H37">
            <v>2400000</v>
          </cell>
          <cell r="I37" t="str">
            <v>Un (01) mes calendario</v>
          </cell>
          <cell r="J37">
            <v>45239</v>
          </cell>
          <cell r="K37">
            <v>45268</v>
          </cell>
          <cell r="L37" t="str">
            <v>NO APLICA</v>
          </cell>
          <cell r="M37" t="str">
            <v>NO APLICA</v>
          </cell>
          <cell r="N37" t="str">
            <v>NO APLICA</v>
          </cell>
          <cell r="O37">
            <v>2</v>
          </cell>
          <cell r="P37">
            <v>1760000</v>
          </cell>
          <cell r="Q37">
            <v>45239</v>
          </cell>
          <cell r="R37">
            <v>45260</v>
          </cell>
          <cell r="S37">
            <v>640000</v>
          </cell>
          <cell r="T37">
            <v>45261</v>
          </cell>
          <cell r="U37">
            <v>45268</v>
          </cell>
          <cell r="BI37" t="str">
            <v xml:space="preserve">Dirección General de Investigaciones  </v>
          </cell>
          <cell r="BJ37" t="str">
            <v>JOSE ARIEL RODRIGUEZ PULIDO</v>
          </cell>
          <cell r="BK37" t="str">
            <v>Docente de Planta de la Universidad de los Llanos</v>
          </cell>
          <cell r="BL37">
            <v>2078</v>
          </cell>
          <cell r="BM37">
            <v>45183.588217592594</v>
          </cell>
          <cell r="BN37">
            <v>4800000</v>
          </cell>
          <cell r="BO37">
            <v>6223</v>
          </cell>
          <cell r="BP37">
            <v>45239.668877314813</v>
          </cell>
          <cell r="BQ37">
            <v>2400000</v>
          </cell>
          <cell r="CS37" t="str">
            <v xml:space="preserve">1. Colaborar en la colecta y procesamiento de las muestras. 2. Brindar apoyo en el análisis de datos. 3. Prestar apoyo en la elaboración de ponencia y artículo científico. </v>
          </cell>
          <cell r="CT37">
            <v>1003688667</v>
          </cell>
          <cell r="CU37">
            <v>465</v>
          </cell>
          <cell r="CV37" t="str">
            <v>52009</v>
          </cell>
          <cell r="CY37">
            <v>7490</v>
          </cell>
          <cell r="CZ37" t="str">
            <v>M6</v>
          </cell>
        </row>
        <row r="38">
          <cell r="B38" t="str">
            <v>1277 DE 2023</v>
          </cell>
          <cell r="C38">
            <v>1006827482</v>
          </cell>
          <cell r="D38" t="str">
            <v>LUISA FERNANDA DUQUE GUTIERREZ</v>
          </cell>
          <cell r="E38" t="str">
            <v>CONTRATO DE PRESTACIÓN DE SERVICIOS DE APOYO A LA GESTIÓN</v>
          </cell>
          <cell r="F38" t="str">
            <v>PRESTACIÓN DE SERVICIOS DE APOYO A LA GESTIÓN NECESARIOS PARA EL FORTALECIMIENTO DEL PROYECTO DE INVESTIGACIÓN “ESTUDIO SOBRE INSPECCIÓN Y DIAGNÓSTICO DE LESIONES COMPATIBLES CON TUBERCULOSIS Y POLISEROSITIS EN BÚFALOS DE AGUA (BUBALUS BUBALIS) EN LA PLANTA DE BENEFICIO ANIMAL FRIOGAN S.A. EN VILLAVICENCIO - META”, DE LA FACULTAD DE CIENCIAS AGROPECUARIAS Y RECURSOS NATURALES, AVALADO POR EL CONSEJO INSTITUCIONAL DE INVESTIGACIONES, CONFORME A LA FICHA BPUNI VIAC 06 1010 2022 “FORTALECIMIENTO DE LAS CAPACIDADES CIENTÍFICAS, TECNOLÓGICAS Y DE INNOVACIÓN PARA LA GENERACIÓN Y USO DEL CONOCIMIENTO EN LA UNIVERSIDAD DE LOS LLANOS ACTUALIZACIÓN II”.</v>
          </cell>
          <cell r="G38">
            <v>45246</v>
          </cell>
          <cell r="H38">
            <v>1200000</v>
          </cell>
          <cell r="I38" t="str">
            <v>Un (01) mes calendario</v>
          </cell>
          <cell r="J38">
            <v>45246</v>
          </cell>
          <cell r="K38">
            <v>45275</v>
          </cell>
          <cell r="L38" t="str">
            <v>NO APLICA</v>
          </cell>
          <cell r="M38" t="str">
            <v>NO APLICA</v>
          </cell>
          <cell r="N38" t="str">
            <v>NO APLICA</v>
          </cell>
          <cell r="O38">
            <v>2</v>
          </cell>
          <cell r="P38">
            <v>600000</v>
          </cell>
          <cell r="Q38">
            <v>45246</v>
          </cell>
          <cell r="R38">
            <v>45260</v>
          </cell>
          <cell r="S38">
            <v>600000</v>
          </cell>
          <cell r="T38">
            <v>45261</v>
          </cell>
          <cell r="U38">
            <v>45275</v>
          </cell>
          <cell r="BI38" t="str">
            <v xml:space="preserve">Dirección General de Investigaciones  </v>
          </cell>
          <cell r="BJ38" t="str">
            <v>PEDRO RENE ESLAVA MOCHA</v>
          </cell>
          <cell r="BK38" t="str">
            <v>Docente de planta de la Universidad de los Llanos</v>
          </cell>
          <cell r="BL38">
            <v>2122</v>
          </cell>
          <cell r="BM38">
            <v>45188.653645833336</v>
          </cell>
          <cell r="BN38">
            <v>2920000</v>
          </cell>
          <cell r="BO38">
            <v>6318</v>
          </cell>
          <cell r="BP38">
            <v>45246.428587962961</v>
          </cell>
          <cell r="BQ38">
            <v>1200000</v>
          </cell>
          <cell r="CS38" t="str">
            <v>1. Brindar acompañamiento en la toma de muestras de tejidos de canales de búfalo en la planta de beneficio. 2. Contribuir en el embalaje de las muestras de tejidos en cavas de icopor. 3. Apoyar en el traslado de las muestras al servicio de transporte hacia Bogotá.</v>
          </cell>
          <cell r="CT38">
            <v>1006827482</v>
          </cell>
          <cell r="CU38">
            <v>465</v>
          </cell>
          <cell r="CV38" t="str">
            <v>52009</v>
          </cell>
          <cell r="CY38">
            <v>8299</v>
          </cell>
          <cell r="CZ38" t="str">
            <v>M6</v>
          </cell>
        </row>
        <row r="39">
          <cell r="B39" t="str">
            <v>0662 DE 2023</v>
          </cell>
          <cell r="C39">
            <v>1234791971</v>
          </cell>
          <cell r="D39" t="str">
            <v>LEIDY TATIANA ALFONSO VILLADA</v>
          </cell>
          <cell r="E39" t="str">
            <v>CONTRATO DE PRESTACIÓN DE SERVICIOS PROFESIONALES</v>
          </cell>
          <cell r="F39" t="str">
            <v>PRESTACIÓN DE SERVICIOS PROFESIONALES NECESARIO PARA EL FORTALECIMIENTO DE LOS PROCESOS DE GESTIÓN JURÍDICA DE LA OFICINA ASESORA JURÍDICA DE LA UNIVERSIDAD DE LOS LLANOS.</v>
          </cell>
          <cell r="G39">
            <v>45078</v>
          </cell>
          <cell r="H39">
            <v>16116151</v>
          </cell>
          <cell r="I39" t="str">
            <v>Seis (06) meses y veintisiete (27) días calendario</v>
          </cell>
          <cell r="J39">
            <v>45078</v>
          </cell>
          <cell r="K39">
            <v>45287</v>
          </cell>
          <cell r="L39" t="str">
            <v>NO APLICA</v>
          </cell>
          <cell r="M39" t="str">
            <v>NO APLICA</v>
          </cell>
          <cell r="N39" t="str">
            <v>NO APLICA</v>
          </cell>
          <cell r="O39">
            <v>8</v>
          </cell>
          <cell r="P39">
            <v>2335674</v>
          </cell>
          <cell r="Q39">
            <v>45078</v>
          </cell>
          <cell r="R39">
            <v>45107</v>
          </cell>
          <cell r="S39">
            <v>2335674</v>
          </cell>
          <cell r="T39">
            <v>45108</v>
          </cell>
          <cell r="U39">
            <v>45138</v>
          </cell>
          <cell r="V39">
            <v>2335674</v>
          </cell>
          <cell r="W39">
            <v>45139</v>
          </cell>
          <cell r="X39">
            <v>45169</v>
          </cell>
          <cell r="Y39">
            <v>2335674</v>
          </cell>
          <cell r="Z39">
            <v>45170</v>
          </cell>
          <cell r="AA39">
            <v>45199</v>
          </cell>
          <cell r="AB39">
            <v>2335674</v>
          </cell>
          <cell r="AC39">
            <v>45200</v>
          </cell>
          <cell r="AD39">
            <v>45230</v>
          </cell>
          <cell r="AE39">
            <v>2335674</v>
          </cell>
          <cell r="AF39">
            <v>45231</v>
          </cell>
          <cell r="AG39">
            <v>45260</v>
          </cell>
          <cell r="AH39">
            <v>2102106.6</v>
          </cell>
          <cell r="AI39">
            <v>45261</v>
          </cell>
          <cell r="AJ39">
            <v>45287</v>
          </cell>
          <cell r="AK39">
            <v>1401404</v>
          </cell>
          <cell r="AL39">
            <v>45288</v>
          </cell>
          <cell r="AM39">
            <v>45305</v>
          </cell>
          <cell r="BI39" t="str">
            <v>Oficina Asesora Jurídica</v>
          </cell>
          <cell r="BJ39" t="str">
            <v>ZULITH ANDREA ROMERO MARTIN</v>
          </cell>
          <cell r="BK39" t="str">
            <v>Asesora Jurídica</v>
          </cell>
          <cell r="BL39">
            <v>1310</v>
          </cell>
          <cell r="BM39">
            <v>45078.627118055556</v>
          </cell>
          <cell r="BN39">
            <v>17867907</v>
          </cell>
          <cell r="BO39">
            <v>2792</v>
          </cell>
          <cell r="BP39">
            <v>45078</v>
          </cell>
          <cell r="BQ39">
            <v>16116151</v>
          </cell>
          <cell r="BR39" t="str">
            <v>1</v>
          </cell>
          <cell r="BS39">
            <v>45259</v>
          </cell>
          <cell r="BT39">
            <v>45288</v>
          </cell>
          <cell r="BU39">
            <v>45305</v>
          </cell>
          <cell r="BV39" t="str">
            <v xml:space="preserve">Dieciocho (18) días calendario </v>
          </cell>
          <cell r="BW39" t="str">
            <v>Siete (07) meses y quince (15) días calendario</v>
          </cell>
          <cell r="BX39">
            <v>1</v>
          </cell>
          <cell r="BY39">
            <v>45259</v>
          </cell>
          <cell r="BZ39">
            <v>1401404</v>
          </cell>
          <cell r="CA39">
            <v>2901</v>
          </cell>
          <cell r="CB39">
            <v>45259</v>
          </cell>
          <cell r="CC39">
            <v>132169843</v>
          </cell>
          <cell r="CD39">
            <v>7066</v>
          </cell>
          <cell r="CE39">
            <v>45259</v>
          </cell>
          <cell r="CF39">
            <v>1401404</v>
          </cell>
          <cell r="CP39">
            <v>45305</v>
          </cell>
          <cell r="CS39"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y viabilizar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Publica SECOP II.  21. Prestar apoyo a los procesos de defensa judicial de la Universidad de los Llanos.</v>
          </cell>
          <cell r="CT39">
            <v>1234791971</v>
          </cell>
          <cell r="CU39">
            <v>436</v>
          </cell>
          <cell r="CV39" t="str">
            <v>210</v>
          </cell>
          <cell r="CW39">
            <v>504</v>
          </cell>
          <cell r="CX39" t="str">
            <v>210</v>
          </cell>
          <cell r="CY39">
            <v>8299</v>
          </cell>
          <cell r="CZ39" t="str">
            <v>M6</v>
          </cell>
        </row>
        <row r="40">
          <cell r="B40" t="str">
            <v>0712 DE 2023</v>
          </cell>
          <cell r="C40">
            <v>35263186</v>
          </cell>
          <cell r="D40" t="str">
            <v xml:space="preserve">NURY CONSUELO ALVAREZ </v>
          </cell>
          <cell r="E40" t="str">
            <v>CONTRATO DE PRESTACIÓN DE SERVICIOS PROFESIONALES</v>
          </cell>
          <cell r="F40" t="str">
            <v>PRESTACIÓN DE SERVICIOS PROFESIONALES NECESARIO PARA EL FORTALECIMIENTO DE LOS PROCESOS ADMINISTRATIVOS DE LA OFICINA DE ADMISIONES, REGISTRO Y CONTROL ACADÉMICO DE LA UNIVERSIDAD DE LOS LLANOS.</v>
          </cell>
          <cell r="G40">
            <v>45125</v>
          </cell>
          <cell r="H40">
            <v>17439701</v>
          </cell>
          <cell r="I40" t="str">
            <v>Cinco (05) meses y diez (10) días calendario</v>
          </cell>
          <cell r="J40">
            <v>45125</v>
          </cell>
          <cell r="K40">
            <v>45287</v>
          </cell>
          <cell r="L40" t="str">
            <v>NO APLICA</v>
          </cell>
          <cell r="M40" t="str">
            <v>NO APLICA</v>
          </cell>
          <cell r="N40" t="str">
            <v>NO APLICA</v>
          </cell>
          <cell r="O40">
            <v>7</v>
          </cell>
          <cell r="P40">
            <v>1416976</v>
          </cell>
          <cell r="Q40">
            <v>45125</v>
          </cell>
          <cell r="R40">
            <v>45138</v>
          </cell>
          <cell r="S40">
            <v>3269944</v>
          </cell>
          <cell r="T40">
            <v>45139</v>
          </cell>
          <cell r="U40">
            <v>45169</v>
          </cell>
          <cell r="V40">
            <v>3269944</v>
          </cell>
          <cell r="W40">
            <v>45170</v>
          </cell>
          <cell r="X40">
            <v>45199</v>
          </cell>
          <cell r="Y40">
            <v>3269944</v>
          </cell>
          <cell r="Z40">
            <v>45200</v>
          </cell>
          <cell r="AA40">
            <v>45230</v>
          </cell>
          <cell r="AB40">
            <v>3269944</v>
          </cell>
          <cell r="AC40">
            <v>45231</v>
          </cell>
          <cell r="AD40">
            <v>45260</v>
          </cell>
          <cell r="AE40">
            <v>2942949</v>
          </cell>
          <cell r="AF40">
            <v>45261</v>
          </cell>
          <cell r="AG40">
            <v>45287</v>
          </cell>
          <cell r="AH40">
            <v>1961966</v>
          </cell>
          <cell r="AI40">
            <v>45288</v>
          </cell>
          <cell r="AJ40">
            <v>45305</v>
          </cell>
          <cell r="BI40" t="str">
            <v>Oficina de Admisiones, Registro y Control Académico</v>
          </cell>
          <cell r="BJ40" t="str">
            <v>JEISSON ANTONIO RODRIGUEZ NEIRA</v>
          </cell>
          <cell r="BK40" t="str">
            <v>Jefe de Oficina</v>
          </cell>
          <cell r="BL40">
            <v>1646</v>
          </cell>
          <cell r="BM40">
            <v>45122</v>
          </cell>
          <cell r="BN40">
            <v>3162464808</v>
          </cell>
          <cell r="BO40">
            <v>3770</v>
          </cell>
          <cell r="BP40">
            <v>45125</v>
          </cell>
          <cell r="BQ40">
            <v>17439701</v>
          </cell>
          <cell r="BR40">
            <v>1</v>
          </cell>
          <cell r="BS40">
            <v>45259</v>
          </cell>
          <cell r="BT40">
            <v>45288</v>
          </cell>
          <cell r="BU40">
            <v>45305</v>
          </cell>
          <cell r="BV40" t="str">
            <v xml:space="preserve">Dieciocho (18) días calendario </v>
          </cell>
          <cell r="BW40" t="str">
            <v>Cinco (05) meses y veintiocho (28) días calendario</v>
          </cell>
          <cell r="BX40">
            <v>1</v>
          </cell>
          <cell r="BY40">
            <v>45259</v>
          </cell>
          <cell r="BZ40">
            <v>1961966</v>
          </cell>
          <cell r="CA40">
            <v>2901</v>
          </cell>
          <cell r="CB40">
            <v>45259</v>
          </cell>
          <cell r="CC40">
            <v>132169843</v>
          </cell>
          <cell r="CD40">
            <v>7005</v>
          </cell>
          <cell r="CE40">
            <v>45259</v>
          </cell>
          <cell r="CF40">
            <v>1961966</v>
          </cell>
          <cell r="CP40">
            <v>45305</v>
          </cell>
          <cell r="CS4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40">
            <v>35263186</v>
          </cell>
          <cell r="CU40">
            <v>504</v>
          </cell>
          <cell r="CV40" t="str">
            <v>603</v>
          </cell>
          <cell r="CW40">
            <v>504</v>
          </cell>
          <cell r="CX40" t="str">
            <v>603</v>
          </cell>
          <cell r="CY40">
            <v>7110</v>
          </cell>
          <cell r="CZ40" t="str">
            <v>M5</v>
          </cell>
        </row>
        <row r="41">
          <cell r="B41" t="str">
            <v>0715 DE 2023</v>
          </cell>
          <cell r="C41">
            <v>1121832460</v>
          </cell>
          <cell r="D41" t="str">
            <v>CARLOS ROBINSON CELIS REINOSO</v>
          </cell>
          <cell r="E41" t="str">
            <v>CONTRATO DE PRESTACIÓN DE SERVICIOS DE APOYO A LA GESTIÓN</v>
          </cell>
          <cell r="F41" t="str">
            <v>PRESTACIÓN DE SERVICIOS DE APOYO A LA GESTIÓN NECESARIO PARA EL FORTALECIMIENTO DE LOS PROCESOS OPERATIVOS Y ADMINISTRATIVOS DE LA OFICINA DE ADMISIONES, REGISTRO Y CONTROL ACADÉMICO DE LA UNIVERSIDAD DE LOS LLANOS.</v>
          </cell>
          <cell r="G41">
            <v>45125</v>
          </cell>
          <cell r="H41">
            <v>10946524</v>
          </cell>
          <cell r="I41" t="str">
            <v>Cuatro (04) meses y veintiocho (28) días calendario</v>
          </cell>
          <cell r="J41">
            <v>45125</v>
          </cell>
          <cell r="K41">
            <v>45275</v>
          </cell>
          <cell r="L41" t="str">
            <v>NO APLICA</v>
          </cell>
          <cell r="M41" t="str">
            <v>NO APLICA</v>
          </cell>
          <cell r="N41" t="str">
            <v>NO APLICA</v>
          </cell>
          <cell r="O41">
            <v>8</v>
          </cell>
          <cell r="P41">
            <v>961519</v>
          </cell>
          <cell r="Q41">
            <v>45125</v>
          </cell>
          <cell r="R41">
            <v>45138</v>
          </cell>
          <cell r="S41">
            <v>2218890</v>
          </cell>
          <cell r="T41">
            <v>45139</v>
          </cell>
          <cell r="U41">
            <v>45169</v>
          </cell>
          <cell r="V41">
            <v>2218890</v>
          </cell>
          <cell r="W41">
            <v>45170</v>
          </cell>
          <cell r="X41">
            <v>45199</v>
          </cell>
          <cell r="Y41">
            <v>2218890</v>
          </cell>
          <cell r="Z41">
            <v>45200</v>
          </cell>
          <cell r="AA41">
            <v>45230</v>
          </cell>
          <cell r="AB41">
            <v>2218890</v>
          </cell>
          <cell r="AC41">
            <v>45231</v>
          </cell>
          <cell r="AD41">
            <v>45260</v>
          </cell>
          <cell r="AE41">
            <v>1109445</v>
          </cell>
          <cell r="AF41">
            <v>45261</v>
          </cell>
          <cell r="AG41">
            <v>45275</v>
          </cell>
          <cell r="AH41">
            <v>887556</v>
          </cell>
          <cell r="AI41">
            <v>45276</v>
          </cell>
          <cell r="AJ41">
            <v>45287</v>
          </cell>
          <cell r="AK41">
            <v>1331334</v>
          </cell>
          <cell r="AL41">
            <v>45288</v>
          </cell>
          <cell r="AM41">
            <v>45305</v>
          </cell>
          <cell r="BI41" t="str">
            <v>Oficina de Admisiones, Registro y Control Académico</v>
          </cell>
          <cell r="BJ41" t="str">
            <v>JEISSON ANTONIO RODRIGUEZ NEIRA</v>
          </cell>
          <cell r="BK41" t="str">
            <v>Jefe de Oficina</v>
          </cell>
          <cell r="BL41">
            <v>1646</v>
          </cell>
          <cell r="BM41">
            <v>45122</v>
          </cell>
          <cell r="BN41">
            <v>3162464808</v>
          </cell>
          <cell r="BO41">
            <v>3849</v>
          </cell>
          <cell r="BP41">
            <v>45125</v>
          </cell>
          <cell r="BQ41">
            <v>10946524</v>
          </cell>
          <cell r="BR41">
            <v>1</v>
          </cell>
          <cell r="BS41">
            <v>45259</v>
          </cell>
          <cell r="BT41">
            <v>45276</v>
          </cell>
          <cell r="BU41">
            <v>45305</v>
          </cell>
          <cell r="BV41" t="str">
            <v>Treinta (30) días calendario</v>
          </cell>
          <cell r="BW41" t="str">
            <v>Cinco (05) meses y veintiocho (28) días calendario</v>
          </cell>
          <cell r="BX41">
            <v>1</v>
          </cell>
          <cell r="BY41">
            <v>45259</v>
          </cell>
          <cell r="BZ41">
            <v>2218890</v>
          </cell>
          <cell r="CA41">
            <v>2901</v>
          </cell>
          <cell r="CB41">
            <v>45259</v>
          </cell>
          <cell r="CC41">
            <v>132169843</v>
          </cell>
          <cell r="CD41">
            <v>7037</v>
          </cell>
          <cell r="CE41">
            <v>45259</v>
          </cell>
          <cell r="CF41">
            <v>2218890</v>
          </cell>
          <cell r="CP41">
            <v>45305</v>
          </cell>
          <cell r="CS41"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41">
            <v>1121832460.5</v>
          </cell>
          <cell r="CU41">
            <v>504</v>
          </cell>
          <cell r="CV41" t="str">
            <v>603</v>
          </cell>
          <cell r="CW41">
            <v>504</v>
          </cell>
          <cell r="CX41" t="str">
            <v>603</v>
          </cell>
          <cell r="CY41">
            <v>8299</v>
          </cell>
          <cell r="CZ41" t="str">
            <v>M6</v>
          </cell>
        </row>
        <row r="42">
          <cell r="B42" t="str">
            <v>0717 DE 2023</v>
          </cell>
          <cell r="C42">
            <v>1121838496</v>
          </cell>
          <cell r="D42" t="str">
            <v xml:space="preserve">DARWIN SCHLEYDEN GUTIERREZ CASALLAS </v>
          </cell>
          <cell r="E42" t="str">
            <v>CONTRATO DE PRESTACIÓN DE SERVICIOS PROFESIONALES</v>
          </cell>
          <cell r="F42" t="str">
            <v>PRESTACIÓN DE SERVICIOS PROFESIONALES NECESARIO PARA EL FORTALECIMIENTO DE LOS PROCESOS DE LA SECCIÓN DE ALMACÉN DE LA UNIVERSIDAD DE LOS LLANOS.</v>
          </cell>
          <cell r="G42">
            <v>45125</v>
          </cell>
          <cell r="H42">
            <v>14948315</v>
          </cell>
          <cell r="I42" t="str">
            <v>Cinco (05) meses y diez (10) días calendario</v>
          </cell>
          <cell r="J42">
            <v>45125</v>
          </cell>
          <cell r="K42">
            <v>45287</v>
          </cell>
          <cell r="L42" t="str">
            <v>NO APLICA</v>
          </cell>
          <cell r="M42" t="str">
            <v>NO APLICA</v>
          </cell>
          <cell r="N42" t="str">
            <v>NO APLICA</v>
          </cell>
          <cell r="O42">
            <v>7</v>
          </cell>
          <cell r="P42">
            <v>1214551</v>
          </cell>
          <cell r="Q42">
            <v>45125</v>
          </cell>
          <cell r="R42">
            <v>45138</v>
          </cell>
          <cell r="S42">
            <v>2802809</v>
          </cell>
          <cell r="T42">
            <v>45139</v>
          </cell>
          <cell r="U42">
            <v>45169</v>
          </cell>
          <cell r="V42">
            <v>2802809</v>
          </cell>
          <cell r="W42">
            <v>45170</v>
          </cell>
          <cell r="X42">
            <v>45199</v>
          </cell>
          <cell r="Y42">
            <v>2802809</v>
          </cell>
          <cell r="Z42">
            <v>45200</v>
          </cell>
          <cell r="AA42">
            <v>45230</v>
          </cell>
          <cell r="AB42">
            <v>2802809</v>
          </cell>
          <cell r="AC42">
            <v>45231</v>
          </cell>
          <cell r="AD42">
            <v>45260</v>
          </cell>
          <cell r="AE42">
            <v>2522528</v>
          </cell>
          <cell r="AF42">
            <v>45261</v>
          </cell>
          <cell r="AG42">
            <v>45287</v>
          </cell>
          <cell r="AH42">
            <v>1681685</v>
          </cell>
          <cell r="AI42">
            <v>45288</v>
          </cell>
          <cell r="AJ42">
            <v>45305</v>
          </cell>
          <cell r="BI42" t="str">
            <v>Sección de Almacén</v>
          </cell>
          <cell r="BJ42" t="str">
            <v>GLORIA INÉS HERRERA SARMIENTO</v>
          </cell>
          <cell r="BK42" t="str">
            <v>Jefe de Oficina</v>
          </cell>
          <cell r="BL42">
            <v>1646</v>
          </cell>
          <cell r="BM42">
            <v>45122</v>
          </cell>
          <cell r="BN42">
            <v>3162464808</v>
          </cell>
          <cell r="BO42">
            <v>3853</v>
          </cell>
          <cell r="BP42">
            <v>45125</v>
          </cell>
          <cell r="BQ42">
            <v>14948315</v>
          </cell>
          <cell r="BR42">
            <v>1</v>
          </cell>
          <cell r="BS42">
            <v>45259</v>
          </cell>
          <cell r="BT42">
            <v>45288</v>
          </cell>
          <cell r="BU42">
            <v>45305</v>
          </cell>
          <cell r="BV42" t="str">
            <v xml:space="preserve">Dieciocho (18) días calendario </v>
          </cell>
          <cell r="BW42" t="str">
            <v>Cinco (05) meses y veintiocho (28) días calendario</v>
          </cell>
          <cell r="BX42">
            <v>1</v>
          </cell>
          <cell r="BY42">
            <v>45259</v>
          </cell>
          <cell r="BZ42">
            <v>1681685</v>
          </cell>
          <cell r="CA42">
            <v>2901</v>
          </cell>
          <cell r="CB42">
            <v>45259</v>
          </cell>
          <cell r="CC42">
            <v>132169843</v>
          </cell>
          <cell r="CD42">
            <v>7038</v>
          </cell>
          <cell r="CE42">
            <v>45259</v>
          </cell>
          <cell r="CF42">
            <v>1681685</v>
          </cell>
          <cell r="CP42">
            <v>45305</v>
          </cell>
          <cell r="CS42"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42">
            <v>1121838496.7</v>
          </cell>
          <cell r="CU42">
            <v>504</v>
          </cell>
          <cell r="CV42" t="str">
            <v>416</v>
          </cell>
          <cell r="CW42">
            <v>504</v>
          </cell>
          <cell r="CX42" t="str">
            <v>416</v>
          </cell>
          <cell r="CY42">
            <v>7490</v>
          </cell>
          <cell r="CZ42" t="str">
            <v>M6</v>
          </cell>
        </row>
        <row r="43">
          <cell r="B43" t="str">
            <v>0719 DE 2023</v>
          </cell>
          <cell r="C43">
            <v>1121918871</v>
          </cell>
          <cell r="D43" t="str">
            <v xml:space="preserve">LISA DANIELA CHIRIVI ROMERO </v>
          </cell>
          <cell r="E43" t="str">
            <v>CONTRATO DE PRESTACIÓN DE SERVICIOS DE APOYO A LA GESTIÓN</v>
          </cell>
          <cell r="F43" t="str">
            <v>PRESTACIÓN DE SERVICIOS DE APOYO A LA GESTIÓN NECESARIO PARA EL FORTALECIMIENTO DE LOS PROCESOS ADMINISTRATIVOS DE LA SECCIÓN DE ALMACÉN DE LA UNIVERSIDAD DE LOS LLANOS.</v>
          </cell>
          <cell r="G43">
            <v>45125</v>
          </cell>
          <cell r="H43">
            <v>9794265</v>
          </cell>
          <cell r="I43" t="str">
            <v>Cuatro (04) meses y veintiocho (28) días calendario</v>
          </cell>
          <cell r="J43">
            <v>45125</v>
          </cell>
          <cell r="K43">
            <v>45275</v>
          </cell>
          <cell r="L43" t="str">
            <v>NO APLICA</v>
          </cell>
          <cell r="M43" t="str">
            <v>NO APLICA</v>
          </cell>
          <cell r="N43" t="str">
            <v>NO APLICA</v>
          </cell>
          <cell r="O43">
            <v>8</v>
          </cell>
          <cell r="P43">
            <v>860307</v>
          </cell>
          <cell r="Q43">
            <v>45125</v>
          </cell>
          <cell r="R43">
            <v>45138</v>
          </cell>
          <cell r="S43">
            <v>1985324</v>
          </cell>
          <cell r="T43">
            <v>45139</v>
          </cell>
          <cell r="U43">
            <v>45169</v>
          </cell>
          <cell r="V43">
            <v>1985324</v>
          </cell>
          <cell r="W43">
            <v>45170</v>
          </cell>
          <cell r="X43">
            <v>45199</v>
          </cell>
          <cell r="Y43">
            <v>1985324</v>
          </cell>
          <cell r="Z43">
            <v>45200</v>
          </cell>
          <cell r="AA43">
            <v>45230</v>
          </cell>
          <cell r="AB43">
            <v>1985324</v>
          </cell>
          <cell r="AC43">
            <v>45231</v>
          </cell>
          <cell r="AD43">
            <v>45260</v>
          </cell>
          <cell r="AE43">
            <v>992662</v>
          </cell>
          <cell r="AF43">
            <v>45261</v>
          </cell>
          <cell r="AG43">
            <v>45275</v>
          </cell>
          <cell r="AH43">
            <v>794130</v>
          </cell>
          <cell r="AI43">
            <v>45276</v>
          </cell>
          <cell r="AJ43">
            <v>45287</v>
          </cell>
          <cell r="AK43">
            <v>1191194</v>
          </cell>
          <cell r="AL43">
            <v>45288</v>
          </cell>
          <cell r="AM43">
            <v>45305</v>
          </cell>
          <cell r="BI43" t="str">
            <v>Sección de Almacén</v>
          </cell>
          <cell r="BJ43" t="str">
            <v>GLORIA INÉS HERRERA SARMIENTO</v>
          </cell>
          <cell r="BK43" t="str">
            <v>Jefe de Oficina</v>
          </cell>
          <cell r="BL43">
            <v>1646</v>
          </cell>
          <cell r="BM43">
            <v>45122</v>
          </cell>
          <cell r="BN43">
            <v>3162464808</v>
          </cell>
          <cell r="BO43">
            <v>3894</v>
          </cell>
          <cell r="BP43">
            <v>45125</v>
          </cell>
          <cell r="BQ43">
            <v>9794265</v>
          </cell>
          <cell r="BR43">
            <v>1</v>
          </cell>
          <cell r="BS43">
            <v>45259</v>
          </cell>
          <cell r="BT43">
            <v>45276</v>
          </cell>
          <cell r="BU43">
            <v>45305</v>
          </cell>
          <cell r="BV43" t="str">
            <v>Treinta (30) días calendario</v>
          </cell>
          <cell r="BW43" t="str">
            <v>Cinco (05) meses y veintiocho (28) días calendario</v>
          </cell>
          <cell r="BX43">
            <v>1</v>
          </cell>
          <cell r="BY43">
            <v>45259</v>
          </cell>
          <cell r="BZ43">
            <v>1985324</v>
          </cell>
          <cell r="CA43">
            <v>2901</v>
          </cell>
          <cell r="CB43">
            <v>45259</v>
          </cell>
          <cell r="CC43">
            <v>132169843</v>
          </cell>
          <cell r="CD43">
            <v>7058</v>
          </cell>
          <cell r="CE43">
            <v>45259</v>
          </cell>
          <cell r="CF43">
            <v>1985324</v>
          </cell>
          <cell r="CP43">
            <v>45305</v>
          </cell>
          <cell r="CS43"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3">
            <v>1121918871</v>
          </cell>
          <cell r="CU43">
            <v>504</v>
          </cell>
          <cell r="CV43" t="str">
            <v>416</v>
          </cell>
          <cell r="CW43">
            <v>504</v>
          </cell>
          <cell r="CX43" t="str">
            <v>416</v>
          </cell>
          <cell r="CY43">
            <v>8299</v>
          </cell>
          <cell r="CZ43" t="str">
            <v>M6</v>
          </cell>
        </row>
        <row r="44">
          <cell r="B44" t="str">
            <v>0722 DE 2023</v>
          </cell>
          <cell r="C44">
            <v>52821671</v>
          </cell>
          <cell r="D44" t="str">
            <v>BREY DIDIANA AMADO</v>
          </cell>
          <cell r="E44" t="str">
            <v>CONTRATO DE PRESTACIÓN DE SERVICIOS DE APOYO A LA GESTIÓN</v>
          </cell>
          <cell r="F44" t="str">
            <v>PRESTACIÓN DE SERVICIOS DE APOYO A LA GESTIÓN NECESARIO PARA EL FORTALECIMIENTO DE LOS PROCESOS ADMINISTRATIVOS DE LA SECCIÓN DE ALMACÉN DE LA UNIVERSIDAD DE LOS LLANOS.</v>
          </cell>
          <cell r="G44">
            <v>45125</v>
          </cell>
          <cell r="H44">
            <v>9794264</v>
          </cell>
          <cell r="I44" t="str">
            <v>Cuatro (04) meses y veintiocho (28) días calendario</v>
          </cell>
          <cell r="J44">
            <v>45125</v>
          </cell>
          <cell r="K44">
            <v>45275</v>
          </cell>
          <cell r="L44" t="str">
            <v>NO APLICA</v>
          </cell>
          <cell r="M44" t="str">
            <v>NO APLICA</v>
          </cell>
          <cell r="N44" t="str">
            <v>NO APLICA</v>
          </cell>
          <cell r="O44">
            <v>8</v>
          </cell>
          <cell r="P44">
            <v>860307</v>
          </cell>
          <cell r="Q44">
            <v>45125</v>
          </cell>
          <cell r="R44">
            <v>45138</v>
          </cell>
          <cell r="S44">
            <v>1985324</v>
          </cell>
          <cell r="T44">
            <v>45139</v>
          </cell>
          <cell r="U44">
            <v>45169</v>
          </cell>
          <cell r="V44">
            <v>1985324</v>
          </cell>
          <cell r="W44">
            <v>45170</v>
          </cell>
          <cell r="X44">
            <v>45199</v>
          </cell>
          <cell r="Y44">
            <v>1985324</v>
          </cell>
          <cell r="Z44">
            <v>45200</v>
          </cell>
          <cell r="AA44">
            <v>45230</v>
          </cell>
          <cell r="AB44">
            <v>1985324</v>
          </cell>
          <cell r="AC44">
            <v>45231</v>
          </cell>
          <cell r="AD44">
            <v>45260</v>
          </cell>
          <cell r="AE44">
            <v>992661</v>
          </cell>
          <cell r="AF44">
            <v>45261</v>
          </cell>
          <cell r="AG44">
            <v>45275</v>
          </cell>
          <cell r="AH44">
            <v>794130</v>
          </cell>
          <cell r="AI44">
            <v>45276</v>
          </cell>
          <cell r="AJ44">
            <v>45287</v>
          </cell>
          <cell r="AK44">
            <v>1191194</v>
          </cell>
          <cell r="AL44">
            <v>45288</v>
          </cell>
          <cell r="AM44">
            <v>45305</v>
          </cell>
          <cell r="BI44" t="str">
            <v>Sección de Almacén</v>
          </cell>
          <cell r="BJ44" t="str">
            <v>GLORIA INÉS HERRERA SARMIENTO</v>
          </cell>
          <cell r="BK44" t="str">
            <v>Jefe de Oficina</v>
          </cell>
          <cell r="BL44">
            <v>1646</v>
          </cell>
          <cell r="BM44">
            <v>45122</v>
          </cell>
          <cell r="BN44">
            <v>3162464808</v>
          </cell>
          <cell r="BO44">
            <v>3803</v>
          </cell>
          <cell r="BP44">
            <v>45125</v>
          </cell>
          <cell r="BQ44">
            <v>9794264</v>
          </cell>
          <cell r="BR44">
            <v>1</v>
          </cell>
          <cell r="BS44">
            <v>45259</v>
          </cell>
          <cell r="BT44">
            <v>45276</v>
          </cell>
          <cell r="BU44">
            <v>45305</v>
          </cell>
          <cell r="BV44" t="str">
            <v>Treinta (30) días calendario</v>
          </cell>
          <cell r="BW44" t="str">
            <v>Cinco (05) meses y veintiocho (28) días calendario</v>
          </cell>
          <cell r="BX44">
            <v>1</v>
          </cell>
          <cell r="BY44">
            <v>45259</v>
          </cell>
          <cell r="BZ44">
            <v>1985324</v>
          </cell>
          <cell r="CA44">
            <v>2901</v>
          </cell>
          <cell r="CB44">
            <v>45259</v>
          </cell>
          <cell r="CC44">
            <v>132169843</v>
          </cell>
          <cell r="CD44">
            <v>7018</v>
          </cell>
          <cell r="CE44">
            <v>45259</v>
          </cell>
          <cell r="CF44">
            <v>1985324</v>
          </cell>
          <cell r="CP44">
            <v>45305</v>
          </cell>
          <cell r="CS44"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4">
            <v>52821671</v>
          </cell>
          <cell r="CU44">
            <v>504</v>
          </cell>
          <cell r="CV44" t="str">
            <v>416</v>
          </cell>
          <cell r="CW44">
            <v>504</v>
          </cell>
          <cell r="CX44" t="str">
            <v>416</v>
          </cell>
          <cell r="CY44">
            <v>8299</v>
          </cell>
          <cell r="CZ44" t="str">
            <v>M6</v>
          </cell>
        </row>
        <row r="45">
          <cell r="B45" t="str">
            <v>0733 DE 2023</v>
          </cell>
          <cell r="C45">
            <v>1122121514</v>
          </cell>
          <cell r="D45" t="str">
            <v>JENNY PAOLA TORRES RIVAS</v>
          </cell>
          <cell r="E45" t="str">
            <v>CONTRATO DE PRESTACIÓN DE SERVICIOS PROFESIONALES</v>
          </cell>
          <cell r="F45" t="str">
            <v>PRESTACIÓN DE SERVICIOS PROFESIONALES NECESARIO PARA EL FORTALECIMIENTO DE LOS PROCESOS DE COORDINACIÓN DEL ÁREA DE PROMOCIÓN SOCIOECONÓMICA DE LA DIVISIÓN DE BIENESTAR UNIVERSITARIO DE LA UNIVERSIDAD DE LOS LLANOS.</v>
          </cell>
          <cell r="G45">
            <v>45125</v>
          </cell>
          <cell r="H45">
            <v>17439701</v>
          </cell>
          <cell r="I45" t="str">
            <v>Cinco (05) meses y diez (10) días calendario</v>
          </cell>
          <cell r="J45">
            <v>45125</v>
          </cell>
          <cell r="K45">
            <v>45287</v>
          </cell>
          <cell r="L45" t="str">
            <v>NO APLICA</v>
          </cell>
          <cell r="M45" t="str">
            <v>NO APLICA</v>
          </cell>
          <cell r="N45" t="str">
            <v>NO APLICA</v>
          </cell>
          <cell r="O45">
            <v>7</v>
          </cell>
          <cell r="P45">
            <v>1416976</v>
          </cell>
          <cell r="Q45">
            <v>45125</v>
          </cell>
          <cell r="R45">
            <v>45138</v>
          </cell>
          <cell r="S45">
            <v>3269944</v>
          </cell>
          <cell r="T45">
            <v>45139</v>
          </cell>
          <cell r="U45">
            <v>45169</v>
          </cell>
          <cell r="V45">
            <v>3269944</v>
          </cell>
          <cell r="W45">
            <v>45170</v>
          </cell>
          <cell r="X45">
            <v>45199</v>
          </cell>
          <cell r="Y45">
            <v>3269944</v>
          </cell>
          <cell r="Z45">
            <v>45200</v>
          </cell>
          <cell r="AA45">
            <v>45230</v>
          </cell>
          <cell r="AB45">
            <v>3269944</v>
          </cell>
          <cell r="AC45">
            <v>45231</v>
          </cell>
          <cell r="AD45">
            <v>45260</v>
          </cell>
          <cell r="AE45">
            <v>2942949</v>
          </cell>
          <cell r="AF45">
            <v>45261</v>
          </cell>
          <cell r="AG45">
            <v>45287</v>
          </cell>
          <cell r="AH45">
            <v>1961966</v>
          </cell>
          <cell r="AI45">
            <v>45288</v>
          </cell>
          <cell r="AJ45">
            <v>45305</v>
          </cell>
          <cell r="BI45" t="str">
            <v>División de Bienestar Universitario</v>
          </cell>
          <cell r="BJ45" t="str">
            <v>JHON FREYD MONROY RODRIGUEZ</v>
          </cell>
          <cell r="BK45" t="str">
            <v>Jefe de Oficina</v>
          </cell>
          <cell r="BL45">
            <v>1646</v>
          </cell>
          <cell r="BM45">
            <v>45122</v>
          </cell>
          <cell r="BN45">
            <v>3162464808</v>
          </cell>
          <cell r="BO45">
            <v>3907</v>
          </cell>
          <cell r="BP45">
            <v>45125</v>
          </cell>
          <cell r="BQ45">
            <v>17439701</v>
          </cell>
          <cell r="BR45">
            <v>1</v>
          </cell>
          <cell r="BS45">
            <v>45259</v>
          </cell>
          <cell r="BT45">
            <v>45288</v>
          </cell>
          <cell r="BU45">
            <v>45305</v>
          </cell>
          <cell r="BV45" t="str">
            <v xml:space="preserve">Dieciocho (18) días calendario </v>
          </cell>
          <cell r="BW45" t="str">
            <v>Cinco (05) meses y veintiocho (28) días calendario</v>
          </cell>
          <cell r="BX45">
            <v>1</v>
          </cell>
          <cell r="BY45">
            <v>45259</v>
          </cell>
          <cell r="BZ45">
            <v>1961966</v>
          </cell>
          <cell r="CA45">
            <v>2901</v>
          </cell>
          <cell r="CB45">
            <v>45259</v>
          </cell>
          <cell r="CC45">
            <v>132169843</v>
          </cell>
          <cell r="CD45">
            <v>7063</v>
          </cell>
          <cell r="CE45">
            <v>45259</v>
          </cell>
          <cell r="CF45">
            <v>1961966</v>
          </cell>
          <cell r="CP45">
            <v>45305</v>
          </cell>
          <cell r="CS45"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5">
            <v>1122121514</v>
          </cell>
          <cell r="CU45">
            <v>504</v>
          </cell>
          <cell r="CV45" t="str">
            <v>441</v>
          </cell>
          <cell r="CW45">
            <v>504</v>
          </cell>
          <cell r="CX45" t="str">
            <v>441</v>
          </cell>
          <cell r="CY45">
            <v>7220</v>
          </cell>
          <cell r="CZ45" t="str">
            <v>M6</v>
          </cell>
        </row>
        <row r="46">
          <cell r="B46" t="str">
            <v>0734 DE 2023</v>
          </cell>
          <cell r="C46">
            <v>1121873518</v>
          </cell>
          <cell r="D46" t="str">
            <v>LINA PAOLA ROJAS ROJAS</v>
          </cell>
          <cell r="E46" t="str">
            <v>CONTRATO DE PRESTACIÓN DE SERVICIOS PROFESIONALES</v>
          </cell>
          <cell r="F46" t="str">
            <v>PRESTACIÓN DE SERVICIOS PROFESIONALES NECESARIO PARA EL FORTALECIMIENTO DE LOS PROCESOS DE COORDINACIÓN DEL ÁREA DE LA SALUD DE LA DIVISIÓN DE BIENESTAR UNIVERSITARIO DE LA UNIVERSIDAD DE LOS LLANOS.</v>
          </cell>
          <cell r="G46">
            <v>45125</v>
          </cell>
          <cell r="H46">
            <v>17439701</v>
          </cell>
          <cell r="I46" t="str">
            <v>Cinco (05) meses y diez (10) días calendario</v>
          </cell>
          <cell r="J46">
            <v>45125</v>
          </cell>
          <cell r="K46">
            <v>45287</v>
          </cell>
          <cell r="L46" t="str">
            <v>NO APLICA</v>
          </cell>
          <cell r="M46" t="str">
            <v>NO APLICA</v>
          </cell>
          <cell r="N46" t="str">
            <v>NO APLICA</v>
          </cell>
          <cell r="O46">
            <v>7</v>
          </cell>
          <cell r="P46">
            <v>1416976</v>
          </cell>
          <cell r="Q46">
            <v>45125</v>
          </cell>
          <cell r="R46">
            <v>45138</v>
          </cell>
          <cell r="S46">
            <v>3269944</v>
          </cell>
          <cell r="T46">
            <v>45139</v>
          </cell>
          <cell r="U46">
            <v>45169</v>
          </cell>
          <cell r="V46">
            <v>3269944</v>
          </cell>
          <cell r="W46">
            <v>45170</v>
          </cell>
          <cell r="X46">
            <v>45199</v>
          </cell>
          <cell r="Y46">
            <v>3269944</v>
          </cell>
          <cell r="Z46">
            <v>45200</v>
          </cell>
          <cell r="AA46">
            <v>45230</v>
          </cell>
          <cell r="AB46">
            <v>3269944</v>
          </cell>
          <cell r="AC46">
            <v>45231</v>
          </cell>
          <cell r="AD46">
            <v>45260</v>
          </cell>
          <cell r="AE46">
            <v>2942949</v>
          </cell>
          <cell r="AF46">
            <v>45261</v>
          </cell>
          <cell r="AG46">
            <v>45287</v>
          </cell>
          <cell r="AH46">
            <v>1961966</v>
          </cell>
          <cell r="AI46">
            <v>45288</v>
          </cell>
          <cell r="AJ46">
            <v>45305</v>
          </cell>
          <cell r="BI46" t="str">
            <v>División de Bienestar Universitario</v>
          </cell>
          <cell r="BJ46" t="str">
            <v>JHON FREYD MONROY RODRIGUEZ</v>
          </cell>
          <cell r="BK46" t="str">
            <v>Jefe de Oficina</v>
          </cell>
          <cell r="BL46">
            <v>1646</v>
          </cell>
          <cell r="BM46">
            <v>45122</v>
          </cell>
          <cell r="BN46">
            <v>3162464808</v>
          </cell>
          <cell r="BO46">
            <v>3873</v>
          </cell>
          <cell r="BP46">
            <v>45125</v>
          </cell>
          <cell r="BQ46">
            <v>17439701</v>
          </cell>
          <cell r="BR46">
            <v>1</v>
          </cell>
          <cell r="BS46">
            <v>45259</v>
          </cell>
          <cell r="BT46">
            <v>45288</v>
          </cell>
          <cell r="BU46">
            <v>45305</v>
          </cell>
          <cell r="BV46" t="str">
            <v xml:space="preserve">Dieciocho (18) días calendario </v>
          </cell>
          <cell r="BW46" t="str">
            <v>Cinco (05) meses y veintiocho (28) días calendario</v>
          </cell>
          <cell r="BX46">
            <v>1</v>
          </cell>
          <cell r="BY46">
            <v>45259</v>
          </cell>
          <cell r="BZ46">
            <v>1961966</v>
          </cell>
          <cell r="CA46">
            <v>2901</v>
          </cell>
          <cell r="CB46">
            <v>45259</v>
          </cell>
          <cell r="CC46">
            <v>132169843</v>
          </cell>
          <cell r="CD46">
            <v>7051</v>
          </cell>
          <cell r="CE46">
            <v>45259</v>
          </cell>
          <cell r="CF46">
            <v>1961966</v>
          </cell>
          <cell r="CP46">
            <v>45305</v>
          </cell>
          <cell r="CS46"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6">
            <v>1121873518.9000001</v>
          </cell>
          <cell r="CU46">
            <v>504</v>
          </cell>
          <cell r="CV46" t="str">
            <v>441</v>
          </cell>
          <cell r="CW46">
            <v>504</v>
          </cell>
          <cell r="CX46" t="str">
            <v>441</v>
          </cell>
          <cell r="CY46">
            <v>8692</v>
          </cell>
          <cell r="CZ46" t="str">
            <v>M6</v>
          </cell>
        </row>
        <row r="47">
          <cell r="B47" t="str">
            <v>0738 DE 2023</v>
          </cell>
          <cell r="C47">
            <v>1121830981</v>
          </cell>
          <cell r="D47" t="str">
            <v>LEIDY CAROLINA LEON RUIZ</v>
          </cell>
          <cell r="E47" t="str">
            <v>CONTRATO DE PRESTACIÓN DE SERVICIOS DE APOYO A LA GESTIÓN</v>
          </cell>
          <cell r="F47"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7">
            <v>45125</v>
          </cell>
          <cell r="H47">
            <v>9794265</v>
          </cell>
          <cell r="I47" t="str">
            <v>Cuatro (04) meses y veintiocho (28) días calendario</v>
          </cell>
          <cell r="J47">
            <v>45125</v>
          </cell>
          <cell r="K47">
            <v>45275</v>
          </cell>
          <cell r="L47" t="str">
            <v>NO APLICA</v>
          </cell>
          <cell r="M47" t="str">
            <v>NO APLICA</v>
          </cell>
          <cell r="N47" t="str">
            <v>NO APLICA</v>
          </cell>
          <cell r="O47">
            <v>8</v>
          </cell>
          <cell r="P47">
            <v>860307</v>
          </cell>
          <cell r="Q47">
            <v>45125</v>
          </cell>
          <cell r="R47">
            <v>45138</v>
          </cell>
          <cell r="S47">
            <v>1985324</v>
          </cell>
          <cell r="T47">
            <v>45139</v>
          </cell>
          <cell r="U47">
            <v>45169</v>
          </cell>
          <cell r="V47">
            <v>1985324</v>
          </cell>
          <cell r="W47">
            <v>45170</v>
          </cell>
          <cell r="X47">
            <v>45199</v>
          </cell>
          <cell r="Y47">
            <v>1985324</v>
          </cell>
          <cell r="Z47">
            <v>45200</v>
          </cell>
          <cell r="AA47">
            <v>45230</v>
          </cell>
          <cell r="AB47">
            <v>1985324</v>
          </cell>
          <cell r="AC47">
            <v>45231</v>
          </cell>
          <cell r="AD47">
            <v>45260</v>
          </cell>
          <cell r="AE47">
            <v>992662</v>
          </cell>
          <cell r="AF47">
            <v>45261</v>
          </cell>
          <cell r="AG47">
            <v>45275</v>
          </cell>
          <cell r="AH47">
            <v>794130</v>
          </cell>
          <cell r="AI47">
            <v>45276</v>
          </cell>
          <cell r="AJ47">
            <v>45287</v>
          </cell>
          <cell r="AK47">
            <v>1191194</v>
          </cell>
          <cell r="AL47">
            <v>45288</v>
          </cell>
          <cell r="AM47">
            <v>45305</v>
          </cell>
          <cell r="BI47" t="str">
            <v>División de Bienestar Universitario</v>
          </cell>
          <cell r="BJ47" t="str">
            <v>JHON FREYD MONROY RODRIGUEZ</v>
          </cell>
          <cell r="BK47" t="str">
            <v>Jefe de Oficina</v>
          </cell>
          <cell r="BL47">
            <v>1639</v>
          </cell>
          <cell r="BM47">
            <v>45121</v>
          </cell>
          <cell r="BN47">
            <v>505140258</v>
          </cell>
          <cell r="BO47">
            <v>3686</v>
          </cell>
          <cell r="BP47">
            <v>45125</v>
          </cell>
          <cell r="BQ47">
            <v>9794265</v>
          </cell>
          <cell r="BR47">
            <v>1</v>
          </cell>
          <cell r="BS47">
            <v>45259</v>
          </cell>
          <cell r="BT47">
            <v>45276</v>
          </cell>
          <cell r="BU47">
            <v>45305</v>
          </cell>
          <cell r="BV47" t="str">
            <v>Treinta (30) días calendario</v>
          </cell>
          <cell r="BW47" t="str">
            <v>Cinco (05) meses y veintiocho (28) días calendario</v>
          </cell>
          <cell r="BX47">
            <v>1</v>
          </cell>
          <cell r="BY47">
            <v>45259</v>
          </cell>
          <cell r="BZ47">
            <v>1985324</v>
          </cell>
          <cell r="CA47">
            <v>2901</v>
          </cell>
          <cell r="CB47">
            <v>45259</v>
          </cell>
          <cell r="CC47">
            <v>132169843</v>
          </cell>
          <cell r="CD47">
            <v>7036</v>
          </cell>
          <cell r="CE47">
            <v>45259</v>
          </cell>
          <cell r="CF47">
            <v>1985324</v>
          </cell>
          <cell r="CP47">
            <v>45305</v>
          </cell>
          <cell r="CS47"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7">
            <v>1121830981</v>
          </cell>
          <cell r="CU47">
            <v>453</v>
          </cell>
          <cell r="CV47" t="str">
            <v>44108</v>
          </cell>
          <cell r="CW47">
            <v>504</v>
          </cell>
          <cell r="CX47" t="str">
            <v>441</v>
          </cell>
          <cell r="CY47">
            <v>7490</v>
          </cell>
          <cell r="CZ47" t="str">
            <v>M6</v>
          </cell>
        </row>
        <row r="48">
          <cell r="B48" t="str">
            <v>0739 DE 2023</v>
          </cell>
          <cell r="C48">
            <v>35264344</v>
          </cell>
          <cell r="D48" t="str">
            <v>IRENE PAOLA QUIÑONEZ</v>
          </cell>
          <cell r="E48" t="str">
            <v>CONTRATO DE PRESTACIÓN DE SERVICIOS DE APOYO A LA GESTIÓN</v>
          </cell>
          <cell r="F48"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8">
            <v>45125</v>
          </cell>
          <cell r="H48">
            <v>9794265</v>
          </cell>
          <cell r="I48" t="str">
            <v>Cuatro (04) meses y veintiocho (28) días calendario</v>
          </cell>
          <cell r="J48">
            <v>45125</v>
          </cell>
          <cell r="K48">
            <v>45275</v>
          </cell>
          <cell r="L48" t="str">
            <v>NO APLICA</v>
          </cell>
          <cell r="M48" t="str">
            <v>NO APLICA</v>
          </cell>
          <cell r="N48" t="str">
            <v>NO APLICA</v>
          </cell>
          <cell r="O48">
            <v>8</v>
          </cell>
          <cell r="P48">
            <v>860307</v>
          </cell>
          <cell r="Q48">
            <v>45125</v>
          </cell>
          <cell r="R48">
            <v>45138</v>
          </cell>
          <cell r="S48">
            <v>1985324</v>
          </cell>
          <cell r="T48">
            <v>45139</v>
          </cell>
          <cell r="U48">
            <v>45169</v>
          </cell>
          <cell r="V48">
            <v>1985324</v>
          </cell>
          <cell r="W48">
            <v>45170</v>
          </cell>
          <cell r="X48">
            <v>45199</v>
          </cell>
          <cell r="Y48">
            <v>1985324</v>
          </cell>
          <cell r="Z48">
            <v>45200</v>
          </cell>
          <cell r="AA48">
            <v>45230</v>
          </cell>
          <cell r="AB48">
            <v>1985324</v>
          </cell>
          <cell r="AC48">
            <v>45231</v>
          </cell>
          <cell r="AD48">
            <v>45260</v>
          </cell>
          <cell r="AE48">
            <v>992662</v>
          </cell>
          <cell r="AF48">
            <v>45261</v>
          </cell>
          <cell r="AG48">
            <v>45275</v>
          </cell>
          <cell r="AH48">
            <v>794130</v>
          </cell>
          <cell r="AI48">
            <v>45276</v>
          </cell>
          <cell r="AJ48">
            <v>45287</v>
          </cell>
          <cell r="AK48">
            <v>1191194</v>
          </cell>
          <cell r="AL48">
            <v>45288</v>
          </cell>
          <cell r="AM48">
            <v>45305</v>
          </cell>
          <cell r="BI48" t="str">
            <v>División de Bienestar Universitario</v>
          </cell>
          <cell r="BJ48" t="str">
            <v>JHON FREYD MONROY RODRIGUEZ</v>
          </cell>
          <cell r="BK48" t="str">
            <v>Jefe de Oficina</v>
          </cell>
          <cell r="BL48">
            <v>1639</v>
          </cell>
          <cell r="BM48">
            <v>45121</v>
          </cell>
          <cell r="BN48">
            <v>505140258</v>
          </cell>
          <cell r="BO48">
            <v>3683</v>
          </cell>
          <cell r="BP48">
            <v>45125</v>
          </cell>
          <cell r="BQ48">
            <v>9794265</v>
          </cell>
          <cell r="BR48">
            <v>1</v>
          </cell>
          <cell r="BS48">
            <v>45259</v>
          </cell>
          <cell r="BT48">
            <v>45276</v>
          </cell>
          <cell r="BU48">
            <v>45305</v>
          </cell>
          <cell r="BV48" t="str">
            <v>Treinta (30) días calendario</v>
          </cell>
          <cell r="BW48" t="str">
            <v>Cinco (05) meses y veintiocho (28) días calendario</v>
          </cell>
          <cell r="BX48">
            <v>1</v>
          </cell>
          <cell r="BY48">
            <v>45259</v>
          </cell>
          <cell r="BZ48">
            <v>1985324</v>
          </cell>
          <cell r="CA48">
            <v>2901</v>
          </cell>
          <cell r="CB48">
            <v>45259</v>
          </cell>
          <cell r="CC48">
            <v>132169843</v>
          </cell>
          <cell r="CD48">
            <v>7006</v>
          </cell>
          <cell r="CE48">
            <v>45259</v>
          </cell>
          <cell r="CF48">
            <v>1985324</v>
          </cell>
          <cell r="CP48">
            <v>45305</v>
          </cell>
          <cell r="CS48"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
            <v>35264344</v>
          </cell>
          <cell r="CU48">
            <v>453</v>
          </cell>
          <cell r="CV48" t="str">
            <v>44108</v>
          </cell>
          <cell r="CW48">
            <v>504</v>
          </cell>
          <cell r="CX48" t="str">
            <v>441</v>
          </cell>
          <cell r="CY48">
            <v>7490</v>
          </cell>
          <cell r="CZ48" t="str">
            <v>M6</v>
          </cell>
        </row>
        <row r="49">
          <cell r="B49" t="str">
            <v>0754 DE 2023</v>
          </cell>
          <cell r="C49">
            <v>53122303</v>
          </cell>
          <cell r="D49" t="str">
            <v>MIRTA PATRICIA SAYADO VARGAS</v>
          </cell>
          <cell r="E49" t="str">
            <v>CONTRATO DE PRESTACIÓN DE SERVICIOS PROFESIONALES</v>
          </cell>
          <cell r="F49" t="str">
            <v>PRESTACIÓN DE SERVICIOS PROFESIONALES NECESARIO PARA EL FORTALECIMIENTO DE LOS PROCESOS DE LA SECCIÓN DE PRESUPUESTO Y CONTABILIDAD DE LA UNIVERSIDAD DE LOS LLANOS.</v>
          </cell>
          <cell r="G49">
            <v>45125</v>
          </cell>
          <cell r="H49">
            <v>17439701</v>
          </cell>
          <cell r="I49" t="str">
            <v>Cinco (05) meses y diez (10) días calendario</v>
          </cell>
          <cell r="J49">
            <v>45125</v>
          </cell>
          <cell r="K49">
            <v>45287</v>
          </cell>
          <cell r="L49" t="str">
            <v>NO APLICA</v>
          </cell>
          <cell r="M49" t="str">
            <v>NO APLICA</v>
          </cell>
          <cell r="N49" t="str">
            <v>NO APLICA</v>
          </cell>
          <cell r="O49">
            <v>7</v>
          </cell>
          <cell r="P49">
            <v>1416976</v>
          </cell>
          <cell r="Q49">
            <v>45125</v>
          </cell>
          <cell r="R49">
            <v>45138</v>
          </cell>
          <cell r="S49">
            <v>3269944</v>
          </cell>
          <cell r="T49">
            <v>45139</v>
          </cell>
          <cell r="U49">
            <v>45169</v>
          </cell>
          <cell r="V49">
            <v>3269944</v>
          </cell>
          <cell r="W49">
            <v>45170</v>
          </cell>
          <cell r="X49">
            <v>45199</v>
          </cell>
          <cell r="Y49">
            <v>3269944</v>
          </cell>
          <cell r="Z49">
            <v>45200</v>
          </cell>
          <cell r="AA49">
            <v>45230</v>
          </cell>
          <cell r="AB49">
            <v>3269944</v>
          </cell>
          <cell r="AC49">
            <v>45231</v>
          </cell>
          <cell r="AD49">
            <v>45260</v>
          </cell>
          <cell r="AE49">
            <v>2942949</v>
          </cell>
          <cell r="AF49">
            <v>45261</v>
          </cell>
          <cell r="AG49">
            <v>45287</v>
          </cell>
          <cell r="AH49">
            <v>1961966</v>
          </cell>
          <cell r="AI49">
            <v>45288</v>
          </cell>
          <cell r="AJ49">
            <v>45305</v>
          </cell>
          <cell r="BI49" t="str">
            <v xml:space="preserve">Sección de Presupuesto y Contabilidad </v>
          </cell>
          <cell r="BJ49" t="str">
            <v>CRISTIAN EDUARDO GARCIA GARCIA</v>
          </cell>
          <cell r="BK49" t="str">
            <v>Jefe de Oficina</v>
          </cell>
          <cell r="BL49">
            <v>1646</v>
          </cell>
          <cell r="BM49">
            <v>45122</v>
          </cell>
          <cell r="BN49">
            <v>3162464808</v>
          </cell>
          <cell r="BO49">
            <v>3805</v>
          </cell>
          <cell r="BP49">
            <v>45125</v>
          </cell>
          <cell r="BQ49">
            <v>17439701</v>
          </cell>
          <cell r="BR49">
            <v>1</v>
          </cell>
          <cell r="BS49">
            <v>45259</v>
          </cell>
          <cell r="BT49">
            <v>45288</v>
          </cell>
          <cell r="BU49">
            <v>45305</v>
          </cell>
          <cell r="BV49" t="str">
            <v xml:space="preserve">Dieciocho (18) días calendario </v>
          </cell>
          <cell r="BW49" t="str">
            <v>Cinco (05) meses y veintiocho (28) días calendario</v>
          </cell>
          <cell r="BX49">
            <v>1</v>
          </cell>
          <cell r="BY49">
            <v>45259</v>
          </cell>
          <cell r="BZ49">
            <v>1961966</v>
          </cell>
          <cell r="CA49">
            <v>2901</v>
          </cell>
          <cell r="CB49">
            <v>45259</v>
          </cell>
          <cell r="CC49">
            <v>132169843</v>
          </cell>
          <cell r="CD49">
            <v>7020</v>
          </cell>
          <cell r="CE49">
            <v>45259</v>
          </cell>
          <cell r="CF49">
            <v>1961966</v>
          </cell>
          <cell r="CP49">
            <v>45305</v>
          </cell>
          <cell r="CS49"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49">
            <v>53122303</v>
          </cell>
          <cell r="CU49">
            <v>504</v>
          </cell>
          <cell r="CV49" t="str">
            <v>413</v>
          </cell>
          <cell r="CW49">
            <v>504</v>
          </cell>
          <cell r="CX49" t="str">
            <v>413</v>
          </cell>
          <cell r="CY49">
            <v>6920</v>
          </cell>
          <cell r="CZ49" t="str">
            <v>M5</v>
          </cell>
        </row>
        <row r="50">
          <cell r="B50" t="str">
            <v>0756 DE 2023</v>
          </cell>
          <cell r="C50">
            <v>1121860595</v>
          </cell>
          <cell r="D50" t="str">
            <v>DIANA VANESSA VALENCIA GUERRERO</v>
          </cell>
          <cell r="E50" t="str">
            <v>CONTRATO DE PRESTACIÓN DE SERVICIOS PROFESIONALES</v>
          </cell>
          <cell r="F50" t="str">
            <v>PRESTACIÓN DE SERVICIOS PROFESIONALES NECESARIO PARA EL FORTALECIMIENTO DE LOS PROCESOS DE LA SECCIÓN DE PRESUPUESTO Y CONTABILIDAD DE LA UNIVERSIDAD DE LOS LLANOS.</v>
          </cell>
          <cell r="G50">
            <v>45125</v>
          </cell>
          <cell r="H50">
            <v>14948315</v>
          </cell>
          <cell r="I50" t="str">
            <v>Cinco (05) meses y diez (10) días calendario</v>
          </cell>
          <cell r="J50">
            <v>45125</v>
          </cell>
          <cell r="K50">
            <v>45287</v>
          </cell>
          <cell r="L50" t="str">
            <v>NO APLICA</v>
          </cell>
          <cell r="M50" t="str">
            <v>NO APLICA</v>
          </cell>
          <cell r="N50" t="str">
            <v>NO APLICA</v>
          </cell>
          <cell r="O50">
            <v>7</v>
          </cell>
          <cell r="P50">
            <v>1214551</v>
          </cell>
          <cell r="Q50">
            <v>45125</v>
          </cell>
          <cell r="R50">
            <v>45138</v>
          </cell>
          <cell r="S50">
            <v>2802809</v>
          </cell>
          <cell r="T50">
            <v>45139</v>
          </cell>
          <cell r="U50">
            <v>45169</v>
          </cell>
          <cell r="V50">
            <v>2802809</v>
          </cell>
          <cell r="W50">
            <v>45170</v>
          </cell>
          <cell r="X50">
            <v>45199</v>
          </cell>
          <cell r="Y50">
            <v>2802809</v>
          </cell>
          <cell r="Z50">
            <v>45200</v>
          </cell>
          <cell r="AA50">
            <v>45230</v>
          </cell>
          <cell r="AB50">
            <v>2802809</v>
          </cell>
          <cell r="AC50">
            <v>45231</v>
          </cell>
          <cell r="AD50">
            <v>45260</v>
          </cell>
          <cell r="AE50">
            <v>2522528</v>
          </cell>
          <cell r="AF50">
            <v>45261</v>
          </cell>
          <cell r="AG50">
            <v>45287</v>
          </cell>
          <cell r="AH50">
            <v>1681685</v>
          </cell>
          <cell r="AI50">
            <v>45288</v>
          </cell>
          <cell r="AJ50">
            <v>45305</v>
          </cell>
          <cell r="BI50" t="str">
            <v xml:space="preserve">Sección de Presupuesto y Contabilidad </v>
          </cell>
          <cell r="BJ50" t="str">
            <v>CRISTIAN EDUARDO GARCIA GARCIA</v>
          </cell>
          <cell r="BK50" t="str">
            <v>Jefe de Oficina</v>
          </cell>
          <cell r="BL50">
            <v>1646</v>
          </cell>
          <cell r="BM50">
            <v>45122</v>
          </cell>
          <cell r="BN50">
            <v>3162464808</v>
          </cell>
          <cell r="BO50">
            <v>3870</v>
          </cell>
          <cell r="BP50">
            <v>45125</v>
          </cell>
          <cell r="BQ50">
            <v>14948315</v>
          </cell>
          <cell r="BR50">
            <v>1</v>
          </cell>
          <cell r="BS50">
            <v>45259</v>
          </cell>
          <cell r="BT50">
            <v>45288</v>
          </cell>
          <cell r="BU50">
            <v>45305</v>
          </cell>
          <cell r="BV50" t="str">
            <v xml:space="preserve">Dieciocho (18) días calendario </v>
          </cell>
          <cell r="BW50" t="str">
            <v>Cinco (05) meses y veintiocho (28) días calendario</v>
          </cell>
          <cell r="BX50">
            <v>1</v>
          </cell>
          <cell r="BY50">
            <v>45259</v>
          </cell>
          <cell r="BZ50">
            <v>1681685</v>
          </cell>
          <cell r="CA50">
            <v>2901</v>
          </cell>
          <cell r="CB50">
            <v>45259</v>
          </cell>
          <cell r="CC50">
            <v>132169843</v>
          </cell>
          <cell r="CD50">
            <v>7050</v>
          </cell>
          <cell r="CE50">
            <v>45259</v>
          </cell>
          <cell r="CF50">
            <v>1681685</v>
          </cell>
          <cell r="CP50">
            <v>45305</v>
          </cell>
          <cell r="CS5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v>
          </cell>
          <cell r="CT50">
            <v>1121860595</v>
          </cell>
          <cell r="CU50">
            <v>504</v>
          </cell>
          <cell r="CV50" t="str">
            <v>413</v>
          </cell>
          <cell r="CW50">
            <v>504</v>
          </cell>
          <cell r="CX50" t="str">
            <v>413</v>
          </cell>
          <cell r="CY50">
            <v>6920</v>
          </cell>
          <cell r="CZ50" t="str">
            <v>M5</v>
          </cell>
        </row>
        <row r="51">
          <cell r="B51" t="str">
            <v>0777 DE 2023</v>
          </cell>
          <cell r="C51">
            <v>86067232</v>
          </cell>
          <cell r="D51" t="str">
            <v>ALEXANDER HERNAN TORRES TINTIN</v>
          </cell>
          <cell r="E51" t="str">
            <v>CONTRATO DE PRESTACIÓN DE SERVICIOS DE APOYO A LA GESTIÓN</v>
          </cell>
          <cell r="F51"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51">
            <v>45125</v>
          </cell>
          <cell r="H51">
            <v>10588395</v>
          </cell>
          <cell r="I51" t="str">
            <v>Cinco (05) meses y diez (10) días calendario</v>
          </cell>
          <cell r="J51">
            <v>45125</v>
          </cell>
          <cell r="K51">
            <v>45287</v>
          </cell>
          <cell r="L51" t="str">
            <v>NO APLICA</v>
          </cell>
          <cell r="M51" t="str">
            <v>NO APLICA</v>
          </cell>
          <cell r="N51" t="str">
            <v>NO APLICA</v>
          </cell>
          <cell r="O51">
            <v>7</v>
          </cell>
          <cell r="P51">
            <v>860307</v>
          </cell>
          <cell r="Q51">
            <v>45125</v>
          </cell>
          <cell r="R51">
            <v>45138</v>
          </cell>
          <cell r="S51">
            <v>1985324</v>
          </cell>
          <cell r="T51">
            <v>45139</v>
          </cell>
          <cell r="U51">
            <v>45169</v>
          </cell>
          <cell r="V51">
            <v>1985324</v>
          </cell>
          <cell r="W51">
            <v>45170</v>
          </cell>
          <cell r="X51">
            <v>45199</v>
          </cell>
          <cell r="Y51">
            <v>1985324</v>
          </cell>
          <cell r="Z51">
            <v>45200</v>
          </cell>
          <cell r="AA51">
            <v>45230</v>
          </cell>
          <cell r="AB51">
            <v>1985324</v>
          </cell>
          <cell r="AC51">
            <v>45231</v>
          </cell>
          <cell r="AD51">
            <v>45260</v>
          </cell>
          <cell r="AE51">
            <v>1786792</v>
          </cell>
          <cell r="AF51">
            <v>45261</v>
          </cell>
          <cell r="AG51">
            <v>45287</v>
          </cell>
          <cell r="AH51">
            <v>1191194</v>
          </cell>
          <cell r="AI51">
            <v>45288</v>
          </cell>
          <cell r="AJ51">
            <v>45305</v>
          </cell>
          <cell r="BI51" t="str">
            <v>Facultad de Ciencias Agropecuarias y Recursos Naturales</v>
          </cell>
          <cell r="BJ51" t="str">
            <v>CRISTÓBAL LUGO LÓPEZ</v>
          </cell>
          <cell r="BK51" t="str">
            <v>Decano de la Facultad de Ciencias Agropecuarias y Recursos Naturales</v>
          </cell>
          <cell r="BL51">
            <v>1646</v>
          </cell>
          <cell r="BM51">
            <v>45122</v>
          </cell>
          <cell r="BN51">
            <v>3162464808</v>
          </cell>
          <cell r="BO51">
            <v>3822</v>
          </cell>
          <cell r="BP51">
            <v>45125</v>
          </cell>
          <cell r="BQ51">
            <v>10588395</v>
          </cell>
          <cell r="BR51">
            <v>1</v>
          </cell>
          <cell r="BS51">
            <v>45259</v>
          </cell>
          <cell r="BT51">
            <v>45288</v>
          </cell>
          <cell r="BU51">
            <v>45305</v>
          </cell>
          <cell r="BV51" t="str">
            <v xml:space="preserve">Dieciocho (18) días calendario </v>
          </cell>
          <cell r="BW51" t="str">
            <v>Cinco (05) meses y veintiocho (28) días calendario</v>
          </cell>
          <cell r="BX51">
            <v>1</v>
          </cell>
          <cell r="BY51">
            <v>45259</v>
          </cell>
          <cell r="BZ51">
            <v>1191194</v>
          </cell>
          <cell r="CA51">
            <v>2901</v>
          </cell>
          <cell r="CB51">
            <v>45259</v>
          </cell>
          <cell r="CC51">
            <v>132169843</v>
          </cell>
          <cell r="CD51">
            <v>6997</v>
          </cell>
          <cell r="CE51">
            <v>45259</v>
          </cell>
          <cell r="CF51">
            <v>1191194</v>
          </cell>
          <cell r="CP51">
            <v>45305</v>
          </cell>
          <cell r="CS51"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1">
            <v>86067232</v>
          </cell>
          <cell r="CU51">
            <v>27</v>
          </cell>
          <cell r="CV51" t="str">
            <v>54406</v>
          </cell>
          <cell r="CW51">
            <v>27</v>
          </cell>
          <cell r="CX51" t="str">
            <v>54406</v>
          </cell>
          <cell r="CY51">
            <v>4111</v>
          </cell>
          <cell r="CZ51" t="str">
            <v>M5</v>
          </cell>
        </row>
        <row r="52">
          <cell r="B52" t="str">
            <v>0778 DE 2023</v>
          </cell>
          <cell r="C52">
            <v>17267844</v>
          </cell>
          <cell r="D52" t="str">
            <v>JOSE ALEXANDER ZAPATA BELTRAN</v>
          </cell>
          <cell r="E52" t="str">
            <v>CONTRATO DE PRESTACIÓN DE SERVICIOS DE APOYO A LA GESTIÓN</v>
          </cell>
          <cell r="F52"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52">
            <v>45125</v>
          </cell>
          <cell r="H52">
            <v>10588395</v>
          </cell>
          <cell r="I52" t="str">
            <v>Cinco (05) meses y diez (10) días calendario</v>
          </cell>
          <cell r="J52">
            <v>45125</v>
          </cell>
          <cell r="K52">
            <v>45287</v>
          </cell>
          <cell r="L52" t="str">
            <v>NO APLICA</v>
          </cell>
          <cell r="M52" t="str">
            <v>NO APLICA</v>
          </cell>
          <cell r="N52" t="str">
            <v>NO APLICA</v>
          </cell>
          <cell r="O52">
            <v>7</v>
          </cell>
          <cell r="P52">
            <v>860307</v>
          </cell>
          <cell r="Q52">
            <v>45125</v>
          </cell>
          <cell r="R52">
            <v>45138</v>
          </cell>
          <cell r="S52">
            <v>1985324</v>
          </cell>
          <cell r="T52">
            <v>45139</v>
          </cell>
          <cell r="U52">
            <v>45169</v>
          </cell>
          <cell r="V52">
            <v>1985324</v>
          </cell>
          <cell r="W52">
            <v>45170</v>
          </cell>
          <cell r="X52">
            <v>45199</v>
          </cell>
          <cell r="Y52">
            <v>1985324</v>
          </cell>
          <cell r="Z52">
            <v>45200</v>
          </cell>
          <cell r="AA52">
            <v>45230</v>
          </cell>
          <cell r="AB52">
            <v>1985324</v>
          </cell>
          <cell r="AC52">
            <v>45231</v>
          </cell>
          <cell r="AD52">
            <v>45260</v>
          </cell>
          <cell r="AE52">
            <v>1786792</v>
          </cell>
          <cell r="AF52">
            <v>45261</v>
          </cell>
          <cell r="AG52">
            <v>45287</v>
          </cell>
          <cell r="AH52">
            <v>1191194</v>
          </cell>
          <cell r="AI52">
            <v>45288</v>
          </cell>
          <cell r="AJ52">
            <v>45305</v>
          </cell>
          <cell r="BI52" t="str">
            <v>Facultad de Ciencias Agropecuarias y Recursos Naturales</v>
          </cell>
          <cell r="BJ52" t="str">
            <v>CRISTÓBAL LUGO LÓPEZ</v>
          </cell>
          <cell r="BK52" t="str">
            <v>Decano de la Facultad de Ciencias Agropecuarias y Recursos Naturales</v>
          </cell>
          <cell r="BL52">
            <v>1646</v>
          </cell>
          <cell r="BM52">
            <v>45122</v>
          </cell>
          <cell r="BN52">
            <v>3162464808</v>
          </cell>
          <cell r="BO52">
            <v>3754</v>
          </cell>
          <cell r="BP52">
            <v>45125</v>
          </cell>
          <cell r="BQ52">
            <v>10588395</v>
          </cell>
          <cell r="BR52">
            <v>1</v>
          </cell>
          <cell r="BS52">
            <v>45259</v>
          </cell>
          <cell r="BT52">
            <v>45288</v>
          </cell>
          <cell r="BU52">
            <v>45305</v>
          </cell>
          <cell r="BV52" t="str">
            <v xml:space="preserve">Dieciocho (18) días calendario </v>
          </cell>
          <cell r="BW52" t="str">
            <v>Cinco (05) meses y veintiocho (28) días calendario</v>
          </cell>
          <cell r="BX52">
            <v>1</v>
          </cell>
          <cell r="BY52">
            <v>45259</v>
          </cell>
          <cell r="BZ52">
            <v>1191194</v>
          </cell>
          <cell r="CA52">
            <v>2901</v>
          </cell>
          <cell r="CB52">
            <v>45259</v>
          </cell>
          <cell r="CC52">
            <v>132169843</v>
          </cell>
          <cell r="CD52">
            <v>6996</v>
          </cell>
          <cell r="CE52">
            <v>45259</v>
          </cell>
          <cell r="CF52">
            <v>1191194</v>
          </cell>
          <cell r="CP52">
            <v>45305</v>
          </cell>
          <cell r="CS52"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52">
            <v>17267844</v>
          </cell>
          <cell r="CU52">
            <v>27</v>
          </cell>
          <cell r="CV52" t="str">
            <v>54406</v>
          </cell>
          <cell r="CW52">
            <v>27</v>
          </cell>
          <cell r="CX52" t="str">
            <v>54406</v>
          </cell>
          <cell r="CY52">
            <v>8299</v>
          </cell>
          <cell r="CZ52" t="str">
            <v>M6</v>
          </cell>
        </row>
        <row r="53">
          <cell r="B53" t="str">
            <v>0782 DE 2023</v>
          </cell>
          <cell r="C53">
            <v>1122651218</v>
          </cell>
          <cell r="D53" t="str">
            <v>REYES ANDRES VEGA BELTRAN</v>
          </cell>
          <cell r="E53" t="str">
            <v>CONTRATO DE PRESTACIÓN DE SERVICIOS DE APOYO A LA GESTIÓN</v>
          </cell>
          <cell r="F53"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53">
            <v>45125</v>
          </cell>
          <cell r="H53">
            <v>8408427</v>
          </cell>
          <cell r="I53" t="str">
            <v>Cinco (05) meses y diez (10) días calendario</v>
          </cell>
          <cell r="J53">
            <v>45125</v>
          </cell>
          <cell r="K53">
            <v>45287</v>
          </cell>
          <cell r="L53" t="str">
            <v>NO APLICA</v>
          </cell>
          <cell r="M53" t="str">
            <v>NO APLICA</v>
          </cell>
          <cell r="N53" t="str">
            <v>NO APLICA</v>
          </cell>
          <cell r="O53">
            <v>7</v>
          </cell>
          <cell r="P53">
            <v>683185</v>
          </cell>
          <cell r="Q53">
            <v>45125</v>
          </cell>
          <cell r="R53">
            <v>45138</v>
          </cell>
          <cell r="S53">
            <v>1576580</v>
          </cell>
          <cell r="T53">
            <v>45139</v>
          </cell>
          <cell r="U53">
            <v>45169</v>
          </cell>
          <cell r="V53">
            <v>1576580</v>
          </cell>
          <cell r="W53">
            <v>45170</v>
          </cell>
          <cell r="X53">
            <v>45199</v>
          </cell>
          <cell r="Y53">
            <v>1576580</v>
          </cell>
          <cell r="Z53">
            <v>45200</v>
          </cell>
          <cell r="AA53">
            <v>45230</v>
          </cell>
          <cell r="AB53">
            <v>1576580</v>
          </cell>
          <cell r="AC53">
            <v>45231</v>
          </cell>
          <cell r="AD53">
            <v>45260</v>
          </cell>
          <cell r="AE53">
            <v>1418922</v>
          </cell>
          <cell r="AF53">
            <v>45261</v>
          </cell>
          <cell r="AG53">
            <v>45287</v>
          </cell>
          <cell r="AH53">
            <v>945948</v>
          </cell>
          <cell r="AI53">
            <v>45288</v>
          </cell>
          <cell r="AJ53">
            <v>45305</v>
          </cell>
          <cell r="BI53" t="str">
            <v>Facultad de Ciencias Agropecuarias y Recursos Naturales</v>
          </cell>
          <cell r="BJ53" t="str">
            <v>CRISTÓBAL LUGO LÓPEZ</v>
          </cell>
          <cell r="BK53" t="str">
            <v>Decano de la Facultad de Ciencias Agropecuarias y Recursos Naturales</v>
          </cell>
          <cell r="BL53">
            <v>1646</v>
          </cell>
          <cell r="BM53">
            <v>45122</v>
          </cell>
          <cell r="BN53">
            <v>3162464808</v>
          </cell>
          <cell r="BO53">
            <v>3910</v>
          </cell>
          <cell r="BP53">
            <v>45125</v>
          </cell>
          <cell r="BQ53">
            <v>8408427</v>
          </cell>
          <cell r="BR53">
            <v>1</v>
          </cell>
          <cell r="BS53">
            <v>45259</v>
          </cell>
          <cell r="BT53">
            <v>45288</v>
          </cell>
          <cell r="BU53">
            <v>45305</v>
          </cell>
          <cell r="BV53" t="str">
            <v xml:space="preserve">Dieciocho (18) días calendario </v>
          </cell>
          <cell r="BW53" t="str">
            <v>Cinco (05) meses y veintiocho (28) días calendario</v>
          </cell>
          <cell r="BX53">
            <v>1</v>
          </cell>
          <cell r="BY53">
            <v>45259</v>
          </cell>
          <cell r="BZ53">
            <v>945948</v>
          </cell>
          <cell r="CA53">
            <v>2901</v>
          </cell>
          <cell r="CB53">
            <v>45259</v>
          </cell>
          <cell r="CC53">
            <v>132169843</v>
          </cell>
          <cell r="CD53">
            <v>6999</v>
          </cell>
          <cell r="CE53">
            <v>45259</v>
          </cell>
          <cell r="CF53">
            <v>945948</v>
          </cell>
          <cell r="CP53">
            <v>45305</v>
          </cell>
          <cell r="CS5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53">
            <v>1122651218.5</v>
          </cell>
          <cell r="CU53">
            <v>27</v>
          </cell>
          <cell r="CV53" t="str">
            <v>54406</v>
          </cell>
          <cell r="CW53">
            <v>27</v>
          </cell>
          <cell r="CX53" t="str">
            <v>54406</v>
          </cell>
          <cell r="CY53">
            <v>8299</v>
          </cell>
          <cell r="CZ53" t="str">
            <v>M6</v>
          </cell>
        </row>
        <row r="54">
          <cell r="B54" t="str">
            <v>0787 DE 2023</v>
          </cell>
          <cell r="C54">
            <v>1119888213</v>
          </cell>
          <cell r="D54" t="str">
            <v>WILMER JAVIER VEGA BELTRAN</v>
          </cell>
          <cell r="E54" t="str">
            <v>CONTRATO DE PRESTACIÓN DE SERVICIOS DE APOYO A LA GESTIÓN</v>
          </cell>
          <cell r="F54"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54">
            <v>45125</v>
          </cell>
          <cell r="H54">
            <v>9794265</v>
          </cell>
          <cell r="I54" t="str">
            <v>Cuatro (04) meses y veintiocho (28) días calendario</v>
          </cell>
          <cell r="J54">
            <v>45125</v>
          </cell>
          <cell r="K54">
            <v>45275</v>
          </cell>
          <cell r="L54" t="str">
            <v>NO APLICA</v>
          </cell>
          <cell r="M54" t="str">
            <v>NO APLICA</v>
          </cell>
          <cell r="N54" t="str">
            <v>NO APLICA</v>
          </cell>
          <cell r="O54">
            <v>8</v>
          </cell>
          <cell r="P54">
            <v>860307</v>
          </cell>
          <cell r="Q54">
            <v>45125</v>
          </cell>
          <cell r="R54">
            <v>45138</v>
          </cell>
          <cell r="S54">
            <v>1985324</v>
          </cell>
          <cell r="T54">
            <v>45139</v>
          </cell>
          <cell r="U54">
            <v>45169</v>
          </cell>
          <cell r="V54">
            <v>1985324</v>
          </cell>
          <cell r="W54">
            <v>45170</v>
          </cell>
          <cell r="X54">
            <v>45199</v>
          </cell>
          <cell r="Y54">
            <v>1985324</v>
          </cell>
          <cell r="Z54">
            <v>45200</v>
          </cell>
          <cell r="AA54">
            <v>45230</v>
          </cell>
          <cell r="AB54">
            <v>1985324</v>
          </cell>
          <cell r="AC54">
            <v>45231</v>
          </cell>
          <cell r="AD54">
            <v>45260</v>
          </cell>
          <cell r="AE54">
            <v>992662</v>
          </cell>
          <cell r="AF54">
            <v>45261</v>
          </cell>
          <cell r="AG54">
            <v>45275</v>
          </cell>
          <cell r="AH54">
            <v>794130</v>
          </cell>
          <cell r="AI54">
            <v>45276</v>
          </cell>
          <cell r="AJ54">
            <v>45287</v>
          </cell>
          <cell r="AK54">
            <v>1191194</v>
          </cell>
          <cell r="AL54">
            <v>45288</v>
          </cell>
          <cell r="AM54">
            <v>45305</v>
          </cell>
          <cell r="BI54" t="str">
            <v>Facultad de Ciencias Agropecuarias y Recursos Naturales</v>
          </cell>
          <cell r="BJ54" t="str">
            <v>CRISTÓBAL LUGO LÓPEZ</v>
          </cell>
          <cell r="BK54" t="str">
            <v>Decano de la Facultad de Ciencias Agropecuarias y Recursos Naturales</v>
          </cell>
          <cell r="BL54">
            <v>1646</v>
          </cell>
          <cell r="BM54">
            <v>45122</v>
          </cell>
          <cell r="BN54">
            <v>3162464808</v>
          </cell>
          <cell r="BO54">
            <v>3839</v>
          </cell>
          <cell r="BP54">
            <v>45125</v>
          </cell>
          <cell r="BQ54">
            <v>9794265</v>
          </cell>
          <cell r="BR54">
            <v>1</v>
          </cell>
          <cell r="BS54">
            <v>45259</v>
          </cell>
          <cell r="BT54">
            <v>45276</v>
          </cell>
          <cell r="BU54">
            <v>45305</v>
          </cell>
          <cell r="BV54" t="str">
            <v>Treinta (30) días calendario</v>
          </cell>
          <cell r="BW54" t="str">
            <v>Cinco (05) meses y veintiocho (28) días calendario</v>
          </cell>
          <cell r="BX54">
            <v>1</v>
          </cell>
          <cell r="BY54">
            <v>45259</v>
          </cell>
          <cell r="BZ54">
            <v>1985324</v>
          </cell>
          <cell r="CA54">
            <v>2901</v>
          </cell>
          <cell r="CB54">
            <v>45259</v>
          </cell>
          <cell r="CC54">
            <v>132169843</v>
          </cell>
          <cell r="CD54">
            <v>6998</v>
          </cell>
          <cell r="CE54">
            <v>45259</v>
          </cell>
          <cell r="CF54">
            <v>1985324</v>
          </cell>
          <cell r="CP54">
            <v>45305</v>
          </cell>
          <cell r="CS54"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54">
            <v>1119888213</v>
          </cell>
          <cell r="CU54">
            <v>27</v>
          </cell>
          <cell r="CV54" t="str">
            <v>54406</v>
          </cell>
          <cell r="CW54">
            <v>27</v>
          </cell>
          <cell r="CX54" t="str">
            <v>54406</v>
          </cell>
          <cell r="CY54">
            <v>8299</v>
          </cell>
          <cell r="CZ54" t="str">
            <v>M6</v>
          </cell>
        </row>
        <row r="55">
          <cell r="B55" t="str">
            <v>0788 DE 2023</v>
          </cell>
          <cell r="C55">
            <v>11518445</v>
          </cell>
          <cell r="D55" t="str">
            <v>MARTIN ENRIQUE RINCON ROMERO</v>
          </cell>
          <cell r="E55" t="str">
            <v>CONTRATO DE PRESTACIÓN DE SERVICIOS DE APOYO A LA GESTIÓN</v>
          </cell>
          <cell r="F55"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55">
            <v>45125</v>
          </cell>
          <cell r="H55">
            <v>10588395</v>
          </cell>
          <cell r="I55" t="str">
            <v>Cinco (05) meses y diez (10) días calendario</v>
          </cell>
          <cell r="J55">
            <v>45125</v>
          </cell>
          <cell r="K55">
            <v>45287</v>
          </cell>
          <cell r="L55" t="str">
            <v>NO APLICA</v>
          </cell>
          <cell r="M55" t="str">
            <v>NO APLICA</v>
          </cell>
          <cell r="N55" t="str">
            <v>NO APLICA</v>
          </cell>
          <cell r="O55">
            <v>7</v>
          </cell>
          <cell r="P55">
            <v>860307</v>
          </cell>
          <cell r="Q55">
            <v>45125</v>
          </cell>
          <cell r="R55">
            <v>45138</v>
          </cell>
          <cell r="S55">
            <v>1985324</v>
          </cell>
          <cell r="T55">
            <v>45139</v>
          </cell>
          <cell r="U55">
            <v>45169</v>
          </cell>
          <cell r="V55">
            <v>1985324</v>
          </cell>
          <cell r="W55">
            <v>45170</v>
          </cell>
          <cell r="X55">
            <v>45199</v>
          </cell>
          <cell r="Y55">
            <v>1985324</v>
          </cell>
          <cell r="Z55">
            <v>45200</v>
          </cell>
          <cell r="AA55">
            <v>45230</v>
          </cell>
          <cell r="AB55">
            <v>1985324</v>
          </cell>
          <cell r="AC55">
            <v>45231</v>
          </cell>
          <cell r="AD55">
            <v>45260</v>
          </cell>
          <cell r="AE55">
            <v>1786792</v>
          </cell>
          <cell r="AF55">
            <v>45261</v>
          </cell>
          <cell r="AG55">
            <v>45287</v>
          </cell>
          <cell r="AH55">
            <v>1191194</v>
          </cell>
          <cell r="AI55">
            <v>45288</v>
          </cell>
          <cell r="AJ55">
            <v>45305</v>
          </cell>
          <cell r="BI55" t="str">
            <v>Facultad de Ciencias Agropecuarias y Recursos Naturales</v>
          </cell>
          <cell r="BJ55" t="str">
            <v>CRISTÓBAL LUGO LÓPEZ</v>
          </cell>
          <cell r="BK55" t="str">
            <v>Decano de la Facultad de Ciencias Agropecuarias y Recursos Naturales</v>
          </cell>
          <cell r="BL55">
            <v>1646</v>
          </cell>
          <cell r="BM55">
            <v>45122</v>
          </cell>
          <cell r="BN55">
            <v>3162464808</v>
          </cell>
          <cell r="BO55">
            <v>3750</v>
          </cell>
          <cell r="BP55">
            <v>45125</v>
          </cell>
          <cell r="BQ55">
            <v>10588395</v>
          </cell>
          <cell r="BR55">
            <v>1</v>
          </cell>
          <cell r="BS55">
            <v>45259</v>
          </cell>
          <cell r="BT55">
            <v>45288</v>
          </cell>
          <cell r="BU55">
            <v>45305</v>
          </cell>
          <cell r="BV55" t="str">
            <v xml:space="preserve">Dieciocho (18) días calendario </v>
          </cell>
          <cell r="BW55" t="str">
            <v>Cinco (05) meses y veintiocho (28) días calendario</v>
          </cell>
          <cell r="BX55">
            <v>1</v>
          </cell>
          <cell r="BY55">
            <v>45259</v>
          </cell>
          <cell r="BZ55">
            <v>1191194</v>
          </cell>
          <cell r="CA55">
            <v>2901</v>
          </cell>
          <cell r="CB55">
            <v>45259</v>
          </cell>
          <cell r="CC55">
            <v>132169843</v>
          </cell>
          <cell r="CD55">
            <v>6995</v>
          </cell>
          <cell r="CE55">
            <v>45259</v>
          </cell>
          <cell r="CF55">
            <v>1191194</v>
          </cell>
          <cell r="CP55">
            <v>45305</v>
          </cell>
          <cell r="CS5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5">
            <v>11518445</v>
          </cell>
          <cell r="CU55">
            <v>27</v>
          </cell>
          <cell r="CV55" t="str">
            <v>54406</v>
          </cell>
          <cell r="CW55">
            <v>27</v>
          </cell>
          <cell r="CX55" t="str">
            <v>54406</v>
          </cell>
          <cell r="CY55">
            <v>7490</v>
          </cell>
          <cell r="CZ55" t="str">
            <v>M6</v>
          </cell>
        </row>
        <row r="56">
          <cell r="B56" t="str">
            <v>0821 DE 2023</v>
          </cell>
          <cell r="C56">
            <v>40442774</v>
          </cell>
          <cell r="D56" t="str">
            <v xml:space="preserve">ADRIANA YOHANA GARZON VEGA  </v>
          </cell>
          <cell r="E56" t="str">
            <v>CONTRATO DE PRESTACIÓN DE SERVICIOS PROFESIONALES</v>
          </cell>
          <cell r="F56" t="str">
            <v>PRESTACIÓN DE SERVICIOS PROFESIONALES NECESARIO PARA EL FORTALECIMIENTO DE LOS PROCESOS DE LA VICERRECTORÍA ACADÉMICA DE LA UNIVERSIDAD DE LOS LLANOS.</v>
          </cell>
          <cell r="G56">
            <v>45125</v>
          </cell>
          <cell r="H56">
            <v>16131724</v>
          </cell>
          <cell r="I56" t="str">
            <v>Cuatro (04) meses y veintiocho (28) días calendario</v>
          </cell>
          <cell r="J56">
            <v>45125</v>
          </cell>
          <cell r="K56">
            <v>45275</v>
          </cell>
          <cell r="L56" t="str">
            <v>NO APLICA</v>
          </cell>
          <cell r="M56" t="str">
            <v>NO APLICA</v>
          </cell>
          <cell r="N56" t="str">
            <v>NO APLICA</v>
          </cell>
          <cell r="O56">
            <v>8</v>
          </cell>
          <cell r="P56">
            <v>1416976</v>
          </cell>
          <cell r="Q56">
            <v>45125</v>
          </cell>
          <cell r="R56">
            <v>45138</v>
          </cell>
          <cell r="S56">
            <v>3269944</v>
          </cell>
          <cell r="T56">
            <v>45139</v>
          </cell>
          <cell r="U56">
            <v>45169</v>
          </cell>
          <cell r="V56">
            <v>3269944</v>
          </cell>
          <cell r="W56">
            <v>45170</v>
          </cell>
          <cell r="X56">
            <v>45199</v>
          </cell>
          <cell r="Y56">
            <v>3269944</v>
          </cell>
          <cell r="Z56">
            <v>45200</v>
          </cell>
          <cell r="AA56">
            <v>45230</v>
          </cell>
          <cell r="AB56">
            <v>3269944</v>
          </cell>
          <cell r="AC56">
            <v>45231</v>
          </cell>
          <cell r="AD56">
            <v>45260</v>
          </cell>
          <cell r="AE56">
            <v>1634972</v>
          </cell>
          <cell r="AF56">
            <v>45261</v>
          </cell>
          <cell r="AG56">
            <v>45275</v>
          </cell>
          <cell r="AH56">
            <v>1307978</v>
          </cell>
          <cell r="AI56">
            <v>45276</v>
          </cell>
          <cell r="AJ56">
            <v>45287</v>
          </cell>
          <cell r="AK56">
            <v>1961966</v>
          </cell>
          <cell r="AL56">
            <v>45288</v>
          </cell>
          <cell r="AM56">
            <v>45305</v>
          </cell>
          <cell r="BI56" t="str">
            <v>Vicerrectoría Académica</v>
          </cell>
          <cell r="BJ56" t="str">
            <v>MONICA SILVA QUICENO</v>
          </cell>
          <cell r="BK56" t="str">
            <v>Vicerrector Universitario</v>
          </cell>
          <cell r="BL56">
            <v>1646</v>
          </cell>
          <cell r="BM56">
            <v>45122</v>
          </cell>
          <cell r="BN56">
            <v>3162464808</v>
          </cell>
          <cell r="BO56">
            <v>3796</v>
          </cell>
          <cell r="BP56">
            <v>45125</v>
          </cell>
          <cell r="BQ56">
            <v>16131724</v>
          </cell>
          <cell r="BR56">
            <v>1</v>
          </cell>
          <cell r="BS56">
            <v>45259</v>
          </cell>
          <cell r="BT56">
            <v>45276</v>
          </cell>
          <cell r="BU56">
            <v>45305</v>
          </cell>
          <cell r="BV56" t="str">
            <v>Treinta (30) días calendario</v>
          </cell>
          <cell r="BW56" t="str">
            <v>Cinco (05) meses y veintiocho (28) días calendario</v>
          </cell>
          <cell r="BX56">
            <v>1</v>
          </cell>
          <cell r="BY56">
            <v>45259</v>
          </cell>
          <cell r="BZ56">
            <v>3269944</v>
          </cell>
          <cell r="CA56">
            <v>2901</v>
          </cell>
          <cell r="CB56">
            <v>45259</v>
          </cell>
          <cell r="CC56">
            <v>132169843</v>
          </cell>
          <cell r="CD56">
            <v>7014</v>
          </cell>
          <cell r="CE56">
            <v>45259</v>
          </cell>
          <cell r="CF56">
            <v>3269944</v>
          </cell>
          <cell r="CP56">
            <v>45305</v>
          </cell>
          <cell r="CS56"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en todo lo relacionado con planes de estudio, calendario académico y planeación académica de los programas de grado. 4. Cooperar en la proyección del acto administrativo por el cual se prueban: cupos y horarios para cada semestre, tiempos de dedicación a labores académicas administrativas, acreditación. 5. Contribuir a la Vicerrectoría en lo que respecta al proceso de convocatorias docentes. 6. Apoyar la elaboración y ajustes de los procedimientos relacionados con la docencia (asignación responsabilidades académicas, convocatorias, vinculación y pago de docentes catedráticos de grado y realizar seguimiento a los mismos. 7. Apoyar y asesorar en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v>
          </cell>
          <cell r="CT56">
            <v>40442774</v>
          </cell>
          <cell r="CU56">
            <v>504</v>
          </cell>
          <cell r="CV56" t="str">
            <v>500</v>
          </cell>
          <cell r="CW56">
            <v>504</v>
          </cell>
          <cell r="CX56" t="str">
            <v>500</v>
          </cell>
          <cell r="CY56">
            <v>6209</v>
          </cell>
          <cell r="CZ56" t="str">
            <v>M6</v>
          </cell>
        </row>
        <row r="57">
          <cell r="B57" t="str">
            <v>0827 DE 2023</v>
          </cell>
          <cell r="C57">
            <v>40441513</v>
          </cell>
          <cell r="D57" t="str">
            <v>NINA LISSETH BALLEN RODRIGUEZ</v>
          </cell>
          <cell r="E57" t="str">
            <v>CONTRATO DE PRESTACIÓN DE SERVICIOS PROFESIONALES</v>
          </cell>
          <cell r="F57" t="str">
            <v>PRESTACIÓN DE SERVICIOS PROFESIONALES NECESARIO PARA EL FORTALECIMIENTO DE LOS PROCESOS ESTRATÉGICOS Y MISIONALES DE LA OFICINA ASESORA DE PLANEACIÓN DE LA UNIVERSIDAD DE LOS LLANOS.</v>
          </cell>
          <cell r="G57">
            <v>45125</v>
          </cell>
          <cell r="H57">
            <v>17439701</v>
          </cell>
          <cell r="I57" t="str">
            <v>Cinco (05) meses y diez (10) días calendario</v>
          </cell>
          <cell r="J57">
            <v>45125</v>
          </cell>
          <cell r="K57">
            <v>45287</v>
          </cell>
          <cell r="L57" t="str">
            <v>NO APLICA</v>
          </cell>
          <cell r="M57" t="str">
            <v>NO APLICA</v>
          </cell>
          <cell r="N57" t="str">
            <v>NO APLICA</v>
          </cell>
          <cell r="O57">
            <v>7</v>
          </cell>
          <cell r="P57">
            <v>1416976</v>
          </cell>
          <cell r="Q57">
            <v>45125</v>
          </cell>
          <cell r="R57">
            <v>45138</v>
          </cell>
          <cell r="S57">
            <v>3269944</v>
          </cell>
          <cell r="T57">
            <v>45139</v>
          </cell>
          <cell r="U57">
            <v>45169</v>
          </cell>
          <cell r="V57">
            <v>3269944</v>
          </cell>
          <cell r="W57">
            <v>45170</v>
          </cell>
          <cell r="X57">
            <v>45199</v>
          </cell>
          <cell r="Y57">
            <v>3269944</v>
          </cell>
          <cell r="Z57">
            <v>45200</v>
          </cell>
          <cell r="AA57">
            <v>45230</v>
          </cell>
          <cell r="AB57">
            <v>3269944</v>
          </cell>
          <cell r="AC57">
            <v>45231</v>
          </cell>
          <cell r="AD57">
            <v>45260</v>
          </cell>
          <cell r="AE57">
            <v>2942949</v>
          </cell>
          <cell r="AF57">
            <v>45261</v>
          </cell>
          <cell r="AG57">
            <v>45287</v>
          </cell>
          <cell r="AH57">
            <v>1961966</v>
          </cell>
          <cell r="AI57">
            <v>45288</v>
          </cell>
          <cell r="AJ57">
            <v>45305</v>
          </cell>
          <cell r="BI57" t="str">
            <v>Oficina Asesora de Planeación</v>
          </cell>
          <cell r="BJ57" t="str">
            <v xml:space="preserve">MARIA PAULA ESTUPIÑAN TIUSO  </v>
          </cell>
          <cell r="BK57" t="str">
            <v>Asesora de Planeación</v>
          </cell>
          <cell r="BL57">
            <v>1646</v>
          </cell>
          <cell r="BM57">
            <v>45122</v>
          </cell>
          <cell r="BN57">
            <v>3162464808</v>
          </cell>
          <cell r="BO57">
            <v>3795</v>
          </cell>
          <cell r="BP57">
            <v>45125</v>
          </cell>
          <cell r="BQ57">
            <v>17439701</v>
          </cell>
          <cell r="BR57">
            <v>1</v>
          </cell>
          <cell r="BS57">
            <v>45259</v>
          </cell>
          <cell r="BT57">
            <v>45288</v>
          </cell>
          <cell r="BU57">
            <v>45305</v>
          </cell>
          <cell r="BV57" t="str">
            <v xml:space="preserve">Dieciocho (18) días calendario </v>
          </cell>
          <cell r="BW57" t="str">
            <v>Cinco (05) meses y veintiocho (28) días calendario</v>
          </cell>
          <cell r="BX57">
            <v>1</v>
          </cell>
          <cell r="BY57">
            <v>45259</v>
          </cell>
          <cell r="BZ57">
            <v>1961966</v>
          </cell>
          <cell r="CA57">
            <v>2901</v>
          </cell>
          <cell r="CB57">
            <v>45259</v>
          </cell>
          <cell r="CC57">
            <v>132169843</v>
          </cell>
          <cell r="CD57">
            <v>7013</v>
          </cell>
          <cell r="CE57">
            <v>45259</v>
          </cell>
          <cell r="CF57">
            <v>1961966</v>
          </cell>
          <cell r="CP57">
            <v>45305</v>
          </cell>
          <cell r="CS57"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v>
          </cell>
          <cell r="CT57">
            <v>40441513</v>
          </cell>
          <cell r="CU57">
            <v>504</v>
          </cell>
          <cell r="CV57" t="str">
            <v>240</v>
          </cell>
          <cell r="CW57">
            <v>504</v>
          </cell>
          <cell r="CX57" t="str">
            <v>240</v>
          </cell>
          <cell r="CY57">
            <v>8299</v>
          </cell>
          <cell r="CZ57" t="str">
            <v>M6</v>
          </cell>
        </row>
        <row r="58">
          <cell r="B58" t="str">
            <v>0829 DE 2023</v>
          </cell>
          <cell r="C58">
            <v>80830452</v>
          </cell>
          <cell r="D58" t="str">
            <v>JUAN PABLO ARANGO MEDINA</v>
          </cell>
          <cell r="E58" t="str">
            <v>CONTRATO DE PRESTACIÓN DE SERVICIOS PROFESIONALES</v>
          </cell>
          <cell r="F58" t="str">
            <v>PRESTACIÓN DE SERVICIOS PROFESIONALES NECESARIO PARA EL FORTALECIMIENTO DE LOS PROCESOS DEL ÁREA DE INFRAESTRUCTURA DE LA OFICINA ASESORA DE PLANEACIÓN DE LA UNIVERSIDAD DE LOS LLANOS.</v>
          </cell>
          <cell r="G58">
            <v>45125</v>
          </cell>
          <cell r="H58">
            <v>19931088</v>
          </cell>
          <cell r="I58" t="str">
            <v>Cinco (05) meses y diez (10) días calendario</v>
          </cell>
          <cell r="J58">
            <v>45125</v>
          </cell>
          <cell r="K58">
            <v>45287</v>
          </cell>
          <cell r="L58" t="str">
            <v>NO APLICA</v>
          </cell>
          <cell r="M58" t="str">
            <v>NO APLICA</v>
          </cell>
          <cell r="N58" t="str">
            <v>NO APLICA</v>
          </cell>
          <cell r="O58">
            <v>7</v>
          </cell>
          <cell r="P58">
            <v>1619401</v>
          </cell>
          <cell r="Q58">
            <v>45125</v>
          </cell>
          <cell r="R58">
            <v>45138</v>
          </cell>
          <cell r="S58">
            <v>3737079</v>
          </cell>
          <cell r="T58">
            <v>45139</v>
          </cell>
          <cell r="U58">
            <v>45169</v>
          </cell>
          <cell r="V58">
            <v>3737079</v>
          </cell>
          <cell r="W58">
            <v>45170</v>
          </cell>
          <cell r="X58">
            <v>45199</v>
          </cell>
          <cell r="Y58">
            <v>3737079</v>
          </cell>
          <cell r="Z58">
            <v>45200</v>
          </cell>
          <cell r="AA58">
            <v>45230</v>
          </cell>
          <cell r="AB58">
            <v>3737079</v>
          </cell>
          <cell r="AC58">
            <v>45231</v>
          </cell>
          <cell r="AD58">
            <v>45260</v>
          </cell>
          <cell r="AE58">
            <v>3363371</v>
          </cell>
          <cell r="AF58">
            <v>45261</v>
          </cell>
          <cell r="AG58">
            <v>45287</v>
          </cell>
          <cell r="AH58">
            <v>2242247</v>
          </cell>
          <cell r="AI58">
            <v>45288</v>
          </cell>
          <cell r="AJ58">
            <v>45305</v>
          </cell>
          <cell r="BI58" t="str">
            <v>Oficina Asesora de Planeación</v>
          </cell>
          <cell r="BJ58" t="str">
            <v xml:space="preserve">MARIA PAULA ESTUPIÑAN TIUSO  </v>
          </cell>
          <cell r="BK58" t="str">
            <v>Asesora de Planeación</v>
          </cell>
          <cell r="BL58">
            <v>1646</v>
          </cell>
          <cell r="BM58">
            <v>45122</v>
          </cell>
          <cell r="BN58">
            <v>3162464808</v>
          </cell>
          <cell r="BO58">
            <v>3809</v>
          </cell>
          <cell r="BP58">
            <v>45125</v>
          </cell>
          <cell r="BQ58">
            <v>19931088</v>
          </cell>
          <cell r="BR58">
            <v>1</v>
          </cell>
          <cell r="BS58">
            <v>45259</v>
          </cell>
          <cell r="BT58">
            <v>45288</v>
          </cell>
          <cell r="BU58">
            <v>45305</v>
          </cell>
          <cell r="BV58" t="str">
            <v xml:space="preserve">Dieciocho (18) días calendario </v>
          </cell>
          <cell r="BW58" t="str">
            <v>Cinco (05) meses y veintiocho (28) días calendario</v>
          </cell>
          <cell r="BX58">
            <v>1</v>
          </cell>
          <cell r="BY58">
            <v>45259</v>
          </cell>
          <cell r="BZ58">
            <v>2242247</v>
          </cell>
          <cell r="CA58">
            <v>2901</v>
          </cell>
          <cell r="CB58">
            <v>45259</v>
          </cell>
          <cell r="CC58">
            <v>132169843</v>
          </cell>
          <cell r="CD58">
            <v>7021</v>
          </cell>
          <cell r="CE58">
            <v>45259</v>
          </cell>
          <cell r="CF58">
            <v>2242247</v>
          </cell>
          <cell r="CP58">
            <v>45305</v>
          </cell>
          <cell r="CS5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58">
            <v>80830452</v>
          </cell>
          <cell r="CU58">
            <v>504</v>
          </cell>
          <cell r="CV58" t="str">
            <v>240</v>
          </cell>
          <cell r="CW58">
            <v>504</v>
          </cell>
          <cell r="CX58" t="str">
            <v>240</v>
          </cell>
          <cell r="CY58">
            <v>4290</v>
          </cell>
          <cell r="CZ58" t="str">
            <v>M5</v>
          </cell>
        </row>
        <row r="59">
          <cell r="B59" t="str">
            <v>0830 DE 2023</v>
          </cell>
          <cell r="C59">
            <v>17342779</v>
          </cell>
          <cell r="D59" t="str">
            <v>HIGINIO CASTRO HERNANDEZ</v>
          </cell>
          <cell r="E59" t="str">
            <v>CONTRATO DE PRESTACIÓN DE SERVICIOS PROFESIONALES</v>
          </cell>
          <cell r="F59" t="str">
            <v>PRESTACIÓN DE SERVICIOS PROFESIONALES NECESARIO PARA EL FORTALECIMIENTO DE LOS PROCESOS DEL ÁREA DE INFRAESTRUCTURA DE LA OFICINA ASESORA DE PLANEACIÓN DE LA UNIVERSIDAD DE LOS LLANOS.</v>
          </cell>
          <cell r="G59">
            <v>45125</v>
          </cell>
          <cell r="H59">
            <v>24913856</v>
          </cell>
          <cell r="I59" t="str">
            <v>Cinco (05) meses y diez (10) días calendario</v>
          </cell>
          <cell r="J59">
            <v>45125</v>
          </cell>
          <cell r="K59">
            <v>45287</v>
          </cell>
          <cell r="L59" t="str">
            <v>NO APLICA</v>
          </cell>
          <cell r="M59" t="str">
            <v>NO APLICA</v>
          </cell>
          <cell r="N59" t="str">
            <v>NO APLICA</v>
          </cell>
          <cell r="O59">
            <v>7</v>
          </cell>
          <cell r="P59">
            <v>2024251</v>
          </cell>
          <cell r="Q59">
            <v>45125</v>
          </cell>
          <cell r="R59">
            <v>45138</v>
          </cell>
          <cell r="S59">
            <v>4671348</v>
          </cell>
          <cell r="T59">
            <v>45139</v>
          </cell>
          <cell r="U59">
            <v>45169</v>
          </cell>
          <cell r="V59">
            <v>4671348</v>
          </cell>
          <cell r="W59">
            <v>45170</v>
          </cell>
          <cell r="X59">
            <v>45199</v>
          </cell>
          <cell r="Y59">
            <v>4671348</v>
          </cell>
          <cell r="Z59">
            <v>45200</v>
          </cell>
          <cell r="AA59">
            <v>45230</v>
          </cell>
          <cell r="AB59">
            <v>4671348</v>
          </cell>
          <cell r="AC59">
            <v>45231</v>
          </cell>
          <cell r="AD59">
            <v>45260</v>
          </cell>
          <cell r="AE59">
            <v>4204213</v>
          </cell>
          <cell r="AF59">
            <v>45261</v>
          </cell>
          <cell r="AG59">
            <v>45287</v>
          </cell>
          <cell r="AH59">
            <v>2802809</v>
          </cell>
          <cell r="AI59">
            <v>45288</v>
          </cell>
          <cell r="AJ59">
            <v>45305</v>
          </cell>
          <cell r="BI59" t="str">
            <v>Oficina Asesora de Planeación</v>
          </cell>
          <cell r="BJ59" t="str">
            <v xml:space="preserve">MARIA PAULA ESTUPIÑAN TIUSO  </v>
          </cell>
          <cell r="BK59" t="str">
            <v>Asesora de Planeación</v>
          </cell>
          <cell r="BL59">
            <v>1646</v>
          </cell>
          <cell r="BM59">
            <v>45122</v>
          </cell>
          <cell r="BN59">
            <v>3162464808</v>
          </cell>
          <cell r="BO59">
            <v>3759</v>
          </cell>
          <cell r="BP59">
            <v>45125</v>
          </cell>
          <cell r="BQ59">
            <v>24913856</v>
          </cell>
          <cell r="BR59">
            <v>1</v>
          </cell>
          <cell r="BS59">
            <v>45259</v>
          </cell>
          <cell r="BT59">
            <v>45288</v>
          </cell>
          <cell r="BU59">
            <v>45305</v>
          </cell>
          <cell r="BV59" t="str">
            <v xml:space="preserve">Dieciocho (18) días calendario </v>
          </cell>
          <cell r="BW59" t="str">
            <v>Cinco (05) meses y veintiocho (28) días calendario</v>
          </cell>
          <cell r="BX59">
            <v>1</v>
          </cell>
          <cell r="BY59">
            <v>45259</v>
          </cell>
          <cell r="BZ59">
            <v>2802809</v>
          </cell>
          <cell r="CA59">
            <v>2901</v>
          </cell>
          <cell r="CB59">
            <v>45259</v>
          </cell>
          <cell r="CC59">
            <v>132169843</v>
          </cell>
          <cell r="CD59">
            <v>7001</v>
          </cell>
          <cell r="CE59">
            <v>45259</v>
          </cell>
          <cell r="CF59">
            <v>2802809</v>
          </cell>
          <cell r="CP59">
            <v>45305</v>
          </cell>
          <cell r="CS5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v>
          </cell>
          <cell r="CT59">
            <v>17342779</v>
          </cell>
          <cell r="CU59">
            <v>504</v>
          </cell>
          <cell r="CV59" t="str">
            <v>240</v>
          </cell>
          <cell r="CW59">
            <v>504</v>
          </cell>
          <cell r="CX59" t="str">
            <v>240</v>
          </cell>
          <cell r="CY59">
            <v>7020</v>
          </cell>
          <cell r="CZ59" t="str">
            <v>M5</v>
          </cell>
        </row>
        <row r="60">
          <cell r="B60" t="str">
            <v>0831 DE 2023</v>
          </cell>
          <cell r="C60">
            <v>1121883647</v>
          </cell>
          <cell r="D60" t="str">
            <v>ESTEFANY ANDREA ZABALA RAMOS</v>
          </cell>
          <cell r="E60" t="str">
            <v>CONTRATO DE PRESTACIÓN DE SERVICIOS PROFESIONALES</v>
          </cell>
          <cell r="F60" t="str">
            <v>PRESTACIÓN DE SERVICIOS PROFESIONALES NECESARIO PARA EL FORTALECIMIENTO DE LOS PROCESOS DEL ÁREA DE INFRAESTRUCTURA DE LA OFICINA ASESORA DE PLANEACIÓN DE LA UNIVERSIDAD DE LOS LLANOS.</v>
          </cell>
          <cell r="G60">
            <v>45125</v>
          </cell>
          <cell r="H60">
            <v>17439701</v>
          </cell>
          <cell r="I60" t="str">
            <v>Cinco (05) meses y diez (10) días calendario</v>
          </cell>
          <cell r="J60">
            <v>45125</v>
          </cell>
          <cell r="K60">
            <v>45287</v>
          </cell>
          <cell r="L60" t="str">
            <v>NO APLICA</v>
          </cell>
          <cell r="M60" t="str">
            <v>NO APLICA</v>
          </cell>
          <cell r="N60" t="str">
            <v>NO APLICA</v>
          </cell>
          <cell r="O60">
            <v>7</v>
          </cell>
          <cell r="P60">
            <v>1416976</v>
          </cell>
          <cell r="Q60">
            <v>45125</v>
          </cell>
          <cell r="R60">
            <v>45138</v>
          </cell>
          <cell r="S60">
            <v>3269944</v>
          </cell>
          <cell r="T60">
            <v>45139</v>
          </cell>
          <cell r="U60">
            <v>45169</v>
          </cell>
          <cell r="V60">
            <v>3269944</v>
          </cell>
          <cell r="W60">
            <v>45170</v>
          </cell>
          <cell r="X60">
            <v>45199</v>
          </cell>
          <cell r="Y60">
            <v>3269944</v>
          </cell>
          <cell r="Z60">
            <v>45200</v>
          </cell>
          <cell r="AA60">
            <v>45230</v>
          </cell>
          <cell r="AB60">
            <v>3269944</v>
          </cell>
          <cell r="AC60">
            <v>45231</v>
          </cell>
          <cell r="AD60">
            <v>45260</v>
          </cell>
          <cell r="AE60">
            <v>2942949</v>
          </cell>
          <cell r="AF60">
            <v>45261</v>
          </cell>
          <cell r="AG60">
            <v>45287</v>
          </cell>
          <cell r="AH60">
            <v>1961966</v>
          </cell>
          <cell r="AI60">
            <v>45288</v>
          </cell>
          <cell r="AJ60">
            <v>45305</v>
          </cell>
          <cell r="BI60" t="str">
            <v>Oficina Asesora de Planeación</v>
          </cell>
          <cell r="BJ60" t="str">
            <v xml:space="preserve">MARIA PAULA ESTUPIÑAN TIUSO  </v>
          </cell>
          <cell r="BK60" t="str">
            <v>Asesora de Planeación</v>
          </cell>
          <cell r="BL60">
            <v>1646</v>
          </cell>
          <cell r="BM60">
            <v>45122</v>
          </cell>
          <cell r="BN60">
            <v>3162464808</v>
          </cell>
          <cell r="BO60">
            <v>3880</v>
          </cell>
          <cell r="BP60">
            <v>45125</v>
          </cell>
          <cell r="BQ60">
            <v>17439701</v>
          </cell>
          <cell r="BR60">
            <v>1</v>
          </cell>
          <cell r="BS60">
            <v>45259</v>
          </cell>
          <cell r="BT60">
            <v>45288</v>
          </cell>
          <cell r="BU60">
            <v>45305</v>
          </cell>
          <cell r="BV60" t="str">
            <v xml:space="preserve">Dieciocho (18) días calendario </v>
          </cell>
          <cell r="BW60" t="str">
            <v>Cinco (05) meses y veintiocho (28) días calendario</v>
          </cell>
          <cell r="BX60">
            <v>1</v>
          </cell>
          <cell r="BY60">
            <v>45259</v>
          </cell>
          <cell r="BZ60">
            <v>1961966</v>
          </cell>
          <cell r="CA60">
            <v>2901</v>
          </cell>
          <cell r="CB60">
            <v>45259</v>
          </cell>
          <cell r="CC60">
            <v>132169843</v>
          </cell>
          <cell r="CD60">
            <v>7052</v>
          </cell>
          <cell r="CE60">
            <v>45259</v>
          </cell>
          <cell r="CF60">
            <v>1961966</v>
          </cell>
          <cell r="CP60">
            <v>45305</v>
          </cell>
          <cell r="CS6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v>
          </cell>
          <cell r="CT60">
            <v>1121883647</v>
          </cell>
          <cell r="CU60">
            <v>504</v>
          </cell>
          <cell r="CV60" t="str">
            <v>240</v>
          </cell>
          <cell r="CW60">
            <v>504</v>
          </cell>
          <cell r="CX60" t="str">
            <v>240</v>
          </cell>
          <cell r="CY60">
            <v>4111</v>
          </cell>
          <cell r="CZ60" t="str">
            <v>M5</v>
          </cell>
        </row>
        <row r="61">
          <cell r="B61" t="str">
            <v>0854 DE 2023</v>
          </cell>
          <cell r="C61">
            <v>86058755</v>
          </cell>
          <cell r="D61" t="str">
            <v>JHON ALEJANDRO LEON RODRIGUEZ</v>
          </cell>
          <cell r="E61" t="str">
            <v>CONTRATO DE PRESTACIÓN DE SERVICIOS PROFESIONALES</v>
          </cell>
          <cell r="F61" t="str">
            <v>PRESTACIÓN DE SERVICIOS PROFESIONALES NECESARIO PARA EL FORTALECIMIENTO DE LOS PROCESOS ADMINISTRATIVOS DE LA SECRETARIA GENERAL Y EL CONSEJO ACADÉMICO DE LA UNIVERSIDAD DE LOS LLANOS.</v>
          </cell>
          <cell r="G61">
            <v>45125</v>
          </cell>
          <cell r="H61">
            <v>14948315</v>
          </cell>
          <cell r="I61" t="str">
            <v>Cinco (05) meses y diez (10) días calendario</v>
          </cell>
          <cell r="J61">
            <v>45125</v>
          </cell>
          <cell r="K61">
            <v>45287</v>
          </cell>
          <cell r="L61" t="str">
            <v>NO APLICA</v>
          </cell>
          <cell r="M61" t="str">
            <v>NO APLICA</v>
          </cell>
          <cell r="N61" t="str">
            <v>NO APLICA</v>
          </cell>
          <cell r="O61">
            <v>7</v>
          </cell>
          <cell r="P61">
            <v>1214551</v>
          </cell>
          <cell r="Q61">
            <v>45125</v>
          </cell>
          <cell r="R61">
            <v>45138</v>
          </cell>
          <cell r="S61">
            <v>2802809</v>
          </cell>
          <cell r="T61">
            <v>45139</v>
          </cell>
          <cell r="U61">
            <v>45169</v>
          </cell>
          <cell r="V61">
            <v>2802809</v>
          </cell>
          <cell r="W61">
            <v>45170</v>
          </cell>
          <cell r="X61">
            <v>45199</v>
          </cell>
          <cell r="Y61">
            <v>2802809</v>
          </cell>
          <cell r="Z61">
            <v>45200</v>
          </cell>
          <cell r="AA61">
            <v>45230</v>
          </cell>
          <cell r="AB61">
            <v>2802809</v>
          </cell>
          <cell r="AC61">
            <v>45231</v>
          </cell>
          <cell r="AD61">
            <v>45260</v>
          </cell>
          <cell r="AE61">
            <v>2522528</v>
          </cell>
          <cell r="AF61">
            <v>45261</v>
          </cell>
          <cell r="AG61">
            <v>45287</v>
          </cell>
          <cell r="AH61">
            <v>1681685</v>
          </cell>
          <cell r="AI61">
            <v>45288</v>
          </cell>
          <cell r="AJ61">
            <v>45305</v>
          </cell>
          <cell r="BI61" t="str">
            <v>Secretaria General</v>
          </cell>
          <cell r="BJ61" t="str">
            <v>DEIVER GIOVANNY QUINTERO REYES</v>
          </cell>
          <cell r="BK61" t="str">
            <v>Secretario General</v>
          </cell>
          <cell r="BL61">
            <v>1646</v>
          </cell>
          <cell r="BM61">
            <v>45122</v>
          </cell>
          <cell r="BN61">
            <v>3162464808</v>
          </cell>
          <cell r="BO61">
            <v>3818</v>
          </cell>
          <cell r="BP61">
            <v>45125</v>
          </cell>
          <cell r="BQ61">
            <v>14948315</v>
          </cell>
          <cell r="BR61">
            <v>1</v>
          </cell>
          <cell r="BS61">
            <v>45259</v>
          </cell>
          <cell r="BT61">
            <v>45288</v>
          </cell>
          <cell r="BU61">
            <v>45305</v>
          </cell>
          <cell r="BV61" t="str">
            <v xml:space="preserve">Dieciocho (18) días calendario </v>
          </cell>
          <cell r="BW61" t="str">
            <v>Cinco (05) meses y veintiocho (28) días calendario</v>
          </cell>
          <cell r="BX61">
            <v>1</v>
          </cell>
          <cell r="BY61">
            <v>45259</v>
          </cell>
          <cell r="BZ61">
            <v>1681685</v>
          </cell>
          <cell r="CA61">
            <v>2901</v>
          </cell>
          <cell r="CB61">
            <v>45259</v>
          </cell>
          <cell r="CC61">
            <v>132169843</v>
          </cell>
          <cell r="CD61">
            <v>7026</v>
          </cell>
          <cell r="CE61">
            <v>45259</v>
          </cell>
          <cell r="CF61">
            <v>1681685</v>
          </cell>
          <cell r="CP61">
            <v>45305</v>
          </cell>
          <cell r="CS61" t="str">
            <v>1. Prestar apoyo en las sesiones del Consejo Académico. 2. Coadyuvar en la transcripción de las grabaciones y digitación de los proyectos de actas que registran el desarrollo de las sesiones del Consejo Académico. 3. Prestar apoyo en la proyección de comunicaciones y respuestas de la correspondencia tratada en las sesiones del Consejo Académico.  4. Prepara  la proyección de  Acuerdos Académicos debidamente tratados en las sesiones del Consejo Académico. 5. Contribuir en la proyección de Resoluciones Académicas debidamente tratadas en las sesiones del Consejo Académico.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Académico.</v>
          </cell>
          <cell r="CT61">
            <v>86058755</v>
          </cell>
          <cell r="CU61">
            <v>504</v>
          </cell>
          <cell r="CV61" t="str">
            <v>310</v>
          </cell>
          <cell r="CW61">
            <v>504</v>
          </cell>
          <cell r="CX61" t="str">
            <v>310</v>
          </cell>
          <cell r="CY61">
            <v>7020</v>
          </cell>
          <cell r="CZ61" t="str">
            <v>M5</v>
          </cell>
        </row>
        <row r="62">
          <cell r="B62" t="str">
            <v>0855 DE 2023</v>
          </cell>
          <cell r="C62">
            <v>1120870734</v>
          </cell>
          <cell r="D62" t="str">
            <v xml:space="preserve">CARLOS ALBERTO PEÑA GODOY </v>
          </cell>
          <cell r="E62" t="str">
            <v>CONTRATO DE PRESTACIÓN DE SERVICIOS DE APOYO A LA GESTIÓN</v>
          </cell>
          <cell r="F62" t="str">
            <v>PRESTACIÓN DE SERVICIOS DE APOYO A LA GESTIÓN NECESARIO PARA EL FORTALECIMIENTO DE LOS PROCESOS ADMINISTRATIVOS DE LA SECRETARIA GENERAL Y EL CONSEJO SUPERIOR DE LA UNIVERSIDAD DE LOS LLANOS.</v>
          </cell>
          <cell r="G62">
            <v>45125</v>
          </cell>
          <cell r="H62">
            <v>11834080</v>
          </cell>
          <cell r="I62" t="str">
            <v>Cinco (05) meses y diez (10) días calendario</v>
          </cell>
          <cell r="J62">
            <v>45125</v>
          </cell>
          <cell r="K62">
            <v>45287</v>
          </cell>
          <cell r="L62" t="str">
            <v>NO APLICA</v>
          </cell>
          <cell r="M62" t="str">
            <v>NO APLICA</v>
          </cell>
          <cell r="N62" t="str">
            <v>NO APLICA</v>
          </cell>
          <cell r="O62">
            <v>7</v>
          </cell>
          <cell r="P62">
            <v>961519</v>
          </cell>
          <cell r="Q62">
            <v>45125</v>
          </cell>
          <cell r="R62">
            <v>45138</v>
          </cell>
          <cell r="S62">
            <v>2218890</v>
          </cell>
          <cell r="T62">
            <v>45139</v>
          </cell>
          <cell r="U62">
            <v>45169</v>
          </cell>
          <cell r="V62">
            <v>2218890</v>
          </cell>
          <cell r="W62">
            <v>45170</v>
          </cell>
          <cell r="X62">
            <v>45199</v>
          </cell>
          <cell r="Y62">
            <v>2218890</v>
          </cell>
          <cell r="Z62">
            <v>45200</v>
          </cell>
          <cell r="AA62">
            <v>45230</v>
          </cell>
          <cell r="AB62">
            <v>2218890</v>
          </cell>
          <cell r="AC62">
            <v>45231</v>
          </cell>
          <cell r="AD62">
            <v>45260</v>
          </cell>
          <cell r="AE62">
            <v>1997001</v>
          </cell>
          <cell r="AF62">
            <v>45261</v>
          </cell>
          <cell r="AG62">
            <v>45287</v>
          </cell>
          <cell r="AH62">
            <v>1331334</v>
          </cell>
          <cell r="AI62">
            <v>45288</v>
          </cell>
          <cell r="AJ62">
            <v>45305</v>
          </cell>
          <cell r="BI62" t="str">
            <v>Secretaria General</v>
          </cell>
          <cell r="BJ62" t="str">
            <v>DEIVER GIOVANNY QUINTERO REYES</v>
          </cell>
          <cell r="BK62" t="str">
            <v>Secretario General</v>
          </cell>
          <cell r="BL62">
            <v>1646</v>
          </cell>
          <cell r="BM62">
            <v>45122</v>
          </cell>
          <cell r="BN62">
            <v>3162464808</v>
          </cell>
          <cell r="BO62">
            <v>3841</v>
          </cell>
          <cell r="BP62">
            <v>45125</v>
          </cell>
          <cell r="BQ62">
            <v>11834080</v>
          </cell>
          <cell r="BR62">
            <v>1</v>
          </cell>
          <cell r="BS62">
            <v>45259</v>
          </cell>
          <cell r="BT62">
            <v>45288</v>
          </cell>
          <cell r="BU62">
            <v>45305</v>
          </cell>
          <cell r="BV62" t="str">
            <v xml:space="preserve">Dieciocho (18) días calendario </v>
          </cell>
          <cell r="BW62" t="str">
            <v>Cinco (05) meses y veintiocho (28) días calendario</v>
          </cell>
          <cell r="BX62">
            <v>1</v>
          </cell>
          <cell r="BY62">
            <v>45259</v>
          </cell>
          <cell r="BZ62">
            <v>1331334</v>
          </cell>
          <cell r="CA62">
            <v>2901</v>
          </cell>
          <cell r="CB62">
            <v>45259</v>
          </cell>
          <cell r="CC62">
            <v>132169843</v>
          </cell>
          <cell r="CD62">
            <v>7032</v>
          </cell>
          <cell r="CE62">
            <v>45259</v>
          </cell>
          <cell r="CF62">
            <v>1331334</v>
          </cell>
          <cell r="CP62">
            <v>45305</v>
          </cell>
          <cell r="CS62" t="str">
            <v>1. Prestar apoyo en las sesiones del Consejo Superior. 2. Coadyuvar en la transcripción de las grabaciones y digitación de los proyectos de actas que registran el desarrollo de las sesiones del Consejo Superior. 3. Contribuir en la proyección de las comunicaciones y respuestas de la correspondencia del Consejo Superior. 4. Contribuir con la proyección de actos administrativos del Consejo Superior. 5. Colaborar con el cumplimiento y diligenciamiento de información en las matrices de seguimiento correspondiente a la secretaria General.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Superior.</v>
          </cell>
          <cell r="CT62">
            <v>1120870734</v>
          </cell>
          <cell r="CU62">
            <v>504</v>
          </cell>
          <cell r="CV62" t="str">
            <v>310</v>
          </cell>
          <cell r="CW62">
            <v>504</v>
          </cell>
          <cell r="CX62" t="str">
            <v>310</v>
          </cell>
          <cell r="CY62">
            <v>8299</v>
          </cell>
          <cell r="CZ62" t="str">
            <v>M6</v>
          </cell>
        </row>
        <row r="63">
          <cell r="B63" t="str">
            <v>0872 DE 2023</v>
          </cell>
          <cell r="C63">
            <v>1026577505</v>
          </cell>
          <cell r="D63" t="str">
            <v>ALEXANDER MEZA AVILA</v>
          </cell>
          <cell r="E63" t="str">
            <v>CONTRATO DE PRESTACIÓN DE SERVICIOS PROFESIONALES</v>
          </cell>
          <cell r="F63" t="str">
            <v>PRESTACIÓN DE SERVICIOS PROFESIONALES NECESARIO PARA EL FORTALECIMIENTO DE LOS PROCESOS DE GESTIÓN JURÍDICA DE LA OFICINA ASESORA JURÍDICA DE LA UNIVERSIDAD DE LOS LLANOS.</v>
          </cell>
          <cell r="G63">
            <v>45125</v>
          </cell>
          <cell r="H63">
            <v>17439701</v>
          </cell>
          <cell r="I63" t="str">
            <v>Cinco (05) meses y diez (10) días calendario</v>
          </cell>
          <cell r="J63">
            <v>45125</v>
          </cell>
          <cell r="K63">
            <v>45287</v>
          </cell>
          <cell r="L63" t="str">
            <v>NO APLICA</v>
          </cell>
          <cell r="M63" t="str">
            <v>NO APLICA</v>
          </cell>
          <cell r="N63" t="str">
            <v>NO APLICA</v>
          </cell>
          <cell r="O63">
            <v>7</v>
          </cell>
          <cell r="P63">
            <v>1416976</v>
          </cell>
          <cell r="Q63">
            <v>45125</v>
          </cell>
          <cell r="R63">
            <v>45138</v>
          </cell>
          <cell r="S63">
            <v>3269944</v>
          </cell>
          <cell r="T63">
            <v>45139</v>
          </cell>
          <cell r="U63">
            <v>45169</v>
          </cell>
          <cell r="V63">
            <v>3269944</v>
          </cell>
          <cell r="W63">
            <v>45170</v>
          </cell>
          <cell r="X63">
            <v>45199</v>
          </cell>
          <cell r="Y63">
            <v>3269944</v>
          </cell>
          <cell r="Z63">
            <v>45200</v>
          </cell>
          <cell r="AA63">
            <v>45230</v>
          </cell>
          <cell r="AB63">
            <v>3269944</v>
          </cell>
          <cell r="AC63">
            <v>45231</v>
          </cell>
          <cell r="AD63">
            <v>45260</v>
          </cell>
          <cell r="AE63">
            <v>2942949</v>
          </cell>
          <cell r="AF63">
            <v>45261</v>
          </cell>
          <cell r="AG63">
            <v>45287</v>
          </cell>
          <cell r="AH63">
            <v>1961966</v>
          </cell>
          <cell r="AI63">
            <v>45288</v>
          </cell>
          <cell r="AJ63">
            <v>45305</v>
          </cell>
          <cell r="BI63" t="str">
            <v>Oficina Asesora Jurídica</v>
          </cell>
          <cell r="BJ63" t="str">
            <v>ZULITH ANDREA ROMERO MARTIN</v>
          </cell>
          <cell r="BK63" t="str">
            <v>Asesora Jurídica</v>
          </cell>
          <cell r="BL63">
            <v>1646</v>
          </cell>
          <cell r="BM63">
            <v>45122</v>
          </cell>
          <cell r="BN63">
            <v>3162464808</v>
          </cell>
          <cell r="BO63">
            <v>3833</v>
          </cell>
          <cell r="BP63">
            <v>45125</v>
          </cell>
          <cell r="BQ63">
            <v>17439701</v>
          </cell>
          <cell r="BR63">
            <v>1</v>
          </cell>
          <cell r="BS63">
            <v>45259</v>
          </cell>
          <cell r="BT63">
            <v>45288</v>
          </cell>
          <cell r="BU63">
            <v>45305</v>
          </cell>
          <cell r="BV63" t="str">
            <v xml:space="preserve">Dieciocho (18) días calendario </v>
          </cell>
          <cell r="BW63" t="str">
            <v>Cinco (05) meses y veintiocho (28) días calendario</v>
          </cell>
          <cell r="BX63">
            <v>1</v>
          </cell>
          <cell r="BY63">
            <v>45259</v>
          </cell>
          <cell r="BZ63">
            <v>1961966</v>
          </cell>
          <cell r="CA63">
            <v>2901</v>
          </cell>
          <cell r="CB63">
            <v>45259</v>
          </cell>
          <cell r="CC63">
            <v>132169843</v>
          </cell>
          <cell r="CD63">
            <v>7028</v>
          </cell>
          <cell r="CE63">
            <v>45259</v>
          </cell>
          <cell r="CF63">
            <v>1961966</v>
          </cell>
          <cell r="CP63">
            <v>45305</v>
          </cell>
          <cell r="CS63" t="str">
            <v>1. Contribuir y prestar apoyo en la proyección de conceptos jurídicos. 2. Prestar apoyo en asesorías jurídicas cuando le sean requeridas por el Asesor Jurídico. 3. Coadyuvar en la proyección de respuestas a las solicitudes de los órganos de control. 4. Contribuir en la proyección de respuestas de las solicitudes realizadas y/o asignadas por las diferentes dependencias de la Universidad. 5. Prestar apoyo en la proyección de respuestas a los derechos de petición.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Contribuir con la proyección de actos administrativos o respuestas a los recursos que sean interpuestos contra los mismos y que se pasen al conocimiento de la oficina. 9. Apoyar la ejecución del programa anual de auditorías internas de gestión y calidad en caso de que la Oficina Asesora de Control Interno así lo requiera. 10. Prestar apoyo a los procesos de defensa judicial de la Universidad de los Llanos. 11. Coadyuvar en la revisión, verificación y cumplimiento de la documentación requerida para la vinculación por contrato de prestación de servicios profesionales o de apoyo a la gestión, perteneciente a los Convenios y/o proyectos suscritos con la Universidad de los Llanos. 12. Revisar las minutas de contrato de prestación de servicios profesionales o de apoyo a la gestión y todos los actos que modifiquen los contratos iniciales. 13. Prestar apoyo en las actividades desarrolladas por el Consejo Electoral.</v>
          </cell>
          <cell r="CT63">
            <v>1026577505</v>
          </cell>
          <cell r="CU63">
            <v>504</v>
          </cell>
          <cell r="CV63" t="str">
            <v>210</v>
          </cell>
          <cell r="CW63">
            <v>504</v>
          </cell>
          <cell r="CX63" t="str">
            <v>210</v>
          </cell>
          <cell r="CY63">
            <v>6920</v>
          </cell>
          <cell r="CZ63" t="str">
            <v>M5</v>
          </cell>
        </row>
        <row r="64">
          <cell r="B64" t="str">
            <v>0873 DE 2023</v>
          </cell>
          <cell r="C64">
            <v>1121845439</v>
          </cell>
          <cell r="D64" t="str">
            <v xml:space="preserve">STEFANNI LOPEZ BUITRAGO </v>
          </cell>
          <cell r="E64" t="str">
            <v>CONTRATO DE PRESTACIÓN DE SERVICIOS PROFESIONALES</v>
          </cell>
          <cell r="F64" t="str">
            <v>PRESTACIÓN DE SERVICIOS PROFESIONALES NECESARIO PARA EL FORTALECIMIENTO DE LOS PROCESOS DE GESTIÓN CONTABLE Y ADMINISTRATIVA DE LA OFICINA ASESORA JURÍDICA DE LA UNIVERSIDAD DE LOS LLANOS.</v>
          </cell>
          <cell r="G64">
            <v>45125</v>
          </cell>
          <cell r="H64">
            <v>17439701</v>
          </cell>
          <cell r="I64" t="str">
            <v>Cinco (05) meses y diez (10) días calendario</v>
          </cell>
          <cell r="J64">
            <v>45125</v>
          </cell>
          <cell r="K64">
            <v>45287</v>
          </cell>
          <cell r="L64" t="str">
            <v>NO APLICA</v>
          </cell>
          <cell r="M64" t="str">
            <v>NO APLICA</v>
          </cell>
          <cell r="N64" t="str">
            <v>NO APLICA</v>
          </cell>
          <cell r="O64">
            <v>7</v>
          </cell>
          <cell r="P64">
            <v>1416976</v>
          </cell>
          <cell r="Q64">
            <v>45125</v>
          </cell>
          <cell r="R64">
            <v>45138</v>
          </cell>
          <cell r="S64">
            <v>3269944</v>
          </cell>
          <cell r="T64">
            <v>45139</v>
          </cell>
          <cell r="U64">
            <v>45169</v>
          </cell>
          <cell r="V64">
            <v>3269944</v>
          </cell>
          <cell r="W64">
            <v>45170</v>
          </cell>
          <cell r="X64">
            <v>45199</v>
          </cell>
          <cell r="Y64">
            <v>3269944</v>
          </cell>
          <cell r="Z64">
            <v>45200</v>
          </cell>
          <cell r="AA64">
            <v>45230</v>
          </cell>
          <cell r="AB64">
            <v>3269944</v>
          </cell>
          <cell r="AC64">
            <v>45231</v>
          </cell>
          <cell r="AD64">
            <v>45260</v>
          </cell>
          <cell r="AE64">
            <v>2942949</v>
          </cell>
          <cell r="AF64">
            <v>45261</v>
          </cell>
          <cell r="AG64">
            <v>45287</v>
          </cell>
          <cell r="AH64">
            <v>1961966</v>
          </cell>
          <cell r="AI64">
            <v>45288</v>
          </cell>
          <cell r="AJ64">
            <v>45305</v>
          </cell>
          <cell r="BI64" t="str">
            <v>Oficina Asesora Jurídica</v>
          </cell>
          <cell r="BJ64" t="str">
            <v>ZULITH ANDREA ROMERO MARTIN</v>
          </cell>
          <cell r="BK64" t="str">
            <v>Asesora Jurídica</v>
          </cell>
          <cell r="BL64">
            <v>1646</v>
          </cell>
          <cell r="BM64">
            <v>45122</v>
          </cell>
          <cell r="BN64">
            <v>3162464808</v>
          </cell>
          <cell r="BO64">
            <v>3859</v>
          </cell>
          <cell r="BP64">
            <v>45125</v>
          </cell>
          <cell r="BQ64">
            <v>17439701</v>
          </cell>
          <cell r="BR64">
            <v>1</v>
          </cell>
          <cell r="BS64">
            <v>45259</v>
          </cell>
          <cell r="BT64">
            <v>45288</v>
          </cell>
          <cell r="BU64">
            <v>45305</v>
          </cell>
          <cell r="BV64" t="str">
            <v xml:space="preserve">Dieciocho (18) días calendario </v>
          </cell>
          <cell r="BW64" t="str">
            <v>Cinco (05) meses y veintiocho (28) días calendario</v>
          </cell>
          <cell r="BX64">
            <v>1</v>
          </cell>
          <cell r="BY64">
            <v>45259</v>
          </cell>
          <cell r="BZ64">
            <v>1961966</v>
          </cell>
          <cell r="CA64">
            <v>2901</v>
          </cell>
          <cell r="CB64">
            <v>45259</v>
          </cell>
          <cell r="CC64">
            <v>132169843</v>
          </cell>
          <cell r="CD64">
            <v>7042</v>
          </cell>
          <cell r="CE64">
            <v>45259</v>
          </cell>
          <cell r="CF64">
            <v>1961966</v>
          </cell>
          <cell r="CP64">
            <v>45305</v>
          </cell>
          <cell r="CS64" t="str">
            <v>1. Prestar apoyo en la creación, actualización y dar de baja a usuarios en el Sistema de Información y Gestión del Empleo Público – SIGEP II- Entidades Públicas. 2. Colaborar en la revisión, verificación y cumplimiento de la documentación requerida para la vinculación por contrato de prestación de servicios. 3. Prestar apoyo en la elaboración de certificaciones de contratos de prestación de servicio suscritos entre la Universidad y terceros. 4. Coadyuvar con la recepción, verificación y cumplimiento de los soportes para pago de cuentas de cobro y/o terminaciones de contratos presentadas por los contratistas. 5. Brindar apoyo en la creación de conceptos - módulo de Tesorería -  en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y la elaboración de órdenes de pago para cuentas de cobro por cargue masivo - módulo de presupuesto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Colaborar en remitir el listado de órdenes de pago de las cuentas de cobro de administrativos, academia, proyectos de investigación y entregar soportes de las cuentas de cobro de proyectos de Regalías a la División de Tesorería. 9. Prestar apoyo atendiendo los requerimientos de la División de Tesorería relacionados con la verificación y/o corrección de las cuentas de cobro o terminación de contratos de proyectos de Regalías .10. Brindar apoyo en la afiliación (cargue de información, validación y radicación) a través del portal web de la Aseguradora de Riesgos Laborales – Positiva Compañía de Seguros de los contratistas vinculados en la Universidad de los Llanos. 11.   Apoyar el proceso de generación para pago (Causación, remisión y orden de pago) de aportes Administradora de Riesgos Laborales – ARL -   de los contratistas afiliados con riesgo IV y V vinculados con la Universidad. 12. Prestar apoyo en la validación de las hojas de vida de los contratistas ante el Sistema de Información y Gestión del Empleo Público –SIGEP II-Entidades Públicas, en caso de que se requiera. 13.  Colaborar con el registro ante el Sistema de Información y Gestión del Empleo Público -SIGEP II-Entidades Públicas de los datos de contratos suscritos por la Universidad en cada uno de los periodos, en caso de que se requiera. 14. Contribuir en la elaboración del reporte de vinculación y contratación de jóvenes entre 18 y 28 años vinculados a la Universidad de los Llanos para ser remitida al Departamento Administrativo de la Función Pública. 15. Prestar apoyo en la elaboración del directorio de contratistas de la Universidad de los Llanos, en caso de que se requiera. 16. Coadyuvar en la verificación y cumplimiento de la documentación requerida para la vinculación por contrato de prestación de servicios pertenecientes a los convenios y/o proyectos suscritos con la Universidad de los Llanos.</v>
          </cell>
          <cell r="CT64">
            <v>1121845439.5999999</v>
          </cell>
          <cell r="CU64">
            <v>504</v>
          </cell>
          <cell r="CV64" t="str">
            <v>210</v>
          </cell>
          <cell r="CW64">
            <v>504</v>
          </cell>
          <cell r="CX64" t="str">
            <v>210</v>
          </cell>
          <cell r="CY64">
            <v>6920</v>
          </cell>
          <cell r="CZ64" t="str">
            <v>M5</v>
          </cell>
        </row>
        <row r="65">
          <cell r="B65" t="str">
            <v>0874 DE 2023</v>
          </cell>
          <cell r="C65">
            <v>1121951648</v>
          </cell>
          <cell r="D65" t="str">
            <v xml:space="preserve">SARA ROCIO MORENO BALMACEDA </v>
          </cell>
          <cell r="E65" t="str">
            <v>CONTRATO DE PRESTACIÓN DE SERVICIOS DE APOYO A LA GESTIÓN</v>
          </cell>
          <cell r="F65" t="str">
            <v>PRESTACIÓN DE SERVICIOS DE APOYO A LA GESTIÓN NECESARIO PARA EL FORTALECIMIENTO DE LOS PROCESOS ADMINISTRATIVOS Y DE GESTIÓN DOCUMENTAL DE LA OFICINA ASESORA JURÍDICA DE LA UNIVERSIDAD DE LOS LLANOS.</v>
          </cell>
          <cell r="G65">
            <v>45125</v>
          </cell>
          <cell r="H65">
            <v>11834080</v>
          </cell>
          <cell r="I65" t="str">
            <v>Cinco (05) meses y diez (10) días calendario</v>
          </cell>
          <cell r="J65">
            <v>45125</v>
          </cell>
          <cell r="K65">
            <v>45287</v>
          </cell>
          <cell r="L65" t="str">
            <v>NO APLICA</v>
          </cell>
          <cell r="M65" t="str">
            <v>NO APLICA</v>
          </cell>
          <cell r="N65" t="str">
            <v>NO APLICA</v>
          </cell>
          <cell r="O65">
            <v>7</v>
          </cell>
          <cell r="P65">
            <v>961519</v>
          </cell>
          <cell r="Q65">
            <v>45125</v>
          </cell>
          <cell r="R65">
            <v>45138</v>
          </cell>
          <cell r="S65">
            <v>2218890</v>
          </cell>
          <cell r="T65">
            <v>45139</v>
          </cell>
          <cell r="U65">
            <v>45169</v>
          </cell>
          <cell r="V65">
            <v>2218890</v>
          </cell>
          <cell r="W65">
            <v>45170</v>
          </cell>
          <cell r="X65">
            <v>45199</v>
          </cell>
          <cell r="Y65">
            <v>2218890</v>
          </cell>
          <cell r="Z65">
            <v>45200</v>
          </cell>
          <cell r="AA65">
            <v>45230</v>
          </cell>
          <cell r="AB65">
            <v>2218890</v>
          </cell>
          <cell r="AC65">
            <v>45231</v>
          </cell>
          <cell r="AD65">
            <v>45260</v>
          </cell>
          <cell r="AE65">
            <v>1997001</v>
          </cell>
          <cell r="AF65">
            <v>45261</v>
          </cell>
          <cell r="AG65">
            <v>45287</v>
          </cell>
          <cell r="AH65">
            <v>1331334</v>
          </cell>
          <cell r="AI65">
            <v>45288</v>
          </cell>
          <cell r="AJ65">
            <v>45305</v>
          </cell>
          <cell r="BI65" t="str">
            <v>Oficina Asesora Jurídica</v>
          </cell>
          <cell r="BJ65" t="str">
            <v>ZULITH ANDREA ROMERO MARTIN</v>
          </cell>
          <cell r="BK65" t="str">
            <v>Asesora Jurídica</v>
          </cell>
          <cell r="BL65">
            <v>1646</v>
          </cell>
          <cell r="BM65">
            <v>45122</v>
          </cell>
          <cell r="BN65">
            <v>3162464808</v>
          </cell>
          <cell r="BO65">
            <v>3903</v>
          </cell>
          <cell r="BP65">
            <v>45125</v>
          </cell>
          <cell r="BQ65">
            <v>11834080</v>
          </cell>
          <cell r="BR65">
            <v>1</v>
          </cell>
          <cell r="BS65">
            <v>45259</v>
          </cell>
          <cell r="BT65">
            <v>45288</v>
          </cell>
          <cell r="BU65">
            <v>45305</v>
          </cell>
          <cell r="BV65" t="str">
            <v xml:space="preserve">Dieciocho (18) días calendario </v>
          </cell>
          <cell r="BW65" t="str">
            <v>Cinco (05) meses y veintiocho (28) días calendario</v>
          </cell>
          <cell r="BX65">
            <v>1</v>
          </cell>
          <cell r="BY65">
            <v>45259</v>
          </cell>
          <cell r="BZ65">
            <v>1331334</v>
          </cell>
          <cell r="CA65">
            <v>2901</v>
          </cell>
          <cell r="CB65">
            <v>45259</v>
          </cell>
          <cell r="CC65">
            <v>132169843</v>
          </cell>
          <cell r="CD65">
            <v>7062</v>
          </cell>
          <cell r="CE65">
            <v>45259</v>
          </cell>
          <cell r="CF65">
            <v>1331334</v>
          </cell>
          <cell r="CP65">
            <v>45305</v>
          </cell>
          <cell r="CS6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verificación y cumplimiento de la documentación requerida para la vinculación por contrato de prestación de servicios pertenecientes a los convenios y/o proyectos suscritos con la Universidad de los Llanos.</v>
          </cell>
          <cell r="CT65">
            <v>1121951648.2</v>
          </cell>
          <cell r="CU65">
            <v>504</v>
          </cell>
          <cell r="CV65" t="str">
            <v>210</v>
          </cell>
          <cell r="CW65">
            <v>504</v>
          </cell>
          <cell r="CX65" t="str">
            <v>210</v>
          </cell>
          <cell r="CY65">
            <v>8299</v>
          </cell>
          <cell r="CZ65" t="str">
            <v>M6</v>
          </cell>
        </row>
        <row r="66">
          <cell r="B66" t="str">
            <v>0875 DE 2023</v>
          </cell>
          <cell r="C66">
            <v>40439797</v>
          </cell>
          <cell r="D66" t="str">
            <v xml:space="preserve">ISLANDA MILENA CASTRO QUEVEDO </v>
          </cell>
          <cell r="E66" t="str">
            <v>CONTRATO DE PRESTACIÓN DE SERVICIOS PROFESIONALES</v>
          </cell>
          <cell r="F66" t="str">
            <v>PRESTACIÓN DE SERVICIOS PROFESIONALES NECESARIO PARA EL FORTALECIMIENTO DE LOS PROCESOS DE GESTIÓN ADMINISTRATIVA Y CONTRATACIÓN DE LA OFICINA ASESORA JURÍDICA DE LA UNIVERSIDAD DE LOS LLANOS.</v>
          </cell>
          <cell r="G66">
            <v>45125</v>
          </cell>
          <cell r="H66">
            <v>23045317</v>
          </cell>
          <cell r="I66" t="str">
            <v>Cinco (05) meses y diez (10) días calendario</v>
          </cell>
          <cell r="J66">
            <v>45125</v>
          </cell>
          <cell r="K66">
            <v>45287</v>
          </cell>
          <cell r="L66" t="str">
            <v>NO APLICA</v>
          </cell>
          <cell r="M66" t="str">
            <v>NO APLICA</v>
          </cell>
          <cell r="N66" t="str">
            <v>NO APLICA</v>
          </cell>
          <cell r="O66">
            <v>7</v>
          </cell>
          <cell r="P66">
            <v>1872432</v>
          </cell>
          <cell r="Q66">
            <v>45125</v>
          </cell>
          <cell r="R66">
            <v>45138</v>
          </cell>
          <cell r="S66">
            <v>4320997</v>
          </cell>
          <cell r="T66">
            <v>45139</v>
          </cell>
          <cell r="U66">
            <v>45169</v>
          </cell>
          <cell r="V66">
            <v>4320997</v>
          </cell>
          <cell r="W66">
            <v>45170</v>
          </cell>
          <cell r="X66">
            <v>45199</v>
          </cell>
          <cell r="Y66">
            <v>4320997</v>
          </cell>
          <cell r="Z66">
            <v>45200</v>
          </cell>
          <cell r="AA66">
            <v>45230</v>
          </cell>
          <cell r="AB66">
            <v>4320997</v>
          </cell>
          <cell r="AC66">
            <v>45231</v>
          </cell>
          <cell r="AD66">
            <v>45260</v>
          </cell>
          <cell r="AE66">
            <v>3888897</v>
          </cell>
          <cell r="AF66">
            <v>45261</v>
          </cell>
          <cell r="AG66">
            <v>45287</v>
          </cell>
          <cell r="AH66">
            <v>2592598</v>
          </cell>
          <cell r="AI66">
            <v>45288</v>
          </cell>
          <cell r="AJ66">
            <v>45305</v>
          </cell>
          <cell r="BI66" t="str">
            <v>Oficina Asesora Jurídica</v>
          </cell>
          <cell r="BJ66" t="str">
            <v>ZULITH ANDREA ROMERO MARTIN</v>
          </cell>
          <cell r="BK66" t="str">
            <v>Asesora Jurídica</v>
          </cell>
          <cell r="BL66">
            <v>1646</v>
          </cell>
          <cell r="BM66">
            <v>45122</v>
          </cell>
          <cell r="BN66">
            <v>3162464808</v>
          </cell>
          <cell r="BO66">
            <v>3792</v>
          </cell>
          <cell r="BP66">
            <v>45125</v>
          </cell>
          <cell r="BQ66">
            <v>23045317</v>
          </cell>
          <cell r="BR66">
            <v>1</v>
          </cell>
          <cell r="BS66">
            <v>45259</v>
          </cell>
          <cell r="BT66">
            <v>45288</v>
          </cell>
          <cell r="BU66">
            <v>45305</v>
          </cell>
          <cell r="BV66" t="str">
            <v xml:space="preserve">Dieciocho (18) días calendario </v>
          </cell>
          <cell r="BW66" t="str">
            <v>Cinco (05) meses y veintiocho (28) días calendario</v>
          </cell>
          <cell r="BX66">
            <v>1</v>
          </cell>
          <cell r="BY66">
            <v>45259</v>
          </cell>
          <cell r="BZ66">
            <v>2592598</v>
          </cell>
          <cell r="CA66">
            <v>2901</v>
          </cell>
          <cell r="CB66">
            <v>45259</v>
          </cell>
          <cell r="CC66">
            <v>132169843</v>
          </cell>
          <cell r="CD66">
            <v>7012</v>
          </cell>
          <cell r="CE66">
            <v>45259</v>
          </cell>
          <cell r="CF66">
            <v>2592598</v>
          </cell>
          <cell r="CP66">
            <v>45305</v>
          </cell>
          <cell r="CS6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66">
            <v>40439797.200000003</v>
          </cell>
          <cell r="CU66">
            <v>504</v>
          </cell>
          <cell r="CV66" t="str">
            <v>210</v>
          </cell>
          <cell r="CW66">
            <v>504</v>
          </cell>
          <cell r="CX66" t="str">
            <v>210</v>
          </cell>
          <cell r="CY66">
            <v>8299</v>
          </cell>
          <cell r="CZ66" t="str">
            <v>M6</v>
          </cell>
        </row>
        <row r="67">
          <cell r="B67" t="str">
            <v>0876 DE 2023</v>
          </cell>
          <cell r="C67">
            <v>1121912878</v>
          </cell>
          <cell r="D67" t="str">
            <v xml:space="preserve">DIANA HASBLEIDY AVILA LARA </v>
          </cell>
          <cell r="E67" t="str">
            <v>CONTRATO DE PRESTACIÓN DE SERVICIOS PROFESIONALES</v>
          </cell>
          <cell r="F67" t="str">
            <v>PRESTACIÓN DE SERVICIOS PROFESIONALES NECESARIO PARA EL FORTALECIMIENTO DEL PROCESO CONTRACTUAL Y DE GESTIÓN ADMINISTRATIVA DE LA OFICINA ASESORA JURÍDICA DE LA UNIVERSIDAD DE LOS LLANOS.</v>
          </cell>
          <cell r="G67">
            <v>45125</v>
          </cell>
          <cell r="H67">
            <v>19653867</v>
          </cell>
          <cell r="I67" t="str">
            <v>Cinco (05) meses y diez (10) días calendario</v>
          </cell>
          <cell r="J67">
            <v>45125</v>
          </cell>
          <cell r="K67">
            <v>45287</v>
          </cell>
          <cell r="L67" t="str">
            <v>NO APLICA</v>
          </cell>
          <cell r="M67" t="str">
            <v>NO APLICA</v>
          </cell>
          <cell r="N67" t="str">
            <v>NO APLICA</v>
          </cell>
          <cell r="O67">
            <v>7</v>
          </cell>
          <cell r="P67">
            <v>1596877</v>
          </cell>
          <cell r="Q67">
            <v>45125</v>
          </cell>
          <cell r="R67">
            <v>45138</v>
          </cell>
          <cell r="S67">
            <v>3685100</v>
          </cell>
          <cell r="T67">
            <v>45139</v>
          </cell>
          <cell r="U67">
            <v>45169</v>
          </cell>
          <cell r="V67">
            <v>3685100</v>
          </cell>
          <cell r="W67">
            <v>45170</v>
          </cell>
          <cell r="X67">
            <v>45199</v>
          </cell>
          <cell r="Y67">
            <v>3685100</v>
          </cell>
          <cell r="Z67">
            <v>45200</v>
          </cell>
          <cell r="AA67">
            <v>45230</v>
          </cell>
          <cell r="AB67">
            <v>3685100</v>
          </cell>
          <cell r="AC67">
            <v>45231</v>
          </cell>
          <cell r="AD67">
            <v>45260</v>
          </cell>
          <cell r="AE67">
            <v>3316590</v>
          </cell>
          <cell r="AF67">
            <v>45261</v>
          </cell>
          <cell r="AG67">
            <v>45287</v>
          </cell>
          <cell r="AH67">
            <v>2211060</v>
          </cell>
          <cell r="AI67">
            <v>45288</v>
          </cell>
          <cell r="AJ67">
            <v>45305</v>
          </cell>
          <cell r="BI67" t="str">
            <v>Oficina Asesora Jurídica</v>
          </cell>
          <cell r="BJ67" t="str">
            <v>ZULITH ANDREA ROMERO MARTIN</v>
          </cell>
          <cell r="BK67" t="str">
            <v>Asesora Jurídica</v>
          </cell>
          <cell r="BL67">
            <v>1646</v>
          </cell>
          <cell r="BM67">
            <v>45122</v>
          </cell>
          <cell r="BN67">
            <v>3162464808</v>
          </cell>
          <cell r="BO67">
            <v>3891</v>
          </cell>
          <cell r="BP67">
            <v>45125</v>
          </cell>
          <cell r="BQ67">
            <v>19653867</v>
          </cell>
          <cell r="BR67">
            <v>1</v>
          </cell>
          <cell r="BS67">
            <v>45259</v>
          </cell>
          <cell r="BT67">
            <v>45288</v>
          </cell>
          <cell r="BU67">
            <v>45305</v>
          </cell>
          <cell r="BV67" t="str">
            <v xml:space="preserve">Dieciocho (18) días calendario </v>
          </cell>
          <cell r="BW67" t="str">
            <v>Cinco (05) meses y veintiocho (28) días calendario</v>
          </cell>
          <cell r="BX67">
            <v>1</v>
          </cell>
          <cell r="BY67">
            <v>45259</v>
          </cell>
          <cell r="BZ67">
            <v>2211060</v>
          </cell>
          <cell r="CA67">
            <v>2901</v>
          </cell>
          <cell r="CB67">
            <v>45259</v>
          </cell>
          <cell r="CC67">
            <v>132169843</v>
          </cell>
          <cell r="CD67">
            <v>7057</v>
          </cell>
          <cell r="CE67">
            <v>45259</v>
          </cell>
          <cell r="CF67">
            <v>2211060</v>
          </cell>
          <cell r="CP67">
            <v>45305</v>
          </cell>
          <cell r="CS67" t="str">
            <v>1. Coadyuvar en la verificación y cumplimiento de los requisitos de la etapa precontractual en modalidad de contratación directa - contratos de prestación de servicios profesionales y de apoyo a la gestión, perteneciente a los convenios y/o proyectos suscritos con la Universidad de los Llanos. 2. Proyectar las minutas de los contratos de prestación de servicios profesionales y de apoyo a la gestión suscritos con la universidad de los Llanos, y demás actos administrativos que se deriven de la etapa contractual. 3. Brindar apoyo en la revisión de los valores de los compromisos presupuestales de los contratos y adiciones de prestación de servicios e informar por correo electrónico si presentan irregularidades. 4. Contribuir en la elaboración de actas de inicio y comunicación de designación de supervisión de los contratos de prestación de servicios profesionales y de apoyo a la gestión. 5. Proyectar las minutas de prórroga y/o adición de los contratos de prestación de servicios profesionales y de apoyo a la gestión suscritos con la universidad de los Llanos. 6.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7. Contribuir en la elaboración de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8. Suministrar la información de los rubros y centros de costos de los contratos y adiciones de prestación de servicios para la creación de conceptos, plantillas contables y solitud de Plan Anualizado de Caja (PAC). 9.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10. Brindar reporte mensual de los contratos y las novedades que surjan dentro del proceso, para la proyección de informes y procedimientos que sean requeridos por los entes de control y diferentes dependencias de la Universidad. 11.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12.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13. Contribuir en la elaboración de los formatos de código de contratación y verificar que se han cargado en la página de la Universidad de los Llanos. 14. Enviar la información correspondiente al área de sistemas, para la actualización de los aplicativo que se llevan a cabo en el área de contratación. 15. Brindar apoyo en el análisis y diseño de formatos que se requieran para el buen funcionamiento del proceso de contratación. 16. Colaborar con la atención y respuesta a solicitudes que realicen los contratistas.</v>
          </cell>
          <cell r="CT67">
            <v>1121912878</v>
          </cell>
          <cell r="CU67">
            <v>504</v>
          </cell>
          <cell r="CV67" t="str">
            <v>210</v>
          </cell>
          <cell r="CW67">
            <v>504</v>
          </cell>
          <cell r="CX67" t="str">
            <v>210</v>
          </cell>
          <cell r="CY67">
            <v>7490</v>
          </cell>
          <cell r="CZ67" t="str">
            <v>M6</v>
          </cell>
        </row>
        <row r="68">
          <cell r="B68" t="str">
            <v>0877 DE 2023</v>
          </cell>
          <cell r="C68">
            <v>1120364712</v>
          </cell>
          <cell r="D68" t="str">
            <v>NARLY LIZETH VALERO SANCHEZ</v>
          </cell>
          <cell r="E68" t="str">
            <v>CONTRATO DE PRESTACIÓN DE SERVICIOS PROFESIONALES</v>
          </cell>
          <cell r="F68" t="str">
            <v>PRESTACIÓN DE SERVICIOS PROFESIONALES NECESARIO PARA EL FORTALECIMIENTO DE LOS PROCESOS DE GESTIÓN JURÍDICA DE LA OFICINA ASESORA JURÍDICA DE LA UNIVERSIDAD DE LOS LLANOS.</v>
          </cell>
          <cell r="G68">
            <v>45125</v>
          </cell>
          <cell r="H68">
            <v>12456928</v>
          </cell>
          <cell r="I68" t="str">
            <v>Cinco (05) meses y diez (10) días calendario</v>
          </cell>
          <cell r="J68">
            <v>45125</v>
          </cell>
          <cell r="K68">
            <v>45287</v>
          </cell>
          <cell r="L68" t="str">
            <v>NO APLICA</v>
          </cell>
          <cell r="M68" t="str">
            <v>NO APLICA</v>
          </cell>
          <cell r="N68" t="str">
            <v>NO APLICA</v>
          </cell>
          <cell r="O68">
            <v>7</v>
          </cell>
          <cell r="P68">
            <v>1012125</v>
          </cell>
          <cell r="Q68">
            <v>45125</v>
          </cell>
          <cell r="R68">
            <v>45138</v>
          </cell>
          <cell r="S68">
            <v>2335674</v>
          </cell>
          <cell r="T68">
            <v>45139</v>
          </cell>
          <cell r="U68">
            <v>45169</v>
          </cell>
          <cell r="V68">
            <v>2335674</v>
          </cell>
          <cell r="W68">
            <v>45170</v>
          </cell>
          <cell r="X68">
            <v>45199</v>
          </cell>
          <cell r="Y68">
            <v>2335674</v>
          </cell>
          <cell r="Z68">
            <v>45200</v>
          </cell>
          <cell r="AA68">
            <v>45230</v>
          </cell>
          <cell r="AB68">
            <v>2335674</v>
          </cell>
          <cell r="AC68">
            <v>45231</v>
          </cell>
          <cell r="AD68">
            <v>45260</v>
          </cell>
          <cell r="AE68">
            <v>2102107</v>
          </cell>
          <cell r="AF68">
            <v>45261</v>
          </cell>
          <cell r="AG68">
            <v>45287</v>
          </cell>
          <cell r="AH68">
            <v>1401404</v>
          </cell>
          <cell r="AI68">
            <v>45288</v>
          </cell>
          <cell r="AJ68">
            <v>45305</v>
          </cell>
          <cell r="BI68" t="str">
            <v>Oficina Asesora Jurídica</v>
          </cell>
          <cell r="BJ68" t="str">
            <v>ZULITH ANDREA ROMERO MARTIN</v>
          </cell>
          <cell r="BK68" t="str">
            <v>Asesora Jurídica</v>
          </cell>
          <cell r="BL68">
            <v>1646</v>
          </cell>
          <cell r="BM68">
            <v>45122</v>
          </cell>
          <cell r="BN68">
            <v>3162464808</v>
          </cell>
          <cell r="BO68">
            <v>3840</v>
          </cell>
          <cell r="BP68">
            <v>45125</v>
          </cell>
          <cell r="BQ68">
            <v>12456928</v>
          </cell>
          <cell r="BR68">
            <v>1</v>
          </cell>
          <cell r="BS68">
            <v>45259</v>
          </cell>
          <cell r="BT68">
            <v>45288</v>
          </cell>
          <cell r="BU68">
            <v>45305</v>
          </cell>
          <cell r="BV68" t="str">
            <v xml:space="preserve">Dieciocho (18) días calendario </v>
          </cell>
          <cell r="BW68" t="str">
            <v>Cinco (05) meses y veintiocho (28) días calendario</v>
          </cell>
          <cell r="BX68">
            <v>1</v>
          </cell>
          <cell r="BY68">
            <v>45259</v>
          </cell>
          <cell r="BZ68">
            <v>1401404</v>
          </cell>
          <cell r="CA68">
            <v>2901</v>
          </cell>
          <cell r="CB68">
            <v>45259</v>
          </cell>
          <cell r="CC68">
            <v>132169843</v>
          </cell>
          <cell r="CD68">
            <v>7031</v>
          </cell>
          <cell r="CE68">
            <v>45259</v>
          </cell>
          <cell r="CF68">
            <v>1401404</v>
          </cell>
          <cell r="CP68">
            <v>45305</v>
          </cell>
          <cell r="CS68" t="str">
            <v xml:space="preserve">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17. Contribuir en la elaboración de los formatos de código de contratación y verificar que se han cargado en la página de la Universidad de los Llanos.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v>
          </cell>
          <cell r="CT68">
            <v>1120364712</v>
          </cell>
          <cell r="CU68">
            <v>504</v>
          </cell>
          <cell r="CV68" t="str">
            <v>210</v>
          </cell>
          <cell r="CW68">
            <v>504</v>
          </cell>
          <cell r="CX68" t="str">
            <v>210</v>
          </cell>
          <cell r="CY68">
            <v>6910</v>
          </cell>
          <cell r="CZ68" t="str">
            <v>M5</v>
          </cell>
        </row>
        <row r="69">
          <cell r="B69" t="str">
            <v>0882 DE 2023</v>
          </cell>
          <cell r="C69">
            <v>40218615</v>
          </cell>
          <cell r="D69" t="str">
            <v>NORMA CONSTANZA BELTRAN TRIGUEROS</v>
          </cell>
          <cell r="E69" t="str">
            <v>CONTRATO DE PRESTACIÓN DE SERVICIOS PROFESIONALES</v>
          </cell>
          <cell r="F69" t="str">
            <v>PRESTACIÓN DE SERVICIOS PROFESIONALES NECESARIO PARA EL FORTALECIMIENTO DE LOS PROCESOS DE CONTRATACIÓN EN LA DIVISIÓN DE SERVICIOS ADMINISTRATIVOS DE LA UNIVERSIDAD DE LOS LLANOS.</v>
          </cell>
          <cell r="G69">
            <v>45125</v>
          </cell>
          <cell r="H69">
            <v>17439701</v>
          </cell>
          <cell r="I69" t="str">
            <v>Cinco (05) meses y diez (10) días calendario</v>
          </cell>
          <cell r="J69">
            <v>45125</v>
          </cell>
          <cell r="K69">
            <v>45287</v>
          </cell>
          <cell r="L69" t="str">
            <v>NO APLICA</v>
          </cell>
          <cell r="M69" t="str">
            <v>NO APLICA</v>
          </cell>
          <cell r="N69" t="str">
            <v>NO APLICA</v>
          </cell>
          <cell r="O69">
            <v>7</v>
          </cell>
          <cell r="P69">
            <v>1416976</v>
          </cell>
          <cell r="Q69">
            <v>45125</v>
          </cell>
          <cell r="R69">
            <v>45138</v>
          </cell>
          <cell r="S69">
            <v>3269944</v>
          </cell>
          <cell r="T69">
            <v>45139</v>
          </cell>
          <cell r="U69">
            <v>45169</v>
          </cell>
          <cell r="V69">
            <v>3269944</v>
          </cell>
          <cell r="W69">
            <v>45170</v>
          </cell>
          <cell r="X69">
            <v>45199</v>
          </cell>
          <cell r="Y69">
            <v>3269944</v>
          </cell>
          <cell r="Z69">
            <v>45200</v>
          </cell>
          <cell r="AA69">
            <v>45230</v>
          </cell>
          <cell r="AB69">
            <v>3269944</v>
          </cell>
          <cell r="AC69">
            <v>45231</v>
          </cell>
          <cell r="AD69">
            <v>45260</v>
          </cell>
          <cell r="AE69">
            <v>2942949</v>
          </cell>
          <cell r="AF69">
            <v>45261</v>
          </cell>
          <cell r="AG69">
            <v>45287</v>
          </cell>
          <cell r="AH69">
            <v>1961966</v>
          </cell>
          <cell r="AI69">
            <v>45288</v>
          </cell>
          <cell r="AJ69">
            <v>45305</v>
          </cell>
          <cell r="BI69" t="str">
            <v xml:space="preserve">División de Servicios Administrativos </v>
          </cell>
          <cell r="BJ69" t="str">
            <v>VÍCTOR EFREN ORTÍZ ORTÍZ</v>
          </cell>
          <cell r="BK69" t="str">
            <v>Jefe de Oficina</v>
          </cell>
          <cell r="BL69">
            <v>1646</v>
          </cell>
          <cell r="BM69">
            <v>45122</v>
          </cell>
          <cell r="BN69">
            <v>3162464808</v>
          </cell>
          <cell r="BO69">
            <v>3777</v>
          </cell>
          <cell r="BP69">
            <v>45125</v>
          </cell>
          <cell r="BQ69">
            <v>17439701</v>
          </cell>
          <cell r="BR69">
            <v>1</v>
          </cell>
          <cell r="BS69">
            <v>45259</v>
          </cell>
          <cell r="BT69">
            <v>45288</v>
          </cell>
          <cell r="BU69">
            <v>45305</v>
          </cell>
          <cell r="BV69" t="str">
            <v xml:space="preserve">Dieciocho (18) días calendario </v>
          </cell>
          <cell r="BW69" t="str">
            <v>Cinco (05) meses y veintiocho (28) días calendario</v>
          </cell>
          <cell r="BX69">
            <v>1</v>
          </cell>
          <cell r="BY69">
            <v>45259</v>
          </cell>
          <cell r="BZ69">
            <v>1961966</v>
          </cell>
          <cell r="CA69">
            <v>2901</v>
          </cell>
          <cell r="CB69">
            <v>45259</v>
          </cell>
          <cell r="CC69">
            <v>132169843</v>
          </cell>
          <cell r="CD69">
            <v>7008</v>
          </cell>
          <cell r="CE69">
            <v>45259</v>
          </cell>
          <cell r="CF69">
            <v>1961966</v>
          </cell>
          <cell r="CP69">
            <v>45305</v>
          </cell>
          <cell r="CS69"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el proceso de recibir y verificar documentos de Monitores y Auxiliares de Docencia de la Universidad para pago de los mismos. 10. Apoyar la elaboración de solicitudes de Compromisos Presupuestales de Monitores y Auxiliares de Docencia. 11. Apoyar el proceso de recibir y revisar documentos de evaluadores de trabajo de grado, evaluadores de proyectos e investigación y pares académicos.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de cuentas CPS en la División de Servicios Administrativos. 21. Apoyar los procesos del aplicativo SECOP.</v>
          </cell>
          <cell r="CT69">
            <v>40218615</v>
          </cell>
          <cell r="CU69">
            <v>504</v>
          </cell>
          <cell r="CV69" t="str">
            <v>421</v>
          </cell>
          <cell r="CW69">
            <v>504</v>
          </cell>
          <cell r="CX69" t="str">
            <v>421</v>
          </cell>
          <cell r="CY69">
            <v>8299</v>
          </cell>
          <cell r="CZ69" t="str">
            <v>M6</v>
          </cell>
        </row>
        <row r="70">
          <cell r="B70" t="str">
            <v>0883 DE 2023</v>
          </cell>
          <cell r="C70">
            <v>40447397</v>
          </cell>
          <cell r="D70" t="str">
            <v>ERIKA MENDEZ RONDON</v>
          </cell>
          <cell r="E70" t="str">
            <v>CONTRATO DE PRESTACIÓN DE SERVICIOS PROFESIONALES</v>
          </cell>
          <cell r="F70" t="str">
            <v>PRESTACIÓN DE SERVICIOS PROFESIONALES NECESARIO PARA EL FORTALECIMIENTO DE LOS PROCESOS DE CONTRATACIÓN EN LA DIVISIÓN DE SERVICIOS ADMINISTRATIVOS DE LA UNIVERSIDAD DE LOS LLANOS.</v>
          </cell>
          <cell r="G70">
            <v>45125</v>
          </cell>
          <cell r="H70">
            <v>17439701</v>
          </cell>
          <cell r="I70" t="str">
            <v>Cinco (05) meses y diez (10) días calendario</v>
          </cell>
          <cell r="J70">
            <v>45125</v>
          </cell>
          <cell r="K70">
            <v>45287</v>
          </cell>
          <cell r="L70" t="str">
            <v>NO APLICA</v>
          </cell>
          <cell r="M70" t="str">
            <v>NO APLICA</v>
          </cell>
          <cell r="N70" t="str">
            <v>NO APLICA</v>
          </cell>
          <cell r="O70">
            <v>7</v>
          </cell>
          <cell r="P70">
            <v>1416976</v>
          </cell>
          <cell r="Q70">
            <v>45125</v>
          </cell>
          <cell r="R70">
            <v>45138</v>
          </cell>
          <cell r="S70">
            <v>3269944</v>
          </cell>
          <cell r="T70">
            <v>45139</v>
          </cell>
          <cell r="U70">
            <v>45169</v>
          </cell>
          <cell r="V70">
            <v>3269944</v>
          </cell>
          <cell r="W70">
            <v>45170</v>
          </cell>
          <cell r="X70">
            <v>45199</v>
          </cell>
          <cell r="Y70">
            <v>3269944</v>
          </cell>
          <cell r="Z70">
            <v>45200</v>
          </cell>
          <cell r="AA70">
            <v>45230</v>
          </cell>
          <cell r="AB70">
            <v>3269944</v>
          </cell>
          <cell r="AC70">
            <v>45231</v>
          </cell>
          <cell r="AD70">
            <v>45260</v>
          </cell>
          <cell r="AE70">
            <v>2942949</v>
          </cell>
          <cell r="AF70">
            <v>45261</v>
          </cell>
          <cell r="AG70">
            <v>45287</v>
          </cell>
          <cell r="AH70">
            <v>1961966</v>
          </cell>
          <cell r="AI70">
            <v>45288</v>
          </cell>
          <cell r="AJ70">
            <v>45305</v>
          </cell>
          <cell r="BI70" t="str">
            <v xml:space="preserve">División de Servicios Administrativos </v>
          </cell>
          <cell r="BJ70" t="str">
            <v>VÍCTOR EFREN ORTÍZ ORTÍZ</v>
          </cell>
          <cell r="BK70" t="str">
            <v>Jefe de Oficina</v>
          </cell>
          <cell r="BL70">
            <v>1646</v>
          </cell>
          <cell r="BM70">
            <v>45122</v>
          </cell>
          <cell r="BN70">
            <v>3162464808</v>
          </cell>
          <cell r="BO70">
            <v>3800</v>
          </cell>
          <cell r="BP70">
            <v>45125</v>
          </cell>
          <cell r="BQ70">
            <v>17439701</v>
          </cell>
          <cell r="BR70">
            <v>1</v>
          </cell>
          <cell r="BS70">
            <v>45259</v>
          </cell>
          <cell r="BT70">
            <v>45288</v>
          </cell>
          <cell r="BU70">
            <v>45305</v>
          </cell>
          <cell r="BV70" t="str">
            <v xml:space="preserve">Dieciocho (18) días calendario </v>
          </cell>
          <cell r="BW70" t="str">
            <v>Cinco (05) meses y veintiocho (28) días calendario</v>
          </cell>
          <cell r="BX70">
            <v>1</v>
          </cell>
          <cell r="BY70">
            <v>45259</v>
          </cell>
          <cell r="BZ70">
            <v>1961966</v>
          </cell>
          <cell r="CA70">
            <v>2901</v>
          </cell>
          <cell r="CB70">
            <v>45259</v>
          </cell>
          <cell r="CC70">
            <v>132169843</v>
          </cell>
          <cell r="CD70">
            <v>7016</v>
          </cell>
          <cell r="CE70">
            <v>45259</v>
          </cell>
          <cell r="CF70">
            <v>1961966</v>
          </cell>
          <cell r="CP70">
            <v>45305</v>
          </cell>
          <cell r="CS70"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11. Apoyar el proceso de firma de contrato de hora cátedra ante la vicerrectoría de recursos universitarios.  12. Apoyar la elaboración de las solicitudes de Compromisos presupuestales de docentes catedráticos. 13. Apoyar la elaboración de contratos de profesores catedráticos Unillanos.  14. Apoyar la verificación de las notificaciones de la vinculación de docentes catedráticos. 15. Apoyar la elaboración de Resolución Rectorales para la vinculación de docentes ocasionales. 16. Apoyar la recepción de los documentos para liquidar contratos de hora cátedra frente al contrato. 17. Apoyar la recepción de los documentos para pago mensual de los docentes catedráticos. 18. Apoyar la liquidación de los contratos de profesores catedráticos. 19. Apoyo para la entrega de información a nomina correspondiente a las novedades de los docentes ocasionales. 20.  Apoyo a la notificación (vinculación) docentes ocasionales. 21. Apoyar el proceso de pago y liquidación en el SICOF de docentes catedráticos. 22. Apoyar la elaboración de órdenes de pago para Docentes catedráticos. 23.  Apoyar la entrega de documentos de pago de catedráticos ante las áreas de vicerrectoría de recursos universitarios y área de tesorería. 24.  Apoyar la realización de novedades a los contratos de hora cátedra. 25. Apoyar la verificación y ajustes de los procedimientos y formatos de los programas de pregrado de acuerdo a las exigencias establecidas en el marco de la implementación del nuevo sistema de información. 26. Prestar apoyo en la verificación de los exámenes médicos de ingreso y egreso de los docentes de Ocasionales y catedráticos de pregrado como requisito en su hoja de vida. 27. Apoyar los procesos del aplicativo SECOP.</v>
          </cell>
          <cell r="CT70">
            <v>40447397</v>
          </cell>
          <cell r="CU70">
            <v>504</v>
          </cell>
          <cell r="CV70" t="str">
            <v>421</v>
          </cell>
          <cell r="CW70">
            <v>504</v>
          </cell>
          <cell r="CX70" t="str">
            <v>421</v>
          </cell>
          <cell r="CY70">
            <v>8299</v>
          </cell>
          <cell r="CZ70" t="str">
            <v>M6</v>
          </cell>
        </row>
        <row r="71">
          <cell r="B71" t="str">
            <v>0884 DE 2023</v>
          </cell>
          <cell r="C71">
            <v>1121845390</v>
          </cell>
          <cell r="D71" t="str">
            <v>AURA CAROLINA VILLARREAL VILLERA</v>
          </cell>
          <cell r="E71" t="str">
            <v>CONTRATO DE PRESTACIÓN DE SERVICIOS DE APOYO A LA GESTIÓN</v>
          </cell>
          <cell r="F71" t="str">
            <v>PRESTACIÓN DE SERVICIOS DE APOYO A LA GESTIÓN NECESARIO PARA EL FORTALECIMIENTO DE LOS PROCESOS EN GESTIÓN ADMINISTRATIVA EN LA DIVISIÓN DE SERVICIOS ADMINISTRATIVOS DE LA UNIVERSIDAD DE LOS LLANOS.</v>
          </cell>
          <cell r="G71">
            <v>45125</v>
          </cell>
          <cell r="H71">
            <v>11834080</v>
          </cell>
          <cell r="I71" t="str">
            <v>Cinco (05) meses y diez (10) días calendario</v>
          </cell>
          <cell r="J71">
            <v>45125</v>
          </cell>
          <cell r="K71">
            <v>45287</v>
          </cell>
          <cell r="L71" t="str">
            <v>NO APLICA</v>
          </cell>
          <cell r="M71" t="str">
            <v>NO APLICA</v>
          </cell>
          <cell r="N71" t="str">
            <v>NO APLICA</v>
          </cell>
          <cell r="O71">
            <v>7</v>
          </cell>
          <cell r="P71">
            <v>961519</v>
          </cell>
          <cell r="Q71">
            <v>45125</v>
          </cell>
          <cell r="R71">
            <v>45138</v>
          </cell>
          <cell r="S71">
            <v>2218890</v>
          </cell>
          <cell r="T71">
            <v>45139</v>
          </cell>
          <cell r="U71">
            <v>45169</v>
          </cell>
          <cell r="V71">
            <v>2218890</v>
          </cell>
          <cell r="W71">
            <v>45170</v>
          </cell>
          <cell r="X71">
            <v>45199</v>
          </cell>
          <cell r="Y71">
            <v>2218890</v>
          </cell>
          <cell r="Z71">
            <v>45200</v>
          </cell>
          <cell r="AA71">
            <v>45230</v>
          </cell>
          <cell r="AB71">
            <v>2218890</v>
          </cell>
          <cell r="AC71">
            <v>45231</v>
          </cell>
          <cell r="AD71">
            <v>45260</v>
          </cell>
          <cell r="AE71">
            <v>1997001</v>
          </cell>
          <cell r="AF71">
            <v>45261</v>
          </cell>
          <cell r="AG71">
            <v>45287</v>
          </cell>
          <cell r="AH71">
            <v>1331334</v>
          </cell>
          <cell r="AI71">
            <v>45288</v>
          </cell>
          <cell r="AJ71">
            <v>45305</v>
          </cell>
          <cell r="BI71" t="str">
            <v xml:space="preserve">División de Servicios Administrativos </v>
          </cell>
          <cell r="BJ71" t="str">
            <v>VÍCTOR EFREN ORTÍZ ORTÍZ</v>
          </cell>
          <cell r="BK71" t="str">
            <v>Jefe de Oficina</v>
          </cell>
          <cell r="BL71">
            <v>1646</v>
          </cell>
          <cell r="BM71">
            <v>45122</v>
          </cell>
          <cell r="BN71">
            <v>3162464808</v>
          </cell>
          <cell r="BO71">
            <v>3858</v>
          </cell>
          <cell r="BP71">
            <v>45125</v>
          </cell>
          <cell r="BQ71">
            <v>11834080</v>
          </cell>
          <cell r="BR71">
            <v>1</v>
          </cell>
          <cell r="BS71">
            <v>45259</v>
          </cell>
          <cell r="BT71">
            <v>45288</v>
          </cell>
          <cell r="BU71">
            <v>45305</v>
          </cell>
          <cell r="BV71" t="str">
            <v xml:space="preserve">Dieciocho (18) días calendario </v>
          </cell>
          <cell r="BW71" t="str">
            <v>Cinco (05) meses y veintiocho (28) días calendario</v>
          </cell>
          <cell r="BX71">
            <v>1</v>
          </cell>
          <cell r="BY71">
            <v>45259</v>
          </cell>
          <cell r="BZ71">
            <v>1331334</v>
          </cell>
          <cell r="CA71">
            <v>2901</v>
          </cell>
          <cell r="CB71">
            <v>45259</v>
          </cell>
          <cell r="CC71">
            <v>132169843</v>
          </cell>
          <cell r="CD71">
            <v>7041</v>
          </cell>
          <cell r="CE71">
            <v>45259</v>
          </cell>
          <cell r="CF71">
            <v>1331334</v>
          </cell>
          <cell r="CP71">
            <v>45305</v>
          </cell>
          <cell r="CS71"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Apoyar el proceso de rendición de los contratos de los docentes catedráticos al sistema integral de auditoria (SIA OBSERVA). 12. Prestar apoyo a las auditorías internas y externas recibidas y al plan de mejoramiento de acuerdo con las actividades en la División de Servicios Administrativos. 13. Apoyar el proceso de información a docentes y empleados públicos de vacaciones pendientes por disfrutar. 14. Apoyar el proceso de recibir y verificar documentos de monitores y auxiliares de docencia de la Universidad para pago de los mismos.</v>
          </cell>
          <cell r="CT71">
            <v>1121845390.4000001</v>
          </cell>
          <cell r="CU71">
            <v>504</v>
          </cell>
          <cell r="CV71" t="str">
            <v>421</v>
          </cell>
          <cell r="CW71">
            <v>504</v>
          </cell>
          <cell r="CX71" t="str">
            <v>421</v>
          </cell>
          <cell r="CY71">
            <v>9609</v>
          </cell>
          <cell r="CZ71" t="str">
            <v>M6</v>
          </cell>
        </row>
        <row r="72">
          <cell r="B72" t="str">
            <v>0885 DE 2023</v>
          </cell>
          <cell r="C72">
            <v>40445474</v>
          </cell>
          <cell r="D72" t="str">
            <v xml:space="preserve">MABEL PATRICIA CASTILLO INSIGNARES </v>
          </cell>
          <cell r="E72" t="str">
            <v>CONTRATO DE PRESTACIÓN DE SERVICIOS PROFESIONALES</v>
          </cell>
          <cell r="F72" t="str">
            <v>PRESTACIÓN DE SERVICIOS PROFESIONALES NECESARIO PARA EL FORTALECIMIENTO DE LOS PROCESOS DE COORDINACIÓN DEL ÁREA DE SEGURIDAD Y SALUD EN EL TRABAJO EN LA DIVISIÓN DE SERVICIOS ADMINISTRATIVOS DE LA UNIVERSIDAD DE LOS LLANOS.</v>
          </cell>
          <cell r="G72">
            <v>45125</v>
          </cell>
          <cell r="H72">
            <v>21316919</v>
          </cell>
          <cell r="I72" t="str">
            <v>Cuatro (04) meses y veintiocho (28) días calendario</v>
          </cell>
          <cell r="J72">
            <v>45125</v>
          </cell>
          <cell r="K72">
            <v>45275</v>
          </cell>
          <cell r="L72" t="str">
            <v>NO APLICA</v>
          </cell>
          <cell r="M72" t="str">
            <v>NO APLICA</v>
          </cell>
          <cell r="N72" t="str">
            <v>NO APLICA</v>
          </cell>
          <cell r="O72">
            <v>8</v>
          </cell>
          <cell r="P72">
            <v>1872432</v>
          </cell>
          <cell r="Q72">
            <v>45125</v>
          </cell>
          <cell r="R72">
            <v>45138</v>
          </cell>
          <cell r="S72">
            <v>4320997</v>
          </cell>
          <cell r="T72">
            <v>45139</v>
          </cell>
          <cell r="U72">
            <v>45169</v>
          </cell>
          <cell r="V72">
            <v>4320997</v>
          </cell>
          <cell r="W72">
            <v>45170</v>
          </cell>
          <cell r="X72">
            <v>45199</v>
          </cell>
          <cell r="Y72">
            <v>4320997</v>
          </cell>
          <cell r="Z72">
            <v>45200</v>
          </cell>
          <cell r="AA72">
            <v>45230</v>
          </cell>
          <cell r="AB72">
            <v>4320997</v>
          </cell>
          <cell r="AC72">
            <v>45231</v>
          </cell>
          <cell r="AD72">
            <v>45260</v>
          </cell>
          <cell r="AE72">
            <v>2160499</v>
          </cell>
          <cell r="AF72">
            <v>45261</v>
          </cell>
          <cell r="AG72">
            <v>45275</v>
          </cell>
          <cell r="AH72">
            <v>1728399</v>
          </cell>
          <cell r="AI72">
            <v>45276</v>
          </cell>
          <cell r="AJ72">
            <v>45287</v>
          </cell>
          <cell r="AK72">
            <v>2592598</v>
          </cell>
          <cell r="AL72">
            <v>45288</v>
          </cell>
          <cell r="AM72">
            <v>45305</v>
          </cell>
          <cell r="BI72" t="str">
            <v xml:space="preserve">División de Servicios Administrativos </v>
          </cell>
          <cell r="BJ72" t="str">
            <v>VÍCTOR EFREN ORTÍZ ORTÍZ</v>
          </cell>
          <cell r="BK72" t="str">
            <v>Jefe de Oficina</v>
          </cell>
          <cell r="BL72">
            <v>1646</v>
          </cell>
          <cell r="BM72">
            <v>45122</v>
          </cell>
          <cell r="BN72">
            <v>3162464808</v>
          </cell>
          <cell r="BO72">
            <v>3798</v>
          </cell>
          <cell r="BP72">
            <v>45125</v>
          </cell>
          <cell r="BQ72">
            <v>21316919</v>
          </cell>
          <cell r="BR72">
            <v>1</v>
          </cell>
          <cell r="BS72">
            <v>45259</v>
          </cell>
          <cell r="BT72">
            <v>45276</v>
          </cell>
          <cell r="BU72">
            <v>45305</v>
          </cell>
          <cell r="BV72" t="str">
            <v>Treinta (30) días calendario</v>
          </cell>
          <cell r="BW72" t="str">
            <v>Cinco (05) meses y veintiocho (28) días calendario</v>
          </cell>
          <cell r="BX72">
            <v>1</v>
          </cell>
          <cell r="BY72">
            <v>45259</v>
          </cell>
          <cell r="BZ72">
            <v>4320997</v>
          </cell>
          <cell r="CA72">
            <v>2901</v>
          </cell>
          <cell r="CB72">
            <v>45259</v>
          </cell>
          <cell r="CC72">
            <v>132169843</v>
          </cell>
          <cell r="CD72">
            <v>7015</v>
          </cell>
          <cell r="CE72">
            <v>45259</v>
          </cell>
          <cell r="CF72">
            <v>4320997</v>
          </cell>
          <cell r="CP72">
            <v>45305</v>
          </cell>
          <cell r="CS72"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72">
            <v>40445474.299999997</v>
          </cell>
          <cell r="CU72">
            <v>504</v>
          </cell>
          <cell r="CV72" t="str">
            <v>421</v>
          </cell>
          <cell r="CW72">
            <v>504</v>
          </cell>
          <cell r="CX72" t="str">
            <v>421</v>
          </cell>
          <cell r="CY72">
            <v>7110</v>
          </cell>
          <cell r="CZ72" t="str">
            <v>M5</v>
          </cell>
        </row>
        <row r="73">
          <cell r="B73" t="str">
            <v>0887 DE 2023</v>
          </cell>
          <cell r="C73">
            <v>1121827176</v>
          </cell>
          <cell r="D73" t="str">
            <v>ERNESTO JARAMILLO VALENZUELA</v>
          </cell>
          <cell r="E73" t="str">
            <v>CONTRATO DE PRESTACIÓN DE SERVICIOS PROFESIONALES</v>
          </cell>
          <cell r="F73"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73">
            <v>45125</v>
          </cell>
          <cell r="H73">
            <v>16707858</v>
          </cell>
          <cell r="I73" t="str">
            <v>Cuatro (04) meses y veintiocho (28) días calendario</v>
          </cell>
          <cell r="J73">
            <v>45125</v>
          </cell>
          <cell r="K73">
            <v>45275</v>
          </cell>
          <cell r="L73" t="str">
            <v>NO APLICA</v>
          </cell>
          <cell r="M73" t="str">
            <v>NO APLICA</v>
          </cell>
          <cell r="N73" t="str">
            <v>NO APLICA</v>
          </cell>
          <cell r="O73">
            <v>8</v>
          </cell>
          <cell r="P73">
            <v>1467582</v>
          </cell>
          <cell r="Q73">
            <v>45125</v>
          </cell>
          <cell r="R73">
            <v>45138</v>
          </cell>
          <cell r="S73">
            <v>3386728</v>
          </cell>
          <cell r="T73">
            <v>45139</v>
          </cell>
          <cell r="U73">
            <v>45169</v>
          </cell>
          <cell r="V73">
            <v>3386728</v>
          </cell>
          <cell r="W73">
            <v>45170</v>
          </cell>
          <cell r="X73">
            <v>45199</v>
          </cell>
          <cell r="Y73">
            <v>3386728</v>
          </cell>
          <cell r="Z73">
            <v>45200</v>
          </cell>
          <cell r="AA73">
            <v>45230</v>
          </cell>
          <cell r="AB73">
            <v>3386728</v>
          </cell>
          <cell r="AC73">
            <v>45231</v>
          </cell>
          <cell r="AD73">
            <v>45260</v>
          </cell>
          <cell r="AE73">
            <v>1693364</v>
          </cell>
          <cell r="AF73">
            <v>45261</v>
          </cell>
          <cell r="AG73">
            <v>45275</v>
          </cell>
          <cell r="AH73">
            <v>1354691</v>
          </cell>
          <cell r="AI73">
            <v>45276</v>
          </cell>
          <cell r="AJ73">
            <v>45287</v>
          </cell>
          <cell r="AK73">
            <v>2032037</v>
          </cell>
          <cell r="AL73">
            <v>45288</v>
          </cell>
          <cell r="AM73">
            <v>45305</v>
          </cell>
          <cell r="BI73" t="str">
            <v xml:space="preserve">División de Servicios Administrativos </v>
          </cell>
          <cell r="BJ73" t="str">
            <v>VÍCTOR EFREN ORTÍZ ORTÍZ</v>
          </cell>
          <cell r="BK73" t="str">
            <v>Jefe de Oficina</v>
          </cell>
          <cell r="BL73">
            <v>1646</v>
          </cell>
          <cell r="BM73">
            <v>45122</v>
          </cell>
          <cell r="BN73">
            <v>3162464808</v>
          </cell>
          <cell r="BO73">
            <v>3847</v>
          </cell>
          <cell r="BP73">
            <v>45125</v>
          </cell>
          <cell r="BQ73">
            <v>16707858</v>
          </cell>
          <cell r="BR73">
            <v>1</v>
          </cell>
          <cell r="BS73">
            <v>45259</v>
          </cell>
          <cell r="BT73">
            <v>45276</v>
          </cell>
          <cell r="BU73">
            <v>45305</v>
          </cell>
          <cell r="BV73" t="str">
            <v>Treinta (30) días calendario</v>
          </cell>
          <cell r="BW73" t="str">
            <v>Cinco (05) meses y veintiocho (28) días calendario</v>
          </cell>
          <cell r="BX73">
            <v>1</v>
          </cell>
          <cell r="BY73">
            <v>45259</v>
          </cell>
          <cell r="BZ73">
            <v>3386728</v>
          </cell>
          <cell r="CA73">
            <v>2901</v>
          </cell>
          <cell r="CB73">
            <v>45259</v>
          </cell>
          <cell r="CC73">
            <v>132169843</v>
          </cell>
          <cell r="CD73">
            <v>7035</v>
          </cell>
          <cell r="CE73">
            <v>45259</v>
          </cell>
          <cell r="CF73">
            <v>3386728</v>
          </cell>
          <cell r="CP73">
            <v>45305</v>
          </cell>
          <cell r="CS73"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73">
            <v>1121827176</v>
          </cell>
          <cell r="CU73">
            <v>504</v>
          </cell>
          <cell r="CV73" t="str">
            <v>421</v>
          </cell>
          <cell r="CW73">
            <v>504</v>
          </cell>
          <cell r="CX73" t="str">
            <v>421</v>
          </cell>
          <cell r="CY73">
            <v>7490</v>
          </cell>
          <cell r="CZ73" t="str">
            <v>M6</v>
          </cell>
        </row>
        <row r="74">
          <cell r="B74" t="str">
            <v>0897 DE 2023</v>
          </cell>
          <cell r="C74">
            <v>1006729308</v>
          </cell>
          <cell r="D74" t="str">
            <v>LUDDY ANDREA ZAPATA LADINO</v>
          </cell>
          <cell r="E74" t="str">
            <v>CONTRATO DE PRESTACIÓN DE SERVICIOS PROFESIONALES</v>
          </cell>
          <cell r="F74" t="str">
            <v>PRESTACIÓN DE SERVICIOS PROFESIONALES NECESARIO PARA EL FORTALECIMIENTO DE LOS PROCESOS DE LA DIVISIÓN FINANCIERA DE LA UNIVERSIDAD DE LOS LLANOS.</v>
          </cell>
          <cell r="G74">
            <v>45125</v>
          </cell>
          <cell r="H74">
            <v>14948315</v>
          </cell>
          <cell r="I74" t="str">
            <v>Cinco (05) meses y diez (10) días calendario</v>
          </cell>
          <cell r="J74">
            <v>45125</v>
          </cell>
          <cell r="K74">
            <v>45287</v>
          </cell>
          <cell r="L74" t="str">
            <v>NO APLICA</v>
          </cell>
          <cell r="M74" t="str">
            <v>NO APLICA</v>
          </cell>
          <cell r="N74" t="str">
            <v>NO APLICA</v>
          </cell>
          <cell r="O74">
            <v>7</v>
          </cell>
          <cell r="P74">
            <v>1214551</v>
          </cell>
          <cell r="Q74">
            <v>45125</v>
          </cell>
          <cell r="R74">
            <v>45138</v>
          </cell>
          <cell r="S74">
            <v>2802809</v>
          </cell>
          <cell r="T74">
            <v>45139</v>
          </cell>
          <cell r="U74">
            <v>45169</v>
          </cell>
          <cell r="V74">
            <v>2802809</v>
          </cell>
          <cell r="W74">
            <v>45170</v>
          </cell>
          <cell r="X74">
            <v>45199</v>
          </cell>
          <cell r="Y74">
            <v>2802809</v>
          </cell>
          <cell r="Z74">
            <v>45200</v>
          </cell>
          <cell r="AA74">
            <v>45230</v>
          </cell>
          <cell r="AB74">
            <v>2802809</v>
          </cell>
          <cell r="AC74">
            <v>45231</v>
          </cell>
          <cell r="AD74">
            <v>45260</v>
          </cell>
          <cell r="AE74">
            <v>2522528</v>
          </cell>
          <cell r="AF74">
            <v>45261</v>
          </cell>
          <cell r="AG74">
            <v>45287</v>
          </cell>
          <cell r="AH74">
            <v>1681685</v>
          </cell>
          <cell r="AI74">
            <v>45288</v>
          </cell>
          <cell r="AJ74">
            <v>45305</v>
          </cell>
          <cell r="BI74" t="str">
            <v>División Financiera</v>
          </cell>
          <cell r="BJ74" t="str">
            <v>NANCY VELÁSQUEZ CÉSPEDES</v>
          </cell>
          <cell r="BK74" t="str">
            <v>Director Financiero</v>
          </cell>
          <cell r="BL74">
            <v>1646</v>
          </cell>
          <cell r="BM74">
            <v>45122</v>
          </cell>
          <cell r="BN74">
            <v>3162464808</v>
          </cell>
          <cell r="BO74">
            <v>3825</v>
          </cell>
          <cell r="BP74">
            <v>45125</v>
          </cell>
          <cell r="BQ74">
            <v>14948315</v>
          </cell>
          <cell r="BR74">
            <v>1</v>
          </cell>
          <cell r="BS74">
            <v>45259</v>
          </cell>
          <cell r="BT74">
            <v>45288</v>
          </cell>
          <cell r="BU74">
            <v>45305</v>
          </cell>
          <cell r="BV74" t="str">
            <v xml:space="preserve">Dieciocho (18) días calendario </v>
          </cell>
          <cell r="BW74" t="str">
            <v>Cinco (05) meses y veintiocho (28) días calendario</v>
          </cell>
          <cell r="BX74">
            <v>1</v>
          </cell>
          <cell r="BY74">
            <v>45259</v>
          </cell>
          <cell r="BZ74">
            <v>1681685</v>
          </cell>
          <cell r="CA74">
            <v>2901</v>
          </cell>
          <cell r="CB74">
            <v>45259</v>
          </cell>
          <cell r="CC74">
            <v>132169843</v>
          </cell>
          <cell r="CD74">
            <v>7027</v>
          </cell>
          <cell r="CE74">
            <v>45259</v>
          </cell>
          <cell r="CF74">
            <v>1681685</v>
          </cell>
          <cell r="CP74">
            <v>45305</v>
          </cell>
          <cell r="CS74" t="str">
            <v>1. Apoyar elaboración de indicadores financieros, presupuestales, contables y de tesorería, para el proceso de gestión financiera-SIG. 2. Colaborar con la elaboración de informes y presentaciones del presupuesto de la Universidad de los Llanos. 3. Contribuir con la identificación de los ingresos y gastos de los proyectos de investigación desarrollados por la Universidad.  4. Participar en la elaboración de órdenes de pago para avances, comisiones y apoyos económicos de la Universidad de los Llanos. 5. Cooperar con la expedición y seguimiento a solicitud de CDP´s, compromisos presupuestales y orden de pago y su respectiva distribución, cuando sea el caso. 6. Brindar apoyo a la Oficina Asesora de Planeación en todo lo correspondiente al POAI e informes requeridos por diferentes entes externos. 7. Colaborar con la elaboración y seguimiento al mapa de riesgos de la presente vigencia.</v>
          </cell>
          <cell r="CT74">
            <v>1006729308</v>
          </cell>
          <cell r="CU74">
            <v>504</v>
          </cell>
          <cell r="CV74" t="str">
            <v>412</v>
          </cell>
          <cell r="CW74">
            <v>504</v>
          </cell>
          <cell r="CX74" t="str">
            <v>412</v>
          </cell>
          <cell r="CY74">
            <v>7490</v>
          </cell>
          <cell r="CZ74" t="str">
            <v>M6</v>
          </cell>
        </row>
        <row r="75">
          <cell r="B75" t="str">
            <v>0899 DE 2023</v>
          </cell>
          <cell r="C75">
            <v>53016744</v>
          </cell>
          <cell r="D75" t="str">
            <v>DIANA MILENA SALAS LEAL</v>
          </cell>
          <cell r="E75" t="str">
            <v>CONTRATO DE PRESTACIÓN DE SERVICIOS PROFESIONALES</v>
          </cell>
          <cell r="F75" t="str">
            <v>PRESTACIÓN DE SERVICIOS PROFESIONALES NECESARIO PARA EL FORTALECIMIENTO DE LOS PROCESOS DE GESTIÓN JURÍDICA DE LA RECTORÍA DE LA UNIVERSIDAD DE LOS LLANOS.</v>
          </cell>
          <cell r="G75">
            <v>45125</v>
          </cell>
          <cell r="H75">
            <v>24913856</v>
          </cell>
          <cell r="I75" t="str">
            <v>Cinco (05) meses y diez (10) días calendario</v>
          </cell>
          <cell r="J75">
            <v>45125</v>
          </cell>
          <cell r="K75">
            <v>45287</v>
          </cell>
          <cell r="L75" t="str">
            <v>NO APLICA</v>
          </cell>
          <cell r="M75" t="str">
            <v>NO APLICA</v>
          </cell>
          <cell r="N75" t="str">
            <v>NO APLICA</v>
          </cell>
          <cell r="O75">
            <v>7</v>
          </cell>
          <cell r="P75">
            <v>2024251</v>
          </cell>
          <cell r="Q75">
            <v>45125</v>
          </cell>
          <cell r="R75">
            <v>45138</v>
          </cell>
          <cell r="S75">
            <v>4671348</v>
          </cell>
          <cell r="T75">
            <v>45139</v>
          </cell>
          <cell r="U75">
            <v>45169</v>
          </cell>
          <cell r="V75">
            <v>4671348</v>
          </cell>
          <cell r="W75">
            <v>45170</v>
          </cell>
          <cell r="X75">
            <v>45199</v>
          </cell>
          <cell r="Y75">
            <v>4671348</v>
          </cell>
          <cell r="Z75">
            <v>45200</v>
          </cell>
          <cell r="AA75">
            <v>45230</v>
          </cell>
          <cell r="AB75">
            <v>4671348</v>
          </cell>
          <cell r="AC75">
            <v>45231</v>
          </cell>
          <cell r="AD75">
            <v>45260</v>
          </cell>
          <cell r="AE75">
            <v>4204213</v>
          </cell>
          <cell r="AF75">
            <v>45261</v>
          </cell>
          <cell r="AG75">
            <v>45287</v>
          </cell>
          <cell r="AH75">
            <v>2802809</v>
          </cell>
          <cell r="AI75">
            <v>45288</v>
          </cell>
          <cell r="AJ75">
            <v>45305</v>
          </cell>
          <cell r="BI75" t="str">
            <v>Rectoría</v>
          </cell>
          <cell r="BJ75" t="str">
            <v>CHARLES ROBIN AROSA CARRERA</v>
          </cell>
          <cell r="BK75" t="str">
            <v>Rector</v>
          </cell>
          <cell r="BL75">
            <v>1646</v>
          </cell>
          <cell r="BM75">
            <v>45122</v>
          </cell>
          <cell r="BN75">
            <v>3162464808</v>
          </cell>
          <cell r="BO75">
            <v>3804</v>
          </cell>
          <cell r="BP75">
            <v>45125</v>
          </cell>
          <cell r="BQ75">
            <v>24913856</v>
          </cell>
          <cell r="BR75">
            <v>1</v>
          </cell>
          <cell r="BS75">
            <v>45259</v>
          </cell>
          <cell r="BT75">
            <v>45288</v>
          </cell>
          <cell r="BU75">
            <v>45305</v>
          </cell>
          <cell r="BV75" t="str">
            <v xml:space="preserve">Dieciocho (18) días calendario </v>
          </cell>
          <cell r="BW75" t="str">
            <v>Cinco (05) meses y veintiocho (28) días calendario</v>
          </cell>
          <cell r="BX75">
            <v>1</v>
          </cell>
          <cell r="BY75">
            <v>45259</v>
          </cell>
          <cell r="BZ75">
            <v>2802809</v>
          </cell>
          <cell r="CA75">
            <v>2901</v>
          </cell>
          <cell r="CB75">
            <v>45259</v>
          </cell>
          <cell r="CC75">
            <v>132169843</v>
          </cell>
          <cell r="CD75">
            <v>7019</v>
          </cell>
          <cell r="CE75">
            <v>45259</v>
          </cell>
          <cell r="CF75">
            <v>2802809</v>
          </cell>
          <cell r="CP75">
            <v>45305</v>
          </cell>
          <cell r="CS7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75">
            <v>53016744</v>
          </cell>
          <cell r="CU75">
            <v>504</v>
          </cell>
          <cell r="CV75" t="str">
            <v>200</v>
          </cell>
          <cell r="CW75">
            <v>504</v>
          </cell>
          <cell r="CX75" t="str">
            <v>200</v>
          </cell>
          <cell r="CY75">
            <v>6910</v>
          </cell>
          <cell r="CZ75" t="str">
            <v>M5</v>
          </cell>
        </row>
        <row r="76">
          <cell r="B76" t="str">
            <v>0900 DE 2023</v>
          </cell>
          <cell r="C76">
            <v>1121884982</v>
          </cell>
          <cell r="D76" t="str">
            <v>NAISSHA XIOMARA RESTREPO TORO</v>
          </cell>
          <cell r="E76" t="str">
            <v>CONTRATO DE PRESTACIÓN DE SERVICIOS PROFESIONALES</v>
          </cell>
          <cell r="F76" t="str">
            <v>PRESTACIÓN DE SERVICIOS PROFESIONALES NECESARIO PARA EL FORTALECIMIENTO DE LOS PROCESOS DE LA RECTORÍA DE LA UNIVERSIDAD DE LOS LLANOS.</v>
          </cell>
          <cell r="G76">
            <v>45125</v>
          </cell>
          <cell r="H76">
            <v>18062549</v>
          </cell>
          <cell r="I76" t="str">
            <v>Cinco (05) meses y diez (10) días calendario</v>
          </cell>
          <cell r="J76">
            <v>45125</v>
          </cell>
          <cell r="K76">
            <v>45287</v>
          </cell>
          <cell r="L76" t="str">
            <v>NO APLICA</v>
          </cell>
          <cell r="M76" t="str">
            <v>NO APLICA</v>
          </cell>
          <cell r="N76" t="str">
            <v>NO APLICA</v>
          </cell>
          <cell r="O76">
            <v>7</v>
          </cell>
          <cell r="P76">
            <v>1467582</v>
          </cell>
          <cell r="Q76">
            <v>45125</v>
          </cell>
          <cell r="R76">
            <v>45138</v>
          </cell>
          <cell r="S76">
            <v>3386728</v>
          </cell>
          <cell r="T76">
            <v>45139</v>
          </cell>
          <cell r="U76">
            <v>45169</v>
          </cell>
          <cell r="V76">
            <v>3386728</v>
          </cell>
          <cell r="W76">
            <v>45170</v>
          </cell>
          <cell r="X76">
            <v>45199</v>
          </cell>
          <cell r="Y76">
            <v>3386728</v>
          </cell>
          <cell r="Z76">
            <v>45200</v>
          </cell>
          <cell r="AA76">
            <v>45230</v>
          </cell>
          <cell r="AB76">
            <v>3386728</v>
          </cell>
          <cell r="AC76">
            <v>45231</v>
          </cell>
          <cell r="AD76">
            <v>45260</v>
          </cell>
          <cell r="AE76">
            <v>3048055</v>
          </cell>
          <cell r="AF76">
            <v>45261</v>
          </cell>
          <cell r="AG76">
            <v>45287</v>
          </cell>
          <cell r="AH76">
            <v>2032037</v>
          </cell>
          <cell r="AI76">
            <v>45288</v>
          </cell>
          <cell r="AJ76">
            <v>45305</v>
          </cell>
          <cell r="BI76" t="str">
            <v>Rectoría</v>
          </cell>
          <cell r="BJ76" t="str">
            <v>CHARLES ROBIN AROSA CARRERA</v>
          </cell>
          <cell r="BK76" t="str">
            <v>Rector</v>
          </cell>
          <cell r="BL76">
            <v>1646</v>
          </cell>
          <cell r="BM76">
            <v>45122</v>
          </cell>
          <cell r="BN76">
            <v>3162464808</v>
          </cell>
          <cell r="BO76">
            <v>3881</v>
          </cell>
          <cell r="BP76">
            <v>45125</v>
          </cell>
          <cell r="BQ76">
            <v>18062549</v>
          </cell>
          <cell r="BR76">
            <v>1</v>
          </cell>
          <cell r="BS76">
            <v>45259</v>
          </cell>
          <cell r="BT76">
            <v>45288</v>
          </cell>
          <cell r="BU76">
            <v>45305</v>
          </cell>
          <cell r="BV76" t="str">
            <v xml:space="preserve">Dieciocho (18) días calendario </v>
          </cell>
          <cell r="BW76" t="str">
            <v>Cinco (05) meses y veintiocho (28) días calendario</v>
          </cell>
          <cell r="BX76">
            <v>1</v>
          </cell>
          <cell r="BY76">
            <v>45259</v>
          </cell>
          <cell r="BZ76">
            <v>2032037</v>
          </cell>
          <cell r="CA76">
            <v>2901</v>
          </cell>
          <cell r="CB76">
            <v>45259</v>
          </cell>
          <cell r="CC76">
            <v>132169843</v>
          </cell>
          <cell r="CD76">
            <v>7053</v>
          </cell>
          <cell r="CE76">
            <v>45259</v>
          </cell>
          <cell r="CF76">
            <v>2032037</v>
          </cell>
          <cell r="CP76">
            <v>45305</v>
          </cell>
          <cell r="CS7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76">
            <v>1121884982</v>
          </cell>
          <cell r="CU76">
            <v>504</v>
          </cell>
          <cell r="CV76" t="str">
            <v>200</v>
          </cell>
          <cell r="CW76">
            <v>504</v>
          </cell>
          <cell r="CX76" t="str">
            <v>200</v>
          </cell>
          <cell r="CY76">
            <v>7490</v>
          </cell>
          <cell r="CZ76" t="str">
            <v>M6</v>
          </cell>
        </row>
        <row r="77">
          <cell r="B77" t="str">
            <v>0907 DE 2023</v>
          </cell>
          <cell r="C77">
            <v>86048506</v>
          </cell>
          <cell r="D77" t="str">
            <v>OMAR PALACIOS ROZO</v>
          </cell>
          <cell r="E77" t="str">
            <v>CONTRATO DE PRESTACIÓN DE SERVICIOS DE APOYO A LA GESTIÓN</v>
          </cell>
          <cell r="F77" t="str">
            <v>PRESTACIÓN DE SERVICIOS DE APOYO A LA GESTIÓN NECESARIO PARA EL FORTALECIMIENTO DE LOS PROCESOS OPERATIVOS DE SERVICIOS GENERALES DE LA UNIVERSIDAD DE LOS LLANOS.</v>
          </cell>
          <cell r="G77">
            <v>45125</v>
          </cell>
          <cell r="H77">
            <v>7777795</v>
          </cell>
          <cell r="I77" t="str">
            <v>Cuatro (04) meses y veintiocho (28) días calendario</v>
          </cell>
          <cell r="J77">
            <v>45125</v>
          </cell>
          <cell r="K77">
            <v>45275</v>
          </cell>
          <cell r="L77" t="str">
            <v>NO APLICA</v>
          </cell>
          <cell r="M77" t="str">
            <v>NO APLICA</v>
          </cell>
          <cell r="N77" t="str">
            <v>NO APLICA</v>
          </cell>
          <cell r="O77">
            <v>8</v>
          </cell>
          <cell r="P77">
            <v>683185</v>
          </cell>
          <cell r="Q77">
            <v>45125</v>
          </cell>
          <cell r="R77">
            <v>45138</v>
          </cell>
          <cell r="S77">
            <v>1576580</v>
          </cell>
          <cell r="T77">
            <v>45139</v>
          </cell>
          <cell r="U77">
            <v>45169</v>
          </cell>
          <cell r="V77">
            <v>1576580</v>
          </cell>
          <cell r="W77">
            <v>45170</v>
          </cell>
          <cell r="X77">
            <v>45199</v>
          </cell>
          <cell r="Y77">
            <v>1576580</v>
          </cell>
          <cell r="Z77">
            <v>45200</v>
          </cell>
          <cell r="AA77">
            <v>45230</v>
          </cell>
          <cell r="AB77">
            <v>1576580</v>
          </cell>
          <cell r="AC77">
            <v>45231</v>
          </cell>
          <cell r="AD77">
            <v>45260</v>
          </cell>
          <cell r="AE77">
            <v>788290</v>
          </cell>
          <cell r="AF77">
            <v>45261</v>
          </cell>
          <cell r="AG77">
            <v>45275</v>
          </cell>
          <cell r="AH77">
            <v>630632</v>
          </cell>
          <cell r="AI77">
            <v>45276</v>
          </cell>
          <cell r="AJ77">
            <v>45287</v>
          </cell>
          <cell r="AK77">
            <v>945948</v>
          </cell>
          <cell r="AL77">
            <v>45288</v>
          </cell>
          <cell r="AM77">
            <v>45305</v>
          </cell>
          <cell r="BI77" t="str">
            <v>Vicerrectoría de Recursos Universitarios</v>
          </cell>
          <cell r="BJ77" t="str">
            <v>CLAUDIA CONSTANZA GANTIVA ORTEGON</v>
          </cell>
          <cell r="BK77" t="str">
            <v>Técnico Administrativo</v>
          </cell>
          <cell r="BL77">
            <v>1646</v>
          </cell>
          <cell r="BM77">
            <v>45122</v>
          </cell>
          <cell r="BN77">
            <v>3162464808</v>
          </cell>
          <cell r="BO77">
            <v>3812</v>
          </cell>
          <cell r="BP77">
            <v>45125</v>
          </cell>
          <cell r="BQ77">
            <v>7777795</v>
          </cell>
          <cell r="BR77">
            <v>1</v>
          </cell>
          <cell r="BS77">
            <v>45259</v>
          </cell>
          <cell r="BT77">
            <v>45276</v>
          </cell>
          <cell r="BU77">
            <v>45305</v>
          </cell>
          <cell r="BV77" t="str">
            <v>Treinta (30) días calendario</v>
          </cell>
          <cell r="BW77" t="str">
            <v>Cinco (05) meses y veintiocho (28) días calendario</v>
          </cell>
          <cell r="BX77">
            <v>1</v>
          </cell>
          <cell r="BY77">
            <v>45259</v>
          </cell>
          <cell r="BZ77">
            <v>1576580</v>
          </cell>
          <cell r="CA77">
            <v>2901</v>
          </cell>
          <cell r="CB77">
            <v>45259</v>
          </cell>
          <cell r="CC77">
            <v>132169843</v>
          </cell>
          <cell r="CD77">
            <v>7023</v>
          </cell>
          <cell r="CE77">
            <v>45259</v>
          </cell>
          <cell r="CF77">
            <v>1576580</v>
          </cell>
          <cell r="CP77">
            <v>45305</v>
          </cell>
          <cell r="CS77"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7">
            <v>86048506</v>
          </cell>
          <cell r="CU77">
            <v>504</v>
          </cell>
          <cell r="CV77" t="str">
            <v>423</v>
          </cell>
          <cell r="CW77">
            <v>504</v>
          </cell>
          <cell r="CX77" t="str">
            <v>423</v>
          </cell>
          <cell r="CY77">
            <v>8299</v>
          </cell>
          <cell r="CZ77" t="str">
            <v>M6</v>
          </cell>
        </row>
        <row r="78">
          <cell r="B78" t="str">
            <v>0908 DE 2023</v>
          </cell>
          <cell r="C78">
            <v>17335623</v>
          </cell>
          <cell r="D78" t="str">
            <v>JORGE ALBERTO DAZA ROJAS</v>
          </cell>
          <cell r="E78" t="str">
            <v>CONTRATO DE PRESTACIÓN DE SERVICIOS DE APOYO A LA GESTIÓN</v>
          </cell>
          <cell r="F78" t="str">
            <v>PRESTACIÓN DE SERVICIOS DE APOYO A LA GESTIÓN NECESARIO PARA EL FORTALECIMIENTO DE LOS PROCESOS OPERATIVOS DE SERVICIOS GENERALES DE LA UNIVERSIDAD DE LOS LLANOS.</v>
          </cell>
          <cell r="G78">
            <v>45125</v>
          </cell>
          <cell r="H78">
            <v>8408427</v>
          </cell>
          <cell r="I78" t="str">
            <v>Cinco (05) meses y diez (10) días calendario</v>
          </cell>
          <cell r="J78">
            <v>45125</v>
          </cell>
          <cell r="K78">
            <v>45287</v>
          </cell>
          <cell r="L78" t="str">
            <v>NO APLICA</v>
          </cell>
          <cell r="M78" t="str">
            <v>NO APLICA</v>
          </cell>
          <cell r="N78" t="str">
            <v>NO APLICA</v>
          </cell>
          <cell r="O78">
            <v>7</v>
          </cell>
          <cell r="P78">
            <v>683185</v>
          </cell>
          <cell r="Q78">
            <v>45125</v>
          </cell>
          <cell r="R78">
            <v>45138</v>
          </cell>
          <cell r="S78">
            <v>1576580</v>
          </cell>
          <cell r="T78">
            <v>45139</v>
          </cell>
          <cell r="U78">
            <v>45169</v>
          </cell>
          <cell r="V78">
            <v>1576580</v>
          </cell>
          <cell r="W78">
            <v>45170</v>
          </cell>
          <cell r="X78">
            <v>45199</v>
          </cell>
          <cell r="Y78">
            <v>1576580</v>
          </cell>
          <cell r="Z78">
            <v>45200</v>
          </cell>
          <cell r="AA78">
            <v>45230</v>
          </cell>
          <cell r="AB78">
            <v>1576580</v>
          </cell>
          <cell r="AC78">
            <v>45231</v>
          </cell>
          <cell r="AD78">
            <v>45260</v>
          </cell>
          <cell r="AE78">
            <v>1418922</v>
          </cell>
          <cell r="AF78">
            <v>45261</v>
          </cell>
          <cell r="AG78">
            <v>45287</v>
          </cell>
          <cell r="AH78">
            <v>945948</v>
          </cell>
          <cell r="AI78">
            <v>45288</v>
          </cell>
          <cell r="AJ78">
            <v>45305</v>
          </cell>
          <cell r="BI78" t="str">
            <v>Vicerrectoría de Recursos Universitarios</v>
          </cell>
          <cell r="BJ78" t="str">
            <v>CLAUDIA CONSTANZA GANTIVA ORTEGON</v>
          </cell>
          <cell r="BK78" t="str">
            <v>Técnico Administrativo</v>
          </cell>
          <cell r="BL78">
            <v>1646</v>
          </cell>
          <cell r="BM78">
            <v>45122</v>
          </cell>
          <cell r="BN78">
            <v>3162464808</v>
          </cell>
          <cell r="BO78">
            <v>3758</v>
          </cell>
          <cell r="BP78">
            <v>45125</v>
          </cell>
          <cell r="BQ78">
            <v>8408427</v>
          </cell>
          <cell r="BR78">
            <v>1</v>
          </cell>
          <cell r="BS78">
            <v>45259</v>
          </cell>
          <cell r="BT78">
            <v>45288</v>
          </cell>
          <cell r="BU78">
            <v>45305</v>
          </cell>
          <cell r="BV78" t="str">
            <v xml:space="preserve">Dieciocho (18) días calendario </v>
          </cell>
          <cell r="BW78" t="str">
            <v>Cinco (05) meses y veintiocho (28) días calendario</v>
          </cell>
          <cell r="BX78">
            <v>1</v>
          </cell>
          <cell r="BY78">
            <v>45259</v>
          </cell>
          <cell r="BZ78">
            <v>945948</v>
          </cell>
          <cell r="CA78">
            <v>2901</v>
          </cell>
          <cell r="CB78">
            <v>45259</v>
          </cell>
          <cell r="CC78">
            <v>132169843</v>
          </cell>
          <cell r="CD78">
            <v>7000</v>
          </cell>
          <cell r="CE78">
            <v>45259</v>
          </cell>
          <cell r="CF78">
            <v>945948</v>
          </cell>
          <cell r="CP78">
            <v>45305</v>
          </cell>
          <cell r="CS78"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8">
            <v>17335623</v>
          </cell>
          <cell r="CU78">
            <v>504</v>
          </cell>
          <cell r="CV78" t="str">
            <v>423</v>
          </cell>
          <cell r="CW78">
            <v>504</v>
          </cell>
          <cell r="CX78" t="str">
            <v>423</v>
          </cell>
          <cell r="CY78">
            <v>8010</v>
          </cell>
          <cell r="CZ78" t="str">
            <v>M6</v>
          </cell>
        </row>
        <row r="79">
          <cell r="B79" t="str">
            <v>0909 DE 2023</v>
          </cell>
          <cell r="C79">
            <v>86049427</v>
          </cell>
          <cell r="D79" t="str">
            <v xml:space="preserve">GILBERTO ALEJANDRO RAMIREZ CLAVIJO </v>
          </cell>
          <cell r="E79" t="str">
            <v>CONTRATO DE PRESTACIÓN DE SERVICIOS DE APOYO A LA GESTIÓN</v>
          </cell>
          <cell r="F79" t="str">
            <v>PRESTACIÓN DE SERVICIOS DE APOYO A LA GESTIÓN NECESARIO PARA EL FORTALECIMIENTO DE LOS PROCESOS OPERATIVOS DE SERVICIOS GENERALES EN LA SEDE BARCELONA DE LA UNIVERSIDAD DE LOS LLANOS.</v>
          </cell>
          <cell r="G79">
            <v>45125</v>
          </cell>
          <cell r="H79">
            <v>9794265</v>
          </cell>
          <cell r="I79" t="str">
            <v>Cuatro (04) meses y veintiocho (28) días calendario</v>
          </cell>
          <cell r="J79">
            <v>45125</v>
          </cell>
          <cell r="K79">
            <v>45275</v>
          </cell>
          <cell r="L79" t="str">
            <v>NO APLICA</v>
          </cell>
          <cell r="M79" t="str">
            <v>NO APLICA</v>
          </cell>
          <cell r="N79" t="str">
            <v>NO APLICA</v>
          </cell>
          <cell r="O79">
            <v>8</v>
          </cell>
          <cell r="P79">
            <v>860307</v>
          </cell>
          <cell r="Q79">
            <v>45125</v>
          </cell>
          <cell r="R79">
            <v>45138</v>
          </cell>
          <cell r="S79">
            <v>1985324</v>
          </cell>
          <cell r="T79">
            <v>45139</v>
          </cell>
          <cell r="U79">
            <v>45169</v>
          </cell>
          <cell r="V79">
            <v>1985324</v>
          </cell>
          <cell r="W79">
            <v>45170</v>
          </cell>
          <cell r="X79">
            <v>45199</v>
          </cell>
          <cell r="Y79">
            <v>1985324</v>
          </cell>
          <cell r="Z79">
            <v>45200</v>
          </cell>
          <cell r="AA79">
            <v>45230</v>
          </cell>
          <cell r="AB79">
            <v>1985324</v>
          </cell>
          <cell r="AC79">
            <v>45231</v>
          </cell>
          <cell r="AD79">
            <v>45260</v>
          </cell>
          <cell r="AE79">
            <v>992662</v>
          </cell>
          <cell r="AF79">
            <v>45261</v>
          </cell>
          <cell r="AG79">
            <v>45275</v>
          </cell>
          <cell r="AH79">
            <v>794130</v>
          </cell>
          <cell r="AI79">
            <v>45276</v>
          </cell>
          <cell r="AJ79">
            <v>45287</v>
          </cell>
          <cell r="AK79">
            <v>1191194</v>
          </cell>
          <cell r="AL79">
            <v>45288</v>
          </cell>
          <cell r="AM79">
            <v>45305</v>
          </cell>
          <cell r="BI79" t="str">
            <v>Vicerrectoría de Recursos Universitarios</v>
          </cell>
          <cell r="BJ79" t="str">
            <v>CLAUDIA CONSTANZA GANTIVA ORTEGON</v>
          </cell>
          <cell r="BK79" t="str">
            <v>Técnico Administrativo</v>
          </cell>
          <cell r="BL79">
            <v>1646</v>
          </cell>
          <cell r="BM79">
            <v>45122</v>
          </cell>
          <cell r="BN79">
            <v>3162464808</v>
          </cell>
          <cell r="BO79">
            <v>3815</v>
          </cell>
          <cell r="BP79">
            <v>45125</v>
          </cell>
          <cell r="BQ79">
            <v>9794265</v>
          </cell>
          <cell r="BR79">
            <v>1</v>
          </cell>
          <cell r="BS79">
            <v>45259</v>
          </cell>
          <cell r="BT79">
            <v>45276</v>
          </cell>
          <cell r="BU79">
            <v>45305</v>
          </cell>
          <cell r="BV79" t="str">
            <v>Treinta (30) días calendario</v>
          </cell>
          <cell r="BW79" t="str">
            <v>Cinco (05) meses y veintiocho (28) días calendario</v>
          </cell>
          <cell r="BX79">
            <v>1</v>
          </cell>
          <cell r="BY79">
            <v>45259</v>
          </cell>
          <cell r="BZ79">
            <v>1985324</v>
          </cell>
          <cell r="CA79">
            <v>2901</v>
          </cell>
          <cell r="CB79">
            <v>45259</v>
          </cell>
          <cell r="CC79">
            <v>132169843</v>
          </cell>
          <cell r="CD79">
            <v>7024</v>
          </cell>
          <cell r="CE79">
            <v>45259</v>
          </cell>
          <cell r="CF79">
            <v>1985324</v>
          </cell>
          <cell r="CP79">
            <v>45305</v>
          </cell>
          <cell r="CS79"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79">
            <v>86049427</v>
          </cell>
          <cell r="CU79">
            <v>504</v>
          </cell>
          <cell r="CV79" t="str">
            <v>423</v>
          </cell>
          <cell r="CW79">
            <v>504</v>
          </cell>
          <cell r="CX79" t="str">
            <v>423</v>
          </cell>
          <cell r="CY79">
            <v>4321</v>
          </cell>
          <cell r="CZ79" t="str">
            <v>M5</v>
          </cell>
        </row>
        <row r="80">
          <cell r="B80" t="str">
            <v>0910 DE 2023</v>
          </cell>
          <cell r="C80">
            <v>17347467</v>
          </cell>
          <cell r="D80" t="str">
            <v>LUIS EDUARDO DIAZ MELO</v>
          </cell>
          <cell r="E80" t="str">
            <v>CONTRATO DE PRESTACIÓN DE SERVICIOS DE APOYO A LA GESTIÓN</v>
          </cell>
          <cell r="F80" t="str">
            <v>PRESTACIÓN DE SERVICIOS DE APOYO A LA GESTIÓN NECESARIO PARA EL FORTALECIMIENTO DE LOS PROCESOS OPERATIVOS DE SERVICIOS GENERALES DE LA UNIVERSIDAD DE LOS LLANOS.</v>
          </cell>
          <cell r="G80">
            <v>45125</v>
          </cell>
          <cell r="H80">
            <v>9794265</v>
          </cell>
          <cell r="I80" t="str">
            <v>Cuatro (04) meses y veintiocho (28) días calendario</v>
          </cell>
          <cell r="J80">
            <v>45125</v>
          </cell>
          <cell r="K80">
            <v>45275</v>
          </cell>
          <cell r="L80" t="str">
            <v>NO APLICA</v>
          </cell>
          <cell r="M80" t="str">
            <v>NO APLICA</v>
          </cell>
          <cell r="N80" t="str">
            <v>NO APLICA</v>
          </cell>
          <cell r="O80">
            <v>8</v>
          </cell>
          <cell r="P80">
            <v>860307</v>
          </cell>
          <cell r="Q80">
            <v>45125</v>
          </cell>
          <cell r="R80">
            <v>45138</v>
          </cell>
          <cell r="S80">
            <v>1985324</v>
          </cell>
          <cell r="T80">
            <v>45139</v>
          </cell>
          <cell r="U80">
            <v>45169</v>
          </cell>
          <cell r="V80">
            <v>1985324</v>
          </cell>
          <cell r="W80">
            <v>45170</v>
          </cell>
          <cell r="X80">
            <v>45199</v>
          </cell>
          <cell r="Y80">
            <v>1985324</v>
          </cell>
          <cell r="Z80">
            <v>45200</v>
          </cell>
          <cell r="AA80">
            <v>45230</v>
          </cell>
          <cell r="AB80">
            <v>1985324</v>
          </cell>
          <cell r="AC80">
            <v>45231</v>
          </cell>
          <cell r="AD80">
            <v>45260</v>
          </cell>
          <cell r="AE80">
            <v>992662</v>
          </cell>
          <cell r="AF80">
            <v>45261</v>
          </cell>
          <cell r="AG80">
            <v>45275</v>
          </cell>
          <cell r="AH80">
            <v>794130</v>
          </cell>
          <cell r="AI80">
            <v>45276</v>
          </cell>
          <cell r="AJ80">
            <v>45287</v>
          </cell>
          <cell r="AK80">
            <v>1191194</v>
          </cell>
          <cell r="AL80">
            <v>45288</v>
          </cell>
          <cell r="AM80">
            <v>45305</v>
          </cell>
          <cell r="BI80" t="str">
            <v>Vicerrectoría de Recursos Universitarios</v>
          </cell>
          <cell r="BJ80" t="str">
            <v>CLAUDIA CONSTANZA GANTIVA ORTEGON</v>
          </cell>
          <cell r="BK80" t="str">
            <v>Técnico Administrativo</v>
          </cell>
          <cell r="BL80">
            <v>1646</v>
          </cell>
          <cell r="BM80">
            <v>45122</v>
          </cell>
          <cell r="BN80">
            <v>3162464808</v>
          </cell>
          <cell r="BO80">
            <v>3760</v>
          </cell>
          <cell r="BP80">
            <v>45125</v>
          </cell>
          <cell r="BQ80">
            <v>9794265</v>
          </cell>
          <cell r="BR80">
            <v>1</v>
          </cell>
          <cell r="BS80">
            <v>45259</v>
          </cell>
          <cell r="BT80">
            <v>45276</v>
          </cell>
          <cell r="BU80">
            <v>45305</v>
          </cell>
          <cell r="BV80" t="str">
            <v>Treinta (30) días calendario</v>
          </cell>
          <cell r="BW80" t="str">
            <v>Cinco (05) meses y veintiocho (28) días calendario</v>
          </cell>
          <cell r="BX80">
            <v>1</v>
          </cell>
          <cell r="BY80">
            <v>45259</v>
          </cell>
          <cell r="BZ80">
            <v>1985324</v>
          </cell>
          <cell r="CA80">
            <v>2901</v>
          </cell>
          <cell r="CB80">
            <v>45259</v>
          </cell>
          <cell r="CC80">
            <v>132169843</v>
          </cell>
          <cell r="CD80">
            <v>7002</v>
          </cell>
          <cell r="CE80">
            <v>45259</v>
          </cell>
          <cell r="CF80">
            <v>1985324</v>
          </cell>
          <cell r="CP80">
            <v>45305</v>
          </cell>
          <cell r="CS80" t="str">
            <v>1. Contribuir en el mantenimiento preventivo y correctivo del sistema hidrosanitario de acuerdo a los cronogramas estipulados en el Plan de Mantenimiento de infraestructura física de la Universidad de los Llanos. 2. Colaborar en la limpieza y reparación de cubiertas y techos de acuerdo al Plan de Mantenimiento de Infraestructura física de la Universidad de los Llanos. 3. Prestar apoyo en trabajos en Alturas. 4. Coadyuvar en la instalación y sustitución de sanitarios y griferías. 5. Participar en la revisión de las baterías de baños para determinar el estado de sifones, lavamanos, duchas, servicio de descarga de agua de las unidades sanitarias, presión de agua con el fin de evitar fugas. 6. Cooperar en pintar y/o aplicar material de revestimiento a toda clase de superficies, usando brochas, pistolas y cualquier equipo que facilite las actividades. 7. Coadyuvar en la reparación de paredes, pisos, pasillos, techos, aceras y cañerías. 8. Coadyuvar en el lavado de tanques aéreos y subterráneos.</v>
          </cell>
          <cell r="CT80">
            <v>17347467</v>
          </cell>
          <cell r="CU80">
            <v>504</v>
          </cell>
          <cell r="CV80" t="str">
            <v>423</v>
          </cell>
          <cell r="CW80">
            <v>504</v>
          </cell>
          <cell r="CX80" t="str">
            <v>423</v>
          </cell>
          <cell r="CY80">
            <v>8299</v>
          </cell>
          <cell r="CZ80" t="str">
            <v>M6</v>
          </cell>
        </row>
        <row r="81">
          <cell r="B81" t="str">
            <v>0913 DE 2023</v>
          </cell>
          <cell r="C81">
            <v>1121899808</v>
          </cell>
          <cell r="D81" t="str">
            <v>WENDY KATHERINE URREA GONZALEZ</v>
          </cell>
          <cell r="E81" t="str">
            <v>CONTRATO DE PRESTACIÓN DE SERVICIOS PROFESIONALES</v>
          </cell>
          <cell r="F81" t="str">
            <v>PRESTACIÓN DE SERVICIOS PROFESIONALES NECESARIO PARA EL FORTALECIMIENTO DE LOS PROCESOS DE GESTIÓN ADMINISTRATIVA Y DE CALIDAD DE LA VICERRECTORÍA DE RECURSOS UNIVERSITARIOS DE LA UNIVERSIDAD DE LOS LLANOS.</v>
          </cell>
          <cell r="G81">
            <v>45125</v>
          </cell>
          <cell r="H81">
            <v>18062549</v>
          </cell>
          <cell r="I81" t="str">
            <v>Cinco (05) meses y diez (10) días calendario</v>
          </cell>
          <cell r="J81">
            <v>45125</v>
          </cell>
          <cell r="K81">
            <v>45287</v>
          </cell>
          <cell r="L81" t="str">
            <v>NO APLICA</v>
          </cell>
          <cell r="M81" t="str">
            <v>NO APLICA</v>
          </cell>
          <cell r="N81" t="str">
            <v>NO APLICA</v>
          </cell>
          <cell r="O81">
            <v>7</v>
          </cell>
          <cell r="P81">
            <v>1467582</v>
          </cell>
          <cell r="Q81">
            <v>45125</v>
          </cell>
          <cell r="R81">
            <v>45138</v>
          </cell>
          <cell r="S81">
            <v>3386728</v>
          </cell>
          <cell r="T81">
            <v>45139</v>
          </cell>
          <cell r="U81">
            <v>45169</v>
          </cell>
          <cell r="V81">
            <v>3386728</v>
          </cell>
          <cell r="W81">
            <v>45170</v>
          </cell>
          <cell r="X81">
            <v>45199</v>
          </cell>
          <cell r="Y81">
            <v>3386728</v>
          </cell>
          <cell r="Z81">
            <v>45200</v>
          </cell>
          <cell r="AA81">
            <v>45230</v>
          </cell>
          <cell r="AB81">
            <v>3386728</v>
          </cell>
          <cell r="AC81">
            <v>45231</v>
          </cell>
          <cell r="AD81">
            <v>45260</v>
          </cell>
          <cell r="AE81">
            <v>3048055</v>
          </cell>
          <cell r="AF81">
            <v>45261</v>
          </cell>
          <cell r="AG81">
            <v>45287</v>
          </cell>
          <cell r="AH81">
            <v>2032037</v>
          </cell>
          <cell r="AI81">
            <v>45288</v>
          </cell>
          <cell r="AJ81">
            <v>45305</v>
          </cell>
          <cell r="BI81" t="str">
            <v>Vicerrectoría de Recursos Universitarios</v>
          </cell>
          <cell r="BJ81" t="str">
            <v>WILSON FERNANDO SALGADO CIFUENTES</v>
          </cell>
          <cell r="BK81" t="str">
            <v>Vicerrector Universitario</v>
          </cell>
          <cell r="BL81">
            <v>1646</v>
          </cell>
          <cell r="BM81">
            <v>45122</v>
          </cell>
          <cell r="BN81">
            <v>3162464808</v>
          </cell>
          <cell r="BO81">
            <v>3888</v>
          </cell>
          <cell r="BP81">
            <v>45125</v>
          </cell>
          <cell r="BQ81">
            <v>18062549</v>
          </cell>
          <cell r="BR81">
            <v>1</v>
          </cell>
          <cell r="BS81">
            <v>45259</v>
          </cell>
          <cell r="BT81">
            <v>45288</v>
          </cell>
          <cell r="BU81">
            <v>45305</v>
          </cell>
          <cell r="BV81" t="str">
            <v xml:space="preserve">Dieciocho (18) días calendario </v>
          </cell>
          <cell r="BW81" t="str">
            <v>Cinco (05) meses y veintiocho (28) días calendario</v>
          </cell>
          <cell r="BX81">
            <v>1</v>
          </cell>
          <cell r="BY81">
            <v>45259</v>
          </cell>
          <cell r="BZ81">
            <v>2032037</v>
          </cell>
          <cell r="CA81">
            <v>2901</v>
          </cell>
          <cell r="CB81">
            <v>45259</v>
          </cell>
          <cell r="CC81">
            <v>132169843</v>
          </cell>
          <cell r="CD81">
            <v>7055</v>
          </cell>
          <cell r="CE81">
            <v>45259</v>
          </cell>
          <cell r="CF81">
            <v>2032037</v>
          </cell>
          <cell r="CP81">
            <v>45305</v>
          </cell>
          <cell r="CS81" t="str">
            <v>1. Contribuir en el trámite, revisión, proyección y evaluación en las diferentes etapas de los procesos contractuales y administrativos,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SICOF,Drive, micrositio contratación unillanos, entre otros.). 5. Colaborar en la planificación, elaboración, evaluación y seguimiento de los procedimientos y demás formatos del Sistema Integrado de Gestión de Calidad, del proceso de gestión de bienes y servicios.</v>
          </cell>
          <cell r="CT81">
            <v>1121899808</v>
          </cell>
          <cell r="CU81">
            <v>504</v>
          </cell>
          <cell r="CV81" t="str">
            <v>400</v>
          </cell>
          <cell r="CW81">
            <v>504</v>
          </cell>
          <cell r="CX81" t="str">
            <v>400</v>
          </cell>
          <cell r="CY81">
            <v>8299</v>
          </cell>
          <cell r="CZ81" t="str">
            <v>M6</v>
          </cell>
        </row>
        <row r="82">
          <cell r="B82" t="str">
            <v>0919 DE 2023</v>
          </cell>
          <cell r="C82">
            <v>1123115650</v>
          </cell>
          <cell r="D82" t="str">
            <v>BRENDA NATALIA DIAZ MEJIA</v>
          </cell>
          <cell r="E82" t="str">
            <v>CONTRATO DE PRESTACIÓN DE SERVICIOS PROFESIONALES</v>
          </cell>
          <cell r="F82" t="str">
            <v>PRESTACIÓN DE SERVICIOS PROFESIONALES NECESARIO PARA EL FORTALECIMIENTO DE LOS PROCESOS ADMINISTRATIVOS Y JURÍDICOS DE LA VICERRECTORÍA DE RECURSOS UNIVERSITARIOS DE LA UNIVERSIDAD DE LOS LLANOS.</v>
          </cell>
          <cell r="G82">
            <v>45125</v>
          </cell>
          <cell r="H82">
            <v>16131724</v>
          </cell>
          <cell r="I82" t="str">
            <v>Cuatro (04) meses y veintiocho (28) días calendario</v>
          </cell>
          <cell r="J82">
            <v>45125</v>
          </cell>
          <cell r="K82">
            <v>45275</v>
          </cell>
          <cell r="L82" t="str">
            <v>NO APLICA</v>
          </cell>
          <cell r="M82" t="str">
            <v>NO APLICA</v>
          </cell>
          <cell r="N82" t="str">
            <v>NO APLICA</v>
          </cell>
          <cell r="O82">
            <v>8</v>
          </cell>
          <cell r="P82">
            <v>1416976</v>
          </cell>
          <cell r="Q82">
            <v>45125</v>
          </cell>
          <cell r="R82">
            <v>45138</v>
          </cell>
          <cell r="S82">
            <v>3269944</v>
          </cell>
          <cell r="T82">
            <v>45139</v>
          </cell>
          <cell r="U82">
            <v>45169</v>
          </cell>
          <cell r="V82">
            <v>3269944</v>
          </cell>
          <cell r="W82">
            <v>45170</v>
          </cell>
          <cell r="X82">
            <v>45199</v>
          </cell>
          <cell r="Y82">
            <v>3269944</v>
          </cell>
          <cell r="Z82">
            <v>45200</v>
          </cell>
          <cell r="AA82">
            <v>45230</v>
          </cell>
          <cell r="AB82">
            <v>3269944</v>
          </cell>
          <cell r="AC82">
            <v>45231</v>
          </cell>
          <cell r="AD82">
            <v>45260</v>
          </cell>
          <cell r="AE82">
            <v>1634972</v>
          </cell>
          <cell r="AF82">
            <v>45261</v>
          </cell>
          <cell r="AG82">
            <v>45275</v>
          </cell>
          <cell r="AH82">
            <v>1307978</v>
          </cell>
          <cell r="AI82">
            <v>45276</v>
          </cell>
          <cell r="AJ82">
            <v>45287</v>
          </cell>
          <cell r="AK82">
            <v>1961966</v>
          </cell>
          <cell r="AL82">
            <v>45288</v>
          </cell>
          <cell r="AM82">
            <v>45305</v>
          </cell>
          <cell r="BI82" t="str">
            <v>Vicerrectoría de Recursos Universitarios</v>
          </cell>
          <cell r="BJ82" t="str">
            <v>WILSON FERNANDO SALGADO CIFUENTES</v>
          </cell>
          <cell r="BK82" t="str">
            <v>Vicerrector Universitario</v>
          </cell>
          <cell r="BL82">
            <v>1646</v>
          </cell>
          <cell r="BM82">
            <v>45122</v>
          </cell>
          <cell r="BN82">
            <v>3162464808</v>
          </cell>
          <cell r="BO82">
            <v>3911</v>
          </cell>
          <cell r="BP82">
            <v>45125</v>
          </cell>
          <cell r="BQ82">
            <v>16131724</v>
          </cell>
          <cell r="BR82">
            <v>1</v>
          </cell>
          <cell r="BS82">
            <v>45259</v>
          </cell>
          <cell r="BT82">
            <v>45276</v>
          </cell>
          <cell r="BU82">
            <v>45305</v>
          </cell>
          <cell r="BV82" t="str">
            <v>Treinta (30) días calendario</v>
          </cell>
          <cell r="BW82" t="str">
            <v>Cinco (05) meses y veintiocho (28) días calendario</v>
          </cell>
          <cell r="BX82">
            <v>1</v>
          </cell>
          <cell r="BY82">
            <v>45259</v>
          </cell>
          <cell r="BZ82">
            <v>3269944</v>
          </cell>
          <cell r="CA82">
            <v>2901</v>
          </cell>
          <cell r="CB82">
            <v>45259</v>
          </cell>
          <cell r="CC82">
            <v>132169843</v>
          </cell>
          <cell r="CD82">
            <v>7065</v>
          </cell>
          <cell r="CE82">
            <v>45259</v>
          </cell>
          <cell r="CF82">
            <v>3269944</v>
          </cell>
          <cell r="CP82">
            <v>45305</v>
          </cell>
          <cell r="CS82"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v>
          </cell>
          <cell r="CT82">
            <v>1123115650.0999999</v>
          </cell>
          <cell r="CU82">
            <v>504</v>
          </cell>
          <cell r="CV82" t="str">
            <v>400</v>
          </cell>
          <cell r="CW82">
            <v>504</v>
          </cell>
          <cell r="CX82" t="str">
            <v>400</v>
          </cell>
          <cell r="CY82">
            <v>8299</v>
          </cell>
          <cell r="CZ82" t="str">
            <v>M6</v>
          </cell>
        </row>
        <row r="83">
          <cell r="B83" t="str">
            <v>0922 DE 2023</v>
          </cell>
          <cell r="C83">
            <v>18256514</v>
          </cell>
          <cell r="D83" t="str">
            <v>OMAR ALFONSO SANCHEZ BARRIOS</v>
          </cell>
          <cell r="E83" t="str">
            <v>CONTRATO DE PRESTACIÓN DE SERVICIOS DE APOYO A LA GESTIÓN</v>
          </cell>
          <cell r="F83" t="str">
            <v>PRESTACIÓN DE SERVICIOS DE APOYO A LA GESTIÓN NECESARIO PARA EL FORTALECIMIENTO DE LOS PROCESOS OPERATIVOS DE SERVICIOS GENERALES DE LA UNIVERSIDAD DE LOS LLANOS.</v>
          </cell>
          <cell r="G83">
            <v>45125</v>
          </cell>
          <cell r="H83">
            <v>10946524</v>
          </cell>
          <cell r="I83" t="str">
            <v>Cuatro (04) meses y veintiocho (28) días calendario</v>
          </cell>
          <cell r="J83">
            <v>45125</v>
          </cell>
          <cell r="K83">
            <v>45275</v>
          </cell>
          <cell r="L83" t="str">
            <v>NO APLICA</v>
          </cell>
          <cell r="M83" t="str">
            <v>NO APLICA</v>
          </cell>
          <cell r="N83" t="str">
            <v>NO APLICA</v>
          </cell>
          <cell r="O83">
            <v>8</v>
          </cell>
          <cell r="P83">
            <v>961519</v>
          </cell>
          <cell r="Q83">
            <v>45125</v>
          </cell>
          <cell r="R83">
            <v>45138</v>
          </cell>
          <cell r="S83">
            <v>2218890</v>
          </cell>
          <cell r="T83">
            <v>45139</v>
          </cell>
          <cell r="U83">
            <v>45169</v>
          </cell>
          <cell r="V83">
            <v>2218890</v>
          </cell>
          <cell r="W83">
            <v>45170</v>
          </cell>
          <cell r="X83">
            <v>45199</v>
          </cell>
          <cell r="Y83">
            <v>2218890</v>
          </cell>
          <cell r="Z83">
            <v>45200</v>
          </cell>
          <cell r="AA83">
            <v>45230</v>
          </cell>
          <cell r="AB83">
            <v>2218890</v>
          </cell>
          <cell r="AC83">
            <v>45231</v>
          </cell>
          <cell r="AD83">
            <v>45260</v>
          </cell>
          <cell r="AE83">
            <v>1109445</v>
          </cell>
          <cell r="AF83">
            <v>45261</v>
          </cell>
          <cell r="AG83">
            <v>45275</v>
          </cell>
          <cell r="AH83">
            <v>887556</v>
          </cell>
          <cell r="AI83">
            <v>45276</v>
          </cell>
          <cell r="AJ83">
            <v>45287</v>
          </cell>
          <cell r="AK83">
            <v>1331334</v>
          </cell>
          <cell r="AL83">
            <v>45288</v>
          </cell>
          <cell r="AM83">
            <v>45305</v>
          </cell>
          <cell r="BI83" t="str">
            <v>Vicerrectoría de Recursos Universitarios</v>
          </cell>
          <cell r="BJ83" t="str">
            <v>WILSON FERNANDO SALGADO CIFUENTES</v>
          </cell>
          <cell r="BK83" t="str">
            <v>Vicerrector Universitario</v>
          </cell>
          <cell r="BL83">
            <v>1646</v>
          </cell>
          <cell r="BM83">
            <v>45122</v>
          </cell>
          <cell r="BN83">
            <v>3162464808</v>
          </cell>
          <cell r="BO83">
            <v>3762</v>
          </cell>
          <cell r="BP83">
            <v>45125</v>
          </cell>
          <cell r="BQ83">
            <v>10946524</v>
          </cell>
          <cell r="BR83">
            <v>1</v>
          </cell>
          <cell r="BS83">
            <v>45259</v>
          </cell>
          <cell r="BT83">
            <v>45276</v>
          </cell>
          <cell r="BU83">
            <v>45305</v>
          </cell>
          <cell r="BV83" t="str">
            <v>Treinta (30) días calendario</v>
          </cell>
          <cell r="BW83" t="str">
            <v>Cinco (05) meses y veintiocho (28) días calendario</v>
          </cell>
          <cell r="BX83">
            <v>1</v>
          </cell>
          <cell r="BY83">
            <v>45259</v>
          </cell>
          <cell r="BZ83">
            <v>2218890</v>
          </cell>
          <cell r="CA83">
            <v>2901</v>
          </cell>
          <cell r="CB83">
            <v>45259</v>
          </cell>
          <cell r="CC83">
            <v>132169843</v>
          </cell>
          <cell r="CD83">
            <v>7003</v>
          </cell>
          <cell r="CE83">
            <v>45259</v>
          </cell>
          <cell r="CF83">
            <v>2218890</v>
          </cell>
          <cell r="CP83">
            <v>45305</v>
          </cell>
          <cell r="CS83" t="str">
            <v>1.  Apoyar la ejecución y desarrollo de las actividades silviculturales planificadas como siembra, control, poda y mantenimiento de árboles, Jardines y Zonas verdes; en las diferentes sedes de la Universidad de los Llanos. 2. Apoyar en la operación y conducción de la Plataforma Eléctrica Articulada BA20ERT:4X4, utilizada en la ejecución de procedimientos operativos de: control, poda de árboles, mantenimiento de cubiertas, techos y redes. 3.  Apoyar en la coordinación de la producción de material vegetal para la restauración ecológica del vivero, así como la reforestación y paisajismo en las diferentes sedes de la Universidad de los Llanos. 4.  Apoyar el seguimiento de lavado, mantenimiento de tanques de almacenamiento de agua, reporte y seguimiento a la matriz de reparación de fugas de agua. 5.    Colaborar en la capacitación de los asistentes a las campañas de buenas prácticas ambientales planificadas por la Universidad de los Llanos. 6.  Contribuir en el cumplimiento de los protocolos y procedimientos de seguridad y salud en el trabajo para la ejecución de las actividades asignadas.</v>
          </cell>
          <cell r="CT83">
            <v>18256514</v>
          </cell>
          <cell r="CU83">
            <v>504</v>
          </cell>
          <cell r="CV83" t="str">
            <v>400</v>
          </cell>
          <cell r="CW83">
            <v>504</v>
          </cell>
          <cell r="CX83" t="str">
            <v>423</v>
          </cell>
          <cell r="CY83">
            <v>7490</v>
          </cell>
          <cell r="CZ83" t="str">
            <v>M6</v>
          </cell>
        </row>
        <row r="84">
          <cell r="B84" t="str">
            <v>0924 DE 2023</v>
          </cell>
          <cell r="C84">
            <v>1121945142</v>
          </cell>
          <cell r="D84" t="str">
            <v>LAURA CAMILA ORTIZ VALBUENA</v>
          </cell>
          <cell r="E84" t="str">
            <v>CONTRATO DE PRESTACIÓN DE SERVICIOS DE APOYO A LA GESTIÓN</v>
          </cell>
          <cell r="F84" t="str">
            <v>PRESTACIÓN DE SERVICIOS DE APOYO A LA GESTIÓN NECESARIO PARA FORTALECER LOS PROCEDIMIENTOS DE GESTIÓN DE ARCHIVO, PUBLICIDAD Y SEGUIMIENTO DE LA VICERRECTORÍA DE RECURSOS UNIVERSITARIOS DE LA UNIVERSIDAD DE LOS LLANOS.</v>
          </cell>
          <cell r="G84">
            <v>45125</v>
          </cell>
          <cell r="H84">
            <v>10946524</v>
          </cell>
          <cell r="I84" t="str">
            <v>Cuatro (04) meses y veintiocho (28) días calendario</v>
          </cell>
          <cell r="J84">
            <v>45125</v>
          </cell>
          <cell r="K84">
            <v>45275</v>
          </cell>
          <cell r="L84" t="str">
            <v>NO APLICA</v>
          </cell>
          <cell r="M84" t="str">
            <v>NO APLICA</v>
          </cell>
          <cell r="N84" t="str">
            <v>NO APLICA</v>
          </cell>
          <cell r="O84">
            <v>8</v>
          </cell>
          <cell r="P84">
            <v>961519</v>
          </cell>
          <cell r="Q84">
            <v>45125</v>
          </cell>
          <cell r="R84">
            <v>45138</v>
          </cell>
          <cell r="S84">
            <v>2218890</v>
          </cell>
          <cell r="T84">
            <v>45139</v>
          </cell>
          <cell r="U84">
            <v>45169</v>
          </cell>
          <cell r="V84">
            <v>2218890</v>
          </cell>
          <cell r="W84">
            <v>45170</v>
          </cell>
          <cell r="X84">
            <v>45199</v>
          </cell>
          <cell r="Y84">
            <v>2218890</v>
          </cell>
          <cell r="Z84">
            <v>45200</v>
          </cell>
          <cell r="AA84">
            <v>45230</v>
          </cell>
          <cell r="AB84">
            <v>2218890</v>
          </cell>
          <cell r="AC84">
            <v>45231</v>
          </cell>
          <cell r="AD84">
            <v>45260</v>
          </cell>
          <cell r="AE84">
            <v>1109445</v>
          </cell>
          <cell r="AF84">
            <v>45261</v>
          </cell>
          <cell r="AG84">
            <v>45275</v>
          </cell>
          <cell r="AH84">
            <v>887556</v>
          </cell>
          <cell r="AI84">
            <v>45276</v>
          </cell>
          <cell r="AJ84">
            <v>45287</v>
          </cell>
          <cell r="AK84">
            <v>1331334</v>
          </cell>
          <cell r="AL84">
            <v>45288</v>
          </cell>
          <cell r="AM84">
            <v>45305</v>
          </cell>
          <cell r="BI84" t="str">
            <v>Vicerrectoría de Recursos Universitarios</v>
          </cell>
          <cell r="BJ84" t="str">
            <v>WILSON FERNANDO SALGADO CIFUENTES</v>
          </cell>
          <cell r="BK84" t="str">
            <v>Vicerrector Universitario</v>
          </cell>
          <cell r="BL84">
            <v>1646</v>
          </cell>
          <cell r="BM84">
            <v>45122</v>
          </cell>
          <cell r="BN84">
            <v>3162464808</v>
          </cell>
          <cell r="BO84">
            <v>3902</v>
          </cell>
          <cell r="BP84">
            <v>45125</v>
          </cell>
          <cell r="BQ84">
            <v>10946524</v>
          </cell>
          <cell r="BR84">
            <v>1</v>
          </cell>
          <cell r="BS84">
            <v>45259</v>
          </cell>
          <cell r="BT84">
            <v>45276</v>
          </cell>
          <cell r="BU84">
            <v>45305</v>
          </cell>
          <cell r="BV84" t="str">
            <v>Treinta (30) días calendario</v>
          </cell>
          <cell r="BW84" t="str">
            <v>Cinco (05) meses y veintiocho (28) días calendario</v>
          </cell>
          <cell r="BX84">
            <v>1</v>
          </cell>
          <cell r="BY84">
            <v>45259</v>
          </cell>
          <cell r="BZ84">
            <v>2218890</v>
          </cell>
          <cell r="CA84">
            <v>2901</v>
          </cell>
          <cell r="CB84">
            <v>45259</v>
          </cell>
          <cell r="CC84">
            <v>132169843</v>
          </cell>
          <cell r="CD84">
            <v>7061</v>
          </cell>
          <cell r="CE84">
            <v>45259</v>
          </cell>
          <cell r="CF84">
            <v>2218890</v>
          </cell>
          <cell r="CP84">
            <v>45305</v>
          </cell>
          <cell r="CS84"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el trámite, revisión, proyección de los diferentes pagos de contratos a cargo de la Vicerrectoría de Recursos Universitarios.</v>
          </cell>
          <cell r="CT84">
            <v>1121945142</v>
          </cell>
          <cell r="CU84">
            <v>504</v>
          </cell>
          <cell r="CV84" t="str">
            <v>400</v>
          </cell>
          <cell r="CW84">
            <v>504</v>
          </cell>
          <cell r="CX84" t="str">
            <v>400</v>
          </cell>
          <cell r="CY84">
            <v>4290</v>
          </cell>
          <cell r="CZ84" t="str">
            <v>M5</v>
          </cell>
        </row>
        <row r="85">
          <cell r="B85" t="str">
            <v>0925 DE 2023</v>
          </cell>
          <cell r="C85">
            <v>1121845699</v>
          </cell>
          <cell r="D85" t="str">
            <v xml:space="preserve">OSCAR EDUARDO PAEZ BAQUERO  </v>
          </cell>
          <cell r="E85" t="str">
            <v>CONTRATO DE PRESTACIÓN DE SERVICIOS PROFESIONALES</v>
          </cell>
          <cell r="F85"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85">
            <v>45125</v>
          </cell>
          <cell r="H85">
            <v>18062549</v>
          </cell>
          <cell r="I85" t="str">
            <v>Cinco (05) meses y diez (10) días calendario</v>
          </cell>
          <cell r="J85">
            <v>45125</v>
          </cell>
          <cell r="K85">
            <v>45287</v>
          </cell>
          <cell r="L85" t="str">
            <v>NO APLICA</v>
          </cell>
          <cell r="M85" t="str">
            <v>NO APLICA</v>
          </cell>
          <cell r="N85" t="str">
            <v>NO APLICA</v>
          </cell>
          <cell r="O85">
            <v>7</v>
          </cell>
          <cell r="P85">
            <v>1467582</v>
          </cell>
          <cell r="Q85">
            <v>45125</v>
          </cell>
          <cell r="R85">
            <v>45138</v>
          </cell>
          <cell r="S85">
            <v>3386728</v>
          </cell>
          <cell r="T85">
            <v>45139</v>
          </cell>
          <cell r="U85">
            <v>45169</v>
          </cell>
          <cell r="V85">
            <v>3386728</v>
          </cell>
          <cell r="W85">
            <v>45170</v>
          </cell>
          <cell r="X85">
            <v>45199</v>
          </cell>
          <cell r="Y85">
            <v>3386728</v>
          </cell>
          <cell r="Z85">
            <v>45200</v>
          </cell>
          <cell r="AA85">
            <v>45230</v>
          </cell>
          <cell r="AB85">
            <v>3386728</v>
          </cell>
          <cell r="AC85">
            <v>45231</v>
          </cell>
          <cell r="AD85">
            <v>45260</v>
          </cell>
          <cell r="AE85">
            <v>3048055</v>
          </cell>
          <cell r="AF85">
            <v>45261</v>
          </cell>
          <cell r="AG85">
            <v>45287</v>
          </cell>
          <cell r="AH85">
            <v>2032037</v>
          </cell>
          <cell r="AI85">
            <v>45288</v>
          </cell>
          <cell r="AJ85">
            <v>45305</v>
          </cell>
          <cell r="BI85" t="str">
            <v>Área de Sistemas</v>
          </cell>
          <cell r="BJ85" t="str">
            <v>ROIMAN ARTURO SASTOQUE GUZMÁN</v>
          </cell>
          <cell r="BK85" t="str">
            <v>Jefe de Oficina</v>
          </cell>
          <cell r="BL85">
            <v>1646</v>
          </cell>
          <cell r="BM85">
            <v>45122</v>
          </cell>
          <cell r="BN85">
            <v>3162464808</v>
          </cell>
          <cell r="BO85">
            <v>3860</v>
          </cell>
          <cell r="BP85">
            <v>45125</v>
          </cell>
          <cell r="BQ85">
            <v>18062549</v>
          </cell>
          <cell r="BR85">
            <v>1</v>
          </cell>
          <cell r="BS85">
            <v>45259</v>
          </cell>
          <cell r="BT85">
            <v>45288</v>
          </cell>
          <cell r="BU85">
            <v>45305</v>
          </cell>
          <cell r="BV85" t="str">
            <v xml:space="preserve">Dieciocho (18) días calendario </v>
          </cell>
          <cell r="BW85" t="str">
            <v>Cinco (05) meses y veintiocho (28) días calendario</v>
          </cell>
          <cell r="BX85">
            <v>1</v>
          </cell>
          <cell r="BY85">
            <v>45259</v>
          </cell>
          <cell r="BZ85">
            <v>2032037</v>
          </cell>
          <cell r="CA85">
            <v>2901</v>
          </cell>
          <cell r="CB85">
            <v>45259</v>
          </cell>
          <cell r="CC85">
            <v>132169843</v>
          </cell>
          <cell r="CD85">
            <v>7043</v>
          </cell>
          <cell r="CE85">
            <v>45259</v>
          </cell>
          <cell r="CF85">
            <v>2032037</v>
          </cell>
          <cell r="CP85">
            <v>45305</v>
          </cell>
          <cell r="CS85"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85">
            <v>1121845699</v>
          </cell>
          <cell r="CU85">
            <v>504</v>
          </cell>
          <cell r="CV85" t="str">
            <v>447</v>
          </cell>
          <cell r="CW85">
            <v>504</v>
          </cell>
          <cell r="CX85" t="str">
            <v>447</v>
          </cell>
          <cell r="CY85">
            <v>7110</v>
          </cell>
          <cell r="CZ85" t="str">
            <v>M5</v>
          </cell>
        </row>
        <row r="86">
          <cell r="B86" t="str">
            <v>0926 DE 2023</v>
          </cell>
          <cell r="C86">
            <v>1121825157</v>
          </cell>
          <cell r="D86" t="str">
            <v>JAIME ELIECER ROA GARCIA</v>
          </cell>
          <cell r="E86" t="str">
            <v>CONTRATO DE PRESTACIÓN DE SERVICIOS PROFESIONALES</v>
          </cell>
          <cell r="F86" t="str">
            <v>PRESTACIÓN DE SERVICIOS PROFESIONALES NECESARIO PARA EL FORTALECIMIENTO DE LOS PROCESOS ADMINISTRATIVOS Y DE SOPORTE TÉCNICO EN EL ÁREA DE SISTEMAS DE LA UNIVERSIDAD DE LOS LLANOS.</v>
          </cell>
          <cell r="G86">
            <v>45125</v>
          </cell>
          <cell r="H86">
            <v>14948315</v>
          </cell>
          <cell r="I86" t="str">
            <v>Cinco (05) meses y diez (10) días calendario</v>
          </cell>
          <cell r="J86">
            <v>45125</v>
          </cell>
          <cell r="K86">
            <v>45287</v>
          </cell>
          <cell r="L86" t="str">
            <v>NO APLICA</v>
          </cell>
          <cell r="M86" t="str">
            <v>NO APLICA</v>
          </cell>
          <cell r="N86" t="str">
            <v>NO APLICA</v>
          </cell>
          <cell r="O86">
            <v>7</v>
          </cell>
          <cell r="P86">
            <v>1214551</v>
          </cell>
          <cell r="Q86">
            <v>45125</v>
          </cell>
          <cell r="R86">
            <v>45138</v>
          </cell>
          <cell r="S86">
            <v>2802809</v>
          </cell>
          <cell r="T86">
            <v>45139</v>
          </cell>
          <cell r="U86">
            <v>45169</v>
          </cell>
          <cell r="V86">
            <v>2802809</v>
          </cell>
          <cell r="W86">
            <v>45170</v>
          </cell>
          <cell r="X86">
            <v>45199</v>
          </cell>
          <cell r="Y86">
            <v>2802809</v>
          </cell>
          <cell r="Z86">
            <v>45200</v>
          </cell>
          <cell r="AA86">
            <v>45230</v>
          </cell>
          <cell r="AB86">
            <v>2802809</v>
          </cell>
          <cell r="AC86">
            <v>45231</v>
          </cell>
          <cell r="AD86">
            <v>45260</v>
          </cell>
          <cell r="AE86">
            <v>2522528</v>
          </cell>
          <cell r="AF86">
            <v>45261</v>
          </cell>
          <cell r="AG86">
            <v>45287</v>
          </cell>
          <cell r="AH86">
            <v>1681685</v>
          </cell>
          <cell r="AI86">
            <v>45288</v>
          </cell>
          <cell r="AJ86">
            <v>45305</v>
          </cell>
          <cell r="BI86" t="str">
            <v>Área de Sistemas</v>
          </cell>
          <cell r="BJ86" t="str">
            <v>ROIMAN ARTURO SASTOQUE GUZMÁN</v>
          </cell>
          <cell r="BK86" t="str">
            <v>Jefe de Oficina</v>
          </cell>
          <cell r="BL86">
            <v>1646</v>
          </cell>
          <cell r="BM86">
            <v>45122</v>
          </cell>
          <cell r="BN86">
            <v>3162464808</v>
          </cell>
          <cell r="BO86">
            <v>3846</v>
          </cell>
          <cell r="BP86">
            <v>45125</v>
          </cell>
          <cell r="BQ86">
            <v>14948315</v>
          </cell>
          <cell r="BR86">
            <v>1</v>
          </cell>
          <cell r="BS86">
            <v>45259</v>
          </cell>
          <cell r="BT86">
            <v>45288</v>
          </cell>
          <cell r="BU86">
            <v>45305</v>
          </cell>
          <cell r="BV86" t="str">
            <v xml:space="preserve">Dieciocho (18) días calendario </v>
          </cell>
          <cell r="BW86" t="str">
            <v>Cinco (05) meses y veintiocho (28) días calendario</v>
          </cell>
          <cell r="BX86">
            <v>1</v>
          </cell>
          <cell r="BY86">
            <v>45259</v>
          </cell>
          <cell r="BZ86">
            <v>1681685</v>
          </cell>
          <cell r="CA86">
            <v>2901</v>
          </cell>
          <cell r="CB86">
            <v>45259</v>
          </cell>
          <cell r="CC86">
            <v>132169843</v>
          </cell>
          <cell r="CD86">
            <v>7034</v>
          </cell>
          <cell r="CE86">
            <v>45259</v>
          </cell>
          <cell r="CF86">
            <v>1681685</v>
          </cell>
          <cell r="CP86">
            <v>45305</v>
          </cell>
          <cell r="CS86"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86">
            <v>1121825157</v>
          </cell>
          <cell r="CU86">
            <v>504</v>
          </cell>
          <cell r="CV86" t="str">
            <v>447</v>
          </cell>
          <cell r="CW86">
            <v>504</v>
          </cell>
          <cell r="CX86" t="str">
            <v>447</v>
          </cell>
          <cell r="CY86">
            <v>6209</v>
          </cell>
          <cell r="CZ86" t="str">
            <v>M6</v>
          </cell>
        </row>
        <row r="87">
          <cell r="B87" t="str">
            <v>0927 DE 2023</v>
          </cell>
          <cell r="C87">
            <v>1121855170</v>
          </cell>
          <cell r="D87" t="str">
            <v>GLORIA PATRICIA RAMIREZ NARVAEZ</v>
          </cell>
          <cell r="E87" t="str">
            <v>CONTRATO DE PRESTACIÓN DE SERVICIOS PROFESIONALES</v>
          </cell>
          <cell r="F87" t="str">
            <v>PRESTACIÓN DE SERVICIOS PROFESIONALES NECESARIO PARA EL FORTALECIMIENTO DE LOS PROCESOS DEL ÁREA DE SISTEMAS DE LA UNIVERSIDAD DE LOS LLANOS.</v>
          </cell>
          <cell r="G87">
            <v>45125</v>
          </cell>
          <cell r="H87">
            <v>14948315</v>
          </cell>
          <cell r="I87" t="str">
            <v>Cinco (05) meses y diez (10) días calendario</v>
          </cell>
          <cell r="J87">
            <v>45125</v>
          </cell>
          <cell r="K87">
            <v>45287</v>
          </cell>
          <cell r="L87" t="str">
            <v>NO APLICA</v>
          </cell>
          <cell r="M87" t="str">
            <v>NO APLICA</v>
          </cell>
          <cell r="N87" t="str">
            <v>NO APLICA</v>
          </cell>
          <cell r="O87">
            <v>7</v>
          </cell>
          <cell r="P87">
            <v>1214551</v>
          </cell>
          <cell r="Q87">
            <v>45125</v>
          </cell>
          <cell r="R87">
            <v>45138</v>
          </cell>
          <cell r="S87">
            <v>2802809</v>
          </cell>
          <cell r="T87">
            <v>45139</v>
          </cell>
          <cell r="U87">
            <v>45169</v>
          </cell>
          <cell r="V87">
            <v>2802809</v>
          </cell>
          <cell r="W87">
            <v>45170</v>
          </cell>
          <cell r="X87">
            <v>45199</v>
          </cell>
          <cell r="Y87">
            <v>2802809</v>
          </cell>
          <cell r="Z87">
            <v>45200</v>
          </cell>
          <cell r="AA87">
            <v>45230</v>
          </cell>
          <cell r="AB87">
            <v>2802809</v>
          </cell>
          <cell r="AC87">
            <v>45231</v>
          </cell>
          <cell r="AD87">
            <v>45260</v>
          </cell>
          <cell r="AE87">
            <v>2522528</v>
          </cell>
          <cell r="AF87">
            <v>45261</v>
          </cell>
          <cell r="AG87">
            <v>45287</v>
          </cell>
          <cell r="AH87">
            <v>1681685</v>
          </cell>
          <cell r="AI87">
            <v>45288</v>
          </cell>
          <cell r="AJ87">
            <v>45305</v>
          </cell>
          <cell r="BI87" t="str">
            <v>Área de Sistemas</v>
          </cell>
          <cell r="BJ87" t="str">
            <v>ROIMAN ARTURO SASTOQUE GUZMÁN</v>
          </cell>
          <cell r="BK87" t="str">
            <v>Jefe de Oficina</v>
          </cell>
          <cell r="BL87">
            <v>1646</v>
          </cell>
          <cell r="BM87">
            <v>45122</v>
          </cell>
          <cell r="BN87">
            <v>3162464808</v>
          </cell>
          <cell r="BO87">
            <v>3866</v>
          </cell>
          <cell r="BP87">
            <v>45125</v>
          </cell>
          <cell r="BQ87">
            <v>14948315</v>
          </cell>
          <cell r="BR87">
            <v>1</v>
          </cell>
          <cell r="BS87">
            <v>45259</v>
          </cell>
          <cell r="BT87">
            <v>45288</v>
          </cell>
          <cell r="BU87">
            <v>45305</v>
          </cell>
          <cell r="BV87" t="str">
            <v xml:space="preserve">Dieciocho (18) días calendario </v>
          </cell>
          <cell r="BW87" t="str">
            <v>Cinco (05) meses y veintiocho (28) días calendario</v>
          </cell>
          <cell r="BX87">
            <v>1</v>
          </cell>
          <cell r="BY87">
            <v>45259</v>
          </cell>
          <cell r="BZ87">
            <v>1681685</v>
          </cell>
          <cell r="CA87">
            <v>2901</v>
          </cell>
          <cell r="CB87">
            <v>45259</v>
          </cell>
          <cell r="CC87">
            <v>132169843</v>
          </cell>
          <cell r="CD87">
            <v>7045</v>
          </cell>
          <cell r="CE87">
            <v>45259</v>
          </cell>
          <cell r="CF87">
            <v>1681685</v>
          </cell>
          <cell r="CP87">
            <v>45305</v>
          </cell>
          <cell r="CS87"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87">
            <v>1121855170</v>
          </cell>
          <cell r="CU87">
            <v>504</v>
          </cell>
          <cell r="CV87" t="str">
            <v>447</v>
          </cell>
          <cell r="CW87">
            <v>504</v>
          </cell>
          <cell r="CX87" t="str">
            <v>447</v>
          </cell>
          <cell r="CY87">
            <v>8299</v>
          </cell>
          <cell r="CZ87" t="str">
            <v>M6</v>
          </cell>
        </row>
        <row r="88">
          <cell r="B88" t="str">
            <v>0929 DE 2023</v>
          </cell>
          <cell r="C88">
            <v>1121859904</v>
          </cell>
          <cell r="D88" t="str">
            <v xml:space="preserve">CRISTIAN ADRIAN DOMINGUEZ MANTILLA </v>
          </cell>
          <cell r="E88" t="str">
            <v>CONTRATO DE PRESTACIÓN DE SERVICIOS PROFESIONALES</v>
          </cell>
          <cell r="F88" t="str">
            <v>PRESTACIÓN DE SERVICIOS PROFESIONALES NECESARIO PARA EL FORTALECIMIENTO DE LOS PROCESOS DEL ÁREA DE SISTEMAS DE LA UNIVERSIDAD DE LOS LLANOS.</v>
          </cell>
          <cell r="G88">
            <v>45125</v>
          </cell>
          <cell r="H88">
            <v>14948315</v>
          </cell>
          <cell r="I88" t="str">
            <v>Cinco (05) meses y diez (10) días calendario</v>
          </cell>
          <cell r="J88">
            <v>45125</v>
          </cell>
          <cell r="K88">
            <v>45287</v>
          </cell>
          <cell r="L88" t="str">
            <v>NO APLICA</v>
          </cell>
          <cell r="M88" t="str">
            <v>NO APLICA</v>
          </cell>
          <cell r="N88" t="str">
            <v>NO APLICA</v>
          </cell>
          <cell r="O88">
            <v>7</v>
          </cell>
          <cell r="P88">
            <v>1214551</v>
          </cell>
          <cell r="Q88">
            <v>45125</v>
          </cell>
          <cell r="R88">
            <v>45138</v>
          </cell>
          <cell r="S88">
            <v>2802809</v>
          </cell>
          <cell r="T88">
            <v>45139</v>
          </cell>
          <cell r="U88">
            <v>45169</v>
          </cell>
          <cell r="V88">
            <v>2802809</v>
          </cell>
          <cell r="W88">
            <v>45170</v>
          </cell>
          <cell r="X88">
            <v>45199</v>
          </cell>
          <cell r="Y88">
            <v>2802809</v>
          </cell>
          <cell r="Z88">
            <v>45200</v>
          </cell>
          <cell r="AA88">
            <v>45230</v>
          </cell>
          <cell r="AB88">
            <v>2802809</v>
          </cell>
          <cell r="AC88">
            <v>45231</v>
          </cell>
          <cell r="AD88">
            <v>45260</v>
          </cell>
          <cell r="AE88">
            <v>2522528</v>
          </cell>
          <cell r="AF88">
            <v>45261</v>
          </cell>
          <cell r="AG88">
            <v>45287</v>
          </cell>
          <cell r="AH88">
            <v>1681685</v>
          </cell>
          <cell r="AI88">
            <v>45288</v>
          </cell>
          <cell r="AJ88">
            <v>45305</v>
          </cell>
          <cell r="BI88" t="str">
            <v>Área de Sistemas</v>
          </cell>
          <cell r="BJ88" t="str">
            <v>ROIMAN ARTURO SASTOQUE GUZMÁN</v>
          </cell>
          <cell r="BK88" t="str">
            <v>Jefe de Oficina</v>
          </cell>
          <cell r="BL88">
            <v>1646</v>
          </cell>
          <cell r="BM88">
            <v>45122</v>
          </cell>
          <cell r="BN88">
            <v>3162464808</v>
          </cell>
          <cell r="BO88">
            <v>3869</v>
          </cell>
          <cell r="BP88">
            <v>45125</v>
          </cell>
          <cell r="BQ88">
            <v>14948315</v>
          </cell>
          <cell r="BR88">
            <v>1</v>
          </cell>
          <cell r="BS88">
            <v>45259</v>
          </cell>
          <cell r="BT88">
            <v>45288</v>
          </cell>
          <cell r="BU88">
            <v>45305</v>
          </cell>
          <cell r="BV88" t="str">
            <v xml:space="preserve">Dieciocho (18) días calendario </v>
          </cell>
          <cell r="BW88" t="str">
            <v>Cinco (05) meses y veintiocho (28) días calendario</v>
          </cell>
          <cell r="BX88">
            <v>1</v>
          </cell>
          <cell r="BY88">
            <v>45259</v>
          </cell>
          <cell r="BZ88">
            <v>1681685</v>
          </cell>
          <cell r="CA88">
            <v>2901</v>
          </cell>
          <cell r="CB88">
            <v>45259</v>
          </cell>
          <cell r="CC88">
            <v>132169843</v>
          </cell>
          <cell r="CD88">
            <v>7048</v>
          </cell>
          <cell r="CE88">
            <v>45259</v>
          </cell>
          <cell r="CF88">
            <v>1681685</v>
          </cell>
          <cell r="CP88">
            <v>45305</v>
          </cell>
          <cell r="CS88"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88">
            <v>1121859904</v>
          </cell>
          <cell r="CU88">
            <v>504</v>
          </cell>
          <cell r="CV88" t="str">
            <v>447</v>
          </cell>
          <cell r="CW88">
            <v>504</v>
          </cell>
          <cell r="CX88" t="str">
            <v>447</v>
          </cell>
          <cell r="CY88">
            <v>8299</v>
          </cell>
          <cell r="CZ88" t="str">
            <v>M6</v>
          </cell>
        </row>
        <row r="89">
          <cell r="B89" t="str">
            <v>0934 DE 2023</v>
          </cell>
          <cell r="C89">
            <v>1121902199</v>
          </cell>
          <cell r="D89" t="str">
            <v>RAFAEL ANTONIO HUERTAS CASTRO</v>
          </cell>
          <cell r="E89" t="str">
            <v>CONTRATO DE PRESTACIÓN DE SERVICIOS PROFESIONALES</v>
          </cell>
          <cell r="F89" t="str">
            <v>PRESTACIÓN DE SERVICIOS PROFESIONALES NECESARIO PARA EL DESARROLLO DEL PROYECTO FICHA BPUNI SIST 02 0610 2022 “ADQUISICIÓN DE INFRAESTRUCTURA TIC PARA EL FORTALECIMIENTO DE LAS FUNCIONES MISIONALES Y ADMINISTRATIVAS DE LA UNIVERSIDAD DE LOS LLANOS”</v>
          </cell>
          <cell r="G89">
            <v>45125</v>
          </cell>
          <cell r="H89">
            <v>21316919</v>
          </cell>
          <cell r="I89" t="str">
            <v>Cuatro (04) meses y veintiocho (28) días calendario</v>
          </cell>
          <cell r="J89">
            <v>45125</v>
          </cell>
          <cell r="K89">
            <v>45275</v>
          </cell>
          <cell r="L89" t="str">
            <v>NO APLICA</v>
          </cell>
          <cell r="M89" t="str">
            <v>NO APLICA</v>
          </cell>
          <cell r="N89" t="str">
            <v>NO APLICA</v>
          </cell>
          <cell r="O89">
            <v>8</v>
          </cell>
          <cell r="P89">
            <v>1872432</v>
          </cell>
          <cell r="Q89">
            <v>45125</v>
          </cell>
          <cell r="R89">
            <v>45138</v>
          </cell>
          <cell r="S89">
            <v>4320997</v>
          </cell>
          <cell r="T89">
            <v>45139</v>
          </cell>
          <cell r="U89">
            <v>45169</v>
          </cell>
          <cell r="V89">
            <v>4320997</v>
          </cell>
          <cell r="W89">
            <v>45170</v>
          </cell>
          <cell r="X89">
            <v>45199</v>
          </cell>
          <cell r="Y89">
            <v>4320997</v>
          </cell>
          <cell r="Z89">
            <v>45200</v>
          </cell>
          <cell r="AA89">
            <v>45230</v>
          </cell>
          <cell r="AB89">
            <v>4320997</v>
          </cell>
          <cell r="AC89">
            <v>45231</v>
          </cell>
          <cell r="AD89">
            <v>45260</v>
          </cell>
          <cell r="AE89">
            <v>2160499</v>
          </cell>
          <cell r="AF89">
            <v>45261</v>
          </cell>
          <cell r="AG89">
            <v>45275</v>
          </cell>
          <cell r="AH89">
            <v>1728399</v>
          </cell>
          <cell r="AI89">
            <v>45276</v>
          </cell>
          <cell r="AJ89">
            <v>45287</v>
          </cell>
          <cell r="AK89">
            <v>2592598</v>
          </cell>
          <cell r="AL89">
            <v>45288</v>
          </cell>
          <cell r="AM89">
            <v>45305</v>
          </cell>
          <cell r="BI89" t="str">
            <v>Área de Sistemas</v>
          </cell>
          <cell r="BJ89" t="str">
            <v>ROIMAN ARTURO SASTOQUE GUZMÁN</v>
          </cell>
          <cell r="BK89" t="str">
            <v>Jefe de Oficina</v>
          </cell>
          <cell r="BL89">
            <v>1622</v>
          </cell>
          <cell r="BM89">
            <v>45121</v>
          </cell>
          <cell r="BN89">
            <v>250617833</v>
          </cell>
          <cell r="BO89">
            <v>3720</v>
          </cell>
          <cell r="BP89">
            <v>45125</v>
          </cell>
          <cell r="BQ89">
            <v>21316919</v>
          </cell>
          <cell r="BR89">
            <v>1</v>
          </cell>
          <cell r="BS89">
            <v>45259</v>
          </cell>
          <cell r="BT89">
            <v>45276</v>
          </cell>
          <cell r="BU89">
            <v>45305</v>
          </cell>
          <cell r="BV89" t="str">
            <v>Treinta (30) días calendario</v>
          </cell>
          <cell r="BW89" t="str">
            <v>Cinco (05) meses y veintiocho (28) días calendario</v>
          </cell>
          <cell r="BX89">
            <v>1</v>
          </cell>
          <cell r="BY89">
            <v>45259</v>
          </cell>
          <cell r="BZ89">
            <v>4320997</v>
          </cell>
          <cell r="CA89">
            <v>2901</v>
          </cell>
          <cell r="CB89">
            <v>45259</v>
          </cell>
          <cell r="CC89">
            <v>132169843</v>
          </cell>
          <cell r="CD89">
            <v>7056</v>
          </cell>
          <cell r="CE89">
            <v>45259</v>
          </cell>
          <cell r="CF89">
            <v>4320997</v>
          </cell>
          <cell r="CP89">
            <v>45305</v>
          </cell>
          <cell r="CS89"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Sistema de Información Académico de la Universidad de los Llanos (SIAU). 4. Constribuir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89">
            <v>1121902199.8</v>
          </cell>
          <cell r="CU89">
            <v>490</v>
          </cell>
          <cell r="CV89" t="str">
            <v>40062</v>
          </cell>
          <cell r="CW89">
            <v>504</v>
          </cell>
          <cell r="CX89" t="str">
            <v>447</v>
          </cell>
          <cell r="CY89">
            <v>8299</v>
          </cell>
          <cell r="CZ89" t="str">
            <v>M6</v>
          </cell>
        </row>
        <row r="90">
          <cell r="B90" t="str">
            <v>0935 DE 2023</v>
          </cell>
          <cell r="C90">
            <v>1121919590</v>
          </cell>
          <cell r="D90" t="str">
            <v xml:space="preserve">CARLOS DANIEL GONZALEZ TORRES </v>
          </cell>
          <cell r="E90" t="str">
            <v>CONTRATO DE PRESTACIÓN DE SERVICIOS PROFESIONALES</v>
          </cell>
          <cell r="F90" t="str">
            <v>PRESTACIÓN DE SERVICIOS PROFESIONALES NECESARIO PARA EL DESARROLLO DEL PROYECTO FICHA BPUNI SIST 02 0610 2022 “ADQUISICIÓN DE INFRAESTRUCTURA TIC PARA EL FORTALECIMIENTO DE LAS FUNCIONES MISIONALES Y ADMINISTRATIVAS DE LA UNIVERSIDAD DE LOS LLANOS”</v>
          </cell>
          <cell r="G90">
            <v>45125</v>
          </cell>
          <cell r="H90">
            <v>18436256</v>
          </cell>
          <cell r="I90" t="str">
            <v>Cuatro (04) meses y veintiocho (28) días calendario</v>
          </cell>
          <cell r="J90">
            <v>45125</v>
          </cell>
          <cell r="K90">
            <v>45275</v>
          </cell>
          <cell r="L90" t="str">
            <v>NO APLICA</v>
          </cell>
          <cell r="M90" t="str">
            <v>NO APLICA</v>
          </cell>
          <cell r="N90" t="str">
            <v>NO APLICA</v>
          </cell>
          <cell r="O90">
            <v>8</v>
          </cell>
          <cell r="P90">
            <v>1619401</v>
          </cell>
          <cell r="Q90">
            <v>45125</v>
          </cell>
          <cell r="R90">
            <v>45138</v>
          </cell>
          <cell r="S90">
            <v>3737079</v>
          </cell>
          <cell r="T90">
            <v>45139</v>
          </cell>
          <cell r="U90">
            <v>45169</v>
          </cell>
          <cell r="V90">
            <v>3737079</v>
          </cell>
          <cell r="W90">
            <v>45170</v>
          </cell>
          <cell r="X90">
            <v>45199</v>
          </cell>
          <cell r="Y90">
            <v>3737079</v>
          </cell>
          <cell r="Z90">
            <v>45200</v>
          </cell>
          <cell r="AA90">
            <v>45230</v>
          </cell>
          <cell r="AB90">
            <v>3737079</v>
          </cell>
          <cell r="AC90">
            <v>45231</v>
          </cell>
          <cell r="AD90">
            <v>45260</v>
          </cell>
          <cell r="AE90">
            <v>1868539</v>
          </cell>
          <cell r="AF90">
            <v>45261</v>
          </cell>
          <cell r="AG90">
            <v>45275</v>
          </cell>
          <cell r="AH90">
            <v>1494832</v>
          </cell>
          <cell r="AI90">
            <v>45276</v>
          </cell>
          <cell r="AJ90">
            <v>45287</v>
          </cell>
          <cell r="AK90">
            <v>2242247</v>
          </cell>
          <cell r="AL90">
            <v>45288</v>
          </cell>
          <cell r="AM90">
            <v>45305</v>
          </cell>
          <cell r="BI90" t="str">
            <v>Área de Sistemas</v>
          </cell>
          <cell r="BJ90" t="str">
            <v>ROIMAN ARTURO SASTOQUE GUZMÁN</v>
          </cell>
          <cell r="BK90" t="str">
            <v>Jefe de Oficina</v>
          </cell>
          <cell r="BL90">
            <v>1622</v>
          </cell>
          <cell r="BM90">
            <v>45121</v>
          </cell>
          <cell r="BN90">
            <v>250617833</v>
          </cell>
          <cell r="BO90">
            <v>3723</v>
          </cell>
          <cell r="BP90">
            <v>45125</v>
          </cell>
          <cell r="BQ90">
            <v>18436256</v>
          </cell>
          <cell r="BR90">
            <v>1</v>
          </cell>
          <cell r="BS90">
            <v>45259</v>
          </cell>
          <cell r="BT90">
            <v>45276</v>
          </cell>
          <cell r="BU90">
            <v>45305</v>
          </cell>
          <cell r="BV90" t="str">
            <v>Treinta (30) días calendario</v>
          </cell>
          <cell r="BW90" t="str">
            <v>Cinco (05) meses y veintiocho (28) días calendario</v>
          </cell>
          <cell r="BX90">
            <v>1</v>
          </cell>
          <cell r="BY90">
            <v>45259</v>
          </cell>
          <cell r="BZ90">
            <v>3737079</v>
          </cell>
          <cell r="CA90">
            <v>2901</v>
          </cell>
          <cell r="CB90">
            <v>45259</v>
          </cell>
          <cell r="CC90">
            <v>132169843</v>
          </cell>
          <cell r="CD90">
            <v>7059</v>
          </cell>
          <cell r="CE90">
            <v>45259</v>
          </cell>
          <cell r="CF90">
            <v>3737079</v>
          </cell>
          <cell r="CP90">
            <v>45305</v>
          </cell>
          <cell r="CS90"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el Sistema de Información Académico de la Universidad de los Llanos (SIAU). 4. Coadyuvar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90">
            <v>1121919590.0999999</v>
          </cell>
          <cell r="CU90">
            <v>490</v>
          </cell>
          <cell r="CV90" t="str">
            <v>40062</v>
          </cell>
          <cell r="CW90">
            <v>504</v>
          </cell>
          <cell r="CX90" t="str">
            <v>447</v>
          </cell>
          <cell r="CY90">
            <v>6201</v>
          </cell>
          <cell r="CZ90" t="str">
            <v>M6</v>
          </cell>
        </row>
        <row r="91">
          <cell r="B91" t="str">
            <v>0946 DE 2023</v>
          </cell>
          <cell r="C91">
            <v>38239974</v>
          </cell>
          <cell r="D91" t="str">
            <v xml:space="preserve">MARTA INES VARON RANGEL </v>
          </cell>
          <cell r="E91" t="str">
            <v>CONTRATO DE PRESTACIÓN DE SERVICIOS PROFESIONALES</v>
          </cell>
          <cell r="F91" t="str">
            <v>PRESTACIÓN DE SERVICIOS PROFESIONALES NECESARIO PARA EL FORTALECIMIENTO DE LOS PROCESOS DE GESTIÓN ADMINISTRATIVA Y CONTABLE DE LA DIVISIÓN DE TESORERÍA DE LA UNIVERSIDAD DE LOS LLANOS.</v>
          </cell>
          <cell r="G91">
            <v>45125</v>
          </cell>
          <cell r="H91">
            <v>14948315</v>
          </cell>
          <cell r="I91" t="str">
            <v>Cinco (05) meses y diez (10) días calendario</v>
          </cell>
          <cell r="J91">
            <v>45125</v>
          </cell>
          <cell r="K91">
            <v>45287</v>
          </cell>
          <cell r="L91" t="str">
            <v>NO APLICA</v>
          </cell>
          <cell r="M91" t="str">
            <v>NO APLICA</v>
          </cell>
          <cell r="N91" t="str">
            <v>NO APLICA</v>
          </cell>
          <cell r="O91">
            <v>7</v>
          </cell>
          <cell r="P91">
            <v>1214551</v>
          </cell>
          <cell r="Q91">
            <v>45125</v>
          </cell>
          <cell r="R91">
            <v>45138</v>
          </cell>
          <cell r="S91">
            <v>2802809</v>
          </cell>
          <cell r="T91">
            <v>45139</v>
          </cell>
          <cell r="U91">
            <v>45169</v>
          </cell>
          <cell r="V91">
            <v>2802809</v>
          </cell>
          <cell r="W91">
            <v>45170</v>
          </cell>
          <cell r="X91">
            <v>45199</v>
          </cell>
          <cell r="Y91">
            <v>2802809</v>
          </cell>
          <cell r="Z91">
            <v>45200</v>
          </cell>
          <cell r="AA91">
            <v>45230</v>
          </cell>
          <cell r="AB91">
            <v>2802809</v>
          </cell>
          <cell r="AC91">
            <v>45231</v>
          </cell>
          <cell r="AD91">
            <v>45260</v>
          </cell>
          <cell r="AE91">
            <v>2522528</v>
          </cell>
          <cell r="AF91">
            <v>45261</v>
          </cell>
          <cell r="AG91">
            <v>45287</v>
          </cell>
          <cell r="AH91">
            <v>1681685</v>
          </cell>
          <cell r="AI91">
            <v>45288</v>
          </cell>
          <cell r="AJ91">
            <v>45305</v>
          </cell>
          <cell r="BI91" t="str">
            <v>División de Tesorería</v>
          </cell>
          <cell r="BJ91" t="str">
            <v>JAIME RAÚL BARRIOS RAMÍREZ</v>
          </cell>
          <cell r="BK91" t="str">
            <v>Jefe de Oficina</v>
          </cell>
          <cell r="BL91">
            <v>1646</v>
          </cell>
          <cell r="BM91">
            <v>45122</v>
          </cell>
          <cell r="BN91">
            <v>3162464808</v>
          </cell>
          <cell r="BO91">
            <v>3773</v>
          </cell>
          <cell r="BP91">
            <v>45125</v>
          </cell>
          <cell r="BQ91">
            <v>14948315</v>
          </cell>
          <cell r="BR91">
            <v>1</v>
          </cell>
          <cell r="BS91">
            <v>45259</v>
          </cell>
          <cell r="BT91">
            <v>45288</v>
          </cell>
          <cell r="BU91">
            <v>45305</v>
          </cell>
          <cell r="BV91" t="str">
            <v xml:space="preserve">Dieciocho (18) días calendario </v>
          </cell>
          <cell r="BW91" t="str">
            <v>Cinco (05) meses y veintiocho (28) días calendario</v>
          </cell>
          <cell r="BX91">
            <v>1</v>
          </cell>
          <cell r="BY91">
            <v>45259</v>
          </cell>
          <cell r="BZ91">
            <v>1681685</v>
          </cell>
          <cell r="CA91">
            <v>2901</v>
          </cell>
          <cell r="CB91">
            <v>45259</v>
          </cell>
          <cell r="CC91">
            <v>132169843</v>
          </cell>
          <cell r="CD91">
            <v>7007</v>
          </cell>
          <cell r="CE91">
            <v>45259</v>
          </cell>
          <cell r="CF91">
            <v>1681685</v>
          </cell>
          <cell r="CP91">
            <v>45305</v>
          </cell>
          <cell r="CS91" t="str">
            <v>1.	Contribuir en la redacción de comunicaciones escritas y control de agenda a reuniones y asistencia por delegación a las mismas. 2. Apoyar en el seguimiento a Planes de Mejoramiento, Mapa de Riesgos y demás informes requeridos a la Tesorería (FO-FIN-05, FO-FIN-16, FO-FIN-20, FO-FIN-21). 3. Brindar apoyo en el seguimiento de las cuentas bancaria de convenios (Activas e Inactivas) y su estado actual en la oficina Jurídica de la Universidad (proceso de liquidación- acta de liquidación) para el traslado de saldos y/o cancelación de las mismas cuentas bancarias. 4. Apoyo al seguimiento de transferencias Nación, Generación E y/o Fondo Solidario para la Educación – FSE, resoluciones de giro y extractos bancarios Universidad. 5. Coadyuvar en la consolidación de los reportes en SICOF para la verificación de la correcta ejecución presupuestal en los pagos realizados por Tesorería mensualmente. 6. Apoyar a la consolidación de los reportes en SICOF, para la construcción y validación de la información de los reportes a la Contraloría General de la Nación: Vista 2 y Vista 7. 7. Contribuir en el apoyo en la recepción y verificación de lista de chequeo de la documentación que contiene las diferentes órdenes de pago a los proyectos con recursos del SPGR, para el proceso de giros al Ministerio de Hacienda. 8. Apoyo en la revisión y respuesta del correo institucional tesoreria@unillanos.edu.co y el reenvió según requerimientos a los correos institucionales del equipo de trabajo de la oficina de Tesorería y a los correo de procesos: extractostesoreria@unillanos.edu.co,  certificados_retenciones@unillanos.edu.co, pactesoreria@unillanos.edu.co, cajasmenoresextractos@unillanos.edu.co y su seguimiento oportuno a la contestación de los mismos. 9. Apoyo a la elaboración de informes y demás requerimientos emanados por los diferentes entes de control y dependencias de la Universidad.</v>
          </cell>
          <cell r="CT91">
            <v>38239974</v>
          </cell>
          <cell r="CU91">
            <v>504</v>
          </cell>
          <cell r="CV91" t="str">
            <v>415</v>
          </cell>
          <cell r="CW91">
            <v>504</v>
          </cell>
          <cell r="CX91" t="str">
            <v>415</v>
          </cell>
          <cell r="CY91">
            <v>9609</v>
          </cell>
          <cell r="CZ91" t="str">
            <v>M6</v>
          </cell>
        </row>
        <row r="92">
          <cell r="B92" t="str">
            <v>0947 DE 2023</v>
          </cell>
          <cell r="C92">
            <v>40340708</v>
          </cell>
          <cell r="D92" t="str">
            <v>KARINA GISELL GONZALEZ SANCHEZ</v>
          </cell>
          <cell r="E92" t="str">
            <v>CONTRATO DE PRESTACIÓN DE SERVICIOS PROFESIONALES</v>
          </cell>
          <cell r="F92" t="str">
            <v>PRESTACIÓN DE SERVICIOS PROFESIONALES NECESARIO PARA EL FORTALECIMIENTO DE LOS PROCESOS DE GESTIÓN ADMINISTRATIVA Y CONTABLE DE LA DIVISIÓN DE TESORERÍA DE LA UNIVERSIDAD DE LOS LLANOS.</v>
          </cell>
          <cell r="G92">
            <v>45125</v>
          </cell>
          <cell r="H92">
            <v>14948315</v>
          </cell>
          <cell r="I92" t="str">
            <v>Cinco (05) meses y diez (10) días calendario</v>
          </cell>
          <cell r="J92">
            <v>45125</v>
          </cell>
          <cell r="K92">
            <v>45287</v>
          </cell>
          <cell r="L92" t="str">
            <v>NO APLICA</v>
          </cell>
          <cell r="M92" t="str">
            <v>NO APLICA</v>
          </cell>
          <cell r="N92" t="str">
            <v>NO APLICA</v>
          </cell>
          <cell r="O92">
            <v>7</v>
          </cell>
          <cell r="P92">
            <v>1214551</v>
          </cell>
          <cell r="Q92">
            <v>45125</v>
          </cell>
          <cell r="R92">
            <v>45138</v>
          </cell>
          <cell r="S92">
            <v>2802809</v>
          </cell>
          <cell r="T92">
            <v>45139</v>
          </cell>
          <cell r="U92">
            <v>45169</v>
          </cell>
          <cell r="V92">
            <v>2802809</v>
          </cell>
          <cell r="W92">
            <v>45170</v>
          </cell>
          <cell r="X92">
            <v>45199</v>
          </cell>
          <cell r="Y92">
            <v>2802809</v>
          </cell>
          <cell r="Z92">
            <v>45200</v>
          </cell>
          <cell r="AA92">
            <v>45230</v>
          </cell>
          <cell r="AB92">
            <v>2802809</v>
          </cell>
          <cell r="AC92">
            <v>45231</v>
          </cell>
          <cell r="AD92">
            <v>45260</v>
          </cell>
          <cell r="AE92">
            <v>2522528</v>
          </cell>
          <cell r="AF92">
            <v>45261</v>
          </cell>
          <cell r="AG92">
            <v>45287</v>
          </cell>
          <cell r="AH92">
            <v>1681685</v>
          </cell>
          <cell r="AI92">
            <v>45288</v>
          </cell>
          <cell r="AJ92">
            <v>45305</v>
          </cell>
          <cell r="BI92" t="str">
            <v>División de Tesorería</v>
          </cell>
          <cell r="BJ92" t="str">
            <v>JAIME RAÚL BARRIOS RAMÍREZ</v>
          </cell>
          <cell r="BK92" t="str">
            <v>Jefe de Oficina</v>
          </cell>
          <cell r="BL92">
            <v>1646</v>
          </cell>
          <cell r="BM92">
            <v>45122</v>
          </cell>
          <cell r="BN92">
            <v>3162464808</v>
          </cell>
          <cell r="BO92">
            <v>3781</v>
          </cell>
          <cell r="BP92">
            <v>45125</v>
          </cell>
          <cell r="BQ92">
            <v>14948315</v>
          </cell>
          <cell r="BR92">
            <v>1</v>
          </cell>
          <cell r="BS92">
            <v>45259</v>
          </cell>
          <cell r="BT92">
            <v>45288</v>
          </cell>
          <cell r="BU92">
            <v>45305</v>
          </cell>
          <cell r="BV92" t="str">
            <v xml:space="preserve">Dieciocho (18) días calendario </v>
          </cell>
          <cell r="BW92" t="str">
            <v>Cinco (05) meses y veintiocho (28) días calendario</v>
          </cell>
          <cell r="BX92">
            <v>1</v>
          </cell>
          <cell r="BY92">
            <v>45259</v>
          </cell>
          <cell r="BZ92">
            <v>1681685</v>
          </cell>
          <cell r="CA92">
            <v>2901</v>
          </cell>
          <cell r="CB92">
            <v>45259</v>
          </cell>
          <cell r="CC92">
            <v>132169843</v>
          </cell>
          <cell r="CD92">
            <v>7010</v>
          </cell>
          <cell r="CE92">
            <v>45259</v>
          </cell>
          <cell r="CF92">
            <v>1681685</v>
          </cell>
          <cell r="CP92">
            <v>45305</v>
          </cell>
          <cell r="CS92"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mensuales) al proceso de conciliaciones bancarias, contabilización de ajustes tesórales, e identificación y depuración de las partidas conciliatorias. 4. Apoyo en la generación y revisión del informe de ingresos posterior al cierre de bancos para su remisión a las dependencias pertinentes de la Universidad. 5. Coadyuvar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la oficina de Sistemas para la elaboración de las facturas por la oficina de Contabilidad. 7. Brindar apoyo en la causación del crédito ICETEX y el registro del ingreso para los procesos de pagos de devolución ICETEX - créditos y Generación E. 8. Contribuir en la validación de los pagos realizados por los estudiantes para la expedición de Certificados y Constancias de estudio por la Oficina de Admisiones Registro y Control de la Universidad. 9. Apoyar en la revisión y preparación de la información exógena de Industria y Comercio Alcaldía de Villavicencio para su revisión por la Oficina de Contabilidad y posterior cargue en la plataforma de impuestos de la Alcaldía de Villavicencio. 10. Apoyo a la consolidación de los reportes en SICOF, para la construcción y validación de la información de los reportes a la Contraloría General de la Nación: Vista 2 y Vista 7. 11. Apoyar la elaboración de informes y demás requerimientos emanados por los diferentes entes de control y dependencias de la Universidad.</v>
          </cell>
          <cell r="CT92">
            <v>40340708</v>
          </cell>
          <cell r="CU92">
            <v>504</v>
          </cell>
          <cell r="CV92" t="str">
            <v>415</v>
          </cell>
          <cell r="CW92">
            <v>504</v>
          </cell>
          <cell r="CX92" t="str">
            <v>415</v>
          </cell>
          <cell r="CY92">
            <v>6920</v>
          </cell>
          <cell r="CZ92" t="str">
            <v>M5</v>
          </cell>
        </row>
        <row r="93">
          <cell r="B93" t="str">
            <v>0948 DE 2023</v>
          </cell>
          <cell r="C93">
            <v>1121396500</v>
          </cell>
          <cell r="D93" t="str">
            <v>JUAN DAVID VARGAS GARCIA</v>
          </cell>
          <cell r="E93" t="str">
            <v>CONTRATO DE PRESTACIÓN DE SERVICIOS PROFESIONALES</v>
          </cell>
          <cell r="F93" t="str">
            <v>PRESTACIÓN DE SERVICIOS PROFESIONALES NECESARIO PARA EL FORTALECIMIENTO DE LOS PROCESOS DE GESTIÓN ADMINISTRATIVA Y CONTABLE DE LA DIVISIÓN DE TESORERÍA DE LA UNIVERSIDAD DE LOS LLANOS.</v>
          </cell>
          <cell r="G93">
            <v>45125</v>
          </cell>
          <cell r="H93">
            <v>12456928</v>
          </cell>
          <cell r="I93" t="str">
            <v>Cinco (05) meses y diez (10) días calendario</v>
          </cell>
          <cell r="J93">
            <v>45125</v>
          </cell>
          <cell r="K93">
            <v>45287</v>
          </cell>
          <cell r="L93" t="str">
            <v>NO APLICA</v>
          </cell>
          <cell r="M93" t="str">
            <v>NO APLICA</v>
          </cell>
          <cell r="N93" t="str">
            <v>NO APLICA</v>
          </cell>
          <cell r="O93">
            <v>7</v>
          </cell>
          <cell r="P93">
            <v>1012125</v>
          </cell>
          <cell r="Q93">
            <v>45125</v>
          </cell>
          <cell r="R93">
            <v>45138</v>
          </cell>
          <cell r="S93">
            <v>2335674</v>
          </cell>
          <cell r="T93">
            <v>45139</v>
          </cell>
          <cell r="U93">
            <v>45169</v>
          </cell>
          <cell r="V93">
            <v>2335674</v>
          </cell>
          <cell r="W93">
            <v>45170</v>
          </cell>
          <cell r="X93">
            <v>45199</v>
          </cell>
          <cell r="Y93">
            <v>2335674</v>
          </cell>
          <cell r="Z93">
            <v>45200</v>
          </cell>
          <cell r="AA93">
            <v>45230</v>
          </cell>
          <cell r="AB93">
            <v>2335674</v>
          </cell>
          <cell r="AC93">
            <v>45231</v>
          </cell>
          <cell r="AD93">
            <v>45260</v>
          </cell>
          <cell r="AE93">
            <v>2102107</v>
          </cell>
          <cell r="AF93">
            <v>45261</v>
          </cell>
          <cell r="AG93">
            <v>45287</v>
          </cell>
          <cell r="AH93">
            <v>1401404</v>
          </cell>
          <cell r="AI93">
            <v>45288</v>
          </cell>
          <cell r="AJ93">
            <v>45305</v>
          </cell>
          <cell r="BI93" t="str">
            <v>División de Tesorería</v>
          </cell>
          <cell r="BJ93" t="str">
            <v>JAIME RAÚL BARRIOS RAMÍREZ</v>
          </cell>
          <cell r="BK93" t="str">
            <v>Jefe de Oficina</v>
          </cell>
          <cell r="BL93">
            <v>1646</v>
          </cell>
          <cell r="BM93">
            <v>45122</v>
          </cell>
          <cell r="BN93">
            <v>3162464808</v>
          </cell>
          <cell r="BO93">
            <v>3842</v>
          </cell>
          <cell r="BP93">
            <v>45125</v>
          </cell>
          <cell r="BQ93">
            <v>12456928</v>
          </cell>
          <cell r="BR93">
            <v>1</v>
          </cell>
          <cell r="BS93">
            <v>45259</v>
          </cell>
          <cell r="BT93">
            <v>45288</v>
          </cell>
          <cell r="BU93">
            <v>45305</v>
          </cell>
          <cell r="BV93" t="str">
            <v xml:space="preserve">Dieciocho (18) días calendario </v>
          </cell>
          <cell r="BW93" t="str">
            <v>Cinco (05) meses y veintiocho (28) días calendario</v>
          </cell>
          <cell r="BX93">
            <v>1</v>
          </cell>
          <cell r="BY93">
            <v>45259</v>
          </cell>
          <cell r="BZ93">
            <v>1401404</v>
          </cell>
          <cell r="CA93">
            <v>2901</v>
          </cell>
          <cell r="CB93">
            <v>45259</v>
          </cell>
          <cell r="CC93">
            <v>132169843</v>
          </cell>
          <cell r="CD93">
            <v>7033</v>
          </cell>
          <cell r="CE93">
            <v>45259</v>
          </cell>
          <cell r="CF93">
            <v>1401404</v>
          </cell>
          <cell r="CP93">
            <v>45305</v>
          </cell>
          <cell r="CS93" t="str">
            <v>1. Apoyar en el procedimiento de corrección de los Certificados de Ingresos y Retenciones. 2. Contribuir en el proceso de parametrización y preparación de la información exógena (Formato-22-73- DIAN) de la Universidad de los Llanos. 3. Brindar apoyo al proceso de parametrización y preparación de la información exógena de Industria y Comercio Alcaldía de Villavicencio. 4. Colaborar en el proceso mensual de cierre de bancos y sus ajustes tesorales. 5. Brindar apoyo en la identificación y revisión de ingresos y sus terceros para proceso de depuración, extraídos de los archivos planos de los portales bancarios para el en plataforma SIAU y posterior Facturación Electrónica. 6. Identificar los ingresos que se encuentran facturados en SICOF, teniendo como referencia el reporte QUERY de cuentas por cobrar, para la construcción de los archivos planos y cargue en INTERFACE en SICOF y su respectiva contabilización. 7. Contribuir en la depuración de todas las facturas que están pendientes por cruzar en SICOF, para su contabilización y respectivo cargue en INTERFACE. 8. Contribuir en revisar la contabilización de los pagos de los derechos académicos y verificar su registro en las plataformas de SICOF y SIAU, como apoyo al proceso de autorización para los grados de estudiantes de la Universidad. 9. Apoyar el registro total de los ajustes contables, mediante el cargue masivo (matriculas pregrado y posgrados) por la opción INTERFACE – SICOF, a través del módulo de Tesorería. 10. Brindar apoyo en revisar, identificar, depurar y contabilizar en SICOF, de forma manual de todos los ingresos de posgrados de la Universidad. 11. Apoyar en la elaboración de informes y demás requerimientos emanados por los diferentes entes de control y dependencias de la Universidad.</v>
          </cell>
          <cell r="CT93">
            <v>1121396500</v>
          </cell>
          <cell r="CU93">
            <v>504</v>
          </cell>
          <cell r="CV93" t="str">
            <v>415</v>
          </cell>
          <cell r="CW93">
            <v>504</v>
          </cell>
          <cell r="CX93" t="str">
            <v>415</v>
          </cell>
          <cell r="CY93">
            <v>8299</v>
          </cell>
          <cell r="CZ93" t="str">
            <v>M6</v>
          </cell>
        </row>
        <row r="94">
          <cell r="B94" t="str">
            <v>0949 DE 2023</v>
          </cell>
          <cell r="C94">
            <v>1121853400</v>
          </cell>
          <cell r="D94" t="str">
            <v>JULIE PAOLA TIJARO MOJICA</v>
          </cell>
          <cell r="E94" t="str">
            <v>CONTRATO DE PRESTACIÓN DE SERVICIOS PROFESIONALES</v>
          </cell>
          <cell r="F94" t="str">
            <v>PRESTACIÓN DE SERVICIOS PROFESIONALES NECESARIO PARA EL FORTALECIMIENTO DE LOS PROCESOS DE GESTIÓN ADMINISTRATIVA Y CONTABLE DE LA DIVISIÓN DE TESORERÍA DE LA UNIVERSIDAD DE LOS LLANOS.</v>
          </cell>
          <cell r="G94">
            <v>45125</v>
          </cell>
          <cell r="H94">
            <v>14948314</v>
          </cell>
          <cell r="I94" t="str">
            <v>Cinco (05) meses y diez (10) días calendario</v>
          </cell>
          <cell r="J94">
            <v>45125</v>
          </cell>
          <cell r="K94">
            <v>45287</v>
          </cell>
          <cell r="L94" t="str">
            <v>NO APLICA</v>
          </cell>
          <cell r="M94" t="str">
            <v>NO APLICA</v>
          </cell>
          <cell r="N94" t="str">
            <v>NO APLICA</v>
          </cell>
          <cell r="O94">
            <v>7</v>
          </cell>
          <cell r="P94">
            <v>1214551</v>
          </cell>
          <cell r="Q94">
            <v>45125</v>
          </cell>
          <cell r="R94">
            <v>45138</v>
          </cell>
          <cell r="S94">
            <v>2802809</v>
          </cell>
          <cell r="T94">
            <v>45139</v>
          </cell>
          <cell r="U94">
            <v>45169</v>
          </cell>
          <cell r="V94">
            <v>2802809</v>
          </cell>
          <cell r="W94">
            <v>45170</v>
          </cell>
          <cell r="X94">
            <v>45199</v>
          </cell>
          <cell r="Y94">
            <v>2802809</v>
          </cell>
          <cell r="Z94">
            <v>45200</v>
          </cell>
          <cell r="AA94">
            <v>45230</v>
          </cell>
          <cell r="AB94">
            <v>2802809</v>
          </cell>
          <cell r="AC94">
            <v>45231</v>
          </cell>
          <cell r="AD94">
            <v>45260</v>
          </cell>
          <cell r="AE94">
            <v>2522527</v>
          </cell>
          <cell r="AF94">
            <v>45261</v>
          </cell>
          <cell r="AG94">
            <v>45287</v>
          </cell>
          <cell r="AH94">
            <v>1681685</v>
          </cell>
          <cell r="AI94">
            <v>45288</v>
          </cell>
          <cell r="AJ94">
            <v>45305</v>
          </cell>
          <cell r="BI94" t="str">
            <v>División de Tesorería</v>
          </cell>
          <cell r="BJ94" t="str">
            <v>JAIME RAÚL BARRIOS RAMÍREZ</v>
          </cell>
          <cell r="BK94" t="str">
            <v>Jefe de Oficina</v>
          </cell>
          <cell r="BL94">
            <v>1646</v>
          </cell>
          <cell r="BM94">
            <v>45122</v>
          </cell>
          <cell r="BN94">
            <v>3162464808</v>
          </cell>
          <cell r="BO94">
            <v>3865</v>
          </cell>
          <cell r="BP94">
            <v>45125</v>
          </cell>
          <cell r="BQ94">
            <v>14948314</v>
          </cell>
          <cell r="BR94">
            <v>1</v>
          </cell>
          <cell r="BS94">
            <v>45259</v>
          </cell>
          <cell r="BT94">
            <v>45288</v>
          </cell>
          <cell r="BU94">
            <v>45305</v>
          </cell>
          <cell r="BV94" t="str">
            <v xml:space="preserve">Dieciocho (18) días calendario </v>
          </cell>
          <cell r="BW94" t="str">
            <v>Cinco (05) meses y veintiocho (28) días calendario</v>
          </cell>
          <cell r="BX94">
            <v>1</v>
          </cell>
          <cell r="BY94">
            <v>45259</v>
          </cell>
          <cell r="BZ94">
            <v>1681685</v>
          </cell>
          <cell r="CA94">
            <v>2901</v>
          </cell>
          <cell r="CB94">
            <v>45259</v>
          </cell>
          <cell r="CC94">
            <v>132169843</v>
          </cell>
          <cell r="CD94">
            <v>7044</v>
          </cell>
          <cell r="CE94">
            <v>45259</v>
          </cell>
          <cell r="CF94">
            <v>1681685</v>
          </cell>
          <cell r="CP94">
            <v>45305</v>
          </cell>
          <cell r="CS94" t="str">
            <v>1. Apoyar en la recepción de las diferentes órdenes de pago por concepto de compra, trabajo, obra, CPS. 2. Contribuir en la revisión de los soportes legales que deben acompañar las diferentes órdenes de pago, al igual, que su imputación contable y correcta liquidación de impuestos y retenciones practicadas a las mismas. 3.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4. Coordinar con la oficina de Contabilidad, la revisión y aprobación de los documentos que acompañan las legalizaciones de los avances en proceso. 5. Coordinar con Caja de Tesorería la devolución de dineros por concepto de avances, y sus retenciones. 6. Apoyo en la preparación y presentación a la oficina de control Interno de Gestión del informe mensual de avances pendientes por legalizar. 7. Apoyo en la revisión SICOF y entrega de (solicitud de certificados de Retención en la Fuente, IVA e ICA, solicitud de Certificados de Ingresos y Retenciones, entre otras). 8. Apoyo en la preparación mensual y cargue del informe de Contribución Democrática FONSECON – MEN. 9. Brindar apoyo en la preparación semestral y cargue del informe de ESTAMPILLA – MEN. 10. Contribuir en el proceso de revisión y preparación de la información exógena de la Universidad Formato-22-73- DIAN. Medios magnéticos año fiscal. 11. Apoyo a la elaboración de informes y demás requerimientos emanados por los diferentes entes de control y dependencias de Universidad.</v>
          </cell>
          <cell r="CT94">
            <v>1121853400</v>
          </cell>
          <cell r="CU94">
            <v>504</v>
          </cell>
          <cell r="CV94" t="str">
            <v>415</v>
          </cell>
          <cell r="CW94">
            <v>504</v>
          </cell>
          <cell r="CX94" t="str">
            <v>415</v>
          </cell>
          <cell r="CY94">
            <v>6920</v>
          </cell>
          <cell r="CZ94" t="str">
            <v>M5</v>
          </cell>
        </row>
        <row r="95">
          <cell r="B95" t="str">
            <v>0969 DE 2023</v>
          </cell>
          <cell r="C95">
            <v>1121894142</v>
          </cell>
          <cell r="D95" t="str">
            <v>LEIDY ALEJANDRA SARMIENTO FULA</v>
          </cell>
          <cell r="E95" t="str">
            <v>CONTRATO DE PRESTACIÓN DE SERVICIOS PROFESIONALES</v>
          </cell>
          <cell r="F95" t="str">
            <v>PRESTACIÓN DE SERVICIOS PROFESIONALES NECESARIO PARA EL FORTALECIMIENTO DE LOS PROCESOS CONTRACTUALES Y JURÍDICOS DE LA VICERRECTORÍA DE RECURSOS UNIVERSITARIOS DE LA UNIVERSIDAD DE LOS LLANOS.</v>
          </cell>
          <cell r="G95">
            <v>45139</v>
          </cell>
          <cell r="H95">
            <v>12612641</v>
          </cell>
          <cell r="I95" t="str">
            <v>Cuatro (04) meses y quince (15) días calendario</v>
          </cell>
          <cell r="J95">
            <v>45139</v>
          </cell>
          <cell r="K95">
            <v>45275</v>
          </cell>
          <cell r="L95" t="str">
            <v>NO APLICA</v>
          </cell>
          <cell r="M95" t="str">
            <v>NO APLICA</v>
          </cell>
          <cell r="N95" t="str">
            <v>NO APLICA</v>
          </cell>
          <cell r="O95">
            <v>7</v>
          </cell>
          <cell r="P95">
            <v>2802809</v>
          </cell>
          <cell r="Q95">
            <v>45139</v>
          </cell>
          <cell r="R95">
            <v>45169</v>
          </cell>
          <cell r="S95">
            <v>2802809</v>
          </cell>
          <cell r="T95">
            <v>45170</v>
          </cell>
          <cell r="U95">
            <v>45199</v>
          </cell>
          <cell r="V95">
            <v>2802809</v>
          </cell>
          <cell r="W95">
            <v>45200</v>
          </cell>
          <cell r="X95">
            <v>45230</v>
          </cell>
          <cell r="Y95">
            <v>2802809</v>
          </cell>
          <cell r="Z95">
            <v>45231</v>
          </cell>
          <cell r="AA95">
            <v>45260</v>
          </cell>
          <cell r="AB95">
            <v>1401405</v>
          </cell>
          <cell r="AC95">
            <v>45261</v>
          </cell>
          <cell r="AD95">
            <v>45275</v>
          </cell>
          <cell r="AE95">
            <v>1121124</v>
          </cell>
          <cell r="AF95">
            <v>45276</v>
          </cell>
          <cell r="AG95">
            <v>45287</v>
          </cell>
          <cell r="AH95">
            <v>1681684</v>
          </cell>
          <cell r="AI95">
            <v>45288</v>
          </cell>
          <cell r="AJ95">
            <v>45305</v>
          </cell>
          <cell r="BI95" t="str">
            <v>Vicerrectoría de Recursos Universitarios</v>
          </cell>
          <cell r="BJ95" t="str">
            <v>WILSON FERNANDO SALGADO CIFUENTES</v>
          </cell>
          <cell r="BK95" t="str">
            <v>Vicerrector Universitario</v>
          </cell>
          <cell r="BL95">
            <v>1646</v>
          </cell>
          <cell r="BM95">
            <v>45122</v>
          </cell>
          <cell r="BN95">
            <v>3162464808</v>
          </cell>
          <cell r="BO95">
            <v>4121</v>
          </cell>
          <cell r="BP95">
            <v>45139</v>
          </cell>
          <cell r="BQ95">
            <v>12612641</v>
          </cell>
          <cell r="BR95">
            <v>1</v>
          </cell>
          <cell r="BS95">
            <v>45259</v>
          </cell>
          <cell r="BT95">
            <v>45276</v>
          </cell>
          <cell r="BU95">
            <v>45305</v>
          </cell>
          <cell r="BV95" t="str">
            <v>Treinta (30) días calendario</v>
          </cell>
          <cell r="BW95" t="str">
            <v>Cinco (05) meses y quince (15) días calendario</v>
          </cell>
          <cell r="BX95">
            <v>1</v>
          </cell>
          <cell r="BY95">
            <v>45259</v>
          </cell>
          <cell r="BZ95">
            <v>2802808</v>
          </cell>
          <cell r="CA95">
            <v>2901</v>
          </cell>
          <cell r="CB95">
            <v>45259</v>
          </cell>
          <cell r="CC95">
            <v>132169843</v>
          </cell>
          <cell r="CD95">
            <v>7054</v>
          </cell>
          <cell r="CE95">
            <v>45259</v>
          </cell>
          <cell r="CF95">
            <v>2802808</v>
          </cell>
          <cell r="CP95">
            <v>45305</v>
          </cell>
          <cell r="CS95"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95">
            <v>1121894142</v>
          </cell>
          <cell r="CU95">
            <v>504</v>
          </cell>
          <cell r="CV95" t="str">
            <v>400</v>
          </cell>
          <cell r="CW95">
            <v>504</v>
          </cell>
          <cell r="CX95" t="str">
            <v>400</v>
          </cell>
          <cell r="CY95">
            <v>8299</v>
          </cell>
          <cell r="CZ95" t="str">
            <v>M6</v>
          </cell>
        </row>
        <row r="96">
          <cell r="B96" t="str">
            <v>0994 DE 2023</v>
          </cell>
          <cell r="C96">
            <v>340934</v>
          </cell>
          <cell r="D96" t="str">
            <v>ERAMIS OLIVERO CORRALES</v>
          </cell>
          <cell r="E96" t="str">
            <v>CONTRATO DE PRESTACIÓN DE SERVICIOS PROFESIONALES</v>
          </cell>
          <cell r="F96" t="str">
            <v>PRESTACIÓN DE SERVICIOS PROFESIONALES NECESARIO PARA EL DESARROLLO DEL PROYECTO FICHA BPUNI VIARE 01 2505 2023 “IMPLEMENTACIÓN DE UN SISTEMA DE COSTEO ACADÉMICO EN LA UNIVERSIDAD DE LOS LLANOS (FASE II)”</v>
          </cell>
          <cell r="G96">
            <v>45139</v>
          </cell>
          <cell r="H96">
            <v>39200000</v>
          </cell>
          <cell r="I96" t="str">
            <v>Cuatro (04) meses y veintisiete (27) días calendario</v>
          </cell>
          <cell r="J96">
            <v>45139</v>
          </cell>
          <cell r="K96">
            <v>45287</v>
          </cell>
          <cell r="L96" t="str">
            <v>NO APLICA</v>
          </cell>
          <cell r="M96" t="str">
            <v>NO APLICA</v>
          </cell>
          <cell r="N96" t="str">
            <v>NO APLICA</v>
          </cell>
          <cell r="O96">
            <v>7</v>
          </cell>
          <cell r="P96">
            <v>8000000</v>
          </cell>
          <cell r="Q96">
            <v>45139</v>
          </cell>
          <cell r="R96">
            <v>45169</v>
          </cell>
          <cell r="S96">
            <v>8000000</v>
          </cell>
          <cell r="T96">
            <v>45170</v>
          </cell>
          <cell r="U96">
            <v>45199</v>
          </cell>
          <cell r="V96">
            <v>8000000</v>
          </cell>
          <cell r="W96">
            <v>45200</v>
          </cell>
          <cell r="X96">
            <v>45230</v>
          </cell>
          <cell r="Y96">
            <v>8000000</v>
          </cell>
          <cell r="Z96">
            <v>45231</v>
          </cell>
          <cell r="AA96">
            <v>45260</v>
          </cell>
          <cell r="AB96">
            <v>7200000</v>
          </cell>
          <cell r="AC96">
            <v>45261</v>
          </cell>
          <cell r="AD96">
            <v>45287</v>
          </cell>
          <cell r="AE96">
            <v>8800000</v>
          </cell>
          <cell r="AF96">
            <v>45288</v>
          </cell>
          <cell r="AG96">
            <v>45322</v>
          </cell>
          <cell r="AH96">
            <v>7200000</v>
          </cell>
          <cell r="AI96">
            <v>45323</v>
          </cell>
          <cell r="AJ96">
            <v>45349</v>
          </cell>
          <cell r="BI96" t="str">
            <v>División Financiera</v>
          </cell>
          <cell r="BJ96" t="str">
            <v>NANCY VELÁSQUEZ CÉSPEDES</v>
          </cell>
          <cell r="BK96" t="str">
            <v>Director Financiero</v>
          </cell>
          <cell r="BL96">
            <v>1713</v>
          </cell>
          <cell r="BM96">
            <v>45138.49391203704</v>
          </cell>
          <cell r="BN96">
            <v>39200000</v>
          </cell>
          <cell r="BO96">
            <v>4105</v>
          </cell>
          <cell r="BP96">
            <v>45139</v>
          </cell>
          <cell r="BQ96">
            <v>39200000</v>
          </cell>
          <cell r="BR96">
            <v>1</v>
          </cell>
          <cell r="BS96">
            <v>45259</v>
          </cell>
          <cell r="BT96">
            <v>45288</v>
          </cell>
          <cell r="BU96">
            <v>45349</v>
          </cell>
          <cell r="BV96" t="str">
            <v>Dos (02) meses calendario</v>
          </cell>
          <cell r="BW96" t="str">
            <v>Seis (06) meses y veintisiete (27) días calendario</v>
          </cell>
          <cell r="BX96">
            <v>1</v>
          </cell>
          <cell r="BY96">
            <v>45259</v>
          </cell>
          <cell r="BZ96">
            <v>16000000</v>
          </cell>
          <cell r="CA96">
            <v>2871</v>
          </cell>
          <cell r="CB96">
            <v>45259.361840277779</v>
          </cell>
          <cell r="CC96">
            <v>19612510</v>
          </cell>
          <cell r="CD96">
            <v>6960</v>
          </cell>
          <cell r="CE96">
            <v>45259.361840277779</v>
          </cell>
          <cell r="CF96">
            <v>16000000</v>
          </cell>
          <cell r="CP96">
            <v>45349</v>
          </cell>
          <cell r="CS96" t="str">
            <v>1. Contribuir en la identificación de las tablas y campos de la base de datos del ERP Financiero del cual se extrae la información para el sistema de costos. Estos deben ser relacionados con el apoyo, asistencia y colaboración institucional). 2. Colaborar en la documentación técnica que sirva de base para el desarrollo del Web Services entre la herramienta BI y el ERP financiero. 3. Apoyar en el levantamiento de necesidades de las áreas para realizar el diseño de los reportes a generar en la herramienta BI. 4. Coadyuvar en el análisis de los diferentes procesos y procedimiento de las áreas que impactan en la implementación del sistema de costos, así como en la definición y socialización de nuevos procesos.</v>
          </cell>
          <cell r="CT96">
            <v>340934</v>
          </cell>
          <cell r="CU96">
            <v>513</v>
          </cell>
          <cell r="CV96" t="str">
            <v>40058</v>
          </cell>
          <cell r="CW96">
            <v>513</v>
          </cell>
          <cell r="CX96" t="str">
            <v>40058</v>
          </cell>
          <cell r="CY96">
            <v>6920</v>
          </cell>
          <cell r="CZ96" t="str">
            <v>M5</v>
          </cell>
        </row>
        <row r="97">
          <cell r="B97" t="str">
            <v>1004 DE 2023</v>
          </cell>
          <cell r="C97">
            <v>1121860221</v>
          </cell>
          <cell r="D97" t="str">
            <v>SURIAN SURILLY CASTRO JARAMILLO</v>
          </cell>
          <cell r="E97" t="str">
            <v>CONTRATO DE PRESTACIÓN DE SERVICIOS DE APOYO A LA GESTIÓN</v>
          </cell>
          <cell r="F97" t="str">
            <v>PRESTACIÓN DE SERVICIOS DE APOYO A LA GESTIÓN NECESARIO PARA EL FORTALECIMIENTO DE LOS PROCESOS EN LA ESCUELA DE ADMINISTRACIÓN Y NEGOCIOS DE LA FACULTAD DE CIENCIAS ECONÓMICAS DE LA UNIVERSIDAD DE LOS LLANOS.</v>
          </cell>
          <cell r="G97">
            <v>45146</v>
          </cell>
          <cell r="H97">
            <v>8470716</v>
          </cell>
          <cell r="I97" t="str">
            <v>Cuatro (04) meses y ocho (08) días calendario</v>
          </cell>
          <cell r="J97">
            <v>45146</v>
          </cell>
          <cell r="K97">
            <v>45275</v>
          </cell>
          <cell r="L97" t="str">
            <v>NO APLICA</v>
          </cell>
          <cell r="M97" t="str">
            <v>NO APLICA</v>
          </cell>
          <cell r="N97" t="str">
            <v>NO APLICA</v>
          </cell>
          <cell r="O97">
            <v>7</v>
          </cell>
          <cell r="P97">
            <v>1522082</v>
          </cell>
          <cell r="Q97">
            <v>45146</v>
          </cell>
          <cell r="R97">
            <v>45169</v>
          </cell>
          <cell r="S97">
            <v>1985324</v>
          </cell>
          <cell r="T97">
            <v>45170</v>
          </cell>
          <cell r="U97">
            <v>45199</v>
          </cell>
          <cell r="V97">
            <v>1985324</v>
          </cell>
          <cell r="W97">
            <v>45200</v>
          </cell>
          <cell r="X97">
            <v>45230</v>
          </cell>
          <cell r="Y97">
            <v>1985324</v>
          </cell>
          <cell r="Z97">
            <v>45231</v>
          </cell>
          <cell r="AA97">
            <v>45260</v>
          </cell>
          <cell r="AB97">
            <v>992662</v>
          </cell>
          <cell r="AC97">
            <v>45261</v>
          </cell>
          <cell r="AD97">
            <v>45275</v>
          </cell>
          <cell r="AE97">
            <v>794130</v>
          </cell>
          <cell r="AF97">
            <v>45276</v>
          </cell>
          <cell r="AG97">
            <v>45287</v>
          </cell>
          <cell r="AH97">
            <v>1191194</v>
          </cell>
          <cell r="AI97">
            <v>45288</v>
          </cell>
          <cell r="AJ97">
            <v>45305</v>
          </cell>
          <cell r="BI97" t="str">
            <v>Facultad de Ciencias Económicas</v>
          </cell>
          <cell r="BJ97" t="str">
            <v>JAVIER DIAZ CASTRO</v>
          </cell>
          <cell r="BK97" t="str">
            <v>Decano de la Facultad de Ciencias Económicas</v>
          </cell>
          <cell r="BL97">
            <v>1646</v>
          </cell>
          <cell r="BM97">
            <v>45122</v>
          </cell>
          <cell r="BN97">
            <v>3162464808</v>
          </cell>
          <cell r="BO97">
            <v>4219</v>
          </cell>
          <cell r="BP97">
            <v>45146</v>
          </cell>
          <cell r="BQ97">
            <v>8470716</v>
          </cell>
          <cell r="BR97">
            <v>1</v>
          </cell>
          <cell r="BS97">
            <v>45259</v>
          </cell>
          <cell r="BT97">
            <v>45276</v>
          </cell>
          <cell r="BU97">
            <v>45305</v>
          </cell>
          <cell r="BV97" t="str">
            <v>Treinta (30) días calendario</v>
          </cell>
          <cell r="BW97" t="str">
            <v>Cinco (05) meses y ocho (08) días calendario</v>
          </cell>
          <cell r="BX97">
            <v>1</v>
          </cell>
          <cell r="BY97">
            <v>45259</v>
          </cell>
          <cell r="BZ97">
            <v>1985324</v>
          </cell>
          <cell r="CA97">
            <v>2901</v>
          </cell>
          <cell r="CB97">
            <v>45259</v>
          </cell>
          <cell r="CC97">
            <v>132169843</v>
          </cell>
          <cell r="CD97">
            <v>7049</v>
          </cell>
          <cell r="CE97">
            <v>45259</v>
          </cell>
          <cell r="CF97">
            <v>1985324</v>
          </cell>
          <cell r="CP97">
            <v>45305</v>
          </cell>
          <cell r="CS97"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97">
            <v>1121860221</v>
          </cell>
          <cell r="CU97">
            <v>109</v>
          </cell>
          <cell r="CV97" t="str">
            <v>58300</v>
          </cell>
          <cell r="CW97">
            <v>504</v>
          </cell>
          <cell r="CX97" t="str">
            <v>58300</v>
          </cell>
          <cell r="CY97">
            <v>8299</v>
          </cell>
          <cell r="CZ97" t="str">
            <v>M6</v>
          </cell>
        </row>
        <row r="98">
          <cell r="B98" t="str">
            <v>1090 DE 2023</v>
          </cell>
          <cell r="C98">
            <v>86047982</v>
          </cell>
          <cell r="D98" t="str">
            <v>VLADIMIR MANCIPE DEL RIO</v>
          </cell>
          <cell r="E98" t="str">
            <v>CONTRATO DE PRESTACIÓN DE SERVICIOS DE APOYO A LA GESTIÓN</v>
          </cell>
          <cell r="F98" t="str">
            <v>PRESTACIÓN DE SERVICIOS DE APOYO A LA GESTIÓN NECESARIO PARA EL FORTALECIMIENTO DE LOS PROCESOS OPERATIVOS DE SERVICIOS GENERALES DE LA UNIVERSIDAD DE LOS LLANOS.</v>
          </cell>
          <cell r="G98">
            <v>45160</v>
          </cell>
          <cell r="H98">
            <v>5991004</v>
          </cell>
          <cell r="I98" t="str">
            <v>Tres (03) meses y veinticuatro (24) días calendario</v>
          </cell>
          <cell r="J98">
            <v>45160</v>
          </cell>
          <cell r="K98">
            <v>45275</v>
          </cell>
          <cell r="L98" t="str">
            <v>NO APLICA</v>
          </cell>
          <cell r="M98" t="str">
            <v>NO APLICA</v>
          </cell>
          <cell r="N98" t="str">
            <v>NO APLICA</v>
          </cell>
          <cell r="O98">
            <v>6</v>
          </cell>
          <cell r="P98">
            <v>2049554</v>
          </cell>
          <cell r="Q98">
            <v>45160</v>
          </cell>
          <cell r="R98">
            <v>45199</v>
          </cell>
          <cell r="S98">
            <v>1576580</v>
          </cell>
          <cell r="T98">
            <v>45200</v>
          </cell>
          <cell r="U98">
            <v>45230</v>
          </cell>
          <cell r="V98">
            <v>1576580</v>
          </cell>
          <cell r="W98">
            <v>45231</v>
          </cell>
          <cell r="X98">
            <v>45260</v>
          </cell>
          <cell r="Y98">
            <v>788290</v>
          </cell>
          <cell r="Z98">
            <v>45261</v>
          </cell>
          <cell r="AA98">
            <v>45275</v>
          </cell>
          <cell r="AB98">
            <v>630632</v>
          </cell>
          <cell r="AC98">
            <v>45276</v>
          </cell>
          <cell r="AD98">
            <v>45287</v>
          </cell>
          <cell r="AE98">
            <v>945948</v>
          </cell>
          <cell r="AF98">
            <v>45288</v>
          </cell>
          <cell r="AG98">
            <v>45305</v>
          </cell>
          <cell r="BI98" t="str">
            <v>Vicerrectoría de Recursos Universitarios</v>
          </cell>
          <cell r="BJ98" t="str">
            <v>CLAUDIA CONSTANZA GANTIVA ORTEGON</v>
          </cell>
          <cell r="BK98" t="str">
            <v>Técnico Administrativo</v>
          </cell>
          <cell r="BL98">
            <v>1646</v>
          </cell>
          <cell r="BM98">
            <v>45122</v>
          </cell>
          <cell r="BN98">
            <v>3162464808</v>
          </cell>
          <cell r="BO98">
            <v>4729</v>
          </cell>
          <cell r="BP98">
            <v>45160</v>
          </cell>
          <cell r="BQ98">
            <v>5991004</v>
          </cell>
          <cell r="BR98">
            <v>1</v>
          </cell>
          <cell r="BS98">
            <v>45259</v>
          </cell>
          <cell r="BT98">
            <v>45276</v>
          </cell>
          <cell r="BU98">
            <v>45305</v>
          </cell>
          <cell r="BV98" t="str">
            <v>Treinta (30) días calendario</v>
          </cell>
          <cell r="BW98" t="str">
            <v>Cuatro (04) meses y veinticuatro (24) días calendario</v>
          </cell>
          <cell r="BX98">
            <v>1</v>
          </cell>
          <cell r="BY98">
            <v>45259</v>
          </cell>
          <cell r="BZ98">
            <v>1576580</v>
          </cell>
          <cell r="CA98">
            <v>2901</v>
          </cell>
          <cell r="CB98">
            <v>45259</v>
          </cell>
          <cell r="CC98">
            <v>132169843</v>
          </cell>
          <cell r="CD98">
            <v>7022</v>
          </cell>
          <cell r="CE98">
            <v>45259</v>
          </cell>
          <cell r="CF98">
            <v>1576580</v>
          </cell>
          <cell r="CP98">
            <v>45305</v>
          </cell>
          <cell r="CS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98">
            <v>86047982</v>
          </cell>
          <cell r="CU98">
            <v>504</v>
          </cell>
          <cell r="CV98" t="str">
            <v>423</v>
          </cell>
          <cell r="CW98">
            <v>504</v>
          </cell>
          <cell r="CX98" t="str">
            <v>423</v>
          </cell>
          <cell r="CY98">
            <v>8299</v>
          </cell>
          <cell r="CZ98" t="str">
            <v>M6</v>
          </cell>
        </row>
        <row r="99">
          <cell r="B99" t="str">
            <v>1239 DE 2023</v>
          </cell>
          <cell r="C99">
            <v>1121944791</v>
          </cell>
          <cell r="D99" t="str">
            <v>ELKIN MARTINEZ RUIZ</v>
          </cell>
          <cell r="E99" t="str">
            <v>CONTRATO DE PRESTACIÓN DE SERVICIOS PROFESIONALES</v>
          </cell>
          <cell r="F99" t="str">
            <v>PRESTACIÓN DE SERVICIOS PROFESIONALES NECESARIO PARA EL DESARROLLO DEL PROYECTO FICHA BPUNI VIARE 01 2505 2023 “IMPLEMENTACIÓN DE UN SISTEMA DE COSTEO ACADÉMICO EN LA UNIVERSIDAD DE LOS LLANOS (FASE II)”</v>
          </cell>
          <cell r="G99">
            <v>45216</v>
          </cell>
          <cell r="H99">
            <v>7349589</v>
          </cell>
          <cell r="I99" t="str">
            <v>Un (01) mes y veintinueve (29) días calendario</v>
          </cell>
          <cell r="J99">
            <v>45216</v>
          </cell>
          <cell r="K99">
            <v>45275</v>
          </cell>
          <cell r="L99" t="str">
            <v>NO APLICA</v>
          </cell>
          <cell r="M99" t="str">
            <v>NO APLICA</v>
          </cell>
          <cell r="N99" t="str">
            <v>NO APLICA</v>
          </cell>
          <cell r="O99">
            <v>5</v>
          </cell>
          <cell r="P99">
            <v>1743970</v>
          </cell>
          <cell r="Q99">
            <v>45216</v>
          </cell>
          <cell r="R99">
            <v>45230</v>
          </cell>
          <cell r="S99">
            <v>3737079</v>
          </cell>
          <cell r="T99">
            <v>45231</v>
          </cell>
          <cell r="U99">
            <v>45260</v>
          </cell>
          <cell r="V99">
            <v>1868540</v>
          </cell>
          <cell r="W99">
            <v>45261</v>
          </cell>
          <cell r="X99">
            <v>45275</v>
          </cell>
          <cell r="Y99">
            <v>1494832</v>
          </cell>
          <cell r="Z99">
            <v>45276</v>
          </cell>
          <cell r="AA99">
            <v>45287</v>
          </cell>
          <cell r="AB99">
            <v>2117678</v>
          </cell>
          <cell r="AC99">
            <v>45288</v>
          </cell>
          <cell r="AD99">
            <v>45304</v>
          </cell>
          <cell r="BI99" t="str">
            <v>División Financiera</v>
          </cell>
          <cell r="BJ99" t="str">
            <v>NANCY VELÁSQUEZ CÉSPEDES / ROIMAN ARTURO SASTOQUE GUZMÁN</v>
          </cell>
          <cell r="BK99" t="str">
            <v>Director Financiero - División Financiera / Jefe de Oficina - Área de Sistemas</v>
          </cell>
          <cell r="BL99">
            <v>2424</v>
          </cell>
          <cell r="BM99">
            <v>45216.659305555557</v>
          </cell>
          <cell r="BN99">
            <v>7349589</v>
          </cell>
          <cell r="BO99">
            <v>5924</v>
          </cell>
          <cell r="BP99">
            <v>45216</v>
          </cell>
          <cell r="BQ99">
            <v>7349589</v>
          </cell>
          <cell r="BR99">
            <v>1</v>
          </cell>
          <cell r="BS99">
            <v>45259</v>
          </cell>
          <cell r="BT99">
            <v>45276</v>
          </cell>
          <cell r="BU99">
            <v>45304</v>
          </cell>
          <cell r="BV99" t="str">
            <v>Treinta (30) días calendario</v>
          </cell>
          <cell r="BW99" t="str">
            <v>Dos (02) meses y veintinueve (29) días calendario</v>
          </cell>
          <cell r="BX99">
            <v>1</v>
          </cell>
          <cell r="BY99">
            <v>45259</v>
          </cell>
          <cell r="BZ99">
            <v>3612510</v>
          </cell>
          <cell r="CA99">
            <v>2871</v>
          </cell>
          <cell r="CB99">
            <v>45259.361840277779</v>
          </cell>
          <cell r="CC99">
            <v>19612510</v>
          </cell>
          <cell r="CD99">
            <v>6959</v>
          </cell>
          <cell r="CE99">
            <v>45259.361840277779</v>
          </cell>
          <cell r="CF99">
            <v>3612510</v>
          </cell>
          <cell r="CP99">
            <v>45304</v>
          </cell>
          <cell r="CS99" t="str">
            <v>1. Apoyar administrativa y técnicamente el desarrollo del proyecto de inversión en lo concerniente a realización de reuniones, elaboración de actas, informes y demás documentación que deba elaborarse, entre otros. 2. Apoyar las actividades que a la Oficina de Sistemas le correspondan para el desarrollo y puesta en funcionamiento del web services requeridos para el DISEÑO Y DESARROLLO DE TABLEROS DE REPORTES A TRAVÉS DE LA IMPLEMENTACIÓN DE UNA PLATAFORMA BI (BUSINESS INTELLIGENCE) SOBRE UNA NUBE HÍBRIDA PARA SU APLICACIÓN AL MODELO DE COSTOS DE LA UNIVERSIDAD DE LOS LLANOS. 3. Contribuir en la elaboración de pruebas de usuario final para la implementación de la plataforma BI (Business Inteligence) e informar a la supervisión y a la empresa consultora sobre las observaciones y oportunidades de mejora de la herramienta. 4. Apoyar las capacitaciones que deban realizarse con los usuarios para el uso de la plataforma BI (Business Inteligence). 5. Realizar el soporte técnico que se requiera cuando la herramienta plataforma BI (Business Inteligence) ya se encuentre en operación. 6. Contribuir con los lineamientos de la oficina en materia de uso de formatos y procedimientos establecidos en el SIG.</v>
          </cell>
          <cell r="CT99">
            <v>1121944791</v>
          </cell>
          <cell r="CU99">
            <v>513</v>
          </cell>
          <cell r="CV99" t="str">
            <v>40058</v>
          </cell>
          <cell r="CW99">
            <v>513</v>
          </cell>
          <cell r="CX99" t="str">
            <v>40058</v>
          </cell>
          <cell r="CY99">
            <v>8299</v>
          </cell>
          <cell r="CZ99" t="str">
            <v>M6</v>
          </cell>
        </row>
        <row r="100">
          <cell r="B100" t="str">
            <v>0001 DE 2024</v>
          </cell>
          <cell r="C100">
            <v>35263186</v>
          </cell>
          <cell r="D100" t="str">
            <v xml:space="preserve">NURY CONSUELO ALVAREZ </v>
          </cell>
          <cell r="E100" t="str">
            <v>CONTRATO DE PRESTACIÓN DE SERVICIOS PROFESIONALES</v>
          </cell>
          <cell r="F100" t="str">
            <v>PRESTACIÓN DE SERVICIOS PROFESIONALES NECESARIO PARA EL FORTALECIMIENTO DE LOS PROCESOS ADMINISTRATIVOS DE LA OFICINA DE ADMISIONES, REGISTRO Y CONTROL ACADÉMICO DE LA UNIVERSIDAD DE LOS LLANOS.</v>
          </cell>
          <cell r="G100">
            <v>45306</v>
          </cell>
          <cell r="H100">
            <v>22193904</v>
          </cell>
          <cell r="I100" t="str">
            <v>Seis (06) meses calendario</v>
          </cell>
          <cell r="J100">
            <v>45306</v>
          </cell>
          <cell r="K100">
            <v>45487</v>
          </cell>
          <cell r="L100" t="str">
            <v>NO APLICA</v>
          </cell>
          <cell r="M100" t="str">
            <v>NO APLICA</v>
          </cell>
          <cell r="N100" t="str">
            <v>NO APLICA</v>
          </cell>
          <cell r="O100">
            <v>7</v>
          </cell>
          <cell r="P100">
            <v>1972791</v>
          </cell>
          <cell r="Q100">
            <v>45306</v>
          </cell>
          <cell r="R100">
            <v>45322</v>
          </cell>
          <cell r="S100">
            <v>3698984</v>
          </cell>
          <cell r="T100">
            <v>45323</v>
          </cell>
          <cell r="U100">
            <v>45351</v>
          </cell>
          <cell r="V100">
            <v>3698984</v>
          </cell>
          <cell r="W100">
            <v>45352</v>
          </cell>
          <cell r="X100">
            <v>45382</v>
          </cell>
          <cell r="Y100">
            <v>3698984</v>
          </cell>
          <cell r="Z100">
            <v>45383</v>
          </cell>
          <cell r="AA100">
            <v>45412</v>
          </cell>
          <cell r="AB100">
            <v>3698984</v>
          </cell>
          <cell r="AC100">
            <v>45413</v>
          </cell>
          <cell r="AD100">
            <v>45443</v>
          </cell>
          <cell r="AE100">
            <v>3698984</v>
          </cell>
          <cell r="AF100">
            <v>45444</v>
          </cell>
          <cell r="AG100">
            <v>45473</v>
          </cell>
          <cell r="AH100">
            <v>1726193</v>
          </cell>
          <cell r="AI100">
            <v>45474</v>
          </cell>
          <cell r="AJ100">
            <v>45487</v>
          </cell>
          <cell r="BI100" t="str">
            <v>Oficina de Admisiones, Registro y Control Académico</v>
          </cell>
          <cell r="BJ100" t="str">
            <v>JEISSON ANTONIO RODRIGUEZ NEIRA</v>
          </cell>
          <cell r="BK100" t="str">
            <v>Jefe de Oficina</v>
          </cell>
          <cell r="BL100">
            <v>20</v>
          </cell>
          <cell r="BM100">
            <v>45306</v>
          </cell>
          <cell r="BN100">
            <v>2599259317</v>
          </cell>
          <cell r="BO100">
            <v>14</v>
          </cell>
          <cell r="BP100">
            <v>45306</v>
          </cell>
          <cell r="BQ100">
            <v>22193904</v>
          </cell>
          <cell r="CS10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100">
            <v>35263186</v>
          </cell>
          <cell r="CU100">
            <v>436</v>
          </cell>
          <cell r="CV100">
            <v>603</v>
          </cell>
          <cell r="CY100">
            <v>7110</v>
          </cell>
          <cell r="CZ100" t="str">
            <v>M5</v>
          </cell>
        </row>
        <row r="101">
          <cell r="B101" t="str">
            <v>0002 DE 2024</v>
          </cell>
          <cell r="C101">
            <v>1113684856</v>
          </cell>
          <cell r="D101" t="str">
            <v>LINA MARCELA DIAZ TIBAQUIRA</v>
          </cell>
          <cell r="E101" t="str">
            <v>CONTRATO DE PRESTACIÓN DE SERVICIOS DE APOYO A LA GESTIÓN</v>
          </cell>
          <cell r="F101" t="str">
            <v>PRESTACIÓN DE SERVICIOS DE APOYO A LA GESTIÓN NECESARIO PARA EL FORTALECIMIENTO DE LOS PROCESOS OPERATIVOS Y ADMINISTRATIVOS DE LA OFICINA DE ADMISIONES, REGISTRO Y CONTROL ACADÉMICO DE LA UNIVERSIDAD DE LOS LLANOS.</v>
          </cell>
          <cell r="G101">
            <v>45306</v>
          </cell>
          <cell r="H101">
            <v>13010226</v>
          </cell>
          <cell r="I101" t="str">
            <v>Seis (06) meses calendario</v>
          </cell>
          <cell r="J101">
            <v>45306</v>
          </cell>
          <cell r="K101">
            <v>45487</v>
          </cell>
          <cell r="L101" t="str">
            <v>NO APLICA</v>
          </cell>
          <cell r="M101" t="str">
            <v>NO APLICA</v>
          </cell>
          <cell r="N101" t="str">
            <v>NO APLICA</v>
          </cell>
          <cell r="O101">
            <v>7</v>
          </cell>
          <cell r="P101">
            <v>1156465</v>
          </cell>
          <cell r="Q101">
            <v>45306</v>
          </cell>
          <cell r="R101">
            <v>45322</v>
          </cell>
          <cell r="S101">
            <v>2168371</v>
          </cell>
          <cell r="T101">
            <v>45323</v>
          </cell>
          <cell r="U101">
            <v>45351</v>
          </cell>
          <cell r="V101">
            <v>2168371</v>
          </cell>
          <cell r="W101">
            <v>45352</v>
          </cell>
          <cell r="X101">
            <v>45382</v>
          </cell>
          <cell r="Y101">
            <v>2168371</v>
          </cell>
          <cell r="Z101">
            <v>45383</v>
          </cell>
          <cell r="AA101">
            <v>45412</v>
          </cell>
          <cell r="AB101">
            <v>2168371</v>
          </cell>
          <cell r="AC101">
            <v>45413</v>
          </cell>
          <cell r="AD101">
            <v>45443</v>
          </cell>
          <cell r="AE101">
            <v>2168371</v>
          </cell>
          <cell r="AF101">
            <v>45444</v>
          </cell>
          <cell r="AG101">
            <v>45473</v>
          </cell>
          <cell r="AH101">
            <v>1011906</v>
          </cell>
          <cell r="AI101">
            <v>45474</v>
          </cell>
          <cell r="AJ101">
            <v>45487</v>
          </cell>
          <cell r="BI101" t="str">
            <v>Oficina de Admisiones, Registro y Control Académico</v>
          </cell>
          <cell r="BJ101" t="str">
            <v>JEISSON ANTONIO RODRIGUEZ NEIRA</v>
          </cell>
          <cell r="BK101" t="str">
            <v>Jefe de Oficina</v>
          </cell>
          <cell r="BL101">
            <v>20</v>
          </cell>
          <cell r="BM101">
            <v>45306</v>
          </cell>
          <cell r="BN101">
            <v>2599259317</v>
          </cell>
          <cell r="BO101">
            <v>15</v>
          </cell>
          <cell r="BP101">
            <v>45306</v>
          </cell>
          <cell r="BQ101">
            <v>13010226</v>
          </cell>
          <cell r="CS101" t="str">
            <v xml:space="preserve">1. Apoyar y asesorar los requerimientos e inquietudes de los aspirantes, admitidos y estudiantes con respecto a su situación académica de acuerdo a la normatividad vigente.2. Apoyar en la notificación telefónica de admitidos a los programas de pregrado. 3. Apoyar en la verificación de soportes de admisión de estudiantes de pregrado, brindando asesoría en las dudas que pueda presentar el admitido. 4. Apoyar en la expedición de certificados de notas y constancias de estudios de estudiantes de pregrado. 5. Contribuir en la recepción, verificación y registro correspondiente de documentos para grado a estudiantes de programas de pregrado.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v>
          </cell>
          <cell r="CT101">
            <v>1113684856</v>
          </cell>
          <cell r="CU101">
            <v>436</v>
          </cell>
          <cell r="CV101">
            <v>603</v>
          </cell>
          <cell r="CY101">
            <v>7490</v>
          </cell>
          <cell r="CZ101" t="str">
            <v>M6</v>
          </cell>
        </row>
        <row r="102">
          <cell r="B102" t="str">
            <v>0003 DE 2024</v>
          </cell>
          <cell r="C102">
            <v>30083064</v>
          </cell>
          <cell r="D102" t="str">
            <v>MARIA TERESA ALVAREZ CORTES</v>
          </cell>
          <cell r="E102" t="str">
            <v>CONTRATO DE PRESTACIÓN DE SERVICIOS DE APOYO A LA GESTIÓN</v>
          </cell>
          <cell r="F102" t="str">
            <v>PRESTACIÓN DE SERVICIOS DE APOYO A LA GESTIÓN NECESARIO PARA EL FORTALECIMIENTO DE LOS PROCESOS OPERATIVOS Y ADMINISTRATIVOS DE LA OFICINA DE ADMISIONES, REGISTRO Y CONTROL ACADÉMICO DE LA UNIVERSIDAD DE LOS LLANOS.</v>
          </cell>
          <cell r="G102">
            <v>45306</v>
          </cell>
          <cell r="H102">
            <v>14540832</v>
          </cell>
          <cell r="I102" t="str">
            <v>Seis (06) meses calendario</v>
          </cell>
          <cell r="J102">
            <v>45306</v>
          </cell>
          <cell r="K102">
            <v>45487</v>
          </cell>
          <cell r="L102" t="str">
            <v>NO APLICA</v>
          </cell>
          <cell r="M102" t="str">
            <v>NO APLICA</v>
          </cell>
          <cell r="N102" t="str">
            <v>NO APLICA</v>
          </cell>
          <cell r="O102">
            <v>7</v>
          </cell>
          <cell r="P102">
            <v>1292518</v>
          </cell>
          <cell r="Q102">
            <v>45306</v>
          </cell>
          <cell r="R102">
            <v>45322</v>
          </cell>
          <cell r="S102">
            <v>2423472</v>
          </cell>
          <cell r="T102">
            <v>45323</v>
          </cell>
          <cell r="U102">
            <v>45351</v>
          </cell>
          <cell r="V102">
            <v>2423472</v>
          </cell>
          <cell r="W102">
            <v>45352</v>
          </cell>
          <cell r="X102">
            <v>45382</v>
          </cell>
          <cell r="Y102">
            <v>2423472</v>
          </cell>
          <cell r="Z102">
            <v>45383</v>
          </cell>
          <cell r="AA102">
            <v>45412</v>
          </cell>
          <cell r="AB102">
            <v>2423472</v>
          </cell>
          <cell r="AC102">
            <v>45413</v>
          </cell>
          <cell r="AD102">
            <v>45443</v>
          </cell>
          <cell r="AE102">
            <v>2423472</v>
          </cell>
          <cell r="AF102">
            <v>45444</v>
          </cell>
          <cell r="AG102">
            <v>45473</v>
          </cell>
          <cell r="AH102">
            <v>1130954</v>
          </cell>
          <cell r="AI102">
            <v>45474</v>
          </cell>
          <cell r="AJ102">
            <v>45487</v>
          </cell>
          <cell r="BI102" t="str">
            <v>Oficina de Admisiones, Registro y Control Académico</v>
          </cell>
          <cell r="BJ102" t="str">
            <v>JEISSON ANTONIO RODRIGUEZ NEIRA</v>
          </cell>
          <cell r="BK102" t="str">
            <v>Jefe de Oficina</v>
          </cell>
          <cell r="BL102">
            <v>20</v>
          </cell>
          <cell r="BM102">
            <v>45306</v>
          </cell>
          <cell r="BN102">
            <v>2599259317</v>
          </cell>
          <cell r="BO102">
            <v>13</v>
          </cell>
          <cell r="BP102">
            <v>45306</v>
          </cell>
          <cell r="BQ102">
            <v>14540832</v>
          </cell>
          <cell r="CS102" t="str">
            <v>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infogramas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Apoyar y asesorar los requerimientos e inquietudes de los estudiantes de programas académicos ofertados mediante convenio CERES-UNITOLIMA, así como brindar apoyo según corresponda en la liquidación del convenio. 13. Coordinar junto con el Jefe de Admisiones propuestas de creación, actualización  de procedimientos y/o normas de posgrado conforme a los avances tecnológicos o ajustes de normatividad nacional o institucional.</v>
          </cell>
          <cell r="CT102">
            <v>30083064.600000001</v>
          </cell>
          <cell r="CU102">
            <v>436</v>
          </cell>
          <cell r="CV102">
            <v>603</v>
          </cell>
          <cell r="CY102">
            <v>8299</v>
          </cell>
          <cell r="CZ102" t="str">
            <v>M6</v>
          </cell>
        </row>
        <row r="103">
          <cell r="B103" t="str">
            <v>0004 DE 2024</v>
          </cell>
          <cell r="C103">
            <v>1121832460</v>
          </cell>
          <cell r="D103" t="str">
            <v>CARLOS ROBINSON CELIS REINOSO</v>
          </cell>
          <cell r="E103" t="str">
            <v>CONTRATO DE PRESTACIÓN DE SERVICIOS DE APOYO A LA GESTIÓN</v>
          </cell>
          <cell r="F103" t="str">
            <v>PRESTACIÓN DE SERVICIOS DE APOYO A LA GESTIÓN NECESARIO PARA EL FORTALECIMIENTO DE LOS PROCESOS OPERATIVOS Y ADMINISTRATIVOS DE LA OFICINA DE ADMISIONES, REGISTRO Y CONTROL ACADÉMICO DE LA UNIVERSIDAD DE LOS LLANOS.</v>
          </cell>
          <cell r="G103">
            <v>45306</v>
          </cell>
          <cell r="H103">
            <v>14540832</v>
          </cell>
          <cell r="I103" t="str">
            <v>Seis (06) meses calendario</v>
          </cell>
          <cell r="J103">
            <v>45306</v>
          </cell>
          <cell r="K103">
            <v>45487</v>
          </cell>
          <cell r="L103" t="str">
            <v>NO APLICA</v>
          </cell>
          <cell r="M103" t="str">
            <v>NO APLICA</v>
          </cell>
          <cell r="N103" t="str">
            <v>NO APLICA</v>
          </cell>
          <cell r="O103">
            <v>7</v>
          </cell>
          <cell r="P103">
            <v>1292518</v>
          </cell>
          <cell r="Q103">
            <v>45306</v>
          </cell>
          <cell r="R103">
            <v>45322</v>
          </cell>
          <cell r="S103">
            <v>2423472</v>
          </cell>
          <cell r="T103">
            <v>45323</v>
          </cell>
          <cell r="U103">
            <v>45351</v>
          </cell>
          <cell r="V103">
            <v>2423472</v>
          </cell>
          <cell r="W103">
            <v>45352</v>
          </cell>
          <cell r="X103">
            <v>45382</v>
          </cell>
          <cell r="Y103">
            <v>2423472</v>
          </cell>
          <cell r="Z103">
            <v>45383</v>
          </cell>
          <cell r="AA103">
            <v>45412</v>
          </cell>
          <cell r="AB103">
            <v>2423472</v>
          </cell>
          <cell r="AC103">
            <v>45413</v>
          </cell>
          <cell r="AD103">
            <v>45443</v>
          </cell>
          <cell r="AE103">
            <v>2423472</v>
          </cell>
          <cell r="AF103">
            <v>45444</v>
          </cell>
          <cell r="AG103">
            <v>45473</v>
          </cell>
          <cell r="AH103">
            <v>1130954</v>
          </cell>
          <cell r="AI103">
            <v>45474</v>
          </cell>
          <cell r="AJ103">
            <v>45487</v>
          </cell>
          <cell r="BI103" t="str">
            <v>Oficina de Admisiones, Registro y Control Académico</v>
          </cell>
          <cell r="BJ103" t="str">
            <v>JEISSON ANTONIO RODRIGUEZ NEIRA</v>
          </cell>
          <cell r="BK103" t="str">
            <v>Jefe de Oficina</v>
          </cell>
          <cell r="BL103">
            <v>20</v>
          </cell>
          <cell r="BM103">
            <v>45306</v>
          </cell>
          <cell r="BN103">
            <v>2599259317</v>
          </cell>
          <cell r="BO103">
            <v>16</v>
          </cell>
          <cell r="BP103">
            <v>45306</v>
          </cell>
          <cell r="BQ103">
            <v>14540832</v>
          </cell>
          <cell r="CS103"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103">
            <v>1121832460.5</v>
          </cell>
          <cell r="CU103">
            <v>436</v>
          </cell>
          <cell r="CV103">
            <v>603</v>
          </cell>
          <cell r="CY103">
            <v>8299</v>
          </cell>
          <cell r="CZ103" t="str">
            <v>M6</v>
          </cell>
        </row>
        <row r="104">
          <cell r="B104" t="str">
            <v>0005 DE 2024</v>
          </cell>
          <cell r="C104">
            <v>1121838496</v>
          </cell>
          <cell r="D104" t="str">
            <v xml:space="preserve">DARWIN SCHLEYDEN GUTIERREZ CASALLAS </v>
          </cell>
          <cell r="E104" t="str">
            <v>CONTRATO DE PRESTACIÓN DE SERVICIOS PROFESIONALES</v>
          </cell>
          <cell r="F104" t="str">
            <v>PRESTACIÓN DE SERVICIOS PROFESIONALES NECESARIO PARA EL FORTALECIMIENTO DE LOS PROCESOS DE LA SECCIÓN DE ALMACÉN DE LA UNIVERSIDAD DE LOS LLANOS.</v>
          </cell>
          <cell r="G104">
            <v>45306</v>
          </cell>
          <cell r="H104">
            <v>18367368</v>
          </cell>
          <cell r="I104" t="str">
            <v>Seis (06) meses calendario</v>
          </cell>
          <cell r="J104">
            <v>45306</v>
          </cell>
          <cell r="K104">
            <v>45487</v>
          </cell>
          <cell r="L104" t="str">
            <v>NO APLICA</v>
          </cell>
          <cell r="M104" t="str">
            <v>NO APLICA</v>
          </cell>
          <cell r="N104" t="str">
            <v>NO APLICA</v>
          </cell>
          <cell r="O104">
            <v>7</v>
          </cell>
          <cell r="P104">
            <v>1632655</v>
          </cell>
          <cell r="Q104">
            <v>45306</v>
          </cell>
          <cell r="R104">
            <v>45322</v>
          </cell>
          <cell r="S104">
            <v>3061228</v>
          </cell>
          <cell r="T104">
            <v>45323</v>
          </cell>
          <cell r="U104">
            <v>45351</v>
          </cell>
          <cell r="V104">
            <v>3061228</v>
          </cell>
          <cell r="W104">
            <v>45352</v>
          </cell>
          <cell r="X104">
            <v>45382</v>
          </cell>
          <cell r="Y104">
            <v>3061228</v>
          </cell>
          <cell r="Z104">
            <v>45383</v>
          </cell>
          <cell r="AA104">
            <v>45412</v>
          </cell>
          <cell r="AB104">
            <v>3061228</v>
          </cell>
          <cell r="AC104">
            <v>45413</v>
          </cell>
          <cell r="AD104">
            <v>45443</v>
          </cell>
          <cell r="AE104">
            <v>3061228</v>
          </cell>
          <cell r="AF104">
            <v>45444</v>
          </cell>
          <cell r="AG104">
            <v>45473</v>
          </cell>
          <cell r="AH104">
            <v>1428573</v>
          </cell>
          <cell r="AI104">
            <v>45474</v>
          </cell>
          <cell r="AJ104">
            <v>45487</v>
          </cell>
          <cell r="BI104" t="str">
            <v>Sección de Almacén</v>
          </cell>
          <cell r="BJ104" t="str">
            <v>GLORIA INÉS HERRERA SARMIENTO</v>
          </cell>
          <cell r="BK104" t="str">
            <v>Jefe de Oficina</v>
          </cell>
          <cell r="BL104">
            <v>20</v>
          </cell>
          <cell r="BM104">
            <v>45306</v>
          </cell>
          <cell r="BN104">
            <v>2599259317</v>
          </cell>
          <cell r="BO104">
            <v>18</v>
          </cell>
          <cell r="BP104">
            <v>45306</v>
          </cell>
          <cell r="BQ104">
            <v>18367368</v>
          </cell>
          <cell r="CS104"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104">
            <v>1121838496.7</v>
          </cell>
          <cell r="CU104">
            <v>436</v>
          </cell>
          <cell r="CV104">
            <v>416</v>
          </cell>
          <cell r="CY104">
            <v>7490</v>
          </cell>
          <cell r="CZ104" t="str">
            <v>M6</v>
          </cell>
        </row>
        <row r="105">
          <cell r="B105" t="str">
            <v>0006 DE 2024</v>
          </cell>
          <cell r="C105">
            <v>1121917785</v>
          </cell>
          <cell r="D105" t="str">
            <v>DANIEL MAURICIO OROZCO TOVAR</v>
          </cell>
          <cell r="E105" t="str">
            <v>CONTRATO DE PRESTACIÓN DE SERVICIOS DE APOYO A LA GESTIÓN</v>
          </cell>
          <cell r="F105" t="str">
            <v>PRESTACIÓN DE SERVICIOS DE APOYO A LA GESTIÓN NECESARIO PARA EL FORTALECIMIENTO DE LOS PROCESOS ADMINISTRATIVOS DE LA SECCIÓN DE ALMACÉN DE LA UNIVERSIDAD DE LOS LLANOS.</v>
          </cell>
          <cell r="G105">
            <v>45306</v>
          </cell>
          <cell r="H105">
            <v>13010226</v>
          </cell>
          <cell r="I105" t="str">
            <v>Seis (06) meses calendario</v>
          </cell>
          <cell r="J105">
            <v>45306</v>
          </cell>
          <cell r="K105">
            <v>45487</v>
          </cell>
          <cell r="L105" t="str">
            <v>NO APLICA</v>
          </cell>
          <cell r="M105" t="str">
            <v>NO APLICA</v>
          </cell>
          <cell r="N105" t="str">
            <v>NO APLICA</v>
          </cell>
          <cell r="O105">
            <v>7</v>
          </cell>
          <cell r="P105">
            <v>1156465</v>
          </cell>
          <cell r="Q105">
            <v>45306</v>
          </cell>
          <cell r="R105">
            <v>45322</v>
          </cell>
          <cell r="S105">
            <v>2168371</v>
          </cell>
          <cell r="T105">
            <v>45323</v>
          </cell>
          <cell r="U105">
            <v>45351</v>
          </cell>
          <cell r="V105">
            <v>2168371</v>
          </cell>
          <cell r="W105">
            <v>45352</v>
          </cell>
          <cell r="X105">
            <v>45382</v>
          </cell>
          <cell r="Y105">
            <v>2168371</v>
          </cell>
          <cell r="Z105">
            <v>45383</v>
          </cell>
          <cell r="AA105">
            <v>45412</v>
          </cell>
          <cell r="AB105">
            <v>2168371</v>
          </cell>
          <cell r="AC105">
            <v>45413</v>
          </cell>
          <cell r="AD105">
            <v>45443</v>
          </cell>
          <cell r="AE105">
            <v>2168371</v>
          </cell>
          <cell r="AF105">
            <v>45444</v>
          </cell>
          <cell r="AG105">
            <v>45473</v>
          </cell>
          <cell r="AH105">
            <v>1011906</v>
          </cell>
          <cell r="AI105">
            <v>45474</v>
          </cell>
          <cell r="AJ105">
            <v>45487</v>
          </cell>
          <cell r="BI105" t="str">
            <v>Sección de Almacén</v>
          </cell>
          <cell r="BJ105" t="str">
            <v>GLORIA INÉS HERRERA SARMIENTO</v>
          </cell>
          <cell r="BK105" t="str">
            <v>Jefe de Oficina</v>
          </cell>
          <cell r="BL105">
            <v>20</v>
          </cell>
          <cell r="BM105">
            <v>45306</v>
          </cell>
          <cell r="BN105">
            <v>2599259317</v>
          </cell>
          <cell r="BO105">
            <v>20</v>
          </cell>
          <cell r="BP105">
            <v>45306</v>
          </cell>
          <cell r="BQ105">
            <v>13010226</v>
          </cell>
          <cell r="CS105" t="str">
            <v>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entrega de elementos solicitados por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Colaborar con el levantamiento de las necesidades o requerimientos para el año siguiente, diligenciando la matriz en drive destinada para tal fin. 10. Apoyar por el buen uso, seguridad e integridad de los elementos en bodega de inactivos. 11. Colaborar con la atención al público en forma personal o a través de otros medios y brindar orientación e información veraz y oportuna.</v>
          </cell>
          <cell r="CT105">
            <v>1121917785.0999999</v>
          </cell>
          <cell r="CU105">
            <v>436</v>
          </cell>
          <cell r="CV105">
            <v>416</v>
          </cell>
          <cell r="CY105">
            <v>7490</v>
          </cell>
          <cell r="CZ105" t="str">
            <v>M6</v>
          </cell>
        </row>
        <row r="106">
          <cell r="B106" t="str">
            <v>0007 DE 2024</v>
          </cell>
          <cell r="C106">
            <v>1121918871</v>
          </cell>
          <cell r="D106" t="str">
            <v xml:space="preserve">LISA DANIELA CHIRIVI ROMERO </v>
          </cell>
          <cell r="E106" t="str">
            <v>CONTRATO DE PRESTACIÓN DE SERVICIOS DE APOYO A LA GESTIÓN</v>
          </cell>
          <cell r="F106" t="str">
            <v>PRESTACIÓN DE SERVICIOS DE APOYO A LA GESTIÓN NECESARIO PARA EL FORTALECIMIENTO DE LOS PROCESOS ADMINISTRATIVOS DE LA SECCIÓN DE ALMACÉN DE LA UNIVERSIDAD DE LOS LLANOS.</v>
          </cell>
          <cell r="G106">
            <v>45306</v>
          </cell>
          <cell r="H106">
            <v>13010226</v>
          </cell>
          <cell r="I106" t="str">
            <v>Seis (06) meses calendario</v>
          </cell>
          <cell r="J106">
            <v>45306</v>
          </cell>
          <cell r="K106">
            <v>45487</v>
          </cell>
          <cell r="L106" t="str">
            <v>NO APLICA</v>
          </cell>
          <cell r="M106" t="str">
            <v>NO APLICA</v>
          </cell>
          <cell r="N106" t="str">
            <v>NO APLICA</v>
          </cell>
          <cell r="O106">
            <v>7</v>
          </cell>
          <cell r="P106">
            <v>1156465</v>
          </cell>
          <cell r="Q106">
            <v>45306</v>
          </cell>
          <cell r="R106">
            <v>45322</v>
          </cell>
          <cell r="S106">
            <v>2168371</v>
          </cell>
          <cell r="T106">
            <v>45323</v>
          </cell>
          <cell r="U106">
            <v>45351</v>
          </cell>
          <cell r="V106">
            <v>2168371</v>
          </cell>
          <cell r="W106">
            <v>45352</v>
          </cell>
          <cell r="X106">
            <v>45382</v>
          </cell>
          <cell r="Y106">
            <v>2168371</v>
          </cell>
          <cell r="Z106">
            <v>45383</v>
          </cell>
          <cell r="AA106">
            <v>45412</v>
          </cell>
          <cell r="AB106">
            <v>2168371</v>
          </cell>
          <cell r="AC106">
            <v>45413</v>
          </cell>
          <cell r="AD106">
            <v>45443</v>
          </cell>
          <cell r="AE106">
            <v>2168371</v>
          </cell>
          <cell r="AF106">
            <v>45444</v>
          </cell>
          <cell r="AG106">
            <v>45473</v>
          </cell>
          <cell r="AH106">
            <v>1011906</v>
          </cell>
          <cell r="AI106">
            <v>45474</v>
          </cell>
          <cell r="AJ106">
            <v>45487</v>
          </cell>
          <cell r="BI106" t="str">
            <v>Sección de Almacén</v>
          </cell>
          <cell r="BJ106" t="str">
            <v>GLORIA INÉS HERRERA SARMIENTO</v>
          </cell>
          <cell r="BK106" t="str">
            <v>Jefe de Oficina</v>
          </cell>
          <cell r="BL106">
            <v>20</v>
          </cell>
          <cell r="BM106">
            <v>45306</v>
          </cell>
          <cell r="BN106">
            <v>2599259317</v>
          </cell>
          <cell r="BO106">
            <v>21</v>
          </cell>
          <cell r="BP106">
            <v>45306</v>
          </cell>
          <cell r="BQ106">
            <v>13010226</v>
          </cell>
          <cell r="CS106"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6">
            <v>1121918871</v>
          </cell>
          <cell r="CU106">
            <v>436</v>
          </cell>
          <cell r="CV106">
            <v>416</v>
          </cell>
          <cell r="CY106">
            <v>8299</v>
          </cell>
          <cell r="CZ106" t="str">
            <v>M6</v>
          </cell>
        </row>
        <row r="107">
          <cell r="B107" t="str">
            <v>0008 DE 2024</v>
          </cell>
          <cell r="C107">
            <v>1121875719</v>
          </cell>
          <cell r="D107" t="str">
            <v>GINNA JAEL CORTES HERNANDEZ</v>
          </cell>
          <cell r="E107" t="str">
            <v>CONTRATO DE PRESTACIÓN DE SERVICIOS DE APOYO A LA GESTIÓN</v>
          </cell>
          <cell r="F107" t="str">
            <v>PRESTACIÓN DE SERVICIOS DE APOYO A LA GESTIÓN NECESARIO PARA EL FORTALECIMIENTO DE LOS PROCESOS ADMINISTRATIVOS DE LA SECCIÓN DE ALMACÉN DE LA UNIVERSIDAD DE LOS LLANOS.</v>
          </cell>
          <cell r="G107">
            <v>45306</v>
          </cell>
          <cell r="H107">
            <v>13010226</v>
          </cell>
          <cell r="I107" t="str">
            <v>Seis (06) meses calendario</v>
          </cell>
          <cell r="J107">
            <v>45306</v>
          </cell>
          <cell r="K107">
            <v>45487</v>
          </cell>
          <cell r="L107" t="str">
            <v>NO APLICA</v>
          </cell>
          <cell r="M107" t="str">
            <v>NO APLICA</v>
          </cell>
          <cell r="N107" t="str">
            <v>NO APLICA</v>
          </cell>
          <cell r="O107">
            <v>7</v>
          </cell>
          <cell r="P107">
            <v>1156465</v>
          </cell>
          <cell r="Q107">
            <v>45306</v>
          </cell>
          <cell r="R107">
            <v>45322</v>
          </cell>
          <cell r="S107">
            <v>2168371</v>
          </cell>
          <cell r="T107">
            <v>45323</v>
          </cell>
          <cell r="U107">
            <v>45351</v>
          </cell>
          <cell r="V107">
            <v>2168371</v>
          </cell>
          <cell r="W107">
            <v>45352</v>
          </cell>
          <cell r="X107">
            <v>45382</v>
          </cell>
          <cell r="Y107">
            <v>2168371</v>
          </cell>
          <cell r="Z107">
            <v>45383</v>
          </cell>
          <cell r="AA107">
            <v>45412</v>
          </cell>
          <cell r="AB107">
            <v>2168371</v>
          </cell>
          <cell r="AC107">
            <v>45413</v>
          </cell>
          <cell r="AD107">
            <v>45443</v>
          </cell>
          <cell r="AE107">
            <v>2168371</v>
          </cell>
          <cell r="AF107">
            <v>45444</v>
          </cell>
          <cell r="AG107">
            <v>45473</v>
          </cell>
          <cell r="AH107">
            <v>1011906</v>
          </cell>
          <cell r="AI107">
            <v>45474</v>
          </cell>
          <cell r="AJ107">
            <v>45487</v>
          </cell>
          <cell r="BI107" t="str">
            <v>Sección de Almacén</v>
          </cell>
          <cell r="BJ107" t="str">
            <v>GLORIA INÉS HERRERA SARMIENTO</v>
          </cell>
          <cell r="BK107" t="str">
            <v>Jefe de Oficina</v>
          </cell>
          <cell r="BL107">
            <v>20</v>
          </cell>
          <cell r="BM107">
            <v>45306</v>
          </cell>
          <cell r="BN107">
            <v>2599259317</v>
          </cell>
          <cell r="BO107">
            <v>19</v>
          </cell>
          <cell r="BP107">
            <v>45306</v>
          </cell>
          <cell r="BQ107">
            <v>13010226</v>
          </cell>
          <cell r="CS107"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7">
            <v>1121875719</v>
          </cell>
          <cell r="CU107">
            <v>436</v>
          </cell>
          <cell r="CV107">
            <v>416</v>
          </cell>
          <cell r="CY107">
            <v>8299</v>
          </cell>
          <cell r="CZ107" t="str">
            <v>M6</v>
          </cell>
        </row>
        <row r="108">
          <cell r="B108" t="str">
            <v>0009 DE 2024</v>
          </cell>
          <cell r="C108">
            <v>1193218812</v>
          </cell>
          <cell r="D108" t="str">
            <v>ESTEFANI YULIETH BERNAL BUSTOS</v>
          </cell>
          <cell r="E108" t="str">
            <v>CONTRATO DE PRESTACIÓN DE SERVICIOS DE APOYO A LA GESTIÓN</v>
          </cell>
          <cell r="F108" t="str">
            <v>PRESTACIÓN DE SERVICIOS DE APOYO A LA GESTIÓN NECESARIO PARA EL FORTALECIMIENTO DE LOS PROCESOS ADMINISTRATIVOS DE LA SECCIÓN DE ALMACÉN DE LA UNIVERSIDAD DE LOS LLANOS.</v>
          </cell>
          <cell r="G108">
            <v>45306</v>
          </cell>
          <cell r="H108">
            <v>13010226</v>
          </cell>
          <cell r="I108" t="str">
            <v>Seis (06) meses calendario</v>
          </cell>
          <cell r="J108">
            <v>45306</v>
          </cell>
          <cell r="K108">
            <v>45487</v>
          </cell>
          <cell r="L108" t="str">
            <v>NO APLICA</v>
          </cell>
          <cell r="M108" t="str">
            <v>NO APLICA</v>
          </cell>
          <cell r="N108" t="str">
            <v>NO APLICA</v>
          </cell>
          <cell r="O108">
            <v>7</v>
          </cell>
          <cell r="P108">
            <v>1156465</v>
          </cell>
          <cell r="Q108">
            <v>45306</v>
          </cell>
          <cell r="R108">
            <v>45322</v>
          </cell>
          <cell r="S108">
            <v>2168371</v>
          </cell>
          <cell r="T108">
            <v>45323</v>
          </cell>
          <cell r="U108">
            <v>45351</v>
          </cell>
          <cell r="V108">
            <v>2168371</v>
          </cell>
          <cell r="W108">
            <v>45352</v>
          </cell>
          <cell r="X108">
            <v>45382</v>
          </cell>
          <cell r="Y108">
            <v>2168371</v>
          </cell>
          <cell r="Z108">
            <v>45383</v>
          </cell>
          <cell r="AA108">
            <v>45412</v>
          </cell>
          <cell r="AB108">
            <v>2168371</v>
          </cell>
          <cell r="AC108">
            <v>45413</v>
          </cell>
          <cell r="AD108">
            <v>45443</v>
          </cell>
          <cell r="AE108">
            <v>2168371</v>
          </cell>
          <cell r="AF108">
            <v>45444</v>
          </cell>
          <cell r="AG108">
            <v>45473</v>
          </cell>
          <cell r="AH108">
            <v>1011906</v>
          </cell>
          <cell r="AI108">
            <v>45474</v>
          </cell>
          <cell r="AJ108">
            <v>45487</v>
          </cell>
          <cell r="BI108" t="str">
            <v>Sección de Almacén</v>
          </cell>
          <cell r="BJ108" t="str">
            <v>GLORIA INÉS HERRERA SARMIENTO</v>
          </cell>
          <cell r="BK108" t="str">
            <v>Jefe de Oficina</v>
          </cell>
          <cell r="BL108">
            <v>20</v>
          </cell>
          <cell r="BM108">
            <v>45306</v>
          </cell>
          <cell r="BN108">
            <v>2599259317</v>
          </cell>
          <cell r="BO108">
            <v>22</v>
          </cell>
          <cell r="BP108">
            <v>45306</v>
          </cell>
          <cell r="BQ108">
            <v>13010226</v>
          </cell>
          <cell r="CS108"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8">
            <v>1193218812</v>
          </cell>
          <cell r="CU108">
            <v>436</v>
          </cell>
          <cell r="CV108">
            <v>416</v>
          </cell>
          <cell r="CY108">
            <v>8211</v>
          </cell>
          <cell r="CZ108" t="str">
            <v>M6</v>
          </cell>
        </row>
        <row r="109">
          <cell r="B109" t="str">
            <v>0010 DE 2024</v>
          </cell>
          <cell r="C109">
            <v>52821671</v>
          </cell>
          <cell r="D109" t="str">
            <v>BREY DIDIANA AMADO</v>
          </cell>
          <cell r="E109" t="str">
            <v>CONTRATO DE PRESTACIÓN DE SERVICIOS DE APOYO A LA GESTIÓN</v>
          </cell>
          <cell r="F109" t="str">
            <v>PRESTACIÓN DE SERVICIOS DE APOYO A LA GESTIÓN NECESARIO PARA EL FORTALECIMIENTO DE LOS PROCESOS ADMINISTRATIVOS DE LA SECCIÓN DE ALMACÉN DE LA UNIVERSIDAD DE LOS LLANOS.</v>
          </cell>
          <cell r="G109">
            <v>45306</v>
          </cell>
          <cell r="H109">
            <v>13010226</v>
          </cell>
          <cell r="I109" t="str">
            <v>Seis (06) meses calendario</v>
          </cell>
          <cell r="J109">
            <v>45306</v>
          </cell>
          <cell r="K109">
            <v>45487</v>
          </cell>
          <cell r="L109" t="str">
            <v>NO APLICA</v>
          </cell>
          <cell r="M109" t="str">
            <v>NO APLICA</v>
          </cell>
          <cell r="N109" t="str">
            <v>NO APLICA</v>
          </cell>
          <cell r="O109">
            <v>7</v>
          </cell>
          <cell r="P109">
            <v>1156465</v>
          </cell>
          <cell r="Q109">
            <v>45306</v>
          </cell>
          <cell r="R109">
            <v>45322</v>
          </cell>
          <cell r="S109">
            <v>2168371</v>
          </cell>
          <cell r="T109">
            <v>45323</v>
          </cell>
          <cell r="U109">
            <v>45351</v>
          </cell>
          <cell r="V109">
            <v>2168371</v>
          </cell>
          <cell r="W109">
            <v>45352</v>
          </cell>
          <cell r="X109">
            <v>45382</v>
          </cell>
          <cell r="Y109">
            <v>2168371</v>
          </cell>
          <cell r="Z109">
            <v>45383</v>
          </cell>
          <cell r="AA109">
            <v>45412</v>
          </cell>
          <cell r="AB109">
            <v>2168371</v>
          </cell>
          <cell r="AC109">
            <v>45413</v>
          </cell>
          <cell r="AD109">
            <v>45443</v>
          </cell>
          <cell r="AE109">
            <v>2168371</v>
          </cell>
          <cell r="AF109">
            <v>45444</v>
          </cell>
          <cell r="AG109">
            <v>45473</v>
          </cell>
          <cell r="AH109">
            <v>1011906</v>
          </cell>
          <cell r="AI109">
            <v>45474</v>
          </cell>
          <cell r="AJ109">
            <v>45487</v>
          </cell>
          <cell r="BI109" t="str">
            <v>Sección de Almacén</v>
          </cell>
          <cell r="BJ109" t="str">
            <v>GLORIA INÉS HERRERA SARMIENTO</v>
          </cell>
          <cell r="BK109" t="str">
            <v>Jefe de Oficina</v>
          </cell>
          <cell r="BL109">
            <v>20</v>
          </cell>
          <cell r="BM109">
            <v>45306</v>
          </cell>
          <cell r="BN109">
            <v>2599259317</v>
          </cell>
          <cell r="BO109">
            <v>17</v>
          </cell>
          <cell r="BP109">
            <v>45306</v>
          </cell>
          <cell r="BQ109">
            <v>13010226</v>
          </cell>
          <cell r="CS109"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9">
            <v>52821671</v>
          </cell>
          <cell r="CU109">
            <v>436</v>
          </cell>
          <cell r="CV109">
            <v>416</v>
          </cell>
          <cell r="CY109">
            <v>8299</v>
          </cell>
          <cell r="CZ109" t="str">
            <v>M6</v>
          </cell>
        </row>
        <row r="110">
          <cell r="B110" t="str">
            <v>0011 DE 2024</v>
          </cell>
          <cell r="C110">
            <v>1121839035</v>
          </cell>
          <cell r="D110" t="str">
            <v>CAMILO ALEJANDRO HURTADO BOTERO</v>
          </cell>
          <cell r="E110" t="str">
            <v>CONTRATO DE PRESTACIÓN DE SERVICIOS DE APOYO A LA GESTIÓN</v>
          </cell>
          <cell r="F110" t="str">
            <v>PRESTACIÓN DE SERVICIOS DE APOYO A LA GESTIÓN NECESARIO PARA EL FORTALECIMIENTO DE LOS PROCESOS DE INFORMACIÓN Y ATENCIÓN AL CIUDADANO EN LA UNIVERSIDAD DE LOS LLANOS - SEDE BARCELONA.</v>
          </cell>
          <cell r="G110">
            <v>45306</v>
          </cell>
          <cell r="H110">
            <v>17443383</v>
          </cell>
          <cell r="I110" t="str">
            <v>Cinco (05) meses y veintinueve (29) días calendario</v>
          </cell>
          <cell r="J110">
            <v>45306</v>
          </cell>
          <cell r="K110">
            <v>45486</v>
          </cell>
          <cell r="L110" t="str">
            <v>NO APLICA</v>
          </cell>
          <cell r="M110" t="str">
            <v>NO APLICA</v>
          </cell>
          <cell r="N110" t="str">
            <v>NO APLICA</v>
          </cell>
          <cell r="O110">
            <v>7</v>
          </cell>
          <cell r="P110">
            <v>1559185</v>
          </cell>
          <cell r="Q110">
            <v>45306</v>
          </cell>
          <cell r="R110">
            <v>45322</v>
          </cell>
          <cell r="S110">
            <v>2923472</v>
          </cell>
          <cell r="T110">
            <v>45323</v>
          </cell>
          <cell r="U110">
            <v>45351</v>
          </cell>
          <cell r="V110">
            <v>2923472</v>
          </cell>
          <cell r="W110">
            <v>45352</v>
          </cell>
          <cell r="X110">
            <v>45382</v>
          </cell>
          <cell r="Y110">
            <v>2923472</v>
          </cell>
          <cell r="Z110">
            <v>45383</v>
          </cell>
          <cell r="AA110">
            <v>45412</v>
          </cell>
          <cell r="AB110">
            <v>2923472</v>
          </cell>
          <cell r="AC110">
            <v>45413</v>
          </cell>
          <cell r="AD110">
            <v>45443</v>
          </cell>
          <cell r="AE110">
            <v>2923472</v>
          </cell>
          <cell r="AF110">
            <v>45444</v>
          </cell>
          <cell r="AG110">
            <v>45473</v>
          </cell>
          <cell r="AH110">
            <v>1266838</v>
          </cell>
          <cell r="AI110">
            <v>45474</v>
          </cell>
          <cell r="AJ110">
            <v>45486</v>
          </cell>
          <cell r="BI110" t="str">
            <v>Oficina de Correspondencia y Archivo</v>
          </cell>
          <cell r="BJ110" t="str">
            <v>LUZ SAIDA ARIAS MENA</v>
          </cell>
          <cell r="BK110" t="str">
            <v>Jefe de Oficina</v>
          </cell>
          <cell r="BL110">
            <v>20</v>
          </cell>
          <cell r="BM110">
            <v>45306</v>
          </cell>
          <cell r="BN110">
            <v>2599259317</v>
          </cell>
          <cell r="BO110">
            <v>25</v>
          </cell>
          <cell r="BP110">
            <v>45306</v>
          </cell>
          <cell r="BQ110">
            <v>17538168</v>
          </cell>
          <cell r="CS110"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Participar en el proceso, organización y distribución de las facturas electrónicas. 8. Apoyar la recolección y entrega de documentos institucionales para trámites internos y externos, que son gestionados por las dependencias de la Universidad, a través de la Oficina de Archivo y Correspondencia. 9. Prestar apoyo a la División de Tesorería en las diligencias bancarias que se requieran. 10. Contribuir en salvaguarda la totalidad de la documentación e información entregada por la Universidad a través de la Oficina de Correspondencia y Archivo y las demás dependencias que lo requieran.</v>
          </cell>
          <cell r="CT110">
            <v>1121839035.0999999</v>
          </cell>
          <cell r="CU110">
            <v>436</v>
          </cell>
          <cell r="CV110">
            <v>320</v>
          </cell>
          <cell r="CY110">
            <v>9007</v>
          </cell>
          <cell r="CZ110" t="str">
            <v>M6</v>
          </cell>
        </row>
        <row r="111">
          <cell r="B111" t="str">
            <v>0012 DE 2024</v>
          </cell>
          <cell r="C111">
            <v>40391742</v>
          </cell>
          <cell r="D111" t="str">
            <v>MARTHA LUCIA ORJUELA VERGARA</v>
          </cell>
          <cell r="E111" t="str">
            <v>CONTRATO DE PRESTACIÓN DE SERVICIOS DE APOYO A LA GESTIÓN</v>
          </cell>
          <cell r="F111" t="str">
            <v>PRESTACIÓN DE SERVICIOS DE APOYO A LA GESTIÓN NECESARIO PARA EL FORTALECIMIENTO DE LOS PROCESOS DE INFORMACIÓN Y ATENCIÓN AL CIUDADANO EN LA UNIVERSIDAD DE LOS LLANOS - SEDE SAN ANTONIO.</v>
          </cell>
          <cell r="G111">
            <v>45306</v>
          </cell>
          <cell r="H111">
            <v>13010226</v>
          </cell>
          <cell r="I111" t="str">
            <v>Seis (06) meses calendario</v>
          </cell>
          <cell r="J111">
            <v>45306</v>
          </cell>
          <cell r="K111">
            <v>45487</v>
          </cell>
          <cell r="L111" t="str">
            <v>NO APLICA</v>
          </cell>
          <cell r="M111" t="str">
            <v>NO APLICA</v>
          </cell>
          <cell r="N111" t="str">
            <v>NO APLICA</v>
          </cell>
          <cell r="O111">
            <v>7</v>
          </cell>
          <cell r="P111">
            <v>1156465</v>
          </cell>
          <cell r="Q111">
            <v>45306</v>
          </cell>
          <cell r="R111">
            <v>45322</v>
          </cell>
          <cell r="S111">
            <v>2168371</v>
          </cell>
          <cell r="T111">
            <v>45323</v>
          </cell>
          <cell r="U111">
            <v>45351</v>
          </cell>
          <cell r="V111">
            <v>2168371</v>
          </cell>
          <cell r="W111">
            <v>45352</v>
          </cell>
          <cell r="X111">
            <v>45382</v>
          </cell>
          <cell r="Y111">
            <v>2168371</v>
          </cell>
          <cell r="Z111">
            <v>45383</v>
          </cell>
          <cell r="AA111">
            <v>45412</v>
          </cell>
          <cell r="AB111">
            <v>2168371</v>
          </cell>
          <cell r="AC111">
            <v>45413</v>
          </cell>
          <cell r="AD111">
            <v>45443</v>
          </cell>
          <cell r="AE111">
            <v>2168371</v>
          </cell>
          <cell r="AF111">
            <v>45444</v>
          </cell>
          <cell r="AG111">
            <v>45473</v>
          </cell>
          <cell r="AH111">
            <v>1011906</v>
          </cell>
          <cell r="AI111">
            <v>45474</v>
          </cell>
          <cell r="AJ111">
            <v>45487</v>
          </cell>
          <cell r="BI111" t="str">
            <v>Oficina de Correspondencia y Archivo</v>
          </cell>
          <cell r="BJ111" t="str">
            <v>LUZ SAIDA ARIAS MENA</v>
          </cell>
          <cell r="BK111" t="str">
            <v>Jefe de Oficina</v>
          </cell>
          <cell r="BL111">
            <v>20</v>
          </cell>
          <cell r="BM111">
            <v>45306</v>
          </cell>
          <cell r="BN111">
            <v>2599259317</v>
          </cell>
          <cell r="BO111">
            <v>24</v>
          </cell>
          <cell r="BP111">
            <v>45306</v>
          </cell>
          <cell r="BQ111">
            <v>13010226</v>
          </cell>
          <cell r="CS111"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v>
          </cell>
          <cell r="CT111">
            <v>40391742</v>
          </cell>
          <cell r="CU111">
            <v>436</v>
          </cell>
          <cell r="CV111">
            <v>320</v>
          </cell>
          <cell r="CY111">
            <v>7490</v>
          </cell>
          <cell r="CZ111" t="str">
            <v>M6</v>
          </cell>
        </row>
        <row r="112">
          <cell r="B112" t="str">
            <v>0013 DE 2024</v>
          </cell>
          <cell r="C112">
            <v>35261474</v>
          </cell>
          <cell r="D112" t="str">
            <v>ILSE YESENIA SANABRIA ROMERO</v>
          </cell>
          <cell r="E112" t="str">
            <v>CONTRATO DE PRESTACIÓN DE SERVICIOS DE APOYO A LA GESTIÓN</v>
          </cell>
          <cell r="F112" t="str">
            <v>PRESTACIÓN DE SERVICIOS DE APOYO A LA GESTIÓN NECESARIO PARA EL FORTALECIMIENTO DE LOS PROCESOS DE GESTIÓN DOCUMENTAL DE LA OFICINA DE CORRESPONDENCIA Y ARCHIVO DE LA UNIVERSIDAD DE LOS LLANOS.</v>
          </cell>
          <cell r="G112">
            <v>45306</v>
          </cell>
          <cell r="H112">
            <v>13010226</v>
          </cell>
          <cell r="I112" t="str">
            <v>Seis (06) meses calendario</v>
          </cell>
          <cell r="J112">
            <v>45306</v>
          </cell>
          <cell r="K112">
            <v>45487</v>
          </cell>
          <cell r="L112" t="str">
            <v>NO APLICA</v>
          </cell>
          <cell r="M112" t="str">
            <v>NO APLICA</v>
          </cell>
          <cell r="N112" t="str">
            <v>NO APLICA</v>
          </cell>
          <cell r="O112">
            <v>7</v>
          </cell>
          <cell r="P112">
            <v>1156465</v>
          </cell>
          <cell r="Q112">
            <v>45306</v>
          </cell>
          <cell r="R112">
            <v>45322</v>
          </cell>
          <cell r="S112">
            <v>2168371</v>
          </cell>
          <cell r="T112">
            <v>45323</v>
          </cell>
          <cell r="U112">
            <v>45351</v>
          </cell>
          <cell r="V112">
            <v>2168371</v>
          </cell>
          <cell r="W112">
            <v>45352</v>
          </cell>
          <cell r="X112">
            <v>45382</v>
          </cell>
          <cell r="Y112">
            <v>2168371</v>
          </cell>
          <cell r="Z112">
            <v>45383</v>
          </cell>
          <cell r="AA112">
            <v>45412</v>
          </cell>
          <cell r="AB112">
            <v>2168371</v>
          </cell>
          <cell r="AC112">
            <v>45413</v>
          </cell>
          <cell r="AD112">
            <v>45443</v>
          </cell>
          <cell r="AE112">
            <v>2168371</v>
          </cell>
          <cell r="AF112">
            <v>45444</v>
          </cell>
          <cell r="AG112">
            <v>45473</v>
          </cell>
          <cell r="AH112">
            <v>1011906</v>
          </cell>
          <cell r="AI112">
            <v>45474</v>
          </cell>
          <cell r="AJ112">
            <v>45487</v>
          </cell>
          <cell r="BI112" t="str">
            <v>Oficina de Correspondencia y Archivo</v>
          </cell>
          <cell r="BJ112" t="str">
            <v>LUZ SAIDA ARIAS MENA</v>
          </cell>
          <cell r="BK112" t="str">
            <v>Jefe de Oficina</v>
          </cell>
          <cell r="BL112">
            <v>20</v>
          </cell>
          <cell r="BM112">
            <v>45306</v>
          </cell>
          <cell r="BN112">
            <v>2599259317</v>
          </cell>
          <cell r="BO112">
            <v>23</v>
          </cell>
          <cell r="BP112">
            <v>45306</v>
          </cell>
          <cell r="BQ112">
            <v>13010226</v>
          </cell>
          <cell r="CS112" t="str">
            <v>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v>
          </cell>
          <cell r="CT112">
            <v>35261474</v>
          </cell>
          <cell r="CU112">
            <v>436</v>
          </cell>
          <cell r="CV112">
            <v>320</v>
          </cell>
          <cell r="CY112">
            <v>8299</v>
          </cell>
          <cell r="CZ112" t="str">
            <v>M6</v>
          </cell>
        </row>
        <row r="113">
          <cell r="B113" t="str">
            <v>0014 DE 2024</v>
          </cell>
          <cell r="C113">
            <v>1121936076</v>
          </cell>
          <cell r="D113" t="str">
            <v>DIEGO LUIS SOTO MENDOZA</v>
          </cell>
          <cell r="E113" t="str">
            <v>CONTRATO DE PRESTACIÓN DE SERVICIOS PROFESIONALES</v>
          </cell>
          <cell r="F113" t="str">
            <v>PRESTACIÓN DE SERVICIOS PROFESIONALES NECESARIO PARA EL FORTALECIMIENTO DE LOS PROCESOS ADMINISTRATIVOS DE LA OFICINA DE ASUNTOS DOCENTES DE LA UNIVERSIDAD DE LOS LLANOS.</v>
          </cell>
          <cell r="G113">
            <v>45306</v>
          </cell>
          <cell r="H113">
            <v>18367368</v>
          </cell>
          <cell r="I113" t="str">
            <v>Seis (06) meses calendario</v>
          </cell>
          <cell r="J113">
            <v>45306</v>
          </cell>
          <cell r="K113">
            <v>45487</v>
          </cell>
          <cell r="L113" t="str">
            <v>NO APLICA</v>
          </cell>
          <cell r="M113" t="str">
            <v>NO APLICA</v>
          </cell>
          <cell r="N113" t="str">
            <v>NO APLICA</v>
          </cell>
          <cell r="O113">
            <v>7</v>
          </cell>
          <cell r="P113">
            <v>1632655</v>
          </cell>
          <cell r="Q113">
            <v>45306</v>
          </cell>
          <cell r="R113">
            <v>45322</v>
          </cell>
          <cell r="S113">
            <v>3061228</v>
          </cell>
          <cell r="T113">
            <v>45323</v>
          </cell>
          <cell r="U113">
            <v>45351</v>
          </cell>
          <cell r="V113">
            <v>3061228</v>
          </cell>
          <cell r="W113">
            <v>45352</v>
          </cell>
          <cell r="X113">
            <v>45382</v>
          </cell>
          <cell r="Y113">
            <v>3061228</v>
          </cell>
          <cell r="Z113">
            <v>45383</v>
          </cell>
          <cell r="AA113">
            <v>45412</v>
          </cell>
          <cell r="AB113">
            <v>3061228</v>
          </cell>
          <cell r="AC113">
            <v>45413</v>
          </cell>
          <cell r="AD113">
            <v>45443</v>
          </cell>
          <cell r="AE113">
            <v>3061228</v>
          </cell>
          <cell r="AF113">
            <v>45444</v>
          </cell>
          <cell r="AG113">
            <v>45473</v>
          </cell>
          <cell r="AH113">
            <v>1428573</v>
          </cell>
          <cell r="AI113">
            <v>45474</v>
          </cell>
          <cell r="AJ113">
            <v>45487</v>
          </cell>
          <cell r="BI113" t="str">
            <v>Oficina de Asuntos Docentes</v>
          </cell>
          <cell r="BJ113" t="str">
            <v>MIGUEL ANTONIO PARDO LÓPEZ</v>
          </cell>
          <cell r="BK113" t="str">
            <v>Jefe de Oficina</v>
          </cell>
          <cell r="BL113">
            <v>20</v>
          </cell>
          <cell r="BM113">
            <v>45306</v>
          </cell>
          <cell r="BN113">
            <v>2599259317</v>
          </cell>
          <cell r="BO113">
            <v>28</v>
          </cell>
          <cell r="BP113">
            <v>45306</v>
          </cell>
          <cell r="BQ113">
            <v>18367368</v>
          </cell>
          <cell r="CS113" t="str">
            <v>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v>
          </cell>
          <cell r="CT113">
            <v>1121936076</v>
          </cell>
          <cell r="CU113">
            <v>436</v>
          </cell>
          <cell r="CV113">
            <v>608</v>
          </cell>
          <cell r="CY113">
            <v>8299</v>
          </cell>
          <cell r="CZ113" t="str">
            <v>M6</v>
          </cell>
        </row>
        <row r="114">
          <cell r="B114" t="str">
            <v>0015 DE 2024</v>
          </cell>
          <cell r="C114">
            <v>21181039</v>
          </cell>
          <cell r="D114" t="str">
            <v>DELFINA ACOSTA LOPEZ</v>
          </cell>
          <cell r="E114" t="str">
            <v>CONTRATO DE PRESTACIÓN DE SERVICIOS PROFESIONALES</v>
          </cell>
          <cell r="F114" t="str">
            <v>PRESTACIÓN DE SERVICIOS PROFESIONALES NECESARIO PARA EL FORTALECIMIENTO DE LOS PROCESOS ADMINISTRATIVOS DE LA OFICINA DE ASUNTOS DOCENTES DE LA UNIVERSIDAD DE LOS LLANOS.</v>
          </cell>
          <cell r="G114">
            <v>45306</v>
          </cell>
          <cell r="H114">
            <v>18367368</v>
          </cell>
          <cell r="I114" t="str">
            <v>Seis (06) meses calendario</v>
          </cell>
          <cell r="J114">
            <v>45306</v>
          </cell>
          <cell r="K114">
            <v>45487</v>
          </cell>
          <cell r="L114" t="str">
            <v>NO APLICA</v>
          </cell>
          <cell r="M114" t="str">
            <v>NO APLICA</v>
          </cell>
          <cell r="N114" t="str">
            <v>NO APLICA</v>
          </cell>
          <cell r="O114">
            <v>7</v>
          </cell>
          <cell r="P114">
            <v>1632655</v>
          </cell>
          <cell r="Q114">
            <v>45306</v>
          </cell>
          <cell r="R114">
            <v>45322</v>
          </cell>
          <cell r="S114">
            <v>3061228</v>
          </cell>
          <cell r="T114">
            <v>45323</v>
          </cell>
          <cell r="U114">
            <v>45351</v>
          </cell>
          <cell r="V114">
            <v>3061228</v>
          </cell>
          <cell r="W114">
            <v>45352</v>
          </cell>
          <cell r="X114">
            <v>45382</v>
          </cell>
          <cell r="Y114">
            <v>3061228</v>
          </cell>
          <cell r="Z114">
            <v>45383</v>
          </cell>
          <cell r="AA114">
            <v>45412</v>
          </cell>
          <cell r="AB114">
            <v>3061228</v>
          </cell>
          <cell r="AC114">
            <v>45413</v>
          </cell>
          <cell r="AD114">
            <v>45443</v>
          </cell>
          <cell r="AE114">
            <v>3061228</v>
          </cell>
          <cell r="AF114">
            <v>45444</v>
          </cell>
          <cell r="AG114">
            <v>45473</v>
          </cell>
          <cell r="AH114">
            <v>1428573</v>
          </cell>
          <cell r="AI114">
            <v>45474</v>
          </cell>
          <cell r="AJ114">
            <v>45487</v>
          </cell>
          <cell r="BI114" t="str">
            <v>Oficina de Asuntos Docentes</v>
          </cell>
          <cell r="BJ114" t="str">
            <v>MIGUEL ANTONIO PARDO LÓPEZ</v>
          </cell>
          <cell r="BK114" t="str">
            <v>Jefe de Oficina</v>
          </cell>
          <cell r="BL114">
            <v>20</v>
          </cell>
          <cell r="BM114">
            <v>45306</v>
          </cell>
          <cell r="BN114">
            <v>2599259317</v>
          </cell>
          <cell r="BO114">
            <v>26</v>
          </cell>
          <cell r="BP114">
            <v>45306</v>
          </cell>
          <cell r="BQ114">
            <v>18367368</v>
          </cell>
          <cell r="CS114" t="str">
            <v>1. Apoyar en la valoración de las hojas de vida de los docentes de pregrado y posgrado que ingresan por convocatoria y necesidad del servicio. 2. Contribuir en la verificación de títulos de docentes de posgrados para la entrega de los informes correspondientes. 3. Cooperar en el diligenciamiento de la base de datos de los docentes de posgrados para informes estadísticos y de banco de datos.  4. Apoyar en la relación de los docentes por Facultades, en cada periodo académico y consolidar por año. 5. Contribuir en el diligenciamiento en el drive de la información sobre acreditación de programas de posgrado y acreditación institucional.  6. Apoyar en la elaboración de las presentaciones de los programas de posgrados para las visitas de pares académicos, correspondientes a la Oficina de Asuntos Docentes.  7. Apoyar en la respuestas oportuna de la información solicitada por la dependencias internas de la Institución, así como a entes externos que la soliciten. 8. Apoyar en las actividades administrativas en cuanto a la información relacionada con los profesores de posgrados a las diferentes dependencias de la universidad, así como a entes externos que la soliciten. 9. Apoyar en la respuesta oportuna de la información solicitada por los programas de posgrados y el Área Autoevaluación y Acreditación. 10. Apoyar en el trámite de proyección para el pago, CDP, solicitud y envío de libros y software de los pares evaluadores.  11. Apoyar en el seguimiento, elaboración del informe mensual y entrega para el pago de par evaluador a la dependencia a cargo. 12. Apoyar en la organización del informe de experiencia calificada y cargo académico administrativo de los docentes de planta y ocasionales con su respectiva resolución rectoral. 13. Brindar apoyo en la elaboración y organización del inventario documental de la Oficina de Asuntos Docentes. 14. Brindar apoyo en la entrega de oficios, memorandos de resoluciones rectorales y novedades de docentes planta, ocasionales y catedráticos a la División de Servicios Administrativos.</v>
          </cell>
          <cell r="CT114">
            <v>21181039</v>
          </cell>
          <cell r="CU114">
            <v>436</v>
          </cell>
          <cell r="CV114">
            <v>608</v>
          </cell>
          <cell r="CY114">
            <v>8299</v>
          </cell>
          <cell r="CZ114" t="str">
            <v>M6</v>
          </cell>
        </row>
        <row r="115">
          <cell r="B115" t="str">
            <v>0016 DE 2024</v>
          </cell>
          <cell r="C115">
            <v>40443276</v>
          </cell>
          <cell r="D115" t="str">
            <v>CAROL JINET PUENTES BAQUERO</v>
          </cell>
          <cell r="E115" t="str">
            <v>CONTRATO DE PRESTACIÓN DE SERVICIOS PROFESIONALES</v>
          </cell>
          <cell r="F115" t="str">
            <v>PRESTACIÓN DE SERVICIOS PROFESIONALES NECESARIO PARA EL FORTALECIMIENTO DE LOS PROCESOS ADMINISTRATIVOS DE LA OFICINA DE ASUNTOS DOCENTES DE LA UNIVERSIDAD DE LOS LLANOS.</v>
          </cell>
          <cell r="G115">
            <v>45306</v>
          </cell>
          <cell r="H115">
            <v>18367368</v>
          </cell>
          <cell r="I115" t="str">
            <v>Seis (06) meses calendario</v>
          </cell>
          <cell r="J115">
            <v>45306</v>
          </cell>
          <cell r="K115">
            <v>45487</v>
          </cell>
          <cell r="L115" t="str">
            <v>NO APLICA</v>
          </cell>
          <cell r="M115" t="str">
            <v>NO APLICA</v>
          </cell>
          <cell r="N115" t="str">
            <v>NO APLICA</v>
          </cell>
          <cell r="O115">
            <v>7</v>
          </cell>
          <cell r="P115">
            <v>1632655</v>
          </cell>
          <cell r="Q115">
            <v>45306</v>
          </cell>
          <cell r="R115">
            <v>45322</v>
          </cell>
          <cell r="S115">
            <v>3061228</v>
          </cell>
          <cell r="T115">
            <v>45323</v>
          </cell>
          <cell r="U115">
            <v>45351</v>
          </cell>
          <cell r="V115">
            <v>3061228</v>
          </cell>
          <cell r="W115">
            <v>45352</v>
          </cell>
          <cell r="X115">
            <v>45382</v>
          </cell>
          <cell r="Y115">
            <v>3061228</v>
          </cell>
          <cell r="Z115">
            <v>45383</v>
          </cell>
          <cell r="AA115">
            <v>45412</v>
          </cell>
          <cell r="AB115">
            <v>3061228</v>
          </cell>
          <cell r="AC115">
            <v>45413</v>
          </cell>
          <cell r="AD115">
            <v>45443</v>
          </cell>
          <cell r="AE115">
            <v>3061228</v>
          </cell>
          <cell r="AF115">
            <v>45444</v>
          </cell>
          <cell r="AG115">
            <v>45473</v>
          </cell>
          <cell r="AH115">
            <v>1428573</v>
          </cell>
          <cell r="AI115">
            <v>45474</v>
          </cell>
          <cell r="AJ115">
            <v>45487</v>
          </cell>
          <cell r="BI115" t="str">
            <v>Oficina de Asuntos Docentes</v>
          </cell>
          <cell r="BJ115" t="str">
            <v>MIGUEL ANTONIO PARDO LÓPEZ</v>
          </cell>
          <cell r="BK115" t="str">
            <v>Jefe de Oficina</v>
          </cell>
          <cell r="BL115">
            <v>20</v>
          </cell>
          <cell r="BM115">
            <v>45306</v>
          </cell>
          <cell r="BN115">
            <v>2599259317</v>
          </cell>
          <cell r="BO115">
            <v>27</v>
          </cell>
          <cell r="BP115">
            <v>45306</v>
          </cell>
          <cell r="BQ115">
            <v>18367368</v>
          </cell>
          <cell r="CS115" t="str">
            <v>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v>
          </cell>
          <cell r="CT115">
            <v>40443276</v>
          </cell>
          <cell r="CU115">
            <v>436</v>
          </cell>
          <cell r="CV115">
            <v>608</v>
          </cell>
          <cell r="CY115">
            <v>8299</v>
          </cell>
          <cell r="CZ115" t="str">
            <v>M6</v>
          </cell>
        </row>
        <row r="116">
          <cell r="B116" t="str">
            <v>0017 DE 2024</v>
          </cell>
          <cell r="C116">
            <v>1121955517</v>
          </cell>
          <cell r="D116" t="str">
            <v>DANIELA GONZALEZ CARDONA</v>
          </cell>
          <cell r="E116" t="str">
            <v>CONTRATO DE PRESTACIÓN DE SERVICIOS PROFESIONALES</v>
          </cell>
          <cell r="F116" t="str">
            <v>PRESTACIÓN DE SERVICIOS PROFESIONALES NECESARIO PARA EL FORTALECIMIENTO DE LOS PROCESOS ADMINISTRATIVOS DE LA SECRETARIA TÉCNICA DE EVALUACIÓN Y PROMOCIÓN DOCENTE DE LA UNIVERSIDAD DE LOS LLANOS.</v>
          </cell>
          <cell r="G116">
            <v>45306</v>
          </cell>
          <cell r="H116">
            <v>16383000</v>
          </cell>
          <cell r="I116" t="str">
            <v>Seis (06) meses calendario</v>
          </cell>
          <cell r="J116">
            <v>45306</v>
          </cell>
          <cell r="K116">
            <v>45487</v>
          </cell>
          <cell r="L116" t="str">
            <v>NO APLICA</v>
          </cell>
          <cell r="M116" t="str">
            <v>NO APLICA</v>
          </cell>
          <cell r="N116" t="str">
            <v>NO APLICA</v>
          </cell>
          <cell r="O116">
            <v>7</v>
          </cell>
          <cell r="P116">
            <v>1456267</v>
          </cell>
          <cell r="Q116">
            <v>45306</v>
          </cell>
          <cell r="R116">
            <v>45322</v>
          </cell>
          <cell r="S116">
            <v>2730500</v>
          </cell>
          <cell r="T116">
            <v>45323</v>
          </cell>
          <cell r="U116">
            <v>45351</v>
          </cell>
          <cell r="V116">
            <v>2730500</v>
          </cell>
          <cell r="W116">
            <v>45352</v>
          </cell>
          <cell r="X116">
            <v>45382</v>
          </cell>
          <cell r="Y116">
            <v>2730500</v>
          </cell>
          <cell r="Z116">
            <v>45383</v>
          </cell>
          <cell r="AA116">
            <v>45412</v>
          </cell>
          <cell r="AB116">
            <v>2730500</v>
          </cell>
          <cell r="AC116">
            <v>45413</v>
          </cell>
          <cell r="AD116">
            <v>45443</v>
          </cell>
          <cell r="AE116">
            <v>2730500</v>
          </cell>
          <cell r="AF116">
            <v>45444</v>
          </cell>
          <cell r="AG116">
            <v>45473</v>
          </cell>
          <cell r="AH116">
            <v>1274233</v>
          </cell>
          <cell r="AI116">
            <v>45474</v>
          </cell>
          <cell r="AJ116">
            <v>45487</v>
          </cell>
          <cell r="BI116" t="str">
            <v>Vicerrectoría Académica</v>
          </cell>
          <cell r="BJ116" t="str">
            <v>MIGUEL ANTONIO PARDO LÓPEZ</v>
          </cell>
          <cell r="BK116" t="str">
            <v xml:space="preserve">Docente de planta de la Universidad de los Llanos </v>
          </cell>
          <cell r="BL116">
            <v>20</v>
          </cell>
          <cell r="BM116">
            <v>45306</v>
          </cell>
          <cell r="BN116">
            <v>2599259317</v>
          </cell>
          <cell r="BO116">
            <v>29</v>
          </cell>
          <cell r="BP116">
            <v>45306</v>
          </cell>
          <cell r="BQ116">
            <v>16383000</v>
          </cell>
          <cell r="CS116" t="str">
            <v>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v>
          </cell>
          <cell r="CT116">
            <v>1121955517</v>
          </cell>
          <cell r="CU116">
            <v>436</v>
          </cell>
          <cell r="CV116">
            <v>608</v>
          </cell>
          <cell r="CY116">
            <v>8299</v>
          </cell>
          <cell r="CZ116" t="str">
            <v>M6</v>
          </cell>
        </row>
        <row r="117">
          <cell r="B117" t="str">
            <v>0018 DE 2024</v>
          </cell>
          <cell r="C117">
            <v>1121817216</v>
          </cell>
          <cell r="D117" t="str">
            <v xml:space="preserve">JORGE ISRAEL LINARES GIRALDO </v>
          </cell>
          <cell r="E117" t="str">
            <v>CONTRATO DE PRESTACIÓN DE SERVICIOS DE APOYO A LA GESTIÓN</v>
          </cell>
          <cell r="F117" t="str">
            <v>PRESTACIÓN DE SERVICIOS DE APOYO A LA GESTIÓN NECESARIO PARA EL FORTALECIMIENTO DE LOS PROCESOS DE SOPORTE TÉCNICO EN LA DIVISIÓN DE BIBLIOTECA DE LA UNIVERSIDAD DE LOS LLANOS.</v>
          </cell>
          <cell r="G117">
            <v>45306</v>
          </cell>
          <cell r="H117">
            <v>14540832</v>
          </cell>
          <cell r="I117" t="str">
            <v>Seis (06) meses calendario</v>
          </cell>
          <cell r="J117">
            <v>45306</v>
          </cell>
          <cell r="K117">
            <v>45487</v>
          </cell>
          <cell r="L117" t="str">
            <v>NO APLICA</v>
          </cell>
          <cell r="M117" t="str">
            <v>NO APLICA</v>
          </cell>
          <cell r="N117" t="str">
            <v>NO APLICA</v>
          </cell>
          <cell r="O117">
            <v>7</v>
          </cell>
          <cell r="P117">
            <v>1292518</v>
          </cell>
          <cell r="Q117">
            <v>45306</v>
          </cell>
          <cell r="R117">
            <v>45322</v>
          </cell>
          <cell r="S117">
            <v>2423472</v>
          </cell>
          <cell r="T117">
            <v>45323</v>
          </cell>
          <cell r="U117">
            <v>45351</v>
          </cell>
          <cell r="V117">
            <v>2423472</v>
          </cell>
          <cell r="W117">
            <v>45352</v>
          </cell>
          <cell r="X117">
            <v>45382</v>
          </cell>
          <cell r="Y117">
            <v>2423472</v>
          </cell>
          <cell r="Z117">
            <v>45383</v>
          </cell>
          <cell r="AA117">
            <v>45412</v>
          </cell>
          <cell r="AB117">
            <v>2423472</v>
          </cell>
          <cell r="AC117">
            <v>45413</v>
          </cell>
          <cell r="AD117">
            <v>45443</v>
          </cell>
          <cell r="AE117">
            <v>2423472</v>
          </cell>
          <cell r="AF117">
            <v>45444</v>
          </cell>
          <cell r="AG117">
            <v>45473</v>
          </cell>
          <cell r="AH117">
            <v>1130954</v>
          </cell>
          <cell r="AI117">
            <v>45474</v>
          </cell>
          <cell r="AJ117">
            <v>45487</v>
          </cell>
          <cell r="BI117" t="str">
            <v>División de Biblioteca</v>
          </cell>
          <cell r="BJ117" t="str">
            <v>BLANCA HERMINDA NAVARRO ARGUELLO</v>
          </cell>
          <cell r="BK117" t="str">
            <v>Jefe de Oficina</v>
          </cell>
          <cell r="BL117">
            <v>20</v>
          </cell>
          <cell r="BM117">
            <v>45306</v>
          </cell>
          <cell r="BN117">
            <v>2599259317</v>
          </cell>
          <cell r="BO117">
            <v>80</v>
          </cell>
          <cell r="BP117">
            <v>45306</v>
          </cell>
          <cell r="BQ117">
            <v>14540832</v>
          </cell>
          <cell r="CS117" t="str">
            <v>1. Apoyar en la capacitación e inducción en el uso y manejo de las plataformas y bases de datos de la División de Biblioteca. 2. Colaborar con informes estadísticos, reportes bibliográficos de las plataformas y bases de datos de División de Biblioteca, solicitadas por unidades académicas, administrativas o por entes externos. 3. Apoyar en el soporte técnico las plataformas tecnológicas, bases de datos, equipos tecnológicos y página Web del Sistema de Bibliotecas de la Universidad. 4. Coadyuvar en la participación de las reuniones y programas de formación del Sistema de Bibliotecas, solicitados por las unidades académicas, administrativas o entes externos. 5. Contribuir con el registro y control de usuarios en las plataformas de la División de biblioteca. 6. Apoyar los procesos de inventario bibliográfico, de muebles y equipos del Sistema de Bibliotecas. 7. Brindar apoyo en la realización de reporte de multas de préstamo en el sistema y reportarla en la plataforma SIAU.</v>
          </cell>
          <cell r="CT117">
            <v>1121817216.0999999</v>
          </cell>
          <cell r="CU117">
            <v>436</v>
          </cell>
          <cell r="CV117">
            <v>432</v>
          </cell>
          <cell r="CY117">
            <v>6202</v>
          </cell>
          <cell r="CZ117" t="str">
            <v>M6</v>
          </cell>
        </row>
        <row r="118">
          <cell r="B118" t="str">
            <v>0019 DE 2024</v>
          </cell>
          <cell r="C118">
            <v>1122121514</v>
          </cell>
          <cell r="D118" t="str">
            <v>JENNY PAOLA TORRES RIVAS</v>
          </cell>
          <cell r="E118" t="str">
            <v>CONTRATO DE PRESTACIÓN DE SERVICIOS PROFESIONALES</v>
          </cell>
          <cell r="F118" t="str">
            <v>PRESTACIÓN DE SERVICIOS PROFESIONALES NECESARIO PARA EL FORTALECIMIENTO DE LOS PROCESOS DE COORDINACIÓN DEL ÁREA DE PROMOCIÓN SOCIOECONÓMICA DE LA DIVISIÓN DE BIENESTAR UNIVERSITARIO DE LA UNIVERSIDAD DE LOS LLANOS.</v>
          </cell>
          <cell r="G118">
            <v>45306</v>
          </cell>
          <cell r="H118">
            <v>22193904</v>
          </cell>
          <cell r="I118" t="str">
            <v>Seis (06) meses calendario</v>
          </cell>
          <cell r="J118">
            <v>45306</v>
          </cell>
          <cell r="K118">
            <v>45487</v>
          </cell>
          <cell r="L118" t="str">
            <v>NO APLICA</v>
          </cell>
          <cell r="M118" t="str">
            <v>NO APLICA</v>
          </cell>
          <cell r="N118" t="str">
            <v>NO APLICA</v>
          </cell>
          <cell r="O118">
            <v>7</v>
          </cell>
          <cell r="P118">
            <v>1972791</v>
          </cell>
          <cell r="Q118">
            <v>45306</v>
          </cell>
          <cell r="R118">
            <v>45322</v>
          </cell>
          <cell r="S118">
            <v>3698984</v>
          </cell>
          <cell r="T118">
            <v>45323</v>
          </cell>
          <cell r="U118">
            <v>45351</v>
          </cell>
          <cell r="V118">
            <v>3698984</v>
          </cell>
          <cell r="W118">
            <v>45352</v>
          </cell>
          <cell r="X118">
            <v>45382</v>
          </cell>
          <cell r="Y118">
            <v>3698984</v>
          </cell>
          <cell r="Z118">
            <v>45383</v>
          </cell>
          <cell r="AA118">
            <v>45412</v>
          </cell>
          <cell r="AB118">
            <v>3698984</v>
          </cell>
          <cell r="AC118">
            <v>45413</v>
          </cell>
          <cell r="AD118">
            <v>45443</v>
          </cell>
          <cell r="AE118">
            <v>3698984</v>
          </cell>
          <cell r="AF118">
            <v>45444</v>
          </cell>
          <cell r="AG118">
            <v>45473</v>
          </cell>
          <cell r="AH118">
            <v>1726193</v>
          </cell>
          <cell r="AI118">
            <v>45474</v>
          </cell>
          <cell r="AJ118">
            <v>45487</v>
          </cell>
          <cell r="BI118" t="str">
            <v>División de Bienestar Universitario</v>
          </cell>
          <cell r="BJ118" t="str">
            <v>JHON FREYD MONROY RODRIGUEZ</v>
          </cell>
          <cell r="BK118" t="str">
            <v>Jefe de Oficina</v>
          </cell>
          <cell r="BL118">
            <v>20</v>
          </cell>
          <cell r="BM118">
            <v>45306</v>
          </cell>
          <cell r="BN118">
            <v>2599259317</v>
          </cell>
          <cell r="BO118">
            <v>122</v>
          </cell>
          <cell r="BP118">
            <v>45306</v>
          </cell>
          <cell r="BQ118">
            <v>22193904</v>
          </cell>
          <cell r="CS11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8">
            <v>1122121514</v>
          </cell>
          <cell r="CU118">
            <v>436</v>
          </cell>
          <cell r="CV118">
            <v>441</v>
          </cell>
          <cell r="CY118">
            <v>7220</v>
          </cell>
          <cell r="CZ118" t="str">
            <v>M6</v>
          </cell>
        </row>
        <row r="119">
          <cell r="B119" t="str">
            <v>0020 DE 2024</v>
          </cell>
          <cell r="C119">
            <v>1121873518</v>
          </cell>
          <cell r="D119" t="str">
            <v>LINA PAOLA ROJAS ROJAS</v>
          </cell>
          <cell r="E119" t="str">
            <v>CONTRATO DE PRESTACIÓN DE SERVICIOS PROFESIONALES</v>
          </cell>
          <cell r="F119" t="str">
            <v>PRESTACIÓN DE SERVICIOS PROFESIONALES NECESARIO PARA EL FORTALECIMIENTO DE LOS PROCESOS DE COORDINACIÓN DEL ÁREA DE LA SALUD DE LA DIVISIÓN DE BIENESTAR UNIVERSITARIO DE LA UNIVERSIDAD DE LOS LLANOS.</v>
          </cell>
          <cell r="G119">
            <v>45306</v>
          </cell>
          <cell r="H119">
            <v>22193904</v>
          </cell>
          <cell r="I119" t="str">
            <v>Seis (06) meses calendario</v>
          </cell>
          <cell r="J119">
            <v>45306</v>
          </cell>
          <cell r="K119">
            <v>45487</v>
          </cell>
          <cell r="L119" t="str">
            <v>NO APLICA</v>
          </cell>
          <cell r="M119" t="str">
            <v>NO APLICA</v>
          </cell>
          <cell r="N119" t="str">
            <v>NO APLICA</v>
          </cell>
          <cell r="O119">
            <v>7</v>
          </cell>
          <cell r="P119">
            <v>1972791</v>
          </cell>
          <cell r="Q119">
            <v>45306</v>
          </cell>
          <cell r="R119">
            <v>45322</v>
          </cell>
          <cell r="S119">
            <v>3698984</v>
          </cell>
          <cell r="T119">
            <v>45323</v>
          </cell>
          <cell r="U119">
            <v>45351</v>
          </cell>
          <cell r="V119">
            <v>3698984</v>
          </cell>
          <cell r="W119">
            <v>45352</v>
          </cell>
          <cell r="X119">
            <v>45382</v>
          </cell>
          <cell r="Y119">
            <v>3698984</v>
          </cell>
          <cell r="Z119">
            <v>45383</v>
          </cell>
          <cell r="AA119">
            <v>45412</v>
          </cell>
          <cell r="AB119">
            <v>3698984</v>
          </cell>
          <cell r="AC119">
            <v>45413</v>
          </cell>
          <cell r="AD119">
            <v>45443</v>
          </cell>
          <cell r="AE119">
            <v>3698984</v>
          </cell>
          <cell r="AF119">
            <v>45444</v>
          </cell>
          <cell r="AG119">
            <v>45473</v>
          </cell>
          <cell r="AH119">
            <v>1726193</v>
          </cell>
          <cell r="AI119">
            <v>45474</v>
          </cell>
          <cell r="AJ119">
            <v>45487</v>
          </cell>
          <cell r="BI119" t="str">
            <v>División de Bienestar Universitario</v>
          </cell>
          <cell r="BJ119" t="str">
            <v>JHON FREYD MONROY RODRIGUEZ</v>
          </cell>
          <cell r="BK119" t="str">
            <v>Jefe de Oficina</v>
          </cell>
          <cell r="BL119">
            <v>20</v>
          </cell>
          <cell r="BM119">
            <v>45306</v>
          </cell>
          <cell r="BN119">
            <v>2599259317</v>
          </cell>
          <cell r="BO119">
            <v>98</v>
          </cell>
          <cell r="BP119">
            <v>45306</v>
          </cell>
          <cell r="BQ119">
            <v>22193904</v>
          </cell>
          <cell r="CS11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9">
            <v>1121873518.9000001</v>
          </cell>
          <cell r="CU119">
            <v>436</v>
          </cell>
          <cell r="CV119">
            <v>441</v>
          </cell>
          <cell r="CY119">
            <v>8692</v>
          </cell>
        </row>
        <row r="120">
          <cell r="B120" t="str">
            <v>0021 DE 2024</v>
          </cell>
          <cell r="C120">
            <v>1121900999</v>
          </cell>
          <cell r="D120" t="str">
            <v>JOSE DAVID PARDO CARRILLO</v>
          </cell>
          <cell r="E120" t="str">
            <v>CONTRATO DE PRESTACIÓN DE SERVICIOS PROFESIONALES</v>
          </cell>
          <cell r="F120" t="str">
            <v>PRESTACIÓN DE SERVICIOS PROFESIONALES NECESARIO PARA EL FORTALECIMIENTO DE LOS PROCESOS DE LA OFICINA ASESORA DE CONTROL INTERNO DISCIPLINARIO DE LA UNIVERSIDAD DE LOS LLANOS.</v>
          </cell>
          <cell r="G120">
            <v>45306</v>
          </cell>
          <cell r="H120">
            <v>22193904</v>
          </cell>
          <cell r="I120" t="str">
            <v>Seis (06) meses calendario</v>
          </cell>
          <cell r="J120">
            <v>45306</v>
          </cell>
          <cell r="K120">
            <v>45487</v>
          </cell>
          <cell r="L120" t="str">
            <v>NO APLICA</v>
          </cell>
          <cell r="M120" t="str">
            <v>NO APLICA</v>
          </cell>
          <cell r="N120" t="str">
            <v>NO APLICA</v>
          </cell>
          <cell r="O120">
            <v>7</v>
          </cell>
          <cell r="P120">
            <v>1972791</v>
          </cell>
          <cell r="Q120">
            <v>45306</v>
          </cell>
          <cell r="R120">
            <v>45322</v>
          </cell>
          <cell r="S120">
            <v>3698984</v>
          </cell>
          <cell r="T120">
            <v>45323</v>
          </cell>
          <cell r="U120">
            <v>45351</v>
          </cell>
          <cell r="V120">
            <v>3698984</v>
          </cell>
          <cell r="W120">
            <v>45352</v>
          </cell>
          <cell r="X120">
            <v>45382</v>
          </cell>
          <cell r="Y120">
            <v>3698984</v>
          </cell>
          <cell r="Z120">
            <v>45383</v>
          </cell>
          <cell r="AA120">
            <v>45412</v>
          </cell>
          <cell r="AB120">
            <v>3698984</v>
          </cell>
          <cell r="AC120">
            <v>45413</v>
          </cell>
          <cell r="AD120">
            <v>45443</v>
          </cell>
          <cell r="AE120">
            <v>3698984</v>
          </cell>
          <cell r="AF120">
            <v>45444</v>
          </cell>
          <cell r="AG120">
            <v>45473</v>
          </cell>
          <cell r="AH120">
            <v>1726193</v>
          </cell>
          <cell r="AI120">
            <v>45474</v>
          </cell>
          <cell r="AJ120">
            <v>45487</v>
          </cell>
          <cell r="BI120" t="str">
            <v xml:space="preserve">Oficina Asesora de Control Interno Disciplinario </v>
          </cell>
          <cell r="BJ120" t="str">
            <v>LINDA NATALIE ROJAS GONZALEZ</v>
          </cell>
          <cell r="BK120" t="str">
            <v>Asesora de Control Interno Disciplinario</v>
          </cell>
          <cell r="BL120">
            <v>20</v>
          </cell>
          <cell r="BM120">
            <v>45306</v>
          </cell>
          <cell r="BN120">
            <v>2599259317</v>
          </cell>
          <cell r="BO120">
            <v>111</v>
          </cell>
          <cell r="BP120">
            <v>45306</v>
          </cell>
          <cell r="BQ120">
            <v>22193904</v>
          </cell>
          <cell r="CS120" t="str">
            <v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v>
          </cell>
          <cell r="CT120">
            <v>1121900999</v>
          </cell>
          <cell r="CU120">
            <v>436</v>
          </cell>
          <cell r="CV120">
            <v>230</v>
          </cell>
          <cell r="CY120">
            <v>8299</v>
          </cell>
          <cell r="CZ120" t="str">
            <v>M6</v>
          </cell>
        </row>
        <row r="121">
          <cell r="B121" t="str">
            <v>0022 DE 2024</v>
          </cell>
          <cell r="C121">
            <v>1121963548</v>
          </cell>
          <cell r="D121" t="str">
            <v>JULIETH ESPERANZA TORRES ARANDA</v>
          </cell>
          <cell r="E121" t="str">
            <v>CONTRATO DE PRESTACIÓN DE SERVICIOS PROFESIONALES</v>
          </cell>
          <cell r="F121" t="str">
            <v>PRESTACIÓN DE SERVICIOS PROFESIONALES NECESARIO PARA EL FORTALECIMIENTO DE LOS PROCESOS DE LA OFICINA ASESORA DE CONTROL INTERNO DISCIPLINARIO DE LA UNIVERSIDAD DE LOS LLANOS.</v>
          </cell>
          <cell r="G121">
            <v>45306</v>
          </cell>
          <cell r="H121">
            <v>16383000</v>
          </cell>
          <cell r="I121" t="str">
            <v>Seis (06) meses calendario</v>
          </cell>
          <cell r="J121">
            <v>45306</v>
          </cell>
          <cell r="K121">
            <v>45487</v>
          </cell>
          <cell r="L121" t="str">
            <v>NO APLICA</v>
          </cell>
          <cell r="M121" t="str">
            <v>NO APLICA</v>
          </cell>
          <cell r="N121" t="str">
            <v>NO APLICA</v>
          </cell>
          <cell r="O121">
            <v>7</v>
          </cell>
          <cell r="P121">
            <v>1456267</v>
          </cell>
          <cell r="Q121">
            <v>45306</v>
          </cell>
          <cell r="R121">
            <v>45322</v>
          </cell>
          <cell r="S121">
            <v>2730500</v>
          </cell>
          <cell r="T121">
            <v>45323</v>
          </cell>
          <cell r="U121">
            <v>45351</v>
          </cell>
          <cell r="V121">
            <v>2730500</v>
          </cell>
          <cell r="W121">
            <v>45352</v>
          </cell>
          <cell r="X121">
            <v>45382</v>
          </cell>
          <cell r="Y121">
            <v>2730500</v>
          </cell>
          <cell r="Z121">
            <v>45383</v>
          </cell>
          <cell r="AA121">
            <v>45412</v>
          </cell>
          <cell r="AB121">
            <v>2730500</v>
          </cell>
          <cell r="AC121">
            <v>45413</v>
          </cell>
          <cell r="AD121">
            <v>45443</v>
          </cell>
          <cell r="AE121">
            <v>2730500</v>
          </cell>
          <cell r="AF121">
            <v>45444</v>
          </cell>
          <cell r="AG121">
            <v>45473</v>
          </cell>
          <cell r="AH121">
            <v>1274233</v>
          </cell>
          <cell r="AI121">
            <v>45474</v>
          </cell>
          <cell r="AJ121">
            <v>45487</v>
          </cell>
          <cell r="BI121" t="str">
            <v xml:space="preserve">Oficina Asesora de Control Interno Disciplinario </v>
          </cell>
          <cell r="BJ121" t="str">
            <v>LINDA NATALIE ROJAS GONZALEZ</v>
          </cell>
          <cell r="BK121" t="str">
            <v>Asesora de Control Interno Disciplinario</v>
          </cell>
          <cell r="BL121">
            <v>20</v>
          </cell>
          <cell r="BM121">
            <v>45306</v>
          </cell>
          <cell r="BN121">
            <v>2599259317</v>
          </cell>
          <cell r="BO121">
            <v>119</v>
          </cell>
          <cell r="BP121">
            <v>45306</v>
          </cell>
          <cell r="BQ121">
            <v>16383000</v>
          </cell>
          <cell r="CS121" t="str">
            <v>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Coadyuvar en la elaboración de los formatos para las diferentes actuaciones disciplinarias teniendo en cuenta las nuevas normas. 16. Participar en la socialización de la actualización en el régimen disciplinario y sus modificaciones. 17. Coadyuvar en tener debidamente sustanciado, organizado y digitalizado el expediente. Así mismo, entregar el expediente organizado al momento de dar por finalizado el contrato.</v>
          </cell>
          <cell r="CT121">
            <v>1121963548</v>
          </cell>
          <cell r="CU121">
            <v>436</v>
          </cell>
          <cell r="CV121">
            <v>230</v>
          </cell>
          <cell r="CY121">
            <v>8299</v>
          </cell>
          <cell r="CZ121" t="str">
            <v>M6</v>
          </cell>
        </row>
        <row r="122">
          <cell r="B122" t="str">
            <v>0023 DE 2024</v>
          </cell>
          <cell r="C122">
            <v>1013599680</v>
          </cell>
          <cell r="D122" t="str">
            <v>WILLINGTON CARRILLO CARRILLO</v>
          </cell>
          <cell r="E122" t="str">
            <v>CONTRATO DE PRESTACIÓN DE SERVICIOS PROFESIONALES</v>
          </cell>
          <cell r="F122" t="str">
            <v>PRESTACIÓN DE SERVICIOS PROFESIONALES NECESARIO PARA EL FORTALECIMIENTO DE LOS PROCESOS DE LA OFICINA ASESORA DE CONTROL INTERNO DISCIPLINARIO DE LA UNIVERSIDAD DE LOS LLANOS.</v>
          </cell>
          <cell r="G122">
            <v>45306</v>
          </cell>
          <cell r="H122">
            <v>16383000</v>
          </cell>
          <cell r="I122" t="str">
            <v>Seis (06) meses calendario</v>
          </cell>
          <cell r="J122">
            <v>45306</v>
          </cell>
          <cell r="K122">
            <v>45487</v>
          </cell>
          <cell r="L122" t="str">
            <v>NO APLICA</v>
          </cell>
          <cell r="M122" t="str">
            <v>NO APLICA</v>
          </cell>
          <cell r="N122" t="str">
            <v>NO APLICA</v>
          </cell>
          <cell r="O122">
            <v>7</v>
          </cell>
          <cell r="P122">
            <v>1456267</v>
          </cell>
          <cell r="Q122">
            <v>45306</v>
          </cell>
          <cell r="R122">
            <v>45322</v>
          </cell>
          <cell r="S122">
            <v>2730500</v>
          </cell>
          <cell r="T122">
            <v>45323</v>
          </cell>
          <cell r="U122">
            <v>45351</v>
          </cell>
          <cell r="V122">
            <v>2730500</v>
          </cell>
          <cell r="W122">
            <v>45352</v>
          </cell>
          <cell r="X122">
            <v>45382</v>
          </cell>
          <cell r="Y122">
            <v>2730500</v>
          </cell>
          <cell r="Z122">
            <v>45383</v>
          </cell>
          <cell r="AA122">
            <v>45412</v>
          </cell>
          <cell r="AB122">
            <v>2730500</v>
          </cell>
          <cell r="AC122">
            <v>45413</v>
          </cell>
          <cell r="AD122">
            <v>45443</v>
          </cell>
          <cell r="AE122">
            <v>2730500</v>
          </cell>
          <cell r="AF122">
            <v>45444</v>
          </cell>
          <cell r="AG122">
            <v>45473</v>
          </cell>
          <cell r="AH122">
            <v>1274233</v>
          </cell>
          <cell r="AI122">
            <v>45474</v>
          </cell>
          <cell r="AJ122">
            <v>45487</v>
          </cell>
          <cell r="BI122" t="str">
            <v xml:space="preserve">Oficina Asesora de Control Interno Disciplinario </v>
          </cell>
          <cell r="BJ122" t="str">
            <v>LINDA NATALIE ROJAS GONZALEZ</v>
          </cell>
          <cell r="BK122" t="str">
            <v>Asesora de Control Interno Disciplinario</v>
          </cell>
          <cell r="BL122">
            <v>20</v>
          </cell>
          <cell r="BM122">
            <v>45306</v>
          </cell>
          <cell r="BN122">
            <v>2599259317</v>
          </cell>
          <cell r="BO122">
            <v>71</v>
          </cell>
          <cell r="BP122">
            <v>45306</v>
          </cell>
          <cell r="BQ122">
            <v>16383000</v>
          </cell>
          <cell r="CS122" t="str">
            <v>1. Coadyuvar jurídicamente las instancias de las actuaciones disciplinarias-jurídicas contenidas en el código único disciplinario. 2. Apoyar en la sustanciación de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 para las actuaciones disciplinarias previa designación del Supervisor. 13. Prestar apoyo en el cumplimiento del plan de acción de la Oficina Asesora de Control Interno Disciplinario. 14. Coadyuvar en el diligenciamiento de la matriz de procesos. 15. Apoyar el manejo del correo electrónico de la oficina asesora de Control Interno Disciplinario. 16. Colaborar con la elaboración de informes e inventarios de la Oficina de Control Interno Disciplinario. 17. Prestar apoyo en el envío de información requerida a través de medios electrónicos. 18. Coadyuvar en tener debidamente sustanciado, organizado y digitalizado el expediente. Así mismo, entregar el expediente organizado al momento de dar por finalizado el contrato.</v>
          </cell>
          <cell r="CT122">
            <v>1013599680</v>
          </cell>
          <cell r="CU122">
            <v>436</v>
          </cell>
          <cell r="CV122">
            <v>230</v>
          </cell>
          <cell r="CY122">
            <v>8299</v>
          </cell>
          <cell r="CZ122" t="str">
            <v>M6</v>
          </cell>
        </row>
        <row r="123">
          <cell r="B123" t="str">
            <v>0024 DE 2024</v>
          </cell>
          <cell r="C123">
            <v>40326102</v>
          </cell>
          <cell r="D123" t="str">
            <v>SONIA PATRICIA CLAVIJO BAQUERO</v>
          </cell>
          <cell r="E123" t="str">
            <v>CONTRATO DE PRESTACIÓN DE SERVICIOS PROFESIONALES</v>
          </cell>
          <cell r="F123" t="str">
            <v>PRESTACIÓN DE SERVICIOS PROFESIONALES NECESARIO PARA EL FORTALECIMIENTO DE LOS PROCESOS DE AUDITORÍA EN LA OFICINA ASESORA DE CONTROL INTERNO DE LA UNIVERSIDAD DE LOS LLANOS.</v>
          </cell>
          <cell r="G123">
            <v>45306</v>
          </cell>
          <cell r="H123">
            <v>18367368</v>
          </cell>
          <cell r="I123" t="str">
            <v>Seis (06) meses calendario</v>
          </cell>
          <cell r="J123">
            <v>45306</v>
          </cell>
          <cell r="K123">
            <v>45487</v>
          </cell>
          <cell r="L123" t="str">
            <v>NO APLICA</v>
          </cell>
          <cell r="M123" t="str">
            <v>NO APLICA</v>
          </cell>
          <cell r="N123" t="str">
            <v>NO APLICA</v>
          </cell>
          <cell r="O123">
            <v>7</v>
          </cell>
          <cell r="P123">
            <v>1632655</v>
          </cell>
          <cell r="Q123">
            <v>45306</v>
          </cell>
          <cell r="R123">
            <v>45322</v>
          </cell>
          <cell r="S123">
            <v>3061228</v>
          </cell>
          <cell r="T123">
            <v>45323</v>
          </cell>
          <cell r="U123">
            <v>45351</v>
          </cell>
          <cell r="V123">
            <v>3061228</v>
          </cell>
          <cell r="W123">
            <v>45352</v>
          </cell>
          <cell r="X123">
            <v>45382</v>
          </cell>
          <cell r="Y123">
            <v>3061228</v>
          </cell>
          <cell r="Z123">
            <v>45383</v>
          </cell>
          <cell r="AA123">
            <v>45412</v>
          </cell>
          <cell r="AB123">
            <v>3061228</v>
          </cell>
          <cell r="AC123">
            <v>45413</v>
          </cell>
          <cell r="AD123">
            <v>45443</v>
          </cell>
          <cell r="AE123">
            <v>3061228</v>
          </cell>
          <cell r="AF123">
            <v>45444</v>
          </cell>
          <cell r="AG123">
            <v>45473</v>
          </cell>
          <cell r="AH123">
            <v>1428573</v>
          </cell>
          <cell r="AI123">
            <v>45474</v>
          </cell>
          <cell r="AJ123">
            <v>45487</v>
          </cell>
          <cell r="BI123" t="str">
            <v xml:space="preserve">Oficina Asesora de Control Interno </v>
          </cell>
          <cell r="BJ123" t="str">
            <v xml:space="preserve">DIANA ZULAY REZA MONDRAGÓN </v>
          </cell>
          <cell r="BK123" t="str">
            <v>Asesora de Control Interno de Gestión</v>
          </cell>
          <cell r="BL123">
            <v>20</v>
          </cell>
          <cell r="BM123">
            <v>45306</v>
          </cell>
          <cell r="BN123">
            <v>2599259317</v>
          </cell>
          <cell r="BO123">
            <v>45</v>
          </cell>
          <cell r="BP123">
            <v>45306</v>
          </cell>
          <cell r="BQ123">
            <v>18367368</v>
          </cell>
          <cell r="CS123"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v>
          </cell>
          <cell r="CT123">
            <v>40326102</v>
          </cell>
          <cell r="CU123">
            <v>436</v>
          </cell>
          <cell r="CV123">
            <v>220</v>
          </cell>
          <cell r="CY123">
            <v>8211</v>
          </cell>
          <cell r="CZ123" t="str">
            <v>M6</v>
          </cell>
        </row>
        <row r="124">
          <cell r="B124" t="str">
            <v>0025 DE 2024</v>
          </cell>
          <cell r="C124">
            <v>86056712</v>
          </cell>
          <cell r="D124" t="str">
            <v xml:space="preserve">ARLEX RODRIGUEZ QUEVEDO </v>
          </cell>
          <cell r="E124" t="str">
            <v>CONTRATO DE PRESTACIÓN DE SERVICIOS PROFESIONALES</v>
          </cell>
          <cell r="F124" t="str">
            <v>PRESTACIÓN DE SERVICIOS PROFESIONALES NECESARIO PARA EL FORTALECIMIENTO DE LOS PROCESOS DE AUDITORÍA EN LA OFICINA ASESORA DE CONTROL INTERNO DE LA UNIVERSIDAD DE LOS LLANOS.</v>
          </cell>
          <cell r="G124">
            <v>45306</v>
          </cell>
          <cell r="H124">
            <v>18367368</v>
          </cell>
          <cell r="I124" t="str">
            <v>Seis (06) meses calendario</v>
          </cell>
          <cell r="J124">
            <v>45306</v>
          </cell>
          <cell r="K124">
            <v>45487</v>
          </cell>
          <cell r="L124" t="str">
            <v>NO APLICA</v>
          </cell>
          <cell r="M124" t="str">
            <v>NO APLICA</v>
          </cell>
          <cell r="N124" t="str">
            <v>NO APLICA</v>
          </cell>
          <cell r="O124">
            <v>7</v>
          </cell>
          <cell r="P124">
            <v>1632655</v>
          </cell>
          <cell r="Q124">
            <v>45306</v>
          </cell>
          <cell r="R124">
            <v>45322</v>
          </cell>
          <cell r="S124">
            <v>3061228</v>
          </cell>
          <cell r="T124">
            <v>45323</v>
          </cell>
          <cell r="U124">
            <v>45351</v>
          </cell>
          <cell r="V124">
            <v>3061228</v>
          </cell>
          <cell r="W124">
            <v>45352</v>
          </cell>
          <cell r="X124">
            <v>45382</v>
          </cell>
          <cell r="Y124">
            <v>3061228</v>
          </cell>
          <cell r="Z124">
            <v>45383</v>
          </cell>
          <cell r="AA124">
            <v>45412</v>
          </cell>
          <cell r="AB124">
            <v>3061228</v>
          </cell>
          <cell r="AC124">
            <v>45413</v>
          </cell>
          <cell r="AD124">
            <v>45443</v>
          </cell>
          <cell r="AE124">
            <v>3061228</v>
          </cell>
          <cell r="AF124">
            <v>45444</v>
          </cell>
          <cell r="AG124">
            <v>45473</v>
          </cell>
          <cell r="AH124">
            <v>1428573</v>
          </cell>
          <cell r="AI124">
            <v>45474</v>
          </cell>
          <cell r="AJ124">
            <v>45487</v>
          </cell>
          <cell r="BI124" t="str">
            <v xml:space="preserve">Oficina Asesora de Control Interno </v>
          </cell>
          <cell r="BJ124" t="str">
            <v xml:space="preserve">DIANA ZULAY REZA MONDRAGÓN </v>
          </cell>
          <cell r="BK124" t="str">
            <v>Asesora de Control Interno de Gestión</v>
          </cell>
          <cell r="BL124">
            <v>20</v>
          </cell>
          <cell r="BM124">
            <v>45306</v>
          </cell>
          <cell r="BN124">
            <v>2599259317</v>
          </cell>
          <cell r="BO124">
            <v>65</v>
          </cell>
          <cell r="BP124">
            <v>45306</v>
          </cell>
          <cell r="BQ124">
            <v>18367368</v>
          </cell>
          <cell r="CS124"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el seguimiento al Plan Anual de Auditorías de la vigencia y la publicación de la información en el micro sitio de la Oficina de control Interno de Gestión.</v>
          </cell>
          <cell r="CT124">
            <v>86056712.099999994</v>
          </cell>
          <cell r="CU124">
            <v>436</v>
          </cell>
          <cell r="CV124">
            <v>220</v>
          </cell>
          <cell r="CY124">
            <v>7490</v>
          </cell>
          <cell r="CZ124" t="str">
            <v>M6</v>
          </cell>
        </row>
        <row r="125">
          <cell r="B125" t="str">
            <v>0026 DE 2024</v>
          </cell>
          <cell r="C125">
            <v>1122647640</v>
          </cell>
          <cell r="D125" t="str">
            <v>CLARA NATALIA ROZO FORERO</v>
          </cell>
          <cell r="E125" t="str">
            <v>CONTRATO DE PRESTACIÓN DE SERVICIOS PROFESIONALES</v>
          </cell>
          <cell r="F125" t="str">
            <v>PRESTACIÓN DE SERVICIOS PROFESIONALES NECESARIO PARA EL FORTALECIMIENTO DE LOS PROCESOS DE AUDITORÍA EN LA OFICINA ASESORA DE CONTROL INTERNO DE LA UNIVERSIDAD DE LOS LLANOS.</v>
          </cell>
          <cell r="G125">
            <v>45306</v>
          </cell>
          <cell r="H125">
            <v>18367368</v>
          </cell>
          <cell r="I125" t="str">
            <v>Seis (06) meses calendario</v>
          </cell>
          <cell r="J125">
            <v>45306</v>
          </cell>
          <cell r="K125">
            <v>45487</v>
          </cell>
          <cell r="L125" t="str">
            <v>NO APLICA</v>
          </cell>
          <cell r="M125" t="str">
            <v>NO APLICA</v>
          </cell>
          <cell r="N125" t="str">
            <v>NO APLICA</v>
          </cell>
          <cell r="O125">
            <v>7</v>
          </cell>
          <cell r="P125">
            <v>1632655</v>
          </cell>
          <cell r="Q125">
            <v>45306</v>
          </cell>
          <cell r="R125">
            <v>45322</v>
          </cell>
          <cell r="S125">
            <v>3061228</v>
          </cell>
          <cell r="T125">
            <v>45323</v>
          </cell>
          <cell r="U125">
            <v>45351</v>
          </cell>
          <cell r="V125">
            <v>3061228</v>
          </cell>
          <cell r="W125">
            <v>45352</v>
          </cell>
          <cell r="X125">
            <v>45382</v>
          </cell>
          <cell r="Y125">
            <v>3061228</v>
          </cell>
          <cell r="Z125">
            <v>45383</v>
          </cell>
          <cell r="AA125">
            <v>45412</v>
          </cell>
          <cell r="AB125">
            <v>3061228</v>
          </cell>
          <cell r="AC125">
            <v>45413</v>
          </cell>
          <cell r="AD125">
            <v>45443</v>
          </cell>
          <cell r="AE125">
            <v>3061228</v>
          </cell>
          <cell r="AF125">
            <v>45444</v>
          </cell>
          <cell r="AG125">
            <v>45473</v>
          </cell>
          <cell r="AH125">
            <v>1428573</v>
          </cell>
          <cell r="AI125">
            <v>45474</v>
          </cell>
          <cell r="AJ125">
            <v>45487</v>
          </cell>
          <cell r="BI125" t="str">
            <v xml:space="preserve">Oficina Asesora de Control Interno </v>
          </cell>
          <cell r="BJ125" t="str">
            <v xml:space="preserve">DIANA ZULAY REZA MONDRAGÓN </v>
          </cell>
          <cell r="BK125" t="str">
            <v>Asesora de Control Interno de Gestión</v>
          </cell>
          <cell r="BL125">
            <v>20</v>
          </cell>
          <cell r="BM125">
            <v>45306</v>
          </cell>
          <cell r="BN125">
            <v>2599259317</v>
          </cell>
          <cell r="BO125">
            <v>124</v>
          </cell>
          <cell r="BP125">
            <v>45306</v>
          </cell>
          <cell r="BQ125">
            <v>18367368</v>
          </cell>
          <cell r="CS125"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en la consolidación de información, proyección de actas y seguimiento a compromisos asociados al comité Institucional de Coordinación de Control Interno. 4. Apoyar la ejecución de auditorías internas de calidad de acuerdo al plan anual de auditorías.</v>
          </cell>
          <cell r="CT125">
            <v>1122647640.5</v>
          </cell>
          <cell r="CU125">
            <v>436</v>
          </cell>
          <cell r="CV125">
            <v>220</v>
          </cell>
          <cell r="CY125">
            <v>7490</v>
          </cell>
          <cell r="CZ125" t="str">
            <v>M6</v>
          </cell>
        </row>
        <row r="126">
          <cell r="B126" t="str">
            <v>0027 DE 2024</v>
          </cell>
          <cell r="C126">
            <v>1121899585</v>
          </cell>
          <cell r="D126" t="str">
            <v>PAULA NICOLL MORALES ROBAYO</v>
          </cell>
          <cell r="E126" t="str">
            <v>CONTRATO DE PRESTACIÓN DE SERVICIOS PROFESIONALES</v>
          </cell>
          <cell r="F126" t="str">
            <v>PRESTACIÓN DE SERVICIOS PROFESIONALES NECESARIO PARA EL FORTALECIMIENTO DE LOS PROCESOS DE AUDITORÍA EN LA OFICINA ASESORA DE CONTROL INTERNO DE LA UNIVERSIDAD DE LOS LLANOS.</v>
          </cell>
          <cell r="G126">
            <v>45306</v>
          </cell>
          <cell r="H126">
            <v>18367368</v>
          </cell>
          <cell r="I126" t="str">
            <v>Seis (06) meses calendario</v>
          </cell>
          <cell r="J126">
            <v>45306</v>
          </cell>
          <cell r="K126">
            <v>45487</v>
          </cell>
          <cell r="L126" t="str">
            <v>NO APLICA</v>
          </cell>
          <cell r="M126" t="str">
            <v>NO APLICA</v>
          </cell>
          <cell r="N126" t="str">
            <v>NO APLICA</v>
          </cell>
          <cell r="O126">
            <v>7</v>
          </cell>
          <cell r="P126">
            <v>1632655</v>
          </cell>
          <cell r="Q126">
            <v>45306</v>
          </cell>
          <cell r="R126">
            <v>45322</v>
          </cell>
          <cell r="S126">
            <v>3061228</v>
          </cell>
          <cell r="T126">
            <v>45323</v>
          </cell>
          <cell r="U126">
            <v>45351</v>
          </cell>
          <cell r="V126">
            <v>3061228</v>
          </cell>
          <cell r="W126">
            <v>45352</v>
          </cell>
          <cell r="X126">
            <v>45382</v>
          </cell>
          <cell r="Y126">
            <v>3061228</v>
          </cell>
          <cell r="Z126">
            <v>45383</v>
          </cell>
          <cell r="AA126">
            <v>45412</v>
          </cell>
          <cell r="AB126">
            <v>3061228</v>
          </cell>
          <cell r="AC126">
            <v>45413</v>
          </cell>
          <cell r="AD126">
            <v>45443</v>
          </cell>
          <cell r="AE126">
            <v>3061228</v>
          </cell>
          <cell r="AF126">
            <v>45444</v>
          </cell>
          <cell r="AG126">
            <v>45473</v>
          </cell>
          <cell r="AH126">
            <v>1428573</v>
          </cell>
          <cell r="AI126">
            <v>45474</v>
          </cell>
          <cell r="AJ126">
            <v>45487</v>
          </cell>
          <cell r="BI126" t="str">
            <v xml:space="preserve">Oficina Asesora de Control Interno </v>
          </cell>
          <cell r="BJ126" t="str">
            <v xml:space="preserve">DIANA ZULAY REZA MONDRAGÓN </v>
          </cell>
          <cell r="BK126" t="str">
            <v>Asesora de Control Interno de Gestión</v>
          </cell>
          <cell r="BL126">
            <v>20</v>
          </cell>
          <cell r="BM126">
            <v>45306</v>
          </cell>
          <cell r="BN126">
            <v>2599259317</v>
          </cell>
          <cell r="BO126">
            <v>110</v>
          </cell>
          <cell r="BP126">
            <v>45306</v>
          </cell>
          <cell r="BQ126">
            <v>18367368</v>
          </cell>
          <cell r="CS126"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la consolidación de la información y el diligenciamiento de indicadores de gestión relacionados con el proceso de evaluación, control y seguimiento institucional. 4. Apoyar en la revisión y actualización de los procedimientos adscritos al proceso de evaluación, control y seguimiento institucional, cuando se requiera. 5. Apoyar la ejecución de auditorías internas de calidad de acuerdo al plan anual de auditorías. 6. Apoyar la ejecución de actividades de fomento de cultura de autocontrol planeadas para la vigencia.</v>
          </cell>
          <cell r="CT126">
            <v>1121899585</v>
          </cell>
          <cell r="CU126">
            <v>436</v>
          </cell>
          <cell r="CV126">
            <v>220</v>
          </cell>
          <cell r="CY126">
            <v>8299</v>
          </cell>
          <cell r="CZ126" t="str">
            <v>M6</v>
          </cell>
        </row>
        <row r="127">
          <cell r="B127" t="str">
            <v>0028 DE 2024</v>
          </cell>
          <cell r="C127">
            <v>12636578</v>
          </cell>
          <cell r="D127" t="str">
            <v>EDGARD ANTONIO CASTRO BOLAÑO</v>
          </cell>
          <cell r="E127" t="str">
            <v>CONTRATO DE PRESTACIÓN DE SERVICIOS PROFESIONALES</v>
          </cell>
          <cell r="F127" t="str">
            <v>PRESTACIÓN DE SERVICIOS PROFESIONALES NECESARIO PARA EL FORTALECIMIENTO DE LOS PROCESOS DE LA SECCIÓN DE PRESUPUESTO Y CONTABILIDAD DE LA UNIVERSIDAD DE LOS LLANOS.</v>
          </cell>
          <cell r="G127">
            <v>45306</v>
          </cell>
          <cell r="H127">
            <v>18367368</v>
          </cell>
          <cell r="I127" t="str">
            <v>Seis (06) meses calendario</v>
          </cell>
          <cell r="J127">
            <v>45306</v>
          </cell>
          <cell r="K127">
            <v>45487</v>
          </cell>
          <cell r="L127" t="str">
            <v>NO APLICA</v>
          </cell>
          <cell r="M127" t="str">
            <v>NO APLICA</v>
          </cell>
          <cell r="N127" t="str">
            <v>NO APLICA</v>
          </cell>
          <cell r="O127">
            <v>7</v>
          </cell>
          <cell r="P127">
            <v>1632655</v>
          </cell>
          <cell r="Q127">
            <v>45306</v>
          </cell>
          <cell r="R127">
            <v>45322</v>
          </cell>
          <cell r="S127">
            <v>3061228</v>
          </cell>
          <cell r="T127">
            <v>45323</v>
          </cell>
          <cell r="U127">
            <v>45351</v>
          </cell>
          <cell r="V127">
            <v>3061228</v>
          </cell>
          <cell r="W127">
            <v>45352</v>
          </cell>
          <cell r="X127">
            <v>45382</v>
          </cell>
          <cell r="Y127">
            <v>3061228</v>
          </cell>
          <cell r="Z127">
            <v>45383</v>
          </cell>
          <cell r="AA127">
            <v>45412</v>
          </cell>
          <cell r="AB127">
            <v>3061228</v>
          </cell>
          <cell r="AC127">
            <v>45413</v>
          </cell>
          <cell r="AD127">
            <v>45443</v>
          </cell>
          <cell r="AE127">
            <v>3061228</v>
          </cell>
          <cell r="AF127">
            <v>45444</v>
          </cell>
          <cell r="AG127">
            <v>45473</v>
          </cell>
          <cell r="AH127">
            <v>1428573</v>
          </cell>
          <cell r="AI127">
            <v>45474</v>
          </cell>
          <cell r="AJ127">
            <v>45487</v>
          </cell>
          <cell r="BI127" t="str">
            <v xml:space="preserve">Sección de Presupuesto y Contabilidad </v>
          </cell>
          <cell r="BJ127" t="str">
            <v>CRISTIAN EDUARDO GARCIA GARCIA</v>
          </cell>
          <cell r="BK127" t="str">
            <v>Jefe de Oficina</v>
          </cell>
          <cell r="BL127">
            <v>20</v>
          </cell>
          <cell r="BM127">
            <v>45306</v>
          </cell>
          <cell r="BN127">
            <v>2599259317</v>
          </cell>
          <cell r="BO127">
            <v>31</v>
          </cell>
          <cell r="BP127">
            <v>45306</v>
          </cell>
          <cell r="BQ127">
            <v>18367368</v>
          </cell>
          <cell r="CS127" t="str">
            <v>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v>
          </cell>
          <cell r="CT127">
            <v>12636578</v>
          </cell>
          <cell r="CU127">
            <v>436</v>
          </cell>
          <cell r="CV127">
            <v>413</v>
          </cell>
          <cell r="CY127">
            <v>7490</v>
          </cell>
          <cell r="CZ127" t="str">
            <v>M6</v>
          </cell>
        </row>
        <row r="128">
          <cell r="B128" t="str">
            <v>0029 DE 2024</v>
          </cell>
          <cell r="C128">
            <v>53122303</v>
          </cell>
          <cell r="D128" t="str">
            <v>MIRTA PATRICIA SAYADO VARGAS</v>
          </cell>
          <cell r="E128" t="str">
            <v>CONTRATO DE PRESTACIÓN DE SERVICIOS PROFESIONALES</v>
          </cell>
          <cell r="F128" t="str">
            <v>PRESTACIÓN DE SERVICIOS PROFESIONALES NECESARIO PARA EL FORTALECIMIENTO DE LOS PROCESOS DE LA SECCIÓN DE PRESUPUESTO Y CONTABILIDAD DE LA UNIVERSIDAD DE LOS LLANOS.</v>
          </cell>
          <cell r="G128">
            <v>45306</v>
          </cell>
          <cell r="H128">
            <v>22193904</v>
          </cell>
          <cell r="I128" t="str">
            <v>Seis (06) meses calendario</v>
          </cell>
          <cell r="J128">
            <v>45306</v>
          </cell>
          <cell r="K128">
            <v>45487</v>
          </cell>
          <cell r="L128" t="str">
            <v>NO APLICA</v>
          </cell>
          <cell r="M128" t="str">
            <v>NO APLICA</v>
          </cell>
          <cell r="N128" t="str">
            <v>NO APLICA</v>
          </cell>
          <cell r="O128">
            <v>7</v>
          </cell>
          <cell r="P128">
            <v>1972791</v>
          </cell>
          <cell r="Q128">
            <v>45306</v>
          </cell>
          <cell r="R128">
            <v>45322</v>
          </cell>
          <cell r="S128">
            <v>3698984</v>
          </cell>
          <cell r="T128">
            <v>45323</v>
          </cell>
          <cell r="U128">
            <v>45351</v>
          </cell>
          <cell r="V128">
            <v>3698984</v>
          </cell>
          <cell r="W128">
            <v>45352</v>
          </cell>
          <cell r="X128">
            <v>45382</v>
          </cell>
          <cell r="Y128">
            <v>3698984</v>
          </cell>
          <cell r="Z128">
            <v>45383</v>
          </cell>
          <cell r="AA128">
            <v>45412</v>
          </cell>
          <cell r="AB128">
            <v>3698984</v>
          </cell>
          <cell r="AC128">
            <v>45413</v>
          </cell>
          <cell r="AD128">
            <v>45443</v>
          </cell>
          <cell r="AE128">
            <v>3698984</v>
          </cell>
          <cell r="AF128">
            <v>45444</v>
          </cell>
          <cell r="AG128">
            <v>45473</v>
          </cell>
          <cell r="AH128">
            <v>1726193</v>
          </cell>
          <cell r="AI128">
            <v>45474</v>
          </cell>
          <cell r="AJ128">
            <v>45487</v>
          </cell>
          <cell r="BI128" t="str">
            <v xml:space="preserve">Sección de Presupuesto y Contabilidad </v>
          </cell>
          <cell r="BJ128" t="str">
            <v>CRISTIAN EDUARDO GARCIA GARCIA</v>
          </cell>
          <cell r="BK128" t="str">
            <v>Jefe de Oficina</v>
          </cell>
          <cell r="BL128">
            <v>20</v>
          </cell>
          <cell r="BM128">
            <v>45306</v>
          </cell>
          <cell r="BN128">
            <v>2599259317</v>
          </cell>
          <cell r="BO128">
            <v>57</v>
          </cell>
          <cell r="BP128">
            <v>45306</v>
          </cell>
          <cell r="BQ128">
            <v>22193904</v>
          </cell>
          <cell r="CS128"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128">
            <v>53122303</v>
          </cell>
          <cell r="CU128">
            <v>436</v>
          </cell>
          <cell r="CV128">
            <v>413</v>
          </cell>
          <cell r="CY128">
            <v>6920</v>
          </cell>
          <cell r="CZ128" t="str">
            <v>M5</v>
          </cell>
        </row>
        <row r="129">
          <cell r="B129" t="str">
            <v>0030 DE 2024</v>
          </cell>
          <cell r="C129">
            <v>17266494</v>
          </cell>
          <cell r="D129" t="str">
            <v xml:space="preserve">MARCO ANIBAL MOLINA MONTAÑEZ  </v>
          </cell>
          <cell r="E129" t="str">
            <v>CONTRATO DE PRESTACIÓN DE SERVICIOS PROFESIONALES</v>
          </cell>
          <cell r="F129" t="str">
            <v>PRESTACIÓN DE SERVICIOS PROFESIONALES NECESARIO PARA EL FORTALECIMIENTO DE LOS PROCESOS DE LA SECCIÓN DE PRESUPUESTO Y CONTABILIDAD DE LA UNIVERSIDAD DE LOS LLANOS.</v>
          </cell>
          <cell r="G129">
            <v>45306</v>
          </cell>
          <cell r="H129">
            <v>22193904</v>
          </cell>
          <cell r="I129" t="str">
            <v>Seis (06) meses calendario</v>
          </cell>
          <cell r="J129">
            <v>45306</v>
          </cell>
          <cell r="K129">
            <v>45487</v>
          </cell>
          <cell r="L129" t="str">
            <v>NO APLICA</v>
          </cell>
          <cell r="M129" t="str">
            <v>NO APLICA</v>
          </cell>
          <cell r="N129" t="str">
            <v>NO APLICA</v>
          </cell>
          <cell r="O129">
            <v>7</v>
          </cell>
          <cell r="P129">
            <v>1972791</v>
          </cell>
          <cell r="Q129">
            <v>45306</v>
          </cell>
          <cell r="R129">
            <v>45322</v>
          </cell>
          <cell r="S129">
            <v>3698984</v>
          </cell>
          <cell r="T129">
            <v>45323</v>
          </cell>
          <cell r="U129">
            <v>45351</v>
          </cell>
          <cell r="V129">
            <v>3698984</v>
          </cell>
          <cell r="W129">
            <v>45352</v>
          </cell>
          <cell r="X129">
            <v>45382</v>
          </cell>
          <cell r="Y129">
            <v>3698984</v>
          </cell>
          <cell r="Z129">
            <v>45383</v>
          </cell>
          <cell r="AA129">
            <v>45412</v>
          </cell>
          <cell r="AB129">
            <v>3698984</v>
          </cell>
          <cell r="AC129">
            <v>45413</v>
          </cell>
          <cell r="AD129">
            <v>45443</v>
          </cell>
          <cell r="AE129">
            <v>3698984</v>
          </cell>
          <cell r="AF129">
            <v>45444</v>
          </cell>
          <cell r="AG129">
            <v>45473</v>
          </cell>
          <cell r="AH129">
            <v>1726193</v>
          </cell>
          <cell r="AI129">
            <v>45474</v>
          </cell>
          <cell r="AJ129">
            <v>45487</v>
          </cell>
          <cell r="BI129" t="str">
            <v xml:space="preserve">Sección de Presupuesto y Contabilidad </v>
          </cell>
          <cell r="BJ129" t="str">
            <v>CRISTIAN EDUARDO GARCIA GARCIA</v>
          </cell>
          <cell r="BK129" t="str">
            <v>Jefe de Oficina</v>
          </cell>
          <cell r="BL129">
            <v>20</v>
          </cell>
          <cell r="BM129">
            <v>45306</v>
          </cell>
          <cell r="BN129">
            <v>2599259317</v>
          </cell>
          <cell r="BO129">
            <v>32</v>
          </cell>
          <cell r="BP129">
            <v>45306</v>
          </cell>
          <cell r="BQ129">
            <v>22193904</v>
          </cell>
          <cell r="CS129" t="str">
            <v>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v>
          </cell>
          <cell r="CT129">
            <v>17266494</v>
          </cell>
          <cell r="CU129">
            <v>436</v>
          </cell>
          <cell r="CV129">
            <v>413</v>
          </cell>
          <cell r="CY129">
            <v>6920</v>
          </cell>
          <cell r="CZ129" t="str">
            <v>M5</v>
          </cell>
        </row>
        <row r="130">
          <cell r="B130" t="str">
            <v>0031 DE 2024</v>
          </cell>
          <cell r="C130">
            <v>1121860595</v>
          </cell>
          <cell r="D130" t="str">
            <v>DIANA VANESSA VALENCIA GUERRERO</v>
          </cell>
          <cell r="E130" t="str">
            <v>CONTRATO DE PRESTACIÓN DE SERVICIOS PROFESIONALES</v>
          </cell>
          <cell r="F130" t="str">
            <v>PRESTACIÓN DE SERVICIOS PROFESIONALES NECESARIO PARA EL FORTALECIMIENTO DE LOS PROCESOS DE LA SECCIÓN DE PRESUPUESTO Y CONTABILIDAD DE LA UNIVERSIDAD DE LOS LLANOS.</v>
          </cell>
          <cell r="G130">
            <v>45306</v>
          </cell>
          <cell r="H130">
            <v>18367368</v>
          </cell>
          <cell r="I130" t="str">
            <v>Seis (06) meses calendario</v>
          </cell>
          <cell r="J130">
            <v>45306</v>
          </cell>
          <cell r="K130">
            <v>45487</v>
          </cell>
          <cell r="L130" t="str">
            <v>NO APLICA</v>
          </cell>
          <cell r="M130" t="str">
            <v>NO APLICA</v>
          </cell>
          <cell r="N130" t="str">
            <v>NO APLICA</v>
          </cell>
          <cell r="O130">
            <v>7</v>
          </cell>
          <cell r="P130">
            <v>1632655</v>
          </cell>
          <cell r="Q130">
            <v>45306</v>
          </cell>
          <cell r="R130">
            <v>45322</v>
          </cell>
          <cell r="S130">
            <v>3061228</v>
          </cell>
          <cell r="T130">
            <v>45323</v>
          </cell>
          <cell r="U130">
            <v>45351</v>
          </cell>
          <cell r="V130">
            <v>3061228</v>
          </cell>
          <cell r="W130">
            <v>45352</v>
          </cell>
          <cell r="X130">
            <v>45382</v>
          </cell>
          <cell r="Y130">
            <v>3061228</v>
          </cell>
          <cell r="Z130">
            <v>45383</v>
          </cell>
          <cell r="AA130">
            <v>45412</v>
          </cell>
          <cell r="AB130">
            <v>3061228</v>
          </cell>
          <cell r="AC130">
            <v>45413</v>
          </cell>
          <cell r="AD130">
            <v>45443</v>
          </cell>
          <cell r="AE130">
            <v>3061228</v>
          </cell>
          <cell r="AF130">
            <v>45444</v>
          </cell>
          <cell r="AG130">
            <v>45473</v>
          </cell>
          <cell r="AH130">
            <v>1428573</v>
          </cell>
          <cell r="AI130">
            <v>45474</v>
          </cell>
          <cell r="AJ130">
            <v>45487</v>
          </cell>
          <cell r="BI130" t="str">
            <v xml:space="preserve">Sección de Presupuesto y Contabilidad </v>
          </cell>
          <cell r="BJ130" t="str">
            <v>CRISTIAN EDUARDO GARCIA GARCIA</v>
          </cell>
          <cell r="BK130" t="str">
            <v>Jefe de Oficina</v>
          </cell>
          <cell r="BL130">
            <v>20</v>
          </cell>
          <cell r="BM130">
            <v>45306</v>
          </cell>
          <cell r="BN130">
            <v>2599259317</v>
          </cell>
          <cell r="BO130">
            <v>96</v>
          </cell>
          <cell r="BP130">
            <v>45306</v>
          </cell>
          <cell r="BQ130">
            <v>18367368</v>
          </cell>
          <cell r="CS13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v>
          </cell>
          <cell r="CT130">
            <v>1121860595</v>
          </cell>
          <cell r="CU130">
            <v>436</v>
          </cell>
          <cell r="CV130">
            <v>413</v>
          </cell>
          <cell r="CY130">
            <v>6920</v>
          </cell>
          <cell r="CZ130" t="str">
            <v>M5</v>
          </cell>
        </row>
        <row r="131">
          <cell r="B131" t="str">
            <v>0032 DE 2024</v>
          </cell>
          <cell r="C131">
            <v>40219315</v>
          </cell>
          <cell r="D131" t="str">
            <v>DIANA LUCEDY RIVEROS CASTAÑEDA</v>
          </cell>
          <cell r="E131" t="str">
            <v>CONTRATO DE PRESTACIÓN DE SERVICIOS PROFESIONALES</v>
          </cell>
          <cell r="F131" t="str">
            <v>PRESTACIÓN DE SERVICIOS PROFESIONALES NECESARIO PARA EL FORTALECIMIENTO DE LOS PROCESOS DE LA DIRECCIÓN GENERAL DE CURRÍCULO DE LA UNIVERSIDAD DE LOS LLANOS.</v>
          </cell>
          <cell r="G131">
            <v>45306</v>
          </cell>
          <cell r="H131">
            <v>18367368</v>
          </cell>
          <cell r="I131" t="str">
            <v>Seis (06) meses calendario</v>
          </cell>
          <cell r="J131">
            <v>45306</v>
          </cell>
          <cell r="K131">
            <v>45487</v>
          </cell>
          <cell r="L131" t="str">
            <v>NO APLICA</v>
          </cell>
          <cell r="M131" t="str">
            <v>NO APLICA</v>
          </cell>
          <cell r="N131" t="str">
            <v>NO APLICA</v>
          </cell>
          <cell r="O131">
            <v>7</v>
          </cell>
          <cell r="P131">
            <v>1632655</v>
          </cell>
          <cell r="Q131">
            <v>45306</v>
          </cell>
          <cell r="R131">
            <v>45322</v>
          </cell>
          <cell r="S131">
            <v>3061228</v>
          </cell>
          <cell r="T131">
            <v>45323</v>
          </cell>
          <cell r="U131">
            <v>45351</v>
          </cell>
          <cell r="V131">
            <v>3061228</v>
          </cell>
          <cell r="W131">
            <v>45352</v>
          </cell>
          <cell r="X131">
            <v>45382</v>
          </cell>
          <cell r="Y131">
            <v>3061228</v>
          </cell>
          <cell r="Z131">
            <v>45383</v>
          </cell>
          <cell r="AA131">
            <v>45412</v>
          </cell>
          <cell r="AB131">
            <v>3061228</v>
          </cell>
          <cell r="AC131">
            <v>45413</v>
          </cell>
          <cell r="AD131">
            <v>45443</v>
          </cell>
          <cell r="AE131">
            <v>3061228</v>
          </cell>
          <cell r="AF131">
            <v>45444</v>
          </cell>
          <cell r="AG131">
            <v>45473</v>
          </cell>
          <cell r="AH131">
            <v>1428573</v>
          </cell>
          <cell r="AI131">
            <v>45474</v>
          </cell>
          <cell r="AJ131">
            <v>45487</v>
          </cell>
          <cell r="BI131" t="str">
            <v>Dirección General de Currículo</v>
          </cell>
          <cell r="BJ131" t="str">
            <v>OMAIRA ELIZABETH GONZÁLEZ GIRALDO</v>
          </cell>
          <cell r="BK131" t="str">
            <v>Director Técnico de Currículo</v>
          </cell>
          <cell r="BL131">
            <v>20</v>
          </cell>
          <cell r="BM131">
            <v>45306</v>
          </cell>
          <cell r="BN131">
            <v>2599259317</v>
          </cell>
          <cell r="BO131">
            <v>44</v>
          </cell>
          <cell r="BP131">
            <v>45306</v>
          </cell>
          <cell r="BQ131">
            <v>18367368</v>
          </cell>
          <cell r="CS131" t="str">
            <v>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Colaborar en la elaboración, digitación y presentación de la documentación requerida para la radicación y seguimiento a fichas BPUNI asignadas. 8. Brindar apoyo al seguimiento, verificación de los avances y cumplimiento de las metas PAI. 9. Prestar apoyo en la elaboración, consolidación y presentación de los informes de gestión solicitados a la Dirección General de Currículo. 10. Apoyar las actividades propias en el desarrollo de las funciones de la Dirección General de Currículo para el cumplimiento de metas y objetivos.</v>
          </cell>
          <cell r="CT131">
            <v>40219315</v>
          </cell>
          <cell r="CU131">
            <v>436</v>
          </cell>
          <cell r="CV131">
            <v>510</v>
          </cell>
          <cell r="CY131">
            <v>7020</v>
          </cell>
          <cell r="CZ131" t="str">
            <v>M5</v>
          </cell>
        </row>
        <row r="132">
          <cell r="B132" t="str">
            <v>0033 DE 2024</v>
          </cell>
          <cell r="C132">
            <v>1121876671</v>
          </cell>
          <cell r="D132" t="str">
            <v>MARIA ANGELICA CAMELO URREA</v>
          </cell>
          <cell r="E132" t="str">
            <v>CONTRATO DE PRESTACIÓN DE SERVICIOS DE APOYO A LA GESTIÓN</v>
          </cell>
          <cell r="F132" t="str">
            <v>PRESTACIÓN DE SERVICIOS DE APOYO A LA GESTIÓN NECESARIO PARA EL FORTALECIMIENTO DE LOS PROCESOS ADMINISTRATIVOS DE LA DIRECCIÓN GENERAL DE CURRÍCULO DE LA UNIVERSIDAD DE LOS LLANOS.</v>
          </cell>
          <cell r="G132">
            <v>45306</v>
          </cell>
          <cell r="H132">
            <v>14540832</v>
          </cell>
          <cell r="I132" t="str">
            <v>Seis (06) meses calendario</v>
          </cell>
          <cell r="J132">
            <v>45306</v>
          </cell>
          <cell r="K132">
            <v>45487</v>
          </cell>
          <cell r="L132" t="str">
            <v>NO APLICA</v>
          </cell>
          <cell r="M132" t="str">
            <v>NO APLICA</v>
          </cell>
          <cell r="N132" t="str">
            <v>NO APLICA</v>
          </cell>
          <cell r="O132">
            <v>7</v>
          </cell>
          <cell r="P132">
            <v>1292518</v>
          </cell>
          <cell r="Q132">
            <v>45306</v>
          </cell>
          <cell r="R132">
            <v>45322</v>
          </cell>
          <cell r="S132">
            <v>2423472</v>
          </cell>
          <cell r="T132">
            <v>45323</v>
          </cell>
          <cell r="U132">
            <v>45351</v>
          </cell>
          <cell r="V132">
            <v>2423472</v>
          </cell>
          <cell r="W132">
            <v>45352</v>
          </cell>
          <cell r="X132">
            <v>45382</v>
          </cell>
          <cell r="Y132">
            <v>2423472</v>
          </cell>
          <cell r="Z132">
            <v>45383</v>
          </cell>
          <cell r="AA132">
            <v>45412</v>
          </cell>
          <cell r="AB132">
            <v>2423472</v>
          </cell>
          <cell r="AC132">
            <v>45413</v>
          </cell>
          <cell r="AD132">
            <v>45443</v>
          </cell>
          <cell r="AE132">
            <v>2423472</v>
          </cell>
          <cell r="AF132">
            <v>45444</v>
          </cell>
          <cell r="AG132">
            <v>45473</v>
          </cell>
          <cell r="AH132">
            <v>1130954</v>
          </cell>
          <cell r="AI132">
            <v>45474</v>
          </cell>
          <cell r="AJ132">
            <v>45487</v>
          </cell>
          <cell r="BI132" t="str">
            <v>Dirección General de Currículo</v>
          </cell>
          <cell r="BJ132" t="str">
            <v>OMAIRA ELIZABETH GONZÁLEZ GIRALDO</v>
          </cell>
          <cell r="BK132" t="str">
            <v>Director Técnico de Currículo</v>
          </cell>
          <cell r="BL132">
            <v>20</v>
          </cell>
          <cell r="BM132">
            <v>45306</v>
          </cell>
          <cell r="BN132">
            <v>2599259317</v>
          </cell>
          <cell r="BO132">
            <v>99</v>
          </cell>
          <cell r="BP132">
            <v>45306</v>
          </cell>
          <cell r="BQ132">
            <v>14540832</v>
          </cell>
          <cell r="CS132" t="str">
            <v>1. Apoyar en la revisión y actualización de las actividades de seguimiento de la DGC. 2. Contribuir en la elaboración de informes sobre la ejecución y procesos de las mismas. 3. Prestar apoyo en la atención del personal administrativo, docentes y estudiantes, así como el trámite de los correos electrónicos de la manera oportuna. 4. Contribuir en la elaboración de oficios, memorandos y correspondencia interna o externa. 5. Coadyuvar en la organización y archivo de los documentos que ingresan o salen de la dirección general de currículo en carpetas teniendo en cuenta las tablas de retención documental. 6. Apoyar en los trámites para la contestación de los derechos de petición solicitados a la dependencia. 7. Colaborar con el envío de información, oficios, memorandos, allegados a la Dirección general de currículo. 8. Apoyar en toda la información que se requiera entregar, para apoyar el proceso de acreditación Institucional. 9. Apoyar la elaboración de plan de prácticas y visitas extramuros: Cronograma, proyectar presupuesto, elaborar resoluciones de desplazamiento, elaborar solicitud de CDP, articulación con servicios generales. 10. Brindar apoyo para el desarrollo y la trazabilidad de los convenios bajo supervisión de la Dirección General de Currículo. 11. Brindar apoyo en la elaboración, consolidación y presentación de los informes de gestión solicitados a la Dirección General de Currículo. 12. Apoyar en las actividades propias en el desarrollo de las funciones de la Dirección General de Currículo para el cumplimiento de metas y objetivos.</v>
          </cell>
          <cell r="CT132">
            <v>1121876671</v>
          </cell>
          <cell r="CU132">
            <v>436</v>
          </cell>
          <cell r="CV132">
            <v>510</v>
          </cell>
          <cell r="CY132">
            <v>8299</v>
          </cell>
          <cell r="CZ132" t="str">
            <v>M6</v>
          </cell>
        </row>
        <row r="133">
          <cell r="B133" t="str">
            <v>0034 DE 2024</v>
          </cell>
          <cell r="C133">
            <v>86067232</v>
          </cell>
          <cell r="D133" t="str">
            <v>ALEXANDER HERNAN TORRES TINTIN</v>
          </cell>
          <cell r="E133" t="str">
            <v>CONTRATO DE PRESTACIÓN DE SERVICIOS DE APOYO A LA GESTIÓN</v>
          </cell>
          <cell r="F133"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133">
            <v>45306</v>
          </cell>
          <cell r="H133">
            <v>13010226</v>
          </cell>
          <cell r="I133" t="str">
            <v>Seis (06) meses calendario</v>
          </cell>
          <cell r="J133">
            <v>45306</v>
          </cell>
          <cell r="K133">
            <v>45487</v>
          </cell>
          <cell r="L133" t="str">
            <v>NO APLICA</v>
          </cell>
          <cell r="M133" t="str">
            <v>NO APLICA</v>
          </cell>
          <cell r="N133" t="str">
            <v>NO APLICA</v>
          </cell>
          <cell r="O133">
            <v>7</v>
          </cell>
          <cell r="P133">
            <v>1156465</v>
          </cell>
          <cell r="Q133">
            <v>45306</v>
          </cell>
          <cell r="R133">
            <v>45322</v>
          </cell>
          <cell r="S133">
            <v>2168371</v>
          </cell>
          <cell r="T133">
            <v>45323</v>
          </cell>
          <cell r="U133">
            <v>45351</v>
          </cell>
          <cell r="V133">
            <v>2168371</v>
          </cell>
          <cell r="W133">
            <v>45352</v>
          </cell>
          <cell r="X133">
            <v>45382</v>
          </cell>
          <cell r="Y133">
            <v>2168371</v>
          </cell>
          <cell r="Z133">
            <v>45383</v>
          </cell>
          <cell r="AA133">
            <v>45412</v>
          </cell>
          <cell r="AB133">
            <v>2168371</v>
          </cell>
          <cell r="AC133">
            <v>45413</v>
          </cell>
          <cell r="AD133">
            <v>45443</v>
          </cell>
          <cell r="AE133">
            <v>2168371</v>
          </cell>
          <cell r="AF133">
            <v>45444</v>
          </cell>
          <cell r="AG133">
            <v>45473</v>
          </cell>
          <cell r="AH133">
            <v>1011906</v>
          </cell>
          <cell r="AI133">
            <v>45474</v>
          </cell>
          <cell r="AJ133">
            <v>45487</v>
          </cell>
          <cell r="BI133" t="str">
            <v>Facultad de Ciencias Agropecuarias y Recursos Naturales</v>
          </cell>
          <cell r="BJ133" t="str">
            <v>CRISTÓBAL LUGO LÓPEZ</v>
          </cell>
          <cell r="BK133" t="str">
            <v>Decano de la Facultad de Ciencias Agropecuarias y Recursos Naturales</v>
          </cell>
          <cell r="BL133">
            <v>21</v>
          </cell>
          <cell r="BM133">
            <v>45306</v>
          </cell>
          <cell r="BN133">
            <v>1283959346</v>
          </cell>
          <cell r="BO133">
            <v>182</v>
          </cell>
          <cell r="BP133">
            <v>45306</v>
          </cell>
          <cell r="BQ133">
            <v>13010226</v>
          </cell>
          <cell r="CS13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3">
            <v>86067232</v>
          </cell>
          <cell r="CU133">
            <v>27</v>
          </cell>
          <cell r="CV133" t="str">
            <v>54406</v>
          </cell>
          <cell r="CY133">
            <v>4111</v>
          </cell>
          <cell r="CZ133" t="str">
            <v>M5</v>
          </cell>
        </row>
        <row r="134">
          <cell r="B134" t="str">
            <v>0035 DE 2024</v>
          </cell>
          <cell r="C134">
            <v>17267844</v>
          </cell>
          <cell r="D134" t="str">
            <v>JOSE ALEXANDER ZAPATA BELTRAN</v>
          </cell>
          <cell r="E134" t="str">
            <v>CONTRATO DE PRESTACIÓN DE SERVICIOS DE APOYO A LA GESTIÓN</v>
          </cell>
          <cell r="F134"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134">
            <v>45306</v>
          </cell>
          <cell r="H134">
            <v>13010226</v>
          </cell>
          <cell r="I134" t="str">
            <v>Seis (06) meses calendario</v>
          </cell>
          <cell r="J134">
            <v>45306</v>
          </cell>
          <cell r="K134">
            <v>45487</v>
          </cell>
          <cell r="L134" t="str">
            <v>NO APLICA</v>
          </cell>
          <cell r="M134" t="str">
            <v>NO APLICA</v>
          </cell>
          <cell r="N134" t="str">
            <v>NO APLICA</v>
          </cell>
          <cell r="O134">
            <v>7</v>
          </cell>
          <cell r="P134">
            <v>1156465</v>
          </cell>
          <cell r="Q134">
            <v>45306</v>
          </cell>
          <cell r="R134">
            <v>45322</v>
          </cell>
          <cell r="S134">
            <v>2168371</v>
          </cell>
          <cell r="T134">
            <v>45323</v>
          </cell>
          <cell r="U134">
            <v>45351</v>
          </cell>
          <cell r="V134">
            <v>2168371</v>
          </cell>
          <cell r="W134">
            <v>45352</v>
          </cell>
          <cell r="X134">
            <v>45382</v>
          </cell>
          <cell r="Y134">
            <v>2168371</v>
          </cell>
          <cell r="Z134">
            <v>45383</v>
          </cell>
          <cell r="AA134">
            <v>45412</v>
          </cell>
          <cell r="AB134">
            <v>2168371</v>
          </cell>
          <cell r="AC134">
            <v>45413</v>
          </cell>
          <cell r="AD134">
            <v>45443</v>
          </cell>
          <cell r="AE134">
            <v>2168371</v>
          </cell>
          <cell r="AF134">
            <v>45444</v>
          </cell>
          <cell r="AG134">
            <v>45473</v>
          </cell>
          <cell r="AH134">
            <v>1011906</v>
          </cell>
          <cell r="AI134">
            <v>45474</v>
          </cell>
          <cell r="AJ134">
            <v>45487</v>
          </cell>
          <cell r="BI134" t="str">
            <v>Facultad de Ciencias Agropecuarias y Recursos Naturales</v>
          </cell>
          <cell r="BJ134" t="str">
            <v>CRISTÓBAL LUGO LÓPEZ</v>
          </cell>
          <cell r="BK134" t="str">
            <v>Decano de la Facultad de Ciencias Agropecuarias y Recursos Naturales</v>
          </cell>
          <cell r="BL134">
            <v>21</v>
          </cell>
          <cell r="BM134">
            <v>45306</v>
          </cell>
          <cell r="BN134">
            <v>1283959346</v>
          </cell>
          <cell r="BO134">
            <v>183</v>
          </cell>
          <cell r="BP134">
            <v>45306</v>
          </cell>
          <cell r="BQ134">
            <v>13010226</v>
          </cell>
          <cell r="CS134"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134">
            <v>17267844</v>
          </cell>
          <cell r="CU134">
            <v>27</v>
          </cell>
          <cell r="CV134" t="str">
            <v>54406</v>
          </cell>
          <cell r="CY134">
            <v>8299</v>
          </cell>
          <cell r="CZ134" t="str">
            <v>M6</v>
          </cell>
        </row>
        <row r="135">
          <cell r="B135" t="str">
            <v>0036 DE 2024</v>
          </cell>
          <cell r="C135">
            <v>1122651218</v>
          </cell>
          <cell r="D135" t="str">
            <v>REYES ANDRES VEGA BELTRAN</v>
          </cell>
          <cell r="E135" t="str">
            <v>CONTRATO DE PRESTACIÓN DE SERVICIOS DE APOYO A LA GESTIÓN</v>
          </cell>
          <cell r="F135"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135">
            <v>45306</v>
          </cell>
          <cell r="H135">
            <v>10905624</v>
          </cell>
          <cell r="I135" t="str">
            <v>Seis (06) meses calendario</v>
          </cell>
          <cell r="J135">
            <v>45306</v>
          </cell>
          <cell r="K135">
            <v>45487</v>
          </cell>
          <cell r="L135" t="str">
            <v>NO APLICA</v>
          </cell>
          <cell r="M135" t="str">
            <v>NO APLICA</v>
          </cell>
          <cell r="N135" t="str">
            <v>NO APLICA</v>
          </cell>
          <cell r="O135">
            <v>7</v>
          </cell>
          <cell r="P135">
            <v>969389</v>
          </cell>
          <cell r="Q135">
            <v>45306</v>
          </cell>
          <cell r="R135">
            <v>45322</v>
          </cell>
          <cell r="S135">
            <v>1817604</v>
          </cell>
          <cell r="T135">
            <v>45323</v>
          </cell>
          <cell r="U135">
            <v>45351</v>
          </cell>
          <cell r="V135">
            <v>1817604</v>
          </cell>
          <cell r="W135">
            <v>45352</v>
          </cell>
          <cell r="X135">
            <v>45382</v>
          </cell>
          <cell r="Y135">
            <v>1817604</v>
          </cell>
          <cell r="Z135">
            <v>45383</v>
          </cell>
          <cell r="AA135">
            <v>45412</v>
          </cell>
          <cell r="AB135">
            <v>1817604</v>
          </cell>
          <cell r="AC135">
            <v>45413</v>
          </cell>
          <cell r="AD135">
            <v>45443</v>
          </cell>
          <cell r="AE135">
            <v>1817604</v>
          </cell>
          <cell r="AF135">
            <v>45444</v>
          </cell>
          <cell r="AG135">
            <v>45473</v>
          </cell>
          <cell r="AH135">
            <v>848215</v>
          </cell>
          <cell r="AI135">
            <v>45474</v>
          </cell>
          <cell r="AJ135">
            <v>45487</v>
          </cell>
          <cell r="BI135" t="str">
            <v>Facultad de Ciencias Agropecuarias y Recursos Naturales</v>
          </cell>
          <cell r="BJ135" t="str">
            <v>CRISTÓBAL LUGO LÓPEZ</v>
          </cell>
          <cell r="BK135" t="str">
            <v>Decano de la Facultad de Ciencias Agropecuarias y Recursos Naturales</v>
          </cell>
          <cell r="BL135">
            <v>21</v>
          </cell>
          <cell r="BM135">
            <v>45306</v>
          </cell>
          <cell r="BN135">
            <v>1283959346</v>
          </cell>
          <cell r="BO135">
            <v>184</v>
          </cell>
          <cell r="BP135">
            <v>45306</v>
          </cell>
          <cell r="BQ135">
            <v>10905624</v>
          </cell>
          <cell r="CS13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135">
            <v>1122651218.5</v>
          </cell>
          <cell r="CU135">
            <v>27</v>
          </cell>
          <cell r="CV135" t="str">
            <v>54406</v>
          </cell>
          <cell r="CY135">
            <v>8299</v>
          </cell>
          <cell r="CZ135" t="str">
            <v>M6</v>
          </cell>
        </row>
        <row r="136">
          <cell r="B136" t="str">
            <v>0037 DE 2024</v>
          </cell>
          <cell r="C136">
            <v>1119888213</v>
          </cell>
          <cell r="D136" t="str">
            <v>WILMER JAVIER VEGA BELTRAN</v>
          </cell>
          <cell r="E136" t="str">
            <v>CONTRATO DE PRESTACIÓN DE SERVICIOS DE APOYO A LA GESTIÓN</v>
          </cell>
          <cell r="F136"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36">
            <v>45306</v>
          </cell>
          <cell r="H136">
            <v>13010226</v>
          </cell>
          <cell r="I136" t="str">
            <v>Seis (06) meses calendario</v>
          </cell>
          <cell r="J136">
            <v>45306</v>
          </cell>
          <cell r="K136">
            <v>45487</v>
          </cell>
          <cell r="L136" t="str">
            <v>NO APLICA</v>
          </cell>
          <cell r="M136" t="str">
            <v>NO APLICA</v>
          </cell>
          <cell r="N136" t="str">
            <v>NO APLICA</v>
          </cell>
          <cell r="O136">
            <v>7</v>
          </cell>
          <cell r="P136">
            <v>1156465</v>
          </cell>
          <cell r="Q136">
            <v>45306</v>
          </cell>
          <cell r="R136">
            <v>45322</v>
          </cell>
          <cell r="S136">
            <v>2168371</v>
          </cell>
          <cell r="T136">
            <v>45323</v>
          </cell>
          <cell r="U136">
            <v>45351</v>
          </cell>
          <cell r="V136">
            <v>2168371</v>
          </cell>
          <cell r="W136">
            <v>45352</v>
          </cell>
          <cell r="X136">
            <v>45382</v>
          </cell>
          <cell r="Y136">
            <v>2168371</v>
          </cell>
          <cell r="Z136">
            <v>45383</v>
          </cell>
          <cell r="AA136">
            <v>45412</v>
          </cell>
          <cell r="AB136">
            <v>2168371</v>
          </cell>
          <cell r="AC136">
            <v>45413</v>
          </cell>
          <cell r="AD136">
            <v>45443</v>
          </cell>
          <cell r="AE136">
            <v>2168371</v>
          </cell>
          <cell r="AF136">
            <v>45444</v>
          </cell>
          <cell r="AG136">
            <v>45473</v>
          </cell>
          <cell r="AH136">
            <v>1011906</v>
          </cell>
          <cell r="AI136">
            <v>45474</v>
          </cell>
          <cell r="AJ136">
            <v>45487</v>
          </cell>
          <cell r="BI136" t="str">
            <v>Facultad de Ciencias Agropecuarias y Recursos Naturales</v>
          </cell>
          <cell r="BJ136" t="str">
            <v>CRISTÓBAL LUGO LÓPEZ</v>
          </cell>
          <cell r="BK136" t="str">
            <v>Decano de la Facultad de Ciencias Agropecuarias y Recursos Naturales</v>
          </cell>
          <cell r="BL136">
            <v>21</v>
          </cell>
          <cell r="BM136">
            <v>45306</v>
          </cell>
          <cell r="BN136">
            <v>1283959346</v>
          </cell>
          <cell r="BO136">
            <v>185</v>
          </cell>
          <cell r="BP136">
            <v>45306</v>
          </cell>
          <cell r="BQ136">
            <v>13010226</v>
          </cell>
          <cell r="CS136"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36">
            <v>1119888213</v>
          </cell>
          <cell r="CU136">
            <v>27</v>
          </cell>
          <cell r="CV136" t="str">
            <v>54406</v>
          </cell>
          <cell r="CY136">
            <v>8299</v>
          </cell>
          <cell r="CZ136" t="str">
            <v>M6</v>
          </cell>
        </row>
        <row r="137">
          <cell r="B137" t="str">
            <v>0038 DE 2024</v>
          </cell>
          <cell r="C137">
            <v>11518445</v>
          </cell>
          <cell r="D137" t="str">
            <v>MARTIN ENRIQUE RINCON ROMERO</v>
          </cell>
          <cell r="E137" t="str">
            <v>CONTRATO DE PRESTACIÓN DE SERVICIOS DE APOYO A LA GESTIÓN</v>
          </cell>
          <cell r="F137"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137">
            <v>45306</v>
          </cell>
          <cell r="H137">
            <v>13010226</v>
          </cell>
          <cell r="I137" t="str">
            <v>Seis (06) meses calendario</v>
          </cell>
          <cell r="J137">
            <v>45306</v>
          </cell>
          <cell r="K137">
            <v>45487</v>
          </cell>
          <cell r="L137" t="str">
            <v>NO APLICA</v>
          </cell>
          <cell r="M137" t="str">
            <v>NO APLICA</v>
          </cell>
          <cell r="N137" t="str">
            <v>NO APLICA</v>
          </cell>
          <cell r="O137">
            <v>7</v>
          </cell>
          <cell r="P137">
            <v>1156465</v>
          </cell>
          <cell r="Q137">
            <v>45306</v>
          </cell>
          <cell r="R137">
            <v>45322</v>
          </cell>
          <cell r="S137">
            <v>2168371</v>
          </cell>
          <cell r="T137">
            <v>45323</v>
          </cell>
          <cell r="U137">
            <v>45351</v>
          </cell>
          <cell r="V137">
            <v>2168371</v>
          </cell>
          <cell r="W137">
            <v>45352</v>
          </cell>
          <cell r="X137">
            <v>45382</v>
          </cell>
          <cell r="Y137">
            <v>2168371</v>
          </cell>
          <cell r="Z137">
            <v>45383</v>
          </cell>
          <cell r="AA137">
            <v>45412</v>
          </cell>
          <cell r="AB137">
            <v>2168371</v>
          </cell>
          <cell r="AC137">
            <v>45413</v>
          </cell>
          <cell r="AD137">
            <v>45443</v>
          </cell>
          <cell r="AE137">
            <v>2168371</v>
          </cell>
          <cell r="AF137">
            <v>45444</v>
          </cell>
          <cell r="AG137">
            <v>45473</v>
          </cell>
          <cell r="AH137">
            <v>1011906</v>
          </cell>
          <cell r="AI137">
            <v>45474</v>
          </cell>
          <cell r="AJ137">
            <v>45487</v>
          </cell>
          <cell r="BI137" t="str">
            <v>Facultad de Ciencias Agropecuarias y Recursos Naturales</v>
          </cell>
          <cell r="BJ137" t="str">
            <v>CRISTÓBAL LUGO LÓPEZ</v>
          </cell>
          <cell r="BK137" t="str">
            <v>Decano de la Facultad de Ciencias Agropecuarias y Recursos Naturales</v>
          </cell>
          <cell r="BL137">
            <v>21</v>
          </cell>
          <cell r="BM137">
            <v>45306</v>
          </cell>
          <cell r="BN137">
            <v>1283959346</v>
          </cell>
          <cell r="BO137">
            <v>186</v>
          </cell>
          <cell r="BP137">
            <v>45306</v>
          </cell>
          <cell r="BQ137">
            <v>13010226</v>
          </cell>
          <cell r="CS137"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7">
            <v>11518445</v>
          </cell>
          <cell r="CU137">
            <v>27</v>
          </cell>
          <cell r="CV137" t="str">
            <v>54406</v>
          </cell>
          <cell r="CY137">
            <v>7490</v>
          </cell>
          <cell r="CZ137" t="str">
            <v>M6</v>
          </cell>
        </row>
        <row r="138">
          <cell r="B138" t="str">
            <v>0039 DE 2024</v>
          </cell>
          <cell r="C138">
            <v>40385329</v>
          </cell>
          <cell r="D138" t="str">
            <v>AHYDE SORAYA VALIENTE ROJAS</v>
          </cell>
          <cell r="E138" t="str">
            <v>CONTRATO DE PRESTACIÓN DE SERVICIOS DE APOYO A LA GESTIÓN</v>
          </cell>
          <cell r="F138" t="str">
            <v>PRESTACIÓN DE SERVICIOS DE APOYO A LA GESTIÓN NECESARIO PARA EL FORTALECIMIENTO DE LOS PROCESOS EN LA DECANATURA DE LA FACULTAD DE CIENCIAS ECONÓMICAS DE LA UNIVERSIDAD DE LOS LLANOS.</v>
          </cell>
          <cell r="G138">
            <v>45306</v>
          </cell>
          <cell r="H138">
            <v>13010226</v>
          </cell>
          <cell r="I138" t="str">
            <v>Seis (06) meses calendario</v>
          </cell>
          <cell r="J138">
            <v>45306</v>
          </cell>
          <cell r="K138">
            <v>45487</v>
          </cell>
          <cell r="L138" t="str">
            <v>NO APLICA</v>
          </cell>
          <cell r="M138" t="str">
            <v>NO APLICA</v>
          </cell>
          <cell r="N138" t="str">
            <v>NO APLICA</v>
          </cell>
          <cell r="O138">
            <v>7</v>
          </cell>
          <cell r="P138">
            <v>1156465</v>
          </cell>
          <cell r="Q138">
            <v>45306</v>
          </cell>
          <cell r="R138">
            <v>45322</v>
          </cell>
          <cell r="S138">
            <v>2168371</v>
          </cell>
          <cell r="T138">
            <v>45323</v>
          </cell>
          <cell r="U138">
            <v>45351</v>
          </cell>
          <cell r="V138">
            <v>2168371</v>
          </cell>
          <cell r="W138">
            <v>45352</v>
          </cell>
          <cell r="X138">
            <v>45382</v>
          </cell>
          <cell r="Y138">
            <v>2168371</v>
          </cell>
          <cell r="Z138">
            <v>45383</v>
          </cell>
          <cell r="AA138">
            <v>45412</v>
          </cell>
          <cell r="AB138">
            <v>2168371</v>
          </cell>
          <cell r="AC138">
            <v>45413</v>
          </cell>
          <cell r="AD138">
            <v>45443</v>
          </cell>
          <cell r="AE138">
            <v>2168371</v>
          </cell>
          <cell r="AF138">
            <v>45444</v>
          </cell>
          <cell r="AG138">
            <v>45473</v>
          </cell>
          <cell r="AH138">
            <v>1011906</v>
          </cell>
          <cell r="AI138">
            <v>45474</v>
          </cell>
          <cell r="AJ138">
            <v>45487</v>
          </cell>
          <cell r="BI138" t="str">
            <v>Facultad de Ciencias Económicas</v>
          </cell>
          <cell r="BJ138" t="str">
            <v>JAVIER DIAZ CASTRO</v>
          </cell>
          <cell r="BK138" t="str">
            <v>Decano de la Facultad de Ciencias Económicas</v>
          </cell>
          <cell r="BL138">
            <v>21</v>
          </cell>
          <cell r="BM138">
            <v>45306</v>
          </cell>
          <cell r="BN138">
            <v>1283959346</v>
          </cell>
          <cell r="BO138">
            <v>174</v>
          </cell>
          <cell r="BP138">
            <v>45306</v>
          </cell>
          <cell r="BQ138">
            <v>13010226</v>
          </cell>
          <cell r="CS138" t="str">
            <v xml:space="preserve">1. Apoyar los procesos de actividades de mejoramiento y acreditación del desarrollo, ejecución del direccionamiento curricular. 2. Apoyar con la correspondencia e informes de los profesores, estudiantes, administrativos, Directivos pertinente a la Decanatura. 3. Apoyar la proyección de oficios y archivos  según el requerimiento pertinente del Decano Informar a los docentes, estudiantes sobre los procesos académicos y administrativos. 4. Cooperar con los procesos administrativos de la Secretaria Académica y los programas de pregrados y posgrado. 5. Prestar apoyo en la atención a la comunidad Universitaria. 6. Prestar apoyo al desarrollo de los informes administrativos. 7. Brindar apoyo en la revisión, verificación y cumplimiento de los soportes para pago de las cuentas de cobro de los docentes de hora catedra enviadas por las escuelas de la facultad, para dar posterior trámite a la firma del decano. </v>
          </cell>
          <cell r="CT138">
            <v>40385329</v>
          </cell>
          <cell r="CU138">
            <v>109</v>
          </cell>
          <cell r="CV138" t="str">
            <v>58200</v>
          </cell>
          <cell r="CY138">
            <v>8299</v>
          </cell>
          <cell r="CZ138" t="str">
            <v>M6</v>
          </cell>
        </row>
        <row r="139">
          <cell r="B139" t="str">
            <v>0040 DE 2024</v>
          </cell>
          <cell r="C139">
            <v>1121860221</v>
          </cell>
          <cell r="D139" t="str">
            <v>SURIAN SURILLY CASTRO JARAMILLO</v>
          </cell>
          <cell r="E139" t="str">
            <v>CONTRATO DE PRESTACIÓN DE SERVICIOS DE APOYO A LA GESTIÓN</v>
          </cell>
          <cell r="F139" t="str">
            <v>PRESTACIÓN DE SERVICIOS DE APOYO A LA GESTIÓN NECESARIO PARA EL FORTALECIMIENTO DE LOS PROCESOS EN LA ESCUELA DE ADMINISTRACIÓN Y NEGOCIOS DE LA FACULTAD DE CIENCIAS ECONÓMICAS DE LA UNIVERSIDAD DE LOS LLANOS.</v>
          </cell>
          <cell r="G139">
            <v>45306</v>
          </cell>
          <cell r="H139">
            <v>13010226</v>
          </cell>
          <cell r="I139" t="str">
            <v>Seis (06) meses calendario</v>
          </cell>
          <cell r="J139">
            <v>45306</v>
          </cell>
          <cell r="K139">
            <v>45487</v>
          </cell>
          <cell r="L139" t="str">
            <v>NO APLICA</v>
          </cell>
          <cell r="M139" t="str">
            <v>NO APLICA</v>
          </cell>
          <cell r="N139" t="str">
            <v>NO APLICA</v>
          </cell>
          <cell r="O139">
            <v>7</v>
          </cell>
          <cell r="P139">
            <v>1156465</v>
          </cell>
          <cell r="Q139">
            <v>45306</v>
          </cell>
          <cell r="R139">
            <v>45322</v>
          </cell>
          <cell r="S139">
            <v>2168371</v>
          </cell>
          <cell r="T139">
            <v>45323</v>
          </cell>
          <cell r="U139">
            <v>45351</v>
          </cell>
          <cell r="V139">
            <v>2168371</v>
          </cell>
          <cell r="W139">
            <v>45352</v>
          </cell>
          <cell r="X139">
            <v>45382</v>
          </cell>
          <cell r="Y139">
            <v>2168371</v>
          </cell>
          <cell r="Z139">
            <v>45383</v>
          </cell>
          <cell r="AA139">
            <v>45412</v>
          </cell>
          <cell r="AB139">
            <v>2168371</v>
          </cell>
          <cell r="AC139">
            <v>45413</v>
          </cell>
          <cell r="AD139">
            <v>45443</v>
          </cell>
          <cell r="AE139">
            <v>2168371</v>
          </cell>
          <cell r="AF139">
            <v>45444</v>
          </cell>
          <cell r="AG139">
            <v>45473</v>
          </cell>
          <cell r="AH139">
            <v>1011906</v>
          </cell>
          <cell r="AI139">
            <v>45474</v>
          </cell>
          <cell r="AJ139">
            <v>45487</v>
          </cell>
          <cell r="BI139" t="str">
            <v>Facultad de Ciencias Económicas</v>
          </cell>
          <cell r="BJ139" t="str">
            <v>JAVIER DIAZ CASTRO</v>
          </cell>
          <cell r="BK139" t="str">
            <v>Decano de la Facultad de Ciencias Económicas</v>
          </cell>
          <cell r="BL139">
            <v>21</v>
          </cell>
          <cell r="BM139">
            <v>45306</v>
          </cell>
          <cell r="BN139">
            <v>1283959346</v>
          </cell>
          <cell r="BO139">
            <v>175</v>
          </cell>
          <cell r="BP139">
            <v>45306</v>
          </cell>
          <cell r="BQ139">
            <v>13010226</v>
          </cell>
          <cell r="CS139"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139">
            <v>1121860221</v>
          </cell>
          <cell r="CU139">
            <v>109</v>
          </cell>
          <cell r="CV139">
            <v>58502</v>
          </cell>
          <cell r="CY139">
            <v>8299</v>
          </cell>
          <cell r="CZ139" t="str">
            <v>M6</v>
          </cell>
        </row>
        <row r="140">
          <cell r="B140" t="str">
            <v>0041 DE 2024</v>
          </cell>
          <cell r="C140">
            <v>1119887606</v>
          </cell>
          <cell r="D140" t="str">
            <v>RAFAEL SNEIDER CUARTAS VELANDIA</v>
          </cell>
          <cell r="E140" t="str">
            <v>CONTRATO DE PRESTACIÓN DE SERVICIOS PROFESIONALES</v>
          </cell>
          <cell r="F140" t="str">
            <v>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v>
          </cell>
          <cell r="G140">
            <v>45306</v>
          </cell>
          <cell r="H140">
            <v>22193904</v>
          </cell>
          <cell r="I140" t="str">
            <v>Seis (06) meses calendario</v>
          </cell>
          <cell r="J140">
            <v>45306</v>
          </cell>
          <cell r="K140">
            <v>45487</v>
          </cell>
          <cell r="L140" t="str">
            <v>NO APLICA</v>
          </cell>
          <cell r="M140" t="str">
            <v>NO APLICA</v>
          </cell>
          <cell r="N140" t="str">
            <v>NO APLICA</v>
          </cell>
          <cell r="O140">
            <v>7</v>
          </cell>
          <cell r="P140">
            <v>1972791</v>
          </cell>
          <cell r="Q140">
            <v>45306</v>
          </cell>
          <cell r="R140">
            <v>45322</v>
          </cell>
          <cell r="S140">
            <v>3698984</v>
          </cell>
          <cell r="T140">
            <v>45323</v>
          </cell>
          <cell r="U140">
            <v>45351</v>
          </cell>
          <cell r="V140">
            <v>3698984</v>
          </cell>
          <cell r="W140">
            <v>45352</v>
          </cell>
          <cell r="X140">
            <v>45382</v>
          </cell>
          <cell r="Y140">
            <v>3698984</v>
          </cell>
          <cell r="Z140">
            <v>45383</v>
          </cell>
          <cell r="AA140">
            <v>45412</v>
          </cell>
          <cell r="AB140">
            <v>3698984</v>
          </cell>
          <cell r="AC140">
            <v>45413</v>
          </cell>
          <cell r="AD140">
            <v>45443</v>
          </cell>
          <cell r="AE140">
            <v>3698984</v>
          </cell>
          <cell r="AF140">
            <v>45444</v>
          </cell>
          <cell r="AG140">
            <v>45473</v>
          </cell>
          <cell r="AH140">
            <v>1726193</v>
          </cell>
          <cell r="AI140">
            <v>45474</v>
          </cell>
          <cell r="AJ140">
            <v>45487</v>
          </cell>
          <cell r="BI140" t="str">
            <v>Instituto de Educación Abierta y a Distancia</v>
          </cell>
          <cell r="BJ140" t="str">
            <v>ANGELICA SOFIA GONZALEZ PULIDO</v>
          </cell>
          <cell r="BK140" t="str">
            <v>Director Técnico de Educación a Distancia</v>
          </cell>
          <cell r="BL140">
            <v>20</v>
          </cell>
          <cell r="BM140">
            <v>45306</v>
          </cell>
          <cell r="BN140">
            <v>2599259317</v>
          </cell>
          <cell r="BO140">
            <v>76</v>
          </cell>
          <cell r="BP140">
            <v>45306</v>
          </cell>
          <cell r="BQ140">
            <v>22193904</v>
          </cell>
          <cell r="CS140" t="str">
            <v>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Apoyar la administración de la plataforma Moodle establecida por Unillanos como herramienta oficial de los procesos docentes en sus diversas modalidades. 4. Apoyar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 con la administración del ambiente AVA.</v>
          </cell>
          <cell r="CT140">
            <v>1119887606</v>
          </cell>
          <cell r="CU140">
            <v>436</v>
          </cell>
          <cell r="CV140">
            <v>590</v>
          </cell>
          <cell r="CY140">
            <v>6201</v>
          </cell>
          <cell r="CZ140" t="str">
            <v>M6</v>
          </cell>
        </row>
        <row r="141">
          <cell r="B141" t="str">
            <v>0042 DE 2024</v>
          </cell>
          <cell r="C141">
            <v>40185261</v>
          </cell>
          <cell r="D141" t="str">
            <v xml:space="preserve">HAYDEE ROCIO DEL PILAR LARA SILVA </v>
          </cell>
          <cell r="E141" t="str">
            <v>CONTRATO DE PRESTACIÓN DE SERVICIOS DE APOYO A LA GESTIÓN</v>
          </cell>
          <cell r="F141" t="str">
            <v>PRESTACIÓN DE SERVICIOS DE APOYO A LA GESTIÓN NECESARIO PARA EL FORTALECIMIENTO DE LOS PROCESOS ACADÉMICOS Y ADMINISTRATIVOS DEL INSTITUTO DE EDUCACIÓN ABIERTA Y A DISTANCIA DE LA UNIVERSIDAD DE LOS LLANOS.</v>
          </cell>
          <cell r="G141">
            <v>45306</v>
          </cell>
          <cell r="H141">
            <v>13010226</v>
          </cell>
          <cell r="I141" t="str">
            <v>Seis (06) meses calendario</v>
          </cell>
          <cell r="J141">
            <v>45306</v>
          </cell>
          <cell r="K141">
            <v>45487</v>
          </cell>
          <cell r="L141" t="str">
            <v>NO APLICA</v>
          </cell>
          <cell r="M141" t="str">
            <v>NO APLICA</v>
          </cell>
          <cell r="N141" t="str">
            <v>NO APLICA</v>
          </cell>
          <cell r="O141">
            <v>7</v>
          </cell>
          <cell r="P141">
            <v>1156465</v>
          </cell>
          <cell r="Q141">
            <v>45306</v>
          </cell>
          <cell r="R141">
            <v>45322</v>
          </cell>
          <cell r="S141">
            <v>2168371</v>
          </cell>
          <cell r="T141">
            <v>45323</v>
          </cell>
          <cell r="U141">
            <v>45351</v>
          </cell>
          <cell r="V141">
            <v>2168371</v>
          </cell>
          <cell r="W141">
            <v>45352</v>
          </cell>
          <cell r="X141">
            <v>45382</v>
          </cell>
          <cell r="Y141">
            <v>2168371</v>
          </cell>
          <cell r="Z141">
            <v>45383</v>
          </cell>
          <cell r="AA141">
            <v>45412</v>
          </cell>
          <cell r="AB141">
            <v>2168371</v>
          </cell>
          <cell r="AC141">
            <v>45413</v>
          </cell>
          <cell r="AD141">
            <v>45443</v>
          </cell>
          <cell r="AE141">
            <v>2168371</v>
          </cell>
          <cell r="AF141">
            <v>45444</v>
          </cell>
          <cell r="AG141">
            <v>45473</v>
          </cell>
          <cell r="AH141">
            <v>1011906</v>
          </cell>
          <cell r="AI141">
            <v>45474</v>
          </cell>
          <cell r="AJ141">
            <v>45487</v>
          </cell>
          <cell r="BI141" t="str">
            <v>Instituto de Educación Abierta y a Distancia</v>
          </cell>
          <cell r="BJ141" t="str">
            <v>ANGELICA SOFIA GONZALEZ PULIDO</v>
          </cell>
          <cell r="BK141" t="str">
            <v>Director Técnico de Educación a Distancia</v>
          </cell>
          <cell r="BL141">
            <v>20</v>
          </cell>
          <cell r="BM141">
            <v>45306</v>
          </cell>
          <cell r="BN141">
            <v>2599259317</v>
          </cell>
          <cell r="BO141">
            <v>41</v>
          </cell>
          <cell r="BP141">
            <v>45306</v>
          </cell>
          <cell r="BQ141">
            <v>13010226</v>
          </cell>
          <cell r="CS141" t="str">
            <v>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v>
          </cell>
          <cell r="CT141">
            <v>40185261</v>
          </cell>
          <cell r="CU141">
            <v>436</v>
          </cell>
          <cell r="CV141">
            <v>590</v>
          </cell>
          <cell r="CY141">
            <v>7020</v>
          </cell>
          <cell r="CZ141" t="str">
            <v>M5</v>
          </cell>
        </row>
        <row r="142">
          <cell r="B142" t="str">
            <v>0043 DE 2024</v>
          </cell>
          <cell r="C142">
            <v>1234791971</v>
          </cell>
          <cell r="D142" t="str">
            <v>LEIDY TATIANA ALFONSO VILLADA</v>
          </cell>
          <cell r="E142" t="str">
            <v>CONTRATO DE PRESTACIÓN DE SERVICIOS PROFESIONALES</v>
          </cell>
          <cell r="F142" t="str">
            <v>PRESTACIÓN DE SERVICIOS PROFESIONALES NECESARIO PARA EL FORTALECIMIENTO DE LOS PROCESOS DE GESTIÓN JURÍDICA DE LA OFICINA ASESORA JURÍDICA DE LA UNIVERSIDAD DE LOS LLANOS.</v>
          </cell>
          <cell r="G142">
            <v>45306</v>
          </cell>
          <cell r="H142">
            <v>16383000</v>
          </cell>
          <cell r="I142" t="str">
            <v>Seis (06) meses calendario</v>
          </cell>
          <cell r="J142">
            <v>45306</v>
          </cell>
          <cell r="K142">
            <v>45487</v>
          </cell>
          <cell r="L142" t="str">
            <v>NO APLICA</v>
          </cell>
          <cell r="M142" t="str">
            <v>NO APLICA</v>
          </cell>
          <cell r="N142" t="str">
            <v>NO APLICA</v>
          </cell>
          <cell r="O142">
            <v>7</v>
          </cell>
          <cell r="P142">
            <v>1456267</v>
          </cell>
          <cell r="Q142">
            <v>45306</v>
          </cell>
          <cell r="R142">
            <v>45322</v>
          </cell>
          <cell r="S142">
            <v>2730500</v>
          </cell>
          <cell r="T142">
            <v>45323</v>
          </cell>
          <cell r="U142">
            <v>45351</v>
          </cell>
          <cell r="V142">
            <v>2730500</v>
          </cell>
          <cell r="W142">
            <v>45352</v>
          </cell>
          <cell r="X142">
            <v>45382</v>
          </cell>
          <cell r="Y142">
            <v>2730500</v>
          </cell>
          <cell r="Z142">
            <v>45383</v>
          </cell>
          <cell r="AA142">
            <v>45412</v>
          </cell>
          <cell r="AB142">
            <v>2730500</v>
          </cell>
          <cell r="AC142">
            <v>45413</v>
          </cell>
          <cell r="AD142">
            <v>45443</v>
          </cell>
          <cell r="AE142">
            <v>2730500</v>
          </cell>
          <cell r="AF142">
            <v>45444</v>
          </cell>
          <cell r="AG142">
            <v>45473</v>
          </cell>
          <cell r="AH142">
            <v>1274233</v>
          </cell>
          <cell r="AI142">
            <v>45474</v>
          </cell>
          <cell r="AJ142">
            <v>45487</v>
          </cell>
          <cell r="BI142" t="str">
            <v>Oficina Asesora Jurídica</v>
          </cell>
          <cell r="BJ142" t="str">
            <v>ZULITH ANDREA ROMERO MARTIN</v>
          </cell>
          <cell r="BK142" t="str">
            <v>Asesora Jurídica</v>
          </cell>
          <cell r="BL142">
            <v>20</v>
          </cell>
          <cell r="BM142">
            <v>45306</v>
          </cell>
          <cell r="BN142">
            <v>2599259317</v>
          </cell>
          <cell r="BO142">
            <v>126</v>
          </cell>
          <cell r="BP142">
            <v>45306</v>
          </cell>
          <cell r="BQ142">
            <v>16383000</v>
          </cell>
          <cell r="CS142"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v>
          </cell>
          <cell r="CT142">
            <v>1234791971</v>
          </cell>
          <cell r="CU142">
            <v>436</v>
          </cell>
          <cell r="CV142">
            <v>210</v>
          </cell>
          <cell r="CY142">
            <v>8299</v>
          </cell>
          <cell r="CZ142" t="str">
            <v>M6</v>
          </cell>
        </row>
        <row r="143">
          <cell r="B143" t="str">
            <v>0044 DE 2024</v>
          </cell>
          <cell r="C143">
            <v>1026577505</v>
          </cell>
          <cell r="D143" t="str">
            <v>ALEXANDER MEZA AVILA</v>
          </cell>
          <cell r="E143" t="str">
            <v>CONTRATO DE PRESTACIÓN DE SERVICIOS PROFESIONALES</v>
          </cell>
          <cell r="F143" t="str">
            <v>PRESTACIÓN DE SERVICIOS PROFESIONALES NECESARIO PARA EL FORTALECIMIENTO DE LOS PROCESOS DE GESTIÓN JURÍDICA DE LA OFICINA ASESORA JURÍDICA DE LA UNIVERSIDAD DE LOS LLANOS.</v>
          </cell>
          <cell r="G143">
            <v>45306</v>
          </cell>
          <cell r="H143">
            <v>22193904</v>
          </cell>
          <cell r="I143" t="str">
            <v>Seis (06) meses calendario</v>
          </cell>
          <cell r="J143">
            <v>45306</v>
          </cell>
          <cell r="K143">
            <v>45487</v>
          </cell>
          <cell r="L143" t="str">
            <v>NO APLICA</v>
          </cell>
          <cell r="M143" t="str">
            <v>NO APLICA</v>
          </cell>
          <cell r="N143" t="str">
            <v>NO APLICA</v>
          </cell>
          <cell r="O143">
            <v>7</v>
          </cell>
          <cell r="P143">
            <v>1972791</v>
          </cell>
          <cell r="Q143">
            <v>45306</v>
          </cell>
          <cell r="R143">
            <v>45322</v>
          </cell>
          <cell r="S143">
            <v>3698984</v>
          </cell>
          <cell r="T143">
            <v>45323</v>
          </cell>
          <cell r="U143">
            <v>45351</v>
          </cell>
          <cell r="V143">
            <v>3698984</v>
          </cell>
          <cell r="W143">
            <v>45352</v>
          </cell>
          <cell r="X143">
            <v>45382</v>
          </cell>
          <cell r="Y143">
            <v>3698984</v>
          </cell>
          <cell r="Z143">
            <v>45383</v>
          </cell>
          <cell r="AA143">
            <v>45412</v>
          </cell>
          <cell r="AB143">
            <v>3698984</v>
          </cell>
          <cell r="AC143">
            <v>45413</v>
          </cell>
          <cell r="AD143">
            <v>45443</v>
          </cell>
          <cell r="AE143">
            <v>3698984</v>
          </cell>
          <cell r="AF143">
            <v>45444</v>
          </cell>
          <cell r="AG143">
            <v>45473</v>
          </cell>
          <cell r="AH143">
            <v>1726193</v>
          </cell>
          <cell r="AI143">
            <v>45474</v>
          </cell>
          <cell r="AJ143">
            <v>45487</v>
          </cell>
          <cell r="BI143" t="str">
            <v>Oficina Asesora Jurídica</v>
          </cell>
          <cell r="BJ143" t="str">
            <v>ZULITH ANDREA ROMERO MARTIN</v>
          </cell>
          <cell r="BK143" t="str">
            <v>Asesora Jurídica</v>
          </cell>
          <cell r="BL143">
            <v>20</v>
          </cell>
          <cell r="BM143">
            <v>45306</v>
          </cell>
          <cell r="BN143">
            <v>2599259317</v>
          </cell>
          <cell r="BO143">
            <v>74</v>
          </cell>
          <cell r="BP143">
            <v>45306</v>
          </cell>
          <cell r="BQ143">
            <v>22193904</v>
          </cell>
          <cell r="CS143" t="str">
            <v xml:space="preserve">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a los procesos de defensa judicial de la Universidad de los Llanos.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13.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en los tramites y distintas actividades de índole administrativo y operativo desarrolladas por el Consejo Electoral Universitario de la Universidad de los Llanos. 16. Contribuir y prestar apoyo jurídico en la proyección o revisión de documentos propios del trámite administrativo y gestión de los proyectos del Sistema General de Regalías. 17. Contribuir y prestar apoyo jurídico respecto de la asistencia a los comités de obra en los cuales sea participe la Oficina Asesora Jurídica. 18. Contribuir y prestar apoyo jurídico respecto de la asistencia al Comité de proyectos del Sistema General de Regalías.  19.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20. Contribuir y prestar apoyo jurídico conforme se requiera frente a los tramites, proceso y reglamentación existente del tributo departamental Estampilla Universidad de los Llanos. </v>
          </cell>
          <cell r="CT143">
            <v>1026577505</v>
          </cell>
          <cell r="CU143">
            <v>436</v>
          </cell>
          <cell r="CV143">
            <v>210</v>
          </cell>
          <cell r="CY143">
            <v>6920</v>
          </cell>
          <cell r="CZ143" t="str">
            <v>M5</v>
          </cell>
        </row>
        <row r="144">
          <cell r="B144" t="str">
            <v>0045 DE 2024</v>
          </cell>
          <cell r="C144">
            <v>1121845439</v>
          </cell>
          <cell r="D144" t="str">
            <v xml:space="preserve">STEFANNI LOPEZ BUITRAGO </v>
          </cell>
          <cell r="E144" t="str">
            <v>CONTRATO DE PRESTACIÓN DE SERVICIOS PROFESIONALES</v>
          </cell>
          <cell r="F144" t="str">
            <v>PRESTACIÓN DE SERVICIOS PROFESIONALES NECESARIO PARA EL FORTALECIMIENTO DE LOS PROCESOS DE GESTIÓN CONTABLE Y ADMINISTRATIVA DE LA OFICINA ASESORA JURÍDICA DE LA UNIVERSIDAD DE LOS LLANOS.</v>
          </cell>
          <cell r="G144">
            <v>45306</v>
          </cell>
          <cell r="H144">
            <v>22193904</v>
          </cell>
          <cell r="I144" t="str">
            <v>Seis (06) meses calendario</v>
          </cell>
          <cell r="J144">
            <v>45306</v>
          </cell>
          <cell r="K144">
            <v>45487</v>
          </cell>
          <cell r="L144" t="str">
            <v>NO APLICA</v>
          </cell>
          <cell r="M144" t="str">
            <v>NO APLICA</v>
          </cell>
          <cell r="N144" t="str">
            <v>NO APLICA</v>
          </cell>
          <cell r="O144">
            <v>7</v>
          </cell>
          <cell r="P144">
            <v>1972791</v>
          </cell>
          <cell r="Q144">
            <v>45306</v>
          </cell>
          <cell r="R144">
            <v>45322</v>
          </cell>
          <cell r="S144">
            <v>3698984</v>
          </cell>
          <cell r="T144">
            <v>45323</v>
          </cell>
          <cell r="U144">
            <v>45351</v>
          </cell>
          <cell r="V144">
            <v>3698984</v>
          </cell>
          <cell r="W144">
            <v>45352</v>
          </cell>
          <cell r="X144">
            <v>45382</v>
          </cell>
          <cell r="Y144">
            <v>3698984</v>
          </cell>
          <cell r="Z144">
            <v>45383</v>
          </cell>
          <cell r="AA144">
            <v>45412</v>
          </cell>
          <cell r="AB144">
            <v>3698984</v>
          </cell>
          <cell r="AC144">
            <v>45413</v>
          </cell>
          <cell r="AD144">
            <v>45443</v>
          </cell>
          <cell r="AE144">
            <v>3698984</v>
          </cell>
          <cell r="AF144">
            <v>45444</v>
          </cell>
          <cell r="AG144">
            <v>45473</v>
          </cell>
          <cell r="AH144">
            <v>1726193</v>
          </cell>
          <cell r="AI144">
            <v>45474</v>
          </cell>
          <cell r="AJ144">
            <v>45487</v>
          </cell>
          <cell r="BI144" t="str">
            <v>Oficina Asesora Jurídica</v>
          </cell>
          <cell r="BJ144" t="str">
            <v>ZULITH ANDREA ROMERO MARTIN</v>
          </cell>
          <cell r="BK144" t="str">
            <v>Asesora Jurídica</v>
          </cell>
          <cell r="BL144">
            <v>20</v>
          </cell>
          <cell r="BM144">
            <v>45306</v>
          </cell>
          <cell r="BN144">
            <v>2599259317</v>
          </cell>
          <cell r="BO144">
            <v>87</v>
          </cell>
          <cell r="BP144">
            <v>45306</v>
          </cell>
          <cell r="BQ144">
            <v>22193904</v>
          </cell>
          <cell r="CS144" t="str">
            <v>1. Prestar apoyo en la creación, actualización y dar de baja a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presentadas por los contratistas.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vinculados a la Universidad de los Llanos para ser remitida al Departamento Administrativo de la Función Pública. 13. Prestar apoyo en la elaboración del directorio de contratistas de la Universidad de los Llanos, en caso de que se requiera. 14. Coadyuvar en la revisión, verificación y cumplimiento de la documentación requerida para la vinculación por contrato de prestación de servicios,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v>
          </cell>
          <cell r="CT144">
            <v>1121845439.5999999</v>
          </cell>
          <cell r="CU144">
            <v>436</v>
          </cell>
          <cell r="CV144">
            <v>210</v>
          </cell>
          <cell r="CY144">
            <v>6920</v>
          </cell>
          <cell r="CZ144" t="str">
            <v>M5</v>
          </cell>
        </row>
        <row r="145">
          <cell r="B145" t="str">
            <v>0046 DE 2024</v>
          </cell>
          <cell r="C145">
            <v>86080967</v>
          </cell>
          <cell r="D145" t="str">
            <v>CARLOS FERNANDO VANEGAS MARCA</v>
          </cell>
          <cell r="E145" t="str">
            <v>CONTRATO DE PRESTACIÓN DE SERVICIOS DE APOYO A LA GESTIÓN</v>
          </cell>
          <cell r="F145" t="str">
            <v>PRESTACIÓN DE SERVICIOS DE APOYO A LA GESTIÓN NECESARIO PARA EL FORTALECIMIENTO DE LOS PROCESOS ADMINISTRATIVOS Y DE GESTIÓN DOCUMENTAL DE LA OFICINA ASESORA JURÍDICA DE LA UNIVERSIDAD DE LOS LLANOS.</v>
          </cell>
          <cell r="G145">
            <v>45306</v>
          </cell>
          <cell r="H145">
            <v>14540832</v>
          </cell>
          <cell r="I145" t="str">
            <v>Seis (06) meses calendario</v>
          </cell>
          <cell r="J145">
            <v>45306</v>
          </cell>
          <cell r="K145">
            <v>45487</v>
          </cell>
          <cell r="L145" t="str">
            <v>NO APLICA</v>
          </cell>
          <cell r="M145" t="str">
            <v>NO APLICA</v>
          </cell>
          <cell r="N145" t="str">
            <v>NO APLICA</v>
          </cell>
          <cell r="O145">
            <v>7</v>
          </cell>
          <cell r="P145">
            <v>1292518</v>
          </cell>
          <cell r="Q145">
            <v>45306</v>
          </cell>
          <cell r="R145">
            <v>45322</v>
          </cell>
          <cell r="S145">
            <v>2423472</v>
          </cell>
          <cell r="T145">
            <v>45323</v>
          </cell>
          <cell r="U145">
            <v>45351</v>
          </cell>
          <cell r="V145">
            <v>2423472</v>
          </cell>
          <cell r="W145">
            <v>45352</v>
          </cell>
          <cell r="X145">
            <v>45382</v>
          </cell>
          <cell r="Y145">
            <v>2423472</v>
          </cell>
          <cell r="Z145">
            <v>45383</v>
          </cell>
          <cell r="AA145">
            <v>45412</v>
          </cell>
          <cell r="AB145">
            <v>2423472</v>
          </cell>
          <cell r="AC145">
            <v>45413</v>
          </cell>
          <cell r="AD145">
            <v>45443</v>
          </cell>
          <cell r="AE145">
            <v>2423472</v>
          </cell>
          <cell r="AF145">
            <v>45444</v>
          </cell>
          <cell r="AG145">
            <v>45473</v>
          </cell>
          <cell r="AH145">
            <v>1130954</v>
          </cell>
          <cell r="AI145">
            <v>45474</v>
          </cell>
          <cell r="AJ145">
            <v>45487</v>
          </cell>
          <cell r="BI145" t="str">
            <v>Oficina Asesora Jurídica</v>
          </cell>
          <cell r="BJ145" t="str">
            <v>ZULITH ANDREA ROMERO MARTIN</v>
          </cell>
          <cell r="BK145" t="str">
            <v>Asesora Jurídica</v>
          </cell>
          <cell r="BL145">
            <v>20</v>
          </cell>
          <cell r="BM145">
            <v>45306</v>
          </cell>
          <cell r="BN145">
            <v>2599259317</v>
          </cell>
          <cell r="BO145">
            <v>68</v>
          </cell>
          <cell r="BP145">
            <v>45306</v>
          </cell>
          <cell r="BQ145">
            <v>14540832</v>
          </cell>
          <cell r="CS14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9.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10. Prestar apoyo en la elaboración de certificaciones de contratos de prestación de servicio suscritos entre la Universidad y terceros.</v>
          </cell>
          <cell r="CT145">
            <v>86080967</v>
          </cell>
          <cell r="CU145">
            <v>436</v>
          </cell>
          <cell r="CV145">
            <v>210</v>
          </cell>
          <cell r="CY145">
            <v>7490</v>
          </cell>
          <cell r="CZ145" t="str">
            <v>M6</v>
          </cell>
        </row>
        <row r="146">
          <cell r="B146" t="str">
            <v>0047 DE 2024</v>
          </cell>
          <cell r="C146">
            <v>40439797</v>
          </cell>
          <cell r="D146" t="str">
            <v xml:space="preserve">ISLANDA MILENA CASTRO QUEVEDO </v>
          </cell>
          <cell r="E146" t="str">
            <v>CONTRATO DE PRESTACIÓN DE SERVICIOS PROFESIONALES</v>
          </cell>
          <cell r="F146" t="str">
            <v>PRESTACIÓN DE SERVICIOS PROFESIONALES NECESARIO PARA EL FORTALECIMIENTO DE LOS PROCESOS DE GESTIÓN ADMINISTRATIVA Y CONTRATACIÓN DE LA OFICINA ASESORA JURÍDICA DE LA UNIVERSIDAD DE LOS LLANOS.</v>
          </cell>
          <cell r="G146">
            <v>45306</v>
          </cell>
          <cell r="H146">
            <v>29464320</v>
          </cell>
          <cell r="I146" t="str">
            <v>Seis (06) meses calendario</v>
          </cell>
          <cell r="J146">
            <v>45306</v>
          </cell>
          <cell r="K146">
            <v>45487</v>
          </cell>
          <cell r="L146" t="str">
            <v>NO APLICA</v>
          </cell>
          <cell r="M146" t="str">
            <v>NO APLICA</v>
          </cell>
          <cell r="N146" t="str">
            <v>NO APLICA</v>
          </cell>
          <cell r="O146">
            <v>7</v>
          </cell>
          <cell r="P146">
            <v>2619051</v>
          </cell>
          <cell r="Q146">
            <v>45306</v>
          </cell>
          <cell r="R146">
            <v>45322</v>
          </cell>
          <cell r="S146">
            <v>4910720</v>
          </cell>
          <cell r="T146">
            <v>45323</v>
          </cell>
          <cell r="U146">
            <v>45351</v>
          </cell>
          <cell r="V146">
            <v>4910720</v>
          </cell>
          <cell r="W146">
            <v>45352</v>
          </cell>
          <cell r="X146">
            <v>45382</v>
          </cell>
          <cell r="Y146">
            <v>4910720</v>
          </cell>
          <cell r="Z146">
            <v>45383</v>
          </cell>
          <cell r="AA146">
            <v>45412</v>
          </cell>
          <cell r="AB146">
            <v>4910720</v>
          </cell>
          <cell r="AC146">
            <v>45413</v>
          </cell>
          <cell r="AD146">
            <v>45443</v>
          </cell>
          <cell r="AE146">
            <v>4910720</v>
          </cell>
          <cell r="AF146">
            <v>45444</v>
          </cell>
          <cell r="AG146">
            <v>45473</v>
          </cell>
          <cell r="AH146">
            <v>2291669</v>
          </cell>
          <cell r="AI146">
            <v>45474</v>
          </cell>
          <cell r="AJ146">
            <v>45487</v>
          </cell>
          <cell r="BI146" t="str">
            <v>Oficina Asesora Jurídica</v>
          </cell>
          <cell r="BJ146" t="str">
            <v>ZULITH ANDREA ROMERO MARTIN</v>
          </cell>
          <cell r="BK146" t="str">
            <v>Asesora Jurídica</v>
          </cell>
          <cell r="BL146">
            <v>20</v>
          </cell>
          <cell r="BM146">
            <v>45306</v>
          </cell>
          <cell r="BN146">
            <v>2599259317</v>
          </cell>
          <cell r="BO146">
            <v>47</v>
          </cell>
          <cell r="BP146">
            <v>45306</v>
          </cell>
          <cell r="BQ146">
            <v>29464320</v>
          </cell>
          <cell r="CS14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146">
            <v>40439797.200000003</v>
          </cell>
          <cell r="CU146">
            <v>436</v>
          </cell>
          <cell r="CV146">
            <v>210</v>
          </cell>
          <cell r="CY146">
            <v>8299</v>
          </cell>
          <cell r="CZ146" t="str">
            <v>M6</v>
          </cell>
        </row>
        <row r="147">
          <cell r="B147" t="str">
            <v>0048 DE 2024</v>
          </cell>
          <cell r="C147">
            <v>1121912878</v>
          </cell>
          <cell r="D147" t="str">
            <v xml:space="preserve">DIANA HASBLEIDY AVILA LARA </v>
          </cell>
          <cell r="E147" t="str">
            <v>CONTRATO DE PRESTACIÓN DE SERVICIOS PROFESIONALES</v>
          </cell>
          <cell r="F147" t="str">
            <v>PRESTACIÓN DE SERVICIOS PROFESIONALES NECESARIO PARA EL FORTALECIMIENTO DEL PROCESO CONTRACTUAL Y DE GESTIÓN ADMINISTRATIVA DE LA OFICINA ASESORA JURÍDICA DE LA UNIVERSIDAD DE LOS LLANOS.</v>
          </cell>
          <cell r="G147">
            <v>45306</v>
          </cell>
          <cell r="H147">
            <v>24235740</v>
          </cell>
          <cell r="I147" t="str">
            <v>Seis (06) meses calendario</v>
          </cell>
          <cell r="J147">
            <v>45306</v>
          </cell>
          <cell r="K147">
            <v>45487</v>
          </cell>
          <cell r="L147" t="str">
            <v>NO APLICA</v>
          </cell>
          <cell r="M147" t="str">
            <v>NO APLICA</v>
          </cell>
          <cell r="N147" t="str">
            <v>NO APLICA</v>
          </cell>
          <cell r="O147">
            <v>7</v>
          </cell>
          <cell r="P147">
            <v>2154288</v>
          </cell>
          <cell r="Q147">
            <v>45306</v>
          </cell>
          <cell r="R147">
            <v>45322</v>
          </cell>
          <cell r="S147">
            <v>4039290</v>
          </cell>
          <cell r="T147">
            <v>45323</v>
          </cell>
          <cell r="U147">
            <v>45351</v>
          </cell>
          <cell r="V147">
            <v>4039290</v>
          </cell>
          <cell r="W147">
            <v>45352</v>
          </cell>
          <cell r="X147">
            <v>45382</v>
          </cell>
          <cell r="Y147">
            <v>4039290</v>
          </cell>
          <cell r="Z147">
            <v>45383</v>
          </cell>
          <cell r="AA147">
            <v>45412</v>
          </cell>
          <cell r="AB147">
            <v>4039290</v>
          </cell>
          <cell r="AC147">
            <v>45413</v>
          </cell>
          <cell r="AD147">
            <v>45443</v>
          </cell>
          <cell r="AE147">
            <v>4039290</v>
          </cell>
          <cell r="AF147">
            <v>45444</v>
          </cell>
          <cell r="AG147">
            <v>45473</v>
          </cell>
          <cell r="AH147">
            <v>1885002</v>
          </cell>
          <cell r="AI147">
            <v>45474</v>
          </cell>
          <cell r="AJ147">
            <v>45487</v>
          </cell>
          <cell r="BI147" t="str">
            <v>Oficina Asesora Jurídica</v>
          </cell>
          <cell r="BJ147" t="str">
            <v>ZULITH ANDREA ROMERO MARTIN</v>
          </cell>
          <cell r="BK147" t="str">
            <v>Asesora Jurídica</v>
          </cell>
          <cell r="BL147">
            <v>20</v>
          </cell>
          <cell r="BM147">
            <v>45306</v>
          </cell>
          <cell r="BN147">
            <v>2599259317</v>
          </cell>
          <cell r="BO147">
            <v>113</v>
          </cell>
          <cell r="BP147">
            <v>45306</v>
          </cell>
          <cell r="BQ147">
            <v>24235740</v>
          </cell>
          <cell r="CS147" t="str">
            <v>1. Brindar apoyo en la verificación de los estudios de conveniencia y oportunidad para la elaboración de contrato de prestación de servicios profesionales o de apoyo a la gestión presentados por las diferentes dependencias académico-administrativas. 2. Coadyuvar en la revisión, verificación y cumplimiento de la documentación requerida para la vinculación por contrato de prestación de servicios, de las diferentes dependencias y los perteneciente a Convenios y/o proyectos suscritos con la Universidad de los Llanos. 3. Brindar apoyo cuando se requiera en la elaboración de solicitud de disponibilidad y compromisos presupuestal según requerimientos radicados en la oficina.  4. Proyectar las minutas de los contratos de prestación de servicios profesionales y de apoyo a la gestión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profesionales y de apoyo a la gestión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10. Elaborar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 que se llevan a cabo en el área de contratación. 17. Brindar apoyo en el análisis y diseño de formatos que se requieran para el buen funcionamiento del proceso de contratación. 18. Colaborar con la atención y respuesta a solicitudes que realicen los contratistas.</v>
          </cell>
          <cell r="CT147">
            <v>1121912878</v>
          </cell>
          <cell r="CU147">
            <v>436</v>
          </cell>
          <cell r="CV147">
            <v>210</v>
          </cell>
          <cell r="CY147">
            <v>7490</v>
          </cell>
          <cell r="CZ147" t="str">
            <v>M6</v>
          </cell>
        </row>
        <row r="148">
          <cell r="B148" t="str">
            <v>0049 DE 2024</v>
          </cell>
          <cell r="C148">
            <v>1120364712</v>
          </cell>
          <cell r="D148" t="str">
            <v>NARLY LIZETH VALERO SANCHEZ</v>
          </cell>
          <cell r="E148" t="str">
            <v>CONTRATO DE PRESTACIÓN DE SERVICIOS PROFESIONALES</v>
          </cell>
          <cell r="F148" t="str">
            <v>PRESTACIÓN DE SERVICIOS PROFESIONALES NECESARIO PARA EL FORTALECIMIENTO DE LOS PROCESOS DE GESTIÓN JURÍDICA DE LA OFICINA ASESORA JURÍDICA DE LA UNIVERSIDAD DE LOS LLANOS.</v>
          </cell>
          <cell r="G148">
            <v>45306</v>
          </cell>
          <cell r="H148">
            <v>16383000</v>
          </cell>
          <cell r="I148" t="str">
            <v>Seis (06) meses calendario</v>
          </cell>
          <cell r="J148">
            <v>45306</v>
          </cell>
          <cell r="K148">
            <v>45487</v>
          </cell>
          <cell r="L148" t="str">
            <v>NO APLICA</v>
          </cell>
          <cell r="M148" t="str">
            <v>NO APLICA</v>
          </cell>
          <cell r="N148" t="str">
            <v>NO APLICA</v>
          </cell>
          <cell r="O148">
            <v>7</v>
          </cell>
          <cell r="P148">
            <v>1456267</v>
          </cell>
          <cell r="Q148">
            <v>45306</v>
          </cell>
          <cell r="R148">
            <v>45322</v>
          </cell>
          <cell r="S148">
            <v>2730500</v>
          </cell>
          <cell r="T148">
            <v>45323</v>
          </cell>
          <cell r="U148">
            <v>45351</v>
          </cell>
          <cell r="V148">
            <v>2730500</v>
          </cell>
          <cell r="W148">
            <v>45352</v>
          </cell>
          <cell r="X148">
            <v>45382</v>
          </cell>
          <cell r="Y148">
            <v>2730500</v>
          </cell>
          <cell r="Z148">
            <v>45383</v>
          </cell>
          <cell r="AA148">
            <v>45412</v>
          </cell>
          <cell r="AB148">
            <v>2730500</v>
          </cell>
          <cell r="AC148">
            <v>45413</v>
          </cell>
          <cell r="AD148">
            <v>45443</v>
          </cell>
          <cell r="AE148">
            <v>2730500</v>
          </cell>
          <cell r="AF148">
            <v>45444</v>
          </cell>
          <cell r="AG148">
            <v>45473</v>
          </cell>
          <cell r="AH148">
            <v>1274233</v>
          </cell>
          <cell r="AI148">
            <v>45474</v>
          </cell>
          <cell r="AJ148">
            <v>45487</v>
          </cell>
          <cell r="BI148" t="str">
            <v>Oficina Asesora Jurídica</v>
          </cell>
          <cell r="BJ148" t="str">
            <v>ZULITH ANDREA ROMERO MARTIN</v>
          </cell>
          <cell r="BK148" t="str">
            <v>Asesora Jurídica</v>
          </cell>
          <cell r="BL148">
            <v>20</v>
          </cell>
          <cell r="BM148">
            <v>45306</v>
          </cell>
          <cell r="BN148">
            <v>2599259317</v>
          </cell>
          <cell r="BO148">
            <v>77</v>
          </cell>
          <cell r="BP148">
            <v>45306</v>
          </cell>
          <cell r="BQ148">
            <v>16383000</v>
          </cell>
          <cell r="CS148"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Contribuir en la elaboración de los formatos de código de contratación y verificar que se han cargado en la página de la Universidad de los Llanos. 17.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20. Brindar apoyo en el análisis y diseño de formatos que se requieran para el buen funcionamiento de proceso de contratación. 21. Coadyuvar en la proyección de respuestas a las solicitudes de los órganos de control. 22. Prestar apoyo en la elaboración de certificaciones de contratos de prestación de servicio perteneciente a los Convenios y/o proyectos suscritos con la Universidad de los Llanos. 23. Brindar apoyo en la afiliación (cargue de información, validación y radicación) a través del portal web de la Aseguradora de Riesgos Laborales – Positiva Compañía de Seguros de los contratistas perteneciente a los Convenios y/o proyectos suscritos con la Universidad de los Llanos.</v>
          </cell>
          <cell r="CT148">
            <v>1120364712</v>
          </cell>
          <cell r="CU148">
            <v>436</v>
          </cell>
          <cell r="CV148">
            <v>210</v>
          </cell>
          <cell r="CY148">
            <v>6910</v>
          </cell>
          <cell r="CZ148" t="str">
            <v>M5</v>
          </cell>
        </row>
        <row r="149">
          <cell r="B149" t="str">
            <v>0050 DE 2024</v>
          </cell>
          <cell r="C149">
            <v>1121857511</v>
          </cell>
          <cell r="D149" t="str">
            <v>KLAIREL YUBEIDY RINCON AGUDELO</v>
          </cell>
          <cell r="E149" t="str">
            <v>CONTRATO DE PRESTACIÓN DE SERVICIOS PROFESIONALES</v>
          </cell>
          <cell r="F149" t="str">
            <v>PRESTACIÓN DE SERVICIOS PROFESIONALES NECESARIO PARA EL FORTALECIMIENTO DE LOS PROCESOS DE GESTIÓN JURÍDICA DE LA OFICINA ASESORA JURÍDICA DE LA UNIVERSIDAD DE LOS LLANOS.</v>
          </cell>
          <cell r="G149">
            <v>45306</v>
          </cell>
          <cell r="H149">
            <v>16383000</v>
          </cell>
          <cell r="I149" t="str">
            <v>Seis (06) meses calendario</v>
          </cell>
          <cell r="J149">
            <v>45306</v>
          </cell>
          <cell r="K149">
            <v>45487</v>
          </cell>
          <cell r="L149" t="str">
            <v>NO APLICA</v>
          </cell>
          <cell r="M149" t="str">
            <v>NO APLICA</v>
          </cell>
          <cell r="N149" t="str">
            <v>NO APLICA</v>
          </cell>
          <cell r="O149">
            <v>7</v>
          </cell>
          <cell r="P149">
            <v>1456267</v>
          </cell>
          <cell r="Q149">
            <v>45306</v>
          </cell>
          <cell r="R149">
            <v>45322</v>
          </cell>
          <cell r="S149">
            <v>2730500</v>
          </cell>
          <cell r="T149">
            <v>45323</v>
          </cell>
          <cell r="U149">
            <v>45351</v>
          </cell>
          <cell r="V149">
            <v>2730500</v>
          </cell>
          <cell r="W149">
            <v>45352</v>
          </cell>
          <cell r="X149">
            <v>45382</v>
          </cell>
          <cell r="Y149">
            <v>2730500</v>
          </cell>
          <cell r="Z149">
            <v>45383</v>
          </cell>
          <cell r="AA149">
            <v>45412</v>
          </cell>
          <cell r="AB149">
            <v>2730500</v>
          </cell>
          <cell r="AC149">
            <v>45413</v>
          </cell>
          <cell r="AD149">
            <v>45443</v>
          </cell>
          <cell r="AE149">
            <v>2730500</v>
          </cell>
          <cell r="AF149">
            <v>45444</v>
          </cell>
          <cell r="AG149">
            <v>45473</v>
          </cell>
          <cell r="AH149">
            <v>1274233</v>
          </cell>
          <cell r="AI149">
            <v>45474</v>
          </cell>
          <cell r="AJ149">
            <v>45487</v>
          </cell>
          <cell r="BI149" t="str">
            <v>Oficina Asesora Jurídica</v>
          </cell>
          <cell r="BJ149" t="str">
            <v>ZULITH ANDREA ROMERO MARTIN</v>
          </cell>
          <cell r="BK149" t="str">
            <v>Asesora Jurídica</v>
          </cell>
          <cell r="BL149">
            <v>20</v>
          </cell>
          <cell r="BM149">
            <v>45306</v>
          </cell>
          <cell r="BN149">
            <v>2599259317</v>
          </cell>
          <cell r="BO149">
            <v>94</v>
          </cell>
          <cell r="BP149">
            <v>45306</v>
          </cell>
          <cell r="BQ149">
            <v>16383000</v>
          </cell>
          <cell r="CS149"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v>
          </cell>
          <cell r="CT149">
            <v>1121857511</v>
          </cell>
          <cell r="CU149">
            <v>436</v>
          </cell>
          <cell r="CV149">
            <v>210</v>
          </cell>
          <cell r="CY149">
            <v>6910</v>
          </cell>
          <cell r="CZ149" t="str">
            <v>M5</v>
          </cell>
        </row>
        <row r="150">
          <cell r="B150" t="str">
            <v>0051 DE 2024</v>
          </cell>
          <cell r="C150">
            <v>1122138868</v>
          </cell>
          <cell r="D150" t="str">
            <v>LEYDI MARCELA BONILLA SABOGAL</v>
          </cell>
          <cell r="E150" t="str">
            <v>CONTRATO DE PRESTACIÓN DE SERVICIOS PROFESIONALES</v>
          </cell>
          <cell r="F150" t="str">
            <v>PRESTACIÓN DE SERVICIOS PROFESIONALES NECESARIO PARA EL FORTALECIMIENTO DE LOS PROCESOS DE GESTIÓN JURÍDICA DE LA OFICINA ASESORA JURÍDICA DE LA UNIVERSIDAD DE LOS LLANOS.</v>
          </cell>
          <cell r="G150">
            <v>45306</v>
          </cell>
          <cell r="H150">
            <v>18367368</v>
          </cell>
          <cell r="I150" t="str">
            <v>Seis (06) meses calendario</v>
          </cell>
          <cell r="J150">
            <v>45306</v>
          </cell>
          <cell r="K150">
            <v>45487</v>
          </cell>
          <cell r="L150" t="str">
            <v>NO APLICA</v>
          </cell>
          <cell r="M150" t="str">
            <v>NO APLICA</v>
          </cell>
          <cell r="N150" t="str">
            <v>NO APLICA</v>
          </cell>
          <cell r="O150">
            <v>7</v>
          </cell>
          <cell r="P150">
            <v>1632655</v>
          </cell>
          <cell r="Q150">
            <v>45306</v>
          </cell>
          <cell r="R150">
            <v>45322</v>
          </cell>
          <cell r="S150">
            <v>3061228</v>
          </cell>
          <cell r="T150">
            <v>45323</v>
          </cell>
          <cell r="U150">
            <v>45351</v>
          </cell>
          <cell r="V150">
            <v>3061228</v>
          </cell>
          <cell r="W150">
            <v>45352</v>
          </cell>
          <cell r="X150">
            <v>45382</v>
          </cell>
          <cell r="Y150">
            <v>3061228</v>
          </cell>
          <cell r="Z150">
            <v>45383</v>
          </cell>
          <cell r="AA150">
            <v>45412</v>
          </cell>
          <cell r="AB150">
            <v>3061228</v>
          </cell>
          <cell r="AC150">
            <v>45413</v>
          </cell>
          <cell r="AD150">
            <v>45443</v>
          </cell>
          <cell r="AE150">
            <v>3061228</v>
          </cell>
          <cell r="AF150">
            <v>45444</v>
          </cell>
          <cell r="AG150">
            <v>45473</v>
          </cell>
          <cell r="AH150">
            <v>1428573</v>
          </cell>
          <cell r="AI150">
            <v>45474</v>
          </cell>
          <cell r="AJ150">
            <v>45487</v>
          </cell>
          <cell r="BI150" t="str">
            <v>Oficina Asesora Jurídica</v>
          </cell>
          <cell r="BJ150" t="str">
            <v>ZULITH ANDREA ROMERO MARTIN</v>
          </cell>
          <cell r="BK150" t="str">
            <v>Asesora Jurídica</v>
          </cell>
          <cell r="BL150">
            <v>20</v>
          </cell>
          <cell r="BM150">
            <v>45306</v>
          </cell>
          <cell r="BN150">
            <v>2599259317</v>
          </cell>
          <cell r="BO150">
            <v>123</v>
          </cell>
          <cell r="BP150">
            <v>45306</v>
          </cell>
          <cell r="BQ150">
            <v>18367368</v>
          </cell>
          <cell r="CS150"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los trámites, consultas, asesorías o requerimiento que versen en asuntos de índole laboral, prestacional, de seguridad social y administrativo organizacional conforme la normativa nacional y los lineamientos institucionales aplicables. 11. Contribuir y prestar apoyo jurídico a la asesora en los distintos procesos, tramites y actividades derivadas de las actuaciones, negociaciones y demás situaciones particulares del ejercicio de las organizaciones sindicales en la Universidad de los Llanos. 12. Contribuir y prestar apoyo jurídico a los procesos de defensa judicial de la Universidad de los Llanos. 13.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14.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15.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16.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17. Contribuir y prestar apoyo jurídico a la asesora jurídica, respecto de la participación en el comité técnico operativo de rediseño de la arquitectura institucional. 18. Contribuir y prestar apoyo jurídico en la proyección de respuestas a las consultas asignadas por el señor Rector, conforme a las directrices impartidas por el asesor jurídico y la normatividad propia del asunto.</v>
          </cell>
          <cell r="CT150">
            <v>1122138868</v>
          </cell>
          <cell r="CU150">
            <v>436</v>
          </cell>
          <cell r="CV150">
            <v>210</v>
          </cell>
          <cell r="CY150">
            <v>6910</v>
          </cell>
          <cell r="CZ150" t="str">
            <v>M5</v>
          </cell>
        </row>
        <row r="151">
          <cell r="B151" t="str">
            <v>0052 DE 2024</v>
          </cell>
          <cell r="C151">
            <v>1121883302</v>
          </cell>
          <cell r="D151" t="str">
            <v>EVELYNE ALEXANDRA BENITEZ GUTIERREZ</v>
          </cell>
          <cell r="E151" t="str">
            <v>CONTRATO DE PRESTACIÓN DE SERVICIOS PROFESIONALES</v>
          </cell>
          <cell r="F151" t="str">
            <v>PRESTACIÓN DE SERVICIOS PROFESIONALES NECESARIO PARA EL FORTALECIMIENTO DE LOS PROCESOS DE GESTIÓN JURÍDICA DE LA OFICINA ASESORA JURÍDICA DE LA UNIVERSIDAD DE LOS LLANOS.</v>
          </cell>
          <cell r="G151">
            <v>45306</v>
          </cell>
          <cell r="H151">
            <v>16383000</v>
          </cell>
          <cell r="I151" t="str">
            <v>Seis (06) meses calendario</v>
          </cell>
          <cell r="J151">
            <v>45306</v>
          </cell>
          <cell r="K151">
            <v>45487</v>
          </cell>
          <cell r="L151" t="str">
            <v>NO APLICA</v>
          </cell>
          <cell r="M151" t="str">
            <v>NO APLICA</v>
          </cell>
          <cell r="N151" t="str">
            <v>NO APLICA</v>
          </cell>
          <cell r="O151">
            <v>7</v>
          </cell>
          <cell r="P151">
            <v>1456267</v>
          </cell>
          <cell r="Q151">
            <v>45306</v>
          </cell>
          <cell r="R151">
            <v>45322</v>
          </cell>
          <cell r="S151">
            <v>1729317</v>
          </cell>
          <cell r="T151">
            <v>45323</v>
          </cell>
          <cell r="U151">
            <v>45341</v>
          </cell>
          <cell r="W151">
            <v>45352</v>
          </cell>
          <cell r="X151">
            <v>45382</v>
          </cell>
          <cell r="Z151">
            <v>45383</v>
          </cell>
          <cell r="AA151">
            <v>45412</v>
          </cell>
          <cell r="AC151">
            <v>45413</v>
          </cell>
          <cell r="AD151">
            <v>45443</v>
          </cell>
          <cell r="AF151">
            <v>45444</v>
          </cell>
          <cell r="AG151">
            <v>45473</v>
          </cell>
          <cell r="AI151">
            <v>45474</v>
          </cell>
          <cell r="AJ151">
            <v>45487</v>
          </cell>
          <cell r="BI151" t="str">
            <v>Oficina Asesora Jurídica</v>
          </cell>
          <cell r="BJ151" t="str">
            <v>ZULITH ANDREA ROMERO MARTIN</v>
          </cell>
          <cell r="BK151" t="str">
            <v>Asesora Jurídica</v>
          </cell>
          <cell r="BL151">
            <v>20</v>
          </cell>
          <cell r="BM151">
            <v>45306</v>
          </cell>
          <cell r="BN151">
            <v>2599259317</v>
          </cell>
          <cell r="BO151">
            <v>102</v>
          </cell>
          <cell r="BP151">
            <v>45306</v>
          </cell>
          <cell r="BQ151">
            <v>16383000</v>
          </cell>
          <cell r="CS151"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conforme la normativa institucional y el marco legal aplicable a las Comisiones Disciplinarias Estudiantiles de Facultad al interior de la Universidad de los Llanos. 10. Apoyar la ejecución del programa anual de auditorías internas de gestión y calidad en caso de que la Oficina Asesora de Control Interno así lo requiera.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16. Contribuir y prestar apoyo jurídico en los tramites, procesos, sesiones, asesorías, acompañamientos y capacitaciones, de acuerdo a la competencia de la Oficina Asesora Jurídica en el Comité de Asuntos de Genero de la Universidad de los Llanos. </v>
          </cell>
          <cell r="CT151">
            <v>1121883302</v>
          </cell>
          <cell r="CU151">
            <v>436</v>
          </cell>
          <cell r="CV151">
            <v>210</v>
          </cell>
          <cell r="CY151">
            <v>7490</v>
          </cell>
          <cell r="CZ151" t="str">
            <v>M6</v>
          </cell>
        </row>
        <row r="152">
          <cell r="B152" t="str">
            <v>0053 DE 2024</v>
          </cell>
          <cell r="C152">
            <v>37293593</v>
          </cell>
          <cell r="D152" t="str">
            <v>BIBIANA LORENA ZAMBRANO ROJAS</v>
          </cell>
          <cell r="E152" t="str">
            <v>CONTRATO DE PRESTACIÓN DE SERVICIOS DE APOYO A LA GESTIÓN</v>
          </cell>
          <cell r="F152" t="str">
            <v>PRESTACIÓN DE SERVICIOS DE APOYO A LA GESTIÓN NECESARIO PARA EL FORTALECIMIENTO DE LOS PROCESOS DE GESTIÓN JURÍDICA DE LA OFICINA ASESORA JURÍDICA DE LA UNIVERSIDAD DE LOS LLANOS.</v>
          </cell>
          <cell r="G152">
            <v>45306</v>
          </cell>
          <cell r="H152">
            <v>8817330</v>
          </cell>
          <cell r="I152" t="str">
            <v>Seis (06) meses calendario</v>
          </cell>
          <cell r="J152">
            <v>45306</v>
          </cell>
          <cell r="K152">
            <v>45487</v>
          </cell>
          <cell r="L152" t="str">
            <v>NO APLICA</v>
          </cell>
          <cell r="M152" t="str">
            <v>NO APLICA</v>
          </cell>
          <cell r="N152" t="str">
            <v>NO APLICA</v>
          </cell>
          <cell r="O152">
            <v>7</v>
          </cell>
          <cell r="P152">
            <v>783763</v>
          </cell>
          <cell r="Q152">
            <v>45306</v>
          </cell>
          <cell r="R152">
            <v>45322</v>
          </cell>
          <cell r="S152">
            <v>1469555</v>
          </cell>
          <cell r="T152">
            <v>45323</v>
          </cell>
          <cell r="U152">
            <v>45351</v>
          </cell>
          <cell r="V152">
            <v>1469555</v>
          </cell>
          <cell r="W152">
            <v>45352</v>
          </cell>
          <cell r="X152">
            <v>45382</v>
          </cell>
          <cell r="Y152">
            <v>1469555</v>
          </cell>
          <cell r="Z152">
            <v>45383</v>
          </cell>
          <cell r="AA152">
            <v>45412</v>
          </cell>
          <cell r="AB152">
            <v>1469555</v>
          </cell>
          <cell r="AC152">
            <v>45413</v>
          </cell>
          <cell r="AD152">
            <v>45443</v>
          </cell>
          <cell r="AE152">
            <v>1469555</v>
          </cell>
          <cell r="AF152">
            <v>45444</v>
          </cell>
          <cell r="AG152">
            <v>45473</v>
          </cell>
          <cell r="AH152">
            <v>685792</v>
          </cell>
          <cell r="AI152">
            <v>45474</v>
          </cell>
          <cell r="AJ152">
            <v>45487</v>
          </cell>
          <cell r="BI152" t="str">
            <v>Oficina Asesora Jurídica</v>
          </cell>
          <cell r="BJ152" t="str">
            <v>ZULITH ANDREA ROMERO MARTIN</v>
          </cell>
          <cell r="BK152" t="str">
            <v>Asesora Jurídica</v>
          </cell>
          <cell r="BL152">
            <v>20</v>
          </cell>
          <cell r="BM152">
            <v>45306</v>
          </cell>
          <cell r="BN152">
            <v>2599259317</v>
          </cell>
          <cell r="BO152">
            <v>39</v>
          </cell>
          <cell r="BP152">
            <v>45306</v>
          </cell>
          <cell r="BQ152">
            <v>8817330</v>
          </cell>
          <cell r="CS152" t="str">
            <v>1. Contribuir y prestar apoyo jurídico en la proyección de las respuestas a las solicitudes efectuadas por los órganos de control. 2. Contribuir y prestar apoyo jurídico en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y prestar apoyo jurídico en la proyección de respuestas a los derechos de petición. 4. Contribuir y prestar apoyo jurídico en la proyección de actos administrativos, documentos, informes, requerimientos y circulares, a suscribir por parte de la Universidad de los Llanos, de acuerdo a la naturaleza de los mismos y conforme a la normatividad aplicable. 5. Contribuir y prestar apoyo jurídico con la proyección de respuestas a los recursos que sean interpuestos contra los actos administrativos expedidos por la Universidad de los Llanos y que se trasladen al conocimiento y competencia de la oficina Asesora Jurídica. 6. Apoyar la ejecución del programa anual de auditorías internas de gestión y calidad en caso de que la Oficina Asesora de Control Interno así lo requiera. 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8.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9.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10.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la proyección de los requerimientos y memorandos respectivos para la suscripción, ejecución y seguimiento de los convenios que suscriba la Universidad de los Llanos.  13. Contribuir y prestar apoyo con la proyección de informes ejecutivos que se requieran de la Oficina Asesora Jurídica para las dependencias de la institución, entidades del estado y órganos de control. 14. Contribuir y prestar apoyo en la búsqueda de información y documentación que se requiera para la proyección de conceptos y/o análisis de solicitudes realizadas a la Oficina Asesora Jurídica. 15. Contribuir y prestar apoyo en el seguimiento a los convenios revisados por la Oficina Asesora Jurídica y suscritos por la Universidad de los Llanos. 16.  Contribuir y prestar apoyo con la respectiva foliación, rotulación y digitalización de cada uno de los convenios suscritos por la Universidad de los Llanos, así como, la actualización del inventario documental de los convenios.</v>
          </cell>
          <cell r="CT152">
            <v>37293593</v>
          </cell>
          <cell r="CU152">
            <v>436</v>
          </cell>
          <cell r="CV152">
            <v>210</v>
          </cell>
          <cell r="CY152">
            <v>8299</v>
          </cell>
          <cell r="CZ152" t="str">
            <v>M6</v>
          </cell>
        </row>
        <row r="153">
          <cell r="B153" t="str">
            <v>0054 DE 2024</v>
          </cell>
          <cell r="C153">
            <v>1026292938</v>
          </cell>
          <cell r="D153" t="str">
            <v>DANNA VALENTINA YAÑEZ GARZON</v>
          </cell>
          <cell r="E153" t="str">
            <v>CONTRATO DE PRESTACIÓN DE SERVICIOS PROFESIONALES</v>
          </cell>
          <cell r="F153" t="str">
            <v>PRESTACIÓN DE SERVICIOS PROFESIONALES NECESARIO PARA EL FORTALECIMIENTO DE LOS PROCESOS DE GESTIÓN JURÍDICA DE LA OFICINA ASESORA JURÍDICA DE LA UNIVERSIDAD DE LOS LLANOS.</v>
          </cell>
          <cell r="G153">
            <v>45306</v>
          </cell>
          <cell r="H153">
            <v>18367368</v>
          </cell>
          <cell r="I153" t="str">
            <v>Seis (06) meses calendario</v>
          </cell>
          <cell r="J153">
            <v>45306</v>
          </cell>
          <cell r="K153">
            <v>45487</v>
          </cell>
          <cell r="L153" t="str">
            <v>NO APLICA</v>
          </cell>
          <cell r="M153" t="str">
            <v>NO APLICA</v>
          </cell>
          <cell r="N153" t="str">
            <v>NO APLICA</v>
          </cell>
          <cell r="O153">
            <v>7</v>
          </cell>
          <cell r="P153">
            <v>1632655</v>
          </cell>
          <cell r="Q153">
            <v>45306</v>
          </cell>
          <cell r="R153">
            <v>45322</v>
          </cell>
          <cell r="S153">
            <v>1632655</v>
          </cell>
          <cell r="T153">
            <v>45323</v>
          </cell>
          <cell r="U153">
            <v>45338</v>
          </cell>
          <cell r="W153">
            <v>45352</v>
          </cell>
          <cell r="X153">
            <v>45382</v>
          </cell>
          <cell r="Z153">
            <v>45383</v>
          </cell>
          <cell r="AA153">
            <v>45412</v>
          </cell>
          <cell r="AC153">
            <v>45413</v>
          </cell>
          <cell r="AD153">
            <v>45443</v>
          </cell>
          <cell r="AF153">
            <v>45444</v>
          </cell>
          <cell r="AG153">
            <v>45473</v>
          </cell>
          <cell r="AI153">
            <v>45474</v>
          </cell>
          <cell r="AJ153">
            <v>45487</v>
          </cell>
          <cell r="BI153" t="str">
            <v>Oficina Asesora Jurídica</v>
          </cell>
          <cell r="BJ153" t="str">
            <v>ZULITH ANDREA ROMERO MARTIN</v>
          </cell>
          <cell r="BK153" t="str">
            <v>Asesora Jurídica</v>
          </cell>
          <cell r="BL153">
            <v>20</v>
          </cell>
          <cell r="BM153">
            <v>45306</v>
          </cell>
          <cell r="BN153">
            <v>2599259317</v>
          </cell>
          <cell r="BO153">
            <v>73</v>
          </cell>
          <cell r="BP153">
            <v>45306</v>
          </cell>
          <cell r="BQ153">
            <v>18367368</v>
          </cell>
          <cell r="CS153"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v>
          </cell>
          <cell r="CT153">
            <v>1026292938</v>
          </cell>
          <cell r="CU153">
            <v>436</v>
          </cell>
          <cell r="CV153">
            <v>210</v>
          </cell>
          <cell r="CY153">
            <v>6910</v>
          </cell>
          <cell r="CZ153" t="str">
            <v>M5</v>
          </cell>
        </row>
        <row r="154">
          <cell r="B154" t="str">
            <v>0055 DE 2024</v>
          </cell>
          <cell r="C154">
            <v>40218615</v>
          </cell>
          <cell r="D154" t="str">
            <v>NORMA CONSTANZA BELTRAN TRIGUEROS</v>
          </cell>
          <cell r="E154" t="str">
            <v>CONTRATO DE PRESTACIÓN DE SERVICIOS PROFESIONALES</v>
          </cell>
          <cell r="F154" t="str">
            <v>PRESTACIÓN DE SERVICIOS PROFESIONALES NECESARIO PARA EL FORTALECIMIENTO DE LOS PROCESOS DE CONTRATACIÓN EN LA DIVISIÓN DE SERVICIOS ADMINISTRATIVOS DE LA UNIVERSIDAD DE LOS LLANOS.</v>
          </cell>
          <cell r="G154">
            <v>45306</v>
          </cell>
          <cell r="H154">
            <v>22193904</v>
          </cell>
          <cell r="I154" t="str">
            <v>Seis (06) meses calendario</v>
          </cell>
          <cell r="J154">
            <v>45306</v>
          </cell>
          <cell r="K154">
            <v>45487</v>
          </cell>
          <cell r="L154" t="str">
            <v>NO APLICA</v>
          </cell>
          <cell r="M154" t="str">
            <v>NO APLICA</v>
          </cell>
          <cell r="N154" t="str">
            <v>NO APLICA</v>
          </cell>
          <cell r="O154">
            <v>7</v>
          </cell>
          <cell r="P154">
            <v>1972791</v>
          </cell>
          <cell r="Q154">
            <v>45306</v>
          </cell>
          <cell r="R154">
            <v>45322</v>
          </cell>
          <cell r="S154">
            <v>3698984</v>
          </cell>
          <cell r="T154">
            <v>45323</v>
          </cell>
          <cell r="U154">
            <v>45351</v>
          </cell>
          <cell r="V154">
            <v>3698984</v>
          </cell>
          <cell r="W154">
            <v>45352</v>
          </cell>
          <cell r="X154">
            <v>45382</v>
          </cell>
          <cell r="Y154">
            <v>3698984</v>
          </cell>
          <cell r="Z154">
            <v>45383</v>
          </cell>
          <cell r="AA154">
            <v>45412</v>
          </cell>
          <cell r="AB154">
            <v>3698984</v>
          </cell>
          <cell r="AC154">
            <v>45413</v>
          </cell>
          <cell r="AD154">
            <v>45443</v>
          </cell>
          <cell r="AE154">
            <v>3698984</v>
          </cell>
          <cell r="AF154">
            <v>45444</v>
          </cell>
          <cell r="AG154">
            <v>45473</v>
          </cell>
          <cell r="AH154">
            <v>1726193</v>
          </cell>
          <cell r="AI154">
            <v>45474</v>
          </cell>
          <cell r="AJ154">
            <v>45487</v>
          </cell>
          <cell r="BI154" t="str">
            <v xml:space="preserve">División de Servicios Administrativos </v>
          </cell>
          <cell r="BJ154" t="str">
            <v>VÍCTOR EFREN ORTÍZ ORTÍZ</v>
          </cell>
          <cell r="BK154" t="str">
            <v>Jefe de Oficina</v>
          </cell>
          <cell r="BL154">
            <v>20</v>
          </cell>
          <cell r="BM154">
            <v>45306</v>
          </cell>
          <cell r="BN154">
            <v>2599259317</v>
          </cell>
          <cell r="BO154">
            <v>43</v>
          </cell>
          <cell r="BP154">
            <v>45306</v>
          </cell>
          <cell r="BQ154">
            <v>22193904</v>
          </cell>
          <cell r="CS154"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y cargue de cuentas CPS en la División de Servicios Administrativos. 21. Apoyar los procesos de rendición de contratos en SIA OBSERVA.</v>
          </cell>
          <cell r="CT154">
            <v>40218615</v>
          </cell>
          <cell r="CU154">
            <v>436</v>
          </cell>
          <cell r="CV154">
            <v>421</v>
          </cell>
          <cell r="CY154">
            <v>8299</v>
          </cell>
          <cell r="CZ154" t="str">
            <v>M6</v>
          </cell>
        </row>
        <row r="155">
          <cell r="B155" t="str">
            <v>0056 DE 2024</v>
          </cell>
          <cell r="C155">
            <v>40447397</v>
          </cell>
          <cell r="D155" t="str">
            <v>ERIKA MENDEZ RONDON</v>
          </cell>
          <cell r="E155" t="str">
            <v>CONTRATO DE PRESTACIÓN DE SERVICIOS PROFESIONALES</v>
          </cell>
          <cell r="F155" t="str">
            <v>PRESTACIÓN DE SERVICIOS PROFESIONALES NECESARIO PARA EL FORTALECIMIENTO DE LOS PROCESOS DE CONTRATACIÓN EN LA DIVISIÓN DE SERVICIOS ADMINISTRATIVOS DE LA UNIVERSIDAD DE LOS LLANOS.</v>
          </cell>
          <cell r="G155">
            <v>45306</v>
          </cell>
          <cell r="H155">
            <v>22193904</v>
          </cell>
          <cell r="I155" t="str">
            <v>Seis (06) meses calendario</v>
          </cell>
          <cell r="J155">
            <v>45306</v>
          </cell>
          <cell r="K155">
            <v>45487</v>
          </cell>
          <cell r="L155" t="str">
            <v>NO APLICA</v>
          </cell>
          <cell r="M155" t="str">
            <v>NO APLICA</v>
          </cell>
          <cell r="N155" t="str">
            <v>NO APLICA</v>
          </cell>
          <cell r="O155">
            <v>7</v>
          </cell>
          <cell r="P155">
            <v>1972791</v>
          </cell>
          <cell r="Q155">
            <v>45306</v>
          </cell>
          <cell r="R155">
            <v>45322</v>
          </cell>
          <cell r="S155">
            <v>3698984</v>
          </cell>
          <cell r="T155">
            <v>45323</v>
          </cell>
          <cell r="U155">
            <v>45351</v>
          </cell>
          <cell r="V155">
            <v>3698984</v>
          </cell>
          <cell r="W155">
            <v>45352</v>
          </cell>
          <cell r="X155">
            <v>45382</v>
          </cell>
          <cell r="Y155">
            <v>3698984</v>
          </cell>
          <cell r="Z155">
            <v>45383</v>
          </cell>
          <cell r="AA155">
            <v>45412</v>
          </cell>
          <cell r="AB155">
            <v>3698984</v>
          </cell>
          <cell r="AC155">
            <v>45413</v>
          </cell>
          <cell r="AD155">
            <v>45443</v>
          </cell>
          <cell r="AE155">
            <v>3698984</v>
          </cell>
          <cell r="AF155">
            <v>45444</v>
          </cell>
          <cell r="AG155">
            <v>45473</v>
          </cell>
          <cell r="AH155">
            <v>1726193</v>
          </cell>
          <cell r="AI155">
            <v>45474</v>
          </cell>
          <cell r="AJ155">
            <v>45487</v>
          </cell>
          <cell r="BI155" t="str">
            <v xml:space="preserve">División de Servicios Administrativos </v>
          </cell>
          <cell r="BJ155" t="str">
            <v>VÍCTOR EFREN ORTÍZ ORTÍZ</v>
          </cell>
          <cell r="BK155" t="str">
            <v>Jefe de Oficina</v>
          </cell>
          <cell r="BL155">
            <v>20</v>
          </cell>
          <cell r="BM155">
            <v>45306</v>
          </cell>
          <cell r="BN155">
            <v>2599259317</v>
          </cell>
          <cell r="BO155">
            <v>53</v>
          </cell>
          <cell r="BP155">
            <v>45306</v>
          </cell>
          <cell r="BQ155">
            <v>22193904</v>
          </cell>
          <cell r="CS155"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en el Link para su descargue. 11. Apoyar el proceso de firma de contrato de hora cátedra ante la vicerrectoría de recursos universitarios.  12. Apoyar la elaboración de las solicitudes de Compromisos presupuestales de docentes catedráticos en el SICOF. 13. Apoyar la elaboración de Resolución Rectorales para la vinculación de docentes ocasionales. 14. Apoyar la recepción de los documentos para liquidar contratos de hora cátedra frente al contrato. 15. Apoyar la recepción de los documentos para pago mensual de los docentes catedráticos. 16. Apoyar la liquidación de los contratos de profesores catedráticos. 17. Apoyo para la entrega de información a nomina correspondiente a las novedades de los docentes ocasionales. 18.  Apoyo a la notificación (vinculación) docentes ocasionales. 19. Apoyar la elaboración de órdenes de pago para Docentes catedráticos en el SICOF. 20.  Apoyar la verificación de la entrega de documentos de pago de catedráticos ante las áreas de vicerrectoría de recursos universitarios y área de tesorería. 21.  Apoyar la realización de novedades a los contratos de hora cátedra. 22. Apoyar la verificación y ajustes de los procedimientos y formatos de los programas de pregrado de acuerdo a las exigencias establecidas en el marco de la implementación del nuevo sistema de información. 23. Prestar apoyo en la verificación de los exámenes médicos de ingreso y egreso de los docentes de Ocasionales y catedráticos de pregrado como requisito en su hoja de vida. 24. Apoyar el proceso de rendición de los contratos de los docentes catedráticos al sistema integral de auditoria (SIA OBSERVA) 25. Apoyar el proceso de contratación de docentes de planta.</v>
          </cell>
          <cell r="CT155">
            <v>40447397</v>
          </cell>
          <cell r="CU155">
            <v>436</v>
          </cell>
          <cell r="CV155">
            <v>421</v>
          </cell>
          <cell r="CY155">
            <v>8299</v>
          </cell>
          <cell r="CZ155" t="str">
            <v>M6</v>
          </cell>
        </row>
        <row r="156">
          <cell r="B156" t="str">
            <v>0057 DE 2024</v>
          </cell>
          <cell r="C156">
            <v>1121840543</v>
          </cell>
          <cell r="D156" t="str">
            <v>DIEGO CAMILO CARREÑO ROMERO</v>
          </cell>
          <cell r="E156" t="str">
            <v>CONTRATO DE PRESTACIÓN DE SERVICIOS PROFESIONALES</v>
          </cell>
          <cell r="F156" t="str">
            <v>PRESTACIÓN DE SERVICIOS PROFESIONALES NECESARIO PARA EL FORTALECIMIENTO DE LOS PROCESOS DE GESTIÓN ADMINISTRATIVA EN LA DIVISIÓN DE SERVICIOS ADMINISTRATIVOS DE LA UNIVERSIDAD DE LOS LLANOS.</v>
          </cell>
          <cell r="G156">
            <v>45306</v>
          </cell>
          <cell r="H156">
            <v>16383000</v>
          </cell>
          <cell r="I156" t="str">
            <v>Seis (06) meses calendario</v>
          </cell>
          <cell r="J156">
            <v>45306</v>
          </cell>
          <cell r="K156">
            <v>45487</v>
          </cell>
          <cell r="L156" t="str">
            <v>NO APLICA</v>
          </cell>
          <cell r="M156" t="str">
            <v>NO APLICA</v>
          </cell>
          <cell r="N156" t="str">
            <v>NO APLICA</v>
          </cell>
          <cell r="O156">
            <v>7</v>
          </cell>
          <cell r="P156">
            <v>1456267</v>
          </cell>
          <cell r="Q156">
            <v>45306</v>
          </cell>
          <cell r="R156">
            <v>45322</v>
          </cell>
          <cell r="S156">
            <v>2730500</v>
          </cell>
          <cell r="T156">
            <v>45323</v>
          </cell>
          <cell r="U156">
            <v>45351</v>
          </cell>
          <cell r="V156">
            <v>2730500</v>
          </cell>
          <cell r="W156">
            <v>45352</v>
          </cell>
          <cell r="X156">
            <v>45382</v>
          </cell>
          <cell r="Y156">
            <v>2730500</v>
          </cell>
          <cell r="Z156">
            <v>45383</v>
          </cell>
          <cell r="AA156">
            <v>45412</v>
          </cell>
          <cell r="AB156">
            <v>2730500</v>
          </cell>
          <cell r="AC156">
            <v>45413</v>
          </cell>
          <cell r="AD156">
            <v>45443</v>
          </cell>
          <cell r="AE156">
            <v>2730500</v>
          </cell>
          <cell r="AF156">
            <v>45444</v>
          </cell>
          <cell r="AG156">
            <v>45473</v>
          </cell>
          <cell r="AH156">
            <v>1274233</v>
          </cell>
          <cell r="AI156">
            <v>45474</v>
          </cell>
          <cell r="AJ156">
            <v>45487</v>
          </cell>
          <cell r="BI156" t="str">
            <v xml:space="preserve">División de Servicios Administrativos </v>
          </cell>
          <cell r="BJ156" t="str">
            <v>VÍCTOR EFREN ORTÍZ ORTÍZ</v>
          </cell>
          <cell r="BK156" t="str">
            <v>Jefe de Oficina</v>
          </cell>
          <cell r="BL156">
            <v>20</v>
          </cell>
          <cell r="BM156">
            <v>45306</v>
          </cell>
          <cell r="BN156">
            <v>2599259317</v>
          </cell>
          <cell r="BO156">
            <v>84</v>
          </cell>
          <cell r="BP156">
            <v>45306</v>
          </cell>
          <cell r="BQ156">
            <v>16383000</v>
          </cell>
          <cell r="CS156" t="str">
            <v>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Pregrado y posgrado.</v>
          </cell>
          <cell r="CT156">
            <v>1121840543</v>
          </cell>
          <cell r="CU156">
            <v>436</v>
          </cell>
          <cell r="CV156">
            <v>421</v>
          </cell>
          <cell r="CY156">
            <v>8299</v>
          </cell>
          <cell r="CZ156" t="str">
            <v>M6</v>
          </cell>
        </row>
        <row r="157">
          <cell r="B157" t="str">
            <v>0058 DE 2024</v>
          </cell>
          <cell r="C157">
            <v>1121845390</v>
          </cell>
          <cell r="D157" t="str">
            <v>AURA CAROLINA VILLARREAL VILLERA</v>
          </cell>
          <cell r="E157" t="str">
            <v>CONTRATO DE PRESTACIÓN DE SERVICIOS DE APOYO A LA GESTIÓN</v>
          </cell>
          <cell r="F157" t="str">
            <v>PRESTACIÓN DE SERVICIOS DE APOYO A LA GESTIÓN NECESARIO PARA EL FORTALECIMIENTO DE LOS PROCESOS EN GESTIÓN ADMINISTRATIVA EN LA DIVISIÓN DE SERVICIOS ADMINISTRATIVOS DE LA UNIVERSIDAD DE LOS LLANOS.</v>
          </cell>
          <cell r="G157">
            <v>45306</v>
          </cell>
          <cell r="H157">
            <v>14540832</v>
          </cell>
          <cell r="I157" t="str">
            <v>Seis (06) meses calendario</v>
          </cell>
          <cell r="J157">
            <v>45306</v>
          </cell>
          <cell r="K157">
            <v>45487</v>
          </cell>
          <cell r="L157" t="str">
            <v>NO APLICA</v>
          </cell>
          <cell r="M157" t="str">
            <v>NO APLICA</v>
          </cell>
          <cell r="N157" t="str">
            <v>NO APLICA</v>
          </cell>
          <cell r="O157">
            <v>7</v>
          </cell>
          <cell r="P157">
            <v>1292518</v>
          </cell>
          <cell r="Q157">
            <v>45306</v>
          </cell>
          <cell r="R157">
            <v>45322</v>
          </cell>
          <cell r="S157">
            <v>2423472</v>
          </cell>
          <cell r="T157">
            <v>45323</v>
          </cell>
          <cell r="U157">
            <v>45351</v>
          </cell>
          <cell r="V157">
            <v>2423472</v>
          </cell>
          <cell r="W157">
            <v>45352</v>
          </cell>
          <cell r="X157">
            <v>45382</v>
          </cell>
          <cell r="Y157">
            <v>2423472</v>
          </cell>
          <cell r="Z157">
            <v>45383</v>
          </cell>
          <cell r="AA157">
            <v>45412</v>
          </cell>
          <cell r="AB157">
            <v>2423472</v>
          </cell>
          <cell r="AC157">
            <v>45413</v>
          </cell>
          <cell r="AD157">
            <v>45443</v>
          </cell>
          <cell r="AE157">
            <v>2423472</v>
          </cell>
          <cell r="AF157">
            <v>45444</v>
          </cell>
          <cell r="AG157">
            <v>45473</v>
          </cell>
          <cell r="AH157">
            <v>1130954</v>
          </cell>
          <cell r="AI157">
            <v>45474</v>
          </cell>
          <cell r="AJ157">
            <v>45487</v>
          </cell>
          <cell r="BI157" t="str">
            <v xml:space="preserve">División de Servicios Administrativos </v>
          </cell>
          <cell r="BJ157" t="str">
            <v>VÍCTOR EFREN ORTÍZ ORTÍZ</v>
          </cell>
          <cell r="BK157" t="str">
            <v>Jefe de Oficina</v>
          </cell>
          <cell r="BL157">
            <v>20</v>
          </cell>
          <cell r="BM157">
            <v>45306</v>
          </cell>
          <cell r="BN157">
            <v>2599259317</v>
          </cell>
          <cell r="BO157">
            <v>86</v>
          </cell>
          <cell r="BP157">
            <v>45306</v>
          </cell>
          <cell r="BQ157">
            <v>14540832</v>
          </cell>
          <cell r="CS157"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Prestar apoyo a las auditorías internas y externas recibidas y al plan de mejoramiento de acuerdo con las actividades en la División de Servicios Administrativos. 12. Apoyar el proceso de información a docentes y empleados públicos de vacaciones pendientes por disfrutar.</v>
          </cell>
          <cell r="CT157">
            <v>1121845390.4000001</v>
          </cell>
          <cell r="CU157">
            <v>436</v>
          </cell>
          <cell r="CV157">
            <v>421</v>
          </cell>
          <cell r="CY157">
            <v>9609</v>
          </cell>
          <cell r="CZ157" t="str">
            <v>M6</v>
          </cell>
        </row>
        <row r="158">
          <cell r="B158" t="str">
            <v>0059 DE 2024</v>
          </cell>
          <cell r="C158">
            <v>40445474</v>
          </cell>
          <cell r="D158" t="str">
            <v xml:space="preserve">MABEL PATRICIA CASTILLO INSIGNARES </v>
          </cell>
          <cell r="E158" t="str">
            <v>CONTRATO DE PRESTACIÓN DE SERVICIOS PROFESIONALES</v>
          </cell>
          <cell r="F158" t="str">
            <v>PRESTACIÓN DE SERVICIOS PROFESIONALES NECESARIO PARA EL FORTALECIMIENTO DE LOS PROCESOS DE COORDINACIÓN DEL ÁREA DE SEGURIDAD Y SALUD EN EL TRABAJO EN LA DIVISIÓN DE SERVICIOS ADMINISTRATIVOS DE LA UNIVERSIDAD DE LOS LLANOS.</v>
          </cell>
          <cell r="G158">
            <v>45306</v>
          </cell>
          <cell r="H158">
            <v>29464320</v>
          </cell>
          <cell r="I158" t="str">
            <v>Seis (06) meses calendario</v>
          </cell>
          <cell r="J158">
            <v>45306</v>
          </cell>
          <cell r="K158">
            <v>45487</v>
          </cell>
          <cell r="L158" t="str">
            <v>NO APLICA</v>
          </cell>
          <cell r="M158" t="str">
            <v>NO APLICA</v>
          </cell>
          <cell r="N158" t="str">
            <v>NO APLICA</v>
          </cell>
          <cell r="O158">
            <v>7</v>
          </cell>
          <cell r="P158">
            <v>2619051</v>
          </cell>
          <cell r="Q158">
            <v>45306</v>
          </cell>
          <cell r="R158">
            <v>45322</v>
          </cell>
          <cell r="S158">
            <v>4910720</v>
          </cell>
          <cell r="T158">
            <v>45323</v>
          </cell>
          <cell r="U158">
            <v>45351</v>
          </cell>
          <cell r="V158">
            <v>4910720</v>
          </cell>
          <cell r="W158">
            <v>45352</v>
          </cell>
          <cell r="X158">
            <v>45382</v>
          </cell>
          <cell r="Y158">
            <v>4910720</v>
          </cell>
          <cell r="Z158">
            <v>45383</v>
          </cell>
          <cell r="AA158">
            <v>45412</v>
          </cell>
          <cell r="AB158">
            <v>4910720</v>
          </cell>
          <cell r="AC158">
            <v>45413</v>
          </cell>
          <cell r="AD158">
            <v>45443</v>
          </cell>
          <cell r="AE158">
            <v>4910720</v>
          </cell>
          <cell r="AF158">
            <v>45444</v>
          </cell>
          <cell r="AG158">
            <v>45473</v>
          </cell>
          <cell r="AH158">
            <v>2291669</v>
          </cell>
          <cell r="AI158">
            <v>45474</v>
          </cell>
          <cell r="AJ158">
            <v>45487</v>
          </cell>
          <cell r="BI158" t="str">
            <v xml:space="preserve">División de Servicios Administrativos </v>
          </cell>
          <cell r="BJ158" t="str">
            <v>VÍCTOR EFREN ORTÍZ ORTÍZ</v>
          </cell>
          <cell r="BK158" t="str">
            <v>Jefe de Oficina</v>
          </cell>
          <cell r="BL158">
            <v>20</v>
          </cell>
          <cell r="BM158">
            <v>45306</v>
          </cell>
          <cell r="BN158">
            <v>2599259317</v>
          </cell>
          <cell r="BO158">
            <v>52</v>
          </cell>
          <cell r="BP158">
            <v>45306</v>
          </cell>
          <cell r="BQ158">
            <v>29464320</v>
          </cell>
          <cell r="CS158"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158">
            <v>40445474.299999997</v>
          </cell>
          <cell r="CU158">
            <v>436</v>
          </cell>
          <cell r="CV158">
            <v>421</v>
          </cell>
          <cell r="CY158">
            <v>7110</v>
          </cell>
          <cell r="CZ158" t="str">
            <v>M5</v>
          </cell>
        </row>
        <row r="159">
          <cell r="B159" t="str">
            <v>0060 DE 2024</v>
          </cell>
          <cell r="C159">
            <v>1121827176</v>
          </cell>
          <cell r="D159" t="str">
            <v>ERNESTO JARAMILLO VALENZUELA</v>
          </cell>
          <cell r="E159" t="str">
            <v>CONTRATO DE PRESTACIÓN DE SERVICIOS PROFESIONALES</v>
          </cell>
          <cell r="F159"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159">
            <v>45306</v>
          </cell>
          <cell r="H159">
            <v>22193904</v>
          </cell>
          <cell r="I159" t="str">
            <v>Seis (06) meses calendario</v>
          </cell>
          <cell r="J159">
            <v>45306</v>
          </cell>
          <cell r="K159">
            <v>45487</v>
          </cell>
          <cell r="L159" t="str">
            <v>NO APLICA</v>
          </cell>
          <cell r="M159" t="str">
            <v>NO APLICA</v>
          </cell>
          <cell r="N159" t="str">
            <v>NO APLICA</v>
          </cell>
          <cell r="O159">
            <v>7</v>
          </cell>
          <cell r="P159">
            <v>1972791</v>
          </cell>
          <cell r="Q159">
            <v>45306</v>
          </cell>
          <cell r="R159">
            <v>45322</v>
          </cell>
          <cell r="S159">
            <v>3698984</v>
          </cell>
          <cell r="T159">
            <v>45323</v>
          </cell>
          <cell r="U159">
            <v>45351</v>
          </cell>
          <cell r="V159">
            <v>3698984</v>
          </cell>
          <cell r="W159">
            <v>45352</v>
          </cell>
          <cell r="X159">
            <v>45382</v>
          </cell>
          <cell r="Y159">
            <v>3698984</v>
          </cell>
          <cell r="Z159">
            <v>45383</v>
          </cell>
          <cell r="AA159">
            <v>45412</v>
          </cell>
          <cell r="AB159">
            <v>3698984</v>
          </cell>
          <cell r="AC159">
            <v>45413</v>
          </cell>
          <cell r="AD159">
            <v>45443</v>
          </cell>
          <cell r="AE159">
            <v>3698984</v>
          </cell>
          <cell r="AF159">
            <v>45444</v>
          </cell>
          <cell r="AG159">
            <v>45473</v>
          </cell>
          <cell r="AH159">
            <v>1726193</v>
          </cell>
          <cell r="AI159">
            <v>45474</v>
          </cell>
          <cell r="AJ159">
            <v>45487</v>
          </cell>
          <cell r="BI159" t="str">
            <v xml:space="preserve">División de Servicios Administrativos </v>
          </cell>
          <cell r="BJ159" t="str">
            <v>VÍCTOR EFREN ORTÍZ ORTÍZ</v>
          </cell>
          <cell r="BK159" t="str">
            <v>Jefe de Oficina</v>
          </cell>
          <cell r="BL159">
            <v>20</v>
          </cell>
          <cell r="BM159">
            <v>45306</v>
          </cell>
          <cell r="BN159">
            <v>2599259317</v>
          </cell>
          <cell r="BO159">
            <v>82</v>
          </cell>
          <cell r="BP159">
            <v>45306</v>
          </cell>
          <cell r="BQ159">
            <v>22193904</v>
          </cell>
          <cell r="CS159"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159">
            <v>1121827176</v>
          </cell>
          <cell r="CU159">
            <v>436</v>
          </cell>
          <cell r="CV159">
            <v>421</v>
          </cell>
          <cell r="CY159">
            <v>7490</v>
          </cell>
          <cell r="CZ159" t="str">
            <v>M6</v>
          </cell>
        </row>
        <row r="160">
          <cell r="B160" t="str">
            <v>0061 DE 2024</v>
          </cell>
          <cell r="C160">
            <v>40441400</v>
          </cell>
          <cell r="D160" t="str">
            <v xml:space="preserve">TRICIA VERLEY GONZALEZ VELAIZAN </v>
          </cell>
          <cell r="E160" t="str">
            <v>CONTRATO DE PRESTACIÓN DE SERVICIOS DE APOYO A LA GESTIÓN</v>
          </cell>
          <cell r="F160" t="str">
            <v>PRESTACIÓN DE SERVICIOS DE APOYO A LA GESTIÓN NECESARIO PARA EL FORTALECIMIENTO DE LOS PROCESOS DE GESTIÓN DOCUMENTAL EN LA DIVISIÓN DE SERVICIOS ADMINISTRATIVOS DE LA UNIVERSIDAD DE LOS LLANOS.</v>
          </cell>
          <cell r="G160">
            <v>45306</v>
          </cell>
          <cell r="H160">
            <v>10841855</v>
          </cell>
          <cell r="I160" t="str">
            <v>Cinco (05) meses calendario</v>
          </cell>
          <cell r="J160">
            <v>45306</v>
          </cell>
          <cell r="K160">
            <v>45457</v>
          </cell>
          <cell r="L160" t="str">
            <v>NO APLICA</v>
          </cell>
          <cell r="M160" t="str">
            <v>NO APLICA</v>
          </cell>
          <cell r="N160" t="str">
            <v>NO APLICA</v>
          </cell>
          <cell r="O160">
            <v>6</v>
          </cell>
          <cell r="P160">
            <v>1156465</v>
          </cell>
          <cell r="Q160">
            <v>45306</v>
          </cell>
          <cell r="R160">
            <v>45322</v>
          </cell>
          <cell r="S160">
            <v>2168371</v>
          </cell>
          <cell r="T160">
            <v>45323</v>
          </cell>
          <cell r="U160">
            <v>45351</v>
          </cell>
          <cell r="V160">
            <v>2168371</v>
          </cell>
          <cell r="W160">
            <v>45352</v>
          </cell>
          <cell r="X160">
            <v>45382</v>
          </cell>
          <cell r="Y160">
            <v>2168371</v>
          </cell>
          <cell r="Z160">
            <v>45383</v>
          </cell>
          <cell r="AA160">
            <v>45412</v>
          </cell>
          <cell r="AB160">
            <v>2168371</v>
          </cell>
          <cell r="AC160">
            <v>45413</v>
          </cell>
          <cell r="AD160">
            <v>45443</v>
          </cell>
          <cell r="AE160">
            <v>1011906</v>
          </cell>
          <cell r="AF160">
            <v>45444</v>
          </cell>
          <cell r="AG160">
            <v>45457</v>
          </cell>
          <cell r="BI160" t="str">
            <v xml:space="preserve">División de Servicios Administrativos </v>
          </cell>
          <cell r="BJ160" t="str">
            <v>VÍCTOR EFREN ORTÍZ ORTÍZ</v>
          </cell>
          <cell r="BK160" t="str">
            <v>Jefe de Oficina</v>
          </cell>
          <cell r="BL160">
            <v>20</v>
          </cell>
          <cell r="BM160">
            <v>45306</v>
          </cell>
          <cell r="BN160">
            <v>2599259317</v>
          </cell>
          <cell r="BO160">
            <v>49</v>
          </cell>
          <cell r="BP160">
            <v>45306</v>
          </cell>
          <cell r="BQ160">
            <v>10905624</v>
          </cell>
          <cell r="CS160" t="str">
            <v>1. Apoyar las actividades de gestión archivística de la División de Servicios Administrativos, con criterio de eficiencia, eficacia y efectividad y asesoría a las dependencias respecto a organización de los archivos de gestión y aplicación de la normatividad vigente. 2. Apoyar la recepción, revisión, clasificación, radicación, distribución y control de la correspondencia interna y externa, tanto física como digital de acuerdo con las instrucciones del jefe de la Oficina de la División de Servicios Administrativos. 3. Contribuir en la proyección de informes referentes a la gestión documental, que se requieran de la División de Servicios Administrativos para las dependencias de la institución. 4. Brindar apoyo en la elaboración de informes periódicos de las actividades realizadas. 5. Apoyar las actividades en cuanto a disposiciones legales en materia de gestión documental y archivo.  6. Apoyar el proceso de verificación del correo de la División.</v>
          </cell>
          <cell r="CT160">
            <v>40441400</v>
          </cell>
          <cell r="CU160">
            <v>436</v>
          </cell>
          <cell r="CV160">
            <v>421</v>
          </cell>
          <cell r="CY160">
            <v>8211</v>
          </cell>
          <cell r="CZ160" t="str">
            <v>M6</v>
          </cell>
        </row>
        <row r="161">
          <cell r="B161" t="str">
            <v>0062 DE 2024</v>
          </cell>
          <cell r="C161">
            <v>1121897651</v>
          </cell>
          <cell r="D161" t="str">
            <v xml:space="preserve">DIANA MARCELA LEON TRIGOS </v>
          </cell>
          <cell r="E161" t="str">
            <v>CONTRATO DE PRESTACIÓN DE SERVICIOS PROFESIONALES</v>
          </cell>
          <cell r="F161" t="str">
            <v>PRESTACIÓN DE SERVICIOS PROFESIONALES NECESARIO PARA EL FORTALECIMIENTO DE LOS PROCESOS DEL ÁREA DE SEGURIDAD Y SALUD EN EL TRABAJO DE LA DIVISIÓN DE SERVICIOS ADMINISTRATIVOS DE LA UNIVERSIDAD DE LOS LLANOS.</v>
          </cell>
          <cell r="G161">
            <v>45306</v>
          </cell>
          <cell r="H161">
            <v>18367368</v>
          </cell>
          <cell r="I161" t="str">
            <v>Seis (06) meses calendario</v>
          </cell>
          <cell r="J161">
            <v>45306</v>
          </cell>
          <cell r="K161">
            <v>45487</v>
          </cell>
          <cell r="L161" t="str">
            <v>NO APLICA</v>
          </cell>
          <cell r="M161" t="str">
            <v>NO APLICA</v>
          </cell>
          <cell r="N161" t="str">
            <v>NO APLICA</v>
          </cell>
          <cell r="O161">
            <v>7</v>
          </cell>
          <cell r="P161">
            <v>1632655</v>
          </cell>
          <cell r="Q161">
            <v>45306</v>
          </cell>
          <cell r="R161">
            <v>45322</v>
          </cell>
          <cell r="S161">
            <v>3061228</v>
          </cell>
          <cell r="T161">
            <v>45323</v>
          </cell>
          <cell r="U161">
            <v>45351</v>
          </cell>
          <cell r="V161">
            <v>3061228</v>
          </cell>
          <cell r="W161">
            <v>45352</v>
          </cell>
          <cell r="X161">
            <v>45382</v>
          </cell>
          <cell r="Y161">
            <v>3061228</v>
          </cell>
          <cell r="Z161">
            <v>45383</v>
          </cell>
          <cell r="AA161">
            <v>45412</v>
          </cell>
          <cell r="AB161">
            <v>3061228</v>
          </cell>
          <cell r="AC161">
            <v>45413</v>
          </cell>
          <cell r="AD161">
            <v>45443</v>
          </cell>
          <cell r="AE161">
            <v>3061228</v>
          </cell>
          <cell r="AF161">
            <v>45444</v>
          </cell>
          <cell r="AG161">
            <v>45473</v>
          </cell>
          <cell r="AH161">
            <v>1428573</v>
          </cell>
          <cell r="AI161">
            <v>45474</v>
          </cell>
          <cell r="AJ161">
            <v>45487</v>
          </cell>
          <cell r="BI161" t="str">
            <v xml:space="preserve">División de Servicios Administrativos </v>
          </cell>
          <cell r="BJ161" t="str">
            <v>VÍCTOR EFREN ORTÍZ ORTÍZ</v>
          </cell>
          <cell r="BK161" t="str">
            <v>Jefe de Oficina</v>
          </cell>
          <cell r="BL161">
            <v>20</v>
          </cell>
          <cell r="BM161">
            <v>45306</v>
          </cell>
          <cell r="BN161">
            <v>2599259317</v>
          </cell>
          <cell r="BO161">
            <v>109</v>
          </cell>
          <cell r="BP161">
            <v>45306</v>
          </cell>
          <cell r="BQ161">
            <v>18367368</v>
          </cell>
          <cell r="CS161" t="str">
            <v>1. Prestar apoyo en velar por el cumplimiento de las normas de seguridad y salud en el trabajo. 2. Prestar apoyo en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a la coordinación sobre las deficiencias detectadas en las inspecciones periódicas. 9. Colaborar en la investigación de accidentes laborales. 10. Apoyar el proceso de afiliación de ARL a estudiantes con prácticas extramuros. 11. Prestar apoyo en la realización de inspecciones del botiquín de primeros auxilios y de los equipos de extinción de incendios, así como su correcta ubicación. 12. Apoyar la elaboración y actualización el programa de seguridad y salud en el trabajo y el panorama de factores de riesgo. 13. Apoyar en el desarrollo del sistema de gestión en seguridad y salud en el trabajo. 14. Brindar apoyo en la socialización de las matrices de identificación de peligros evaluación y control de riesgos en la universidad. 15. Apoyar en el diseño de mecanismos e implementarlos para la socialización del sistema de gestión de seguridad y salud en el trabajo, la política, objetivos, metas, resultados de los indicadores. 16. Prestar apoyo en velar por cumplimiento a los decretos 1443 de 2014, Decreto 1072 de 2015, Resolución 0312 de 2019 y demás normatividad aplicable, en lo pertinente a la implementación y ejecución del sistema de gestión de seguridad y salud en el trabajo.</v>
          </cell>
          <cell r="CT161">
            <v>1121897651.4000001</v>
          </cell>
          <cell r="CU161">
            <v>436</v>
          </cell>
          <cell r="CV161">
            <v>421</v>
          </cell>
          <cell r="CY161">
            <v>8299</v>
          </cell>
          <cell r="CZ161" t="str">
            <v>M6</v>
          </cell>
        </row>
        <row r="162">
          <cell r="B162" t="str">
            <v>0063 DE 2024</v>
          </cell>
          <cell r="C162">
            <v>1121880108</v>
          </cell>
          <cell r="D162" t="str">
            <v>JOHN ANDERSSON SALAZAR ORTIZ</v>
          </cell>
          <cell r="E162" t="str">
            <v>CONTRATO DE PRESTACIÓN DE SERVICIOS DE APOYO A LA GESTIÓN</v>
          </cell>
          <cell r="F162" t="str">
            <v>PRESTACIÓN DE SERVICIOS DE APOYO A LA GESTIÓN NECESARIO PARA EL FORTALECIMIENTO DE LOS PROCESOS EN LA DIVISIÓN DE SERVICIOS ADMINISTRATIVOS DE LA UNIVERSIDAD DE LOS LLANOS.</v>
          </cell>
          <cell r="G162">
            <v>45306</v>
          </cell>
          <cell r="H162">
            <v>14540832</v>
          </cell>
          <cell r="I162" t="str">
            <v>Seis (06) meses calendario</v>
          </cell>
          <cell r="J162">
            <v>45306</v>
          </cell>
          <cell r="K162">
            <v>45487</v>
          </cell>
          <cell r="L162" t="str">
            <v>NO APLICA</v>
          </cell>
          <cell r="M162" t="str">
            <v>NO APLICA</v>
          </cell>
          <cell r="N162" t="str">
            <v>NO APLICA</v>
          </cell>
          <cell r="O162">
            <v>7</v>
          </cell>
          <cell r="P162">
            <v>1292518</v>
          </cell>
          <cell r="Q162">
            <v>45306</v>
          </cell>
          <cell r="R162">
            <v>45322</v>
          </cell>
          <cell r="S162">
            <v>2423472</v>
          </cell>
          <cell r="T162">
            <v>45323</v>
          </cell>
          <cell r="U162">
            <v>45351</v>
          </cell>
          <cell r="V162">
            <v>2423472</v>
          </cell>
          <cell r="W162">
            <v>45352</v>
          </cell>
          <cell r="X162">
            <v>45382</v>
          </cell>
          <cell r="Y162">
            <v>2423472</v>
          </cell>
          <cell r="Z162">
            <v>45383</v>
          </cell>
          <cell r="AA162">
            <v>45412</v>
          </cell>
          <cell r="AB162">
            <v>2423472</v>
          </cell>
          <cell r="AC162">
            <v>45413</v>
          </cell>
          <cell r="AD162">
            <v>45443</v>
          </cell>
          <cell r="AE162">
            <v>2423472</v>
          </cell>
          <cell r="AF162">
            <v>45444</v>
          </cell>
          <cell r="AG162">
            <v>45473</v>
          </cell>
          <cell r="AH162">
            <v>1130954</v>
          </cell>
          <cell r="AI162">
            <v>45474</v>
          </cell>
          <cell r="AJ162">
            <v>45487</v>
          </cell>
          <cell r="BI162" t="str">
            <v xml:space="preserve">División de Servicios Administrativos </v>
          </cell>
          <cell r="BJ162" t="str">
            <v>VÍCTOR EFREN ORTÍZ ORTÍZ</v>
          </cell>
          <cell r="BK162" t="str">
            <v>Jefe de Oficina</v>
          </cell>
          <cell r="BL162">
            <v>20</v>
          </cell>
          <cell r="BM162">
            <v>45306</v>
          </cell>
          <cell r="BN162">
            <v>2599259317</v>
          </cell>
          <cell r="BO162">
            <v>100</v>
          </cell>
          <cell r="BP162">
            <v>45306</v>
          </cell>
          <cell r="BQ162">
            <v>14540832</v>
          </cell>
          <cell r="CS162" t="str">
            <v>1. Apoyar el manejo y alimentación de hojas de vida de los funcionarios de la Universidad en el Módulo de Talento Humano. 2. Apoyar el control del equipo biométrico con sus respectivas novedades. 3. Apoyo en el proceso de Ausentismo laboral. 4. Apoyar el proceso de capacitaciones. 5. Contribuir con la correcta gestión documental de evaluaciones de desempeño de empleados de carrera. 6. Apoyar el proceso de novedades de nómina. 7. Apoyar la actualización de hojas de vida de empleados oficiales y de planta. 8. Apoyar el proceso de archivo de hojas de vida. 9. Apoyar las actividades de gestión documental y archivo. 10. Prestar apoyo a las auditorías internas y externas recibidas y al plan de mejoramiento de acuerdo con las actividades en la División de Servicios Administrativos. 11. Brindar apoyo en la revisión de trabajo suplementario y horas extras del personal de granja. 12. Apoyar el proceso de alimentación del Indicador de ausentismo por enfermedad general o común. 13. Apoyar la verificación de Documentos para vinculación de Docentes Catedráticos de Posgrado. 14. Apoyar la verificación de documentos para cuentas de Docentes Posgrados.</v>
          </cell>
          <cell r="CT162">
            <v>1121880108</v>
          </cell>
          <cell r="CU162">
            <v>436</v>
          </cell>
          <cell r="CV162">
            <v>421</v>
          </cell>
          <cell r="CY162">
            <v>8299</v>
          </cell>
          <cell r="CZ162" t="str">
            <v>M6</v>
          </cell>
        </row>
        <row r="163">
          <cell r="B163" t="str">
            <v>0064 DE 2024</v>
          </cell>
          <cell r="C163">
            <v>1121954615</v>
          </cell>
          <cell r="D163" t="str">
            <v>CAROLAIN YIDSNEY MELO MORALES</v>
          </cell>
          <cell r="E163" t="str">
            <v>CONTRATO DE PRESTACIÓN DE SERVICIOS PROFESIONALES</v>
          </cell>
          <cell r="F163" t="str">
            <v>PRESTACIÓN DE SERVICIOS PROFESIONALES NECESARIO PARA EL FORTALECIMIENTO DE LOS PROCESOS EN LA DIVISIÓN DE SERVICIOS ADMINISTRATIVOS DE LA UNIVERSIDAD DE LOS LLANOS.</v>
          </cell>
          <cell r="G163">
            <v>45306</v>
          </cell>
          <cell r="H163">
            <v>18367368</v>
          </cell>
          <cell r="I163" t="str">
            <v>Seis (06) meses calendario</v>
          </cell>
          <cell r="J163">
            <v>45306</v>
          </cell>
          <cell r="K163">
            <v>45487</v>
          </cell>
          <cell r="L163" t="str">
            <v>NO APLICA</v>
          </cell>
          <cell r="M163" t="str">
            <v>NO APLICA</v>
          </cell>
          <cell r="N163" t="str">
            <v>NO APLICA</v>
          </cell>
          <cell r="O163">
            <v>7</v>
          </cell>
          <cell r="P163">
            <v>1632655</v>
          </cell>
          <cell r="Q163">
            <v>45306</v>
          </cell>
          <cell r="R163">
            <v>45322</v>
          </cell>
          <cell r="S163">
            <v>3061228</v>
          </cell>
          <cell r="T163">
            <v>45323</v>
          </cell>
          <cell r="U163">
            <v>45351</v>
          </cell>
          <cell r="V163">
            <v>3061228</v>
          </cell>
          <cell r="W163">
            <v>45352</v>
          </cell>
          <cell r="X163">
            <v>45382</v>
          </cell>
          <cell r="Y163">
            <v>3061228</v>
          </cell>
          <cell r="Z163">
            <v>45383</v>
          </cell>
          <cell r="AA163">
            <v>45412</v>
          </cell>
          <cell r="AB163">
            <v>3061228</v>
          </cell>
          <cell r="AC163">
            <v>45413</v>
          </cell>
          <cell r="AD163">
            <v>45443</v>
          </cell>
          <cell r="AE163">
            <v>3061228</v>
          </cell>
          <cell r="AF163">
            <v>45444</v>
          </cell>
          <cell r="AG163">
            <v>45473</v>
          </cell>
          <cell r="AH163">
            <v>1428573</v>
          </cell>
          <cell r="AI163">
            <v>45474</v>
          </cell>
          <cell r="AJ163">
            <v>45487</v>
          </cell>
          <cell r="BI163" t="str">
            <v xml:space="preserve">División de Servicios Administrativos </v>
          </cell>
          <cell r="BJ163" t="str">
            <v>VÍCTOR EFREN ORTÍZ ORTÍZ</v>
          </cell>
          <cell r="BK163" t="str">
            <v>Jefe de Oficina</v>
          </cell>
          <cell r="BL163">
            <v>20</v>
          </cell>
          <cell r="BM163">
            <v>45306</v>
          </cell>
          <cell r="BN163">
            <v>2599259317</v>
          </cell>
          <cell r="BO163">
            <v>118</v>
          </cell>
          <cell r="BP163">
            <v>45306</v>
          </cell>
          <cell r="BQ163">
            <v>18367368</v>
          </cell>
          <cell r="CS163" t="str">
            <v>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v>
          </cell>
          <cell r="CT163">
            <v>1121954615</v>
          </cell>
          <cell r="CU163">
            <v>436</v>
          </cell>
          <cell r="CV163">
            <v>421</v>
          </cell>
          <cell r="CY163">
            <v>6920</v>
          </cell>
          <cell r="CZ163" t="str">
            <v>M5</v>
          </cell>
        </row>
        <row r="164">
          <cell r="B164" t="str">
            <v>0065 DE 2024</v>
          </cell>
          <cell r="C164">
            <v>1121912135</v>
          </cell>
          <cell r="D164" t="str">
            <v>JULIAN ANDRES ALCAZAR PARRADO</v>
          </cell>
          <cell r="E164" t="str">
            <v>CONTRATO DE PRESTACIÓN DE SERVICIOS PROFESIONALES</v>
          </cell>
          <cell r="F164" t="str">
            <v>PRESTACIÓN DE SERVICIOS PROFESIONALES NECESARIO PARA EL FORTALECIMIENTO DE LOS PROCESOS DEL ÁREA DE SEGURIDAD Y SALUD EN EL TRABAJO DE LA UNIVERSIDAD DE LOS LLANOS.</v>
          </cell>
          <cell r="G164">
            <v>45306</v>
          </cell>
          <cell r="H164">
            <v>18367368</v>
          </cell>
          <cell r="I164" t="str">
            <v>Seis (06) meses calendario</v>
          </cell>
          <cell r="J164">
            <v>45306</v>
          </cell>
          <cell r="K164">
            <v>45487</v>
          </cell>
          <cell r="L164" t="str">
            <v>NO APLICA</v>
          </cell>
          <cell r="M164" t="str">
            <v>NO APLICA</v>
          </cell>
          <cell r="N164" t="str">
            <v>NO APLICA</v>
          </cell>
          <cell r="O164">
            <v>7</v>
          </cell>
          <cell r="P164">
            <v>1632655</v>
          </cell>
          <cell r="Q164">
            <v>45306</v>
          </cell>
          <cell r="R164">
            <v>45322</v>
          </cell>
          <cell r="S164">
            <v>3061228</v>
          </cell>
          <cell r="T164">
            <v>45323</v>
          </cell>
          <cell r="U164">
            <v>45351</v>
          </cell>
          <cell r="V164">
            <v>3061228</v>
          </cell>
          <cell r="W164">
            <v>45352</v>
          </cell>
          <cell r="X164">
            <v>45382</v>
          </cell>
          <cell r="Y164">
            <v>3061228</v>
          </cell>
          <cell r="Z164">
            <v>45383</v>
          </cell>
          <cell r="AA164">
            <v>45412</v>
          </cell>
          <cell r="AB164">
            <v>3061228</v>
          </cell>
          <cell r="AC164">
            <v>45413</v>
          </cell>
          <cell r="AD164">
            <v>45443</v>
          </cell>
          <cell r="AE164">
            <v>3061228</v>
          </cell>
          <cell r="AF164">
            <v>45444</v>
          </cell>
          <cell r="AG164">
            <v>45473</v>
          </cell>
          <cell r="AH164">
            <v>1428573</v>
          </cell>
          <cell r="AI164">
            <v>45474</v>
          </cell>
          <cell r="AJ164">
            <v>45487</v>
          </cell>
          <cell r="BI164" t="str">
            <v xml:space="preserve">División de Servicios Administrativos </v>
          </cell>
          <cell r="BJ164" t="str">
            <v>VÍCTOR EFREN ORTÍZ ORTÍZ</v>
          </cell>
          <cell r="BK164" t="str">
            <v>Jefe de Oficina</v>
          </cell>
          <cell r="BL164">
            <v>20</v>
          </cell>
          <cell r="BM164">
            <v>45306</v>
          </cell>
          <cell r="BN164">
            <v>2599259317</v>
          </cell>
          <cell r="BO164">
            <v>112</v>
          </cell>
          <cell r="BP164">
            <v>45306</v>
          </cell>
          <cell r="BQ164">
            <v>18367368</v>
          </cell>
          <cell r="CS164" t="str">
            <v>1.  Prestar apoyo en velar por el cumplimiento de las normas y uso adecuado de lo implementos de  bioseguridad.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apoyo  en  la comunicación sobre el uso obligatorio de equipos de protección individual y colectiva. 7. Coadyuvar  a la coordinación brindando información  sobre las deficiencias detectadas en las inspecciones periódicas. 8.  Brindar  información  sobre  las  medidas de emergencia contempladas en el plan de emergencia de la Universidad. 9. Prestar apoyo en la realización de inspecciones del botiquín de primeros auxilios y de los equipos de extinción de incendios, así como su correcta ubicación. 10. Apoyar la elaboración y actualización del programa de seguridad y salud en el trabajo y el panorama de factores de riesgo. 11. Brindar apoyo en la socialización de las matrices de identificación de peligros evaluación y control de riesgos en la universidad. 12. Apoyar en el diseño de mecanismos e implementarlos para la socialización del sistema de gestión de seguridad y salud en el trabajo, la política, objetivos, metas, resultados de los indicadores. 13. Brindar apoyo en la ejecución efectiva de los protocolos de bioseguridad en las instalaciones de la Universidad de los Llanos.</v>
          </cell>
          <cell r="CT164">
            <v>1121912135</v>
          </cell>
          <cell r="CU164">
            <v>436</v>
          </cell>
          <cell r="CV164">
            <v>421</v>
          </cell>
          <cell r="CY164">
            <v>8299</v>
          </cell>
          <cell r="CZ164" t="str">
            <v>M6</v>
          </cell>
        </row>
        <row r="165">
          <cell r="B165" t="str">
            <v>0066 DE 2024</v>
          </cell>
          <cell r="C165">
            <v>1121902199</v>
          </cell>
          <cell r="D165" t="str">
            <v>RAFAEL ANTONIO HUERTAS CASTRO</v>
          </cell>
          <cell r="E165" t="str">
            <v>CONTRATO DE PRESTACIÓN DE SERVICIOS PROFESIONALES</v>
          </cell>
          <cell r="F165" t="str">
            <v>PRESTACIÓN DE SERVICIOS PROFESIONALES NECESARIO PARA EL DESARROLLO DEL PROYECTO FICHA BPUNI SIST 01 0311 2023 “ADQUISICIÓN DE INFRAESTRUCTURA TECNOLÓGICA PARA EL APOYO TRANSVERSAL DE LOS PROCESOS ACADÉMICO ADMINISTRATIVOS DE LA UNIVERSIDAD DE LOS LLANOS”</v>
          </cell>
          <cell r="G165">
            <v>45306</v>
          </cell>
          <cell r="H165">
            <v>29464320</v>
          </cell>
          <cell r="I165" t="str">
            <v>Seis (06) meses calendario</v>
          </cell>
          <cell r="J165">
            <v>45306</v>
          </cell>
          <cell r="K165">
            <v>45487</v>
          </cell>
          <cell r="L165" t="str">
            <v>NO APLICA</v>
          </cell>
          <cell r="M165" t="str">
            <v>NO APLICA</v>
          </cell>
          <cell r="N165" t="str">
            <v>NO APLICA</v>
          </cell>
          <cell r="O165">
            <v>7</v>
          </cell>
          <cell r="P165">
            <v>2619051</v>
          </cell>
          <cell r="Q165">
            <v>45306</v>
          </cell>
          <cell r="R165">
            <v>45322</v>
          </cell>
          <cell r="S165">
            <v>4910720</v>
          </cell>
          <cell r="T165">
            <v>45323</v>
          </cell>
          <cell r="U165">
            <v>45351</v>
          </cell>
          <cell r="V165">
            <v>4910720</v>
          </cell>
          <cell r="W165">
            <v>45352</v>
          </cell>
          <cell r="X165">
            <v>45382</v>
          </cell>
          <cell r="Y165">
            <v>4910720</v>
          </cell>
          <cell r="Z165">
            <v>45383</v>
          </cell>
          <cell r="AA165">
            <v>45412</v>
          </cell>
          <cell r="AB165">
            <v>4910720</v>
          </cell>
          <cell r="AC165">
            <v>45413</v>
          </cell>
          <cell r="AD165">
            <v>45443</v>
          </cell>
          <cell r="AE165">
            <v>4910720</v>
          </cell>
          <cell r="AF165">
            <v>45444</v>
          </cell>
          <cell r="AG165">
            <v>45473</v>
          </cell>
          <cell r="AH165">
            <v>2291669</v>
          </cell>
          <cell r="AI165">
            <v>45474</v>
          </cell>
          <cell r="AJ165">
            <v>45487</v>
          </cell>
          <cell r="BI165" t="str">
            <v>Área de Sistemas</v>
          </cell>
          <cell r="BJ165" t="str">
            <v>ROIMAN ARTURO SASTOQUE GUZMÁN</v>
          </cell>
          <cell r="BK165" t="str">
            <v>Jefe de Oficina</v>
          </cell>
          <cell r="BL165">
            <v>19</v>
          </cell>
          <cell r="BM165">
            <v>45306</v>
          </cell>
          <cell r="BN165">
            <v>77296008</v>
          </cell>
          <cell r="BO165">
            <v>127</v>
          </cell>
          <cell r="BP165">
            <v>45306</v>
          </cell>
          <cell r="BQ165">
            <v>29464320</v>
          </cell>
          <cell r="CS1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apoyo en el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165">
            <v>1121902199.8</v>
          </cell>
          <cell r="CU165">
            <v>645</v>
          </cell>
          <cell r="CV165">
            <v>44716</v>
          </cell>
          <cell r="CY165">
            <v>8299</v>
          </cell>
          <cell r="CZ165" t="str">
            <v>M6</v>
          </cell>
        </row>
        <row r="166">
          <cell r="B166" t="str">
            <v>0067 DE 2024</v>
          </cell>
          <cell r="C166">
            <v>40441513</v>
          </cell>
          <cell r="D166" t="str">
            <v>NINA LISSETH BALLEN RODRIGUEZ</v>
          </cell>
          <cell r="E166" t="str">
            <v>CONTRATO DE PRESTACIÓN DE SERVICIOS PROFESIONALES</v>
          </cell>
          <cell r="F166" t="str">
            <v>PRESTACIÓN DE SERVICIOS PROFESIONALES NECESARIO PARA EL FORTALECIMIENTO DE LOS PROCESOS ESTRATÉGICOS Y MISIONALES DE LA OFICINA ASESORA DE PLANEACIÓN DE LA UNIVERSIDAD DE LOS LLANOS.</v>
          </cell>
          <cell r="G166">
            <v>45306</v>
          </cell>
          <cell r="H166">
            <v>22193904</v>
          </cell>
          <cell r="I166" t="str">
            <v>Seis (06) meses calendario</v>
          </cell>
          <cell r="J166">
            <v>45306</v>
          </cell>
          <cell r="K166">
            <v>45487</v>
          </cell>
          <cell r="L166" t="str">
            <v>NO APLICA</v>
          </cell>
          <cell r="M166" t="str">
            <v>NO APLICA</v>
          </cell>
          <cell r="N166" t="str">
            <v>NO APLICA</v>
          </cell>
          <cell r="O166">
            <v>7</v>
          </cell>
          <cell r="P166">
            <v>1972791</v>
          </cell>
          <cell r="Q166">
            <v>45306</v>
          </cell>
          <cell r="R166">
            <v>45322</v>
          </cell>
          <cell r="S166">
            <v>3698984</v>
          </cell>
          <cell r="T166">
            <v>45323</v>
          </cell>
          <cell r="U166">
            <v>45351</v>
          </cell>
          <cell r="V166">
            <v>3698984</v>
          </cell>
          <cell r="W166">
            <v>45352</v>
          </cell>
          <cell r="X166">
            <v>45382</v>
          </cell>
          <cell r="Y166">
            <v>3698984</v>
          </cell>
          <cell r="Z166">
            <v>45383</v>
          </cell>
          <cell r="AA166">
            <v>45412</v>
          </cell>
          <cell r="AB166">
            <v>3698984</v>
          </cell>
          <cell r="AC166">
            <v>45413</v>
          </cell>
          <cell r="AD166">
            <v>45443</v>
          </cell>
          <cell r="AE166">
            <v>3698984</v>
          </cell>
          <cell r="AF166">
            <v>45444</v>
          </cell>
          <cell r="AG166">
            <v>45473</v>
          </cell>
          <cell r="AH166">
            <v>1726193</v>
          </cell>
          <cell r="AI166">
            <v>45474</v>
          </cell>
          <cell r="AJ166">
            <v>45487</v>
          </cell>
          <cell r="BI166" t="str">
            <v>Oficina Asesora de Planeación</v>
          </cell>
          <cell r="BJ166" t="str">
            <v xml:space="preserve">MARIA PAULA ESTUPIÑAN TIUSO  </v>
          </cell>
          <cell r="BK166" t="str">
            <v>Asesora de Planeación</v>
          </cell>
          <cell r="BL166">
            <v>20</v>
          </cell>
          <cell r="BM166">
            <v>45306</v>
          </cell>
          <cell r="BN166">
            <v>2599259317</v>
          </cell>
          <cell r="BO166">
            <v>50</v>
          </cell>
          <cell r="BP166">
            <v>45306</v>
          </cell>
          <cell r="BQ166">
            <v>22193904</v>
          </cell>
          <cell r="CS166"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v>
          </cell>
          <cell r="CT166">
            <v>40441513</v>
          </cell>
          <cell r="CU166">
            <v>436</v>
          </cell>
          <cell r="CV166">
            <v>240</v>
          </cell>
          <cell r="CY166">
            <v>8299</v>
          </cell>
          <cell r="CZ166" t="str">
            <v>M6</v>
          </cell>
        </row>
        <row r="167">
          <cell r="B167" t="str">
            <v>0068 DE 2024</v>
          </cell>
          <cell r="C167">
            <v>1121936007</v>
          </cell>
          <cell r="D167" t="str">
            <v>LAURA CRISTINA MARTINEZ REY</v>
          </cell>
          <cell r="E167" t="str">
            <v>CONTRATO DE PRESTACIÓN DE SERVICIOS PROFESIONALES</v>
          </cell>
          <cell r="F167" t="str">
            <v>PRESTACIÓN DE SERVICIOS PROFESIONALES NECESARIO PARA EL FORTALECIMIENTO DE LOS PROCESOS DEL ÁREA DE INFRAESTRUCTURA DE LA OFICINA ASESORA DE PLANEACIÓN DE LA UNIVERSIDAD DE LOS LLANOS.</v>
          </cell>
          <cell r="G167">
            <v>45306</v>
          </cell>
          <cell r="H167">
            <v>18367368</v>
          </cell>
          <cell r="I167" t="str">
            <v>Seis (06) meses calendario</v>
          </cell>
          <cell r="J167">
            <v>45306</v>
          </cell>
          <cell r="K167">
            <v>45487</v>
          </cell>
          <cell r="L167" t="str">
            <v>NO APLICA</v>
          </cell>
          <cell r="M167" t="str">
            <v>NO APLICA</v>
          </cell>
          <cell r="N167" t="str">
            <v>NO APLICA</v>
          </cell>
          <cell r="O167">
            <v>7</v>
          </cell>
          <cell r="P167">
            <v>1632655</v>
          </cell>
          <cell r="Q167">
            <v>45306</v>
          </cell>
          <cell r="R167">
            <v>45322</v>
          </cell>
          <cell r="S167">
            <v>3061228</v>
          </cell>
          <cell r="T167">
            <v>45323</v>
          </cell>
          <cell r="U167">
            <v>45351</v>
          </cell>
          <cell r="V167">
            <v>3061228</v>
          </cell>
          <cell r="W167">
            <v>45352</v>
          </cell>
          <cell r="X167">
            <v>45382</v>
          </cell>
          <cell r="Y167">
            <v>3061228</v>
          </cell>
          <cell r="Z167">
            <v>45383</v>
          </cell>
          <cell r="AA167">
            <v>45412</v>
          </cell>
          <cell r="AB167">
            <v>3061228</v>
          </cell>
          <cell r="AC167">
            <v>45413</v>
          </cell>
          <cell r="AD167">
            <v>45443</v>
          </cell>
          <cell r="AE167">
            <v>3061228</v>
          </cell>
          <cell r="AF167">
            <v>45444</v>
          </cell>
          <cell r="AG167">
            <v>45473</v>
          </cell>
          <cell r="AH167">
            <v>1428573</v>
          </cell>
          <cell r="AI167">
            <v>45474</v>
          </cell>
          <cell r="AJ167">
            <v>45487</v>
          </cell>
          <cell r="BI167" t="str">
            <v>Oficina Asesora de Planeación</v>
          </cell>
          <cell r="BJ167" t="str">
            <v xml:space="preserve">MARIA PAULA ESTUPIÑAN TIUSO  </v>
          </cell>
          <cell r="BK167" t="str">
            <v>Asesora de Planeación</v>
          </cell>
          <cell r="BL167">
            <v>20</v>
          </cell>
          <cell r="BM167">
            <v>45306</v>
          </cell>
          <cell r="BN167">
            <v>2599259317</v>
          </cell>
          <cell r="BO167">
            <v>115</v>
          </cell>
          <cell r="BP167">
            <v>45306</v>
          </cell>
          <cell r="BQ167">
            <v>18367368</v>
          </cell>
          <cell r="CS167"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Elaborar los conceptos técnicos solicitados por la Universidad. 4. Brindar apoyo en la respuesta oportuna a los requerimientos institucionales, de la comunidad educativa y de los órganos de control, en materia de obras de infraestructura física. 5. Apoyar en la estructuración de los proyectos de inversión o documentos estratégicos asociados a la infraestructura de la Universidad. 6. Coadyuvar en el reporte de la información requerida de SNIES, SIRECI, Contraloría General y demás entidades que así lo requieran. 7. Brindar apoyo en la consolidación y recopilación de la información relacionada con la infraestructura física de la Universidad, para dar respuestas a los requerimientos solicitados por entes internos y externos de la Universidad. 8. Brindar apoyo en la elaboración y actualización del Plan de mantenimiento físico y el Plan de Desarrollo de infraestructura de la Universidad.</v>
          </cell>
          <cell r="CT167">
            <v>1121936007.9000001</v>
          </cell>
          <cell r="CU167">
            <v>436</v>
          </cell>
          <cell r="CV167">
            <v>240</v>
          </cell>
          <cell r="CY167">
            <v>9609</v>
          </cell>
          <cell r="CZ167" t="str">
            <v>M6</v>
          </cell>
        </row>
        <row r="168">
          <cell r="B168" t="str">
            <v>0069 DE 2024</v>
          </cell>
          <cell r="C168">
            <v>80830452</v>
          </cell>
          <cell r="D168" t="str">
            <v>JUAN PABLO ARANGO MEDINA</v>
          </cell>
          <cell r="E168" t="str">
            <v>CONTRATO DE PRESTACIÓN DE SERVICIOS PROFESIONALES</v>
          </cell>
          <cell r="F168" t="str">
            <v>PRESTACIÓN DE SERVICIOS PROFESIONALES NECESARIO PARA EL FORTALECIMIENTO DE LOS PROCESOS DEL ÁREA DE INFRAESTRUCTURA DE LA OFICINA ASESORA DE PLANEACIÓN DE LA UNIVERSIDAD DE LOS LLANOS.</v>
          </cell>
          <cell r="G168">
            <v>45306</v>
          </cell>
          <cell r="H168">
            <v>29464320</v>
          </cell>
          <cell r="I168" t="str">
            <v>Seis (06) meses calendario</v>
          </cell>
          <cell r="J168">
            <v>45306</v>
          </cell>
          <cell r="K168">
            <v>45487</v>
          </cell>
          <cell r="L168" t="str">
            <v>NO APLICA</v>
          </cell>
          <cell r="M168" t="str">
            <v>NO APLICA</v>
          </cell>
          <cell r="N168" t="str">
            <v>NO APLICA</v>
          </cell>
          <cell r="O168">
            <v>7</v>
          </cell>
          <cell r="P168">
            <v>2619051</v>
          </cell>
          <cell r="Q168">
            <v>45306</v>
          </cell>
          <cell r="R168">
            <v>45322</v>
          </cell>
          <cell r="S168">
            <v>4910720</v>
          </cell>
          <cell r="T168">
            <v>45323</v>
          </cell>
          <cell r="U168">
            <v>45351</v>
          </cell>
          <cell r="V168">
            <v>4910720</v>
          </cell>
          <cell r="W168">
            <v>45352</v>
          </cell>
          <cell r="X168">
            <v>45382</v>
          </cell>
          <cell r="Y168">
            <v>4910720</v>
          </cell>
          <cell r="Z168">
            <v>45383</v>
          </cell>
          <cell r="AA168">
            <v>45412</v>
          </cell>
          <cell r="AB168">
            <v>4910720</v>
          </cell>
          <cell r="AC168">
            <v>45413</v>
          </cell>
          <cell r="AD168">
            <v>45443</v>
          </cell>
          <cell r="AE168">
            <v>4910720</v>
          </cell>
          <cell r="AF168">
            <v>45444</v>
          </cell>
          <cell r="AG168">
            <v>45473</v>
          </cell>
          <cell r="AH168">
            <v>2291669</v>
          </cell>
          <cell r="AI168">
            <v>45474</v>
          </cell>
          <cell r="AJ168">
            <v>45487</v>
          </cell>
          <cell r="BI168" t="str">
            <v>Oficina Asesora de Planeación</v>
          </cell>
          <cell r="BJ168" t="str">
            <v xml:space="preserve">MARIA PAULA ESTUPIÑAN TIUSO  </v>
          </cell>
          <cell r="BK168" t="str">
            <v>Asesora de Planeación</v>
          </cell>
          <cell r="BL168">
            <v>20</v>
          </cell>
          <cell r="BM168">
            <v>45306</v>
          </cell>
          <cell r="BN168">
            <v>2599259317</v>
          </cell>
          <cell r="BO168">
            <v>58</v>
          </cell>
          <cell r="BP168">
            <v>45306</v>
          </cell>
          <cell r="BQ168">
            <v>29464320</v>
          </cell>
          <cell r="CS16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168">
            <v>80830452</v>
          </cell>
          <cell r="CU168">
            <v>436</v>
          </cell>
          <cell r="CV168">
            <v>240</v>
          </cell>
          <cell r="CY168">
            <v>4290</v>
          </cell>
          <cell r="CZ168" t="str">
            <v>M5</v>
          </cell>
        </row>
        <row r="169">
          <cell r="B169" t="str">
            <v>0070 DE 2024</v>
          </cell>
          <cell r="C169">
            <v>17342779</v>
          </cell>
          <cell r="D169" t="str">
            <v>HIGINIO CASTRO HERNANDEZ</v>
          </cell>
          <cell r="E169" t="str">
            <v>CONTRATO DE PRESTACIÓN DE SERVICIOS PROFESIONALES</v>
          </cell>
          <cell r="F169" t="str">
            <v>PRESTACIÓN DE SERVICIOS PROFESIONALES NECESARIO PARA EL FORTALECIMIENTO DE LOS PROCESOS DEL ÁREA DE INFRAESTRUCTURA DE LA OFICINA ASESORA DE PLANEACIÓN DE LA UNIVERSIDAD DE LOS LLANOS.</v>
          </cell>
          <cell r="G169">
            <v>45306</v>
          </cell>
          <cell r="H169">
            <v>29464320</v>
          </cell>
          <cell r="I169" t="str">
            <v>Seis (06) meses calendario</v>
          </cell>
          <cell r="J169">
            <v>45306</v>
          </cell>
          <cell r="K169">
            <v>45487</v>
          </cell>
          <cell r="L169" t="str">
            <v>NO APLICA</v>
          </cell>
          <cell r="M169" t="str">
            <v>NO APLICA</v>
          </cell>
          <cell r="N169" t="str">
            <v>NO APLICA</v>
          </cell>
          <cell r="O169">
            <v>7</v>
          </cell>
          <cell r="P169">
            <v>2619051</v>
          </cell>
          <cell r="Q169">
            <v>45306</v>
          </cell>
          <cell r="R169">
            <v>45322</v>
          </cell>
          <cell r="S169">
            <v>4910720</v>
          </cell>
          <cell r="T169">
            <v>45323</v>
          </cell>
          <cell r="U169">
            <v>45351</v>
          </cell>
          <cell r="V169">
            <v>4910720</v>
          </cell>
          <cell r="W169">
            <v>45352</v>
          </cell>
          <cell r="X169">
            <v>45382</v>
          </cell>
          <cell r="Y169">
            <v>4910720</v>
          </cell>
          <cell r="Z169">
            <v>45383</v>
          </cell>
          <cell r="AA169">
            <v>45412</v>
          </cell>
          <cell r="AB169">
            <v>4910720</v>
          </cell>
          <cell r="AC169">
            <v>45413</v>
          </cell>
          <cell r="AD169">
            <v>45443</v>
          </cell>
          <cell r="AE169">
            <v>4910720</v>
          </cell>
          <cell r="AF169">
            <v>45444</v>
          </cell>
          <cell r="AG169">
            <v>45473</v>
          </cell>
          <cell r="AH169">
            <v>2291669</v>
          </cell>
          <cell r="AI169">
            <v>45474</v>
          </cell>
          <cell r="AJ169">
            <v>45487</v>
          </cell>
          <cell r="BI169" t="str">
            <v>Oficina Asesora de Planeación</v>
          </cell>
          <cell r="BJ169" t="str">
            <v xml:space="preserve">MARIA PAULA ESTUPIÑAN TIUSO  </v>
          </cell>
          <cell r="BK169" t="str">
            <v>Asesora de Planeación</v>
          </cell>
          <cell r="BL169">
            <v>20</v>
          </cell>
          <cell r="BM169">
            <v>45306</v>
          </cell>
          <cell r="BN169">
            <v>2599259317</v>
          </cell>
          <cell r="BO169">
            <v>36</v>
          </cell>
          <cell r="BP169">
            <v>45306</v>
          </cell>
          <cell r="BQ169">
            <v>29464320</v>
          </cell>
          <cell r="CS16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v>
          </cell>
          <cell r="CT169">
            <v>17342779</v>
          </cell>
          <cell r="CU169">
            <v>436</v>
          </cell>
          <cell r="CV169">
            <v>240</v>
          </cell>
          <cell r="CY169">
            <v>7020</v>
          </cell>
          <cell r="CZ169" t="str">
            <v>M5</v>
          </cell>
        </row>
        <row r="170">
          <cell r="B170" t="str">
            <v>0071 DE 2024</v>
          </cell>
          <cell r="C170">
            <v>1121883647</v>
          </cell>
          <cell r="D170" t="str">
            <v>ESTEFANY ANDREA ZABALA RAMOS</v>
          </cell>
          <cell r="E170" t="str">
            <v>CONTRATO DE PRESTACIÓN DE SERVICIOS PROFESIONALES</v>
          </cell>
          <cell r="F170" t="str">
            <v>PRESTACIÓN DE SERVICIOS PROFESIONALES NECESARIO PARA EL FORTALECIMIENTO DE LOS PROCESOS DEL ÁREA DE INFRAESTRUCTURA DE LA OFICINA ASESORA DE PLANEACIÓN DE LA UNIVERSIDAD DE LOS LLANOS.</v>
          </cell>
          <cell r="G170">
            <v>45306</v>
          </cell>
          <cell r="H170">
            <v>22193904</v>
          </cell>
          <cell r="I170" t="str">
            <v>Seis (06) meses calendario</v>
          </cell>
          <cell r="J170">
            <v>45306</v>
          </cell>
          <cell r="K170">
            <v>45487</v>
          </cell>
          <cell r="L170" t="str">
            <v>NO APLICA</v>
          </cell>
          <cell r="M170" t="str">
            <v>NO APLICA</v>
          </cell>
          <cell r="N170" t="str">
            <v>NO APLICA</v>
          </cell>
          <cell r="O170">
            <v>7</v>
          </cell>
          <cell r="P170">
            <v>1972791</v>
          </cell>
          <cell r="Q170">
            <v>45306</v>
          </cell>
          <cell r="R170">
            <v>45322</v>
          </cell>
          <cell r="S170">
            <v>3698984</v>
          </cell>
          <cell r="T170">
            <v>45323</v>
          </cell>
          <cell r="U170">
            <v>45351</v>
          </cell>
          <cell r="V170">
            <v>3698984</v>
          </cell>
          <cell r="W170">
            <v>45352</v>
          </cell>
          <cell r="X170">
            <v>45382</v>
          </cell>
          <cell r="Y170">
            <v>3698984</v>
          </cell>
          <cell r="Z170">
            <v>45383</v>
          </cell>
          <cell r="AA170">
            <v>45412</v>
          </cell>
          <cell r="AB170">
            <v>3698984</v>
          </cell>
          <cell r="AC170">
            <v>45413</v>
          </cell>
          <cell r="AD170">
            <v>45443</v>
          </cell>
          <cell r="AE170">
            <v>3698984</v>
          </cell>
          <cell r="AF170">
            <v>45444</v>
          </cell>
          <cell r="AG170">
            <v>45473</v>
          </cell>
          <cell r="AH170">
            <v>1726193</v>
          </cell>
          <cell r="AI170">
            <v>45474</v>
          </cell>
          <cell r="AJ170">
            <v>45487</v>
          </cell>
          <cell r="BI170" t="str">
            <v>Oficina Asesora de Planeación</v>
          </cell>
          <cell r="BJ170" t="str">
            <v xml:space="preserve">MARIA PAULA ESTUPIÑAN TIUSO  </v>
          </cell>
          <cell r="BK170" t="str">
            <v>Asesora de Planeación</v>
          </cell>
          <cell r="BL170">
            <v>20</v>
          </cell>
          <cell r="BM170">
            <v>45306</v>
          </cell>
          <cell r="BN170">
            <v>2599259317</v>
          </cell>
          <cell r="BO170">
            <v>103</v>
          </cell>
          <cell r="BP170">
            <v>45306</v>
          </cell>
          <cell r="BQ170">
            <v>22193904</v>
          </cell>
          <cell r="CS17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 11. Brindar apoyo en el reporte de informe mensual del seguimiento a los proyectos de inversión relacionados con infraestructura física.</v>
          </cell>
          <cell r="CT170">
            <v>1121883647</v>
          </cell>
          <cell r="CU170">
            <v>436</v>
          </cell>
          <cell r="CV170">
            <v>240</v>
          </cell>
          <cell r="CY170">
            <v>4111</v>
          </cell>
          <cell r="CZ170" t="str">
            <v>M5</v>
          </cell>
        </row>
        <row r="171">
          <cell r="B171" t="str">
            <v>0072 DE 2024</v>
          </cell>
          <cell r="C171">
            <v>1121835568</v>
          </cell>
          <cell r="D171" t="str">
            <v>YULY PAOLA DIAZ VACCA</v>
          </cell>
          <cell r="E171" t="str">
            <v>CONTRATO DE PRESTACIÓN DE SERVICIOS PROFESIONALES</v>
          </cell>
          <cell r="F171" t="str">
            <v>PRESTACIÓN DE SERVICIOS PROFESIONALES NECESARIO PARA EL FORTALECIMIENTO DE LOS PROCESOS DE GESTIÓN DE PROYECTOS ESTRATÉGICOS INSTITUCIONALES Y EL FORTALECIMIENTO DE LOS PROCESOS DE PLANEACIÓN DE LA OFICINA ASESORA DE PLANEACIÓN DE LA UNIVERSIDAD DE LOS LLANOS.</v>
          </cell>
          <cell r="G171">
            <v>45306</v>
          </cell>
          <cell r="H171">
            <v>34930194</v>
          </cell>
          <cell r="I171" t="str">
            <v>Seis (06) meses calendario</v>
          </cell>
          <cell r="J171">
            <v>45306</v>
          </cell>
          <cell r="K171">
            <v>45487</v>
          </cell>
          <cell r="L171" t="str">
            <v>NO APLICA</v>
          </cell>
          <cell r="M171" t="str">
            <v>NO APLICA</v>
          </cell>
          <cell r="N171" t="str">
            <v>NO APLICA</v>
          </cell>
          <cell r="O171">
            <v>7</v>
          </cell>
          <cell r="P171">
            <v>3104906</v>
          </cell>
          <cell r="Q171">
            <v>45306</v>
          </cell>
          <cell r="R171">
            <v>45322</v>
          </cell>
          <cell r="S171">
            <v>5821699</v>
          </cell>
          <cell r="T171">
            <v>45323</v>
          </cell>
          <cell r="U171">
            <v>45351</v>
          </cell>
          <cell r="V171">
            <v>5821699</v>
          </cell>
          <cell r="W171">
            <v>45352</v>
          </cell>
          <cell r="X171">
            <v>45382</v>
          </cell>
          <cell r="Y171">
            <v>5821699</v>
          </cell>
          <cell r="Z171">
            <v>45383</v>
          </cell>
          <cell r="AA171">
            <v>45412</v>
          </cell>
          <cell r="AB171">
            <v>5821699</v>
          </cell>
          <cell r="AC171">
            <v>45413</v>
          </cell>
          <cell r="AD171">
            <v>45443</v>
          </cell>
          <cell r="AE171">
            <v>5821699</v>
          </cell>
          <cell r="AF171">
            <v>45444</v>
          </cell>
          <cell r="AG171">
            <v>45473</v>
          </cell>
          <cell r="AH171">
            <v>2716793</v>
          </cell>
          <cell r="AI171">
            <v>45474</v>
          </cell>
          <cell r="AJ171">
            <v>45487</v>
          </cell>
          <cell r="BI171" t="str">
            <v>Oficina Asesora de Planeación</v>
          </cell>
          <cell r="BJ171" t="str">
            <v xml:space="preserve">MARIA PAULA ESTUPIÑAN TIUSO  </v>
          </cell>
          <cell r="BK171" t="str">
            <v>Asesora de Planeación</v>
          </cell>
          <cell r="BL171">
            <v>20</v>
          </cell>
          <cell r="BM171">
            <v>45306</v>
          </cell>
          <cell r="BN171">
            <v>2599259317</v>
          </cell>
          <cell r="BO171">
            <v>83</v>
          </cell>
          <cell r="BP171">
            <v>45306</v>
          </cell>
          <cell r="BQ171">
            <v>34930194</v>
          </cell>
          <cell r="CS171" t="str">
            <v>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 9. Contribuir al proceso de cierre de los proyectos estratégicos o liquidación convenios de la Institución.</v>
          </cell>
          <cell r="CT171">
            <v>1121835568</v>
          </cell>
          <cell r="CU171">
            <v>436</v>
          </cell>
          <cell r="CV171">
            <v>240</v>
          </cell>
          <cell r="CY171">
            <v>8211</v>
          </cell>
          <cell r="CZ171" t="str">
            <v>M6</v>
          </cell>
        </row>
        <row r="172">
          <cell r="B172" t="str">
            <v>0073 DE 2024</v>
          </cell>
          <cell r="C172">
            <v>1121862805</v>
          </cell>
          <cell r="D172" t="str">
            <v>JHON ALEJANDRO GARCIA VELASQUEZ</v>
          </cell>
          <cell r="E172" t="str">
            <v>CONTRATO DE PRESTACIÓN DE SERVICIOS PROFESIONALES</v>
          </cell>
          <cell r="F172" t="str">
            <v>PRESTACIÓN DE SERVICIOS PROFESIONALES NECESARIO PARA EL FORTALECIMIENTO DE LOS PROCESOS ESTRATÉGICOS Y DE PLANEACIÓN DE LA OFICINA ASESORA DE PLANEACIÓN DE LA UNIVERSIDAD DE LOS LLANOS.</v>
          </cell>
          <cell r="G172">
            <v>45306</v>
          </cell>
          <cell r="H172">
            <v>29464320</v>
          </cell>
          <cell r="I172" t="str">
            <v>Seis (06) meses calendario</v>
          </cell>
          <cell r="J172">
            <v>45306</v>
          </cell>
          <cell r="K172">
            <v>45487</v>
          </cell>
          <cell r="L172" t="str">
            <v>NO APLICA</v>
          </cell>
          <cell r="M172" t="str">
            <v>NO APLICA</v>
          </cell>
          <cell r="N172" t="str">
            <v>NO APLICA</v>
          </cell>
          <cell r="O172">
            <v>7</v>
          </cell>
          <cell r="P172">
            <v>2619051</v>
          </cell>
          <cell r="Q172">
            <v>45306</v>
          </cell>
          <cell r="R172">
            <v>45322</v>
          </cell>
          <cell r="S172">
            <v>4910720</v>
          </cell>
          <cell r="T172">
            <v>45323</v>
          </cell>
          <cell r="U172">
            <v>45351</v>
          </cell>
          <cell r="V172">
            <v>4910720</v>
          </cell>
          <cell r="W172">
            <v>45352</v>
          </cell>
          <cell r="X172">
            <v>45382</v>
          </cell>
          <cell r="Y172">
            <v>4910720</v>
          </cell>
          <cell r="Z172">
            <v>45383</v>
          </cell>
          <cell r="AA172">
            <v>45412</v>
          </cell>
          <cell r="AB172">
            <v>4910720</v>
          </cell>
          <cell r="AC172">
            <v>45413</v>
          </cell>
          <cell r="AD172">
            <v>45443</v>
          </cell>
          <cell r="AE172">
            <v>4910720</v>
          </cell>
          <cell r="AF172">
            <v>45444</v>
          </cell>
          <cell r="AG172">
            <v>45473</v>
          </cell>
          <cell r="AH172">
            <v>2291669</v>
          </cell>
          <cell r="AI172">
            <v>45474</v>
          </cell>
          <cell r="AJ172">
            <v>45487</v>
          </cell>
          <cell r="BI172" t="str">
            <v>Oficina Asesora de Planeación</v>
          </cell>
          <cell r="BJ172" t="str">
            <v xml:space="preserve">MARIA PAULA ESTUPIÑAN TIUSO  </v>
          </cell>
          <cell r="BK172" t="str">
            <v>Asesora de Planeación</v>
          </cell>
          <cell r="BL172">
            <v>20</v>
          </cell>
          <cell r="BM172">
            <v>45306</v>
          </cell>
          <cell r="BN172">
            <v>2599259317</v>
          </cell>
          <cell r="BO172">
            <v>97</v>
          </cell>
          <cell r="BP172">
            <v>45306</v>
          </cell>
          <cell r="BQ172">
            <v>29464320</v>
          </cell>
          <cell r="CS172" t="str">
            <v>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v>
          </cell>
          <cell r="CT172">
            <v>1121862805</v>
          </cell>
          <cell r="CU172">
            <v>436</v>
          </cell>
          <cell r="CV172">
            <v>240</v>
          </cell>
          <cell r="CY172">
            <v>6920</v>
          </cell>
          <cell r="CZ172" t="str">
            <v>M5</v>
          </cell>
        </row>
        <row r="173">
          <cell r="B173" t="str">
            <v>0074 DE 2024</v>
          </cell>
          <cell r="C173">
            <v>40441260</v>
          </cell>
          <cell r="D173" t="str">
            <v>MARTHA EDITH VERGARA ACEVEDO</v>
          </cell>
          <cell r="E173" t="str">
            <v>CONTRATO DE PRESTACIÓN DE SERVICIOS PROFESIONALES</v>
          </cell>
          <cell r="F173" t="str">
            <v>PRESTACIÓN DE SERVICIOS PROFESIONALES NECESARIO PARA EL FORTALECIMIENTO DE LOS PROCESOS ESTRATÉGICOS Y DE PLANEACIÓN DE LA OFICINA ASESORA DE PLANEACIÓN DE LA UNIVERSIDAD DE LOS LLANOS.</v>
          </cell>
          <cell r="G173">
            <v>45306</v>
          </cell>
          <cell r="H173">
            <v>22193904</v>
          </cell>
          <cell r="I173" t="str">
            <v>Seis (06) meses calendario</v>
          </cell>
          <cell r="J173">
            <v>45306</v>
          </cell>
          <cell r="K173">
            <v>45487</v>
          </cell>
          <cell r="L173" t="str">
            <v>NO APLICA</v>
          </cell>
          <cell r="M173" t="str">
            <v>NO APLICA</v>
          </cell>
          <cell r="N173" t="str">
            <v>NO APLICA</v>
          </cell>
          <cell r="O173">
            <v>7</v>
          </cell>
          <cell r="P173">
            <v>1972791</v>
          </cell>
          <cell r="Q173">
            <v>45306</v>
          </cell>
          <cell r="R173">
            <v>45322</v>
          </cell>
          <cell r="S173">
            <v>3698984</v>
          </cell>
          <cell r="T173">
            <v>45323</v>
          </cell>
          <cell r="U173">
            <v>45351</v>
          </cell>
          <cell r="V173">
            <v>3698984</v>
          </cell>
          <cell r="W173">
            <v>45352</v>
          </cell>
          <cell r="X173">
            <v>45382</v>
          </cell>
          <cell r="Y173">
            <v>3698984</v>
          </cell>
          <cell r="Z173">
            <v>45383</v>
          </cell>
          <cell r="AA173">
            <v>45412</v>
          </cell>
          <cell r="AB173">
            <v>3698984</v>
          </cell>
          <cell r="AC173">
            <v>45413</v>
          </cell>
          <cell r="AD173">
            <v>45443</v>
          </cell>
          <cell r="AE173">
            <v>3698984</v>
          </cell>
          <cell r="AF173">
            <v>45444</v>
          </cell>
          <cell r="AG173">
            <v>45473</v>
          </cell>
          <cell r="AH173">
            <v>1726193</v>
          </cell>
          <cell r="AI173">
            <v>45474</v>
          </cell>
          <cell r="AJ173">
            <v>45487</v>
          </cell>
          <cell r="BI173" t="str">
            <v>Oficina Asesora de Planeación</v>
          </cell>
          <cell r="BJ173" t="str">
            <v xml:space="preserve">MARIA PAULA ESTUPIÑAN TIUSO  </v>
          </cell>
          <cell r="BK173" t="str">
            <v>Asesora de Planeación</v>
          </cell>
          <cell r="BL173">
            <v>20</v>
          </cell>
          <cell r="BM173">
            <v>45306</v>
          </cell>
          <cell r="BN173">
            <v>2599259317</v>
          </cell>
          <cell r="BO173">
            <v>48</v>
          </cell>
          <cell r="BP173">
            <v>45306</v>
          </cell>
          <cell r="BQ173">
            <v>22193904</v>
          </cell>
          <cell r="CS173" t="str">
            <v>1. Apoyar el proceso de formulación y monitoreo del Plan Anticorrupción y Atención al ciudadano (PAAC) y Mapa de Riesgos Institucional.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v>
          </cell>
          <cell r="CT173">
            <v>40441260</v>
          </cell>
          <cell r="CU173">
            <v>436</v>
          </cell>
          <cell r="CV173">
            <v>240</v>
          </cell>
          <cell r="CY173">
            <v>8299</v>
          </cell>
          <cell r="CZ173" t="str">
            <v>M6</v>
          </cell>
        </row>
        <row r="174">
          <cell r="B174" t="str">
            <v>0075 DE 2024</v>
          </cell>
          <cell r="C174">
            <v>1121848597</v>
          </cell>
          <cell r="D174" t="str">
            <v xml:space="preserve">NORIDA ANDREA GARCIA </v>
          </cell>
          <cell r="E174" t="str">
            <v>CONTRATO DE PRESTACIÓN DE SERVICIOS PROFESIONALES</v>
          </cell>
          <cell r="F174" t="str">
            <v>PRESTACIÓN DE SERVICIOS PROFESIONALES NECESARIO PARA EL FORTALECIMIENTO DE LOS PROCESOS ESTRATÉGICOS Y DE PLANEACIÓN DE LA OFICINA ASESORA DE PLANEACIÓN DE LA UNIVERSIDAD DE LOS LLANOS.</v>
          </cell>
          <cell r="G174">
            <v>45306</v>
          </cell>
          <cell r="H174">
            <v>22193904</v>
          </cell>
          <cell r="I174" t="str">
            <v>Seis (06) meses calendario</v>
          </cell>
          <cell r="J174">
            <v>45306</v>
          </cell>
          <cell r="K174">
            <v>45487</v>
          </cell>
          <cell r="L174" t="str">
            <v>NO APLICA</v>
          </cell>
          <cell r="M174" t="str">
            <v>NO APLICA</v>
          </cell>
          <cell r="N174" t="str">
            <v>NO APLICA</v>
          </cell>
          <cell r="O174">
            <v>7</v>
          </cell>
          <cell r="P174">
            <v>1972791</v>
          </cell>
          <cell r="Q174">
            <v>45306</v>
          </cell>
          <cell r="R174">
            <v>45322</v>
          </cell>
          <cell r="S174">
            <v>3698984</v>
          </cell>
          <cell r="T174">
            <v>45323</v>
          </cell>
          <cell r="U174">
            <v>45351</v>
          </cell>
          <cell r="V174">
            <v>3698984</v>
          </cell>
          <cell r="W174">
            <v>45352</v>
          </cell>
          <cell r="X174">
            <v>45382</v>
          </cell>
          <cell r="Y174">
            <v>3698984</v>
          </cell>
          <cell r="Z174">
            <v>45383</v>
          </cell>
          <cell r="AA174">
            <v>45412</v>
          </cell>
          <cell r="AB174">
            <v>3698984</v>
          </cell>
          <cell r="AC174">
            <v>45413</v>
          </cell>
          <cell r="AD174">
            <v>45443</v>
          </cell>
          <cell r="AE174">
            <v>3698984</v>
          </cell>
          <cell r="AF174">
            <v>45444</v>
          </cell>
          <cell r="AG174">
            <v>45473</v>
          </cell>
          <cell r="AH174">
            <v>1726193</v>
          </cell>
          <cell r="AI174">
            <v>45474</v>
          </cell>
          <cell r="AJ174">
            <v>45487</v>
          </cell>
          <cell r="BI174" t="str">
            <v>Oficina Asesora de Planeación</v>
          </cell>
          <cell r="BJ174" t="str">
            <v xml:space="preserve">MARIA PAULA ESTUPIÑAN TIUSO  </v>
          </cell>
          <cell r="BK174" t="str">
            <v>Asesora de Planeación</v>
          </cell>
          <cell r="BL174">
            <v>20</v>
          </cell>
          <cell r="BM174">
            <v>45306</v>
          </cell>
          <cell r="BN174">
            <v>2599259317</v>
          </cell>
          <cell r="BO174">
            <v>89</v>
          </cell>
          <cell r="BP174">
            <v>45306</v>
          </cell>
          <cell r="BQ174">
            <v>22193904</v>
          </cell>
          <cell r="CS174" t="str">
            <v>1. Apoyar el proceso de estandarización y elaboración de los planes de mejoramiento institucionales y de programa del proceso de autoevaluación, fruto de auditorías internas y externas. 2. Apoyar el seguimiento a los planes estratégicos institucionales. 3. Brindar apoyo en el análisis y elaboración de conceptos de viabilidad técnica para el trámite ante el Consejo Superior Universitario. 4. Brindar apoyo en la verificación de la información de los formatos de SIRECI reportada al área de Sistemas de Información y Estadística. 5. Apoyar el monitoreo y análisis de los indicadores de gestión asociados al proceso de direccionamiento estratégico. 6. Brindar apoyo en la estructuración de los planes, políticas y prospectivas institucionales.</v>
          </cell>
          <cell r="CT174">
            <v>1121848597</v>
          </cell>
          <cell r="CU174">
            <v>436</v>
          </cell>
          <cell r="CV174">
            <v>240</v>
          </cell>
          <cell r="CY174">
            <v>7490</v>
          </cell>
          <cell r="CZ174" t="str">
            <v>M6</v>
          </cell>
        </row>
        <row r="175">
          <cell r="B175" t="str">
            <v>0076 DE 2024</v>
          </cell>
          <cell r="C175">
            <v>1121882104</v>
          </cell>
          <cell r="D175" t="str">
            <v>JOSE DAVID OSORIO LONDOÑO</v>
          </cell>
          <cell r="E175" t="str">
            <v>CONTRATO DE PRESTACIÓN DE SERVICIOS PROFESIONALES</v>
          </cell>
          <cell r="F175" t="str">
            <v>PRESTACIÓN DE SERVICIOS PROFESIONALES NECESARIO PARA EL FORTALECIMIENTO DE LOS PROCESOS DEL SISTEMA INTEGRADO DE GESTIÓN DE LA OFICINA ASESORA DE PLANEACIÓN DE LA UNIVERSIDAD DE LOS LLANOS.</v>
          </cell>
          <cell r="G175">
            <v>45306</v>
          </cell>
          <cell r="H175">
            <v>22193904</v>
          </cell>
          <cell r="I175" t="str">
            <v>Seis (06) meses calendario</v>
          </cell>
          <cell r="J175">
            <v>45306</v>
          </cell>
          <cell r="K175">
            <v>45487</v>
          </cell>
          <cell r="L175" t="str">
            <v>NO APLICA</v>
          </cell>
          <cell r="M175" t="str">
            <v>NO APLICA</v>
          </cell>
          <cell r="N175" t="str">
            <v>NO APLICA</v>
          </cell>
          <cell r="O175">
            <v>7</v>
          </cell>
          <cell r="P175">
            <v>1972791</v>
          </cell>
          <cell r="Q175">
            <v>45306</v>
          </cell>
          <cell r="R175">
            <v>45322</v>
          </cell>
          <cell r="S175">
            <v>3698984</v>
          </cell>
          <cell r="T175">
            <v>45323</v>
          </cell>
          <cell r="U175">
            <v>45351</v>
          </cell>
          <cell r="V175">
            <v>3698984</v>
          </cell>
          <cell r="W175">
            <v>45352</v>
          </cell>
          <cell r="X175">
            <v>45382</v>
          </cell>
          <cell r="Y175">
            <v>3698984</v>
          </cell>
          <cell r="Z175">
            <v>45383</v>
          </cell>
          <cell r="AA175">
            <v>45412</v>
          </cell>
          <cell r="AB175">
            <v>3698984</v>
          </cell>
          <cell r="AC175">
            <v>45413</v>
          </cell>
          <cell r="AD175">
            <v>45443</v>
          </cell>
          <cell r="AE175">
            <v>3698984</v>
          </cell>
          <cell r="AF175">
            <v>45444</v>
          </cell>
          <cell r="AG175">
            <v>45473</v>
          </cell>
          <cell r="AH175">
            <v>1726193</v>
          </cell>
          <cell r="AI175">
            <v>45474</v>
          </cell>
          <cell r="AJ175">
            <v>45487</v>
          </cell>
          <cell r="BI175" t="str">
            <v>Oficina Asesora de Planeación</v>
          </cell>
          <cell r="BJ175" t="str">
            <v xml:space="preserve">MARIA PAULA ESTUPIÑAN TIUSO  </v>
          </cell>
          <cell r="BK175" t="str">
            <v>Asesora de Planeación</v>
          </cell>
          <cell r="BL175">
            <v>20</v>
          </cell>
          <cell r="BM175">
            <v>45306</v>
          </cell>
          <cell r="BN175">
            <v>2599259317</v>
          </cell>
          <cell r="BO175">
            <v>101</v>
          </cell>
          <cell r="BP175">
            <v>45306</v>
          </cell>
          <cell r="BQ175">
            <v>22193904</v>
          </cell>
          <cell r="CS175" t="str">
            <v>1. Acompañar la mejora continua de los procesos del Sistema de Gestión de la Calidad. 2. Apoyar la implementación de herramientas que permitan hacer seguimiento y medición a los procesos. 3.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 4. Apoyar la ejecución del programa anual de auditorías internas de gestión y calidad. 5. Apoyar la elaboración de los informes requeridos por las unidades Académico - administrativas y entes externos que así lo requieran. 6. Apoyar la reestructuración y articulación del Sistema de Gestión de la Calidad. 7. Apoyar en la Planeación y ejecución de las actividades de sensibilización sobre el Sistema de Gestión de Calidad de la Universidad. 8. Apoyar la evaluación del contexto institucional conforme a los cambios que impactan a los objetivos estratégicos y a los objetivos de los procesos en el marco del Sistema de Gestión de la Calidad. 9. Apoyar la elaboración y presentación de informes de revisión por la alta dirección del Sistema de Gestión de la Calidad.</v>
          </cell>
          <cell r="CT175">
            <v>1121882104</v>
          </cell>
          <cell r="CU175">
            <v>436</v>
          </cell>
          <cell r="CV175">
            <v>240</v>
          </cell>
          <cell r="CY175">
            <v>7020</v>
          </cell>
          <cell r="CZ175" t="str">
            <v>M5</v>
          </cell>
        </row>
        <row r="176">
          <cell r="B176" t="str">
            <v>0077 DE 2024</v>
          </cell>
          <cell r="C176">
            <v>40215719</v>
          </cell>
          <cell r="D176" t="str">
            <v>ADRIANA RAMOS AYA</v>
          </cell>
          <cell r="E176" t="str">
            <v>CONTRATO DE PRESTACIÓN DE SERVICIOS PROFESIONALES</v>
          </cell>
          <cell r="F176" t="str">
            <v>PRESTACIÓN DE SERVICIOS PROFESIONALES NECESARIO PARA EL FORTALECIMIENTO DE LOS PROCESOS DEL SISTEMA INTEGRADO DE GESTIÓN DE LA OFICINA ASESORA DE PLANEACIÓN DE LA UNIVERSIDAD DE LOS LLANOS.</v>
          </cell>
          <cell r="G176">
            <v>45306</v>
          </cell>
          <cell r="H176">
            <v>22193904</v>
          </cell>
          <cell r="I176" t="str">
            <v>Seis (06) meses calendario</v>
          </cell>
          <cell r="J176">
            <v>45306</v>
          </cell>
          <cell r="K176">
            <v>45487</v>
          </cell>
          <cell r="L176" t="str">
            <v>NO APLICA</v>
          </cell>
          <cell r="M176" t="str">
            <v>NO APLICA</v>
          </cell>
          <cell r="N176" t="str">
            <v>NO APLICA</v>
          </cell>
          <cell r="O176">
            <v>7</v>
          </cell>
          <cell r="P176">
            <v>1972791</v>
          </cell>
          <cell r="Q176">
            <v>45306</v>
          </cell>
          <cell r="R176">
            <v>45322</v>
          </cell>
          <cell r="S176">
            <v>3698984</v>
          </cell>
          <cell r="T176">
            <v>45323</v>
          </cell>
          <cell r="U176">
            <v>45351</v>
          </cell>
          <cell r="V176">
            <v>3698984</v>
          </cell>
          <cell r="W176">
            <v>45352</v>
          </cell>
          <cell r="X176">
            <v>45382</v>
          </cell>
          <cell r="Y176">
            <v>3698984</v>
          </cell>
          <cell r="Z176">
            <v>45383</v>
          </cell>
          <cell r="AA176">
            <v>45412</v>
          </cell>
          <cell r="AB176">
            <v>3698984</v>
          </cell>
          <cell r="AC176">
            <v>45413</v>
          </cell>
          <cell r="AD176">
            <v>45443</v>
          </cell>
          <cell r="AE176">
            <v>3698984</v>
          </cell>
          <cell r="AF176">
            <v>45444</v>
          </cell>
          <cell r="AG176">
            <v>45473</v>
          </cell>
          <cell r="AH176">
            <v>1726193</v>
          </cell>
          <cell r="AI176">
            <v>45474</v>
          </cell>
          <cell r="AJ176">
            <v>45487</v>
          </cell>
          <cell r="BI176" t="str">
            <v>Oficina Asesora de Planeación</v>
          </cell>
          <cell r="BJ176" t="str">
            <v xml:space="preserve">MARIA PAULA ESTUPIÑAN TIUSO  </v>
          </cell>
          <cell r="BK176" t="str">
            <v>Asesora de Planeación</v>
          </cell>
          <cell r="BL176">
            <v>20</v>
          </cell>
          <cell r="BM176">
            <v>45306</v>
          </cell>
          <cell r="BN176">
            <v>2599259317</v>
          </cell>
          <cell r="BO176">
            <v>42</v>
          </cell>
          <cell r="BP176">
            <v>45306</v>
          </cell>
          <cell r="BQ176">
            <v>22193904</v>
          </cell>
          <cell r="CS176" t="str">
            <v>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Integrado de Gestión SIG, de conformidad con los mecanismos e instrumentos institucionales de gestión y las herramientas técnicas y disposiciones legales vigentes. 4. Apoyar las actividades relacionadas con la actualización y administración del micro sitio web del SIG. 5. Apoyar la planeación y ejecución del programa anual de auditorías internas de gestión y calidad. 6. Apoyar la elaboración de los informes requeridos por las unidades Académico - administrativas y entes externos que así lo requieran. 7. Apoyar la reestructuración y articulación del Sistema de Gestión de la Calidad. 8. Apoyar en la Planeación y ejecución de las actividades de sensibilización sobre el Sistema de Gestión de Calidad de la Universidad.</v>
          </cell>
          <cell r="CT176">
            <v>40215719</v>
          </cell>
          <cell r="CU176">
            <v>436</v>
          </cell>
          <cell r="CV176">
            <v>240</v>
          </cell>
          <cell r="CY176">
            <v>7110</v>
          </cell>
          <cell r="CZ176" t="str">
            <v>M5</v>
          </cell>
        </row>
        <row r="177">
          <cell r="B177" t="str">
            <v>0078 DE 2024</v>
          </cell>
          <cell r="C177">
            <v>1018406309</v>
          </cell>
          <cell r="D177" t="str">
            <v>ADRIANA YADIRA MORENO CHACON</v>
          </cell>
          <cell r="E177" t="str">
            <v>CONTRATO DE PRESTACIÓN DE SERVICIOS PROFESIONALES</v>
          </cell>
          <cell r="F177" t="str">
            <v>PRESTACIÓN DE SERVICIOS PROFESIONALES NECESARIO PARA EL FORTALECIMIENTO DE LOS PROCESOS ESTRATÉGICOS Y DE PLANEACIÓN DE LA OFICINA ASESORA DE PLANEACIÓN DE LA UNIVERSIDAD DE LOS LLANOS.</v>
          </cell>
          <cell r="G177">
            <v>45306</v>
          </cell>
          <cell r="H177">
            <v>22193904</v>
          </cell>
          <cell r="I177" t="str">
            <v>Seis (06) meses calendario</v>
          </cell>
          <cell r="J177">
            <v>45306</v>
          </cell>
          <cell r="K177">
            <v>45487</v>
          </cell>
          <cell r="L177" t="str">
            <v>NO APLICA</v>
          </cell>
          <cell r="M177" t="str">
            <v>NO APLICA</v>
          </cell>
          <cell r="N177" t="str">
            <v>NO APLICA</v>
          </cell>
          <cell r="O177">
            <v>7</v>
          </cell>
          <cell r="P177">
            <v>1972791</v>
          </cell>
          <cell r="Q177">
            <v>45306</v>
          </cell>
          <cell r="R177">
            <v>45322</v>
          </cell>
          <cell r="S177">
            <v>3698984</v>
          </cell>
          <cell r="T177">
            <v>45323</v>
          </cell>
          <cell r="U177">
            <v>45351</v>
          </cell>
          <cell r="V177">
            <v>3698984</v>
          </cell>
          <cell r="W177">
            <v>45352</v>
          </cell>
          <cell r="X177">
            <v>45382</v>
          </cell>
          <cell r="Y177">
            <v>3698984</v>
          </cell>
          <cell r="Z177">
            <v>45383</v>
          </cell>
          <cell r="AA177">
            <v>45412</v>
          </cell>
          <cell r="AB177">
            <v>3698984</v>
          </cell>
          <cell r="AC177">
            <v>45413</v>
          </cell>
          <cell r="AD177">
            <v>45443</v>
          </cell>
          <cell r="AE177">
            <v>3698984</v>
          </cell>
          <cell r="AF177">
            <v>45444</v>
          </cell>
          <cell r="AG177">
            <v>45473</v>
          </cell>
          <cell r="AH177">
            <v>1726193</v>
          </cell>
          <cell r="AI177">
            <v>45474</v>
          </cell>
          <cell r="AJ177">
            <v>45487</v>
          </cell>
          <cell r="BI177" t="str">
            <v>Oficina Asesora de Planeación</v>
          </cell>
          <cell r="BJ177" t="str">
            <v xml:space="preserve">MARIA PAULA ESTUPIÑAN TIUSO  </v>
          </cell>
          <cell r="BK177" t="str">
            <v>Asesora de Planeación</v>
          </cell>
          <cell r="BL177">
            <v>20</v>
          </cell>
          <cell r="BM177">
            <v>45306</v>
          </cell>
          <cell r="BN177">
            <v>2599259317</v>
          </cell>
          <cell r="BO177">
            <v>72</v>
          </cell>
          <cell r="BP177">
            <v>45306</v>
          </cell>
          <cell r="BQ177">
            <v>22193904</v>
          </cell>
          <cell r="CS177" t="str">
            <v>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v>
          </cell>
          <cell r="CT177">
            <v>1018406309</v>
          </cell>
          <cell r="CU177">
            <v>436</v>
          </cell>
          <cell r="CV177">
            <v>240</v>
          </cell>
          <cell r="CY177">
            <v>7490</v>
          </cell>
          <cell r="CZ177" t="str">
            <v>M6</v>
          </cell>
        </row>
        <row r="178">
          <cell r="B178" t="str">
            <v>0079 DE 2024</v>
          </cell>
          <cell r="C178">
            <v>1121934823</v>
          </cell>
          <cell r="D178" t="str">
            <v>DANIELA CASTRO GUZMAN</v>
          </cell>
          <cell r="E178" t="str">
            <v>CONTRATO DE PRESTACIÓN DE SERVICIOS DE APOYO A LA GESTIÓN</v>
          </cell>
          <cell r="F178" t="str">
            <v>PRESTACIÓN DE SERVICIOS DE APOYO A LA GESTIÓN NECESARIO PARA EL FORTALECIMIENTO DE LOS PROCESOS ESTRATÉGICOS Y MISIONALES DE LA OFICINA ASESORA DE PLANEACIÓN DE LA UNIVERSIDAD DE LOS LLANOS.</v>
          </cell>
          <cell r="G178">
            <v>45306</v>
          </cell>
          <cell r="H178">
            <v>13010226</v>
          </cell>
          <cell r="I178" t="str">
            <v>Seis (06) meses calendario</v>
          </cell>
          <cell r="J178">
            <v>45306</v>
          </cell>
          <cell r="K178">
            <v>45487</v>
          </cell>
          <cell r="L178" t="str">
            <v>NO APLICA</v>
          </cell>
          <cell r="M178" t="str">
            <v>NO APLICA</v>
          </cell>
          <cell r="N178" t="str">
            <v>NO APLICA</v>
          </cell>
          <cell r="O178">
            <v>7</v>
          </cell>
          <cell r="P178">
            <v>1156465</v>
          </cell>
          <cell r="Q178">
            <v>45306</v>
          </cell>
          <cell r="R178">
            <v>45322</v>
          </cell>
          <cell r="S178">
            <v>2168371</v>
          </cell>
          <cell r="T178">
            <v>45323</v>
          </cell>
          <cell r="U178">
            <v>45351</v>
          </cell>
          <cell r="V178">
            <v>2168371</v>
          </cell>
          <cell r="W178">
            <v>45352</v>
          </cell>
          <cell r="X178">
            <v>45382</v>
          </cell>
          <cell r="Y178">
            <v>2168371</v>
          </cell>
          <cell r="Z178">
            <v>45383</v>
          </cell>
          <cell r="AA178">
            <v>45412</v>
          </cell>
          <cell r="AB178">
            <v>2168371</v>
          </cell>
          <cell r="AC178">
            <v>45413</v>
          </cell>
          <cell r="AD178">
            <v>45443</v>
          </cell>
          <cell r="AE178">
            <v>2168371</v>
          </cell>
          <cell r="AF178">
            <v>45444</v>
          </cell>
          <cell r="AG178">
            <v>45473</v>
          </cell>
          <cell r="AH178">
            <v>1011906</v>
          </cell>
          <cell r="AI178">
            <v>45474</v>
          </cell>
          <cell r="AJ178">
            <v>45487</v>
          </cell>
          <cell r="BI178" t="str">
            <v>Oficina Asesora de Planeación</v>
          </cell>
          <cell r="BJ178" t="str">
            <v xml:space="preserve">MARIA PAULA ESTUPIÑAN TIUSO  </v>
          </cell>
          <cell r="BK178" t="str">
            <v>Asesora de Planeación</v>
          </cell>
          <cell r="BL178">
            <v>20</v>
          </cell>
          <cell r="BM178">
            <v>45306</v>
          </cell>
          <cell r="BN178">
            <v>2599259317</v>
          </cell>
          <cell r="BO178">
            <v>114</v>
          </cell>
          <cell r="BP178">
            <v>45306</v>
          </cell>
          <cell r="BQ178">
            <v>13010226</v>
          </cell>
          <cell r="CS178" t="str">
            <v>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v>
          </cell>
          <cell r="CT178">
            <v>1121934823.3</v>
          </cell>
          <cell r="CU178">
            <v>436</v>
          </cell>
          <cell r="CV178">
            <v>240</v>
          </cell>
          <cell r="CY178">
            <v>8299</v>
          </cell>
          <cell r="CZ178" t="str">
            <v>M6</v>
          </cell>
        </row>
        <row r="179">
          <cell r="B179" t="str">
            <v>0080 DE 2024</v>
          </cell>
          <cell r="C179">
            <v>1121889543</v>
          </cell>
          <cell r="D179" t="str">
            <v>ANDREA DEL PILAR ALVAREZ TORRES</v>
          </cell>
          <cell r="E179" t="str">
            <v>CONTRATO DE PRESTACIÓN DE SERVICIOS PROFESIONALES</v>
          </cell>
          <cell r="F179" t="str">
            <v>PRESTACIÓN DE SERVICIOS PROFESIONALES NECESARIO PARA EL FORTALECIMIENTO DE LOS PROCESOS ESTRATÉGICOS Y DE PLANEACIÓN DE LA OFICINA ASESORA DE PLANEACIÓN DE LA UNIVERSIDAD DE LOS LLANOS.</v>
          </cell>
          <cell r="G179">
            <v>45306</v>
          </cell>
          <cell r="H179">
            <v>29464320</v>
          </cell>
          <cell r="I179" t="str">
            <v>Seis (06) meses calendario</v>
          </cell>
          <cell r="J179">
            <v>45306</v>
          </cell>
          <cell r="K179">
            <v>45487</v>
          </cell>
          <cell r="L179" t="str">
            <v>NO APLICA</v>
          </cell>
          <cell r="M179" t="str">
            <v>NO APLICA</v>
          </cell>
          <cell r="N179" t="str">
            <v>NO APLICA</v>
          </cell>
          <cell r="O179">
            <v>7</v>
          </cell>
          <cell r="P179">
            <v>2619051</v>
          </cell>
          <cell r="Q179">
            <v>45306</v>
          </cell>
          <cell r="R179">
            <v>45322</v>
          </cell>
          <cell r="S179">
            <v>4910720</v>
          </cell>
          <cell r="T179">
            <v>45323</v>
          </cell>
          <cell r="U179">
            <v>45351</v>
          </cell>
          <cell r="V179">
            <v>4910720</v>
          </cell>
          <cell r="W179">
            <v>45352</v>
          </cell>
          <cell r="X179">
            <v>45382</v>
          </cell>
          <cell r="Y179">
            <v>4910720</v>
          </cell>
          <cell r="Z179">
            <v>45383</v>
          </cell>
          <cell r="AA179">
            <v>45412</v>
          </cell>
          <cell r="AB179">
            <v>4910720</v>
          </cell>
          <cell r="AC179">
            <v>45413</v>
          </cell>
          <cell r="AD179">
            <v>45443</v>
          </cell>
          <cell r="AE179">
            <v>4910720</v>
          </cell>
          <cell r="AF179">
            <v>45444</v>
          </cell>
          <cell r="AG179">
            <v>45473</v>
          </cell>
          <cell r="AH179">
            <v>2291669</v>
          </cell>
          <cell r="AI179">
            <v>45474</v>
          </cell>
          <cell r="AJ179">
            <v>45487</v>
          </cell>
          <cell r="BI179" t="str">
            <v>Oficina Asesora de Planeación</v>
          </cell>
          <cell r="BJ179" t="str">
            <v xml:space="preserve">MARIA PAULA ESTUPIÑAN TIUSO  </v>
          </cell>
          <cell r="BK179" t="str">
            <v>Asesora de Planeación</v>
          </cell>
          <cell r="BL179">
            <v>20</v>
          </cell>
          <cell r="BM179">
            <v>45306</v>
          </cell>
          <cell r="BN179">
            <v>2599259317</v>
          </cell>
          <cell r="BO179">
            <v>105</v>
          </cell>
          <cell r="BP179">
            <v>45306</v>
          </cell>
          <cell r="BQ179">
            <v>29464320</v>
          </cell>
          <cell r="CS179" t="str">
            <v>1. Brindar apoyo en el monitoreo y seguimiento del Plan de Desarrollo Institucional 2022-2030. 2. Brindar las herramientas para la estructuración de los planes de acción de las facultades. 3. Prestar apoyo en el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Apoyar el desarrollo de la metodología para el rediseño de la arquitectura organizacional. 8. Brindar apoyo en la elaboración de informes de índole estratégico y respuestas a los requerimientos de las diferentes entidades a nivel interno y externo.</v>
          </cell>
          <cell r="CT179">
            <v>1121889543</v>
          </cell>
          <cell r="CU179">
            <v>436</v>
          </cell>
          <cell r="CV179">
            <v>240</v>
          </cell>
          <cell r="CY179">
            <v>8299</v>
          </cell>
          <cell r="CZ179" t="str">
            <v>M6</v>
          </cell>
        </row>
        <row r="180">
          <cell r="B180" t="str">
            <v>0081 DE 2024</v>
          </cell>
          <cell r="C180">
            <v>1121938368</v>
          </cell>
          <cell r="D180" t="str">
            <v>MARIA VICTORIA MARIÑO DAVID</v>
          </cell>
          <cell r="E180" t="str">
            <v>CONTRATO DE PRESTACIÓN DE SERVICIOS PROFESIONALES</v>
          </cell>
          <cell r="F180" t="str">
            <v>PRESTACIÓN DE SERVICIOS PROFESIONALES NECESARIO PARA EL FORTALECIMIENTO DE LOS PROCESOS DEL SISTEMA INTEGRADO DE GESTIÓN DE LA OFICINA ASESORA DE PLANEACIÓN DE LA UNIVERSIDAD DE LOS LLANOS.</v>
          </cell>
          <cell r="G180">
            <v>45306</v>
          </cell>
          <cell r="H180">
            <v>18367368</v>
          </cell>
          <cell r="I180" t="str">
            <v>Seis (06) meses calendario</v>
          </cell>
          <cell r="J180">
            <v>45306</v>
          </cell>
          <cell r="K180">
            <v>45487</v>
          </cell>
          <cell r="L180" t="str">
            <v>NO APLICA</v>
          </cell>
          <cell r="M180" t="str">
            <v>NO APLICA</v>
          </cell>
          <cell r="N180" t="str">
            <v>NO APLICA</v>
          </cell>
          <cell r="O180">
            <v>7</v>
          </cell>
          <cell r="P180">
            <v>1632655</v>
          </cell>
          <cell r="Q180">
            <v>45306</v>
          </cell>
          <cell r="R180">
            <v>45322</v>
          </cell>
          <cell r="S180">
            <v>3061228</v>
          </cell>
          <cell r="T180">
            <v>45323</v>
          </cell>
          <cell r="U180">
            <v>45351</v>
          </cell>
          <cell r="V180">
            <v>3061228</v>
          </cell>
          <cell r="W180">
            <v>45352</v>
          </cell>
          <cell r="X180">
            <v>45382</v>
          </cell>
          <cell r="Y180">
            <v>3061228</v>
          </cell>
          <cell r="Z180">
            <v>45383</v>
          </cell>
          <cell r="AA180">
            <v>45412</v>
          </cell>
          <cell r="AB180">
            <v>3061228</v>
          </cell>
          <cell r="AC180">
            <v>45413</v>
          </cell>
          <cell r="AD180">
            <v>45443</v>
          </cell>
          <cell r="AE180">
            <v>3061228</v>
          </cell>
          <cell r="AF180">
            <v>45444</v>
          </cell>
          <cell r="AG180">
            <v>45473</v>
          </cell>
          <cell r="AH180">
            <v>1428573</v>
          </cell>
          <cell r="AI180">
            <v>45474</v>
          </cell>
          <cell r="AJ180">
            <v>45487</v>
          </cell>
          <cell r="BI180" t="str">
            <v>Oficina Asesora de Planeación</v>
          </cell>
          <cell r="BJ180" t="str">
            <v xml:space="preserve">MARIA PAULA ESTUPIÑAN TIUSO  </v>
          </cell>
          <cell r="BK180" t="str">
            <v>Asesora de Planeación</v>
          </cell>
          <cell r="BL180">
            <v>20</v>
          </cell>
          <cell r="BM180">
            <v>45306</v>
          </cell>
          <cell r="BN180">
            <v>2599259317</v>
          </cell>
          <cell r="BO180">
            <v>116</v>
          </cell>
          <cell r="BP180">
            <v>45306</v>
          </cell>
          <cell r="BQ180">
            <v>18367368</v>
          </cell>
          <cell r="CS180" t="str">
            <v>1. Brindar apoyo en la mejora continua de los procesos del sistema de gestión de la calidad, mediante el monitoreo de las herramientas de gestión implementadas. 2. Apoyar la elaboración de informes del Sistema de Gestión de la Calidad. 3. Apoyar las actividades relacionadas con la racionalización de trámites, en el marco del Plan Anticorrupción y Atención al Ciudadano y en concordancia con la plataforma SUIT. 4. Apoyar la ejecución del programa anual de auditorías internas de gestión y calidad. 5. Apoyar la elaboración de los informes requeridos por las unidades Académico - administrativas y entes externos que así lo requieran. 6. Apoyar la gestión administrativa del micrositio web del SIG. 7. Apoyar en la Planeación y ejecución de las actividades de sensibilización sobre el Sistema de Gestión de Calidad de la Universidad. 8.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v>
          </cell>
          <cell r="CT180">
            <v>1121938368.0999999</v>
          </cell>
          <cell r="CU180">
            <v>436</v>
          </cell>
          <cell r="CV180">
            <v>240</v>
          </cell>
          <cell r="CY180">
            <v>8299</v>
          </cell>
          <cell r="CZ180" t="str">
            <v>M6</v>
          </cell>
        </row>
        <row r="181">
          <cell r="B181" t="str">
            <v>0082 DE 2024</v>
          </cell>
          <cell r="C181">
            <v>1121894853</v>
          </cell>
          <cell r="D181" t="str">
            <v xml:space="preserve">EDNA  MAGALY PEREZ PERALTA </v>
          </cell>
          <cell r="E181" t="str">
            <v>CONTRATO DE PRESTACIÓN DE SERVICIOS PROFESIONALES</v>
          </cell>
          <cell r="F181" t="str">
            <v>PRESTACIÓN DE SERVICIOS PROFESIONALES PARA EL FORTALECIMIENTO DE LOS PROCESOS ACADÉMICOS Y ADMINISTRATIVOS DE LOS PROGRAMAS DE POSGRADOS DE LA UNIVERSIDAD DE LOS LLANOS.</v>
          </cell>
          <cell r="G181">
            <v>45306</v>
          </cell>
          <cell r="H181">
            <v>16383000</v>
          </cell>
          <cell r="I181" t="str">
            <v>Seis (06) meses calendario</v>
          </cell>
          <cell r="J181">
            <v>45306</v>
          </cell>
          <cell r="K181">
            <v>45487</v>
          </cell>
          <cell r="L181" t="str">
            <v>NO APLICA</v>
          </cell>
          <cell r="M181" t="str">
            <v>NO APLICA</v>
          </cell>
          <cell r="N181" t="str">
            <v>NO APLICA</v>
          </cell>
          <cell r="O181">
            <v>7</v>
          </cell>
          <cell r="P181">
            <v>1456267</v>
          </cell>
          <cell r="Q181">
            <v>45306</v>
          </cell>
          <cell r="R181">
            <v>45322</v>
          </cell>
          <cell r="S181">
            <v>2730500</v>
          </cell>
          <cell r="T181">
            <v>45323</v>
          </cell>
          <cell r="U181">
            <v>45351</v>
          </cell>
          <cell r="V181">
            <v>2730500</v>
          </cell>
          <cell r="W181">
            <v>45352</v>
          </cell>
          <cell r="X181">
            <v>45382</v>
          </cell>
          <cell r="Y181">
            <v>2730500</v>
          </cell>
          <cell r="Z181">
            <v>45383</v>
          </cell>
          <cell r="AA181">
            <v>45412</v>
          </cell>
          <cell r="AB181">
            <v>2730500</v>
          </cell>
          <cell r="AC181">
            <v>45413</v>
          </cell>
          <cell r="AD181">
            <v>45443</v>
          </cell>
          <cell r="AE181">
            <v>2730500</v>
          </cell>
          <cell r="AF181">
            <v>45444</v>
          </cell>
          <cell r="AG181">
            <v>45473</v>
          </cell>
          <cell r="AH181">
            <v>1274233</v>
          </cell>
          <cell r="AI181">
            <v>45474</v>
          </cell>
          <cell r="AJ181">
            <v>45487</v>
          </cell>
          <cell r="BI181" t="str">
            <v>Vicerrectoría Académica</v>
          </cell>
          <cell r="BJ181" t="str">
            <v>WILMAR LEONARDO CRUZ ROMERO</v>
          </cell>
          <cell r="BK181" t="str">
            <v>Profesional Especializado</v>
          </cell>
          <cell r="BL181">
            <v>20</v>
          </cell>
          <cell r="BM181">
            <v>45306</v>
          </cell>
          <cell r="BN181">
            <v>2599259317</v>
          </cell>
          <cell r="BO181">
            <v>107</v>
          </cell>
          <cell r="BP181">
            <v>45306</v>
          </cell>
          <cell r="BQ181">
            <v>16383000</v>
          </cell>
          <cell r="CS181" t="str">
            <v>1. Apoyar en la planificación, desarrollo y seguimiento de los proyectos adscritos a la coordinación de posgrados de la Universidad de los Llanos. 2. Contribuir en el análisis y elaboración de documentos para los procesos de contratación de servicios para los programas de posgrados de la Universidad. 3. Coadyuvar en la elaboración de informes y documentos necesarios para el desarrollo de los proyectos del sistema general de regalías a cargo de coordinación de posgrados. 4. Apoyar en las actividades de supervisión de los convenios y contratos a cargo de la coordinación de posgrados. 5. Contribuir en las actividades administrativas y logísticas a cargo de la coordinación de posgrados.</v>
          </cell>
          <cell r="CT181">
            <v>1121894853.0999999</v>
          </cell>
          <cell r="CU181">
            <v>436</v>
          </cell>
          <cell r="CV181">
            <v>500</v>
          </cell>
          <cell r="CY181">
            <v>8219</v>
          </cell>
          <cell r="CZ181" t="str">
            <v>M6</v>
          </cell>
        </row>
        <row r="182">
          <cell r="B182" t="str">
            <v>0083 DE 2024</v>
          </cell>
          <cell r="C182">
            <v>1006729308</v>
          </cell>
          <cell r="D182" t="str">
            <v>LUDDY ANDREA ZAPATA LADINO</v>
          </cell>
          <cell r="E182" t="str">
            <v>CONTRATO DE PRESTACIÓN DE SERVICIOS PROFESIONALES</v>
          </cell>
          <cell r="F182" t="str">
            <v>PRESTACIÓN DE SERVICIOS PROFESIONALES NECESARIO PARA EL FORTALECIMIENTO DE LOS PROCESOS DE LA DIVISIÓN FINANCIERA DE LA UNIVERSIDAD DE LOS LLANOS.</v>
          </cell>
          <cell r="G182">
            <v>45306</v>
          </cell>
          <cell r="H182">
            <v>22193904</v>
          </cell>
          <cell r="I182" t="str">
            <v>Seis (06) meses calendario</v>
          </cell>
          <cell r="J182">
            <v>45306</v>
          </cell>
          <cell r="K182">
            <v>45487</v>
          </cell>
          <cell r="L182" t="str">
            <v>NO APLICA</v>
          </cell>
          <cell r="M182" t="str">
            <v>NO APLICA</v>
          </cell>
          <cell r="N182" t="str">
            <v>NO APLICA</v>
          </cell>
          <cell r="O182">
            <v>7</v>
          </cell>
          <cell r="P182">
            <v>1972791</v>
          </cell>
          <cell r="Q182">
            <v>45306</v>
          </cell>
          <cell r="R182">
            <v>45322</v>
          </cell>
          <cell r="S182">
            <v>3698984</v>
          </cell>
          <cell r="T182">
            <v>45323</v>
          </cell>
          <cell r="U182">
            <v>45351</v>
          </cell>
          <cell r="V182">
            <v>3698984</v>
          </cell>
          <cell r="W182">
            <v>45352</v>
          </cell>
          <cell r="X182">
            <v>45382</v>
          </cell>
          <cell r="Y182">
            <v>3698984</v>
          </cell>
          <cell r="Z182">
            <v>45383</v>
          </cell>
          <cell r="AA182">
            <v>45412</v>
          </cell>
          <cell r="AB182">
            <v>3698984</v>
          </cell>
          <cell r="AC182">
            <v>45413</v>
          </cell>
          <cell r="AD182">
            <v>45443</v>
          </cell>
          <cell r="AE182">
            <v>3698984</v>
          </cell>
          <cell r="AF182">
            <v>45444</v>
          </cell>
          <cell r="AG182">
            <v>45473</v>
          </cell>
          <cell r="AH182">
            <v>1726193</v>
          </cell>
          <cell r="AI182">
            <v>45474</v>
          </cell>
          <cell r="AJ182">
            <v>45487</v>
          </cell>
          <cell r="BI182" t="str">
            <v>División Financiera</v>
          </cell>
          <cell r="BJ182" t="str">
            <v>NANCY VELÁSQUEZ CÉSPEDES</v>
          </cell>
          <cell r="BK182" t="str">
            <v>Director Financiero</v>
          </cell>
          <cell r="BL182">
            <v>20</v>
          </cell>
          <cell r="BM182">
            <v>45306</v>
          </cell>
          <cell r="BN182">
            <v>2599259317</v>
          </cell>
          <cell r="BO182">
            <v>70</v>
          </cell>
          <cell r="BP182">
            <v>45306</v>
          </cell>
          <cell r="BQ182">
            <v>22193904</v>
          </cell>
          <cell r="CS182" t="str">
            <v>1. Apoyar en la elaboración de Indicadores financieros, para el proceso de Gestión Financiera - presupuesto SIG. 2. Colaborar con la identificación, elaboración y presentación de Informes requeridos por entes Internos de la Universidad de los Llanos (Consejo Superior Universitario, acreditación, rectoría, viceacadémica, vicerrectoría, posgrados, planeación, entre otros).3. Contribuir en la consolidación de las proyecciones dadas por cada dependencia y presentación del presupuesto ordinario y/o regalías para la apertura de la nueva vigencia. 4. Coadyuvar con lo asignado en el cierre presupuestal del presupuesto ordinario y/o regalías de cada vigencia.5. Cooperar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 presupuestal,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Contralorías) y Anuales (SIRECI, SUE, IES), entre otros; del presupuesto ordinario y/o regalías requeridos por los diferentes entes externos del orden regional y orden nacional. 9. Contribuir en la elaboración y seguimiento de las diferentes matrices y planes a cargo de la Oficina Financiera (PAI, ITA, mapa de riesgos, plan de mejoramiento, entre otros). 10. Coadyuvar en la elaboración y presentación de Información requerida por los diferentes proyectos de regalías de la Universidad de los Llanos.</v>
          </cell>
          <cell r="CT182">
            <v>1006729308</v>
          </cell>
          <cell r="CU182">
            <v>436</v>
          </cell>
          <cell r="CV182">
            <v>412</v>
          </cell>
          <cell r="CY182">
            <v>7490</v>
          </cell>
          <cell r="CZ182" t="str">
            <v>M6</v>
          </cell>
        </row>
        <row r="183">
          <cell r="B183" t="str">
            <v>0084 DE 2024</v>
          </cell>
          <cell r="C183">
            <v>1121969024</v>
          </cell>
          <cell r="D183" t="str">
            <v>HEIDY GISSELLA GONZALEZ PARDO</v>
          </cell>
          <cell r="E183" t="str">
            <v>CONTRATO DE PRESTACIÓN DE SERVICIOS PROFESIONALES</v>
          </cell>
          <cell r="F183" t="str">
            <v>PRESTACIÓN DE SERVICIOS PROFESIONALES NECESARIO PARA EL FORTALECIMIENTO DE LOS PROCESOS DE LA DIVISIÓN FINANCIERA DE LA UNIVERSIDAD DE LOS LLANOS.</v>
          </cell>
          <cell r="G183">
            <v>45306</v>
          </cell>
          <cell r="H183">
            <v>16383000</v>
          </cell>
          <cell r="I183" t="str">
            <v>Seis (06) meses calendario</v>
          </cell>
          <cell r="J183">
            <v>45306</v>
          </cell>
          <cell r="K183">
            <v>45487</v>
          </cell>
          <cell r="L183" t="str">
            <v>NO APLICA</v>
          </cell>
          <cell r="M183" t="str">
            <v>NO APLICA</v>
          </cell>
          <cell r="N183" t="str">
            <v>NO APLICA</v>
          </cell>
          <cell r="O183">
            <v>7</v>
          </cell>
          <cell r="P183">
            <v>1456267</v>
          </cell>
          <cell r="Q183">
            <v>45306</v>
          </cell>
          <cell r="R183">
            <v>45322</v>
          </cell>
          <cell r="S183">
            <v>2730500</v>
          </cell>
          <cell r="T183">
            <v>45323</v>
          </cell>
          <cell r="U183">
            <v>45351</v>
          </cell>
          <cell r="V183">
            <v>2730500</v>
          </cell>
          <cell r="W183">
            <v>45352</v>
          </cell>
          <cell r="X183">
            <v>45382</v>
          </cell>
          <cell r="Y183">
            <v>2730500</v>
          </cell>
          <cell r="Z183">
            <v>45383</v>
          </cell>
          <cell r="AA183">
            <v>45412</v>
          </cell>
          <cell r="AB183">
            <v>2730500</v>
          </cell>
          <cell r="AC183">
            <v>45413</v>
          </cell>
          <cell r="AD183">
            <v>45443</v>
          </cell>
          <cell r="AE183">
            <v>2730500</v>
          </cell>
          <cell r="AF183">
            <v>45444</v>
          </cell>
          <cell r="AG183">
            <v>45473</v>
          </cell>
          <cell r="AH183">
            <v>1274233</v>
          </cell>
          <cell r="AI183">
            <v>45474</v>
          </cell>
          <cell r="AJ183">
            <v>45487</v>
          </cell>
          <cell r="BI183" t="str">
            <v>División Financiera</v>
          </cell>
          <cell r="BJ183" t="str">
            <v>NANCY VELÁSQUEZ CÉSPEDES</v>
          </cell>
          <cell r="BK183" t="str">
            <v>Director Financiero</v>
          </cell>
          <cell r="BL183">
            <v>20</v>
          </cell>
          <cell r="BM183">
            <v>45306</v>
          </cell>
          <cell r="BN183">
            <v>2599259317</v>
          </cell>
          <cell r="BO183">
            <v>121</v>
          </cell>
          <cell r="BP183">
            <v>45306</v>
          </cell>
          <cell r="BQ183">
            <v>16383000</v>
          </cell>
          <cell r="CS183" t="str">
            <v>1. Colaborar con la identificación, elaboración y presentación de Informes requeridos por entes Internos de la Universidad de los Llanos (Consejo Superior Universitario, acreditación, rectoría, viceacadémica, vicerrectoría, posgrados, planeación, entre otros).2. Cooperar con la Identificación, elaboración y presentación de informes respecto a los Ingresos y gastos de los diferentes centros de costos de la Universidad de los Llanos. 3. Participar en la elaboración de órdenes de pago para apoyos económicos de la Universidad de los Llanos. 4. Cooperar con la expedición y seguimiento a solicitudes de Disponibilidad Presupuestal, Compromisos Presupuestales, Orden de Pago y su respectiva distribución, del Presupuesto ordinario y/o regalías, cuando sea el caso. 5. Contribuir en la elaboración y seguimiento de las diferentes matrices y planes a cargo de la Oficina Financiera (PAI, ITA, mapa de riesgos, plan de mejoramiento, entre otros). 6. Coadyuvar en la elaboración y presentación de Información requerida por los diferentes proyectos de regalías de la Universidad de los Llanos.  7. Contribuir en la proyección de resoluciones rectorales de traslado y /o adición establecidas en la Oficina Financiera de la Universidad de los Llanos, así como también con el seguimiento de las mismas. 8. Presentar análisis de comparación de los ingresos reportados en tesorería frente a los ingresos que se reflejan en presupuesto. 9. Presentar un análisis del informe de los ingresos y gastos de los posgrados (especialización, maestrías y doctorados), así como también llevar el seguimiento de los mismos. 10.Apoyar en la proyección de certificaciones y/o memorandos solicitados a la oficina Financiera.</v>
          </cell>
          <cell r="CT183">
            <v>1121969024</v>
          </cell>
          <cell r="CU183">
            <v>436</v>
          </cell>
          <cell r="CV183">
            <v>412</v>
          </cell>
          <cell r="CY183">
            <v>6920</v>
          </cell>
          <cell r="CZ183" t="str">
            <v>M5</v>
          </cell>
        </row>
        <row r="184">
          <cell r="B184" t="str">
            <v>0085 DE 2024</v>
          </cell>
          <cell r="C184">
            <v>1121895515</v>
          </cell>
          <cell r="D184" t="str">
            <v>CARLOS ANDRES GARZON GUZMAN</v>
          </cell>
          <cell r="E184" t="str">
            <v>CONTRATO DE PRESTACIÓN DE SERVICIOS PROFESIONALES</v>
          </cell>
          <cell r="F184" t="str">
            <v>PRESTACIÓN DE SERVICIOS PROFESIONALES NECESARIO PARA EL FORTALECIMIENTO DE LOS PROCESOS DE LA DIVISIÓN FINANCIERA DE LA UNIVERSIDAD DE LOS LLANOS.</v>
          </cell>
          <cell r="G184">
            <v>45306</v>
          </cell>
          <cell r="H184">
            <v>18367368</v>
          </cell>
          <cell r="I184" t="str">
            <v>Seis (06) meses calendario</v>
          </cell>
          <cell r="J184">
            <v>45306</v>
          </cell>
          <cell r="K184">
            <v>45487</v>
          </cell>
          <cell r="L184" t="str">
            <v>NO APLICA</v>
          </cell>
          <cell r="M184" t="str">
            <v>NO APLICA</v>
          </cell>
          <cell r="N184" t="str">
            <v>NO APLICA</v>
          </cell>
          <cell r="O184">
            <v>7</v>
          </cell>
          <cell r="P184">
            <v>1632655</v>
          </cell>
          <cell r="Q184">
            <v>45306</v>
          </cell>
          <cell r="R184">
            <v>45322</v>
          </cell>
          <cell r="S184">
            <v>1122450</v>
          </cell>
          <cell r="T184">
            <v>45323</v>
          </cell>
          <cell r="U184">
            <v>45333</v>
          </cell>
          <cell r="W184">
            <v>45352</v>
          </cell>
          <cell r="X184">
            <v>45382</v>
          </cell>
          <cell r="Z184">
            <v>45383</v>
          </cell>
          <cell r="AA184">
            <v>45412</v>
          </cell>
          <cell r="AC184">
            <v>45413</v>
          </cell>
          <cell r="AD184">
            <v>45443</v>
          </cell>
          <cell r="AF184">
            <v>45444</v>
          </cell>
          <cell r="AG184">
            <v>45473</v>
          </cell>
          <cell r="AI184">
            <v>45474</v>
          </cell>
          <cell r="AJ184">
            <v>45487</v>
          </cell>
          <cell r="BI184" t="str">
            <v>División Financiera</v>
          </cell>
          <cell r="BJ184" t="str">
            <v>NANCY VELÁSQUEZ CÉSPEDES</v>
          </cell>
          <cell r="BK184" t="str">
            <v>Director Financiero</v>
          </cell>
          <cell r="BL184">
            <v>20</v>
          </cell>
          <cell r="BM184">
            <v>45306</v>
          </cell>
          <cell r="BN184">
            <v>2599259317</v>
          </cell>
          <cell r="BO184">
            <v>108</v>
          </cell>
          <cell r="BP184">
            <v>45306</v>
          </cell>
          <cell r="BQ184">
            <v>18367368</v>
          </cell>
          <cell r="CS184"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Coadyuvar en el proceso de elaboración y seguimiento de las diferentes Matrices y Planes a cargo de la Dirección Financiera (PAI, ITA, Mapa de Riesgo, Plan de Mejoramiento, entre otros). 5. Colaborar en el proceso de elaboración, seguimiento y verificación mensual de los Ingresos reportados por la oficina de tesorería en relación a los ingresos de la Ejecución Activa. 6. Contribuir en la elaboración de conceptos, respuestas a derechos de petición, PQR y solicitudes de información. 7. Coadyuvar en el proceso de actualización de los derechos pecuniarios de la Universidad de los Llanos. 8. Brindar apoyo en la verificación de la información de los formatos de SIRECI reportado a la Oficina de Planeación. 9. Apoyar en el proceso de actualización de tarifas de servicios ofrecidos por la Universidad de los Llanos. 10. Cooperar en la elaboración de las proyecciones financieras de los programas. 11. Colaborar con la Identificación, elaboración y presentación de informes respecto a los Ingresos y gastos de los diferentes Centros de Costos de la Universidad de los Llanos.</v>
          </cell>
          <cell r="CT184">
            <v>1121895515.0999999</v>
          </cell>
          <cell r="CU184">
            <v>436</v>
          </cell>
          <cell r="CV184">
            <v>412</v>
          </cell>
          <cell r="CY184">
            <v>7220</v>
          </cell>
          <cell r="CZ184" t="str">
            <v>M6</v>
          </cell>
        </row>
        <row r="185">
          <cell r="B185" t="str">
            <v>0086 DE 2024</v>
          </cell>
          <cell r="C185">
            <v>53016744</v>
          </cell>
          <cell r="D185" t="str">
            <v>DIANA MILENA SALAS LEAL</v>
          </cell>
          <cell r="E185" t="str">
            <v>CONTRATO DE PRESTACIÓN DE SERVICIOS PROFESIONALES</v>
          </cell>
          <cell r="F185" t="str">
            <v>PRESTACIÓN DE SERVICIOS PROFESIONALES NECESARIO PARA EL FORTALECIMIENTO DE LOS PROCESOS DE GESTIÓN JURÍDICA DE LA RECTORÍA DE LA UNIVERSIDAD DE LOS LLANOS.</v>
          </cell>
          <cell r="G185">
            <v>45306</v>
          </cell>
          <cell r="H185">
            <v>29464320</v>
          </cell>
          <cell r="I185" t="str">
            <v>Seis (06) meses calendario</v>
          </cell>
          <cell r="J185">
            <v>45306</v>
          </cell>
          <cell r="K185">
            <v>45487</v>
          </cell>
          <cell r="L185" t="str">
            <v>NO APLICA</v>
          </cell>
          <cell r="M185" t="str">
            <v>NO APLICA</v>
          </cell>
          <cell r="N185" t="str">
            <v>NO APLICA</v>
          </cell>
          <cell r="O185">
            <v>7</v>
          </cell>
          <cell r="P185">
            <v>2619051</v>
          </cell>
          <cell r="Q185">
            <v>45306</v>
          </cell>
          <cell r="R185">
            <v>45322</v>
          </cell>
          <cell r="S185">
            <v>4910720</v>
          </cell>
          <cell r="T185">
            <v>45323</v>
          </cell>
          <cell r="U185">
            <v>45351</v>
          </cell>
          <cell r="V185">
            <v>4910720</v>
          </cell>
          <cell r="W185">
            <v>45352</v>
          </cell>
          <cell r="X185">
            <v>45382</v>
          </cell>
          <cell r="Y185">
            <v>4910720</v>
          </cell>
          <cell r="Z185">
            <v>45383</v>
          </cell>
          <cell r="AA185">
            <v>45412</v>
          </cell>
          <cell r="AB185">
            <v>4910720</v>
          </cell>
          <cell r="AC185">
            <v>45413</v>
          </cell>
          <cell r="AD185">
            <v>45443</v>
          </cell>
          <cell r="AE185">
            <v>4910720</v>
          </cell>
          <cell r="AF185">
            <v>45444</v>
          </cell>
          <cell r="AG185">
            <v>45473</v>
          </cell>
          <cell r="AH185">
            <v>2291669</v>
          </cell>
          <cell r="AI185">
            <v>45474</v>
          </cell>
          <cell r="AJ185">
            <v>45487</v>
          </cell>
          <cell r="BI185" t="str">
            <v>Rectoría</v>
          </cell>
          <cell r="BJ185" t="str">
            <v>CHARLES ROBIN AROSA CARRERA</v>
          </cell>
          <cell r="BK185" t="str">
            <v>Rector</v>
          </cell>
          <cell r="BL185">
            <v>20</v>
          </cell>
          <cell r="BM185">
            <v>45306</v>
          </cell>
          <cell r="BN185">
            <v>2599259317</v>
          </cell>
          <cell r="BO185">
            <v>56</v>
          </cell>
          <cell r="BP185">
            <v>45306</v>
          </cell>
          <cell r="BQ185">
            <v>29464320</v>
          </cell>
          <cell r="CS18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185">
            <v>53016744</v>
          </cell>
          <cell r="CU185">
            <v>436</v>
          </cell>
          <cell r="CV185">
            <v>200</v>
          </cell>
          <cell r="CY185">
            <v>6910</v>
          </cell>
          <cell r="CZ185" t="str">
            <v>M5</v>
          </cell>
        </row>
        <row r="186">
          <cell r="B186" t="str">
            <v>0087 DE 2024</v>
          </cell>
          <cell r="C186">
            <v>1121884982</v>
          </cell>
          <cell r="D186" t="str">
            <v>NAISSHA XIOMARA RESTREPO TORO</v>
          </cell>
          <cell r="E186" t="str">
            <v>CONTRATO DE PRESTACIÓN DE SERVICIOS PROFESIONALES</v>
          </cell>
          <cell r="F186" t="str">
            <v>PRESTACIÓN DE SERVICIOS PROFESIONALES NECESARIO PARA EL FORTALECIMIENTO DE LOS PROCESOS DE LA RECTORÍA DE LA UNIVERSIDAD DE LOS LLANOS.</v>
          </cell>
          <cell r="G186">
            <v>45306</v>
          </cell>
          <cell r="H186">
            <v>22193904</v>
          </cell>
          <cell r="I186" t="str">
            <v>Seis (06) meses calendario</v>
          </cell>
          <cell r="J186">
            <v>45306</v>
          </cell>
          <cell r="K186">
            <v>45487</v>
          </cell>
          <cell r="L186" t="str">
            <v>NO APLICA</v>
          </cell>
          <cell r="M186" t="str">
            <v>NO APLICA</v>
          </cell>
          <cell r="N186" t="str">
            <v>NO APLICA</v>
          </cell>
          <cell r="O186">
            <v>7</v>
          </cell>
          <cell r="P186">
            <v>1972791</v>
          </cell>
          <cell r="Q186">
            <v>45306</v>
          </cell>
          <cell r="R186">
            <v>45322</v>
          </cell>
          <cell r="S186">
            <v>3698984</v>
          </cell>
          <cell r="T186">
            <v>45323</v>
          </cell>
          <cell r="U186">
            <v>45351</v>
          </cell>
          <cell r="V186">
            <v>3698984</v>
          </cell>
          <cell r="W186">
            <v>45352</v>
          </cell>
          <cell r="X186">
            <v>45382</v>
          </cell>
          <cell r="Y186">
            <v>3698984</v>
          </cell>
          <cell r="Z186">
            <v>45383</v>
          </cell>
          <cell r="AA186">
            <v>45412</v>
          </cell>
          <cell r="AB186">
            <v>3698984</v>
          </cell>
          <cell r="AC186">
            <v>45413</v>
          </cell>
          <cell r="AD186">
            <v>45443</v>
          </cell>
          <cell r="AE186">
            <v>3698984</v>
          </cell>
          <cell r="AF186">
            <v>45444</v>
          </cell>
          <cell r="AG186">
            <v>45473</v>
          </cell>
          <cell r="AH186">
            <v>1726193</v>
          </cell>
          <cell r="AI186">
            <v>45474</v>
          </cell>
          <cell r="AJ186">
            <v>45487</v>
          </cell>
          <cell r="BI186" t="str">
            <v>Rectoría</v>
          </cell>
          <cell r="BJ186" t="str">
            <v>CHARLES ROBIN AROSA CARRERA</v>
          </cell>
          <cell r="BK186" t="str">
            <v>Rector</v>
          </cell>
          <cell r="BL186">
            <v>20</v>
          </cell>
          <cell r="BM186">
            <v>45306</v>
          </cell>
          <cell r="BN186">
            <v>2599259317</v>
          </cell>
          <cell r="BO186">
            <v>104</v>
          </cell>
          <cell r="BP186">
            <v>45306</v>
          </cell>
          <cell r="BQ186">
            <v>22193904</v>
          </cell>
          <cell r="CS18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186">
            <v>1121884982</v>
          </cell>
          <cell r="CU186">
            <v>436</v>
          </cell>
          <cell r="CV186">
            <v>200</v>
          </cell>
          <cell r="CY186">
            <v>7490</v>
          </cell>
          <cell r="CZ186" t="str">
            <v>M6</v>
          </cell>
        </row>
        <row r="187">
          <cell r="B187" t="str">
            <v>0088 DE 2024</v>
          </cell>
          <cell r="C187">
            <v>86048717</v>
          </cell>
          <cell r="D187" t="str">
            <v xml:space="preserve">NELSON MARTINEZ VANEGAS </v>
          </cell>
          <cell r="E187" t="str">
            <v>CONTRATO DE PRESTACIÓN DE SERVICIOS DE APOYO A LA GESTIÓN</v>
          </cell>
          <cell r="F187" t="str">
            <v>PRESTACIÓN DE SERVICIOS DE APOYO A LA GESTIÓN NECESARIO PARA EL FORTALECIMIENTO DE LOS PROCESOS OPERATIVOS DE SERVICIOS GENERALES DE LA UNIVERSIDAD DE LOS LLANOS.</v>
          </cell>
          <cell r="G187">
            <v>45306</v>
          </cell>
          <cell r="H187">
            <v>10905624</v>
          </cell>
          <cell r="I187" t="str">
            <v>Seis (06) meses calendario</v>
          </cell>
          <cell r="J187">
            <v>45306</v>
          </cell>
          <cell r="K187">
            <v>45487</v>
          </cell>
          <cell r="L187" t="str">
            <v>NO APLICA</v>
          </cell>
          <cell r="M187" t="str">
            <v>NO APLICA</v>
          </cell>
          <cell r="N187" t="str">
            <v>NO APLICA</v>
          </cell>
          <cell r="O187">
            <v>7</v>
          </cell>
          <cell r="P187">
            <v>969389</v>
          </cell>
          <cell r="Q187">
            <v>45306</v>
          </cell>
          <cell r="R187">
            <v>45322</v>
          </cell>
          <cell r="S187">
            <v>1817604</v>
          </cell>
          <cell r="T187">
            <v>45323</v>
          </cell>
          <cell r="U187">
            <v>45351</v>
          </cell>
          <cell r="V187">
            <v>1817604</v>
          </cell>
          <cell r="W187">
            <v>45352</v>
          </cell>
          <cell r="X187">
            <v>45382</v>
          </cell>
          <cell r="Y187">
            <v>1817604</v>
          </cell>
          <cell r="Z187">
            <v>45383</v>
          </cell>
          <cell r="AA187">
            <v>45412</v>
          </cell>
          <cell r="AB187">
            <v>1817604</v>
          </cell>
          <cell r="AC187">
            <v>45413</v>
          </cell>
          <cell r="AD187">
            <v>45443</v>
          </cell>
          <cell r="AE187">
            <v>1817604</v>
          </cell>
          <cell r="AF187">
            <v>45444</v>
          </cell>
          <cell r="AG187">
            <v>45473</v>
          </cell>
          <cell r="AH187">
            <v>848215</v>
          </cell>
          <cell r="AI187">
            <v>45474</v>
          </cell>
          <cell r="AJ187">
            <v>45487</v>
          </cell>
          <cell r="BI187" t="str">
            <v>Vicerrectoría de Recursos Universitarios</v>
          </cell>
          <cell r="BJ187" t="str">
            <v>CLAUDIA CONSTANZA GANTIVA ORTEGON</v>
          </cell>
          <cell r="BK187" t="str">
            <v>Técnico Administrativo</v>
          </cell>
          <cell r="BL187">
            <v>20</v>
          </cell>
          <cell r="BM187">
            <v>45306</v>
          </cell>
          <cell r="BN187">
            <v>2599259317</v>
          </cell>
          <cell r="BO187">
            <v>62</v>
          </cell>
          <cell r="BP187">
            <v>45306</v>
          </cell>
          <cell r="BQ187">
            <v>10905624</v>
          </cell>
          <cell r="CS187"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87">
            <v>86048717.200000003</v>
          </cell>
          <cell r="CU187">
            <v>436</v>
          </cell>
          <cell r="CV187">
            <v>423</v>
          </cell>
          <cell r="CY187">
            <v>8299</v>
          </cell>
          <cell r="CZ187" t="str">
            <v>M6</v>
          </cell>
        </row>
        <row r="188">
          <cell r="B188" t="str">
            <v>0089 DE 2024</v>
          </cell>
          <cell r="C188">
            <v>3141035</v>
          </cell>
          <cell r="D188" t="str">
            <v>LUIS MARIA HERRERA RAMOS</v>
          </cell>
          <cell r="E188" t="str">
            <v>CONTRATO DE PRESTACIÓN DE SERVICIOS DE APOYO A LA GESTIÓN</v>
          </cell>
          <cell r="F188" t="str">
            <v>PRESTACIÓN DE SERVICIOS DE APOYO A LA GESTIÓN NECESARIO PARA EL FORTALECIMIENTO DE LOS PROCESOS OPERATIVOS DE SERVICIOS GENERALES DE LA UNIVERSIDAD DE LOS LLANOS.</v>
          </cell>
          <cell r="G188">
            <v>45306</v>
          </cell>
          <cell r="H188">
            <v>10905624</v>
          </cell>
          <cell r="I188" t="str">
            <v>Seis (06) meses calendario</v>
          </cell>
          <cell r="J188">
            <v>45306</v>
          </cell>
          <cell r="K188">
            <v>45487</v>
          </cell>
          <cell r="L188" t="str">
            <v>NO APLICA</v>
          </cell>
          <cell r="M188" t="str">
            <v>NO APLICA</v>
          </cell>
          <cell r="N188" t="str">
            <v>NO APLICA</v>
          </cell>
          <cell r="O188">
            <v>7</v>
          </cell>
          <cell r="P188">
            <v>969389</v>
          </cell>
          <cell r="Q188">
            <v>45306</v>
          </cell>
          <cell r="R188">
            <v>45322</v>
          </cell>
          <cell r="S188">
            <v>1817604</v>
          </cell>
          <cell r="T188">
            <v>45323</v>
          </cell>
          <cell r="U188">
            <v>45351</v>
          </cell>
          <cell r="V188">
            <v>1817604</v>
          </cell>
          <cell r="W188">
            <v>45352</v>
          </cell>
          <cell r="X188">
            <v>45382</v>
          </cell>
          <cell r="Y188">
            <v>1817604</v>
          </cell>
          <cell r="Z188">
            <v>45383</v>
          </cell>
          <cell r="AA188">
            <v>45412</v>
          </cell>
          <cell r="AB188">
            <v>1817604</v>
          </cell>
          <cell r="AC188">
            <v>45413</v>
          </cell>
          <cell r="AD188">
            <v>45443</v>
          </cell>
          <cell r="AE188">
            <v>1817604</v>
          </cell>
          <cell r="AF188">
            <v>45444</v>
          </cell>
          <cell r="AG188">
            <v>45473</v>
          </cell>
          <cell r="AH188">
            <v>848215</v>
          </cell>
          <cell r="AI188">
            <v>45474</v>
          </cell>
          <cell r="AJ188">
            <v>45487</v>
          </cell>
          <cell r="BI188" t="str">
            <v>Vicerrectoría de Recursos Universitarios</v>
          </cell>
          <cell r="BJ188" t="str">
            <v>CLAUDIA CONSTANZA GANTIVA ORTEGON</v>
          </cell>
          <cell r="BK188" t="str">
            <v>Técnico Administrativo</v>
          </cell>
          <cell r="BL188">
            <v>20</v>
          </cell>
          <cell r="BM188">
            <v>45306</v>
          </cell>
          <cell r="BN188">
            <v>2599259317</v>
          </cell>
          <cell r="BO188">
            <v>30</v>
          </cell>
          <cell r="BP188">
            <v>45306</v>
          </cell>
          <cell r="BQ188">
            <v>10905624</v>
          </cell>
          <cell r="CS188" t="str">
            <v>1. Colaborar en la planificación, organización, operación y desarrollo de procesos de soldadura, incluyendo preparación de superficies y maquinaria. 2. Coadyuvar en el mantenimiento del sistema hidrosanitario según el Plan de Mantenimiento y participar en la instalación y sustitución accesorios o elementos según sea necesario. 3. Brindar apoyo en la limpieza y reparación de cubiertas y techos, así como prestar apoyo en trabajos en alturas y podas según sea necesario. 4. Contribuir al servicio de limpieza de senderos y participar activamente en la limpieza de zanjas para mantener un entorno seguro y ordenado en el campus. 5. Cooperar en pintar y revestir superficies con diversas herramientas y en la reparación de paredes, pisos, techos, aceras y cañerías para mantener la infraestructura en óptimas condiciones de los distintos campus. 6. Coadyuvar en el lavado de tanques aéreos y subterráneos, asegurando la calidad y salubridad del agua almacenada para el adecuado funcionamiento de las instalaciones.</v>
          </cell>
          <cell r="CT188">
            <v>3141035.3</v>
          </cell>
          <cell r="CU188">
            <v>436</v>
          </cell>
          <cell r="CV188">
            <v>423</v>
          </cell>
          <cell r="CY188">
            <v>8299</v>
          </cell>
          <cell r="CZ188" t="str">
            <v>M6</v>
          </cell>
        </row>
        <row r="189">
          <cell r="B189" t="str">
            <v>0090 DE 2024</v>
          </cell>
          <cell r="C189">
            <v>86053801</v>
          </cell>
          <cell r="D189" t="str">
            <v>LUIS GIOVANI SALAMANCA SALAMANCA</v>
          </cell>
          <cell r="E189" t="str">
            <v>CONTRATO DE PRESTACIÓN DE SERVICIOS DE APOYO A LA GESTIÓN</v>
          </cell>
          <cell r="F189" t="str">
            <v>PRESTACIÓN DE SERVICIOS DE APOYO A LA GESTIÓN NECESARIO PARA EL FORTALECIMIENTO DE LOS PROCESOS ADMINISTRATIVOS DE SERVICIOS GENERALES DE LA UNIVERSIDAD DE LOS LLANOS.</v>
          </cell>
          <cell r="G189">
            <v>45306</v>
          </cell>
          <cell r="H189">
            <v>14540832</v>
          </cell>
          <cell r="I189" t="str">
            <v>Seis (06) meses calendario</v>
          </cell>
          <cell r="J189">
            <v>45306</v>
          </cell>
          <cell r="K189">
            <v>45487</v>
          </cell>
          <cell r="L189" t="str">
            <v>NO APLICA</v>
          </cell>
          <cell r="M189" t="str">
            <v>NO APLICA</v>
          </cell>
          <cell r="N189" t="str">
            <v>NO APLICA</v>
          </cell>
          <cell r="O189">
            <v>7</v>
          </cell>
          <cell r="P189">
            <v>1292518</v>
          </cell>
          <cell r="Q189">
            <v>45306</v>
          </cell>
          <cell r="R189">
            <v>45322</v>
          </cell>
          <cell r="S189">
            <v>2423472</v>
          </cell>
          <cell r="T189">
            <v>45323</v>
          </cell>
          <cell r="U189">
            <v>45351</v>
          </cell>
          <cell r="V189">
            <v>2423472</v>
          </cell>
          <cell r="W189">
            <v>45352</v>
          </cell>
          <cell r="X189">
            <v>45382</v>
          </cell>
          <cell r="Y189">
            <v>2423472</v>
          </cell>
          <cell r="Z189">
            <v>45383</v>
          </cell>
          <cell r="AA189">
            <v>45412</v>
          </cell>
          <cell r="AB189">
            <v>2423472</v>
          </cell>
          <cell r="AC189">
            <v>45413</v>
          </cell>
          <cell r="AD189">
            <v>45443</v>
          </cell>
          <cell r="AE189">
            <v>2423472</v>
          </cell>
          <cell r="AF189">
            <v>45444</v>
          </cell>
          <cell r="AG189">
            <v>45473</v>
          </cell>
          <cell r="AH189">
            <v>1130954</v>
          </cell>
          <cell r="AI189">
            <v>45474</v>
          </cell>
          <cell r="AJ189">
            <v>45487</v>
          </cell>
          <cell r="BI189" t="str">
            <v>Vicerrectoría de Recursos Universitarios</v>
          </cell>
          <cell r="BJ189" t="str">
            <v>CLAUDIA CONSTANZA GANTIVA ORTEGON</v>
          </cell>
          <cell r="BK189" t="str">
            <v>Técnico Administrativo</v>
          </cell>
          <cell r="BL189">
            <v>20</v>
          </cell>
          <cell r="BM189">
            <v>45306</v>
          </cell>
          <cell r="BN189">
            <v>2599259317</v>
          </cell>
          <cell r="BO189">
            <v>64</v>
          </cell>
          <cell r="BP189">
            <v>45306</v>
          </cell>
          <cell r="BQ189">
            <v>14540832</v>
          </cell>
          <cell r="CS189" t="str">
            <v>1. Coadyuvar en la proyección de informes y solicitudes asignadas al Área de Servicios Generales y en la planificación de servicios como transporte de prácticas académicas, vigilancia, aseo, mantenimiento vehicular, combustible y otros. 2. Apoyar en la revisión, cargue y seguimiento de la documentación emitida en los procesos de Servicios Generales (SICOF, Drive, correo electrónico, entre otros.). 3. Contribuir en la realización de avances y gastos de desplazamiento al personal de planta y CPS de Servicios Generales, según la programación de prácticas y solicitudes de transporte de personal y material, a través de los sistemas de información acordes. 4. Coadyuvar en la emisión de certificaciones y/o actas de los procesos contractuales, administrativos y de calidad a cargo del Área Servicios Generales. 5. Colaborar en la provisión de formatos para la prestación de servicios como eléctricos, plomería, trabajo en altura y aseo a cargo del Área de Servicios Generales. 6. Colaborar en el envío del reporte de austeridad del gasto a la Oficina Asesora de Control Interno.</v>
          </cell>
          <cell r="CT189">
            <v>86053801</v>
          </cell>
          <cell r="CU189">
            <v>436</v>
          </cell>
          <cell r="CV189">
            <v>423</v>
          </cell>
          <cell r="CY189">
            <v>7010</v>
          </cell>
          <cell r="CZ189" t="str">
            <v>M6</v>
          </cell>
        </row>
        <row r="190">
          <cell r="B190" t="str">
            <v>0091 DE 2024</v>
          </cell>
          <cell r="C190">
            <v>17267135</v>
          </cell>
          <cell r="D190" t="str">
            <v xml:space="preserve">HENRY MUÑOZ MONROY  </v>
          </cell>
          <cell r="E190" t="str">
            <v>CONTRATO DE PRESTACIÓN DE SERVICIOS DE APOYO A LA GESTIÓN</v>
          </cell>
          <cell r="F190" t="str">
            <v>PRESTACIÓN DE SERVICIOS DE APOYO A LA GESTIÓN NECESARIO PARA EL FORTALECIMIENTO DE LOS PROCESOS OPERATIVOS DE SERVICIOS GENERALES SEDE BARCELONA DE LA UNIVERSIDAD DE LOS LLANOS.</v>
          </cell>
          <cell r="G190">
            <v>45306</v>
          </cell>
          <cell r="H190">
            <v>13010226</v>
          </cell>
          <cell r="I190" t="str">
            <v>Seis (06) meses calendario</v>
          </cell>
          <cell r="J190">
            <v>45306</v>
          </cell>
          <cell r="K190">
            <v>45487</v>
          </cell>
          <cell r="L190" t="str">
            <v>NO APLICA</v>
          </cell>
          <cell r="M190" t="str">
            <v>NO APLICA</v>
          </cell>
          <cell r="N190" t="str">
            <v>NO APLICA</v>
          </cell>
          <cell r="O190">
            <v>7</v>
          </cell>
          <cell r="P190">
            <v>1156465</v>
          </cell>
          <cell r="Q190">
            <v>45306</v>
          </cell>
          <cell r="R190">
            <v>45322</v>
          </cell>
          <cell r="S190">
            <v>2168371</v>
          </cell>
          <cell r="T190">
            <v>45323</v>
          </cell>
          <cell r="U190">
            <v>45351</v>
          </cell>
          <cell r="V190">
            <v>2168371</v>
          </cell>
          <cell r="W190">
            <v>45352</v>
          </cell>
          <cell r="X190">
            <v>45382</v>
          </cell>
          <cell r="Y190">
            <v>2168371</v>
          </cell>
          <cell r="Z190">
            <v>45383</v>
          </cell>
          <cell r="AA190">
            <v>45412</v>
          </cell>
          <cell r="AB190">
            <v>2168371</v>
          </cell>
          <cell r="AC190">
            <v>45413</v>
          </cell>
          <cell r="AD190">
            <v>45443</v>
          </cell>
          <cell r="AE190">
            <v>2168371</v>
          </cell>
          <cell r="AF190">
            <v>45444</v>
          </cell>
          <cell r="AG190">
            <v>45473</v>
          </cell>
          <cell r="AH190">
            <v>1011906</v>
          </cell>
          <cell r="AI190">
            <v>45474</v>
          </cell>
          <cell r="AJ190">
            <v>45487</v>
          </cell>
          <cell r="BI190" t="str">
            <v>Vicerrectoría de Recursos Universitarios</v>
          </cell>
          <cell r="BJ190" t="str">
            <v>CLAUDIA CONSTANZA GANTIVA ORTEGON</v>
          </cell>
          <cell r="BK190" t="str">
            <v>Técnico Administrativo</v>
          </cell>
          <cell r="BL190">
            <v>20</v>
          </cell>
          <cell r="BM190">
            <v>45306</v>
          </cell>
          <cell r="BN190">
            <v>2599259317</v>
          </cell>
          <cell r="BO190">
            <v>33</v>
          </cell>
          <cell r="BP190">
            <v>45306</v>
          </cell>
          <cell r="BQ190">
            <v>13010226</v>
          </cell>
          <cell r="CS190" t="str">
            <v>1. Colaborar en el cumplimiento del cronograma del Plan de Mantenimiento de Infraestructura física en las diferentes zonas, desarrollando actividades como de limpieza de senderos, zanjas y arreglo de jardines ubicado en la Universidad de los Llanos. 2. Colaborar con la poda de árboles (utilizando motosierra y maquina podadora de alturas). 3. Apoyar la ejecución y desarrollo de las actividades como mantenimiento de Jardines y Zonas verdes (utilizando la guadaña); en las diferentes sedes de la Universidad de los Llanos. 4. Prestar apoyo en trabajos en Alturas.</v>
          </cell>
          <cell r="CT190">
            <v>17267135</v>
          </cell>
          <cell r="CU190">
            <v>436</v>
          </cell>
          <cell r="CV190">
            <v>423</v>
          </cell>
          <cell r="CY190">
            <v>8299</v>
          </cell>
          <cell r="CZ190" t="str">
            <v>M6</v>
          </cell>
        </row>
        <row r="191">
          <cell r="B191" t="str">
            <v>0092 DE 2024</v>
          </cell>
          <cell r="C191">
            <v>17330174</v>
          </cell>
          <cell r="D191" t="str">
            <v>LUIS HERNANDO GALAN LEMUS</v>
          </cell>
          <cell r="E191" t="str">
            <v>CONTRATO DE PRESTACIÓN DE SERVICIOS DE APOYO A LA GESTIÓN</v>
          </cell>
          <cell r="F191" t="str">
            <v>PRESTACIÓN DE SERVICIOS DE APOYO A LA GESTIÓN NECESARIO PARA EL FORTALECIMIENTO DE LOS PROCESOS OPERATIVOS DE SERVICIOS GENERALES DE LA UNIVERSIDAD DE LOS LLANOS.</v>
          </cell>
          <cell r="G191">
            <v>45306</v>
          </cell>
          <cell r="H191">
            <v>13010226</v>
          </cell>
          <cell r="I191" t="str">
            <v>Seis (06) meses calendario</v>
          </cell>
          <cell r="J191">
            <v>45306</v>
          </cell>
          <cell r="K191">
            <v>45487</v>
          </cell>
          <cell r="L191" t="str">
            <v>NO APLICA</v>
          </cell>
          <cell r="M191" t="str">
            <v>NO APLICA</v>
          </cell>
          <cell r="N191" t="str">
            <v>NO APLICA</v>
          </cell>
          <cell r="O191">
            <v>7</v>
          </cell>
          <cell r="P191">
            <v>1156465</v>
          </cell>
          <cell r="Q191">
            <v>45306</v>
          </cell>
          <cell r="R191">
            <v>45322</v>
          </cell>
          <cell r="S191">
            <v>2168371</v>
          </cell>
          <cell r="T191">
            <v>45323</v>
          </cell>
          <cell r="U191">
            <v>45351</v>
          </cell>
          <cell r="V191">
            <v>2168371</v>
          </cell>
          <cell r="W191">
            <v>45352</v>
          </cell>
          <cell r="X191">
            <v>45382</v>
          </cell>
          <cell r="Y191">
            <v>2168371</v>
          </cell>
          <cell r="Z191">
            <v>45383</v>
          </cell>
          <cell r="AA191">
            <v>45412</v>
          </cell>
          <cell r="AB191">
            <v>2168371</v>
          </cell>
          <cell r="AC191">
            <v>45413</v>
          </cell>
          <cell r="AD191">
            <v>45443</v>
          </cell>
          <cell r="AE191">
            <v>2168371</v>
          </cell>
          <cell r="AF191">
            <v>45444</v>
          </cell>
          <cell r="AG191">
            <v>45473</v>
          </cell>
          <cell r="AH191">
            <v>1011906</v>
          </cell>
          <cell r="AI191">
            <v>45474</v>
          </cell>
          <cell r="AJ191">
            <v>45487</v>
          </cell>
          <cell r="BI191" t="str">
            <v>Vicerrectoría de Recursos Universitarios</v>
          </cell>
          <cell r="BJ191" t="str">
            <v>CLAUDIA CONSTANZA GANTIVA ORTEGON</v>
          </cell>
          <cell r="BK191" t="str">
            <v>Técnico Administrativo</v>
          </cell>
          <cell r="BL191">
            <v>20</v>
          </cell>
          <cell r="BM191">
            <v>45306</v>
          </cell>
          <cell r="BN191">
            <v>2599259317</v>
          </cell>
          <cell r="BO191">
            <v>34</v>
          </cell>
          <cell r="BP191">
            <v>45306</v>
          </cell>
          <cell r="BQ191">
            <v>13010226</v>
          </cell>
          <cell r="CS191" t="str">
            <v>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Brindar apoyo en el mantenimiento de la cancha de fútbol (podar con el tractor).</v>
          </cell>
          <cell r="CT191">
            <v>17330174</v>
          </cell>
          <cell r="CU191">
            <v>436</v>
          </cell>
          <cell r="CV191">
            <v>423</v>
          </cell>
          <cell r="CY191">
            <v>8299</v>
          </cell>
          <cell r="CZ191" t="str">
            <v>M6</v>
          </cell>
        </row>
        <row r="192">
          <cell r="B192" t="str">
            <v>0093 DE 2024</v>
          </cell>
          <cell r="C192">
            <v>86085816</v>
          </cell>
          <cell r="D192" t="str">
            <v>JOSE OSVEN TORRES GACHARNA</v>
          </cell>
          <cell r="E192" t="str">
            <v>CONTRATO DE PRESTACIÓN DE SERVICIOS DE APOYO A LA GESTIÓN</v>
          </cell>
          <cell r="F192" t="str">
            <v>PRESTACIÓN DE SERVICIOS DE APOYO A LA GESTIÓN NECESARIO PARA EL FORTALECIMIENTO DE LOS PROCESOS OPERATIVOS DE SERVICIOS GENERALES DE LA UNIVERSIDAD DE LOS LLANOS.</v>
          </cell>
          <cell r="G192">
            <v>45306</v>
          </cell>
          <cell r="H192">
            <v>13010226</v>
          </cell>
          <cell r="I192" t="str">
            <v>Seis (06) meses calendario</v>
          </cell>
          <cell r="J192">
            <v>45306</v>
          </cell>
          <cell r="K192">
            <v>45487</v>
          </cell>
          <cell r="L192" t="str">
            <v>NO APLICA</v>
          </cell>
          <cell r="M192" t="str">
            <v>NO APLICA</v>
          </cell>
          <cell r="N192" t="str">
            <v>NO APLICA</v>
          </cell>
          <cell r="O192">
            <v>7</v>
          </cell>
          <cell r="P192">
            <v>1156465</v>
          </cell>
          <cell r="Q192">
            <v>45306</v>
          </cell>
          <cell r="R192">
            <v>45322</v>
          </cell>
          <cell r="S192">
            <v>2168371</v>
          </cell>
          <cell r="T192">
            <v>45323</v>
          </cell>
          <cell r="U192">
            <v>45351</v>
          </cell>
          <cell r="V192">
            <v>2168371</v>
          </cell>
          <cell r="W192">
            <v>45352</v>
          </cell>
          <cell r="X192">
            <v>45382</v>
          </cell>
          <cell r="Y192">
            <v>2168371</v>
          </cell>
          <cell r="Z192">
            <v>45383</v>
          </cell>
          <cell r="AA192">
            <v>45412</v>
          </cell>
          <cell r="AB192">
            <v>2168371</v>
          </cell>
          <cell r="AC192">
            <v>45413</v>
          </cell>
          <cell r="AD192">
            <v>45443</v>
          </cell>
          <cell r="AE192">
            <v>2168371</v>
          </cell>
          <cell r="AF192">
            <v>45444</v>
          </cell>
          <cell r="AG192">
            <v>45473</v>
          </cell>
          <cell r="AH192">
            <v>1011906</v>
          </cell>
          <cell r="AI192">
            <v>45474</v>
          </cell>
          <cell r="AJ192">
            <v>45487</v>
          </cell>
          <cell r="BI192" t="str">
            <v>Vicerrectoría de Recursos Universitarios</v>
          </cell>
          <cell r="BJ192" t="str">
            <v>CLAUDIA CONSTANZA GANTIVA ORTEGON</v>
          </cell>
          <cell r="BK192" t="str">
            <v>Técnico Administrativo</v>
          </cell>
          <cell r="BL192">
            <v>20</v>
          </cell>
          <cell r="BM192">
            <v>45306</v>
          </cell>
          <cell r="BN192">
            <v>2599259317</v>
          </cell>
          <cell r="BO192">
            <v>69</v>
          </cell>
          <cell r="BP192">
            <v>45306</v>
          </cell>
          <cell r="BQ192">
            <v>13010226</v>
          </cell>
          <cell r="CS192" t="str">
            <v>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Prestar apoyo en trabajos en Alturas.</v>
          </cell>
          <cell r="CT192">
            <v>86085816</v>
          </cell>
          <cell r="CU192">
            <v>436</v>
          </cell>
          <cell r="CV192">
            <v>423</v>
          </cell>
          <cell r="CY192">
            <v>8299</v>
          </cell>
          <cell r="CZ192" t="str">
            <v>M6</v>
          </cell>
        </row>
        <row r="193">
          <cell r="B193" t="str">
            <v>0094 DE 2024</v>
          </cell>
          <cell r="C193">
            <v>86048667</v>
          </cell>
          <cell r="D193" t="str">
            <v>EDGAR GABRIEL VALIENTE ROJAS</v>
          </cell>
          <cell r="E193" t="str">
            <v>CONTRATO DE PRESTACIÓN DE SERVICIOS DE APOYO A LA GESTIÓN</v>
          </cell>
          <cell r="F193" t="str">
            <v>PRESTACIÓN DE SERVICIOS DE APOYO A LA GESTIÓN NECESARIO PARA EL FORTALECIMIENTO DE LOS PROCESOS ADMINISTRATIVOS DE SERVICIOS GENERALES DE LA UNIVERSIDAD DE LOS LLANOS.</v>
          </cell>
          <cell r="G193">
            <v>45306</v>
          </cell>
          <cell r="H193">
            <v>13010226</v>
          </cell>
          <cell r="I193" t="str">
            <v>Seis (06) meses calendario</v>
          </cell>
          <cell r="J193">
            <v>45306</v>
          </cell>
          <cell r="K193">
            <v>45487</v>
          </cell>
          <cell r="L193" t="str">
            <v>NO APLICA</v>
          </cell>
          <cell r="M193" t="str">
            <v>NO APLICA</v>
          </cell>
          <cell r="N193" t="str">
            <v>NO APLICA</v>
          </cell>
          <cell r="O193">
            <v>7</v>
          </cell>
          <cell r="P193">
            <v>1156465</v>
          </cell>
          <cell r="Q193">
            <v>45306</v>
          </cell>
          <cell r="R193">
            <v>45322</v>
          </cell>
          <cell r="S193">
            <v>2168371</v>
          </cell>
          <cell r="T193">
            <v>45323</v>
          </cell>
          <cell r="U193">
            <v>45351</v>
          </cell>
          <cell r="V193">
            <v>2168371</v>
          </cell>
          <cell r="W193">
            <v>45352</v>
          </cell>
          <cell r="X193">
            <v>45382</v>
          </cell>
          <cell r="Y193">
            <v>2168371</v>
          </cell>
          <cell r="Z193">
            <v>45383</v>
          </cell>
          <cell r="AA193">
            <v>45412</v>
          </cell>
          <cell r="AB193">
            <v>2168371</v>
          </cell>
          <cell r="AC193">
            <v>45413</v>
          </cell>
          <cell r="AD193">
            <v>45443</v>
          </cell>
          <cell r="AE193">
            <v>2168371</v>
          </cell>
          <cell r="AF193">
            <v>45444</v>
          </cell>
          <cell r="AG193">
            <v>45473</v>
          </cell>
          <cell r="AH193">
            <v>1011906</v>
          </cell>
          <cell r="AI193">
            <v>45474</v>
          </cell>
          <cell r="AJ193">
            <v>45487</v>
          </cell>
          <cell r="BI193" t="str">
            <v>Vicerrectoría de Recursos Universitarios</v>
          </cell>
          <cell r="BJ193" t="str">
            <v>CLAUDIA CONSTANZA GANTIVA ORTEGON</v>
          </cell>
          <cell r="BK193" t="str">
            <v>Técnico Administrativo</v>
          </cell>
          <cell r="BL193">
            <v>20</v>
          </cell>
          <cell r="BM193">
            <v>45306</v>
          </cell>
          <cell r="BN193">
            <v>2599259317</v>
          </cell>
          <cell r="BO193">
            <v>61</v>
          </cell>
          <cell r="BP193">
            <v>45306</v>
          </cell>
          <cell r="BQ193">
            <v>13010226</v>
          </cell>
          <cell r="CS193" t="str">
            <v>1. Prestar apoyo a las transferencias documentales, realizar su revisión y colaborar con la clasificación, foliación y ordenación de expedientes del archivo de Servicios Generales. 2. Coadyuvar en actividades de programación de prácticas extramuros. 3. Apoyar en él envió de la relación de horas extras laboradas por los funcionarios de servicios generales. 4. Contribuir en la construcción y mantenimiento de las hojas de vida de los vehículos pertenecientes al parque automotor de la Universidad. 5. Apoyar en la recepción de las solicitudes de información allegadas a servicios generales y comunicarlas al supervisor.</v>
          </cell>
          <cell r="CT193">
            <v>86048667</v>
          </cell>
          <cell r="CU193">
            <v>436</v>
          </cell>
          <cell r="CV193">
            <v>423</v>
          </cell>
          <cell r="CY193">
            <v>8220</v>
          </cell>
          <cell r="CZ193" t="str">
            <v>M6</v>
          </cell>
        </row>
        <row r="194">
          <cell r="B194" t="str">
            <v>0095 DE 2024</v>
          </cell>
          <cell r="C194">
            <v>86048506</v>
          </cell>
          <cell r="D194" t="str">
            <v>OMAR PALACIOS ROZO</v>
          </cell>
          <cell r="E194" t="str">
            <v>CONTRATO DE PRESTACIÓN DE SERVICIOS DE APOYO A LA GESTIÓN</v>
          </cell>
          <cell r="F194" t="str">
            <v>PRESTACIÓN DE SERVICIOS DE APOYO A LA GESTIÓN NECESARIO PARA EL FORTALECIMIENTO DE LOS PROCESOS OPERATIVOS DE SERVICIOS GENERALES DE LA UNIVERSIDAD DE LOS LLANOS.</v>
          </cell>
          <cell r="G194">
            <v>45306</v>
          </cell>
          <cell r="H194">
            <v>10905624</v>
          </cell>
          <cell r="I194" t="str">
            <v>Seis (06) meses calendario</v>
          </cell>
          <cell r="J194">
            <v>45306</v>
          </cell>
          <cell r="K194">
            <v>45487</v>
          </cell>
          <cell r="L194" t="str">
            <v>NO APLICA</v>
          </cell>
          <cell r="M194" t="str">
            <v>NO APLICA</v>
          </cell>
          <cell r="N194" t="str">
            <v>NO APLICA</v>
          </cell>
          <cell r="O194">
            <v>7</v>
          </cell>
          <cell r="P194">
            <v>969389</v>
          </cell>
          <cell r="Q194">
            <v>45306</v>
          </cell>
          <cell r="R194">
            <v>45322</v>
          </cell>
          <cell r="S194">
            <v>1817604</v>
          </cell>
          <cell r="T194">
            <v>45323</v>
          </cell>
          <cell r="U194">
            <v>45351</v>
          </cell>
          <cell r="V194">
            <v>1817604</v>
          </cell>
          <cell r="W194">
            <v>45352</v>
          </cell>
          <cell r="X194">
            <v>45382</v>
          </cell>
          <cell r="Y194">
            <v>1817604</v>
          </cell>
          <cell r="Z194">
            <v>45383</v>
          </cell>
          <cell r="AA194">
            <v>45412</v>
          </cell>
          <cell r="AB194">
            <v>1817604</v>
          </cell>
          <cell r="AC194">
            <v>45413</v>
          </cell>
          <cell r="AD194">
            <v>45443</v>
          </cell>
          <cell r="AE194">
            <v>1817604</v>
          </cell>
          <cell r="AF194">
            <v>45444</v>
          </cell>
          <cell r="AG194">
            <v>45473</v>
          </cell>
          <cell r="AH194">
            <v>848215</v>
          </cell>
          <cell r="AI194">
            <v>45474</v>
          </cell>
          <cell r="AJ194">
            <v>45487</v>
          </cell>
          <cell r="BI194" t="str">
            <v>Vicerrectoría de Recursos Universitarios</v>
          </cell>
          <cell r="BJ194" t="str">
            <v>CLAUDIA CONSTANZA GANTIVA ORTEGON</v>
          </cell>
          <cell r="BK194" t="str">
            <v>Técnico Administrativo</v>
          </cell>
          <cell r="BL194">
            <v>20</v>
          </cell>
          <cell r="BM194">
            <v>45306</v>
          </cell>
          <cell r="BN194">
            <v>2599259317</v>
          </cell>
          <cell r="BO194">
            <v>60</v>
          </cell>
          <cell r="BP194">
            <v>45306</v>
          </cell>
          <cell r="BQ194">
            <v>10905624</v>
          </cell>
          <cell r="CS194"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4">
            <v>86048506</v>
          </cell>
          <cell r="CU194">
            <v>436</v>
          </cell>
          <cell r="CV194">
            <v>423</v>
          </cell>
          <cell r="CY194">
            <v>8299</v>
          </cell>
          <cell r="CZ194" t="str">
            <v>M6</v>
          </cell>
        </row>
        <row r="195">
          <cell r="B195" t="str">
            <v>0096 DE 2024</v>
          </cell>
          <cell r="C195">
            <v>17335623</v>
          </cell>
          <cell r="D195" t="str">
            <v>JORGE ALBERTO DAZA ROJAS</v>
          </cell>
          <cell r="E195" t="str">
            <v>CONTRATO DE PRESTACIÓN DE SERVICIOS DE APOYO A LA GESTIÓN</v>
          </cell>
          <cell r="F195" t="str">
            <v>PRESTACIÓN DE SERVICIOS DE APOYO A LA GESTIÓN NECESARIO PARA EL FORTALECIMIENTO DE LOS PROCESOS OPERATIVOS DE SERVICIOS GENERALES DE LA UNIVERSIDAD DE LOS LLANOS.</v>
          </cell>
          <cell r="G195">
            <v>45306</v>
          </cell>
          <cell r="H195">
            <v>10905624</v>
          </cell>
          <cell r="I195" t="str">
            <v>Seis (06) meses calendario</v>
          </cell>
          <cell r="J195">
            <v>45306</v>
          </cell>
          <cell r="K195">
            <v>45487</v>
          </cell>
          <cell r="L195" t="str">
            <v>NO APLICA</v>
          </cell>
          <cell r="M195" t="str">
            <v>NO APLICA</v>
          </cell>
          <cell r="N195" t="str">
            <v>NO APLICA</v>
          </cell>
          <cell r="O195">
            <v>7</v>
          </cell>
          <cell r="P195">
            <v>969389</v>
          </cell>
          <cell r="Q195">
            <v>45306</v>
          </cell>
          <cell r="R195">
            <v>45322</v>
          </cell>
          <cell r="S195">
            <v>1817604</v>
          </cell>
          <cell r="T195">
            <v>45323</v>
          </cell>
          <cell r="U195">
            <v>45351</v>
          </cell>
          <cell r="V195">
            <v>1817604</v>
          </cell>
          <cell r="W195">
            <v>45352</v>
          </cell>
          <cell r="X195">
            <v>45382</v>
          </cell>
          <cell r="Y195">
            <v>1817604</v>
          </cell>
          <cell r="Z195">
            <v>45383</v>
          </cell>
          <cell r="AA195">
            <v>45412</v>
          </cell>
          <cell r="AB195">
            <v>1817604</v>
          </cell>
          <cell r="AC195">
            <v>45413</v>
          </cell>
          <cell r="AD195">
            <v>45443</v>
          </cell>
          <cell r="AE195">
            <v>1817604</v>
          </cell>
          <cell r="AF195">
            <v>45444</v>
          </cell>
          <cell r="AG195">
            <v>45473</v>
          </cell>
          <cell r="AH195">
            <v>848215</v>
          </cell>
          <cell r="AI195">
            <v>45474</v>
          </cell>
          <cell r="AJ195">
            <v>45487</v>
          </cell>
          <cell r="BI195" t="str">
            <v>Vicerrectoría de Recursos Universitarios</v>
          </cell>
          <cell r="BJ195" t="str">
            <v>CLAUDIA CONSTANZA GANTIVA ORTEGON</v>
          </cell>
          <cell r="BK195" t="str">
            <v>Técnico Administrativo</v>
          </cell>
          <cell r="BL195">
            <v>20</v>
          </cell>
          <cell r="BM195">
            <v>45306</v>
          </cell>
          <cell r="BN195">
            <v>2599259317</v>
          </cell>
          <cell r="BO195">
            <v>35</v>
          </cell>
          <cell r="BP195">
            <v>45306</v>
          </cell>
          <cell r="BQ195">
            <v>10905624</v>
          </cell>
          <cell r="CS195"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5">
            <v>17335623</v>
          </cell>
          <cell r="CU195">
            <v>436</v>
          </cell>
          <cell r="CV195">
            <v>423</v>
          </cell>
          <cell r="CY195">
            <v>8010</v>
          </cell>
          <cell r="CZ195" t="str">
            <v>M6</v>
          </cell>
        </row>
        <row r="196">
          <cell r="B196" t="str">
            <v>0097 DE 2024</v>
          </cell>
          <cell r="C196">
            <v>86049427</v>
          </cell>
          <cell r="D196" t="str">
            <v xml:space="preserve">GILBERTO ALEJANDRO RAMIREZ CLAVIJO </v>
          </cell>
          <cell r="E196" t="str">
            <v>CONTRATO DE PRESTACIÓN DE SERVICIOS DE APOYO A LA GESTIÓN</v>
          </cell>
          <cell r="F196" t="str">
            <v>PRESTACIÓN DE SERVICIOS DE APOYO A LA GESTIÓN NECESARIO PARA EL FORTALECIMIENTO DE LOS PROCESOS OPERATIVOS DE SERVICIOS GENERALES EN LA SEDE BARCELONA DE LA UNIVERSIDAD DE LOS LLANOS.</v>
          </cell>
          <cell r="G196">
            <v>45306</v>
          </cell>
          <cell r="H196">
            <v>13010226</v>
          </cell>
          <cell r="I196" t="str">
            <v>Seis (06) meses calendario</v>
          </cell>
          <cell r="J196">
            <v>45306</v>
          </cell>
          <cell r="K196">
            <v>45487</v>
          </cell>
          <cell r="L196" t="str">
            <v>NO APLICA</v>
          </cell>
          <cell r="M196" t="str">
            <v>NO APLICA</v>
          </cell>
          <cell r="N196" t="str">
            <v>NO APLICA</v>
          </cell>
          <cell r="O196">
            <v>7</v>
          </cell>
          <cell r="P196">
            <v>1156465</v>
          </cell>
          <cell r="Q196">
            <v>45306</v>
          </cell>
          <cell r="R196">
            <v>45322</v>
          </cell>
          <cell r="S196">
            <v>2168371</v>
          </cell>
          <cell r="T196">
            <v>45323</v>
          </cell>
          <cell r="U196">
            <v>45351</v>
          </cell>
          <cell r="V196">
            <v>2168371</v>
          </cell>
          <cell r="W196">
            <v>45352</v>
          </cell>
          <cell r="X196">
            <v>45382</v>
          </cell>
          <cell r="Y196">
            <v>2168371</v>
          </cell>
          <cell r="Z196">
            <v>45383</v>
          </cell>
          <cell r="AA196">
            <v>45412</v>
          </cell>
          <cell r="AB196">
            <v>2168371</v>
          </cell>
          <cell r="AC196">
            <v>45413</v>
          </cell>
          <cell r="AD196">
            <v>45443</v>
          </cell>
          <cell r="AE196">
            <v>2168371</v>
          </cell>
          <cell r="AF196">
            <v>45444</v>
          </cell>
          <cell r="AG196">
            <v>45473</v>
          </cell>
          <cell r="AH196">
            <v>1011906</v>
          </cell>
          <cell r="AI196">
            <v>45474</v>
          </cell>
          <cell r="AJ196">
            <v>45487</v>
          </cell>
          <cell r="BI196" t="str">
            <v>Vicerrectoría de Recursos Universitarios</v>
          </cell>
          <cell r="BJ196" t="str">
            <v>CLAUDIA CONSTANZA GANTIVA ORTEGON</v>
          </cell>
          <cell r="BK196" t="str">
            <v>Técnico Administrativo</v>
          </cell>
          <cell r="BL196">
            <v>20</v>
          </cell>
          <cell r="BM196">
            <v>45306</v>
          </cell>
          <cell r="BN196">
            <v>2599259317</v>
          </cell>
          <cell r="BO196">
            <v>63</v>
          </cell>
          <cell r="BP196">
            <v>45306</v>
          </cell>
          <cell r="BQ196">
            <v>13010226</v>
          </cell>
          <cell r="CS196"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196">
            <v>86049427</v>
          </cell>
          <cell r="CU196">
            <v>436</v>
          </cell>
          <cell r="CV196">
            <v>423</v>
          </cell>
          <cell r="CY196">
            <v>4321</v>
          </cell>
          <cell r="CZ196" t="str">
            <v>M5</v>
          </cell>
        </row>
        <row r="197">
          <cell r="B197" t="str">
            <v>0098 DE 2024</v>
          </cell>
          <cell r="C197">
            <v>19322584</v>
          </cell>
          <cell r="D197" t="str">
            <v>JOSE HERNANDO TORRES LADINO</v>
          </cell>
          <cell r="E197" t="str">
            <v>CONTRATO DE PRESTACIÓN DE SERVICIOS DE APOYO A LA GESTIÓN</v>
          </cell>
          <cell r="F197" t="str">
            <v>PRESTACIÓN DE SERVICIOS DE APOYO A LA GESTIÓN NECESARIO PARA EL FORTALECIMIENTO DE LOS PROCESOS OPERATIVOS DE SERVICIOS GENERALES EN LA SEDE SAN ANTONIO DE LA UNIVERSIDAD DE LOS LLANOS.</v>
          </cell>
          <cell r="G197">
            <v>45306</v>
          </cell>
          <cell r="H197">
            <v>13010226</v>
          </cell>
          <cell r="I197" t="str">
            <v>Seis (06) meses calendario</v>
          </cell>
          <cell r="J197">
            <v>45306</v>
          </cell>
          <cell r="K197">
            <v>45487</v>
          </cell>
          <cell r="L197" t="str">
            <v>NO APLICA</v>
          </cell>
          <cell r="M197" t="str">
            <v>NO APLICA</v>
          </cell>
          <cell r="N197" t="str">
            <v>NO APLICA</v>
          </cell>
          <cell r="O197">
            <v>7</v>
          </cell>
          <cell r="P197">
            <v>1156465</v>
          </cell>
          <cell r="Q197">
            <v>45306</v>
          </cell>
          <cell r="R197">
            <v>45322</v>
          </cell>
          <cell r="S197">
            <v>2168371</v>
          </cell>
          <cell r="T197">
            <v>45323</v>
          </cell>
          <cell r="U197">
            <v>45351</v>
          </cell>
          <cell r="V197">
            <v>2168371</v>
          </cell>
          <cell r="W197">
            <v>45352</v>
          </cell>
          <cell r="X197">
            <v>45382</v>
          </cell>
          <cell r="Y197">
            <v>2168371</v>
          </cell>
          <cell r="Z197">
            <v>45383</v>
          </cell>
          <cell r="AA197">
            <v>45412</v>
          </cell>
          <cell r="AB197">
            <v>2168371</v>
          </cell>
          <cell r="AC197">
            <v>45413</v>
          </cell>
          <cell r="AD197">
            <v>45443</v>
          </cell>
          <cell r="AE197">
            <v>2168371</v>
          </cell>
          <cell r="AF197">
            <v>45444</v>
          </cell>
          <cell r="AG197">
            <v>45473</v>
          </cell>
          <cell r="AH197">
            <v>1011906</v>
          </cell>
          <cell r="AI197">
            <v>45474</v>
          </cell>
          <cell r="AJ197">
            <v>45487</v>
          </cell>
          <cell r="BI197" t="str">
            <v>Vicerrectoría de Recursos Universitarios</v>
          </cell>
          <cell r="BJ197" t="str">
            <v>CLAUDIA CONSTANZA GANTIVA ORTEGON</v>
          </cell>
          <cell r="BK197" t="str">
            <v>Técnico Administrativo</v>
          </cell>
          <cell r="BL197">
            <v>20</v>
          </cell>
          <cell r="BM197">
            <v>45306</v>
          </cell>
          <cell r="BN197">
            <v>2599259317</v>
          </cell>
          <cell r="BO197">
            <v>37</v>
          </cell>
          <cell r="BP197">
            <v>45306</v>
          </cell>
          <cell r="BQ197">
            <v>13010226</v>
          </cell>
          <cell r="CS197" t="str">
            <v>1. Colaborar en la inspección y cumplimiento del mantenimiento preventivo y correctivo de las redes de baja y media tensión ubicadas en la Universidad de los Llanos. 2. Contribuir en el buen uso y cuidado de las herramientas y equipos destinados al desarrollo de las actividades de mantenimiento eléctrico en la Universidad de los Llanos. 3. Prestar apoyo en trabajos en Alturas</v>
          </cell>
          <cell r="CT197">
            <v>19322584</v>
          </cell>
          <cell r="CU197">
            <v>436</v>
          </cell>
          <cell r="CV197">
            <v>423</v>
          </cell>
          <cell r="CY197">
            <v>8299</v>
          </cell>
          <cell r="CZ197" t="str">
            <v>M6</v>
          </cell>
        </row>
        <row r="198">
          <cell r="B198" t="str">
            <v>0099 DE 2024</v>
          </cell>
          <cell r="C198">
            <v>86047982</v>
          </cell>
          <cell r="D198" t="str">
            <v>VLADIMIR MANCIPE DEL RIO</v>
          </cell>
          <cell r="E198" t="str">
            <v>CONTRATO DE PRESTACIÓN DE SERVICIOS DE APOYO A LA GESTIÓN</v>
          </cell>
          <cell r="F198" t="str">
            <v>PRESTACIÓN DE SERVICIOS DE APOYO A LA GESTIÓN NECESARIO PARA EL FORTALECIMIENTO DE LOS PROCESOS OPERATIVOS DE SERVICIOS GENERALES DE LA UNIVERSIDAD DE LOS LLANOS.</v>
          </cell>
          <cell r="G198">
            <v>45306</v>
          </cell>
          <cell r="H198">
            <v>10905624</v>
          </cell>
          <cell r="I198" t="str">
            <v>Seis (06) meses calendario</v>
          </cell>
          <cell r="J198">
            <v>45306</v>
          </cell>
          <cell r="K198">
            <v>45487</v>
          </cell>
          <cell r="L198" t="str">
            <v>NO APLICA</v>
          </cell>
          <cell r="M198" t="str">
            <v>NO APLICA</v>
          </cell>
          <cell r="N198" t="str">
            <v>NO APLICA</v>
          </cell>
          <cell r="O198">
            <v>7</v>
          </cell>
          <cell r="P198">
            <v>969389</v>
          </cell>
          <cell r="Q198">
            <v>45306</v>
          </cell>
          <cell r="R198">
            <v>45322</v>
          </cell>
          <cell r="S198">
            <v>1817604</v>
          </cell>
          <cell r="T198">
            <v>45323</v>
          </cell>
          <cell r="U198">
            <v>45351</v>
          </cell>
          <cell r="V198">
            <v>1817604</v>
          </cell>
          <cell r="W198">
            <v>45352</v>
          </cell>
          <cell r="X198">
            <v>45382</v>
          </cell>
          <cell r="Y198">
            <v>1817604</v>
          </cell>
          <cell r="Z198">
            <v>45383</v>
          </cell>
          <cell r="AA198">
            <v>45412</v>
          </cell>
          <cell r="AB198">
            <v>1817604</v>
          </cell>
          <cell r="AC198">
            <v>45413</v>
          </cell>
          <cell r="AD198">
            <v>45443</v>
          </cell>
          <cell r="AE198">
            <v>1817604</v>
          </cell>
          <cell r="AF198">
            <v>45444</v>
          </cell>
          <cell r="AG198">
            <v>45473</v>
          </cell>
          <cell r="AH198">
            <v>848215</v>
          </cell>
          <cell r="AI198">
            <v>45474</v>
          </cell>
          <cell r="AJ198">
            <v>45487</v>
          </cell>
          <cell r="BI198" t="str">
            <v>Vicerrectoría de Recursos Universitarios</v>
          </cell>
          <cell r="BJ198" t="str">
            <v>CLAUDIA CONSTANZA GANTIVA ORTEGON</v>
          </cell>
          <cell r="BK198" t="str">
            <v>Técnico Administrativo</v>
          </cell>
          <cell r="BL198">
            <v>20</v>
          </cell>
          <cell r="BM198">
            <v>45306</v>
          </cell>
          <cell r="BN198">
            <v>2599259317</v>
          </cell>
          <cell r="BO198">
            <v>59</v>
          </cell>
          <cell r="BP198">
            <v>45306</v>
          </cell>
          <cell r="BQ198">
            <v>10905624</v>
          </cell>
          <cell r="CS1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98">
            <v>86047982</v>
          </cell>
          <cell r="CU198">
            <v>436</v>
          </cell>
          <cell r="CV198">
            <v>310</v>
          </cell>
          <cell r="CY198">
            <v>8299</v>
          </cell>
          <cell r="CZ198" t="str">
            <v>M6</v>
          </cell>
        </row>
        <row r="199">
          <cell r="B199" t="str">
            <v>0100 DE 2024</v>
          </cell>
          <cell r="C199">
            <v>1121845699</v>
          </cell>
          <cell r="D199" t="str">
            <v xml:space="preserve">OSCAR EDUARDO PAEZ BAQUERO  </v>
          </cell>
          <cell r="E199" t="str">
            <v>CONTRATO DE PRESTACIÓN DE SERVICIOS PROFESIONALES</v>
          </cell>
          <cell r="F199"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199">
            <v>45306</v>
          </cell>
          <cell r="H199">
            <v>22193904</v>
          </cell>
          <cell r="I199" t="str">
            <v>Seis (06) meses calendario</v>
          </cell>
          <cell r="J199">
            <v>45306</v>
          </cell>
          <cell r="K199">
            <v>45487</v>
          </cell>
          <cell r="L199" t="str">
            <v>NO APLICA</v>
          </cell>
          <cell r="M199" t="str">
            <v>NO APLICA</v>
          </cell>
          <cell r="N199" t="str">
            <v>NO APLICA</v>
          </cell>
          <cell r="O199">
            <v>7</v>
          </cell>
          <cell r="P199">
            <v>1972791</v>
          </cell>
          <cell r="Q199">
            <v>45306</v>
          </cell>
          <cell r="R199">
            <v>45322</v>
          </cell>
          <cell r="S199">
            <v>3698984</v>
          </cell>
          <cell r="T199">
            <v>45323</v>
          </cell>
          <cell r="U199">
            <v>45351</v>
          </cell>
          <cell r="V199">
            <v>3698984</v>
          </cell>
          <cell r="W199">
            <v>45352</v>
          </cell>
          <cell r="X199">
            <v>45382</v>
          </cell>
          <cell r="Y199">
            <v>3698984</v>
          </cell>
          <cell r="Z199">
            <v>45383</v>
          </cell>
          <cell r="AA199">
            <v>45412</v>
          </cell>
          <cell r="AB199">
            <v>3698984</v>
          </cell>
          <cell r="AC199">
            <v>45413</v>
          </cell>
          <cell r="AD199">
            <v>45443</v>
          </cell>
          <cell r="AE199">
            <v>3698984</v>
          </cell>
          <cell r="AF199">
            <v>45444</v>
          </cell>
          <cell r="AG199">
            <v>45473</v>
          </cell>
          <cell r="AH199">
            <v>1726193</v>
          </cell>
          <cell r="AI199">
            <v>45474</v>
          </cell>
          <cell r="AJ199">
            <v>45487</v>
          </cell>
          <cell r="BI199" t="str">
            <v>Área de Sistemas</v>
          </cell>
          <cell r="BJ199" t="str">
            <v>ROIMAN ARTURO SASTOQUE GUZMÁN</v>
          </cell>
          <cell r="BK199" t="str">
            <v>Jefe de Oficina</v>
          </cell>
          <cell r="BL199">
            <v>20</v>
          </cell>
          <cell r="BM199">
            <v>45306</v>
          </cell>
          <cell r="BN199">
            <v>2599259317</v>
          </cell>
          <cell r="BO199">
            <v>88</v>
          </cell>
          <cell r="BP199">
            <v>45306</v>
          </cell>
          <cell r="BQ199">
            <v>22193904</v>
          </cell>
          <cell r="CS199"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199">
            <v>1121845699</v>
          </cell>
          <cell r="CU199">
            <v>436</v>
          </cell>
          <cell r="CV199">
            <v>447</v>
          </cell>
          <cell r="CY199">
            <v>7110</v>
          </cell>
          <cell r="CZ199" t="str">
            <v>M5</v>
          </cell>
        </row>
        <row r="200">
          <cell r="B200" t="str">
            <v>0101 DE 2024</v>
          </cell>
          <cell r="C200">
            <v>1121825157</v>
          </cell>
          <cell r="D200" t="str">
            <v>JAIME ELIECER ROA GARCIA</v>
          </cell>
          <cell r="E200" t="str">
            <v>CONTRATO DE PRESTACIÓN DE SERVICIOS PROFESIONALES</v>
          </cell>
          <cell r="F200" t="str">
            <v>PRESTACIÓN DE SERVICIOS PROFESIONALES NECESARIO PARA EL FORTALECIMIENTO DE LOS PROCESOS ADMINISTRATIVOS Y DE SOPORTE TÉCNICO EN EL ÁREA DE SISTEMAS DE LA UNIVERSIDAD DE LOS LLANOS.</v>
          </cell>
          <cell r="G200">
            <v>45306</v>
          </cell>
          <cell r="H200">
            <v>18367368</v>
          </cell>
          <cell r="I200" t="str">
            <v>Seis (06) meses calendario</v>
          </cell>
          <cell r="J200">
            <v>45306</v>
          </cell>
          <cell r="K200">
            <v>45487</v>
          </cell>
          <cell r="L200" t="str">
            <v>NO APLICA</v>
          </cell>
          <cell r="M200" t="str">
            <v>NO APLICA</v>
          </cell>
          <cell r="N200" t="str">
            <v>NO APLICA</v>
          </cell>
          <cell r="O200">
            <v>7</v>
          </cell>
          <cell r="P200">
            <v>1632655</v>
          </cell>
          <cell r="Q200">
            <v>45306</v>
          </cell>
          <cell r="R200">
            <v>45322</v>
          </cell>
          <cell r="S200">
            <v>3061228</v>
          </cell>
          <cell r="T200">
            <v>45323</v>
          </cell>
          <cell r="U200">
            <v>45351</v>
          </cell>
          <cell r="V200">
            <v>3061228</v>
          </cell>
          <cell r="W200">
            <v>45352</v>
          </cell>
          <cell r="X200">
            <v>45382</v>
          </cell>
          <cell r="Y200">
            <v>3061228</v>
          </cell>
          <cell r="Z200">
            <v>45383</v>
          </cell>
          <cell r="AA200">
            <v>45412</v>
          </cell>
          <cell r="AB200">
            <v>3061228</v>
          </cell>
          <cell r="AC200">
            <v>45413</v>
          </cell>
          <cell r="AD200">
            <v>45443</v>
          </cell>
          <cell r="AE200">
            <v>3061228</v>
          </cell>
          <cell r="AF200">
            <v>45444</v>
          </cell>
          <cell r="AG200">
            <v>45473</v>
          </cell>
          <cell r="AH200">
            <v>1428573</v>
          </cell>
          <cell r="AI200">
            <v>45474</v>
          </cell>
          <cell r="AJ200">
            <v>45487</v>
          </cell>
          <cell r="BI200" t="str">
            <v>Área de Sistemas</v>
          </cell>
          <cell r="BJ200" t="str">
            <v>ROIMAN ARTURO SASTOQUE GUZMÁN</v>
          </cell>
          <cell r="BK200" t="str">
            <v>Jefe de Oficina</v>
          </cell>
          <cell r="BL200">
            <v>20</v>
          </cell>
          <cell r="BM200">
            <v>45306</v>
          </cell>
          <cell r="BN200">
            <v>2599259317</v>
          </cell>
          <cell r="BO200">
            <v>81</v>
          </cell>
          <cell r="BP200">
            <v>45306</v>
          </cell>
          <cell r="BQ200">
            <v>18367368</v>
          </cell>
          <cell r="CS200"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200">
            <v>1121825157</v>
          </cell>
          <cell r="CU200">
            <v>436</v>
          </cell>
          <cell r="CV200">
            <v>447</v>
          </cell>
          <cell r="CY200">
            <v>6209</v>
          </cell>
          <cell r="CZ200" t="str">
            <v>M6</v>
          </cell>
        </row>
        <row r="201">
          <cell r="B201" t="str">
            <v>0102 DE 2024</v>
          </cell>
          <cell r="C201">
            <v>1121855170</v>
          </cell>
          <cell r="D201" t="str">
            <v>GLORIA PATRICIA RAMIREZ NARVAEZ</v>
          </cell>
          <cell r="E201" t="str">
            <v>CONTRATO DE PRESTACIÓN DE SERVICIOS PROFESIONALES</v>
          </cell>
          <cell r="F201" t="str">
            <v>PRESTACIÓN DE SERVICIOS PROFESIONALES NECESARIO PARA EL FORTALECIMIENTO DE LOS PROCESOS DEL ÁREA DE SISTEMAS DE LA UNIVERSIDAD DE LOS LLANOS.</v>
          </cell>
          <cell r="G201">
            <v>45306</v>
          </cell>
          <cell r="H201">
            <v>18367368</v>
          </cell>
          <cell r="I201" t="str">
            <v>Seis (06) meses calendario</v>
          </cell>
          <cell r="J201">
            <v>45306</v>
          </cell>
          <cell r="K201">
            <v>45487</v>
          </cell>
          <cell r="L201" t="str">
            <v>NO APLICA</v>
          </cell>
          <cell r="M201" t="str">
            <v>NO APLICA</v>
          </cell>
          <cell r="N201" t="str">
            <v>NO APLICA</v>
          </cell>
          <cell r="O201">
            <v>7</v>
          </cell>
          <cell r="P201">
            <v>1632655</v>
          </cell>
          <cell r="Q201">
            <v>45306</v>
          </cell>
          <cell r="R201">
            <v>45322</v>
          </cell>
          <cell r="S201">
            <v>3061228</v>
          </cell>
          <cell r="T201">
            <v>45323</v>
          </cell>
          <cell r="U201">
            <v>45351</v>
          </cell>
          <cell r="V201">
            <v>3061228</v>
          </cell>
          <cell r="W201">
            <v>45352</v>
          </cell>
          <cell r="X201">
            <v>45382</v>
          </cell>
          <cell r="Y201">
            <v>3061228</v>
          </cell>
          <cell r="Z201">
            <v>45383</v>
          </cell>
          <cell r="AA201">
            <v>45412</v>
          </cell>
          <cell r="AB201">
            <v>3061228</v>
          </cell>
          <cell r="AC201">
            <v>45413</v>
          </cell>
          <cell r="AD201">
            <v>45443</v>
          </cell>
          <cell r="AE201">
            <v>3061228</v>
          </cell>
          <cell r="AF201">
            <v>45444</v>
          </cell>
          <cell r="AG201">
            <v>45473</v>
          </cell>
          <cell r="AH201">
            <v>1428573</v>
          </cell>
          <cell r="AI201">
            <v>45474</v>
          </cell>
          <cell r="AJ201">
            <v>45487</v>
          </cell>
          <cell r="BI201" t="str">
            <v>Área de Sistemas</v>
          </cell>
          <cell r="BJ201" t="str">
            <v>ROIMAN ARTURO SASTOQUE GUZMÁN</v>
          </cell>
          <cell r="BK201" t="str">
            <v>Jefe de Oficina</v>
          </cell>
          <cell r="BL201">
            <v>20</v>
          </cell>
          <cell r="BM201">
            <v>45306</v>
          </cell>
          <cell r="BN201">
            <v>2599259317</v>
          </cell>
          <cell r="BO201">
            <v>92</v>
          </cell>
          <cell r="BP201">
            <v>45306</v>
          </cell>
          <cell r="BQ201">
            <v>18367368</v>
          </cell>
          <cell r="CS201"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201">
            <v>1121855170</v>
          </cell>
          <cell r="CU201">
            <v>436</v>
          </cell>
          <cell r="CV201">
            <v>447</v>
          </cell>
          <cell r="CY201">
            <v>8299</v>
          </cell>
          <cell r="CZ201" t="str">
            <v>M6</v>
          </cell>
        </row>
        <row r="202">
          <cell r="B202" t="str">
            <v>0103 DE 2024</v>
          </cell>
          <cell r="C202">
            <v>1121844906</v>
          </cell>
          <cell r="D202" t="str">
            <v>JAVIER EDUARDO MENDOZA LIZARAZO</v>
          </cell>
          <cell r="E202" t="str">
            <v>CONTRATO DE PRESTACIÓN DE SERVICIOS PROFESIONALES</v>
          </cell>
          <cell r="F202" t="str">
            <v>PRESTACIÓN DE SERVICIOS PROFESIONALES NECESARIO PARA EL FORTALECIMIENTO DE LOS PROCESOS DEL ÁREA DE SISTEMAS DE LA UNIVERSIDAD DE LOS LLANOS.</v>
          </cell>
          <cell r="G202">
            <v>45306</v>
          </cell>
          <cell r="H202">
            <v>16383000</v>
          </cell>
          <cell r="I202" t="str">
            <v>Seis (06) meses calendario</v>
          </cell>
          <cell r="J202">
            <v>45306</v>
          </cell>
          <cell r="K202">
            <v>45487</v>
          </cell>
          <cell r="L202" t="str">
            <v>NO APLICA</v>
          </cell>
          <cell r="M202" t="str">
            <v>NO APLICA</v>
          </cell>
          <cell r="N202" t="str">
            <v>NO APLICA</v>
          </cell>
          <cell r="O202">
            <v>7</v>
          </cell>
          <cell r="P202">
            <v>1456267</v>
          </cell>
          <cell r="Q202">
            <v>45306</v>
          </cell>
          <cell r="R202">
            <v>45322</v>
          </cell>
          <cell r="S202">
            <v>2730500</v>
          </cell>
          <cell r="T202">
            <v>45323</v>
          </cell>
          <cell r="U202">
            <v>45351</v>
          </cell>
          <cell r="V202">
            <v>2730500</v>
          </cell>
          <cell r="W202">
            <v>45352</v>
          </cell>
          <cell r="X202">
            <v>45382</v>
          </cell>
          <cell r="Y202">
            <v>2730500</v>
          </cell>
          <cell r="Z202">
            <v>45383</v>
          </cell>
          <cell r="AA202">
            <v>45412</v>
          </cell>
          <cell r="AB202">
            <v>2730500</v>
          </cell>
          <cell r="AC202">
            <v>45413</v>
          </cell>
          <cell r="AD202">
            <v>45443</v>
          </cell>
          <cell r="AE202">
            <v>2730500</v>
          </cell>
          <cell r="AF202">
            <v>45444</v>
          </cell>
          <cell r="AG202">
            <v>45473</v>
          </cell>
          <cell r="AH202">
            <v>1274233</v>
          </cell>
          <cell r="AI202">
            <v>45474</v>
          </cell>
          <cell r="AJ202">
            <v>45487</v>
          </cell>
          <cell r="BI202" t="str">
            <v>Área de Sistemas</v>
          </cell>
          <cell r="BJ202" t="str">
            <v>ROIMAN ARTURO SASTOQUE GUZMÁN</v>
          </cell>
          <cell r="BK202" t="str">
            <v>Jefe de Oficina</v>
          </cell>
          <cell r="BL202">
            <v>20</v>
          </cell>
          <cell r="BM202">
            <v>45306</v>
          </cell>
          <cell r="BN202">
            <v>2599259317</v>
          </cell>
          <cell r="BO202">
            <v>85</v>
          </cell>
          <cell r="BP202">
            <v>45306</v>
          </cell>
          <cell r="BQ202">
            <v>16383000</v>
          </cell>
          <cell r="CS202" t="str">
            <v>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v>
          </cell>
          <cell r="CT202">
            <v>1121844906</v>
          </cell>
          <cell r="CU202">
            <v>436</v>
          </cell>
          <cell r="CV202">
            <v>447</v>
          </cell>
          <cell r="CY202">
            <v>8299</v>
          </cell>
          <cell r="CZ202" t="str">
            <v>M6</v>
          </cell>
        </row>
        <row r="203">
          <cell r="B203" t="str">
            <v>0104 DE 2024</v>
          </cell>
          <cell r="C203">
            <v>1121859904</v>
          </cell>
          <cell r="D203" t="str">
            <v xml:space="preserve">CRISTIAN ADRIAN DOMINGUEZ MANTILLA </v>
          </cell>
          <cell r="E203" t="str">
            <v>CONTRATO DE PRESTACIÓN DE SERVICIOS PROFESIONALES</v>
          </cell>
          <cell r="F203" t="str">
            <v>PRESTACIÓN DE SERVICIOS PROFESIONALES NECESARIO PARA EL FORTALECIMIENTO DE LOS PROCESOS DEL ÁREA DE SISTEMAS DE LA UNIVERSIDAD DE LOS LLANOS.</v>
          </cell>
          <cell r="G203">
            <v>45306</v>
          </cell>
          <cell r="H203">
            <v>18367368</v>
          </cell>
          <cell r="I203" t="str">
            <v>Seis (06) meses calendario</v>
          </cell>
          <cell r="J203">
            <v>45306</v>
          </cell>
          <cell r="K203">
            <v>45487</v>
          </cell>
          <cell r="L203" t="str">
            <v>NO APLICA</v>
          </cell>
          <cell r="M203" t="str">
            <v>NO APLICA</v>
          </cell>
          <cell r="N203" t="str">
            <v>NO APLICA</v>
          </cell>
          <cell r="O203">
            <v>7</v>
          </cell>
          <cell r="P203">
            <v>1632655</v>
          </cell>
          <cell r="Q203">
            <v>45306</v>
          </cell>
          <cell r="R203">
            <v>45322</v>
          </cell>
          <cell r="S203">
            <v>3061228</v>
          </cell>
          <cell r="T203">
            <v>45323</v>
          </cell>
          <cell r="U203">
            <v>45351</v>
          </cell>
          <cell r="V203">
            <v>3061228</v>
          </cell>
          <cell r="W203">
            <v>45352</v>
          </cell>
          <cell r="X203">
            <v>45382</v>
          </cell>
          <cell r="Y203">
            <v>3061228</v>
          </cell>
          <cell r="Z203">
            <v>45383</v>
          </cell>
          <cell r="AA203">
            <v>45412</v>
          </cell>
          <cell r="AB203">
            <v>3061228</v>
          </cell>
          <cell r="AC203">
            <v>45413</v>
          </cell>
          <cell r="AD203">
            <v>45443</v>
          </cell>
          <cell r="AE203">
            <v>3061228</v>
          </cell>
          <cell r="AF203">
            <v>45444</v>
          </cell>
          <cell r="AG203">
            <v>45473</v>
          </cell>
          <cell r="AH203">
            <v>1428573</v>
          </cell>
          <cell r="AI203">
            <v>45474</v>
          </cell>
          <cell r="AJ203">
            <v>45487</v>
          </cell>
          <cell r="BI203" t="str">
            <v>Área de Sistemas</v>
          </cell>
          <cell r="BJ203" t="str">
            <v>ROIMAN ARTURO SASTOQUE GUZMÁN</v>
          </cell>
          <cell r="BK203" t="str">
            <v>Jefe de Oficina</v>
          </cell>
          <cell r="BL203">
            <v>20</v>
          </cell>
          <cell r="BM203">
            <v>45306</v>
          </cell>
          <cell r="BN203">
            <v>2599259317</v>
          </cell>
          <cell r="BO203">
            <v>95</v>
          </cell>
          <cell r="BP203">
            <v>45306</v>
          </cell>
          <cell r="BQ203">
            <v>18367368</v>
          </cell>
          <cell r="CS203"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203">
            <v>1121859904</v>
          </cell>
          <cell r="CU203">
            <v>436</v>
          </cell>
          <cell r="CV203">
            <v>447</v>
          </cell>
          <cell r="CY203">
            <v>8299</v>
          </cell>
          <cell r="CZ203" t="str">
            <v>M6</v>
          </cell>
        </row>
        <row r="204">
          <cell r="B204" t="str">
            <v>0105 DE 2024</v>
          </cell>
          <cell r="C204">
            <v>1073700074</v>
          </cell>
          <cell r="D204" t="str">
            <v>ANDRES MARIN ORTIZ</v>
          </cell>
          <cell r="E204" t="str">
            <v>CONTRATO DE PRESTACIÓN DE SERVICIOS DE APOYO A LA GESTIÓN</v>
          </cell>
          <cell r="F204" t="str">
            <v>PRESTACIÓN DE SERVICIOS DE APOYO A LA GESTIÓN NECESARIO PARA EL FORTALECIMIENTO DE LOS PROCESOS DE SOPORTE TÉCNICO EN EL ÁREA DE SISTEMAS DE LA UNIVERSIDAD DE LOS LLANOS.</v>
          </cell>
          <cell r="G204">
            <v>45306</v>
          </cell>
          <cell r="H204">
            <v>14540832</v>
          </cell>
          <cell r="I204" t="str">
            <v>Seis (06) meses calendario</v>
          </cell>
          <cell r="J204">
            <v>45306</v>
          </cell>
          <cell r="K204">
            <v>45487</v>
          </cell>
          <cell r="L204" t="str">
            <v>NO APLICA</v>
          </cell>
          <cell r="M204" t="str">
            <v>NO APLICA</v>
          </cell>
          <cell r="N204" t="str">
            <v>NO APLICA</v>
          </cell>
          <cell r="O204">
            <v>7</v>
          </cell>
          <cell r="P204">
            <v>1292518</v>
          </cell>
          <cell r="Q204">
            <v>45306</v>
          </cell>
          <cell r="R204">
            <v>45322</v>
          </cell>
          <cell r="S204">
            <v>2423472</v>
          </cell>
          <cell r="T204">
            <v>45323</v>
          </cell>
          <cell r="U204">
            <v>45351</v>
          </cell>
          <cell r="V204">
            <v>2423472</v>
          </cell>
          <cell r="W204">
            <v>45352</v>
          </cell>
          <cell r="X204">
            <v>45382</v>
          </cell>
          <cell r="Y204">
            <v>2423472</v>
          </cell>
          <cell r="Z204">
            <v>45383</v>
          </cell>
          <cell r="AA204">
            <v>45412</v>
          </cell>
          <cell r="AB204">
            <v>2423472</v>
          </cell>
          <cell r="AC204">
            <v>45413</v>
          </cell>
          <cell r="AD204">
            <v>45443</v>
          </cell>
          <cell r="AE204">
            <v>2423472</v>
          </cell>
          <cell r="AF204">
            <v>45444</v>
          </cell>
          <cell r="AG204">
            <v>45473</v>
          </cell>
          <cell r="AH204">
            <v>1130954</v>
          </cell>
          <cell r="AI204">
            <v>45474</v>
          </cell>
          <cell r="AJ204">
            <v>45487</v>
          </cell>
          <cell r="BI204" t="str">
            <v>Área de Sistemas</v>
          </cell>
          <cell r="BJ204" t="str">
            <v>ROIMAN ARTURO SASTOQUE GUZMÁN</v>
          </cell>
          <cell r="BK204" t="str">
            <v>Jefe de Oficina</v>
          </cell>
          <cell r="BL204">
            <v>20</v>
          </cell>
          <cell r="BM204">
            <v>45306</v>
          </cell>
          <cell r="BN204">
            <v>2599259317</v>
          </cell>
          <cell r="BO204">
            <v>75</v>
          </cell>
          <cell r="BP204">
            <v>45306</v>
          </cell>
          <cell r="BQ204">
            <v>14540832</v>
          </cell>
          <cell r="CS204"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04">
            <v>1073700074.5</v>
          </cell>
          <cell r="CU204">
            <v>436</v>
          </cell>
          <cell r="CV204">
            <v>447</v>
          </cell>
          <cell r="CY204">
            <v>8299</v>
          </cell>
          <cell r="CZ204" t="str">
            <v>M6</v>
          </cell>
        </row>
        <row r="205">
          <cell r="B205" t="str">
            <v>0106 DE 2024</v>
          </cell>
          <cell r="C205">
            <v>1121919590</v>
          </cell>
          <cell r="D205" t="str">
            <v xml:space="preserve">CARLOS DANIEL GONZALEZ TORRES </v>
          </cell>
          <cell r="E205" t="str">
            <v>CONTRATO DE PRESTACIÓN DE SERVICIOS PROFESIONALES</v>
          </cell>
          <cell r="F205" t="str">
            <v>PRESTACIÓN DE SERVICIOS PROFESIONALES NECESARIO PARA EL DESARROLLO DEL PROYECTO FICHA BPUNI SIST 01 0311 2023 “ADQUISICIÓN DE INFRAESTRUCTURA TECNOLÓGICA PARA EL APOYO TRANSVERSAL DE LOS PROCESOS ACADÉMICO ADMINISTRATIVOS DE LA UNIVERSIDAD DE LOS LLANOS”</v>
          </cell>
          <cell r="G205">
            <v>45306</v>
          </cell>
          <cell r="H205">
            <v>29464320</v>
          </cell>
          <cell r="I205" t="str">
            <v>Seis (06) meses calendario</v>
          </cell>
          <cell r="J205">
            <v>45306</v>
          </cell>
          <cell r="K205">
            <v>45487</v>
          </cell>
          <cell r="L205" t="str">
            <v>NO APLICA</v>
          </cell>
          <cell r="M205" t="str">
            <v>NO APLICA</v>
          </cell>
          <cell r="N205" t="str">
            <v>NO APLICA</v>
          </cell>
          <cell r="O205">
            <v>7</v>
          </cell>
          <cell r="P205">
            <v>2619051</v>
          </cell>
          <cell r="Q205">
            <v>45306</v>
          </cell>
          <cell r="R205">
            <v>45322</v>
          </cell>
          <cell r="S205">
            <v>4910720</v>
          </cell>
          <cell r="T205">
            <v>45323</v>
          </cell>
          <cell r="U205">
            <v>45351</v>
          </cell>
          <cell r="V205">
            <v>4910720</v>
          </cell>
          <cell r="W205">
            <v>45352</v>
          </cell>
          <cell r="X205">
            <v>45382</v>
          </cell>
          <cell r="Y205">
            <v>4910720</v>
          </cell>
          <cell r="Z205">
            <v>45383</v>
          </cell>
          <cell r="AA205">
            <v>45412</v>
          </cell>
          <cell r="AB205">
            <v>4910720</v>
          </cell>
          <cell r="AC205">
            <v>45413</v>
          </cell>
          <cell r="AD205">
            <v>45443</v>
          </cell>
          <cell r="AE205">
            <v>4910720</v>
          </cell>
          <cell r="AF205">
            <v>45444</v>
          </cell>
          <cell r="AG205">
            <v>45473</v>
          </cell>
          <cell r="AH205">
            <v>2291669</v>
          </cell>
          <cell r="AI205">
            <v>45474</v>
          </cell>
          <cell r="AJ205">
            <v>45487</v>
          </cell>
          <cell r="BI205" t="str">
            <v>Área de Sistemas</v>
          </cell>
          <cell r="BJ205" t="str">
            <v>ROIMAN ARTURO SASTOQUE GUZMÁN</v>
          </cell>
          <cell r="BK205" t="str">
            <v>Jefe de Oficina</v>
          </cell>
          <cell r="BL205">
            <v>19</v>
          </cell>
          <cell r="BM205">
            <v>45306</v>
          </cell>
          <cell r="BN205">
            <v>77296008</v>
          </cell>
          <cell r="BO205">
            <v>129</v>
          </cell>
          <cell r="BP205">
            <v>45306</v>
          </cell>
          <cell r="BQ205">
            <v>29464320</v>
          </cell>
          <cell r="CS20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05">
            <v>1121919590.0999999</v>
          </cell>
          <cell r="CU205">
            <v>645</v>
          </cell>
          <cell r="CV205">
            <v>44716</v>
          </cell>
          <cell r="CY205">
            <v>6201</v>
          </cell>
          <cell r="CZ205" t="str">
            <v>M6</v>
          </cell>
        </row>
        <row r="206">
          <cell r="B206" t="str">
            <v>0107 DE 2024</v>
          </cell>
          <cell r="C206">
            <v>1121849188</v>
          </cell>
          <cell r="D206" t="str">
            <v>JUAN PABLO BERNAL MONCADA</v>
          </cell>
          <cell r="E206" t="str">
            <v>CONTRATO DE PRESTACIÓN DE SERVICIOS PROFESIONALES</v>
          </cell>
          <cell r="F206" t="str">
            <v>PRESTACIÓN DE SERVICIOS PROFESIONALES NECESARIO PARA EL FORTALECIMIENTO DE LOS PROCESOS JURÍDICOS Y ADMINISTRATIVOS DE LA SECRETARIA GENERAL DE LA UNIVERSIDAD DE LOS LLANOS.</v>
          </cell>
          <cell r="G206">
            <v>45306</v>
          </cell>
          <cell r="H206">
            <v>22193904</v>
          </cell>
          <cell r="I206" t="str">
            <v>Seis (06) meses calendario</v>
          </cell>
          <cell r="J206">
            <v>45306</v>
          </cell>
          <cell r="K206">
            <v>45487</v>
          </cell>
          <cell r="L206" t="str">
            <v>NO APLICA</v>
          </cell>
          <cell r="M206" t="str">
            <v>NO APLICA</v>
          </cell>
          <cell r="N206" t="str">
            <v>NO APLICA</v>
          </cell>
          <cell r="O206">
            <v>7</v>
          </cell>
          <cell r="P206">
            <v>1972791</v>
          </cell>
          <cell r="Q206">
            <v>45306</v>
          </cell>
          <cell r="R206">
            <v>45322</v>
          </cell>
          <cell r="S206">
            <v>3698984</v>
          </cell>
          <cell r="T206">
            <v>45323</v>
          </cell>
          <cell r="U206">
            <v>45351</v>
          </cell>
          <cell r="V206">
            <v>3698984</v>
          </cell>
          <cell r="W206">
            <v>45352</v>
          </cell>
          <cell r="X206">
            <v>45382</v>
          </cell>
          <cell r="Y206">
            <v>3698984</v>
          </cell>
          <cell r="Z206">
            <v>45383</v>
          </cell>
          <cell r="AA206">
            <v>45412</v>
          </cell>
          <cell r="AB206">
            <v>3698984</v>
          </cell>
          <cell r="AC206">
            <v>45413</v>
          </cell>
          <cell r="AD206">
            <v>45443</v>
          </cell>
          <cell r="AE206">
            <v>3698984</v>
          </cell>
          <cell r="AF206">
            <v>45444</v>
          </cell>
          <cell r="AG206">
            <v>45473</v>
          </cell>
          <cell r="AH206">
            <v>1726193</v>
          </cell>
          <cell r="AI206">
            <v>45474</v>
          </cell>
          <cell r="AJ206">
            <v>45487</v>
          </cell>
          <cell r="BI206" t="str">
            <v>Secretaria General</v>
          </cell>
          <cell r="BJ206" t="str">
            <v>DEIVER GIOVANNY QUINTERO REYES</v>
          </cell>
          <cell r="BK206" t="str">
            <v>Secretario General</v>
          </cell>
          <cell r="BL206">
            <v>20</v>
          </cell>
          <cell r="BM206">
            <v>45306</v>
          </cell>
          <cell r="BN206">
            <v>2599259317</v>
          </cell>
          <cell r="BO206">
            <v>90</v>
          </cell>
          <cell r="BP206">
            <v>45306</v>
          </cell>
          <cell r="BQ206">
            <v>22193904</v>
          </cell>
          <cell r="CS206" t="str">
            <v>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en la proyección de decisiones que dan inicio a la etapa de juicio disciplinario de procesos disciplinarios competencia de la Secretaría General conforme al Código General Disciplinario. 7. Contribuir en la proyección de autos de trámite o interlocutorios en el juzgamiento de procesos disciplinarios competencia de la Secretaría General conforme al Código General Disciplinario. 8. Coadyuvar en la proyección de citaciones, actas, constancias y documentos que se requieran la etapa de juzgamiento de procesos disciplinarios competencia de la Secretaría General conforme al Código General Disciplinario. 9. Apoyar en las audiencias que se realicen en la etapa de juicio disciplinario de procesos disciplinarios competencia de la Secretaría General conforme al Código General Disciplinario. 10. Prestar apoyo a las actividades de organización, logística y de desarrollo electorales a cargo de la Secretaría General. 11. Contribuir en el diligenciamiento de informes que se requieran en virtud del apoyo que se hace en función de la Secretaría General.</v>
          </cell>
          <cell r="CT206">
            <v>1121849188</v>
          </cell>
          <cell r="CU206">
            <v>436</v>
          </cell>
          <cell r="CV206">
            <v>310</v>
          </cell>
          <cell r="CY206">
            <v>6910</v>
          </cell>
          <cell r="CZ206" t="str">
            <v>M5</v>
          </cell>
        </row>
        <row r="207">
          <cell r="B207" t="str">
            <v>0108 DE 2024</v>
          </cell>
          <cell r="C207">
            <v>86058755</v>
          </cell>
          <cell r="D207" t="str">
            <v>JHON ALEJANDRO LEON RODRIGUEZ</v>
          </cell>
          <cell r="E207" t="str">
            <v>CONTRATO DE PRESTACIÓN DE SERVICIOS PROFESIONALES</v>
          </cell>
          <cell r="F207" t="str">
            <v>PRESTACIÓN DE SERVICIOS PROFESIONALES NECESARIO PARA EL FORTALECIMIENTO DE LOS PROCESOS ADMINISTRATIVOS DE LA SECRETARIA GENERAL Y EL CONSEJO ACADÉMICO DE LA UNIVERSIDAD DE LOS LLANOS.</v>
          </cell>
          <cell r="G207">
            <v>45306</v>
          </cell>
          <cell r="H207">
            <v>18367368</v>
          </cell>
          <cell r="I207" t="str">
            <v>Seis (06) meses calendario</v>
          </cell>
          <cell r="J207">
            <v>45306</v>
          </cell>
          <cell r="K207">
            <v>45487</v>
          </cell>
          <cell r="L207" t="str">
            <v>NO APLICA</v>
          </cell>
          <cell r="M207" t="str">
            <v>NO APLICA</v>
          </cell>
          <cell r="N207" t="str">
            <v>NO APLICA</v>
          </cell>
          <cell r="O207">
            <v>7</v>
          </cell>
          <cell r="P207">
            <v>1632655</v>
          </cell>
          <cell r="Q207">
            <v>45306</v>
          </cell>
          <cell r="R207">
            <v>45322</v>
          </cell>
          <cell r="S207">
            <v>3061228</v>
          </cell>
          <cell r="T207">
            <v>45323</v>
          </cell>
          <cell r="U207">
            <v>45351</v>
          </cell>
          <cell r="V207">
            <v>3061228</v>
          </cell>
          <cell r="W207">
            <v>45352</v>
          </cell>
          <cell r="X207">
            <v>45382</v>
          </cell>
          <cell r="Y207">
            <v>3061228</v>
          </cell>
          <cell r="Z207">
            <v>45383</v>
          </cell>
          <cell r="AA207">
            <v>45412</v>
          </cell>
          <cell r="AB207">
            <v>3061228</v>
          </cell>
          <cell r="AC207">
            <v>45413</v>
          </cell>
          <cell r="AD207">
            <v>45443</v>
          </cell>
          <cell r="AE207">
            <v>3061228</v>
          </cell>
          <cell r="AF207">
            <v>45444</v>
          </cell>
          <cell r="AG207">
            <v>45473</v>
          </cell>
          <cell r="AH207">
            <v>1428573</v>
          </cell>
          <cell r="AI207">
            <v>45474</v>
          </cell>
          <cell r="AJ207">
            <v>45487</v>
          </cell>
          <cell r="BI207" t="str">
            <v>Secretaria General</v>
          </cell>
          <cell r="BJ207" t="str">
            <v>DEIVER GIOVANNY QUINTERO REYES</v>
          </cell>
          <cell r="BK207" t="str">
            <v>Secretario General</v>
          </cell>
          <cell r="BL207">
            <v>20</v>
          </cell>
          <cell r="BM207">
            <v>45306</v>
          </cell>
          <cell r="BN207">
            <v>2599259317</v>
          </cell>
          <cell r="BO207">
            <v>66</v>
          </cell>
          <cell r="BP207">
            <v>45306</v>
          </cell>
          <cell r="BQ207">
            <v>18367368</v>
          </cell>
          <cell r="CS207" t="str">
            <v>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v>
          </cell>
          <cell r="CT207">
            <v>86058755</v>
          </cell>
          <cell r="CU207">
            <v>436</v>
          </cell>
          <cell r="CV207">
            <v>310</v>
          </cell>
          <cell r="CY207">
            <v>7020</v>
          </cell>
          <cell r="CZ207" t="str">
            <v>M5</v>
          </cell>
        </row>
        <row r="208">
          <cell r="B208" t="str">
            <v>0109 DE 2024</v>
          </cell>
          <cell r="C208">
            <v>1120870734</v>
          </cell>
          <cell r="D208" t="str">
            <v xml:space="preserve">CARLOS ALBERTO PEÑA GODOY </v>
          </cell>
          <cell r="E208" t="str">
            <v>CONTRATO DE PRESTACIÓN DE SERVICIOS PROFESIONALES</v>
          </cell>
          <cell r="F208" t="str">
            <v>PRESTACIÓN DE SERVICIOS PROFESIONALES NECESARIO PARA EL FORTALECIMIENTO DE LOS PROCESOS ADMINISTRATIVOS DE LA SECRETARIA GENERAL Y EL CONSEJO SUPERIOR DE LA UNIVERSIDAD DE LOS LLANOS.</v>
          </cell>
          <cell r="G208">
            <v>45306</v>
          </cell>
          <cell r="H208">
            <v>16383000</v>
          </cell>
          <cell r="I208" t="str">
            <v>Seis (06) meses calendario</v>
          </cell>
          <cell r="J208">
            <v>45306</v>
          </cell>
          <cell r="K208">
            <v>45487</v>
          </cell>
          <cell r="L208" t="str">
            <v>NO APLICA</v>
          </cell>
          <cell r="M208" t="str">
            <v>NO APLICA</v>
          </cell>
          <cell r="N208" t="str">
            <v>NO APLICA</v>
          </cell>
          <cell r="O208">
            <v>7</v>
          </cell>
          <cell r="P208">
            <v>1456267</v>
          </cell>
          <cell r="Q208">
            <v>45306</v>
          </cell>
          <cell r="R208">
            <v>45322</v>
          </cell>
          <cell r="S208">
            <v>2730500</v>
          </cell>
          <cell r="T208">
            <v>45323</v>
          </cell>
          <cell r="U208">
            <v>45351</v>
          </cell>
          <cell r="V208">
            <v>2730500</v>
          </cell>
          <cell r="W208">
            <v>45352</v>
          </cell>
          <cell r="X208">
            <v>45382</v>
          </cell>
          <cell r="Y208">
            <v>2730500</v>
          </cell>
          <cell r="Z208">
            <v>45383</v>
          </cell>
          <cell r="AA208">
            <v>45412</v>
          </cell>
          <cell r="AB208">
            <v>2730500</v>
          </cell>
          <cell r="AC208">
            <v>45413</v>
          </cell>
          <cell r="AD208">
            <v>45443</v>
          </cell>
          <cell r="AE208">
            <v>2730500</v>
          </cell>
          <cell r="AF208">
            <v>45444</v>
          </cell>
          <cell r="AG208">
            <v>45473</v>
          </cell>
          <cell r="AH208">
            <v>1274233</v>
          </cell>
          <cell r="AI208">
            <v>45474</v>
          </cell>
          <cell r="AJ208">
            <v>45487</v>
          </cell>
          <cell r="BI208" t="str">
            <v>Secretaria General</v>
          </cell>
          <cell r="BJ208" t="str">
            <v>DEIVER GIOVANNY QUINTERO REYES</v>
          </cell>
          <cell r="BK208" t="str">
            <v>Secretario General</v>
          </cell>
          <cell r="BL208">
            <v>20</v>
          </cell>
          <cell r="BM208">
            <v>45306</v>
          </cell>
          <cell r="BN208">
            <v>2599259317</v>
          </cell>
          <cell r="BO208">
            <v>78</v>
          </cell>
          <cell r="BP208">
            <v>45306</v>
          </cell>
          <cell r="BQ208">
            <v>16383000</v>
          </cell>
          <cell r="CS208" t="str">
            <v>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actos administrativos del Consejo Superior Universitario.  5. Colaborar con el cumplimiento y diligenciamiento de información en las matrices de seguimiento correspondiente a la Secretaría General. 6. Prestar apoyo profesional a las actividades de organización, logística y de desarrollo electorales a cargo de la Secretaría General. 7. Contribuir en el diligenciamiento de informes que se requieran en virtud del apoyo que se hace en función de la Secretaría General y el Consejo Superior Universitario.</v>
          </cell>
          <cell r="CT208">
            <v>1120870734</v>
          </cell>
          <cell r="CU208">
            <v>436</v>
          </cell>
          <cell r="CV208">
            <v>310</v>
          </cell>
          <cell r="CY208">
            <v>8299</v>
          </cell>
          <cell r="CZ208" t="str">
            <v>M6</v>
          </cell>
        </row>
        <row r="209">
          <cell r="B209" t="str">
            <v>0110 DE 2024</v>
          </cell>
          <cell r="C209">
            <v>38239974</v>
          </cell>
          <cell r="D209" t="str">
            <v xml:space="preserve">MARTA INES VARON RANGEL </v>
          </cell>
          <cell r="E209" t="str">
            <v>CONTRATO DE PRESTACIÓN DE SERVICIOS PROFESIONALES</v>
          </cell>
          <cell r="F209" t="str">
            <v>PRESTACIÓN DE SERVICIOS PROFESIONALES NECESARIO PARA EL FORTALECIMIENTO DE LOS PROCESOS DE GESTIÓN ADMINISTRATIVA Y CONTABLE DE LA DIVISIÓN DE TESORERÍA DE LA UNIVERSIDAD DE LOS LLANOS.</v>
          </cell>
          <cell r="G209">
            <v>45306</v>
          </cell>
          <cell r="H209">
            <v>18367368</v>
          </cell>
          <cell r="I209" t="str">
            <v>Seis (06) meses calendario</v>
          </cell>
          <cell r="J209">
            <v>45306</v>
          </cell>
          <cell r="K209">
            <v>45487</v>
          </cell>
          <cell r="L209" t="str">
            <v>NO APLICA</v>
          </cell>
          <cell r="M209" t="str">
            <v>NO APLICA</v>
          </cell>
          <cell r="N209" t="str">
            <v>NO APLICA</v>
          </cell>
          <cell r="O209">
            <v>7</v>
          </cell>
          <cell r="P209">
            <v>1632655</v>
          </cell>
          <cell r="Q209">
            <v>45306</v>
          </cell>
          <cell r="R209">
            <v>45322</v>
          </cell>
          <cell r="S209">
            <v>3061228</v>
          </cell>
          <cell r="T209">
            <v>45323</v>
          </cell>
          <cell r="U209">
            <v>45351</v>
          </cell>
          <cell r="V209">
            <v>3061228</v>
          </cell>
          <cell r="W209">
            <v>45352</v>
          </cell>
          <cell r="X209">
            <v>45382</v>
          </cell>
          <cell r="Y209">
            <v>3061228</v>
          </cell>
          <cell r="Z209">
            <v>45383</v>
          </cell>
          <cell r="AA209">
            <v>45412</v>
          </cell>
          <cell r="AB209">
            <v>3061228</v>
          </cell>
          <cell r="AC209">
            <v>45413</v>
          </cell>
          <cell r="AD209">
            <v>45443</v>
          </cell>
          <cell r="AE209">
            <v>3061228</v>
          </cell>
          <cell r="AF209">
            <v>45444</v>
          </cell>
          <cell r="AG209">
            <v>45473</v>
          </cell>
          <cell r="AH209">
            <v>1428573</v>
          </cell>
          <cell r="AI209">
            <v>45474</v>
          </cell>
          <cell r="AJ209">
            <v>45487</v>
          </cell>
          <cell r="BI209" t="str">
            <v>División de Tesorería</v>
          </cell>
          <cell r="BJ209" t="str">
            <v>JAIME RAÚL BARRIOS RAMÍREZ</v>
          </cell>
          <cell r="BK209" t="str">
            <v>Jefe de Oficina</v>
          </cell>
          <cell r="BL209">
            <v>20</v>
          </cell>
          <cell r="BM209">
            <v>45306</v>
          </cell>
          <cell r="BN209">
            <v>2599259317</v>
          </cell>
          <cell r="BO209">
            <v>40</v>
          </cell>
          <cell r="BP209">
            <v>45306</v>
          </cell>
          <cell r="BQ209">
            <v>18367368</v>
          </cell>
          <cell r="CS209" t="str">
            <v>1. Contribuir en la redacción de comunicaciones escritas y control de agenda a reuniones y asistencia por delegación a las mismas. 2. Apoyar en el seguimiento a Planes de Mejoramiento, Mapa de Riesgos y demás informes requeridos a la Tesorería. 3. Brindar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y su estado actual en la oficina Jurídica de    la Universidad (proceso de liquidación- acta de liquidación) para el traslado de saldos y/o cancelación de las mismas cuentas bancarias. 5. Apoyar en el seguimiento de transferencias Nación, Generación E y/o Fondo Solidario para la Educación – FSE, resoluciones de giro y extractos bancarios de la Universidad.  6. Contribuir en la consolidación de los reportes en SICOF para la verificación de la correcta ejecución presupuestal en los pagos realizados por Tesorería mensualmente. 7. Apoyar a la consolidación de los reportes en SICOF, para la construcción y validación de la información de los reportes a la Contraloría General de la Nación: Vista 2 y Vista 7.  8. Contribuir en el apoyo en la recepción y verificación de lista de chequeo de la documentación que contiene las diferentes órdenes de pago a los proyectos con recursos del SPGR, para el proceso de giros al Ministerio de Hacienda. 9. Apoyo en la revisión y respuesta del correo institucional tesoreria@unillanos.edu.co y el reenvío según requerimientos a los correos institucionales del equipo de trabajo de Tesorería y a los correos de procesos:extractostesoreria@unillanos.edu.co, certificados_retenciones@unillanos.edu.co, pactesoreria@unillanos.edu.co, cajasmenoresextractos@unillanos.edu.co y su seguimiento oportuno a las respuestas de los mismos. 10. Brindar apoyo en la revisión de la información del tercero beneficiario en el proceso de devolución de giros a estudiantes por diferentes conceptos y coordinar con el área de sistemas para la elaboración del respectivo archivo plano para el cargue de la información en el respectivo Portal Bancario. 11. Apoyar en la elaboración de informes y demás requerimientos emanados por los diferentes entes de control y dependencias de la Universidad. 12. Contribuir en la recopilación de la información para la consolidación de la Ejecución Presupuestal de Ingresos y Gastos de Estampilla Departamental desde su inicio hasta la fecha actual.</v>
          </cell>
          <cell r="CT209">
            <v>38239974</v>
          </cell>
          <cell r="CU209">
            <v>436</v>
          </cell>
          <cell r="CV209">
            <v>415</v>
          </cell>
          <cell r="CY209">
            <v>9609</v>
          </cell>
          <cell r="CZ209" t="str">
            <v>M6</v>
          </cell>
        </row>
        <row r="210">
          <cell r="B210" t="str">
            <v>0111 DE 2024</v>
          </cell>
          <cell r="C210">
            <v>40340708</v>
          </cell>
          <cell r="D210" t="str">
            <v>KARINA GISELL GONZALEZ SANCHEZ</v>
          </cell>
          <cell r="E210" t="str">
            <v>CONTRATO DE PRESTACIÓN DE SERVICIOS PROFESIONALES</v>
          </cell>
          <cell r="F210" t="str">
            <v>PRESTACIÓN DE SERVICIOS PROFESIONALES NECESARIO PARA EL FORTALECIMIENTO DE LOS PROCESOS DE GESTIÓN ADMINISTRATIVA Y CONTABLE DE LA DIVISIÓN DE TESORERÍA DE LA UNIVERSIDAD DE LOS LLANOS.</v>
          </cell>
          <cell r="G210">
            <v>45306</v>
          </cell>
          <cell r="H210">
            <v>18367368</v>
          </cell>
          <cell r="I210" t="str">
            <v>Seis (06) meses calendario</v>
          </cell>
          <cell r="J210">
            <v>45306</v>
          </cell>
          <cell r="K210">
            <v>45487</v>
          </cell>
          <cell r="L210" t="str">
            <v>NO APLICA</v>
          </cell>
          <cell r="M210" t="str">
            <v>NO APLICA</v>
          </cell>
          <cell r="N210" t="str">
            <v>NO APLICA</v>
          </cell>
          <cell r="O210">
            <v>7</v>
          </cell>
          <cell r="P210">
            <v>1632655</v>
          </cell>
          <cell r="Q210">
            <v>45306</v>
          </cell>
          <cell r="R210">
            <v>45322</v>
          </cell>
          <cell r="S210">
            <v>3061228</v>
          </cell>
          <cell r="T210">
            <v>45323</v>
          </cell>
          <cell r="U210">
            <v>45351</v>
          </cell>
          <cell r="V210">
            <v>3061228</v>
          </cell>
          <cell r="W210">
            <v>45352</v>
          </cell>
          <cell r="X210">
            <v>45382</v>
          </cell>
          <cell r="Y210">
            <v>3061228</v>
          </cell>
          <cell r="Z210">
            <v>45383</v>
          </cell>
          <cell r="AA210">
            <v>45412</v>
          </cell>
          <cell r="AB210">
            <v>3061228</v>
          </cell>
          <cell r="AC210">
            <v>45413</v>
          </cell>
          <cell r="AD210">
            <v>45443</v>
          </cell>
          <cell r="AE210">
            <v>3061228</v>
          </cell>
          <cell r="AF210">
            <v>45444</v>
          </cell>
          <cell r="AG210">
            <v>45473</v>
          </cell>
          <cell r="AH210">
            <v>1428573</v>
          </cell>
          <cell r="AI210">
            <v>45474</v>
          </cell>
          <cell r="AJ210">
            <v>45487</v>
          </cell>
          <cell r="BI210" t="str">
            <v>División de Tesorería</v>
          </cell>
          <cell r="BJ210" t="str">
            <v>JAIME RAÚL BARRIOS RAMÍREZ</v>
          </cell>
          <cell r="BK210" t="str">
            <v>Jefe de Oficina</v>
          </cell>
          <cell r="BL210">
            <v>20</v>
          </cell>
          <cell r="BM210">
            <v>45306</v>
          </cell>
          <cell r="BN210">
            <v>2599259317</v>
          </cell>
          <cell r="BO210">
            <v>46</v>
          </cell>
          <cell r="BP210">
            <v>45306</v>
          </cell>
          <cell r="BQ210">
            <v>18367368</v>
          </cell>
          <cell r="CS210"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3.Contribuir en el apoyo de insumos (extractos bancarios, mensuales) al proceso de conciliaciones bancarias, contabilización de ajustes tesorales e identificación y depuración de las partidas conciliatorias. 4. Brindar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Brindar apoyo en el proceso de facturación electrónica, realizando el descargue del recaudo en bancos y el respectivo cargue de los archivos revisados por el Área de Sistemas para la elaboración de las facturas por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la Sección de Presupuesto y Contabilidad y posterior cargue en la plataforma de impuestos de la Alcaldía de Villavicencio. (firma Rector y contador). 10. brindar apoyo a la consolidación de los reportes en SICOF, para la construcción y validación de la información de los reportes a la Contraloría General de la Nación: Vista 2 y Vista 7.  11. Apoyar en la elaboración de Archivos en Excel de los extractos bancarios, para elaboración de conciliación bancaria. 12. Coadyuvar en la información correspondiente al cierre de Tesorería de forma anual, de acuerdo al FORMATO FO-FIN-21 y del reporte de las cuentas por pagar del proceso de Gestión Financiera. 13. Elaboración de informe anual de las cuentas por pagar en Formato Excel, como apoyo al cierre de Tesorería, de acuerdo al proceso de Gestión Financiera. 14. Apoyar en el seguimiento de transferencias Nación, Generación E y/o Fondo Solidario para la Educación – FSE, resoluciones de giro y extractos bancarios de la Universidad. 15. Brindar apoyo a la elaboración de informes y demás requerimientos que surjan por los diferentes entes de control y dependencias de la Universidad.</v>
          </cell>
          <cell r="CT210">
            <v>40340708</v>
          </cell>
          <cell r="CU210">
            <v>436</v>
          </cell>
          <cell r="CV210">
            <v>415</v>
          </cell>
          <cell r="CY210">
            <v>6920</v>
          </cell>
          <cell r="CZ210" t="str">
            <v>M5</v>
          </cell>
        </row>
        <row r="211">
          <cell r="B211" t="str">
            <v>0112 DE 2024</v>
          </cell>
          <cell r="C211">
            <v>1121396500</v>
          </cell>
          <cell r="D211" t="str">
            <v>JUAN DAVID VARGAS GARCIA</v>
          </cell>
          <cell r="E211" t="str">
            <v>CONTRATO DE PRESTACIÓN DE SERVICIOS PROFESIONALES</v>
          </cell>
          <cell r="F211" t="str">
            <v>PRESTACIÓN DE SERVICIOS PROFESIONALES NECESARIO PARA EL FORTALECIMIENTO DE LOS PROCESOS DE GESTIÓN ADMINISTRATIVA Y CONTABLE DE LA DIVISIÓN DE TESORERÍA DE LA UNIVERSIDAD DE LOS LLANOS.</v>
          </cell>
          <cell r="G211">
            <v>45306</v>
          </cell>
          <cell r="H211">
            <v>16383000</v>
          </cell>
          <cell r="I211" t="str">
            <v>Seis (06) meses calendario</v>
          </cell>
          <cell r="J211">
            <v>45306</v>
          </cell>
          <cell r="K211">
            <v>45487</v>
          </cell>
          <cell r="L211" t="str">
            <v>NO APLICA</v>
          </cell>
          <cell r="M211" t="str">
            <v>NO APLICA</v>
          </cell>
          <cell r="N211" t="str">
            <v>NO APLICA</v>
          </cell>
          <cell r="O211">
            <v>7</v>
          </cell>
          <cell r="P211">
            <v>1456267</v>
          </cell>
          <cell r="Q211">
            <v>45306</v>
          </cell>
          <cell r="R211">
            <v>45322</v>
          </cell>
          <cell r="S211">
            <v>2730500</v>
          </cell>
          <cell r="T211">
            <v>45323</v>
          </cell>
          <cell r="U211">
            <v>45351</v>
          </cell>
          <cell r="V211">
            <v>2730500</v>
          </cell>
          <cell r="W211">
            <v>45352</v>
          </cell>
          <cell r="X211">
            <v>45382</v>
          </cell>
          <cell r="Y211">
            <v>2730500</v>
          </cell>
          <cell r="Z211">
            <v>45383</v>
          </cell>
          <cell r="AA211">
            <v>45412</v>
          </cell>
          <cell r="AB211">
            <v>2730500</v>
          </cell>
          <cell r="AC211">
            <v>45413</v>
          </cell>
          <cell r="AD211">
            <v>45443</v>
          </cell>
          <cell r="AE211">
            <v>2730500</v>
          </cell>
          <cell r="AF211">
            <v>45444</v>
          </cell>
          <cell r="AG211">
            <v>45473</v>
          </cell>
          <cell r="AH211">
            <v>1274233</v>
          </cell>
          <cell r="AI211">
            <v>45474</v>
          </cell>
          <cell r="AJ211">
            <v>45487</v>
          </cell>
          <cell r="BI211" t="str">
            <v>División de Tesorería</v>
          </cell>
          <cell r="BJ211" t="str">
            <v>JAIME RAÚL BARRIOS RAMÍREZ</v>
          </cell>
          <cell r="BK211" t="str">
            <v>Jefe de Oficina</v>
          </cell>
          <cell r="BL211">
            <v>20</v>
          </cell>
          <cell r="BM211">
            <v>45306</v>
          </cell>
          <cell r="BN211">
            <v>2599259317</v>
          </cell>
          <cell r="BO211">
            <v>79</v>
          </cell>
          <cell r="BP211">
            <v>45306</v>
          </cell>
          <cell r="BQ211">
            <v>16383000</v>
          </cell>
          <cell r="CS211" t="str">
            <v>1. Colaborar con el proceso mensual de cierre de bancos y sus ajustes de tesorería. 2. Brindar apoyo en la identificación y revisión de Ingresos y sus terceros para proceso de depuración, extraídos de los archivos planos de los portales bancarios para la revisión en la plataforma SIAU y su posterior facturación electrónica. 3. Brindar apoyo en la identificación de los ingresos que se encuentran facturados en SICOF, teniendo como referencia la cuenta 13 (cuentas por pagar) para el respectivo cruce y su contabilización. 4. Contribuir en la depuración de todas las facturas que están pendientes por cruzar en SICOF, para su contabilización y respectivo cargue en INTERFACE. 5. Contribuir en revisar la contabilización de los pagos de los derechos académicos y verificar su registro en las plataformas de SICOF y SIAU, como apoyo al proceso de autorización de los grados de estudiantes de la Universidad. 6. Brindar apoyo en revisar, identificar, depurar y contabilizar en SICOF, de forma manual, de todos los ingresos de pregrado de la universidad. 7. Apoyar en la búsqueda de los soportes bancarios para la elaboración de las conciliaciones bancarias.  8. Apoyar en la elaboración de informes y demás requerimientos emanados por los diferentes entes de control y dependencias de la universidad. 9. Brindar apoyo a la consolidación de los reportes en SICOF, para la construcción y validación de la información de los reportes a la Contraloría General de la Nación: Vista 2 y Vista 7. 10. Apoyar en la revisión de actos administrativos y saldos a favor de estudiantes en proceso de devolución. 11. Colaborar en la elaboración de comprobantes de egreso de los giros empresariales conforme a las resoluciones de devolución.</v>
          </cell>
          <cell r="CT211">
            <v>1121396500</v>
          </cell>
          <cell r="CU211">
            <v>436</v>
          </cell>
          <cell r="CV211">
            <v>415</v>
          </cell>
          <cell r="CY211">
            <v>8299</v>
          </cell>
          <cell r="CZ211" t="str">
            <v>M6</v>
          </cell>
        </row>
        <row r="212">
          <cell r="B212" t="str">
            <v>0113 DE 2024</v>
          </cell>
          <cell r="D212" t="str">
            <v>No. Libre</v>
          </cell>
        </row>
        <row r="213">
          <cell r="B213" t="str">
            <v>0114 DE 2024</v>
          </cell>
          <cell r="C213">
            <v>40442774</v>
          </cell>
          <cell r="D213" t="str">
            <v xml:space="preserve">ADRIANA YOHANA GARZON VEGA  </v>
          </cell>
          <cell r="E213" t="str">
            <v>CONTRATO DE PRESTACIÓN DE SERVICIOS PROFESIONALES</v>
          </cell>
          <cell r="F213" t="str">
            <v>PRESTACIÓN DE SERVICIOS PROFESIONALES NECESARIO PARA EL FORTALECIMIENTO DE LOS PROCESOS DE LA VICERRECTORÍA ACADÉMICA DE LA UNIVERSIDAD DE LOS LLANOS.</v>
          </cell>
          <cell r="G213">
            <v>45306</v>
          </cell>
          <cell r="H213">
            <v>22193904</v>
          </cell>
          <cell r="I213" t="str">
            <v>Seis (06) meses calendario</v>
          </cell>
          <cell r="J213">
            <v>45306</v>
          </cell>
          <cell r="K213">
            <v>45487</v>
          </cell>
          <cell r="L213" t="str">
            <v>NO APLICA</v>
          </cell>
          <cell r="M213" t="str">
            <v>NO APLICA</v>
          </cell>
          <cell r="N213" t="str">
            <v>NO APLICA</v>
          </cell>
          <cell r="O213">
            <v>7</v>
          </cell>
          <cell r="P213">
            <v>1972791</v>
          </cell>
          <cell r="Q213">
            <v>45306</v>
          </cell>
          <cell r="R213">
            <v>45322</v>
          </cell>
          <cell r="S213">
            <v>3698984</v>
          </cell>
          <cell r="T213">
            <v>45323</v>
          </cell>
          <cell r="U213">
            <v>45351</v>
          </cell>
          <cell r="V213">
            <v>3698984</v>
          </cell>
          <cell r="W213">
            <v>45352</v>
          </cell>
          <cell r="X213">
            <v>45382</v>
          </cell>
          <cell r="Y213">
            <v>3698984</v>
          </cell>
          <cell r="Z213">
            <v>45383</v>
          </cell>
          <cell r="AA213">
            <v>45412</v>
          </cell>
          <cell r="AB213">
            <v>3698984</v>
          </cell>
          <cell r="AC213">
            <v>45413</v>
          </cell>
          <cell r="AD213">
            <v>45443</v>
          </cell>
          <cell r="AE213">
            <v>3698984</v>
          </cell>
          <cell r="AF213">
            <v>45444</v>
          </cell>
          <cell r="AG213">
            <v>45473</v>
          </cell>
          <cell r="AH213">
            <v>1726193</v>
          </cell>
          <cell r="AI213">
            <v>45474</v>
          </cell>
          <cell r="AJ213">
            <v>45487</v>
          </cell>
          <cell r="BI213" t="str">
            <v>Vicerrectoría Académica</v>
          </cell>
          <cell r="BJ213" t="str">
            <v>MONICA SILVA QUICENO</v>
          </cell>
          <cell r="BK213" t="str">
            <v>Vicerrector Universitario</v>
          </cell>
          <cell r="BL213">
            <v>20</v>
          </cell>
          <cell r="BM213">
            <v>45306</v>
          </cell>
          <cell r="BN213">
            <v>2599259317</v>
          </cell>
          <cell r="BO213">
            <v>51</v>
          </cell>
          <cell r="BP213">
            <v>45306</v>
          </cell>
          <cell r="BQ213">
            <v>22193904</v>
          </cell>
          <cell r="CS213"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con la revisión de las proyecciones de actos administrativos de planes de estudio, calendario académico y planeación académica de los programas de grado. 4. Cooperar en la revisión del acto administrativo por el cual se aprueban: cupos y horarios para cada semestre, tiempos de dedicación a labores académicas administrativas, acreditación. 5. Apoyar la elaboración y ajustes de los procedimientos relacionados con la docencia (asignación responsabilidades académicas, convocatorias, vinculación y pago de docentes catedráticos de grado y realizar seguimiento a los mismos. 6. Apoyar la proyección de respuestas a derechos de petición. 7. Contribuir en el acompañamiento, seguimiento y evaluación al sistema de asignación de responsabilidades Académicas, convocatorias y horarios en SIAU. 8. Colaborar en la administración y soporte de la plataforma de horarios e informar al Área de Sistemas los cursos activos para la asignación de horarios de conformidad con los requerimientos presentados por los Directores de Programa. 9. Contribuir en la identificación de necesidades en procesos académicos y administrativos para la implementación del sistema. 10. Prestar apoyo en la consolidación de bases de datos como insumo para el perfeccionamiento de los sistemas de información. 11. Colaborar en la Vicerrectoría Académica en todo lo relacionado con el seguimiento, revisión del número de inscritos en los cursos de los Programas Académicos de grado. 12. Brindar apoyo en las acciones tendientes a garantizar la prestación del servicio de docencia a nivel grado. 13. Contribuir con el manejo de la caja menor.</v>
          </cell>
          <cell r="CT213">
            <v>40442774</v>
          </cell>
          <cell r="CU213">
            <v>436</v>
          </cell>
          <cell r="CV213">
            <v>500</v>
          </cell>
          <cell r="CY213">
            <v>6209</v>
          </cell>
          <cell r="CZ213" t="str">
            <v>M6</v>
          </cell>
        </row>
        <row r="214">
          <cell r="B214" t="str">
            <v>0115 DE 2024</v>
          </cell>
          <cell r="C214">
            <v>45505263</v>
          </cell>
          <cell r="D214" t="str">
            <v>EDITH ZABALETA FRANCO</v>
          </cell>
          <cell r="E214" t="str">
            <v>CONTRATO DE PRESTACIÓN DE SERVICIOS PROFESIONALES</v>
          </cell>
          <cell r="F214" t="str">
            <v>PRESTACIÓN DE SERVICIOS PROFESIONALES NECESARIO PARA EL FORTALECIMIENTO DE LOS DIFERENTES PROCESOS DE LA VICERRECTORÍA ACADÉMICA.</v>
          </cell>
          <cell r="G214">
            <v>45306</v>
          </cell>
          <cell r="H214">
            <v>18367368</v>
          </cell>
          <cell r="I214" t="str">
            <v>Seis (06) meses calendario</v>
          </cell>
          <cell r="J214">
            <v>45306</v>
          </cell>
          <cell r="K214">
            <v>45487</v>
          </cell>
          <cell r="L214" t="str">
            <v>NO APLICA</v>
          </cell>
          <cell r="M214" t="str">
            <v>NO APLICA</v>
          </cell>
          <cell r="N214" t="str">
            <v>NO APLICA</v>
          </cell>
          <cell r="O214">
            <v>7</v>
          </cell>
          <cell r="P214">
            <v>1632655</v>
          </cell>
          <cell r="Q214">
            <v>45306</v>
          </cell>
          <cell r="R214">
            <v>45322</v>
          </cell>
          <cell r="S214">
            <v>3061228</v>
          </cell>
          <cell r="T214">
            <v>45323</v>
          </cell>
          <cell r="U214">
            <v>45351</v>
          </cell>
          <cell r="V214">
            <v>3061228</v>
          </cell>
          <cell r="W214">
            <v>45352</v>
          </cell>
          <cell r="X214">
            <v>45382</v>
          </cell>
          <cell r="Y214">
            <v>3061228</v>
          </cell>
          <cell r="Z214">
            <v>45383</v>
          </cell>
          <cell r="AA214">
            <v>45412</v>
          </cell>
          <cell r="AB214">
            <v>3061228</v>
          </cell>
          <cell r="AC214">
            <v>45413</v>
          </cell>
          <cell r="AD214">
            <v>45443</v>
          </cell>
          <cell r="AE214">
            <v>3061228</v>
          </cell>
          <cell r="AF214">
            <v>45444</v>
          </cell>
          <cell r="AG214">
            <v>45473</v>
          </cell>
          <cell r="AH214">
            <v>1428573</v>
          </cell>
          <cell r="AI214">
            <v>45474</v>
          </cell>
          <cell r="AJ214">
            <v>45487</v>
          </cell>
          <cell r="BI214" t="str">
            <v>Vicerrectoría Académica</v>
          </cell>
          <cell r="BJ214" t="str">
            <v>MONICA SILVA QUICENO</v>
          </cell>
          <cell r="BK214" t="str">
            <v>Vicerrector Universitario</v>
          </cell>
          <cell r="BL214">
            <v>20</v>
          </cell>
          <cell r="BM214">
            <v>45306</v>
          </cell>
          <cell r="BN214">
            <v>2599259317</v>
          </cell>
          <cell r="BO214">
            <v>54</v>
          </cell>
          <cell r="BP214">
            <v>45306</v>
          </cell>
          <cell r="BQ214">
            <v>18367368</v>
          </cell>
          <cell r="CS214" t="str">
            <v>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Establecer las estrategias que permitan la articulación de acciones entre las dependencias administrativas involucradas en el concurso. 11. Promover la oportuna comunicación entre la Vicerrectoría Académica, Consejo Académico, Consejos de Facultad y unidades académicas, con miras a garantizar el normal desarrollo de la convocatoria en el marco de la normativa institucional. 12. Contribuir a la Vicerrectoría en lo que respecta al proceso de convocatorias docentes ocasionales y catedráticos. 13. Apoyar la realización de informes sobre el diagnóstico de necesidades docentes. 14. Apoyar el trámite de avances relacionados con proyectos de investigación y proyección social. 15. Apoyar la respuesta a solicitudes de permisos académicos</v>
          </cell>
          <cell r="CT214">
            <v>45505263</v>
          </cell>
          <cell r="CU214">
            <v>436</v>
          </cell>
          <cell r="CV214">
            <v>500</v>
          </cell>
          <cell r="CY214">
            <v>8299</v>
          </cell>
          <cell r="CZ214" t="str">
            <v>M6</v>
          </cell>
        </row>
        <row r="215">
          <cell r="B215" t="str">
            <v>0116 DE 2024</v>
          </cell>
          <cell r="C215">
            <v>1121832159</v>
          </cell>
          <cell r="D215" t="str">
            <v>MARIA CLAUDIA CASASFRANCO MEDELLIN</v>
          </cell>
          <cell r="E215" t="str">
            <v>CONTRATO DE PRESTACIÓN DE SERVICIOS PROFESIONALES</v>
          </cell>
          <cell r="F215" t="str">
            <v>PRESTACIÓN DE SERVICIOS PROFESIONALES NECESARIO PARA EL FORTALECIMIENTO DE LOS PROCESOS DE INTERNACIONALIZACIÓN EN LA VICERRECTORÍA ACADÉMICA DE LA UNIVERSIDAD DE LOS LLANOS.</v>
          </cell>
          <cell r="G215">
            <v>45306</v>
          </cell>
          <cell r="H215">
            <v>29464320</v>
          </cell>
          <cell r="I215" t="str">
            <v>Seis (06) meses calendario</v>
          </cell>
          <cell r="J215">
            <v>45306</v>
          </cell>
          <cell r="K215">
            <v>45487</v>
          </cell>
          <cell r="L215" t="str">
            <v>NO APLICA</v>
          </cell>
          <cell r="M215" t="str">
            <v>NO APLICA</v>
          </cell>
          <cell r="N215" t="str">
            <v>NO APLICA</v>
          </cell>
          <cell r="O215">
            <v>7</v>
          </cell>
          <cell r="P215">
            <v>2619051</v>
          </cell>
          <cell r="Q215">
            <v>45306</v>
          </cell>
          <cell r="R215">
            <v>45322</v>
          </cell>
          <cell r="S215">
            <v>4910720</v>
          </cell>
          <cell r="T215">
            <v>45323</v>
          </cell>
          <cell r="U215">
            <v>45351</v>
          </cell>
          <cell r="V215">
            <v>4910720</v>
          </cell>
          <cell r="W215">
            <v>45352</v>
          </cell>
          <cell r="X215">
            <v>45382</v>
          </cell>
          <cell r="Y215">
            <v>4910720</v>
          </cell>
          <cell r="Z215">
            <v>45383</v>
          </cell>
          <cell r="AA215">
            <v>45412</v>
          </cell>
          <cell r="AB215">
            <v>4910720</v>
          </cell>
          <cell r="AC215">
            <v>45413</v>
          </cell>
          <cell r="AD215">
            <v>45443</v>
          </cell>
          <cell r="AE215">
            <v>4910720</v>
          </cell>
          <cell r="AF215">
            <v>45444</v>
          </cell>
          <cell r="AG215">
            <v>45473</v>
          </cell>
          <cell r="AH215">
            <v>2291669</v>
          </cell>
          <cell r="AI215">
            <v>45474</v>
          </cell>
          <cell r="AJ215">
            <v>45487</v>
          </cell>
          <cell r="BI215" t="str">
            <v>Vicerrectoría Académica</v>
          </cell>
          <cell r="BJ215" t="str">
            <v>MONICA SILVA QUICENO</v>
          </cell>
          <cell r="BK215" t="str">
            <v>Vicerrector Universitario</v>
          </cell>
          <cell r="BL215">
            <v>20</v>
          </cell>
          <cell r="BM215">
            <v>45306</v>
          </cell>
          <cell r="BN215">
            <v>2599259317</v>
          </cell>
          <cell r="BO215">
            <v>120</v>
          </cell>
          <cell r="BP215">
            <v>45306</v>
          </cell>
          <cell r="BQ215">
            <v>29464320</v>
          </cell>
          <cell r="CS215" t="str">
            <v>1. Coadyuvar en el direccionamiento y gestión de la internacionalización a nivel institucional. 2. Contribuir en la participación en encuentros de relacionamiento académico, científico y/o de gestión a nivel nacional e internacional que fortalezcan las alianzas estratégicas con actores globales. 3. Apoyar las actividades de secretaría técnica del Comité de Relaciones Nacionales e Internacionales. 4. Apoyar el diseño de estrategias de relacionamiento estratégico y gestión de capacidades en términos de currículo, investigación y proyección social. 5. Cooperar en la implementación de la hoja de ruta de internacionalización a nivel institucional. 6. Coadyuvar en el posicionamiento y visibilidad internacional de la Universidad en escenarios globales. 7. Contribuir el acompañamiento a programas académicos y otras dependencias que requieran la actualización de los documentos del enfoque de internacionalización como proceso estratégico en los programas académicos de pregrado y posgrado. 8. Coadyuvar en la generación y actualización de lineamientos institucionales de internacionalización. 9.  Apoyar la gestión administrativa del proceso estratégico de internacionalización en el marco del Sistema Integrado de Gestión y en el aseguramiento de la calidad.</v>
          </cell>
          <cell r="CT215">
            <v>1121832159.2</v>
          </cell>
          <cell r="CU215">
            <v>436</v>
          </cell>
          <cell r="CV215">
            <v>500</v>
          </cell>
          <cell r="CY215">
            <v>7020</v>
          </cell>
          <cell r="CZ215" t="str">
            <v>M5</v>
          </cell>
        </row>
        <row r="216">
          <cell r="B216" t="str">
            <v>0117 DE 2024</v>
          </cell>
          <cell r="C216">
            <v>35263210</v>
          </cell>
          <cell r="D216" t="str">
            <v xml:space="preserve">DIANA YANIRA RICO ORTIZ </v>
          </cell>
          <cell r="E216" t="str">
            <v>CONTRATO DE PRESTACIÓN DE SERVICIOS PROFESIONALES</v>
          </cell>
          <cell r="F216" t="str">
            <v>PRESTACIÓN DE SERVICIOS PROFESIONALES NECESARIO PARA EL FORTALECIMIENTO DE LOS PROCESOS DE GESTIÓN ADMINISTRATIVA Y DE CALIDAD DE LA VICERRECTORÍA DE RECURSOS UNIVERSITARIOS DE LA UNIVERSIDAD DE LOS LLANOS.</v>
          </cell>
          <cell r="G216">
            <v>45306</v>
          </cell>
          <cell r="H216">
            <v>22193904</v>
          </cell>
          <cell r="I216" t="str">
            <v>Seis (06) meses calendario</v>
          </cell>
          <cell r="J216">
            <v>45306</v>
          </cell>
          <cell r="K216">
            <v>45487</v>
          </cell>
          <cell r="L216" t="str">
            <v>NO APLICA</v>
          </cell>
          <cell r="M216" t="str">
            <v>NO APLICA</v>
          </cell>
          <cell r="N216" t="str">
            <v>NO APLICA</v>
          </cell>
          <cell r="O216">
            <v>7</v>
          </cell>
          <cell r="P216">
            <v>1972791</v>
          </cell>
          <cell r="Q216">
            <v>45306</v>
          </cell>
          <cell r="R216">
            <v>45322</v>
          </cell>
          <cell r="S216">
            <v>3698984</v>
          </cell>
          <cell r="T216">
            <v>45323</v>
          </cell>
          <cell r="U216">
            <v>45351</v>
          </cell>
          <cell r="V216">
            <v>3698984</v>
          </cell>
          <cell r="W216">
            <v>45352</v>
          </cell>
          <cell r="X216">
            <v>45382</v>
          </cell>
          <cell r="Y216">
            <v>3698984</v>
          </cell>
          <cell r="Z216">
            <v>45383</v>
          </cell>
          <cell r="AA216">
            <v>45412</v>
          </cell>
          <cell r="AB216">
            <v>3698984</v>
          </cell>
          <cell r="AC216">
            <v>45413</v>
          </cell>
          <cell r="AD216">
            <v>45443</v>
          </cell>
          <cell r="AE216">
            <v>3698984</v>
          </cell>
          <cell r="AF216">
            <v>45444</v>
          </cell>
          <cell r="AG216">
            <v>45473</v>
          </cell>
          <cell r="AH216">
            <v>1726193</v>
          </cell>
          <cell r="AI216">
            <v>45474</v>
          </cell>
          <cell r="AJ216">
            <v>45487</v>
          </cell>
          <cell r="BI216" t="str">
            <v>Vicerrectoría de Recursos Universitarios</v>
          </cell>
          <cell r="BJ216" t="str">
            <v>WILSON FERNANDO SALGADO CIFUENTES</v>
          </cell>
          <cell r="BK216" t="str">
            <v>Vicerrector Universitario</v>
          </cell>
          <cell r="BL216">
            <v>20</v>
          </cell>
          <cell r="BM216">
            <v>45306</v>
          </cell>
          <cell r="BN216">
            <v>2599259317</v>
          </cell>
          <cell r="BO216">
            <v>38</v>
          </cell>
          <cell r="BP216">
            <v>45306</v>
          </cell>
          <cell r="BQ216">
            <v>22193904</v>
          </cell>
          <cell r="CS216" t="str">
            <v>1. Contribuir contable y financieramente en el trámite, revisión, proyección y evaluación en las diferentes etapas de los procesos contractuales y administrativos, conforme a la normatividad vigente de la Universidad de los Llanos. 2. Apoyar con el trámite, revisión, proyección de los diferentes pagos de contratos a cargo de la Vicerrectoría de Recursos Universitarios. 3. Cooperar en el cargue y seguimiento de la documentación emitida en los procesos contractuales de la Vicerrectoría de Recursos Universitarios (SECOP, SICOF, Drive, micrositio contratación unillanos, entre otros.). 4. Coadyuvar en la proyección financiera de informes o solicitudes internas o externas asignadas a la Vicerrectoría de Recursos Universitarios. 5. Contribuir en las auditorías internas o externas en los procesos de gestión de bienes y servicios, asignadas a la Vicerrectoría de Recursos Universitarios.</v>
          </cell>
          <cell r="CT216">
            <v>35263210</v>
          </cell>
          <cell r="CU216">
            <v>436</v>
          </cell>
          <cell r="CV216">
            <v>400</v>
          </cell>
          <cell r="CY216">
            <v>6920</v>
          </cell>
          <cell r="CZ216" t="str">
            <v>M5</v>
          </cell>
        </row>
        <row r="217">
          <cell r="B217" t="str">
            <v>0118 DE 2024</v>
          </cell>
          <cell r="C217">
            <v>1121855785</v>
          </cell>
          <cell r="D217" t="str">
            <v>JESICA ZAMBRANO BOHORQUEZ</v>
          </cell>
          <cell r="E217" t="str">
            <v>CONTRATO DE PRESTACIÓN DE SERVICIOS PROFESIONALES</v>
          </cell>
          <cell r="F217" t="str">
            <v>PRESTACIÓN DE SERVICIOS PROFESIONALES NECESARIO PARA EL FORTALECIMIENTO DE LOS PROCESOS ADMINISTRATIVOS DE LA VICERRECTORÍA DE RECURSOS UNIVERSITARIOS DE LA UNIVERSIDAD DE LOS LLANOS.</v>
          </cell>
          <cell r="G217">
            <v>45306</v>
          </cell>
          <cell r="H217">
            <v>22193904</v>
          </cell>
          <cell r="I217" t="str">
            <v>Seis (06) meses calendario</v>
          </cell>
          <cell r="J217">
            <v>45306</v>
          </cell>
          <cell r="K217">
            <v>45487</v>
          </cell>
          <cell r="L217" t="str">
            <v>NO APLICA</v>
          </cell>
          <cell r="M217" t="str">
            <v>NO APLICA</v>
          </cell>
          <cell r="N217" t="str">
            <v>NO APLICA</v>
          </cell>
          <cell r="O217">
            <v>7</v>
          </cell>
          <cell r="P217">
            <v>1972791</v>
          </cell>
          <cell r="Q217">
            <v>45306</v>
          </cell>
          <cell r="R217">
            <v>45322</v>
          </cell>
          <cell r="S217">
            <v>3698984</v>
          </cell>
          <cell r="T217">
            <v>45323</v>
          </cell>
          <cell r="U217">
            <v>45351</v>
          </cell>
          <cell r="V217">
            <v>3698984</v>
          </cell>
          <cell r="W217">
            <v>45352</v>
          </cell>
          <cell r="X217">
            <v>45382</v>
          </cell>
          <cell r="Y217">
            <v>3698984</v>
          </cell>
          <cell r="Z217">
            <v>45383</v>
          </cell>
          <cell r="AA217">
            <v>45412</v>
          </cell>
          <cell r="AB217">
            <v>3698984</v>
          </cell>
          <cell r="AC217">
            <v>45413</v>
          </cell>
          <cell r="AD217">
            <v>45443</v>
          </cell>
          <cell r="AE217">
            <v>3698984</v>
          </cell>
          <cell r="AF217">
            <v>45444</v>
          </cell>
          <cell r="AG217">
            <v>45473</v>
          </cell>
          <cell r="AH217">
            <v>1726193</v>
          </cell>
          <cell r="AI217">
            <v>45474</v>
          </cell>
          <cell r="AJ217">
            <v>45487</v>
          </cell>
          <cell r="BI217" t="str">
            <v>Vicerrectoría de Recursos Universitarios</v>
          </cell>
          <cell r="BJ217" t="str">
            <v>WILSON FERNANDO SALGADO CIFUENTES</v>
          </cell>
          <cell r="BK217" t="str">
            <v>Vicerrector Universitario</v>
          </cell>
          <cell r="BL217">
            <v>20</v>
          </cell>
          <cell r="BM217">
            <v>45306</v>
          </cell>
          <cell r="BN217">
            <v>2599259317</v>
          </cell>
          <cell r="BO217">
            <v>93</v>
          </cell>
          <cell r="BP217">
            <v>45306</v>
          </cell>
          <cell r="BQ217">
            <v>22193904</v>
          </cell>
          <cell r="CS217" t="str">
            <v>1. Contribuir en las auditorías internas o externas de gestión de calidad realizada por control interno y en los procesos de gestión de bienes y servicios asignadas a la Vicerrectoría de Recursos Universitarios. 2. Colaborar en la planificación, elaboración, evaluación y seguimiento de los procedimientos y demás formatos del Sistema Integrado de Gestión de Calidad, del proceso de gestión de bienes y servicios. 3. Contribuir en la revisión y trámite de las diferentes etapas de los procesos contractuales y administrativos de la Vicerrectoría de Recursos Universitarios, conforme a la normatividad vigente de la Universidad de los Llanos. 4. Coadyuvar en la proyección de informes o solicitudes internas o externas asignadas a la Vicerrectoría de Recursos Universitarios. 5. Cooperar con la realización de herramientas que contribuyan al seguimiento, control, análisis y planeación de las actividades propias de la Vicerrectoría de Recursos Universitarios. 6. Cooperar con el trámite de procesos contractuales de la Vicerrectoría de Recursos Universitarios en la tienda virtual de Colombia Compra Eficiente. 7. Colaborar con la formulación, revisión, publicación y seguimiento del Plan de Adquisiciones de la Universidad de los Llanos.</v>
          </cell>
          <cell r="CT217">
            <v>1121855785</v>
          </cell>
          <cell r="CU217">
            <v>436</v>
          </cell>
          <cell r="CV217">
            <v>400</v>
          </cell>
          <cell r="CY217">
            <v>8299</v>
          </cell>
          <cell r="CZ217" t="str">
            <v>M6</v>
          </cell>
        </row>
        <row r="218">
          <cell r="B218" t="str">
            <v>0119 DE 2024</v>
          </cell>
          <cell r="C218">
            <v>52714560</v>
          </cell>
          <cell r="D218" t="str">
            <v>SANDRA MIREYA LOSADA RAMIREZ</v>
          </cell>
          <cell r="E218" t="str">
            <v>CONTRATO DE PRESTACIÓN DE SERVICIOS DE APOYO A LA GESTIÓN</v>
          </cell>
          <cell r="F218" t="str">
            <v>PRESTACIÓN DE SERVICIOS DE APOYO A LA GESTIÓN NECESARIO PARA FORTALECER LOS PROCEDIMIENTOS DE GESTIÓN DE ARCHIVO, PUBLICIDAD, SEGUIMIENTO Y PAGOS DE LA VICERRECTORÍA DE RECURSOS UNIVERSITARIOS DE LA UNIVERSIDAD DE LOS LLANOS</v>
          </cell>
          <cell r="G218">
            <v>45306</v>
          </cell>
          <cell r="H218">
            <v>10905624</v>
          </cell>
          <cell r="I218" t="str">
            <v>Seis (06) meses calendario</v>
          </cell>
          <cell r="J218">
            <v>45306</v>
          </cell>
          <cell r="K218">
            <v>45487</v>
          </cell>
          <cell r="L218" t="str">
            <v>NO APLICA</v>
          </cell>
          <cell r="M218" t="str">
            <v>NO APLICA</v>
          </cell>
          <cell r="N218" t="str">
            <v>NO APLICA</v>
          </cell>
          <cell r="O218">
            <v>7</v>
          </cell>
          <cell r="P218">
            <v>969389</v>
          </cell>
          <cell r="Q218">
            <v>45306</v>
          </cell>
          <cell r="R218">
            <v>45322</v>
          </cell>
          <cell r="S218">
            <v>1817604</v>
          </cell>
          <cell r="T218">
            <v>45323</v>
          </cell>
          <cell r="U218">
            <v>45351</v>
          </cell>
          <cell r="V218">
            <v>1817604</v>
          </cell>
          <cell r="W218">
            <v>45352</v>
          </cell>
          <cell r="X218">
            <v>45382</v>
          </cell>
          <cell r="Y218">
            <v>1817604</v>
          </cell>
          <cell r="Z218">
            <v>45383</v>
          </cell>
          <cell r="AA218">
            <v>45412</v>
          </cell>
          <cell r="AB218">
            <v>1817604</v>
          </cell>
          <cell r="AC218">
            <v>45413</v>
          </cell>
          <cell r="AD218">
            <v>45443</v>
          </cell>
          <cell r="AE218">
            <v>1817604</v>
          </cell>
          <cell r="AF218">
            <v>45444</v>
          </cell>
          <cell r="AG218">
            <v>45473</v>
          </cell>
          <cell r="AH218">
            <v>848215</v>
          </cell>
          <cell r="AI218">
            <v>45474</v>
          </cell>
          <cell r="AJ218">
            <v>45487</v>
          </cell>
          <cell r="BI218" t="str">
            <v>Vicerrectoría de Recursos Universitarios</v>
          </cell>
          <cell r="BJ218" t="str">
            <v>WILSON FERNANDO SALGADO CIFUENTES</v>
          </cell>
          <cell r="BK218" t="str">
            <v>Vicerrector Universitario</v>
          </cell>
          <cell r="BL218">
            <v>20</v>
          </cell>
          <cell r="BM218">
            <v>45306</v>
          </cell>
          <cell r="BN218">
            <v>2599259317</v>
          </cell>
          <cell r="BO218">
            <v>55</v>
          </cell>
          <cell r="BP218">
            <v>45306</v>
          </cell>
          <cell r="BQ218">
            <v>10905624</v>
          </cell>
          <cell r="CS218" t="str">
            <v>1. Cooperar en el cargue y seguimiento de la documentación emitida en los procesos contractuales de la Vicerrectoría de Recursos Universitarios (Drive, micrositio contratación unillanos, entre otros). 2. Coadyuvar en la proyección de informes o solicitudes internas o externas asignadas a la Vicerrectoría de Recursos Universitarios. 3. Contribuir en las auditorías internas o externas en los procesos de gestión de bienes y servicios, asignadas a la Vicerrectoría de Recursos Universitarios. 4. Colaborar en las actividades de revisión, foliación, organización general de los expedientes, cambio de carpetas, rotulación para el archivo, cierre final del expediente e inventario documental conforme a los procedimientos de gestión de archivo de la Universidad de los Llanos.</v>
          </cell>
          <cell r="CT218">
            <v>52714560</v>
          </cell>
          <cell r="CU218">
            <v>436</v>
          </cell>
          <cell r="CV218">
            <v>400</v>
          </cell>
          <cell r="CY218">
            <v>8299</v>
          </cell>
          <cell r="CZ218" t="str">
            <v>M6</v>
          </cell>
        </row>
        <row r="219">
          <cell r="B219" t="str">
            <v>0120 DE 2024</v>
          </cell>
          <cell r="C219">
            <v>1123115650</v>
          </cell>
          <cell r="D219" t="str">
            <v>BRENDA NATALIA DIAZ MEJIA</v>
          </cell>
          <cell r="E219" t="str">
            <v>CONTRATO DE PRESTACIÓN DE SERVICIOS PROFESIONALES</v>
          </cell>
          <cell r="F219" t="str">
            <v>PRESTACIÓN DE SERVICIOS PROFESIONALES NECESARIO PARA EL FORTALECIMIENTO DE LOS PROCESOS ADMINISTRATIVOS Y JURÍDICOS DE LA VICERRECTORÍA DE RECURSOS UNIVERSITARIOS DE LA UNIVERSIDAD DE LOS LLANOS.</v>
          </cell>
          <cell r="G219">
            <v>45306</v>
          </cell>
          <cell r="H219">
            <v>22193904</v>
          </cell>
          <cell r="I219" t="str">
            <v>Seis (06) meses calendario</v>
          </cell>
          <cell r="J219">
            <v>45306</v>
          </cell>
          <cell r="K219">
            <v>45487</v>
          </cell>
          <cell r="L219" t="str">
            <v>NO APLICA</v>
          </cell>
          <cell r="M219" t="str">
            <v>NO APLICA</v>
          </cell>
          <cell r="N219" t="str">
            <v>NO APLICA</v>
          </cell>
          <cell r="O219">
            <v>7</v>
          </cell>
          <cell r="P219">
            <v>1972791</v>
          </cell>
          <cell r="Q219">
            <v>45306</v>
          </cell>
          <cell r="R219">
            <v>45322</v>
          </cell>
          <cell r="S219">
            <v>3698984</v>
          </cell>
          <cell r="T219">
            <v>45323</v>
          </cell>
          <cell r="U219">
            <v>45351</v>
          </cell>
          <cell r="V219">
            <v>3698984</v>
          </cell>
          <cell r="W219">
            <v>45352</v>
          </cell>
          <cell r="X219">
            <v>45382</v>
          </cell>
          <cell r="Y219">
            <v>3698984</v>
          </cell>
          <cell r="Z219">
            <v>45383</v>
          </cell>
          <cell r="AA219">
            <v>45412</v>
          </cell>
          <cell r="AB219">
            <v>3698984</v>
          </cell>
          <cell r="AC219">
            <v>45413</v>
          </cell>
          <cell r="AD219">
            <v>45443</v>
          </cell>
          <cell r="AE219">
            <v>3698984</v>
          </cell>
          <cell r="AF219">
            <v>45444</v>
          </cell>
          <cell r="AG219">
            <v>45473</v>
          </cell>
          <cell r="AH219">
            <v>1726193</v>
          </cell>
          <cell r="AI219">
            <v>45474</v>
          </cell>
          <cell r="AJ219">
            <v>45487</v>
          </cell>
          <cell r="BI219" t="str">
            <v>Vicerrectoría de Recursos Universitarios</v>
          </cell>
          <cell r="BJ219" t="str">
            <v>WILSON FERNANDO SALGADO CIFUENTES</v>
          </cell>
          <cell r="BK219" t="str">
            <v>Vicerrector Universitario</v>
          </cell>
          <cell r="BL219">
            <v>20</v>
          </cell>
          <cell r="BM219">
            <v>45306</v>
          </cell>
          <cell r="BN219">
            <v>2599259317</v>
          </cell>
          <cell r="BO219">
            <v>125</v>
          </cell>
          <cell r="BP219">
            <v>45306</v>
          </cell>
          <cell r="BQ219">
            <v>22193904</v>
          </cell>
          <cell r="CS219"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 7. Colaborar en la revisión de las minutas y/o documentos  requeridos para los procesos de contratación de docentes hora cátedra.</v>
          </cell>
          <cell r="CT219">
            <v>1123115650.0999999</v>
          </cell>
          <cell r="CU219">
            <v>436</v>
          </cell>
          <cell r="CV219">
            <v>400</v>
          </cell>
          <cell r="CY219">
            <v>8299</v>
          </cell>
          <cell r="CZ219" t="str">
            <v>M6</v>
          </cell>
        </row>
        <row r="220">
          <cell r="B220" t="str">
            <v>0121 DE 2024</v>
          </cell>
          <cell r="C220">
            <v>86059230</v>
          </cell>
          <cell r="D220" t="str">
            <v>RENE YESID HERRERA VANEGAS</v>
          </cell>
          <cell r="E220" t="str">
            <v>CONTRATO DE PRESTACIÓN DE SERVICIOS PROFESIONALES</v>
          </cell>
          <cell r="F220" t="str">
            <v>PRESTACIÓN DE SERVICIOS PROFESIONALES NECESARIO PARA EL FORTALECIMIENTO DE LOS DIFERENTES PROCESOS EN LA SEDE BOQUEMONTE DE LA UNIVERSIDAD DE LOS LLANOS.</v>
          </cell>
          <cell r="G220">
            <v>45306</v>
          </cell>
          <cell r="H220">
            <v>29464320</v>
          </cell>
          <cell r="I220" t="str">
            <v>Seis (06) meses calendario</v>
          </cell>
          <cell r="J220">
            <v>45306</v>
          </cell>
          <cell r="K220">
            <v>45487</v>
          </cell>
          <cell r="L220" t="str">
            <v>NO APLICA</v>
          </cell>
          <cell r="M220" t="str">
            <v>NO APLICA</v>
          </cell>
          <cell r="N220" t="str">
            <v>NO APLICA</v>
          </cell>
          <cell r="O220">
            <v>7</v>
          </cell>
          <cell r="P220">
            <v>2619051</v>
          </cell>
          <cell r="Q220">
            <v>45306</v>
          </cell>
          <cell r="R220">
            <v>45322</v>
          </cell>
          <cell r="S220">
            <v>4910720</v>
          </cell>
          <cell r="T220">
            <v>45323</v>
          </cell>
          <cell r="U220">
            <v>45351</v>
          </cell>
          <cell r="V220">
            <v>4910720</v>
          </cell>
          <cell r="W220">
            <v>45352</v>
          </cell>
          <cell r="X220">
            <v>45382</v>
          </cell>
          <cell r="Y220">
            <v>4910720</v>
          </cell>
          <cell r="Z220">
            <v>45383</v>
          </cell>
          <cell r="AA220">
            <v>45412</v>
          </cell>
          <cell r="AB220">
            <v>4910720</v>
          </cell>
          <cell r="AC220">
            <v>45413</v>
          </cell>
          <cell r="AD220">
            <v>45443</v>
          </cell>
          <cell r="AE220">
            <v>4910720</v>
          </cell>
          <cell r="AF220">
            <v>45444</v>
          </cell>
          <cell r="AG220">
            <v>45473</v>
          </cell>
          <cell r="AH220">
            <v>2291669</v>
          </cell>
          <cell r="AI220">
            <v>45474</v>
          </cell>
          <cell r="AJ220">
            <v>45487</v>
          </cell>
          <cell r="BI220" t="str">
            <v>Vicerrectoría de Recursos Universitarios</v>
          </cell>
          <cell r="BJ220" t="str">
            <v>WILSON FERNANDO SALGADO CIFUENTES</v>
          </cell>
          <cell r="BK220" t="str">
            <v>Vicerrector Universitario</v>
          </cell>
          <cell r="BL220">
            <v>20</v>
          </cell>
          <cell r="BM220">
            <v>45306</v>
          </cell>
          <cell r="BN220">
            <v>2599259317</v>
          </cell>
          <cell r="BO220">
            <v>67</v>
          </cell>
          <cell r="BP220">
            <v>45306</v>
          </cell>
          <cell r="BQ220">
            <v>29464320</v>
          </cell>
          <cell r="CS220" t="str">
            <v>1. Coadyuvar en la proyección de informes o solicitudes internas o externas asignadas a la Vicerrectoría de Recursos Universitarios Campus Boquemonte. 2. Coadyuvar tanto en la planificación como en la ejecución del plan de mantenimiento preventivo y correctivo, incluyendo actualización del inventario del Campus Boquemonte. 3. Coadyuvar en la organización de espacios y la logística de actividades académicas y eventos institucionales en el Campus Boquemonte. 4.  Colaborar en la revisión y gestión de los requerimientos del personal docente para el desarrollo académico en el campus Boquemonte. 5. Colaborar en la organización de documentación e información según los procedimientos de gestión de calidad del Campus Boquemonte de la Universidad de los Llanos.</v>
          </cell>
          <cell r="CT220">
            <v>86059230</v>
          </cell>
          <cell r="CU220">
            <v>436</v>
          </cell>
          <cell r="CV220">
            <v>400</v>
          </cell>
          <cell r="CY220">
            <v>7310</v>
          </cell>
          <cell r="CZ220" t="str">
            <v>M6</v>
          </cell>
        </row>
        <row r="221">
          <cell r="B221" t="str">
            <v>0122 DE 2024</v>
          </cell>
          <cell r="C221">
            <v>1121945142</v>
          </cell>
          <cell r="D221" t="str">
            <v>LAURA CAMILA ORTIZ VALBUENA</v>
          </cell>
          <cell r="E221" t="str">
            <v>CONTRATO DE PRESTACIÓN DE SERVICIOS DE APOYO A LA GESTIÓN</v>
          </cell>
          <cell r="F221" t="str">
            <v>PRESTACIÓN DE SERVICIOS DE APOYO A LA GESTIÓN NECESARIO PARA FORTALECER LOS PROCEDIMIENTOS DE GESTIÓN DE ARCHIVO, PUBLICIDAD Y SEGUIMIENTO DE LA VICERRECTORÍA DE RECURSOS UNIVERSITARIOS DE LA UNIVERSIDAD DE LOS LLANOS.</v>
          </cell>
          <cell r="G221">
            <v>45306</v>
          </cell>
          <cell r="H221">
            <v>14540832</v>
          </cell>
          <cell r="I221" t="str">
            <v>Seis (06) meses calendario</v>
          </cell>
          <cell r="J221">
            <v>45306</v>
          </cell>
          <cell r="K221">
            <v>45487</v>
          </cell>
          <cell r="L221" t="str">
            <v>NO APLICA</v>
          </cell>
          <cell r="M221" t="str">
            <v>NO APLICA</v>
          </cell>
          <cell r="N221" t="str">
            <v>NO APLICA</v>
          </cell>
          <cell r="O221">
            <v>7</v>
          </cell>
          <cell r="P221">
            <v>1292518</v>
          </cell>
          <cell r="Q221">
            <v>45306</v>
          </cell>
          <cell r="R221">
            <v>45322</v>
          </cell>
          <cell r="S221">
            <v>2423472</v>
          </cell>
          <cell r="T221">
            <v>45323</v>
          </cell>
          <cell r="U221">
            <v>45351</v>
          </cell>
          <cell r="V221">
            <v>2423472</v>
          </cell>
          <cell r="W221">
            <v>45352</v>
          </cell>
          <cell r="X221">
            <v>45382</v>
          </cell>
          <cell r="Y221">
            <v>2423472</v>
          </cell>
          <cell r="Z221">
            <v>45383</v>
          </cell>
          <cell r="AA221">
            <v>45412</v>
          </cell>
          <cell r="AB221">
            <v>2423472</v>
          </cell>
          <cell r="AC221">
            <v>45413</v>
          </cell>
          <cell r="AD221">
            <v>45443</v>
          </cell>
          <cell r="AE221">
            <v>2423472</v>
          </cell>
          <cell r="AF221">
            <v>45444</v>
          </cell>
          <cell r="AG221">
            <v>45473</v>
          </cell>
          <cell r="AH221">
            <v>1130954</v>
          </cell>
          <cell r="AI221">
            <v>45474</v>
          </cell>
          <cell r="AJ221">
            <v>45487</v>
          </cell>
          <cell r="BI221" t="str">
            <v>Vicerrectoría de Recursos Universitarios</v>
          </cell>
          <cell r="BJ221" t="str">
            <v>WILSON FERNANDO SALGADO CIFUENTES</v>
          </cell>
          <cell r="BK221" t="str">
            <v>Vicerrector Universitario</v>
          </cell>
          <cell r="BL221">
            <v>20</v>
          </cell>
          <cell r="BM221">
            <v>45306</v>
          </cell>
          <cell r="BN221">
            <v>2599259317</v>
          </cell>
          <cell r="BO221">
            <v>117</v>
          </cell>
          <cell r="BP221">
            <v>45306</v>
          </cell>
          <cell r="BQ221">
            <v>14540832</v>
          </cell>
          <cell r="CS221"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la revisión, trámite y/o proyección de los diferentes pagos de contratos a cargo de la Vicerrectoría de Recursos Universitarios. 4. Apoyar en la revisión de los expedientes contractuales de conformidad con los procedimientos de gestión de bienes y servicios, asignadas a la Vicerrectoría de Recursos Universitarios.</v>
          </cell>
          <cell r="CT221">
            <v>1121945142</v>
          </cell>
          <cell r="CU221">
            <v>436</v>
          </cell>
          <cell r="CV221">
            <v>400</v>
          </cell>
          <cell r="CY221">
            <v>4290</v>
          </cell>
          <cell r="CZ221" t="str">
            <v>M5</v>
          </cell>
        </row>
        <row r="222">
          <cell r="B222" t="str">
            <v>0123 DE 2024</v>
          </cell>
          <cell r="C222">
            <v>1121894142</v>
          </cell>
          <cell r="D222" t="str">
            <v>LEIDY ALEJANDRA SARMIENTO FULA</v>
          </cell>
          <cell r="E222" t="str">
            <v>CONTRATO DE PRESTACIÓN DE SERVICIOS PROFESIONALES</v>
          </cell>
          <cell r="F222" t="str">
            <v>PRESTACIÓN DE SERVICIOS PROFESIONALES NECESARIO PARA EL FORTALECIMIENTO DE LOS PROCESOS CONTRACTUALES Y JURÍDICOS DE LA VICERRECTORÍA DE RECURSOS UNIVERSITARIOS DE LA UNIVERSIDAD DE LOS LLANOS.</v>
          </cell>
          <cell r="G222">
            <v>45306</v>
          </cell>
          <cell r="H222">
            <v>18367368</v>
          </cell>
          <cell r="I222" t="str">
            <v>Seis (06) meses calendario</v>
          </cell>
          <cell r="J222">
            <v>45306</v>
          </cell>
          <cell r="K222">
            <v>45487</v>
          </cell>
          <cell r="L222" t="str">
            <v>NO APLICA</v>
          </cell>
          <cell r="M222" t="str">
            <v>NO APLICA</v>
          </cell>
          <cell r="N222" t="str">
            <v>NO APLICA</v>
          </cell>
          <cell r="O222">
            <v>7</v>
          </cell>
          <cell r="P222">
            <v>1632655</v>
          </cell>
          <cell r="Q222">
            <v>45306</v>
          </cell>
          <cell r="R222">
            <v>45322</v>
          </cell>
          <cell r="S222">
            <v>3061228</v>
          </cell>
          <cell r="T222">
            <v>45323</v>
          </cell>
          <cell r="U222">
            <v>45351</v>
          </cell>
          <cell r="V222">
            <v>3061228</v>
          </cell>
          <cell r="W222">
            <v>45352</v>
          </cell>
          <cell r="X222">
            <v>45382</v>
          </cell>
          <cell r="Y222">
            <v>3061228</v>
          </cell>
          <cell r="Z222">
            <v>45383</v>
          </cell>
          <cell r="AA222">
            <v>45412</v>
          </cell>
          <cell r="AB222">
            <v>3061228</v>
          </cell>
          <cell r="AC222">
            <v>45413</v>
          </cell>
          <cell r="AD222">
            <v>45443</v>
          </cell>
          <cell r="AE222">
            <v>3061228</v>
          </cell>
          <cell r="AF222">
            <v>45444</v>
          </cell>
          <cell r="AG222">
            <v>45473</v>
          </cell>
          <cell r="AH222">
            <v>1428573</v>
          </cell>
          <cell r="AI222">
            <v>45474</v>
          </cell>
          <cell r="AJ222">
            <v>45487</v>
          </cell>
          <cell r="BI222" t="str">
            <v>Vicerrectoría de Recursos Universitarios</v>
          </cell>
          <cell r="BJ222" t="str">
            <v>WILSON FERNANDO SALGADO CIFUENTES</v>
          </cell>
          <cell r="BK222" t="str">
            <v>Vicerrector Universitario</v>
          </cell>
          <cell r="BL222">
            <v>20</v>
          </cell>
          <cell r="BM222">
            <v>45306</v>
          </cell>
          <cell r="BN222">
            <v>2599259317</v>
          </cell>
          <cell r="BO222">
            <v>106</v>
          </cell>
          <cell r="BP222">
            <v>45306</v>
          </cell>
          <cell r="BQ222">
            <v>18367368</v>
          </cell>
          <cell r="CS222" t="str">
            <v>1. Contribuir en el trámite, revisión, proyección y evaluación jurídica de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222">
            <v>1121894142</v>
          </cell>
          <cell r="CU222">
            <v>436</v>
          </cell>
          <cell r="CV222">
            <v>400</v>
          </cell>
          <cell r="CY222">
            <v>8299</v>
          </cell>
          <cell r="CZ222" t="str">
            <v>M6</v>
          </cell>
        </row>
        <row r="223">
          <cell r="B223" t="str">
            <v>0124 DE 2024</v>
          </cell>
          <cell r="C223">
            <v>71732237</v>
          </cell>
          <cell r="D223" t="str">
            <v xml:space="preserve">WILTON ORACIO CALDERON CAMACHO </v>
          </cell>
          <cell r="E223" t="str">
            <v>CONTRATO DE PRESTACIÓN DE SERVICIOS PROFESIONALES</v>
          </cell>
          <cell r="F223" t="str">
            <v>PRESTACIÓN DE SERVICIOS PROFESIONALES ESPECIALIZADOS NECESARIO PARA EL DESARROLLO DEL PROYECTO FICHA BPUNI VIAC 03 2710 2023 “APOYO A LOS PROCESOS DE ASEGURAMIENTO DE LA CALIDAD ACADÉMICA EN LA UNIVERSIDAD DE LOS LLANOS”</v>
          </cell>
          <cell r="G223">
            <v>45306</v>
          </cell>
          <cell r="H223">
            <v>39000000</v>
          </cell>
          <cell r="I223" t="str">
            <v>Seis (06) meses calendario</v>
          </cell>
          <cell r="J223">
            <v>45306</v>
          </cell>
          <cell r="K223">
            <v>45487</v>
          </cell>
          <cell r="L223" t="str">
            <v>NO APLICA</v>
          </cell>
          <cell r="M223" t="str">
            <v>NO APLICA</v>
          </cell>
          <cell r="N223" t="str">
            <v>NO APLICA</v>
          </cell>
          <cell r="O223">
            <v>7</v>
          </cell>
          <cell r="P223">
            <v>3466667</v>
          </cell>
          <cell r="Q223">
            <v>45306</v>
          </cell>
          <cell r="R223">
            <v>45322</v>
          </cell>
          <cell r="S223">
            <v>6500000</v>
          </cell>
          <cell r="T223">
            <v>45323</v>
          </cell>
          <cell r="U223">
            <v>45351</v>
          </cell>
          <cell r="V223">
            <v>6500000</v>
          </cell>
          <cell r="W223">
            <v>45352</v>
          </cell>
          <cell r="X223">
            <v>45382</v>
          </cell>
          <cell r="Y223">
            <v>6500000</v>
          </cell>
          <cell r="Z223">
            <v>45383</v>
          </cell>
          <cell r="AA223">
            <v>45412</v>
          </cell>
          <cell r="AB223">
            <v>6500000</v>
          </cell>
          <cell r="AC223">
            <v>45413</v>
          </cell>
          <cell r="AD223">
            <v>45443</v>
          </cell>
          <cell r="AE223">
            <v>6500000</v>
          </cell>
          <cell r="AF223">
            <v>45444</v>
          </cell>
          <cell r="AG223">
            <v>45473</v>
          </cell>
          <cell r="AH223">
            <v>3033333</v>
          </cell>
          <cell r="AI223">
            <v>45474</v>
          </cell>
          <cell r="AJ223">
            <v>45487</v>
          </cell>
          <cell r="BI223" t="str">
            <v>Vicerrectoría Académica</v>
          </cell>
          <cell r="BJ223" t="str">
            <v>ANA BETY VACCA CASANOVA</v>
          </cell>
          <cell r="BK223" t="str">
            <v>Docente de planta de la Universidad de los Llanos</v>
          </cell>
          <cell r="BL223">
            <v>15</v>
          </cell>
          <cell r="BM223">
            <v>45306</v>
          </cell>
          <cell r="BN223">
            <v>246015552</v>
          </cell>
          <cell r="BO223">
            <v>128</v>
          </cell>
          <cell r="BP223">
            <v>45306</v>
          </cell>
          <cell r="BQ223">
            <v>39000000</v>
          </cell>
          <cell r="CS223" t="str">
            <v>1. Asesorar en la articulación curricular de perfiles, competencias y resultados de aprendizaje para la construcción de documentos de condiciones de calidad, en el marco de la normatividad vigente del Ministerio de Educación Nacional. 2. Asesorar en el fortalecimiento de los procesos de aseguramiento de la calidad, en el marco de la normatividad nacional e institucional. 3. Asesorar en la aplicación del modelo de evaluación de impactos institucional y de programas. 4. Asesorar en la elaboración de informes de acuerdo con los requerimientos del MEN en los procesos de aseguramiento de la calidad de la Institución. 5. Asesorar en la construcción de condiciones de calidad institucionales para los municipios que la Universidad de los Llanos estime conveniente. 6. Asesorar en la ejecución del Plan de renovación de la acreditación institucional. 7. Asesorar la construcción de modelo de educación digital de la Universidad de los Llanos.</v>
          </cell>
          <cell r="CT223">
            <v>71732237</v>
          </cell>
          <cell r="CU223">
            <v>617</v>
          </cell>
          <cell r="CV223">
            <v>53016</v>
          </cell>
          <cell r="CY223">
            <v>8530</v>
          </cell>
          <cell r="CZ223" t="str">
            <v>M3</v>
          </cell>
        </row>
        <row r="224">
          <cell r="B224" t="str">
            <v>0125 DE 2024</v>
          </cell>
          <cell r="C224">
            <v>1118536819</v>
          </cell>
          <cell r="D224" t="str">
            <v>LUCILA VARGAS MALAVER</v>
          </cell>
          <cell r="E224" t="str">
            <v>CONTRATO DE PRESTACIÓN DE SERVICIOS PROFESIONALES</v>
          </cell>
          <cell r="F224" t="str">
            <v>PRESTACIÓN DE SERVICIOS PROFESIONALES ESPECIALIZADOS NECESARIO PARA EL DESARROLLO DEL PROYECTO FICHA BPUNI VIAC 03 2710 2023 “APOYO A LOS PROCESOS DE ASEGURAMIENTO DE LA CALIDAD ACADÉMICA EN LA UNIVERSIDAD DE LOS LLANOS”</v>
          </cell>
          <cell r="G224">
            <v>45306</v>
          </cell>
          <cell r="H224">
            <v>22193904</v>
          </cell>
          <cell r="I224" t="str">
            <v>Seis (06) meses calendario</v>
          </cell>
          <cell r="J224">
            <v>45306</v>
          </cell>
          <cell r="K224">
            <v>45487</v>
          </cell>
          <cell r="L224" t="str">
            <v>NO APLICA</v>
          </cell>
          <cell r="M224" t="str">
            <v>NO APLICA</v>
          </cell>
          <cell r="N224" t="str">
            <v>NO APLICA</v>
          </cell>
          <cell r="O224">
            <v>7</v>
          </cell>
          <cell r="P224">
            <v>1972791</v>
          </cell>
          <cell r="Q224">
            <v>45306</v>
          </cell>
          <cell r="R224">
            <v>45322</v>
          </cell>
          <cell r="S224">
            <v>3698984</v>
          </cell>
          <cell r="T224">
            <v>45323</v>
          </cell>
          <cell r="U224">
            <v>45351</v>
          </cell>
          <cell r="V224">
            <v>3698984</v>
          </cell>
          <cell r="W224">
            <v>45352</v>
          </cell>
          <cell r="X224">
            <v>45382</v>
          </cell>
          <cell r="Y224">
            <v>3698984</v>
          </cell>
          <cell r="Z224">
            <v>45383</v>
          </cell>
          <cell r="AA224">
            <v>45412</v>
          </cell>
          <cell r="AB224">
            <v>3698984</v>
          </cell>
          <cell r="AC224">
            <v>45413</v>
          </cell>
          <cell r="AD224">
            <v>45443</v>
          </cell>
          <cell r="AE224">
            <v>3698984</v>
          </cell>
          <cell r="AF224">
            <v>45444</v>
          </cell>
          <cell r="AG224">
            <v>45473</v>
          </cell>
          <cell r="AH224">
            <v>1726193</v>
          </cell>
          <cell r="AI224">
            <v>45474</v>
          </cell>
          <cell r="AJ224">
            <v>45487</v>
          </cell>
          <cell r="BI224" t="str">
            <v>Vicerrectoría Académica</v>
          </cell>
          <cell r="BJ224" t="str">
            <v>ANA BETY VACCA CASANOVA</v>
          </cell>
          <cell r="BK224" t="str">
            <v>Docente de planta de la Universidad de los Llanos</v>
          </cell>
          <cell r="BL224">
            <v>15</v>
          </cell>
          <cell r="BM224">
            <v>45306</v>
          </cell>
          <cell r="BN224">
            <v>246015552</v>
          </cell>
          <cell r="BO224">
            <v>130</v>
          </cell>
          <cell r="BP224">
            <v>45306</v>
          </cell>
          <cell r="BQ224">
            <v>22193904</v>
          </cell>
          <cell r="CS224"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v>
          </cell>
          <cell r="CT224">
            <v>1118536819</v>
          </cell>
          <cell r="CU224">
            <v>617</v>
          </cell>
          <cell r="CV224">
            <v>53016</v>
          </cell>
          <cell r="CY224">
            <v>8560</v>
          </cell>
          <cell r="CZ224" t="str">
            <v>M5</v>
          </cell>
        </row>
        <row r="225">
          <cell r="B225" t="str">
            <v>0126 DE 2024</v>
          </cell>
          <cell r="C225">
            <v>37310820</v>
          </cell>
          <cell r="D225" t="str">
            <v>GLADYS GUERRERO MALDONADO</v>
          </cell>
          <cell r="E225" t="str">
            <v>CONTRATO DE PRESTACIÓN DE SERVICIOS PROFESIONALES</v>
          </cell>
          <cell r="F225" t="str">
            <v>PRESTACIÓN DE SERVICIOS PROFESIONALES ESPECIALIZADOS NECESARIO PARA EL DESARROLLO DEL PROYECTO FICHA BPUNI VIAC 03 2710 2023 “APOYO A LOS PROCESOS DE ASEGURAMIENTO DE LA CALIDAD ACADÉMICA EN LA UNIVERSIDAD DE LOS LLANOS”</v>
          </cell>
          <cell r="G225">
            <v>45306</v>
          </cell>
          <cell r="H225">
            <v>29464320</v>
          </cell>
          <cell r="I225" t="str">
            <v>Seis (06) meses calendario</v>
          </cell>
          <cell r="J225">
            <v>45306</v>
          </cell>
          <cell r="K225">
            <v>45487</v>
          </cell>
          <cell r="L225" t="str">
            <v>NO APLICA</v>
          </cell>
          <cell r="M225" t="str">
            <v>NO APLICA</v>
          </cell>
          <cell r="N225" t="str">
            <v>NO APLICA</v>
          </cell>
          <cell r="O225">
            <v>7</v>
          </cell>
          <cell r="P225">
            <v>2619051</v>
          </cell>
          <cell r="Q225">
            <v>45306</v>
          </cell>
          <cell r="R225">
            <v>45322</v>
          </cell>
          <cell r="S225">
            <v>4910720</v>
          </cell>
          <cell r="T225">
            <v>45323</v>
          </cell>
          <cell r="U225">
            <v>45351</v>
          </cell>
          <cell r="V225">
            <v>4910720</v>
          </cell>
          <cell r="W225">
            <v>45352</v>
          </cell>
          <cell r="X225">
            <v>45382</v>
          </cell>
          <cell r="Y225">
            <v>4910720</v>
          </cell>
          <cell r="Z225">
            <v>45383</v>
          </cell>
          <cell r="AA225">
            <v>45412</v>
          </cell>
          <cell r="AB225">
            <v>4910720</v>
          </cell>
          <cell r="AC225">
            <v>45413</v>
          </cell>
          <cell r="AD225">
            <v>45443</v>
          </cell>
          <cell r="AE225">
            <v>4910720</v>
          </cell>
          <cell r="AF225">
            <v>45444</v>
          </cell>
          <cell r="AG225">
            <v>45473</v>
          </cell>
          <cell r="AH225">
            <v>2291669</v>
          </cell>
          <cell r="AI225">
            <v>45474</v>
          </cell>
          <cell r="AJ225">
            <v>45487</v>
          </cell>
          <cell r="BI225" t="str">
            <v>Vicerrectoría Académica</v>
          </cell>
          <cell r="BJ225" t="str">
            <v>ANA BETY VACCA CASANOVA</v>
          </cell>
          <cell r="BK225" t="str">
            <v>Docente de planta de la Universidad de los Llanos</v>
          </cell>
          <cell r="BL225">
            <v>15</v>
          </cell>
          <cell r="BM225">
            <v>45306</v>
          </cell>
          <cell r="BN225">
            <v>246015552</v>
          </cell>
          <cell r="BO225">
            <v>131</v>
          </cell>
          <cell r="BP225">
            <v>45306</v>
          </cell>
          <cell r="BQ225">
            <v>29464320</v>
          </cell>
          <cell r="CS225" t="str">
            <v>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v>
          </cell>
          <cell r="CT225">
            <v>37310820</v>
          </cell>
          <cell r="CU225">
            <v>617</v>
          </cell>
          <cell r="CV225">
            <v>53016</v>
          </cell>
          <cell r="CY225">
            <v>8299</v>
          </cell>
          <cell r="CZ225" t="str">
            <v>M6</v>
          </cell>
        </row>
        <row r="226">
          <cell r="B226" t="str">
            <v>0127 DE 2024</v>
          </cell>
          <cell r="C226">
            <v>1121875337</v>
          </cell>
          <cell r="D226" t="str">
            <v xml:space="preserve">NATALIA DEL PILAR  LEON ROLDAN </v>
          </cell>
          <cell r="E226" t="str">
            <v>CONTRATO DE PRESTACIÓN DE SERVICIOS PROFESIONALES</v>
          </cell>
          <cell r="F226" t="str">
            <v>PRESTACIÓN DE SERVICIOS PROFESIONALES ESPECIALIZADOS NECESARIO PARA EL DESARROLLO DEL PROYECTO FICHA BPUNI VIAC 03 2710 2023 “APOYO A LOS PROCESOS DE ASEGURAMIENTO DE LA CALIDAD ACADÉMICA EN LA UNIVERSIDAD DE LOS LLANOS”</v>
          </cell>
          <cell r="G226">
            <v>45306</v>
          </cell>
          <cell r="H226">
            <v>22193904</v>
          </cell>
          <cell r="I226" t="str">
            <v>Seis (06) meses calendario</v>
          </cell>
          <cell r="J226">
            <v>45306</v>
          </cell>
          <cell r="K226">
            <v>45487</v>
          </cell>
          <cell r="L226" t="str">
            <v>NO APLICA</v>
          </cell>
          <cell r="M226" t="str">
            <v>NO APLICA</v>
          </cell>
          <cell r="N226" t="str">
            <v>NO APLICA</v>
          </cell>
          <cell r="O226">
            <v>7</v>
          </cell>
          <cell r="P226">
            <v>1972791</v>
          </cell>
          <cell r="Q226">
            <v>45306</v>
          </cell>
          <cell r="R226">
            <v>45322</v>
          </cell>
          <cell r="S226">
            <v>3698984</v>
          </cell>
          <cell r="T226">
            <v>45323</v>
          </cell>
          <cell r="U226">
            <v>45351</v>
          </cell>
          <cell r="V226">
            <v>3698984</v>
          </cell>
          <cell r="W226">
            <v>45352</v>
          </cell>
          <cell r="X226">
            <v>45382</v>
          </cell>
          <cell r="Y226">
            <v>3698984</v>
          </cell>
          <cell r="Z226">
            <v>45383</v>
          </cell>
          <cell r="AA226">
            <v>45412</v>
          </cell>
          <cell r="AB226">
            <v>3698984</v>
          </cell>
          <cell r="AC226">
            <v>45413</v>
          </cell>
          <cell r="AD226">
            <v>45443</v>
          </cell>
          <cell r="AE226">
            <v>3698984</v>
          </cell>
          <cell r="AF226">
            <v>45444</v>
          </cell>
          <cell r="AG226">
            <v>45473</v>
          </cell>
          <cell r="AH226">
            <v>1726193</v>
          </cell>
          <cell r="AI226">
            <v>45474</v>
          </cell>
          <cell r="AJ226">
            <v>45487</v>
          </cell>
          <cell r="BI226" t="str">
            <v>Vicerrectoría Académica</v>
          </cell>
          <cell r="BJ226" t="str">
            <v>ANA BETY VACCA CASANOVA</v>
          </cell>
          <cell r="BK226" t="str">
            <v>Docente de planta de la Universidad de los Llanos</v>
          </cell>
          <cell r="BL226">
            <v>15</v>
          </cell>
          <cell r="BM226">
            <v>45306</v>
          </cell>
          <cell r="BN226">
            <v>246015552</v>
          </cell>
          <cell r="BO226">
            <v>132</v>
          </cell>
          <cell r="BP226">
            <v>45306</v>
          </cell>
          <cell r="BQ226">
            <v>22193904</v>
          </cell>
          <cell r="CS226"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v>
          </cell>
          <cell r="CT226">
            <v>1121875337.0999999</v>
          </cell>
          <cell r="CU226">
            <v>617</v>
          </cell>
          <cell r="CV226">
            <v>53016</v>
          </cell>
          <cell r="CY226">
            <v>8299</v>
          </cell>
          <cell r="CZ226" t="str">
            <v>M6</v>
          </cell>
        </row>
        <row r="227">
          <cell r="B227" t="str">
            <v>0128 DE 2024</v>
          </cell>
          <cell r="C227">
            <v>1121858318</v>
          </cell>
          <cell r="D227" t="str">
            <v>JESSIKA FERNANDA LEAL MARTINEZ</v>
          </cell>
          <cell r="E227" t="str">
            <v>CONTRATO DE PRESTACIÓN DE SERVICIOS PROFESIONALES</v>
          </cell>
          <cell r="F227" t="str">
            <v>PRESTACIÓN DE SERVICIOS PROFESIONALES ESPECIALIZADOS NECESARIO PARA EL DESARROLLO DEL PROYECTO FICHA BPUNI VIAC 03 2710 2023 “APOYO A LOS PROCESOS DE ASEGURAMIENTO DE LA CALIDAD ACADÉMICA EN LA UNIVERSIDAD DE LOS LLANOS”</v>
          </cell>
          <cell r="G227">
            <v>45306</v>
          </cell>
          <cell r="H227">
            <v>22193904</v>
          </cell>
          <cell r="I227" t="str">
            <v>Seis (06) meses calendario</v>
          </cell>
          <cell r="J227">
            <v>45306</v>
          </cell>
          <cell r="K227">
            <v>45487</v>
          </cell>
          <cell r="L227" t="str">
            <v>NO APLICA</v>
          </cell>
          <cell r="M227" t="str">
            <v>NO APLICA</v>
          </cell>
          <cell r="N227" t="str">
            <v>NO APLICA</v>
          </cell>
          <cell r="O227">
            <v>7</v>
          </cell>
          <cell r="P227">
            <v>1972791</v>
          </cell>
          <cell r="Q227">
            <v>45306</v>
          </cell>
          <cell r="R227">
            <v>45322</v>
          </cell>
          <cell r="S227">
            <v>3698984</v>
          </cell>
          <cell r="T227">
            <v>45323</v>
          </cell>
          <cell r="U227">
            <v>45351</v>
          </cell>
          <cell r="V227">
            <v>3698984</v>
          </cell>
          <cell r="W227">
            <v>45352</v>
          </cell>
          <cell r="X227">
            <v>45382</v>
          </cell>
          <cell r="Y227">
            <v>3698984</v>
          </cell>
          <cell r="Z227">
            <v>45383</v>
          </cell>
          <cell r="AA227">
            <v>45412</v>
          </cell>
          <cell r="AB227">
            <v>3698984</v>
          </cell>
          <cell r="AC227">
            <v>45413</v>
          </cell>
          <cell r="AD227">
            <v>45443</v>
          </cell>
          <cell r="AE227">
            <v>3698984</v>
          </cell>
          <cell r="AF227">
            <v>45444</v>
          </cell>
          <cell r="AG227">
            <v>45473</v>
          </cell>
          <cell r="AH227">
            <v>1726193</v>
          </cell>
          <cell r="AI227">
            <v>45474</v>
          </cell>
          <cell r="AJ227">
            <v>45487</v>
          </cell>
          <cell r="BI227" t="str">
            <v>Vicerrectoría Académica</v>
          </cell>
          <cell r="BJ227" t="str">
            <v>ANA BETY VACCA CASANOVA</v>
          </cell>
          <cell r="BK227" t="str">
            <v>Docente de planta de la Universidad de los Llanos</v>
          </cell>
          <cell r="BL227">
            <v>15</v>
          </cell>
          <cell r="BM227">
            <v>45306</v>
          </cell>
          <cell r="BN227">
            <v>246015552</v>
          </cell>
          <cell r="BO227">
            <v>133</v>
          </cell>
          <cell r="BP227">
            <v>45306</v>
          </cell>
          <cell r="BQ227">
            <v>22193904</v>
          </cell>
          <cell r="CS227"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trámite para acreditar internacionalmente a los programas académicos de la Institución.</v>
          </cell>
          <cell r="CT227">
            <v>1121858318.0999999</v>
          </cell>
          <cell r="CU227">
            <v>617</v>
          </cell>
          <cell r="CV227">
            <v>53016</v>
          </cell>
          <cell r="CY227">
            <v>8299</v>
          </cell>
          <cell r="CZ227" t="str">
            <v>M6</v>
          </cell>
        </row>
        <row r="228">
          <cell r="B228" t="str">
            <v>0129 DE 2024</v>
          </cell>
          <cell r="C228">
            <v>1121854645</v>
          </cell>
          <cell r="D228" t="str">
            <v>DIANA CAROLINA CASTELLANOS GOMEZ</v>
          </cell>
          <cell r="E228" t="str">
            <v>CONTRATO DE PRESTACIÓN DE SERVICIOS PROFESIONALES</v>
          </cell>
          <cell r="F228" t="str">
            <v>PRESTACIÓN DE SERVICIOS PROFESIONALES ESPECIALIZADOS NECESARIO PARA EL DESARROLLO DEL PROYECTO FICHA BPUNI VIAC 03 2710 2023 “APOYO A LOS PROCESOS DE ASEGURAMIENTO DE LA CALIDAD ACADÉMICA EN LA UNIVERSIDAD DE LOS LLANOS”</v>
          </cell>
          <cell r="G228">
            <v>45306</v>
          </cell>
          <cell r="H228">
            <v>22193904</v>
          </cell>
          <cell r="I228" t="str">
            <v>Seis (06) meses calendario</v>
          </cell>
          <cell r="J228">
            <v>45306</v>
          </cell>
          <cell r="K228">
            <v>45487</v>
          </cell>
          <cell r="L228" t="str">
            <v>NO APLICA</v>
          </cell>
          <cell r="M228" t="str">
            <v>NO APLICA</v>
          </cell>
          <cell r="N228" t="str">
            <v>NO APLICA</v>
          </cell>
          <cell r="O228">
            <v>7</v>
          </cell>
          <cell r="P228">
            <v>1972791</v>
          </cell>
          <cell r="Q228">
            <v>45306</v>
          </cell>
          <cell r="R228">
            <v>45322</v>
          </cell>
          <cell r="S228">
            <v>3698984</v>
          </cell>
          <cell r="T228">
            <v>45323</v>
          </cell>
          <cell r="U228">
            <v>45351</v>
          </cell>
          <cell r="V228">
            <v>3698984</v>
          </cell>
          <cell r="W228">
            <v>45352</v>
          </cell>
          <cell r="X228">
            <v>45382</v>
          </cell>
          <cell r="Y228">
            <v>3698984</v>
          </cell>
          <cell r="Z228">
            <v>45383</v>
          </cell>
          <cell r="AA228">
            <v>45412</v>
          </cell>
          <cell r="AB228">
            <v>3698984</v>
          </cell>
          <cell r="AC228">
            <v>45413</v>
          </cell>
          <cell r="AD228">
            <v>45443</v>
          </cell>
          <cell r="AE228">
            <v>3698984</v>
          </cell>
          <cell r="AF228">
            <v>45444</v>
          </cell>
          <cell r="AG228">
            <v>45473</v>
          </cell>
          <cell r="AH228">
            <v>1726193</v>
          </cell>
          <cell r="AI228">
            <v>45474</v>
          </cell>
          <cell r="AJ228">
            <v>45487</v>
          </cell>
          <cell r="BI228" t="str">
            <v>Vicerrectoría Académica</v>
          </cell>
          <cell r="BJ228" t="str">
            <v>ANA BETY VACCA CASANOVA</v>
          </cell>
          <cell r="BK228" t="str">
            <v>Docente de planta de la Universidad de los Llanos</v>
          </cell>
          <cell r="BL228">
            <v>15</v>
          </cell>
          <cell r="BM228">
            <v>45306</v>
          </cell>
          <cell r="BN228">
            <v>246015552</v>
          </cell>
          <cell r="BO228">
            <v>134</v>
          </cell>
          <cell r="BP228">
            <v>45306</v>
          </cell>
          <cell r="BQ228">
            <v>22193904</v>
          </cell>
          <cell r="CS228"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v>
          </cell>
          <cell r="CT228">
            <v>1121854645</v>
          </cell>
          <cell r="CU228">
            <v>617</v>
          </cell>
          <cell r="CV228">
            <v>53016</v>
          </cell>
          <cell r="CY228">
            <v>8560</v>
          </cell>
          <cell r="CZ228" t="str">
            <v>M5</v>
          </cell>
        </row>
        <row r="229">
          <cell r="B229" t="str">
            <v>0130 DE 2024</v>
          </cell>
          <cell r="C229">
            <v>17345723</v>
          </cell>
          <cell r="D229" t="str">
            <v>LUIS AUGUSTO GARZON CASTAÑEDA</v>
          </cell>
          <cell r="E229" t="str">
            <v>CONTRATO DE PRESTACIÓN DE SERVICIOS PROFESIONALES</v>
          </cell>
          <cell r="F229" t="str">
            <v>PRESTACIÓN DE SERVICIOS PROFESIONALES ESPECIALIZADOS NECESARIO PARA EL DESARROLLO DEL PROYECTO FICHA BPUNI VIAC 03 2710 2023 “APOYO A LOS PROCESOS DE ASEGURAMIENTO DE LA CALIDAD ACADÉMICA EN LA UNIVERSIDAD DE LOS LLANOS”</v>
          </cell>
          <cell r="G229">
            <v>45306</v>
          </cell>
          <cell r="H229">
            <v>22193904</v>
          </cell>
          <cell r="I229" t="str">
            <v>Seis (06) meses calendario</v>
          </cell>
          <cell r="J229">
            <v>45306</v>
          </cell>
          <cell r="K229">
            <v>45487</v>
          </cell>
          <cell r="L229" t="str">
            <v>NO APLICA</v>
          </cell>
          <cell r="M229" t="str">
            <v>NO APLICA</v>
          </cell>
          <cell r="N229" t="str">
            <v>NO APLICA</v>
          </cell>
          <cell r="O229">
            <v>7</v>
          </cell>
          <cell r="P229">
            <v>1972791</v>
          </cell>
          <cell r="Q229">
            <v>45306</v>
          </cell>
          <cell r="R229">
            <v>45322</v>
          </cell>
          <cell r="S229">
            <v>3698984</v>
          </cell>
          <cell r="T229">
            <v>45323</v>
          </cell>
          <cell r="U229">
            <v>45351</v>
          </cell>
          <cell r="V229">
            <v>3698984</v>
          </cell>
          <cell r="W229">
            <v>45352</v>
          </cell>
          <cell r="X229">
            <v>45382</v>
          </cell>
          <cell r="Y229">
            <v>3698984</v>
          </cell>
          <cell r="Z229">
            <v>45383</v>
          </cell>
          <cell r="AA229">
            <v>45412</v>
          </cell>
          <cell r="AB229">
            <v>3698984</v>
          </cell>
          <cell r="AC229">
            <v>45413</v>
          </cell>
          <cell r="AD229">
            <v>45443</v>
          </cell>
          <cell r="AE229">
            <v>3698984</v>
          </cell>
          <cell r="AF229">
            <v>45444</v>
          </cell>
          <cell r="AG229">
            <v>45473</v>
          </cell>
          <cell r="AH229">
            <v>1726193</v>
          </cell>
          <cell r="AI229">
            <v>45474</v>
          </cell>
          <cell r="AJ229">
            <v>45487</v>
          </cell>
          <cell r="BI229" t="str">
            <v>Vicerrectoría Académica</v>
          </cell>
          <cell r="BJ229" t="str">
            <v>ANA BETY VACCA CASANOVA</v>
          </cell>
          <cell r="BK229" t="str">
            <v>Docente de planta de la Universidad de los Llanos</v>
          </cell>
          <cell r="BL229">
            <v>15</v>
          </cell>
          <cell r="BM229">
            <v>45306</v>
          </cell>
          <cell r="BN229">
            <v>246015552</v>
          </cell>
          <cell r="BO229">
            <v>135</v>
          </cell>
          <cell r="BP229">
            <v>45306</v>
          </cell>
          <cell r="BQ229">
            <v>22193904</v>
          </cell>
          <cell r="CS229"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Apoyo en la construcción y revisión de documentos para la radicación de condiciones Institucionales de los diferentes lugares de desarrollo.</v>
          </cell>
          <cell r="CT229">
            <v>17345723</v>
          </cell>
          <cell r="CU229">
            <v>617</v>
          </cell>
          <cell r="CV229">
            <v>53016</v>
          </cell>
          <cell r="CY229">
            <v>7110</v>
          </cell>
          <cell r="CZ229" t="str">
            <v>M5</v>
          </cell>
        </row>
        <row r="230">
          <cell r="B230" t="str">
            <v>0131 DE 2024</v>
          </cell>
          <cell r="C230">
            <v>86055150</v>
          </cell>
          <cell r="D230" t="str">
            <v xml:space="preserve">JUAN MAURICIO REYES ZARATE </v>
          </cell>
          <cell r="E230" t="str">
            <v>CONTRATO DE PRESTACIÓN DE SERVICIOS PROFESIONALES</v>
          </cell>
          <cell r="F230" t="str">
            <v>PRESTACIÓN DE SERVICIOS PROFESIONALES ESPECIALIZADOS NECESARIO PARA EL DESARROLLO DEL PROYECTO FICHA BPUNI VIAC 03 2710 2023 “APOYO A LOS PROCESOS DE ASEGURAMIENTO DE LA CALIDAD ACADÉMICA EN LA UNIVERSIDAD DE LOS LLANOS”</v>
          </cell>
          <cell r="G230">
            <v>45306</v>
          </cell>
          <cell r="H230">
            <v>22193904</v>
          </cell>
          <cell r="I230" t="str">
            <v>Seis (06) meses calendario</v>
          </cell>
          <cell r="J230">
            <v>45306</v>
          </cell>
          <cell r="K230">
            <v>45487</v>
          </cell>
          <cell r="L230" t="str">
            <v>NO APLICA</v>
          </cell>
          <cell r="M230" t="str">
            <v>NO APLICA</v>
          </cell>
          <cell r="N230" t="str">
            <v>NO APLICA</v>
          </cell>
          <cell r="O230">
            <v>7</v>
          </cell>
          <cell r="P230">
            <v>1972791</v>
          </cell>
          <cell r="Q230">
            <v>45306</v>
          </cell>
          <cell r="R230">
            <v>45322</v>
          </cell>
          <cell r="S230">
            <v>3698984</v>
          </cell>
          <cell r="T230">
            <v>45323</v>
          </cell>
          <cell r="U230">
            <v>45351</v>
          </cell>
          <cell r="V230">
            <v>3698984</v>
          </cell>
          <cell r="W230">
            <v>45352</v>
          </cell>
          <cell r="X230">
            <v>45382</v>
          </cell>
          <cell r="Y230">
            <v>3698984</v>
          </cell>
          <cell r="Z230">
            <v>45383</v>
          </cell>
          <cell r="AA230">
            <v>45412</v>
          </cell>
          <cell r="AB230">
            <v>3698984</v>
          </cell>
          <cell r="AC230">
            <v>45413</v>
          </cell>
          <cell r="AD230">
            <v>45443</v>
          </cell>
          <cell r="AE230">
            <v>3698984</v>
          </cell>
          <cell r="AF230">
            <v>45444</v>
          </cell>
          <cell r="AG230">
            <v>45473</v>
          </cell>
          <cell r="AH230">
            <v>1726193</v>
          </cell>
          <cell r="AI230">
            <v>45474</v>
          </cell>
          <cell r="AJ230">
            <v>45487</v>
          </cell>
          <cell r="BI230" t="str">
            <v>Vicerrectoría Académica</v>
          </cell>
          <cell r="BJ230" t="str">
            <v>ANA BETY VACCA CASANOVA</v>
          </cell>
          <cell r="BK230" t="str">
            <v>Docente de planta de la Universidad de los Llanos</v>
          </cell>
          <cell r="BL230">
            <v>15</v>
          </cell>
          <cell r="BM230">
            <v>45306</v>
          </cell>
          <cell r="BN230">
            <v>246015552</v>
          </cell>
          <cell r="BO230">
            <v>136</v>
          </cell>
          <cell r="BP230">
            <v>45306</v>
          </cell>
          <cell r="BQ230">
            <v>22193904</v>
          </cell>
          <cell r="CS230"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0">
            <v>86055150</v>
          </cell>
          <cell r="CU230">
            <v>617</v>
          </cell>
          <cell r="CV230">
            <v>53016</v>
          </cell>
          <cell r="CY230">
            <v>7490</v>
          </cell>
          <cell r="CZ230" t="str">
            <v>M6</v>
          </cell>
        </row>
        <row r="231">
          <cell r="B231" t="str">
            <v>0132 DE 2024</v>
          </cell>
          <cell r="C231">
            <v>1121839991</v>
          </cell>
          <cell r="D231" t="str">
            <v>PABLO ALEXANDER MELO SARAY</v>
          </cell>
          <cell r="E231" t="str">
            <v>CONTRATO DE PRESTACIÓN DE SERVICIOS PROFESIONALES</v>
          </cell>
          <cell r="F231" t="str">
            <v>PRESTACIÓN DE SERVICIOS PROFESIONALES ESPECIALIZADOS NECESARIO PARA EL DESARROLLO DEL PROYECTO FICHA BPUNI VIAC 03 2710 2023 “APOYO A LOS PROCESOS DE ASEGURAMIENTO DE LA CALIDAD ACADÉMICA EN LA UNIVERSIDAD DE LOS LLANOS”</v>
          </cell>
          <cell r="G231">
            <v>45306</v>
          </cell>
          <cell r="H231">
            <v>22193904</v>
          </cell>
          <cell r="I231" t="str">
            <v>Seis (06) meses calendario</v>
          </cell>
          <cell r="J231">
            <v>45306</v>
          </cell>
          <cell r="K231">
            <v>45487</v>
          </cell>
          <cell r="L231" t="str">
            <v>NO APLICA</v>
          </cell>
          <cell r="M231" t="str">
            <v>NO APLICA</v>
          </cell>
          <cell r="N231" t="str">
            <v>NO APLICA</v>
          </cell>
          <cell r="O231">
            <v>7</v>
          </cell>
          <cell r="P231">
            <v>1972791</v>
          </cell>
          <cell r="Q231">
            <v>45306</v>
          </cell>
          <cell r="R231">
            <v>45322</v>
          </cell>
          <cell r="S231">
            <v>3698984</v>
          </cell>
          <cell r="T231">
            <v>45323</v>
          </cell>
          <cell r="U231">
            <v>45351</v>
          </cell>
          <cell r="V231">
            <v>3698984</v>
          </cell>
          <cell r="W231">
            <v>45352</v>
          </cell>
          <cell r="X231">
            <v>45382</v>
          </cell>
          <cell r="Y231">
            <v>3698984</v>
          </cell>
          <cell r="Z231">
            <v>45383</v>
          </cell>
          <cell r="AA231">
            <v>45412</v>
          </cell>
          <cell r="AB231">
            <v>3698984</v>
          </cell>
          <cell r="AC231">
            <v>45413</v>
          </cell>
          <cell r="AD231">
            <v>45443</v>
          </cell>
          <cell r="AE231">
            <v>3698984</v>
          </cell>
          <cell r="AF231">
            <v>45444</v>
          </cell>
          <cell r="AG231">
            <v>45473</v>
          </cell>
          <cell r="AH231">
            <v>1726193</v>
          </cell>
          <cell r="AI231">
            <v>45474</v>
          </cell>
          <cell r="AJ231">
            <v>45487</v>
          </cell>
          <cell r="BI231" t="str">
            <v>Vicerrectoría Académica</v>
          </cell>
          <cell r="BJ231" t="str">
            <v>ANA BETY VACCA CASANOVA</v>
          </cell>
          <cell r="BK231" t="str">
            <v>Docente de planta de la Universidad de los Llanos</v>
          </cell>
          <cell r="BL231">
            <v>15</v>
          </cell>
          <cell r="BM231">
            <v>45306</v>
          </cell>
          <cell r="BN231">
            <v>246015552</v>
          </cell>
          <cell r="BO231">
            <v>137</v>
          </cell>
          <cell r="BP231">
            <v>45306</v>
          </cell>
          <cell r="BQ231">
            <v>22193904</v>
          </cell>
          <cell r="CS231"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1">
            <v>1121839991</v>
          </cell>
          <cell r="CU231">
            <v>617</v>
          </cell>
          <cell r="CV231">
            <v>53016</v>
          </cell>
          <cell r="CY231">
            <v>7010</v>
          </cell>
          <cell r="CZ231" t="str">
            <v>M6</v>
          </cell>
        </row>
        <row r="232">
          <cell r="B232" t="str">
            <v>0133 DE 2024</v>
          </cell>
          <cell r="C232">
            <v>1121836184</v>
          </cell>
          <cell r="D232" t="str">
            <v>JAIVER EDREY LESMES MORA</v>
          </cell>
          <cell r="E232" t="str">
            <v>CONTRATO DE PRESTACIÓN DE SERVICIOS PROFESIONALES</v>
          </cell>
          <cell r="F232" t="str">
            <v>PRESTACIÓN DE SERVICIOS PROFESIONALES ESPECIALIZADOS NECESARIO PARA EL DESARROLLO DEL PROYECTO FICHA BPUNI VIAC 03 2710 2023 “APOYO A LOS PROCESOS DE ASEGURAMIENTO DE LA CALIDAD ACADÉMICA EN LA UNIVERSIDAD DE LOS LLANOS”</v>
          </cell>
          <cell r="G232">
            <v>45306</v>
          </cell>
          <cell r="H232">
            <v>22193904</v>
          </cell>
          <cell r="I232" t="str">
            <v>Seis (06) meses calendario</v>
          </cell>
          <cell r="J232">
            <v>45306</v>
          </cell>
          <cell r="K232">
            <v>45487</v>
          </cell>
          <cell r="L232" t="str">
            <v>NO APLICA</v>
          </cell>
          <cell r="M232" t="str">
            <v>NO APLICA</v>
          </cell>
          <cell r="N232" t="str">
            <v>NO APLICA</v>
          </cell>
          <cell r="O232">
            <v>7</v>
          </cell>
          <cell r="P232">
            <v>1972791</v>
          </cell>
          <cell r="Q232">
            <v>45306</v>
          </cell>
          <cell r="R232">
            <v>45322</v>
          </cell>
          <cell r="S232">
            <v>3698984</v>
          </cell>
          <cell r="T232">
            <v>45323</v>
          </cell>
          <cell r="U232">
            <v>45351</v>
          </cell>
          <cell r="V232">
            <v>3698984</v>
          </cell>
          <cell r="W232">
            <v>45352</v>
          </cell>
          <cell r="X232">
            <v>45382</v>
          </cell>
          <cell r="Y232">
            <v>3698984</v>
          </cell>
          <cell r="Z232">
            <v>45383</v>
          </cell>
          <cell r="AA232">
            <v>45412</v>
          </cell>
          <cell r="AB232">
            <v>3698984</v>
          </cell>
          <cell r="AC232">
            <v>45413</v>
          </cell>
          <cell r="AD232">
            <v>45443</v>
          </cell>
          <cell r="AE232">
            <v>3698984</v>
          </cell>
          <cell r="AF232">
            <v>45444</v>
          </cell>
          <cell r="AG232">
            <v>45473</v>
          </cell>
          <cell r="AH232">
            <v>1726193</v>
          </cell>
          <cell r="AI232">
            <v>45474</v>
          </cell>
          <cell r="AJ232">
            <v>45487</v>
          </cell>
          <cell r="BI232" t="str">
            <v>Vicerrectoría Académica</v>
          </cell>
          <cell r="BJ232" t="str">
            <v>ANA BETY VACCA CASANOVA</v>
          </cell>
          <cell r="BK232" t="str">
            <v>Docente de planta de la Universidad de los Llanos</v>
          </cell>
          <cell r="BL232">
            <v>15</v>
          </cell>
          <cell r="BM232">
            <v>45306</v>
          </cell>
          <cell r="BN232">
            <v>246015552</v>
          </cell>
          <cell r="BO232">
            <v>138</v>
          </cell>
          <cell r="BP232">
            <v>45306</v>
          </cell>
          <cell r="BQ232">
            <v>22193904</v>
          </cell>
          <cell r="CS232"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v>
          </cell>
          <cell r="CT232">
            <v>1121836184</v>
          </cell>
          <cell r="CU232">
            <v>617</v>
          </cell>
          <cell r="CV232">
            <v>53016</v>
          </cell>
          <cell r="CY232">
            <v>6201</v>
          </cell>
          <cell r="CZ232" t="str">
            <v>M6</v>
          </cell>
        </row>
        <row r="233">
          <cell r="B233" t="str">
            <v>0134 DE 2024</v>
          </cell>
          <cell r="C233">
            <v>1121824581</v>
          </cell>
          <cell r="D233" t="str">
            <v>LAURA XIMENA PALMA ARISMENDY</v>
          </cell>
          <cell r="E233" t="str">
            <v>CONTRATO DE PRESTACIÓN DE SERVICIOS PROFESIONALES</v>
          </cell>
          <cell r="F233" t="str">
            <v xml:space="preserve">PRESTACIÓN DE SERVICIOS PROFESIONALES ESPECIALIZADOS NECESARIO PARA EL DESARROLLO DEL PROYECTO FICHA BPUNI PLAN 02 0311 2023 “FORTALECIMIENTO DEL SISTEMA DE GESTIÓN UNIVERSITARIO DE LA UNIVERSIDAD DE LOS LLANOS” </v>
          </cell>
          <cell r="G233">
            <v>45306</v>
          </cell>
          <cell r="H233">
            <v>22193904</v>
          </cell>
          <cell r="I233" t="str">
            <v>Seis (06) meses calendario</v>
          </cell>
          <cell r="J233">
            <v>45306</v>
          </cell>
          <cell r="K233">
            <v>45487</v>
          </cell>
          <cell r="L233" t="str">
            <v>NO APLICA</v>
          </cell>
          <cell r="M233" t="str">
            <v>NO APLICA</v>
          </cell>
          <cell r="N233" t="str">
            <v>NO APLICA</v>
          </cell>
          <cell r="O233">
            <v>7</v>
          </cell>
          <cell r="P233">
            <v>1972791</v>
          </cell>
          <cell r="Q233">
            <v>45306</v>
          </cell>
          <cell r="R233">
            <v>45322</v>
          </cell>
          <cell r="S233">
            <v>3698984</v>
          </cell>
          <cell r="T233">
            <v>45323</v>
          </cell>
          <cell r="U233">
            <v>45351</v>
          </cell>
          <cell r="V233">
            <v>3698984</v>
          </cell>
          <cell r="W233">
            <v>45352</v>
          </cell>
          <cell r="X233">
            <v>45382</v>
          </cell>
          <cell r="Y233">
            <v>3698984</v>
          </cell>
          <cell r="Z233">
            <v>45383</v>
          </cell>
          <cell r="AA233">
            <v>45412</v>
          </cell>
          <cell r="AB233">
            <v>3698984</v>
          </cell>
          <cell r="AC233">
            <v>45413</v>
          </cell>
          <cell r="AD233">
            <v>45443</v>
          </cell>
          <cell r="AE233">
            <v>3698984</v>
          </cell>
          <cell r="AF233">
            <v>45444</v>
          </cell>
          <cell r="AG233">
            <v>45473</v>
          </cell>
          <cell r="AH233">
            <v>1726193</v>
          </cell>
          <cell r="AI233">
            <v>45474</v>
          </cell>
          <cell r="AJ233">
            <v>45487</v>
          </cell>
          <cell r="BI233" t="str">
            <v>Oficina Asesora de Planeación</v>
          </cell>
          <cell r="BJ233" t="str">
            <v xml:space="preserve">MARIA PAULA ESTUPIÑAN TIUSO  </v>
          </cell>
          <cell r="BK233" t="str">
            <v>Asesora de Planeación</v>
          </cell>
          <cell r="BL233">
            <v>16</v>
          </cell>
          <cell r="BM233">
            <v>45306</v>
          </cell>
          <cell r="BN233">
            <v>22193904</v>
          </cell>
          <cell r="BO233">
            <v>139</v>
          </cell>
          <cell r="BP233">
            <v>45306</v>
          </cell>
          <cell r="BQ233">
            <v>22193904</v>
          </cell>
          <cell r="CS233" t="str">
            <v>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en la identificación de las necesidades para el desarrollo de la gestión ambiental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v>
          </cell>
          <cell r="CT233">
            <v>1121824581</v>
          </cell>
          <cell r="CU233">
            <v>641</v>
          </cell>
          <cell r="CV233">
            <v>24021</v>
          </cell>
          <cell r="CY233">
            <v>7490</v>
          </cell>
          <cell r="CZ233" t="str">
            <v>M6</v>
          </cell>
        </row>
        <row r="234">
          <cell r="B234" t="str">
            <v>0135 DE 2024</v>
          </cell>
          <cell r="C234">
            <v>40215055</v>
          </cell>
          <cell r="D234" t="str">
            <v>BETCY ORIANA MARTINEZ SANDOVAL</v>
          </cell>
          <cell r="E234" t="str">
            <v>CONTRATO DE PRESTACIÓN DE SERVICIOS PROFESIONALES</v>
          </cell>
          <cell r="F234" t="str">
            <v xml:space="preserve">PRESTACIÓN DE SERVICIOS PROFESIONALES NECESARIO PARA EL DESARROLLO DEL PROYECTO FICHA BPUNI VIAC 05 0111 2023 “ESCENARIOS DE EXTENSIÓN, APROPIACIÓN Y RESPONSABILIDAD SOCIAL DE LA UNIVERSIDAD DE LOS LLANOS” </v>
          </cell>
          <cell r="G234">
            <v>45306</v>
          </cell>
          <cell r="H234">
            <v>22193904</v>
          </cell>
          <cell r="I234" t="str">
            <v>Seis (06) meses calendario</v>
          </cell>
          <cell r="J234">
            <v>45306</v>
          </cell>
          <cell r="K234">
            <v>45487</v>
          </cell>
          <cell r="L234" t="str">
            <v>NO APLICA</v>
          </cell>
          <cell r="M234" t="str">
            <v>NO APLICA</v>
          </cell>
          <cell r="N234" t="str">
            <v>NO APLICA</v>
          </cell>
          <cell r="O234">
            <v>7</v>
          </cell>
          <cell r="P234">
            <v>1972791</v>
          </cell>
          <cell r="Q234">
            <v>45306</v>
          </cell>
          <cell r="R234">
            <v>45322</v>
          </cell>
          <cell r="S234">
            <v>3698984</v>
          </cell>
          <cell r="T234">
            <v>45323</v>
          </cell>
          <cell r="U234">
            <v>45351</v>
          </cell>
          <cell r="V234">
            <v>3698984</v>
          </cell>
          <cell r="W234">
            <v>45352</v>
          </cell>
          <cell r="X234">
            <v>45382</v>
          </cell>
          <cell r="Y234">
            <v>3698984</v>
          </cell>
          <cell r="Z234">
            <v>45383</v>
          </cell>
          <cell r="AA234">
            <v>45412</v>
          </cell>
          <cell r="AB234">
            <v>3698984</v>
          </cell>
          <cell r="AC234">
            <v>45413</v>
          </cell>
          <cell r="AD234">
            <v>45443</v>
          </cell>
          <cell r="AE234">
            <v>3698984</v>
          </cell>
          <cell r="AF234">
            <v>45444</v>
          </cell>
          <cell r="AG234">
            <v>45473</v>
          </cell>
          <cell r="AH234">
            <v>1726193</v>
          </cell>
          <cell r="AI234">
            <v>45474</v>
          </cell>
          <cell r="AJ234">
            <v>45487</v>
          </cell>
          <cell r="BI234" t="str">
            <v>Dirección General de Proyección Social</v>
          </cell>
          <cell r="BJ234" t="str">
            <v>OMAR YESID BELTRÁN GUTIÉRREZ</v>
          </cell>
          <cell r="BK234" t="str">
            <v>Director Técnico de Proyección Social</v>
          </cell>
          <cell r="BL234">
            <v>22</v>
          </cell>
          <cell r="BM234">
            <v>45306</v>
          </cell>
          <cell r="BN234">
            <v>147321600</v>
          </cell>
          <cell r="BO234">
            <v>140</v>
          </cell>
          <cell r="BP234">
            <v>45306</v>
          </cell>
          <cell r="BQ234">
            <v>22193904</v>
          </cell>
          <cell r="CS234" t="str">
            <v>1. Coadyuvar en los procesos de formulación, seguimiento y monitoreo de los proyectos de proyección social en convocatorias internas y externas. 2. Contribuir en el diseño e implementación de estrategias que permitan fortalecer y mejorar las etapas de formulación y seguimiento de proyectos comunitarios e iniciativas de innovación social que surjan de la comunidad académica. 3. Apoyar con la estructuración, revisión técnica y cargue de proyectos y convenios externos en diferentes plataformas según la convocatoria. 4. Contribuir en el diseño de estrategias que fomenten y fortalezcan el cumplimiento del Plan de Acción Institucional y de la Dirección General de Proyección Social. 5. Contribuir y participar en la modificación y actualización de procedimientos y formatos de los procesos de la Dirección relacionados con la autoevaluación, acreditación y aseguramiento de la calidad. 6. Brindar apoyo a los procesos de auditorías internas y externas que se reciban en la Dirección General de Proyección Social. 7. Cooperar con el seguimiento y control de las estrategias y acciones de la estrategia de contacto con los egresados, incluidos en el Plan de Acción de la Dirección.</v>
          </cell>
          <cell r="CT234">
            <v>40215055.399999999</v>
          </cell>
          <cell r="CU234">
            <v>624</v>
          </cell>
          <cell r="CV234">
            <v>53018</v>
          </cell>
          <cell r="CY234">
            <v>7020</v>
          </cell>
          <cell r="CZ234" t="str">
            <v>M5</v>
          </cell>
        </row>
        <row r="235">
          <cell r="B235" t="str">
            <v>0136 DE 2024</v>
          </cell>
          <cell r="C235">
            <v>1121893083</v>
          </cell>
          <cell r="D235" t="str">
            <v>MAIRA ZILENA TUNJANO VELASQUEZ</v>
          </cell>
          <cell r="E235" t="str">
            <v>CONTRATO DE PRESTACIÓN DE SERVICIOS PROFESIONALES</v>
          </cell>
          <cell r="F235" t="str">
            <v xml:space="preserve">PRESTACIÓN DE SERVICIOS PROFESIONALES ESPECIALIZADOS NECESARIO PARA EL DESARROLLO DEL PROYECTO FICHA BPUNI VIAC 05 0111 2023 “ESCENARIOS DE EXTENSIÓN, APROPIACIÓN Y RESPONSABILIDAD SOCIAL DE LA UNIVERSIDAD DE LOS LLANOS” </v>
          </cell>
          <cell r="G235">
            <v>45306</v>
          </cell>
          <cell r="H235">
            <v>29464320</v>
          </cell>
          <cell r="I235" t="str">
            <v>Seis (06) meses calendario</v>
          </cell>
          <cell r="J235">
            <v>45306</v>
          </cell>
          <cell r="K235">
            <v>45487</v>
          </cell>
          <cell r="L235" t="str">
            <v>NO APLICA</v>
          </cell>
          <cell r="M235" t="str">
            <v>NO APLICA</v>
          </cell>
          <cell r="N235" t="str">
            <v>NO APLICA</v>
          </cell>
          <cell r="O235">
            <v>7</v>
          </cell>
          <cell r="P235">
            <v>2619051</v>
          </cell>
          <cell r="Q235">
            <v>45306</v>
          </cell>
          <cell r="R235">
            <v>45322</v>
          </cell>
          <cell r="S235">
            <v>4910720</v>
          </cell>
          <cell r="T235">
            <v>45323</v>
          </cell>
          <cell r="U235">
            <v>45351</v>
          </cell>
          <cell r="V235">
            <v>4910720</v>
          </cell>
          <cell r="W235">
            <v>45352</v>
          </cell>
          <cell r="X235">
            <v>45382</v>
          </cell>
          <cell r="Y235">
            <v>4910720</v>
          </cell>
          <cell r="Z235">
            <v>45383</v>
          </cell>
          <cell r="AA235">
            <v>45412</v>
          </cell>
          <cell r="AB235">
            <v>4910720</v>
          </cell>
          <cell r="AC235">
            <v>45413</v>
          </cell>
          <cell r="AD235">
            <v>45443</v>
          </cell>
          <cell r="AE235">
            <v>4910720</v>
          </cell>
          <cell r="AF235">
            <v>45444</v>
          </cell>
          <cell r="AG235">
            <v>45473</v>
          </cell>
          <cell r="AH235">
            <v>2291669</v>
          </cell>
          <cell r="AI235">
            <v>45474</v>
          </cell>
          <cell r="AJ235">
            <v>45487</v>
          </cell>
          <cell r="BI235" t="str">
            <v>Dirección General de Proyección Social</v>
          </cell>
          <cell r="BJ235" t="str">
            <v>OMAR YESID BELTRÁN GUTIÉRREZ</v>
          </cell>
          <cell r="BK235" t="str">
            <v>Director Técnico de Proyección Social</v>
          </cell>
          <cell r="BL235">
            <v>22</v>
          </cell>
          <cell r="BM235">
            <v>45306</v>
          </cell>
          <cell r="BN235">
            <v>147321600</v>
          </cell>
          <cell r="BO235">
            <v>141</v>
          </cell>
          <cell r="BP235">
            <v>45306</v>
          </cell>
          <cell r="BQ235">
            <v>29464320</v>
          </cell>
          <cell r="CS235" t="str">
            <v>1. Contribuir en el diseño de estrategias que fomenten y fortalezcan el cumplimiento de la función misional de proyección social y extensión universitaria en la Universidad de los Llanos. 2. Colaborar con la organización y participar en los procesos de planeación y programación institucional, así como el control a la ejecución de los indicadores y las actividades relacionadas con los procesos institucionales a cargo de la Dirección General de Proyección Social. 3. Apoyar con la proyección de los actos administrativos y los documentos resultantes de los procesos institucionales, teniendo en cuenta las decisiones adoptadas por el Consejo Institucional de Proyección Social. 4. Coadyuvar en el control, la formulación, seguimiento y monitoreo de los planes, programas y proyectos de inversión y funcionamiento de la Dirección General de Proyección Social. 5. Cooperar en el control de la ejecución de las políticas, estrategias, programas y proyectos a cargo de la Dirección General de Proyección Social. 6. Apoyar en el seguimiento y evaluación a la gestión institucional del presupuesto de la Dirección General de Proyección Social a través de las herramientas, instrumentos y metodologías vigentes. 7. Apoyar con la consolidación y elaboración de informes ejecutivos requeridos por las instancias competentes sobre los resultados y temas a cargo de la Dirección. 8. Colaborar en la elaboración y verificación de documentos, actas y relatorías sobre asuntos relacionados con la gestión de la Dirección General de Proyección Social. 9. Coadyuvar en el trámite de solicitudes de recursos para el desarrollo de proyectos institucionales aprobados por el Consejo Institucional de Proyección Social. 10. Brindar apoyo para la suscripción y seguimiento a los convenios cuya ejecución y supervisión se asignen a la Dirección General de Proyección Social. 11. Contribuir y participar en el control de la ejecución de las políticas y procedimientos de la Dirección relacionados con la autoevaluación, acreditación y aseguramiento de la calidad.</v>
          </cell>
          <cell r="CT235">
            <v>1121893083</v>
          </cell>
          <cell r="CU235">
            <v>624</v>
          </cell>
          <cell r="CV235">
            <v>53018</v>
          </cell>
          <cell r="CY235">
            <v>8211</v>
          </cell>
          <cell r="CZ235" t="str">
            <v>M6</v>
          </cell>
        </row>
        <row r="236">
          <cell r="B236" t="str">
            <v>0137 DE 2024</v>
          </cell>
          <cell r="C236">
            <v>40329528</v>
          </cell>
          <cell r="D236" t="str">
            <v>ANA MARIA LOMBANA GRACIA</v>
          </cell>
          <cell r="E236" t="str">
            <v>CONTRATO DE PRESTACIÓN DE SERVICIOS PROFESIONALES</v>
          </cell>
          <cell r="F236" t="str">
            <v xml:space="preserve">PRESTACIÓN DE SERVICIOS PROFESIONALES NECESARIO PARA EL DESARROLLO DEL PROYECTO FICHA BPUNI VIAC 05 0111 2023 “ESCENARIOS DE EXTENSIÓN, APROPIACIÓN Y RESPONSABILIDAD SOCIAL DE LA UNIVERSIDAD DE LOS LLANOS” </v>
          </cell>
          <cell r="G236">
            <v>45306</v>
          </cell>
          <cell r="H236">
            <v>22193904</v>
          </cell>
          <cell r="I236" t="str">
            <v>Seis (06) meses calendario</v>
          </cell>
          <cell r="J236">
            <v>45306</v>
          </cell>
          <cell r="K236">
            <v>45487</v>
          </cell>
          <cell r="L236" t="str">
            <v>NO APLICA</v>
          </cell>
          <cell r="M236" t="str">
            <v>NO APLICA</v>
          </cell>
          <cell r="N236" t="str">
            <v>NO APLICA</v>
          </cell>
          <cell r="O236">
            <v>7</v>
          </cell>
          <cell r="P236">
            <v>1972791</v>
          </cell>
          <cell r="Q236">
            <v>45306</v>
          </cell>
          <cell r="R236">
            <v>45322</v>
          </cell>
          <cell r="S236">
            <v>3698984</v>
          </cell>
          <cell r="T236">
            <v>45323</v>
          </cell>
          <cell r="U236">
            <v>45351</v>
          </cell>
          <cell r="V236">
            <v>3698984</v>
          </cell>
          <cell r="W236">
            <v>45352</v>
          </cell>
          <cell r="X236">
            <v>45382</v>
          </cell>
          <cell r="Y236">
            <v>3698984</v>
          </cell>
          <cell r="Z236">
            <v>45383</v>
          </cell>
          <cell r="AA236">
            <v>45412</v>
          </cell>
          <cell r="AB236">
            <v>3698984</v>
          </cell>
          <cell r="AC236">
            <v>45413</v>
          </cell>
          <cell r="AD236">
            <v>45443</v>
          </cell>
          <cell r="AE236">
            <v>3698984</v>
          </cell>
          <cell r="AF236">
            <v>45444</v>
          </cell>
          <cell r="AG236">
            <v>45473</v>
          </cell>
          <cell r="AH236">
            <v>1726193</v>
          </cell>
          <cell r="AI236">
            <v>45474</v>
          </cell>
          <cell r="AJ236">
            <v>45487</v>
          </cell>
          <cell r="BI236" t="str">
            <v>Dirección General de Proyección Social</v>
          </cell>
          <cell r="BJ236" t="str">
            <v>OMAR YESID BELTRÁN GUTIÉRREZ</v>
          </cell>
          <cell r="BK236" t="str">
            <v>Director Técnico de Proyección Social</v>
          </cell>
          <cell r="BL236">
            <v>22</v>
          </cell>
          <cell r="BM236">
            <v>45306</v>
          </cell>
          <cell r="BN236">
            <v>147321600</v>
          </cell>
          <cell r="BO236">
            <v>142</v>
          </cell>
          <cell r="BP236">
            <v>45306</v>
          </cell>
          <cell r="BQ236">
            <v>22193904</v>
          </cell>
          <cell r="CS236" t="str">
            <v>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v>
          </cell>
          <cell r="CT236">
            <v>40329528.600000001</v>
          </cell>
          <cell r="CU236">
            <v>624</v>
          </cell>
          <cell r="CV236">
            <v>53018</v>
          </cell>
          <cell r="CY236">
            <v>8299</v>
          </cell>
          <cell r="CZ236" t="str">
            <v>M6</v>
          </cell>
        </row>
        <row r="237">
          <cell r="B237" t="str">
            <v>0138 DE 2024</v>
          </cell>
          <cell r="C237">
            <v>17338682</v>
          </cell>
          <cell r="D237" t="str">
            <v>EDILBERTO VELANDIA</v>
          </cell>
          <cell r="E237" t="str">
            <v>CONTRATO DE PRESTACIÓN DE SERVICIOS PROFESIONALES</v>
          </cell>
          <cell r="F237" t="str">
            <v xml:space="preserve">PRESTACIÓN DE SERVICIOS PROFESIONALES NECESARIO PARA EL DESARROLLO DEL PROYECTO FICHA BPUNI VIAC 05 0111 2023 “ESCENARIOS DE EXTENSIÓN, APROPIACIÓN Y RESPONSABILIDAD SOCIAL DE LA UNIVERSIDAD DE LOS LLANOS” </v>
          </cell>
          <cell r="G237">
            <v>45306</v>
          </cell>
          <cell r="H237">
            <v>18367368</v>
          </cell>
          <cell r="I237" t="str">
            <v>Seis (06) meses calendario</v>
          </cell>
          <cell r="J237">
            <v>45306</v>
          </cell>
          <cell r="K237">
            <v>45487</v>
          </cell>
          <cell r="L237" t="str">
            <v>NO APLICA</v>
          </cell>
          <cell r="M237" t="str">
            <v>NO APLICA</v>
          </cell>
          <cell r="N237" t="str">
            <v>NO APLICA</v>
          </cell>
          <cell r="O237">
            <v>7</v>
          </cell>
          <cell r="P237">
            <v>1632655</v>
          </cell>
          <cell r="Q237">
            <v>45306</v>
          </cell>
          <cell r="R237">
            <v>45322</v>
          </cell>
          <cell r="S237">
            <v>3061228</v>
          </cell>
          <cell r="T237">
            <v>45323</v>
          </cell>
          <cell r="U237">
            <v>45351</v>
          </cell>
          <cell r="V237">
            <v>3061228</v>
          </cell>
          <cell r="W237">
            <v>45352</v>
          </cell>
          <cell r="X237">
            <v>45382</v>
          </cell>
          <cell r="Y237">
            <v>3061228</v>
          </cell>
          <cell r="Z237">
            <v>45383</v>
          </cell>
          <cell r="AA237">
            <v>45412</v>
          </cell>
          <cell r="AB237">
            <v>3061228</v>
          </cell>
          <cell r="AC237">
            <v>45413</v>
          </cell>
          <cell r="AD237">
            <v>45443</v>
          </cell>
          <cell r="AE237">
            <v>3061228</v>
          </cell>
          <cell r="AF237">
            <v>45444</v>
          </cell>
          <cell r="AG237">
            <v>45473</v>
          </cell>
          <cell r="AH237">
            <v>1428573</v>
          </cell>
          <cell r="AI237">
            <v>45474</v>
          </cell>
          <cell r="AJ237">
            <v>45487</v>
          </cell>
          <cell r="BI237" t="str">
            <v>Dirección General de Proyección Social</v>
          </cell>
          <cell r="BJ237" t="str">
            <v>OMAR YESID BELTRÁN GUTIÉRREZ</v>
          </cell>
          <cell r="BK237" t="str">
            <v>Director Técnico de Proyección Social</v>
          </cell>
          <cell r="BL237">
            <v>22</v>
          </cell>
          <cell r="BM237">
            <v>45306</v>
          </cell>
          <cell r="BN237">
            <v>147321600</v>
          </cell>
          <cell r="BO237">
            <v>143</v>
          </cell>
          <cell r="BP237">
            <v>45306</v>
          </cell>
          <cell r="BQ237">
            <v>18367368</v>
          </cell>
          <cell r="CS237" t="str">
            <v>1. Contribuir con el diseño e implementación de estrategias de comunicación y promoción que fomenten y fortalezcan las actividades de difusión y oferta de los programas académicos y presenciales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37">
            <v>17338682.699999999</v>
          </cell>
          <cell r="CU237">
            <v>624</v>
          </cell>
          <cell r="CV237">
            <v>53018</v>
          </cell>
          <cell r="CY237">
            <v>7010</v>
          </cell>
          <cell r="CZ237" t="str">
            <v>M6</v>
          </cell>
        </row>
        <row r="238">
          <cell r="B238" t="str">
            <v>0139 DE 2024</v>
          </cell>
          <cell r="C238">
            <v>1121832244</v>
          </cell>
          <cell r="D238" t="str">
            <v>MONICA VIVIANA OVIEDO RODRIGUEZ</v>
          </cell>
          <cell r="E238" t="str">
            <v>CONTRATO DE PRESTACIÓN DE SERVICIOS PROFESIONALES</v>
          </cell>
          <cell r="F238" t="str">
            <v xml:space="preserve">PRESTACIÓN DE SERVICIOS PROFESIONALES NECESARIO PARA EL DESARROLLO DEL PROYECTO FICHA BPUNI VIAC 05 0111 2023 “ESCENARIOS DE EXTENSIÓN, APROPIACIÓN Y RESPONSABILIDAD SOCIAL DE LA UNIVERSIDAD DE LOS LLANOS” </v>
          </cell>
          <cell r="G238">
            <v>45306</v>
          </cell>
          <cell r="H238">
            <v>22193904</v>
          </cell>
          <cell r="I238" t="str">
            <v>Seis (06) meses calendario</v>
          </cell>
          <cell r="J238">
            <v>45306</v>
          </cell>
          <cell r="K238">
            <v>45487</v>
          </cell>
          <cell r="L238" t="str">
            <v>NO APLICA</v>
          </cell>
          <cell r="M238" t="str">
            <v>NO APLICA</v>
          </cell>
          <cell r="N238" t="str">
            <v>NO APLICA</v>
          </cell>
          <cell r="O238">
            <v>7</v>
          </cell>
          <cell r="P238">
            <v>1972791</v>
          </cell>
          <cell r="Q238">
            <v>45306</v>
          </cell>
          <cell r="R238">
            <v>45322</v>
          </cell>
          <cell r="S238">
            <v>3698984</v>
          </cell>
          <cell r="T238">
            <v>45323</v>
          </cell>
          <cell r="U238">
            <v>45351</v>
          </cell>
          <cell r="V238">
            <v>3698984</v>
          </cell>
          <cell r="W238">
            <v>45352</v>
          </cell>
          <cell r="X238">
            <v>45382</v>
          </cell>
          <cell r="Y238">
            <v>3698984</v>
          </cell>
          <cell r="Z238">
            <v>45383</v>
          </cell>
          <cell r="AA238">
            <v>45412</v>
          </cell>
          <cell r="AB238">
            <v>3698984</v>
          </cell>
          <cell r="AC238">
            <v>45413</v>
          </cell>
          <cell r="AD238">
            <v>45443</v>
          </cell>
          <cell r="AE238">
            <v>3698984</v>
          </cell>
          <cell r="AF238">
            <v>45444</v>
          </cell>
          <cell r="AG238">
            <v>45473</v>
          </cell>
          <cell r="AH238">
            <v>1726193</v>
          </cell>
          <cell r="AI238">
            <v>45474</v>
          </cell>
          <cell r="AJ238">
            <v>45487</v>
          </cell>
          <cell r="BI238" t="str">
            <v>Dirección General de Proyección Social</v>
          </cell>
          <cell r="BJ238" t="str">
            <v>OMAR YESID BELTRÁN GUTIÉRREZ</v>
          </cell>
          <cell r="BK238" t="str">
            <v>Director Técnico de Proyección Social</v>
          </cell>
          <cell r="BL238">
            <v>22</v>
          </cell>
          <cell r="BM238">
            <v>45306</v>
          </cell>
          <cell r="BN238">
            <v>147321600</v>
          </cell>
          <cell r="BO238">
            <v>144</v>
          </cell>
          <cell r="BP238">
            <v>45306</v>
          </cell>
          <cell r="BQ238">
            <v>22193904</v>
          </cell>
          <cell r="CS238" t="str">
            <v>1. Apoyar la implementación de estrategias de divulgación en redes de información y medios de comunicación que fortalezcan la promoción de la oferta académica y de servicios de la Universidad de los Llanos. 2. Brindar acompañamiento técnico en la divulgación en diferentes medios de comunicación de las funciones misionales de la Universidad de los Llanos. 3. Apoyar la formulación e implementación de estrategias de comunicación entre la universidad y la comunidad, para fortalecer la imagen y presencia institucional. 4. Colaborar en la oportuna toma de decisiones en materia de comunicaciones para difundir las acciones que realiza la Universidad de los Llanos. 5. Contribuir en el desarrollo de las estrategias comunicativas que la Dirección General de Proyección Social establezca, para el relacionamiento con el entorno.</v>
          </cell>
          <cell r="CT238">
            <v>1121832244</v>
          </cell>
          <cell r="CU238">
            <v>624</v>
          </cell>
          <cell r="CV238">
            <v>53018</v>
          </cell>
          <cell r="CY238">
            <v>9609</v>
          </cell>
          <cell r="CZ238" t="str">
            <v>M6</v>
          </cell>
        </row>
        <row r="239">
          <cell r="B239" t="str">
            <v>0140 DE 2024</v>
          </cell>
          <cell r="C239">
            <v>17389312</v>
          </cell>
          <cell r="D239" t="str">
            <v>JUAN CARLOS BELTRAN RUBIO</v>
          </cell>
          <cell r="E239" t="str">
            <v>CONTRATO DE PRESTACIÓN DE SERVICIOS DE APOYO A LA GESTIÓN</v>
          </cell>
          <cell r="F239" t="str">
            <v xml:space="preserve">PRESTACIÓN DE SERVICIOS DE APOYO A LA GESTIÓN NECESARIO PARA EL DESARROLLO DEL PROYECTO FICHA BPUNI VIAC 05 0111 2023 “ESCENARIOS DE EXTENSIÓN, APROPIACIÓN Y RESPONSABILIDAD SOCIAL DE LA UNIVERSIDAD DE LOS LLANOS” </v>
          </cell>
          <cell r="G239">
            <v>45306</v>
          </cell>
          <cell r="H239">
            <v>14540832</v>
          </cell>
          <cell r="I239" t="str">
            <v>Seis (06) meses calendario</v>
          </cell>
          <cell r="J239">
            <v>45306</v>
          </cell>
          <cell r="K239">
            <v>45487</v>
          </cell>
          <cell r="L239" t="str">
            <v>NO APLICA</v>
          </cell>
          <cell r="M239" t="str">
            <v>NO APLICA</v>
          </cell>
          <cell r="N239" t="str">
            <v>NO APLICA</v>
          </cell>
          <cell r="O239">
            <v>7</v>
          </cell>
          <cell r="P239">
            <v>1292518</v>
          </cell>
          <cell r="Q239">
            <v>45306</v>
          </cell>
          <cell r="R239">
            <v>45322</v>
          </cell>
          <cell r="S239">
            <v>2423472</v>
          </cell>
          <cell r="T239">
            <v>45323</v>
          </cell>
          <cell r="U239">
            <v>45351</v>
          </cell>
          <cell r="V239">
            <v>2423472</v>
          </cell>
          <cell r="W239">
            <v>45352</v>
          </cell>
          <cell r="X239">
            <v>45382</v>
          </cell>
          <cell r="Y239">
            <v>2423472</v>
          </cell>
          <cell r="Z239">
            <v>45383</v>
          </cell>
          <cell r="AA239">
            <v>45412</v>
          </cell>
          <cell r="AB239">
            <v>2423472</v>
          </cell>
          <cell r="AC239">
            <v>45413</v>
          </cell>
          <cell r="AD239">
            <v>45443</v>
          </cell>
          <cell r="AE239">
            <v>2423472</v>
          </cell>
          <cell r="AF239">
            <v>45444</v>
          </cell>
          <cell r="AG239">
            <v>45473</v>
          </cell>
          <cell r="AH239">
            <v>1130954</v>
          </cell>
          <cell r="AI239">
            <v>45474</v>
          </cell>
          <cell r="AJ239">
            <v>45487</v>
          </cell>
          <cell r="BI239" t="str">
            <v>Dirección General de Proyección Social</v>
          </cell>
          <cell r="BJ239" t="str">
            <v>OMAR YESID BELTRÁN GUTIÉRREZ</v>
          </cell>
          <cell r="BK239" t="str">
            <v>Director Técnico de Proyección Social</v>
          </cell>
          <cell r="BL239">
            <v>22</v>
          </cell>
          <cell r="BM239">
            <v>45306</v>
          </cell>
          <cell r="BN239">
            <v>147321600</v>
          </cell>
          <cell r="BO239">
            <v>145</v>
          </cell>
          <cell r="BP239">
            <v>45306</v>
          </cell>
          <cell r="BQ239">
            <v>14540832</v>
          </cell>
          <cell r="CS239" t="str">
            <v>1. Contribuir con las actividades tendientes a la elaboración de diseños, impresión material institucional y publicitario que se requiere en los proyectos, educación continuada y eventos debidamente institucionalizados o autorizados por la Dirección General de Proyección Social. 2. Apoyar la Dirección General de Proyección Social en lo que respecta al uso de símbolos institucionales en coordinación con la Secretaria General y de acuerdo con los lineamientos del manual de identidad visual de la Universidad. 3. Coadyuvar en la actualización permanente de la página web del Sistema de Proyección Social. 4. Apoyar las actividades de diseño editorial de la revista “Corocora” y publicaciones como informes y boletines de la Dirección General de Proyección Social. 5. Apoyar las actividades de impresión de material divulgativo y de portafolios de servicios de la Universidad de los Llanos. 6. Coadyuvar en la diagramación de los libros de Sello Editorial Unillanos. 7. Apoyar el diseño e implementación de estrategias de divulgación de las actividades realizadas por la Dirección General de Proyección Social. 8. Apoyar el diseño e implementación de estrategias de comunicación que fortalezcan la imagen institucional de la Universidad de los Llanos.</v>
          </cell>
          <cell r="CT239">
            <v>17389312</v>
          </cell>
          <cell r="CU239">
            <v>624</v>
          </cell>
          <cell r="CV239">
            <v>53018</v>
          </cell>
          <cell r="CY239">
            <v>1811</v>
          </cell>
          <cell r="CZ239" t="str">
            <v>M6</v>
          </cell>
        </row>
        <row r="240">
          <cell r="B240" t="str">
            <v>0141 DE 2024</v>
          </cell>
          <cell r="C240">
            <v>1144024742</v>
          </cell>
          <cell r="D240" t="str">
            <v>JHONY AUGUSTO LINARES GOMEZ</v>
          </cell>
          <cell r="E240" t="str">
            <v>CONTRATO DE PRESTACIÓN DE SERVICIOS PROFESIONALES</v>
          </cell>
          <cell r="F240" t="str">
            <v xml:space="preserve">PRESTACIÓN DE SERVICIOS PROFESIONALES NECESARIO PARA EL DESARROLLO DEL PROYECTO FICHA BPUNI VIAC 05 0111 2023 “ESCENARIOS DE EXTENSIÓN, APROPIACIÓN Y RESPONSABILIDAD SOCIAL DE LA UNIVERSIDAD DE LOS LLANOS” </v>
          </cell>
          <cell r="G240">
            <v>45306</v>
          </cell>
          <cell r="H240">
            <v>18367368</v>
          </cell>
          <cell r="I240" t="str">
            <v>Seis (06) meses calendario</v>
          </cell>
          <cell r="J240">
            <v>45306</v>
          </cell>
          <cell r="K240">
            <v>45487</v>
          </cell>
          <cell r="L240" t="str">
            <v>NO APLICA</v>
          </cell>
          <cell r="M240" t="str">
            <v>NO APLICA</v>
          </cell>
          <cell r="N240" t="str">
            <v>NO APLICA</v>
          </cell>
          <cell r="O240">
            <v>7</v>
          </cell>
          <cell r="P240">
            <v>1632655</v>
          </cell>
          <cell r="Q240">
            <v>45306</v>
          </cell>
          <cell r="R240">
            <v>45322</v>
          </cell>
          <cell r="S240">
            <v>3061228</v>
          </cell>
          <cell r="T240">
            <v>45323</v>
          </cell>
          <cell r="U240">
            <v>45351</v>
          </cell>
          <cell r="V240">
            <v>3061228</v>
          </cell>
          <cell r="W240">
            <v>45352</v>
          </cell>
          <cell r="X240">
            <v>45382</v>
          </cell>
          <cell r="Y240">
            <v>3061228</v>
          </cell>
          <cell r="Z240">
            <v>45383</v>
          </cell>
          <cell r="AA240">
            <v>45412</v>
          </cell>
          <cell r="AB240">
            <v>3061228</v>
          </cell>
          <cell r="AC240">
            <v>45413</v>
          </cell>
          <cell r="AD240">
            <v>45443</v>
          </cell>
          <cell r="AE240">
            <v>3061228</v>
          </cell>
          <cell r="AF240">
            <v>45444</v>
          </cell>
          <cell r="AG240">
            <v>45473</v>
          </cell>
          <cell r="AH240">
            <v>1428573</v>
          </cell>
          <cell r="AI240">
            <v>45474</v>
          </cell>
          <cell r="AJ240">
            <v>45487</v>
          </cell>
          <cell r="BI240" t="str">
            <v>Dirección General de Proyección Social</v>
          </cell>
          <cell r="BJ240" t="str">
            <v>OMAR YESID BELTRÁN GUTIÉRREZ</v>
          </cell>
          <cell r="BK240" t="str">
            <v>Director Técnico de Proyección Social</v>
          </cell>
          <cell r="BL240">
            <v>22</v>
          </cell>
          <cell r="BM240">
            <v>45306</v>
          </cell>
          <cell r="BN240">
            <v>147321600</v>
          </cell>
          <cell r="BO240">
            <v>146</v>
          </cell>
          <cell r="BP240">
            <v>45306</v>
          </cell>
          <cell r="BQ240">
            <v>18367368</v>
          </cell>
          <cell r="CS240"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40">
            <v>1144024742</v>
          </cell>
          <cell r="CU240">
            <v>624</v>
          </cell>
          <cell r="CV240">
            <v>53018</v>
          </cell>
          <cell r="CY240">
            <v>7310</v>
          </cell>
          <cell r="CZ240" t="str">
            <v>M6</v>
          </cell>
        </row>
        <row r="241">
          <cell r="B241" t="str">
            <v>0142 DE 2024</v>
          </cell>
          <cell r="C241">
            <v>40398630</v>
          </cell>
          <cell r="D241" t="str">
            <v xml:space="preserve">IDERNAYIVE PARDO RODRIGUEZ </v>
          </cell>
          <cell r="E241" t="str">
            <v>CONTRATO DE PRESTACIÓN DE SERVICIOS PROFESIONALES</v>
          </cell>
          <cell r="F241"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1">
            <v>45306</v>
          </cell>
          <cell r="H241">
            <v>18367368</v>
          </cell>
          <cell r="I241" t="str">
            <v>Seis (06) meses calendario</v>
          </cell>
          <cell r="J241">
            <v>45306</v>
          </cell>
          <cell r="K241">
            <v>45487</v>
          </cell>
          <cell r="L241" t="str">
            <v>NO APLICA</v>
          </cell>
          <cell r="M241" t="str">
            <v>NO APLICA</v>
          </cell>
          <cell r="N241" t="str">
            <v>NO APLICA</v>
          </cell>
          <cell r="O241">
            <v>7</v>
          </cell>
          <cell r="P241">
            <v>1632655</v>
          </cell>
          <cell r="Q241">
            <v>45306</v>
          </cell>
          <cell r="R241">
            <v>45322</v>
          </cell>
          <cell r="S241">
            <v>3061228</v>
          </cell>
          <cell r="T241">
            <v>45323</v>
          </cell>
          <cell r="U241">
            <v>45351</v>
          </cell>
          <cell r="V241">
            <v>3061228</v>
          </cell>
          <cell r="W241">
            <v>45352</v>
          </cell>
          <cell r="X241">
            <v>45382</v>
          </cell>
          <cell r="Y241">
            <v>3061228</v>
          </cell>
          <cell r="Z241">
            <v>45383</v>
          </cell>
          <cell r="AA241">
            <v>45412</v>
          </cell>
          <cell r="AB241">
            <v>3061228</v>
          </cell>
          <cell r="AC241">
            <v>45413</v>
          </cell>
          <cell r="AD241">
            <v>45443</v>
          </cell>
          <cell r="AE241">
            <v>3061228</v>
          </cell>
          <cell r="AF241">
            <v>45444</v>
          </cell>
          <cell r="AG241">
            <v>45473</v>
          </cell>
          <cell r="AH241">
            <v>1428573</v>
          </cell>
          <cell r="AI241">
            <v>45474</v>
          </cell>
          <cell r="AJ241">
            <v>45487</v>
          </cell>
          <cell r="BI241" t="str">
            <v xml:space="preserve">Dirección General de Investigaciones  </v>
          </cell>
          <cell r="BJ241" t="str">
            <v>YOHANA MARIA VELASCO SANTAMARIA</v>
          </cell>
          <cell r="BK241" t="str">
            <v>Director Técnico de Investigaciones</v>
          </cell>
          <cell r="BL241">
            <v>12</v>
          </cell>
          <cell r="BM241">
            <v>45306</v>
          </cell>
          <cell r="BN241">
            <v>184056336</v>
          </cell>
          <cell r="BO241">
            <v>147</v>
          </cell>
          <cell r="BP241">
            <v>45306</v>
          </cell>
          <cell r="BQ241">
            <v>18367368</v>
          </cell>
          <cell r="CS241" t="str">
            <v>1. Coadyuvar en la revisión financiera de los presupuestos aprobados a los proyectos de investigación, según lo establecido en los términos de referencia de las convocatorias internas de la Dirección General de Investigaciones. 2. Contribuir en la actualización de la base de datos de proyectos de investigación de la Dirección General de Investigaciones. 3. Colaborar en el seguimiento a la ejecución de los proyectos de investigación y reportar a la Dirección General de Investigaciones las novedades que se presenten. 4. Apoyar el proceso de proyección y asignación de horas de investigación de los proyectos de investigación.</v>
          </cell>
          <cell r="CT241">
            <v>40398630.399999999</v>
          </cell>
          <cell r="CU241">
            <v>622</v>
          </cell>
          <cell r="CV241">
            <v>53017</v>
          </cell>
          <cell r="CY241">
            <v>8299</v>
          </cell>
          <cell r="CZ241" t="str">
            <v>M6</v>
          </cell>
        </row>
        <row r="242">
          <cell r="B242" t="str">
            <v>0143 DE 2024</v>
          </cell>
          <cell r="C242">
            <v>35261992</v>
          </cell>
          <cell r="D242" t="str">
            <v>DIANA LUCIA VILLALOBOS CASALLAS</v>
          </cell>
          <cell r="E242" t="str">
            <v>CONTRATO DE PRESTACIÓN DE SERVICIOS DE APOYO A LA GESTIÓN</v>
          </cell>
          <cell r="F242" t="str">
            <v>PRESTACIÓN DE SERVICIOS DE APOYO A LA GESTIÓN NECESARIO PARA EL DESARROLLO DEL PROYECTO FICHA BPUNI VIAC 04 3110 2023 “GENERAR CAPACIDADES EN INNOVACIÓN, DESARROLLO TECNOLÓGICO Y CREACIÓN PARA LA GENERACIÓN, USO Y TRANSFERENCIA DEL CONOCIMIENTO EN LA UNIVERSIDAD DE LOS LLANOS”</v>
          </cell>
          <cell r="G242">
            <v>45306</v>
          </cell>
          <cell r="H242">
            <v>18367368</v>
          </cell>
          <cell r="I242" t="str">
            <v>Seis (06) meses calendario</v>
          </cell>
          <cell r="J242">
            <v>45306</v>
          </cell>
          <cell r="K242">
            <v>45487</v>
          </cell>
          <cell r="L242" t="str">
            <v>NO APLICA</v>
          </cell>
          <cell r="M242" t="str">
            <v>NO APLICA</v>
          </cell>
          <cell r="N242" t="str">
            <v>NO APLICA</v>
          </cell>
          <cell r="O242">
            <v>7</v>
          </cell>
          <cell r="P242">
            <v>1632655</v>
          </cell>
          <cell r="Q242">
            <v>45306</v>
          </cell>
          <cell r="R242">
            <v>45322</v>
          </cell>
          <cell r="S242">
            <v>3061228</v>
          </cell>
          <cell r="T242">
            <v>45323</v>
          </cell>
          <cell r="U242">
            <v>45351</v>
          </cell>
          <cell r="V242">
            <v>3061228</v>
          </cell>
          <cell r="W242">
            <v>45352</v>
          </cell>
          <cell r="X242">
            <v>45382</v>
          </cell>
          <cell r="Y242">
            <v>3061228</v>
          </cell>
          <cell r="Z242">
            <v>45383</v>
          </cell>
          <cell r="AA242">
            <v>45412</v>
          </cell>
          <cell r="AB242">
            <v>3061228</v>
          </cell>
          <cell r="AC242">
            <v>45413</v>
          </cell>
          <cell r="AD242">
            <v>45443</v>
          </cell>
          <cell r="AE242">
            <v>3061228</v>
          </cell>
          <cell r="AF242">
            <v>45444</v>
          </cell>
          <cell r="AG242">
            <v>45473</v>
          </cell>
          <cell r="AH242">
            <v>1428573</v>
          </cell>
          <cell r="AI242">
            <v>45474</v>
          </cell>
          <cell r="AJ242">
            <v>45487</v>
          </cell>
          <cell r="BI242" t="str">
            <v xml:space="preserve">Dirección General de Investigaciones  </v>
          </cell>
          <cell r="BJ242" t="str">
            <v>YOHANA MARIA VELASCO SANTAMARIA</v>
          </cell>
          <cell r="BK242" t="str">
            <v>Director Técnico de Investigaciones</v>
          </cell>
          <cell r="BL242">
            <v>12</v>
          </cell>
          <cell r="BM242">
            <v>45306</v>
          </cell>
          <cell r="BN242">
            <v>184056336</v>
          </cell>
          <cell r="BO242">
            <v>148</v>
          </cell>
          <cell r="BP242">
            <v>45306</v>
          </cell>
          <cell r="BQ242">
            <v>18367368</v>
          </cell>
          <cell r="CS242" t="str">
            <v>1. Apoyar el manejo de las bases de datos (Publindex-Colciencias, DOAJ, EBSCO, REDALYC, IMBIOMED, LATINDEX, DIALNET, CABI,e-revistas y ScieloColombia) y de evaluadores de los artículos sometidos a las revistas institucionales adscritas a la Dirección General de Investigaciones. 2. Apoyar en el manejo de la actualización permanente del Sistema Open Journal System (OJS). 3. Contribuir al seguimiento de adjudicación de los DOI Digital Object Identifier Sistem. 4. Coadyuvar en el proceso de publicaciones que apoya la Dirección General de Investigaciones.</v>
          </cell>
          <cell r="CT242">
            <v>35261992.799999997</v>
          </cell>
          <cell r="CU242">
            <v>622</v>
          </cell>
          <cell r="CV242">
            <v>53017</v>
          </cell>
          <cell r="CY242">
            <v>8299</v>
          </cell>
          <cell r="CZ242" t="str">
            <v>M6</v>
          </cell>
        </row>
        <row r="243">
          <cell r="B243" t="str">
            <v>0144 DE 2024</v>
          </cell>
          <cell r="C243">
            <v>1121833001</v>
          </cell>
          <cell r="D243" t="str">
            <v>YENNY ELIZABETH GUTIERREZ LOPEZ</v>
          </cell>
          <cell r="E243" t="str">
            <v>CONTRATO DE PRESTACIÓN DE SERVICIOS PROFESIONALES</v>
          </cell>
          <cell r="F243"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3">
            <v>45306</v>
          </cell>
          <cell r="H243">
            <v>29464320</v>
          </cell>
          <cell r="I243" t="str">
            <v>Seis (06) meses calendario</v>
          </cell>
          <cell r="J243">
            <v>45306</v>
          </cell>
          <cell r="K243">
            <v>45487</v>
          </cell>
          <cell r="L243" t="str">
            <v>NO APLICA</v>
          </cell>
          <cell r="M243" t="str">
            <v>NO APLICA</v>
          </cell>
          <cell r="N243" t="str">
            <v>NO APLICA</v>
          </cell>
          <cell r="O243">
            <v>7</v>
          </cell>
          <cell r="P243">
            <v>2619051</v>
          </cell>
          <cell r="Q243">
            <v>45306</v>
          </cell>
          <cell r="R243">
            <v>45322</v>
          </cell>
          <cell r="S243">
            <v>4910720</v>
          </cell>
          <cell r="T243">
            <v>45323</v>
          </cell>
          <cell r="U243">
            <v>45351</v>
          </cell>
          <cell r="V243">
            <v>4910720</v>
          </cell>
          <cell r="W243">
            <v>45352</v>
          </cell>
          <cell r="X243">
            <v>45382</v>
          </cell>
          <cell r="Y243">
            <v>4910720</v>
          </cell>
          <cell r="Z243">
            <v>45383</v>
          </cell>
          <cell r="AA243">
            <v>45412</v>
          </cell>
          <cell r="AB243">
            <v>4910720</v>
          </cell>
          <cell r="AC243">
            <v>45413</v>
          </cell>
          <cell r="AD243">
            <v>45443</v>
          </cell>
          <cell r="AE243">
            <v>4910720</v>
          </cell>
          <cell r="AF243">
            <v>45444</v>
          </cell>
          <cell r="AG243">
            <v>45473</v>
          </cell>
          <cell r="AH243">
            <v>2291669</v>
          </cell>
          <cell r="AI243">
            <v>45474</v>
          </cell>
          <cell r="AJ243">
            <v>45487</v>
          </cell>
          <cell r="BI243" t="str">
            <v xml:space="preserve">Dirección General de Investigaciones  </v>
          </cell>
          <cell r="BJ243" t="str">
            <v>YOHANA MARIA VELASCO SANTAMARIA</v>
          </cell>
          <cell r="BK243" t="str">
            <v>Director Técnico de Investigaciones</v>
          </cell>
          <cell r="BL243">
            <v>12</v>
          </cell>
          <cell r="BM243">
            <v>45306</v>
          </cell>
          <cell r="BN243">
            <v>184056336</v>
          </cell>
          <cell r="BO243">
            <v>149</v>
          </cell>
          <cell r="BP243">
            <v>45306</v>
          </cell>
          <cell r="BQ243">
            <v>29464320</v>
          </cell>
          <cell r="CS243" t="str">
            <v>1. Apoyar la participación de los grupos de investigación en convocatorias externas realizadas por el Ministerio de Ciencia Tecnología e Innovación – Minciencias y el Sistema General de Regalías- SGR. 2. Coadyuvar a los grupos de investigación en la formulación, diligenciamiento de las plataformas, seguimiento en la ejecución y solicitud de informes de los proyectos de investigación externos.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v>
          </cell>
          <cell r="CT243">
            <v>1121833001.2</v>
          </cell>
          <cell r="CU243">
            <v>622</v>
          </cell>
          <cell r="CV243">
            <v>53017</v>
          </cell>
          <cell r="CY243">
            <v>7490</v>
          </cell>
          <cell r="CZ243" t="str">
            <v>M6</v>
          </cell>
        </row>
        <row r="244">
          <cell r="B244" t="str">
            <v>0145 DE 2024</v>
          </cell>
          <cell r="C244">
            <v>1121948633</v>
          </cell>
          <cell r="D244" t="str">
            <v>EVELYN CAROLINA ALVAREZ DAZA</v>
          </cell>
          <cell r="E244" t="str">
            <v>CONTRATO DE PRESTACIÓN DE SERVICIOS PROFESIONALES</v>
          </cell>
          <cell r="F244"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4">
            <v>45306</v>
          </cell>
          <cell r="H244">
            <v>18367368</v>
          </cell>
          <cell r="I244" t="str">
            <v>Seis (06) meses calendario</v>
          </cell>
          <cell r="J244">
            <v>45306</v>
          </cell>
          <cell r="K244">
            <v>45487</v>
          </cell>
          <cell r="L244" t="str">
            <v>NO APLICA</v>
          </cell>
          <cell r="M244" t="str">
            <v>NO APLICA</v>
          </cell>
          <cell r="N244" t="str">
            <v>NO APLICA</v>
          </cell>
          <cell r="O244">
            <v>7</v>
          </cell>
          <cell r="P244">
            <v>1632655</v>
          </cell>
          <cell r="Q244">
            <v>45306</v>
          </cell>
          <cell r="R244">
            <v>45322</v>
          </cell>
          <cell r="S244">
            <v>3061228</v>
          </cell>
          <cell r="T244">
            <v>45323</v>
          </cell>
          <cell r="U244">
            <v>45351</v>
          </cell>
          <cell r="V244">
            <v>3061228</v>
          </cell>
          <cell r="W244">
            <v>45352</v>
          </cell>
          <cell r="X244">
            <v>45382</v>
          </cell>
          <cell r="Y244">
            <v>3061228</v>
          </cell>
          <cell r="Z244">
            <v>45383</v>
          </cell>
          <cell r="AA244">
            <v>45412</v>
          </cell>
          <cell r="AB244">
            <v>3061228</v>
          </cell>
          <cell r="AC244">
            <v>45413</v>
          </cell>
          <cell r="AD244">
            <v>45443</v>
          </cell>
          <cell r="AE244">
            <v>3061228</v>
          </cell>
          <cell r="AF244">
            <v>45444</v>
          </cell>
          <cell r="AG244">
            <v>45473</v>
          </cell>
          <cell r="AH244">
            <v>1428573</v>
          </cell>
          <cell r="AI244">
            <v>45474</v>
          </cell>
          <cell r="AJ244">
            <v>45487</v>
          </cell>
          <cell r="BI244" t="str">
            <v xml:space="preserve">Dirección General de Investigaciones  </v>
          </cell>
          <cell r="BJ244" t="str">
            <v>YOHANA MARIA VELASCO SANTAMARIA</v>
          </cell>
          <cell r="BK244" t="str">
            <v>Director Técnico de Investigaciones</v>
          </cell>
          <cell r="BL244">
            <v>12</v>
          </cell>
          <cell r="BM244">
            <v>45306</v>
          </cell>
          <cell r="BN244">
            <v>184056336</v>
          </cell>
          <cell r="BO244">
            <v>150</v>
          </cell>
          <cell r="BP244">
            <v>45306</v>
          </cell>
          <cell r="BQ244">
            <v>18367368</v>
          </cell>
          <cell r="CS244" t="str">
            <v>1. Apoyar el mecanismo de seguimiento y control de los contratos de acceso a recursos genéticos y sus productos derivados suscritos. 2. Apoyar el proceso de estandarización de la información relacionada a colectas temporales o definitivas en el marco de permisos de recolección de la Autoridad Nacional de Licencias Ambientales (ANLA) o de contrato de acceso a recursos genéticos y sus derivados. 3. Coadyuvar a los docentes, que, en el ejercicio de sus actividades investigativas, deban realizar colectas temporales o definitivas en el marco de permisos de recolección de la Autoridad Nacional de Licencias Ambientales (ANLA) o de contrato de acceso a recursos genéticos y sus derivados. 4. Coadyuvar a los docentes en los procesos de publicación de datos abiertos sobre biodiversidad a través del SiB Colombia. 5. Apoyar el comité de bioética y el proceso de revisión y emisión de conceptos de los proyectos de investigación que lo requieran.</v>
          </cell>
          <cell r="CT244">
            <v>1121948633</v>
          </cell>
          <cell r="CU244">
            <v>622</v>
          </cell>
          <cell r="CV244">
            <v>53017</v>
          </cell>
          <cell r="CY244">
            <v>8299</v>
          </cell>
          <cell r="CZ244" t="str">
            <v>M6</v>
          </cell>
        </row>
        <row r="245">
          <cell r="B245" t="str">
            <v>0146 DE 2024</v>
          </cell>
          <cell r="C245">
            <v>1121856924</v>
          </cell>
          <cell r="D245" t="str">
            <v xml:space="preserve">JEIMY STEFPANIE LAVERDE PABON </v>
          </cell>
          <cell r="E245" t="str">
            <v>CONTRATO DE PRESTACIÓN DE SERVICIOS PROFESIONALES</v>
          </cell>
          <cell r="F245"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5">
            <v>45306</v>
          </cell>
          <cell r="H245">
            <v>29464320</v>
          </cell>
          <cell r="I245" t="str">
            <v>Seis (06) meses calendario</v>
          </cell>
          <cell r="J245">
            <v>45306</v>
          </cell>
          <cell r="K245">
            <v>45487</v>
          </cell>
          <cell r="L245" t="str">
            <v>NO APLICA</v>
          </cell>
          <cell r="M245" t="str">
            <v>NO APLICA</v>
          </cell>
          <cell r="N245" t="str">
            <v>NO APLICA</v>
          </cell>
          <cell r="O245">
            <v>7</v>
          </cell>
          <cell r="P245">
            <v>2619051</v>
          </cell>
          <cell r="Q245">
            <v>45306</v>
          </cell>
          <cell r="R245">
            <v>45322</v>
          </cell>
          <cell r="S245">
            <v>4910720</v>
          </cell>
          <cell r="T245">
            <v>45323</v>
          </cell>
          <cell r="U245">
            <v>45351</v>
          </cell>
          <cell r="V245">
            <v>4910720</v>
          </cell>
          <cell r="W245">
            <v>45352</v>
          </cell>
          <cell r="X245">
            <v>45382</v>
          </cell>
          <cell r="Y245">
            <v>4910720</v>
          </cell>
          <cell r="Z245">
            <v>45383</v>
          </cell>
          <cell r="AA245">
            <v>45412</v>
          </cell>
          <cell r="AB245">
            <v>4910720</v>
          </cell>
          <cell r="AC245">
            <v>45413</v>
          </cell>
          <cell r="AD245">
            <v>45443</v>
          </cell>
          <cell r="AE245">
            <v>4910720</v>
          </cell>
          <cell r="AF245">
            <v>45444</v>
          </cell>
          <cell r="AG245">
            <v>45473</v>
          </cell>
          <cell r="AH245">
            <v>2291669</v>
          </cell>
          <cell r="AI245">
            <v>45474</v>
          </cell>
          <cell r="AJ245">
            <v>45487</v>
          </cell>
          <cell r="BI245" t="str">
            <v xml:space="preserve">Dirección General de Investigaciones  </v>
          </cell>
          <cell r="BJ245" t="str">
            <v>YOHANA MARIA VELASCO SANTAMARIA</v>
          </cell>
          <cell r="BK245" t="str">
            <v>Director Técnico de Investigaciones</v>
          </cell>
          <cell r="BL245">
            <v>12</v>
          </cell>
          <cell r="BM245">
            <v>45306</v>
          </cell>
          <cell r="BN245">
            <v>184056336</v>
          </cell>
          <cell r="BO245">
            <v>151</v>
          </cell>
          <cell r="BP245">
            <v>45306</v>
          </cell>
          <cell r="BQ245">
            <v>29464320</v>
          </cell>
          <cell r="CS245" t="str">
            <v>1. Apoyar el diseño de políticas y estrategias que fomenten, fortalezcan y articulen la investigación, el desarrollo, la innovación y la extensión en la Universidad de los Llanos. 2. Apoyar el diseño, implementación y seguimiento de indicadores de investigación, desarrollo tecnológico, innovación y extensión en la Universidad de los Llanos. 3. Coadyuvar en la elaboración y seguimiento del presupuesto de la Dirección General de Investigaciones. 4. Apoyar la estructuración y articulación de la Vicerrectoría de Investigaciones y Extensión Social de la Universidad de los Llanos. 5. Coadyuvar en la elaboración de informes técnicos y ejecutivos de la Dirección General de Investigaciones.</v>
          </cell>
          <cell r="CT245">
            <v>1121856924.4000001</v>
          </cell>
          <cell r="CU245">
            <v>622</v>
          </cell>
          <cell r="CV245">
            <v>53017</v>
          </cell>
          <cell r="CY245">
            <v>7020</v>
          </cell>
          <cell r="CZ245" t="str">
            <v>M5</v>
          </cell>
        </row>
        <row r="246">
          <cell r="B246" t="str">
            <v>0147 DE 2024</v>
          </cell>
          <cell r="C246">
            <v>1121819817</v>
          </cell>
          <cell r="D246" t="str">
            <v>NIDIA LISSET CLAVIJO PINEDA</v>
          </cell>
          <cell r="E246" t="str">
            <v>CONTRATO DE PRESTACIÓN DE SERVICIOS PROFESIONALES</v>
          </cell>
          <cell r="F246"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6">
            <v>45306</v>
          </cell>
          <cell r="H246">
            <v>29464320</v>
          </cell>
          <cell r="I246" t="str">
            <v>Seis (06) meses calendario</v>
          </cell>
          <cell r="J246">
            <v>45306</v>
          </cell>
          <cell r="K246">
            <v>45487</v>
          </cell>
          <cell r="L246" t="str">
            <v>NO APLICA</v>
          </cell>
          <cell r="M246" t="str">
            <v>NO APLICA</v>
          </cell>
          <cell r="N246" t="str">
            <v>NO APLICA</v>
          </cell>
          <cell r="O246">
            <v>7</v>
          </cell>
          <cell r="P246">
            <v>2619051</v>
          </cell>
          <cell r="Q246">
            <v>45306</v>
          </cell>
          <cell r="R246">
            <v>45322</v>
          </cell>
          <cell r="S246">
            <v>4910720</v>
          </cell>
          <cell r="T246">
            <v>45323</v>
          </cell>
          <cell r="U246">
            <v>45351</v>
          </cell>
          <cell r="V246">
            <v>4910720</v>
          </cell>
          <cell r="W246">
            <v>45352</v>
          </cell>
          <cell r="X246">
            <v>45382</v>
          </cell>
          <cell r="Y246">
            <v>4910720</v>
          </cell>
          <cell r="Z246">
            <v>45383</v>
          </cell>
          <cell r="AA246">
            <v>45412</v>
          </cell>
          <cell r="AB246">
            <v>4910720</v>
          </cell>
          <cell r="AC246">
            <v>45413</v>
          </cell>
          <cell r="AD246">
            <v>45443</v>
          </cell>
          <cell r="AE246">
            <v>4910720</v>
          </cell>
          <cell r="AF246">
            <v>45444</v>
          </cell>
          <cell r="AG246">
            <v>45473</v>
          </cell>
          <cell r="AH246">
            <v>2291669</v>
          </cell>
          <cell r="AI246">
            <v>45474</v>
          </cell>
          <cell r="AJ246">
            <v>45487</v>
          </cell>
          <cell r="BI246" t="str">
            <v xml:space="preserve">Dirección General de Investigaciones  </v>
          </cell>
          <cell r="BJ246" t="str">
            <v>YOHANA MARIA VELASCO SANTAMARIA</v>
          </cell>
          <cell r="BK246" t="str">
            <v>Director Técnico de Investigaciones</v>
          </cell>
          <cell r="BL246">
            <v>12</v>
          </cell>
          <cell r="BM246">
            <v>45306</v>
          </cell>
          <cell r="BN246">
            <v>184056336</v>
          </cell>
          <cell r="BO246">
            <v>152</v>
          </cell>
          <cell r="BP246">
            <v>45306</v>
          </cell>
          <cell r="BQ246">
            <v>29464320</v>
          </cell>
          <cell r="CS246" t="str">
            <v>1. Apoyar a la Dirección General de Investigaciones en los trámites y procesos administrativos para la ejecución de proyectos de investigación. 2. Apoyar la gestión para la ejecución financiera de los proyectos de investigación de la Dirección General de Investigaciones. 3. Contribuir en la revisión de informes técnicos y financieros de los proyectos de investigación y su seguimiento conforme con la propuesta aprobada. 4. Contribuir con la presentación del estado de los proyectos de investigación, ante las diferentes dependencias de la Universidad y el Consejo Institucional de investigaciones. 5. Brindar apoyo en acompañamiento para la actualización de la plataforma informática dispuesta en la Dirección General de Investigaciones, para el manejo de la información del sistema de investigaciones de la Universidad de los Llanos. 6. Apoyar con la ejecución y seguimiento de los apoyos económicos otorgados a través del Consejo Institucional de investigaciones, para el fortalecimiento misional de la investigación en la Universidad de los Llanos.</v>
          </cell>
          <cell r="CT246">
            <v>1121819817.7</v>
          </cell>
          <cell r="CU246">
            <v>622</v>
          </cell>
          <cell r="CV246">
            <v>53017</v>
          </cell>
          <cell r="CY246">
            <v>6920</v>
          </cell>
          <cell r="CZ246" t="str">
            <v>M5</v>
          </cell>
        </row>
        <row r="247">
          <cell r="B247" t="str">
            <v>0148 DE 2024</v>
          </cell>
          <cell r="C247">
            <v>40447942</v>
          </cell>
          <cell r="D247" t="str">
            <v>PAOLA ANDREA AGUDELO LOZANO</v>
          </cell>
          <cell r="E247" t="str">
            <v>CONTRATO DE PRESTACIÓN DE SERVICIOS PROFESIONALES</v>
          </cell>
          <cell r="F247"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7">
            <v>45306</v>
          </cell>
          <cell r="H247">
            <v>22193904</v>
          </cell>
          <cell r="I247" t="str">
            <v>Seis (06) meses calendario</v>
          </cell>
          <cell r="J247">
            <v>45306</v>
          </cell>
          <cell r="K247">
            <v>45487</v>
          </cell>
          <cell r="L247" t="str">
            <v>NO APLICA</v>
          </cell>
          <cell r="M247" t="str">
            <v>NO APLICA</v>
          </cell>
          <cell r="N247" t="str">
            <v>NO APLICA</v>
          </cell>
          <cell r="O247">
            <v>7</v>
          </cell>
          <cell r="P247">
            <v>1972791</v>
          </cell>
          <cell r="Q247">
            <v>45306</v>
          </cell>
          <cell r="R247">
            <v>45322</v>
          </cell>
          <cell r="S247">
            <v>3698984</v>
          </cell>
          <cell r="T247">
            <v>45323</v>
          </cell>
          <cell r="U247">
            <v>45351</v>
          </cell>
          <cell r="V247">
            <v>3698984</v>
          </cell>
          <cell r="W247">
            <v>45352</v>
          </cell>
          <cell r="X247">
            <v>45382</v>
          </cell>
          <cell r="Y247">
            <v>3698984</v>
          </cell>
          <cell r="Z247">
            <v>45383</v>
          </cell>
          <cell r="AA247">
            <v>45412</v>
          </cell>
          <cell r="AB247">
            <v>3698984</v>
          </cell>
          <cell r="AC247">
            <v>45413</v>
          </cell>
          <cell r="AD247">
            <v>45443</v>
          </cell>
          <cell r="AE247">
            <v>3698984</v>
          </cell>
          <cell r="AF247">
            <v>45444</v>
          </cell>
          <cell r="AG247">
            <v>45473</v>
          </cell>
          <cell r="AH247">
            <v>1726193</v>
          </cell>
          <cell r="AI247">
            <v>45474</v>
          </cell>
          <cell r="AJ247">
            <v>45487</v>
          </cell>
          <cell r="BI247" t="str">
            <v xml:space="preserve">Dirección General de Investigaciones  </v>
          </cell>
          <cell r="BJ247" t="str">
            <v>YOHANA MARIA VELASCO SANTAMARIA</v>
          </cell>
          <cell r="BK247" t="str">
            <v>Director Técnico de Investigaciones</v>
          </cell>
          <cell r="BL247">
            <v>12</v>
          </cell>
          <cell r="BM247">
            <v>45306</v>
          </cell>
          <cell r="BN247">
            <v>184056336</v>
          </cell>
          <cell r="BO247">
            <v>153</v>
          </cell>
          <cell r="BP247">
            <v>45306</v>
          </cell>
          <cell r="BQ247">
            <v>22193904</v>
          </cell>
          <cell r="CS247" t="str">
            <v>1. Brindar apoyo a los Grupos de Investigación de la Universidad de los Llanos a través de la clasificación, seguimiento y consolidación de su productividad de manera interna y ante las plataformas establecidas por Sistema Nacional de Ciencia Tecnología e innovación. 2. Contribuir en la planificación e implementación de estrategias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v>
          </cell>
          <cell r="CT247">
            <v>40447942</v>
          </cell>
          <cell r="CU247">
            <v>622</v>
          </cell>
          <cell r="CV247">
            <v>53017</v>
          </cell>
          <cell r="CY247">
            <v>7490</v>
          </cell>
          <cell r="CZ247" t="str">
            <v>M6</v>
          </cell>
        </row>
        <row r="248">
          <cell r="B248" t="str">
            <v>0149 DE 2024</v>
          </cell>
          <cell r="C248">
            <v>40444467</v>
          </cell>
          <cell r="D248" t="str">
            <v xml:space="preserve">MONICA LINETH MELO MARQUEZ </v>
          </cell>
          <cell r="E248" t="str">
            <v>CONTRATO DE PRESTACIÓN DE SERVICIOS PROFESIONALES</v>
          </cell>
          <cell r="F24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8">
            <v>45306</v>
          </cell>
          <cell r="H248">
            <v>18367368</v>
          </cell>
          <cell r="I248" t="str">
            <v>Seis (06) meses calendario</v>
          </cell>
          <cell r="J248">
            <v>45306</v>
          </cell>
          <cell r="K248">
            <v>45487</v>
          </cell>
          <cell r="L248" t="str">
            <v>NO APLICA</v>
          </cell>
          <cell r="M248" t="str">
            <v>NO APLICA</v>
          </cell>
          <cell r="N248" t="str">
            <v>NO APLICA</v>
          </cell>
          <cell r="O248">
            <v>7</v>
          </cell>
          <cell r="P248">
            <v>1632655</v>
          </cell>
          <cell r="Q248">
            <v>45306</v>
          </cell>
          <cell r="R248">
            <v>45322</v>
          </cell>
          <cell r="S248">
            <v>3061228</v>
          </cell>
          <cell r="T248">
            <v>45323</v>
          </cell>
          <cell r="U248">
            <v>45351</v>
          </cell>
          <cell r="V248">
            <v>3061228</v>
          </cell>
          <cell r="W248">
            <v>45352</v>
          </cell>
          <cell r="X248">
            <v>45382</v>
          </cell>
          <cell r="Y248">
            <v>3061228</v>
          </cell>
          <cell r="Z248">
            <v>45383</v>
          </cell>
          <cell r="AA248">
            <v>45412</v>
          </cell>
          <cell r="AB248">
            <v>3061228</v>
          </cell>
          <cell r="AC248">
            <v>45413</v>
          </cell>
          <cell r="AD248">
            <v>45443</v>
          </cell>
          <cell r="AE248">
            <v>3061228</v>
          </cell>
          <cell r="AF248">
            <v>45444</v>
          </cell>
          <cell r="AG248">
            <v>45473</v>
          </cell>
          <cell r="AH248">
            <v>1428573</v>
          </cell>
          <cell r="AI248">
            <v>45474</v>
          </cell>
          <cell r="AJ248">
            <v>45487</v>
          </cell>
          <cell r="BI248" t="str">
            <v xml:space="preserve">Dirección General de Investigaciones  </v>
          </cell>
          <cell r="BJ248" t="str">
            <v>YOHANA MARIA VELASCO SANTAMARIA</v>
          </cell>
          <cell r="BK248" t="str">
            <v>Director Técnico de Investigaciones</v>
          </cell>
          <cell r="BL248">
            <v>12</v>
          </cell>
          <cell r="BM248">
            <v>45306</v>
          </cell>
          <cell r="BN248">
            <v>184056336</v>
          </cell>
          <cell r="BO248">
            <v>154</v>
          </cell>
          <cell r="BP248">
            <v>45306</v>
          </cell>
          <cell r="BQ248">
            <v>18367368</v>
          </cell>
          <cell r="CS248" t="str">
            <v>1. Apoyar en la consolidación de información de la base de datos de investigaciones solicitada por dependencias de la universidad (planeación, control interno, acreditación, entre otros. 2. Apoyar la Secretaria Técnica del Consejo de Ciencia y Tecnología e Innovación del Meta - CODECTI. 3. Apoyar en la construcción del Plan Institucional de Convocatorias Internas y en la gestión y desarrollo del procedimiento de convocatorias internas de la Universidad de los Llanos. 4. Apoyar los trámites y procesos administrativos para la vinculación de Jóvenes Investigadores. 5. Contribuir en la realización del reporte de investigaciones, en el Sistema Nacional de Información de la Educación Superior - SNIES.</v>
          </cell>
          <cell r="CT248">
            <v>40444467</v>
          </cell>
          <cell r="CU248">
            <v>622</v>
          </cell>
          <cell r="CV248">
            <v>53017</v>
          </cell>
          <cell r="CY248">
            <v>8299</v>
          </cell>
          <cell r="CZ248" t="str">
            <v>M6</v>
          </cell>
        </row>
        <row r="249">
          <cell r="B249" t="str">
            <v>0150 DE 2024</v>
          </cell>
          <cell r="C249">
            <v>40436886</v>
          </cell>
          <cell r="D249" t="str">
            <v>MERY YINETH ROJAS RICO</v>
          </cell>
          <cell r="E249" t="str">
            <v>CONTRATO DE PRESTACIÓN DE SERVICIOS PROFESIONALES</v>
          </cell>
          <cell r="F249"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49">
            <v>45306</v>
          </cell>
          <cell r="H249">
            <v>22193904</v>
          </cell>
          <cell r="I249" t="str">
            <v>Seis (06) meses calendario</v>
          </cell>
          <cell r="J249">
            <v>45306</v>
          </cell>
          <cell r="K249">
            <v>45487</v>
          </cell>
          <cell r="L249" t="str">
            <v>NO APLICA</v>
          </cell>
          <cell r="M249" t="str">
            <v>NO APLICA</v>
          </cell>
          <cell r="N249" t="str">
            <v>NO APLICA</v>
          </cell>
          <cell r="O249">
            <v>7</v>
          </cell>
          <cell r="P249">
            <v>1972791</v>
          </cell>
          <cell r="Q249">
            <v>45306</v>
          </cell>
          <cell r="R249">
            <v>45322</v>
          </cell>
          <cell r="S249">
            <v>3698984</v>
          </cell>
          <cell r="T249">
            <v>45323</v>
          </cell>
          <cell r="U249">
            <v>45351</v>
          </cell>
          <cell r="V249">
            <v>3698984</v>
          </cell>
          <cell r="W249">
            <v>45352</v>
          </cell>
          <cell r="X249">
            <v>45382</v>
          </cell>
          <cell r="Y249">
            <v>3698984</v>
          </cell>
          <cell r="Z249">
            <v>45383</v>
          </cell>
          <cell r="AA249">
            <v>45412</v>
          </cell>
          <cell r="AB249">
            <v>3698984</v>
          </cell>
          <cell r="AC249">
            <v>45413</v>
          </cell>
          <cell r="AD249">
            <v>45443</v>
          </cell>
          <cell r="AE249">
            <v>3698984</v>
          </cell>
          <cell r="AF249">
            <v>45444</v>
          </cell>
          <cell r="AG249">
            <v>45473</v>
          </cell>
          <cell r="AH249">
            <v>1726193</v>
          </cell>
          <cell r="AI249">
            <v>45474</v>
          </cell>
          <cell r="AJ249">
            <v>45487</v>
          </cell>
          <cell r="BI249" t="str">
            <v>División de Bienestar Universitario</v>
          </cell>
          <cell r="BJ249" t="str">
            <v>JHON FREYD MONROY RODRIGUEZ</v>
          </cell>
          <cell r="BK249" t="str">
            <v>Jefe de Oficina</v>
          </cell>
          <cell r="BL249">
            <v>11</v>
          </cell>
          <cell r="BM249">
            <v>45306</v>
          </cell>
          <cell r="BN249">
            <v>79591938</v>
          </cell>
          <cell r="BO249">
            <v>155</v>
          </cell>
          <cell r="BP249">
            <v>45306</v>
          </cell>
          <cell r="BQ249">
            <v>22193904</v>
          </cell>
          <cell r="CS249" t="str">
            <v>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Apoyar y entregar informes de las actividades realizadas, dentro del término establecido para tal fin. 8. Contribuir en masificar la divulgación y visualización de los servicios de Bienestar. 9. Apoyar la formulación y seguimiento de los diferentes planes de acción y Planes de Mejoramiento de la División de Bienestar Universitario. 10.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v>
          </cell>
          <cell r="CT249">
            <v>40436886.600000001</v>
          </cell>
          <cell r="CU249">
            <v>612</v>
          </cell>
          <cell r="CV249">
            <v>44110</v>
          </cell>
          <cell r="CY249">
            <v>8299</v>
          </cell>
          <cell r="CZ249" t="str">
            <v>M6</v>
          </cell>
        </row>
        <row r="250">
          <cell r="B250" t="str">
            <v>0151 DE 2024</v>
          </cell>
          <cell r="C250">
            <v>40189728</v>
          </cell>
          <cell r="D250" t="str">
            <v>LINA ESMERALDA NOVA AREVALO</v>
          </cell>
          <cell r="E250" t="str">
            <v>CONTRATO DE PRESTACIÓN DE SERVICIOS PROFESIONALES</v>
          </cell>
          <cell r="F250" t="str">
            <v xml:space="preserve">PRESTACIÓN DE SERVICIOS PROFESIONALES NECESARIO PARA EL DESARROLLO DE LOS DIFERENTES PROCESOS DE SISTEMAS INFORMÁTICOS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250">
            <v>45306</v>
          </cell>
          <cell r="H250">
            <v>22193904</v>
          </cell>
          <cell r="I250" t="str">
            <v>Seis (06) meses calendario</v>
          </cell>
          <cell r="J250">
            <v>45306</v>
          </cell>
          <cell r="K250">
            <v>45487</v>
          </cell>
          <cell r="L250" t="str">
            <v>NO APLICA</v>
          </cell>
          <cell r="M250" t="str">
            <v>NO APLICA</v>
          </cell>
          <cell r="N250" t="str">
            <v>NO APLICA</v>
          </cell>
          <cell r="O250">
            <v>7</v>
          </cell>
          <cell r="P250">
            <v>1972791</v>
          </cell>
          <cell r="Q250">
            <v>45306</v>
          </cell>
          <cell r="R250">
            <v>45322</v>
          </cell>
          <cell r="S250">
            <v>3698984</v>
          </cell>
          <cell r="T250">
            <v>45323</v>
          </cell>
          <cell r="U250">
            <v>45351</v>
          </cell>
          <cell r="V250">
            <v>3698984</v>
          </cell>
          <cell r="W250">
            <v>45352</v>
          </cell>
          <cell r="X250">
            <v>45382</v>
          </cell>
          <cell r="Y250">
            <v>3698984</v>
          </cell>
          <cell r="Z250">
            <v>45383</v>
          </cell>
          <cell r="AA250">
            <v>45412</v>
          </cell>
          <cell r="AB250">
            <v>3698984</v>
          </cell>
          <cell r="AC250">
            <v>45413</v>
          </cell>
          <cell r="AD250">
            <v>45443</v>
          </cell>
          <cell r="AE250">
            <v>3698984</v>
          </cell>
          <cell r="AF250">
            <v>45444</v>
          </cell>
          <cell r="AG250">
            <v>45473</v>
          </cell>
          <cell r="AH250">
            <v>1726193</v>
          </cell>
          <cell r="AI250">
            <v>45474</v>
          </cell>
          <cell r="AJ250">
            <v>45487</v>
          </cell>
          <cell r="BI250" t="str">
            <v>División de Bienestar Universitario</v>
          </cell>
          <cell r="BJ250" t="str">
            <v>ELSA EDILMA PÁEZ CASTRO</v>
          </cell>
          <cell r="BK250" t="str">
            <v>Profesional Especializado</v>
          </cell>
          <cell r="BL250">
            <v>11</v>
          </cell>
          <cell r="BM250">
            <v>45306</v>
          </cell>
          <cell r="BN250">
            <v>79591938</v>
          </cell>
          <cell r="BO250">
            <v>156</v>
          </cell>
          <cell r="BP250">
            <v>45306</v>
          </cell>
          <cell r="BQ250">
            <v>22193904</v>
          </cell>
          <cell r="CS250" t="str">
            <v>1. Apoyar a la jefatura de Bienestar en la consolidación, administración y generación de reportes estadísticos de participación y cobertura de la comunidad universitaria en los programas/servicios/actividades de Bienestar Institucional Universitario. 2. Apoyar el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del Área de Desarrollo Humano y Permanencia. 6. Apoyar con información del sistema de alertas tempranas las actividades de consejería. 7. Coadyuvar en la planeación y ejecución de la estrategia de “Comunicación y Socialización”, siendo participe activo en la promoción y divulgación de las diversas estrategias del Área de Desarrollo Humano y Permanencia, de forma tanto escrita (presentación de informes, notas, boletines, entre otros) como en las reuniones o eventos donde el Área de Desarrollo Humano y Permanencia participe. 8. Brindar apoyo en el aporte de información correspondiente al sistema integrado de gestión de calidad SIG. 9. Brindar apoyo logístico en la Jornada de Primer Encuentro con la U al Inicio de cada periodo académico. 10. Brindar apoyo a la jefatura de Bienestar en los eventos institucionales que se realicen y sean liderados o apoyados por la Dirección de Bienestar Institucional.</v>
          </cell>
          <cell r="CT250">
            <v>40189728</v>
          </cell>
          <cell r="CU250">
            <v>612</v>
          </cell>
          <cell r="CV250">
            <v>44110</v>
          </cell>
          <cell r="CY250">
            <v>7110</v>
          </cell>
          <cell r="CZ250" t="str">
            <v>M5</v>
          </cell>
        </row>
        <row r="251">
          <cell r="B251" t="str">
            <v>0152 DE 2024</v>
          </cell>
          <cell r="C251">
            <v>1121899808</v>
          </cell>
          <cell r="D251" t="str">
            <v>WENDY KATHERINE URREA GONZALEZ</v>
          </cell>
          <cell r="E251" t="str">
            <v>CONTRATO DE PRESTACIÓN DE SERVICIOS PROFESIONALES</v>
          </cell>
          <cell r="F251"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51">
            <v>45306</v>
          </cell>
          <cell r="H251">
            <v>22193904</v>
          </cell>
          <cell r="I251" t="str">
            <v>Seis (06) meses calendario</v>
          </cell>
          <cell r="J251">
            <v>45306</v>
          </cell>
          <cell r="K251">
            <v>45487</v>
          </cell>
          <cell r="L251" t="str">
            <v>NO APLICA</v>
          </cell>
          <cell r="M251" t="str">
            <v>NO APLICA</v>
          </cell>
          <cell r="N251" t="str">
            <v>NO APLICA</v>
          </cell>
          <cell r="O251">
            <v>7</v>
          </cell>
          <cell r="P251">
            <v>1972791</v>
          </cell>
          <cell r="Q251">
            <v>45306</v>
          </cell>
          <cell r="R251">
            <v>45322</v>
          </cell>
          <cell r="S251">
            <v>3698984</v>
          </cell>
          <cell r="T251">
            <v>45323</v>
          </cell>
          <cell r="U251">
            <v>45351</v>
          </cell>
          <cell r="V251">
            <v>3698984</v>
          </cell>
          <cell r="W251">
            <v>45352</v>
          </cell>
          <cell r="X251">
            <v>45382</v>
          </cell>
          <cell r="Y251">
            <v>3698984</v>
          </cell>
          <cell r="Z251">
            <v>45383</v>
          </cell>
          <cell r="AA251">
            <v>45412</v>
          </cell>
          <cell r="AB251">
            <v>3698984</v>
          </cell>
          <cell r="AC251">
            <v>45413</v>
          </cell>
          <cell r="AD251">
            <v>45443</v>
          </cell>
          <cell r="AE251">
            <v>3698984</v>
          </cell>
          <cell r="AF251">
            <v>45444</v>
          </cell>
          <cell r="AG251">
            <v>45473</v>
          </cell>
          <cell r="AH251">
            <v>1726193</v>
          </cell>
          <cell r="AI251">
            <v>45474</v>
          </cell>
          <cell r="AJ251">
            <v>45487</v>
          </cell>
          <cell r="BI251" t="str">
            <v>División de Bienestar Universitario</v>
          </cell>
          <cell r="BJ251" t="str">
            <v>JHON FREYD MONROY RODRIGUEZ</v>
          </cell>
          <cell r="BK251" t="str">
            <v>Jefe de Oficina</v>
          </cell>
          <cell r="BL251">
            <v>11</v>
          </cell>
          <cell r="BM251">
            <v>45306</v>
          </cell>
          <cell r="BN251">
            <v>79591938</v>
          </cell>
          <cell r="BO251">
            <v>157</v>
          </cell>
          <cell r="BP251">
            <v>45306</v>
          </cell>
          <cell r="BQ251">
            <v>22193904</v>
          </cell>
          <cell r="CS251" t="str">
            <v>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Apoyar y entregar informes de las actividades realizadas, dentro del término establecido para tal fin. 4. Contribuir en masificar la divulgación y visualización de los servicios de Bienestar. 5. Apoyar la formulación y seguimiento de los diferentes planes de acción y Planes de Mejoramiento de la División de Bienestar Universitario. 6. Brindar apoyo a la jefatura de Bienestar en los eventos institucionales que se realicen y sean liderados o apoyados por la Dirección de Bienestar Institucional. 7. Apoyar con el seguimiento de la ejecución financiera de las fichas BPUNI a cargo de la División de Bienestar Institucional.</v>
          </cell>
          <cell r="CT251">
            <v>1121899808</v>
          </cell>
          <cell r="CU251">
            <v>612</v>
          </cell>
          <cell r="CV251">
            <v>44110</v>
          </cell>
          <cell r="CY251">
            <v>8299</v>
          </cell>
          <cell r="CZ251" t="str">
            <v>M6</v>
          </cell>
        </row>
        <row r="252">
          <cell r="B252" t="str">
            <v>0153 DE 2024</v>
          </cell>
          <cell r="C252">
            <v>35264344</v>
          </cell>
          <cell r="D252" t="str">
            <v>IRENE PAOLA QUIÑONEZ</v>
          </cell>
          <cell r="E252" t="str">
            <v>CONTRATO DE PRESTACIÓN DE SERVICIOS DE APOYO A LA GESTIÓN</v>
          </cell>
          <cell r="F252"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252">
            <v>45306</v>
          </cell>
          <cell r="H252">
            <v>13010226</v>
          </cell>
          <cell r="I252" t="str">
            <v>Seis (06) meses calendario</v>
          </cell>
          <cell r="J252">
            <v>45306</v>
          </cell>
          <cell r="K252">
            <v>45487</v>
          </cell>
          <cell r="L252" t="str">
            <v>NO APLICA</v>
          </cell>
          <cell r="M252" t="str">
            <v>NO APLICA</v>
          </cell>
          <cell r="N252" t="str">
            <v>NO APLICA</v>
          </cell>
          <cell r="O252">
            <v>7</v>
          </cell>
          <cell r="P252">
            <v>1156465</v>
          </cell>
          <cell r="Q252">
            <v>45306</v>
          </cell>
          <cell r="R252">
            <v>45322</v>
          </cell>
          <cell r="S252">
            <v>2168371</v>
          </cell>
          <cell r="T252">
            <v>45323</v>
          </cell>
          <cell r="U252">
            <v>45351</v>
          </cell>
          <cell r="V252">
            <v>2168371</v>
          </cell>
          <cell r="W252">
            <v>45352</v>
          </cell>
          <cell r="X252">
            <v>45382</v>
          </cell>
          <cell r="Y252">
            <v>2168371</v>
          </cell>
          <cell r="Z252">
            <v>45383</v>
          </cell>
          <cell r="AA252">
            <v>45412</v>
          </cell>
          <cell r="AB252">
            <v>2168371</v>
          </cell>
          <cell r="AC252">
            <v>45413</v>
          </cell>
          <cell r="AD252">
            <v>45443</v>
          </cell>
          <cell r="AE252">
            <v>2168371</v>
          </cell>
          <cell r="AF252">
            <v>45444</v>
          </cell>
          <cell r="AG252">
            <v>45473</v>
          </cell>
          <cell r="AH252">
            <v>1011906</v>
          </cell>
          <cell r="AI252">
            <v>45474</v>
          </cell>
          <cell r="AJ252">
            <v>45487</v>
          </cell>
          <cell r="BI252" t="str">
            <v>División de Bienestar Universitario</v>
          </cell>
          <cell r="BJ252" t="str">
            <v>JHON FREYD MONROY RODRIGUEZ</v>
          </cell>
          <cell r="BK252" t="str">
            <v>Jefe de Oficina</v>
          </cell>
          <cell r="BL252">
            <v>11</v>
          </cell>
          <cell r="BM252">
            <v>45306</v>
          </cell>
          <cell r="BN252">
            <v>79591938</v>
          </cell>
          <cell r="BO252">
            <v>158</v>
          </cell>
          <cell r="BP252">
            <v>45306</v>
          </cell>
          <cell r="BQ252">
            <v>13010226</v>
          </cell>
          <cell r="CS252"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252">
            <v>35264344</v>
          </cell>
          <cell r="CU252">
            <v>612</v>
          </cell>
          <cell r="CV252">
            <v>44110</v>
          </cell>
          <cell r="CY252">
            <v>7490</v>
          </cell>
          <cell r="CZ252" t="str">
            <v>M6</v>
          </cell>
        </row>
        <row r="253">
          <cell r="B253" t="str">
            <v>0154 DE 2024</v>
          </cell>
          <cell r="C253">
            <v>80768541</v>
          </cell>
          <cell r="D253" t="str">
            <v>LUIS EDUARDO VICUÑA GALVEZ</v>
          </cell>
          <cell r="E253" t="str">
            <v>CONTRATO DE PRESTACIÓN DE SERVICIOS PROFESIONALES</v>
          </cell>
          <cell r="F253" t="str">
            <v xml:space="preserve">PRESTACIÓN DE SERVICIOS PROFESIONALES NECESARIO PARA EL DESARROLLO DEL PROYECTO FICHA BPUNI VIAC 07 0311 2023 "FORTALECER E IMPLEMENTAR EL DESARROLLO DEL SISTEMA DE LABORATORIOS COMO APOYO AL CUMPLIMIENTO DE LAS FUNCIONES MISIONALES DE LA UNIVERSIDAD DE LOS LLANOS" </v>
          </cell>
          <cell r="G253">
            <v>45306</v>
          </cell>
          <cell r="H253">
            <v>22193904</v>
          </cell>
          <cell r="I253" t="str">
            <v>Seis (06) meses calendario</v>
          </cell>
          <cell r="J253">
            <v>45306</v>
          </cell>
          <cell r="K253">
            <v>45487</v>
          </cell>
          <cell r="L253" t="str">
            <v>NO APLICA</v>
          </cell>
          <cell r="M253" t="str">
            <v>NO APLICA</v>
          </cell>
          <cell r="N253" t="str">
            <v>NO APLICA</v>
          </cell>
          <cell r="O253">
            <v>7</v>
          </cell>
          <cell r="P253">
            <v>1972791</v>
          </cell>
          <cell r="Q253">
            <v>45306</v>
          </cell>
          <cell r="R253">
            <v>45322</v>
          </cell>
          <cell r="S253">
            <v>3698984</v>
          </cell>
          <cell r="T253">
            <v>45323</v>
          </cell>
          <cell r="U253">
            <v>45351</v>
          </cell>
          <cell r="V253">
            <v>3698984</v>
          </cell>
          <cell r="W253">
            <v>45352</v>
          </cell>
          <cell r="X253">
            <v>45382</v>
          </cell>
          <cell r="Y253">
            <v>3698984</v>
          </cell>
          <cell r="Z253">
            <v>45383</v>
          </cell>
          <cell r="AA253">
            <v>45412</v>
          </cell>
          <cell r="AB253">
            <v>3698984</v>
          </cell>
          <cell r="AC253">
            <v>45413</v>
          </cell>
          <cell r="AD253">
            <v>45443</v>
          </cell>
          <cell r="AE253">
            <v>3698984</v>
          </cell>
          <cell r="AF253">
            <v>45444</v>
          </cell>
          <cell r="AG253">
            <v>45473</v>
          </cell>
          <cell r="AH253">
            <v>1726193</v>
          </cell>
          <cell r="AI253">
            <v>45474</v>
          </cell>
          <cell r="AJ253">
            <v>45487</v>
          </cell>
          <cell r="BI253" t="str">
            <v>Vicerrectoría Académica</v>
          </cell>
          <cell r="BJ253" t="str">
            <v>MONICA SILVA QUICENO</v>
          </cell>
          <cell r="BK253" t="str">
            <v>Vicerrector Universitario</v>
          </cell>
          <cell r="BL253">
            <v>14</v>
          </cell>
          <cell r="BM253">
            <v>45306</v>
          </cell>
          <cell r="BN253">
            <v>22193904</v>
          </cell>
          <cell r="BO253">
            <v>159</v>
          </cell>
          <cell r="BP253">
            <v>45306</v>
          </cell>
          <cell r="BQ253">
            <v>22193904</v>
          </cell>
          <cell r="CS253" t="str">
            <v>1. Coadyuvar a la coordinación del sistema de laboratorios en la planeación y/o ejecución de capacitaciones en relación a la gestión del Aseguramiento Metrológico. 2. Apoyar a la coordinación del sistema de laboratorios en la planeación, revisión, ajuste, ejecución y seguimiento del Procedimiento de Aseguramiento Metrológico (PD-GAA-78) de los Equipos de laboratorios. 3. Apoyar la supervisión del diligenciamiento del libro de aseguramiento metrológico de los laboratorios de la universidad. 4. Brindar apoyo a los laboratorios para capacitar, guiar, confirmar, asegurar, la ejecución del Procedimiento de Aseguramiento Metrológico (PD-GAA-78) de los Equipos de laboratorios. 5. Apoyar a la Coordinación de Laboratorios en las reuniones del Comité Institucional del Sistema de Laboratorios de la Universidad de los Llanos. 6. Apoyar a la coordinación del sistema de laboratorios en la formulación de proyectos de inversión en la metodología establecida por el banco de proyecto. 7. Apoyar a la coordinación del sistema de laboratorios en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9. Apoyar a la coordinación del sistema de laboratorios en la atención de las auditorías Internas y/o externas definidas en la universidad. 10. Coadyuvar a la coordinación del sistema de  laboratorios en el cumplimiento de los requisitos legales, la normatividad y directrices de la universidad.</v>
          </cell>
          <cell r="CT253">
            <v>80768541</v>
          </cell>
          <cell r="CU253">
            <v>636</v>
          </cell>
          <cell r="CV253">
            <v>53021</v>
          </cell>
          <cell r="CY253">
            <v>8299</v>
          </cell>
          <cell r="CZ253" t="str">
            <v>M6</v>
          </cell>
        </row>
        <row r="254">
          <cell r="B254" t="str">
            <v>0155 DE 2024</v>
          </cell>
          <cell r="C254">
            <v>1020745531</v>
          </cell>
          <cell r="D254" t="str">
            <v>CARLOS FERNANDO MATEO OMAÑA RUIZ</v>
          </cell>
          <cell r="E254" t="str">
            <v>CONTRATO DE PRESTACIÓN DE SERVICIOS PROFESIONALES</v>
          </cell>
          <cell r="F254" t="str">
            <v>PRESTACIÓN DE SERVICIOS PROFESIONALES NECESARIO PARA EL DESARROLLO DEL PROYECTO FICHA BPUNI VIAC 08 0711 2023 “PROMOVER LA EDUCACIÓN DIGITAL EN LOS PROCESOS DE ENSEÑANZA Y APRENDIZAJE EN AMBIENTES FÍSICOS Y VIRTUALES DE LA UNIVERSIDAD DE LOS LLANOS”</v>
          </cell>
          <cell r="G254">
            <v>45306</v>
          </cell>
          <cell r="H254">
            <v>18367368</v>
          </cell>
          <cell r="I254" t="str">
            <v>Seis (06) meses calendario</v>
          </cell>
          <cell r="J254">
            <v>45306</v>
          </cell>
          <cell r="K254">
            <v>45487</v>
          </cell>
          <cell r="L254" t="str">
            <v>NO APLICA</v>
          </cell>
          <cell r="M254" t="str">
            <v>NO APLICA</v>
          </cell>
          <cell r="N254" t="str">
            <v>NO APLICA</v>
          </cell>
          <cell r="O254">
            <v>7</v>
          </cell>
          <cell r="P254">
            <v>1632655</v>
          </cell>
          <cell r="Q254">
            <v>45306</v>
          </cell>
          <cell r="R254">
            <v>45322</v>
          </cell>
          <cell r="S254">
            <v>3061228</v>
          </cell>
          <cell r="T254">
            <v>45323</v>
          </cell>
          <cell r="U254">
            <v>45351</v>
          </cell>
          <cell r="V254">
            <v>3061228</v>
          </cell>
          <cell r="W254">
            <v>45352</v>
          </cell>
          <cell r="X254">
            <v>45382</v>
          </cell>
          <cell r="Y254">
            <v>3061228</v>
          </cell>
          <cell r="Z254">
            <v>45383</v>
          </cell>
          <cell r="AA254">
            <v>45412</v>
          </cell>
          <cell r="AB254">
            <v>3061228</v>
          </cell>
          <cell r="AC254">
            <v>45413</v>
          </cell>
          <cell r="AD254">
            <v>45443</v>
          </cell>
          <cell r="AE254">
            <v>3061228</v>
          </cell>
          <cell r="AF254">
            <v>45444</v>
          </cell>
          <cell r="AG254">
            <v>45473</v>
          </cell>
          <cell r="AH254">
            <v>1428573</v>
          </cell>
          <cell r="AI254">
            <v>45474</v>
          </cell>
          <cell r="AJ254">
            <v>45487</v>
          </cell>
          <cell r="BI254" t="str">
            <v>Instituto de Educación Abierta y a Distancia</v>
          </cell>
          <cell r="BJ254" t="str">
            <v>ANGELICA SOFIA GONZALEZ PULIDO</v>
          </cell>
          <cell r="BK254" t="str">
            <v>Director Técnico de Educación a Distancia</v>
          </cell>
          <cell r="BL254">
            <v>13</v>
          </cell>
          <cell r="BM254">
            <v>45306</v>
          </cell>
          <cell r="BN254">
            <v>53117736</v>
          </cell>
          <cell r="BO254">
            <v>160</v>
          </cell>
          <cell r="BP254">
            <v>45306</v>
          </cell>
          <cell r="BQ254">
            <v>18367368</v>
          </cell>
          <cell r="CS254" t="str">
            <v>1. Apoyar en el fortalecimiento de estrategias orientadas al posicionamiento de la plataforma virtual. 2. Apoyar en el diseño del material multimedia y gráfico para la implementación en los cursos de la plataforma virtual. 3. Brindar apoyo en el repositorio institucional de la Universidad de los Llanos, implementando el manual de identidad que actualmente adopta la institución. con los diseños y el material gráfico que corresponda. 4. Coadyuvar en los diseños y desarrollo de material gráfico y multimedia para las OVAS que se implementen en desarrollo de la ficha BPUNI. 5. Contribuir en la organización y ejecución de eventos virtuales, seminarios web o conferencias en línea, que promuevan el campus virtual y atraigan a nuevos usuarios o estudiantes interesados en los cursos ofrecidos. 6. Prestar apoyo en la elaboración de contenido interactivo para los cursos y MOOC del campus virtual, como cuestionarios, simulaciones o actividades en línea, con el objetivo de mejorar la participación y la experiencia de aprendizaje de los estudiantes.</v>
          </cell>
          <cell r="CT254">
            <v>1020745531</v>
          </cell>
          <cell r="CU254">
            <v>639</v>
          </cell>
          <cell r="CV254">
            <v>53022</v>
          </cell>
          <cell r="CY254">
            <v>7410</v>
          </cell>
          <cell r="CZ254" t="str">
            <v>M6</v>
          </cell>
        </row>
        <row r="255">
          <cell r="B255" t="str">
            <v>0156 DE 2024</v>
          </cell>
          <cell r="C255">
            <v>79719729</v>
          </cell>
          <cell r="D255" t="str">
            <v>JOHN ALEJANDRO FIGUEREDO LUNA</v>
          </cell>
          <cell r="E255" t="str">
            <v>CONTRATO DE PRESTACIÓN DE SERVICIOS PROFESIONALES</v>
          </cell>
          <cell r="F255" t="str">
            <v>PRESTACIÓN DE SERVICIOS PROFESIONALES NECESARIO PARA EL DESARROLLO DEL PROYECTO FICHA BPUNI VIAC 08 0711 2023 “PROMOVER LA EDUCACIÓN DIGITAL EN LOS PROCESOS DE ENSEÑANZA Y APRENDIZAJE EN AMBIENTES FÍSICOS Y VIRTUALES DE LA UNIVERSIDAD DE LOS LLANOS”</v>
          </cell>
          <cell r="G255">
            <v>45306</v>
          </cell>
          <cell r="H255">
            <v>18367368</v>
          </cell>
          <cell r="I255" t="str">
            <v>Seis (06) meses calendario</v>
          </cell>
          <cell r="J255">
            <v>45306</v>
          </cell>
          <cell r="K255">
            <v>45487</v>
          </cell>
          <cell r="L255" t="str">
            <v>NO APLICA</v>
          </cell>
          <cell r="M255" t="str">
            <v>NO APLICA</v>
          </cell>
          <cell r="N255" t="str">
            <v>NO APLICA</v>
          </cell>
          <cell r="O255">
            <v>7</v>
          </cell>
          <cell r="P255">
            <v>1632655</v>
          </cell>
          <cell r="Q255">
            <v>45306</v>
          </cell>
          <cell r="R255">
            <v>45322</v>
          </cell>
          <cell r="S255">
            <v>3061228</v>
          </cell>
          <cell r="T255">
            <v>45323</v>
          </cell>
          <cell r="U255">
            <v>45351</v>
          </cell>
          <cell r="V255">
            <v>3061228</v>
          </cell>
          <cell r="W255">
            <v>45352</v>
          </cell>
          <cell r="X255">
            <v>45382</v>
          </cell>
          <cell r="Y255">
            <v>3061228</v>
          </cell>
          <cell r="Z255">
            <v>45383</v>
          </cell>
          <cell r="AA255">
            <v>45412</v>
          </cell>
          <cell r="AB255">
            <v>3061228</v>
          </cell>
          <cell r="AC255">
            <v>45413</v>
          </cell>
          <cell r="AD255">
            <v>45443</v>
          </cell>
          <cell r="AE255">
            <v>3061228</v>
          </cell>
          <cell r="AF255">
            <v>45444</v>
          </cell>
          <cell r="AG255">
            <v>45473</v>
          </cell>
          <cell r="AH255">
            <v>1428573</v>
          </cell>
          <cell r="AI255">
            <v>45474</v>
          </cell>
          <cell r="AJ255">
            <v>45487</v>
          </cell>
          <cell r="BI255" t="str">
            <v>Instituto de Educación Abierta y a Distancia</v>
          </cell>
          <cell r="BJ255" t="str">
            <v>ANGELICA SOFIA GONZALEZ PULIDO</v>
          </cell>
          <cell r="BK255" t="str">
            <v>Director Técnico de Educación a Distancia</v>
          </cell>
          <cell r="BL255">
            <v>13</v>
          </cell>
          <cell r="BM255">
            <v>45306</v>
          </cell>
          <cell r="BN255">
            <v>53117736</v>
          </cell>
          <cell r="BO255">
            <v>161</v>
          </cell>
          <cell r="BP255">
            <v>45306</v>
          </cell>
          <cell r="BQ255">
            <v>18367368</v>
          </cell>
          <cell r="CS255" t="str">
            <v>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brindar respuesta a inquietudes de profesores y estudiantes en temas relacionados con el uso de plataforma Moodle y herramientas de apoyo a la formación. 6. Colaborar en el diseño de instrumentos de seguimiento a las actividades del IDEAD.</v>
          </cell>
          <cell r="CT255">
            <v>79719729</v>
          </cell>
          <cell r="CU255">
            <v>639</v>
          </cell>
          <cell r="CV255">
            <v>53022</v>
          </cell>
          <cell r="CY255">
            <v>8544</v>
          </cell>
          <cell r="CZ255" t="str">
            <v>M3</v>
          </cell>
        </row>
        <row r="256">
          <cell r="B256" t="str">
            <v>0157 DE 2024</v>
          </cell>
          <cell r="C256">
            <v>1123863846</v>
          </cell>
          <cell r="D256" t="str">
            <v>YOJAN STYVEN HERNANDEZ CARDONA</v>
          </cell>
          <cell r="E256" t="str">
            <v>CONTRATO DE PRESTACIÓN DE SERVICIOS PROFESIONALES</v>
          </cell>
          <cell r="F256" t="str">
            <v>PRESTACIÓN DE SERVICIOS PROFESIONALES NECESARIO PARA EL DESARROLLO DEL PROYECTO FICHA BPUNI VIAC 11 0510 2022 “INCREMENTAR LA PRODUCCIÓN DE CONTENIDOS DIGITALES PARA EL FORTALECIMIENTO DEL PROCESO DE ENSEÑANZA-APRENDIZAJE EN LA UNIVERSIDAD DE LOS LLANOS - ACTUALIZACIÓN”</v>
          </cell>
          <cell r="G256">
            <v>45306</v>
          </cell>
          <cell r="H256">
            <v>16383000</v>
          </cell>
          <cell r="I256" t="str">
            <v>Seis (06) meses calendario</v>
          </cell>
          <cell r="J256">
            <v>45306</v>
          </cell>
          <cell r="K256">
            <v>45487</v>
          </cell>
          <cell r="L256" t="str">
            <v>NO APLICA</v>
          </cell>
          <cell r="M256" t="str">
            <v>NO APLICA</v>
          </cell>
          <cell r="N256" t="str">
            <v>NO APLICA</v>
          </cell>
          <cell r="O256">
            <v>7</v>
          </cell>
          <cell r="P256">
            <v>1456267</v>
          </cell>
          <cell r="Q256">
            <v>45306</v>
          </cell>
          <cell r="R256">
            <v>45322</v>
          </cell>
          <cell r="S256">
            <v>2730500</v>
          </cell>
          <cell r="T256">
            <v>45323</v>
          </cell>
          <cell r="U256">
            <v>45351</v>
          </cell>
          <cell r="V256">
            <v>2730500</v>
          </cell>
          <cell r="W256">
            <v>45352</v>
          </cell>
          <cell r="X256">
            <v>45382</v>
          </cell>
          <cell r="Y256">
            <v>2730500</v>
          </cell>
          <cell r="Z256">
            <v>45383</v>
          </cell>
          <cell r="AA256">
            <v>45412</v>
          </cell>
          <cell r="AB256">
            <v>2730500</v>
          </cell>
          <cell r="AC256">
            <v>45413</v>
          </cell>
          <cell r="AD256">
            <v>45443</v>
          </cell>
          <cell r="AE256">
            <v>2730500</v>
          </cell>
          <cell r="AF256">
            <v>45444</v>
          </cell>
          <cell r="AG256">
            <v>45473</v>
          </cell>
          <cell r="AH256">
            <v>1274233</v>
          </cell>
          <cell r="AI256">
            <v>45474</v>
          </cell>
          <cell r="AJ256">
            <v>45487</v>
          </cell>
          <cell r="BI256" t="str">
            <v>Instituto de Educación Abierta y a Distancia</v>
          </cell>
          <cell r="BJ256" t="str">
            <v>ANGELICA SOFIA GONZALEZ PULIDO</v>
          </cell>
          <cell r="BK256" t="str">
            <v>Director Técnico de Educación a Distancia</v>
          </cell>
          <cell r="BL256">
            <v>13</v>
          </cell>
          <cell r="BM256">
            <v>45306</v>
          </cell>
          <cell r="BN256">
            <v>53117736</v>
          </cell>
          <cell r="BO256">
            <v>162</v>
          </cell>
          <cell r="BP256">
            <v>45306</v>
          </cell>
          <cell r="BQ256">
            <v>16383000</v>
          </cell>
          <cell r="CS256" t="str">
            <v>1. Contribuir a los procesos tecnológicos, académicos y administrativos de la plataforma Moodle establecida por UNILLANOS y utilizada por el IDEAD. 2. Colaborar en los procesos tecnológicos, académicos y administrativos implementados por el Instituto de Educación Abierta y a Distancia. 3. Apoyar en la creación de contenido multimedia para los programas de pregrado, posgrado y educación continua, ya sea en modalidad presencial, a distancia o virtual, siguiendo los procesos de diseño instruccional. 4. Brindar apoyo en el soporte técnico a docentes y estudiantes en el uso correcto de la plataforma Moodle en todas sus modalidades, así como en las necesidades y proyectos implementados por el IDEAD. 5. Colaborar en la creación de documentos, manuales y videos destinados a la comunidad académica para el uso de la plataforma virtual, promoviendo la innovación y modernización del IDEAD. 6. Brindar apoyo en el análisis de información académica y administrativa en los procesos liderados por el IDEAD. 7. Contribuir a los procesos de capacitación destinados a docentes, estudiantes y la comunidad Unillanista, impulsados por el IDEAD.</v>
          </cell>
          <cell r="CT256">
            <v>1123863846.4000001</v>
          </cell>
          <cell r="CU256">
            <v>639</v>
          </cell>
          <cell r="CV256">
            <v>53022</v>
          </cell>
          <cell r="CY256">
            <v>9511</v>
          </cell>
          <cell r="CZ256" t="str">
            <v>M4</v>
          </cell>
        </row>
        <row r="257">
          <cell r="B257" t="str">
            <v>0158 DE 2024</v>
          </cell>
          <cell r="C257">
            <v>1121892109</v>
          </cell>
          <cell r="D257" t="str">
            <v>SANDRA MILENA HERNANDEZ HERRERA</v>
          </cell>
          <cell r="E257" t="str">
            <v>CONTRATO DE PRESTACIÓN DE SERVICIOS PROFESIONALES</v>
          </cell>
          <cell r="F257"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7">
            <v>45306</v>
          </cell>
          <cell r="H257">
            <v>29464320</v>
          </cell>
          <cell r="I257" t="str">
            <v>Seis (06) meses calendario</v>
          </cell>
          <cell r="J257">
            <v>45306</v>
          </cell>
          <cell r="K257">
            <v>45487</v>
          </cell>
          <cell r="L257" t="str">
            <v>NO APLICA</v>
          </cell>
          <cell r="M257" t="str">
            <v>NO APLICA</v>
          </cell>
          <cell r="N257" t="str">
            <v>NO APLICA</v>
          </cell>
          <cell r="O257">
            <v>7</v>
          </cell>
          <cell r="P257">
            <v>2619051</v>
          </cell>
          <cell r="Q257">
            <v>45306</v>
          </cell>
          <cell r="R257">
            <v>45322</v>
          </cell>
          <cell r="S257">
            <v>2455360</v>
          </cell>
          <cell r="T257">
            <v>45323</v>
          </cell>
          <cell r="U257">
            <v>45337</v>
          </cell>
          <cell r="W257">
            <v>45352</v>
          </cell>
          <cell r="X257">
            <v>45382</v>
          </cell>
          <cell r="Z257">
            <v>45383</v>
          </cell>
          <cell r="AA257">
            <v>45412</v>
          </cell>
          <cell r="AC257">
            <v>45413</v>
          </cell>
          <cell r="AD257">
            <v>45443</v>
          </cell>
          <cell r="AF257">
            <v>45444</v>
          </cell>
          <cell r="AG257">
            <v>45473</v>
          </cell>
          <cell r="AI257">
            <v>45474</v>
          </cell>
          <cell r="AJ257">
            <v>45487</v>
          </cell>
          <cell r="BI257" t="str">
            <v>Instituto de Ciencias Ambientales de la Orinoquia Colombiana</v>
          </cell>
          <cell r="BJ257" t="str">
            <v>MARCO AURELIO TORRES MORA</v>
          </cell>
          <cell r="BK257" t="str">
            <v>Director del Instituto de Ciencias Ambientales de la Orinoquia Colombiana</v>
          </cell>
          <cell r="BL257">
            <v>18</v>
          </cell>
          <cell r="BM257">
            <v>45306</v>
          </cell>
          <cell r="BN257">
            <v>102791592</v>
          </cell>
          <cell r="BO257">
            <v>163</v>
          </cell>
          <cell r="BP257">
            <v>45306</v>
          </cell>
          <cell r="BQ257">
            <v>29464320</v>
          </cell>
          <cell r="CS257"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257">
            <v>1121892109</v>
          </cell>
          <cell r="CU257">
            <v>649</v>
          </cell>
          <cell r="CV257">
            <v>57706</v>
          </cell>
          <cell r="CY257">
            <v>7490</v>
          </cell>
          <cell r="CZ257" t="str">
            <v>M6</v>
          </cell>
        </row>
        <row r="258">
          <cell r="B258" t="str">
            <v>0159 DE 2024</v>
          </cell>
          <cell r="C258">
            <v>1121896021</v>
          </cell>
          <cell r="D258" t="str">
            <v>YAIR LEANDRO ZAPATA MUÑOZ</v>
          </cell>
          <cell r="E258" t="str">
            <v>CONTRATO DE PRESTACIÓN DE SERVICIOS PROFESIONALES</v>
          </cell>
          <cell r="F258"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8">
            <v>45306</v>
          </cell>
          <cell r="H258">
            <v>22193904</v>
          </cell>
          <cell r="I258" t="str">
            <v>Seis (06) meses calendario</v>
          </cell>
          <cell r="J258">
            <v>45306</v>
          </cell>
          <cell r="K258">
            <v>45487</v>
          </cell>
          <cell r="L258" t="str">
            <v>NO APLICA</v>
          </cell>
          <cell r="M258" t="str">
            <v>NO APLICA</v>
          </cell>
          <cell r="N258" t="str">
            <v>NO APLICA</v>
          </cell>
          <cell r="O258">
            <v>7</v>
          </cell>
          <cell r="P258">
            <v>1972791</v>
          </cell>
          <cell r="Q258">
            <v>45306</v>
          </cell>
          <cell r="R258">
            <v>45322</v>
          </cell>
          <cell r="S258">
            <v>1849492</v>
          </cell>
          <cell r="T258">
            <v>45323</v>
          </cell>
          <cell r="U258">
            <v>45337</v>
          </cell>
          <cell r="W258">
            <v>45352</v>
          </cell>
          <cell r="X258">
            <v>45382</v>
          </cell>
          <cell r="Z258">
            <v>45383</v>
          </cell>
          <cell r="AA258">
            <v>45412</v>
          </cell>
          <cell r="AC258">
            <v>45413</v>
          </cell>
          <cell r="AD258">
            <v>45443</v>
          </cell>
          <cell r="AF258">
            <v>45444</v>
          </cell>
          <cell r="AG258">
            <v>45473</v>
          </cell>
          <cell r="AI258">
            <v>45474</v>
          </cell>
          <cell r="AJ258">
            <v>45487</v>
          </cell>
          <cell r="BI258" t="str">
            <v>Instituto de Ciencias Ambientales de la Orinoquia Colombiana</v>
          </cell>
          <cell r="BJ258" t="str">
            <v>MARCO AURELIO TORRES MORA</v>
          </cell>
          <cell r="BK258" t="str">
            <v>Director del Instituto de Ciencias Ambientales de la Orinoquia Colombiana</v>
          </cell>
          <cell r="BL258">
            <v>18</v>
          </cell>
          <cell r="BM258">
            <v>45306</v>
          </cell>
          <cell r="BN258">
            <v>102791592</v>
          </cell>
          <cell r="BO258">
            <v>164</v>
          </cell>
          <cell r="BP258">
            <v>45306</v>
          </cell>
          <cell r="BQ258">
            <v>22193904</v>
          </cell>
          <cell r="CS258"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258">
            <v>1121896021.0999999</v>
          </cell>
          <cell r="CU258">
            <v>649</v>
          </cell>
          <cell r="CV258">
            <v>57706</v>
          </cell>
          <cell r="CY258">
            <v>8299</v>
          </cell>
          <cell r="CZ258" t="str">
            <v>M6</v>
          </cell>
        </row>
        <row r="259">
          <cell r="B259" t="str">
            <v>0160 DE 2024</v>
          </cell>
          <cell r="C259">
            <v>1121913636</v>
          </cell>
          <cell r="D259" t="str">
            <v>YIRLEY ANGELICA RINCON BLANQUICET</v>
          </cell>
          <cell r="E259" t="str">
            <v>CONTRATO DE PRESTACIÓN DE SERVICIOS PROFESIONALES</v>
          </cell>
          <cell r="F259"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9">
            <v>45306</v>
          </cell>
          <cell r="H259">
            <v>18367368</v>
          </cell>
          <cell r="I259" t="str">
            <v>Seis (06) meses calendario</v>
          </cell>
          <cell r="J259">
            <v>45306</v>
          </cell>
          <cell r="K259">
            <v>45487</v>
          </cell>
          <cell r="L259" t="str">
            <v>NO APLICA</v>
          </cell>
          <cell r="M259" t="str">
            <v>NO APLICA</v>
          </cell>
          <cell r="N259" t="str">
            <v>NO APLICA</v>
          </cell>
          <cell r="O259">
            <v>7</v>
          </cell>
          <cell r="P259">
            <v>1632655</v>
          </cell>
          <cell r="Q259">
            <v>45306</v>
          </cell>
          <cell r="R259">
            <v>45322</v>
          </cell>
          <cell r="S259">
            <v>1530614</v>
          </cell>
          <cell r="T259">
            <v>45323</v>
          </cell>
          <cell r="U259">
            <v>45337</v>
          </cell>
          <cell r="W259">
            <v>45352</v>
          </cell>
          <cell r="X259">
            <v>45382</v>
          </cell>
          <cell r="Z259">
            <v>45383</v>
          </cell>
          <cell r="AA259">
            <v>45412</v>
          </cell>
          <cell r="AC259">
            <v>45413</v>
          </cell>
          <cell r="AD259">
            <v>45443</v>
          </cell>
          <cell r="AF259">
            <v>45444</v>
          </cell>
          <cell r="AG259">
            <v>45473</v>
          </cell>
          <cell r="AI259">
            <v>45474</v>
          </cell>
          <cell r="AJ259">
            <v>45487</v>
          </cell>
          <cell r="BI259" t="str">
            <v>Instituto de Ciencias Ambientales de la Orinoquia Colombiana</v>
          </cell>
          <cell r="BJ259" t="str">
            <v>MARCO AURELIO TORRES MORA</v>
          </cell>
          <cell r="BK259" t="str">
            <v>Director del Instituto de Ciencias Ambientales de la Orinoquia Colombiana</v>
          </cell>
          <cell r="BL259">
            <v>18</v>
          </cell>
          <cell r="BM259">
            <v>45306</v>
          </cell>
          <cell r="BN259">
            <v>102791592</v>
          </cell>
          <cell r="BO259">
            <v>165</v>
          </cell>
          <cell r="BP259">
            <v>45306</v>
          </cell>
          <cell r="BQ259">
            <v>18367368</v>
          </cell>
          <cell r="CS259" t="str">
            <v>1. Colaborar en el procesamiento en laboratorio de muestras microbiológicas e hidrobiológicas, así como en la elaboración de informes de resultados en el Centro de Calidad de Aguas. 2. Apoyar en la determinación y análisis de controles de calidad para garantizar la confiabilidad de los datos emitidos por la Unidad de Microbiología. 3. Colaborar en el seguimiento de las condiciones ambientales, la organización y disposición final de residuos del área de la Unidad de Microbiología del Centro de Calidad de Aguas. 4. Contribuir en los procesos del sistema de gestión de calidad bajo el cual se desarrollan las actividades, asegurando la veracidad de la información producida y apoyando en auditorías de investigación ambiental, tanto internas como externas. 5. Apoyar las actividades académicas e investigativas llevadas a cabo por el Instituto de Ciencias Ambientales de la Orinoquía Colombiana (ICAOC), contribuyendo al desarrollo de distintos convenios y contratos interadministrativos.</v>
          </cell>
          <cell r="CT259">
            <v>1121913636.2</v>
          </cell>
          <cell r="CU259">
            <v>649</v>
          </cell>
          <cell r="CV259">
            <v>57706</v>
          </cell>
          <cell r="CY259">
            <v>8560</v>
          </cell>
          <cell r="CZ259" t="str">
            <v>M5</v>
          </cell>
        </row>
        <row r="260">
          <cell r="B260" t="str">
            <v>0161 DE 2024</v>
          </cell>
          <cell r="C260">
            <v>3802477</v>
          </cell>
          <cell r="D260" t="str">
            <v>JAIRO ANDRES NOVOA BERNATE</v>
          </cell>
          <cell r="E260" t="str">
            <v>CONTRATO DE PRESTACIÓN DE SERVICIOS PROFESIONALES</v>
          </cell>
          <cell r="F260"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0">
            <v>45306</v>
          </cell>
          <cell r="H260">
            <v>16383000</v>
          </cell>
          <cell r="I260" t="str">
            <v>Seis (06) meses calendario</v>
          </cell>
          <cell r="J260">
            <v>45306</v>
          </cell>
          <cell r="K260">
            <v>45487</v>
          </cell>
          <cell r="L260" t="str">
            <v>NO APLICA</v>
          </cell>
          <cell r="M260" t="str">
            <v>NO APLICA</v>
          </cell>
          <cell r="N260" t="str">
            <v>NO APLICA</v>
          </cell>
          <cell r="O260">
            <v>7</v>
          </cell>
          <cell r="P260">
            <v>1456267</v>
          </cell>
          <cell r="Q260">
            <v>45306</v>
          </cell>
          <cell r="R260">
            <v>45322</v>
          </cell>
          <cell r="S260">
            <v>2730500</v>
          </cell>
          <cell r="T260">
            <v>45323</v>
          </cell>
          <cell r="U260">
            <v>45351</v>
          </cell>
          <cell r="V260">
            <v>2730500</v>
          </cell>
          <cell r="W260">
            <v>45352</v>
          </cell>
          <cell r="X260">
            <v>45382</v>
          </cell>
          <cell r="Y260">
            <v>2730500</v>
          </cell>
          <cell r="Z260">
            <v>45383</v>
          </cell>
          <cell r="AA260">
            <v>45412</v>
          </cell>
          <cell r="AB260">
            <v>2730500</v>
          </cell>
          <cell r="AC260">
            <v>45413</v>
          </cell>
          <cell r="AD260">
            <v>45443</v>
          </cell>
          <cell r="AE260">
            <v>2730500</v>
          </cell>
          <cell r="AF260">
            <v>45444</v>
          </cell>
          <cell r="AG260">
            <v>45473</v>
          </cell>
          <cell r="AH260">
            <v>1274233</v>
          </cell>
          <cell r="AI260">
            <v>45474</v>
          </cell>
          <cell r="AJ260">
            <v>45487</v>
          </cell>
          <cell r="BI260" t="str">
            <v>Instituto de Ciencias Ambientales de la Orinoquia Colombiana</v>
          </cell>
          <cell r="BJ260" t="str">
            <v>MARCO AURELIO TORRES MORA</v>
          </cell>
          <cell r="BK260" t="str">
            <v>Director del Instituto de Ciencias Ambientales de la Orinoquia Colombiana</v>
          </cell>
          <cell r="BL260">
            <v>18</v>
          </cell>
          <cell r="BM260">
            <v>45306</v>
          </cell>
          <cell r="BN260">
            <v>102791592</v>
          </cell>
          <cell r="BO260">
            <v>166</v>
          </cell>
          <cell r="BP260">
            <v>45306</v>
          </cell>
          <cell r="BQ260">
            <v>16383000</v>
          </cell>
          <cell r="CS260" t="str">
            <v>1. Colaborar en el procesamiento de muestras en laboratorio para análisis fisicoquímicos en matrices de agua y suelo, así como llevar un registro de bitácoras con los resultados requeridos en el Centro de Calidad de Aguas. 2. Apoyar en la determinación y análisis de controles de calidad para garantizar la confiabilidad de los datos emitidos por el laboratorio. 3. Apoyar las acciones necesarias para la correcta entrega y disposición final de los residuos generados, incluyendo el aseo y etiquetado del cuarto frío, así como el seguimiento de las condiciones ambientales. 4. Contribuir a los procesos del sistema de gestión de calidad bajo el cual se desarrollan las actividades, asegurando la veracidad de la información producida y presentando auditorías de investigación ambiental internas y externas. 5. Colaborar en las actividades académicas e investigativas realizadas por el Instituto de Ciencias Ambientales de la Orinoquía Colombiana (ICAOC) que contribuyan al desarrollo de los distintos convenios y contratos interadministrativos.</v>
          </cell>
          <cell r="CT260">
            <v>3802477</v>
          </cell>
          <cell r="CU260">
            <v>649</v>
          </cell>
          <cell r="CV260">
            <v>57706</v>
          </cell>
          <cell r="CY260">
            <v>7210</v>
          </cell>
          <cell r="CZ260" t="str">
            <v>M6</v>
          </cell>
        </row>
        <row r="261">
          <cell r="B261" t="str">
            <v>0162 DE 2024</v>
          </cell>
          <cell r="C261">
            <v>1121954993</v>
          </cell>
          <cell r="D261" t="str">
            <v>FRAYTHER HERNAN PARRADO PARRADO</v>
          </cell>
          <cell r="E261" t="str">
            <v>CONTRATO DE PRESTACIÓN DE SERVICIOS PROFESIONALES</v>
          </cell>
          <cell r="F261"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1">
            <v>45306</v>
          </cell>
          <cell r="H261">
            <v>16383000</v>
          </cell>
          <cell r="I261" t="str">
            <v>Seis (06) meses calendario</v>
          </cell>
          <cell r="J261">
            <v>45306</v>
          </cell>
          <cell r="K261">
            <v>45487</v>
          </cell>
          <cell r="L261" t="str">
            <v>NO APLICA</v>
          </cell>
          <cell r="M261" t="str">
            <v>NO APLICA</v>
          </cell>
          <cell r="N261" t="str">
            <v>NO APLICA</v>
          </cell>
          <cell r="O261">
            <v>7</v>
          </cell>
          <cell r="P261">
            <v>1456267</v>
          </cell>
          <cell r="Q261">
            <v>45306</v>
          </cell>
          <cell r="R261">
            <v>45322</v>
          </cell>
          <cell r="S261">
            <v>2730500</v>
          </cell>
          <cell r="T261">
            <v>45323</v>
          </cell>
          <cell r="U261">
            <v>45351</v>
          </cell>
          <cell r="V261">
            <v>2730500</v>
          </cell>
          <cell r="W261">
            <v>45352</v>
          </cell>
          <cell r="X261">
            <v>45382</v>
          </cell>
          <cell r="Y261">
            <v>2730500</v>
          </cell>
          <cell r="Z261">
            <v>45383</v>
          </cell>
          <cell r="AA261">
            <v>45412</v>
          </cell>
          <cell r="AB261">
            <v>2730500</v>
          </cell>
          <cell r="AC261">
            <v>45413</v>
          </cell>
          <cell r="AD261">
            <v>45443</v>
          </cell>
          <cell r="AE261">
            <v>2730500</v>
          </cell>
          <cell r="AF261">
            <v>45444</v>
          </cell>
          <cell r="AG261">
            <v>45473</v>
          </cell>
          <cell r="AH261">
            <v>1274233</v>
          </cell>
          <cell r="AI261">
            <v>45474</v>
          </cell>
          <cell r="AJ261">
            <v>45487</v>
          </cell>
          <cell r="BI261" t="str">
            <v>Instituto de Ciencias Ambientales de la Orinoquia Colombiana</v>
          </cell>
          <cell r="BJ261" t="str">
            <v>MARCO AURELIO TORRES MORA</v>
          </cell>
          <cell r="BK261" t="str">
            <v>Director del Instituto de Ciencias Ambientales de la Orinoquia Colombiana</v>
          </cell>
          <cell r="BL261">
            <v>18</v>
          </cell>
          <cell r="BM261">
            <v>45306</v>
          </cell>
          <cell r="BN261">
            <v>102791592</v>
          </cell>
          <cell r="BO261">
            <v>167</v>
          </cell>
          <cell r="BP261">
            <v>45306</v>
          </cell>
          <cell r="BQ261">
            <v>16383000</v>
          </cell>
          <cell r="CS261" t="str">
            <v>1. Apoyar la compilación, organización, control y verificación de información relacionada a la Unidad de Muestreo, así como del inventario de materiales, recipientes, insumos y equipos del Centro de Calidad de Aguas. 2. Contribuir con la toma, aseguramiento de muestras y registro de parámetros in situ en campo requeridos desde el Centro de Calidad de Aguas (Actividad que implica campo). 3. Apoyar el procesamiento y análisis de muestras y controles de calidad asociados a los métodos de ensayo (Actividad que implica laboratorio). 4. Coadyuvar en la elaboración de informes técnicos de campo y de la calidad fisicoquímica del agua requeridos en el Centro de Calidad de Aguas.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261">
            <v>1121954993</v>
          </cell>
          <cell r="CU261">
            <v>649</v>
          </cell>
          <cell r="CV261">
            <v>57706</v>
          </cell>
          <cell r="CY261">
            <v>7490</v>
          </cell>
          <cell r="CZ261" t="str">
            <v>M6</v>
          </cell>
        </row>
        <row r="262">
          <cell r="B262" t="str">
            <v>0163 DE 2024</v>
          </cell>
          <cell r="C262">
            <v>1121864359</v>
          </cell>
          <cell r="D262" t="str">
            <v>YORBI KAREN RAMIREZ GAMBOA</v>
          </cell>
          <cell r="E262" t="str">
            <v>CONTRATO DE PRESTACIÓN DE SERVICIOS DE APOYO A LA GESTIÓN</v>
          </cell>
          <cell r="F262" t="str">
            <v xml:space="preserve">PRESTACIÓN DE SERVICIOS DE APOYO A LA GESTIÓN NECESARIO PARA EL FORTALECIMIENTO DE LOS PROCESOS ADMINISTRATIVOS EN EL CENTRO DE IDIOMAS DE LA FACULTAD DE CIENCIAS HUMANAS Y DE LA EDUCACIÓN. </v>
          </cell>
          <cell r="G262">
            <v>45306</v>
          </cell>
          <cell r="H262">
            <v>13010226</v>
          </cell>
          <cell r="I262" t="str">
            <v>Seis (06) meses calendario</v>
          </cell>
          <cell r="J262">
            <v>45306</v>
          </cell>
          <cell r="K262">
            <v>45487</v>
          </cell>
          <cell r="L262" t="str">
            <v>NO APLICA</v>
          </cell>
          <cell r="M262" t="str">
            <v>NO APLICA</v>
          </cell>
          <cell r="N262" t="str">
            <v>NO APLICA</v>
          </cell>
          <cell r="O262">
            <v>7</v>
          </cell>
          <cell r="P262">
            <v>1156465</v>
          </cell>
          <cell r="Q262">
            <v>45306</v>
          </cell>
          <cell r="R262">
            <v>45322</v>
          </cell>
          <cell r="S262">
            <v>2168371</v>
          </cell>
          <cell r="T262">
            <v>45323</v>
          </cell>
          <cell r="U262">
            <v>45351</v>
          </cell>
          <cell r="V262">
            <v>2168371</v>
          </cell>
          <cell r="W262">
            <v>45352</v>
          </cell>
          <cell r="X262">
            <v>45382</v>
          </cell>
          <cell r="Y262">
            <v>2168371</v>
          </cell>
          <cell r="Z262">
            <v>45383</v>
          </cell>
          <cell r="AA262">
            <v>45412</v>
          </cell>
          <cell r="AB262">
            <v>2168371</v>
          </cell>
          <cell r="AC262">
            <v>45413</v>
          </cell>
          <cell r="AD262">
            <v>45443</v>
          </cell>
          <cell r="AE262">
            <v>2168371</v>
          </cell>
          <cell r="AF262">
            <v>45444</v>
          </cell>
          <cell r="AG262">
            <v>45473</v>
          </cell>
          <cell r="AH262">
            <v>1011906</v>
          </cell>
          <cell r="AI262">
            <v>45474</v>
          </cell>
          <cell r="AJ262">
            <v>45487</v>
          </cell>
          <cell r="BI262" t="str">
            <v>Facultad de Ciencias Humanas y de la Educación</v>
          </cell>
          <cell r="BJ262" t="str">
            <v xml:space="preserve">FERNANDO CAMPOS POLO </v>
          </cell>
          <cell r="BK262" t="str">
            <v>Decano de la Facultad de Ciencias Humanas y de la Educación</v>
          </cell>
          <cell r="BL262">
            <v>20</v>
          </cell>
          <cell r="BM262">
            <v>45306</v>
          </cell>
          <cell r="BN262">
            <v>2599259317</v>
          </cell>
          <cell r="BO262">
            <v>180</v>
          </cell>
          <cell r="BP262">
            <v>45306</v>
          </cell>
          <cell r="BQ262">
            <v>13010226</v>
          </cell>
          <cell r="CS262" t="str">
            <v>1. Contribuir con el archivo y control de los documentos de los registros correspondientes para programas de extensión a la comunidad alineados con la normatividad de archivo vigente al igual que la normatividad de la Secretaría de Educación Municipal y Departamental siguiendo las medidas dispuestas por la Oficina de Correspondencia y Archivo. 2. Coadyuvar con la oferta y promoción de los servicios del Centro de Idiomas.  3. Apoyo en la actualización del estudio de mercado y aspectos de contexto de acuerdo a las normas establecidas. 4. Coadyuvar en los diferentes procesos de legalización, actualización o de trámite de proyectos de registros, educación continuada, convenios etc. 5. Apoyar a la dirección y/o coordinación en diferentes procesos de acuerdo a las necesidades. 6. Apoyar en el control del inventario que se encuentra en el Centro de Idiomas. 7. Apoyar en el seguimiento y control de la base de datos de los estudiantes de extensión a la comunidad.  8. Contribuir con los procesos de calidad y planes de mejora.</v>
          </cell>
          <cell r="CT262">
            <v>1121864359</v>
          </cell>
          <cell r="CU262">
            <v>440</v>
          </cell>
          <cell r="CV262">
            <v>56503</v>
          </cell>
          <cell r="CY262">
            <v>4761</v>
          </cell>
          <cell r="CZ262" t="str">
            <v>M6</v>
          </cell>
        </row>
        <row r="263">
          <cell r="B263" t="str">
            <v>0164 DE 2024</v>
          </cell>
          <cell r="C263">
            <v>1006779215</v>
          </cell>
          <cell r="D263" t="str">
            <v>LAURA VALENTINA FRIAS MENDEZ</v>
          </cell>
          <cell r="E263" t="str">
            <v>CONTRATO DE PRESTACIÓN DE SERVICIOS DE APOYO A LA GESTIÓN</v>
          </cell>
          <cell r="F263" t="str">
            <v>PRESTACIÓN DE SERVICIOS DE APOYO A LA GESTIÓN NECESARIO PARA EL FORTALECIMIENTO DE LOS PROCESOS ACADÉMICOS Y ADMINISTRATIVOS DEL CENTRO DE IDIOMAS DE LA FACULTAD DE CIENCIAS HUMANAS Y DE LA EDUCACIÓN DE LA UNIVERSIDAD DE LOS LLANOS.</v>
          </cell>
          <cell r="G263">
            <v>45306</v>
          </cell>
          <cell r="H263">
            <v>13010226</v>
          </cell>
          <cell r="I263" t="str">
            <v>Seis (06) meses calendario</v>
          </cell>
          <cell r="J263">
            <v>45306</v>
          </cell>
          <cell r="K263">
            <v>45487</v>
          </cell>
          <cell r="L263" t="str">
            <v>NO APLICA</v>
          </cell>
          <cell r="M263" t="str">
            <v>NO APLICA</v>
          </cell>
          <cell r="N263" t="str">
            <v>NO APLICA</v>
          </cell>
          <cell r="O263">
            <v>7</v>
          </cell>
          <cell r="P263">
            <v>1156465</v>
          </cell>
          <cell r="Q263">
            <v>45306</v>
          </cell>
          <cell r="R263">
            <v>45322</v>
          </cell>
          <cell r="S263">
            <v>2168371</v>
          </cell>
          <cell r="T263">
            <v>45323</v>
          </cell>
          <cell r="U263">
            <v>45351</v>
          </cell>
          <cell r="V263">
            <v>2168371</v>
          </cell>
          <cell r="W263">
            <v>45352</v>
          </cell>
          <cell r="X263">
            <v>45382</v>
          </cell>
          <cell r="Y263">
            <v>2168371</v>
          </cell>
          <cell r="Z263">
            <v>45383</v>
          </cell>
          <cell r="AA263">
            <v>45412</v>
          </cell>
          <cell r="AB263">
            <v>2168371</v>
          </cell>
          <cell r="AC263">
            <v>45413</v>
          </cell>
          <cell r="AD263">
            <v>45443</v>
          </cell>
          <cell r="AE263">
            <v>2168371</v>
          </cell>
          <cell r="AF263">
            <v>45444</v>
          </cell>
          <cell r="AG263">
            <v>45473</v>
          </cell>
          <cell r="AH263">
            <v>1011906</v>
          </cell>
          <cell r="AI263">
            <v>45474</v>
          </cell>
          <cell r="AJ263">
            <v>45487</v>
          </cell>
          <cell r="BI263" t="str">
            <v>Facultad de Ciencias Humanas y de la Educación</v>
          </cell>
          <cell r="BJ263" t="str">
            <v xml:space="preserve">FERNANDO CAMPOS POLO </v>
          </cell>
          <cell r="BK263" t="str">
            <v>Decano de la Facultad de Ciencias Humanas y de la Educación</v>
          </cell>
          <cell r="BL263">
            <v>20</v>
          </cell>
          <cell r="BM263">
            <v>45306</v>
          </cell>
          <cell r="BN263">
            <v>2599259317</v>
          </cell>
          <cell r="BO263">
            <v>178</v>
          </cell>
          <cell r="BP263">
            <v>45306</v>
          </cell>
          <cell r="BQ263">
            <v>13010226</v>
          </cell>
          <cell r="CS263" t="str">
            <v>1. Apoyar en la atención al área del servicio al cliente para toda la comunidad educativa del Centro de Idiomas.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en la realización de listados para pólizas. 7. Apoyar los procesos de apertura de semestre académico de las diferentes sedes de Centro de Idiomas. 8. Coadyuvar en los diferentes procesos de legalización, actualización o de trámite de proyectos de educación continuada, convenios o de registro de nuevas sedes del Centro de Idiomas. 9. Colaborar en la digitación de facturación electrónica. 10. Contribuir con los procesos de calidad y planes de mejora.</v>
          </cell>
          <cell r="CT263">
            <v>1006779215</v>
          </cell>
          <cell r="CU263">
            <v>440</v>
          </cell>
          <cell r="CV263">
            <v>56503</v>
          </cell>
          <cell r="CY263">
            <v>8299</v>
          </cell>
          <cell r="CZ263" t="str">
            <v>M6</v>
          </cell>
        </row>
        <row r="264">
          <cell r="B264" t="str">
            <v>0165 DE 2024</v>
          </cell>
          <cell r="C264">
            <v>86060931</v>
          </cell>
          <cell r="D264" t="str">
            <v>JOSE HELI CASTRO QUEVEDO</v>
          </cell>
          <cell r="E264" t="str">
            <v>CONTRATO DE PRESTACIÓN DE SERVICIOS DE APOYO A LA GESTIÓN</v>
          </cell>
          <cell r="F264" t="str">
            <v>PRESTACIÓN DE SERVICIOS DE APOYO A LA GESTIÓN NECESARIO PARA EL FORTALECIMIENTO DE LOS PROCESOS DE PROMOCIÓN Y FOMENTO DE HÁBITOS DE VIDA SALUDABLES EN EL CENTRO DE IDIOMAS DE LA FACULTAD DE CIENCIAS HUMANAS Y DE LA EDUCACIÓN DE LA UNIVERSIDAD DE LOS LLANOS.</v>
          </cell>
          <cell r="G264">
            <v>45306</v>
          </cell>
          <cell r="H264">
            <v>14540832</v>
          </cell>
          <cell r="I264" t="str">
            <v>Seis (06) meses calendario</v>
          </cell>
          <cell r="J264">
            <v>45306</v>
          </cell>
          <cell r="K264">
            <v>45487</v>
          </cell>
          <cell r="L264" t="str">
            <v>NO APLICA</v>
          </cell>
          <cell r="M264" t="str">
            <v>NO APLICA</v>
          </cell>
          <cell r="N264" t="str">
            <v>NO APLICA</v>
          </cell>
          <cell r="O264">
            <v>7</v>
          </cell>
          <cell r="P264">
            <v>1292518</v>
          </cell>
          <cell r="Q264">
            <v>45306</v>
          </cell>
          <cell r="R264">
            <v>45322</v>
          </cell>
          <cell r="S264">
            <v>2423472</v>
          </cell>
          <cell r="T264">
            <v>45323</v>
          </cell>
          <cell r="U264">
            <v>45351</v>
          </cell>
          <cell r="V264">
            <v>2423472</v>
          </cell>
          <cell r="W264">
            <v>45352</v>
          </cell>
          <cell r="X264">
            <v>45382</v>
          </cell>
          <cell r="Y264">
            <v>2423472</v>
          </cell>
          <cell r="Z264">
            <v>45383</v>
          </cell>
          <cell r="AA264">
            <v>45412</v>
          </cell>
          <cell r="AB264">
            <v>2423472</v>
          </cell>
          <cell r="AC264">
            <v>45413</v>
          </cell>
          <cell r="AD264">
            <v>45443</v>
          </cell>
          <cell r="AE264">
            <v>2423472</v>
          </cell>
          <cell r="AF264">
            <v>45444</v>
          </cell>
          <cell r="AG264">
            <v>45473</v>
          </cell>
          <cell r="AH264">
            <v>1130954</v>
          </cell>
          <cell r="AI264">
            <v>45474</v>
          </cell>
          <cell r="AJ264">
            <v>45487</v>
          </cell>
          <cell r="BI264" t="str">
            <v>Facultad de Ciencias Humanas y de la Educación</v>
          </cell>
          <cell r="BJ264" t="str">
            <v>JHON FREYD MONROY RODRIGUEZ</v>
          </cell>
          <cell r="BK264" t="str">
            <v>Jefe de Oficina</v>
          </cell>
          <cell r="BL264">
            <v>20</v>
          </cell>
          <cell r="BM264">
            <v>45306</v>
          </cell>
          <cell r="BN264">
            <v>2599259317</v>
          </cell>
          <cell r="BO264">
            <v>177</v>
          </cell>
          <cell r="BP264">
            <v>45306</v>
          </cell>
          <cell r="BQ264">
            <v>14540832</v>
          </cell>
          <cell r="CS264" t="str">
            <v>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3. Prestar apoyo en la atención de primeros auxilios básicos para la comunidad del centro de idiomas. 4. Cooperar con el supervisor y la coordinación en la elaboración del informe mensual descriptivo y estadístico, en medio físico y magnético con los soportes respectivos de las actividades realizadas. 5. Contribuir en la gestión de actividades y eventos especiales que desde el centro de idiomas se realicen con la universidad de los llanos. 6. Colaborar en las estrategias que se desarrollan en el centro de idiomas encaminadas a masificar la divulgación de servicios y aumentar el índice de participación de la comunidad del centro de idiomas (estudiantes, docentes, administrativos y egresados).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en la atención a estudiantes y usuarios del Centro de Idiomas. 10. Contribuir con los procesos de calidad y planes de mejora.</v>
          </cell>
          <cell r="CT264">
            <v>86060931</v>
          </cell>
          <cell r="CU264">
            <v>440</v>
          </cell>
          <cell r="CV264">
            <v>56503</v>
          </cell>
          <cell r="CY264">
            <v>7490</v>
          </cell>
          <cell r="CZ264" t="str">
            <v>M6</v>
          </cell>
        </row>
        <row r="265">
          <cell r="B265" t="str">
            <v>0166 DE 2024</v>
          </cell>
          <cell r="C265">
            <v>1121822577</v>
          </cell>
          <cell r="D265" t="str">
            <v>WIGDY KATHERINE ARENAS FAJARDO</v>
          </cell>
          <cell r="E265" t="str">
            <v>CONTRATO DE PRESTACIÓN DE SERVICIOS DE APOYO A LA GESTIÓN</v>
          </cell>
          <cell r="F265" t="str">
            <v>PRESTACIÓN DE SERVICIOS DE APOYO A LA GESTIÓN NECESARIO PARA EL FORTALECIMIENTO DE LOS PROCESOS ACADÉMICOS Y ADMINISTRATIVOS DEL CENTRO DE IDIOMAS DE LA FACULTAD DE CIENCIAS HUMANAS Y DE LA EDUCACIÓN DE LA UNIVERSIDAD DE LOS LLANOS.</v>
          </cell>
          <cell r="G265">
            <v>45306</v>
          </cell>
          <cell r="H265">
            <v>13010226</v>
          </cell>
          <cell r="I265" t="str">
            <v>Seis (06) meses calendario</v>
          </cell>
          <cell r="J265">
            <v>45306</v>
          </cell>
          <cell r="K265">
            <v>45487</v>
          </cell>
          <cell r="L265" t="str">
            <v>NO APLICA</v>
          </cell>
          <cell r="M265" t="str">
            <v>NO APLICA</v>
          </cell>
          <cell r="N265" t="str">
            <v>NO APLICA</v>
          </cell>
          <cell r="O265">
            <v>7</v>
          </cell>
          <cell r="P265">
            <v>1156465</v>
          </cell>
          <cell r="Q265">
            <v>45306</v>
          </cell>
          <cell r="R265">
            <v>45322</v>
          </cell>
          <cell r="S265">
            <v>2168371</v>
          </cell>
          <cell r="T265">
            <v>45323</v>
          </cell>
          <cell r="U265">
            <v>45351</v>
          </cell>
          <cell r="V265">
            <v>2168371</v>
          </cell>
          <cell r="W265">
            <v>45352</v>
          </cell>
          <cell r="X265">
            <v>45382</v>
          </cell>
          <cell r="Y265">
            <v>2168371</v>
          </cell>
          <cell r="Z265">
            <v>45383</v>
          </cell>
          <cell r="AA265">
            <v>45412</v>
          </cell>
          <cell r="AB265">
            <v>2168371</v>
          </cell>
          <cell r="AC265">
            <v>45413</v>
          </cell>
          <cell r="AD265">
            <v>45443</v>
          </cell>
          <cell r="AE265">
            <v>2168371</v>
          </cell>
          <cell r="AF265">
            <v>45444</v>
          </cell>
          <cell r="AG265">
            <v>45473</v>
          </cell>
          <cell r="AH265">
            <v>1011906</v>
          </cell>
          <cell r="AI265">
            <v>45474</v>
          </cell>
          <cell r="AJ265">
            <v>45487</v>
          </cell>
          <cell r="BI265" t="str">
            <v>Facultad de Ciencias Humanas y de la Educación</v>
          </cell>
          <cell r="BJ265" t="str">
            <v xml:space="preserve">FERNANDO CAMPOS POLO </v>
          </cell>
          <cell r="BK265" t="str">
            <v>Decano de la Facultad de Ciencias Humanas y de la Educación</v>
          </cell>
          <cell r="BL265">
            <v>20</v>
          </cell>
          <cell r="BM265">
            <v>45306</v>
          </cell>
          <cell r="BN265">
            <v>2599259317</v>
          </cell>
          <cell r="BO265">
            <v>179</v>
          </cell>
          <cell r="BP265">
            <v>45306</v>
          </cell>
          <cell r="BQ265">
            <v>13010226</v>
          </cell>
          <cell r="CS265"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los procesos de apertura de semestre académico de las diferentes sedes de Centro de Idiomas. 7. Coadyuvar con el registro de estudiantes en la plataforma SIET. 8. Contribuir con los procesos de calidad y planes de mejora.</v>
          </cell>
          <cell r="CT265">
            <v>1121822577</v>
          </cell>
          <cell r="CU265">
            <v>440</v>
          </cell>
          <cell r="CV265">
            <v>56503</v>
          </cell>
          <cell r="CY265">
            <v>8299</v>
          </cell>
          <cell r="CZ265" t="str">
            <v>M6</v>
          </cell>
        </row>
        <row r="266">
          <cell r="B266" t="str">
            <v>0167 DE 2024</v>
          </cell>
          <cell r="C266">
            <v>1007273641</v>
          </cell>
          <cell r="D266" t="str">
            <v>GABRIEL ELKIN MARTINEZ AMORTEGUI</v>
          </cell>
          <cell r="E266" t="str">
            <v>CONTRATO DE PRESTACIÓN DE SERVICIOS DE APOYO A LA GESTIÓN</v>
          </cell>
          <cell r="F266"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6">
            <v>45306</v>
          </cell>
          <cell r="H266">
            <v>13010226</v>
          </cell>
          <cell r="I266" t="str">
            <v>Seis (06) meses calendario</v>
          </cell>
          <cell r="J266">
            <v>45306</v>
          </cell>
          <cell r="K266">
            <v>45487</v>
          </cell>
          <cell r="L266" t="str">
            <v>NO APLICA</v>
          </cell>
          <cell r="M266" t="str">
            <v>NO APLICA</v>
          </cell>
          <cell r="N266" t="str">
            <v>NO APLICA</v>
          </cell>
          <cell r="O266">
            <v>7</v>
          </cell>
          <cell r="P266">
            <v>1156465</v>
          </cell>
          <cell r="Q266">
            <v>45306</v>
          </cell>
          <cell r="R266">
            <v>45322</v>
          </cell>
          <cell r="S266">
            <v>2168371</v>
          </cell>
          <cell r="T266">
            <v>45323</v>
          </cell>
          <cell r="U266">
            <v>45351</v>
          </cell>
          <cell r="V266">
            <v>2168371</v>
          </cell>
          <cell r="W266">
            <v>45352</v>
          </cell>
          <cell r="X266">
            <v>45382</v>
          </cell>
          <cell r="Y266">
            <v>2168371</v>
          </cell>
          <cell r="Z266">
            <v>45383</v>
          </cell>
          <cell r="AA266">
            <v>45412</v>
          </cell>
          <cell r="AB266">
            <v>2168371</v>
          </cell>
          <cell r="AC266">
            <v>45413</v>
          </cell>
          <cell r="AD266">
            <v>45443</v>
          </cell>
          <cell r="AE266">
            <v>2168371</v>
          </cell>
          <cell r="AF266">
            <v>45444</v>
          </cell>
          <cell r="AG266">
            <v>45473</v>
          </cell>
          <cell r="AH266">
            <v>1011906</v>
          </cell>
          <cell r="AI266">
            <v>45474</v>
          </cell>
          <cell r="AJ266">
            <v>45487</v>
          </cell>
          <cell r="BI266" t="str">
            <v>Facultad de Ciencias Humanas y de la Educación</v>
          </cell>
          <cell r="BJ266" t="str">
            <v xml:space="preserve">FERNANDO CAMPOS POLO </v>
          </cell>
          <cell r="BK266" t="str">
            <v>Decano de la Facultad de Ciencias Humanas y de la Educación</v>
          </cell>
          <cell r="BL266">
            <v>17</v>
          </cell>
          <cell r="BM266">
            <v>45306</v>
          </cell>
          <cell r="BN266">
            <v>75765414</v>
          </cell>
          <cell r="BO266">
            <v>168</v>
          </cell>
          <cell r="BP266">
            <v>45306</v>
          </cell>
          <cell r="BQ266">
            <v>13010226</v>
          </cell>
          <cell r="CS266" t="str">
            <v>1.  Contribuir con el levantamiento e identificación de los requisitos necesarios para la realización y programación de módulos sobre: Proceso de Inscripciones y Matricula Online, Recibo de Matriculas/Certificados en línea, seguimiento al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3. Coadyuvar en los procesos tecnológicos que permitan garantizar el buen funcionamiento y sostenibilidad constante y tecnológica en los siguientes procesos: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4. Colaborar en el desarrollo de programación e interfaz, manejo de servidor (es), hosting, seguridad, portabilidad y las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la oficina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 11. Contribuir con los procesos de calidad y planes de mejora.</v>
          </cell>
          <cell r="CT266">
            <v>1007273641</v>
          </cell>
          <cell r="CU266">
            <v>629</v>
          </cell>
          <cell r="CV266">
            <v>56506</v>
          </cell>
          <cell r="CY266">
            <v>8560</v>
          </cell>
          <cell r="CZ266" t="str">
            <v>M5</v>
          </cell>
        </row>
        <row r="267">
          <cell r="B267" t="str">
            <v>0168 DE 2024</v>
          </cell>
          <cell r="C267">
            <v>1121943954</v>
          </cell>
          <cell r="D267" t="str">
            <v xml:space="preserve">ANGELA MARIA VALENCIA MEDINA </v>
          </cell>
          <cell r="E267" t="str">
            <v>CONTRATO DE PRESTACIÓN DE SERVICIOS PROFESIONALES</v>
          </cell>
          <cell r="F267" t="str">
            <v>PRESTACIÓN DE SERVICIOS PROFESIONALES NECESARIO PARA EL FORTALECIMIENTO DE LOS PROCESOS ACADÉMICOS Y ADMINISTRATIVOS DEL CENTRO DE IDIOMAS DE LA FACULTAD DE CIENCIAS HUMANAS Y DE LA EDUCACIÓN DE LA UNIVERSIDAD DE LOS LLANOS.</v>
          </cell>
          <cell r="G267">
            <v>45306</v>
          </cell>
          <cell r="H267">
            <v>18367368</v>
          </cell>
          <cell r="I267" t="str">
            <v>Seis (06) meses calendario</v>
          </cell>
          <cell r="J267">
            <v>45306</v>
          </cell>
          <cell r="K267">
            <v>45487</v>
          </cell>
          <cell r="L267" t="str">
            <v>NO APLICA</v>
          </cell>
          <cell r="M267" t="str">
            <v>NO APLICA</v>
          </cell>
          <cell r="N267" t="str">
            <v>NO APLICA</v>
          </cell>
          <cell r="O267">
            <v>7</v>
          </cell>
          <cell r="P267">
            <v>1632655</v>
          </cell>
          <cell r="Q267">
            <v>45306</v>
          </cell>
          <cell r="R267">
            <v>45322</v>
          </cell>
          <cell r="S267">
            <v>3061228</v>
          </cell>
          <cell r="T267">
            <v>45323</v>
          </cell>
          <cell r="U267">
            <v>45351</v>
          </cell>
          <cell r="V267">
            <v>3061228</v>
          </cell>
          <cell r="W267">
            <v>45352</v>
          </cell>
          <cell r="X267">
            <v>45382</v>
          </cell>
          <cell r="Y267">
            <v>3061228</v>
          </cell>
          <cell r="Z267">
            <v>45383</v>
          </cell>
          <cell r="AA267">
            <v>45412</v>
          </cell>
          <cell r="AB267">
            <v>3061228</v>
          </cell>
          <cell r="AC267">
            <v>45413</v>
          </cell>
          <cell r="AD267">
            <v>45443</v>
          </cell>
          <cell r="AE267">
            <v>3061228</v>
          </cell>
          <cell r="AF267">
            <v>45444</v>
          </cell>
          <cell r="AG267">
            <v>45473</v>
          </cell>
          <cell r="AH267">
            <v>1428573</v>
          </cell>
          <cell r="AI267">
            <v>45474</v>
          </cell>
          <cell r="AJ267">
            <v>45487</v>
          </cell>
          <cell r="BI267" t="str">
            <v>Facultad de Ciencias Humanas y de la Educación</v>
          </cell>
          <cell r="BJ267" t="str">
            <v xml:space="preserve">FERNANDO CAMPOS POLO </v>
          </cell>
          <cell r="BK267" t="str">
            <v>Decano de la Facultad de Ciencias Humanas y de la Educación</v>
          </cell>
          <cell r="BL267">
            <v>20</v>
          </cell>
          <cell r="BM267">
            <v>45306</v>
          </cell>
          <cell r="BN267">
            <v>2599259317</v>
          </cell>
          <cell r="BO267">
            <v>181</v>
          </cell>
          <cell r="BP267">
            <v>45306</v>
          </cell>
          <cell r="BQ267">
            <v>18367368</v>
          </cell>
          <cell r="CS267" t="str">
            <v>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Apoyar con la consolidación de la información de matriculados, desertores, aprobados y reprobados del programa de externos y del plan Bull. 5. Apoyar con la entrega de reportes consolidados semanales de la cantidad de matriculados en el programa de extensión a la comunidad. 6. Apoyar con la atención a las solicitudes de cupos, cambios de horarios del programa de extensión a la comunidad. 7. Apoyar con la consolidación de información de las solicitudes de reintegros y reservas de matrícula del programa de externos para realizar la gestión pertinente a este proceso. 8. Apoyar con la elaboración de certificados y constancias. 9. Apoyar con el seguimiento a la aplicación de pruebas diagnósticas que se aplican en el Centro de Idiomas (Plan Bull y externos) como parte de los procesos académicos y entregar reportes mensuales del avance del proceso. 10. Apoyar en los procesos de evaluación para los cursos ofertados por el Centro de Idiomas. 11. Apoyar con la gestión de sensibilizaciones y capacitaciones para el personal docente del Centro de Idiomas. 12. Apoyar de manera permanente la atención a padres de familia y estudiantes ante situaciones particulares que se presenten. 13. Apoyar con el diligenciamiento de indicadores en la plataforma de la Universidad. 14. Apoyar con el proceso de selección, asignación y seguimiento de actividades, así como la elaboración de documentos para pago de los auxiliares docentes y monitores del Centro de Idiomas. 15. Contribuir con los procesos de calidad y planes de mejora.</v>
          </cell>
          <cell r="CT267">
            <v>1121943954</v>
          </cell>
          <cell r="CU267">
            <v>440</v>
          </cell>
          <cell r="CV267">
            <v>56503</v>
          </cell>
          <cell r="CY267">
            <v>8299</v>
          </cell>
          <cell r="CZ267" t="str">
            <v>M6</v>
          </cell>
        </row>
        <row r="268">
          <cell r="B268" t="str">
            <v>0169 DE 2024</v>
          </cell>
          <cell r="C268">
            <v>30082847</v>
          </cell>
          <cell r="D268" t="str">
            <v>PILI CARMIÑA RIAÑO URBANO</v>
          </cell>
          <cell r="E268" t="str">
            <v>CONTRATO DE PRESTACIÓN DE SERVICIOS DE APOYO A LA GESTIÓN</v>
          </cell>
          <cell r="F268"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8">
            <v>45306</v>
          </cell>
          <cell r="H268">
            <v>13010226</v>
          </cell>
          <cell r="I268" t="str">
            <v>Seis (06) meses calendario</v>
          </cell>
          <cell r="J268">
            <v>45306</v>
          </cell>
          <cell r="K268">
            <v>45487</v>
          </cell>
          <cell r="L268" t="str">
            <v>NO APLICA</v>
          </cell>
          <cell r="M268" t="str">
            <v>NO APLICA</v>
          </cell>
          <cell r="N268" t="str">
            <v>NO APLICA</v>
          </cell>
          <cell r="O268">
            <v>7</v>
          </cell>
          <cell r="P268">
            <v>1156465</v>
          </cell>
          <cell r="Q268">
            <v>45306</v>
          </cell>
          <cell r="R268">
            <v>45322</v>
          </cell>
          <cell r="S268">
            <v>2168371</v>
          </cell>
          <cell r="T268">
            <v>45323</v>
          </cell>
          <cell r="U268">
            <v>45351</v>
          </cell>
          <cell r="V268">
            <v>2168371</v>
          </cell>
          <cell r="W268">
            <v>45352</v>
          </cell>
          <cell r="X268">
            <v>45382</v>
          </cell>
          <cell r="Y268">
            <v>2168371</v>
          </cell>
          <cell r="Z268">
            <v>45383</v>
          </cell>
          <cell r="AA268">
            <v>45412</v>
          </cell>
          <cell r="AB268">
            <v>2168371</v>
          </cell>
          <cell r="AC268">
            <v>45413</v>
          </cell>
          <cell r="AD268">
            <v>45443</v>
          </cell>
          <cell r="AE268">
            <v>2168371</v>
          </cell>
          <cell r="AF268">
            <v>45444</v>
          </cell>
          <cell r="AG268">
            <v>45473</v>
          </cell>
          <cell r="AH268">
            <v>1011906</v>
          </cell>
          <cell r="AI268">
            <v>45474</v>
          </cell>
          <cell r="AJ268">
            <v>45487</v>
          </cell>
          <cell r="BI268" t="str">
            <v>Facultad de Ciencias Humanas y de la Educación</v>
          </cell>
          <cell r="BJ268" t="str">
            <v xml:space="preserve">FERNANDO CAMPOS POLO </v>
          </cell>
          <cell r="BK268" t="str">
            <v>Decano de la Facultad de Ciencias Humanas y de la Educación</v>
          </cell>
          <cell r="BL268">
            <v>17</v>
          </cell>
          <cell r="BM268">
            <v>45306</v>
          </cell>
          <cell r="BN268">
            <v>75765414</v>
          </cell>
          <cell r="BO268">
            <v>169</v>
          </cell>
          <cell r="BP268">
            <v>45306</v>
          </cell>
          <cell r="BQ268">
            <v>13010226</v>
          </cell>
          <cell r="CS268" t="str">
            <v>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v>
          </cell>
          <cell r="CT268">
            <v>30082847</v>
          </cell>
          <cell r="CU268">
            <v>629</v>
          </cell>
          <cell r="CV268">
            <v>56506</v>
          </cell>
          <cell r="CY268">
            <v>8890</v>
          </cell>
          <cell r="CZ268" t="str">
            <v>M6</v>
          </cell>
        </row>
        <row r="269">
          <cell r="B269" t="str">
            <v>0170 DE 2024</v>
          </cell>
          <cell r="C269">
            <v>1121932068</v>
          </cell>
          <cell r="D269" t="str">
            <v>IANN SANTIAGO VELEZ HUERTAS</v>
          </cell>
          <cell r="E269" t="str">
            <v>CONTRATO DE PRESTACIÓN DE SERVICIOS PROFESIONALES</v>
          </cell>
          <cell r="F269"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69">
            <v>45306</v>
          </cell>
          <cell r="H269">
            <v>18367368</v>
          </cell>
          <cell r="I269" t="str">
            <v>Seis (06) meses calendario</v>
          </cell>
          <cell r="J269">
            <v>45306</v>
          </cell>
          <cell r="K269">
            <v>45487</v>
          </cell>
          <cell r="L269" t="str">
            <v>NO APLICA</v>
          </cell>
          <cell r="M269" t="str">
            <v>NO APLICA</v>
          </cell>
          <cell r="N269" t="str">
            <v>NO APLICA</v>
          </cell>
          <cell r="O269">
            <v>7</v>
          </cell>
          <cell r="P269">
            <v>1632655</v>
          </cell>
          <cell r="Q269">
            <v>45306</v>
          </cell>
          <cell r="R269">
            <v>45322</v>
          </cell>
          <cell r="S269">
            <v>3061228</v>
          </cell>
          <cell r="T269">
            <v>45323</v>
          </cell>
          <cell r="U269">
            <v>45351</v>
          </cell>
          <cell r="V269">
            <v>3061228</v>
          </cell>
          <cell r="W269">
            <v>45352</v>
          </cell>
          <cell r="X269">
            <v>45382</v>
          </cell>
          <cell r="Y269">
            <v>3061228</v>
          </cell>
          <cell r="Z269">
            <v>45383</v>
          </cell>
          <cell r="AA269">
            <v>45412</v>
          </cell>
          <cell r="AB269">
            <v>3061228</v>
          </cell>
          <cell r="AC269">
            <v>45413</v>
          </cell>
          <cell r="AD269">
            <v>45443</v>
          </cell>
          <cell r="AE269">
            <v>3061228</v>
          </cell>
          <cell r="AF269">
            <v>45444</v>
          </cell>
          <cell r="AG269">
            <v>45473</v>
          </cell>
          <cell r="AH269">
            <v>1428573</v>
          </cell>
          <cell r="AI269">
            <v>45474</v>
          </cell>
          <cell r="AJ269">
            <v>45487</v>
          </cell>
          <cell r="BI269" t="str">
            <v>Facultad de Ciencias Humanas y de la Educación</v>
          </cell>
          <cell r="BJ269" t="str">
            <v>FERNANDO CAMPOS POLO</v>
          </cell>
          <cell r="BK269" t="str">
            <v>Decano de la Facultad de Ciencias Humanas y de la Educación</v>
          </cell>
          <cell r="BL269">
            <v>17</v>
          </cell>
          <cell r="BM269">
            <v>45306</v>
          </cell>
          <cell r="BN269">
            <v>75765414</v>
          </cell>
          <cell r="BO269">
            <v>170</v>
          </cell>
          <cell r="BP269">
            <v>45306</v>
          </cell>
          <cell r="BQ269">
            <v>18367368</v>
          </cell>
          <cell r="CS269"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Coadyuvar en la verificación del cumplimiento de los docentes del Plan Bull orientado por la Universidad. 6. Apoyar en el seguimiento al proceso de formación de la evolución en el nivel de inglés de los estudiantes de los diferentes programas según resultados de las pruebas Saber Pro. 7. Contribuir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Brindar apoyo en el proceso de evaluación docente orientada por la Universidad para el Centro de Idiomas. 10.  Apoyar en la realización de la trazabilidad académica de los estudiantes del Plan Bull, de acuerdo con las inscripciones enviadas por los programas. 11. Brindar apoyo en la respuesta a la correspondencia allegada al Centro de Idiomas. 12. Apoyar en el proceso y verificación de los auxiliares y monitores como apoyo en los procesos académicos del plan de Bilingüismo. 13. Contribuir con los procesos de calidad y planes de mejora. 14. Coadyuvar en el proceso de trazabilidad de los estudiantes Bull. 15. Apoyar a la coordinación académica en los diferentes procesos y requerimientos del plan de bilinguismo.</v>
          </cell>
          <cell r="CT269">
            <v>1121932068</v>
          </cell>
          <cell r="CU269">
            <v>629</v>
          </cell>
          <cell r="CV269">
            <v>56506</v>
          </cell>
          <cell r="CY269">
            <v>8299</v>
          </cell>
          <cell r="CZ269" t="str">
            <v>M6</v>
          </cell>
        </row>
        <row r="270">
          <cell r="B270" t="str">
            <v>0171 DE 2024</v>
          </cell>
          <cell r="C270">
            <v>1006794793</v>
          </cell>
          <cell r="D270" t="str">
            <v>TANIA ALEJANDRA SALAZAR HERNANDEZ</v>
          </cell>
          <cell r="E270" t="str">
            <v>CONTRATO DE PRESTACIÓN DE SERVICIOS DE APOYO A LA GESTIÓN</v>
          </cell>
          <cell r="F270"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70">
            <v>45306</v>
          </cell>
          <cell r="H270">
            <v>13010226</v>
          </cell>
          <cell r="I270" t="str">
            <v>Seis (06) meses calendario</v>
          </cell>
          <cell r="J270">
            <v>45306</v>
          </cell>
          <cell r="K270">
            <v>45487</v>
          </cell>
          <cell r="L270" t="str">
            <v>NO APLICA</v>
          </cell>
          <cell r="M270" t="str">
            <v>NO APLICA</v>
          </cell>
          <cell r="N270" t="str">
            <v>NO APLICA</v>
          </cell>
          <cell r="O270">
            <v>7</v>
          </cell>
          <cell r="P270">
            <v>1156465</v>
          </cell>
          <cell r="Q270">
            <v>45306</v>
          </cell>
          <cell r="R270">
            <v>45322</v>
          </cell>
          <cell r="S270">
            <v>2168371</v>
          </cell>
          <cell r="T270">
            <v>45323</v>
          </cell>
          <cell r="U270">
            <v>45351</v>
          </cell>
          <cell r="V270">
            <v>2168371</v>
          </cell>
          <cell r="W270">
            <v>45352</v>
          </cell>
          <cell r="X270">
            <v>45382</v>
          </cell>
          <cell r="Y270">
            <v>2168371</v>
          </cell>
          <cell r="Z270">
            <v>45383</v>
          </cell>
          <cell r="AA270">
            <v>45412</v>
          </cell>
          <cell r="AB270">
            <v>2168371</v>
          </cell>
          <cell r="AC270">
            <v>45413</v>
          </cell>
          <cell r="AD270">
            <v>45443</v>
          </cell>
          <cell r="AE270">
            <v>2168371</v>
          </cell>
          <cell r="AF270">
            <v>45444</v>
          </cell>
          <cell r="AG270">
            <v>45473</v>
          </cell>
          <cell r="AH270">
            <v>1011906</v>
          </cell>
          <cell r="AI270">
            <v>45474</v>
          </cell>
          <cell r="AJ270">
            <v>45487</v>
          </cell>
          <cell r="BI270" t="str">
            <v>Facultad de Ciencias Humanas y de la Educación</v>
          </cell>
          <cell r="BJ270" t="str">
            <v xml:space="preserve">FERNANDO CAMPOS POLO </v>
          </cell>
          <cell r="BK270" t="str">
            <v>Decano de la Facultad de Ciencias Humanas y de la Educación</v>
          </cell>
          <cell r="BL270">
            <v>17</v>
          </cell>
          <cell r="BM270">
            <v>45306</v>
          </cell>
          <cell r="BN270">
            <v>75765414</v>
          </cell>
          <cell r="BO270">
            <v>171</v>
          </cell>
          <cell r="BP270">
            <v>45306</v>
          </cell>
          <cell r="BQ270">
            <v>13010226</v>
          </cell>
          <cell r="CS270" t="str">
            <v>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v>
          </cell>
          <cell r="CT270">
            <v>1006794793</v>
          </cell>
          <cell r="CU270">
            <v>629</v>
          </cell>
          <cell r="CV270">
            <v>56506</v>
          </cell>
          <cell r="CY270">
            <v>7490</v>
          </cell>
          <cell r="CZ270" t="str">
            <v>M6</v>
          </cell>
        </row>
        <row r="271">
          <cell r="B271" t="str">
            <v>0172 DE 2024</v>
          </cell>
          <cell r="C271">
            <v>40399991</v>
          </cell>
          <cell r="D271" t="str">
            <v xml:space="preserve">MIRTHA YANIRA CALDERON CHITIVA </v>
          </cell>
          <cell r="E271" t="str">
            <v>CONTRATO DE PRESTACIÓN DE SERVICIOS PROFESIONALES</v>
          </cell>
          <cell r="F271"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71">
            <v>45306</v>
          </cell>
          <cell r="H271">
            <v>18367368</v>
          </cell>
          <cell r="I271" t="str">
            <v>Seis (06) meses calendario</v>
          </cell>
          <cell r="J271">
            <v>45306</v>
          </cell>
          <cell r="K271">
            <v>45487</v>
          </cell>
          <cell r="L271" t="str">
            <v>NO APLICA</v>
          </cell>
          <cell r="M271" t="str">
            <v>NO APLICA</v>
          </cell>
          <cell r="N271" t="str">
            <v>NO APLICA</v>
          </cell>
          <cell r="O271">
            <v>7</v>
          </cell>
          <cell r="P271">
            <v>1632655</v>
          </cell>
          <cell r="Q271">
            <v>45306</v>
          </cell>
          <cell r="R271">
            <v>45322</v>
          </cell>
          <cell r="S271">
            <v>3061228</v>
          </cell>
          <cell r="T271">
            <v>45323</v>
          </cell>
          <cell r="U271">
            <v>45351</v>
          </cell>
          <cell r="V271">
            <v>3061228</v>
          </cell>
          <cell r="W271">
            <v>45352</v>
          </cell>
          <cell r="X271">
            <v>45382</v>
          </cell>
          <cell r="Y271">
            <v>3061228</v>
          </cell>
          <cell r="Z271">
            <v>45383</v>
          </cell>
          <cell r="AA271">
            <v>45412</v>
          </cell>
          <cell r="AB271">
            <v>3061228</v>
          </cell>
          <cell r="AC271">
            <v>45413</v>
          </cell>
          <cell r="AD271">
            <v>45443</v>
          </cell>
          <cell r="AE271">
            <v>3061228</v>
          </cell>
          <cell r="AF271">
            <v>45444</v>
          </cell>
          <cell r="AG271">
            <v>45473</v>
          </cell>
          <cell r="AH271">
            <v>1428573</v>
          </cell>
          <cell r="AI271">
            <v>45474</v>
          </cell>
          <cell r="AJ271">
            <v>45487</v>
          </cell>
          <cell r="BI271" t="str">
            <v>Facultad de Ciencias Humanas y de la Educación</v>
          </cell>
          <cell r="BJ271" t="str">
            <v>FERNANDO CAMPOS POLO</v>
          </cell>
          <cell r="BK271" t="str">
            <v>Decano de la Facultad de Ciencias Humanas y de la Educación</v>
          </cell>
          <cell r="BL271">
            <v>17</v>
          </cell>
          <cell r="BM271">
            <v>45306</v>
          </cell>
          <cell r="BN271">
            <v>75765414</v>
          </cell>
          <cell r="BO271">
            <v>172</v>
          </cell>
          <cell r="BP271">
            <v>45306</v>
          </cell>
          <cell r="BQ271">
            <v>18367368</v>
          </cell>
          <cell r="CS271"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Apoyar en la entrega a los docentes Bull los formatos de uso interno e institucional para su quehacer académico, además material didáctico necesario dentro del ambiente de aprendizaje. 5. Coadyuvar en la verificación del cumplimiento de los docentes del Plan Bull orientado por la Universidad. 6. Apoyar el seguimiento al proceso de formación de la evolución en el nivel de inglés de los estudiantes de los diferentes programas según resultados de las pruebas Saber Pro. 7. Apoyar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Apoyar el proceso de evaluación docente orientada por la Universidad para el Centro de Idiomas. 10.  Apoyar en la realización de la trazabilidad académica de los estudiantes del Plan Bull, de acuerdo con las inscripciones enviadas por los programas. 11. Apoyar en dar respuesta a la correspondencia allegada al Centro de Idiomas. 12. Apoyar en el proceso y verificación de los auxiliares y monitores como apoyo en los procesos académicos del plan de Bilingüismo. 13. Contribuir con los procesos de calidad y planes de mejora. 14. Apoyo al proceso de trazabilidad de los estudiantes Bull. 15. Apoyar a la coordinación académica en los diferentes procesos y requerimientos del plan de bilinguismo.</v>
          </cell>
          <cell r="CT271">
            <v>40399991</v>
          </cell>
          <cell r="CU271">
            <v>629</v>
          </cell>
          <cell r="CV271">
            <v>56506</v>
          </cell>
          <cell r="CY271">
            <v>8560</v>
          </cell>
          <cell r="CZ271" t="str">
            <v>M5</v>
          </cell>
        </row>
        <row r="272">
          <cell r="B272" t="str">
            <v>0173 DE 2024</v>
          </cell>
          <cell r="C272">
            <v>40329632</v>
          </cell>
          <cell r="D272" t="str">
            <v>YENNI ANDREA CAMACHO CASTILLO</v>
          </cell>
          <cell r="E272" t="str">
            <v>CONTRATO DE PRESTACIÓN DE SERVICIOS PROFESIONALES</v>
          </cell>
          <cell r="F272" t="str">
            <v>PRESTACIÓN DE LOS SERVICIOS PROFESIONALES NECESARIO PARA EL FORTALECIMIENTO DE LOS PROCESOS ACADÉMICOS Y ADMINISTRATIVOS DEL CENTRO DE IDIOMAS DE LA FACULTAD DE CIENCIAS HUMANAS Y DE LA EDUCACIÓN DE LA UNIVERSIDAD DE LOS LLANOS.</v>
          </cell>
          <cell r="G272">
            <v>45306</v>
          </cell>
          <cell r="H272">
            <v>16383000</v>
          </cell>
          <cell r="I272" t="str">
            <v>Seis (06) meses calendario</v>
          </cell>
          <cell r="J272">
            <v>45306</v>
          </cell>
          <cell r="K272">
            <v>45487</v>
          </cell>
          <cell r="L272" t="str">
            <v>NO APLICA</v>
          </cell>
          <cell r="M272" t="str">
            <v>NO APLICA</v>
          </cell>
          <cell r="N272" t="str">
            <v>NO APLICA</v>
          </cell>
          <cell r="O272">
            <v>7</v>
          </cell>
          <cell r="P272">
            <v>1456267</v>
          </cell>
          <cell r="Q272">
            <v>45306</v>
          </cell>
          <cell r="R272">
            <v>45322</v>
          </cell>
          <cell r="S272">
            <v>2730500</v>
          </cell>
          <cell r="T272">
            <v>45323</v>
          </cell>
          <cell r="U272">
            <v>45351</v>
          </cell>
          <cell r="V272">
            <v>2730500</v>
          </cell>
          <cell r="W272">
            <v>45352</v>
          </cell>
          <cell r="X272">
            <v>45382</v>
          </cell>
          <cell r="Y272">
            <v>2730500</v>
          </cell>
          <cell r="Z272">
            <v>45383</v>
          </cell>
          <cell r="AA272">
            <v>45412</v>
          </cell>
          <cell r="AB272">
            <v>2730500</v>
          </cell>
          <cell r="AC272">
            <v>45413</v>
          </cell>
          <cell r="AD272">
            <v>45443</v>
          </cell>
          <cell r="AE272">
            <v>2730500</v>
          </cell>
          <cell r="AF272">
            <v>45444</v>
          </cell>
          <cell r="AG272">
            <v>45473</v>
          </cell>
          <cell r="AH272">
            <v>1274233</v>
          </cell>
          <cell r="AI272">
            <v>45474</v>
          </cell>
          <cell r="AJ272">
            <v>45487</v>
          </cell>
          <cell r="BI272" t="str">
            <v>Facultad de Ciencias Humanas y de la Educación</v>
          </cell>
          <cell r="BJ272" t="str">
            <v xml:space="preserve">FERNANDO CAMPOS POLO </v>
          </cell>
          <cell r="BK272" t="str">
            <v>Decano de la Facultad de Ciencias Humanas y de la Educación</v>
          </cell>
          <cell r="BL272">
            <v>20</v>
          </cell>
          <cell r="BM272">
            <v>45306</v>
          </cell>
          <cell r="BN272">
            <v>2599259317</v>
          </cell>
          <cell r="BO272">
            <v>176</v>
          </cell>
          <cell r="BP272">
            <v>45306</v>
          </cell>
          <cell r="BQ272">
            <v>16383000</v>
          </cell>
          <cell r="CS272" t="str">
            <v>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v>
          </cell>
          <cell r="CT272">
            <v>40329632.399999999</v>
          </cell>
          <cell r="CU272">
            <v>440</v>
          </cell>
          <cell r="CV272">
            <v>56503</v>
          </cell>
          <cell r="CY272">
            <v>8299</v>
          </cell>
          <cell r="CZ272" t="str">
            <v>M6</v>
          </cell>
        </row>
        <row r="273">
          <cell r="B273" t="str">
            <v>0174 DE 2024</v>
          </cell>
          <cell r="C273">
            <v>1121905626</v>
          </cell>
          <cell r="D273" t="str">
            <v>JUAN CARLOS PEREZ RINCON</v>
          </cell>
          <cell r="E273" t="str">
            <v>CONTRATO DE PRESTACIÓN DE SERVICIOS PROFESIONALES</v>
          </cell>
          <cell r="F273" t="str">
            <v>PRESTACIÓN DE SERVICIOS PROFESIONALES NECESARIO PARA EL DESARROLLO DEL PROYECTO FICHA BPUNI SIST 01 0311 2023 “ADQUISICIÓN DE INFRAESTRUCTURA TECNOLÓGICA PARA EL APOYO TRANSVERSAL DE LOS PROCESOS ACADÉMICO ADMINISTRATIVOS DE LA UNIVERSIDAD DE LOS LLANOS”</v>
          </cell>
          <cell r="G273">
            <v>45306</v>
          </cell>
          <cell r="H273">
            <v>18367368</v>
          </cell>
          <cell r="I273" t="str">
            <v>Seis (06) meses calendario</v>
          </cell>
          <cell r="J273">
            <v>45306</v>
          </cell>
          <cell r="K273">
            <v>45487</v>
          </cell>
          <cell r="L273" t="str">
            <v>NO APLICA</v>
          </cell>
          <cell r="M273" t="str">
            <v>NO APLICA</v>
          </cell>
          <cell r="N273" t="str">
            <v>NO APLICA</v>
          </cell>
          <cell r="O273">
            <v>7</v>
          </cell>
          <cell r="P273">
            <v>1632655</v>
          </cell>
          <cell r="Q273">
            <v>45306</v>
          </cell>
          <cell r="R273">
            <v>45322</v>
          </cell>
          <cell r="S273">
            <v>3061228</v>
          </cell>
          <cell r="T273">
            <v>45323</v>
          </cell>
          <cell r="U273">
            <v>45351</v>
          </cell>
          <cell r="V273">
            <v>3061228</v>
          </cell>
          <cell r="W273">
            <v>45352</v>
          </cell>
          <cell r="X273">
            <v>45382</v>
          </cell>
          <cell r="Y273">
            <v>3061228</v>
          </cell>
          <cell r="Z273">
            <v>45383</v>
          </cell>
          <cell r="AA273">
            <v>45412</v>
          </cell>
          <cell r="AB273">
            <v>3061228</v>
          </cell>
          <cell r="AC273">
            <v>45413</v>
          </cell>
          <cell r="AD273">
            <v>45443</v>
          </cell>
          <cell r="AE273">
            <v>3061228</v>
          </cell>
          <cell r="AF273">
            <v>45444</v>
          </cell>
          <cell r="AG273">
            <v>45473</v>
          </cell>
          <cell r="AH273">
            <v>1428573</v>
          </cell>
          <cell r="AI273">
            <v>45474</v>
          </cell>
          <cell r="AJ273">
            <v>45487</v>
          </cell>
          <cell r="BI273" t="str">
            <v>Área de Sistemas</v>
          </cell>
          <cell r="BJ273" t="str">
            <v>ROIMAN ARTURO SASTOQUE GUZMÁN</v>
          </cell>
          <cell r="BK273" t="str">
            <v>Jefe de Oficina</v>
          </cell>
          <cell r="BL273">
            <v>19</v>
          </cell>
          <cell r="BM273">
            <v>45306</v>
          </cell>
          <cell r="BN273">
            <v>77296008</v>
          </cell>
          <cell r="BO273">
            <v>173</v>
          </cell>
          <cell r="BP273">
            <v>45306</v>
          </cell>
          <cell r="BQ273">
            <v>18367368</v>
          </cell>
          <cell r="CS27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Apoyar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73">
            <v>1121905626</v>
          </cell>
          <cell r="CU273">
            <v>645</v>
          </cell>
          <cell r="CV273">
            <v>44716</v>
          </cell>
          <cell r="CY273">
            <v>6201</v>
          </cell>
          <cell r="CZ273" t="str">
            <v>M6</v>
          </cell>
        </row>
        <row r="274">
          <cell r="B274" t="str">
            <v>0175 DE 2024</v>
          </cell>
          <cell r="D274" t="str">
            <v xml:space="preserve">No. Vice Recursos / Regalías </v>
          </cell>
        </row>
        <row r="275">
          <cell r="B275" t="str">
            <v>0176 DE 2024</v>
          </cell>
          <cell r="D275" t="str">
            <v xml:space="preserve">No. Vice Recursos / Regalías </v>
          </cell>
        </row>
        <row r="276">
          <cell r="B276" t="str">
            <v>0177 DE 2024</v>
          </cell>
          <cell r="C276">
            <v>40439383</v>
          </cell>
          <cell r="D276" t="str">
            <v>NERYS RICARDA GOMEZ MARIÑO</v>
          </cell>
          <cell r="E276" t="str">
            <v>CONTRATO DE PRESTACIÓN DE SERVICIOS DE APOYO A LA GESTIÓN</v>
          </cell>
          <cell r="F276" t="str">
            <v>PRESTACIÓN DE SERVICIOS DE APOYO A LA GESTIÓN NECESARIO PARA EL FORTALECIMIENTO DE LOS PROCESOS OPERATIVOS Y ADMINISTRATIVOS DE LA OFICINA DE ADMISIONES, REGISTRO Y CONTROL ACADÉMICO DE LA UNIVERSIDAD DE LOS LLANOS.</v>
          </cell>
          <cell r="G276">
            <v>45313</v>
          </cell>
          <cell r="H276">
            <v>12504273</v>
          </cell>
          <cell r="I276" t="str">
            <v>Cinco (05) meses y veintitrés (23) días calendario</v>
          </cell>
          <cell r="J276">
            <v>45313</v>
          </cell>
          <cell r="K276">
            <v>45487</v>
          </cell>
          <cell r="L276" t="str">
            <v>NO APLICA</v>
          </cell>
          <cell r="M276" t="str">
            <v>NO APLICA</v>
          </cell>
          <cell r="N276" t="str">
            <v>NO APLICA</v>
          </cell>
          <cell r="O276">
            <v>6</v>
          </cell>
          <cell r="P276">
            <v>2818882</v>
          </cell>
          <cell r="Q276">
            <v>45313</v>
          </cell>
          <cell r="R276">
            <v>45351</v>
          </cell>
          <cell r="S276">
            <v>2168371</v>
          </cell>
          <cell r="T276">
            <v>45352</v>
          </cell>
          <cell r="U276">
            <v>45382</v>
          </cell>
          <cell r="V276">
            <v>2168371</v>
          </cell>
          <cell r="W276">
            <v>45383</v>
          </cell>
          <cell r="X276">
            <v>45412</v>
          </cell>
          <cell r="Y276">
            <v>2168371</v>
          </cell>
          <cell r="Z276">
            <v>45413</v>
          </cell>
          <cell r="AA276">
            <v>45443</v>
          </cell>
          <cell r="AB276">
            <v>2168371</v>
          </cell>
          <cell r="AC276">
            <v>45444</v>
          </cell>
          <cell r="AD276">
            <v>45473</v>
          </cell>
          <cell r="AE276">
            <v>1011907</v>
          </cell>
          <cell r="AF276">
            <v>45474</v>
          </cell>
          <cell r="AG276">
            <v>45487</v>
          </cell>
          <cell r="BI276" t="str">
            <v>Oficina de Admisiones, Registro y Control Académico</v>
          </cell>
          <cell r="BJ276" t="str">
            <v>JEISSON ANTONIO RODRIGUEZ NEIRA</v>
          </cell>
          <cell r="BK276" t="str">
            <v>Jefe de Oficina</v>
          </cell>
          <cell r="BL276">
            <v>20</v>
          </cell>
          <cell r="BM276">
            <v>45306</v>
          </cell>
          <cell r="BN276">
            <v>2599259317</v>
          </cell>
          <cell r="BO276">
            <v>285</v>
          </cell>
          <cell r="BP276">
            <v>45313</v>
          </cell>
          <cell r="BQ276">
            <v>12504273</v>
          </cell>
          <cell r="CS276" t="str">
            <v>1. Apoyar la recepción, clasificación, registro y archivo de documentos, actas y solicitudes de la Oficina de Admisiones, Registro y Control Académico aplicando los procedimientos indicados por la Oficina de Correspondencia y Archivo.  2. Prestar apoyo en la proyección de oficios de respuesta para la firma del Jefe de Oficina de Admisiones, Registro y Control Académico. 3. Brindar apoyo y asesoría a los requerimientos e inquietudes de los aspirantes, admitidos y estudiantes con respecto a su situación académica de acuerdo a la normatividad vigente y demás requerimientos de la comunidad en general. 4. Apoyar la coordinación de la verificación Académica de estudiantes y autenticidad de certificados y constancias generadas por la Oficina de Admisiones, Registro y Control Académico según solicitudes internas o externas. 5. Colaborar con la actualización de datos personales de los estudiantes de pregrado en el sistema de información institucional. 6. Apoyar en la expedición de certificados de notas y constancias de estudios. 7. Contribuir en la organización de la agenda, compromisos y reuniones del jefe de la Oficina de Admisiones, Registro y Control Académico</v>
          </cell>
          <cell r="CT276">
            <v>40439383</v>
          </cell>
          <cell r="CU276">
            <v>436</v>
          </cell>
          <cell r="CV276" t="str">
            <v>603</v>
          </cell>
          <cell r="CY276">
            <v>8299</v>
          </cell>
          <cell r="CZ276" t="str">
            <v>M6</v>
          </cell>
        </row>
        <row r="277">
          <cell r="B277" t="str">
            <v>0178 DE 2024</v>
          </cell>
          <cell r="C277">
            <v>1122135589</v>
          </cell>
          <cell r="D277" t="str">
            <v>LINDA MARCELA PEREZ TORRES</v>
          </cell>
          <cell r="E277" t="str">
            <v>CONTRATO DE PRESTACIÓN DE SERVICIOS DE APOYO A LA GESTIÓN</v>
          </cell>
          <cell r="F277" t="str">
            <v>PRESTACIÓN DE SERVICIOS DE APOYO A LA GESTIÓN NECESARIO PARA EL FORTALECIMIENTO DE LOS PROCESOS DE LA SECCIÓN DE PUBLICACIONES Y AYUDAS EDUCATIVAS DE LA UNIVERSIDAD DE LOS LLANOS.</v>
          </cell>
          <cell r="G277">
            <v>45313</v>
          </cell>
          <cell r="H277">
            <v>12504273</v>
          </cell>
          <cell r="I277" t="str">
            <v>Cinco (05) meses y veintitrés (23) días calendario</v>
          </cell>
          <cell r="J277">
            <v>45313</v>
          </cell>
          <cell r="K277">
            <v>45487</v>
          </cell>
          <cell r="L277" t="str">
            <v>NO APLICA</v>
          </cell>
          <cell r="M277" t="str">
            <v>NO APLICA</v>
          </cell>
          <cell r="N277" t="str">
            <v>NO APLICA</v>
          </cell>
          <cell r="O277">
            <v>6</v>
          </cell>
          <cell r="P277">
            <v>2818882</v>
          </cell>
          <cell r="Q277">
            <v>45313</v>
          </cell>
          <cell r="R277">
            <v>45351</v>
          </cell>
          <cell r="S277">
            <v>2168371</v>
          </cell>
          <cell r="T277">
            <v>45352</v>
          </cell>
          <cell r="U277">
            <v>45382</v>
          </cell>
          <cell r="V277">
            <v>2168371</v>
          </cell>
          <cell r="W277">
            <v>45383</v>
          </cell>
          <cell r="X277">
            <v>45412</v>
          </cell>
          <cell r="Y277">
            <v>2168371</v>
          </cell>
          <cell r="Z277">
            <v>45413</v>
          </cell>
          <cell r="AA277">
            <v>45443</v>
          </cell>
          <cell r="AB277">
            <v>2168371</v>
          </cell>
          <cell r="AC277">
            <v>45444</v>
          </cell>
          <cell r="AD277">
            <v>45473</v>
          </cell>
          <cell r="AE277">
            <v>1011907</v>
          </cell>
          <cell r="AF277">
            <v>45474</v>
          </cell>
          <cell r="AG277">
            <v>45487</v>
          </cell>
          <cell r="BI277" t="str">
            <v>Sección de Publicaciones y Ayudas Educativas</v>
          </cell>
          <cell r="BJ277" t="str">
            <v>INDIRA SUSANA PARRADO RUIZ</v>
          </cell>
          <cell r="BK277" t="str">
            <v>Jefe de Oficina</v>
          </cell>
          <cell r="BL277">
            <v>20</v>
          </cell>
          <cell r="BM277">
            <v>45306</v>
          </cell>
          <cell r="BN277">
            <v>2599259317</v>
          </cell>
          <cell r="BO277">
            <v>292</v>
          </cell>
          <cell r="BP277">
            <v>45313</v>
          </cell>
          <cell r="BQ277">
            <v>12504273</v>
          </cell>
          <cell r="CS277" t="str">
            <v>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y orientación a estudiantes, docentes, administrativos y público en general, que requieran colaboración de la Oficina de Ayudas Educativas.  4. Colaborar en la verificación del estado de las aulas, salas audiovisuales e infraestructura general para la prestación del servicio.</v>
          </cell>
          <cell r="CT277">
            <v>1122135589</v>
          </cell>
          <cell r="CU277">
            <v>436</v>
          </cell>
          <cell r="CV277" t="str">
            <v>433</v>
          </cell>
          <cell r="CY277">
            <v>8299</v>
          </cell>
          <cell r="CZ277" t="str">
            <v>M6</v>
          </cell>
        </row>
        <row r="278">
          <cell r="B278" t="str">
            <v>0179 DE 2024</v>
          </cell>
          <cell r="C278">
            <v>17333043</v>
          </cell>
          <cell r="D278" t="str">
            <v>ROBINSON GAONA PARRA</v>
          </cell>
          <cell r="E278" t="str">
            <v>CONTRATO DE PRESTACIÓN DE SERVICIOS PROFESIONALES</v>
          </cell>
          <cell r="F278" t="str">
            <v>PRESTACIÓN DE SERVICIOS PROFESIONALES NECESARIO PARA EL FORTALECIMIENTO DE LOS PROCESOS DE LA DIVISIÓN DE BIENESTAR UNIVERSITARIO DE LA UNIVERSIDAD DE LOS LLANOS.</v>
          </cell>
          <cell r="G278">
            <v>45313</v>
          </cell>
          <cell r="H278">
            <v>21330808</v>
          </cell>
          <cell r="I278" t="str">
            <v>Cinco (05) meses y veintitrés (23) días calendario</v>
          </cell>
          <cell r="J278">
            <v>45313</v>
          </cell>
          <cell r="K278">
            <v>45487</v>
          </cell>
          <cell r="L278" t="str">
            <v>NO APLICA</v>
          </cell>
          <cell r="M278" t="str">
            <v>NO APLICA</v>
          </cell>
          <cell r="N278" t="str">
            <v>NO APLICA</v>
          </cell>
          <cell r="O278">
            <v>6</v>
          </cell>
          <cell r="P278">
            <v>4808679</v>
          </cell>
          <cell r="Q278">
            <v>45313</v>
          </cell>
          <cell r="R278">
            <v>45351</v>
          </cell>
          <cell r="S278">
            <v>3698984</v>
          </cell>
          <cell r="T278">
            <v>45352</v>
          </cell>
          <cell r="U278">
            <v>45382</v>
          </cell>
          <cell r="V278">
            <v>3698984</v>
          </cell>
          <cell r="W278">
            <v>45383</v>
          </cell>
          <cell r="X278">
            <v>45412</v>
          </cell>
          <cell r="Y278">
            <v>3698984</v>
          </cell>
          <cell r="Z278">
            <v>45413</v>
          </cell>
          <cell r="AA278">
            <v>45443</v>
          </cell>
          <cell r="AB278">
            <v>3698984</v>
          </cell>
          <cell r="AC278">
            <v>45444</v>
          </cell>
          <cell r="AD278">
            <v>45473</v>
          </cell>
          <cell r="AE278">
            <v>1726193</v>
          </cell>
          <cell r="AF278">
            <v>45474</v>
          </cell>
          <cell r="AG278">
            <v>45487</v>
          </cell>
          <cell r="BI278" t="str">
            <v>División de Bienestar Universitario</v>
          </cell>
          <cell r="BJ278" t="str">
            <v>JHON FREYD MONROY RODRIGUEZ</v>
          </cell>
          <cell r="BK278" t="str">
            <v>Jefe de Oficina</v>
          </cell>
          <cell r="BL278">
            <v>20</v>
          </cell>
          <cell r="BM278">
            <v>45306</v>
          </cell>
          <cell r="BN278">
            <v>2599259317</v>
          </cell>
          <cell r="BO278">
            <v>280</v>
          </cell>
          <cell r="BP278">
            <v>45313</v>
          </cell>
          <cell r="BQ278">
            <v>21330808</v>
          </cell>
          <cell r="CS278" t="str">
            <v>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en la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Apoyar a la jefatura de Bienestar Institucional en la caracterización de la población universitaria que accede a la financiación educativa y/o de sostenimiento. 9.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10. Brindar apoyo en la proyección de respuestas a los requerimientos internos o provenientes de entidades externas sobre temas de su competencia.  11. Brindar apoyo a la jefatura de Bienestar en los eventos institucionales que se realicen y sean liderados o apoyados por la Dirección de Bienestar Institucional.</v>
          </cell>
          <cell r="CT278">
            <v>17333043</v>
          </cell>
          <cell r="CU278">
            <v>436</v>
          </cell>
          <cell r="CV278" t="str">
            <v>441</v>
          </cell>
          <cell r="CY278">
            <v>8299</v>
          </cell>
          <cell r="CZ278" t="str">
            <v>M6</v>
          </cell>
        </row>
        <row r="279">
          <cell r="B279" t="str">
            <v>0180 DE 2024</v>
          </cell>
          <cell r="C279">
            <v>86046039</v>
          </cell>
          <cell r="D279" t="str">
            <v>LUIS FREDY CARRILLO MORALES</v>
          </cell>
          <cell r="E279" t="str">
            <v>CONTRATO DE PRESTACIÓN DE SERVICIOS DE APOYO A LA GESTIÓN</v>
          </cell>
          <cell r="F279"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279">
            <v>45313</v>
          </cell>
          <cell r="H279">
            <v>12504273</v>
          </cell>
          <cell r="I279" t="str">
            <v>Cinco (05) meses y veintitrés (23) días calendario</v>
          </cell>
          <cell r="J279">
            <v>45313</v>
          </cell>
          <cell r="K279">
            <v>45487</v>
          </cell>
          <cell r="L279" t="str">
            <v>NO APLICA</v>
          </cell>
          <cell r="M279" t="str">
            <v>NO APLICA</v>
          </cell>
          <cell r="N279" t="str">
            <v>NO APLICA</v>
          </cell>
          <cell r="O279">
            <v>6</v>
          </cell>
          <cell r="P279">
            <v>2818882</v>
          </cell>
          <cell r="Q279">
            <v>45313</v>
          </cell>
          <cell r="R279">
            <v>45351</v>
          </cell>
          <cell r="S279">
            <v>2168371</v>
          </cell>
          <cell r="T279">
            <v>45352</v>
          </cell>
          <cell r="U279">
            <v>45382</v>
          </cell>
          <cell r="V279">
            <v>2168371</v>
          </cell>
          <cell r="W279">
            <v>45383</v>
          </cell>
          <cell r="X279">
            <v>45412</v>
          </cell>
          <cell r="Y279">
            <v>2168371</v>
          </cell>
          <cell r="Z279">
            <v>45413</v>
          </cell>
          <cell r="AA279">
            <v>45443</v>
          </cell>
          <cell r="AB279">
            <v>2168371</v>
          </cell>
          <cell r="AC279">
            <v>45444</v>
          </cell>
          <cell r="AD279">
            <v>45473</v>
          </cell>
          <cell r="AE279">
            <v>1011907</v>
          </cell>
          <cell r="AF279">
            <v>45474</v>
          </cell>
          <cell r="AG279">
            <v>45487</v>
          </cell>
          <cell r="BI279" t="str">
            <v>Facultad de Ciencias Agropecuarias y Recursos Naturales</v>
          </cell>
          <cell r="BJ279" t="str">
            <v>CRISTÓBAL LUGO LÓPEZ</v>
          </cell>
          <cell r="BK279" t="str">
            <v>Decano de la Facultad de Ciencias Agropecuarias y Recursos Naturales</v>
          </cell>
          <cell r="BL279">
            <v>21</v>
          </cell>
          <cell r="BM279">
            <v>45306</v>
          </cell>
          <cell r="BN279">
            <v>1283959346</v>
          </cell>
          <cell r="BO279">
            <v>250</v>
          </cell>
          <cell r="BP279">
            <v>45313</v>
          </cell>
          <cell r="BQ279">
            <v>12504273</v>
          </cell>
          <cell r="CS279"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279">
            <v>86046039</v>
          </cell>
          <cell r="CU279">
            <v>27</v>
          </cell>
          <cell r="CV279" t="str">
            <v>54406</v>
          </cell>
          <cell r="CY279">
            <v>8299</v>
          </cell>
          <cell r="CZ279" t="str">
            <v>M6</v>
          </cell>
        </row>
        <row r="280">
          <cell r="B280" t="str">
            <v>0181 DE 2024</v>
          </cell>
          <cell r="C280">
            <v>40396474</v>
          </cell>
          <cell r="D280" t="str">
            <v>ELVIA CECILIA GARZON</v>
          </cell>
          <cell r="E280" t="str">
            <v>CONTRATO DE PRESTACIÓN DE SERVICIOS PROFESIONALES</v>
          </cell>
          <cell r="F280" t="str">
            <v>PRESTACIÓN DE SERVICIOS PROFESIONALES NECESARIO PARA EL FORTALECIMIENTO DE LOS PROCESOS ADMINISTRATIVOS QUE SE DESARROLLAN EN LA FACULTAD DE CIENCIAS AGROPECUARIAS Y RECURSOS NATURALES DE LA UNIVERSIDAD DE LOS LLANOS.</v>
          </cell>
          <cell r="G280">
            <v>45313</v>
          </cell>
          <cell r="H280">
            <v>17653081</v>
          </cell>
          <cell r="I280" t="str">
            <v>Cinco (05) meses y veintitrés (23) días calendario</v>
          </cell>
          <cell r="J280">
            <v>45313</v>
          </cell>
          <cell r="K280">
            <v>45487</v>
          </cell>
          <cell r="L280" t="str">
            <v>NO APLICA</v>
          </cell>
          <cell r="M280" t="str">
            <v>NO APLICA</v>
          </cell>
          <cell r="N280" t="str">
            <v>NO APLICA</v>
          </cell>
          <cell r="O280">
            <v>6</v>
          </cell>
          <cell r="P280">
            <v>3979596</v>
          </cell>
          <cell r="Q280">
            <v>45313</v>
          </cell>
          <cell r="R280">
            <v>45351</v>
          </cell>
          <cell r="S280">
            <v>3061228</v>
          </cell>
          <cell r="T280">
            <v>45352</v>
          </cell>
          <cell r="U280">
            <v>45382</v>
          </cell>
          <cell r="V280">
            <v>3061228</v>
          </cell>
          <cell r="W280">
            <v>45383</v>
          </cell>
          <cell r="X280">
            <v>45412</v>
          </cell>
          <cell r="Y280">
            <v>3061228</v>
          </cell>
          <cell r="Z280">
            <v>45413</v>
          </cell>
          <cell r="AA280">
            <v>45443</v>
          </cell>
          <cell r="AB280">
            <v>3061228</v>
          </cell>
          <cell r="AC280">
            <v>45444</v>
          </cell>
          <cell r="AD280">
            <v>45473</v>
          </cell>
          <cell r="AE280">
            <v>1428573</v>
          </cell>
          <cell r="AF280">
            <v>45474</v>
          </cell>
          <cell r="AG280">
            <v>45487</v>
          </cell>
          <cell r="BI280" t="str">
            <v>Facultad de Ciencias Agropecuarias y Recursos Naturales</v>
          </cell>
          <cell r="BJ280" t="str">
            <v>CRISTÓBAL LUGO LÓPEZ</v>
          </cell>
          <cell r="BK280" t="str">
            <v>Decano de la Facultad de Ciencias Agropecuarias y Recursos Naturales</v>
          </cell>
          <cell r="BL280">
            <v>21</v>
          </cell>
          <cell r="BM280">
            <v>45306</v>
          </cell>
          <cell r="BN280">
            <v>1283959346</v>
          </cell>
          <cell r="BO280">
            <v>246</v>
          </cell>
          <cell r="BP280">
            <v>45313</v>
          </cell>
          <cell r="BQ280">
            <v>17653081</v>
          </cell>
          <cell r="CS280"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280">
            <v>40396474.200000003</v>
          </cell>
          <cell r="CU280">
            <v>27</v>
          </cell>
          <cell r="CV280" t="str">
            <v>54200</v>
          </cell>
          <cell r="CY280">
            <v>7020</v>
          </cell>
          <cell r="CZ280" t="str">
            <v>M5</v>
          </cell>
        </row>
        <row r="281">
          <cell r="B281" t="str">
            <v>0182 DE 2024</v>
          </cell>
          <cell r="C281">
            <v>1121838218</v>
          </cell>
          <cell r="D281" t="str">
            <v>LEDA VANESSA BAYONA VARON</v>
          </cell>
          <cell r="E281" t="str">
            <v>CONTRATO DE PRESTACIÓN DE SERVICIOS PROFESIONALES</v>
          </cell>
          <cell r="F281" t="str">
            <v>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v>
          </cell>
          <cell r="G281">
            <v>45313</v>
          </cell>
          <cell r="H281">
            <v>15745883</v>
          </cell>
          <cell r="I281" t="str">
            <v>Cinco (05) meses y veintitrés (23) días calendario</v>
          </cell>
          <cell r="J281">
            <v>45313</v>
          </cell>
          <cell r="K281">
            <v>45487</v>
          </cell>
          <cell r="L281" t="str">
            <v>NO APLICA</v>
          </cell>
          <cell r="M281" t="str">
            <v>NO APLICA</v>
          </cell>
          <cell r="N281" t="str">
            <v>NO APLICA</v>
          </cell>
          <cell r="O281">
            <v>6</v>
          </cell>
          <cell r="P281">
            <v>3549650</v>
          </cell>
          <cell r="Q281">
            <v>45313</v>
          </cell>
          <cell r="R281">
            <v>45351</v>
          </cell>
          <cell r="S281">
            <v>2730500</v>
          </cell>
          <cell r="T281">
            <v>45352</v>
          </cell>
          <cell r="U281">
            <v>45382</v>
          </cell>
          <cell r="V281">
            <v>2730500</v>
          </cell>
          <cell r="W281">
            <v>45383</v>
          </cell>
          <cell r="X281">
            <v>45412</v>
          </cell>
          <cell r="Y281">
            <v>2730500</v>
          </cell>
          <cell r="Z281">
            <v>45413</v>
          </cell>
          <cell r="AA281">
            <v>45443</v>
          </cell>
          <cell r="AB281">
            <v>2730500</v>
          </cell>
          <cell r="AC281">
            <v>45444</v>
          </cell>
          <cell r="AD281">
            <v>45473</v>
          </cell>
          <cell r="AE281">
            <v>1274233</v>
          </cell>
          <cell r="AF281">
            <v>45474</v>
          </cell>
          <cell r="AG281">
            <v>45487</v>
          </cell>
          <cell r="BI281" t="str">
            <v>Facultad de Ciencias Agropecuarias y Recursos Naturales</v>
          </cell>
          <cell r="BJ281" t="str">
            <v>CRISTÓBAL LUGO LÓPEZ</v>
          </cell>
          <cell r="BK281" t="str">
            <v>Decano de la Facultad de Ciencias Agropecuarias y Recursos Naturales</v>
          </cell>
          <cell r="BL281">
            <v>21</v>
          </cell>
          <cell r="BM281">
            <v>45306</v>
          </cell>
          <cell r="BN281">
            <v>1283959346</v>
          </cell>
          <cell r="BO281">
            <v>251</v>
          </cell>
          <cell r="BP281">
            <v>45313</v>
          </cell>
          <cell r="BQ281">
            <v>15745883</v>
          </cell>
          <cell r="CS281"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las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con la elaboración de los informes periódicos de las actividades realizadas y que sean solicitadas por la Facultad y entes Rectores. 9. Contribuir al soporte académico del Programa de Medicina Veterinaria y Zootecnia y los que requieran el servicio.</v>
          </cell>
          <cell r="CT281">
            <v>1121838218</v>
          </cell>
          <cell r="CU281">
            <v>27</v>
          </cell>
          <cell r="CV281" t="str">
            <v>54406</v>
          </cell>
          <cell r="CY281">
            <v>7500</v>
          </cell>
          <cell r="CZ281" t="str">
            <v>M6</v>
          </cell>
        </row>
        <row r="282">
          <cell r="B282" t="str">
            <v>0183 DE 2024</v>
          </cell>
          <cell r="C282">
            <v>41240855</v>
          </cell>
          <cell r="D282" t="str">
            <v xml:space="preserve">MARTHA LUCIA CASTRO PEREZ </v>
          </cell>
          <cell r="E282" t="str">
            <v>CONTRATO DE PRESTACIÓN DE SERVICIOS DE APOYO A LA GESTIÓN</v>
          </cell>
          <cell r="F282" t="str">
            <v>PRESTACIÓN DE SERVICIOS DE APOYO A LA GESTIÓN NECESARIO PARA EL FORTALECIMIENTO DE LOS PROCESOS EN EL LABORATORIO DE SUELOS DE LA FACULTAD DE CIENCIAS AGROPECUARIAS Y RECURSOS NATURALES DE LA UNIVERSIDAD DE LOS LLANOS.</v>
          </cell>
          <cell r="G282">
            <v>45313</v>
          </cell>
          <cell r="H282">
            <v>12504273</v>
          </cell>
          <cell r="I282" t="str">
            <v>Cinco (05) meses y veintitrés (23) días calendario</v>
          </cell>
          <cell r="J282">
            <v>45313</v>
          </cell>
          <cell r="K282">
            <v>45487</v>
          </cell>
          <cell r="L282" t="str">
            <v>NO APLICA</v>
          </cell>
          <cell r="M282" t="str">
            <v>NO APLICA</v>
          </cell>
          <cell r="N282" t="str">
            <v>NO APLICA</v>
          </cell>
          <cell r="O282">
            <v>6</v>
          </cell>
          <cell r="P282">
            <v>2818882</v>
          </cell>
          <cell r="Q282">
            <v>45313</v>
          </cell>
          <cell r="R282">
            <v>45351</v>
          </cell>
          <cell r="S282">
            <v>2168371</v>
          </cell>
          <cell r="T282">
            <v>45352</v>
          </cell>
          <cell r="U282">
            <v>45382</v>
          </cell>
          <cell r="V282">
            <v>2168371</v>
          </cell>
          <cell r="W282">
            <v>45383</v>
          </cell>
          <cell r="X282">
            <v>45412</v>
          </cell>
          <cell r="Y282">
            <v>2168371</v>
          </cell>
          <cell r="Z282">
            <v>45413</v>
          </cell>
          <cell r="AA282">
            <v>45443</v>
          </cell>
          <cell r="AB282">
            <v>2168371</v>
          </cell>
          <cell r="AC282">
            <v>45444</v>
          </cell>
          <cell r="AD282">
            <v>45473</v>
          </cell>
          <cell r="AE282">
            <v>1011907</v>
          </cell>
          <cell r="AF282">
            <v>45474</v>
          </cell>
          <cell r="AG282">
            <v>45487</v>
          </cell>
          <cell r="BI282" t="str">
            <v>Facultad de Ciencias Agropecuarias y Recursos Naturales</v>
          </cell>
          <cell r="BJ282" t="str">
            <v>CRISTÓBAL LUGO LÓPEZ</v>
          </cell>
          <cell r="BK282" t="str">
            <v>Decano de la Facultad de Ciencias Agropecuarias y Recursos Naturales</v>
          </cell>
          <cell r="BL282">
            <v>21</v>
          </cell>
          <cell r="BM282">
            <v>45306</v>
          </cell>
          <cell r="BN282">
            <v>1283959346</v>
          </cell>
          <cell r="BO282">
            <v>248</v>
          </cell>
          <cell r="BP282">
            <v>45313</v>
          </cell>
          <cell r="BQ282">
            <v>12504273</v>
          </cell>
          <cell r="CS282" t="str">
            <v>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282">
            <v>41240855</v>
          </cell>
          <cell r="CU282">
            <v>27</v>
          </cell>
          <cell r="CV282" t="str">
            <v>54413</v>
          </cell>
          <cell r="CY282">
            <v>8211</v>
          </cell>
          <cell r="CZ282" t="str">
            <v>M6</v>
          </cell>
        </row>
        <row r="283">
          <cell r="B283" t="str">
            <v>0184 DE 2024</v>
          </cell>
          <cell r="C283">
            <v>21191508</v>
          </cell>
          <cell r="D283" t="str">
            <v>ROSA NHORALBA RAMOS FUENTES</v>
          </cell>
          <cell r="E283" t="str">
            <v>CONTRATO DE PRESTACIÓN DE SERVICIOS DE APOYO A LA GESTIÓN</v>
          </cell>
          <cell r="F283" t="str">
            <v>PRESTACIÓN DE SERVICIOS DE APOYO A LA GESTIÓN NECESARIO PARA EL FORTALECIMIENTO DE LOS PROCESOS ADMINISTRATIVOS EN EL LABORATORIO DE SUELOS DE LA FACULTAD DE CIENCIAS AGROPECUARIAS Y RECURSOS NATURALES DE LA UNIVERSIDAD DE LOS LLANOS.</v>
          </cell>
          <cell r="G283">
            <v>45313</v>
          </cell>
          <cell r="H283">
            <v>12504273</v>
          </cell>
          <cell r="I283" t="str">
            <v>Cinco (05) meses y veintitrés (23) días calendario</v>
          </cell>
          <cell r="J283">
            <v>45313</v>
          </cell>
          <cell r="K283">
            <v>45487</v>
          </cell>
          <cell r="L283" t="str">
            <v>NO APLICA</v>
          </cell>
          <cell r="M283" t="str">
            <v>NO APLICA</v>
          </cell>
          <cell r="N283" t="str">
            <v>NO APLICA</v>
          </cell>
          <cell r="O283">
            <v>6</v>
          </cell>
          <cell r="P283">
            <v>2818882</v>
          </cell>
          <cell r="Q283">
            <v>45313</v>
          </cell>
          <cell r="R283">
            <v>45351</v>
          </cell>
          <cell r="S283">
            <v>2168371</v>
          </cell>
          <cell r="T283">
            <v>45352</v>
          </cell>
          <cell r="U283">
            <v>45382</v>
          </cell>
          <cell r="V283">
            <v>2168371</v>
          </cell>
          <cell r="W283">
            <v>45383</v>
          </cell>
          <cell r="X283">
            <v>45412</v>
          </cell>
          <cell r="Y283">
            <v>2168371</v>
          </cell>
          <cell r="Z283">
            <v>45413</v>
          </cell>
          <cell r="AA283">
            <v>45443</v>
          </cell>
          <cell r="AB283">
            <v>2168371</v>
          </cell>
          <cell r="AC283">
            <v>45444</v>
          </cell>
          <cell r="AD283">
            <v>45473</v>
          </cell>
          <cell r="AE283">
            <v>1011907</v>
          </cell>
          <cell r="AF283">
            <v>45474</v>
          </cell>
          <cell r="AG283">
            <v>45487</v>
          </cell>
          <cell r="BI283" t="str">
            <v>Facultad de Ciencias Agropecuarias y Recursos Naturales</v>
          </cell>
          <cell r="BJ283" t="str">
            <v>CRISTÓBAL LUGO LÓPEZ</v>
          </cell>
          <cell r="BK283" t="str">
            <v>Decano de la Facultad de Ciencias Agropecuarias y Recursos Naturales</v>
          </cell>
          <cell r="BL283">
            <v>21</v>
          </cell>
          <cell r="BM283">
            <v>45306</v>
          </cell>
          <cell r="BN283">
            <v>1283959346</v>
          </cell>
          <cell r="BO283">
            <v>244</v>
          </cell>
          <cell r="BP283">
            <v>45313</v>
          </cell>
          <cell r="BQ283">
            <v>12504273</v>
          </cell>
          <cell r="CS283" t="str">
            <v>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v>
          </cell>
          <cell r="CT283">
            <v>21191508</v>
          </cell>
          <cell r="CU283">
            <v>27</v>
          </cell>
          <cell r="CV283" t="str">
            <v>54413</v>
          </cell>
          <cell r="CY283">
            <v>7490</v>
          </cell>
          <cell r="CZ283" t="str">
            <v>M6</v>
          </cell>
        </row>
        <row r="284">
          <cell r="B284" t="str">
            <v>0185 DE 2024</v>
          </cell>
          <cell r="C284">
            <v>1121853382</v>
          </cell>
          <cell r="D284" t="str">
            <v xml:space="preserve">ELIANA ANDREA LOPEZ ORDOÑEZ </v>
          </cell>
          <cell r="E284" t="str">
            <v>CONTRATO DE PRESTACIÓN DE SERVICIOS PROFESIONALES</v>
          </cell>
          <cell r="F284" t="str">
            <v>PRESTACIÓN DE SERVICIOS PROFESIONALES NECESARIO PARA EL FORTALECIMIENTO DE LOS PROCESOS DEL PROGRAMA DOCTORADO EN CIENCIAS AGRARIAS DE LA FACULTAD DE CIENCIAS AGROPECUARIAS Y RECURSOS NATURALES DE LA UNIVERSIDAD DE LOS LLANOS.</v>
          </cell>
          <cell r="G284">
            <v>45313</v>
          </cell>
          <cell r="H284">
            <v>15745883</v>
          </cell>
          <cell r="I284" t="str">
            <v>Cinco (05) meses y veintitrés (23) días calendario</v>
          </cell>
          <cell r="J284">
            <v>45313</v>
          </cell>
          <cell r="K284">
            <v>45487</v>
          </cell>
          <cell r="L284" t="str">
            <v>NO APLICA</v>
          </cell>
          <cell r="M284" t="str">
            <v>NO APLICA</v>
          </cell>
          <cell r="N284" t="str">
            <v>NO APLICA</v>
          </cell>
          <cell r="O284">
            <v>6</v>
          </cell>
          <cell r="P284">
            <v>3549650</v>
          </cell>
          <cell r="Q284">
            <v>45313</v>
          </cell>
          <cell r="R284">
            <v>45351</v>
          </cell>
          <cell r="S284">
            <v>2730500</v>
          </cell>
          <cell r="T284">
            <v>45352</v>
          </cell>
          <cell r="U284">
            <v>45382</v>
          </cell>
          <cell r="V284">
            <v>2730500</v>
          </cell>
          <cell r="W284">
            <v>45383</v>
          </cell>
          <cell r="X284">
            <v>45412</v>
          </cell>
          <cell r="Y284">
            <v>2730500</v>
          </cell>
          <cell r="Z284">
            <v>45413</v>
          </cell>
          <cell r="AA284">
            <v>45443</v>
          </cell>
          <cell r="AB284">
            <v>2730500</v>
          </cell>
          <cell r="AC284">
            <v>45444</v>
          </cell>
          <cell r="AD284">
            <v>45473</v>
          </cell>
          <cell r="AE284">
            <v>1274233</v>
          </cell>
          <cell r="AF284">
            <v>45474</v>
          </cell>
          <cell r="AG284">
            <v>45487</v>
          </cell>
          <cell r="BI284" t="str">
            <v>Facultad de Ciencias Agropecuarias y Recursos Naturales</v>
          </cell>
          <cell r="BJ284" t="str">
            <v>CRISTÓBAL LUGO LÓPEZ</v>
          </cell>
          <cell r="BK284" t="str">
            <v>Decano de la Facultad de Ciencias Agropecuarias y Recursos Naturales</v>
          </cell>
          <cell r="BL284">
            <v>21</v>
          </cell>
          <cell r="BM284">
            <v>45306</v>
          </cell>
          <cell r="BN284">
            <v>1283959346</v>
          </cell>
          <cell r="BO284">
            <v>252</v>
          </cell>
          <cell r="BP284">
            <v>45313</v>
          </cell>
          <cell r="BQ284">
            <v>15745883</v>
          </cell>
          <cell r="CS284" t="str">
            <v>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v>
          </cell>
          <cell r="CT284">
            <v>1121853382.9000001</v>
          </cell>
          <cell r="CU284">
            <v>27</v>
          </cell>
          <cell r="CV284" t="str">
            <v>54603</v>
          </cell>
          <cell r="CY284">
            <v>8299</v>
          </cell>
          <cell r="CZ284" t="str">
            <v>M6</v>
          </cell>
        </row>
        <row r="285">
          <cell r="B285" t="str">
            <v>0186 DE 2024</v>
          </cell>
          <cell r="C285">
            <v>20638232</v>
          </cell>
          <cell r="D285" t="str">
            <v>MARTHA LILIANA PUENTES MARTIN</v>
          </cell>
          <cell r="E285" t="str">
            <v>CONTRATO DE PRESTACIÓN DE SERVICIOS DE APOYO A LA GESTIÓN</v>
          </cell>
          <cell r="F285" t="str">
            <v>PRESTACIÓN DE SERVICIOS DE APOYO A LA GESTIÓN NECESARIO PARA EL FORTALECIMIENTO DE LOS PROCESOS EN LA ESCUELA DE CIENCIAS ANIMALES DE LA FACULTAD DE CIENCIAS AGROPECUARIAS Y RECURSOS NATURALES DE LA UNIVERSIDAD DE LOS LLANOS.</v>
          </cell>
          <cell r="G285">
            <v>45313</v>
          </cell>
          <cell r="H285">
            <v>10841855</v>
          </cell>
          <cell r="I285" t="str">
            <v>Cinco (05) meses calendario</v>
          </cell>
          <cell r="J285">
            <v>45313</v>
          </cell>
          <cell r="K285">
            <v>45464</v>
          </cell>
          <cell r="L285" t="str">
            <v>NO APLICA</v>
          </cell>
          <cell r="M285" t="str">
            <v>NO APLICA</v>
          </cell>
          <cell r="N285" t="str">
            <v>NO APLICA</v>
          </cell>
          <cell r="O285">
            <v>5</v>
          </cell>
          <cell r="P285">
            <v>2818882</v>
          </cell>
          <cell r="Q285">
            <v>45313</v>
          </cell>
          <cell r="R285">
            <v>45351</v>
          </cell>
          <cell r="S285">
            <v>2168371</v>
          </cell>
          <cell r="T285">
            <v>45352</v>
          </cell>
          <cell r="U285">
            <v>45382</v>
          </cell>
          <cell r="V285">
            <v>2168371</v>
          </cell>
          <cell r="W285">
            <v>45383</v>
          </cell>
          <cell r="X285">
            <v>45412</v>
          </cell>
          <cell r="Y285">
            <v>2168371</v>
          </cell>
          <cell r="Z285">
            <v>45413</v>
          </cell>
          <cell r="AA285">
            <v>45443</v>
          </cell>
          <cell r="AB285">
            <v>1517860</v>
          </cell>
          <cell r="AC285">
            <v>45444</v>
          </cell>
          <cell r="AD285">
            <v>45464</v>
          </cell>
          <cell r="BI285" t="str">
            <v>Facultad de Ciencias Agropecuarias y Recursos Naturales</v>
          </cell>
          <cell r="BJ285" t="str">
            <v>CRISTÓBAL LUGO LÓPEZ</v>
          </cell>
          <cell r="BK285" t="str">
            <v>Decano de la Facultad de Ciencias Agropecuarias y Recursos Naturales</v>
          </cell>
          <cell r="BL285">
            <v>21</v>
          </cell>
          <cell r="BM285">
            <v>45306</v>
          </cell>
          <cell r="BN285">
            <v>1283959346</v>
          </cell>
          <cell r="BO285">
            <v>243</v>
          </cell>
          <cell r="BP285">
            <v>45313</v>
          </cell>
          <cell r="BQ285">
            <v>10841855</v>
          </cell>
          <cell r="CS285" t="str">
            <v>1. Prestar apoyo en la gestión, manejo y custodia del archivo documental de la Escuela de Ciencias Animales.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Escuela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5">
            <v>20638232</v>
          </cell>
          <cell r="CU285">
            <v>27</v>
          </cell>
          <cell r="CV285" t="str">
            <v>54300</v>
          </cell>
          <cell r="CY285">
            <v>8299</v>
          </cell>
          <cell r="CZ285" t="str">
            <v>M6</v>
          </cell>
        </row>
        <row r="286">
          <cell r="B286" t="str">
            <v>0187 DE 2024</v>
          </cell>
          <cell r="C286">
            <v>40398437</v>
          </cell>
          <cell r="D286" t="str">
            <v>DERLY LULIET AGUDELO BOBADILLA</v>
          </cell>
          <cell r="E286" t="str">
            <v>CONTRATO DE PRESTACIÓN DE SERVICIOS DE APOYO A LA GESTIÓN</v>
          </cell>
          <cell r="F286" t="str">
            <v>PRESTACIÓN DE SERVICIOS DE APOYO A LA GESTIÓN NECESARIO PARA EL FORTALECIMIENTO DE LOS PROCESOS EN EL DEPARTAMENTO DE PRODUCCIÓN ANIMAL DE LA FACULTAD DE CIENCIAS AGROPECUARIAS Y RECURSOS NATURALES DE LA UNIVERSIDAD DE LOS LLANOS.</v>
          </cell>
          <cell r="G286">
            <v>45313</v>
          </cell>
          <cell r="H286">
            <v>10841855</v>
          </cell>
          <cell r="I286" t="str">
            <v>Cinco (05) meses calendario</v>
          </cell>
          <cell r="J286">
            <v>45313</v>
          </cell>
          <cell r="K286">
            <v>45464</v>
          </cell>
          <cell r="L286" t="str">
            <v>NO APLICA</v>
          </cell>
          <cell r="M286" t="str">
            <v>NO APLICA</v>
          </cell>
          <cell r="N286" t="str">
            <v>NO APLICA</v>
          </cell>
          <cell r="O286">
            <v>5</v>
          </cell>
          <cell r="P286">
            <v>2818882</v>
          </cell>
          <cell r="Q286">
            <v>45313</v>
          </cell>
          <cell r="R286">
            <v>45351</v>
          </cell>
          <cell r="S286">
            <v>2168371</v>
          </cell>
          <cell r="T286">
            <v>45352</v>
          </cell>
          <cell r="U286">
            <v>45382</v>
          </cell>
          <cell r="V286">
            <v>2168371</v>
          </cell>
          <cell r="W286">
            <v>45383</v>
          </cell>
          <cell r="X286">
            <v>45412</v>
          </cell>
          <cell r="Y286">
            <v>2168371</v>
          </cell>
          <cell r="Z286">
            <v>45413</v>
          </cell>
          <cell r="AA286">
            <v>45443</v>
          </cell>
          <cell r="AB286">
            <v>1517860</v>
          </cell>
          <cell r="AC286">
            <v>45444</v>
          </cell>
          <cell r="AD286">
            <v>45464</v>
          </cell>
          <cell r="BI286" t="str">
            <v>Facultad de Ciencias Agropecuarias y Recursos Naturales</v>
          </cell>
          <cell r="BJ286" t="str">
            <v>CRISTÓBAL LUGO LÓPEZ</v>
          </cell>
          <cell r="BK286" t="str">
            <v>Decano de la Facultad de Ciencias Agropecuarias y Recursos Naturales</v>
          </cell>
          <cell r="BL286">
            <v>21</v>
          </cell>
          <cell r="BM286">
            <v>45306</v>
          </cell>
          <cell r="BN286">
            <v>1283959346</v>
          </cell>
          <cell r="BO286">
            <v>247</v>
          </cell>
          <cell r="BP286">
            <v>45313</v>
          </cell>
          <cell r="BQ286">
            <v>10841855</v>
          </cell>
          <cell r="CS286" t="str">
            <v>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6">
            <v>40398437.899999999</v>
          </cell>
          <cell r="CU286">
            <v>27</v>
          </cell>
          <cell r="CV286" t="str">
            <v>54501</v>
          </cell>
          <cell r="CY286">
            <v>7010</v>
          </cell>
          <cell r="CZ286" t="str">
            <v>M6</v>
          </cell>
        </row>
        <row r="287">
          <cell r="B287" t="str">
            <v>0188 DE 2024</v>
          </cell>
          <cell r="C287">
            <v>40331390</v>
          </cell>
          <cell r="D287" t="str">
            <v xml:space="preserve">RUBY TATIANA DIAZ MARTINEZ </v>
          </cell>
          <cell r="E287" t="str">
            <v>CONTRATO DE PRESTACIÓN DE SERVICIOS DE APOYO A LA GESTIÓN</v>
          </cell>
          <cell r="F287" t="str">
            <v>PRESTACIÓN DE SERVICIOS DE APOYO A LA GESTIÓN NECESARIO PARA EL FORTALECIMIENTO DE LOS PROCESOS DEL PROGRAMA DE MEDICINA VETERINARIA Y ZOOTECNIA DE LA FACULTAD DE CIENCIAS AGROPECUARIAS Y RECURSOS NATURALES DE LA UNIVERSIDAD DE LOS LLANOS.</v>
          </cell>
          <cell r="G287">
            <v>45313</v>
          </cell>
          <cell r="H287">
            <v>10841855</v>
          </cell>
          <cell r="I287" t="str">
            <v>Cinco (05) meses calendario</v>
          </cell>
          <cell r="J287">
            <v>45313</v>
          </cell>
          <cell r="K287">
            <v>45464</v>
          </cell>
          <cell r="L287" t="str">
            <v>NO APLICA</v>
          </cell>
          <cell r="M287" t="str">
            <v>NO APLICA</v>
          </cell>
          <cell r="N287" t="str">
            <v>NO APLICA</v>
          </cell>
          <cell r="O287">
            <v>5</v>
          </cell>
          <cell r="P287">
            <v>2818882</v>
          </cell>
          <cell r="Q287">
            <v>45313</v>
          </cell>
          <cell r="R287">
            <v>45351</v>
          </cell>
          <cell r="S287">
            <v>2168371</v>
          </cell>
          <cell r="T287">
            <v>45352</v>
          </cell>
          <cell r="U287">
            <v>45382</v>
          </cell>
          <cell r="V287">
            <v>2168371</v>
          </cell>
          <cell r="W287">
            <v>45383</v>
          </cell>
          <cell r="X287">
            <v>45412</v>
          </cell>
          <cell r="Y287">
            <v>2168371</v>
          </cell>
          <cell r="Z287">
            <v>45413</v>
          </cell>
          <cell r="AA287">
            <v>45443</v>
          </cell>
          <cell r="AB287">
            <v>1517860</v>
          </cell>
          <cell r="AC287">
            <v>45444</v>
          </cell>
          <cell r="AD287">
            <v>45464</v>
          </cell>
          <cell r="BI287" t="str">
            <v>Facultad de Ciencias Agropecuarias y Recursos Naturales</v>
          </cell>
          <cell r="BJ287" t="str">
            <v>CRISTÓBAL LUGO LÓPEZ</v>
          </cell>
          <cell r="BK287" t="str">
            <v>Decano de la Facultad de Ciencias Agropecuarias y Recursos Naturales</v>
          </cell>
          <cell r="BL287">
            <v>21</v>
          </cell>
          <cell r="BM287">
            <v>45306</v>
          </cell>
          <cell r="BN287">
            <v>1283959346</v>
          </cell>
          <cell r="BO287">
            <v>245</v>
          </cell>
          <cell r="BP287">
            <v>45313</v>
          </cell>
          <cell r="BQ287">
            <v>10841855</v>
          </cell>
          <cell r="CS287"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7">
            <v>40331390</v>
          </cell>
          <cell r="CU287">
            <v>27</v>
          </cell>
          <cell r="CV287" t="str">
            <v>54301</v>
          </cell>
          <cell r="CY287">
            <v>7490</v>
          </cell>
          <cell r="CZ287" t="str">
            <v>M6</v>
          </cell>
        </row>
        <row r="288">
          <cell r="B288" t="str">
            <v>0189 DE 2024</v>
          </cell>
          <cell r="C288">
            <v>52580034</v>
          </cell>
          <cell r="D288" t="str">
            <v>SANDRA PATRICIA GARCIA</v>
          </cell>
          <cell r="E288" t="str">
            <v>CONTRATO DE PRESTACIÓN DE SERVICIOS DE APOYO A LA GESTIÓN</v>
          </cell>
          <cell r="F288" t="str">
            <v>PRESTACIÓN DE SERVICIOS DE APOYO A LA GESTIÓN NECESARIO PARA EL FORTALECIMIENTO DE LOS PROCESOS DEL PROGRAMA DE INGENIERÍA AGROINDUSTRIAL DE LA FACULTAD DE CIENCIAS AGROPECUARIAS Y RECURSOS NATURALES DE LA UNIVERSIDAD DE LOS LLANOS.</v>
          </cell>
          <cell r="G288">
            <v>45313</v>
          </cell>
          <cell r="H288">
            <v>10841855</v>
          </cell>
          <cell r="I288" t="str">
            <v>Cinco (05) meses calendario</v>
          </cell>
          <cell r="J288">
            <v>45313</v>
          </cell>
          <cell r="K288">
            <v>45464</v>
          </cell>
          <cell r="L288" t="str">
            <v>NO APLICA</v>
          </cell>
          <cell r="M288" t="str">
            <v>NO APLICA</v>
          </cell>
          <cell r="N288" t="str">
            <v>NO APLICA</v>
          </cell>
          <cell r="O288">
            <v>5</v>
          </cell>
          <cell r="P288">
            <v>2818882</v>
          </cell>
          <cell r="Q288">
            <v>45313</v>
          </cell>
          <cell r="R288">
            <v>45351</v>
          </cell>
          <cell r="S288">
            <v>2168371</v>
          </cell>
          <cell r="T288">
            <v>45352</v>
          </cell>
          <cell r="U288">
            <v>45382</v>
          </cell>
          <cell r="V288">
            <v>2168371</v>
          </cell>
          <cell r="W288">
            <v>45383</v>
          </cell>
          <cell r="X288">
            <v>45412</v>
          </cell>
          <cell r="Y288">
            <v>2168371</v>
          </cell>
          <cell r="Z288">
            <v>45413</v>
          </cell>
          <cell r="AA288">
            <v>45443</v>
          </cell>
          <cell r="AB288">
            <v>1517860</v>
          </cell>
          <cell r="AC288">
            <v>45444</v>
          </cell>
          <cell r="AD288">
            <v>45464</v>
          </cell>
          <cell r="BI288" t="str">
            <v>Facultad de Ciencias Agropecuarias y Recursos Naturales</v>
          </cell>
          <cell r="BJ288" t="str">
            <v>CRISTÓBAL LUGO LÓPEZ</v>
          </cell>
          <cell r="BK288" t="str">
            <v>Decano de la Facultad de Ciencias Agropecuarias y Recursos Naturales</v>
          </cell>
          <cell r="BL288">
            <v>21</v>
          </cell>
          <cell r="BM288">
            <v>45306</v>
          </cell>
          <cell r="BN288">
            <v>1283959346</v>
          </cell>
          <cell r="BO288">
            <v>249</v>
          </cell>
          <cell r="BP288">
            <v>45313</v>
          </cell>
          <cell r="BQ288">
            <v>10841855</v>
          </cell>
          <cell r="CS288"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8">
            <v>52580034.700000003</v>
          </cell>
          <cell r="CU288">
            <v>27</v>
          </cell>
          <cell r="CV288" t="str">
            <v>54402</v>
          </cell>
          <cell r="CY288">
            <v>8299</v>
          </cell>
          <cell r="CZ288" t="str">
            <v>M6</v>
          </cell>
        </row>
        <row r="289">
          <cell r="B289" t="str">
            <v>0190 DE 2024</v>
          </cell>
          <cell r="C289">
            <v>1121858096</v>
          </cell>
          <cell r="D289" t="str">
            <v>LIZETH CONSTANZA GUEVARA SILVA</v>
          </cell>
          <cell r="E289" t="str">
            <v>CONTRATO DE PRESTACIÓN DE SERVICIOS PROFESIONALES</v>
          </cell>
          <cell r="F289" t="str">
            <v>PRESTACIÓN DE SERVICIOS PROFESIONALES NECESARIO PARA EL FORTALECIMIENTO DE LOS PROCESOS DEL CENTRO DE PROYECCIÓN SOCIAL Y CENTRO DE INVESTIGACIONES DE LA FACULTAD DE CIENCIAS AGROPECUARIAS Y RECURSOS NATURALES DE LA UNIVERSIDAD DE LOS LLANOS.</v>
          </cell>
          <cell r="G289">
            <v>45313</v>
          </cell>
          <cell r="H289">
            <v>15306140</v>
          </cell>
          <cell r="I289" t="str">
            <v>Cinco (05) meses calendario</v>
          </cell>
          <cell r="J289">
            <v>45313</v>
          </cell>
          <cell r="K289">
            <v>45464</v>
          </cell>
          <cell r="L289" t="str">
            <v>NO APLICA</v>
          </cell>
          <cell r="M289" t="str">
            <v>NO APLICA</v>
          </cell>
          <cell r="N289" t="str">
            <v>NO APLICA</v>
          </cell>
          <cell r="O289">
            <v>5</v>
          </cell>
          <cell r="P289">
            <v>3979596</v>
          </cell>
          <cell r="Q289">
            <v>45313</v>
          </cell>
          <cell r="R289">
            <v>45351</v>
          </cell>
          <cell r="S289">
            <v>3061228</v>
          </cell>
          <cell r="T289">
            <v>45352</v>
          </cell>
          <cell r="U289">
            <v>45382</v>
          </cell>
          <cell r="V289">
            <v>3061228</v>
          </cell>
          <cell r="W289">
            <v>45383</v>
          </cell>
          <cell r="X289">
            <v>45412</v>
          </cell>
          <cell r="Y289">
            <v>3061228</v>
          </cell>
          <cell r="Z289">
            <v>45413</v>
          </cell>
          <cell r="AA289">
            <v>45443</v>
          </cell>
          <cell r="AB289">
            <v>2142860</v>
          </cell>
          <cell r="AC289">
            <v>45444</v>
          </cell>
          <cell r="AD289">
            <v>45464</v>
          </cell>
          <cell r="BI289" t="str">
            <v>Facultad de Ciencias Agropecuarias y Recursos Naturales</v>
          </cell>
          <cell r="BJ289" t="str">
            <v>CRISTÓBAL LUGO LÓPEZ</v>
          </cell>
          <cell r="BK289" t="str">
            <v>Decano de la Facultad de Ciencias Agropecuarias y Recursos Naturales</v>
          </cell>
          <cell r="BL289">
            <v>21</v>
          </cell>
          <cell r="BM289">
            <v>45306</v>
          </cell>
          <cell r="BN289">
            <v>1283959346</v>
          </cell>
          <cell r="BO289">
            <v>253</v>
          </cell>
          <cell r="BP289">
            <v>45313</v>
          </cell>
          <cell r="BQ289">
            <v>15306140</v>
          </cell>
          <cell r="CS289" t="str">
            <v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89">
            <v>1121858096</v>
          </cell>
          <cell r="CU289">
            <v>27</v>
          </cell>
          <cell r="CV289" t="str">
            <v>54701</v>
          </cell>
          <cell r="CY289">
            <v>8211</v>
          </cell>
          <cell r="CZ289" t="str">
            <v>M6</v>
          </cell>
        </row>
        <row r="290">
          <cell r="B290" t="str">
            <v>0191 DE 2024</v>
          </cell>
          <cell r="C290">
            <v>1121918680</v>
          </cell>
          <cell r="D290" t="str">
            <v>ERIKA VANESSA RUIZ SERRATO</v>
          </cell>
          <cell r="E290" t="str">
            <v>CONTRATO DE PRESTACIÓN DE SERVICIOS DE APOYO A LA GESTIÓN</v>
          </cell>
          <cell r="F290" t="str">
            <v>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v>
          </cell>
          <cell r="G290">
            <v>45313</v>
          </cell>
          <cell r="H290">
            <v>12504273</v>
          </cell>
          <cell r="I290" t="str">
            <v>Cinco (05) meses y veintitrés (23) días calendario</v>
          </cell>
          <cell r="J290">
            <v>45313</v>
          </cell>
          <cell r="K290">
            <v>45487</v>
          </cell>
          <cell r="L290" t="str">
            <v>NO APLICA</v>
          </cell>
          <cell r="M290" t="str">
            <v>NO APLICA</v>
          </cell>
          <cell r="N290" t="str">
            <v>NO APLICA</v>
          </cell>
          <cell r="O290">
            <v>6</v>
          </cell>
          <cell r="P290">
            <v>2818882</v>
          </cell>
          <cell r="Q290">
            <v>45313</v>
          </cell>
          <cell r="R290">
            <v>45351</v>
          </cell>
          <cell r="S290">
            <v>2168371</v>
          </cell>
          <cell r="T290">
            <v>45352</v>
          </cell>
          <cell r="U290">
            <v>45382</v>
          </cell>
          <cell r="V290">
            <v>2168371</v>
          </cell>
          <cell r="W290">
            <v>45383</v>
          </cell>
          <cell r="X290">
            <v>45412</v>
          </cell>
          <cell r="Y290">
            <v>2168371</v>
          </cell>
          <cell r="Z290">
            <v>45413</v>
          </cell>
          <cell r="AA290">
            <v>45443</v>
          </cell>
          <cell r="AB290">
            <v>2168371</v>
          </cell>
          <cell r="AC290">
            <v>45444</v>
          </cell>
          <cell r="AD290">
            <v>45473</v>
          </cell>
          <cell r="AE290">
            <v>1011907</v>
          </cell>
          <cell r="AF290">
            <v>45474</v>
          </cell>
          <cell r="AG290">
            <v>45487</v>
          </cell>
          <cell r="BI290" t="str">
            <v>Facultad de Ciencias Agropecuarias y Recursos Naturales</v>
          </cell>
          <cell r="BJ290" t="str">
            <v>CRISTÓBAL LUGO LÓPEZ</v>
          </cell>
          <cell r="BK290" t="str">
            <v>Decano de la Facultad de Ciencias Agropecuarias y Recursos Naturales</v>
          </cell>
          <cell r="BL290">
            <v>21</v>
          </cell>
          <cell r="BM290">
            <v>45306</v>
          </cell>
          <cell r="BN290">
            <v>1283959346</v>
          </cell>
          <cell r="BO290">
            <v>293</v>
          </cell>
          <cell r="BP290">
            <v>45313</v>
          </cell>
          <cell r="BQ290">
            <v>12504273</v>
          </cell>
          <cell r="CS290" t="str">
            <v>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v>
          </cell>
          <cell r="CT290">
            <v>1121918680.0999999</v>
          </cell>
          <cell r="CU290">
            <v>241</v>
          </cell>
          <cell r="CV290" t="str">
            <v>54404</v>
          </cell>
          <cell r="CY290">
            <v>8299</v>
          </cell>
          <cell r="CZ290" t="str">
            <v>M6</v>
          </cell>
        </row>
        <row r="291">
          <cell r="B291" t="str">
            <v>0192 DE 2024</v>
          </cell>
          <cell r="C291">
            <v>1121852024</v>
          </cell>
          <cell r="D291" t="str">
            <v>KATERIN ALEXA DIAZ MOZO</v>
          </cell>
          <cell r="E291" t="str">
            <v>CONTRATO DE PRESTACIÓN DE SERVICIOS PROFESIONALES</v>
          </cell>
          <cell r="F291" t="str">
            <v>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v>
          </cell>
          <cell r="G291">
            <v>45313</v>
          </cell>
          <cell r="H291">
            <v>17653081</v>
          </cell>
          <cell r="I291" t="str">
            <v>Cinco (05) meses y veintitrés (23) días calendario</v>
          </cell>
          <cell r="J291">
            <v>45313</v>
          </cell>
          <cell r="K291">
            <v>45487</v>
          </cell>
          <cell r="L291" t="str">
            <v>NO APLICA</v>
          </cell>
          <cell r="M291" t="str">
            <v>NO APLICA</v>
          </cell>
          <cell r="N291" t="str">
            <v>NO APLICA</v>
          </cell>
          <cell r="O291">
            <v>6</v>
          </cell>
          <cell r="P291">
            <v>3979596</v>
          </cell>
          <cell r="Q291">
            <v>45313</v>
          </cell>
          <cell r="R291">
            <v>45351</v>
          </cell>
          <cell r="S291">
            <v>3061228</v>
          </cell>
          <cell r="T291">
            <v>45352</v>
          </cell>
          <cell r="U291">
            <v>45382</v>
          </cell>
          <cell r="V291">
            <v>3061228</v>
          </cell>
          <cell r="W291">
            <v>45383</v>
          </cell>
          <cell r="X291">
            <v>45412</v>
          </cell>
          <cell r="Y291">
            <v>3061228</v>
          </cell>
          <cell r="Z291">
            <v>45413</v>
          </cell>
          <cell r="AA291">
            <v>45443</v>
          </cell>
          <cell r="AB291">
            <v>3061228</v>
          </cell>
          <cell r="AC291">
            <v>45444</v>
          </cell>
          <cell r="AD291">
            <v>45473</v>
          </cell>
          <cell r="AE291">
            <v>1428573</v>
          </cell>
          <cell r="AF291">
            <v>45474</v>
          </cell>
          <cell r="AG291">
            <v>45487</v>
          </cell>
          <cell r="BI291" t="str">
            <v>Facultad de Ciencias Agropecuarias y Recursos Naturales</v>
          </cell>
          <cell r="BJ291" t="str">
            <v>CRISTÓBAL LUGO LÓPEZ</v>
          </cell>
          <cell r="BK291" t="str">
            <v>Decano de la Facultad de Ciencias Agropecuarias y Recursos Naturales</v>
          </cell>
          <cell r="BL291">
            <v>21</v>
          </cell>
          <cell r="BM291">
            <v>45306</v>
          </cell>
          <cell r="BN291">
            <v>1283959346</v>
          </cell>
          <cell r="BO291">
            <v>294</v>
          </cell>
          <cell r="BP291">
            <v>45313</v>
          </cell>
          <cell r="BQ291">
            <v>17653081</v>
          </cell>
          <cell r="CS291" t="str">
            <v>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v>
          </cell>
          <cell r="CT291">
            <v>1121852024</v>
          </cell>
          <cell r="CU291">
            <v>241</v>
          </cell>
          <cell r="CV291" t="str">
            <v>54403</v>
          </cell>
          <cell r="CY291">
            <v>7020</v>
          </cell>
          <cell r="CZ291" t="str">
            <v>M5</v>
          </cell>
        </row>
        <row r="292">
          <cell r="B292" t="str">
            <v>0193 DE 2024</v>
          </cell>
          <cell r="C292">
            <v>1121936738</v>
          </cell>
          <cell r="D292" t="str">
            <v>KELLY ANGELICA SANCHEZ ORTIZ</v>
          </cell>
          <cell r="E292" t="str">
            <v>CONTRATO DE PRESTACIÓN DE SERVICIOS PROFESIONALES</v>
          </cell>
          <cell r="F292" t="str">
            <v>PRESTACIÓN DE SERVICIOS PROFESIONALES NECESARIO PARA EL FORTALECIMIENTO DE LOS PROCESOS ADMINISTRATIVOS DE LA FACULTAD DE CIENCIAS BÁSICAS E INGENIERÍA DE LA UNIVERSIDAD DE LOS LLANOS.</v>
          </cell>
          <cell r="G292">
            <v>45313</v>
          </cell>
          <cell r="H292">
            <v>17653081</v>
          </cell>
          <cell r="I292" t="str">
            <v>Cinco (05) meses y veintitrés (23) días calendario</v>
          </cell>
          <cell r="J292">
            <v>45313</v>
          </cell>
          <cell r="K292">
            <v>45487</v>
          </cell>
          <cell r="L292" t="str">
            <v>NO APLICA</v>
          </cell>
          <cell r="M292" t="str">
            <v>NO APLICA</v>
          </cell>
          <cell r="N292" t="str">
            <v>NO APLICA</v>
          </cell>
          <cell r="O292">
            <v>6</v>
          </cell>
          <cell r="P292">
            <v>3979596</v>
          </cell>
          <cell r="Q292">
            <v>45313</v>
          </cell>
          <cell r="R292">
            <v>45351</v>
          </cell>
          <cell r="S292">
            <v>3061228</v>
          </cell>
          <cell r="T292">
            <v>45352</v>
          </cell>
          <cell r="U292">
            <v>45382</v>
          </cell>
          <cell r="V292">
            <v>3061228</v>
          </cell>
          <cell r="W292">
            <v>45383</v>
          </cell>
          <cell r="X292">
            <v>45412</v>
          </cell>
          <cell r="Y292">
            <v>3061228</v>
          </cell>
          <cell r="Z292">
            <v>45413</v>
          </cell>
          <cell r="AA292">
            <v>45443</v>
          </cell>
          <cell r="AB292">
            <v>3061228</v>
          </cell>
          <cell r="AC292">
            <v>45444</v>
          </cell>
          <cell r="AD292">
            <v>45473</v>
          </cell>
          <cell r="AE292">
            <v>1428573</v>
          </cell>
          <cell r="AF292">
            <v>45474</v>
          </cell>
          <cell r="AG292">
            <v>45487</v>
          </cell>
          <cell r="BI292" t="str">
            <v>Facultad de Ciencias Básicas e Ingeniería</v>
          </cell>
          <cell r="BJ292" t="str">
            <v>ELVIS MIGUEL PEREZ RODRIGUEZ</v>
          </cell>
          <cell r="BK292" t="str">
            <v>Decano de la Facultad de Ciencias Básicas e Ingeniería</v>
          </cell>
          <cell r="BL292">
            <v>21</v>
          </cell>
          <cell r="BM292">
            <v>45306</v>
          </cell>
          <cell r="BN292">
            <v>1283959346</v>
          </cell>
          <cell r="BO292">
            <v>275</v>
          </cell>
          <cell r="BP292">
            <v>45313</v>
          </cell>
          <cell r="BQ292">
            <v>17653081</v>
          </cell>
          <cell r="CS292" t="str">
            <v>1. Contribuir en la elaboración de informes requeridos por los diferentes entes de control que supervisan a la Universidad. 2. Contribuir en la elaboración de propuestas de proyectos de inversión en infraestructura física y tecnológica para garantizar el mejoramiento de las condiciones de calidad, la sostenibilidad del crecimiento y el fortalecimiento de todas las dependencias en sus diversas actividades. 3. Brindar apoyo en la gestión, coordinación y administración de proyectos que se desarrollen al interior de la Facultad. 4.  Apoyar en la elaboración de planes, programas y demás documentos que soliciten las dependencias al interior de la Universidad. 5. Brindar apoyo en la recopilación de información de las diferentes dependencias de la Facultad con el objetivo de generar los reportes correspondientes para ser consolidados y presentados a las instancias superiores para a su vez ser consolidadas en el informe general de la Universidad. 6. Brindar apoyo en las acciones necesarias para la elaboración y suscripción de Convenios nacionales e internacionales para la extensión de servicios que permitan el desarrollo y puesta en marcha de proyectos de innovación, educación continuada, prácticas y pasantías para los alumnos de la Facultad y demás formas de acción universitaria. 7. Apoyar la elaboración de informes de cumplimiento de los distintos procesos y proyectos asignados bajo supervisión de la Facultad. 8. Contribuir en la atención de las necesidades que se presenten y que sean de competencia para hacer las gestiones necesarias para dar la solución pertinente. 9. Brindar apoyo, seguimiento y verificación a los procesos de comisiones de estudio de los docentes adscritos a los Departamentos, Instituto y Escuela de la Facultad. 10. Apoyar las comunicaciones de la decanatura con las diferentes dependencias de la Facultad con el fin de facilitar los procesos al interior de la facultad. 11. Prestar apoyo en las actividades y gestiones necesarias en el marco de los procesos de acreditación de la alta calidad, renovación de registro calificado de todos los programas inmersos en estos procesos y registro calificado de las nuevas ofertas académicas que se construyan al interior de la Facultad. 12. Contribuir con las acciones y gestiones necesarias que lleven al cumplimiento de las actividades, planes y programas propuestos en el Plan de Acción de la Facultad. 13. Apoyar la recopilación de información de diferentes herramientas con el objetivo de consolidar los datos y generar los reportes e informes de gestión correspondientes al Plan de Acción de la Facultad.</v>
          </cell>
          <cell r="CT292">
            <v>1121936738.4000001</v>
          </cell>
          <cell r="CU292">
            <v>136</v>
          </cell>
          <cell r="CV292" t="str">
            <v>57200</v>
          </cell>
          <cell r="CY292">
            <v>7490</v>
          </cell>
          <cell r="CZ292" t="str">
            <v>M6</v>
          </cell>
        </row>
        <row r="293">
          <cell r="B293" t="str">
            <v>0194 DE 2024</v>
          </cell>
          <cell r="C293">
            <v>1121834306</v>
          </cell>
          <cell r="D293" t="str">
            <v>CINDY SOFIA LINARES ROA</v>
          </cell>
          <cell r="E293" t="str">
            <v>CONTRATO DE PRESTACIÓN DE SERVICIOS DE APOYO A LA GESTIÓN</v>
          </cell>
          <cell r="F293" t="str">
            <v>PRESTACIÓN DE SERVICIOS DE APOYO A LA GESTIÓN NECESARIO PARA EL FORTALECIMIENTO DE LOS PROCESOS DE LA ESCUELA DE INGENIERÍA DE LA FACULTAD DE CIENCIAS BÁSICAS E INGENIERÍA DE LA UNIVERSIDAD DE LOS LLANOS.</v>
          </cell>
          <cell r="G293">
            <v>45313</v>
          </cell>
          <cell r="H293">
            <v>10841855</v>
          </cell>
          <cell r="I293" t="str">
            <v>Cinco (05) meses calendario</v>
          </cell>
          <cell r="J293">
            <v>45313</v>
          </cell>
          <cell r="K293">
            <v>45464</v>
          </cell>
          <cell r="L293" t="str">
            <v>NO APLICA</v>
          </cell>
          <cell r="M293" t="str">
            <v>NO APLICA</v>
          </cell>
          <cell r="N293" t="str">
            <v>NO APLICA</v>
          </cell>
          <cell r="O293">
            <v>5</v>
          </cell>
          <cell r="P293">
            <v>2818882</v>
          </cell>
          <cell r="Q293">
            <v>45313</v>
          </cell>
          <cell r="R293">
            <v>45351</v>
          </cell>
          <cell r="S293">
            <v>2168371</v>
          </cell>
          <cell r="T293">
            <v>45352</v>
          </cell>
          <cell r="U293">
            <v>45382</v>
          </cell>
          <cell r="V293">
            <v>2168371</v>
          </cell>
          <cell r="W293">
            <v>45383</v>
          </cell>
          <cell r="X293">
            <v>45412</v>
          </cell>
          <cell r="Y293">
            <v>2168371</v>
          </cell>
          <cell r="Z293">
            <v>45413</v>
          </cell>
          <cell r="AA293">
            <v>45443</v>
          </cell>
          <cell r="AB293">
            <v>1517860</v>
          </cell>
          <cell r="AC293">
            <v>45444</v>
          </cell>
          <cell r="AD293">
            <v>45464</v>
          </cell>
          <cell r="BI293" t="str">
            <v>Facultad de Ciencias Básicas e Ingeniería</v>
          </cell>
          <cell r="BJ293" t="str">
            <v>ELVIS MIGUEL PEREZ RODRIGUEZ</v>
          </cell>
          <cell r="BK293" t="str">
            <v>Decano de la Facultad de Ciencias Básicas e Ingeniería</v>
          </cell>
          <cell r="BL293">
            <v>21</v>
          </cell>
          <cell r="BM293">
            <v>45306</v>
          </cell>
          <cell r="BN293">
            <v>1283959346</v>
          </cell>
          <cell r="BO293">
            <v>274</v>
          </cell>
          <cell r="BP293">
            <v>45313</v>
          </cell>
          <cell r="BQ293">
            <v>10841855</v>
          </cell>
          <cell r="CS293" t="str">
            <v>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que se genere de los procesos propios a la Escuela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 la Escuela.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 Escuela. 12. Apoyar en la elaboración del inventario documental y modificaciones al acta de descarte. 13. Apoyar en la gestión para las convocatorias docentes de la Escuela de ingeniería. 14. Apoyar la logística para la realización de claustros académicos. 15. Apoyar a los programas académicos brindando información en el marco de los procesos de acreditación.</v>
          </cell>
          <cell r="CT293">
            <v>1121834306</v>
          </cell>
          <cell r="CU293">
            <v>136</v>
          </cell>
          <cell r="CV293" t="str">
            <v>57300</v>
          </cell>
          <cell r="CY293">
            <v>8299</v>
          </cell>
          <cell r="CZ293" t="str">
            <v>M6</v>
          </cell>
        </row>
        <row r="294">
          <cell r="B294" t="str">
            <v>0195 DE 2024</v>
          </cell>
          <cell r="C294">
            <v>40341115</v>
          </cell>
          <cell r="D294" t="str">
            <v>DIANA MARCELA RIVERA</v>
          </cell>
          <cell r="E294" t="str">
            <v>CONTRATO DE PRESTACIÓN DE SERVICIOS DE APOYO A LA GESTIÓN</v>
          </cell>
          <cell r="F294" t="str">
            <v>PRESTACIÓN DE SERVICIOS DE APOYO A LA GESTIÓN NECESARIO PARA EL FORTALECIMIENTO DE LOS PROCESOS DEL DEPARTAMENTO DE BIOLOGÍA Y QUÍMICA DE LA FACULTAD DE CIENCIAS BÁSICAS E INGENIERÍA DE LA UNIVERSIDAD DE LOS LLANOS.</v>
          </cell>
          <cell r="G294">
            <v>45313</v>
          </cell>
          <cell r="H294">
            <v>10841855</v>
          </cell>
          <cell r="I294" t="str">
            <v>Cinco (05) meses calendario</v>
          </cell>
          <cell r="J294">
            <v>45313</v>
          </cell>
          <cell r="K294">
            <v>45464</v>
          </cell>
          <cell r="L294" t="str">
            <v>NO APLICA</v>
          </cell>
          <cell r="M294" t="str">
            <v>NO APLICA</v>
          </cell>
          <cell r="N294" t="str">
            <v>NO APLICA</v>
          </cell>
          <cell r="O294">
            <v>5</v>
          </cell>
          <cell r="P294">
            <v>2818882</v>
          </cell>
          <cell r="Q294">
            <v>45313</v>
          </cell>
          <cell r="R294">
            <v>45351</v>
          </cell>
          <cell r="S294">
            <v>2168371</v>
          </cell>
          <cell r="T294">
            <v>45352</v>
          </cell>
          <cell r="U294">
            <v>45382</v>
          </cell>
          <cell r="V294">
            <v>2168371</v>
          </cell>
          <cell r="W294">
            <v>45383</v>
          </cell>
          <cell r="X294">
            <v>45412</v>
          </cell>
          <cell r="Y294">
            <v>2168371</v>
          </cell>
          <cell r="Z294">
            <v>45413</v>
          </cell>
          <cell r="AA294">
            <v>45443</v>
          </cell>
          <cell r="AB294">
            <v>1517860</v>
          </cell>
          <cell r="AC294">
            <v>45444</v>
          </cell>
          <cell r="AD294">
            <v>45464</v>
          </cell>
          <cell r="BI294" t="str">
            <v>Facultad de Ciencias Básicas e Ingeniería</v>
          </cell>
          <cell r="BJ294" t="str">
            <v>ELVIS MIGUEL PEREZ RODRIGUEZ</v>
          </cell>
          <cell r="BK294" t="str">
            <v>Decano de la Facultad de Ciencias Básicas e Ingeniería</v>
          </cell>
          <cell r="BL294">
            <v>21</v>
          </cell>
          <cell r="BM294">
            <v>45306</v>
          </cell>
          <cell r="BN294">
            <v>1283959346</v>
          </cell>
          <cell r="BO294">
            <v>269</v>
          </cell>
          <cell r="BP294">
            <v>45313</v>
          </cell>
          <cell r="BQ294">
            <v>10841855</v>
          </cell>
          <cell r="CS294" t="str">
            <v>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director del departamento de biología y química. 3. Apoyar a los directores con la organización de la correspondencia, citaciones y elaboración de actas, que se generen en el desarrollo del comité de departamento de biología y química. 4. Contribuir en la publicación y difusión de la información que se genere de los procesos propios del departamento de biología y química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de biología y química. 12. Apoyar en la elaboración del inventario documental y modificaciones al acta de descarte. 13. Apoyar en la gestión para las convocatorias docentes del departamento de biología y química. 14. Apoyar la logística para la realización de claustros académicos. 15. Apoyar a los programas académicos brindando información en el marco de los procesos de acreditación.</v>
          </cell>
          <cell r="CT294">
            <v>40341115</v>
          </cell>
          <cell r="CU294">
            <v>136</v>
          </cell>
          <cell r="CV294" t="str">
            <v>57300</v>
          </cell>
          <cell r="CY294">
            <v>7490</v>
          </cell>
          <cell r="CZ294" t="str">
            <v>M6</v>
          </cell>
        </row>
        <row r="295">
          <cell r="B295" t="str">
            <v>0196 DE 2024</v>
          </cell>
          <cell r="C295">
            <v>1054992615</v>
          </cell>
          <cell r="D295" t="str">
            <v>CLAUDIA VIVIANA BUITRAGO GUTIERREZ</v>
          </cell>
          <cell r="E295" t="str">
            <v>CONTRATO DE PRESTACIÓN DE SERVICIOS DE APOYO A LA GESTIÓN</v>
          </cell>
          <cell r="F295" t="str">
            <v>PRESTACIÓN DE SERVICIOS DE APOYO A LA GESTIÓN NECESARIO PARA EL FORTALECIMIENTO DE LOS PROCESOS DEL PROGRAMA DE BIOLOGÍA DE LA FACULTAD DE CIENCIAS BÁSICAS E INGENIERÍA DE LA UNIVERSIDAD DE LOS LLANOS.</v>
          </cell>
          <cell r="G295">
            <v>45313</v>
          </cell>
          <cell r="H295">
            <v>10841855</v>
          </cell>
          <cell r="I295" t="str">
            <v>Cinco (05) meses calendario</v>
          </cell>
          <cell r="J295">
            <v>45313</v>
          </cell>
          <cell r="K295">
            <v>45464</v>
          </cell>
          <cell r="L295" t="str">
            <v>NO APLICA</v>
          </cell>
          <cell r="M295" t="str">
            <v>NO APLICA</v>
          </cell>
          <cell r="N295" t="str">
            <v>NO APLICA</v>
          </cell>
          <cell r="O295">
            <v>5</v>
          </cell>
          <cell r="P295">
            <v>2818882</v>
          </cell>
          <cell r="Q295">
            <v>45313</v>
          </cell>
          <cell r="R295">
            <v>45351</v>
          </cell>
          <cell r="S295">
            <v>2168371</v>
          </cell>
          <cell r="T295">
            <v>45352</v>
          </cell>
          <cell r="U295">
            <v>45382</v>
          </cell>
          <cell r="V295">
            <v>2168371</v>
          </cell>
          <cell r="W295">
            <v>45383</v>
          </cell>
          <cell r="X295">
            <v>45412</v>
          </cell>
          <cell r="Y295">
            <v>2168371</v>
          </cell>
          <cell r="Z295">
            <v>45413</v>
          </cell>
          <cell r="AA295">
            <v>45443</v>
          </cell>
          <cell r="AB295">
            <v>1517860</v>
          </cell>
          <cell r="AC295">
            <v>45444</v>
          </cell>
          <cell r="AD295">
            <v>45464</v>
          </cell>
          <cell r="BI295" t="str">
            <v>Facultad de Ciencias Básicas e Ingeniería</v>
          </cell>
          <cell r="BJ295" t="str">
            <v>ELVIS MIGUEL PEREZ RODRIGUEZ</v>
          </cell>
          <cell r="BK295" t="str">
            <v>Decano de la Facultad de Ciencias Básicas e Ingeniería</v>
          </cell>
          <cell r="BL295">
            <v>21</v>
          </cell>
          <cell r="BM295">
            <v>45306</v>
          </cell>
          <cell r="BN295">
            <v>1283959346</v>
          </cell>
          <cell r="BO295">
            <v>273</v>
          </cell>
          <cell r="BP295">
            <v>45313</v>
          </cell>
          <cell r="BQ295">
            <v>10841855</v>
          </cell>
          <cell r="CS295"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5">
            <v>1054992615</v>
          </cell>
          <cell r="CU295">
            <v>136</v>
          </cell>
          <cell r="CV295" t="str">
            <v>57602</v>
          </cell>
          <cell r="CY295">
            <v>8299</v>
          </cell>
          <cell r="CZ295" t="str">
            <v>M6</v>
          </cell>
        </row>
        <row r="296">
          <cell r="B296" t="str">
            <v>0197 DE 2024</v>
          </cell>
          <cell r="C296">
            <v>40187704</v>
          </cell>
          <cell r="D296" t="str">
            <v>LADY YALILE VALDES HERRERA</v>
          </cell>
          <cell r="E296" t="str">
            <v>CONTRATO DE PRESTACIÓN DE SERVICIOS PROFESIONALES</v>
          </cell>
          <cell r="F296" t="str">
            <v>PRESTACIÓN DE SERVICIOS PROFESIONALES NECESARIO PARA EL FORTALECIMIENTO DE LOS PROCESOS DEL CENTRO DE PROYECCIÓN SOCIAL Y CENTRO DE INVESTIGACIONES DE LA FACULTAD DE CIENCIAS BÁSICAS E INGENIERÍA DE LA UNIVERSIDAD DE LOS LLANOS.</v>
          </cell>
          <cell r="G296">
            <v>45313</v>
          </cell>
          <cell r="H296">
            <v>13652500</v>
          </cell>
          <cell r="I296" t="str">
            <v>Cinco (05) meses calendario</v>
          </cell>
          <cell r="J296">
            <v>45313</v>
          </cell>
          <cell r="K296">
            <v>45464</v>
          </cell>
          <cell r="L296" t="str">
            <v>NO APLICA</v>
          </cell>
          <cell r="M296" t="str">
            <v>NO APLICA</v>
          </cell>
          <cell r="N296" t="str">
            <v>NO APLICA</v>
          </cell>
          <cell r="O296">
            <v>5</v>
          </cell>
          <cell r="P296">
            <v>3549650</v>
          </cell>
          <cell r="Q296">
            <v>45313</v>
          </cell>
          <cell r="R296">
            <v>45351</v>
          </cell>
          <cell r="S296">
            <v>2730500</v>
          </cell>
          <cell r="T296">
            <v>45352</v>
          </cell>
          <cell r="U296">
            <v>45382</v>
          </cell>
          <cell r="V296">
            <v>2730500</v>
          </cell>
          <cell r="W296">
            <v>45383</v>
          </cell>
          <cell r="X296">
            <v>45412</v>
          </cell>
          <cell r="Y296">
            <v>2730500</v>
          </cell>
          <cell r="Z296">
            <v>45413</v>
          </cell>
          <cell r="AA296">
            <v>45443</v>
          </cell>
          <cell r="AB296">
            <v>1911350</v>
          </cell>
          <cell r="AC296">
            <v>45444</v>
          </cell>
          <cell r="AD296">
            <v>45464</v>
          </cell>
          <cell r="BI296" t="str">
            <v>Facultad de Ciencias Básicas e Ingeniería</v>
          </cell>
          <cell r="BJ296" t="str">
            <v>ELVIS MIGUEL PEREZ RODRIGUEZ</v>
          </cell>
          <cell r="BK296" t="str">
            <v>Decano de la Facultad de Ciencias Básicas e Ingeniería</v>
          </cell>
          <cell r="BL296">
            <v>21</v>
          </cell>
          <cell r="BM296">
            <v>45306</v>
          </cell>
          <cell r="BN296">
            <v>1283959346</v>
          </cell>
          <cell r="BO296">
            <v>267</v>
          </cell>
          <cell r="BP296">
            <v>45313</v>
          </cell>
          <cell r="BQ296">
            <v>13652500</v>
          </cell>
          <cell r="CS29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96">
            <v>40187704</v>
          </cell>
          <cell r="CU296">
            <v>136</v>
          </cell>
          <cell r="CV296" t="str">
            <v>57701</v>
          </cell>
          <cell r="CY296">
            <v>7020</v>
          </cell>
          <cell r="CZ296" t="str">
            <v>M5</v>
          </cell>
        </row>
        <row r="297">
          <cell r="B297" t="str">
            <v>0198 DE 2024</v>
          </cell>
          <cell r="C297">
            <v>79325573</v>
          </cell>
          <cell r="D297" t="str">
            <v>SANTIAGO GONZALEZ CESPEDES</v>
          </cell>
          <cell r="E297" t="str">
            <v>CONTRATO DE PRESTACIÓN DE SERVICIOS PROFESIONALES</v>
          </cell>
          <cell r="F297" t="str">
            <v>PRESTACIÓN DE SERVICIOS PROFESIONALES NECESARIO PARA EL FORTALECIMIENTO DE LOS PROCESOS EN EL CENTRO TIC PARA LA INGENIERÍA DE LA FACULTAD DE CIENCIAS BÁSICAS E INGENIERÍA DE LA UNIVERSIDAD DE LOS LLANOS.</v>
          </cell>
          <cell r="G297">
            <v>45313</v>
          </cell>
          <cell r="H297">
            <v>18494920</v>
          </cell>
          <cell r="I297" t="str">
            <v>Cinco (05) meses calendario</v>
          </cell>
          <cell r="J297">
            <v>45313</v>
          </cell>
          <cell r="K297">
            <v>45464</v>
          </cell>
          <cell r="L297" t="str">
            <v>NO APLICA</v>
          </cell>
          <cell r="M297" t="str">
            <v>NO APLICA</v>
          </cell>
          <cell r="N297" t="str">
            <v>NO APLICA</v>
          </cell>
          <cell r="O297">
            <v>5</v>
          </cell>
          <cell r="P297">
            <v>4808679</v>
          </cell>
          <cell r="Q297">
            <v>45313</v>
          </cell>
          <cell r="R297">
            <v>45351</v>
          </cell>
          <cell r="S297">
            <v>3698984</v>
          </cell>
          <cell r="T297">
            <v>45352</v>
          </cell>
          <cell r="U297">
            <v>45382</v>
          </cell>
          <cell r="V297">
            <v>3698984</v>
          </cell>
          <cell r="W297">
            <v>45383</v>
          </cell>
          <cell r="X297">
            <v>45412</v>
          </cell>
          <cell r="Y297">
            <v>3698984</v>
          </cell>
          <cell r="Z297">
            <v>45413</v>
          </cell>
          <cell r="AA297">
            <v>45443</v>
          </cell>
          <cell r="AB297">
            <v>2589289</v>
          </cell>
          <cell r="AC297">
            <v>45444</v>
          </cell>
          <cell r="AD297">
            <v>45464</v>
          </cell>
          <cell r="BI297" t="str">
            <v>Facultad de Ciencias Básicas e Ingeniería</v>
          </cell>
          <cell r="BJ297" t="str">
            <v>ELVIS MIGUEL PEREZ RODRIGUEZ</v>
          </cell>
          <cell r="BK297" t="str">
            <v>Decano de la Facultad de Ciencias Básicas e Ingeniería</v>
          </cell>
          <cell r="BL297">
            <v>21</v>
          </cell>
          <cell r="BM297">
            <v>45306</v>
          </cell>
          <cell r="BN297">
            <v>1283959346</v>
          </cell>
          <cell r="BO297">
            <v>271</v>
          </cell>
          <cell r="BP297">
            <v>45313</v>
          </cell>
          <cell r="BQ297">
            <v>18494920</v>
          </cell>
          <cell r="CS297" t="str">
            <v>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v>
          </cell>
          <cell r="CT297">
            <v>79325573</v>
          </cell>
          <cell r="CU297">
            <v>136</v>
          </cell>
          <cell r="CV297" t="str">
            <v>57703</v>
          </cell>
          <cell r="CY297">
            <v>6201</v>
          </cell>
          <cell r="CZ297" t="str">
            <v>M6</v>
          </cell>
        </row>
        <row r="298">
          <cell r="B298" t="str">
            <v>0199 DE 2024</v>
          </cell>
          <cell r="C298">
            <v>1018412599</v>
          </cell>
          <cell r="D298" t="str">
            <v>MARIA ALEJANDRA POVEDA ROJAS</v>
          </cell>
          <cell r="E298" t="str">
            <v>CONTRATO DE PRESTACIÓN DE SERVICIOS DE APOYO A LA GESTIÓN</v>
          </cell>
          <cell r="F298" t="str">
            <v>PRESTACIÓN DE SERVICIOS DE APOYO A LA GESTIÓN NECESARIO PARA EL FORTALECIMIENTO DE LOS PROCESOS DE LOS PROGRAMAS DE INGENIERÍA DE AMBIENTAL E INGENIERÍA DE PROCESOS DE LA FACULTAD DE CIENCIAS BÁSICAS E INGENIERÍA DE LA UNIVERSIDAD DE LOS LLANOS.</v>
          </cell>
          <cell r="G298">
            <v>45313</v>
          </cell>
          <cell r="H298">
            <v>10841855</v>
          </cell>
          <cell r="I298" t="str">
            <v>Cinco (05) meses calendario</v>
          </cell>
          <cell r="J298">
            <v>45313</v>
          </cell>
          <cell r="K298">
            <v>45464</v>
          </cell>
          <cell r="L298" t="str">
            <v>NO APLICA</v>
          </cell>
          <cell r="M298" t="str">
            <v>NO APLICA</v>
          </cell>
          <cell r="N298" t="str">
            <v>NO APLICA</v>
          </cell>
          <cell r="O298">
            <v>5</v>
          </cell>
          <cell r="P298">
            <v>2818882</v>
          </cell>
          <cell r="Q298">
            <v>45313</v>
          </cell>
          <cell r="R298">
            <v>45351</v>
          </cell>
          <cell r="S298">
            <v>2168371</v>
          </cell>
          <cell r="T298">
            <v>45352</v>
          </cell>
          <cell r="U298">
            <v>45382</v>
          </cell>
          <cell r="V298">
            <v>2168371</v>
          </cell>
          <cell r="W298">
            <v>45383</v>
          </cell>
          <cell r="X298">
            <v>45412</v>
          </cell>
          <cell r="Y298">
            <v>2168371</v>
          </cell>
          <cell r="Z298">
            <v>45413</v>
          </cell>
          <cell r="AA298">
            <v>45443</v>
          </cell>
          <cell r="AB298">
            <v>1517860</v>
          </cell>
          <cell r="AC298">
            <v>45444</v>
          </cell>
          <cell r="AD298">
            <v>45464</v>
          </cell>
          <cell r="BI298" t="str">
            <v>Facultad de Ciencias Básicas e Ingeniería</v>
          </cell>
          <cell r="BJ298" t="str">
            <v>ELVIS MIGUEL PEREZ RODRIGUEZ</v>
          </cell>
          <cell r="BK298" t="str">
            <v>Decano de la Facultad de Ciencias Básicas e Ingeniería</v>
          </cell>
          <cell r="BL298">
            <v>21</v>
          </cell>
          <cell r="BM298">
            <v>45306</v>
          </cell>
          <cell r="BN298">
            <v>1283959346</v>
          </cell>
          <cell r="BO298">
            <v>272</v>
          </cell>
          <cell r="BP298">
            <v>45313</v>
          </cell>
          <cell r="BQ298">
            <v>10841855</v>
          </cell>
          <cell r="CS298"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8">
            <v>1018412599</v>
          </cell>
          <cell r="CU298">
            <v>136</v>
          </cell>
          <cell r="CV298" t="str">
            <v>57200</v>
          </cell>
          <cell r="CY298">
            <v>8299</v>
          </cell>
          <cell r="CZ298" t="str">
            <v>M6</v>
          </cell>
        </row>
        <row r="299">
          <cell r="B299" t="str">
            <v>0200 DE 2024</v>
          </cell>
          <cell r="C299">
            <v>40404597</v>
          </cell>
          <cell r="D299" t="str">
            <v>YULY JANETH ALVARADO RINCON</v>
          </cell>
          <cell r="E299" t="str">
            <v>CONTRATO DE PRESTACIÓN DE SERVICIOS DE APOYO A LA GESTIÓN</v>
          </cell>
          <cell r="F299" t="str">
            <v>PRESTACIÓN DE SERVICIOS DE APOYO A LA GESTIÓN NECESARIO PARA EL FORTALECIMIENTO DE LOS PROCESOS DEL PROGRAMA DE INGENIERÍA ELECTRÓNICA DE LA FACULTAD DE CIENCIAS BÁSICAS E INGENIERÍA DE LA UNIVERSIDAD DE LOS LLANOS.</v>
          </cell>
          <cell r="G299">
            <v>45313</v>
          </cell>
          <cell r="H299">
            <v>10841855</v>
          </cell>
          <cell r="I299" t="str">
            <v>Cinco (05) meses calendario</v>
          </cell>
          <cell r="J299">
            <v>45313</v>
          </cell>
          <cell r="K299">
            <v>45464</v>
          </cell>
          <cell r="L299" t="str">
            <v>NO APLICA</v>
          </cell>
          <cell r="M299" t="str">
            <v>NO APLICA</v>
          </cell>
          <cell r="N299" t="str">
            <v>NO APLICA</v>
          </cell>
          <cell r="O299">
            <v>5</v>
          </cell>
          <cell r="P299">
            <v>2818882</v>
          </cell>
          <cell r="Q299">
            <v>45313</v>
          </cell>
          <cell r="R299">
            <v>45351</v>
          </cell>
          <cell r="S299">
            <v>2168371</v>
          </cell>
          <cell r="T299">
            <v>45352</v>
          </cell>
          <cell r="U299">
            <v>45382</v>
          </cell>
          <cell r="V299">
            <v>2168371</v>
          </cell>
          <cell r="W299">
            <v>45383</v>
          </cell>
          <cell r="X299">
            <v>45412</v>
          </cell>
          <cell r="Y299">
            <v>2168371</v>
          </cell>
          <cell r="Z299">
            <v>45413</v>
          </cell>
          <cell r="AA299">
            <v>45443</v>
          </cell>
          <cell r="AB299">
            <v>1517860</v>
          </cell>
          <cell r="AC299">
            <v>45444</v>
          </cell>
          <cell r="AD299">
            <v>45464</v>
          </cell>
          <cell r="BI299" t="str">
            <v>Facultad de Ciencias Básicas e Ingeniería</v>
          </cell>
          <cell r="BJ299" t="str">
            <v xml:space="preserve">ELVIS MIGUEL PEREZ RODRIGUEZ   </v>
          </cell>
          <cell r="BK299" t="str">
            <v>Decano de la Facultad de Ciencias Básicas e Ingeniería</v>
          </cell>
          <cell r="BL299">
            <v>21</v>
          </cell>
          <cell r="BM299">
            <v>45306</v>
          </cell>
          <cell r="BN299">
            <v>1283959346</v>
          </cell>
          <cell r="BO299">
            <v>270</v>
          </cell>
          <cell r="BP299">
            <v>45313</v>
          </cell>
          <cell r="BQ299">
            <v>10841855</v>
          </cell>
          <cell r="CS299"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9">
            <v>40404597</v>
          </cell>
          <cell r="CU299">
            <v>136</v>
          </cell>
          <cell r="CV299" t="str">
            <v>57302</v>
          </cell>
          <cell r="CY299">
            <v>8299</v>
          </cell>
          <cell r="CZ299" t="str">
            <v>M6</v>
          </cell>
        </row>
        <row r="300">
          <cell r="B300" t="str">
            <v>0201 DE 2024</v>
          </cell>
          <cell r="C300">
            <v>40188595</v>
          </cell>
          <cell r="D300" t="str">
            <v>GLORIA MILENA SASTOQUE CORDOBA</v>
          </cell>
          <cell r="E300" t="str">
            <v>CONTRATO DE PRESTACIÓN DE SERVICIOS DE APOYO A LA GESTIÓN</v>
          </cell>
          <cell r="F300" t="str">
            <v>PRESTACIÓN DE SERVICIOS DE APOYO A LA GESTIÓN NECESARIO PARA EL FORTALECIMIENTO DE LOS PROCESOS DEL PROGRAMA DE INGENIERÍA DE SISTEMAS DE LA FACULTAD DE CIENCIAS BÁSICAS E INGENIERÍA DE LA UNIVERSIDAD DE LOS LLANOS.</v>
          </cell>
          <cell r="G300">
            <v>45313</v>
          </cell>
          <cell r="H300">
            <v>10841855</v>
          </cell>
          <cell r="I300" t="str">
            <v>Cinco (05) meses calendario</v>
          </cell>
          <cell r="J300">
            <v>45313</v>
          </cell>
          <cell r="K300">
            <v>45464</v>
          </cell>
          <cell r="L300" t="str">
            <v>NO APLICA</v>
          </cell>
          <cell r="M300" t="str">
            <v>NO APLICA</v>
          </cell>
          <cell r="N300" t="str">
            <v>NO APLICA</v>
          </cell>
          <cell r="O300">
            <v>5</v>
          </cell>
          <cell r="P300">
            <v>2818882</v>
          </cell>
          <cell r="Q300">
            <v>45313</v>
          </cell>
          <cell r="R300">
            <v>45351</v>
          </cell>
          <cell r="S300">
            <v>2168371</v>
          </cell>
          <cell r="T300">
            <v>45352</v>
          </cell>
          <cell r="U300">
            <v>45382</v>
          </cell>
          <cell r="V300">
            <v>2168371</v>
          </cell>
          <cell r="W300">
            <v>45383</v>
          </cell>
          <cell r="X300">
            <v>45412</v>
          </cell>
          <cell r="Y300">
            <v>2168371</v>
          </cell>
          <cell r="Z300">
            <v>45413</v>
          </cell>
          <cell r="AA300">
            <v>45443</v>
          </cell>
          <cell r="AB300">
            <v>1517860</v>
          </cell>
          <cell r="AC300">
            <v>45444</v>
          </cell>
          <cell r="AD300">
            <v>45464</v>
          </cell>
          <cell r="BI300" t="str">
            <v>Facultad de Ciencias Básicas e Ingeniería</v>
          </cell>
          <cell r="BJ300" t="str">
            <v>ELVIS MIGUEL PEREZ RODRIGUEZ</v>
          </cell>
          <cell r="BK300" t="str">
            <v>Decano de la Facultad de Ciencias Básicas e Ingeniería</v>
          </cell>
          <cell r="BL300">
            <v>21</v>
          </cell>
          <cell r="BM300">
            <v>45306</v>
          </cell>
          <cell r="BN300">
            <v>1283959346</v>
          </cell>
          <cell r="BO300">
            <v>268</v>
          </cell>
          <cell r="BP300">
            <v>45313</v>
          </cell>
          <cell r="BQ300">
            <v>10841855</v>
          </cell>
          <cell r="CS300"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00">
            <v>40188595</v>
          </cell>
          <cell r="CU300">
            <v>136</v>
          </cell>
          <cell r="CV300" t="str">
            <v>57301</v>
          </cell>
          <cell r="CY300">
            <v>8299</v>
          </cell>
          <cell r="CZ300" t="str">
            <v>M6</v>
          </cell>
        </row>
        <row r="301">
          <cell r="B301" t="str">
            <v>0202 DE 2024</v>
          </cell>
          <cell r="C301">
            <v>40185370</v>
          </cell>
          <cell r="D301" t="str">
            <v>JOHANNA DEL PILAR BARRETO QUINTERO</v>
          </cell>
          <cell r="E301" t="str">
            <v>CONTRATO DE PRESTACIÓN DE SERVICIOS DE APOYO A LA GESTIÓN</v>
          </cell>
          <cell r="F301" t="str">
            <v>PRESTACIÓN DE SERVICIOS DE APOYO A LA GESTIÓN NECESARIO PARA EL FORTALECIMIENTO DE LOS PROCESOS DEL DEPARTAMENTO DE MATEMÁTICAS Y FÍSICA DE LA FACULTAD DE CIENCIAS BÁSICAS E INGENIERÍA DE LA UNIVERSIDAD DE LOS LLANOS.</v>
          </cell>
          <cell r="G301">
            <v>45313</v>
          </cell>
          <cell r="H301">
            <v>10841855</v>
          </cell>
          <cell r="I301" t="str">
            <v>Cinco (05) meses calendario</v>
          </cell>
          <cell r="J301">
            <v>45313</v>
          </cell>
          <cell r="K301">
            <v>45464</v>
          </cell>
          <cell r="L301" t="str">
            <v>NO APLICA</v>
          </cell>
          <cell r="M301" t="str">
            <v>NO APLICA</v>
          </cell>
          <cell r="N301" t="str">
            <v>NO APLICA</v>
          </cell>
          <cell r="O301">
            <v>5</v>
          </cell>
          <cell r="P301">
            <v>2818882</v>
          </cell>
          <cell r="Q301">
            <v>45313</v>
          </cell>
          <cell r="R301">
            <v>45351</v>
          </cell>
          <cell r="S301">
            <v>2168371</v>
          </cell>
          <cell r="T301">
            <v>45352</v>
          </cell>
          <cell r="U301">
            <v>45382</v>
          </cell>
          <cell r="V301">
            <v>2168371</v>
          </cell>
          <cell r="W301">
            <v>45383</v>
          </cell>
          <cell r="X301">
            <v>45412</v>
          </cell>
          <cell r="Y301">
            <v>2168371</v>
          </cell>
          <cell r="Z301">
            <v>45413</v>
          </cell>
          <cell r="AA301">
            <v>45443</v>
          </cell>
          <cell r="AB301">
            <v>1517860</v>
          </cell>
          <cell r="AC301">
            <v>45444</v>
          </cell>
          <cell r="AD301">
            <v>45464</v>
          </cell>
          <cell r="BI301" t="str">
            <v>Facultad de Ciencias Básicas e Ingeniería</v>
          </cell>
          <cell r="BJ301" t="str">
            <v>ELVIS MIGUEL PEREZ RODRIGUEZ</v>
          </cell>
          <cell r="BK301" t="str">
            <v>Decano de la Facultad de Ciencias Básicas e Ingeniería</v>
          </cell>
          <cell r="BL301">
            <v>21</v>
          </cell>
          <cell r="BM301">
            <v>45306</v>
          </cell>
          <cell r="BN301">
            <v>1283959346</v>
          </cell>
          <cell r="BO301">
            <v>266</v>
          </cell>
          <cell r="BP301">
            <v>45313</v>
          </cell>
          <cell r="BQ301">
            <v>10841855</v>
          </cell>
          <cell r="CS301" t="str">
            <v>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director del departamento de matemáticas y física. 3. Apoyar a los directores con la organización de la correspondencia, citaciones y elaboración de actas, que se generen en el desarrollo del comité de departamento de matemáticas y física. 4. Contribuir en la publicación y difusión de la información que se genere de los procesos propios del departamento de matemáticas y física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matemáticas y física. 12. Apoyar en la elaboración del inventario documental y modificaciones al acta de descarte. 13. Apoyar en la gestión para las convocatorias docentes del departamento matemáticas y física. 14. Apoyar la logística para la realización de claustros académicos. 15. Apoyar a los programas académicos brindando información en el marco de los procesos de acreditación.</v>
          </cell>
          <cell r="CT301">
            <v>40185370</v>
          </cell>
          <cell r="CU301">
            <v>136</v>
          </cell>
          <cell r="CV301" t="str">
            <v>57603</v>
          </cell>
          <cell r="CY301">
            <v>8299</v>
          </cell>
          <cell r="CZ301" t="str">
            <v>M6</v>
          </cell>
        </row>
        <row r="302">
          <cell r="B302" t="str">
            <v>0203 DE 2024</v>
          </cell>
          <cell r="C302">
            <v>1121833600</v>
          </cell>
          <cell r="D302" t="str">
            <v xml:space="preserve">MONICA JOHANNA VARELA TORRES </v>
          </cell>
          <cell r="E302" t="str">
            <v>CONTRATO DE PRESTACIÓN DE SERVICIOS DE APOYO A LA GESTIÓN</v>
          </cell>
          <cell r="F302" t="str">
            <v>PRESTACIÓN DE SERVICIOS DE APOYO A LA GESTIÓN NECESARIO PARA EL FORTALECIMIENTO DE LOS PROCESOS ACADÉMICOS Y ADMINISTRATIVOS EN LOS PROGRAMAS DE POSGRADOS DE LA FACULTAD DE CIENCIAS BÁSICAS E INGENIERÍA DE LA UNIVERSIDAD DE LOS LLANOS.</v>
          </cell>
          <cell r="G302">
            <v>45313</v>
          </cell>
          <cell r="H302">
            <v>10841855</v>
          </cell>
          <cell r="I302" t="str">
            <v>Cinco (05) meses calendario</v>
          </cell>
          <cell r="J302">
            <v>45313</v>
          </cell>
          <cell r="K302">
            <v>45464</v>
          </cell>
          <cell r="L302" t="str">
            <v>NO APLICA</v>
          </cell>
          <cell r="M302" t="str">
            <v>NO APLICA</v>
          </cell>
          <cell r="N302" t="str">
            <v>NO APLICA</v>
          </cell>
          <cell r="O302">
            <v>5</v>
          </cell>
          <cell r="P302">
            <v>2818882</v>
          </cell>
          <cell r="Q302">
            <v>45313</v>
          </cell>
          <cell r="R302">
            <v>45351</v>
          </cell>
          <cell r="S302">
            <v>2168371</v>
          </cell>
          <cell r="T302">
            <v>45352</v>
          </cell>
          <cell r="U302">
            <v>45382</v>
          </cell>
          <cell r="V302">
            <v>2168371</v>
          </cell>
          <cell r="W302">
            <v>45383</v>
          </cell>
          <cell r="X302">
            <v>45412</v>
          </cell>
          <cell r="Y302">
            <v>2168371</v>
          </cell>
          <cell r="Z302">
            <v>45413</v>
          </cell>
          <cell r="AA302">
            <v>45443</v>
          </cell>
          <cell r="AB302">
            <v>1517860</v>
          </cell>
          <cell r="AC302">
            <v>45444</v>
          </cell>
          <cell r="AD302">
            <v>45464</v>
          </cell>
          <cell r="BI302" t="str">
            <v>Facultad de Ciencias Básicas e Ingeniería</v>
          </cell>
          <cell r="BJ302" t="str">
            <v xml:space="preserve">ELVIS MIGUEL PEREZ RODRIGUEZ   </v>
          </cell>
          <cell r="BK302" t="str">
            <v>Decano de la Facultad de Ciencias Básicas e Ingeniería</v>
          </cell>
          <cell r="BL302">
            <v>21</v>
          </cell>
          <cell r="BM302">
            <v>45306</v>
          </cell>
          <cell r="BN302">
            <v>1283959346</v>
          </cell>
          <cell r="BO302">
            <v>306</v>
          </cell>
          <cell r="BP302">
            <v>45313</v>
          </cell>
          <cell r="BQ302">
            <v>10841855</v>
          </cell>
          <cell r="CS302" t="str">
            <v xml:space="preserve">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Prestar apoyo en las actividades inmersas en el manejo adecuado del material documental que se genere al interior de la dependencia. 3. Apoyar los procesos operativos, logísticos y administrativos institucionales de los programas de posgrados adscritos a la Escuela de Ingeniería de la Facultad. 4. Apoyar las direcciones de posgrados en la elaboración de los informes de ejecución y seguimiento a actividades de la Facultad. 5. Participar en la promoción y difusión de los programas académicos de posgrados. 6. Contribuir en la atención de las necesidades que se presenten y que sean de competencia para hacer las gestiones necesarias para dar la solución pertinente.  </v>
          </cell>
          <cell r="CT302">
            <v>1121833600.4000001</v>
          </cell>
          <cell r="CU302">
            <v>252</v>
          </cell>
          <cell r="CV302" t="str">
            <v>57303. 57304</v>
          </cell>
          <cell r="CY302">
            <v>8299</v>
          </cell>
          <cell r="CZ302" t="str">
            <v>M6</v>
          </cell>
        </row>
        <row r="303">
          <cell r="B303" t="str">
            <v>0204 DE 2024</v>
          </cell>
          <cell r="C303">
            <v>40334161</v>
          </cell>
          <cell r="D303" t="str">
            <v>NANCY VIVIANA ROZO CHAVES</v>
          </cell>
          <cell r="E303" t="str">
            <v>CONTRATO DE PRESTACIÓN DE SERVICIOS PROFESIONALES</v>
          </cell>
          <cell r="F303"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303">
            <v>45313</v>
          </cell>
          <cell r="H303">
            <v>15745883</v>
          </cell>
          <cell r="I303" t="str">
            <v>Cinco (05) meses y veintitrés (23) días calendario</v>
          </cell>
          <cell r="J303">
            <v>45313</v>
          </cell>
          <cell r="K303">
            <v>45487</v>
          </cell>
          <cell r="L303" t="str">
            <v>NO APLICA</v>
          </cell>
          <cell r="M303" t="str">
            <v>NO APLICA</v>
          </cell>
          <cell r="N303" t="str">
            <v>NO APLICA</v>
          </cell>
          <cell r="O303">
            <v>6</v>
          </cell>
          <cell r="P303">
            <v>3549650</v>
          </cell>
          <cell r="Q303">
            <v>45313</v>
          </cell>
          <cell r="R303">
            <v>45351</v>
          </cell>
          <cell r="S303">
            <v>2730500</v>
          </cell>
          <cell r="T303">
            <v>45352</v>
          </cell>
          <cell r="U303">
            <v>45382</v>
          </cell>
          <cell r="V303">
            <v>2730500</v>
          </cell>
          <cell r="W303">
            <v>45383</v>
          </cell>
          <cell r="X303">
            <v>45412</v>
          </cell>
          <cell r="Y303">
            <v>2730500</v>
          </cell>
          <cell r="Z303">
            <v>45413</v>
          </cell>
          <cell r="AA303">
            <v>45443</v>
          </cell>
          <cell r="AB303">
            <v>2730500</v>
          </cell>
          <cell r="AC303">
            <v>45444</v>
          </cell>
          <cell r="AD303">
            <v>45473</v>
          </cell>
          <cell r="AE303">
            <v>1274233</v>
          </cell>
          <cell r="AF303">
            <v>45474</v>
          </cell>
          <cell r="AG303">
            <v>45487</v>
          </cell>
          <cell r="BI303" t="str">
            <v>Facultad de Ciencias Básicas e Ingeniería</v>
          </cell>
          <cell r="BJ303" t="str">
            <v>MARCO AURELIO TORRES MORA</v>
          </cell>
          <cell r="BK303" t="str">
            <v>Director del Instituto de Ciencias Ambientales de la Orinoquia Colombiana</v>
          </cell>
          <cell r="BL303">
            <v>21</v>
          </cell>
          <cell r="BM303">
            <v>45306</v>
          </cell>
          <cell r="BN303">
            <v>1283959346</v>
          </cell>
          <cell r="BO303">
            <v>307</v>
          </cell>
          <cell r="BP303">
            <v>45313</v>
          </cell>
          <cell r="BQ303">
            <v>15745883</v>
          </cell>
          <cell r="CS303"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303">
            <v>40334161.700000003</v>
          </cell>
          <cell r="CU303">
            <v>252</v>
          </cell>
          <cell r="CV303" t="str">
            <v>57502</v>
          </cell>
          <cell r="CY303">
            <v>6920</v>
          </cell>
          <cell r="CZ303" t="str">
            <v>M5</v>
          </cell>
        </row>
        <row r="304">
          <cell r="B304" t="str">
            <v>0205 DE 2024</v>
          </cell>
          <cell r="C304">
            <v>1121934201</v>
          </cell>
          <cell r="D304" t="str">
            <v>LINA MARIA MORALES GAVANZO</v>
          </cell>
          <cell r="E304" t="str">
            <v>CONTRATO DE PRESTACIÓN DE SERVICIOS DE APOYO A LA GESTIÓN</v>
          </cell>
          <cell r="F304" t="str">
            <v>PRESTACIÓN DE SERVICIOS DE APOYO A LA GESTIÓN NECESARIO PARA EL FORTALECIMIENTO DE LOS PROCESOS EN LA ESCUELA DE ECONOMÍA DE LA FACULTAD DE CIENCIAS ECONÓMICAS DE LA UNIVERSIDAD DE LOS LLANOS.</v>
          </cell>
          <cell r="G304">
            <v>45313</v>
          </cell>
          <cell r="H304">
            <v>10841855</v>
          </cell>
          <cell r="I304" t="str">
            <v>Cinco (05) meses calendario</v>
          </cell>
          <cell r="J304">
            <v>45313</v>
          </cell>
          <cell r="K304">
            <v>45464</v>
          </cell>
          <cell r="L304" t="str">
            <v>NO APLICA</v>
          </cell>
          <cell r="M304" t="str">
            <v>NO APLICA</v>
          </cell>
          <cell r="N304" t="str">
            <v>NO APLICA</v>
          </cell>
          <cell r="O304">
            <v>5</v>
          </cell>
          <cell r="P304">
            <v>2818882</v>
          </cell>
          <cell r="Q304">
            <v>45313</v>
          </cell>
          <cell r="R304">
            <v>45351</v>
          </cell>
          <cell r="S304">
            <v>2168371</v>
          </cell>
          <cell r="T304">
            <v>45352</v>
          </cell>
          <cell r="U304">
            <v>45382</v>
          </cell>
          <cell r="V304">
            <v>2168371</v>
          </cell>
          <cell r="W304">
            <v>45383</v>
          </cell>
          <cell r="X304">
            <v>45412</v>
          </cell>
          <cell r="Y304">
            <v>2168371</v>
          </cell>
          <cell r="Z304">
            <v>45413</v>
          </cell>
          <cell r="AA304">
            <v>45443</v>
          </cell>
          <cell r="AB304">
            <v>1517860</v>
          </cell>
          <cell r="AC304">
            <v>45444</v>
          </cell>
          <cell r="AD304">
            <v>45464</v>
          </cell>
          <cell r="BI304" t="str">
            <v>Facultad de Ciencias Económicas</v>
          </cell>
          <cell r="BJ304" t="str">
            <v>JAVIER DIAZ CASTRO</v>
          </cell>
          <cell r="BK304" t="str">
            <v>Decano de la Facultad de Ciencias Económicas</v>
          </cell>
          <cell r="BL304">
            <v>21</v>
          </cell>
          <cell r="BM304">
            <v>45306</v>
          </cell>
          <cell r="BN304">
            <v>1283959346</v>
          </cell>
          <cell r="BO304">
            <v>277</v>
          </cell>
          <cell r="BP304">
            <v>45313</v>
          </cell>
          <cell r="BQ304">
            <v>10841855</v>
          </cell>
          <cell r="CS304" t="str">
            <v>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v>
          </cell>
          <cell r="CT304">
            <v>1121934201.2</v>
          </cell>
          <cell r="CU304">
            <v>109</v>
          </cell>
          <cell r="CV304" t="str">
            <v>58400</v>
          </cell>
          <cell r="CY304">
            <v>8299</v>
          </cell>
          <cell r="CZ304" t="str">
            <v>M6</v>
          </cell>
        </row>
        <row r="305">
          <cell r="B305" t="str">
            <v>0206 DE 2024</v>
          </cell>
          <cell r="C305">
            <v>30083797</v>
          </cell>
          <cell r="D305" t="str">
            <v>YAMILE EXADIS ROJAS BULLA</v>
          </cell>
          <cell r="E305" t="str">
            <v>CONTRATO DE PRESTACIÓN DE SERVICIOS DE APOYO A LA GESTIÓN</v>
          </cell>
          <cell r="F305" t="str">
            <v>PRESTACIÓN DE SERVICIOS DE APOYO A LA GESTIÓN NECESARIO PARA EL FORTALECIMIENTO DE LOS PROCESOS DEL PROGRAMA DE ECONOMÍA DE LA FACULTAD DE CIENCIAS ECONÓMICAS DE LA UNIVERSIDAD DE LOS LLANOS.</v>
          </cell>
          <cell r="G305">
            <v>45313</v>
          </cell>
          <cell r="H305">
            <v>10841855</v>
          </cell>
          <cell r="I305" t="str">
            <v>Cinco (05) meses calendario</v>
          </cell>
          <cell r="J305">
            <v>45313</v>
          </cell>
          <cell r="K305">
            <v>45464</v>
          </cell>
          <cell r="L305" t="str">
            <v>NO APLICA</v>
          </cell>
          <cell r="M305" t="str">
            <v>NO APLICA</v>
          </cell>
          <cell r="N305" t="str">
            <v>NO APLICA</v>
          </cell>
          <cell r="O305">
            <v>5</v>
          </cell>
          <cell r="P305">
            <v>2818882</v>
          </cell>
          <cell r="Q305">
            <v>45313</v>
          </cell>
          <cell r="R305">
            <v>45351</v>
          </cell>
          <cell r="S305">
            <v>2168371</v>
          </cell>
          <cell r="T305">
            <v>45352</v>
          </cell>
          <cell r="U305">
            <v>45382</v>
          </cell>
          <cell r="V305">
            <v>2168371</v>
          </cell>
          <cell r="W305">
            <v>45383</v>
          </cell>
          <cell r="X305">
            <v>45412</v>
          </cell>
          <cell r="Y305">
            <v>2168371</v>
          </cell>
          <cell r="Z305">
            <v>45413</v>
          </cell>
          <cell r="AA305">
            <v>45443</v>
          </cell>
          <cell r="AB305">
            <v>1517860</v>
          </cell>
          <cell r="AC305">
            <v>45444</v>
          </cell>
          <cell r="AD305">
            <v>45464</v>
          </cell>
          <cell r="BI305" t="str">
            <v>Facultad de Ciencias Económicas</v>
          </cell>
          <cell r="BJ305" t="str">
            <v>JAVIER DIAZ CASTRO</v>
          </cell>
          <cell r="BK305" t="str">
            <v>Decano de la Facultad de Ciencias Económicas</v>
          </cell>
          <cell r="BL305">
            <v>21</v>
          </cell>
          <cell r="BM305">
            <v>45306</v>
          </cell>
          <cell r="BN305">
            <v>1283959346</v>
          </cell>
          <cell r="BO305">
            <v>276</v>
          </cell>
          <cell r="BP305">
            <v>45313</v>
          </cell>
          <cell r="BQ305">
            <v>10841855</v>
          </cell>
          <cell r="CS30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05">
            <v>30083797.600000001</v>
          </cell>
          <cell r="CU305">
            <v>109</v>
          </cell>
          <cell r="CV305" t="str">
            <v>58402</v>
          </cell>
          <cell r="CY305">
            <v>8299</v>
          </cell>
          <cell r="CZ305" t="str">
            <v>M6</v>
          </cell>
        </row>
        <row r="306">
          <cell r="B306" t="str">
            <v>0207 DE 2024</v>
          </cell>
          <cell r="C306">
            <v>1143845435</v>
          </cell>
          <cell r="D306" t="str">
            <v xml:space="preserve">JUAN DIEGO FRANCO BUITRAGO </v>
          </cell>
          <cell r="E306" t="str">
            <v>CONTRATO DE PRESTACIÓN DE SERVICIOS DE APOYO A LA GESTIÓN</v>
          </cell>
          <cell r="F306" t="str">
            <v>PRESTACIÓN DE SERVICIOS DE APOYO A LA GESTIÓN NECESARIO PARA EL FORTALECIMIENTO DE LOS PROCESOS EN LA DECANATURA DE LA FACULTAD DE CIENCIAS ECONÓMICAS DE LA UNIVERSIDAD DE LOS LLANOS.</v>
          </cell>
          <cell r="G306">
            <v>45313</v>
          </cell>
          <cell r="H306">
            <v>10841855</v>
          </cell>
          <cell r="I306" t="str">
            <v>Cinco (05) meses calendario</v>
          </cell>
          <cell r="J306">
            <v>45313</v>
          </cell>
          <cell r="K306">
            <v>45464</v>
          </cell>
          <cell r="L306" t="str">
            <v>NO APLICA</v>
          </cell>
          <cell r="M306" t="str">
            <v>NO APLICA</v>
          </cell>
          <cell r="N306" t="str">
            <v>NO APLICA</v>
          </cell>
          <cell r="O306">
            <v>5</v>
          </cell>
          <cell r="P306">
            <v>2818882</v>
          </cell>
          <cell r="Q306">
            <v>45313</v>
          </cell>
          <cell r="R306">
            <v>45351</v>
          </cell>
          <cell r="S306">
            <v>2168371</v>
          </cell>
          <cell r="T306">
            <v>45352</v>
          </cell>
          <cell r="U306">
            <v>45382</v>
          </cell>
          <cell r="V306">
            <v>2168371</v>
          </cell>
          <cell r="W306">
            <v>45383</v>
          </cell>
          <cell r="X306">
            <v>45412</v>
          </cell>
          <cell r="Y306">
            <v>2168371</v>
          </cell>
          <cell r="Z306">
            <v>45413</v>
          </cell>
          <cell r="AA306">
            <v>45443</v>
          </cell>
          <cell r="AB306">
            <v>1517860</v>
          </cell>
          <cell r="AC306">
            <v>45444</v>
          </cell>
          <cell r="AD306">
            <v>45464</v>
          </cell>
          <cell r="BI306" t="str">
            <v>Facultad de Ciencias Económicas</v>
          </cell>
          <cell r="BJ306" t="str">
            <v>JAVIER DIAZ CASTRO</v>
          </cell>
          <cell r="BK306" t="str">
            <v>Decano de la Facultad de Ciencias Económicas</v>
          </cell>
          <cell r="BL306">
            <v>21</v>
          </cell>
          <cell r="BM306">
            <v>45306</v>
          </cell>
          <cell r="BN306">
            <v>1283959346</v>
          </cell>
          <cell r="BO306">
            <v>278</v>
          </cell>
          <cell r="BP306">
            <v>45313</v>
          </cell>
          <cell r="BQ306">
            <v>10841855</v>
          </cell>
          <cell r="CS306" t="str">
            <v>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v>
          </cell>
          <cell r="CT306">
            <v>1143845435</v>
          </cell>
          <cell r="CU306">
            <v>109</v>
          </cell>
          <cell r="CV306" t="str">
            <v>58503</v>
          </cell>
          <cell r="CY306">
            <v>7490</v>
          </cell>
          <cell r="CZ306" t="str">
            <v>M6</v>
          </cell>
        </row>
        <row r="307">
          <cell r="B307" t="str">
            <v>0208 DE 2024</v>
          </cell>
          <cell r="C307">
            <v>1121933991</v>
          </cell>
          <cell r="D307" t="str">
            <v>LUCERITO DIAZ RINCON</v>
          </cell>
          <cell r="E307" t="str">
            <v>CONTRATO DE PRESTACIÓN DE SERVICIOS DE APOYO A LA GESTIÓN</v>
          </cell>
          <cell r="F307" t="str">
            <v>PRESTACIÓN DE SERVICIOS DE APOYO A LA GESTIÓN NECESARIO PARA EL FORTALECIMIENTO DE LOS PROCESOS ACADÉMICOS Y ADMINISTRATIVOS DE LOS PROGRAMAS DE POSGRADOS DE LA FACULTAD DE CIENCIAS ECONÓMICAS DE LA UNIVERSIDAD DE LOS LLANOS.</v>
          </cell>
          <cell r="G307">
            <v>45313</v>
          </cell>
          <cell r="H307">
            <v>12504273</v>
          </cell>
          <cell r="I307" t="str">
            <v>Cinco (05) meses y veintitrés (23) días calendario</v>
          </cell>
          <cell r="J307">
            <v>45313</v>
          </cell>
          <cell r="K307">
            <v>45487</v>
          </cell>
          <cell r="L307" t="str">
            <v>NO APLICA</v>
          </cell>
          <cell r="M307" t="str">
            <v>NO APLICA</v>
          </cell>
          <cell r="N307" t="str">
            <v>NO APLICA</v>
          </cell>
          <cell r="O307">
            <v>6</v>
          </cell>
          <cell r="P307">
            <v>2818882</v>
          </cell>
          <cell r="Q307">
            <v>45313</v>
          </cell>
          <cell r="R307">
            <v>45351</v>
          </cell>
          <cell r="S307">
            <v>2168371</v>
          </cell>
          <cell r="T307">
            <v>45352</v>
          </cell>
          <cell r="U307">
            <v>45382</v>
          </cell>
          <cell r="V307">
            <v>2168371</v>
          </cell>
          <cell r="W307">
            <v>45383</v>
          </cell>
          <cell r="X307">
            <v>45412</v>
          </cell>
          <cell r="Y307">
            <v>2168371</v>
          </cell>
          <cell r="Z307">
            <v>45413</v>
          </cell>
          <cell r="AA307">
            <v>45443</v>
          </cell>
          <cell r="AB307">
            <v>2168371</v>
          </cell>
          <cell r="AC307">
            <v>45444</v>
          </cell>
          <cell r="AD307">
            <v>45473</v>
          </cell>
          <cell r="AE307">
            <v>1011907</v>
          </cell>
          <cell r="AF307">
            <v>45474</v>
          </cell>
          <cell r="AG307">
            <v>45487</v>
          </cell>
          <cell r="BI307" t="str">
            <v>Facultad de Ciencias Económicas</v>
          </cell>
          <cell r="BJ307" t="str">
            <v>JAVIER DIAZ CASTRO</v>
          </cell>
          <cell r="BK307" t="str">
            <v>Decano de la Facultad de Ciencias Económicas</v>
          </cell>
          <cell r="BL307">
            <v>21</v>
          </cell>
          <cell r="BM307">
            <v>45306</v>
          </cell>
          <cell r="BN307">
            <v>1283959346</v>
          </cell>
          <cell r="BO307">
            <v>297</v>
          </cell>
          <cell r="BP307">
            <v>45313</v>
          </cell>
          <cell r="BQ307">
            <v>12504273</v>
          </cell>
          <cell r="CS307"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7">
            <v>1121933991</v>
          </cell>
          <cell r="CU307">
            <v>249</v>
          </cell>
          <cell r="CV307" t="str">
            <v>58404</v>
          </cell>
          <cell r="CY307">
            <v>8299</v>
          </cell>
          <cell r="CZ307" t="str">
            <v>M6</v>
          </cell>
        </row>
        <row r="308">
          <cell r="B308" t="str">
            <v>0209 DE 2024</v>
          </cell>
          <cell r="C308">
            <v>1070010607</v>
          </cell>
          <cell r="D308" t="str">
            <v>ADRIANA MARCELA MOLINA SOSA</v>
          </cell>
          <cell r="E308" t="str">
            <v>CONTRATO DE PRESTACIÓN DE SERVICIOS DE APOYO A LA GESTIÓN</v>
          </cell>
          <cell r="F308" t="str">
            <v>PRESTACIÓN DE SERVICIOS DE APOYO A LA GESTIÓN NECESARIO PARA EL FORTALECIMIENTO DE LOS PROCESOS ACADÉMICOS Y ADMINISTRATIVOS DE LOS PROGRAMAS DE POSGRADOS DE LA FACULTAD DE CIENCIAS ECONÓMICAS DE LA UNIVERSIDAD DE LOS LLANOS.</v>
          </cell>
          <cell r="G308">
            <v>45313</v>
          </cell>
          <cell r="H308">
            <v>12504273</v>
          </cell>
          <cell r="I308" t="str">
            <v>Cinco (05) meses y veintitrés (23) días calendario</v>
          </cell>
          <cell r="J308">
            <v>45313</v>
          </cell>
          <cell r="K308">
            <v>45487</v>
          </cell>
          <cell r="L308" t="str">
            <v>NO APLICA</v>
          </cell>
          <cell r="M308" t="str">
            <v>NO APLICA</v>
          </cell>
          <cell r="N308" t="str">
            <v>NO APLICA</v>
          </cell>
          <cell r="O308">
            <v>6</v>
          </cell>
          <cell r="P308">
            <v>2818882</v>
          </cell>
          <cell r="Q308">
            <v>45313</v>
          </cell>
          <cell r="R308">
            <v>45351</v>
          </cell>
          <cell r="S308">
            <v>2168371</v>
          </cell>
          <cell r="T308">
            <v>45352</v>
          </cell>
          <cell r="U308">
            <v>45382</v>
          </cell>
          <cell r="V308">
            <v>2168371</v>
          </cell>
          <cell r="W308">
            <v>45383</v>
          </cell>
          <cell r="X308">
            <v>45412</v>
          </cell>
          <cell r="Y308">
            <v>2168371</v>
          </cell>
          <cell r="Z308">
            <v>45413</v>
          </cell>
          <cell r="AA308">
            <v>45443</v>
          </cell>
          <cell r="AB308">
            <v>2168371</v>
          </cell>
          <cell r="AC308">
            <v>45444</v>
          </cell>
          <cell r="AD308">
            <v>45473</v>
          </cell>
          <cell r="AE308">
            <v>1011907</v>
          </cell>
          <cell r="AF308">
            <v>45474</v>
          </cell>
          <cell r="AG308">
            <v>45487</v>
          </cell>
          <cell r="BI308" t="str">
            <v>Facultad de Ciencias Económicas</v>
          </cell>
          <cell r="BJ308" t="str">
            <v>JAVIER DIAZ CASTRO</v>
          </cell>
          <cell r="BK308" t="str">
            <v>Decano de la Facultad de Ciencias Económicas</v>
          </cell>
          <cell r="BL308">
            <v>21</v>
          </cell>
          <cell r="BM308">
            <v>45306</v>
          </cell>
          <cell r="BN308">
            <v>1283959346</v>
          </cell>
          <cell r="BO308">
            <v>298</v>
          </cell>
          <cell r="BP308">
            <v>45313</v>
          </cell>
          <cell r="BQ308">
            <v>12504273</v>
          </cell>
          <cell r="CS308"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8">
            <v>1070010607.9</v>
          </cell>
          <cell r="CU308">
            <v>249</v>
          </cell>
          <cell r="CV308" t="str">
            <v>5850114</v>
          </cell>
          <cell r="CY308">
            <v>8299</v>
          </cell>
          <cell r="CZ308" t="str">
            <v>M6</v>
          </cell>
        </row>
        <row r="309">
          <cell r="B309" t="str">
            <v>0210 DE 2024</v>
          </cell>
          <cell r="C309">
            <v>65739948</v>
          </cell>
          <cell r="D309" t="str">
            <v>SANDRA MILENA BOLIVAR RUBIO</v>
          </cell>
          <cell r="E309" t="str">
            <v>CONTRATO DE PRESTACIÓN DE SERVICIOS DE APOYO A LA GESTIÓN</v>
          </cell>
          <cell r="F309" t="str">
            <v>PRESTACIÓN DE SERVICIOS DE APOYO A LA GESTIÓN NECESARIO PARA EL FORTALECIMIENTO DE LOS PROCESOS ACADÉMICOS Y ADMINISTRATIVOS EN LA ESCUELA DE PEDAGOGÍA Y BELLAS ARTES DE LA FACULTAD DE CIENCIAS HUMANAS Y DE LA EDUCACIÓN DE LA UNIVERSIDAD DE LOS LLANOS.</v>
          </cell>
          <cell r="G309">
            <v>45313</v>
          </cell>
          <cell r="H309">
            <v>10841855</v>
          </cell>
          <cell r="I309" t="str">
            <v>Cinco (05) meses calendario</v>
          </cell>
          <cell r="J309">
            <v>45313</v>
          </cell>
          <cell r="K309">
            <v>45464</v>
          </cell>
          <cell r="L309" t="str">
            <v>NO APLICA</v>
          </cell>
          <cell r="M309" t="str">
            <v>NO APLICA</v>
          </cell>
          <cell r="N309" t="str">
            <v>NO APLICA</v>
          </cell>
          <cell r="O309">
            <v>5</v>
          </cell>
          <cell r="P309">
            <v>2818882</v>
          </cell>
          <cell r="Q309">
            <v>45313</v>
          </cell>
          <cell r="R309">
            <v>45351</v>
          </cell>
          <cell r="S309">
            <v>2168371</v>
          </cell>
          <cell r="T309">
            <v>45352</v>
          </cell>
          <cell r="U309">
            <v>45382</v>
          </cell>
          <cell r="V309">
            <v>2168371</v>
          </cell>
          <cell r="W309">
            <v>45383</v>
          </cell>
          <cell r="X309">
            <v>45412</v>
          </cell>
          <cell r="Y309">
            <v>2168371</v>
          </cell>
          <cell r="Z309">
            <v>45413</v>
          </cell>
          <cell r="AA309">
            <v>45443</v>
          </cell>
          <cell r="AB309">
            <v>1517860</v>
          </cell>
          <cell r="AC309">
            <v>45444</v>
          </cell>
          <cell r="AD309">
            <v>45464</v>
          </cell>
          <cell r="BI309" t="str">
            <v>Facultad de Ciencias Humanas y de la Educación</v>
          </cell>
          <cell r="BJ309" t="str">
            <v xml:space="preserve">FERNANDO CAMPOS POLO </v>
          </cell>
          <cell r="BK309" t="str">
            <v>Decano de la Facultad de Ciencias Humanas y de la Educación</v>
          </cell>
          <cell r="BL309">
            <v>21</v>
          </cell>
          <cell r="BM309">
            <v>45306</v>
          </cell>
          <cell r="BN309">
            <v>1283959346</v>
          </cell>
          <cell r="BO309">
            <v>259</v>
          </cell>
          <cell r="BP309">
            <v>45313</v>
          </cell>
          <cell r="BQ309">
            <v>10841855</v>
          </cell>
          <cell r="CS309" t="str">
            <v>1. Colaborar en el desarrollo de las actividades de la dependencia como:  atención al público de manera presencial, telefónica o virtual, recepción, redacción o proyección de respuestas y revisión de correos electrónicos.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Brindar apoyo en la elaboración de informes que sean requeridos por las diferentes instancias.</v>
          </cell>
          <cell r="CT309">
            <v>65739948</v>
          </cell>
          <cell r="CU309">
            <v>82</v>
          </cell>
          <cell r="CV309" t="str">
            <v>56300</v>
          </cell>
          <cell r="CY309">
            <v>9609</v>
          </cell>
          <cell r="CZ309" t="str">
            <v>M6</v>
          </cell>
        </row>
        <row r="310">
          <cell r="B310" t="str">
            <v>0211 DE 2024</v>
          </cell>
          <cell r="C310">
            <v>40382841</v>
          </cell>
          <cell r="D310" t="str">
            <v xml:space="preserve">MERCEDES NAYIBE HERNANDEZ CORREAL </v>
          </cell>
          <cell r="E310" t="str">
            <v>CONTRATO DE PRESTACIÓN DE SERVICIOS DE APOYO A LA GESTIÓN</v>
          </cell>
          <cell r="F310" t="str">
            <v>PRESTACIÓN DE SERVICIOS DE APOYO A LA GESTIÓN NECESARIO PARA EL FORTALECIMIENTO DE LOS PROCESOS ACADÉMICOS Y ADMINISTRATIVOS EN LA SECRETARÍA ACADÉMICA DE LA FACULTAD DE CIENCIAS HUMANAS Y DE LA EDUCACIÓN DE LA UNIVERSIDAD DE LOS LLANOS.</v>
          </cell>
          <cell r="G310">
            <v>45313</v>
          </cell>
          <cell r="H310">
            <v>10841855</v>
          </cell>
          <cell r="I310" t="str">
            <v>Cinco (05) meses calendario</v>
          </cell>
          <cell r="J310">
            <v>45313</v>
          </cell>
          <cell r="K310">
            <v>45464</v>
          </cell>
          <cell r="L310" t="str">
            <v>NO APLICA</v>
          </cell>
          <cell r="M310" t="str">
            <v>NO APLICA</v>
          </cell>
          <cell r="N310" t="str">
            <v>NO APLICA</v>
          </cell>
          <cell r="O310">
            <v>5</v>
          </cell>
          <cell r="P310">
            <v>2818882</v>
          </cell>
          <cell r="Q310">
            <v>45313</v>
          </cell>
          <cell r="R310">
            <v>45351</v>
          </cell>
          <cell r="S310">
            <v>2168371</v>
          </cell>
          <cell r="T310">
            <v>45352</v>
          </cell>
          <cell r="U310">
            <v>45382</v>
          </cell>
          <cell r="V310">
            <v>2168371</v>
          </cell>
          <cell r="W310">
            <v>45383</v>
          </cell>
          <cell r="X310">
            <v>45412</v>
          </cell>
          <cell r="Y310">
            <v>2168371</v>
          </cell>
          <cell r="Z310">
            <v>45413</v>
          </cell>
          <cell r="AA310">
            <v>45443</v>
          </cell>
          <cell r="AB310">
            <v>1517860</v>
          </cell>
          <cell r="AC310">
            <v>45444</v>
          </cell>
          <cell r="AD310">
            <v>45464</v>
          </cell>
          <cell r="BI310" t="str">
            <v>Facultad de Ciencias Humanas y de la Educación</v>
          </cell>
          <cell r="BJ310" t="str">
            <v xml:space="preserve">FERNANDO CAMPOS POLO </v>
          </cell>
          <cell r="BK310" t="str">
            <v>Decano de la Facultad de Ciencias Humanas y de la Educación</v>
          </cell>
          <cell r="BL310">
            <v>21</v>
          </cell>
          <cell r="BM310">
            <v>45306</v>
          </cell>
          <cell r="BN310">
            <v>1283959346</v>
          </cell>
          <cell r="BO310">
            <v>256</v>
          </cell>
          <cell r="BP310">
            <v>45313</v>
          </cell>
          <cell r="BQ310">
            <v>10841855</v>
          </cell>
          <cell r="CS310"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v>
          </cell>
          <cell r="CT310">
            <v>40382841</v>
          </cell>
          <cell r="CU310">
            <v>82</v>
          </cell>
          <cell r="CV310" t="str">
            <v>56100</v>
          </cell>
          <cell r="CY310">
            <v>4761</v>
          </cell>
          <cell r="CZ310" t="str">
            <v>M6</v>
          </cell>
        </row>
        <row r="311">
          <cell r="B311" t="str">
            <v>0212 DE 2024</v>
          </cell>
          <cell r="C311">
            <v>40325585</v>
          </cell>
          <cell r="D311" t="str">
            <v>PAOLA MERCEDES GARZON ROZO</v>
          </cell>
          <cell r="E311" t="str">
            <v>CONTRATO DE PRESTACIÓN DE SERVICIOS DE APOYO A LA GESTIÓN</v>
          </cell>
          <cell r="F311" t="str">
            <v>PRESTACIÓN DE SERVICIOS DE APOYO A LA GESTIÓN NECESARIO PARA EL FORTALECIMIENTO DE LOS PROCESOS ACADÉMICOS Y ADMINISTRATIVOS EN LA ESCUELA DE HUMANIDADES DE LA FACULTAD DE CIENCIAS HUMANAS Y DE LA EDUCACIÓN DE LA UNIVERSIDAD DE LOS LLANOS.</v>
          </cell>
          <cell r="G311">
            <v>45313</v>
          </cell>
          <cell r="H311">
            <v>10841855</v>
          </cell>
          <cell r="I311" t="str">
            <v>Cinco (05) meses calendario</v>
          </cell>
          <cell r="J311">
            <v>45313</v>
          </cell>
          <cell r="K311">
            <v>45464</v>
          </cell>
          <cell r="L311" t="str">
            <v>NO APLICA</v>
          </cell>
          <cell r="M311" t="str">
            <v>NO APLICA</v>
          </cell>
          <cell r="N311" t="str">
            <v>NO APLICA</v>
          </cell>
          <cell r="O311">
            <v>5</v>
          </cell>
          <cell r="P311">
            <v>2818882</v>
          </cell>
          <cell r="Q311">
            <v>45313</v>
          </cell>
          <cell r="R311">
            <v>45351</v>
          </cell>
          <cell r="S311">
            <v>2168371</v>
          </cell>
          <cell r="T311">
            <v>45352</v>
          </cell>
          <cell r="U311">
            <v>45382</v>
          </cell>
          <cell r="V311">
            <v>2168371</v>
          </cell>
          <cell r="W311">
            <v>45383</v>
          </cell>
          <cell r="X311">
            <v>45412</v>
          </cell>
          <cell r="Y311">
            <v>2168371</v>
          </cell>
          <cell r="Z311">
            <v>45413</v>
          </cell>
          <cell r="AA311">
            <v>45443</v>
          </cell>
          <cell r="AB311">
            <v>1517860</v>
          </cell>
          <cell r="AC311">
            <v>45444</v>
          </cell>
          <cell r="AD311">
            <v>45464</v>
          </cell>
          <cell r="BI311" t="str">
            <v>Facultad de Ciencias Humanas y de la Educación</v>
          </cell>
          <cell r="BJ311" t="str">
            <v xml:space="preserve">FERNANDO CAMPOS POLO </v>
          </cell>
          <cell r="BK311" t="str">
            <v>Decano de la Facultad de Ciencias Humanas y de la Educación</v>
          </cell>
          <cell r="BL311">
            <v>21</v>
          </cell>
          <cell r="BM311">
            <v>45306</v>
          </cell>
          <cell r="BN311">
            <v>1283959346</v>
          </cell>
          <cell r="BO311">
            <v>255</v>
          </cell>
          <cell r="BP311">
            <v>45313</v>
          </cell>
          <cell r="BQ311">
            <v>10841855</v>
          </cell>
          <cell r="CS311" t="str">
            <v>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v>
          </cell>
          <cell r="CT311">
            <v>40325585.799999997</v>
          </cell>
          <cell r="CU311">
            <v>82</v>
          </cell>
          <cell r="CV311" t="str">
            <v>56400</v>
          </cell>
          <cell r="CY311">
            <v>7490</v>
          </cell>
          <cell r="CZ311" t="str">
            <v>M6</v>
          </cell>
        </row>
        <row r="312">
          <cell r="B312" t="str">
            <v>0213 DE 2024</v>
          </cell>
          <cell r="C312">
            <v>35260257</v>
          </cell>
          <cell r="D312" t="str">
            <v>JENNY PATRICIA GONZALEZ LEIVA</v>
          </cell>
          <cell r="E312" t="str">
            <v>CONTRATO DE PRESTACIÓN DE SERVICIOS DE APOYO A LA GESTIÓN</v>
          </cell>
          <cell r="F312" t="str">
            <v>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v>
          </cell>
          <cell r="G312">
            <v>45313</v>
          </cell>
          <cell r="H312">
            <v>10841855</v>
          </cell>
          <cell r="I312" t="str">
            <v>Cinco (05) meses calendario</v>
          </cell>
          <cell r="J312">
            <v>45313</v>
          </cell>
          <cell r="K312">
            <v>45464</v>
          </cell>
          <cell r="L312" t="str">
            <v>NO APLICA</v>
          </cell>
          <cell r="M312" t="str">
            <v>NO APLICA</v>
          </cell>
          <cell r="N312" t="str">
            <v>NO APLICA</v>
          </cell>
          <cell r="O312">
            <v>5</v>
          </cell>
          <cell r="P312">
            <v>2818882</v>
          </cell>
          <cell r="Q312">
            <v>45313</v>
          </cell>
          <cell r="R312">
            <v>45351</v>
          </cell>
          <cell r="S312">
            <v>2168371</v>
          </cell>
          <cell r="T312">
            <v>45352</v>
          </cell>
          <cell r="U312">
            <v>45382</v>
          </cell>
          <cell r="V312">
            <v>2168371</v>
          </cell>
          <cell r="W312">
            <v>45383</v>
          </cell>
          <cell r="X312">
            <v>45412</v>
          </cell>
          <cell r="Y312">
            <v>2168371</v>
          </cell>
          <cell r="Z312">
            <v>45413</v>
          </cell>
          <cell r="AA312">
            <v>45443</v>
          </cell>
          <cell r="AB312">
            <v>1517860</v>
          </cell>
          <cell r="AC312">
            <v>45444</v>
          </cell>
          <cell r="AD312">
            <v>45464</v>
          </cell>
          <cell r="BI312" t="str">
            <v>Facultad de Ciencias Humanas y de la Educación</v>
          </cell>
          <cell r="BJ312" t="str">
            <v xml:space="preserve">FERNANDO CAMPOS POLO </v>
          </cell>
          <cell r="BK312" t="str">
            <v>Decano de la Facultad de Ciencias Humanas y de la Educación</v>
          </cell>
          <cell r="BL312">
            <v>21</v>
          </cell>
          <cell r="BM312">
            <v>45306</v>
          </cell>
          <cell r="BN312">
            <v>1283959346</v>
          </cell>
          <cell r="BO312">
            <v>254</v>
          </cell>
          <cell r="BP312">
            <v>45313</v>
          </cell>
          <cell r="BQ312">
            <v>10841855</v>
          </cell>
          <cell r="CS312"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2">
            <v>35260257</v>
          </cell>
          <cell r="CU312">
            <v>82</v>
          </cell>
          <cell r="CV312" t="str">
            <v>56304</v>
          </cell>
          <cell r="CY312">
            <v>8299</v>
          </cell>
          <cell r="CZ312" t="str">
            <v>M6</v>
          </cell>
        </row>
        <row r="313">
          <cell r="B313" t="str">
            <v>0214 DE 2024</v>
          </cell>
          <cell r="C313">
            <v>40389413</v>
          </cell>
          <cell r="D313" t="str">
            <v xml:space="preserve">ANA CECILIA RODRIGUEZ CRUZ </v>
          </cell>
          <cell r="E313" t="str">
            <v>CONTRATO DE PRESTACIÓN DE SERVICIOS DE APOYO A LA GESTIÓN</v>
          </cell>
          <cell r="F313" t="str">
            <v>PRESTACIÓN DE SERVICIOS DE APOYO A LA GESTIÓN NECESARIO PARA EL FORTALECIMIENTO DE LOS PROCESOS ACADÉMICOS Y ADMINISTRATIVOS DEL PROGRAMA DE LICENCIATURA EN EDUCACIÓN FÍSICA Y DEPORTE DE LA FACULTAD DE CIENCIAS HUMANAS Y DE LA EDUCACIÓN DE LA UNIVERSIDAD DE LOS LLANOS.</v>
          </cell>
          <cell r="G313">
            <v>45313</v>
          </cell>
          <cell r="H313">
            <v>10841855</v>
          </cell>
          <cell r="I313" t="str">
            <v>Cinco (05) meses calendario</v>
          </cell>
          <cell r="J313">
            <v>45313</v>
          </cell>
          <cell r="K313">
            <v>45464</v>
          </cell>
          <cell r="L313" t="str">
            <v>NO APLICA</v>
          </cell>
          <cell r="M313" t="str">
            <v>NO APLICA</v>
          </cell>
          <cell r="N313" t="str">
            <v>NO APLICA</v>
          </cell>
          <cell r="O313">
            <v>5</v>
          </cell>
          <cell r="P313">
            <v>2818882</v>
          </cell>
          <cell r="Q313">
            <v>45313</v>
          </cell>
          <cell r="R313">
            <v>45351</v>
          </cell>
          <cell r="S313">
            <v>2168371</v>
          </cell>
          <cell r="T313">
            <v>45352</v>
          </cell>
          <cell r="U313">
            <v>45382</v>
          </cell>
          <cell r="V313">
            <v>2168371</v>
          </cell>
          <cell r="W313">
            <v>45383</v>
          </cell>
          <cell r="X313">
            <v>45412</v>
          </cell>
          <cell r="Y313">
            <v>2168371</v>
          </cell>
          <cell r="Z313">
            <v>45413</v>
          </cell>
          <cell r="AA313">
            <v>45443</v>
          </cell>
          <cell r="AB313">
            <v>1517860</v>
          </cell>
          <cell r="AC313">
            <v>45444</v>
          </cell>
          <cell r="AD313">
            <v>45464</v>
          </cell>
          <cell r="BI313" t="str">
            <v>Facultad de Ciencias Humanas y de la Educación</v>
          </cell>
          <cell r="BJ313" t="str">
            <v xml:space="preserve">FERNANDO CAMPOS POLO </v>
          </cell>
          <cell r="BK313" t="str">
            <v>Decano de la Facultad de Ciencias Humanas y de la Educación</v>
          </cell>
          <cell r="BL313">
            <v>21</v>
          </cell>
          <cell r="BM313">
            <v>45306</v>
          </cell>
          <cell r="BN313">
            <v>1283959346</v>
          </cell>
          <cell r="BO313">
            <v>257</v>
          </cell>
          <cell r="BP313">
            <v>45313</v>
          </cell>
          <cell r="BQ313">
            <v>10841855</v>
          </cell>
          <cell r="CS31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3">
            <v>40389413.399999999</v>
          </cell>
          <cell r="CU313">
            <v>82</v>
          </cell>
          <cell r="CV313" t="str">
            <v>56303</v>
          </cell>
          <cell r="CY313">
            <v>8299</v>
          </cell>
          <cell r="CZ313" t="str">
            <v>M6</v>
          </cell>
        </row>
        <row r="314">
          <cell r="B314" t="str">
            <v>0215 DE 2024</v>
          </cell>
          <cell r="C314">
            <v>40401855</v>
          </cell>
          <cell r="D314" t="str">
            <v>CLAUDIA MILENA FORERO ECHAVARRIA</v>
          </cell>
          <cell r="E314" t="str">
            <v>CONTRATO DE PRESTACIÓN DE SERVICIOS DE APOYO A LA GESTIÓN</v>
          </cell>
          <cell r="F314" t="str">
            <v>PRESTACIÓN DE SERVICIOS DE APOYO A LA GESTIÓN NECESARIO PARA EL FORTALECIMIENTO DE LOS PROCESOS ACADÉMICOS Y ADMINISTRATIVOS DEL PROGRAMA DE LICENCIATURA EN MATEMÁTICAS DE LA FACULTAD DE CIENCIAS HUMANAS Y DE LA EDUCACIÓN DE LA UNIVERSIDAD DE LOS LLANOS.</v>
          </cell>
          <cell r="G314">
            <v>45313</v>
          </cell>
          <cell r="H314">
            <v>10841855</v>
          </cell>
          <cell r="I314" t="str">
            <v>Cinco (05) meses calendario</v>
          </cell>
          <cell r="J314">
            <v>45313</v>
          </cell>
          <cell r="K314">
            <v>45464</v>
          </cell>
          <cell r="L314" t="str">
            <v>NO APLICA</v>
          </cell>
          <cell r="M314" t="str">
            <v>NO APLICA</v>
          </cell>
          <cell r="N314" t="str">
            <v>NO APLICA</v>
          </cell>
          <cell r="O314">
            <v>5</v>
          </cell>
          <cell r="P314">
            <v>2818882</v>
          </cell>
          <cell r="Q314">
            <v>45313</v>
          </cell>
          <cell r="R314">
            <v>45351</v>
          </cell>
          <cell r="S314">
            <v>2168371</v>
          </cell>
          <cell r="T314">
            <v>45352</v>
          </cell>
          <cell r="U314">
            <v>45382</v>
          </cell>
          <cell r="V314">
            <v>2168371</v>
          </cell>
          <cell r="W314">
            <v>45383</v>
          </cell>
          <cell r="X314">
            <v>45412</v>
          </cell>
          <cell r="Y314">
            <v>2168371</v>
          </cell>
          <cell r="Z314">
            <v>45413</v>
          </cell>
          <cell r="AA314">
            <v>45443</v>
          </cell>
          <cell r="AB314">
            <v>1517860</v>
          </cell>
          <cell r="AC314">
            <v>45444</v>
          </cell>
          <cell r="AD314">
            <v>45464</v>
          </cell>
          <cell r="BI314" t="str">
            <v>Facultad de Ciencias Humanas y de la Educación</v>
          </cell>
          <cell r="BJ314" t="str">
            <v xml:space="preserve">FERNANDO CAMPOS POLO </v>
          </cell>
          <cell r="BK314" t="str">
            <v>Decano de la Facultad de Ciencias Humanas y de la Educación</v>
          </cell>
          <cell r="BL314">
            <v>21</v>
          </cell>
          <cell r="BM314">
            <v>45306</v>
          </cell>
          <cell r="BN314">
            <v>1283959346</v>
          </cell>
          <cell r="BO314">
            <v>258</v>
          </cell>
          <cell r="BP314">
            <v>45313</v>
          </cell>
          <cell r="BQ314">
            <v>10841855</v>
          </cell>
          <cell r="CS314"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4">
            <v>40401855</v>
          </cell>
          <cell r="CU314">
            <v>82</v>
          </cell>
          <cell r="CV314" t="str">
            <v>56301</v>
          </cell>
          <cell r="CY314">
            <v>8299</v>
          </cell>
          <cell r="CZ314" t="str">
            <v>M6</v>
          </cell>
        </row>
        <row r="315">
          <cell r="B315" t="str">
            <v>0216 DE 2024</v>
          </cell>
          <cell r="C315">
            <v>1120504145</v>
          </cell>
          <cell r="D315" t="str">
            <v>YENNY EMILIANA MELO SUAREZ</v>
          </cell>
          <cell r="E315" t="str">
            <v>CONTRATO DE PRESTACIÓN DE SERVICIOS DE APOYO A LA GESTIÓN</v>
          </cell>
          <cell r="F315" t="str">
            <v>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v>
          </cell>
          <cell r="G315">
            <v>45313</v>
          </cell>
          <cell r="H315">
            <v>10841855</v>
          </cell>
          <cell r="I315" t="str">
            <v>Cinco (05) meses calendario</v>
          </cell>
          <cell r="J315">
            <v>45313</v>
          </cell>
          <cell r="K315">
            <v>45464</v>
          </cell>
          <cell r="L315" t="str">
            <v>NO APLICA</v>
          </cell>
          <cell r="M315" t="str">
            <v>NO APLICA</v>
          </cell>
          <cell r="N315" t="str">
            <v>NO APLICA</v>
          </cell>
          <cell r="O315">
            <v>5</v>
          </cell>
          <cell r="P315">
            <v>2818882</v>
          </cell>
          <cell r="Q315">
            <v>45313</v>
          </cell>
          <cell r="R315">
            <v>45351</v>
          </cell>
          <cell r="S315">
            <v>2168371</v>
          </cell>
          <cell r="T315">
            <v>45352</v>
          </cell>
          <cell r="U315">
            <v>45382</v>
          </cell>
          <cell r="V315">
            <v>2168371</v>
          </cell>
          <cell r="W315">
            <v>45383</v>
          </cell>
          <cell r="X315">
            <v>45412</v>
          </cell>
          <cell r="Y315">
            <v>2168371</v>
          </cell>
          <cell r="Z315">
            <v>45413</v>
          </cell>
          <cell r="AA315">
            <v>45443</v>
          </cell>
          <cell r="AB315">
            <v>1517860</v>
          </cell>
          <cell r="AC315">
            <v>45444</v>
          </cell>
          <cell r="AD315">
            <v>45464</v>
          </cell>
          <cell r="BI315" t="str">
            <v>Facultad de Ciencias Humanas y de la Educación</v>
          </cell>
          <cell r="BJ315" t="str">
            <v xml:space="preserve">FERNANDO CAMPOS POLO </v>
          </cell>
          <cell r="BK315" t="str">
            <v>Decano de la Facultad de Ciencias Humanas y de la Educación</v>
          </cell>
          <cell r="BL315">
            <v>21</v>
          </cell>
          <cell r="BM315">
            <v>45306</v>
          </cell>
          <cell r="BN315">
            <v>1283959346</v>
          </cell>
          <cell r="BO315">
            <v>260</v>
          </cell>
          <cell r="BP315">
            <v>45313</v>
          </cell>
          <cell r="BQ315">
            <v>10841855</v>
          </cell>
          <cell r="CS315"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v>
          </cell>
          <cell r="CT315">
            <v>1120504145</v>
          </cell>
          <cell r="CU315">
            <v>82</v>
          </cell>
          <cell r="CV315" t="str">
            <v>56302</v>
          </cell>
          <cell r="CY315">
            <v>7490</v>
          </cell>
          <cell r="CZ315" t="str">
            <v>M6</v>
          </cell>
        </row>
        <row r="316">
          <cell r="B316" t="str">
            <v>0217 DE 2024</v>
          </cell>
          <cell r="C316">
            <v>1121949731</v>
          </cell>
          <cell r="D316" t="str">
            <v>JHON SMITH RUGES GUTIERREZ</v>
          </cell>
          <cell r="E316" t="str">
            <v>CONTRATO DE PRESTACIÓN DE SERVICIOS PROFESIONALES</v>
          </cell>
          <cell r="F316" t="str">
            <v>PRESTACIÓN DE SERVICIOS PROFESIONALES NECESARIO PARA EL FORTALECIMIENTO DE LOS PROCESOS DEL CENTRO DE PROYECCIÓN SOCIAL Y CENTRO DE INVESTIGACIONES DE LA FACULTAD DE CIENCIAS HUMANAS Y DE LA EDUCACIÓN DE LA UNIVERSIDAD DE LOS LLANOS.</v>
          </cell>
          <cell r="G316">
            <v>45313</v>
          </cell>
          <cell r="H316">
            <v>13652500</v>
          </cell>
          <cell r="I316" t="str">
            <v>Cinco (05) meses calendario</v>
          </cell>
          <cell r="J316">
            <v>45313</v>
          </cell>
          <cell r="K316">
            <v>45464</v>
          </cell>
          <cell r="L316" t="str">
            <v>NO APLICA</v>
          </cell>
          <cell r="M316" t="str">
            <v>NO APLICA</v>
          </cell>
          <cell r="N316" t="str">
            <v>NO APLICA</v>
          </cell>
          <cell r="O316">
            <v>5</v>
          </cell>
          <cell r="P316">
            <v>3549650</v>
          </cell>
          <cell r="Q316">
            <v>45313</v>
          </cell>
          <cell r="R316">
            <v>45351</v>
          </cell>
          <cell r="S316">
            <v>2730500</v>
          </cell>
          <cell r="T316">
            <v>45352</v>
          </cell>
          <cell r="U316">
            <v>45382</v>
          </cell>
          <cell r="V316">
            <v>2730500</v>
          </cell>
          <cell r="W316">
            <v>45383</v>
          </cell>
          <cell r="X316">
            <v>45412</v>
          </cell>
          <cell r="Y316">
            <v>2730500</v>
          </cell>
          <cell r="Z316">
            <v>45413</v>
          </cell>
          <cell r="AA316">
            <v>45443</v>
          </cell>
          <cell r="AB316">
            <v>1911350</v>
          </cell>
          <cell r="AC316">
            <v>45444</v>
          </cell>
          <cell r="AD316">
            <v>45464</v>
          </cell>
          <cell r="BI316" t="str">
            <v>Facultad de Ciencias Humanas y de la Educación</v>
          </cell>
          <cell r="BJ316" t="str">
            <v xml:space="preserve">FERNANDO CAMPOS POLO </v>
          </cell>
          <cell r="BK316" t="str">
            <v>Decano de la Facultad de Ciencias Humanas y de la Educación</v>
          </cell>
          <cell r="BL316">
            <v>21</v>
          </cell>
          <cell r="BM316">
            <v>45306</v>
          </cell>
          <cell r="BN316">
            <v>1283959346</v>
          </cell>
          <cell r="BO316">
            <v>261</v>
          </cell>
          <cell r="BP316">
            <v>45313</v>
          </cell>
          <cell r="BQ316">
            <v>13652500</v>
          </cell>
          <cell r="CS31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316">
            <v>1121949731</v>
          </cell>
          <cell r="CU316">
            <v>82</v>
          </cell>
          <cell r="CV316" t="str">
            <v>56501</v>
          </cell>
          <cell r="CY316">
            <v>7490</v>
          </cell>
          <cell r="CZ316" t="str">
            <v>M6</v>
          </cell>
        </row>
        <row r="317">
          <cell r="B317" t="str">
            <v>0218 DE 2024</v>
          </cell>
          <cell r="C317">
            <v>31949877</v>
          </cell>
          <cell r="D317" t="str">
            <v>OLGA JACQUELINE LIZARAZO BUITRAGO</v>
          </cell>
          <cell r="E317" t="str">
            <v>CONTRATO DE PRESTACIÓN DE SERVICIOS DE APOYO A LA GESTIÓN</v>
          </cell>
          <cell r="F317" t="str">
            <v>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v>
          </cell>
          <cell r="G317">
            <v>45313</v>
          </cell>
          <cell r="H317">
            <v>12504273</v>
          </cell>
          <cell r="I317" t="str">
            <v>Cinco (05) meses y veintitrés (23) días calendario</v>
          </cell>
          <cell r="J317">
            <v>45313</v>
          </cell>
          <cell r="K317">
            <v>45487</v>
          </cell>
          <cell r="L317" t="str">
            <v>NO APLICA</v>
          </cell>
          <cell r="M317" t="str">
            <v>NO APLICA</v>
          </cell>
          <cell r="N317" t="str">
            <v>NO APLICA</v>
          </cell>
          <cell r="O317">
            <v>6</v>
          </cell>
          <cell r="P317">
            <v>2818882</v>
          </cell>
          <cell r="Q317">
            <v>45313</v>
          </cell>
          <cell r="R317">
            <v>45351</v>
          </cell>
          <cell r="S317">
            <v>2168371</v>
          </cell>
          <cell r="T317">
            <v>45352</v>
          </cell>
          <cell r="U317">
            <v>45382</v>
          </cell>
          <cell r="V317">
            <v>2168371</v>
          </cell>
          <cell r="W317">
            <v>45383</v>
          </cell>
          <cell r="X317">
            <v>45412</v>
          </cell>
          <cell r="Y317">
            <v>2168371</v>
          </cell>
          <cell r="Z317">
            <v>45413</v>
          </cell>
          <cell r="AA317">
            <v>45443</v>
          </cell>
          <cell r="AB317">
            <v>2168371</v>
          </cell>
          <cell r="AC317">
            <v>45444</v>
          </cell>
          <cell r="AD317">
            <v>45473</v>
          </cell>
          <cell r="AE317">
            <v>1011907</v>
          </cell>
          <cell r="AF317">
            <v>45474</v>
          </cell>
          <cell r="AG317">
            <v>45487</v>
          </cell>
          <cell r="BI317" t="str">
            <v>Facultad de Ciencias Humanas y de la Educación</v>
          </cell>
          <cell r="BJ317" t="str">
            <v>FERNANDO CAMPOS POLO</v>
          </cell>
          <cell r="BK317" t="str">
            <v>Decano de la Facultad de Ciencias Humanas y de la Educación</v>
          </cell>
          <cell r="BL317">
            <v>21</v>
          </cell>
          <cell r="BM317">
            <v>45306</v>
          </cell>
          <cell r="BN317">
            <v>1283959346</v>
          </cell>
          <cell r="BO317">
            <v>296</v>
          </cell>
          <cell r="BP317">
            <v>45313</v>
          </cell>
          <cell r="BQ317">
            <v>12504273</v>
          </cell>
          <cell r="CS317"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v>
          </cell>
          <cell r="CT317">
            <v>31949877</v>
          </cell>
          <cell r="CU317">
            <v>246</v>
          </cell>
          <cell r="CV317" t="str">
            <v>56307</v>
          </cell>
          <cell r="CY317">
            <v>8211</v>
          </cell>
          <cell r="CZ317" t="str">
            <v>M6</v>
          </cell>
        </row>
        <row r="318">
          <cell r="B318" t="str">
            <v>0219 DE 2024</v>
          </cell>
          <cell r="C318">
            <v>1121888586</v>
          </cell>
          <cell r="D318" t="str">
            <v>NATALIA CORREDOR BONELO</v>
          </cell>
          <cell r="E318" t="str">
            <v>CONTRATO DE PRESTACIÓN DE SERVICIOS DE APOYO A LA GESTIÓN</v>
          </cell>
          <cell r="F318" t="str">
            <v>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v>
          </cell>
          <cell r="G318">
            <v>45313</v>
          </cell>
          <cell r="H318">
            <v>12504273</v>
          </cell>
          <cell r="I318" t="str">
            <v>Cinco (05) meses y veintitrés (23) días calendario</v>
          </cell>
          <cell r="J318">
            <v>45313</v>
          </cell>
          <cell r="K318">
            <v>45487</v>
          </cell>
          <cell r="L318" t="str">
            <v>NO APLICA</v>
          </cell>
          <cell r="M318" t="str">
            <v>NO APLICA</v>
          </cell>
          <cell r="N318" t="str">
            <v>NO APLICA</v>
          </cell>
          <cell r="O318">
            <v>6</v>
          </cell>
          <cell r="P318">
            <v>2818882</v>
          </cell>
          <cell r="Q318">
            <v>45313</v>
          </cell>
          <cell r="R318">
            <v>45351</v>
          </cell>
          <cell r="S318">
            <v>2168371</v>
          </cell>
          <cell r="T318">
            <v>45352</v>
          </cell>
          <cell r="U318">
            <v>45382</v>
          </cell>
          <cell r="V318">
            <v>2168371</v>
          </cell>
          <cell r="W318">
            <v>45383</v>
          </cell>
          <cell r="X318">
            <v>45412</v>
          </cell>
          <cell r="Y318">
            <v>2168371</v>
          </cell>
          <cell r="Z318">
            <v>45413</v>
          </cell>
          <cell r="AA318">
            <v>45443</v>
          </cell>
          <cell r="AB318">
            <v>2168371</v>
          </cell>
          <cell r="AC318">
            <v>45444</v>
          </cell>
          <cell r="AD318">
            <v>45473</v>
          </cell>
          <cell r="AE318">
            <v>1011907</v>
          </cell>
          <cell r="AF318">
            <v>45474</v>
          </cell>
          <cell r="AG318">
            <v>45487</v>
          </cell>
          <cell r="BI318" t="str">
            <v>Facultad de Ciencias Humanas y de la Educación</v>
          </cell>
          <cell r="BJ318" t="str">
            <v xml:space="preserve">FERNANDO CAMPOS POLO </v>
          </cell>
          <cell r="BK318" t="str">
            <v>Decano de la Facultad de Ciencias Humanas y de la Educación</v>
          </cell>
          <cell r="BL318">
            <v>50</v>
          </cell>
          <cell r="BM318">
            <v>45313</v>
          </cell>
          <cell r="BN318">
            <v>30157354</v>
          </cell>
          <cell r="BO318">
            <v>211</v>
          </cell>
          <cell r="BP318">
            <v>45313</v>
          </cell>
          <cell r="BQ318">
            <v>12504273</v>
          </cell>
          <cell r="CS318"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v>
          </cell>
          <cell r="CT318">
            <v>1121888586.5</v>
          </cell>
          <cell r="CU318">
            <v>246</v>
          </cell>
          <cell r="CV318" t="str">
            <v>56401</v>
          </cell>
          <cell r="CY318">
            <v>8299</v>
          </cell>
          <cell r="CZ318" t="str">
            <v>M6</v>
          </cell>
        </row>
        <row r="319">
          <cell r="B319" t="str">
            <v>0220 DE 2024</v>
          </cell>
          <cell r="C319">
            <v>1121859581</v>
          </cell>
          <cell r="D319" t="str">
            <v>LIZETH KATHERINE VILLALBA RINCON</v>
          </cell>
          <cell r="E319" t="str">
            <v>CONTRATO DE PRESTACIÓN DE SERVICIOS PROFESIONALES</v>
          </cell>
          <cell r="F319" t="str">
            <v>PRESTACIÓN DE SERVICIOS PROFESIONALES NECESARIO PARA EL FORTALECIMIENTO DE LOS PROCESOS ACADÉMICOS Y ADMINISTRATIVOS DE LOS PROGRAMAS DE POSGRADOS PROPIOS Y EN CONVENIO DE LA UNIVERSIDAD DE LOS LLANOS.</v>
          </cell>
          <cell r="G319">
            <v>45313</v>
          </cell>
          <cell r="H319">
            <v>17653081</v>
          </cell>
          <cell r="I319" t="str">
            <v>Cinco (05) meses y veintitrés (23) días calendario</v>
          </cell>
          <cell r="J319">
            <v>45313</v>
          </cell>
          <cell r="K319">
            <v>45487</v>
          </cell>
          <cell r="L319" t="str">
            <v>NO APLICA</v>
          </cell>
          <cell r="M319" t="str">
            <v>NO APLICA</v>
          </cell>
          <cell r="N319" t="str">
            <v>NO APLICA</v>
          </cell>
          <cell r="O319">
            <v>6</v>
          </cell>
          <cell r="P319">
            <v>3979596</v>
          </cell>
          <cell r="Q319">
            <v>45313</v>
          </cell>
          <cell r="R319">
            <v>45351</v>
          </cell>
          <cell r="S319">
            <v>3061228</v>
          </cell>
          <cell r="T319">
            <v>45352</v>
          </cell>
          <cell r="U319">
            <v>45382</v>
          </cell>
          <cell r="V319">
            <v>3061228</v>
          </cell>
          <cell r="W319">
            <v>45383</v>
          </cell>
          <cell r="X319">
            <v>45412</v>
          </cell>
          <cell r="Y319">
            <v>3061228</v>
          </cell>
          <cell r="Z319">
            <v>45413</v>
          </cell>
          <cell r="AA319">
            <v>45443</v>
          </cell>
          <cell r="AB319">
            <v>3061228</v>
          </cell>
          <cell r="AC319">
            <v>45444</v>
          </cell>
          <cell r="AD319">
            <v>45473</v>
          </cell>
          <cell r="AE319">
            <v>1428573</v>
          </cell>
          <cell r="AF319">
            <v>45474</v>
          </cell>
          <cell r="AG319">
            <v>45487</v>
          </cell>
          <cell r="BI319" t="str">
            <v>Facultad de Ciencias Humanas y de la Educación</v>
          </cell>
          <cell r="BJ319" t="str">
            <v xml:space="preserve">FERNANDO CAMPOS POLO </v>
          </cell>
          <cell r="BK319" t="str">
            <v>Decano de la Facultad de Ciencias Humanas y de la Educación</v>
          </cell>
          <cell r="BL319">
            <v>50</v>
          </cell>
          <cell r="BM319">
            <v>45313</v>
          </cell>
          <cell r="BN319">
            <v>30157354</v>
          </cell>
          <cell r="BO319">
            <v>212</v>
          </cell>
          <cell r="BP319">
            <v>45313</v>
          </cell>
          <cell r="BQ319">
            <v>17653081</v>
          </cell>
          <cell r="CS319" t="str">
            <v>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v>
          </cell>
          <cell r="CT319">
            <v>1121859581</v>
          </cell>
          <cell r="CU319">
            <v>253</v>
          </cell>
          <cell r="CV319" t="str">
            <v>60201</v>
          </cell>
          <cell r="CY319">
            <v>8299</v>
          </cell>
          <cell r="CZ319" t="str">
            <v>M6</v>
          </cell>
        </row>
        <row r="320">
          <cell r="B320" t="str">
            <v>0221 DE 2024</v>
          </cell>
          <cell r="C320">
            <v>1121828357</v>
          </cell>
          <cell r="D320" t="str">
            <v xml:space="preserve">MAURICIO CAICEDO SALGUERO </v>
          </cell>
          <cell r="E320" t="str">
            <v>CONTRATO DE PRESTACIÓN DE SERVICIOS PROFESIONALES</v>
          </cell>
          <cell r="F320" t="str">
            <v>PRESTACIÓN DE SERVICIOS PROFESIONALES NECESARIO PARA EL FORTALECIMIENTO DE LOS PROCESOS ADMINISTRATIVOS DE LA FACULTAD DE CIENCIAS DE LA SALUD DE LA UNIVERSIDAD DE LOS LLANOS.</v>
          </cell>
          <cell r="G320">
            <v>45313</v>
          </cell>
          <cell r="H320">
            <v>17653081</v>
          </cell>
          <cell r="I320" t="str">
            <v>Cinco (05) meses y veintitrés (23) días calendario</v>
          </cell>
          <cell r="J320">
            <v>45313</v>
          </cell>
          <cell r="K320">
            <v>45487</v>
          </cell>
          <cell r="L320" t="str">
            <v>NO APLICA</v>
          </cell>
          <cell r="M320" t="str">
            <v>NO APLICA</v>
          </cell>
          <cell r="N320" t="str">
            <v>NO APLICA</v>
          </cell>
          <cell r="O320">
            <v>6</v>
          </cell>
          <cell r="P320">
            <v>3979596</v>
          </cell>
          <cell r="Q320">
            <v>45313</v>
          </cell>
          <cell r="R320">
            <v>45351</v>
          </cell>
          <cell r="S320">
            <v>3061228</v>
          </cell>
          <cell r="T320">
            <v>45352</v>
          </cell>
          <cell r="U320">
            <v>45382</v>
          </cell>
          <cell r="V320">
            <v>3061228</v>
          </cell>
          <cell r="W320">
            <v>45383</v>
          </cell>
          <cell r="X320">
            <v>45412</v>
          </cell>
          <cell r="Y320">
            <v>3061228</v>
          </cell>
          <cell r="Z320">
            <v>45413</v>
          </cell>
          <cell r="AA320">
            <v>45443</v>
          </cell>
          <cell r="AB320">
            <v>3061228</v>
          </cell>
          <cell r="AC320">
            <v>45444</v>
          </cell>
          <cell r="AD320">
            <v>45473</v>
          </cell>
          <cell r="AE320">
            <v>1428573</v>
          </cell>
          <cell r="AF320">
            <v>45474</v>
          </cell>
          <cell r="AG320">
            <v>45487</v>
          </cell>
          <cell r="BI320" t="str">
            <v>Facultad de Ciencias de la Salud</v>
          </cell>
          <cell r="BJ320" t="str">
            <v>LUZ MIRYAM TOBÓN BORRERO</v>
          </cell>
          <cell r="BK320" t="str">
            <v>Decana de la Facultad de Ciencias de la Salud</v>
          </cell>
          <cell r="BL320">
            <v>21</v>
          </cell>
          <cell r="BM320">
            <v>45306</v>
          </cell>
          <cell r="BN320">
            <v>1283959346</v>
          </cell>
          <cell r="BO320">
            <v>263</v>
          </cell>
          <cell r="BP320">
            <v>45313</v>
          </cell>
          <cell r="BQ320">
            <v>17653081</v>
          </cell>
          <cell r="CS320" t="str">
            <v>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v>
          </cell>
          <cell r="CT320">
            <v>1121828357</v>
          </cell>
          <cell r="CU320">
            <v>54</v>
          </cell>
          <cell r="CV320" t="str">
            <v>55200</v>
          </cell>
          <cell r="CY320">
            <v>7490</v>
          </cell>
          <cell r="CZ320" t="str">
            <v>M6</v>
          </cell>
        </row>
        <row r="321">
          <cell r="B321" t="str">
            <v>0222 DE 2024</v>
          </cell>
          <cell r="C321">
            <v>53074815</v>
          </cell>
          <cell r="D321" t="str">
            <v>MONICA ANDREA PATARROYO PEREZ</v>
          </cell>
          <cell r="E321" t="str">
            <v>CONTRATO DE PRESTACIÓN DE SERVICIOS DE APOYO A LA GESTIÓN</v>
          </cell>
          <cell r="F321" t="str">
            <v>PRESTACIÓN DE SERVICIOS DE APOYO A LA GESTIÓN NECESARIO PARA EL FORTALECIMIENTO DE LOS PROCESOS EN LAS ESCUELAS ADSCRITAS DE LA FACULTAD DE CIENCIAS DE LA SALUD DE LA UNIVERSIDAD DE LOS LLANOS.</v>
          </cell>
          <cell r="G321">
            <v>45313</v>
          </cell>
          <cell r="H321">
            <v>10841855</v>
          </cell>
          <cell r="I321" t="str">
            <v>Cinco (05) meses calendario</v>
          </cell>
          <cell r="J321">
            <v>45313</v>
          </cell>
          <cell r="K321">
            <v>45464</v>
          </cell>
          <cell r="L321" t="str">
            <v>NO APLICA</v>
          </cell>
          <cell r="M321" t="str">
            <v>NO APLICA</v>
          </cell>
          <cell r="N321" t="str">
            <v>NO APLICA</v>
          </cell>
          <cell r="O321">
            <v>5</v>
          </cell>
          <cell r="P321">
            <v>2818882</v>
          </cell>
          <cell r="Q321">
            <v>45313</v>
          </cell>
          <cell r="R321">
            <v>45351</v>
          </cell>
          <cell r="S321">
            <v>2168371</v>
          </cell>
          <cell r="T321">
            <v>45352</v>
          </cell>
          <cell r="U321">
            <v>45382</v>
          </cell>
          <cell r="V321">
            <v>2168371</v>
          </cell>
          <cell r="W321">
            <v>45383</v>
          </cell>
          <cell r="X321">
            <v>45412</v>
          </cell>
          <cell r="Y321">
            <v>2168371</v>
          </cell>
          <cell r="Z321">
            <v>45413</v>
          </cell>
          <cell r="AA321">
            <v>45443</v>
          </cell>
          <cell r="AB321">
            <v>1517860</v>
          </cell>
          <cell r="AC321">
            <v>45444</v>
          </cell>
          <cell r="AD321">
            <v>45464</v>
          </cell>
          <cell r="BI321" t="str">
            <v>Facultad de Ciencias de la Salud</v>
          </cell>
          <cell r="BJ321" t="str">
            <v>LUZ MIRYAM TOBÓN BORRERO</v>
          </cell>
          <cell r="BK321" t="str">
            <v>Decana de la Facultad de Ciencias de la Salud</v>
          </cell>
          <cell r="BL321">
            <v>21</v>
          </cell>
          <cell r="BM321">
            <v>45306</v>
          </cell>
          <cell r="BN321">
            <v>1283959346</v>
          </cell>
          <cell r="BO321">
            <v>262</v>
          </cell>
          <cell r="BP321">
            <v>45313</v>
          </cell>
          <cell r="BQ321">
            <v>10841855</v>
          </cell>
          <cell r="CS321" t="str">
            <v>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v>
          </cell>
          <cell r="CT321">
            <v>53074815</v>
          </cell>
          <cell r="CU321">
            <v>54</v>
          </cell>
          <cell r="CV321" t="str">
            <v>55300</v>
          </cell>
          <cell r="CY321">
            <v>8299</v>
          </cell>
          <cell r="CZ321" t="str">
            <v>M6</v>
          </cell>
        </row>
        <row r="322">
          <cell r="B322" t="str">
            <v>0223 DE 2024</v>
          </cell>
          <cell r="C322">
            <v>1121931560</v>
          </cell>
          <cell r="D322" t="str">
            <v>MARLY JAICETH CORTES LARA</v>
          </cell>
          <cell r="E322" t="str">
            <v>CONTRATO DE PRESTACIÓN DE SERVICIOS DE APOYO A LA GESTIÓN</v>
          </cell>
          <cell r="F322" t="str">
            <v>PRESTACIÓN DE SERVICIOS DE APOYO A LA GESTIÓN NECESARIO PARA EL FORTALECIMIENTO DE LOS PROCESOS ACADÉMICOS Y ADMINISTRATIVOS DEL PROGRAMA DE TECNOLOGÍA EN REGENCIA DE FARMACIA DE LA FACULTAD DE CIENCIAS DE LA SALUD DE LA UNIVERSIDAD DE LOS LLANOS.</v>
          </cell>
          <cell r="G322">
            <v>45313</v>
          </cell>
          <cell r="H322">
            <v>10841855</v>
          </cell>
          <cell r="I322" t="str">
            <v>Cinco (05) meses calendario</v>
          </cell>
          <cell r="J322">
            <v>45313</v>
          </cell>
          <cell r="K322">
            <v>45464</v>
          </cell>
          <cell r="L322" t="str">
            <v>NO APLICA</v>
          </cell>
          <cell r="M322" t="str">
            <v>NO APLICA</v>
          </cell>
          <cell r="N322" t="str">
            <v>NO APLICA</v>
          </cell>
          <cell r="O322">
            <v>5</v>
          </cell>
          <cell r="P322">
            <v>2818882</v>
          </cell>
          <cell r="Q322">
            <v>45313</v>
          </cell>
          <cell r="R322">
            <v>45351</v>
          </cell>
          <cell r="S322">
            <v>2168371</v>
          </cell>
          <cell r="T322">
            <v>45352</v>
          </cell>
          <cell r="U322">
            <v>45382</v>
          </cell>
          <cell r="V322">
            <v>2168371</v>
          </cell>
          <cell r="W322">
            <v>45383</v>
          </cell>
          <cell r="X322">
            <v>45412</v>
          </cell>
          <cell r="Y322">
            <v>2168371</v>
          </cell>
          <cell r="Z322">
            <v>45413</v>
          </cell>
          <cell r="AA322">
            <v>45443</v>
          </cell>
          <cell r="AB322">
            <v>1517860</v>
          </cell>
          <cell r="AC322">
            <v>45444</v>
          </cell>
          <cell r="AD322">
            <v>45464</v>
          </cell>
          <cell r="BI322" t="str">
            <v>Facultad de Ciencias de la Salud</v>
          </cell>
          <cell r="BJ322" t="str">
            <v>LUZ MIRYAM TOBÓN BORRERO</v>
          </cell>
          <cell r="BK322" t="str">
            <v>Decana de la Facultad de Ciencias de la Salud</v>
          </cell>
          <cell r="BL322">
            <v>21</v>
          </cell>
          <cell r="BM322">
            <v>45306</v>
          </cell>
          <cell r="BN322">
            <v>1283959346</v>
          </cell>
          <cell r="BO322">
            <v>265</v>
          </cell>
          <cell r="BP322">
            <v>45313</v>
          </cell>
          <cell r="BQ322">
            <v>10841855</v>
          </cell>
          <cell r="CS322"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v>
          </cell>
          <cell r="CT322">
            <v>1121931560</v>
          </cell>
          <cell r="CU322">
            <v>54</v>
          </cell>
          <cell r="CV322" t="str">
            <v>55302</v>
          </cell>
          <cell r="CY322">
            <v>7490</v>
          </cell>
          <cell r="CZ322" t="str">
            <v>M6</v>
          </cell>
        </row>
        <row r="323">
          <cell r="B323" t="str">
            <v>0224 DE 2024</v>
          </cell>
          <cell r="C323">
            <v>1121848189</v>
          </cell>
          <cell r="D323" t="str">
            <v>JULIET GIVANNA GUTIERREZ RAMOS</v>
          </cell>
          <cell r="E323" t="str">
            <v>CONTRATO DE PRESTACIÓN DE SERVICIOS DE APOYO A LA GESTIÓN</v>
          </cell>
          <cell r="F323" t="str">
            <v>PRESTACIÓN DE SERVICIOS DE APOYO A LA GESTIÓN NECESARIO PARA EL FORTALECIMIENTO DE LOS PROCESOS DEL PROGRAMA DE FISIOTERAPIA DE LA FACULTAD DE CIENCIAS DE LA SALUD DE LA UNIVERSIDAD DE LOS LLANOS.</v>
          </cell>
          <cell r="G323">
            <v>45313</v>
          </cell>
          <cell r="H323">
            <v>10841855</v>
          </cell>
          <cell r="I323" t="str">
            <v>Cinco (05) meses calendario</v>
          </cell>
          <cell r="J323">
            <v>45313</v>
          </cell>
          <cell r="K323">
            <v>45464</v>
          </cell>
          <cell r="L323" t="str">
            <v>NO APLICA</v>
          </cell>
          <cell r="M323" t="str">
            <v>NO APLICA</v>
          </cell>
          <cell r="N323" t="str">
            <v>NO APLICA</v>
          </cell>
          <cell r="O323">
            <v>5</v>
          </cell>
          <cell r="P323">
            <v>2818882</v>
          </cell>
          <cell r="Q323">
            <v>45313</v>
          </cell>
          <cell r="R323">
            <v>45351</v>
          </cell>
          <cell r="S323">
            <v>2168371</v>
          </cell>
          <cell r="T323">
            <v>45352</v>
          </cell>
          <cell r="U323">
            <v>45382</v>
          </cell>
          <cell r="V323">
            <v>2168371</v>
          </cell>
          <cell r="W323">
            <v>45383</v>
          </cell>
          <cell r="X323">
            <v>45412</v>
          </cell>
          <cell r="Y323">
            <v>2168371</v>
          </cell>
          <cell r="Z323">
            <v>45413</v>
          </cell>
          <cell r="AA323">
            <v>45443</v>
          </cell>
          <cell r="AB323">
            <v>1517860</v>
          </cell>
          <cell r="AC323">
            <v>45444</v>
          </cell>
          <cell r="AD323">
            <v>45464</v>
          </cell>
          <cell r="BI323" t="str">
            <v>Facultad de Ciencias de la Salud</v>
          </cell>
          <cell r="BJ323" t="str">
            <v>LUZ MIRYAM TOBÓN BORRERO</v>
          </cell>
          <cell r="BK323" t="str">
            <v>Decana de la Facultad de Ciencias de la Salud</v>
          </cell>
          <cell r="BL323">
            <v>21</v>
          </cell>
          <cell r="BM323">
            <v>45306</v>
          </cell>
          <cell r="BN323">
            <v>1283959346</v>
          </cell>
          <cell r="BO323">
            <v>264</v>
          </cell>
          <cell r="BP323">
            <v>45313</v>
          </cell>
          <cell r="BQ323">
            <v>10841855</v>
          </cell>
          <cell r="CS323"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Tecnología de Regencia de Farmacia. 6. Apoyar al manejo de las TIC’s. 7. Contribuir con la proyección de los oficios según el requerimiento pertinente al Director de Programa. 8. Apoyar los procesos de Investigación, Proyección Social y Docencia coherentes al programa académico.</v>
          </cell>
          <cell r="CT323">
            <v>1121848189</v>
          </cell>
          <cell r="CU323">
            <v>54</v>
          </cell>
          <cell r="CV323" t="str">
            <v>55301</v>
          </cell>
          <cell r="CY323">
            <v>7490</v>
          </cell>
          <cell r="CZ323" t="str">
            <v>M6</v>
          </cell>
        </row>
        <row r="324">
          <cell r="B324" t="str">
            <v>0225 DE 2024</v>
          </cell>
          <cell r="C324">
            <v>40188270</v>
          </cell>
          <cell r="D324" t="str">
            <v>DIANA CAROLINA LOPEZ QUIMBAYO</v>
          </cell>
          <cell r="E324" t="str">
            <v>CONTRATO DE PRESTACIÓN DE SERVICIOS PROFESIONALES</v>
          </cell>
          <cell r="F324" t="str">
            <v>PRESTACIÓN DE SERVICIOS PROFESIONALES NECESARIO PARA EL FORTALECIMIENTO DE LOS PROCESOS ADMINISTRATIVOS DE LOS POSGRADOS DE LA FACULTAD DE CIENCIAS DE LA SALUD DE LA UNIVERSIDAD DE LOS LLANOS.</v>
          </cell>
          <cell r="G324">
            <v>45313</v>
          </cell>
          <cell r="H324">
            <v>17653081</v>
          </cell>
          <cell r="I324" t="str">
            <v>Cinco (05) meses y veintitrés (23) días calendario</v>
          </cell>
          <cell r="J324">
            <v>45313</v>
          </cell>
          <cell r="K324">
            <v>45487</v>
          </cell>
          <cell r="L324" t="str">
            <v>NO APLICA</v>
          </cell>
          <cell r="M324" t="str">
            <v>NO APLICA</v>
          </cell>
          <cell r="N324" t="str">
            <v>NO APLICA</v>
          </cell>
          <cell r="O324">
            <v>6</v>
          </cell>
          <cell r="P324">
            <v>3979596</v>
          </cell>
          <cell r="Q324">
            <v>45313</v>
          </cell>
          <cell r="R324">
            <v>45351</v>
          </cell>
          <cell r="S324">
            <v>3061228</v>
          </cell>
          <cell r="T324">
            <v>45352</v>
          </cell>
          <cell r="U324">
            <v>45382</v>
          </cell>
          <cell r="V324">
            <v>3061228</v>
          </cell>
          <cell r="W324">
            <v>45383</v>
          </cell>
          <cell r="X324">
            <v>45412</v>
          </cell>
          <cell r="Y324">
            <v>3061228</v>
          </cell>
          <cell r="Z324">
            <v>45413</v>
          </cell>
          <cell r="AA324">
            <v>45443</v>
          </cell>
          <cell r="AB324">
            <v>3061228</v>
          </cell>
          <cell r="AC324">
            <v>45444</v>
          </cell>
          <cell r="AD324">
            <v>45473</v>
          </cell>
          <cell r="AE324">
            <v>1428573</v>
          </cell>
          <cell r="AF324">
            <v>45474</v>
          </cell>
          <cell r="AG324">
            <v>45487</v>
          </cell>
          <cell r="BI324" t="str">
            <v>Facultad de Ciencias de la Salud</v>
          </cell>
          <cell r="BJ324" t="str">
            <v>LUZ MIRYAM TOBÓN BORRERO</v>
          </cell>
          <cell r="BK324" t="str">
            <v>Decana de la Facultad de Ciencias de la Salud</v>
          </cell>
          <cell r="BL324">
            <v>21</v>
          </cell>
          <cell r="BM324">
            <v>45306</v>
          </cell>
          <cell r="BN324">
            <v>1283959346</v>
          </cell>
          <cell r="BO324">
            <v>308</v>
          </cell>
          <cell r="BP324">
            <v>45313</v>
          </cell>
          <cell r="BQ324">
            <v>17653081</v>
          </cell>
          <cell r="CS324" t="str">
            <v>1. Contribuir en la formulación de actividades previas que permitan coordinar las obligaciones del desarrollo del contrato. 2. Apoyar en la Planeación, organización, control y seguimiento al proceso de contratación de los Posgrados. 3. Coadyuvar el seguimiento de la planeación académica de los posgrados de la Facultad de Ciencias de la Salud. 4. Apoyar el seguimiento en el proceso de inscritos de los posgrados de la facultad. 5. Colaborar en el seguimiento de ingresos y egresos de cada programa de posgrados de la facultad. 6. Contribuir en la planeación administrativa en los procesos de registro calificado, autoevaluación y acreditación de los posgrados de la facultad. 7. Coadyuvar en la promoción y oferta de los programas de posgrados en salud, y educación Continua. 8. Apoyar en la gestión de nuevos convenios y alianzas estratégicas y desarrollar estrategias que permitan el sostenimiento de los actuales. 9. Colaborar en el diseño y presentación de propuestas de inversión, participación en convocatorias y proyectos BPUNI de los programas de posgrado. 10. Contribuir en la planeación de las actividades administrativas de educación continuada de los programas de posgrado. 11. Apoyar en las reuniones de comités de los programas de posgrados y de los directores de posgrados.</v>
          </cell>
          <cell r="CT324">
            <v>40188270</v>
          </cell>
          <cell r="CU324">
            <v>244</v>
          </cell>
          <cell r="CV324" t="str">
            <v>54412</v>
          </cell>
          <cell r="CY324">
            <v>8299</v>
          </cell>
          <cell r="CZ324" t="str">
            <v>M6</v>
          </cell>
        </row>
        <row r="325">
          <cell r="B325" t="str">
            <v>0226 DE 2024</v>
          </cell>
          <cell r="C325">
            <v>40388605</v>
          </cell>
          <cell r="D325" t="str">
            <v>MONICA LUCRECIA MURILLO PACHECO</v>
          </cell>
          <cell r="E325" t="str">
            <v>CONTRATO DE PRESTACIÓN DE SERVICIOS DE APOYO A LA GESTIÓN</v>
          </cell>
          <cell r="F325" t="str">
            <v>PRESTACIÓN DE SERVICIOS DE APOYO A LA GESTIÓN NECESARIO PARA EL FORTALECIMIENTO DE LOS PROCESOS ACADÉMICOS Y ADMINISTRATIVOS DE LA MAESTRÍA DE EPIDEMIOLOGÍA DE LA FACULTAD DE CIENCIAS DE LA SALUD DE LA UNIVERSIDAD DE LOS LLANOS.</v>
          </cell>
          <cell r="G325">
            <v>45313</v>
          </cell>
          <cell r="H325">
            <v>12504273</v>
          </cell>
          <cell r="I325" t="str">
            <v>Cinco (05) meses y veintitrés (23) días calendario</v>
          </cell>
          <cell r="J325">
            <v>45313</v>
          </cell>
          <cell r="K325">
            <v>45487</v>
          </cell>
          <cell r="L325" t="str">
            <v>NO APLICA</v>
          </cell>
          <cell r="M325" t="str">
            <v>NO APLICA</v>
          </cell>
          <cell r="N325" t="str">
            <v>NO APLICA</v>
          </cell>
          <cell r="O325">
            <v>6</v>
          </cell>
          <cell r="P325">
            <v>2818882</v>
          </cell>
          <cell r="Q325">
            <v>45313</v>
          </cell>
          <cell r="R325">
            <v>45351</v>
          </cell>
          <cell r="S325">
            <v>2168371</v>
          </cell>
          <cell r="T325">
            <v>45352</v>
          </cell>
          <cell r="U325">
            <v>45382</v>
          </cell>
          <cell r="V325">
            <v>2168371</v>
          </cell>
          <cell r="W325">
            <v>45383</v>
          </cell>
          <cell r="X325">
            <v>45412</v>
          </cell>
          <cell r="Y325">
            <v>2168371</v>
          </cell>
          <cell r="Z325">
            <v>45413</v>
          </cell>
          <cell r="AA325">
            <v>45443</v>
          </cell>
          <cell r="AB325">
            <v>2168371</v>
          </cell>
          <cell r="AC325">
            <v>45444</v>
          </cell>
          <cell r="AD325">
            <v>45473</v>
          </cell>
          <cell r="AE325">
            <v>1011907</v>
          </cell>
          <cell r="AF325">
            <v>45474</v>
          </cell>
          <cell r="AG325">
            <v>45487</v>
          </cell>
          <cell r="BI325" t="str">
            <v>Facultad de Ciencias de la Salud</v>
          </cell>
          <cell r="BJ325" t="str">
            <v>LUZ MIRYAM TOBÓN BORRERO</v>
          </cell>
          <cell r="BK325" t="str">
            <v>Decana de la Facultad de Ciencias de la Salud</v>
          </cell>
          <cell r="BL325">
            <v>21</v>
          </cell>
          <cell r="BM325">
            <v>45306</v>
          </cell>
          <cell r="BN325">
            <v>1283959346</v>
          </cell>
          <cell r="BO325">
            <v>309</v>
          </cell>
          <cell r="BP325">
            <v>45313</v>
          </cell>
          <cell r="BQ325">
            <v>12504273</v>
          </cell>
          <cell r="CS325" t="str">
            <v>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5">
            <v>40388605</v>
          </cell>
          <cell r="CU325">
            <v>244</v>
          </cell>
          <cell r="CV325" t="str">
            <v>55405</v>
          </cell>
          <cell r="CY325">
            <v>6920</v>
          </cell>
          <cell r="CZ325" t="str">
            <v>M5</v>
          </cell>
        </row>
        <row r="326">
          <cell r="B326" t="str">
            <v>0227 DE 2024</v>
          </cell>
          <cell r="C326">
            <v>40421005</v>
          </cell>
          <cell r="D326" t="str">
            <v xml:space="preserve">ELIZABETH ORTIZ REINOSO  </v>
          </cell>
          <cell r="E326" t="str">
            <v>CONTRATO DE PRESTACIÓN DE SERVICIOS DE APOYO A LA GESTIÓN</v>
          </cell>
          <cell r="F326" t="str">
            <v>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v>
          </cell>
          <cell r="G326">
            <v>45313</v>
          </cell>
          <cell r="H326">
            <v>12504273</v>
          </cell>
          <cell r="I326" t="str">
            <v>Cinco (05) meses y veintitrés (23) días calendario</v>
          </cell>
          <cell r="J326">
            <v>45313</v>
          </cell>
          <cell r="K326">
            <v>45487</v>
          </cell>
          <cell r="L326" t="str">
            <v>NO APLICA</v>
          </cell>
          <cell r="M326" t="str">
            <v>NO APLICA</v>
          </cell>
          <cell r="N326" t="str">
            <v>NO APLICA</v>
          </cell>
          <cell r="O326">
            <v>6</v>
          </cell>
          <cell r="P326">
            <v>2818882</v>
          </cell>
          <cell r="Q326">
            <v>45313</v>
          </cell>
          <cell r="R326">
            <v>45351</v>
          </cell>
          <cell r="S326">
            <v>2168371</v>
          </cell>
          <cell r="T326">
            <v>45352</v>
          </cell>
          <cell r="U326">
            <v>45382</v>
          </cell>
          <cell r="V326">
            <v>2168371</v>
          </cell>
          <cell r="W326">
            <v>45383</v>
          </cell>
          <cell r="X326">
            <v>45412</v>
          </cell>
          <cell r="Y326">
            <v>2168371</v>
          </cell>
          <cell r="Z326">
            <v>45413</v>
          </cell>
          <cell r="AA326">
            <v>45443</v>
          </cell>
          <cell r="AB326">
            <v>2168371</v>
          </cell>
          <cell r="AC326">
            <v>45444</v>
          </cell>
          <cell r="AD326">
            <v>45473</v>
          </cell>
          <cell r="AE326">
            <v>1011907</v>
          </cell>
          <cell r="AF326">
            <v>45474</v>
          </cell>
          <cell r="AG326">
            <v>45487</v>
          </cell>
          <cell r="BI326" t="str">
            <v>Facultad de Ciencias de la Salud</v>
          </cell>
          <cell r="BJ326" t="str">
            <v>LUZ MIRYAM TOBÓN BORRERO</v>
          </cell>
          <cell r="BK326" t="str">
            <v>Decana de la Facultad de Ciencias de la Salud</v>
          </cell>
          <cell r="BL326">
            <v>21</v>
          </cell>
          <cell r="BM326">
            <v>45306</v>
          </cell>
          <cell r="BN326">
            <v>1283959346</v>
          </cell>
          <cell r="BO326" t="str">
            <v>310. 312</v>
          </cell>
          <cell r="BP326">
            <v>45313</v>
          </cell>
          <cell r="BQ326">
            <v>12504723</v>
          </cell>
          <cell r="CS326" t="str">
            <v>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v>
          </cell>
          <cell r="CT326">
            <v>40421005.899999999</v>
          </cell>
          <cell r="CU326">
            <v>244</v>
          </cell>
          <cell r="CV326" t="str">
            <v>55401. 55402. 55404</v>
          </cell>
          <cell r="CY326">
            <v>8299</v>
          </cell>
          <cell r="CZ326" t="str">
            <v>M6</v>
          </cell>
        </row>
        <row r="327">
          <cell r="B327" t="str">
            <v>0228 DE 2024</v>
          </cell>
          <cell r="C327">
            <v>1121849302</v>
          </cell>
          <cell r="D327" t="str">
            <v>EDNA ROCIO ROCHA APONTE</v>
          </cell>
          <cell r="E327" t="str">
            <v>CONTRATO DE PRESTACIÓN DE SERVICIOS DE APOYO A LA GESTIÓN</v>
          </cell>
          <cell r="F327" t="str">
            <v>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v>
          </cell>
          <cell r="G327">
            <v>45313</v>
          </cell>
          <cell r="H327">
            <v>12504273</v>
          </cell>
          <cell r="I327" t="str">
            <v>Cinco (05) meses y veintitrés (23) días calendario</v>
          </cell>
          <cell r="J327">
            <v>45313</v>
          </cell>
          <cell r="K327">
            <v>45487</v>
          </cell>
          <cell r="L327" t="str">
            <v>NO APLICA</v>
          </cell>
          <cell r="M327" t="str">
            <v>NO APLICA</v>
          </cell>
          <cell r="N327" t="str">
            <v>NO APLICA</v>
          </cell>
          <cell r="O327">
            <v>6</v>
          </cell>
          <cell r="P327">
            <v>2818882</v>
          </cell>
          <cell r="Q327">
            <v>45313</v>
          </cell>
          <cell r="R327">
            <v>45351</v>
          </cell>
          <cell r="S327">
            <v>2168371</v>
          </cell>
          <cell r="T327">
            <v>45352</v>
          </cell>
          <cell r="U327">
            <v>45382</v>
          </cell>
          <cell r="V327">
            <v>2168371</v>
          </cell>
          <cell r="W327">
            <v>45383</v>
          </cell>
          <cell r="X327">
            <v>45412</v>
          </cell>
          <cell r="Y327">
            <v>2168371</v>
          </cell>
          <cell r="Z327">
            <v>45413</v>
          </cell>
          <cell r="AA327">
            <v>45443</v>
          </cell>
          <cell r="AB327">
            <v>2168371</v>
          </cell>
          <cell r="AC327">
            <v>45444</v>
          </cell>
          <cell r="AD327">
            <v>45473</v>
          </cell>
          <cell r="AE327">
            <v>1011907</v>
          </cell>
          <cell r="AF327">
            <v>45474</v>
          </cell>
          <cell r="AG327">
            <v>45487</v>
          </cell>
          <cell r="BI327" t="str">
            <v>Facultad de Ciencias de la Salud</v>
          </cell>
          <cell r="BJ327" t="str">
            <v>LUZ MIRYAM TOBÓN BORRERO</v>
          </cell>
          <cell r="BK327" t="str">
            <v>Decana de la Facultad de Ciencias de la Salud</v>
          </cell>
          <cell r="BL327">
            <v>21</v>
          </cell>
          <cell r="BM327">
            <v>45306</v>
          </cell>
          <cell r="BN327">
            <v>1283959346</v>
          </cell>
          <cell r="BO327" t="str">
            <v>311. 313</v>
          </cell>
          <cell r="BP327">
            <v>45313</v>
          </cell>
          <cell r="BQ327">
            <v>12504723</v>
          </cell>
          <cell r="CS327" t="str">
            <v>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7">
            <v>1121849302</v>
          </cell>
          <cell r="CU327">
            <v>244</v>
          </cell>
          <cell r="CV327" t="str">
            <v>55401. 55403. 55405</v>
          </cell>
          <cell r="CY327">
            <v>8299</v>
          </cell>
          <cell r="CZ327" t="str">
            <v>M6</v>
          </cell>
        </row>
        <row r="328">
          <cell r="B328" t="str">
            <v>0229 DE 2024</v>
          </cell>
          <cell r="C328">
            <v>1010052404</v>
          </cell>
          <cell r="D328" t="str">
            <v>GERALDINE RUEDA GIRALDO</v>
          </cell>
          <cell r="E328" t="str">
            <v>CONTRATO DE PRESTACIÓN DE SERVICIOS PROFESIONALES</v>
          </cell>
          <cell r="F328" t="str">
            <v>PRESTACIÓN DE SERVICIOS PROFESIONALES NECESARIO PARA EL FORTALECIMIENTO DE LOS PROCESOS DE GESTIÓN JURÍDICA DE LA OFICINA ASESORA JURÍDICA DE LA UNIVERSIDAD DE LOS LLANOS.</v>
          </cell>
          <cell r="G328">
            <v>45313</v>
          </cell>
          <cell r="H328">
            <v>15745883</v>
          </cell>
          <cell r="I328" t="str">
            <v>Cinco (05) meses y veintitrés (23) días calendario</v>
          </cell>
          <cell r="J328">
            <v>45313</v>
          </cell>
          <cell r="K328">
            <v>45487</v>
          </cell>
          <cell r="L328" t="str">
            <v>NO APLICA</v>
          </cell>
          <cell r="M328" t="str">
            <v>NO APLICA</v>
          </cell>
          <cell r="N328" t="str">
            <v>NO APLICA</v>
          </cell>
          <cell r="O328">
            <v>6</v>
          </cell>
          <cell r="P328">
            <v>3549650</v>
          </cell>
          <cell r="Q328">
            <v>45313</v>
          </cell>
          <cell r="R328">
            <v>45351</v>
          </cell>
          <cell r="S328">
            <v>2730500</v>
          </cell>
          <cell r="T328">
            <v>45352</v>
          </cell>
          <cell r="U328">
            <v>45382</v>
          </cell>
          <cell r="V328">
            <v>2730500</v>
          </cell>
          <cell r="W328">
            <v>45383</v>
          </cell>
          <cell r="X328">
            <v>45412</v>
          </cell>
          <cell r="Y328">
            <v>2730500</v>
          </cell>
          <cell r="Z328">
            <v>45413</v>
          </cell>
          <cell r="AA328">
            <v>45443</v>
          </cell>
          <cell r="AB328">
            <v>2730500</v>
          </cell>
          <cell r="AC328">
            <v>45444</v>
          </cell>
          <cell r="AD328">
            <v>45473</v>
          </cell>
          <cell r="AE328">
            <v>1274233</v>
          </cell>
          <cell r="AF328">
            <v>45474</v>
          </cell>
          <cell r="AG328">
            <v>45487</v>
          </cell>
          <cell r="BI328" t="str">
            <v>Oficina Asesora Jurídica</v>
          </cell>
          <cell r="BJ328" t="str">
            <v>ZULITH ANDREA ROMERO MARTIN</v>
          </cell>
          <cell r="BK328" t="str">
            <v>Asesora Jurídica</v>
          </cell>
          <cell r="BL328">
            <v>20</v>
          </cell>
          <cell r="BM328">
            <v>45306</v>
          </cell>
          <cell r="BN328">
            <v>2599259317</v>
          </cell>
          <cell r="BO328">
            <v>286</v>
          </cell>
          <cell r="BP328">
            <v>45313</v>
          </cell>
          <cell r="BQ328">
            <v>15745883</v>
          </cell>
          <cell r="CS328" t="str">
            <v>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asesoría y orientación en asuntos de género, conforme se solicite por las dependencias de la Universidad.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Prestar apoyo en las sesiones y conceptos del comité de bioética.</v>
          </cell>
          <cell r="CT328">
            <v>1010052404</v>
          </cell>
          <cell r="CU328">
            <v>436</v>
          </cell>
          <cell r="CV328" t="str">
            <v>210</v>
          </cell>
          <cell r="CY328">
            <v>6910</v>
          </cell>
          <cell r="CZ328" t="str">
            <v>M5</v>
          </cell>
        </row>
        <row r="329">
          <cell r="B329" t="str">
            <v>0230 DE 2024</v>
          </cell>
          <cell r="C329">
            <v>17315532</v>
          </cell>
          <cell r="D329" t="str">
            <v>GUSTAVO FIDEL BENAVIDES LADINO</v>
          </cell>
          <cell r="E329" t="str">
            <v>CONTRATO DE PRESTACIÓN DE SERVICIOS PROFESIONALES</v>
          </cell>
          <cell r="F329" t="str">
            <v>PRESTACIÓN DE SERVICIOS PROFESIONALES NECESARIO PARA EL FORTALECIMIENTO DE LOS PROCESOS ESTRATÉGICOS Y DE PLANEACIÓN DE LA OFICINA ASESORA DE PLANEACIÓN DE LA UNIVERSIDAD DE LOS LLANOS.</v>
          </cell>
          <cell r="G329">
            <v>45313</v>
          </cell>
          <cell r="H329">
            <v>28318485</v>
          </cell>
          <cell r="I329" t="str">
            <v>Cinco (05) meses y veintitrés (23) días calendario</v>
          </cell>
          <cell r="J329">
            <v>45313</v>
          </cell>
          <cell r="K329">
            <v>45487</v>
          </cell>
          <cell r="L329" t="str">
            <v>NO APLICA</v>
          </cell>
          <cell r="M329" t="str">
            <v>NO APLICA</v>
          </cell>
          <cell r="N329" t="str">
            <v>NO APLICA</v>
          </cell>
          <cell r="O329">
            <v>6</v>
          </cell>
          <cell r="P329">
            <v>6383936</v>
          </cell>
          <cell r="Q329">
            <v>45313</v>
          </cell>
          <cell r="R329">
            <v>45351</v>
          </cell>
          <cell r="S329">
            <v>4910720</v>
          </cell>
          <cell r="T329">
            <v>45352</v>
          </cell>
          <cell r="U329">
            <v>45382</v>
          </cell>
          <cell r="V329">
            <v>4910720</v>
          </cell>
          <cell r="W329">
            <v>45383</v>
          </cell>
          <cell r="X329">
            <v>45412</v>
          </cell>
          <cell r="Y329">
            <v>4910720</v>
          </cell>
          <cell r="Z329">
            <v>45413</v>
          </cell>
          <cell r="AA329">
            <v>45443</v>
          </cell>
          <cell r="AB329">
            <v>4910720</v>
          </cell>
          <cell r="AC329">
            <v>45444</v>
          </cell>
          <cell r="AD329">
            <v>45473</v>
          </cell>
          <cell r="AE329">
            <v>2291669</v>
          </cell>
          <cell r="AF329">
            <v>45474</v>
          </cell>
          <cell r="AG329">
            <v>45487</v>
          </cell>
          <cell r="BI329" t="str">
            <v>Oficina Asesora de Planeación</v>
          </cell>
          <cell r="BJ329" t="str">
            <v xml:space="preserve">MARIA PAULA ESTUPIÑAN TIUSO  </v>
          </cell>
          <cell r="BK329" t="str">
            <v>Asesora de Planeación</v>
          </cell>
          <cell r="BL329">
            <v>20</v>
          </cell>
          <cell r="BM329">
            <v>45306</v>
          </cell>
          <cell r="BN329">
            <v>2599259317</v>
          </cell>
          <cell r="BO329">
            <v>279</v>
          </cell>
          <cell r="BP329">
            <v>45313</v>
          </cell>
          <cell r="BQ329">
            <v>28318485</v>
          </cell>
          <cell r="CS329" t="str">
            <v>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v>
          </cell>
          <cell r="CT329">
            <v>17315532</v>
          </cell>
          <cell r="CU329">
            <v>436</v>
          </cell>
          <cell r="CV329" t="str">
            <v>441</v>
          </cell>
          <cell r="CY329">
            <v>7490</v>
          </cell>
          <cell r="CZ329" t="str">
            <v>M6</v>
          </cell>
        </row>
        <row r="330">
          <cell r="B330" t="str">
            <v>0231 DE 2024</v>
          </cell>
          <cell r="C330">
            <v>22657618</v>
          </cell>
          <cell r="D330" t="str">
            <v>LUCY ESTHER RAMOS CASALINS</v>
          </cell>
          <cell r="E330" t="str">
            <v>CONTRATO DE PRESTACIÓN DE SERVICIOS PROFESIONALES</v>
          </cell>
          <cell r="F330" t="str">
            <v>PRESTACIÓN DE SERVICIOS PROFESIONALES NECESARIO PARA EL FORTALECIMIENTO DE LOS PROCESOS ESTRATÉGICOS Y DE PLANEACIÓN DE LA OFICINA ASESORA DE PLANEACIÓN DE LA UNIVERSIDAD DE LOS LLANOS.</v>
          </cell>
          <cell r="G330">
            <v>45313</v>
          </cell>
          <cell r="H330">
            <v>21330808</v>
          </cell>
          <cell r="I330" t="str">
            <v>Cinco (05) meses y veintitrés (23) días calendario</v>
          </cell>
          <cell r="J330">
            <v>45313</v>
          </cell>
          <cell r="K330">
            <v>45487</v>
          </cell>
          <cell r="L330" t="str">
            <v>NO APLICA</v>
          </cell>
          <cell r="M330" t="str">
            <v>NO APLICA</v>
          </cell>
          <cell r="N330" t="str">
            <v>NO APLICA</v>
          </cell>
          <cell r="O330">
            <v>6</v>
          </cell>
          <cell r="P330">
            <v>4808679</v>
          </cell>
          <cell r="Q330">
            <v>45313</v>
          </cell>
          <cell r="R330">
            <v>45351</v>
          </cell>
          <cell r="S330">
            <v>3698984</v>
          </cell>
          <cell r="T330">
            <v>45352</v>
          </cell>
          <cell r="U330">
            <v>45382</v>
          </cell>
          <cell r="V330">
            <v>3698984</v>
          </cell>
          <cell r="W330">
            <v>45383</v>
          </cell>
          <cell r="X330">
            <v>45412</v>
          </cell>
          <cell r="Y330">
            <v>3698984</v>
          </cell>
          <cell r="Z330">
            <v>45413</v>
          </cell>
          <cell r="AA330">
            <v>45443</v>
          </cell>
          <cell r="AB330">
            <v>3698984</v>
          </cell>
          <cell r="AC330">
            <v>45444</v>
          </cell>
          <cell r="AD330">
            <v>45473</v>
          </cell>
          <cell r="AE330">
            <v>1726193</v>
          </cell>
          <cell r="AF330">
            <v>45474</v>
          </cell>
          <cell r="AG330">
            <v>45487</v>
          </cell>
          <cell r="BI330" t="str">
            <v>Oficina Asesora de Planeación</v>
          </cell>
          <cell r="BJ330" t="str">
            <v xml:space="preserve">MARIA PAULA ESTUPIÑAN TIUSO  </v>
          </cell>
          <cell r="BK330" t="str">
            <v>Asesora de Planeación</v>
          </cell>
          <cell r="BL330">
            <v>20</v>
          </cell>
          <cell r="BM330">
            <v>45306</v>
          </cell>
          <cell r="BN330">
            <v>2599259317</v>
          </cell>
          <cell r="BO330">
            <v>283</v>
          </cell>
          <cell r="BP330">
            <v>45313</v>
          </cell>
          <cell r="BQ330">
            <v>21330808</v>
          </cell>
          <cell r="CS330" t="str">
            <v xml:space="preserve">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Apoyar los procesos de formulación de proyectos de consecución de recursos mediante convocatorias internas, externas, nacionales e internacionales. </v>
          </cell>
          <cell r="CT330">
            <v>22657618</v>
          </cell>
          <cell r="CU330">
            <v>436</v>
          </cell>
          <cell r="CV330" t="str">
            <v>240</v>
          </cell>
          <cell r="CY330">
            <v>7020</v>
          </cell>
          <cell r="CZ330" t="str">
            <v>M5</v>
          </cell>
        </row>
        <row r="331">
          <cell r="B331" t="str">
            <v>0232 DE 2024</v>
          </cell>
          <cell r="C331">
            <v>17347467</v>
          </cell>
          <cell r="D331" t="str">
            <v>LUIS EDUARDO DIAZ MELO</v>
          </cell>
          <cell r="E331" t="str">
            <v>CONTRATO DE PRESTACIÓN DE SERVICIOS DE APOYO A LA GESTIÓN</v>
          </cell>
          <cell r="F331" t="str">
            <v>PRESTACIÓN DE SERVICIOS DE APOYO A LA GESTIÓN NECESARIO PARA EL FORTALECIMIENTO DE LOS PROCESOS OPERATIVOS DE SERVICIOS GENERALES DE LA UNIVERSIDAD DE LOS LLANOS.</v>
          </cell>
          <cell r="G331">
            <v>45313</v>
          </cell>
          <cell r="H331">
            <v>12504273</v>
          </cell>
          <cell r="I331" t="str">
            <v>Cinco (05) meses y veintitrés (23) días calendario</v>
          </cell>
          <cell r="J331">
            <v>45313</v>
          </cell>
          <cell r="K331">
            <v>45487</v>
          </cell>
          <cell r="L331" t="str">
            <v>NO APLICA</v>
          </cell>
          <cell r="M331" t="str">
            <v>NO APLICA</v>
          </cell>
          <cell r="N331" t="str">
            <v>NO APLICA</v>
          </cell>
          <cell r="O331">
            <v>6</v>
          </cell>
          <cell r="P331">
            <v>2818882</v>
          </cell>
          <cell r="Q331">
            <v>45313</v>
          </cell>
          <cell r="R331">
            <v>45351</v>
          </cell>
          <cell r="S331">
            <v>2168371</v>
          </cell>
          <cell r="T331">
            <v>45352</v>
          </cell>
          <cell r="U331">
            <v>45382</v>
          </cell>
          <cell r="V331">
            <v>2168371</v>
          </cell>
          <cell r="W331">
            <v>45383</v>
          </cell>
          <cell r="X331">
            <v>45412</v>
          </cell>
          <cell r="Y331">
            <v>2168371</v>
          </cell>
          <cell r="Z331">
            <v>45413</v>
          </cell>
          <cell r="AA331">
            <v>45443</v>
          </cell>
          <cell r="AB331">
            <v>2168371</v>
          </cell>
          <cell r="AC331">
            <v>45444</v>
          </cell>
          <cell r="AD331">
            <v>45473</v>
          </cell>
          <cell r="AE331">
            <v>1011907</v>
          </cell>
          <cell r="AF331">
            <v>45474</v>
          </cell>
          <cell r="AG331">
            <v>45487</v>
          </cell>
          <cell r="BI331" t="str">
            <v>Vicerrectoría de Recursos Universitarios</v>
          </cell>
          <cell r="BJ331" t="str">
            <v>CLAUDIA CONSTANZA GANTIVA ORTEGON</v>
          </cell>
          <cell r="BK331" t="str">
            <v>Técnico Administrativo</v>
          </cell>
          <cell r="BL331">
            <v>20</v>
          </cell>
          <cell r="BM331">
            <v>45306</v>
          </cell>
          <cell r="BN331">
            <v>2599259317</v>
          </cell>
          <cell r="BO331">
            <v>281</v>
          </cell>
          <cell r="BP331">
            <v>45313</v>
          </cell>
          <cell r="BQ331">
            <v>12504273</v>
          </cell>
          <cell r="CS331" t="str">
            <v>1. Coadyuvar en el mantenimiento del sistema hidrosanitario según el Plan de Mantenimiento y participar en la instalación y sustitución accesorios o elementos según sea necesario. 2. Brindar apoyo en la limpieza y reparación de cubiertas y techos, así como prestar apoyo en trabajos en alturas y podas según sea necesario. 3. Contribuir al servicio de limpieza de senderos y participar activamente en la limpieza de zanjas para mantener un entorno seguro y ordenado en el campus. 4. Cooperar en pintar y revestir superficies con diversas herramientas y en la reparación de paredes, pisos, techos, aceras y cañerías para mantener la infraestructura en óptimas condiciones de los distintos campus. 5. Coadyuvar en el lavado de tanques aéreos y subterráneos, asegurando la calidad y salubridad del agua almacenada para el adecuado funcionamiento de las instalaciones.</v>
          </cell>
          <cell r="CT331">
            <v>17347467</v>
          </cell>
          <cell r="CU331">
            <v>436</v>
          </cell>
          <cell r="CV331" t="str">
            <v>433</v>
          </cell>
          <cell r="CY331">
            <v>8299</v>
          </cell>
          <cell r="CZ331" t="str">
            <v>M6</v>
          </cell>
        </row>
        <row r="332">
          <cell r="B332" t="str">
            <v>0233 DE 2024</v>
          </cell>
          <cell r="C332">
            <v>18256514</v>
          </cell>
          <cell r="D332" t="str">
            <v>OMAR ALFONSO SANCHEZ BARRIOS</v>
          </cell>
          <cell r="E332" t="str">
            <v>CONTRATO DE PRESTACIÓN DE SERVICIOS DE APOYO A LA GESTIÓN</v>
          </cell>
          <cell r="F332" t="str">
            <v>PRESTACIÓN DE SERVICIOS DE APOYO A LA GESTIÓN NECESARIO PARA EL FORTALECIMIENTO DE LOS PROCESOS OPERATIVOS DE SERVICIOS GENERALES DE LA VICERRECTORÍA DE RECURSOS DE LA UNIVERSIDAD DE LOS LLANOS.</v>
          </cell>
          <cell r="G332">
            <v>45313</v>
          </cell>
          <cell r="H332">
            <v>13975355</v>
          </cell>
          <cell r="I332" t="str">
            <v>Cinco (05) meses y veintitrés (23) días calendario</v>
          </cell>
          <cell r="J332">
            <v>45313</v>
          </cell>
          <cell r="K332">
            <v>45487</v>
          </cell>
          <cell r="L332" t="str">
            <v>NO APLICA</v>
          </cell>
          <cell r="M332" t="str">
            <v>NO APLICA</v>
          </cell>
          <cell r="N332" t="str">
            <v>NO APLICA</v>
          </cell>
          <cell r="O332">
            <v>6</v>
          </cell>
          <cell r="P332">
            <v>3150514</v>
          </cell>
          <cell r="Q332">
            <v>45313</v>
          </cell>
          <cell r="R332">
            <v>45351</v>
          </cell>
          <cell r="S332">
            <v>2423472</v>
          </cell>
          <cell r="T332">
            <v>45352</v>
          </cell>
          <cell r="U332">
            <v>45382</v>
          </cell>
          <cell r="V332">
            <v>2423472</v>
          </cell>
          <cell r="W332">
            <v>45383</v>
          </cell>
          <cell r="X332">
            <v>45412</v>
          </cell>
          <cell r="Y332">
            <v>2423472</v>
          </cell>
          <cell r="Z332">
            <v>45413</v>
          </cell>
          <cell r="AA332">
            <v>45443</v>
          </cell>
          <cell r="AB332">
            <v>2423472</v>
          </cell>
          <cell r="AC332">
            <v>45444</v>
          </cell>
          <cell r="AD332">
            <v>45473</v>
          </cell>
          <cell r="AE332">
            <v>1130953</v>
          </cell>
          <cell r="AF332">
            <v>45474</v>
          </cell>
          <cell r="AG332">
            <v>45487</v>
          </cell>
          <cell r="BI332" t="str">
            <v>Vicerrectoría de Recursos Universitarios</v>
          </cell>
          <cell r="BJ332" t="str">
            <v>WILSON FERNANDO SALGADO CIFUENTES</v>
          </cell>
          <cell r="BK332" t="str">
            <v>Vicerrector Universitario</v>
          </cell>
          <cell r="BL332">
            <v>20</v>
          </cell>
          <cell r="BM332">
            <v>45306</v>
          </cell>
          <cell r="BN332">
            <v>2599259317</v>
          </cell>
          <cell r="BO332">
            <v>282</v>
          </cell>
          <cell r="BP332">
            <v>45313</v>
          </cell>
          <cell r="BQ332">
            <v>13975355</v>
          </cell>
          <cell r="CS332" t="str">
            <v>1.  Apoyar la ejecución de actividades silviculturales como siembra, control, poda y mantenimiento de árboles, jardines y zonas verdes en varias sedes de la Universidad de los Llanos. 2. Colaborar en la coordinación de la producción de material vegetal para la restauración ecológica del vivero, así como en proyectos de reforestación y paisajismo en diferentes sedes. 3. Apoyar en la operación y conducción de la Plataforma Eléctrica Articulada BA20ERT:4X4 en procedimientos operativos como control, poda de árboles, y mantenimiento de cubiertas, techos y redes. 4.  Apoyar el seguimiento del lavado y mantenimiento de tanques de almacenamiento de agua, así como el reporte y seguimiento a la matriz de reparación de fugas. 5. Colaborar en los procesos de capacitación de campañas de buenas prácticas ambientales planificadas por la Universidad de los Llanos, asegurando el cumplimiento de protocolos y procedimientos de seguridad y salud en el trabajo.</v>
          </cell>
          <cell r="CT332">
            <v>18256514</v>
          </cell>
          <cell r="CU332">
            <v>436</v>
          </cell>
          <cell r="CV332" t="str">
            <v>400</v>
          </cell>
          <cell r="CY332">
            <v>7490</v>
          </cell>
          <cell r="CZ332" t="str">
            <v>M6</v>
          </cell>
        </row>
        <row r="333">
          <cell r="B333" t="str">
            <v>0234 DE 2024</v>
          </cell>
          <cell r="C333">
            <v>1070923301</v>
          </cell>
          <cell r="D333" t="str">
            <v xml:space="preserve">LINA ALEJANDRA VALIENTE RODRIGUEZ </v>
          </cell>
          <cell r="E333" t="str">
            <v>CONTRATO DE PRESTACIÓN DE SERVICIOS PROFESIONALES</v>
          </cell>
          <cell r="F333" t="str">
            <v>PRESTACIÓN DE SERVICIOS PROFESIONALES NECESARIO PARA EL FORTALECIMIENTO DE LOS PROCESOS DE GESTIÓN ADMINISTRATIVA Y DE CALIDAD DE LA VICERRECTORÍA DE RECURSOS UNIVERSITARIOS DE LA UNIVERSIDAD DE LOS LLANOS.</v>
          </cell>
          <cell r="G333">
            <v>45313</v>
          </cell>
          <cell r="H333">
            <v>21330808</v>
          </cell>
          <cell r="I333" t="str">
            <v>Cinco (05) meses y veintitrés (23) días calendario</v>
          </cell>
          <cell r="J333">
            <v>45313</v>
          </cell>
          <cell r="K333">
            <v>45487</v>
          </cell>
          <cell r="L333" t="str">
            <v>NO APLICA</v>
          </cell>
          <cell r="M333" t="str">
            <v>NO APLICA</v>
          </cell>
          <cell r="N333" t="str">
            <v>NO APLICA</v>
          </cell>
          <cell r="O333">
            <v>6</v>
          </cell>
          <cell r="P333">
            <v>4808679</v>
          </cell>
          <cell r="Q333">
            <v>45313</v>
          </cell>
          <cell r="R333">
            <v>45351</v>
          </cell>
          <cell r="S333">
            <v>3698984</v>
          </cell>
          <cell r="T333">
            <v>45352</v>
          </cell>
          <cell r="U333">
            <v>45382</v>
          </cell>
          <cell r="V333">
            <v>3698984</v>
          </cell>
          <cell r="W333">
            <v>45383</v>
          </cell>
          <cell r="X333">
            <v>45412</v>
          </cell>
          <cell r="Y333">
            <v>3698984</v>
          </cell>
          <cell r="Z333">
            <v>45413</v>
          </cell>
          <cell r="AA333">
            <v>45443</v>
          </cell>
          <cell r="AB333">
            <v>3698984</v>
          </cell>
          <cell r="AC333">
            <v>45444</v>
          </cell>
          <cell r="AD333">
            <v>45473</v>
          </cell>
          <cell r="AE333">
            <v>1726193</v>
          </cell>
          <cell r="AF333">
            <v>45474</v>
          </cell>
          <cell r="AG333">
            <v>45487</v>
          </cell>
          <cell r="BI333" t="str">
            <v>Vicerrectoría de Recursos Universitarios</v>
          </cell>
          <cell r="BJ333" t="str">
            <v>WILSON FERNANDO SALGADO CIFUENTES</v>
          </cell>
          <cell r="BK333" t="str">
            <v>Vicerrector Universitario</v>
          </cell>
          <cell r="BL333">
            <v>20</v>
          </cell>
          <cell r="BM333">
            <v>45306</v>
          </cell>
          <cell r="BN333">
            <v>2599259317</v>
          </cell>
          <cell r="BO333">
            <v>288</v>
          </cell>
          <cell r="BP333">
            <v>45313</v>
          </cell>
          <cell r="BQ333">
            <v>21330808</v>
          </cell>
          <cell r="CS333" t="str">
            <v>1. Contribuir en la revisión, trámite y proyección administrativa y económica de las diferentes etapas de los procesos contractuales de la Vicerrectoría de Recursos Universitarios,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 Drive, micrositio contratación unillanos, entre otros.).</v>
          </cell>
          <cell r="CT333">
            <v>1070923301</v>
          </cell>
          <cell r="CU333">
            <v>436</v>
          </cell>
          <cell r="CV333" t="str">
            <v>400</v>
          </cell>
          <cell r="CY333">
            <v>7490</v>
          </cell>
          <cell r="CZ333" t="str">
            <v>M6</v>
          </cell>
        </row>
        <row r="334">
          <cell r="B334" t="str">
            <v>0235 DE 2024</v>
          </cell>
          <cell r="C334">
            <v>1015443761</v>
          </cell>
          <cell r="D334" t="str">
            <v>LUIS ENRIQUE LOPEZ REYES</v>
          </cell>
          <cell r="E334" t="str">
            <v>CONTRATO DE PRESTACIÓN DE SERVICIOS PROFESIONALES</v>
          </cell>
          <cell r="F334" t="str">
            <v>PRESTACIÓN DE SERVICIOS PROFESIONALES NECESARIO PARA EL FORTALECIMIENTO DE LOS PROCESOS ADMINISTRATIVOS DE LA VICERRECTORÍA DE RECURSOS UNIVERSITARIOS DE LA UNIVERSIDAD DE LOS LLANOS.</v>
          </cell>
          <cell r="G334">
            <v>45313</v>
          </cell>
          <cell r="H334">
            <v>17653081</v>
          </cell>
          <cell r="I334" t="str">
            <v>Cinco (05) meses y veintitrés (23) días calendario</v>
          </cell>
          <cell r="J334">
            <v>45313</v>
          </cell>
          <cell r="K334">
            <v>45487</v>
          </cell>
          <cell r="L334" t="str">
            <v>NO APLICA</v>
          </cell>
          <cell r="M334" t="str">
            <v>NO APLICA</v>
          </cell>
          <cell r="N334" t="str">
            <v>NO APLICA</v>
          </cell>
          <cell r="O334">
            <v>6</v>
          </cell>
          <cell r="P334">
            <v>3979596</v>
          </cell>
          <cell r="Q334">
            <v>45313</v>
          </cell>
          <cell r="R334">
            <v>45351</v>
          </cell>
          <cell r="S334">
            <v>3061228</v>
          </cell>
          <cell r="T334">
            <v>45352</v>
          </cell>
          <cell r="U334">
            <v>45382</v>
          </cell>
          <cell r="V334">
            <v>3061228</v>
          </cell>
          <cell r="W334">
            <v>45383</v>
          </cell>
          <cell r="X334">
            <v>45412</v>
          </cell>
          <cell r="Y334">
            <v>3061228</v>
          </cell>
          <cell r="Z334">
            <v>45413</v>
          </cell>
          <cell r="AA334">
            <v>45443</v>
          </cell>
          <cell r="AB334">
            <v>3061228</v>
          </cell>
          <cell r="AC334">
            <v>45444</v>
          </cell>
          <cell r="AD334">
            <v>45473</v>
          </cell>
          <cell r="AE334">
            <v>1428573</v>
          </cell>
          <cell r="AF334">
            <v>45474</v>
          </cell>
          <cell r="AG334">
            <v>45487</v>
          </cell>
          <cell r="BI334" t="str">
            <v>Vicerrectoría de Recursos Universitarios</v>
          </cell>
          <cell r="BJ334" t="str">
            <v>WILSON FERNANDO SALGADO CIFUENTES</v>
          </cell>
          <cell r="BK334" t="str">
            <v>Vicerrector Universitario</v>
          </cell>
          <cell r="BL334">
            <v>20</v>
          </cell>
          <cell r="BM334">
            <v>45306</v>
          </cell>
          <cell r="BN334">
            <v>2599259317</v>
          </cell>
          <cell r="BO334">
            <v>287</v>
          </cell>
          <cell r="BP334">
            <v>45313</v>
          </cell>
          <cell r="BQ334">
            <v>17653081</v>
          </cell>
          <cell r="CS334" t="str">
            <v>1. Contribuir en las auditorías internas o externas de gestión de calidad realizada por control interno y en los procesos de gestión de bienes y servicios asignadas a la Vicerrectoría de Recursos Universitarios. 2. Cooperar con la planeación y el seguimiento de las actividades propias de mantenimiento de infraestructura a cargo de la Vicerrectoría de Recursos Universitarios. 3. Cooperar la actualización y cargue de la documentación emitida en los procesos contractuales de la Vicerrectoría de Recursos Universitarios (Drive, micrositio contratación unillanos).</v>
          </cell>
          <cell r="CT334">
            <v>1015443761</v>
          </cell>
          <cell r="CU334">
            <v>436</v>
          </cell>
          <cell r="CV334" t="str">
            <v>400</v>
          </cell>
          <cell r="CY334">
            <v>7490</v>
          </cell>
          <cell r="CZ334" t="str">
            <v>M6</v>
          </cell>
        </row>
        <row r="335">
          <cell r="B335" t="str">
            <v>0236 DE 2024</v>
          </cell>
          <cell r="C335">
            <v>1109421072</v>
          </cell>
          <cell r="D335" t="str">
            <v>KARLA DAYANA CORREA GARZON</v>
          </cell>
          <cell r="E335" t="str">
            <v>CONTRATO DE PRESTACIÓN DE SERVICIOS DE APOYO A LA GESTIÓN</v>
          </cell>
          <cell r="F335" t="str">
            <v>PRESTACIÓN DE SERVICIOS DE APOYO A LA GESTIÓN NECESARIO PARA FORTALECER LOS PROCEDIMIENTOS DEL SISTEMA FINANCIERO (SICOF) EN LA VICERRECTORÍA DE RECURSOS UNIVERSITARIOS DE LA UNIVERSIDAD DE LOS LLANOS.</v>
          </cell>
          <cell r="G335">
            <v>45313</v>
          </cell>
          <cell r="H335">
            <v>13975355</v>
          </cell>
          <cell r="I335" t="str">
            <v>Cinco (05) meses y veintitrés (23) días calendario</v>
          </cell>
          <cell r="J335">
            <v>45313</v>
          </cell>
          <cell r="K335">
            <v>45487</v>
          </cell>
          <cell r="L335" t="str">
            <v>NO APLICA</v>
          </cell>
          <cell r="M335" t="str">
            <v>NO APLICA</v>
          </cell>
          <cell r="N335" t="str">
            <v>NO APLICA</v>
          </cell>
          <cell r="O335">
            <v>6</v>
          </cell>
          <cell r="P335">
            <v>3150514</v>
          </cell>
          <cell r="Q335">
            <v>45313</v>
          </cell>
          <cell r="R335">
            <v>45351</v>
          </cell>
          <cell r="S335">
            <v>2423472</v>
          </cell>
          <cell r="T335">
            <v>45352</v>
          </cell>
          <cell r="U335">
            <v>45382</v>
          </cell>
          <cell r="V335">
            <v>2423472</v>
          </cell>
          <cell r="W335">
            <v>45383</v>
          </cell>
          <cell r="X335">
            <v>45412</v>
          </cell>
          <cell r="Y335">
            <v>2423472</v>
          </cell>
          <cell r="Z335">
            <v>45413</v>
          </cell>
          <cell r="AA335">
            <v>45443</v>
          </cell>
          <cell r="AB335">
            <v>2423472</v>
          </cell>
          <cell r="AC335">
            <v>45444</v>
          </cell>
          <cell r="AD335">
            <v>45473</v>
          </cell>
          <cell r="AE335">
            <v>1130953</v>
          </cell>
          <cell r="AF335">
            <v>45474</v>
          </cell>
          <cell r="AG335">
            <v>45487</v>
          </cell>
          <cell r="BI335" t="str">
            <v>Vicerrectoría de Recursos Universitarios</v>
          </cell>
          <cell r="BJ335" t="str">
            <v>WILSON FERNANDO SALGADO CIFUENTES</v>
          </cell>
          <cell r="BK335" t="str">
            <v>Vicerrector Universitario</v>
          </cell>
          <cell r="BL335">
            <v>20</v>
          </cell>
          <cell r="BM335">
            <v>45306</v>
          </cell>
          <cell r="BN335">
            <v>2599259317</v>
          </cell>
          <cell r="BO335">
            <v>289</v>
          </cell>
          <cell r="BP335">
            <v>45313</v>
          </cell>
          <cell r="BQ335">
            <v>13975355</v>
          </cell>
          <cell r="CS335" t="str">
            <v>1. Contribuir con el apoyo contable para el trámite, revisión y proyección de los diferentes pagos a cargo de la Vicerrectoría de Recursos Universitarios a través del sistema de información financiero SICOF y los procedimientos vigentes de la Oficina. 2. Cooperar en el cargue y seguimiento de la documentación a cargo de la Vicerrectoría de Recursos Universitarios (SICOF, DRIVE, micrositio contratación Unillanos, entre otros.). 3. Coadyuvar en la proyección de informes o solicitudes internas o externas asignadas a la Vicerrectoría de Recursos Universitarios. 4. Contribuir con sus conocimientos y manejo de herramientas ofimáticas en auditorías internas o externas a los procesos de gestión de bienes y servicios, asignadas a la Vicerrectoría de Recursos Universitarios.</v>
          </cell>
          <cell r="CT335">
            <v>1109421072</v>
          </cell>
          <cell r="CU335">
            <v>436</v>
          </cell>
          <cell r="CV335" t="str">
            <v>400</v>
          </cell>
          <cell r="CY335">
            <v>6920</v>
          </cell>
          <cell r="CZ335" t="str">
            <v>M5</v>
          </cell>
        </row>
        <row r="336">
          <cell r="B336" t="str">
            <v>0237 DE 2024</v>
          </cell>
          <cell r="C336">
            <v>1120352925</v>
          </cell>
          <cell r="D336" t="str">
            <v>CAMILO ANDRES LOAIZA GARCIA</v>
          </cell>
          <cell r="E336" t="str">
            <v>CONTRATO DE PRESTACIÓN DE SERVICIOS PROFESIONALES</v>
          </cell>
          <cell r="F336" t="str">
            <v>PRESTACIÓN DE SERVICIOS PROFESIONALES NECESARIO PARA EL FORTALECIMIENTO DE LOS PROCESOS CONTRACTUALES Y JURÍDICOS DE LA VICERRECTORÍA DE RECURSOS UNIVERSITARIOS DE LA UNIVERSIDAD DE LOS LLANOS.</v>
          </cell>
          <cell r="G336">
            <v>45313</v>
          </cell>
          <cell r="H336">
            <v>21330808</v>
          </cell>
          <cell r="I336" t="str">
            <v>Cinco (05) meses y veintitrés (23) días calendario</v>
          </cell>
          <cell r="J336">
            <v>45313</v>
          </cell>
          <cell r="K336">
            <v>45487</v>
          </cell>
          <cell r="L336" t="str">
            <v>NO APLICA</v>
          </cell>
          <cell r="M336" t="str">
            <v>NO APLICA</v>
          </cell>
          <cell r="N336" t="str">
            <v>NO APLICA</v>
          </cell>
          <cell r="O336">
            <v>6</v>
          </cell>
          <cell r="P336">
            <v>4808679</v>
          </cell>
          <cell r="Q336">
            <v>45313</v>
          </cell>
          <cell r="R336">
            <v>45351</v>
          </cell>
          <cell r="S336">
            <v>3698984</v>
          </cell>
          <cell r="T336">
            <v>45352</v>
          </cell>
          <cell r="U336">
            <v>45382</v>
          </cell>
          <cell r="V336">
            <v>3698984</v>
          </cell>
          <cell r="W336">
            <v>45383</v>
          </cell>
          <cell r="X336">
            <v>45412</v>
          </cell>
          <cell r="Y336">
            <v>3698984</v>
          </cell>
          <cell r="Z336">
            <v>45413</v>
          </cell>
          <cell r="AA336">
            <v>45443</v>
          </cell>
          <cell r="AB336">
            <v>3698984</v>
          </cell>
          <cell r="AC336">
            <v>45444</v>
          </cell>
          <cell r="AD336">
            <v>45473</v>
          </cell>
          <cell r="AE336">
            <v>1726193</v>
          </cell>
          <cell r="AF336">
            <v>45474</v>
          </cell>
          <cell r="AG336">
            <v>45487</v>
          </cell>
          <cell r="BI336" t="str">
            <v>Vicerrectoría de Recursos Universitarios</v>
          </cell>
          <cell r="BJ336" t="str">
            <v>WILSON FERNANDO SALGADO CIFUENTES</v>
          </cell>
          <cell r="BK336" t="str">
            <v>Vicerrector Universitario</v>
          </cell>
          <cell r="BL336">
            <v>20</v>
          </cell>
          <cell r="BM336">
            <v>45306</v>
          </cell>
          <cell r="BN336">
            <v>2599259317</v>
          </cell>
          <cell r="BO336">
            <v>290</v>
          </cell>
          <cell r="BP336">
            <v>45313</v>
          </cell>
          <cell r="BQ336">
            <v>21330808</v>
          </cell>
          <cell r="CS336"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revisión, proyección, evaluación jurídica y trámite en las diferentes etapas de los procesos contractuales de Recursos provenientes de Regalías a cargo de la Vicerrectoría de Recursos Universitarios, conforme a la normatividad vigente de la Universidad de los Llanos.</v>
          </cell>
          <cell r="CT336">
            <v>1120352925</v>
          </cell>
          <cell r="CU336">
            <v>436</v>
          </cell>
          <cell r="CV336" t="str">
            <v>400</v>
          </cell>
          <cell r="CY336">
            <v>8299</v>
          </cell>
          <cell r="CZ336" t="str">
            <v>M6</v>
          </cell>
        </row>
        <row r="337">
          <cell r="B337" t="str">
            <v>0238 DE 2024</v>
          </cell>
          <cell r="C337">
            <v>1121844160</v>
          </cell>
          <cell r="D337" t="str">
            <v>LIDA FRAIZURY ECHEVERRY MACHADO</v>
          </cell>
          <cell r="E337" t="str">
            <v>CONTRATO DE PRESTACIÓN DE SERVICIOS PROFESIONALES</v>
          </cell>
          <cell r="F337" t="str">
            <v>PRESTACIÓN DE SERVICIOS PROFESIONALES NECESARIO PARA EL FORTALECIMIENTO DE LOS PROCESOS CONTRACTUALES Y JURÍDICOS DE LA VICERRECTORÍA DE RECURSOS UNIVERSITARIOS DE LA UNIVERSIDAD DE LOS LLANOS.</v>
          </cell>
          <cell r="G337">
            <v>45313</v>
          </cell>
          <cell r="H337">
            <v>15745883</v>
          </cell>
          <cell r="I337" t="str">
            <v>Cinco (05) meses y veintitrés (23) días calendario</v>
          </cell>
          <cell r="J337">
            <v>45313</v>
          </cell>
          <cell r="K337">
            <v>45487</v>
          </cell>
          <cell r="L337" t="str">
            <v>NO APLICA</v>
          </cell>
          <cell r="M337" t="str">
            <v>NO APLICA</v>
          </cell>
          <cell r="N337" t="str">
            <v>NO APLICA</v>
          </cell>
          <cell r="O337">
            <v>6</v>
          </cell>
          <cell r="P337">
            <v>3549650</v>
          </cell>
          <cell r="Q337">
            <v>45313</v>
          </cell>
          <cell r="R337">
            <v>45351</v>
          </cell>
          <cell r="S337">
            <v>2730500</v>
          </cell>
          <cell r="T337">
            <v>45352</v>
          </cell>
          <cell r="U337">
            <v>45382</v>
          </cell>
          <cell r="V337">
            <v>2730500</v>
          </cell>
          <cell r="W337">
            <v>45383</v>
          </cell>
          <cell r="X337">
            <v>45412</v>
          </cell>
          <cell r="Y337">
            <v>2730500</v>
          </cell>
          <cell r="Z337">
            <v>45413</v>
          </cell>
          <cell r="AA337">
            <v>45443</v>
          </cell>
          <cell r="AB337">
            <v>2730500</v>
          </cell>
          <cell r="AC337">
            <v>45444</v>
          </cell>
          <cell r="AD337">
            <v>45473</v>
          </cell>
          <cell r="AE337">
            <v>1274233</v>
          </cell>
          <cell r="AF337">
            <v>45474</v>
          </cell>
          <cell r="AG337">
            <v>45487</v>
          </cell>
          <cell r="BI337" t="str">
            <v>Vicerrectoría de Recursos Universitarios</v>
          </cell>
          <cell r="BJ337" t="str">
            <v>WILSON FERNANDO SALGADO CIFUENTES</v>
          </cell>
          <cell r="BK337" t="str">
            <v>Vicerrector Universitario</v>
          </cell>
          <cell r="BL337">
            <v>20</v>
          </cell>
          <cell r="BM337">
            <v>45306</v>
          </cell>
          <cell r="BN337">
            <v>2599259317</v>
          </cell>
          <cell r="BO337">
            <v>291</v>
          </cell>
          <cell r="BP337">
            <v>45313</v>
          </cell>
          <cell r="BQ337">
            <v>15745883</v>
          </cell>
          <cell r="CS337"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Colaborar en la revisión y elaboración  de la documentación requerida para los procesos de comisiones de estudio de la Universidad de los Llanos.</v>
          </cell>
          <cell r="CT337">
            <v>1121844160</v>
          </cell>
          <cell r="CU337">
            <v>436</v>
          </cell>
          <cell r="CV337" t="str">
            <v>400</v>
          </cell>
          <cell r="CY337">
            <v>8299</v>
          </cell>
          <cell r="CZ337" t="str">
            <v>M6</v>
          </cell>
        </row>
        <row r="338">
          <cell r="B338" t="str">
            <v>0239 DE 2024</v>
          </cell>
          <cell r="C338">
            <v>40386556</v>
          </cell>
          <cell r="D338" t="str">
            <v>ELIZABETH CAGUA DAZA</v>
          </cell>
          <cell r="E338" t="str">
            <v>CONTRATO DE PRESTACIÓN DE SERVICIOS PROFESIONALES</v>
          </cell>
          <cell r="F338" t="str">
            <v>PRESTACIÓN DE SERVICIOS PROFESIONALES NECESARIO PARA EL FORTALECIMIENTO DEL PROCESO CONTRACTUAL Y DE GESTIÓN ADMINISTRATIVA DE LA VICERRECTORÍA DE RECURSOS UNIVERSITARIOS DE LA UNIVERSIDAD DE LOS LLANOS.</v>
          </cell>
          <cell r="G338">
            <v>45313</v>
          </cell>
          <cell r="H338">
            <v>21330808</v>
          </cell>
          <cell r="I338" t="str">
            <v>Cinco (05) meses y veintitrés (23) días calendario</v>
          </cell>
          <cell r="J338">
            <v>45313</v>
          </cell>
          <cell r="K338">
            <v>45487</v>
          </cell>
          <cell r="L338" t="str">
            <v>NO APLICA</v>
          </cell>
          <cell r="M338" t="str">
            <v>NO APLICA</v>
          </cell>
          <cell r="N338" t="str">
            <v>NO APLICA</v>
          </cell>
          <cell r="O338">
            <v>6</v>
          </cell>
          <cell r="P338">
            <v>4808679</v>
          </cell>
          <cell r="Q338">
            <v>45313</v>
          </cell>
          <cell r="R338">
            <v>45351</v>
          </cell>
          <cell r="S338">
            <v>3698984</v>
          </cell>
          <cell r="T338">
            <v>45352</v>
          </cell>
          <cell r="U338">
            <v>45382</v>
          </cell>
          <cell r="V338">
            <v>3698984</v>
          </cell>
          <cell r="W338">
            <v>45383</v>
          </cell>
          <cell r="X338">
            <v>45412</v>
          </cell>
          <cell r="Y338">
            <v>3698984</v>
          </cell>
          <cell r="Z338">
            <v>45413</v>
          </cell>
          <cell r="AA338">
            <v>45443</v>
          </cell>
          <cell r="AB338">
            <v>3698984</v>
          </cell>
          <cell r="AC338">
            <v>45444</v>
          </cell>
          <cell r="AD338">
            <v>45473</v>
          </cell>
          <cell r="AE338">
            <v>1726193</v>
          </cell>
          <cell r="AF338">
            <v>45474</v>
          </cell>
          <cell r="AG338">
            <v>45487</v>
          </cell>
          <cell r="BI338" t="str">
            <v>Vicerrectoría de Recursos Universitarios</v>
          </cell>
          <cell r="BJ338" t="str">
            <v>WILSON FERNANDO SALGADO CIFUENTES</v>
          </cell>
          <cell r="BK338" t="str">
            <v>Vicerrector Universitario</v>
          </cell>
          <cell r="BL338">
            <v>20</v>
          </cell>
          <cell r="BM338">
            <v>45306</v>
          </cell>
          <cell r="BN338">
            <v>2599259317</v>
          </cell>
          <cell r="BO338">
            <v>284</v>
          </cell>
          <cell r="BP338">
            <v>45313</v>
          </cell>
          <cell r="BQ338">
            <v>21330808</v>
          </cell>
          <cell r="CS338" t="str">
            <v xml:space="preserve">1. Contribuir en la elaboración, revisión y trámite de las diferentes etapas de los procesos contractuales de la Vicerrectoría de Recursos Universitarios, conforme a la normatividad vigente de la Universidad de los Llanos. 2. Apoyar con la elaboración de estudios de mercado, estudios de conveniencia y oportunidad, estudios de sector y pliegos de condiciones relacionados con procesos de bienes y servicios asignados a la Vicerrectoría de Recursos Universitarios conforme a los lineamientos de la entidad. 3. Cooperar en el cargue y seguimiento de la documentación emitida en los procesos contractuales de la Vicerrectoría de Recursos Universitarios (SECOP, SICOF, Drive, micrositio contratación Unillanos, entre otros.) 4. Contribuir en las auditorías internas o externas realizada por control interno y en los procesos de gestión de bienes y servicios asignadas a la Vicerrectoría de Recursos Universitarios. 5. Coadyuvar en la proyección de informes o solicitudes internas o externas asignadas a la Vicerrectoría de Recursos Universitarios. </v>
          </cell>
          <cell r="CT338">
            <v>40386556</v>
          </cell>
          <cell r="CU338">
            <v>436</v>
          </cell>
          <cell r="CV338" t="str">
            <v>400</v>
          </cell>
          <cell r="CY338">
            <v>8299</v>
          </cell>
          <cell r="CZ338" t="str">
            <v>M6</v>
          </cell>
        </row>
        <row r="339">
          <cell r="B339" t="str">
            <v>0240 DE 2024</v>
          </cell>
          <cell r="C339">
            <v>1121936185</v>
          </cell>
          <cell r="D339" t="str">
            <v>IVON ALEJANDRA BABATIVA PULIDO</v>
          </cell>
          <cell r="E339" t="str">
            <v>CONTRATO DE PRESTACIÓN DE SERVICIOS PROFESIONALES</v>
          </cell>
          <cell r="F339" t="str">
            <v xml:space="preserve">PRESTACIÓN DE SERVICIOS PROFESIONALES NECESARIO PARA EL DESARROLLO DEL PROYECTO FICHA BPUNI PLAN 02 0311 2023 “FORTALECIMIENTO DEL SISTEMA DE GESTIÓN UNIVERSITARIO DE LA UNIVERSIDAD DE LOS LLANOS” </v>
          </cell>
          <cell r="G339">
            <v>45313</v>
          </cell>
          <cell r="H339">
            <v>21330808</v>
          </cell>
          <cell r="I339" t="str">
            <v>Cinco (05) meses y veintitrés (23) días calendario</v>
          </cell>
          <cell r="J339">
            <v>45313</v>
          </cell>
          <cell r="K339">
            <v>45487</v>
          </cell>
          <cell r="L339" t="str">
            <v>NO APLICA</v>
          </cell>
          <cell r="M339" t="str">
            <v>NO APLICA</v>
          </cell>
          <cell r="N339" t="str">
            <v>NO APLICA</v>
          </cell>
          <cell r="O339">
            <v>6</v>
          </cell>
          <cell r="P339">
            <v>4808679</v>
          </cell>
          <cell r="Q339">
            <v>45313</v>
          </cell>
          <cell r="R339">
            <v>45351</v>
          </cell>
          <cell r="S339">
            <v>3698984</v>
          </cell>
          <cell r="T339">
            <v>45352</v>
          </cell>
          <cell r="U339">
            <v>45382</v>
          </cell>
          <cell r="V339">
            <v>3698984</v>
          </cell>
          <cell r="W339">
            <v>45383</v>
          </cell>
          <cell r="X339">
            <v>45412</v>
          </cell>
          <cell r="Y339">
            <v>3698984</v>
          </cell>
          <cell r="Z339">
            <v>45413</v>
          </cell>
          <cell r="AA339">
            <v>45443</v>
          </cell>
          <cell r="AB339">
            <v>3698984</v>
          </cell>
          <cell r="AC339">
            <v>45444</v>
          </cell>
          <cell r="AD339">
            <v>45473</v>
          </cell>
          <cell r="AE339">
            <v>1726193</v>
          </cell>
          <cell r="AF339">
            <v>45474</v>
          </cell>
          <cell r="AG339">
            <v>45487</v>
          </cell>
          <cell r="BI339" t="str">
            <v>Oficina Asesora de Planeación</v>
          </cell>
          <cell r="BJ339" t="str">
            <v xml:space="preserve">MARIA PAULA ESTUPIÑAN TIUSO  </v>
          </cell>
          <cell r="BK339" t="str">
            <v>Asesora de Planeación</v>
          </cell>
          <cell r="BL339">
            <v>54</v>
          </cell>
          <cell r="BM339">
            <v>45313</v>
          </cell>
          <cell r="BN339">
            <v>22193904</v>
          </cell>
          <cell r="BO339">
            <v>221</v>
          </cell>
          <cell r="BP339">
            <v>45313</v>
          </cell>
          <cell r="BQ339">
            <v>21330808</v>
          </cell>
          <cell r="CS339" t="str">
            <v>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y desinfección. 10. Apoyar a la supervisión de ejecución de contratos en materia ambiental de acuerdo a su perfil. 11. Apoyar la implementación, seguimiento y evaluación del programa de manejo y control de plagas.</v>
          </cell>
          <cell r="CT339">
            <v>1121936185</v>
          </cell>
          <cell r="CU339">
            <v>641</v>
          </cell>
          <cell r="CV339" t="str">
            <v>24021</v>
          </cell>
          <cell r="CY339">
            <v>8299</v>
          </cell>
          <cell r="CZ339" t="str">
            <v>M6</v>
          </cell>
        </row>
        <row r="340">
          <cell r="B340" t="str">
            <v>0241 DE 2024</v>
          </cell>
          <cell r="C340">
            <v>86014098</v>
          </cell>
          <cell r="D340" t="str">
            <v>DUMAR ALCIDES PARRA FANDIÑO</v>
          </cell>
          <cell r="E340" t="str">
            <v>CONTRATO DE PRESTACIÓN DE SERVICIOS PROFESIONALES</v>
          </cell>
          <cell r="F340" t="str">
            <v>PRESTACIÓN DE SERVICIOS PROFESIONALES NECESARIO PARA EL DESARROLLO DEL PROYECTO FICHA BPUNI VIARE 03 3110 2023 “FORTALECIMIENTO ESTRATÉGICO DE LA CULTURA ORGANIZACIONAL EN LA COMUNICACIÓN INTEGRAL DE LA UNIVERSIDAD DE LOS LLANOS”</v>
          </cell>
          <cell r="G340">
            <v>45313</v>
          </cell>
          <cell r="H340">
            <v>15745883</v>
          </cell>
          <cell r="I340" t="str">
            <v>Cinco (05) meses y veintitrés (23) días calendario</v>
          </cell>
          <cell r="J340">
            <v>45313</v>
          </cell>
          <cell r="K340">
            <v>45487</v>
          </cell>
          <cell r="L340" t="str">
            <v>NO APLICA</v>
          </cell>
          <cell r="M340" t="str">
            <v>NO APLICA</v>
          </cell>
          <cell r="N340" t="str">
            <v>NO APLICA</v>
          </cell>
          <cell r="O340">
            <v>6</v>
          </cell>
          <cell r="P340">
            <v>3549650</v>
          </cell>
          <cell r="Q340">
            <v>45313</v>
          </cell>
          <cell r="R340">
            <v>45351</v>
          </cell>
          <cell r="S340">
            <v>2730500</v>
          </cell>
          <cell r="T340">
            <v>45352</v>
          </cell>
          <cell r="U340">
            <v>45382</v>
          </cell>
          <cell r="V340">
            <v>2730500</v>
          </cell>
          <cell r="W340">
            <v>45383</v>
          </cell>
          <cell r="X340">
            <v>45412</v>
          </cell>
          <cell r="Y340">
            <v>2730500</v>
          </cell>
          <cell r="Z340">
            <v>45413</v>
          </cell>
          <cell r="AA340">
            <v>45443</v>
          </cell>
          <cell r="AB340">
            <v>2730500</v>
          </cell>
          <cell r="AC340">
            <v>45444</v>
          </cell>
          <cell r="AD340">
            <v>45473</v>
          </cell>
          <cell r="AE340">
            <v>1274233</v>
          </cell>
          <cell r="AF340">
            <v>45474</v>
          </cell>
          <cell r="AG340">
            <v>45487</v>
          </cell>
          <cell r="BI340" t="str">
            <v>Secretaria General</v>
          </cell>
          <cell r="BJ340" t="str">
            <v>DEIVER GIOVANNY QUINTERO REYES</v>
          </cell>
          <cell r="BK340" t="str">
            <v>Secretario General</v>
          </cell>
          <cell r="BL340">
            <v>51</v>
          </cell>
          <cell r="BM340">
            <v>45313</v>
          </cell>
          <cell r="BN340">
            <v>103506846</v>
          </cell>
          <cell r="BO340">
            <v>215</v>
          </cell>
          <cell r="BP340">
            <v>45313</v>
          </cell>
          <cell r="BQ340">
            <v>15745883</v>
          </cell>
          <cell r="CS340" t="str">
            <v>1. Prestar apoyo en la redacción y corrección de textos de boletines externos de prensa. 2. Apoyar en la redacción, revisión y corrección de textos del boletín interno ‘El Unillanista’ y el periódico ‘Unillanos al Día’.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Contribuir en las actividades administrativas que se desarrollan en marco del proyecto Ficha BPUNI VIARE 03 3110 2023 “Fortalecimiento estratégico de la cultura organizacional en la comunicación integral de la Universidad de los Llanos”. 11. Brindar apoyo en la creación de material audiovisual (reels, historias) de los eventos desarrollados por la Universidad con el fin de dinamizar las interacciones en las redes sociales. 12. Contribuir en la edición de los textos periodísticos y productos en general del área de comunicaciones, en lo concerniente a la edición y corrección de estilo.</v>
          </cell>
          <cell r="CT340">
            <v>86014098</v>
          </cell>
          <cell r="CU340">
            <v>620</v>
          </cell>
          <cell r="CV340" t="str">
            <v>40063</v>
          </cell>
          <cell r="CY340">
            <v>8299</v>
          </cell>
          <cell r="CZ340" t="str">
            <v>M6</v>
          </cell>
        </row>
        <row r="341">
          <cell r="B341" t="str">
            <v>0242 DE 2024</v>
          </cell>
          <cell r="C341">
            <v>1121937453</v>
          </cell>
          <cell r="D341" t="str">
            <v>ZUE TATIANA CASTRO VELEZ</v>
          </cell>
          <cell r="E341" t="str">
            <v>CONTRATO DE PRESTACIÓN DE SERVICIOS PROFESIONALES</v>
          </cell>
          <cell r="F341" t="str">
            <v>PRESTACIÓN DE SERVICIOS PROFESIONALES NECESARIO PARA EL DESARROLLO DEL PROYECTO FICHA BPUNI VIARE 03 3110 2023 “FORTALECIMIENTO ESTRATÉGICO DE LA CULTURA ORGANIZACIONAL EN LA COMUNICACIÓN INTEGRAL DE LA UNIVERSIDAD DE LOS LLANOS”</v>
          </cell>
          <cell r="G341">
            <v>45313</v>
          </cell>
          <cell r="H341">
            <v>15745883</v>
          </cell>
          <cell r="I341" t="str">
            <v>Cinco (05) meses y veintitrés (23) días calendario</v>
          </cell>
          <cell r="J341">
            <v>45313</v>
          </cell>
          <cell r="K341">
            <v>45487</v>
          </cell>
          <cell r="L341" t="str">
            <v>NO APLICA</v>
          </cell>
          <cell r="M341" t="str">
            <v>NO APLICA</v>
          </cell>
          <cell r="N341" t="str">
            <v>NO APLICA</v>
          </cell>
          <cell r="O341">
            <v>6</v>
          </cell>
          <cell r="P341">
            <v>3549650</v>
          </cell>
          <cell r="Q341">
            <v>45313</v>
          </cell>
          <cell r="R341">
            <v>45351</v>
          </cell>
          <cell r="S341">
            <v>2730500</v>
          </cell>
          <cell r="T341">
            <v>45352</v>
          </cell>
          <cell r="U341">
            <v>45382</v>
          </cell>
          <cell r="V341">
            <v>2730500</v>
          </cell>
          <cell r="W341">
            <v>45383</v>
          </cell>
          <cell r="X341">
            <v>45412</v>
          </cell>
          <cell r="Y341">
            <v>2730500</v>
          </cell>
          <cell r="Z341">
            <v>45413</v>
          </cell>
          <cell r="AA341">
            <v>45443</v>
          </cell>
          <cell r="AB341">
            <v>2730500</v>
          </cell>
          <cell r="AC341">
            <v>45444</v>
          </cell>
          <cell r="AD341">
            <v>45473</v>
          </cell>
          <cell r="AE341">
            <v>1274233</v>
          </cell>
          <cell r="AF341">
            <v>45474</v>
          </cell>
          <cell r="AG341">
            <v>45487</v>
          </cell>
          <cell r="BI341" t="str">
            <v>Secretaria General</v>
          </cell>
          <cell r="BJ341" t="str">
            <v>DEIVER GIOVANNY QUINTERO REYES</v>
          </cell>
          <cell r="BK341" t="str">
            <v>Secretario General</v>
          </cell>
          <cell r="BL341">
            <v>51</v>
          </cell>
          <cell r="BM341">
            <v>45313</v>
          </cell>
          <cell r="BN341">
            <v>103506846</v>
          </cell>
          <cell r="BO341">
            <v>216</v>
          </cell>
          <cell r="BP341">
            <v>45313</v>
          </cell>
          <cell r="BQ341">
            <v>15745883</v>
          </cell>
          <cell r="CS341" t="str">
            <v>1. Prestar apoyo en el diseño y producción de contenido institucional para medios internos y externos. 2. Prestar apoyo en la redacción de boletines internos y de prensa de acuerdo a las fuentes señaladas. 3. Colaborar con el acompañamiento y cubrimiento de los diferentes eventos de la Universidad de los Llanos. 4. Prestar apoyo en las transmisiones y protocolo de eventos especiales de acuerdo a requerimientos. 5. Prestar apoyo en el manejo y publicación en la página web de la institución. 6. Apoyar en la elaboración del boletín ‘El Unillanista’. 7. Apoyar en la revisión y actualización de matrices correspondientes al Área de Comunicaciones. 8. Contribuir con el manejo y cuidado de todas las herramientas tecnológicas e implementos que sean puestos a su disposición para el desarrollo de sus actividades.  9. Contribuir en las actividades administrativas que se desarrollan en marco del proyecto Ficha BPUNI VIARE 03 3110 2023 “Fortalecimiento estratégico de la cultura organizacional en la comunicación integral de la Universidad de los Llanos”. 10. Brindar apoyo en la creación de material audiovisual (reels, historias) de los eventos desarrollados por la Universidad con el fin de dinamizar las interacciones en las redes sociales.</v>
          </cell>
          <cell r="CT341">
            <v>1121937453</v>
          </cell>
          <cell r="CU341">
            <v>620</v>
          </cell>
          <cell r="CV341" t="str">
            <v>40063</v>
          </cell>
          <cell r="CY341">
            <v>7310</v>
          </cell>
          <cell r="CZ341" t="str">
            <v>M6</v>
          </cell>
        </row>
        <row r="342">
          <cell r="B342" t="str">
            <v>0243 DE 2024</v>
          </cell>
          <cell r="C342">
            <v>1053783494</v>
          </cell>
          <cell r="D342" t="str">
            <v>JORGE ALBERTO FERNANDEZ GUTIERREZ</v>
          </cell>
          <cell r="E342" t="str">
            <v>CONTRATO DE PRESTACIÓN DE SERVICIOS PROFESIONALES</v>
          </cell>
          <cell r="F342" t="str">
            <v>PRESTACIÓN DE SERVICIOS PROFESIONALES NECESARIO PARA EL DESARROLLO DEL PROYECTO FICHA BPUNI VIARE 03 3110 2023 “FORTALECIMIENTO ESTRATÉGICO DE LA CULTURA ORGANIZACIONAL EN LA COMUNICACIÓN INTEGRAL DE LA UNIVERSIDAD DE LOS LLANOS”</v>
          </cell>
          <cell r="G342">
            <v>45313</v>
          </cell>
          <cell r="H342">
            <v>28318485</v>
          </cell>
          <cell r="I342" t="str">
            <v>Cinco (05) meses y veintitrés (23) días calendario</v>
          </cell>
          <cell r="J342">
            <v>45313</v>
          </cell>
          <cell r="K342">
            <v>45487</v>
          </cell>
          <cell r="L342" t="str">
            <v>NO APLICA</v>
          </cell>
          <cell r="M342" t="str">
            <v>NO APLICA</v>
          </cell>
          <cell r="N342" t="str">
            <v>NO APLICA</v>
          </cell>
          <cell r="O342">
            <v>6</v>
          </cell>
          <cell r="P342">
            <v>6383936</v>
          </cell>
          <cell r="Q342">
            <v>45313</v>
          </cell>
          <cell r="R342">
            <v>45351</v>
          </cell>
          <cell r="S342">
            <v>4910720</v>
          </cell>
          <cell r="T342">
            <v>45352</v>
          </cell>
          <cell r="U342">
            <v>45382</v>
          </cell>
          <cell r="V342">
            <v>4910720</v>
          </cell>
          <cell r="W342">
            <v>45383</v>
          </cell>
          <cell r="X342">
            <v>45412</v>
          </cell>
          <cell r="Y342">
            <v>4910720</v>
          </cell>
          <cell r="Z342">
            <v>45413</v>
          </cell>
          <cell r="AA342">
            <v>45443</v>
          </cell>
          <cell r="AB342">
            <v>4910720</v>
          </cell>
          <cell r="AC342">
            <v>45444</v>
          </cell>
          <cell r="AD342">
            <v>45473</v>
          </cell>
          <cell r="AE342">
            <v>2291669</v>
          </cell>
          <cell r="AF342">
            <v>45474</v>
          </cell>
          <cell r="AG342">
            <v>45487</v>
          </cell>
          <cell r="BI342" t="str">
            <v>Secretaria General</v>
          </cell>
          <cell r="BJ342" t="str">
            <v>DEIVER GIOVANNY QUINTERO REYES</v>
          </cell>
          <cell r="BK342" t="str">
            <v>Secretario General</v>
          </cell>
          <cell r="BL342">
            <v>51</v>
          </cell>
          <cell r="BM342">
            <v>45313</v>
          </cell>
          <cell r="BN342">
            <v>103506846</v>
          </cell>
          <cell r="BO342">
            <v>217</v>
          </cell>
          <cell r="BP342">
            <v>45313</v>
          </cell>
          <cell r="BQ342">
            <v>28318485</v>
          </cell>
          <cell r="CS342" t="str">
            <v>1. Contribuir en la coordinación las diferentes acciones para el buen desarrollo del proceso de comunicación institucional. 2. Contribuir con el diseño e implementación del Plan de Comunicaciones y Medios de la Universidad. 3. Colaborar en la selección y verificación del cumplimiento de la pauta publicitaria que la Universidad de los Llanos contrata con los diferentes medios de comunicación regional o nacional. 4. Contribuir con la recepción, diligenciamiento y requerimientos de los documentos, oficios salientes y entrantes del proceso de comunicación institucional de la Universidad de los Llanos. 5. Colaborar en la revisión y aprobación de los productos periodísticos realizados dentro del proceso de comunicación institucional para ser publicados a través de las redes sociales y los diferentes canales periodísticos institucionales. 6. Coordinar los cubrimientos y acompañamientos a eventos. 7. Prestar apoyo en el monitoreo y seguimiento a los medios. 8. Contribuir en el cumplimiento de los requerimientos realizados por la comunidad Unillanista. 9. Apoyar en la revisión y actualización de matrices correspondientes al Área de Comunicaciones. 10. Contribuir con el manejo y cuidado de todas las herramientas tecnológicas e implementos que sean puestos a su disposición para el desarrollo de sus actividades.</v>
          </cell>
          <cell r="CT342">
            <v>1053783494.8</v>
          </cell>
          <cell r="CU342">
            <v>620</v>
          </cell>
          <cell r="CV342" t="str">
            <v>40063</v>
          </cell>
          <cell r="CY342">
            <v>9609</v>
          </cell>
          <cell r="CZ342" t="str">
            <v>M6</v>
          </cell>
        </row>
        <row r="343">
          <cell r="B343" t="str">
            <v>0244 DE 2024</v>
          </cell>
          <cell r="C343">
            <v>1121914875</v>
          </cell>
          <cell r="D343" t="str">
            <v>SEBASTIAN GUZMAN RAVE</v>
          </cell>
          <cell r="E343" t="str">
            <v>CONTRATO DE PRESTACIÓN DE SERVICIOS DE APOYO A LA GESTIÓN</v>
          </cell>
          <cell r="F343" t="str">
            <v>PRESTACIÓN DE SERVICIOS DE APOYO A LA GESTIÓN NECESARIO PARA EL DESARROLLO DEL PROYECTO FICHA BPUNI VIARE 03 3110 2023 “FORTALECIMIENTO ESTRATÉGICO DE LA CULTURA ORGANIZACIONAL EN LA COMUNICACIÓN INTEGRAL DE LA UNIVERSIDAD DE LOS LLANOS”</v>
          </cell>
          <cell r="G343">
            <v>45313</v>
          </cell>
          <cell r="H343">
            <v>13975355</v>
          </cell>
          <cell r="I343" t="str">
            <v>Cinco (05) meses y veintitrés (23) días calendario</v>
          </cell>
          <cell r="J343">
            <v>45313</v>
          </cell>
          <cell r="K343">
            <v>45487</v>
          </cell>
          <cell r="L343" t="str">
            <v>NO APLICA</v>
          </cell>
          <cell r="M343" t="str">
            <v>NO APLICA</v>
          </cell>
          <cell r="N343" t="str">
            <v>NO APLICA</v>
          </cell>
          <cell r="O343">
            <v>6</v>
          </cell>
          <cell r="P343">
            <v>3150514</v>
          </cell>
          <cell r="Q343">
            <v>45313</v>
          </cell>
          <cell r="R343">
            <v>45351</v>
          </cell>
          <cell r="S343">
            <v>2423472</v>
          </cell>
          <cell r="T343">
            <v>45352</v>
          </cell>
          <cell r="U343">
            <v>45382</v>
          </cell>
          <cell r="V343">
            <v>2423472</v>
          </cell>
          <cell r="W343">
            <v>45383</v>
          </cell>
          <cell r="X343">
            <v>45412</v>
          </cell>
          <cell r="Y343">
            <v>2423472</v>
          </cell>
          <cell r="Z343">
            <v>45413</v>
          </cell>
          <cell r="AA343">
            <v>45443</v>
          </cell>
          <cell r="AB343">
            <v>2423472</v>
          </cell>
          <cell r="AC343">
            <v>45444</v>
          </cell>
          <cell r="AD343">
            <v>45473</v>
          </cell>
          <cell r="AE343">
            <v>1130953</v>
          </cell>
          <cell r="AF343">
            <v>45474</v>
          </cell>
          <cell r="AG343">
            <v>45487</v>
          </cell>
          <cell r="BI343" t="str">
            <v>Secretaria General</v>
          </cell>
          <cell r="BJ343" t="str">
            <v>DEIVER GIOVANNY QUINTERO REYES</v>
          </cell>
          <cell r="BK343" t="str">
            <v>Secretario General</v>
          </cell>
          <cell r="BL343">
            <v>51</v>
          </cell>
          <cell r="BM343">
            <v>45313</v>
          </cell>
          <cell r="BN343">
            <v>103506846</v>
          </cell>
          <cell r="BO343">
            <v>218</v>
          </cell>
          <cell r="BP343">
            <v>45313</v>
          </cell>
          <cell r="BQ343">
            <v>13975355</v>
          </cell>
          <cell r="CS343" t="str">
            <v>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Prestar apoyo en la verificación del buen funcionamiento de los equipos audiovisuales: como cámaras, video-cámaras y otros. 8. Apoyar en el registro fotográfico y audiovisual de los eventos institucionales. 9. Prestar apoyo con las herramientas virtuales (Facebook live, streaming) y las demás herramientas necesarias para el desarrollo de las actividades del área de Comunicaciones. 10. Apoyar en la revisión y actualización de matrices correspondientes al Área de Comunicaciones. 11. Contribuir con el manejo y cuidado de todas las herramientas tecnológicas e implementos que sean puestos a su disposición para el desarrollo de sus actividades.</v>
          </cell>
          <cell r="CT343">
            <v>1121914875</v>
          </cell>
          <cell r="CU343">
            <v>620</v>
          </cell>
          <cell r="CV343" t="str">
            <v>40063</v>
          </cell>
          <cell r="CY343">
            <v>7420</v>
          </cell>
          <cell r="CZ343" t="str">
            <v>M6</v>
          </cell>
        </row>
        <row r="344">
          <cell r="B344" t="str">
            <v>0245 DE 2024</v>
          </cell>
          <cell r="C344">
            <v>1082932074</v>
          </cell>
          <cell r="D344" t="str">
            <v>MARIA PAULA VANEGAS HERNANDEZ</v>
          </cell>
          <cell r="E344" t="str">
            <v>CONTRATO DE PRESTACIÓN DE SERVICIOS PROFESIONALES</v>
          </cell>
          <cell r="F344" t="str">
            <v>PRESTACIÓN DE SERVICIOS PROFESIONALES NECESARIO PARA EL DESARROLLO DEL PROYECTO FICHA BPUNI VIARE 03 3110 2023 “FORTALECIMIENTO ESTRATÉGICO DE LA CULTURA ORGANIZACIONAL EN LA COMUNICACIÓN INTEGRAL DE LA UNIVERSIDAD DE LOS LLANOS”</v>
          </cell>
          <cell r="G344">
            <v>45313</v>
          </cell>
          <cell r="H344">
            <v>15745883</v>
          </cell>
          <cell r="I344" t="str">
            <v>Cinco (05) meses y veintitrés (23) días calendario</v>
          </cell>
          <cell r="J344">
            <v>45313</v>
          </cell>
          <cell r="K344">
            <v>45487</v>
          </cell>
          <cell r="L344" t="str">
            <v>NO APLICA</v>
          </cell>
          <cell r="M344" t="str">
            <v>NO APLICA</v>
          </cell>
          <cell r="N344" t="str">
            <v>NO APLICA</v>
          </cell>
          <cell r="O344">
            <v>6</v>
          </cell>
          <cell r="P344">
            <v>3549650</v>
          </cell>
          <cell r="Q344">
            <v>45313</v>
          </cell>
          <cell r="R344">
            <v>45351</v>
          </cell>
          <cell r="S344">
            <v>2730500</v>
          </cell>
          <cell r="T344">
            <v>45352</v>
          </cell>
          <cell r="U344">
            <v>45382</v>
          </cell>
          <cell r="V344">
            <v>2730500</v>
          </cell>
          <cell r="W344">
            <v>45383</v>
          </cell>
          <cell r="X344">
            <v>45412</v>
          </cell>
          <cell r="Y344">
            <v>2730500</v>
          </cell>
          <cell r="Z344">
            <v>45413</v>
          </cell>
          <cell r="AA344">
            <v>45443</v>
          </cell>
          <cell r="AB344">
            <v>2730500</v>
          </cell>
          <cell r="AC344">
            <v>45444</v>
          </cell>
          <cell r="AD344">
            <v>45473</v>
          </cell>
          <cell r="AE344">
            <v>1274233</v>
          </cell>
          <cell r="AF344">
            <v>45474</v>
          </cell>
          <cell r="AG344">
            <v>45487</v>
          </cell>
          <cell r="BI344" t="str">
            <v>Secretaria General</v>
          </cell>
          <cell r="BJ344" t="str">
            <v>DEIVER GIOVANNY QUINTERO REYES</v>
          </cell>
          <cell r="BK344" t="str">
            <v>Secretario General</v>
          </cell>
          <cell r="BL344">
            <v>51</v>
          </cell>
          <cell r="BM344">
            <v>45313</v>
          </cell>
          <cell r="BN344">
            <v>103506846</v>
          </cell>
          <cell r="BO344">
            <v>219</v>
          </cell>
          <cell r="BP344">
            <v>45313</v>
          </cell>
          <cell r="BQ344">
            <v>15745883</v>
          </cell>
          <cell r="CS344"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344">
            <v>1082932074</v>
          </cell>
          <cell r="CU344">
            <v>620</v>
          </cell>
          <cell r="CV344" t="str">
            <v>40063</v>
          </cell>
          <cell r="CY344">
            <v>8299</v>
          </cell>
          <cell r="CZ344" t="str">
            <v>M6</v>
          </cell>
        </row>
        <row r="345">
          <cell r="B345" t="str">
            <v>0246 DE 2024</v>
          </cell>
          <cell r="C345">
            <v>1121885006</v>
          </cell>
          <cell r="D345" t="str">
            <v>ELDER YOVANNY CORTES ESCOBAR</v>
          </cell>
          <cell r="E345" t="str">
            <v>CONTRATO DE PRESTACIÓN DE SERVICIOS DE APOYO A LA GESTIÓN</v>
          </cell>
          <cell r="F345" t="str">
            <v>PRESTACIÓN DE SERVICIOS DE APOYO A LA GESTIÓN NECESARIO PARA EL DESARROLLO DEL PROYECTO FICHA BPUNI VIARE 03 3110 2023 “FORTALECIMIENTO ESTRATÉGICO DE LA CULTURA ORGANIZACIONAL EN LA COMUNICACIÓN INTEGRAL DE LA UNIVERSIDAD DE LOS LLANOS”</v>
          </cell>
          <cell r="G345">
            <v>45313</v>
          </cell>
          <cell r="H345">
            <v>13975355</v>
          </cell>
          <cell r="I345" t="str">
            <v>Cinco (05) meses y veintitrés (23) días calendario</v>
          </cell>
          <cell r="J345">
            <v>45313</v>
          </cell>
          <cell r="K345">
            <v>45487</v>
          </cell>
          <cell r="L345" t="str">
            <v>NO APLICA</v>
          </cell>
          <cell r="M345" t="str">
            <v>NO APLICA</v>
          </cell>
          <cell r="N345" t="str">
            <v>NO APLICA</v>
          </cell>
          <cell r="O345">
            <v>6</v>
          </cell>
          <cell r="P345">
            <v>3150514</v>
          </cell>
          <cell r="Q345">
            <v>45313</v>
          </cell>
          <cell r="R345">
            <v>45351</v>
          </cell>
          <cell r="S345">
            <v>2423472</v>
          </cell>
          <cell r="T345">
            <v>45352</v>
          </cell>
          <cell r="U345">
            <v>45382</v>
          </cell>
          <cell r="V345">
            <v>2423472</v>
          </cell>
          <cell r="W345">
            <v>45383</v>
          </cell>
          <cell r="X345">
            <v>45412</v>
          </cell>
          <cell r="Y345">
            <v>2423472</v>
          </cell>
          <cell r="Z345">
            <v>45413</v>
          </cell>
          <cell r="AA345">
            <v>45443</v>
          </cell>
          <cell r="AB345">
            <v>2423472</v>
          </cell>
          <cell r="AC345">
            <v>45444</v>
          </cell>
          <cell r="AD345">
            <v>45473</v>
          </cell>
          <cell r="AE345">
            <v>1130953</v>
          </cell>
          <cell r="AF345">
            <v>45474</v>
          </cell>
          <cell r="AG345">
            <v>45487</v>
          </cell>
          <cell r="BI345" t="str">
            <v>Secretaria General</v>
          </cell>
          <cell r="BJ345" t="str">
            <v>DEIVER GIOVANNY QUINTERO REYES</v>
          </cell>
          <cell r="BK345" t="str">
            <v>Secretario General</v>
          </cell>
          <cell r="BL345">
            <v>51</v>
          </cell>
          <cell r="BM345">
            <v>45313</v>
          </cell>
          <cell r="BN345">
            <v>103506846</v>
          </cell>
          <cell r="BO345">
            <v>220</v>
          </cell>
          <cell r="BP345">
            <v>45313</v>
          </cell>
          <cell r="BQ345">
            <v>13975355</v>
          </cell>
          <cell r="CS345"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5. Prestar apoyo en el registro fotográfico de eventos institucionales. 6. Prestar apoyo en el diseño en la transmisión en vivo de eventos institucionales, a través de las redes sociales oficiales. 7. Apoyar en la revisión y actualización de matrices correspondientes al Área de Comunicaciones. 8. Contribuir con el manejo y cuidado de todas las herramientas tecnológicas e implementos que sean puestos a su disposición para el desarrollo de sus actividades.</v>
          </cell>
          <cell r="CT345">
            <v>1121885006</v>
          </cell>
          <cell r="CU345">
            <v>620</v>
          </cell>
          <cell r="CV345" t="str">
            <v>40063</v>
          </cell>
          <cell r="CY345">
            <v>8299</v>
          </cell>
          <cell r="CZ345" t="str">
            <v>M6</v>
          </cell>
        </row>
        <row r="346">
          <cell r="B346" t="str">
            <v>0247 DE 2024</v>
          </cell>
          <cell r="C346">
            <v>17266736</v>
          </cell>
          <cell r="D346" t="str">
            <v>MANUEL HERNANDO GONZALEZ BACCA</v>
          </cell>
          <cell r="E346" t="str">
            <v>CONTRATO DE PRESTACIÓN DE SERVICIOS PROFESIONALES</v>
          </cell>
          <cell r="F346"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6">
            <v>45313</v>
          </cell>
          <cell r="H346">
            <v>17653081</v>
          </cell>
          <cell r="I346" t="str">
            <v>Cinco (05) meses y veintitrés (23) días calendario</v>
          </cell>
          <cell r="J346">
            <v>45313</v>
          </cell>
          <cell r="K346">
            <v>45487</v>
          </cell>
          <cell r="L346" t="str">
            <v>NO APLICA</v>
          </cell>
          <cell r="M346" t="str">
            <v>NO APLICA</v>
          </cell>
          <cell r="N346" t="str">
            <v>NO APLICA</v>
          </cell>
          <cell r="O346">
            <v>6</v>
          </cell>
          <cell r="P346">
            <v>3979596</v>
          </cell>
          <cell r="Q346">
            <v>45313</v>
          </cell>
          <cell r="R346">
            <v>45351</v>
          </cell>
          <cell r="S346">
            <v>3061228</v>
          </cell>
          <cell r="T346">
            <v>45352</v>
          </cell>
          <cell r="U346">
            <v>45382</v>
          </cell>
          <cell r="V346">
            <v>3061228</v>
          </cell>
          <cell r="W346">
            <v>45383</v>
          </cell>
          <cell r="X346">
            <v>45412</v>
          </cell>
          <cell r="Y346">
            <v>3061228</v>
          </cell>
          <cell r="Z346">
            <v>45413</v>
          </cell>
          <cell r="AA346">
            <v>45443</v>
          </cell>
          <cell r="AB346">
            <v>3061228</v>
          </cell>
          <cell r="AC346">
            <v>45444</v>
          </cell>
          <cell r="AD346">
            <v>45473</v>
          </cell>
          <cell r="AE346">
            <v>1428573</v>
          </cell>
          <cell r="AF346">
            <v>45474</v>
          </cell>
          <cell r="AG346">
            <v>45487</v>
          </cell>
          <cell r="BI346" t="str">
            <v>Vicerrectoría Académica</v>
          </cell>
          <cell r="BJ346" t="str">
            <v>MONICA SILVA QUICENO</v>
          </cell>
          <cell r="BK346" t="str">
            <v>Vicerrector Universitario</v>
          </cell>
          <cell r="BL346">
            <v>58</v>
          </cell>
          <cell r="BM346">
            <v>45313</v>
          </cell>
          <cell r="BN346">
            <v>86358209</v>
          </cell>
          <cell r="BO346">
            <v>299</v>
          </cell>
          <cell r="BP346">
            <v>45313</v>
          </cell>
          <cell r="BQ346">
            <v>17653081</v>
          </cell>
          <cell r="CS346" t="str">
            <v>1. Apoyar el diseño, implementación, divulgación y seguimiento de convocatorias internas de movilidad académica saliente de estudiantes presentación de ponencias, cursos cortos, participación en eventos, misiones académicas y estancias de investigación. 2. Apoyar el diseño, implementación, divulgación y seguimiento de convocatorias internas de movilidad entrante de docentes nacionales o extranjeros que participan con una agenda de cooperación relacionada con las tres funciones misionales. 3. Contribuir en el acompañamiento a programas académicos, facultades, escuelas, entre otras áreas que se postulen a movilidad entrante. 4. Contribuir en la asesoría y seguimiento de los estudiantes que se postulan de movilidad saliente en de presentación de ponencias, cursos cortos, participación en eventos, misiones académicas y estancias de investigación.  5. Coadyuvar en la consolidación de información de docentes en movilidad saliente que participan en presentación de ponencias, cursos cortos, participación en eventos, misiones académicas y estancias de investigación.  6. Contribuir al seguimiento del proyecto de inversión de Internacionalización.  7. Coadyuvar en el reporte interno de OIRI los datos relacionados con movilidad de los programas académicos y con el registro SIRE de extranjeros en movilidad entrante.</v>
          </cell>
          <cell r="CT346">
            <v>17266736</v>
          </cell>
          <cell r="CU346">
            <v>631</v>
          </cell>
          <cell r="CV346" t="str">
            <v>53020</v>
          </cell>
          <cell r="CY346">
            <v>8299</v>
          </cell>
          <cell r="CZ346" t="str">
            <v>M6</v>
          </cell>
        </row>
        <row r="347">
          <cell r="B347" t="str">
            <v>0248 DE 2024</v>
          </cell>
          <cell r="C347">
            <v>1121878373</v>
          </cell>
          <cell r="D347" t="str">
            <v>RICARDO ARANGO RESTREPO</v>
          </cell>
          <cell r="E347" t="str">
            <v>CONTRATO DE PRESTACIÓN DE SERVICIOS PROFESIONALES</v>
          </cell>
          <cell r="F347"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7">
            <v>45313</v>
          </cell>
          <cell r="H347">
            <v>17653081</v>
          </cell>
          <cell r="I347" t="str">
            <v>Cinco (05) meses y veintitrés (23) días calendario</v>
          </cell>
          <cell r="J347">
            <v>45313</v>
          </cell>
          <cell r="K347">
            <v>45487</v>
          </cell>
          <cell r="L347" t="str">
            <v>NO APLICA</v>
          </cell>
          <cell r="M347" t="str">
            <v>NO APLICA</v>
          </cell>
          <cell r="N347" t="str">
            <v>NO APLICA</v>
          </cell>
          <cell r="O347">
            <v>6</v>
          </cell>
          <cell r="P347">
            <v>3979596</v>
          </cell>
          <cell r="Q347">
            <v>45313</v>
          </cell>
          <cell r="R347">
            <v>45351</v>
          </cell>
          <cell r="S347">
            <v>3061228</v>
          </cell>
          <cell r="T347">
            <v>45352</v>
          </cell>
          <cell r="U347">
            <v>45382</v>
          </cell>
          <cell r="V347">
            <v>3061228</v>
          </cell>
          <cell r="W347">
            <v>45383</v>
          </cell>
          <cell r="X347">
            <v>45412</v>
          </cell>
          <cell r="Y347">
            <v>3061228</v>
          </cell>
          <cell r="Z347">
            <v>45413</v>
          </cell>
          <cell r="AA347">
            <v>45443</v>
          </cell>
          <cell r="AB347">
            <v>3061228</v>
          </cell>
          <cell r="AC347">
            <v>45444</v>
          </cell>
          <cell r="AD347">
            <v>45473</v>
          </cell>
          <cell r="AE347">
            <v>1428573</v>
          </cell>
          <cell r="AF347">
            <v>45474</v>
          </cell>
          <cell r="AG347">
            <v>45487</v>
          </cell>
          <cell r="BI347" t="str">
            <v>Vicerrectoría Académica</v>
          </cell>
          <cell r="BJ347" t="str">
            <v>MONICA SILVA QUICENO</v>
          </cell>
          <cell r="BK347" t="str">
            <v>Vicerrector Universitario</v>
          </cell>
          <cell r="BL347">
            <v>58</v>
          </cell>
          <cell r="BM347">
            <v>45313</v>
          </cell>
          <cell r="BN347">
            <v>86358209</v>
          </cell>
          <cell r="BO347">
            <v>300</v>
          </cell>
          <cell r="BP347">
            <v>45313</v>
          </cell>
          <cell r="BQ347">
            <v>17653081</v>
          </cell>
          <cell r="CS347" t="str">
            <v>1. Coadyuvar en la oferta de los programas académicos a nivel internacional a través de los programas de movilidad académica internacional. 2. Apoyar el diseño, implementación, divulgación y seguimiento de convocatorias internas y externas de movilidad académica entrante de estudiantes en intercambios académico, prácticas y pasantías. 3. Apoyar la gestión de casas amigas.  4. Apoyar la consecución de nuevas alianzas internacionales y seguimiento de ejecución de los convenios nacionales e internacionales.  5. Apoyar el proceso de liquidación de convenios que culminan su vigencia.  6. Apoyar la gestión de convocatorias de cooperación internacional que fomenten el intercambio de conocimiento y de experiencias académicas, culturales, técnicas y científicas y en encuentros de relacionamiento académico.  7. Contribuir en la consolidación de informes de convocatorias de movilidad entrante de estudiantes, información de estudiantes. 8. Apoyar la organización de eventos de estudiantes que se encuentran en movilidad académica entrante.  9. Coadyuvar en el cumplimiento de los procedimientos e indicadores de movilidad entrante y de gestión de convenios.</v>
          </cell>
          <cell r="CT347">
            <v>1121878373</v>
          </cell>
          <cell r="CU347">
            <v>631</v>
          </cell>
          <cell r="CV347" t="str">
            <v>53020</v>
          </cell>
          <cell r="CY347">
            <v>8211</v>
          </cell>
          <cell r="CZ347" t="str">
            <v>M6</v>
          </cell>
        </row>
        <row r="348">
          <cell r="B348" t="str">
            <v>0249 DE 2024</v>
          </cell>
          <cell r="C348">
            <v>35264483</v>
          </cell>
          <cell r="D348" t="str">
            <v>ADRIANA MARIA MORA SAAVEDRA</v>
          </cell>
          <cell r="E348" t="str">
            <v>CONTRATO DE PRESTACIÓN DE SERVICIOS PROFESIONALES</v>
          </cell>
          <cell r="F348"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8">
            <v>45313</v>
          </cell>
          <cell r="H348">
            <v>17653081</v>
          </cell>
          <cell r="I348" t="str">
            <v>Cinco (05) meses y veintitrés (23) días calendario</v>
          </cell>
          <cell r="J348">
            <v>45313</v>
          </cell>
          <cell r="K348">
            <v>45487</v>
          </cell>
          <cell r="L348" t="str">
            <v>NO APLICA</v>
          </cell>
          <cell r="M348" t="str">
            <v>NO APLICA</v>
          </cell>
          <cell r="N348" t="str">
            <v>NO APLICA</v>
          </cell>
          <cell r="O348">
            <v>6</v>
          </cell>
          <cell r="P348">
            <v>3979596</v>
          </cell>
          <cell r="Q348">
            <v>45313</v>
          </cell>
          <cell r="R348">
            <v>45351</v>
          </cell>
          <cell r="S348">
            <v>3061228</v>
          </cell>
          <cell r="T348">
            <v>45352</v>
          </cell>
          <cell r="U348">
            <v>45382</v>
          </cell>
          <cell r="V348">
            <v>3061228</v>
          </cell>
          <cell r="W348">
            <v>45383</v>
          </cell>
          <cell r="X348">
            <v>45412</v>
          </cell>
          <cell r="Y348">
            <v>3061228</v>
          </cell>
          <cell r="Z348">
            <v>45413</v>
          </cell>
          <cell r="AA348">
            <v>45443</v>
          </cell>
          <cell r="AB348">
            <v>3061228</v>
          </cell>
          <cell r="AC348">
            <v>45444</v>
          </cell>
          <cell r="AD348">
            <v>45473</v>
          </cell>
          <cell r="AE348">
            <v>1428573</v>
          </cell>
          <cell r="AF348">
            <v>45474</v>
          </cell>
          <cell r="AG348">
            <v>45487</v>
          </cell>
          <cell r="BI348" t="str">
            <v>Vicerrectoría Académica</v>
          </cell>
          <cell r="BJ348" t="str">
            <v>MONICA SILVA QUICENO</v>
          </cell>
          <cell r="BK348" t="str">
            <v>Vicerrector Universitario</v>
          </cell>
          <cell r="BL348">
            <v>58</v>
          </cell>
          <cell r="BM348">
            <v>45313</v>
          </cell>
          <cell r="BN348">
            <v>86358209</v>
          </cell>
          <cell r="BO348">
            <v>301</v>
          </cell>
          <cell r="BP348">
            <v>45313</v>
          </cell>
          <cell r="BQ348">
            <v>17653081</v>
          </cell>
          <cell r="CS348" t="str">
            <v>1. Apoyar las actividades de gestión de internacionalización en el aula de los programas académicos. 2. Contribuir en el seguimiento y consolidación de profesores con certificación internacional de segunda lengua que incorporan la segunda lengua en su actividad docente. 3. Apoyar el acompañamiento a programas académicos y facultades en la incorporación de la internacionalización en actividades curriculares y extracurriculares. 4. Apoyar la gestión del sistema MoveOn de QS Stars.  5. Contribuir a la gestión de egresados que se encuentran en otros países, en el marco de la interacción social de estudiantes y docentes.  6. Apoyar los procesos de acreditación nacional e internacional de programas e Institucional en los aspectos relacionados con interacción. 7. Apoyar la actualización del micro sitio web del proceso de gestión de internacionalización. 8. Apoyar las jornadas de sensibilización y capacitación que realiza OIRI a estudiantes y comunidad académica.  9. Contribuir en la consolidación de informes e indicadores de la gestión de internacionalización en el aula. 10. Apoyar las actividades de inventario propias del área de internacionalización.</v>
          </cell>
          <cell r="CT348">
            <v>35264483</v>
          </cell>
          <cell r="CU348">
            <v>631</v>
          </cell>
          <cell r="CV348" t="str">
            <v>53020</v>
          </cell>
          <cell r="CY348">
            <v>4321</v>
          </cell>
          <cell r="CZ348" t="str">
            <v>M5</v>
          </cell>
        </row>
        <row r="349">
          <cell r="B349" t="str">
            <v>0250 DE 2024</v>
          </cell>
          <cell r="C349">
            <v>40342881</v>
          </cell>
          <cell r="D349" t="str">
            <v>LINA MARIA CUELLAR GALVIS</v>
          </cell>
          <cell r="E349" t="str">
            <v>CONTRATO DE PRESTACIÓN DE SERVICIOS PROFESIONALES</v>
          </cell>
          <cell r="F349"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9">
            <v>45313</v>
          </cell>
          <cell r="H349">
            <v>17653081</v>
          </cell>
          <cell r="I349" t="str">
            <v>Cinco (05) meses y veintitrés (23) días calendario</v>
          </cell>
          <cell r="J349">
            <v>45313</v>
          </cell>
          <cell r="K349">
            <v>45487</v>
          </cell>
          <cell r="L349" t="str">
            <v>NO APLICA</v>
          </cell>
          <cell r="M349" t="str">
            <v>NO APLICA</v>
          </cell>
          <cell r="N349" t="str">
            <v>NO APLICA</v>
          </cell>
          <cell r="O349">
            <v>6</v>
          </cell>
          <cell r="P349">
            <v>3979596</v>
          </cell>
          <cell r="Q349">
            <v>45313</v>
          </cell>
          <cell r="R349">
            <v>45351</v>
          </cell>
          <cell r="S349">
            <v>3061228</v>
          </cell>
          <cell r="T349">
            <v>45352</v>
          </cell>
          <cell r="U349">
            <v>45382</v>
          </cell>
          <cell r="V349">
            <v>3061228</v>
          </cell>
          <cell r="W349">
            <v>45383</v>
          </cell>
          <cell r="X349">
            <v>45412</v>
          </cell>
          <cell r="Y349">
            <v>3061228</v>
          </cell>
          <cell r="Z349">
            <v>45413</v>
          </cell>
          <cell r="AA349">
            <v>45443</v>
          </cell>
          <cell r="AB349">
            <v>3061228</v>
          </cell>
          <cell r="AC349">
            <v>45444</v>
          </cell>
          <cell r="AD349">
            <v>45473</v>
          </cell>
          <cell r="AE349">
            <v>1428573</v>
          </cell>
          <cell r="AF349">
            <v>45474</v>
          </cell>
          <cell r="AG349">
            <v>45487</v>
          </cell>
          <cell r="BI349" t="str">
            <v>Vicerrectoría Académica</v>
          </cell>
          <cell r="BJ349" t="str">
            <v>MONICA SILVA QUICENO</v>
          </cell>
          <cell r="BK349" t="str">
            <v>Vicerrector Universitario</v>
          </cell>
          <cell r="BL349">
            <v>58</v>
          </cell>
          <cell r="BM349">
            <v>45313</v>
          </cell>
          <cell r="BN349">
            <v>86358209</v>
          </cell>
          <cell r="BO349">
            <v>302</v>
          </cell>
          <cell r="BP349">
            <v>45313</v>
          </cell>
          <cell r="BQ349">
            <v>17653081</v>
          </cell>
          <cell r="CS349" t="str">
            <v>1. Apoyar el diseño, implementación, divulgación y seguimiento de convocatorias internas y externas de movilidad académica saliente de estudiantes en intercambios académico, prácticas y pasantías, incluyendo calendarios académicos y fechas de cierre de las convocatorias.  2. Contribuir en la asesoría y seguimiento de los estudiantes que se postulan de movilidad saliente en intercambios, prácticas y pasantías. 3. Apoyar a los estudiantes que se encuentran realizando intercambio académico, práctica y pasantía en todo lo relacionado con informes y seguimiento de su movilidad. 4. Contribuir en los trámites relacionados con la finalización de intercambio académico, práctica y pasantía de estudiantes de los diferentes programas académicos de Unillanos. 5. Apoyar en la organización de reuniones de preparación de los estudiantes para su movilidad académica. 6. Contribuir en la consolidación de informes de convocatorias de movilidad, información de estudiantes de los diferentes programas académicos, realizando intercambio académico, prácticas y pasantías y de docentes de las diferentes escuelas realizando estudios de posgrado a nivel nacional e internacional. 7. Apoyar la realización de eventos de encuentro de estudiantes y docentes que hayan tenido experiencia académica nacional o extranjera. 8. Contribuir en el reporte y seguimiento de reportes de internacionalización (SNIES, SIRE, Plan de Acción y POA, matriz de riesgos, entre otros), relacionados con movilidad académica en doble vía. 9. Apoyar los procesos de acreditación nacional e internacional de programas e Institucional.</v>
          </cell>
          <cell r="CT349">
            <v>40342881</v>
          </cell>
          <cell r="CU349">
            <v>631</v>
          </cell>
          <cell r="CV349" t="str">
            <v>53020</v>
          </cell>
          <cell r="CY349">
            <v>7490</v>
          </cell>
          <cell r="CZ349" t="str">
            <v>M6</v>
          </cell>
        </row>
        <row r="350">
          <cell r="B350" t="str">
            <v>0251 DE 2024</v>
          </cell>
          <cell r="C350">
            <v>1121964448</v>
          </cell>
          <cell r="D350" t="str">
            <v>PAULA ALEJANDRA MANCERA PEREZ</v>
          </cell>
          <cell r="E350" t="str">
            <v>CONTRATO DE PRESTACIÓN DE SERVICIOS PROFESIONALES</v>
          </cell>
          <cell r="F350"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50">
            <v>45313</v>
          </cell>
          <cell r="H350">
            <v>15745883</v>
          </cell>
          <cell r="I350" t="str">
            <v>Cinco (05) meses y veintitrés (23) días calendario</v>
          </cell>
          <cell r="J350">
            <v>45313</v>
          </cell>
          <cell r="K350">
            <v>45487</v>
          </cell>
          <cell r="L350" t="str">
            <v>NO APLICA</v>
          </cell>
          <cell r="M350" t="str">
            <v>NO APLICA</v>
          </cell>
          <cell r="N350" t="str">
            <v>NO APLICA</v>
          </cell>
          <cell r="O350">
            <v>6</v>
          </cell>
          <cell r="P350">
            <v>3549650</v>
          </cell>
          <cell r="Q350">
            <v>45313</v>
          </cell>
          <cell r="R350">
            <v>45351</v>
          </cell>
          <cell r="S350">
            <v>2730500</v>
          </cell>
          <cell r="T350">
            <v>45352</v>
          </cell>
          <cell r="U350">
            <v>45382</v>
          </cell>
          <cell r="V350">
            <v>2730500</v>
          </cell>
          <cell r="W350">
            <v>45383</v>
          </cell>
          <cell r="X350">
            <v>45412</v>
          </cell>
          <cell r="Y350">
            <v>2730500</v>
          </cell>
          <cell r="Z350">
            <v>45413</v>
          </cell>
          <cell r="AA350">
            <v>45443</v>
          </cell>
          <cell r="AB350">
            <v>2730500</v>
          </cell>
          <cell r="AC350">
            <v>45444</v>
          </cell>
          <cell r="AD350">
            <v>45473</v>
          </cell>
          <cell r="AE350">
            <v>1274233</v>
          </cell>
          <cell r="AF350">
            <v>45474</v>
          </cell>
          <cell r="AG350">
            <v>45487</v>
          </cell>
          <cell r="BI350" t="str">
            <v>Vicerrectoría Académica</v>
          </cell>
          <cell r="BJ350" t="str">
            <v>MONICA SILVA QUICENO</v>
          </cell>
          <cell r="BK350" t="str">
            <v>Vicerrector Universitario</v>
          </cell>
          <cell r="BL350">
            <v>58</v>
          </cell>
          <cell r="BM350">
            <v>45313</v>
          </cell>
          <cell r="BN350">
            <v>86358209</v>
          </cell>
          <cell r="BO350">
            <v>303</v>
          </cell>
          <cell r="BP350">
            <v>45313</v>
          </cell>
          <cell r="BQ350">
            <v>15745883</v>
          </cell>
          <cell r="CS350" t="str">
            <v>1. Cooperar con el diseño e implementación de la estrategia de internacionalización con enfoque global e intercultural en los programas académicos que se encuentren en procesos de autoevaluación.  2. Apoyar el acompañamiento a programas académicos en la incorporación del enfoque global e intercultural de acuerdo a los lineamientos establecidos. 3. Contribuir en el seguimiento de las actividades desarrolladas en las redes académicas e investigativas a las que pertenece la Universidad. 4. Prestar apoyo en la gestión de posicionamiento de la Oficina de Internacionalización a nivel interno de la comunidad académica. 5. Brindar apoyo en el seguimiento de las asociaciones internacionales a las que pertenece la universidad en el proceso de inscripción y seguimiento de actividades conjuntas. 6. Contribuir en el seguimiento del plan institucional de internacionalización. 7. Contribuir en la consolidación de informes e indicadores relacionados con la implementación de la estrategia de internacionalización con enfoque global e intercultural en los programas académicos que se encuentren en procesos de autoevaluación.</v>
          </cell>
          <cell r="CT350">
            <v>1121964448</v>
          </cell>
          <cell r="CU350">
            <v>631</v>
          </cell>
          <cell r="CV350" t="str">
            <v>53020</v>
          </cell>
          <cell r="CY350">
            <v>8299</v>
          </cell>
          <cell r="CZ350" t="str">
            <v>M6</v>
          </cell>
        </row>
        <row r="351">
          <cell r="B351" t="str">
            <v>0252 DE 2024</v>
          </cell>
          <cell r="C351">
            <v>1022386794</v>
          </cell>
          <cell r="D351" t="str">
            <v>FLOR ANGELA ERAZO BAUTISTA</v>
          </cell>
          <cell r="E351" t="str">
            <v>CONTRATO DE PRESTACIÓN DE SERVICIOS PROFESIONALES</v>
          </cell>
          <cell r="F351" t="str">
            <v xml:space="preserve">PRESTACIÓN DE SERVICIOS PROFESIONALES ESPECIALIZADOS NECESARIO PARA EL DESARROLLO DEL PROYECTO FICHA BPUNI VIAC 07 0311 2023 "FORTALECER E IMPLEMENTAR EL DESARROLLO DEL SISTEMA DE LABORATORIOS COMO APOYO AL CUMPLIMIENTO DE LAS FUNCIONES MISIONALES DE LA UNIVERSIDAD DE LOS LLANOS" </v>
          </cell>
          <cell r="G351">
            <v>45313</v>
          </cell>
          <cell r="H351">
            <v>21330808</v>
          </cell>
          <cell r="I351" t="str">
            <v>Cinco (05) meses y veintitrés (23) días calendario</v>
          </cell>
          <cell r="J351">
            <v>45313</v>
          </cell>
          <cell r="K351">
            <v>45487</v>
          </cell>
          <cell r="L351" t="str">
            <v>NO APLICA</v>
          </cell>
          <cell r="M351" t="str">
            <v>NO APLICA</v>
          </cell>
          <cell r="N351" t="str">
            <v>NO APLICA</v>
          </cell>
          <cell r="O351">
            <v>6</v>
          </cell>
          <cell r="P351">
            <v>4808679</v>
          </cell>
          <cell r="Q351">
            <v>45313</v>
          </cell>
          <cell r="R351">
            <v>45351</v>
          </cell>
          <cell r="S351">
            <v>3698984</v>
          </cell>
          <cell r="T351">
            <v>45352</v>
          </cell>
          <cell r="U351">
            <v>45382</v>
          </cell>
          <cell r="V351">
            <v>3698984</v>
          </cell>
          <cell r="W351">
            <v>45383</v>
          </cell>
          <cell r="X351">
            <v>45412</v>
          </cell>
          <cell r="Y351">
            <v>3698984</v>
          </cell>
          <cell r="Z351">
            <v>45413</v>
          </cell>
          <cell r="AA351">
            <v>45443</v>
          </cell>
          <cell r="AB351">
            <v>3698984</v>
          </cell>
          <cell r="AC351">
            <v>45444</v>
          </cell>
          <cell r="AD351">
            <v>45473</v>
          </cell>
          <cell r="AE351">
            <v>1726193</v>
          </cell>
          <cell r="AF351">
            <v>45474</v>
          </cell>
          <cell r="AG351">
            <v>45487</v>
          </cell>
          <cell r="BI351" t="str">
            <v>Vicerrectoría Académica</v>
          </cell>
          <cell r="BJ351" t="str">
            <v>MONICA SILVA QUICENO</v>
          </cell>
          <cell r="BK351" t="str">
            <v>Vicerrector Universitario</v>
          </cell>
          <cell r="BL351">
            <v>55</v>
          </cell>
          <cell r="BM351">
            <v>45313</v>
          </cell>
          <cell r="BN351">
            <v>21330808</v>
          </cell>
          <cell r="BO351">
            <v>222</v>
          </cell>
          <cell r="BP351">
            <v>45313</v>
          </cell>
          <cell r="BQ351">
            <v>21330808</v>
          </cell>
          <cell r="CS351" t="str">
            <v>1. Apoyar a la Coordinación de Laboratorios en las reuniones del Comité Institucional del Sistema de Laboratorios de la Universidad de los Llanos. 2. Apoyar la planeación estratégica de la gestión del Sistema de Laboratorios de la Universidad de los Llanos.  3. Coadyuvar a la coordinación del sistema de laboratorios en el cumplimiento de los requisitos legales, la normatividad y directrices de la universidad.  4. Apoyar a la coordinación del sistema de laboratorios en la formulación de proyectos de inversión en la metodología establecida por el banco de proyecto.  5. Apoyar a la coordinación del sistema de laboratorios en el seguimiento de la ejecución de proyectos de inversión. 6. Apoyar a la coordinación de laboratorios en la gestión del riesgo y la implementación del SGA en los laboratorios. 7. Apoyar a la coordinación del sistema de laboratorios en la planeación, revisión, ajuste, ejecución y seguimiento del Procedimiento de Aseguramiento Metrológico (PD-GAA-78) de los Equipos de laboratorios.  8. Apoyar la revisión y ajuste de la documentación de los Laboratorios (planes, manuales, procedimientos, formatos, indicadores de gestión, mapa de riesgos, etc), cuando se requiera. 9. Contribuir en la articulación de la Coordinación del sistema de Laboratorios con las dependencias de la universidad como seguridad y salud, ambiental, planeación entre otras en relación al quehacer misional del sistema de laboratorio. 10. Apoyar a la coordinación del sistema de laboratorios en la supervisión del control de inventario de reactivos (FO- GAA 15) de los Laboratorios y del software definido por el SL. 11. Contribuir en la articulación de la Coordinación del sistema de Laboratorios con las dependencias de la universidad como seguridad y salud, ambiental, planeación entre otras en relación al quehacer misional del sistema de laboratorio.</v>
          </cell>
          <cell r="CT351">
            <v>1022386794</v>
          </cell>
          <cell r="CU351">
            <v>636</v>
          </cell>
          <cell r="CV351" t="str">
            <v>53021</v>
          </cell>
          <cell r="CY351">
            <v>7490</v>
          </cell>
          <cell r="CZ351" t="str">
            <v>M6</v>
          </cell>
        </row>
        <row r="352">
          <cell r="B352" t="str">
            <v>0253 DE 2024</v>
          </cell>
          <cell r="C352">
            <v>1121938572</v>
          </cell>
          <cell r="D352" t="str">
            <v>MARTHA LILIANA AVELLANEDA CASTRO</v>
          </cell>
          <cell r="E352" t="str">
            <v>CONTRATO DE PRESTACIÓN DE SERVICIOS PROFESIONALES</v>
          </cell>
          <cell r="F352" t="str">
            <v>PRESTACIÓN DE SERVICIOS PROFESIONALES NECESARIO PARA EL DESARROLLO DEL PROYECTO FICHA BPUNI VIAC 08 0711 2023 “PROMOVER LA EDUCACIÓN DIGITAL EN LOS PROCESOS DE ENSEÑANZA Y APRENDIZAJE EN AMBIENTES FÍSICOS Y VIRTUALES DE LA UNIVERSIDAD DE LOS LLANOS”</v>
          </cell>
          <cell r="G352">
            <v>45313</v>
          </cell>
          <cell r="H352">
            <v>15745883</v>
          </cell>
          <cell r="I352" t="str">
            <v>Cinco (05) meses y veintitrés (23) días calendario</v>
          </cell>
          <cell r="J352">
            <v>45313</v>
          </cell>
          <cell r="K352">
            <v>45487</v>
          </cell>
          <cell r="L352" t="str">
            <v>NO APLICA</v>
          </cell>
          <cell r="M352" t="str">
            <v>NO APLICA</v>
          </cell>
          <cell r="N352" t="str">
            <v>NO APLICA</v>
          </cell>
          <cell r="O352">
            <v>6</v>
          </cell>
          <cell r="P352">
            <v>3549650</v>
          </cell>
          <cell r="Q352">
            <v>45313</v>
          </cell>
          <cell r="R352">
            <v>45351</v>
          </cell>
          <cell r="S352">
            <v>2730500</v>
          </cell>
          <cell r="T352">
            <v>45352</v>
          </cell>
          <cell r="U352">
            <v>45382</v>
          </cell>
          <cell r="V352">
            <v>2730500</v>
          </cell>
          <cell r="W352">
            <v>45383</v>
          </cell>
          <cell r="X352">
            <v>45412</v>
          </cell>
          <cell r="Y352">
            <v>2730500</v>
          </cell>
          <cell r="Z352">
            <v>45413</v>
          </cell>
          <cell r="AA352">
            <v>45443</v>
          </cell>
          <cell r="AB352">
            <v>2730500</v>
          </cell>
          <cell r="AC352">
            <v>45444</v>
          </cell>
          <cell r="AD352">
            <v>45473</v>
          </cell>
          <cell r="AE352">
            <v>1274233</v>
          </cell>
          <cell r="AF352">
            <v>45474</v>
          </cell>
          <cell r="AG352">
            <v>45487</v>
          </cell>
          <cell r="BI352" t="str">
            <v>Instituto de Educación Abierta y a Distancia</v>
          </cell>
          <cell r="BJ352" t="str">
            <v>ANGELICA SOFIA GONZALEZ PULIDO</v>
          </cell>
          <cell r="BK352" t="str">
            <v>Director Técnico de Educación a Distancia</v>
          </cell>
          <cell r="BL352">
            <v>59</v>
          </cell>
          <cell r="BM352">
            <v>45313</v>
          </cell>
          <cell r="BN352">
            <v>33398965</v>
          </cell>
          <cell r="BO352">
            <v>304</v>
          </cell>
          <cell r="BP352">
            <v>45313</v>
          </cell>
          <cell r="BQ352">
            <v>15745883</v>
          </cell>
          <cell r="CS352" t="str">
            <v>1. Brindar apoyo en la solución de inquietudes y solicitudes a estudiantes y profesores en temas relacionados con el uso de plataforma Moodle y herramientas de apoyo para la formación. 2. Brindar capacitación a estudiantes y profesores de la Universidad de los Llanos sobre procedimientos y actividades relacionadas con el acompañamiento de la virtualidad en la presencialidad. 3. Apoyar los procesos de la educación continuada de la Unillanos. 4. Apoyar los procesos de capacitación en el uso de Moodle a docentes y estudiantes. 5. Coadyuvar a la generación de reportes e informes analíticos de las acciones académicas de Moodle.</v>
          </cell>
          <cell r="CT352">
            <v>1121938572</v>
          </cell>
          <cell r="CU352">
            <v>639</v>
          </cell>
          <cell r="CV352" t="str">
            <v>53022</v>
          </cell>
          <cell r="CY352">
            <v>6201</v>
          </cell>
          <cell r="CZ352" t="str">
            <v>M6</v>
          </cell>
        </row>
        <row r="353">
          <cell r="B353" t="str">
            <v>0254 DE 2024</v>
          </cell>
          <cell r="C353">
            <v>1121826918</v>
          </cell>
          <cell r="D353" t="str">
            <v>MASSIEL ALEJANDRA ROJAS TORRES</v>
          </cell>
          <cell r="E353" t="str">
            <v>CONTRATO DE PRESTACIÓN DE SERVICIOS PROFESIONALES</v>
          </cell>
          <cell r="F353" t="str">
            <v>PRESTACIÓN DE SERVICIOS PROFESIONALES NECESARIO PARA EL DESARROLLO DEL PROYECTO FICHA BPUNI VIAC 08 0711 2023 “PROMOVER LA EDUCACIÓN DIGITAL EN LOS PROCESOS DE ENSEÑANZA Y APRENDIZAJE EN AMBIENTES FÍSICOS Y VIRTUALES DE LA UNIVERSIDAD DE LOS LLANOS”</v>
          </cell>
          <cell r="G353">
            <v>45313</v>
          </cell>
          <cell r="H353">
            <v>17653081</v>
          </cell>
          <cell r="I353" t="str">
            <v>Cinco (05) meses y veintitrés (23) días calendario</v>
          </cell>
          <cell r="J353">
            <v>45313</v>
          </cell>
          <cell r="K353">
            <v>45487</v>
          </cell>
          <cell r="L353" t="str">
            <v>NO APLICA</v>
          </cell>
          <cell r="M353" t="str">
            <v>NO APLICA</v>
          </cell>
          <cell r="N353" t="str">
            <v>NO APLICA</v>
          </cell>
          <cell r="O353">
            <v>6</v>
          </cell>
          <cell r="P353">
            <v>3979596</v>
          </cell>
          <cell r="Q353">
            <v>45313</v>
          </cell>
          <cell r="R353">
            <v>45351</v>
          </cell>
          <cell r="S353">
            <v>3061228</v>
          </cell>
          <cell r="T353">
            <v>45352</v>
          </cell>
          <cell r="U353">
            <v>45382</v>
          </cell>
          <cell r="V353">
            <v>3061228</v>
          </cell>
          <cell r="W353">
            <v>45383</v>
          </cell>
          <cell r="X353">
            <v>45412</v>
          </cell>
          <cell r="Y353">
            <v>3061228</v>
          </cell>
          <cell r="Z353">
            <v>45413</v>
          </cell>
          <cell r="AA353">
            <v>45443</v>
          </cell>
          <cell r="AB353">
            <v>3061228</v>
          </cell>
          <cell r="AC353">
            <v>45444</v>
          </cell>
          <cell r="AD353">
            <v>45473</v>
          </cell>
          <cell r="AE353">
            <v>1428573</v>
          </cell>
          <cell r="AF353">
            <v>45474</v>
          </cell>
          <cell r="AG353">
            <v>45487</v>
          </cell>
          <cell r="BI353" t="str">
            <v>Instituto de Educación Abierta y a Distancia</v>
          </cell>
          <cell r="BJ353" t="str">
            <v>ANGELICA SOFIA GONZALEZ PULIDO</v>
          </cell>
          <cell r="BK353" t="str">
            <v>Director Técnico de Educación a Distancia</v>
          </cell>
          <cell r="BL353">
            <v>59</v>
          </cell>
          <cell r="BM353">
            <v>45313</v>
          </cell>
          <cell r="BN353">
            <v>33398965</v>
          </cell>
          <cell r="BO353">
            <v>305</v>
          </cell>
          <cell r="BP353">
            <v>45313</v>
          </cell>
          <cell r="BQ353">
            <v>17653081</v>
          </cell>
          <cell r="CS353" t="str">
            <v>1. Brindar apoyo en la radicación de documentos de condiciones institucionales para el desarrollo en el departamento del Guaviare junto al área de Secretaría Técnica de Acreditación. 2. Brindar apoyo en la elaboración del documento de condiciones institucionales para el lugar de desarrollo en un departamento de la Orinoquia diferente del Meta junto al área de Secretaría Técnica de Acreditación. 3. Coadyuvar en la actualización de documentos pedagógicos del IDEAD. 4. Coadyuvar en la elaboración de dos (2) manuales pedagógicos necesarios para el diseño de cursos virtuales y a distancia, asegurando la implementación de políticas de inclusión y género. 5. Desarrollar desde el componente pedagógico dos (2) Cursos bajo la modalidad MOOC para docentes. 6. Brindar apoyo en los procesos administrativos y académicos que el Instituto de Educación Abierta y a Distancia implemente.</v>
          </cell>
          <cell r="CT353">
            <v>1121826918.0999999</v>
          </cell>
          <cell r="CU353">
            <v>639</v>
          </cell>
          <cell r="CV353" t="str">
            <v>53022</v>
          </cell>
          <cell r="CY353">
            <v>8560</v>
          </cell>
          <cell r="CZ353" t="str">
            <v>M5</v>
          </cell>
        </row>
        <row r="354">
          <cell r="B354" t="str">
            <v>0255 DE 2024</v>
          </cell>
          <cell r="C354">
            <v>1235241161</v>
          </cell>
          <cell r="D354" t="str">
            <v>MARY ESTEFANNY JIMENEZ ROPERO</v>
          </cell>
          <cell r="E354" t="str">
            <v>CONTRATO DE PRESTACIÓN DE SERVICIOS DE APOYO A LA GESTIÓN</v>
          </cell>
          <cell r="F354" t="str">
            <v>PRESTACIÓN DE SERVICIOS DE APOYO A LA GESTIÓN NECESARIO PARA EL FORTALECIMIENTO DE LOS PROCESOS DE GESTIÓN DOCUMENTAL DEL CENTRO DE IDIOMAS DE LA FACULTAD DE CIENCIAS HUMANAS Y DE LA EDUCACIÓN DE LA UNIVERSIDAD DE LOS LLANOS.</v>
          </cell>
          <cell r="G354">
            <v>45313</v>
          </cell>
          <cell r="H354">
            <v>12504273</v>
          </cell>
          <cell r="I354" t="str">
            <v>Cinco (05) meses y veintitrés (23) días calendario</v>
          </cell>
          <cell r="J354">
            <v>45313</v>
          </cell>
          <cell r="K354">
            <v>45487</v>
          </cell>
          <cell r="L354" t="str">
            <v>NO APLICA</v>
          </cell>
          <cell r="M354" t="str">
            <v>NO APLICA</v>
          </cell>
          <cell r="N354" t="str">
            <v>NO APLICA</v>
          </cell>
          <cell r="O354">
            <v>6</v>
          </cell>
          <cell r="P354">
            <v>2818882</v>
          </cell>
          <cell r="Q354">
            <v>45313</v>
          </cell>
          <cell r="R354">
            <v>45351</v>
          </cell>
          <cell r="S354">
            <v>2168371</v>
          </cell>
          <cell r="T354">
            <v>45352</v>
          </cell>
          <cell r="U354">
            <v>45382</v>
          </cell>
          <cell r="V354">
            <v>2168371</v>
          </cell>
          <cell r="W354">
            <v>45383</v>
          </cell>
          <cell r="X354">
            <v>45412</v>
          </cell>
          <cell r="Y354">
            <v>2168371</v>
          </cell>
          <cell r="Z354">
            <v>45413</v>
          </cell>
          <cell r="AA354">
            <v>45443</v>
          </cell>
          <cell r="AB354">
            <v>2168371</v>
          </cell>
          <cell r="AC354">
            <v>45444</v>
          </cell>
          <cell r="AD354">
            <v>45473</v>
          </cell>
          <cell r="AE354">
            <v>1011907</v>
          </cell>
          <cell r="AF354">
            <v>45474</v>
          </cell>
          <cell r="AG354">
            <v>45487</v>
          </cell>
          <cell r="BI354" t="str">
            <v>Facultad de Ciencias Humanas y de la Educación</v>
          </cell>
          <cell r="BJ354" t="str">
            <v>FERNANDO CAMPOS POLO</v>
          </cell>
          <cell r="BK354" t="str">
            <v>Decano de la Facultad de Ciencias Humanas y de la Educación</v>
          </cell>
          <cell r="BL354">
            <v>20</v>
          </cell>
          <cell r="BM354">
            <v>45306</v>
          </cell>
          <cell r="BN354">
            <v>2599259317</v>
          </cell>
          <cell r="BO354">
            <v>314</v>
          </cell>
          <cell r="BP354">
            <v>45313</v>
          </cell>
          <cell r="BQ354">
            <v>12504273</v>
          </cell>
          <cell r="CS354" t="str">
            <v>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v>
          </cell>
          <cell r="CT354">
            <v>1235241161</v>
          </cell>
          <cell r="CU354">
            <v>440</v>
          </cell>
          <cell r="CV354" t="str">
            <v>56503</v>
          </cell>
          <cell r="CY354">
            <v>7490</v>
          </cell>
          <cell r="CZ354" t="str">
            <v>M6</v>
          </cell>
        </row>
        <row r="355">
          <cell r="B355" t="str">
            <v>0256 DE 2024</v>
          </cell>
          <cell r="C355">
            <v>1013667031</v>
          </cell>
          <cell r="D355" t="str">
            <v>ANDRES MAURICIO CHAVES BURITICA</v>
          </cell>
          <cell r="E355" t="str">
            <v>CONTRATO DE PRESTACIÓN DE SERVICIOS PROFESIONALES</v>
          </cell>
          <cell r="F355" t="str">
            <v>PRESTACIÓN DE SERVICIOS PROFESIONALES NECESARIO PARA EL FORTALECIMIENTO DE LOS PROCESOS ACADÉMICOS Y ADMINISTRATIVOS DEL CENTRO DE IDIOMAS DE LA FACULTAD DE CIENCIAS HUMANAS Y DE LA EDUCACIÓN DE LA UNIVERSIDAD DE LOS LLANOS.</v>
          </cell>
          <cell r="G355">
            <v>45313</v>
          </cell>
          <cell r="H355">
            <v>12469283</v>
          </cell>
          <cell r="I355" t="str">
            <v>Cuatro (04) meses y diecisiete (17) días calendario</v>
          </cell>
          <cell r="J355">
            <v>45313</v>
          </cell>
          <cell r="K355">
            <v>45450</v>
          </cell>
          <cell r="L355" t="str">
            <v>NO APLICA</v>
          </cell>
          <cell r="M355" t="str">
            <v>NO APLICA</v>
          </cell>
          <cell r="N355" t="str">
            <v>NO APLICA</v>
          </cell>
          <cell r="O355">
            <v>5</v>
          </cell>
          <cell r="P355">
            <v>3640667</v>
          </cell>
          <cell r="Q355">
            <v>45313</v>
          </cell>
          <cell r="R355">
            <v>45351</v>
          </cell>
          <cell r="S355">
            <v>2730500</v>
          </cell>
          <cell r="T355">
            <v>45352</v>
          </cell>
          <cell r="U355">
            <v>45382</v>
          </cell>
          <cell r="V355">
            <v>2730500</v>
          </cell>
          <cell r="W355">
            <v>45383</v>
          </cell>
          <cell r="X355">
            <v>45412</v>
          </cell>
          <cell r="Y355">
            <v>2730500</v>
          </cell>
          <cell r="Z355">
            <v>45413</v>
          </cell>
          <cell r="AA355">
            <v>45443</v>
          </cell>
          <cell r="AB355">
            <v>637116</v>
          </cell>
          <cell r="AC355">
            <v>45444</v>
          </cell>
          <cell r="AD355">
            <v>45450</v>
          </cell>
          <cell r="BI355" t="str">
            <v>Facultad de Ciencias Humanas y de la Educación</v>
          </cell>
          <cell r="BJ355" t="str">
            <v xml:space="preserve">FERNANDO CAMPOS POLO </v>
          </cell>
          <cell r="BK355" t="str">
            <v>Decano de la Facultad de Ciencias Humanas y de la Educación</v>
          </cell>
          <cell r="BL355">
            <v>20</v>
          </cell>
          <cell r="BM355">
            <v>45306</v>
          </cell>
          <cell r="BN355">
            <v>2599259317</v>
          </cell>
          <cell r="BO355">
            <v>315</v>
          </cell>
          <cell r="BP355">
            <v>45313</v>
          </cell>
          <cell r="BQ355">
            <v>12504273</v>
          </cell>
          <cell r="CS355" t="str">
            <v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v>
          </cell>
          <cell r="CT355">
            <v>1013667031.1</v>
          </cell>
          <cell r="CU355">
            <v>440</v>
          </cell>
          <cell r="CV355" t="str">
            <v>56503</v>
          </cell>
          <cell r="CY355">
            <v>8299</v>
          </cell>
          <cell r="CZ355" t="str">
            <v>M6</v>
          </cell>
        </row>
        <row r="356">
          <cell r="B356" t="str">
            <v>0257 DE 2024</v>
          </cell>
          <cell r="C356">
            <v>1121830981</v>
          </cell>
          <cell r="D356" t="str">
            <v>LEIDY CAROLINA LEON RUIZ</v>
          </cell>
          <cell r="E356" t="str">
            <v>CONTRATO DE PRESTACIÓN DE SERVICIOS DE APOYO A LA GESTIÓN</v>
          </cell>
          <cell r="F356"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356">
            <v>45313</v>
          </cell>
          <cell r="H356">
            <v>12504273</v>
          </cell>
          <cell r="I356" t="str">
            <v>Cinco (05) meses y veintitrés (23) días calendario</v>
          </cell>
          <cell r="J356">
            <v>45313</v>
          </cell>
          <cell r="K356">
            <v>45487</v>
          </cell>
          <cell r="L356" t="str">
            <v>NO APLICA</v>
          </cell>
          <cell r="M356" t="str">
            <v>NO APLICA</v>
          </cell>
          <cell r="N356" t="str">
            <v>NO APLICA</v>
          </cell>
          <cell r="O356">
            <v>6</v>
          </cell>
          <cell r="P356">
            <v>2818882</v>
          </cell>
          <cell r="Q356">
            <v>45313</v>
          </cell>
          <cell r="R356">
            <v>45351</v>
          </cell>
          <cell r="S356">
            <v>2168371</v>
          </cell>
          <cell r="T356">
            <v>45352</v>
          </cell>
          <cell r="U356">
            <v>45382</v>
          </cell>
          <cell r="V356">
            <v>2168371</v>
          </cell>
          <cell r="W356">
            <v>45383</v>
          </cell>
          <cell r="X356">
            <v>45412</v>
          </cell>
          <cell r="Y356">
            <v>2168371</v>
          </cell>
          <cell r="Z356">
            <v>45413</v>
          </cell>
          <cell r="AA356">
            <v>45443</v>
          </cell>
          <cell r="AB356">
            <v>2168371</v>
          </cell>
          <cell r="AC356">
            <v>45444</v>
          </cell>
          <cell r="AD356">
            <v>45473</v>
          </cell>
          <cell r="AE356">
            <v>1011907</v>
          </cell>
          <cell r="AF356">
            <v>45474</v>
          </cell>
          <cell r="AG356">
            <v>45487</v>
          </cell>
          <cell r="BI356" t="str">
            <v>División de Bienestar Universitario</v>
          </cell>
          <cell r="BJ356" t="str">
            <v>JHON FREYD MONROY RODRIGUEZ</v>
          </cell>
          <cell r="BK356" t="str">
            <v>Jefe de Oficina</v>
          </cell>
          <cell r="BL356">
            <v>56</v>
          </cell>
          <cell r="BM356">
            <v>45313</v>
          </cell>
          <cell r="BN356">
            <v>175795282</v>
          </cell>
          <cell r="BO356">
            <v>223</v>
          </cell>
          <cell r="BP356">
            <v>45313</v>
          </cell>
          <cell r="BQ356">
            <v>12504273</v>
          </cell>
          <cell r="CS356"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356">
            <v>1121830981</v>
          </cell>
          <cell r="CU356">
            <v>612</v>
          </cell>
          <cell r="CV356" t="str">
            <v>44110</v>
          </cell>
          <cell r="CY356">
            <v>7490</v>
          </cell>
          <cell r="CZ356" t="str">
            <v>M6</v>
          </cell>
        </row>
        <row r="357">
          <cell r="B357" t="str">
            <v>0258 DE 2024</v>
          </cell>
          <cell r="C357">
            <v>40380294</v>
          </cell>
          <cell r="D357" t="str">
            <v>CLAUDIA MARGOTH GONZALEZ GIRALDO</v>
          </cell>
          <cell r="E357" t="str">
            <v>CONTRATO DE PRESTACIÓN DE SERVICIOS PROFESIONALES</v>
          </cell>
          <cell r="F357"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7">
            <v>45313</v>
          </cell>
          <cell r="H357">
            <v>21330808</v>
          </cell>
          <cell r="I357" t="str">
            <v>Cinco (05) meses y veintitrés (23) días calendario</v>
          </cell>
          <cell r="J357">
            <v>45313</v>
          </cell>
          <cell r="K357">
            <v>45487</v>
          </cell>
          <cell r="L357" t="str">
            <v>NO APLICA</v>
          </cell>
          <cell r="M357" t="str">
            <v>NO APLICA</v>
          </cell>
          <cell r="N357" t="str">
            <v>NO APLICA</v>
          </cell>
          <cell r="O357">
            <v>6</v>
          </cell>
          <cell r="P357">
            <v>4808679</v>
          </cell>
          <cell r="Q357">
            <v>45313</v>
          </cell>
          <cell r="R357">
            <v>45351</v>
          </cell>
          <cell r="S357">
            <v>3698984</v>
          </cell>
          <cell r="T357">
            <v>45352</v>
          </cell>
          <cell r="U357">
            <v>45382</v>
          </cell>
          <cell r="V357">
            <v>3698984</v>
          </cell>
          <cell r="W357">
            <v>45383</v>
          </cell>
          <cell r="X357">
            <v>45412</v>
          </cell>
          <cell r="Y357">
            <v>3698984</v>
          </cell>
          <cell r="Z357">
            <v>45413</v>
          </cell>
          <cell r="AA357">
            <v>45443</v>
          </cell>
          <cell r="AB357">
            <v>3698984</v>
          </cell>
          <cell r="AC357">
            <v>45444</v>
          </cell>
          <cell r="AD357">
            <v>45473</v>
          </cell>
          <cell r="AE357">
            <v>1726193</v>
          </cell>
          <cell r="AF357">
            <v>45474</v>
          </cell>
          <cell r="AG357">
            <v>45487</v>
          </cell>
          <cell r="BI357" t="str">
            <v>División de Bienestar Universitario</v>
          </cell>
          <cell r="BJ357" t="str">
            <v>ELSA EDILMA PÁEZ CASTRO</v>
          </cell>
          <cell r="BK357" t="str">
            <v>Profesional Especializado</v>
          </cell>
          <cell r="BL357">
            <v>56</v>
          </cell>
          <cell r="BM357">
            <v>45313</v>
          </cell>
          <cell r="BN357">
            <v>175795282</v>
          </cell>
          <cell r="BO357">
            <v>224</v>
          </cell>
          <cell r="BP357">
            <v>45313</v>
          </cell>
          <cell r="BQ357">
            <v>21330808</v>
          </cell>
          <cell r="CS357"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7">
            <v>40380294.299999997</v>
          </cell>
          <cell r="CU357">
            <v>612</v>
          </cell>
          <cell r="CV357" t="str">
            <v>44110</v>
          </cell>
          <cell r="CY357">
            <v>7220</v>
          </cell>
          <cell r="CZ357" t="str">
            <v>M6</v>
          </cell>
        </row>
        <row r="358">
          <cell r="B358" t="str">
            <v>0259 DE 2024</v>
          </cell>
          <cell r="C358">
            <v>41058618</v>
          </cell>
          <cell r="D358" t="str">
            <v>MAYDA FERNANDEZ CURICO</v>
          </cell>
          <cell r="E358" t="str">
            <v>CONTRATO DE PRESTACIÓN DE SERVICIOS PROFESIONALES</v>
          </cell>
          <cell r="F358"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8">
            <v>45313</v>
          </cell>
          <cell r="H358">
            <v>21330808</v>
          </cell>
          <cell r="I358" t="str">
            <v>Cinco (05) meses y veintitrés (23) días calendario</v>
          </cell>
          <cell r="J358">
            <v>45313</v>
          </cell>
          <cell r="K358">
            <v>45487</v>
          </cell>
          <cell r="L358" t="str">
            <v>NO APLICA</v>
          </cell>
          <cell r="M358" t="str">
            <v>NO APLICA</v>
          </cell>
          <cell r="N358" t="str">
            <v>NO APLICA</v>
          </cell>
          <cell r="O358">
            <v>6</v>
          </cell>
          <cell r="P358">
            <v>4808679</v>
          </cell>
          <cell r="Q358">
            <v>45313</v>
          </cell>
          <cell r="R358">
            <v>45351</v>
          </cell>
          <cell r="S358">
            <v>3698984</v>
          </cell>
          <cell r="T358">
            <v>45352</v>
          </cell>
          <cell r="U358">
            <v>45382</v>
          </cell>
          <cell r="V358">
            <v>3698984</v>
          </cell>
          <cell r="W358">
            <v>45383</v>
          </cell>
          <cell r="X358">
            <v>45412</v>
          </cell>
          <cell r="Y358">
            <v>3698984</v>
          </cell>
          <cell r="Z358">
            <v>45413</v>
          </cell>
          <cell r="AA358">
            <v>45443</v>
          </cell>
          <cell r="AB358">
            <v>3698984</v>
          </cell>
          <cell r="AC358">
            <v>45444</v>
          </cell>
          <cell r="AD358">
            <v>45473</v>
          </cell>
          <cell r="AE358">
            <v>1726193</v>
          </cell>
          <cell r="AF358">
            <v>45474</v>
          </cell>
          <cell r="AG358">
            <v>45487</v>
          </cell>
          <cell r="BI358" t="str">
            <v>División de Bienestar Universitario</v>
          </cell>
          <cell r="BJ358" t="str">
            <v>ELSA EDILMA PÁEZ CASTRO</v>
          </cell>
          <cell r="BK358" t="str">
            <v>Profesional Especializado</v>
          </cell>
          <cell r="BL358">
            <v>56</v>
          </cell>
          <cell r="BM358">
            <v>45313</v>
          </cell>
          <cell r="BN358">
            <v>175795282</v>
          </cell>
          <cell r="BO358">
            <v>225</v>
          </cell>
          <cell r="BP358">
            <v>45313</v>
          </cell>
          <cell r="BQ358">
            <v>21330808</v>
          </cell>
          <cell r="CS358"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8">
            <v>41058618</v>
          </cell>
          <cell r="CU358">
            <v>612</v>
          </cell>
          <cell r="CV358" t="str">
            <v>44110</v>
          </cell>
          <cell r="CY358">
            <v>8299</v>
          </cell>
          <cell r="CZ358" t="str">
            <v>M6</v>
          </cell>
        </row>
        <row r="359">
          <cell r="B359" t="str">
            <v>0260 DE 2024</v>
          </cell>
          <cell r="C359">
            <v>1234790105</v>
          </cell>
          <cell r="D359" t="str">
            <v>JUAN JOSE CORREDOR BONELO</v>
          </cell>
          <cell r="E359" t="str">
            <v>CONTRATO DE PRESTACIÓN DE SERVICIOS PROFESIONALES</v>
          </cell>
          <cell r="F359"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9">
            <v>45313</v>
          </cell>
          <cell r="H359">
            <v>21330808</v>
          </cell>
          <cell r="I359" t="str">
            <v>Cinco (05) meses y veintitrés (23) días calendario</v>
          </cell>
          <cell r="J359">
            <v>45313</v>
          </cell>
          <cell r="K359">
            <v>45487</v>
          </cell>
          <cell r="L359" t="str">
            <v>NO APLICA</v>
          </cell>
          <cell r="M359" t="str">
            <v>NO APLICA</v>
          </cell>
          <cell r="N359" t="str">
            <v>NO APLICA</v>
          </cell>
          <cell r="O359">
            <v>6</v>
          </cell>
          <cell r="P359">
            <v>4808679</v>
          </cell>
          <cell r="Q359">
            <v>45313</v>
          </cell>
          <cell r="R359">
            <v>45351</v>
          </cell>
          <cell r="S359">
            <v>3698984</v>
          </cell>
          <cell r="T359">
            <v>45352</v>
          </cell>
          <cell r="U359">
            <v>45382</v>
          </cell>
          <cell r="V359">
            <v>3698984</v>
          </cell>
          <cell r="W359">
            <v>45383</v>
          </cell>
          <cell r="X359">
            <v>45412</v>
          </cell>
          <cell r="Y359">
            <v>3698984</v>
          </cell>
          <cell r="Z359">
            <v>45413</v>
          </cell>
          <cell r="AA359">
            <v>45443</v>
          </cell>
          <cell r="AB359">
            <v>3698984</v>
          </cell>
          <cell r="AC359">
            <v>45444</v>
          </cell>
          <cell r="AD359">
            <v>45473</v>
          </cell>
          <cell r="AE359">
            <v>1726193</v>
          </cell>
          <cell r="AF359">
            <v>45474</v>
          </cell>
          <cell r="AG359">
            <v>45487</v>
          </cell>
          <cell r="BI359" t="str">
            <v>División de Bienestar Universitario</v>
          </cell>
          <cell r="BJ359" t="str">
            <v>ELSA EDILMA PÁEZ CASTRO</v>
          </cell>
          <cell r="BK359" t="str">
            <v>Profesional Especializado</v>
          </cell>
          <cell r="BL359">
            <v>56</v>
          </cell>
          <cell r="BM359">
            <v>45313</v>
          </cell>
          <cell r="BN359">
            <v>175795282</v>
          </cell>
          <cell r="BO359">
            <v>226</v>
          </cell>
          <cell r="BP359">
            <v>45313</v>
          </cell>
          <cell r="BQ359">
            <v>21330808</v>
          </cell>
          <cell r="CS359"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9">
            <v>1234790105</v>
          </cell>
          <cell r="CU359">
            <v>612</v>
          </cell>
          <cell r="CV359" t="str">
            <v>44110</v>
          </cell>
          <cell r="CY359">
            <v>7220</v>
          </cell>
          <cell r="CZ359" t="str">
            <v>M6</v>
          </cell>
        </row>
        <row r="360">
          <cell r="B360" t="str">
            <v>0261 DE 2024</v>
          </cell>
          <cell r="C360">
            <v>1024482577</v>
          </cell>
          <cell r="D360" t="str">
            <v>DIANA CONSUELO RIOS</v>
          </cell>
          <cell r="E360" t="str">
            <v>CONTRATO DE PRESTACIÓN DE SERVICIOS PROFESIONALES</v>
          </cell>
          <cell r="F360"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0">
            <v>45313</v>
          </cell>
          <cell r="H360">
            <v>21330808</v>
          </cell>
          <cell r="I360" t="str">
            <v>Cinco (05) meses y veintitrés (23) días calendario</v>
          </cell>
          <cell r="J360">
            <v>45313</v>
          </cell>
          <cell r="K360">
            <v>45487</v>
          </cell>
          <cell r="L360" t="str">
            <v>NO APLICA</v>
          </cell>
          <cell r="M360" t="str">
            <v>NO APLICA</v>
          </cell>
          <cell r="N360" t="str">
            <v>NO APLICA</v>
          </cell>
          <cell r="O360">
            <v>6</v>
          </cell>
          <cell r="P360">
            <v>4808679</v>
          </cell>
          <cell r="Q360">
            <v>45313</v>
          </cell>
          <cell r="R360">
            <v>45351</v>
          </cell>
          <cell r="S360">
            <v>3698984</v>
          </cell>
          <cell r="T360">
            <v>45352</v>
          </cell>
          <cell r="U360">
            <v>45382</v>
          </cell>
          <cell r="V360">
            <v>3698984</v>
          </cell>
          <cell r="W360">
            <v>45383</v>
          </cell>
          <cell r="X360">
            <v>45412</v>
          </cell>
          <cell r="Y360">
            <v>3698984</v>
          </cell>
          <cell r="Z360">
            <v>45413</v>
          </cell>
          <cell r="AA360">
            <v>45443</v>
          </cell>
          <cell r="AB360">
            <v>3698984</v>
          </cell>
          <cell r="AC360">
            <v>45444</v>
          </cell>
          <cell r="AD360">
            <v>45473</v>
          </cell>
          <cell r="AE360">
            <v>1726193</v>
          </cell>
          <cell r="AF360">
            <v>45474</v>
          </cell>
          <cell r="AG360">
            <v>45487</v>
          </cell>
          <cell r="BI360" t="str">
            <v>División de Bienestar Universitario</v>
          </cell>
          <cell r="BJ360" t="str">
            <v>ELSA EDILMA PÁEZ CASTRO</v>
          </cell>
          <cell r="BK360" t="str">
            <v>Profesional Especializado</v>
          </cell>
          <cell r="BL360">
            <v>56</v>
          </cell>
          <cell r="BM360">
            <v>45313</v>
          </cell>
          <cell r="BN360">
            <v>175795282</v>
          </cell>
          <cell r="BO360">
            <v>227</v>
          </cell>
          <cell r="BP360">
            <v>45313</v>
          </cell>
          <cell r="BQ360">
            <v>21330808</v>
          </cell>
          <cell r="CS360"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0">
            <v>1024482577</v>
          </cell>
          <cell r="CU360">
            <v>612</v>
          </cell>
          <cell r="CV360" t="str">
            <v>44110</v>
          </cell>
          <cell r="CY360">
            <v>7490</v>
          </cell>
          <cell r="CZ360" t="str">
            <v>M6</v>
          </cell>
        </row>
        <row r="361">
          <cell r="B361" t="str">
            <v>0262 DE 2024</v>
          </cell>
          <cell r="C361">
            <v>40328405</v>
          </cell>
          <cell r="D361" t="str">
            <v xml:space="preserve">MAYDA GISELA DIAZ MORENO </v>
          </cell>
          <cell r="E361" t="str">
            <v>CONTRATO DE PRESTACIÓN DE SERVICIOS PROFESIONALES</v>
          </cell>
          <cell r="F361"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1">
            <v>45313</v>
          </cell>
          <cell r="H361">
            <v>21330808</v>
          </cell>
          <cell r="I361" t="str">
            <v>Cinco (05) meses y veintitrés (23) días calendario</v>
          </cell>
          <cell r="J361">
            <v>45313</v>
          </cell>
          <cell r="K361">
            <v>45487</v>
          </cell>
          <cell r="L361" t="str">
            <v>NO APLICA</v>
          </cell>
          <cell r="M361" t="str">
            <v>NO APLICA</v>
          </cell>
          <cell r="N361" t="str">
            <v>NO APLICA</v>
          </cell>
          <cell r="O361">
            <v>6</v>
          </cell>
          <cell r="P361">
            <v>4808679</v>
          </cell>
          <cell r="Q361">
            <v>45313</v>
          </cell>
          <cell r="R361">
            <v>45351</v>
          </cell>
          <cell r="S361">
            <v>3698984</v>
          </cell>
          <cell r="T361">
            <v>45352</v>
          </cell>
          <cell r="U361">
            <v>45382</v>
          </cell>
          <cell r="V361">
            <v>3698984</v>
          </cell>
          <cell r="W361">
            <v>45383</v>
          </cell>
          <cell r="X361">
            <v>45412</v>
          </cell>
          <cell r="Y361">
            <v>3698984</v>
          </cell>
          <cell r="Z361">
            <v>45413</v>
          </cell>
          <cell r="AA361">
            <v>45443</v>
          </cell>
          <cell r="AB361">
            <v>3698984</v>
          </cell>
          <cell r="AC361">
            <v>45444</v>
          </cell>
          <cell r="AD361">
            <v>45473</v>
          </cell>
          <cell r="AE361">
            <v>1726193</v>
          </cell>
          <cell r="AF361">
            <v>45474</v>
          </cell>
          <cell r="AG361">
            <v>45487</v>
          </cell>
          <cell r="BI361" t="str">
            <v>División de Bienestar Universitario</v>
          </cell>
          <cell r="BJ361" t="str">
            <v>ELSA EDILMA PÁEZ CASTRO</v>
          </cell>
          <cell r="BK361" t="str">
            <v>Profesional Especializado</v>
          </cell>
          <cell r="BL361">
            <v>56</v>
          </cell>
          <cell r="BM361">
            <v>45313</v>
          </cell>
          <cell r="BN361">
            <v>175795282</v>
          </cell>
          <cell r="BO361">
            <v>228</v>
          </cell>
          <cell r="BP361">
            <v>45313</v>
          </cell>
          <cell r="BQ361">
            <v>21330808</v>
          </cell>
          <cell r="CS361"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1">
            <v>40328405.399999999</v>
          </cell>
          <cell r="CU361">
            <v>612</v>
          </cell>
          <cell r="CV361" t="str">
            <v>44110</v>
          </cell>
          <cell r="CY361">
            <v>7490</v>
          </cell>
          <cell r="CZ361" t="str">
            <v>M6</v>
          </cell>
        </row>
        <row r="362">
          <cell r="B362" t="str">
            <v>0263 DE 2024</v>
          </cell>
          <cell r="C362">
            <v>43615366</v>
          </cell>
          <cell r="D362" t="str">
            <v>CAROLINA JARAMILLO MURILLO</v>
          </cell>
          <cell r="E362" t="str">
            <v>CONTRATO DE PRESTACIÓN DE SERVICIOS PROFESIONALES</v>
          </cell>
          <cell r="F36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2">
            <v>45313</v>
          </cell>
          <cell r="H362">
            <v>21330808</v>
          </cell>
          <cell r="I362" t="str">
            <v>Cinco (05) meses y veintitrés (23) días calendario</v>
          </cell>
          <cell r="J362">
            <v>45313</v>
          </cell>
          <cell r="K362">
            <v>45487</v>
          </cell>
          <cell r="L362" t="str">
            <v>NO APLICA</v>
          </cell>
          <cell r="M362" t="str">
            <v>NO APLICA</v>
          </cell>
          <cell r="N362" t="str">
            <v>NO APLICA</v>
          </cell>
          <cell r="O362">
            <v>6</v>
          </cell>
          <cell r="P362">
            <v>4808679</v>
          </cell>
          <cell r="Q362">
            <v>45313</v>
          </cell>
          <cell r="R362">
            <v>45351</v>
          </cell>
          <cell r="S362">
            <v>3698984</v>
          </cell>
          <cell r="T362">
            <v>45352</v>
          </cell>
          <cell r="U362">
            <v>45382</v>
          </cell>
          <cell r="V362">
            <v>3698984</v>
          </cell>
          <cell r="W362">
            <v>45383</v>
          </cell>
          <cell r="X362">
            <v>45412</v>
          </cell>
          <cell r="Y362">
            <v>3698984</v>
          </cell>
          <cell r="Z362">
            <v>45413</v>
          </cell>
          <cell r="AA362">
            <v>45443</v>
          </cell>
          <cell r="AB362">
            <v>3698984</v>
          </cell>
          <cell r="AC362">
            <v>45444</v>
          </cell>
          <cell r="AD362">
            <v>45473</v>
          </cell>
          <cell r="AE362">
            <v>1726193</v>
          </cell>
          <cell r="AF362">
            <v>45474</v>
          </cell>
          <cell r="AG362">
            <v>45487</v>
          </cell>
          <cell r="BI362" t="str">
            <v>División de Bienestar Universitario</v>
          </cell>
          <cell r="BJ362" t="str">
            <v>ELSA EDILMA PÁEZ CASTRO</v>
          </cell>
          <cell r="BK362" t="str">
            <v>Profesional Especializado</v>
          </cell>
          <cell r="BL362">
            <v>56</v>
          </cell>
          <cell r="BM362">
            <v>45313</v>
          </cell>
          <cell r="BN362">
            <v>175795282</v>
          </cell>
          <cell r="BO362">
            <v>229</v>
          </cell>
          <cell r="BP362">
            <v>45313</v>
          </cell>
          <cell r="BQ362">
            <v>21330808</v>
          </cell>
          <cell r="CS362" t="str">
            <v>1. Apoyar en la implementación de la Política de Género, los protocolos y ruta para la prevención mitigación y atención en los casos de todo tipo de acoso, abuso discriminación y violencia en la Universidad de los Llanos. 2. Apoyar en la articulación de la División de Bienestar Institucional con la academia a través de procesos de investigación, docencia y extensión que aporten a la discusión e implementación de la política de género en la Universidad de los Llanos. 3. Prestar apoyo en la identificación y documentación de la cultura organizacional sobre la temática de género y sobre los casos de acoso, abuso, discriminación y violencia en la Universidad de los Llanos. 4. Brindar apoyo en la activación de la ruta y protocolo de atención de violencias en la Universidad de los Llanos. 5. Apoyar en la organización de la documentación y normatividad correspondiente a la Política de Género, protocolos y rutas que la operacionalice. 6. Contribuir en el aseguramiento de los registros físicos y virtuales que den cuenta del desarrollo de eventos/actividades/talleres de género realizados desde la División de Bienestar Institucional. 7. Apoyar en la recopilación y formulación de informes solicitados por entidades externas e informes de interés interinstitucional. 8. Colaborar en la organización de la base de datos en la masificación, divulgación y visualización de la política de Género de la Universidad de los Llanos.  9. Coadyuvar en la realización de los informes del proceso que apoyen la presentación de informes de gestión de la División de Bienestar Universitario y el Área de Desarrollo Humano y Permanencia. 10. Brindar apoyo a la jefatura de Bienestar en los eventos institucionales que se realicen y sean liderados o apoyados por la Dirección de Bienestar Institucional.</v>
          </cell>
          <cell r="CT362">
            <v>43615366</v>
          </cell>
          <cell r="CU362">
            <v>612</v>
          </cell>
          <cell r="CV362" t="str">
            <v>44110</v>
          </cell>
          <cell r="CY362">
            <v>7490</v>
          </cell>
          <cell r="CZ362" t="str">
            <v>M6</v>
          </cell>
        </row>
        <row r="363">
          <cell r="B363" t="str">
            <v>0264 DE 2024</v>
          </cell>
          <cell r="D363" t="str">
            <v>No. Libre</v>
          </cell>
          <cell r="BL363" t="e">
            <v>#N/A</v>
          </cell>
          <cell r="BM363" t="e">
            <v>#N/A</v>
          </cell>
          <cell r="BN363" t="e">
            <v>#N/A</v>
          </cell>
          <cell r="BO363" t="e">
            <v>#N/A</v>
          </cell>
          <cell r="BP363" t="e">
            <v>#N/A</v>
          </cell>
          <cell r="BQ363" t="e">
            <v>#N/A</v>
          </cell>
          <cell r="CU363" t="e">
            <v>#N/A</v>
          </cell>
          <cell r="CV363" t="e">
            <v>#N/A</v>
          </cell>
        </row>
        <row r="364">
          <cell r="B364" t="str">
            <v>0265 DE 2024</v>
          </cell>
          <cell r="C364">
            <v>1121818967</v>
          </cell>
          <cell r="D364" t="str">
            <v>FRANCY YURANI MOLANO CASTRO</v>
          </cell>
          <cell r="E364" t="str">
            <v>CONTRATO DE PRESTACIÓN DE SERVICIOS PROFESIONALES</v>
          </cell>
          <cell r="F364"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364">
            <v>45313</v>
          </cell>
          <cell r="H364">
            <v>17653080</v>
          </cell>
          <cell r="I364" t="str">
            <v>Cinco (05) meses y veintitrés (23) días calendario</v>
          </cell>
          <cell r="J364">
            <v>45313</v>
          </cell>
          <cell r="K364">
            <v>45487</v>
          </cell>
          <cell r="L364" t="str">
            <v>NO APLICA</v>
          </cell>
          <cell r="M364" t="str">
            <v>NO APLICA</v>
          </cell>
          <cell r="N364" t="str">
            <v>NO APLICA</v>
          </cell>
          <cell r="O364">
            <v>6</v>
          </cell>
          <cell r="P364">
            <v>3979596</v>
          </cell>
          <cell r="Q364">
            <v>45313</v>
          </cell>
          <cell r="R364">
            <v>45351</v>
          </cell>
          <cell r="S364">
            <v>3061228</v>
          </cell>
          <cell r="T364">
            <v>45352</v>
          </cell>
          <cell r="U364">
            <v>45382</v>
          </cell>
          <cell r="V364">
            <v>3061228</v>
          </cell>
          <cell r="W364">
            <v>45383</v>
          </cell>
          <cell r="X364">
            <v>45412</v>
          </cell>
          <cell r="Y364">
            <v>3061228</v>
          </cell>
          <cell r="Z364">
            <v>45413</v>
          </cell>
          <cell r="AA364">
            <v>45443</v>
          </cell>
          <cell r="AB364">
            <v>3061228</v>
          </cell>
          <cell r="AC364">
            <v>45444</v>
          </cell>
          <cell r="AD364">
            <v>45473</v>
          </cell>
          <cell r="AE364">
            <v>1428572</v>
          </cell>
          <cell r="AF364">
            <v>45474</v>
          </cell>
          <cell r="AG364">
            <v>45487</v>
          </cell>
          <cell r="BI364" t="str">
            <v>División de Bienestar Universitario</v>
          </cell>
          <cell r="BJ364" t="str">
            <v>JHON FREYD MONROY RODRIGUEZ</v>
          </cell>
          <cell r="BK364" t="str">
            <v>Jefe de Oficina</v>
          </cell>
          <cell r="BL364">
            <v>56</v>
          </cell>
          <cell r="BM364">
            <v>45313</v>
          </cell>
          <cell r="BN364">
            <v>175795282</v>
          </cell>
          <cell r="BO364">
            <v>231</v>
          </cell>
          <cell r="BP364">
            <v>45313</v>
          </cell>
          <cell r="BQ364">
            <v>17653080</v>
          </cell>
          <cell r="CS364"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364">
            <v>1121818967.9000001</v>
          </cell>
          <cell r="CU364">
            <v>612</v>
          </cell>
          <cell r="CV364" t="str">
            <v>44110</v>
          </cell>
          <cell r="CY364">
            <v>7490</v>
          </cell>
          <cell r="CZ364" t="str">
            <v>M6</v>
          </cell>
        </row>
        <row r="365">
          <cell r="B365" t="str">
            <v>0266 DE 2024</v>
          </cell>
          <cell r="C365">
            <v>1010049062</v>
          </cell>
          <cell r="D365" t="str">
            <v>BRANDON FRANCISCO LOAIZA TREJOS</v>
          </cell>
          <cell r="E365" t="str">
            <v>CONTRATO DE PRESTACIÓN DE SERVICIOS PROFESIONALES</v>
          </cell>
          <cell r="F365" t="str">
            <v>PRESTACIÓN DE SERVICIOS PROFESIONALES NECESARIO PARA EL DESARROLLO DEL PROYECTO FICHA BPUNI SIST 01 0311 2023 “ADQUISICIÓN DE INFRAESTRUCTURA TECNOLÓGICA PARA EL APOYO TRANSVERSAL DE LOS PROCESOS ACADÉMICO ADMINISTRATIVOS DE LA UNIVERSIDAD DE LOS LLANOS”</v>
          </cell>
          <cell r="G365">
            <v>45313</v>
          </cell>
          <cell r="H365">
            <v>15745883</v>
          </cell>
          <cell r="I365" t="str">
            <v>Cinco (05) meses y veintitrés (23) días calendario</v>
          </cell>
          <cell r="J365">
            <v>45313</v>
          </cell>
          <cell r="K365">
            <v>45487</v>
          </cell>
          <cell r="L365" t="str">
            <v>NO APLICA</v>
          </cell>
          <cell r="M365" t="str">
            <v>NO APLICA</v>
          </cell>
          <cell r="N365" t="str">
            <v>NO APLICA</v>
          </cell>
          <cell r="O365">
            <v>6</v>
          </cell>
          <cell r="P365">
            <v>3549650</v>
          </cell>
          <cell r="Q365">
            <v>45313</v>
          </cell>
          <cell r="R365">
            <v>45351</v>
          </cell>
          <cell r="S365">
            <v>2730500</v>
          </cell>
          <cell r="T365">
            <v>45352</v>
          </cell>
          <cell r="U365">
            <v>45382</v>
          </cell>
          <cell r="V365">
            <v>2730500</v>
          </cell>
          <cell r="W365">
            <v>45383</v>
          </cell>
          <cell r="X365">
            <v>45412</v>
          </cell>
          <cell r="Y365">
            <v>2730500</v>
          </cell>
          <cell r="Z365">
            <v>45413</v>
          </cell>
          <cell r="AA365">
            <v>45443</v>
          </cell>
          <cell r="AB365">
            <v>2730500</v>
          </cell>
          <cell r="AC365">
            <v>45444</v>
          </cell>
          <cell r="AD365">
            <v>45473</v>
          </cell>
          <cell r="AE365">
            <v>1274233</v>
          </cell>
          <cell r="AF365">
            <v>45474</v>
          </cell>
          <cell r="AG365">
            <v>45487</v>
          </cell>
          <cell r="BI365" t="str">
            <v>Área de Sistemas</v>
          </cell>
          <cell r="BJ365" t="str">
            <v>ROIMAN ARTURO SASTOQUE GUZMÁN</v>
          </cell>
          <cell r="BK365" t="str">
            <v>Jefe de Oficina</v>
          </cell>
          <cell r="BL365">
            <v>57</v>
          </cell>
          <cell r="BM365">
            <v>45313</v>
          </cell>
          <cell r="BN365">
            <v>206346488</v>
          </cell>
          <cell r="BO365">
            <v>232</v>
          </cell>
          <cell r="BP365">
            <v>45313</v>
          </cell>
          <cell r="BQ365">
            <v>15745883</v>
          </cell>
          <cell r="CS3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Proyección Social del Sistema de Información Académico de la Universidad de los Llanos (SIAU).  3. Contribuir con el mantenimiento, actualización y pruebas del módulo de Proyección Social actual y del módulo de Granja del SIAU. 4. Contribuir con la documentación técnica del módulo de Proyección Social y del módulo de Granja del SIAU. 5. Brindar apoyo en soporte técnico a los usuarios del módulo de Proyección Social y del módulo de Granja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65">
            <v>1010049062</v>
          </cell>
          <cell r="CU365">
            <v>645</v>
          </cell>
          <cell r="CV365" t="str">
            <v>44716</v>
          </cell>
          <cell r="CY365">
            <v>8299</v>
          </cell>
          <cell r="CZ365" t="str">
            <v>M6</v>
          </cell>
        </row>
        <row r="366">
          <cell r="B366" t="str">
            <v>0267 DE 2024</v>
          </cell>
          <cell r="C366">
            <v>1121926294</v>
          </cell>
          <cell r="D366" t="str">
            <v>BRAYAN HERRERA ROCHA</v>
          </cell>
          <cell r="E366" t="str">
            <v>CONTRATO DE PRESTACIÓN DE SERVICIOS PROFESIONALES</v>
          </cell>
          <cell r="F366" t="str">
            <v>PRESTACIÓN DE SERVICIOS PROFESIONALES NECESARIO PARA EL DESARROLLO DEL PROYECTO FICHA BPUNI SIST 01 0311 2023 “ADQUISICIÓN DE INFRAESTRUCTURA TECNOLÓGICA PARA EL APOYO TRANSVERSAL DE LOS PROCESOS ACADÉMICO ADMINISTRATIVOS DE LA UNIVERSIDAD DE LOS LLANOS”</v>
          </cell>
          <cell r="G366">
            <v>45313</v>
          </cell>
          <cell r="H366">
            <v>28318485</v>
          </cell>
          <cell r="I366" t="str">
            <v>Cinco (05) meses y veintitrés (23) días calendario</v>
          </cell>
          <cell r="J366">
            <v>45313</v>
          </cell>
          <cell r="K366">
            <v>45487</v>
          </cell>
          <cell r="L366" t="str">
            <v>NO APLICA</v>
          </cell>
          <cell r="M366" t="str">
            <v>NO APLICA</v>
          </cell>
          <cell r="N366" t="str">
            <v>NO APLICA</v>
          </cell>
          <cell r="O366">
            <v>6</v>
          </cell>
          <cell r="P366">
            <v>6383936</v>
          </cell>
          <cell r="Q366">
            <v>45313</v>
          </cell>
          <cell r="R366">
            <v>45351</v>
          </cell>
          <cell r="S366">
            <v>4910720</v>
          </cell>
          <cell r="T366">
            <v>45352</v>
          </cell>
          <cell r="U366">
            <v>45382</v>
          </cell>
          <cell r="V366">
            <v>4910720</v>
          </cell>
          <cell r="W366">
            <v>45383</v>
          </cell>
          <cell r="X366">
            <v>45412</v>
          </cell>
          <cell r="Y366">
            <v>4910720</v>
          </cell>
          <cell r="Z366">
            <v>45413</v>
          </cell>
          <cell r="AA366">
            <v>45443</v>
          </cell>
          <cell r="AB366">
            <v>4910720</v>
          </cell>
          <cell r="AC366">
            <v>45444</v>
          </cell>
          <cell r="AD366">
            <v>45473</v>
          </cell>
          <cell r="AE366">
            <v>2291669</v>
          </cell>
          <cell r="AF366">
            <v>45474</v>
          </cell>
          <cell r="AG366">
            <v>45487</v>
          </cell>
          <cell r="BI366" t="str">
            <v>Área de Sistemas</v>
          </cell>
          <cell r="BJ366" t="str">
            <v>ROIMAN ARTURO SASTOQUE GUZMÁN</v>
          </cell>
          <cell r="BK366" t="str">
            <v>Jefe de Oficina</v>
          </cell>
          <cell r="BL366">
            <v>57</v>
          </cell>
          <cell r="BM366">
            <v>45313</v>
          </cell>
          <cell r="BN366">
            <v>206346488</v>
          </cell>
          <cell r="BO366">
            <v>233</v>
          </cell>
          <cell r="BP366">
            <v>45313</v>
          </cell>
          <cell r="BQ366">
            <v>28318485</v>
          </cell>
          <cell r="CS366"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a cargo.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366">
            <v>1121926294</v>
          </cell>
          <cell r="CU366">
            <v>645</v>
          </cell>
          <cell r="CV366" t="str">
            <v>44716</v>
          </cell>
          <cell r="CY366">
            <v>6201</v>
          </cell>
          <cell r="CZ366" t="str">
            <v>M6</v>
          </cell>
        </row>
        <row r="367">
          <cell r="B367" t="str">
            <v>0268 DE 2024</v>
          </cell>
          <cell r="C367">
            <v>1013614456</v>
          </cell>
          <cell r="D367" t="str">
            <v>JESSICA LISETH RAMIREZ PEREZ</v>
          </cell>
          <cell r="E367" t="str">
            <v>CONTRATO DE PRESTACIÓN DE SERVICIOS PROFESIONALES</v>
          </cell>
          <cell r="F367" t="str">
            <v>PRESTACIÓN DE SERVICIOS PROFESIONALES NECESARIO PARA EL DESARROLLO DEL PROYECTO FICHA BPUNI SIST 01 0311 2023 “ADQUISICIÓN DE INFRAESTRUCTURA TECNOLÓGICA PARA EL APOYO TRANSVERSAL DE LOS PROCESOS ACADÉMICO ADMINISTRATIVOS DE LA UNIVERSIDAD DE LOS LLANOS”</v>
          </cell>
          <cell r="G367">
            <v>45313</v>
          </cell>
          <cell r="H367">
            <v>21330808</v>
          </cell>
          <cell r="I367" t="str">
            <v>Cinco (05) meses y veintitrés (23) días calendario</v>
          </cell>
          <cell r="J367">
            <v>45313</v>
          </cell>
          <cell r="K367">
            <v>45487</v>
          </cell>
          <cell r="L367" t="str">
            <v>NO APLICA</v>
          </cell>
          <cell r="M367" t="str">
            <v>NO APLICA</v>
          </cell>
          <cell r="N367" t="str">
            <v>NO APLICA</v>
          </cell>
          <cell r="O367">
            <v>6</v>
          </cell>
          <cell r="P367">
            <v>4808679</v>
          </cell>
          <cell r="Q367">
            <v>45313</v>
          </cell>
          <cell r="R367">
            <v>45351</v>
          </cell>
          <cell r="S367">
            <v>3698984</v>
          </cell>
          <cell r="T367">
            <v>45352</v>
          </cell>
          <cell r="U367">
            <v>45382</v>
          </cell>
          <cell r="V367">
            <v>3698984</v>
          </cell>
          <cell r="W367">
            <v>45383</v>
          </cell>
          <cell r="X367">
            <v>45412</v>
          </cell>
          <cell r="Y367">
            <v>3698984</v>
          </cell>
          <cell r="Z367">
            <v>45413</v>
          </cell>
          <cell r="AA367">
            <v>45443</v>
          </cell>
          <cell r="AB367">
            <v>3698984</v>
          </cell>
          <cell r="AC367">
            <v>45444</v>
          </cell>
          <cell r="AD367">
            <v>45473</v>
          </cell>
          <cell r="AE367">
            <v>1726193</v>
          </cell>
          <cell r="AF367">
            <v>45474</v>
          </cell>
          <cell r="AG367">
            <v>45487</v>
          </cell>
          <cell r="BI367" t="str">
            <v>Área de Sistemas</v>
          </cell>
          <cell r="BJ367" t="str">
            <v>ROIMAN ARTURO SASTOQUE GUZMÁN</v>
          </cell>
          <cell r="BK367" t="str">
            <v>Jefe de Oficina</v>
          </cell>
          <cell r="BL367">
            <v>57</v>
          </cell>
          <cell r="BM367">
            <v>45313</v>
          </cell>
          <cell r="BN367">
            <v>206346488</v>
          </cell>
          <cell r="BO367">
            <v>234</v>
          </cell>
          <cell r="BP367">
            <v>45313</v>
          </cell>
          <cell r="BQ367">
            <v>21330808</v>
          </cell>
          <cell r="CS367"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y documentación de las especificaciones de requerimientos, diagramas y gráficas de flujo e historias de usuario que deben seguir los desarrolladores de software, utilizando los formatos establecidos para tal fin. 3. Contribuir con la elaboración de los casos de prueba (de forma manual o automática), análisis de resultados y notificación de errores al equipo de desarrollo. 4. Cooperar en la elaboración de los cronogramas de desarrollo de los proyectos indicados. 5. Coadyuvar en la gestión documental relacionada de los proyectos, aplicando los formatos y procedimientos establecidos en Gestión de TIC. 6. Contribuir a fortalecer el proceso de Gestión de TIC, aplicando estrictamente los procedimientos establecidos.</v>
          </cell>
          <cell r="CT367">
            <v>1013614456</v>
          </cell>
          <cell r="CU367">
            <v>645</v>
          </cell>
          <cell r="CV367" t="str">
            <v>44716</v>
          </cell>
          <cell r="CY367">
            <v>7110</v>
          </cell>
          <cell r="CZ367" t="str">
            <v>M5</v>
          </cell>
        </row>
        <row r="368">
          <cell r="B368" t="str">
            <v>0269 DE 2024</v>
          </cell>
          <cell r="C368">
            <v>1121828522</v>
          </cell>
          <cell r="D368" t="str">
            <v>MONICA MARIA HERNANDEZ CORREA</v>
          </cell>
          <cell r="E368" t="str">
            <v>CONTRATO DE PRESTACIÓN DE SERVICIOS PROFESIONALES</v>
          </cell>
          <cell r="F368"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68">
            <v>45313</v>
          </cell>
          <cell r="H368">
            <v>21330808</v>
          </cell>
          <cell r="I368" t="str">
            <v>Cinco (05) meses y veintitrés (23) días calendario</v>
          </cell>
          <cell r="J368">
            <v>45313</v>
          </cell>
          <cell r="K368">
            <v>45487</v>
          </cell>
          <cell r="L368" t="str">
            <v>NO APLICA</v>
          </cell>
          <cell r="M368" t="str">
            <v>NO APLICA</v>
          </cell>
          <cell r="N368" t="str">
            <v>NO APLICA</v>
          </cell>
          <cell r="O368">
            <v>6</v>
          </cell>
          <cell r="P368">
            <v>4808679</v>
          </cell>
          <cell r="Q368">
            <v>45313</v>
          </cell>
          <cell r="R368">
            <v>45351</v>
          </cell>
          <cell r="S368">
            <v>3698984</v>
          </cell>
          <cell r="T368">
            <v>45352</v>
          </cell>
          <cell r="U368">
            <v>45382</v>
          </cell>
          <cell r="V368">
            <v>3698984</v>
          </cell>
          <cell r="W368">
            <v>45383</v>
          </cell>
          <cell r="X368">
            <v>45412</v>
          </cell>
          <cell r="Y368">
            <v>3698984</v>
          </cell>
          <cell r="Z368">
            <v>45413</v>
          </cell>
          <cell r="AA368">
            <v>45443</v>
          </cell>
          <cell r="AB368">
            <v>3698984</v>
          </cell>
          <cell r="AC368">
            <v>45444</v>
          </cell>
          <cell r="AD368">
            <v>45473</v>
          </cell>
          <cell r="AE368">
            <v>1726193</v>
          </cell>
          <cell r="AF368">
            <v>45474</v>
          </cell>
          <cell r="AG368">
            <v>45487</v>
          </cell>
          <cell r="BI368" t="str">
            <v>Área de Sistemas</v>
          </cell>
          <cell r="BJ368" t="str">
            <v>ROIMAN ARTURO SASTOQUE GUZMÁN</v>
          </cell>
          <cell r="BK368" t="str">
            <v>Jefe de Oficina</v>
          </cell>
          <cell r="BL368">
            <v>57</v>
          </cell>
          <cell r="BM368">
            <v>45313</v>
          </cell>
          <cell r="BN368">
            <v>206346488</v>
          </cell>
          <cell r="BO368">
            <v>235</v>
          </cell>
          <cell r="BP368">
            <v>45313</v>
          </cell>
          <cell r="BQ368">
            <v>21330808</v>
          </cell>
          <cell r="CS368" t="str">
            <v>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v>
          </cell>
          <cell r="CT368">
            <v>1121828522</v>
          </cell>
          <cell r="CU368">
            <v>645</v>
          </cell>
          <cell r="CV368" t="str">
            <v>44716</v>
          </cell>
          <cell r="CY368">
            <v>6201</v>
          </cell>
          <cell r="CZ368" t="str">
            <v>M6</v>
          </cell>
        </row>
        <row r="369">
          <cell r="B369" t="str">
            <v>0270 DE 2024</v>
          </cell>
          <cell r="C369">
            <v>1121946486</v>
          </cell>
          <cell r="D369" t="str">
            <v>YUSLEY DANEYI PARRADO MORENO</v>
          </cell>
          <cell r="E369" t="str">
            <v>CONTRATO DE PRESTACIÓN DE SERVICIOS PROFESIONALES</v>
          </cell>
          <cell r="F369" t="str">
            <v>PRESTACIÓN DE SERVICIOS PROFESIONALES NECESARIO PARA EL DESARROLLO DEL PROYECTO FICHA BPUNI SIST 01 0311 2023 “ADQUISICIÓN DE INFRAESTRUCTURA TECNOLÓGICA PARA EL APOYO TRANSVERSAL DE LOS PROCESOS ACADÉMICO ADMINISTRATIVOS DE LA UNIVERSIDAD DE LOS LLANOS”</v>
          </cell>
          <cell r="G369">
            <v>45313</v>
          </cell>
          <cell r="H369">
            <v>15745883</v>
          </cell>
          <cell r="I369" t="str">
            <v>Cinco (05) meses y veintitrés (23) días calendario</v>
          </cell>
          <cell r="J369">
            <v>45313</v>
          </cell>
          <cell r="K369">
            <v>45487</v>
          </cell>
          <cell r="L369" t="str">
            <v>NO APLICA</v>
          </cell>
          <cell r="M369" t="str">
            <v>NO APLICA</v>
          </cell>
          <cell r="N369" t="str">
            <v>NO APLICA</v>
          </cell>
          <cell r="O369">
            <v>6</v>
          </cell>
          <cell r="P369">
            <v>3549650</v>
          </cell>
          <cell r="Q369">
            <v>45313</v>
          </cell>
          <cell r="R369">
            <v>45351</v>
          </cell>
          <cell r="S369">
            <v>2730500</v>
          </cell>
          <cell r="T369">
            <v>45352</v>
          </cell>
          <cell r="U369">
            <v>45382</v>
          </cell>
          <cell r="V369">
            <v>2730500</v>
          </cell>
          <cell r="W369">
            <v>45383</v>
          </cell>
          <cell r="X369">
            <v>45412</v>
          </cell>
          <cell r="Y369">
            <v>2730500</v>
          </cell>
          <cell r="Z369">
            <v>45413</v>
          </cell>
          <cell r="AA369">
            <v>45443</v>
          </cell>
          <cell r="AB369">
            <v>2730500</v>
          </cell>
          <cell r="AC369">
            <v>45444</v>
          </cell>
          <cell r="AD369">
            <v>45473</v>
          </cell>
          <cell r="AE369">
            <v>1274233</v>
          </cell>
          <cell r="AF369">
            <v>45474</v>
          </cell>
          <cell r="AG369">
            <v>45487</v>
          </cell>
          <cell r="BI369" t="str">
            <v>Área de Sistemas</v>
          </cell>
          <cell r="BJ369" t="str">
            <v>ROIMAN ARTURO SASTOQUE GUZMÁN</v>
          </cell>
          <cell r="BK369" t="str">
            <v>Jefe de Oficina</v>
          </cell>
          <cell r="BL369">
            <v>57</v>
          </cell>
          <cell r="BM369">
            <v>45313</v>
          </cell>
          <cell r="BN369">
            <v>206346488</v>
          </cell>
          <cell r="BO369">
            <v>236</v>
          </cell>
          <cell r="BP369">
            <v>45313</v>
          </cell>
          <cell r="BQ369">
            <v>15745883</v>
          </cell>
          <cell r="CS369" t="str">
            <v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v>
          </cell>
          <cell r="CT369">
            <v>1121946486</v>
          </cell>
          <cell r="CU369">
            <v>645</v>
          </cell>
          <cell r="CV369" t="str">
            <v>44716</v>
          </cell>
          <cell r="CY369">
            <v>8299</v>
          </cell>
          <cell r="CZ369" t="str">
            <v>M6</v>
          </cell>
        </row>
        <row r="370">
          <cell r="B370" t="str">
            <v>0271 DE 2024</v>
          </cell>
          <cell r="C370">
            <v>1121920979</v>
          </cell>
          <cell r="D370" t="str">
            <v>YUDY ANGELICA VARGAS GUATIVA</v>
          </cell>
          <cell r="E370" t="str">
            <v>CONTRATO DE PRESTACIÓN DE SERVICIOS PROFESIONALES</v>
          </cell>
          <cell r="F370" t="str">
            <v>PRESTACIÓN DE SERVICIOS PROFESIONALES NECESARIO PARA EL DESARROLLO DEL PROYECTO FICHA BPUNI SIST 01 0311 2023 “ADQUISICIÓN DE INFRAESTRUCTURA TECNOLÓGICA PARA EL APOYO TRANSVERSAL DE LOS PROCESOS ACADÉMICO ADMINISTRATIVOS DE LA UNIVERSIDAD DE LOS LLANOS”</v>
          </cell>
          <cell r="G370">
            <v>45313</v>
          </cell>
          <cell r="H370">
            <v>15745883</v>
          </cell>
          <cell r="I370" t="str">
            <v>Cinco (05) meses y veintitrés (23) días calendario</v>
          </cell>
          <cell r="J370">
            <v>45313</v>
          </cell>
          <cell r="K370">
            <v>45487</v>
          </cell>
          <cell r="L370" t="str">
            <v>NO APLICA</v>
          </cell>
          <cell r="M370" t="str">
            <v>NO APLICA</v>
          </cell>
          <cell r="N370" t="str">
            <v>NO APLICA</v>
          </cell>
          <cell r="O370">
            <v>6</v>
          </cell>
          <cell r="P370">
            <v>3549650</v>
          </cell>
          <cell r="Q370">
            <v>45313</v>
          </cell>
          <cell r="R370">
            <v>45351</v>
          </cell>
          <cell r="S370">
            <v>2730500</v>
          </cell>
          <cell r="T370">
            <v>45352</v>
          </cell>
          <cell r="U370">
            <v>45382</v>
          </cell>
          <cell r="V370">
            <v>2730500</v>
          </cell>
          <cell r="W370">
            <v>45383</v>
          </cell>
          <cell r="X370">
            <v>45412</v>
          </cell>
          <cell r="Y370">
            <v>2730500</v>
          </cell>
          <cell r="Z370">
            <v>45413</v>
          </cell>
          <cell r="AA370">
            <v>45443</v>
          </cell>
          <cell r="AB370">
            <v>2730500</v>
          </cell>
          <cell r="AC370">
            <v>45444</v>
          </cell>
          <cell r="AD370">
            <v>45473</v>
          </cell>
          <cell r="AE370">
            <v>1274233</v>
          </cell>
          <cell r="AF370">
            <v>45474</v>
          </cell>
          <cell r="AG370">
            <v>45487</v>
          </cell>
          <cell r="BI370" t="str">
            <v>Área de Sistemas</v>
          </cell>
          <cell r="BJ370" t="str">
            <v>ROIMAN ARTURO SASTOQUE GUZMÁN</v>
          </cell>
          <cell r="BK370" t="str">
            <v>Jefe de Oficina</v>
          </cell>
          <cell r="BL370">
            <v>57</v>
          </cell>
          <cell r="BM370">
            <v>45313</v>
          </cell>
          <cell r="BN370">
            <v>206346488</v>
          </cell>
          <cell r="BO370">
            <v>237</v>
          </cell>
          <cell r="BP370">
            <v>45313</v>
          </cell>
          <cell r="BQ370">
            <v>15745883</v>
          </cell>
          <cell r="CS370"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la elaboración y publicación de la documentación de usuario referente a módulos y procesos desarrollados para el Sistema de Información Académico de la Universidad de los Llanos. 3. Contribuir en la actualización y publicación de la documentación de usuario del Sistema de Información Académico de la Universidad de los Llanos. 4. Apoyar en la aplicación de pruebas de calidad de las nuevas funcionalidades de SIAU y notificar los resultados al equipo de desarrollo. 5. Coadyuvar con la capacitación y apoyo a usuarios para garantizar que puedan utilizar el SIAU con eficacia. 6. Elaborar y mantener actualizado el repositorio de la documentación generada para usuarios del SIAU. 7. Contribuir a fortalecer el proceso de Gestión de TIC, aplicando estrictamente los procedimientos establecidos.</v>
          </cell>
          <cell r="CT370">
            <v>1121920979</v>
          </cell>
          <cell r="CU370">
            <v>645</v>
          </cell>
          <cell r="CV370" t="str">
            <v>44716</v>
          </cell>
          <cell r="CY370">
            <v>7110</v>
          </cell>
          <cell r="CZ370" t="str">
            <v>M5</v>
          </cell>
        </row>
        <row r="371">
          <cell r="B371" t="str">
            <v>0272 DE 2024</v>
          </cell>
          <cell r="C371">
            <v>40438386</v>
          </cell>
          <cell r="D371" t="str">
            <v>LUCERO TRUJILLO CASALLAS</v>
          </cell>
          <cell r="E371" t="str">
            <v>CONTRATO DE PRESTACIÓN DE SERVICIOS PROFESIONALES</v>
          </cell>
          <cell r="F371"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71">
            <v>45313</v>
          </cell>
          <cell r="H371">
            <v>21330808</v>
          </cell>
          <cell r="I371" t="str">
            <v>Cinco (05) meses y veintitrés (23) días calendario</v>
          </cell>
          <cell r="J371">
            <v>45313</v>
          </cell>
          <cell r="K371">
            <v>45487</v>
          </cell>
          <cell r="L371" t="str">
            <v>NO APLICA</v>
          </cell>
          <cell r="M371" t="str">
            <v>NO APLICA</v>
          </cell>
          <cell r="N371" t="str">
            <v>NO APLICA</v>
          </cell>
          <cell r="O371">
            <v>6</v>
          </cell>
          <cell r="P371">
            <v>4808679</v>
          </cell>
          <cell r="Q371">
            <v>45313</v>
          </cell>
          <cell r="R371">
            <v>45351</v>
          </cell>
          <cell r="S371">
            <v>3698984</v>
          </cell>
          <cell r="T371">
            <v>45352</v>
          </cell>
          <cell r="U371">
            <v>45382</v>
          </cell>
          <cell r="V371">
            <v>3698984</v>
          </cell>
          <cell r="W371">
            <v>45383</v>
          </cell>
          <cell r="X371">
            <v>45412</v>
          </cell>
          <cell r="Y371">
            <v>3698984</v>
          </cell>
          <cell r="Z371">
            <v>45413</v>
          </cell>
          <cell r="AA371">
            <v>45443</v>
          </cell>
          <cell r="AB371">
            <v>3698984</v>
          </cell>
          <cell r="AC371">
            <v>45444</v>
          </cell>
          <cell r="AD371">
            <v>45473</v>
          </cell>
          <cell r="AE371">
            <v>1726193</v>
          </cell>
          <cell r="AF371">
            <v>45474</v>
          </cell>
          <cell r="AG371">
            <v>45487</v>
          </cell>
          <cell r="BI371" t="str">
            <v>Área de Sistemas</v>
          </cell>
          <cell r="BJ371" t="str">
            <v>ROIMAN ARTURO SASTOQUE GUZMÁN</v>
          </cell>
          <cell r="BK371" t="str">
            <v>Jefe de Oficina</v>
          </cell>
          <cell r="BL371">
            <v>57</v>
          </cell>
          <cell r="BM371">
            <v>45313</v>
          </cell>
          <cell r="BN371">
            <v>206346488</v>
          </cell>
          <cell r="BO371">
            <v>238</v>
          </cell>
          <cell r="BP371">
            <v>45313</v>
          </cell>
          <cell r="BQ371">
            <v>21330808</v>
          </cell>
          <cell r="CS371" t="str">
            <v xml:space="preserve">1. Contribuir a fortalecer el Sistema de Información Académico de la Universidad de los Llanos (SIAU), atendiendo la Ficha BPUNI SIST 02 06102022 “Adquisición de infraestructura TIC para el fortalecimiento de las funciones misionales y administrativas de la Universidad de los Llanos”. 2. Apoyar en el análisis y priorización de los requerimientos de desarrollo, mantenimiento y soporte de los sistemas de información institucionales. 3. Cooperar con la asignación, monitoreo y seguimiento de tareas para la ejecución de los sistemas de información en cada una de las diferentes etapas del ciclo de vida del software. 4. Apoyar en la preparación y realización de reuniones de socialización y gestión sobre el avance o entrega de los módulos de los sistemas de información institucionales. 5. Coadyuvar en el desarrollo y la presentación puntual de planes de trabajo y reportes de progreso por parte del equipo de desarrollo de software. 6. Apoyar a la supervisión en la verificación del cumplimiento del procedimiento establecido para el desarrollo del software. 7. Coadyuvar en la gestión de la documentación técnica y de usuario relacionada con los sistemas de información institucionales. </v>
          </cell>
          <cell r="CT371">
            <v>40438386</v>
          </cell>
          <cell r="CU371">
            <v>645</v>
          </cell>
          <cell r="CV371" t="str">
            <v>44716</v>
          </cell>
          <cell r="CY371">
            <v>6201</v>
          </cell>
          <cell r="CZ371" t="str">
            <v>M6</v>
          </cell>
        </row>
        <row r="372">
          <cell r="B372" t="str">
            <v>0273 DE 2024</v>
          </cell>
          <cell r="C372">
            <v>1121918958</v>
          </cell>
          <cell r="D372" t="str">
            <v>JUAN SEBASTIAN GUTIERREZ CRISTANCHO</v>
          </cell>
          <cell r="E372" t="str">
            <v>CONTRATO DE PRESTACIÓN DE SERVICIOS PROFESIONALES</v>
          </cell>
          <cell r="F372" t="str">
            <v>PRESTACIÓN DE SERVICIOS PROFESIONALES NECESARIO PARA EL DESARROLLO DEL PROYECTO FICHA BPUNI SIST 01 0311 2023 “ADQUISICIÓN DE INFRAESTRUCTURA TECNOLÓGICA PARA EL APOYO TRANSVERSAL DE LOS PROCESOS ACADÉMICO ADMINISTRATIVOS DE LA UNIVERSIDAD DE LOS LLANOS”</v>
          </cell>
          <cell r="G372">
            <v>45313</v>
          </cell>
          <cell r="H372">
            <v>15745883</v>
          </cell>
          <cell r="I372" t="str">
            <v>Cinco (05) meses y veintitrés (23) días calendario</v>
          </cell>
          <cell r="J372">
            <v>45313</v>
          </cell>
          <cell r="K372">
            <v>45487</v>
          </cell>
          <cell r="L372" t="str">
            <v>NO APLICA</v>
          </cell>
          <cell r="M372" t="str">
            <v>NO APLICA</v>
          </cell>
          <cell r="N372" t="str">
            <v>NO APLICA</v>
          </cell>
          <cell r="O372">
            <v>6</v>
          </cell>
          <cell r="P372">
            <v>3549650</v>
          </cell>
          <cell r="Q372">
            <v>45313</v>
          </cell>
          <cell r="R372">
            <v>45351</v>
          </cell>
          <cell r="S372">
            <v>2730500</v>
          </cell>
          <cell r="T372">
            <v>45352</v>
          </cell>
          <cell r="U372">
            <v>45382</v>
          </cell>
          <cell r="V372">
            <v>2730500</v>
          </cell>
          <cell r="W372">
            <v>45383</v>
          </cell>
          <cell r="X372">
            <v>45412</v>
          </cell>
          <cell r="Y372">
            <v>2730500</v>
          </cell>
          <cell r="Z372">
            <v>45413</v>
          </cell>
          <cell r="AA372">
            <v>45443</v>
          </cell>
          <cell r="AB372">
            <v>2730500</v>
          </cell>
          <cell r="AC372">
            <v>45444</v>
          </cell>
          <cell r="AD372">
            <v>45473</v>
          </cell>
          <cell r="AE372">
            <v>1274233</v>
          </cell>
          <cell r="AF372">
            <v>45474</v>
          </cell>
          <cell r="AG372">
            <v>45487</v>
          </cell>
          <cell r="BI372" t="str">
            <v>Área de Sistemas</v>
          </cell>
          <cell r="BJ372" t="str">
            <v>ROIMAN ARTURO SASTOQUE GUZMÁN</v>
          </cell>
          <cell r="BK372" t="str">
            <v>Jefe de Oficina</v>
          </cell>
          <cell r="BL372">
            <v>57</v>
          </cell>
          <cell r="BM372">
            <v>45313</v>
          </cell>
          <cell r="BN372">
            <v>206346488</v>
          </cell>
          <cell r="BO372">
            <v>239</v>
          </cell>
          <cell r="BP372">
            <v>45313</v>
          </cell>
          <cell r="BQ372">
            <v>15745883</v>
          </cell>
          <cell r="CS372"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del módulo de Internacionalización del Sistema de Información Académico de la Universidad de los Llanos (SIAU). 3. Contribuir con el mantenimiento, actualización y pruebas del módulo de Investigaciones del Sistema de Información Académico de la Universidad de los Llanos (SIAU). 4. Apoyar en la documentación técnica del módulo de Internacionalización del SIAU. 5. Brindar apoyo en el soporte técnico a los usuarios del módulo de Investigaciones del SIAU de manera oportuna y eficaz, resolviendo las inquietudes/solicitudes relacionadas con su funcionamiento. 6. Contribuir con el  cronograma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2">
            <v>1121918958</v>
          </cell>
          <cell r="CU372">
            <v>645</v>
          </cell>
          <cell r="CV372" t="str">
            <v>44716</v>
          </cell>
          <cell r="CY372">
            <v>8299</v>
          </cell>
          <cell r="CZ372" t="str">
            <v>M6</v>
          </cell>
        </row>
        <row r="373">
          <cell r="B373" t="str">
            <v>0274 DE 2024</v>
          </cell>
          <cell r="C373">
            <v>79739768</v>
          </cell>
          <cell r="D373" t="str">
            <v>NILSON ALEXANDER GOMEZ HERRERA</v>
          </cell>
          <cell r="E373" t="str">
            <v>CONTRATO DE PRESTACIÓN DE SERVICIOS PROFESIONALES</v>
          </cell>
          <cell r="F373" t="str">
            <v>PRESTACIÓN DE SERVICIOS PROFESIONALES NECESARIO PARA EL DESARROLLO DEL PROYECTO FICHA BPUNI SIST 01 0311 2023 “ADQUISICIÓN DE INFRAESTRUCTURA TECNOLÓGICA PARA EL APOYO TRANSVERSAL DE LOS PROCESOS ACADÉMICO ADMINISTRATIVOS DE LA UNIVERSIDAD DE LOS LLANOS”</v>
          </cell>
          <cell r="G373">
            <v>45313</v>
          </cell>
          <cell r="H373">
            <v>17653081</v>
          </cell>
          <cell r="I373" t="str">
            <v>Cinco (05) meses y veintitrés (23) días calendario</v>
          </cell>
          <cell r="J373">
            <v>45313</v>
          </cell>
          <cell r="K373">
            <v>45487</v>
          </cell>
          <cell r="L373" t="str">
            <v>NO APLICA</v>
          </cell>
          <cell r="M373" t="str">
            <v>NO APLICA</v>
          </cell>
          <cell r="N373" t="str">
            <v>NO APLICA</v>
          </cell>
          <cell r="O373">
            <v>6</v>
          </cell>
          <cell r="P373">
            <v>3979596</v>
          </cell>
          <cell r="Q373">
            <v>45313</v>
          </cell>
          <cell r="R373">
            <v>45351</v>
          </cell>
          <cell r="S373">
            <v>3061228</v>
          </cell>
          <cell r="T373">
            <v>45352</v>
          </cell>
          <cell r="U373">
            <v>45382</v>
          </cell>
          <cell r="V373">
            <v>3061228</v>
          </cell>
          <cell r="W373">
            <v>45383</v>
          </cell>
          <cell r="X373">
            <v>45412</v>
          </cell>
          <cell r="Y373">
            <v>3061228</v>
          </cell>
          <cell r="Z373">
            <v>45413</v>
          </cell>
          <cell r="AA373">
            <v>45443</v>
          </cell>
          <cell r="AB373">
            <v>3061228</v>
          </cell>
          <cell r="AC373">
            <v>45444</v>
          </cell>
          <cell r="AD373">
            <v>45473</v>
          </cell>
          <cell r="AE373">
            <v>1428573</v>
          </cell>
          <cell r="AF373">
            <v>45474</v>
          </cell>
          <cell r="AG373">
            <v>45487</v>
          </cell>
          <cell r="BI373" t="str">
            <v>Área de Sistemas</v>
          </cell>
          <cell r="BJ373" t="str">
            <v>ROIMAN ARTURO SASTOQUE GUZMÁN</v>
          </cell>
          <cell r="BK373" t="str">
            <v>Jefe de Oficina</v>
          </cell>
          <cell r="BL373">
            <v>57</v>
          </cell>
          <cell r="BM373">
            <v>45313</v>
          </cell>
          <cell r="BN373">
            <v>206346488</v>
          </cell>
          <cell r="BO373">
            <v>240</v>
          </cell>
          <cell r="BP373">
            <v>45313</v>
          </cell>
          <cell r="BQ373">
            <v>17653081</v>
          </cell>
          <cell r="CS373" t="str">
            <v>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Sistema SIAU. 4. Asegurar la integridad y el correcto funcionamiento y mantenimiento de las bases de datos, comprobando que la información esté coherentemente almacenada. 5. Apoyar en el diseño de objetos de base de datos para procesos de negocio nuevos, teniendo como base los documentos de diseño. 6. Implementar estrategias de respaldo, previniendo la pérdida de datos, seleccionando los métodos más acordes y desarrollando planes de restablecimiento en caso de fallos o desastres. 7. Contribuir con la implementación de normas y estándares de seguridad aplicables a la gestión de bases de datos. 8. Coadyuvar en asesoría en la definición de estrategias futuras de gestión de bases de datos. 9. Apoyar a la supervisión de las bases de datos gestionadas por la Oficina de Sistemas. 10. Contribuir a fortalecer el proceso de Gestión de TIC, aplicando estrictamente los procedimientos establecidos.</v>
          </cell>
          <cell r="CT373">
            <v>79739768.799999997</v>
          </cell>
          <cell r="CU373">
            <v>645</v>
          </cell>
          <cell r="CV373" t="str">
            <v>44716</v>
          </cell>
          <cell r="CY373">
            <v>9511</v>
          </cell>
          <cell r="CZ373" t="str">
            <v>M4</v>
          </cell>
        </row>
        <row r="374">
          <cell r="B374" t="str">
            <v>0275 DE 2024</v>
          </cell>
          <cell r="C374">
            <v>1121827022</v>
          </cell>
          <cell r="D374" t="str">
            <v>YAMID ANTONIO CELY BAQUERO</v>
          </cell>
          <cell r="E374" t="str">
            <v>CONTRATO DE PRESTACIÓN DE SERVICIOS PROFESIONALES</v>
          </cell>
          <cell r="F374" t="str">
            <v>PRESTACIÓN DE SERVICIOS PROFESIONALES NECESARIO PARA EL DESARROLLO DEL PROYECTO FICHA BPUNI SIST 01 0311 2023 “ADQUISICIÓN DE INFRAESTRUCTURA TECNOLÓGICA PARA EL APOYO TRANSVERSAL DE LOS PROCESOS ACADÉMICO ADMINISTRATIVOS DE LA UNIVERSIDAD DE LOS LLANOS”</v>
          </cell>
          <cell r="G374">
            <v>45313</v>
          </cell>
          <cell r="H374">
            <v>15745883</v>
          </cell>
          <cell r="I374" t="str">
            <v>Cinco (05) meses y veintitrés (23) días calendario</v>
          </cell>
          <cell r="J374">
            <v>45313</v>
          </cell>
          <cell r="K374">
            <v>45487</v>
          </cell>
          <cell r="L374" t="str">
            <v>NO APLICA</v>
          </cell>
          <cell r="M374" t="str">
            <v>NO APLICA</v>
          </cell>
          <cell r="N374" t="str">
            <v>NO APLICA</v>
          </cell>
          <cell r="O374">
            <v>6</v>
          </cell>
          <cell r="P374">
            <v>3549650</v>
          </cell>
          <cell r="Q374">
            <v>45313</v>
          </cell>
          <cell r="R374">
            <v>45351</v>
          </cell>
          <cell r="S374">
            <v>2730500</v>
          </cell>
          <cell r="T374">
            <v>45352</v>
          </cell>
          <cell r="U374">
            <v>45382</v>
          </cell>
          <cell r="V374">
            <v>2730500</v>
          </cell>
          <cell r="W374">
            <v>45383</v>
          </cell>
          <cell r="X374">
            <v>45412</v>
          </cell>
          <cell r="Y374">
            <v>2730500</v>
          </cell>
          <cell r="Z374">
            <v>45413</v>
          </cell>
          <cell r="AA374">
            <v>45443</v>
          </cell>
          <cell r="AB374">
            <v>2730500</v>
          </cell>
          <cell r="AC374">
            <v>45444</v>
          </cell>
          <cell r="AD374">
            <v>45473</v>
          </cell>
          <cell r="AE374">
            <v>1274233</v>
          </cell>
          <cell r="AF374">
            <v>45474</v>
          </cell>
          <cell r="AG374">
            <v>45487</v>
          </cell>
          <cell r="BI374" t="str">
            <v>Área de Sistemas</v>
          </cell>
          <cell r="BJ374" t="str">
            <v>ROIMAN ARTURO SASTOQUE GUZMÁN</v>
          </cell>
          <cell r="BK374" t="str">
            <v>Jefe de Oficina</v>
          </cell>
          <cell r="BL374">
            <v>57</v>
          </cell>
          <cell r="BM374">
            <v>45313</v>
          </cell>
          <cell r="BN374">
            <v>206346488</v>
          </cell>
          <cell r="BO374">
            <v>241</v>
          </cell>
          <cell r="BP374">
            <v>45313</v>
          </cell>
          <cell r="BQ374">
            <v>15745883</v>
          </cell>
          <cell r="CS374"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Bienestar Institucional del Sistema de Información Académico de la Universidad de los Llanos (SIAU). 3. Contribuir con el mantenimiento, actualización y pruebas del módulo existente de Bienestar Institucional del SIAU. 4. Aportar la documentación técnica del módulo de Bienestar Institucional del SIAU. 5. Brindar apoyo en soporte técnico a los usuarios del módulo de Bienestar Institucional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4">
            <v>1121827022</v>
          </cell>
          <cell r="CU374">
            <v>645</v>
          </cell>
          <cell r="CV374" t="str">
            <v>44716</v>
          </cell>
          <cell r="CY374">
            <v>6201</v>
          </cell>
          <cell r="CZ374" t="str">
            <v>M6</v>
          </cell>
        </row>
        <row r="375">
          <cell r="B375" t="str">
            <v>0276 DE 2024</v>
          </cell>
          <cell r="C375">
            <v>1121922138</v>
          </cell>
          <cell r="D375" t="str">
            <v>DIDIER ANIBAL MEJIA SEPULVEDA</v>
          </cell>
          <cell r="E375" t="str">
            <v>CONTRATO DE PRESTACIÓN DE SERVICIOS PROFESIONALES</v>
          </cell>
          <cell r="F375" t="str">
            <v>PRESTACIÓN DE SERVICIOS PROFESIONALES NECESARIO PARA EL DESARROLLO DEL PROYECTO FICHA BPUNI SIST 01 0311 2023 “ADQUISICIÓN DE INFRAESTRUCTURA TECNOLÓGICA PARA EL APOYO TRANSVERSAL DE LOS PROCESOS ACADÉMICO ADMINISTRATIVOS DE LA UNIVERSIDAD DE LOS LLANOS”</v>
          </cell>
          <cell r="G375">
            <v>45313</v>
          </cell>
          <cell r="H375">
            <v>17653081</v>
          </cell>
          <cell r="I375" t="str">
            <v>Cinco (05) meses y veintitrés (23) días calendario</v>
          </cell>
          <cell r="J375">
            <v>45313</v>
          </cell>
          <cell r="K375">
            <v>45487</v>
          </cell>
          <cell r="L375" t="str">
            <v>NO APLICA</v>
          </cell>
          <cell r="M375" t="str">
            <v>NO APLICA</v>
          </cell>
          <cell r="N375" t="str">
            <v>NO APLICA</v>
          </cell>
          <cell r="O375">
            <v>6</v>
          </cell>
          <cell r="P375">
            <v>3979596</v>
          </cell>
          <cell r="Q375">
            <v>45313</v>
          </cell>
          <cell r="R375">
            <v>45351</v>
          </cell>
          <cell r="S375">
            <v>3061228</v>
          </cell>
          <cell r="T375">
            <v>45352</v>
          </cell>
          <cell r="U375">
            <v>45382</v>
          </cell>
          <cell r="V375">
            <v>3061228</v>
          </cell>
          <cell r="W375">
            <v>45383</v>
          </cell>
          <cell r="X375">
            <v>45412</v>
          </cell>
          <cell r="Y375">
            <v>3061228</v>
          </cell>
          <cell r="Z375">
            <v>45413</v>
          </cell>
          <cell r="AA375">
            <v>45443</v>
          </cell>
          <cell r="AB375">
            <v>3061228</v>
          </cell>
          <cell r="AC375">
            <v>45444</v>
          </cell>
          <cell r="AD375">
            <v>45473</v>
          </cell>
          <cell r="AE375">
            <v>1428573</v>
          </cell>
          <cell r="AF375">
            <v>45474</v>
          </cell>
          <cell r="AG375">
            <v>45487</v>
          </cell>
          <cell r="BI375" t="str">
            <v>Área de Sistemas</v>
          </cell>
          <cell r="BJ375" t="str">
            <v>ROIMAN ARTURO SASTOQUE GUZMÁN</v>
          </cell>
          <cell r="BK375" t="str">
            <v>Jefe de Oficina</v>
          </cell>
          <cell r="BL375">
            <v>57</v>
          </cell>
          <cell r="BM375">
            <v>45313</v>
          </cell>
          <cell r="BN375">
            <v>206346488</v>
          </cell>
          <cell r="BO375">
            <v>242</v>
          </cell>
          <cell r="BP375">
            <v>45313</v>
          </cell>
          <cell r="BQ375">
            <v>17653081</v>
          </cell>
          <cell r="CS37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la segunda fase del Sistema de Alertas Tempranas del Sistema de Información Académico de la Universidad de los Llanos (SIAU). 3. Contribuir con el mantenimiento, actualización y pruebas de la primera fase del Sistema de Alertas Tempranas del SIAU. 4. Aportar la documentación técnica del Sistema de Alertas Tempranas del SIAU. 5. Brindar soporte técnico a los usuarios del Sistema de Alertas Tempranas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5">
            <v>1121922138.4000001</v>
          </cell>
          <cell r="CU375">
            <v>645</v>
          </cell>
          <cell r="CV375" t="str">
            <v>44716</v>
          </cell>
          <cell r="CY375">
            <v>7490</v>
          </cell>
          <cell r="CZ375" t="str">
            <v>M6</v>
          </cell>
        </row>
        <row r="376">
          <cell r="B376" t="str">
            <v>0277 DE 2024</v>
          </cell>
          <cell r="D376" t="str">
            <v xml:space="preserve">No. Vice Recursos / Regalías </v>
          </cell>
        </row>
        <row r="377">
          <cell r="B377" t="str">
            <v>0278 DE 2024</v>
          </cell>
          <cell r="C377">
            <v>1121929704</v>
          </cell>
          <cell r="D377" t="str">
            <v>SERGIO ANDRES LOZADA TELLEZ</v>
          </cell>
          <cell r="E377" t="str">
            <v>CONTRATO DE PRESTACIÓN DE SERVICIOS DE APOYO A LA GESTIÓN</v>
          </cell>
          <cell r="F377" t="str">
            <v>PRESTACIÓN DE SERVICIOS DE APOYO A LA GESTIÓN NECESARIO PARA EL FORTALECIMIENTO DE LOS PROCESOS OPERATIVOS Y ADMINISTRATIVOS DE LA SECCIÓN DE PUBLICACIONES Y AYUDAS EDUCATIVAS DE LA UNIVERSIDAD DE LOS LLANOS.</v>
          </cell>
          <cell r="G377">
            <v>45320</v>
          </cell>
          <cell r="H377">
            <v>10408181</v>
          </cell>
          <cell r="I377" t="str">
            <v>Cuatro (04) meses y veinticuatro (24) días calendario</v>
          </cell>
          <cell r="J377">
            <v>45320</v>
          </cell>
          <cell r="K377">
            <v>45464</v>
          </cell>
          <cell r="L377" t="str">
            <v>NO APLICA</v>
          </cell>
          <cell r="M377" t="str">
            <v>NO APLICA</v>
          </cell>
          <cell r="N377" t="str">
            <v>NO APLICA</v>
          </cell>
          <cell r="O377">
            <v>5</v>
          </cell>
          <cell r="P377">
            <v>2385208</v>
          </cell>
          <cell r="Q377">
            <v>45320</v>
          </cell>
          <cell r="R377">
            <v>45351</v>
          </cell>
          <cell r="S377">
            <v>2168371</v>
          </cell>
          <cell r="T377">
            <v>45352</v>
          </cell>
          <cell r="U377">
            <v>45382</v>
          </cell>
          <cell r="V377">
            <v>2168371</v>
          </cell>
          <cell r="W377">
            <v>45383</v>
          </cell>
          <cell r="X377">
            <v>45412</v>
          </cell>
          <cell r="Y377">
            <v>2168371</v>
          </cell>
          <cell r="Z377">
            <v>45413</v>
          </cell>
          <cell r="AA377">
            <v>45443</v>
          </cell>
          <cell r="AB377">
            <v>1517860</v>
          </cell>
          <cell r="AC377">
            <v>45444</v>
          </cell>
          <cell r="AD377">
            <v>45464</v>
          </cell>
          <cell r="BI377" t="str">
            <v>Sección de Publicaciones y Ayudas Educativas</v>
          </cell>
          <cell r="BJ377" t="str">
            <v>INDIRA SUSANA PARRADO RUIZ</v>
          </cell>
          <cell r="BK377" t="str">
            <v>Jefe de Oficina</v>
          </cell>
          <cell r="BL377">
            <v>106</v>
          </cell>
          <cell r="BM377">
            <v>45320.864791666667</v>
          </cell>
          <cell r="BN377">
            <v>20816362</v>
          </cell>
          <cell r="BO377">
            <v>354</v>
          </cell>
          <cell r="BP377">
            <v>45320</v>
          </cell>
          <cell r="BQ377">
            <v>10408181</v>
          </cell>
          <cell r="CS377" t="str">
            <v>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para la apertura y cierre de aulas necesarios en la prestación del servicio. 4. Apoyar la elaboración de carnet institucional para estudiantes, docentes, administrativos y egresados. 5. Contribuir en la verificación e inspección de aulas en lo concerniente a mobiliario, equipos audiovisuales e infraestructura en general, para una adecuada prestación del servicio.</v>
          </cell>
          <cell r="CT377">
            <v>1121929704</v>
          </cell>
          <cell r="CU377">
            <v>436</v>
          </cell>
          <cell r="CV377" t="str">
            <v>433</v>
          </cell>
          <cell r="CY377">
            <v>7490</v>
          </cell>
          <cell r="CZ377" t="str">
            <v>M6</v>
          </cell>
        </row>
        <row r="378">
          <cell r="B378" t="str">
            <v>0279 DE 2024</v>
          </cell>
          <cell r="C378">
            <v>1121871654</v>
          </cell>
          <cell r="D378" t="str">
            <v>JULIAN ALBERTO PRECIADO GIRALDO</v>
          </cell>
          <cell r="E378" t="str">
            <v>CONTRATO DE PRESTACIÓN DE SERVICIOS PROFESIONALES</v>
          </cell>
          <cell r="F378" t="str">
            <v>PRESTACIÓN DE SERVICIOS PROFESIONALES NECESARIO PARA EL FORTALECIMIENTO DE LOS PROCESOS DE COORDINACIÓN DEL ÁREA DE RECREACIÓN Y DEPORTES DE LA DIVISIÓN DE BIENESTAR UNIVERSITARIO DE LA UNIVERSIDAD DE LOS LLANOS.</v>
          </cell>
          <cell r="G378">
            <v>45320</v>
          </cell>
          <cell r="H378">
            <v>16892027</v>
          </cell>
          <cell r="I378" t="str">
            <v>Cuatro (04) meses y diecisiete (17) días calendario</v>
          </cell>
          <cell r="J378">
            <v>45320</v>
          </cell>
          <cell r="K378">
            <v>45457</v>
          </cell>
          <cell r="L378" t="str">
            <v>NO APLICA</v>
          </cell>
          <cell r="M378" t="str">
            <v>NO APLICA</v>
          </cell>
          <cell r="N378" t="str">
            <v>NO APLICA</v>
          </cell>
          <cell r="O378">
            <v>5</v>
          </cell>
          <cell r="P378">
            <v>4068882</v>
          </cell>
          <cell r="Q378">
            <v>45320</v>
          </cell>
          <cell r="R378">
            <v>45351</v>
          </cell>
          <cell r="S378">
            <v>3698984</v>
          </cell>
          <cell r="T378">
            <v>45352</v>
          </cell>
          <cell r="U378">
            <v>45382</v>
          </cell>
          <cell r="V378">
            <v>3698984</v>
          </cell>
          <cell r="W378">
            <v>45383</v>
          </cell>
          <cell r="X378">
            <v>45412</v>
          </cell>
          <cell r="Y378">
            <v>3698984</v>
          </cell>
          <cell r="Z378">
            <v>45413</v>
          </cell>
          <cell r="AA378">
            <v>45443</v>
          </cell>
          <cell r="AB378">
            <v>1726193</v>
          </cell>
          <cell r="AC378">
            <v>45444</v>
          </cell>
          <cell r="AD378">
            <v>45457</v>
          </cell>
          <cell r="BI378" t="str">
            <v>División de Bienestar Universitario</v>
          </cell>
          <cell r="BJ378" t="str">
            <v>JHON FREYD MONROY RODRIGUEZ</v>
          </cell>
          <cell r="BK378" t="str">
            <v>Jefe de Oficina</v>
          </cell>
          <cell r="BL378">
            <v>20</v>
          </cell>
          <cell r="BM378">
            <v>45306</v>
          </cell>
          <cell r="BN378">
            <v>2599259317</v>
          </cell>
          <cell r="BO378">
            <v>338</v>
          </cell>
          <cell r="BP378">
            <v>45320</v>
          </cell>
          <cell r="BQ378">
            <v>16892027</v>
          </cell>
          <cell r="CS37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Apoyar en la elaboración del plan de trabajo con atención a la comunidad universitaria en los tres niveles y desarrollar el cronograma en concordancia a las actividades emanadas desde la coordinación del Área de recreación y deportes. 17. Contribuir en la Implementación de los planes de entrenamientos y capacitación a los instructores a partir de las necesidades presentadas por los mismos. 18. Apoyar en el planteamiento de estrategias y fases de desarrollo para la consolidación de los entrenamientos con los grupos de inicio, avanzado y competitivo. 19. Contribuir en la participación de los eventos formativos, lúdicos, recreativos, deportivos y campeonatos organizados desde la coordinación de deportes, la División de Bienestar o a los que la Universidad sea invitada. 20. Brindar apoyo en los trámites de creación de Club deportivo ante las instancias que corresponda. 21. Apoyar en las reuniones de orientación metodológica para la elaboración de los planes de entrenamiento, plan de trabajo, de enseñanza y de actividades por deporte. 22. Brindar apoyo a la jefatura de Bienestar en los eventos institucionales que se realicen y sean liderados o apoyados por la Dirección de Bienestar Institucional.</v>
          </cell>
          <cell r="CT378">
            <v>1121871654</v>
          </cell>
          <cell r="CU378">
            <v>436</v>
          </cell>
          <cell r="CV378" t="str">
            <v>441</v>
          </cell>
          <cell r="CY378">
            <v>8299</v>
          </cell>
          <cell r="CZ378" t="str">
            <v>M6</v>
          </cell>
        </row>
        <row r="379">
          <cell r="B379" t="str">
            <v>0280 DE 2024</v>
          </cell>
          <cell r="C379">
            <v>17342916</v>
          </cell>
          <cell r="D379" t="str">
            <v>JAVIER GUSTAVO LA ROTTA MONROY</v>
          </cell>
          <cell r="E379" t="str">
            <v>CONTRATO DE PRESTACIÓN DE SERVICIOS PROFESIONALES</v>
          </cell>
          <cell r="F379" t="str">
            <v>PRESTACIÓN DE SERVICIOS PROFESIONALES NECESARIO PARA EL FORTALECIMIENTO DE LOS PROCESOS DE COORDINACIÓN DEL ÁREA ARTÍSTICO CULTURAL DE LA DIVISIÓN DE BIENESTAR UNIVERSITARIO DE LA UNIVERSIDAD DE LOS LLANOS.</v>
          </cell>
          <cell r="G379">
            <v>45320</v>
          </cell>
          <cell r="H379">
            <v>16892027</v>
          </cell>
          <cell r="I379" t="str">
            <v>Cuatro (04) meses y diecisiete (17) días calendario</v>
          </cell>
          <cell r="J379">
            <v>45320</v>
          </cell>
          <cell r="K379">
            <v>45457</v>
          </cell>
          <cell r="L379" t="str">
            <v>NO APLICA</v>
          </cell>
          <cell r="M379" t="str">
            <v>NO APLICA</v>
          </cell>
          <cell r="N379" t="str">
            <v>NO APLICA</v>
          </cell>
          <cell r="O379">
            <v>5</v>
          </cell>
          <cell r="P379">
            <v>4068882</v>
          </cell>
          <cell r="Q379">
            <v>45320</v>
          </cell>
          <cell r="R379">
            <v>45351</v>
          </cell>
          <cell r="S379">
            <v>3698984</v>
          </cell>
          <cell r="T379">
            <v>45352</v>
          </cell>
          <cell r="U379">
            <v>45382</v>
          </cell>
          <cell r="V379">
            <v>3698984</v>
          </cell>
          <cell r="W379">
            <v>45383</v>
          </cell>
          <cell r="X379">
            <v>45412</v>
          </cell>
          <cell r="Y379">
            <v>3698984</v>
          </cell>
          <cell r="Z379">
            <v>45413</v>
          </cell>
          <cell r="AA379">
            <v>45443</v>
          </cell>
          <cell r="AB379">
            <v>1726193</v>
          </cell>
          <cell r="AC379">
            <v>45444</v>
          </cell>
          <cell r="AD379">
            <v>45457</v>
          </cell>
          <cell r="BI379" t="str">
            <v>División de Bienestar Universitario</v>
          </cell>
          <cell r="BJ379" t="str">
            <v>JHON FREYD MONROY RODRIGUEZ</v>
          </cell>
          <cell r="BK379" t="str">
            <v>Jefe de Oficina</v>
          </cell>
          <cell r="BL379">
            <v>20</v>
          </cell>
          <cell r="BM379">
            <v>45306</v>
          </cell>
          <cell r="BN379">
            <v>2599259317</v>
          </cell>
          <cell r="BO379">
            <v>339</v>
          </cell>
          <cell r="BP379">
            <v>45320</v>
          </cell>
          <cell r="BQ379">
            <v>16892027</v>
          </cell>
          <cell r="CS37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79">
            <v>17342916</v>
          </cell>
          <cell r="CU379">
            <v>436</v>
          </cell>
          <cell r="CV379" t="str">
            <v>240. 320. 433</v>
          </cell>
          <cell r="CY379">
            <v>9329</v>
          </cell>
          <cell r="CZ379" t="str">
            <v>M6</v>
          </cell>
        </row>
        <row r="380">
          <cell r="B380" t="str">
            <v>0281 DE 2024</v>
          </cell>
          <cell r="C380">
            <v>40393974</v>
          </cell>
          <cell r="D380" t="str">
            <v xml:space="preserve">OBDINEYI ROJAS RICO </v>
          </cell>
          <cell r="E380" t="str">
            <v>CONTRATO DE PRESTACIÓN DE SERVICIOS PROFESIONALES</v>
          </cell>
          <cell r="F380" t="str">
            <v>PRESTACIÓN DE SERVICIOS PROFESIONALES NECESARIO PARA EL FORTALECIMIENTO DE LOS PROCESOS DE COORDINACIÓN EN LA SEDE SAN ANTONIO DE LA DIVISIÓN DE BIENESTAR UNIVERSITARIO DE LA UNIVERSIDAD DE LOS LLANOS.</v>
          </cell>
          <cell r="G380">
            <v>45320</v>
          </cell>
          <cell r="H380">
            <v>16892027</v>
          </cell>
          <cell r="I380" t="str">
            <v>Cuatro (04) meses y diecisiete (17) días calendario</v>
          </cell>
          <cell r="J380">
            <v>45320</v>
          </cell>
          <cell r="K380">
            <v>45457</v>
          </cell>
          <cell r="L380" t="str">
            <v>NO APLICA</v>
          </cell>
          <cell r="M380" t="str">
            <v>NO APLICA</v>
          </cell>
          <cell r="N380" t="str">
            <v>NO APLICA</v>
          </cell>
          <cell r="O380">
            <v>5</v>
          </cell>
          <cell r="P380">
            <v>4068882</v>
          </cell>
          <cell r="Q380">
            <v>45320</v>
          </cell>
          <cell r="R380">
            <v>45351</v>
          </cell>
          <cell r="S380">
            <v>3698984</v>
          </cell>
          <cell r="T380">
            <v>45352</v>
          </cell>
          <cell r="U380">
            <v>45382</v>
          </cell>
          <cell r="V380">
            <v>3698984</v>
          </cell>
          <cell r="W380">
            <v>45383</v>
          </cell>
          <cell r="X380">
            <v>45412</v>
          </cell>
          <cell r="Y380">
            <v>3698984</v>
          </cell>
          <cell r="Z380">
            <v>45413</v>
          </cell>
          <cell r="AA380">
            <v>45443</v>
          </cell>
          <cell r="AB380">
            <v>1726193</v>
          </cell>
          <cell r="AC380">
            <v>45444</v>
          </cell>
          <cell r="AD380">
            <v>45457</v>
          </cell>
          <cell r="BI380" t="str">
            <v>División de Bienestar Universitario</v>
          </cell>
          <cell r="BJ380" t="str">
            <v>JHON FREYD MONROY RODRIGUEZ</v>
          </cell>
          <cell r="BK380" t="str">
            <v>Jefe de Oficina</v>
          </cell>
          <cell r="BL380">
            <v>20</v>
          </cell>
          <cell r="BM380">
            <v>45306</v>
          </cell>
          <cell r="BN380">
            <v>2599259317</v>
          </cell>
          <cell r="BO380">
            <v>340</v>
          </cell>
          <cell r="BP380">
            <v>45320</v>
          </cell>
          <cell r="BQ380">
            <v>16892027</v>
          </cell>
          <cell r="CS380"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80">
            <v>40393974.100000001</v>
          </cell>
          <cell r="CU380">
            <v>436</v>
          </cell>
          <cell r="CV380" t="str">
            <v>240. 310. 510</v>
          </cell>
          <cell r="CY380">
            <v>8299</v>
          </cell>
          <cell r="CZ380" t="str">
            <v>M6</v>
          </cell>
        </row>
        <row r="381">
          <cell r="B381" t="str">
            <v>0282 DE 2024</v>
          </cell>
          <cell r="C381">
            <v>86078257</v>
          </cell>
          <cell r="D381" t="str">
            <v>GIOVANNY ANDRES DIAZ GIRALDO</v>
          </cell>
          <cell r="E381" t="str">
            <v>CONTRATO DE PRESTACIÓN DE SERVICIOS PROFESIONALES</v>
          </cell>
          <cell r="F381" t="str">
            <v>PRESTACIÓN DE SERVICIOS PROFESIONALES NECESARIO PARA EL FORTALECIMIENTO DE LOS PROCESOS DE REVISIÓN DE DOCUMENTOS DE AUTOEVALUACIÓN Y REGISTRO CALIFICADO DE PROGRAMAS DE POSGRADO EN LA DIRECCIÓN GENERAL DE CURRÍCULO DE LA UNIVERSIDAD DE LOS LLANOS.</v>
          </cell>
          <cell r="G381">
            <v>45320</v>
          </cell>
          <cell r="H381">
            <v>16938795</v>
          </cell>
          <cell r="I381" t="str">
            <v>Cinco (05) meses y dieciséis (16) días calendario</v>
          </cell>
          <cell r="J381">
            <v>45320</v>
          </cell>
          <cell r="K381">
            <v>45487</v>
          </cell>
          <cell r="L381" t="str">
            <v>NO APLICA</v>
          </cell>
          <cell r="M381" t="str">
            <v>NO APLICA</v>
          </cell>
          <cell r="N381" t="str">
            <v>NO APLICA</v>
          </cell>
          <cell r="O381">
            <v>6</v>
          </cell>
          <cell r="P381">
            <v>3265310</v>
          </cell>
          <cell r="Q381">
            <v>45320</v>
          </cell>
          <cell r="R381">
            <v>45351</v>
          </cell>
          <cell r="S381">
            <v>3061228</v>
          </cell>
          <cell r="T381">
            <v>45352</v>
          </cell>
          <cell r="U381">
            <v>45382</v>
          </cell>
          <cell r="V381">
            <v>3061228</v>
          </cell>
          <cell r="W381">
            <v>45383</v>
          </cell>
          <cell r="X381">
            <v>45412</v>
          </cell>
          <cell r="Y381">
            <v>3061228</v>
          </cell>
          <cell r="Z381">
            <v>45413</v>
          </cell>
          <cell r="AA381">
            <v>45443</v>
          </cell>
          <cell r="AB381">
            <v>3061228</v>
          </cell>
          <cell r="AC381">
            <v>45444</v>
          </cell>
          <cell r="AD381">
            <v>45473</v>
          </cell>
          <cell r="AE381">
            <v>1428573</v>
          </cell>
          <cell r="AF381">
            <v>45474</v>
          </cell>
          <cell r="AG381">
            <v>45487</v>
          </cell>
          <cell r="BI381" t="str">
            <v>Dirección General de Currículo</v>
          </cell>
          <cell r="BJ381" t="str">
            <v>OMAIRA ELIZABETH GONZÁLEZ GIRALDO</v>
          </cell>
          <cell r="BK381" t="str">
            <v>Director Técnico de Currículo</v>
          </cell>
          <cell r="BL381">
            <v>20</v>
          </cell>
          <cell r="BM381">
            <v>45306</v>
          </cell>
          <cell r="BN381">
            <v>2599259317</v>
          </cell>
          <cell r="BO381">
            <v>341</v>
          </cell>
          <cell r="BP381">
            <v>45320</v>
          </cell>
          <cell r="BQ381">
            <v>16938795</v>
          </cell>
          <cell r="CS381" t="str">
            <v>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v>
          </cell>
          <cell r="CT381">
            <v>86078257</v>
          </cell>
          <cell r="CU381">
            <v>436</v>
          </cell>
          <cell r="CV381" t="str">
            <v>510</v>
          </cell>
          <cell r="CY381">
            <v>7490</v>
          </cell>
          <cell r="CZ381" t="str">
            <v>M6</v>
          </cell>
        </row>
        <row r="382">
          <cell r="B382" t="str">
            <v>0283 DE 2024</v>
          </cell>
          <cell r="C382">
            <v>1121860466</v>
          </cell>
          <cell r="D382" t="str">
            <v xml:space="preserve">MONICA TATIANA RIOBUENO BERNAL </v>
          </cell>
          <cell r="E382" t="str">
            <v>CONTRATO DE PRESTACIÓN DE SERVICIOS DE APOYO A LA GESTIÓN</v>
          </cell>
          <cell r="F382" t="str">
            <v>PRESTACIÓN DE SERVICIOS DE APOYO A LA GESTIÓN NECESARIO PARA EL FORTALECIMIENTO DE LOS PROCESOS EN EL PROGRAMA DE INGENIERÍA AGRONÓMICA DE LA FACULTAD DE CIENCIAS AGROPECUARIAS Y RECURSOS NATURALES DE LA UNIVERSIDAD DE LOS LLANOS.</v>
          </cell>
          <cell r="G382">
            <v>45320</v>
          </cell>
          <cell r="H382">
            <v>10408181</v>
          </cell>
          <cell r="I382" t="str">
            <v>Cuatro (04) meses y veinticuatro (24) días calendario</v>
          </cell>
          <cell r="J382">
            <v>45320</v>
          </cell>
          <cell r="K382">
            <v>45464</v>
          </cell>
          <cell r="L382" t="str">
            <v>NO APLICA</v>
          </cell>
          <cell r="M382" t="str">
            <v>NO APLICA</v>
          </cell>
          <cell r="N382" t="str">
            <v>NO APLICA</v>
          </cell>
          <cell r="O382">
            <v>5</v>
          </cell>
          <cell r="P382">
            <v>2385208</v>
          </cell>
          <cell r="Q382">
            <v>45320</v>
          </cell>
          <cell r="R382">
            <v>45351</v>
          </cell>
          <cell r="S382">
            <v>2168371</v>
          </cell>
          <cell r="T382">
            <v>45352</v>
          </cell>
          <cell r="U382">
            <v>45382</v>
          </cell>
          <cell r="V382">
            <v>2168371</v>
          </cell>
          <cell r="W382">
            <v>45383</v>
          </cell>
          <cell r="X382">
            <v>45412</v>
          </cell>
          <cell r="Y382">
            <v>2168371</v>
          </cell>
          <cell r="Z382">
            <v>45413</v>
          </cell>
          <cell r="AA382">
            <v>45443</v>
          </cell>
          <cell r="AB382">
            <v>1517860</v>
          </cell>
          <cell r="AC382">
            <v>45444</v>
          </cell>
          <cell r="AD382">
            <v>45464</v>
          </cell>
          <cell r="BI382" t="str">
            <v>Facultad de Ciencias Agropecuarias y Recursos Naturales</v>
          </cell>
          <cell r="BJ382" t="str">
            <v>CRISTÓBAL LUGO LÓPEZ</v>
          </cell>
          <cell r="BK382" t="str">
            <v>Decano de la Facultad de Ciencias Agropecuarias y Recursos Naturales</v>
          </cell>
          <cell r="BL382">
            <v>21</v>
          </cell>
          <cell r="BM382">
            <v>45306</v>
          </cell>
          <cell r="BN382">
            <v>1283959346</v>
          </cell>
          <cell r="BO382">
            <v>362</v>
          </cell>
          <cell r="BP382">
            <v>45320</v>
          </cell>
          <cell r="BQ382">
            <v>10408181</v>
          </cell>
          <cell r="CS382"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382">
            <v>1121860466.8</v>
          </cell>
          <cell r="CU382">
            <v>27</v>
          </cell>
          <cell r="CV382" t="str">
            <v>54401</v>
          </cell>
          <cell r="CY382">
            <v>8299</v>
          </cell>
          <cell r="CZ382" t="str">
            <v>M6</v>
          </cell>
        </row>
        <row r="383">
          <cell r="B383" t="str">
            <v>0284 DE 2024</v>
          </cell>
          <cell r="C383">
            <v>40395013</v>
          </cell>
          <cell r="D383" t="str">
            <v>MARISOL DUQUE BUSTOS</v>
          </cell>
          <cell r="E383" t="str">
            <v>CONTRATO DE PRESTACIÓN DE SERVICIOS DE APOYO A LA GESTIÓN</v>
          </cell>
          <cell r="F383" t="str">
            <v>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v>
          </cell>
          <cell r="G383">
            <v>45320</v>
          </cell>
          <cell r="H383">
            <v>11998320</v>
          </cell>
          <cell r="I383" t="str">
            <v>Cinco (05) meses y dieciséis (16) días calendario</v>
          </cell>
          <cell r="J383">
            <v>45320</v>
          </cell>
          <cell r="K383">
            <v>45487</v>
          </cell>
          <cell r="L383" t="str">
            <v>NO APLICA</v>
          </cell>
          <cell r="M383" t="str">
            <v>NO APLICA</v>
          </cell>
          <cell r="N383" t="str">
            <v>NO APLICA</v>
          </cell>
          <cell r="O383">
            <v>6</v>
          </cell>
          <cell r="P383">
            <v>2312929</v>
          </cell>
          <cell r="Q383">
            <v>45320</v>
          </cell>
          <cell r="R383">
            <v>45351</v>
          </cell>
          <cell r="S383">
            <v>2168371</v>
          </cell>
          <cell r="T383">
            <v>45352</v>
          </cell>
          <cell r="U383">
            <v>45382</v>
          </cell>
          <cell r="V383">
            <v>2168371</v>
          </cell>
          <cell r="W383">
            <v>45383</v>
          </cell>
          <cell r="X383">
            <v>45412</v>
          </cell>
          <cell r="Y383">
            <v>2168371</v>
          </cell>
          <cell r="Z383">
            <v>45413</v>
          </cell>
          <cell r="AA383">
            <v>45443</v>
          </cell>
          <cell r="AB383">
            <v>2168371</v>
          </cell>
          <cell r="AC383">
            <v>45444</v>
          </cell>
          <cell r="AD383">
            <v>45473</v>
          </cell>
          <cell r="AE383">
            <v>1011907</v>
          </cell>
          <cell r="AF383">
            <v>45474</v>
          </cell>
          <cell r="AG383">
            <v>45487</v>
          </cell>
          <cell r="BI383" t="str">
            <v>Facultad de Ciencias Agropecuarias y Recursos Naturales</v>
          </cell>
          <cell r="BJ383" t="str">
            <v>CRISTÓBAL LUGO LÓPEZ</v>
          </cell>
          <cell r="BK383" t="str">
            <v>Decano de la Facultad de Ciencias Agropecuarias y Recursos Naturales</v>
          </cell>
          <cell r="BL383">
            <v>21</v>
          </cell>
          <cell r="BM383">
            <v>45306</v>
          </cell>
          <cell r="BN383">
            <v>1283959346</v>
          </cell>
          <cell r="BO383">
            <v>358</v>
          </cell>
          <cell r="BP383">
            <v>45320</v>
          </cell>
          <cell r="BQ383">
            <v>11998320</v>
          </cell>
          <cell r="CS383" t="str">
            <v>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v>
          </cell>
          <cell r="CT383">
            <v>40395013.600000001</v>
          </cell>
          <cell r="CU383">
            <v>241</v>
          </cell>
          <cell r="CV383" t="str">
            <v>54302</v>
          </cell>
          <cell r="CY383">
            <v>8211</v>
          </cell>
          <cell r="CZ383" t="str">
            <v>M6</v>
          </cell>
        </row>
        <row r="384">
          <cell r="B384" t="str">
            <v>0285 DE 2024</v>
          </cell>
          <cell r="C384">
            <v>1121889812</v>
          </cell>
          <cell r="D384" t="str">
            <v>MONICA PAOLA AGUIRRE RODRIGUEZ</v>
          </cell>
          <cell r="E384" t="str">
            <v>CONTRATO DE PRESTACIÓN DE SERVICIOS DE APOYO A LA GESTIÓN</v>
          </cell>
          <cell r="F384" t="str">
            <v>PRESTACIÓN DE SERVICIOS DE APOYO A LA GESTIÓN NECESARIO PARA EL FORTALECIMIENTO DE LOS PROCESOS EN LA SECRETARÍA ACADÉMICA DE LA FACULTAD DE CIENCIAS ECONÓMICAS DE LA UNIVERSIDAD DE LOS LLANOS.</v>
          </cell>
          <cell r="G384">
            <v>45320</v>
          </cell>
          <cell r="H384">
            <v>10408181</v>
          </cell>
          <cell r="I384" t="str">
            <v>Cuatro (04) meses y veinticuatro (24) días calendario</v>
          </cell>
          <cell r="J384">
            <v>45320</v>
          </cell>
          <cell r="K384">
            <v>45464</v>
          </cell>
          <cell r="L384" t="str">
            <v>NO APLICA</v>
          </cell>
          <cell r="M384" t="str">
            <v>NO APLICA</v>
          </cell>
          <cell r="N384" t="str">
            <v>NO APLICA</v>
          </cell>
          <cell r="O384">
            <v>5</v>
          </cell>
          <cell r="P384">
            <v>2385208</v>
          </cell>
          <cell r="Q384">
            <v>45320</v>
          </cell>
          <cell r="R384">
            <v>45351</v>
          </cell>
          <cell r="S384">
            <v>2168371</v>
          </cell>
          <cell r="T384">
            <v>45352</v>
          </cell>
          <cell r="U384">
            <v>45382</v>
          </cell>
          <cell r="V384">
            <v>2168371</v>
          </cell>
          <cell r="W384">
            <v>45383</v>
          </cell>
          <cell r="X384">
            <v>45412</v>
          </cell>
          <cell r="Y384">
            <v>2168371</v>
          </cell>
          <cell r="Z384">
            <v>45413</v>
          </cell>
          <cell r="AA384">
            <v>45443</v>
          </cell>
          <cell r="AB384">
            <v>1517860</v>
          </cell>
          <cell r="AC384">
            <v>45444</v>
          </cell>
          <cell r="AD384">
            <v>45464</v>
          </cell>
          <cell r="BI384" t="str">
            <v>Facultad de Ciencias Económicas</v>
          </cell>
          <cell r="BJ384" t="str">
            <v>JAVIER DIAZ CASTRO</v>
          </cell>
          <cell r="BK384" t="str">
            <v>Decano de la Facultad de Ciencias Económicas</v>
          </cell>
          <cell r="BL384">
            <v>21</v>
          </cell>
          <cell r="BM384">
            <v>45306</v>
          </cell>
          <cell r="BN384">
            <v>1283959346</v>
          </cell>
          <cell r="BO384">
            <v>363</v>
          </cell>
          <cell r="BP384">
            <v>45320</v>
          </cell>
          <cell r="BQ384">
            <v>10408181</v>
          </cell>
          <cell r="CS384" t="str">
            <v>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v>
          </cell>
          <cell r="CT384">
            <v>1121889812.0999999</v>
          </cell>
          <cell r="CU384">
            <v>109</v>
          </cell>
          <cell r="CV384" t="str">
            <v>58100</v>
          </cell>
          <cell r="CY384">
            <v>9609</v>
          </cell>
          <cell r="CZ384" t="str">
            <v>M6</v>
          </cell>
        </row>
        <row r="385">
          <cell r="B385" t="str">
            <v>0286 DE 2024</v>
          </cell>
          <cell r="C385">
            <v>30080190</v>
          </cell>
          <cell r="D385" t="str">
            <v>ANA MILENA PARDO LEAL</v>
          </cell>
          <cell r="E385" t="str">
            <v>CONTRATO DE PRESTACIÓN DE SERVICIOS DE APOYO A LA GESTIÓN</v>
          </cell>
          <cell r="F385" t="str">
            <v>PRESTACIÓN DE SERVICIOS DE APOYO A LA GESTIÓN NECESARIO PARA EL FORTALECIMIENTO DE LOS PROCESOS DEL PROGRAMA DE ADMINISTRACIÓN DE EMPRESAS DE LA FACULTAD DE CIENCIAS ECONÓMICAS DE LA UNIVERSIDAD DE LOS LLANOS.</v>
          </cell>
          <cell r="G385">
            <v>45320</v>
          </cell>
          <cell r="H385">
            <v>10408181</v>
          </cell>
          <cell r="I385" t="str">
            <v>Cuatro (04) meses y veinticuatro (24) días calendario</v>
          </cell>
          <cell r="J385">
            <v>45320</v>
          </cell>
          <cell r="K385">
            <v>45464</v>
          </cell>
          <cell r="L385" t="str">
            <v>NO APLICA</v>
          </cell>
          <cell r="M385" t="str">
            <v>NO APLICA</v>
          </cell>
          <cell r="N385" t="str">
            <v>NO APLICA</v>
          </cell>
          <cell r="O385">
            <v>5</v>
          </cell>
          <cell r="P385">
            <v>2385208</v>
          </cell>
          <cell r="Q385">
            <v>45320</v>
          </cell>
          <cell r="R385">
            <v>45351</v>
          </cell>
          <cell r="S385">
            <v>2168371</v>
          </cell>
          <cell r="T385">
            <v>45352</v>
          </cell>
          <cell r="U385">
            <v>45382</v>
          </cell>
          <cell r="V385">
            <v>2168371</v>
          </cell>
          <cell r="W385">
            <v>45383</v>
          </cell>
          <cell r="X385">
            <v>45412</v>
          </cell>
          <cell r="Y385">
            <v>2168371</v>
          </cell>
          <cell r="Z385">
            <v>45413</v>
          </cell>
          <cell r="AA385">
            <v>45443</v>
          </cell>
          <cell r="AB385">
            <v>1517860</v>
          </cell>
          <cell r="AC385">
            <v>45444</v>
          </cell>
          <cell r="AD385">
            <v>45464</v>
          </cell>
          <cell r="BI385" t="str">
            <v>Facultad de Ciencias Económicas</v>
          </cell>
          <cell r="BJ385" t="str">
            <v>JAVIER DIAZ CASTRO</v>
          </cell>
          <cell r="BK385" t="str">
            <v>Decano de la Facultad de Ciencias Económicas</v>
          </cell>
          <cell r="BL385">
            <v>21</v>
          </cell>
          <cell r="BM385">
            <v>45306</v>
          </cell>
          <cell r="BN385">
            <v>1283959346</v>
          </cell>
          <cell r="BO385">
            <v>356</v>
          </cell>
          <cell r="BP385">
            <v>45320</v>
          </cell>
          <cell r="BQ385">
            <v>10408181</v>
          </cell>
          <cell r="CS38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5">
            <v>30080190</v>
          </cell>
          <cell r="CU385">
            <v>109</v>
          </cell>
          <cell r="CV385" t="str">
            <v>58301</v>
          </cell>
          <cell r="CY385">
            <v>8299</v>
          </cell>
          <cell r="CZ385" t="str">
            <v>M6</v>
          </cell>
        </row>
        <row r="386">
          <cell r="B386" t="str">
            <v>0287 DE 2024</v>
          </cell>
          <cell r="C386">
            <v>1121816409</v>
          </cell>
          <cell r="D386" t="str">
            <v>MARICELA GARCIA CASTAÑO</v>
          </cell>
          <cell r="E386" t="str">
            <v>CONTRATO DE PRESTACIÓN DE SERVICIOS DE APOYO A LA GESTIÓN</v>
          </cell>
          <cell r="F386" t="str">
            <v>PRESTACIÓN DE SERVICIOS DE APOYO A LA GESTIÓN NECESARIO PARA EL FORTALECIMIENTO DE LOS PROCESOS DEL PROGRAMA DE MERCADEO DE LA FACULTAD DE CIENCIAS ECONÓMICAS DE LA UNIVERSIDAD DE LOS LLANOS.</v>
          </cell>
          <cell r="G386">
            <v>45320</v>
          </cell>
          <cell r="H386">
            <v>10408181</v>
          </cell>
          <cell r="I386" t="str">
            <v>Cuatro (04) meses y veinticuatro (24) días calendario</v>
          </cell>
          <cell r="J386">
            <v>45320</v>
          </cell>
          <cell r="K386">
            <v>45464</v>
          </cell>
          <cell r="L386" t="str">
            <v>NO APLICA</v>
          </cell>
          <cell r="M386" t="str">
            <v>NO APLICA</v>
          </cell>
          <cell r="N386" t="str">
            <v>NO APLICA</v>
          </cell>
          <cell r="O386">
            <v>5</v>
          </cell>
          <cell r="P386">
            <v>2385208</v>
          </cell>
          <cell r="Q386">
            <v>45320</v>
          </cell>
          <cell r="R386">
            <v>45351</v>
          </cell>
          <cell r="S386">
            <v>2168371</v>
          </cell>
          <cell r="T386">
            <v>45352</v>
          </cell>
          <cell r="U386">
            <v>45382</v>
          </cell>
          <cell r="V386">
            <v>2168371</v>
          </cell>
          <cell r="W386">
            <v>45383</v>
          </cell>
          <cell r="X386">
            <v>45412</v>
          </cell>
          <cell r="Y386">
            <v>2168371</v>
          </cell>
          <cell r="Z386">
            <v>45413</v>
          </cell>
          <cell r="AA386">
            <v>45443</v>
          </cell>
          <cell r="AB386">
            <v>1517860</v>
          </cell>
          <cell r="AC386">
            <v>45444</v>
          </cell>
          <cell r="AD386">
            <v>45464</v>
          </cell>
          <cell r="BI386" t="str">
            <v>Facultad de Ciencias Económicas</v>
          </cell>
          <cell r="BJ386" t="str">
            <v>JAVIER DIAZ CASTRO</v>
          </cell>
          <cell r="BK386" t="str">
            <v>Decano de la Facultad de Ciencias Económicas</v>
          </cell>
          <cell r="BL386">
            <v>21</v>
          </cell>
          <cell r="BM386">
            <v>45306</v>
          </cell>
          <cell r="BN386">
            <v>1283959346</v>
          </cell>
          <cell r="BO386">
            <v>360</v>
          </cell>
          <cell r="BP386">
            <v>45320</v>
          </cell>
          <cell r="BQ386">
            <v>10408181</v>
          </cell>
          <cell r="CS386"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6">
            <v>1121816409.0999999</v>
          </cell>
          <cell r="CU386">
            <v>109</v>
          </cell>
          <cell r="CV386" t="str">
            <v>58302</v>
          </cell>
          <cell r="CY386">
            <v>8299</v>
          </cell>
          <cell r="CZ386" t="str">
            <v>M6</v>
          </cell>
        </row>
        <row r="387">
          <cell r="B387" t="str">
            <v>0288 DE 2024</v>
          </cell>
          <cell r="C387">
            <v>1121831200</v>
          </cell>
          <cell r="D387" t="str">
            <v>LAURA MELISSA VELA PRIETO</v>
          </cell>
          <cell r="E387" t="str">
            <v>CONTRATO DE PRESTACIÓN DE SERVICIOS PROFESIONALES</v>
          </cell>
          <cell r="F387" t="str">
            <v>PRESTACIÓN DE SERVICIOS PROFESIONALES NECESARIO PARA EL FORTALECIMIENTO DE LOS DIFERENTES PROCESOS MISIONALES DEL CENTRO DE INVESTIGACIONES Y EL CENTRO DE ESTUDIOS SOCIOECONÓMICOS DE LA FACULTAD DE CIENCIAS ECONÓMICAS.</v>
          </cell>
          <cell r="G387">
            <v>45320</v>
          </cell>
          <cell r="H387">
            <v>14693894</v>
          </cell>
          <cell r="I387" t="str">
            <v>Cuatro (04) meses y veinticuatro (24) días calendario</v>
          </cell>
          <cell r="J387">
            <v>45320</v>
          </cell>
          <cell r="K387">
            <v>45464</v>
          </cell>
          <cell r="L387" t="str">
            <v>NO APLICA</v>
          </cell>
          <cell r="M387" t="str">
            <v>NO APLICA</v>
          </cell>
          <cell r="N387" t="str">
            <v>NO APLICA</v>
          </cell>
          <cell r="O387">
            <v>5</v>
          </cell>
          <cell r="P387">
            <v>3367351</v>
          </cell>
          <cell r="Q387">
            <v>45320</v>
          </cell>
          <cell r="R387">
            <v>45351</v>
          </cell>
          <cell r="S387">
            <v>3061228</v>
          </cell>
          <cell r="T387">
            <v>45352</v>
          </cell>
          <cell r="U387">
            <v>45382</v>
          </cell>
          <cell r="V387">
            <v>3061228</v>
          </cell>
          <cell r="W387">
            <v>45383</v>
          </cell>
          <cell r="X387">
            <v>45412</v>
          </cell>
          <cell r="Y387">
            <v>3061228</v>
          </cell>
          <cell r="Z387">
            <v>45413</v>
          </cell>
          <cell r="AA387">
            <v>45443</v>
          </cell>
          <cell r="AB387">
            <v>2142859</v>
          </cell>
          <cell r="AC387">
            <v>45444</v>
          </cell>
          <cell r="AD387">
            <v>45464</v>
          </cell>
          <cell r="BI387" t="str">
            <v>Facultad de Ciencias Económicas</v>
          </cell>
          <cell r="BJ387" t="str">
            <v>JAVIER DIAZ CASTRO</v>
          </cell>
          <cell r="BK387" t="str">
            <v>Decano de la Facultad de Ciencias Económicas</v>
          </cell>
          <cell r="BL387">
            <v>21</v>
          </cell>
          <cell r="BM387">
            <v>45306</v>
          </cell>
          <cell r="BN387">
            <v>1283959346</v>
          </cell>
          <cell r="BO387">
            <v>361</v>
          </cell>
          <cell r="BP387">
            <v>45320</v>
          </cell>
          <cell r="BQ387">
            <v>14693894</v>
          </cell>
          <cell r="CS387" t="str">
            <v>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v>
          </cell>
          <cell r="CT387">
            <v>1121831200</v>
          </cell>
          <cell r="CU387">
            <v>109</v>
          </cell>
          <cell r="CV387" t="str">
            <v>58404</v>
          </cell>
          <cell r="CY387">
            <v>7490</v>
          </cell>
          <cell r="CZ387" t="str">
            <v>M6</v>
          </cell>
        </row>
        <row r="388">
          <cell r="B388" t="str">
            <v>0289 DE 2024</v>
          </cell>
          <cell r="C388">
            <v>1121958082</v>
          </cell>
          <cell r="D388" t="str">
            <v>ERIKA TATIANA RENTERIA CRUZ</v>
          </cell>
          <cell r="E388" t="str">
            <v>CONTRATO DE PRESTACIÓN DE SERVICIOS PROFESIONALES</v>
          </cell>
          <cell r="F388" t="str">
            <v>PRESTACIÓN DE SERVICIOS PROFESIONALES NECESARIO PARA EL FORTALECIMIENTO DE LOS PROCESOS MISIONALES DEL CENTRO DE PROYECCIÓN SOCIAL, CENTRO DE CONSULTORIO EMPRESARIAL Y UNIDAD DE EMPRENDIMIENTO DE LA FACULTAD DE CIENCIAS ECONÓMICAS DE LA UNIVERSIDAD DE LOS LLANOS.</v>
          </cell>
          <cell r="G388">
            <v>45320</v>
          </cell>
          <cell r="H388">
            <v>13106400</v>
          </cell>
          <cell r="I388" t="str">
            <v>Cuatro (04) meses y veinticuatro (24) días calendario</v>
          </cell>
          <cell r="J388">
            <v>45320</v>
          </cell>
          <cell r="K388">
            <v>45464</v>
          </cell>
          <cell r="L388" t="str">
            <v>NO APLICA</v>
          </cell>
          <cell r="M388" t="str">
            <v>NO APLICA</v>
          </cell>
          <cell r="N388" t="str">
            <v>NO APLICA</v>
          </cell>
          <cell r="O388">
            <v>5</v>
          </cell>
          <cell r="P388">
            <v>3003550</v>
          </cell>
          <cell r="Q388">
            <v>45320</v>
          </cell>
          <cell r="R388">
            <v>45351</v>
          </cell>
          <cell r="S388">
            <v>2730500</v>
          </cell>
          <cell r="T388">
            <v>45352</v>
          </cell>
          <cell r="U388">
            <v>45382</v>
          </cell>
          <cell r="V388">
            <v>2730500</v>
          </cell>
          <cell r="W388">
            <v>45383</v>
          </cell>
          <cell r="X388">
            <v>45412</v>
          </cell>
          <cell r="Y388">
            <v>2730500</v>
          </cell>
          <cell r="Z388">
            <v>45413</v>
          </cell>
          <cell r="AA388">
            <v>45443</v>
          </cell>
          <cell r="AB388">
            <v>1911350</v>
          </cell>
          <cell r="AC388">
            <v>45444</v>
          </cell>
          <cell r="AD388">
            <v>45464</v>
          </cell>
          <cell r="BI388" t="str">
            <v>Facultad de Ciencias Económicas</v>
          </cell>
          <cell r="BJ388" t="str">
            <v>JAVIER DIAZ CASTRO</v>
          </cell>
          <cell r="BK388" t="str">
            <v>Decano de la Facultad de Ciencias Económicas</v>
          </cell>
          <cell r="BL388">
            <v>21</v>
          </cell>
          <cell r="BM388">
            <v>45306</v>
          </cell>
          <cell r="BN388">
            <v>1283959346</v>
          </cell>
          <cell r="BO388" t="str">
            <v>365. 364</v>
          </cell>
          <cell r="BP388">
            <v>45320</v>
          </cell>
          <cell r="BQ388">
            <v>13106400</v>
          </cell>
          <cell r="CS388" t="str">
            <v>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v>
          </cell>
          <cell r="CT388">
            <v>1121958082</v>
          </cell>
          <cell r="CU388">
            <v>109</v>
          </cell>
          <cell r="CV388" t="str">
            <v>58300. 58401</v>
          </cell>
          <cell r="CY388">
            <v>7490</v>
          </cell>
          <cell r="CZ388" t="str">
            <v>M6</v>
          </cell>
        </row>
        <row r="389">
          <cell r="B389" t="str">
            <v>0290 DE 2024</v>
          </cell>
          <cell r="C389">
            <v>40218260</v>
          </cell>
          <cell r="D389" t="str">
            <v>XIOMARA ANDREA LINARES ROA</v>
          </cell>
          <cell r="E389" t="str">
            <v>CONTRATO DE PRESTACIÓN DE SERVICIOS DE APOYO A LA GESTIÓN</v>
          </cell>
          <cell r="F389" t="str">
            <v>PRESTACIÓN DE SERVICIOS DE APOYO A LA GESTIÓN NECESARIO PARA EL FORTALECIMIENTO DE LOS PROCESOS ACADÉMICOS Y ADMINISTRATIVOS DE LOS PROGRAMAS DE POSGRADOS DE LA FACULTAD DE CIENCIAS ECONÓMICAS DE LA UNIVERSIDAD DE LOS LLANOS.</v>
          </cell>
          <cell r="G389">
            <v>45320</v>
          </cell>
          <cell r="H389">
            <v>10408181</v>
          </cell>
          <cell r="I389" t="str">
            <v>Cuatro (04) meses y veinticuatro (24) días calendario</v>
          </cell>
          <cell r="J389">
            <v>45320</v>
          </cell>
          <cell r="K389">
            <v>45464</v>
          </cell>
          <cell r="L389" t="str">
            <v>NO APLICA</v>
          </cell>
          <cell r="M389" t="str">
            <v>NO APLICA</v>
          </cell>
          <cell r="N389" t="str">
            <v>NO APLICA</v>
          </cell>
          <cell r="O389">
            <v>5</v>
          </cell>
          <cell r="P389">
            <v>2385208</v>
          </cell>
          <cell r="Q389">
            <v>45320</v>
          </cell>
          <cell r="R389">
            <v>45351</v>
          </cell>
          <cell r="S389">
            <v>2168371</v>
          </cell>
          <cell r="T389">
            <v>45352</v>
          </cell>
          <cell r="U389">
            <v>45382</v>
          </cell>
          <cell r="V389">
            <v>2168371</v>
          </cell>
          <cell r="W389">
            <v>45383</v>
          </cell>
          <cell r="X389">
            <v>45412</v>
          </cell>
          <cell r="Y389">
            <v>2168371</v>
          </cell>
          <cell r="Z389">
            <v>45413</v>
          </cell>
          <cell r="AA389">
            <v>45443</v>
          </cell>
          <cell r="AB389">
            <v>1517860</v>
          </cell>
          <cell r="AC389">
            <v>45444</v>
          </cell>
          <cell r="AD389">
            <v>45464</v>
          </cell>
          <cell r="BI389" t="str">
            <v>Facultad de Ciencias Económicas</v>
          </cell>
          <cell r="BJ389" t="str">
            <v>JAVIER DIAZ CASTRO</v>
          </cell>
          <cell r="BK389" t="str">
            <v>Decano de la Facultad de Ciencias Económicas</v>
          </cell>
          <cell r="BL389">
            <v>21</v>
          </cell>
          <cell r="BM389">
            <v>45306</v>
          </cell>
          <cell r="BN389">
            <v>1283959346</v>
          </cell>
          <cell r="BO389">
            <v>357</v>
          </cell>
          <cell r="BP389">
            <v>45320</v>
          </cell>
          <cell r="BQ389">
            <v>10408181</v>
          </cell>
          <cell r="CS389"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89">
            <v>40218260</v>
          </cell>
          <cell r="CU389">
            <v>249</v>
          </cell>
          <cell r="CV389" t="str">
            <v>58305</v>
          </cell>
          <cell r="CY389">
            <v>8299</v>
          </cell>
          <cell r="CZ389" t="str">
            <v>M6</v>
          </cell>
        </row>
        <row r="390">
          <cell r="B390" t="str">
            <v>0291 DE 2024</v>
          </cell>
          <cell r="C390">
            <v>40403145</v>
          </cell>
          <cell r="D390" t="str">
            <v>DORIS ELIANA GOMEZ ZUÑIGA</v>
          </cell>
          <cell r="E390" t="str">
            <v>CONTRATO DE PRESTACIÓN DE SERVICIOS PROFESIONALES</v>
          </cell>
          <cell r="F390" t="str">
            <v>PRESTACIÓN DE SERVICIOS PROFESIONALES PARA EL FORTALECIMIENTO DE LOS PROCESOS ADMINISTRATIVOS DE LA RELACIÓN DOCENCIA SERVICIO DE LA FACULTAD DE CIENCIAS DE LA SALUD DE LA UNIVERSIDAD DE LOS LLANOS.</v>
          </cell>
          <cell r="G390">
            <v>45320</v>
          </cell>
          <cell r="H390">
            <v>14693894</v>
          </cell>
          <cell r="I390" t="str">
            <v>Cuatro (04) meses y veinticuatro (24) días calendario</v>
          </cell>
          <cell r="J390">
            <v>45320</v>
          </cell>
          <cell r="K390">
            <v>45464</v>
          </cell>
          <cell r="L390" t="str">
            <v>NO APLICA</v>
          </cell>
          <cell r="M390" t="str">
            <v>NO APLICA</v>
          </cell>
          <cell r="N390" t="str">
            <v>NO APLICA</v>
          </cell>
          <cell r="O390">
            <v>5</v>
          </cell>
          <cell r="P390">
            <v>3367351</v>
          </cell>
          <cell r="Q390">
            <v>45320</v>
          </cell>
          <cell r="R390">
            <v>45351</v>
          </cell>
          <cell r="S390">
            <v>3061228</v>
          </cell>
          <cell r="T390">
            <v>45352</v>
          </cell>
          <cell r="U390">
            <v>45382</v>
          </cell>
          <cell r="V390">
            <v>3061228</v>
          </cell>
          <cell r="W390">
            <v>45383</v>
          </cell>
          <cell r="X390">
            <v>45412</v>
          </cell>
          <cell r="Y390">
            <v>3061228</v>
          </cell>
          <cell r="Z390">
            <v>45413</v>
          </cell>
          <cell r="AA390">
            <v>45443</v>
          </cell>
          <cell r="AB390">
            <v>2142859</v>
          </cell>
          <cell r="AC390">
            <v>45444</v>
          </cell>
          <cell r="AD390">
            <v>45464</v>
          </cell>
          <cell r="BI390" t="str">
            <v>Facultad de Ciencias de la Salud</v>
          </cell>
          <cell r="BJ390" t="str">
            <v>LUZ MIRYAM TOBÓN BORRERO</v>
          </cell>
          <cell r="BK390" t="str">
            <v>Decana de la Facultad de Ciencias de la Salud</v>
          </cell>
          <cell r="BL390">
            <v>21</v>
          </cell>
          <cell r="BM390">
            <v>45306</v>
          </cell>
          <cell r="BN390">
            <v>1283959346</v>
          </cell>
          <cell r="BO390">
            <v>359</v>
          </cell>
          <cell r="BP390">
            <v>45320</v>
          </cell>
          <cell r="BQ390">
            <v>14693894</v>
          </cell>
          <cell r="CS390" t="str">
            <v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v>
          </cell>
          <cell r="CT390">
            <v>40403145</v>
          </cell>
          <cell r="CU390">
            <v>54</v>
          </cell>
          <cell r="CV390" t="str">
            <v>55200</v>
          </cell>
          <cell r="CY390">
            <v>8299</v>
          </cell>
          <cell r="CZ390" t="str">
            <v>M6</v>
          </cell>
        </row>
        <row r="391">
          <cell r="B391" t="str">
            <v>0292 DE 2024</v>
          </cell>
          <cell r="C391">
            <v>1120358889</v>
          </cell>
          <cell r="D391" t="str">
            <v>INY JOHANA MARULANDA SANTA</v>
          </cell>
          <cell r="E391" t="str">
            <v>CONTRATO DE PRESTACIÓN DE SERVICIOS DE APOYO A LA GESTIÓN</v>
          </cell>
          <cell r="F391" t="str">
            <v>PRESTACIÓN DE SERVICIOS DE APOYO A LA GESTIÓN NECESARIO PARA EL FORTALECIMIENTO DE LOS PROCESOS OPERATIVOS Y ADMINISTRATIVOS EN LA SEDE BOQUEMONTE DE LA UNIVERSIDAD DE LOS LLANOS.</v>
          </cell>
          <cell r="G391">
            <v>45320</v>
          </cell>
          <cell r="H391">
            <v>10408181</v>
          </cell>
          <cell r="I391" t="str">
            <v>Cuatro (04) meses y veinticuatro (24) días calendario</v>
          </cell>
          <cell r="J391">
            <v>45320</v>
          </cell>
          <cell r="K391">
            <v>45464</v>
          </cell>
          <cell r="L391" t="str">
            <v>NO APLICA</v>
          </cell>
          <cell r="M391" t="str">
            <v>NO APLICA</v>
          </cell>
          <cell r="N391" t="str">
            <v>NO APLICA</v>
          </cell>
          <cell r="O391">
            <v>5</v>
          </cell>
          <cell r="P391">
            <v>2385208</v>
          </cell>
          <cell r="Q391">
            <v>45320</v>
          </cell>
          <cell r="R391">
            <v>45351</v>
          </cell>
          <cell r="S391">
            <v>2168371</v>
          </cell>
          <cell r="T391">
            <v>45352</v>
          </cell>
          <cell r="U391">
            <v>45382</v>
          </cell>
          <cell r="V391">
            <v>2168371</v>
          </cell>
          <cell r="W391">
            <v>45383</v>
          </cell>
          <cell r="X391">
            <v>45412</v>
          </cell>
          <cell r="Y391">
            <v>2168371</v>
          </cell>
          <cell r="Z391">
            <v>45413</v>
          </cell>
          <cell r="AA391">
            <v>45443</v>
          </cell>
          <cell r="AB391">
            <v>1517860</v>
          </cell>
          <cell r="AC391">
            <v>45444</v>
          </cell>
          <cell r="AD391">
            <v>45464</v>
          </cell>
          <cell r="BI391" t="str">
            <v>Vicerrectoría de Recursos Universitarios</v>
          </cell>
          <cell r="BJ391" t="str">
            <v>WILSON FERNANDO SALGADO CIFUENTES</v>
          </cell>
          <cell r="BK391" t="str">
            <v>Vicerrector Universitario</v>
          </cell>
          <cell r="BL391">
            <v>106</v>
          </cell>
          <cell r="BM391">
            <v>45320.864791666667</v>
          </cell>
          <cell r="BN391">
            <v>20816362</v>
          </cell>
          <cell r="BO391">
            <v>355</v>
          </cell>
          <cell r="BP391">
            <v>45320</v>
          </cell>
          <cell r="BQ391">
            <v>10408181</v>
          </cell>
          <cell r="CS391" t="str">
            <v>1. Contribuir en la elaboración y archivo de documentos generados en los procesos administrativos y académicos del campus Boquemonte de acuerdo a los procedimientos del sistema de gestión de calidad. 2. Apoyar las actividades encaminadas a la conservación, sostenimiento, mantenimiento y operación de las instalaciones físicas del campus Boquemonte. 3. Apoyar la custodia y gestión del inventario del campus Boquemonte.</v>
          </cell>
          <cell r="CT391">
            <v>1120358889.4000001</v>
          </cell>
          <cell r="CU391">
            <v>436</v>
          </cell>
          <cell r="CV391" t="str">
            <v>400</v>
          </cell>
          <cell r="CY391">
            <v>8299</v>
          </cell>
          <cell r="CZ391" t="str">
            <v>M7</v>
          </cell>
        </row>
        <row r="392">
          <cell r="B392" t="str">
            <v>0293 DE 2024</v>
          </cell>
          <cell r="C392">
            <v>86079834</v>
          </cell>
          <cell r="D392" t="str">
            <v>OSWALDO ANIBAL ESLAVA MOYANO</v>
          </cell>
          <cell r="E392" t="str">
            <v>CONTRATO DE PRESTACIÓN DE SERVICIOS PROFESIONALES</v>
          </cell>
          <cell r="F39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92">
            <v>45320</v>
          </cell>
          <cell r="H392">
            <v>20467711</v>
          </cell>
          <cell r="I392" t="str">
            <v>Cinco (05) meses y dieciséis (16) días calendario</v>
          </cell>
          <cell r="J392">
            <v>45320</v>
          </cell>
          <cell r="K392">
            <v>45487</v>
          </cell>
          <cell r="L392" t="str">
            <v>NO APLICA</v>
          </cell>
          <cell r="M392" t="str">
            <v>NO APLICA</v>
          </cell>
          <cell r="N392" t="str">
            <v>NO APLICA</v>
          </cell>
          <cell r="O392">
            <v>6</v>
          </cell>
          <cell r="P392">
            <v>3945583</v>
          </cell>
          <cell r="Q392">
            <v>45320</v>
          </cell>
          <cell r="R392">
            <v>45351</v>
          </cell>
          <cell r="S392">
            <v>3698984</v>
          </cell>
          <cell r="T392">
            <v>45352</v>
          </cell>
          <cell r="U392">
            <v>45382</v>
          </cell>
          <cell r="V392">
            <v>3698984</v>
          </cell>
          <cell r="W392">
            <v>45383</v>
          </cell>
          <cell r="X392">
            <v>45412</v>
          </cell>
          <cell r="Y392">
            <v>3698984</v>
          </cell>
          <cell r="Z392">
            <v>45413</v>
          </cell>
          <cell r="AA392">
            <v>45443</v>
          </cell>
          <cell r="AB392">
            <v>3698984</v>
          </cell>
          <cell r="AC392">
            <v>45444</v>
          </cell>
          <cell r="AD392">
            <v>45473</v>
          </cell>
          <cell r="AE392">
            <v>1726192</v>
          </cell>
          <cell r="AF392">
            <v>45474</v>
          </cell>
          <cell r="AG392">
            <v>45487</v>
          </cell>
          <cell r="BI392" t="str">
            <v>División de Bienestar Universitario</v>
          </cell>
          <cell r="BJ392" t="str">
            <v>ELSA EDILMA PÁEZ CASTRO</v>
          </cell>
          <cell r="BK392" t="str">
            <v>Profesional Especializado</v>
          </cell>
          <cell r="BL392">
            <v>104</v>
          </cell>
          <cell r="BM392">
            <v>45320.783576388887</v>
          </cell>
          <cell r="BN392">
            <v>20467711</v>
          </cell>
          <cell r="BO392">
            <v>346</v>
          </cell>
          <cell r="BP392">
            <v>45320</v>
          </cell>
          <cell r="BQ392">
            <v>20467711</v>
          </cell>
          <cell r="CS392"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92">
            <v>86079834.900000006</v>
          </cell>
          <cell r="CU392">
            <v>612</v>
          </cell>
          <cell r="CV392" t="str">
            <v>44110</v>
          </cell>
          <cell r="CY392">
            <v>7490</v>
          </cell>
          <cell r="CZ392" t="str">
            <v>M6</v>
          </cell>
        </row>
        <row r="393">
          <cell r="B393" t="str">
            <v>0294 DE 2024</v>
          </cell>
          <cell r="C393">
            <v>1121943091</v>
          </cell>
          <cell r="D393" t="str">
            <v>LUIS ALBERTO PARRA LINARES</v>
          </cell>
          <cell r="E393" t="str">
            <v>CONTRATO DE PRESTACIÓN DE SERVICIOS PROFESIONALES</v>
          </cell>
          <cell r="F393" t="str">
            <v>PRESTACIÓN DE SERVICIOS PROFESIONALES NECESARIO PARA EL DESARROLLO DEL PROYECTO FICHA BPUNI SIST 01 0311 2023 “ADQUISICIÓN DE INFRAESTRUCTURA TECNOLÓGICA PARA EL APOYO TRANSVERSAL DE LOS PROCESOS ACADÉMICO ADMINISTRATIVOS DE LA UNIVERSIDAD DE LOS LLANOS”</v>
          </cell>
          <cell r="G393">
            <v>45320</v>
          </cell>
          <cell r="H393">
            <v>16938795</v>
          </cell>
          <cell r="I393" t="str">
            <v>Cinco (05) meses y dieciséis (16) días calendario</v>
          </cell>
          <cell r="J393">
            <v>45320</v>
          </cell>
          <cell r="K393">
            <v>45487</v>
          </cell>
          <cell r="L393" t="str">
            <v>NO APLICA</v>
          </cell>
          <cell r="M393" t="str">
            <v>NO APLICA</v>
          </cell>
          <cell r="N393" t="str">
            <v>NO APLICA</v>
          </cell>
          <cell r="O393">
            <v>6</v>
          </cell>
          <cell r="P393">
            <v>3265310</v>
          </cell>
          <cell r="Q393">
            <v>45320</v>
          </cell>
          <cell r="R393">
            <v>45351</v>
          </cell>
          <cell r="S393">
            <v>3061228</v>
          </cell>
          <cell r="T393">
            <v>45352</v>
          </cell>
          <cell r="U393">
            <v>45382</v>
          </cell>
          <cell r="V393">
            <v>3061228</v>
          </cell>
          <cell r="W393">
            <v>45383</v>
          </cell>
          <cell r="X393">
            <v>45412</v>
          </cell>
          <cell r="Y393">
            <v>3061228</v>
          </cell>
          <cell r="Z393">
            <v>45413</v>
          </cell>
          <cell r="AA393">
            <v>45443</v>
          </cell>
          <cell r="AB393">
            <v>3061228</v>
          </cell>
          <cell r="AC393">
            <v>45444</v>
          </cell>
          <cell r="AD393">
            <v>45473</v>
          </cell>
          <cell r="AE393">
            <v>1428573</v>
          </cell>
          <cell r="AF393">
            <v>45474</v>
          </cell>
          <cell r="AG393">
            <v>45487</v>
          </cell>
          <cell r="BI393" t="str">
            <v>Área de Sistemas</v>
          </cell>
          <cell r="BJ393" t="str">
            <v>ROIMAN ARTURO SASTOQUE GUZMÁN</v>
          </cell>
          <cell r="BK393" t="str">
            <v>Jefe de Oficina</v>
          </cell>
          <cell r="BL393">
            <v>108</v>
          </cell>
          <cell r="BM393">
            <v>45320.892939814818</v>
          </cell>
          <cell r="BN393">
            <v>37406506</v>
          </cell>
          <cell r="BO393">
            <v>352</v>
          </cell>
          <cell r="BP393">
            <v>45320</v>
          </cell>
          <cell r="BQ393">
            <v>16938795</v>
          </cell>
          <cell r="CS39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desarrollo, pruebas, implementación y documentación de nuevos reportes para el Sistema de Información Académico de la Universidad de los Llanos (SIAU). 3. Coadyuvar con el mantenimiento, actualización y pruebas de los reportes existentes en el SIAU. 4. Aportar la documentación técnica de los reportes desarrollados.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Coadyuvar con la socialización y entrega de los reportes desarrollados. 8. Contribuir a fortalecer el proceso de Gestión de TIC, aplicando estrictamente los procedimientos establecidos.</v>
          </cell>
          <cell r="CT393">
            <v>1121943091</v>
          </cell>
          <cell r="CU393">
            <v>645</v>
          </cell>
          <cell r="CV393" t="str">
            <v>44716</v>
          </cell>
          <cell r="CY393">
            <v>6201</v>
          </cell>
          <cell r="CZ393" t="str">
            <v>M6</v>
          </cell>
        </row>
        <row r="394">
          <cell r="B394" t="str">
            <v>0295 DE 2024</v>
          </cell>
          <cell r="C394">
            <v>1026277144</v>
          </cell>
          <cell r="D394" t="str">
            <v xml:space="preserve">JHON ALEXANDER PALACINO VARGAS </v>
          </cell>
          <cell r="E394" t="str">
            <v>CONTRATO DE PRESTACIÓN DE SERVICIOS PROFESIONALES</v>
          </cell>
          <cell r="F394" t="str">
            <v>PRESTACIÓN DE SERVICIOS PROFESIONALES NECESARIO PARA EL DESARROLLO DEL PROYECTO FICHA BPUNI SIST 01 0311 2023 “ADQUISICIÓN DE INFRAESTRUCTURA TECNOLÓGICA PARA EL APOYO TRANSVERSAL DE LOS PROCESOS ACADÉMICO ADMINISTRATIVOS DE LA UNIVERSIDAD DE LOS LLANOS”</v>
          </cell>
          <cell r="G394">
            <v>45320</v>
          </cell>
          <cell r="H394">
            <v>20467711</v>
          </cell>
          <cell r="I394" t="str">
            <v>Cinco (05) meses y dieciséis (16) días calendario</v>
          </cell>
          <cell r="J394">
            <v>45320</v>
          </cell>
          <cell r="K394">
            <v>45487</v>
          </cell>
          <cell r="L394" t="str">
            <v>NO APLICA</v>
          </cell>
          <cell r="M394" t="str">
            <v>NO APLICA</v>
          </cell>
          <cell r="N394" t="str">
            <v>NO APLICA</v>
          </cell>
          <cell r="O394">
            <v>6</v>
          </cell>
          <cell r="P394">
            <v>3945583</v>
          </cell>
          <cell r="Q394">
            <v>45320</v>
          </cell>
          <cell r="R394">
            <v>45351</v>
          </cell>
          <cell r="S394">
            <v>3698984</v>
          </cell>
          <cell r="T394">
            <v>45352</v>
          </cell>
          <cell r="U394">
            <v>45382</v>
          </cell>
          <cell r="V394">
            <v>3698984</v>
          </cell>
          <cell r="W394">
            <v>45383</v>
          </cell>
          <cell r="X394">
            <v>45412</v>
          </cell>
          <cell r="Y394">
            <v>3698984</v>
          </cell>
          <cell r="Z394">
            <v>45413</v>
          </cell>
          <cell r="AA394">
            <v>45443</v>
          </cell>
          <cell r="AB394">
            <v>3698984</v>
          </cell>
          <cell r="AC394">
            <v>45444</v>
          </cell>
          <cell r="AD394">
            <v>45473</v>
          </cell>
          <cell r="AE394">
            <v>1726192</v>
          </cell>
          <cell r="AF394">
            <v>45474</v>
          </cell>
          <cell r="AG394">
            <v>45487</v>
          </cell>
          <cell r="BI394" t="str">
            <v>Área de Sistemas</v>
          </cell>
          <cell r="BJ394" t="str">
            <v>ROIMAN ARTURO SASTOQUE GUZMÁN</v>
          </cell>
          <cell r="BK394" t="str">
            <v>Jefe de Oficina</v>
          </cell>
          <cell r="BL394">
            <v>108</v>
          </cell>
          <cell r="BM394">
            <v>45320.892939814818</v>
          </cell>
          <cell r="BN394">
            <v>37406506</v>
          </cell>
          <cell r="BO394">
            <v>353</v>
          </cell>
          <cell r="BP394">
            <v>45320</v>
          </cell>
          <cell r="BQ394">
            <v>20467711</v>
          </cell>
          <cell r="CS394" t="str">
            <v>1. Apoyar la verificación y consolidación de la base de datos “Consulta de activos registrados” de todos los bienes que actualmente NO hacen parte de los estados financieros. 2. Brindar apoyo en la validación del cierre mensual del módulo de almacén e inventarios. 3. Coadyuvar con la configuración de bienes de consumo y propiedad planta y equipo en los sistemas de información de la entidad. 4. Apoyar la depuración, análisis y ajuste en SICOF de toda la base de datos de los bienes muebles e inmuebles con relación a su naturaleza, grupo de inventarios, estado y cuenta contable. 5. Realizar los ajustes en SICOF de los bienes que se identificaron en el libro Nacional que actualmente NO hacen parte de los estados financieros. 6. Coadyuvar en la verificación de la base de datos de bienes muebles e inmuebles por cuenta y consolidar contra el balance general de la Universidad. 7. Apoyar la realización de las correcciones y movimientos necesarios para la conciliación entre los módulos de almacén y contabilidad del SICOF. 8. Apoyar en las soluciones a incidentes que se presente en el módulo de almacén e inventarios del SICOF. 9. Coadyuvar en la identificación de mejoras en el sistema SICOF y/o documentar casos de uso. 10. Brindar apoyo en la conciliación de cuentas bancarias de la Universidad de los Llanos. 11. Apoyar en la conciliación de pagos realizados a través de dispersiones bancarias de las diferentes cuentas de la Universidad de los Llanos. 12. Apoyar en la depuración y consolidación de pagos de matrícula cero. 13. Apoyar en la depuración y consolidación de la cuenta 29 de los estados financieros. 14. Contribuir a fortalecer el proceso de Gestión de TIC, aplicando estrictamente los procedimientos establecidos.</v>
          </cell>
          <cell r="CT394">
            <v>1026277144</v>
          </cell>
          <cell r="CU394">
            <v>645</v>
          </cell>
          <cell r="CV394" t="str">
            <v>44716</v>
          </cell>
          <cell r="CY394">
            <v>6920</v>
          </cell>
          <cell r="CZ394" t="str">
            <v>M5</v>
          </cell>
        </row>
        <row r="395">
          <cell r="B395" t="str">
            <v>0296 DE 2024</v>
          </cell>
          <cell r="C395">
            <v>86075572</v>
          </cell>
          <cell r="D395" t="str">
            <v>DAGOBERTO TORRES FLOREZ</v>
          </cell>
          <cell r="E395" t="str">
            <v>CONTRATO DE PRESTACIÓN DE SERVICIOS PROFESIONALES</v>
          </cell>
          <cell r="F395"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395">
            <v>45320</v>
          </cell>
          <cell r="H395">
            <v>35966667</v>
          </cell>
          <cell r="I395" t="str">
            <v>Cinco (05) meses y dieciséis (16) días calendario</v>
          </cell>
          <cell r="J395">
            <v>45320</v>
          </cell>
          <cell r="K395">
            <v>45487</v>
          </cell>
          <cell r="L395" t="str">
            <v>NO APLICA</v>
          </cell>
          <cell r="M395" t="str">
            <v>NO APLICA</v>
          </cell>
          <cell r="N395" t="str">
            <v>NO APLICA</v>
          </cell>
          <cell r="O395">
            <v>6</v>
          </cell>
          <cell r="P395">
            <v>6933333</v>
          </cell>
          <cell r="Q395">
            <v>45320</v>
          </cell>
          <cell r="R395">
            <v>45351</v>
          </cell>
          <cell r="S395">
            <v>6500000</v>
          </cell>
          <cell r="T395">
            <v>45352</v>
          </cell>
          <cell r="U395">
            <v>45382</v>
          </cell>
          <cell r="V395">
            <v>6500000</v>
          </cell>
          <cell r="W395">
            <v>45383</v>
          </cell>
          <cell r="X395">
            <v>45412</v>
          </cell>
          <cell r="Y395">
            <v>6500000</v>
          </cell>
          <cell r="Z395">
            <v>45413</v>
          </cell>
          <cell r="AA395">
            <v>45443</v>
          </cell>
          <cell r="AB395">
            <v>6500000</v>
          </cell>
          <cell r="AC395">
            <v>45444</v>
          </cell>
          <cell r="AD395">
            <v>45473</v>
          </cell>
          <cell r="AE395">
            <v>3033334</v>
          </cell>
          <cell r="AF395">
            <v>45474</v>
          </cell>
          <cell r="AG395">
            <v>45487</v>
          </cell>
          <cell r="BI395" t="str">
            <v xml:space="preserve">Dirección General de Investigaciones  </v>
          </cell>
          <cell r="BJ395" t="str">
            <v>YOHANA MARIA VELASCO SANTAMARIA</v>
          </cell>
          <cell r="BK395" t="str">
            <v>Director Técnico de Investigaciones</v>
          </cell>
          <cell r="BL395">
            <v>107</v>
          </cell>
          <cell r="BM395">
            <v>45320.885011574072</v>
          </cell>
          <cell r="BN395">
            <v>35966667</v>
          </cell>
          <cell r="BO395">
            <v>351</v>
          </cell>
          <cell r="BP395">
            <v>45320</v>
          </cell>
          <cell r="BQ395">
            <v>35966667</v>
          </cell>
          <cell r="CS395" t="str">
            <v>1. Brindar apoyo en la identificación e implementación de estrategias que permitan mejorar la indexación y categorización de las revistas científicas de la Universidad de los Llanos. 2. Coadyuvar en las estrategias de comunicación y divulgación de la ciencia y el sistema de investigaciones de la Universidad de los Llanos. 3. Contribuir al asesoramiento del proceso de gestión editorial e impacto (Cuartiles en SJR/JCR/índiceH5) de las revistas de carácter científico de la Universidad de los Llanos.</v>
          </cell>
          <cell r="CT395">
            <v>86075572</v>
          </cell>
          <cell r="CU395">
            <v>622</v>
          </cell>
          <cell r="CV395" t="str">
            <v>53017</v>
          </cell>
          <cell r="CY395">
            <v>7020</v>
          </cell>
          <cell r="CZ395" t="str">
            <v>M5</v>
          </cell>
        </row>
        <row r="396">
          <cell r="B396" t="str">
            <v>0297 DE 2024</v>
          </cell>
          <cell r="C396">
            <v>1121891365</v>
          </cell>
          <cell r="D396" t="str">
            <v>JOSE ISMAEL ROJAS PEÑA</v>
          </cell>
          <cell r="E396" t="str">
            <v>CONTRATO DE PRESTACIÓN DE SERVICIOS PROFESIONALES</v>
          </cell>
          <cell r="F396" t="str">
            <v>PRESTACIÓN DE SERVICIOS PROFESIONALES NECESARIOS PARA EL APOYO EN LA CONSTRUCCIÓN DE LAS CONDICIONES DE CALIDAD EN INVESTIGACIÓN E INFRAESTRUCTURA FÍSICA Y TECNOLÓGICA PARA EL PROCESO DE REGISTRO CALIFICADO DE UN NUEVO PROGRAMA DE DOCTORADO EN ESTUDIOS AMBIENTALES Y DE SOSTENIBILIDAD DE LA UNIVERSIDAD DE LOS LLANOS</v>
          </cell>
          <cell r="G396">
            <v>45320</v>
          </cell>
          <cell r="H396">
            <v>7397968</v>
          </cell>
          <cell r="I396" t="str">
            <v>Dos (02) meses calendario</v>
          </cell>
          <cell r="J396">
            <v>45320</v>
          </cell>
          <cell r="K396">
            <v>45379</v>
          </cell>
          <cell r="L396" t="str">
            <v>NO APLICA</v>
          </cell>
          <cell r="M396" t="str">
            <v>NO APLICA</v>
          </cell>
          <cell r="N396" t="str">
            <v>NO APLICA</v>
          </cell>
          <cell r="O396">
            <v>2</v>
          </cell>
          <cell r="P396">
            <v>3945583</v>
          </cell>
          <cell r="Q396">
            <v>45320</v>
          </cell>
          <cell r="R396">
            <v>45351</v>
          </cell>
          <cell r="S396">
            <v>3452385</v>
          </cell>
          <cell r="T396">
            <v>45352</v>
          </cell>
          <cell r="U396">
            <v>45379</v>
          </cell>
          <cell r="BI396" t="str">
            <v>Instituto de Ciencias Ambientales de la Orinoquia Colombiana</v>
          </cell>
          <cell r="BJ396" t="str">
            <v>MARCO AURELIO TORRES MORA</v>
          </cell>
          <cell r="BK396" t="str">
            <v>Director del Instituto de Ciencias Ambientales de la Orinoquia Colombiana</v>
          </cell>
          <cell r="BL396">
            <v>105</v>
          </cell>
          <cell r="BM396">
            <v>45320.794479166667</v>
          </cell>
          <cell r="BN396">
            <v>29241968</v>
          </cell>
          <cell r="BO396">
            <v>347</v>
          </cell>
          <cell r="BP396">
            <v>45320</v>
          </cell>
          <cell r="BQ396">
            <v>7397968</v>
          </cell>
          <cell r="CS396" t="str">
            <v>1. Apoyar en la construcción del documento técnico de la condición de calidad en investigación para el proceso de registro calificado de un nuevo programa de Doctorado en Estudios Ambientales y de Sostenibilidad, según los criterios del Ministerio de Educación. 2. Apoyar en la construcción del documento técnico de la condición de calidad en infraestructura física y tecnológica para el proceso de registro calificado de un nuevo programa de Doctorado en Estudios Ambientales y de Sostenibilidad, según los criterios del Ministerio de Educación. 3. Coadyuvar en la revisión y recopilación de requisitos documentales necesarios para el proceso de solicitud del registro calificado del programa de Doctorado en Estudios Ambientales de la Universidad de los Llanos. 4. Apoyar las actividades académicas y de investigación que se adelanten por el Instituto de Ciencias Ambientales de la Orinoquia Colombiana (ICAOC).</v>
          </cell>
          <cell r="CT396">
            <v>1121891365.5</v>
          </cell>
          <cell r="CU396">
            <v>336</v>
          </cell>
          <cell r="CV396" t="str">
            <v>57501</v>
          </cell>
          <cell r="CY396">
            <v>8299</v>
          </cell>
          <cell r="CZ396" t="str">
            <v>M6</v>
          </cell>
        </row>
        <row r="397">
          <cell r="B397" t="str">
            <v>0298 DE 2024</v>
          </cell>
          <cell r="C397">
            <v>1121940663</v>
          </cell>
          <cell r="D397" t="str">
            <v>GERALDINE JHAFET HUERFANO MORENO</v>
          </cell>
          <cell r="E397" t="str">
            <v>CONTRATO DE PRESTACIÓN DE SERVICIOS PROFESIONALES</v>
          </cell>
          <cell r="F397" t="str">
            <v>PRESTACIÓN DE SERVICIOS PROFESIONALES NECESARIO PARA EL FORTALECIMIENTO DE LOS PROCESOS DEL INSTITUTO DE CIENCIAS AMBIENTALES DE LA ORINOQUIA COLOMBIANA DE LA UNIVERSIDAD DE LOS LLANOS.</v>
          </cell>
          <cell r="G397">
            <v>45320</v>
          </cell>
          <cell r="H397">
            <v>10922000</v>
          </cell>
          <cell r="I397" t="str">
            <v>Cuatro (04) meses calendario</v>
          </cell>
          <cell r="J397">
            <v>45320</v>
          </cell>
          <cell r="K397">
            <v>45440</v>
          </cell>
          <cell r="L397" t="str">
            <v>NO APLICA</v>
          </cell>
          <cell r="M397" t="str">
            <v>NO APLICA</v>
          </cell>
          <cell r="N397" t="str">
            <v>NO APLICA</v>
          </cell>
          <cell r="O397">
            <v>4</v>
          </cell>
          <cell r="P397">
            <v>2912533</v>
          </cell>
          <cell r="Q397">
            <v>45320</v>
          </cell>
          <cell r="R397">
            <v>45351</v>
          </cell>
          <cell r="S397">
            <v>2730500</v>
          </cell>
          <cell r="T397">
            <v>45352</v>
          </cell>
          <cell r="U397">
            <v>45382</v>
          </cell>
          <cell r="V397">
            <v>2730500</v>
          </cell>
          <cell r="W397">
            <v>45383</v>
          </cell>
          <cell r="X397">
            <v>45412</v>
          </cell>
          <cell r="Y397">
            <v>2548467</v>
          </cell>
          <cell r="Z397">
            <v>45413</v>
          </cell>
          <cell r="AA397">
            <v>45440</v>
          </cell>
          <cell r="BI397" t="str">
            <v>Instituto de Ciencias Ambientales de la Orinoquia Colombiana</v>
          </cell>
          <cell r="BJ397" t="str">
            <v>MARCO AURELIO TORRES MORA</v>
          </cell>
          <cell r="BK397" t="str">
            <v>Director del Instituto de Ciencias Ambientales de la Orinoquia Colombiana</v>
          </cell>
          <cell r="BL397">
            <v>105</v>
          </cell>
          <cell r="BM397">
            <v>45320.794479166667</v>
          </cell>
          <cell r="BN397">
            <v>29241968</v>
          </cell>
          <cell r="BO397">
            <v>348</v>
          </cell>
          <cell r="BP397">
            <v>45320</v>
          </cell>
          <cell r="BQ397">
            <v>10922000</v>
          </cell>
          <cell r="CS397" t="str">
            <v>1. Coadyuvar en el monitoreo y seguimiento del proceso de reconocimiento de centros de investigación del Instituto de Ciencias Ambientales de la Orinoquia Colombiana (ICAOC) en el Sistema Nacional de Ciencia Tecnología e Innovación ante MinCiencias. 2. Colaborar en la gestión administrativa requerida en los diferentes procesos llevados a cabo en el Instituto de Ciencias Ambientales de la Orinoquia Colombiana (ICAOC). 3. Apoyar las actividades para la formulación e implementación de nuevos proyectos en el Instituto de Ciencias Ambientales de la Orinoquia Colombiana (ICAOC).</v>
          </cell>
          <cell r="CT397">
            <v>1121940663</v>
          </cell>
          <cell r="CU397">
            <v>336</v>
          </cell>
          <cell r="CV397" t="str">
            <v>57501</v>
          </cell>
          <cell r="CY397">
            <v>8299</v>
          </cell>
          <cell r="CZ397" t="str">
            <v>M6</v>
          </cell>
        </row>
        <row r="398">
          <cell r="B398" t="str">
            <v>0299 DE 2024</v>
          </cell>
          <cell r="C398">
            <v>1006780132</v>
          </cell>
          <cell r="D398" t="str">
            <v>FRANCISCO JOSE MORALES ESPITIA</v>
          </cell>
          <cell r="E398" t="str">
            <v>CONTRATO DE PRESTACIÓN DE SERVICIOS PROFESIONALES</v>
          </cell>
          <cell r="F398" t="str">
            <v>PRESTACIÓN DE SERVICIOS PROFESIONALES NECESARIO PARA EL FORTALECIMIENTO DE LOS PROCESOS DEL INSTITUTO DE CIENCIAS AMBIENTALES DE LA ORINOQUIA COLOMBIANA DE LA UNIVERSIDAD DE LOS LLANOS.</v>
          </cell>
          <cell r="G398">
            <v>45320</v>
          </cell>
          <cell r="H398">
            <v>10922000</v>
          </cell>
          <cell r="I398" t="str">
            <v>Cuatro (04) meses calendario</v>
          </cell>
          <cell r="J398">
            <v>45320</v>
          </cell>
          <cell r="K398">
            <v>45440</v>
          </cell>
          <cell r="L398" t="str">
            <v>NO APLICA</v>
          </cell>
          <cell r="M398" t="str">
            <v>NO APLICA</v>
          </cell>
          <cell r="N398" t="str">
            <v>NO APLICA</v>
          </cell>
          <cell r="O398">
            <v>4</v>
          </cell>
          <cell r="P398">
            <v>2912533</v>
          </cell>
          <cell r="Q398">
            <v>45320</v>
          </cell>
          <cell r="R398">
            <v>45351</v>
          </cell>
          <cell r="S398">
            <v>2730500</v>
          </cell>
          <cell r="T398">
            <v>45352</v>
          </cell>
          <cell r="U398">
            <v>45382</v>
          </cell>
          <cell r="V398">
            <v>2730500</v>
          </cell>
          <cell r="W398">
            <v>45383</v>
          </cell>
          <cell r="X398">
            <v>45412</v>
          </cell>
          <cell r="Y398">
            <v>2548467</v>
          </cell>
          <cell r="Z398">
            <v>45413</v>
          </cell>
          <cell r="AA398">
            <v>45440</v>
          </cell>
          <cell r="BI398" t="str">
            <v>Instituto de Ciencias Ambientales de la Orinoquia Colombiana</v>
          </cell>
          <cell r="BJ398" t="str">
            <v>MARCO AURELIO TORRES MORA</v>
          </cell>
          <cell r="BK398" t="str">
            <v>Director del Instituto de Ciencias Ambientales de la Orinoquia Colombiana</v>
          </cell>
          <cell r="BL398">
            <v>105</v>
          </cell>
          <cell r="BM398">
            <v>45320.794479166667</v>
          </cell>
          <cell r="BN398">
            <v>29241968</v>
          </cell>
          <cell r="BO398">
            <v>349</v>
          </cell>
          <cell r="BP398">
            <v>45320</v>
          </cell>
          <cell r="BQ398">
            <v>10922000</v>
          </cell>
          <cell r="CS398" t="str">
            <v>1. Colaborar en la revisión y recopilación información necesaria para el proceso de solicitud del registro calificado del programa de Doctorado en Estudios Ambientales y de Sostenibilidad de la Universidad de los Llanos. 2. Apoyar en la construcción de documentos de condiciones de calidad para el proceso de solicitud del registro calificado del programa de Doctorado en Estudios Ambientales y de Sostenibilidad de la Universidad de los Llanos. 3. Cooperar con los procesos de aplicación a convocatorias internas o externas en Ciencia Tecnología e Innovación para el Instituto de Ciencias Ambientales de la Orinoquia Colombiana (ICAOC). 4. Apoyar las actividades académicas y de investigación que se adelanten por el Instituto de Ciencias Ambientales de la Orinoquia Colombiana (ICAOC).</v>
          </cell>
          <cell r="CT398">
            <v>1006780132</v>
          </cell>
          <cell r="CU398">
            <v>336</v>
          </cell>
          <cell r="CV398" t="str">
            <v>57501</v>
          </cell>
          <cell r="CY398">
            <v>8299</v>
          </cell>
          <cell r="CZ398" t="str">
            <v>M6</v>
          </cell>
        </row>
        <row r="399">
          <cell r="B399" t="str">
            <v>0300 DE 2024</v>
          </cell>
          <cell r="C399">
            <v>1121964497</v>
          </cell>
          <cell r="D399" t="str">
            <v>DAVID ESTEBAN ARANGO PINZON</v>
          </cell>
          <cell r="E399" t="str">
            <v>CONTRATO DE PRESTACIÓN DE SERVICIOS DE APOYO A LA GESTIÓN</v>
          </cell>
          <cell r="F399" t="str">
            <v>PRESTACIÓN DE SERVICIOS DE APOYO A LA GESTIÓN NECESARIO PARA EL FORTALECIMIENTO DE LOS PROCESOS DE LA DIVISIÓN DE BIBLIOTECA DE LA UNIVERSIDAD DE LOS LLANOS.</v>
          </cell>
          <cell r="G399">
            <v>45320</v>
          </cell>
          <cell r="H399">
            <v>9088020</v>
          </cell>
          <cell r="I399" t="str">
            <v>Cinco (05) meses calendario</v>
          </cell>
          <cell r="J399">
            <v>45320</v>
          </cell>
          <cell r="K399">
            <v>45471</v>
          </cell>
          <cell r="L399" t="str">
            <v>NO APLICA</v>
          </cell>
          <cell r="M399" t="str">
            <v>NO APLICA</v>
          </cell>
          <cell r="N399" t="str">
            <v>NO APLICA</v>
          </cell>
          <cell r="O399">
            <v>5</v>
          </cell>
          <cell r="P399">
            <v>1938778</v>
          </cell>
          <cell r="Q399">
            <v>45320</v>
          </cell>
          <cell r="R399">
            <v>45351</v>
          </cell>
          <cell r="S399">
            <v>1817604</v>
          </cell>
          <cell r="T399">
            <v>45352</v>
          </cell>
          <cell r="U399">
            <v>45382</v>
          </cell>
          <cell r="V399">
            <v>1817604</v>
          </cell>
          <cell r="W399">
            <v>45383</v>
          </cell>
          <cell r="X399">
            <v>45412</v>
          </cell>
          <cell r="Y399">
            <v>1817604</v>
          </cell>
          <cell r="Z399">
            <v>45413</v>
          </cell>
          <cell r="AA399">
            <v>45443</v>
          </cell>
          <cell r="AB399">
            <v>1696430</v>
          </cell>
          <cell r="AC399">
            <v>45444</v>
          </cell>
          <cell r="AD399">
            <v>45471</v>
          </cell>
          <cell r="BI399" t="str">
            <v>División de Biblioteca</v>
          </cell>
          <cell r="BJ399" t="str">
            <v>BLANCA HERMINDA NAVARRO ARGUELLO</v>
          </cell>
          <cell r="BK399" t="str">
            <v>Jefe de Oficina</v>
          </cell>
          <cell r="BL399">
            <v>20</v>
          </cell>
          <cell r="BM399">
            <v>45306</v>
          </cell>
          <cell r="BN399">
            <v>2599259317</v>
          </cell>
          <cell r="BO399">
            <v>342</v>
          </cell>
          <cell r="BP399">
            <v>45320</v>
          </cell>
          <cell r="BQ399">
            <v>9088020</v>
          </cell>
          <cell r="CS39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 5. Apoyar en la realización del inventario y organización de los libros de movimientos de tesorería conforme a su vigencia, mes y número de libros, para su traslado desde el archivo de Tesorería sede Barcelona hasta el área asignada para su custodia en el edificio del emporio de la Unillanos.</v>
          </cell>
          <cell r="CT399">
            <v>1121964497</v>
          </cell>
          <cell r="CU399">
            <v>436</v>
          </cell>
          <cell r="CV399" t="str">
            <v>210</v>
          </cell>
          <cell r="CY399">
            <v>8299</v>
          </cell>
          <cell r="CZ399" t="str">
            <v>M6</v>
          </cell>
        </row>
        <row r="400">
          <cell r="B400" t="str">
            <v>0301 DE 2024</v>
          </cell>
          <cell r="D400" t="str">
            <v xml:space="preserve">No. Vice Recursos / Regalías </v>
          </cell>
        </row>
        <row r="401">
          <cell r="B401" t="str">
            <v>0302 DE 2024</v>
          </cell>
          <cell r="D401" t="str">
            <v xml:space="preserve">No. Vice Recursos / Regalías </v>
          </cell>
        </row>
        <row r="402">
          <cell r="B402" t="str">
            <v>0303 DE 2024</v>
          </cell>
          <cell r="D402" t="str">
            <v xml:space="preserve">No. Vice Recursos / Regalías </v>
          </cell>
        </row>
        <row r="403">
          <cell r="B403" t="str">
            <v>0304 DE 2024</v>
          </cell>
          <cell r="D403" t="str">
            <v xml:space="preserve">No. Vice Recursos / Regalías </v>
          </cell>
        </row>
        <row r="404">
          <cell r="B404" t="str">
            <v>0305 DE 2024</v>
          </cell>
          <cell r="C404">
            <v>86054622</v>
          </cell>
          <cell r="D404" t="str">
            <v>JOJHAN EMERZON HERRAN LIEVANO</v>
          </cell>
          <cell r="E404" t="str">
            <v>CONTRATO DE PRESTACIÓN DE SERVICIOS PROFESIONALES</v>
          </cell>
          <cell r="F404" t="str">
            <v>PRESTACIÓN DE SERVICIOS PROFESIONALES NECESARIO PARA EL FORTALECIMIENTO DE LOS PROCESOS DEL ÁREA DE INFRAESTRUCTURA EN LA VICERRECTORÍA DE RECURSOS UNIVERSITARIOS DE LA UNIVERSIDAD DE LOS LLANOS.</v>
          </cell>
          <cell r="G404">
            <v>45327</v>
          </cell>
          <cell r="H404">
            <v>26190507</v>
          </cell>
          <cell r="I404" t="str">
            <v>Cinco (05) meses y diez (10) días calendario</v>
          </cell>
          <cell r="J404">
            <v>45327</v>
          </cell>
          <cell r="K404">
            <v>45487</v>
          </cell>
          <cell r="L404" t="str">
            <v>NO APLICA</v>
          </cell>
          <cell r="M404" t="str">
            <v>NO APLICA</v>
          </cell>
          <cell r="N404" t="str">
            <v>NO APLICA</v>
          </cell>
          <cell r="O404">
            <v>6</v>
          </cell>
          <cell r="P404">
            <v>4255957</v>
          </cell>
          <cell r="Q404">
            <v>45327</v>
          </cell>
          <cell r="R404">
            <v>45351</v>
          </cell>
          <cell r="S404">
            <v>4910720</v>
          </cell>
          <cell r="T404">
            <v>45352</v>
          </cell>
          <cell r="U404">
            <v>45382</v>
          </cell>
          <cell r="V404">
            <v>4910720</v>
          </cell>
          <cell r="W404">
            <v>45383</v>
          </cell>
          <cell r="X404">
            <v>45412</v>
          </cell>
          <cell r="Y404">
            <v>4910720</v>
          </cell>
          <cell r="Z404">
            <v>45413</v>
          </cell>
          <cell r="AA404">
            <v>45443</v>
          </cell>
          <cell r="AB404">
            <v>4910720</v>
          </cell>
          <cell r="AC404">
            <v>45444</v>
          </cell>
          <cell r="AD404">
            <v>45473</v>
          </cell>
          <cell r="AE404">
            <v>2291670</v>
          </cell>
          <cell r="AF404">
            <v>45474</v>
          </cell>
          <cell r="AG404">
            <v>45487</v>
          </cell>
          <cell r="BI404" t="str">
            <v>Vicerrectoría de Recursos Universitarios</v>
          </cell>
          <cell r="BJ404" t="str">
            <v>WILSON FERNANDO SALGADO CIFUENTES</v>
          </cell>
          <cell r="BK404" t="str">
            <v>Vicerrector Universitario</v>
          </cell>
          <cell r="BL404">
            <v>153</v>
          </cell>
          <cell r="BM404">
            <v>45327.49181712963</v>
          </cell>
          <cell r="BN404">
            <v>275013935</v>
          </cell>
          <cell r="BO404">
            <v>574</v>
          </cell>
          <cell r="BP404">
            <v>45327</v>
          </cell>
          <cell r="BQ404">
            <v>26190507</v>
          </cell>
          <cell r="CS404" t="str">
            <v>1. Contribuir en la proyección, revisión, trámite y evaluación técnica de las diferentes etapas de los procesos contractuales en lo concerniente a temas de infraestructura, conforme a la normatividad vigente de la Universidad de los Llanos. 2. Apoyar en la estructuración de proyectos de inversión o documentos estratégicos asociados a la infraestructura de la Universidad. 3. Contribuir con la elaboración de estudios de conveniencia y oportunidad, estudios de sector y pliegos de condiciones relacionados con procesos de obra pública, interventoría y consultoría. 4. Coadyuvar en la elaboración de conceptos técnicos, presupuestos de obra y/o proyectos de infraestructura asignados a la Vicerrectoría de Recursos Universitarios conforme a los lineamientos de la entidad. 5. Apoyar el proceso de vigilancia, seguimiento y control de los contratos de infraestructura a cargo de la Vicerrectoría de Recursos Universitarios. 6. Contribuir en el aspecto técnico de ingeniería, a los distintos contratos de obra, consultoría e interventoría concerniente a: anticipos, prórrogas, suspensiones, modificaciones, modificación de mayores, menores y nuevas cantidades de obra, terminación y liquidación asignadas a la Vicerrectoría de Recursos Universitarios. 7. Coadyuvar en la proyección de informes o solicitudes internas o externas asignadas a la Vicerrectoría de Recursos Universitarios. 8. Participar en reuniones técnicas relacionados con procesos de obra pública, interventoría y consultoría. 9. Contribuir en las auditorías internas y externas de gestión de calidad realizada por control interno y en los procesos de gestión de obra, consultoría e interventoría, asignadas a la Vicerrectoría de Recursos Universitarios.</v>
          </cell>
          <cell r="CT404">
            <v>86054622.599999994</v>
          </cell>
          <cell r="CU404">
            <v>436</v>
          </cell>
          <cell r="CV404" t="str">
            <v>400</v>
          </cell>
          <cell r="CY404">
            <v>4290</v>
          </cell>
          <cell r="CZ404" t="str">
            <v>M5</v>
          </cell>
        </row>
        <row r="405">
          <cell r="B405" t="str">
            <v>0306 DE 2024</v>
          </cell>
          <cell r="C405">
            <v>1006877996</v>
          </cell>
          <cell r="D405" t="str">
            <v>CARLOS GUILLERMO VARELA TOBON</v>
          </cell>
          <cell r="E405" t="str">
            <v>CONTRATO DE PRESTACIÓN DE SERVICIOS DE APOYO A LA GESTIÓN</v>
          </cell>
          <cell r="F405" t="str">
            <v>PRESTACIÓN DE SERVICIOS DE APOYO A LA GESTIÓN NECESARIO PARA EL FORTALECIMIENTO DE LOS PROCESOS DE LA OFICINA ASESORA DE CONTROL INTERNO DISCIPLINARIO DE LA UNIVERSIDAD DE LOS LLANOS.</v>
          </cell>
          <cell r="G405">
            <v>45327</v>
          </cell>
          <cell r="H405">
            <v>7837627</v>
          </cell>
          <cell r="I405" t="str">
            <v>Cinco (05) meses y diez (10) días calendario</v>
          </cell>
          <cell r="J405">
            <v>45327</v>
          </cell>
          <cell r="K405">
            <v>45487</v>
          </cell>
          <cell r="L405" t="str">
            <v>NO APLICA</v>
          </cell>
          <cell r="M405" t="str">
            <v>NO APLICA</v>
          </cell>
          <cell r="N405" t="str">
            <v>NO APLICA</v>
          </cell>
          <cell r="O405">
            <v>6</v>
          </cell>
          <cell r="P405">
            <v>1273614</v>
          </cell>
          <cell r="Q405">
            <v>45327</v>
          </cell>
          <cell r="R405">
            <v>45351</v>
          </cell>
          <cell r="S405">
            <v>1469555</v>
          </cell>
          <cell r="T405">
            <v>45352</v>
          </cell>
          <cell r="U405">
            <v>45382</v>
          </cell>
          <cell r="V405">
            <v>1469555</v>
          </cell>
          <cell r="W405">
            <v>45383</v>
          </cell>
          <cell r="X405">
            <v>45412</v>
          </cell>
          <cell r="Y405">
            <v>1469555</v>
          </cell>
          <cell r="Z405">
            <v>45413</v>
          </cell>
          <cell r="AA405">
            <v>45443</v>
          </cell>
          <cell r="AB405">
            <v>1469555</v>
          </cell>
          <cell r="AC405">
            <v>45444</v>
          </cell>
          <cell r="AD405">
            <v>45473</v>
          </cell>
          <cell r="AE405">
            <v>685793</v>
          </cell>
          <cell r="AF405">
            <v>45474</v>
          </cell>
          <cell r="AG405">
            <v>45487</v>
          </cell>
          <cell r="BI405" t="str">
            <v xml:space="preserve">Oficina Asesora de Control Interno Disciplinario </v>
          </cell>
          <cell r="BJ405" t="str">
            <v>LINDA NATALIE ROJAS GONZALEZ</v>
          </cell>
          <cell r="BK405" t="str">
            <v>Asesora de Control Interno Disciplinario</v>
          </cell>
          <cell r="BL405">
            <v>153</v>
          </cell>
          <cell r="BM405">
            <v>45327.49181712963</v>
          </cell>
          <cell r="BN405">
            <v>275013935</v>
          </cell>
          <cell r="BO405">
            <v>647</v>
          </cell>
          <cell r="BP405">
            <v>45327</v>
          </cell>
          <cell r="BQ405">
            <v>7837627</v>
          </cell>
          <cell r="CS405" t="str">
            <v>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Colaborar en la elaboración de conceptos jurídicos. 7. Coadyuvar a la fijación y desfijación de edictos. 8. Apoyar en la realización de comunicaciones de las actuaciones disciplinarias. 9. Contribuir a la proyección y revisión de respuestas a solicitudes y derechos de petición. 10. Coadyuvar a la elaboración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Apoyar en la socialización de la actualización en el régimen disciplinario y sus modificaciones. 16. Coadyuvar en tener debidamente organizado y digitalizado el expediente que se encuentra sustanciando.</v>
          </cell>
          <cell r="CT405">
            <v>1006877996</v>
          </cell>
          <cell r="CU405">
            <v>436</v>
          </cell>
          <cell r="CV405" t="str">
            <v>230</v>
          </cell>
          <cell r="CY405">
            <v>8299</v>
          </cell>
          <cell r="CZ405" t="str">
            <v>M6</v>
          </cell>
        </row>
        <row r="406">
          <cell r="B406" t="str">
            <v>0307 DE 2024</v>
          </cell>
          <cell r="C406">
            <v>40378554</v>
          </cell>
          <cell r="D406" t="str">
            <v>NUBIA HERREÑO FORERO</v>
          </cell>
          <cell r="E406" t="str">
            <v>CONTRATO DE PRESTACIÓN DE SERVICIOS DE APOYO A LA GESTIÓN</v>
          </cell>
          <cell r="F406" t="str">
            <v>PRESTACIÓN DE SERVICIOS DE APOYO A LA GESTIÓN NECESARIO PARA EL FORTALECIMIENTO DE LOS PROCESOS ADMINISTRATIVOS Y DE GESTIÓN DOCUMENTAL DE LA SECRETARIA TÉCNICA DE EVALUACIÓN Y PROMOCIÓN DOCENTE DE LA UNIVERSIDAD DE LOS LLANOS.</v>
          </cell>
          <cell r="G406">
            <v>45327</v>
          </cell>
          <cell r="H406">
            <v>12925184</v>
          </cell>
          <cell r="I406" t="str">
            <v>Cinco (05) meses y diez (10) días calendario</v>
          </cell>
          <cell r="J406">
            <v>45327</v>
          </cell>
          <cell r="K406">
            <v>45487</v>
          </cell>
          <cell r="L406" t="str">
            <v>NO APLICA</v>
          </cell>
          <cell r="M406" t="str">
            <v>NO APLICA</v>
          </cell>
          <cell r="N406" t="str">
            <v>NO APLICA</v>
          </cell>
          <cell r="O406">
            <v>6</v>
          </cell>
          <cell r="P406">
            <v>2100342</v>
          </cell>
          <cell r="Q406">
            <v>45327</v>
          </cell>
          <cell r="R406">
            <v>45351</v>
          </cell>
          <cell r="S406">
            <v>2423472</v>
          </cell>
          <cell r="T406">
            <v>45352</v>
          </cell>
          <cell r="U406">
            <v>45382</v>
          </cell>
          <cell r="V406">
            <v>2423472</v>
          </cell>
          <cell r="W406">
            <v>45383</v>
          </cell>
          <cell r="X406">
            <v>45412</v>
          </cell>
          <cell r="Y406">
            <v>2423472</v>
          </cell>
          <cell r="Z406">
            <v>45413</v>
          </cell>
          <cell r="AA406">
            <v>45443</v>
          </cell>
          <cell r="AB406">
            <v>2423472</v>
          </cell>
          <cell r="AC406">
            <v>45444</v>
          </cell>
          <cell r="AD406">
            <v>45473</v>
          </cell>
          <cell r="AE406">
            <v>1130954</v>
          </cell>
          <cell r="AF406">
            <v>45474</v>
          </cell>
          <cell r="AG406">
            <v>45487</v>
          </cell>
          <cell r="BI406" t="str">
            <v>Vicerrectoría Académica</v>
          </cell>
          <cell r="BJ406" t="str">
            <v>MIGUEL ANTONIO PARDO LÓPEZ</v>
          </cell>
          <cell r="BK406" t="str">
            <v xml:space="preserve">Docente de planta de la Universidad de los Llanos </v>
          </cell>
          <cell r="BL406">
            <v>153</v>
          </cell>
          <cell r="BM406">
            <v>45327.49181712963</v>
          </cell>
          <cell r="BN406">
            <v>275013935</v>
          </cell>
          <cell r="BO406">
            <v>575</v>
          </cell>
          <cell r="BP406">
            <v>45327</v>
          </cell>
          <cell r="BQ406">
            <v>12925184</v>
          </cell>
          <cell r="CS406" t="str">
            <v>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v>
          </cell>
          <cell r="CT406">
            <v>40378554</v>
          </cell>
          <cell r="CU406">
            <v>436</v>
          </cell>
          <cell r="CV406" t="str">
            <v>608</v>
          </cell>
          <cell r="CY406">
            <v>8299</v>
          </cell>
          <cell r="CZ406" t="str">
            <v>M6</v>
          </cell>
        </row>
        <row r="407">
          <cell r="B407" t="str">
            <v>0308 DE 2024</v>
          </cell>
          <cell r="C407">
            <v>1081812945</v>
          </cell>
          <cell r="D407" t="str">
            <v>OWENS JOSE BARROS BARRIOS</v>
          </cell>
          <cell r="E407" t="str">
            <v>CONTRATO DE PRESTACIÓN DE SERVICIOS PROFESIONALES</v>
          </cell>
          <cell r="F407" t="str">
            <v>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v>
          </cell>
          <cell r="G407">
            <v>45327</v>
          </cell>
          <cell r="H407">
            <v>16326549</v>
          </cell>
          <cell r="I407" t="str">
            <v>Cinco (05) meses y diez (10) días calendario</v>
          </cell>
          <cell r="J407">
            <v>45327</v>
          </cell>
          <cell r="K407">
            <v>45487</v>
          </cell>
          <cell r="L407" t="str">
            <v>NO APLICA</v>
          </cell>
          <cell r="M407" t="str">
            <v>NO APLICA</v>
          </cell>
          <cell r="N407" t="str">
            <v>NO APLICA</v>
          </cell>
          <cell r="O407">
            <v>6</v>
          </cell>
          <cell r="P407">
            <v>2653064</v>
          </cell>
          <cell r="Q407">
            <v>45327</v>
          </cell>
          <cell r="R407">
            <v>45351</v>
          </cell>
          <cell r="S407">
            <v>3061228</v>
          </cell>
          <cell r="T407">
            <v>45352</v>
          </cell>
          <cell r="U407">
            <v>45382</v>
          </cell>
          <cell r="V407">
            <v>3061228</v>
          </cell>
          <cell r="W407">
            <v>45383</v>
          </cell>
          <cell r="X407">
            <v>45412</v>
          </cell>
          <cell r="Y407">
            <v>3061228</v>
          </cell>
          <cell r="Z407">
            <v>45413</v>
          </cell>
          <cell r="AA407">
            <v>45443</v>
          </cell>
          <cell r="AB407">
            <v>3061228</v>
          </cell>
          <cell r="AC407">
            <v>45444</v>
          </cell>
          <cell r="AD407">
            <v>45473</v>
          </cell>
          <cell r="AE407">
            <v>1428573</v>
          </cell>
          <cell r="AF407">
            <v>45474</v>
          </cell>
          <cell r="AG407">
            <v>45487</v>
          </cell>
          <cell r="BI407" t="str">
            <v>Facultad de Ciencias Agropecuarias y Recursos Naturales</v>
          </cell>
          <cell r="BJ407" t="str">
            <v>CRISTÓBAL LUGO LÓPEZ</v>
          </cell>
          <cell r="BK407" t="str">
            <v>Decano de la Facultad de Ciencias Agropecuarias y Recursos Naturales</v>
          </cell>
          <cell r="BL407">
            <v>154</v>
          </cell>
          <cell r="BM407">
            <v>45327.534131944441</v>
          </cell>
          <cell r="BN407">
            <v>458377735</v>
          </cell>
          <cell r="BO407">
            <v>699</v>
          </cell>
          <cell r="BP407">
            <v>45327</v>
          </cell>
          <cell r="BQ407">
            <v>16326549</v>
          </cell>
          <cell r="CS407" t="str">
            <v>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v>
          </cell>
          <cell r="CT407">
            <v>1081812945.5</v>
          </cell>
          <cell r="CU407">
            <v>27</v>
          </cell>
          <cell r="CV407" t="str">
            <v>54606</v>
          </cell>
          <cell r="CY407">
            <v>7490</v>
          </cell>
          <cell r="CZ407" t="str">
            <v>M6</v>
          </cell>
        </row>
        <row r="408">
          <cell r="B408" t="str">
            <v>0309 DE 2024</v>
          </cell>
          <cell r="C408">
            <v>1234789446</v>
          </cell>
          <cell r="D408" t="str">
            <v>HAROLD ANDRES SANDOVAL BARRETO</v>
          </cell>
          <cell r="E408" t="str">
            <v>CONTRATO DE PRESTACIÓN DE SERVICIOS DE APOYO A LA GESTIÓN</v>
          </cell>
          <cell r="F408" t="str">
            <v>PRESTACIÓN DE SERVICIOS DE APOYO A LA GESTIÓN NECESARIO PARA EL FORTALECIMIENTO DE LOS PROCESOS DE GESTIÓN JURÍDICA DE LA OFICINA ASESORA JURÍDICA DE LA UNIVERSIDAD DE LOS LLANOS.</v>
          </cell>
          <cell r="G408">
            <v>45327</v>
          </cell>
          <cell r="H408">
            <v>7837627</v>
          </cell>
          <cell r="I408" t="str">
            <v>Cinco (05) meses y diez (10) días calendario</v>
          </cell>
          <cell r="J408">
            <v>45327</v>
          </cell>
          <cell r="K408">
            <v>45487</v>
          </cell>
          <cell r="L408" t="str">
            <v>NO APLICA</v>
          </cell>
          <cell r="M408" t="str">
            <v>NO APLICA</v>
          </cell>
          <cell r="N408" t="str">
            <v>NO APLICA</v>
          </cell>
          <cell r="O408">
            <v>6</v>
          </cell>
          <cell r="P408">
            <v>1273614</v>
          </cell>
          <cell r="Q408">
            <v>45327</v>
          </cell>
          <cell r="R408">
            <v>45351</v>
          </cell>
          <cell r="S408">
            <v>1469555</v>
          </cell>
          <cell r="T408">
            <v>45352</v>
          </cell>
          <cell r="U408">
            <v>45382</v>
          </cell>
          <cell r="V408">
            <v>1469555</v>
          </cell>
          <cell r="W408">
            <v>45383</v>
          </cell>
          <cell r="X408">
            <v>45412</v>
          </cell>
          <cell r="Y408">
            <v>1469555</v>
          </cell>
          <cell r="Z408">
            <v>45413</v>
          </cell>
          <cell r="AA408">
            <v>45443</v>
          </cell>
          <cell r="AB408">
            <v>1469555</v>
          </cell>
          <cell r="AC408">
            <v>45444</v>
          </cell>
          <cell r="AD408">
            <v>45473</v>
          </cell>
          <cell r="AE408">
            <v>685793</v>
          </cell>
          <cell r="AF408">
            <v>45474</v>
          </cell>
          <cell r="AG408">
            <v>45487</v>
          </cell>
          <cell r="BI408" t="str">
            <v>Oficina Asesora Jurídica</v>
          </cell>
          <cell r="BJ408" t="str">
            <v>ZULITH ANDREA ROMERO MARTIN</v>
          </cell>
          <cell r="BK408" t="str">
            <v>Asesora Jurídica</v>
          </cell>
          <cell r="BL408">
            <v>153</v>
          </cell>
          <cell r="BM408">
            <v>45327.49181712963</v>
          </cell>
          <cell r="BN408">
            <v>275013935</v>
          </cell>
          <cell r="BO408">
            <v>576</v>
          </cell>
          <cell r="BP408">
            <v>45327</v>
          </cell>
          <cell r="BQ408">
            <v>7837627</v>
          </cell>
          <cell r="CS408" t="str">
            <v>1. Apoyar la proyección de las respuestas a las consultas o peticiones de índoles jurídica elevadas por las diferentes dependencias de la universidad, conforme a las directrices impartida por el jefe de la oficina y la normatividad propia del asunto. 2. Prestar apoyo en la proyección de las respuestas a las consultas o peticiones de los particulares dirigidas a la Universidad, a la oficina y/o aquellas asignadas por el señor Rector, conforme a las directrices impartidas por el jefe de la oficina y la normatividad propia del asunto. 3. Apoyar la proyección de respuestas a los entes de control. 4. Contribuir con la proyección de respuestas a los recursos que sean interpuestos contra los actos administrativos de la Universidad, y que se pasen al conocimiento de la oficina conforme a las directrices impartidas por el jefe de la oficina y la normatividad propia del asunto. 5. Coadyuvar en la proyección de los requerimientos y memorando que se requieran para la suscripción, ejecución y seguimiento de los contratos y convenios que suscriba con la universidad. 6. Contribuir con la proyección de informes que se requieran de la oficina asesora jurídica para las dependencias de la institución, entidades del estado y órganos de control. 7. Coadyuvar en la búsqueda de información y documentación que se requiera para la proyección de conceptos y/o análisis de solicitudes realizadas a la oficina asesora jurídica. 8. Prestar apoyo en el seguimiento a los contratos y convenios elaborados por la oficina asesora jurídica. 9. Apoyar la proyección de respuestas  a los derechos de petición que se surtan al interior de la oficina asesora jurídica. 10. Prestar apoyo con la proyección de respuestas a las contestaciones de tutela que deba atender la oficina asesora jurídica.</v>
          </cell>
          <cell r="CT408">
            <v>1234789446</v>
          </cell>
          <cell r="CU408">
            <v>436</v>
          </cell>
          <cell r="CV408" t="str">
            <v>210</v>
          </cell>
          <cell r="CY408">
            <v>8299</v>
          </cell>
          <cell r="CZ408" t="str">
            <v>M6</v>
          </cell>
        </row>
        <row r="409">
          <cell r="B409" t="str">
            <v>0310 DE 2024</v>
          </cell>
          <cell r="C409">
            <v>1121932495</v>
          </cell>
          <cell r="D409" t="str">
            <v>JUAN CAMILO ALVAREZ CUBILLOS</v>
          </cell>
          <cell r="E409" t="str">
            <v>CONTRATO DE PRESTACIÓN DE SERVICIOS PROFESIONALES</v>
          </cell>
          <cell r="F409" t="str">
            <v>PRESTACIÓN DE SERVICIOS PROFESIONALES NECESARIO PARA EL FORTALECIMIENTO DE LOS PROCESOS DEL ÁREA DE SEGURIDAD Y SALUD EN EL TRABAJO DE LA DIVISIÓN DE SERVICIOS ADMINISTRATIVOS DE LA UNIVERSIDAD DE LOS LLANOS.</v>
          </cell>
          <cell r="G409">
            <v>45327</v>
          </cell>
          <cell r="H409">
            <v>16326549</v>
          </cell>
          <cell r="I409" t="str">
            <v>Cinco (05) meses y diez (10) días calendario</v>
          </cell>
          <cell r="J409">
            <v>45327</v>
          </cell>
          <cell r="K409">
            <v>45487</v>
          </cell>
          <cell r="L409" t="str">
            <v>NO APLICA</v>
          </cell>
          <cell r="M409" t="str">
            <v>NO APLICA</v>
          </cell>
          <cell r="N409" t="str">
            <v>NO APLICA</v>
          </cell>
          <cell r="O409">
            <v>6</v>
          </cell>
          <cell r="P409">
            <v>2653064</v>
          </cell>
          <cell r="Q409">
            <v>45327</v>
          </cell>
          <cell r="R409">
            <v>45351</v>
          </cell>
          <cell r="S409">
            <v>3061228</v>
          </cell>
          <cell r="T409">
            <v>45352</v>
          </cell>
          <cell r="U409">
            <v>45382</v>
          </cell>
          <cell r="V409">
            <v>3061228</v>
          </cell>
          <cell r="W409">
            <v>45383</v>
          </cell>
          <cell r="X409">
            <v>45412</v>
          </cell>
          <cell r="Y409">
            <v>3061228</v>
          </cell>
          <cell r="Z409">
            <v>45413</v>
          </cell>
          <cell r="AA409">
            <v>45443</v>
          </cell>
          <cell r="AB409">
            <v>3061228</v>
          </cell>
          <cell r="AC409">
            <v>45444</v>
          </cell>
          <cell r="AD409">
            <v>45473</v>
          </cell>
          <cell r="AE409">
            <v>1428573</v>
          </cell>
          <cell r="AF409">
            <v>45474</v>
          </cell>
          <cell r="AG409">
            <v>45487</v>
          </cell>
          <cell r="BI409" t="str">
            <v xml:space="preserve">División de Servicios Administrativos </v>
          </cell>
          <cell r="BJ409" t="str">
            <v>VÍCTOR EFREN ORTÍZ ORTÍZ</v>
          </cell>
          <cell r="BK409" t="str">
            <v>Jefe de Oficina</v>
          </cell>
          <cell r="BL409">
            <v>153</v>
          </cell>
          <cell r="BM409">
            <v>45327.49181712963</v>
          </cell>
          <cell r="BN409">
            <v>275013935</v>
          </cell>
          <cell r="BO409">
            <v>577</v>
          </cell>
          <cell r="BP409">
            <v>45327</v>
          </cell>
          <cell r="BQ409">
            <v>16326549</v>
          </cell>
          <cell r="CS409" t="str">
            <v>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v>
          </cell>
          <cell r="CT409">
            <v>1121932495</v>
          </cell>
          <cell r="CU409">
            <v>436</v>
          </cell>
          <cell r="CV409" t="str">
            <v>421</v>
          </cell>
          <cell r="CY409">
            <v>8299</v>
          </cell>
          <cell r="CZ409" t="str">
            <v>M6</v>
          </cell>
        </row>
        <row r="410">
          <cell r="B410" t="str">
            <v>0311 DE 2024</v>
          </cell>
          <cell r="C410">
            <v>21176898</v>
          </cell>
          <cell r="D410" t="str">
            <v xml:space="preserve">ESMERALDA QUEVEDO ROZO </v>
          </cell>
          <cell r="E410" t="str">
            <v>CONTRATO DE PRESTACIÓN DE SERVICIOS PROFESIONALES</v>
          </cell>
          <cell r="F410" t="str">
            <v>PRESTACIÓN DE SERVICIOS PROFESIONALES NECESARIO PARA EL FORTALECIMIENTO DE LOS PROCESOS DE SEGURIDAD SOCIAL EN LA DIVISIÓN DE SERVICIOS ADMINISTRATIVOS DE LA UNIVERSIDAD DE LOS LLANOS.</v>
          </cell>
          <cell r="G410">
            <v>45327</v>
          </cell>
          <cell r="H410">
            <v>16326549</v>
          </cell>
          <cell r="I410" t="str">
            <v>Cinco (05) meses y diez (10) días calendario</v>
          </cell>
          <cell r="J410">
            <v>45327</v>
          </cell>
          <cell r="K410">
            <v>45487</v>
          </cell>
          <cell r="L410" t="str">
            <v>NO APLICA</v>
          </cell>
          <cell r="M410" t="str">
            <v>NO APLICA</v>
          </cell>
          <cell r="N410" t="str">
            <v>NO APLICA</v>
          </cell>
          <cell r="O410">
            <v>6</v>
          </cell>
          <cell r="P410">
            <v>2653064</v>
          </cell>
          <cell r="Q410">
            <v>45327</v>
          </cell>
          <cell r="R410">
            <v>45351</v>
          </cell>
          <cell r="S410">
            <v>3061228</v>
          </cell>
          <cell r="T410">
            <v>45352</v>
          </cell>
          <cell r="U410">
            <v>45382</v>
          </cell>
          <cell r="V410">
            <v>3061228</v>
          </cell>
          <cell r="W410">
            <v>45383</v>
          </cell>
          <cell r="X410">
            <v>45412</v>
          </cell>
          <cell r="Y410">
            <v>3061228</v>
          </cell>
          <cell r="Z410">
            <v>45413</v>
          </cell>
          <cell r="AA410">
            <v>45443</v>
          </cell>
          <cell r="AB410">
            <v>3061228</v>
          </cell>
          <cell r="AC410">
            <v>45444</v>
          </cell>
          <cell r="AD410">
            <v>45473</v>
          </cell>
          <cell r="AE410">
            <v>1428573</v>
          </cell>
          <cell r="AF410">
            <v>45474</v>
          </cell>
          <cell r="AG410">
            <v>45487</v>
          </cell>
          <cell r="BI410" t="str">
            <v xml:space="preserve">División de Servicios Administrativos </v>
          </cell>
          <cell r="BJ410" t="str">
            <v>VÍCTOR EFREN ORTÍZ ORTÍZ</v>
          </cell>
          <cell r="BK410" t="str">
            <v>Jefe de Oficina</v>
          </cell>
          <cell r="BL410">
            <v>153</v>
          </cell>
          <cell r="BM410">
            <v>45327.49181712963</v>
          </cell>
          <cell r="BN410">
            <v>275013935</v>
          </cell>
          <cell r="BO410">
            <v>578</v>
          </cell>
          <cell r="BP410">
            <v>45327</v>
          </cell>
          <cell r="BQ410">
            <v>16326549</v>
          </cell>
          <cell r="CS410" t="str">
            <v xml:space="preserve">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31 de enero de 2020.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seguimiento de acciones y actividades de los compromisos adquiridos en los Planes de mejoramiento al sistema de Seguridad y Salud en el trabajo. 13. Apoyar el proceso de gestión ante las ARL y fondos de pensiones necesarios para el reconocimiento y pago de incapacidades y el reconocimiento de pensión por invalidez o indemnización por merma laboral. 14. Apoyar en el desarrollo y gestión de las incapacidades que llegan a la División de Servicios Administrativos. 15. Apoyar las gestiones de la División en temas pensionales y de seguridad social y proyectar respuestas de requerimiento de los mismos. </v>
          </cell>
          <cell r="CT410">
            <v>21176898.899999999</v>
          </cell>
          <cell r="CU410">
            <v>436</v>
          </cell>
          <cell r="CV410" t="str">
            <v>421</v>
          </cell>
          <cell r="CY410">
            <v>8299</v>
          </cell>
          <cell r="CZ410" t="str">
            <v>M6</v>
          </cell>
        </row>
        <row r="411">
          <cell r="B411" t="str">
            <v>0312 DE 2024</v>
          </cell>
          <cell r="C411">
            <v>86067601</v>
          </cell>
          <cell r="D411" t="str">
            <v>WILBER ANDRES HERNANDEZ ENCISO</v>
          </cell>
          <cell r="E411" t="str">
            <v>CONTRATO DE PRESTACIÓN DE SERVICIOS DE APOYO A LA GESTIÓN</v>
          </cell>
          <cell r="F411" t="str">
            <v>PRESTACIÓN DE SERVICIOS DE APOYO A LA GESTIÓN NECESARIO PARA EL FORTALECIMIENTO DE LOS PROCESOS OPERATIVOS DE SERVICIOS GENERALES DE LA UNIVERSIDAD DE LOS LLANOS.</v>
          </cell>
          <cell r="G411">
            <v>45327</v>
          </cell>
          <cell r="H411">
            <v>9693888</v>
          </cell>
          <cell r="I411" t="str">
            <v>Cinco (05) meses y diez (10) días calendario</v>
          </cell>
          <cell r="J411">
            <v>45327</v>
          </cell>
          <cell r="K411">
            <v>45487</v>
          </cell>
          <cell r="L411" t="str">
            <v>NO APLICA</v>
          </cell>
          <cell r="M411" t="str">
            <v>NO APLICA</v>
          </cell>
          <cell r="N411" t="str">
            <v>NO APLICA</v>
          </cell>
          <cell r="O411">
            <v>6</v>
          </cell>
          <cell r="P411">
            <v>1575257</v>
          </cell>
          <cell r="Q411">
            <v>45327</v>
          </cell>
          <cell r="R411">
            <v>45351</v>
          </cell>
          <cell r="S411">
            <v>1817604</v>
          </cell>
          <cell r="T411">
            <v>45352</v>
          </cell>
          <cell r="U411">
            <v>45382</v>
          </cell>
          <cell r="V411">
            <v>1817604</v>
          </cell>
          <cell r="W411">
            <v>45383</v>
          </cell>
          <cell r="X411">
            <v>45412</v>
          </cell>
          <cell r="Y411">
            <v>1817604</v>
          </cell>
          <cell r="Z411">
            <v>45413</v>
          </cell>
          <cell r="AA411">
            <v>45443</v>
          </cell>
          <cell r="AB411">
            <v>1817604</v>
          </cell>
          <cell r="AC411">
            <v>45444</v>
          </cell>
          <cell r="AD411">
            <v>45473</v>
          </cell>
          <cell r="AE411">
            <v>848215</v>
          </cell>
          <cell r="AF411">
            <v>45474</v>
          </cell>
          <cell r="AG411">
            <v>45487</v>
          </cell>
          <cell r="BI411" t="str">
            <v>Vicerrectoría de Recursos Universitarios</v>
          </cell>
          <cell r="BJ411" t="str">
            <v>CLAUDIA CONSTANZA GANTIVA ORTEGON</v>
          </cell>
          <cell r="BK411" t="str">
            <v>Técnico Administrativo</v>
          </cell>
          <cell r="BL411">
            <v>153</v>
          </cell>
          <cell r="BM411">
            <v>45327.49181712963</v>
          </cell>
          <cell r="BN411">
            <v>275013935</v>
          </cell>
          <cell r="BO411">
            <v>579</v>
          </cell>
          <cell r="BP411">
            <v>45327</v>
          </cell>
          <cell r="BQ411">
            <v>9693888</v>
          </cell>
          <cell r="CS411"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411">
            <v>86067601</v>
          </cell>
          <cell r="CU411">
            <v>436</v>
          </cell>
          <cell r="CV411" t="str">
            <v>423</v>
          </cell>
          <cell r="CY411">
            <v>8299</v>
          </cell>
          <cell r="CZ411" t="str">
            <v>M6</v>
          </cell>
        </row>
        <row r="412">
          <cell r="B412" t="str">
            <v>0313 DE 2024</v>
          </cell>
          <cell r="C412">
            <v>80029191</v>
          </cell>
          <cell r="D412" t="str">
            <v>MARIO ALEXANDER CALDERON COLLAZOS</v>
          </cell>
          <cell r="E412" t="str">
            <v>CONTRATO DE PRESTACIÓN DE SERVICIOS PROFESIONALES</v>
          </cell>
          <cell r="F412" t="str">
            <v xml:space="preserve">PRESTACIÓN DE SERVICIOS PROFESIONALES NECESARIO PARA EL DESARROLLO DEL PROYECTO FICHA BPUNI VIAC 05 0111 2023 “ESCENARIOS DE EXTENSIÓN, APROPIACIÓN Y RESPONSABILIDAD SOCIAL DE LA UNIVERSIDAD DE LOS LLANOS” </v>
          </cell>
          <cell r="G412">
            <v>45327</v>
          </cell>
          <cell r="H412">
            <v>19727915</v>
          </cell>
          <cell r="I412" t="str">
            <v>Cinco (05) meses y diez (10) días calendario</v>
          </cell>
          <cell r="J412">
            <v>45327</v>
          </cell>
          <cell r="K412">
            <v>45487</v>
          </cell>
          <cell r="L412" t="str">
            <v>NO APLICA</v>
          </cell>
          <cell r="M412" t="str">
            <v>NO APLICA</v>
          </cell>
          <cell r="N412" t="str">
            <v>NO APLICA</v>
          </cell>
          <cell r="O412">
            <v>6</v>
          </cell>
          <cell r="P412">
            <v>3205786</v>
          </cell>
          <cell r="Q412">
            <v>45327</v>
          </cell>
          <cell r="R412">
            <v>45351</v>
          </cell>
          <cell r="S412">
            <v>3698984</v>
          </cell>
          <cell r="T412">
            <v>45352</v>
          </cell>
          <cell r="U412">
            <v>45382</v>
          </cell>
          <cell r="V412">
            <v>3698984</v>
          </cell>
          <cell r="W412">
            <v>45383</v>
          </cell>
          <cell r="X412">
            <v>45412</v>
          </cell>
          <cell r="Y412">
            <v>3698984</v>
          </cell>
          <cell r="Z412">
            <v>45413</v>
          </cell>
          <cell r="AA412">
            <v>45443</v>
          </cell>
          <cell r="AB412">
            <v>3698984</v>
          </cell>
          <cell r="AC412">
            <v>45444</v>
          </cell>
          <cell r="AD412">
            <v>45473</v>
          </cell>
          <cell r="AE412">
            <v>1726193</v>
          </cell>
          <cell r="AF412">
            <v>45474</v>
          </cell>
          <cell r="AG412">
            <v>45487</v>
          </cell>
          <cell r="BI412" t="str">
            <v>Dirección General de Proyección Social</v>
          </cell>
          <cell r="BJ412" t="str">
            <v>OMAR YESID BELTRÁN GUTIÉRREZ</v>
          </cell>
          <cell r="BK412" t="str">
            <v>Director Técnico de Proyección Social</v>
          </cell>
          <cell r="BL412">
            <v>145</v>
          </cell>
          <cell r="BM412">
            <v>45327.440729166665</v>
          </cell>
          <cell r="BN412">
            <v>52381013</v>
          </cell>
          <cell r="BO412">
            <v>566</v>
          </cell>
          <cell r="BP412">
            <v>45327</v>
          </cell>
          <cell r="BQ412">
            <v>19727915</v>
          </cell>
          <cell r="CS412" t="str">
            <v>1. Contribuir con el diseño, maquetación y diagramación de libros de texto, publicaciones seriadas, memorias de eventos, cartillas divulgativas, catálogos, publicaciones digitales de la Editorial en la Universidad de los Llanos. 2. Apoyar el diseño e implementación de material audiovisual y conceptos visuales para la divulgación de las revistas científicas, libros y publicaciones de la Universidad de los Llanos. 3. Coadyuvar en el proceso de marcación de metadatos de acuerdo con los indexadores de los productos científicos de las Revistas de la Universidad de los Llanos y los libros de la Editorial. 4. Apoyar la visibilización de la producción intelectual de la Editorial a través de los formatos HTML, XML, E pub, pdf, y demás formatos solicitados por los directorios e indexadores. 5. Colaborar en la actualización permanente de los sitios web de las revistas científicas y la editorial de la Universidad de los Llanos. 6. Apoyar en el diseño e implementación de productos de comunicación visual, piezas gráficas, producción web, manejo de marca y proceso de comunicaciones de la Dirección General de Proyección Social.</v>
          </cell>
          <cell r="CT412">
            <v>80029191</v>
          </cell>
          <cell r="CU412">
            <v>624</v>
          </cell>
          <cell r="CV412" t="str">
            <v>53018</v>
          </cell>
          <cell r="CY412">
            <v>7310</v>
          </cell>
          <cell r="CZ412" t="str">
            <v>M6</v>
          </cell>
        </row>
        <row r="413">
          <cell r="B413" t="str">
            <v>0314 DE 2024</v>
          </cell>
          <cell r="C413">
            <v>1121955439</v>
          </cell>
          <cell r="D413" t="str">
            <v>MARIA CAMILA GUTIERREZ URREA</v>
          </cell>
          <cell r="E413" t="str">
            <v>CONTRATO DE PRESTACIÓN DE SERVICIOS PROFESIONALES</v>
          </cell>
          <cell r="F413" t="str">
            <v>PRESTACIÓN DE SERVICIOS PROFESIONALES NECESARIO PARA EL DESARROLLO DEL PROYECTO FICHA BPUNI VIARE 03 3110 2023 “FORTALECIMIENTO ESTRATÉGICO DE LA CULTURA ORGANIZACIONAL EN LA COMUNICACIÓN INTEGRAL DE LA UNIVERSIDAD DE LOS LLANOS”</v>
          </cell>
          <cell r="G413">
            <v>45327</v>
          </cell>
          <cell r="H413">
            <v>14562667</v>
          </cell>
          <cell r="I413" t="str">
            <v>Cinco (05) meses y diez (10) días calendario</v>
          </cell>
          <cell r="J413">
            <v>45327</v>
          </cell>
          <cell r="K413">
            <v>45487</v>
          </cell>
          <cell r="L413" t="str">
            <v>NO APLICA</v>
          </cell>
          <cell r="M413" t="str">
            <v>NO APLICA</v>
          </cell>
          <cell r="N413" t="str">
            <v>NO APLICA</v>
          </cell>
          <cell r="O413">
            <v>6</v>
          </cell>
          <cell r="P413">
            <v>2366433</v>
          </cell>
          <cell r="Q413">
            <v>45327</v>
          </cell>
          <cell r="R413">
            <v>45351</v>
          </cell>
          <cell r="S413">
            <v>2730500</v>
          </cell>
          <cell r="T413">
            <v>45352</v>
          </cell>
          <cell r="U413">
            <v>45382</v>
          </cell>
          <cell r="V413">
            <v>2730500</v>
          </cell>
          <cell r="W413">
            <v>45383</v>
          </cell>
          <cell r="X413">
            <v>45412</v>
          </cell>
          <cell r="Y413">
            <v>2730500</v>
          </cell>
          <cell r="Z413">
            <v>45413</v>
          </cell>
          <cell r="AA413">
            <v>45443</v>
          </cell>
          <cell r="AB413">
            <v>2730500</v>
          </cell>
          <cell r="AC413">
            <v>45444</v>
          </cell>
          <cell r="AD413">
            <v>45473</v>
          </cell>
          <cell r="AE413">
            <v>1274234</v>
          </cell>
          <cell r="AF413">
            <v>45474</v>
          </cell>
          <cell r="AG413">
            <v>45487</v>
          </cell>
          <cell r="BI413" t="str">
            <v>Secretaria General</v>
          </cell>
          <cell r="BJ413" t="str">
            <v>DEIVER GIOVANNY QUINTERO REYES</v>
          </cell>
          <cell r="BK413" t="str">
            <v>Secretario General</v>
          </cell>
          <cell r="BL413">
            <v>146</v>
          </cell>
          <cell r="BM413">
            <v>45327.440960648149</v>
          </cell>
          <cell r="BN413">
            <v>40689979</v>
          </cell>
          <cell r="BO413">
            <v>569</v>
          </cell>
          <cell r="BP413">
            <v>45327</v>
          </cell>
          <cell r="BQ413">
            <v>14562667</v>
          </cell>
          <cell r="CS413"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413">
            <v>1121955439</v>
          </cell>
          <cell r="CU413">
            <v>620</v>
          </cell>
          <cell r="CV413" t="str">
            <v>40063</v>
          </cell>
          <cell r="CY413">
            <v>8299</v>
          </cell>
          <cell r="CZ413" t="str">
            <v>M6</v>
          </cell>
        </row>
        <row r="414">
          <cell r="B414" t="str">
            <v>0315 DE 2024</v>
          </cell>
          <cell r="C414">
            <v>1010014158</v>
          </cell>
          <cell r="D414" t="str">
            <v>DAYANNA MICHELLE VEGA GRANADOS</v>
          </cell>
          <cell r="E414" t="str">
            <v>CONTRATO DE PRESTACIÓN DE SERVICIOS DE APOYO A LA GESTIÓN</v>
          </cell>
          <cell r="F414" t="str">
            <v>PRESTACIÓN DE SERVICIOS DE APOYO A LA GESTIÓN NECESARIO PARA EL DESARROLLO DEL PROYECTO FICHA BPUNI VIARE 03 3110 2023 “FORTALECIMIENTO ESTRATÉGICO DE LA CULTURA ORGANIZACIONAL EN LA COMUNICACIÓN INTEGRAL DE LA UNIVERSIDAD DE LOS LLANOS”</v>
          </cell>
          <cell r="G414">
            <v>45327</v>
          </cell>
          <cell r="H414">
            <v>11564645</v>
          </cell>
          <cell r="I414" t="str">
            <v>Cinco (05) meses y diez (10) días calendario</v>
          </cell>
          <cell r="J414">
            <v>45327</v>
          </cell>
          <cell r="K414">
            <v>45487</v>
          </cell>
          <cell r="L414" t="str">
            <v>NO APLICA</v>
          </cell>
          <cell r="M414" t="str">
            <v>NO APLICA</v>
          </cell>
          <cell r="N414" t="str">
            <v>NO APLICA</v>
          </cell>
          <cell r="O414">
            <v>6</v>
          </cell>
          <cell r="P414">
            <v>1879255</v>
          </cell>
          <cell r="Q414">
            <v>45327</v>
          </cell>
          <cell r="R414">
            <v>45351</v>
          </cell>
          <cell r="S414">
            <v>2168371</v>
          </cell>
          <cell r="T414">
            <v>45352</v>
          </cell>
          <cell r="U414">
            <v>45382</v>
          </cell>
          <cell r="V414">
            <v>2168371</v>
          </cell>
          <cell r="W414">
            <v>45383</v>
          </cell>
          <cell r="X414">
            <v>45412</v>
          </cell>
          <cell r="Y414">
            <v>2168371</v>
          </cell>
          <cell r="Z414">
            <v>45413</v>
          </cell>
          <cell r="AA414">
            <v>45443</v>
          </cell>
          <cell r="AB414">
            <v>2168371</v>
          </cell>
          <cell r="AC414">
            <v>45444</v>
          </cell>
          <cell r="AD414">
            <v>45473</v>
          </cell>
          <cell r="AE414">
            <v>1011906</v>
          </cell>
          <cell r="AF414">
            <v>45474</v>
          </cell>
          <cell r="AG414">
            <v>45487</v>
          </cell>
          <cell r="BI414" t="str">
            <v>Secretaria General</v>
          </cell>
          <cell r="BJ414" t="str">
            <v>DEIVER GIOVANNY QUINTERO REYES</v>
          </cell>
          <cell r="BK414" t="str">
            <v>Secretario General</v>
          </cell>
          <cell r="BL414">
            <v>146</v>
          </cell>
          <cell r="BM414">
            <v>45327.440960648149</v>
          </cell>
          <cell r="BN414">
            <v>40689979</v>
          </cell>
          <cell r="BO414">
            <v>573</v>
          </cell>
          <cell r="BP414">
            <v>45327</v>
          </cell>
          <cell r="BQ414">
            <v>11564645</v>
          </cell>
          <cell r="CS414" t="str">
            <v>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v>
          </cell>
          <cell r="CT414">
            <v>1010014158</v>
          </cell>
          <cell r="CU414">
            <v>620</v>
          </cell>
          <cell r="CV414" t="str">
            <v>40063</v>
          </cell>
          <cell r="CY414">
            <v>8299</v>
          </cell>
          <cell r="CZ414" t="str">
            <v>M6</v>
          </cell>
        </row>
        <row r="415">
          <cell r="B415" t="str">
            <v>0316 DE 2024</v>
          </cell>
          <cell r="C415">
            <v>1006558901</v>
          </cell>
          <cell r="D415" t="str">
            <v>EDITH JULIETH RAMIREZ CRUZ</v>
          </cell>
          <cell r="E415" t="str">
            <v>CONTRATO DE PRESTACIÓN DE SERVICIOS PROFESIONALES</v>
          </cell>
          <cell r="F415" t="str">
            <v>PRESTACIÓN DE SERVICIOS PROFESIONALES NECESARIO PARA EL FORTALECIMIENTO DE LOS PROCESOS ACADÉMICOS Y ADMINISTRATIVOS DEL CENTRO DE IDIOMAS DE LA FACULTAD DE CIENCIAS HUMANAS Y DE LA EDUCACIÓN DE LA UNIVERSIDAD DE LOS LLANOS.</v>
          </cell>
          <cell r="G415">
            <v>45327</v>
          </cell>
          <cell r="H415">
            <v>14562667</v>
          </cell>
          <cell r="I415" t="str">
            <v>Cinco (05) meses y diez (10) días calendario</v>
          </cell>
          <cell r="J415">
            <v>45327</v>
          </cell>
          <cell r="K415">
            <v>45487</v>
          </cell>
          <cell r="L415" t="str">
            <v>NO APLICA</v>
          </cell>
          <cell r="M415" t="str">
            <v>NO APLICA</v>
          </cell>
          <cell r="N415" t="str">
            <v>NO APLICA</v>
          </cell>
          <cell r="O415">
            <v>6</v>
          </cell>
          <cell r="P415">
            <v>2366433</v>
          </cell>
          <cell r="Q415">
            <v>45327</v>
          </cell>
          <cell r="R415">
            <v>45351</v>
          </cell>
          <cell r="S415">
            <v>2730500</v>
          </cell>
          <cell r="T415">
            <v>45352</v>
          </cell>
          <cell r="U415">
            <v>45382</v>
          </cell>
          <cell r="V415">
            <v>2730500</v>
          </cell>
          <cell r="W415">
            <v>45383</v>
          </cell>
          <cell r="X415">
            <v>45412</v>
          </cell>
          <cell r="Y415">
            <v>2730500</v>
          </cell>
          <cell r="Z415">
            <v>45413</v>
          </cell>
          <cell r="AA415">
            <v>45443</v>
          </cell>
          <cell r="AB415">
            <v>2730500</v>
          </cell>
          <cell r="AC415">
            <v>45444</v>
          </cell>
          <cell r="AD415">
            <v>45473</v>
          </cell>
          <cell r="AE415">
            <v>1274234</v>
          </cell>
          <cell r="AF415">
            <v>45474</v>
          </cell>
          <cell r="AG415">
            <v>45487</v>
          </cell>
          <cell r="BI415" t="str">
            <v>Facultad de Ciencias Humanas y de la Educación</v>
          </cell>
          <cell r="BJ415" t="str">
            <v xml:space="preserve">FERNANDO CAMPOS POLO </v>
          </cell>
          <cell r="BK415" t="str">
            <v>Decano de la Facultad de Ciencias Humanas y de la Educación</v>
          </cell>
          <cell r="BL415">
            <v>20</v>
          </cell>
          <cell r="BM415">
            <v>45306</v>
          </cell>
          <cell r="BN415">
            <v>2599259317</v>
          </cell>
          <cell r="BO415">
            <v>570</v>
          </cell>
          <cell r="BP415">
            <v>45327</v>
          </cell>
          <cell r="BQ415">
            <v>14562667</v>
          </cell>
          <cell r="CS415" t="str">
            <v>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v>
          </cell>
          <cell r="CT415">
            <v>1006558901</v>
          </cell>
          <cell r="CU415">
            <v>440</v>
          </cell>
          <cell r="CV415" t="str">
            <v>56503</v>
          </cell>
          <cell r="CY415">
            <v>8299</v>
          </cell>
          <cell r="CZ415" t="str">
            <v>M6</v>
          </cell>
        </row>
        <row r="416">
          <cell r="B416" t="str">
            <v>0317 DE 2024</v>
          </cell>
          <cell r="C416">
            <v>1121828203</v>
          </cell>
          <cell r="D416" t="str">
            <v>MARIA MERCEDES GONZALEZ ARDILA</v>
          </cell>
          <cell r="E416" t="str">
            <v>CONTRATO DE PRESTACIÓN DE SERVICIOS DE APOYO A LA GESTIÓN</v>
          </cell>
          <cell r="F416" t="str">
            <v>PRESTACIÓN DE SERVICIOS DE APOYO A LA GESTIÓN NECESARIO PARA EL FORTALECIMIENTO DE LOS PROCESOS ACADÉMICOS Y ADMINISTRATIVOS DEL CENTRO DE IDIOMAS DE LA FACULTAD DE CIENCIAS HUMANAS Y DE LA EDUCACIÓN DE LA UNIVERSIDAD DE LOS LLANOS.</v>
          </cell>
          <cell r="G416">
            <v>45327</v>
          </cell>
          <cell r="H416">
            <v>9693888</v>
          </cell>
          <cell r="I416" t="str">
            <v>Cinco (05) meses y diez (10) días calendario</v>
          </cell>
          <cell r="J416">
            <v>45327</v>
          </cell>
          <cell r="K416">
            <v>45487</v>
          </cell>
          <cell r="L416" t="str">
            <v>NO APLICA</v>
          </cell>
          <cell r="M416" t="str">
            <v>NO APLICA</v>
          </cell>
          <cell r="N416" t="str">
            <v>NO APLICA</v>
          </cell>
          <cell r="O416">
            <v>6</v>
          </cell>
          <cell r="P416">
            <v>1575257</v>
          </cell>
          <cell r="Q416">
            <v>45327</v>
          </cell>
          <cell r="R416">
            <v>45351</v>
          </cell>
          <cell r="S416">
            <v>1817604</v>
          </cell>
          <cell r="T416">
            <v>45352</v>
          </cell>
          <cell r="U416">
            <v>45382</v>
          </cell>
          <cell r="V416">
            <v>1817604</v>
          </cell>
          <cell r="W416">
            <v>45383</v>
          </cell>
          <cell r="X416">
            <v>45412</v>
          </cell>
          <cell r="Y416">
            <v>1817604</v>
          </cell>
          <cell r="Z416">
            <v>45413</v>
          </cell>
          <cell r="AA416">
            <v>45443</v>
          </cell>
          <cell r="AB416">
            <v>1817604</v>
          </cell>
          <cell r="AC416">
            <v>45444</v>
          </cell>
          <cell r="AD416">
            <v>45473</v>
          </cell>
          <cell r="AE416">
            <v>848215</v>
          </cell>
          <cell r="AF416">
            <v>45474</v>
          </cell>
          <cell r="AG416">
            <v>45487</v>
          </cell>
          <cell r="BI416" t="str">
            <v>Facultad de Ciencias Humanas y de la Educación</v>
          </cell>
          <cell r="BJ416" t="str">
            <v xml:space="preserve">FERNANDO CAMPOS POLO </v>
          </cell>
          <cell r="BK416" t="str">
            <v>Decano de la Facultad de Ciencias Humanas y de la Educación</v>
          </cell>
          <cell r="BL416">
            <v>158</v>
          </cell>
          <cell r="BM416">
            <v>45327.90252314815</v>
          </cell>
          <cell r="BN416">
            <v>9693888</v>
          </cell>
          <cell r="BO416">
            <v>572</v>
          </cell>
          <cell r="BP416">
            <v>45327</v>
          </cell>
          <cell r="BQ416">
            <v>9693888</v>
          </cell>
          <cell r="CS416"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suministro de ayudas educativas para el personal docente. 5. Contribuir en el archivo y control de documentos del área según normatividad. 6. Colaborar en la actualización del Sistema de información de Educación para el trabajo y el desarrollo humano SIET. 7. Contribuir con los procesos de calidad y planes de mejora.</v>
          </cell>
          <cell r="CT416">
            <v>1121828203</v>
          </cell>
          <cell r="CU416">
            <v>440</v>
          </cell>
          <cell r="CV416" t="str">
            <v>56503</v>
          </cell>
          <cell r="CY416">
            <v>8299</v>
          </cell>
          <cell r="CZ416" t="str">
            <v>M6</v>
          </cell>
        </row>
        <row r="417">
          <cell r="B417" t="str">
            <v>0318 DE 2024</v>
          </cell>
          <cell r="C417">
            <v>1119894154</v>
          </cell>
          <cell r="D417" t="str">
            <v>BRAYAN SNEIDER RAMIREZ BLANDON</v>
          </cell>
          <cell r="E417" t="str">
            <v>CONTRATO DE PRESTACIÓN DE SERVICIOS PROFESIONALES</v>
          </cell>
          <cell r="F417" t="str">
            <v>PRESTACIÓN DE SERVICIOS PROFESIONALES NECESARIO PARA EL FORTALECIMIENTO DE LOS DIFERENTES PROCESOS DE CALIDAD EN EL CENTRO DE IDIOMAS DE LA FACULTAD DE CIENCIAS HUMANAS Y DE LA EDUCACIÓN DE LA UNIVERSIDAD DE LOS LLANOS”</v>
          </cell>
          <cell r="G417">
            <v>45327</v>
          </cell>
          <cell r="H417">
            <v>16326549</v>
          </cell>
          <cell r="I417" t="str">
            <v>Cinco (05) meses y diez (10) días calendario</v>
          </cell>
          <cell r="J417">
            <v>45327</v>
          </cell>
          <cell r="K417">
            <v>45487</v>
          </cell>
          <cell r="L417" t="str">
            <v>NO APLICA</v>
          </cell>
          <cell r="M417" t="str">
            <v>NO APLICA</v>
          </cell>
          <cell r="N417" t="str">
            <v>NO APLICA</v>
          </cell>
          <cell r="O417">
            <v>6</v>
          </cell>
          <cell r="P417">
            <v>2653064</v>
          </cell>
          <cell r="Q417">
            <v>45327</v>
          </cell>
          <cell r="R417">
            <v>45351</v>
          </cell>
          <cell r="S417">
            <v>3061228</v>
          </cell>
          <cell r="T417">
            <v>45352</v>
          </cell>
          <cell r="U417">
            <v>45382</v>
          </cell>
          <cell r="V417">
            <v>3061228</v>
          </cell>
          <cell r="W417">
            <v>45383</v>
          </cell>
          <cell r="X417">
            <v>45412</v>
          </cell>
          <cell r="Y417">
            <v>3061228</v>
          </cell>
          <cell r="Z417">
            <v>45413</v>
          </cell>
          <cell r="AA417">
            <v>45443</v>
          </cell>
          <cell r="AB417">
            <v>3061228</v>
          </cell>
          <cell r="AC417">
            <v>45444</v>
          </cell>
          <cell r="AD417">
            <v>45473</v>
          </cell>
          <cell r="AE417">
            <v>1428573</v>
          </cell>
          <cell r="AF417">
            <v>45474</v>
          </cell>
          <cell r="AG417">
            <v>45487</v>
          </cell>
          <cell r="BI417" t="str">
            <v>Facultad de Ciencias Humanas y de la Educación</v>
          </cell>
          <cell r="BJ417" t="str">
            <v xml:space="preserve">FERNANDO CAMPOS POLO </v>
          </cell>
          <cell r="BK417" t="str">
            <v>Decano de la Facultad de Ciencias Humanas y de la Educación</v>
          </cell>
          <cell r="BL417">
            <v>20</v>
          </cell>
          <cell r="BM417">
            <v>45306</v>
          </cell>
          <cell r="BN417">
            <v>2599259317</v>
          </cell>
          <cell r="BO417">
            <v>571</v>
          </cell>
          <cell r="BP417">
            <v>45327</v>
          </cell>
          <cell r="BQ417">
            <v>16326549</v>
          </cell>
          <cell r="CS417" t="str">
            <v>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v>
          </cell>
          <cell r="CT417">
            <v>1119894154.4000001</v>
          </cell>
          <cell r="CU417">
            <v>440</v>
          </cell>
          <cell r="CV417" t="str">
            <v>56503</v>
          </cell>
          <cell r="CY417">
            <v>8299</v>
          </cell>
          <cell r="CZ417" t="str">
            <v>M6</v>
          </cell>
        </row>
        <row r="418">
          <cell r="B418" t="str">
            <v>0319 DE 2024</v>
          </cell>
          <cell r="C418">
            <v>24716432</v>
          </cell>
          <cell r="D418" t="str">
            <v>ALIDIS EVELCY SIERRA VARGAS</v>
          </cell>
          <cell r="E418" t="str">
            <v>CONTRATO DE PRESTACIÓN DE SERVICIOS PROFESIONALES</v>
          </cell>
          <cell r="F41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418">
            <v>45327</v>
          </cell>
          <cell r="H418">
            <v>16326549</v>
          </cell>
          <cell r="I418" t="str">
            <v>Cinco (05) meses y diez (10) días calendario</v>
          </cell>
          <cell r="J418">
            <v>45327</v>
          </cell>
          <cell r="K418">
            <v>45487</v>
          </cell>
          <cell r="L418" t="str">
            <v>NO APLICA</v>
          </cell>
          <cell r="M418" t="str">
            <v>NO APLICA</v>
          </cell>
          <cell r="N418" t="str">
            <v>NO APLICA</v>
          </cell>
          <cell r="O418">
            <v>6</v>
          </cell>
          <cell r="P418">
            <v>2653064</v>
          </cell>
          <cell r="Q418">
            <v>45327</v>
          </cell>
          <cell r="R418">
            <v>45351</v>
          </cell>
          <cell r="S418">
            <v>3061228</v>
          </cell>
          <cell r="T418">
            <v>45352</v>
          </cell>
          <cell r="U418">
            <v>45382</v>
          </cell>
          <cell r="V418">
            <v>3061228</v>
          </cell>
          <cell r="W418">
            <v>45383</v>
          </cell>
          <cell r="X418">
            <v>45412</v>
          </cell>
          <cell r="Y418">
            <v>3061228</v>
          </cell>
          <cell r="Z418">
            <v>45413</v>
          </cell>
          <cell r="AA418">
            <v>45443</v>
          </cell>
          <cell r="AB418">
            <v>3061228</v>
          </cell>
          <cell r="AC418">
            <v>45444</v>
          </cell>
          <cell r="AD418">
            <v>45473</v>
          </cell>
          <cell r="AE418">
            <v>1428573</v>
          </cell>
          <cell r="AF418">
            <v>45474</v>
          </cell>
          <cell r="AG418">
            <v>45487</v>
          </cell>
          <cell r="BI418" t="str">
            <v xml:space="preserve">Dirección General de Investigaciones  </v>
          </cell>
          <cell r="BJ418" t="str">
            <v>YOHANA MARIA VELASCO SANTAMARIA</v>
          </cell>
          <cell r="BK418" t="str">
            <v>Director Técnico de Investigaciones</v>
          </cell>
          <cell r="BL418">
            <v>144</v>
          </cell>
          <cell r="BM418">
            <v>45327.44021990741</v>
          </cell>
          <cell r="BN418">
            <v>16326549</v>
          </cell>
          <cell r="BO418">
            <v>565</v>
          </cell>
          <cell r="BP418">
            <v>45327</v>
          </cell>
          <cell r="BQ418">
            <v>16326549</v>
          </cell>
          <cell r="CS418" t="str">
            <v>1. Apoyar los procesos administrativos para la contratación de auxiliares, asesores e investigadores requeridos dentro de los proyectos de investigación internos, financiados por la Dirección General de Investigaciones. 2. Contribuir con el proceso de compras, evaluación técnica y seguimiento para la adquisición de bienes y servicios, requeridos en los proyectos de investigación financiados por la Dirección General de Investigaciones. 3. Brindar acompañamiento en el seguimiento a los cronogramas de ejecución de los proyectos, verificando la entrega oportuna de los informes parciales y finales y los productos, así como legalización de avances e informes de comisiones apoyados por la Dirección General de Investigaciones. 4. Apoyo en la actualización de la base de datos de la Dirección General de Investigaciones.</v>
          </cell>
          <cell r="CT418">
            <v>24716432</v>
          </cell>
          <cell r="CU418">
            <v>622</v>
          </cell>
          <cell r="CV418" t="str">
            <v>53017</v>
          </cell>
          <cell r="CY418">
            <v>8299</v>
          </cell>
          <cell r="CZ418" t="str">
            <v>M6</v>
          </cell>
        </row>
        <row r="419">
          <cell r="B419" t="str">
            <v>0320 DE 2024</v>
          </cell>
          <cell r="C419">
            <v>1121924363</v>
          </cell>
          <cell r="D419" t="str">
            <v>LAURA YINETH SUAREZ CONTENTO</v>
          </cell>
          <cell r="E419" t="str">
            <v>CONTRATO DE PRESTACIÓN DE SERVICIOS DE APOYO A LA GESTIÓN</v>
          </cell>
          <cell r="F419"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419">
            <v>45327</v>
          </cell>
          <cell r="H419">
            <v>9936235</v>
          </cell>
          <cell r="I419" t="str">
            <v>Cuatro (04) meses y tres (03) días calendario</v>
          </cell>
          <cell r="J419">
            <v>45327</v>
          </cell>
          <cell r="K419">
            <v>45450</v>
          </cell>
          <cell r="L419" t="str">
            <v>NO APLICA</v>
          </cell>
          <cell r="M419" t="str">
            <v>NO APLICA</v>
          </cell>
          <cell r="N419" t="str">
            <v>NO APLICA</v>
          </cell>
          <cell r="O419">
            <v>5</v>
          </cell>
          <cell r="P419">
            <v>2100342</v>
          </cell>
          <cell r="Q419">
            <v>45327</v>
          </cell>
          <cell r="R419">
            <v>45351</v>
          </cell>
          <cell r="S419">
            <v>2423472</v>
          </cell>
          <cell r="T419">
            <v>45352</v>
          </cell>
          <cell r="U419">
            <v>45382</v>
          </cell>
          <cell r="V419">
            <v>2423472</v>
          </cell>
          <cell r="W419">
            <v>45383</v>
          </cell>
          <cell r="X419">
            <v>45412</v>
          </cell>
          <cell r="Y419">
            <v>2423472</v>
          </cell>
          <cell r="Z419">
            <v>45413</v>
          </cell>
          <cell r="AA419">
            <v>45443</v>
          </cell>
          <cell r="AB419">
            <v>565477</v>
          </cell>
          <cell r="AC419">
            <v>45444</v>
          </cell>
          <cell r="AD419">
            <v>45450</v>
          </cell>
          <cell r="BI419" t="str">
            <v>Facultad de Ciencias Agropecuarias y Recursos Naturales</v>
          </cell>
          <cell r="BJ419" t="str">
            <v>CRISTÓBAL LUGO LÓPEZ</v>
          </cell>
          <cell r="BK419" t="str">
            <v>Decano de la Facultad de Ciencias Agropecuarias y Recursos Naturales</v>
          </cell>
          <cell r="BL419">
            <v>154</v>
          </cell>
          <cell r="BM419">
            <v>45327.534131944441</v>
          </cell>
          <cell r="BN419">
            <v>458377735</v>
          </cell>
          <cell r="BO419">
            <v>693</v>
          </cell>
          <cell r="BP419">
            <v>45327</v>
          </cell>
          <cell r="BQ419">
            <v>9936235</v>
          </cell>
          <cell r="CS419"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419">
            <v>1121924363.4000001</v>
          </cell>
          <cell r="CU419">
            <v>27</v>
          </cell>
          <cell r="CV419" t="str">
            <v>54614</v>
          </cell>
          <cell r="CY419">
            <v>8299</v>
          </cell>
          <cell r="CZ419" t="str">
            <v>M6</v>
          </cell>
        </row>
        <row r="420">
          <cell r="B420" t="str">
            <v>0321 DE 2024</v>
          </cell>
          <cell r="C420">
            <v>1121865537</v>
          </cell>
          <cell r="D420" t="str">
            <v xml:space="preserve">ZAYDA JULIETH POLANCO FALLA </v>
          </cell>
          <cell r="E420" t="str">
            <v>CONTRATO DE PRESTACIÓN DE SERVICIOS DE APOYO A LA GESTIÓN</v>
          </cell>
          <cell r="F420" t="str">
            <v>PRESTACIÓN DE SERVICIOS DE APOYO A LA GESTIÓN NECESARIO PARA EL FORTALECIMIENTO DE LOS PROCESOS EN EL LABORATORIO DE BIOTECNOLOGÍA DE LA FACULTAD DE CIENCIAS AGROPECUARIAS Y RECURSOS NATURALES DE LA UNIVERSIDAD DE LOS LLANOS.</v>
          </cell>
          <cell r="G420">
            <v>45327</v>
          </cell>
          <cell r="H420">
            <v>8890321</v>
          </cell>
          <cell r="I420" t="str">
            <v>Cuatro (04) meses y tres (03) días calendario</v>
          </cell>
          <cell r="J420">
            <v>45327</v>
          </cell>
          <cell r="K420">
            <v>45450</v>
          </cell>
          <cell r="L420" t="str">
            <v>NO APLICA</v>
          </cell>
          <cell r="M420" t="str">
            <v>NO APLICA</v>
          </cell>
          <cell r="N420" t="str">
            <v>NO APLICA</v>
          </cell>
          <cell r="O420">
            <v>5</v>
          </cell>
          <cell r="P420">
            <v>1879255</v>
          </cell>
          <cell r="Q420">
            <v>45327</v>
          </cell>
          <cell r="R420">
            <v>45351</v>
          </cell>
          <cell r="S420">
            <v>2168371</v>
          </cell>
          <cell r="T420">
            <v>45352</v>
          </cell>
          <cell r="U420">
            <v>45382</v>
          </cell>
          <cell r="V420">
            <v>2168371</v>
          </cell>
          <cell r="W420">
            <v>45383</v>
          </cell>
          <cell r="X420">
            <v>45412</v>
          </cell>
          <cell r="Y420">
            <v>2168371</v>
          </cell>
          <cell r="Z420">
            <v>45413</v>
          </cell>
          <cell r="AA420">
            <v>45443</v>
          </cell>
          <cell r="AB420">
            <v>505953</v>
          </cell>
          <cell r="AC420">
            <v>45444</v>
          </cell>
          <cell r="AD420">
            <v>45450</v>
          </cell>
          <cell r="BI420" t="str">
            <v>Facultad de Ciencias Agropecuarias y Recursos Naturales</v>
          </cell>
          <cell r="BJ420" t="str">
            <v>CRISTÓBAL LUGO LÓPEZ</v>
          </cell>
          <cell r="BK420" t="str">
            <v>Decano de la Facultad de Ciencias Agropecuarias y Recursos Naturales</v>
          </cell>
          <cell r="BL420">
            <v>154</v>
          </cell>
          <cell r="BM420">
            <v>45327.534131944441</v>
          </cell>
          <cell r="BN420">
            <v>458377735</v>
          </cell>
          <cell r="BO420">
            <v>691</v>
          </cell>
          <cell r="BP420">
            <v>45327</v>
          </cell>
          <cell r="BQ420">
            <v>8890321</v>
          </cell>
          <cell r="CS420"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0">
            <v>1121865537</v>
          </cell>
          <cell r="CU420">
            <v>27</v>
          </cell>
          <cell r="CV420" t="str">
            <v>54407</v>
          </cell>
          <cell r="CY420">
            <v>7490</v>
          </cell>
          <cell r="CZ420" t="str">
            <v>M6</v>
          </cell>
        </row>
        <row r="421">
          <cell r="B421" t="str">
            <v>0322 DE 2024</v>
          </cell>
          <cell r="C421">
            <v>1121876092</v>
          </cell>
          <cell r="D421" t="str">
            <v xml:space="preserve">OSCAR JAVIER HERRERA PARRA </v>
          </cell>
          <cell r="E421" t="str">
            <v>CONTRATO DE PRESTACIÓN DE SERVICIOS PROFESIONALES</v>
          </cell>
          <cell r="F421" t="str">
            <v>PRESTACIÓN DE SERVICIOS PROFESIONALES NECESARIO PARA EL FORTALECIMIENTO DE LOS PROCESOS DEL LABORATORIO CLÍNICO DE LA FACULTAD DE CIENCIAS AGROPECUARIAS Y RECURSOS NATURALES DE LA UNIVERSIDAD DE LOS LLANOS.</v>
          </cell>
          <cell r="G421">
            <v>45327</v>
          </cell>
          <cell r="H421">
            <v>12551035</v>
          </cell>
          <cell r="I421" t="str">
            <v>Cuatro (04) meses y tres (03) días calendario</v>
          </cell>
          <cell r="J421">
            <v>45327</v>
          </cell>
          <cell r="K421">
            <v>45450</v>
          </cell>
          <cell r="L421" t="str">
            <v>NO APLICA</v>
          </cell>
          <cell r="M421" t="str">
            <v>NO APLICA</v>
          </cell>
          <cell r="N421" t="str">
            <v>NO APLICA</v>
          </cell>
          <cell r="O421">
            <v>5</v>
          </cell>
          <cell r="P421">
            <v>2653064</v>
          </cell>
          <cell r="Q421">
            <v>45327</v>
          </cell>
          <cell r="R421">
            <v>45351</v>
          </cell>
          <cell r="S421">
            <v>3061228</v>
          </cell>
          <cell r="T421">
            <v>45352</v>
          </cell>
          <cell r="U421">
            <v>45382</v>
          </cell>
          <cell r="V421">
            <v>3061228</v>
          </cell>
          <cell r="W421">
            <v>45383</v>
          </cell>
          <cell r="X421">
            <v>45412</v>
          </cell>
          <cell r="Y421">
            <v>3061228</v>
          </cell>
          <cell r="Z421">
            <v>45413</v>
          </cell>
          <cell r="AA421">
            <v>45443</v>
          </cell>
          <cell r="AB421">
            <v>714287</v>
          </cell>
          <cell r="AC421">
            <v>45444</v>
          </cell>
          <cell r="AD421">
            <v>45450</v>
          </cell>
          <cell r="BI421" t="str">
            <v>Facultad de Ciencias Agropecuarias y Recursos Naturales</v>
          </cell>
          <cell r="BJ421" t="str">
            <v>CRISTÓBAL LUGO LÓPEZ</v>
          </cell>
          <cell r="BK421" t="str">
            <v>Decano de la Facultad de Ciencias Agropecuarias y Recursos Naturales</v>
          </cell>
          <cell r="BL421">
            <v>154</v>
          </cell>
          <cell r="BM421">
            <v>45327.534131944441</v>
          </cell>
          <cell r="BN421">
            <v>458377735</v>
          </cell>
          <cell r="BO421">
            <v>702</v>
          </cell>
          <cell r="BP421">
            <v>45327</v>
          </cell>
          <cell r="BQ421">
            <v>12551035</v>
          </cell>
          <cell r="CS421"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1">
            <v>1121876092</v>
          </cell>
          <cell r="CU421">
            <v>27</v>
          </cell>
          <cell r="CV421" t="str">
            <v>54307</v>
          </cell>
          <cell r="CY421">
            <v>7500</v>
          </cell>
          <cell r="CZ421" t="str">
            <v>M6</v>
          </cell>
        </row>
        <row r="422">
          <cell r="B422" t="str">
            <v>0323 DE 2024</v>
          </cell>
          <cell r="C422">
            <v>51732122</v>
          </cell>
          <cell r="D422" t="str">
            <v xml:space="preserve">MARIA NELCY GUARNIZO PEREZ </v>
          </cell>
          <cell r="E422" t="str">
            <v>CONTRATO DE PRESTACIÓN DE SERVICIOS PROFESIONALES</v>
          </cell>
          <cell r="F422" t="str">
            <v>PRESTACIÓN DE SERVICIOS PROFESIONALES NECESARIO PARA EL FORTALECIMIENTO DE LOS PROCESOS DESARROLLADOS POR LOS ESTUDIANTES DEL PROGRAMA DE INGENIERÍA AGRONÓMICA EN LA GRANJA TAHÚR Y BANQUETA DE LA UNIVERSIDAD DE LOS LLANOS.</v>
          </cell>
          <cell r="G422">
            <v>45327</v>
          </cell>
          <cell r="H422">
            <v>12551035</v>
          </cell>
          <cell r="I422" t="str">
            <v>Cuatro (04) meses y tres (03) días calendario</v>
          </cell>
          <cell r="J422">
            <v>45327</v>
          </cell>
          <cell r="K422">
            <v>45450</v>
          </cell>
          <cell r="L422" t="str">
            <v>NO APLICA</v>
          </cell>
          <cell r="M422" t="str">
            <v>NO APLICA</v>
          </cell>
          <cell r="N422" t="str">
            <v>NO APLICA</v>
          </cell>
          <cell r="O422">
            <v>5</v>
          </cell>
          <cell r="P422">
            <v>2653064</v>
          </cell>
          <cell r="Q422">
            <v>45327</v>
          </cell>
          <cell r="R422">
            <v>45351</v>
          </cell>
          <cell r="S422">
            <v>3061228</v>
          </cell>
          <cell r="T422">
            <v>45352</v>
          </cell>
          <cell r="U422">
            <v>45382</v>
          </cell>
          <cell r="V422">
            <v>3061228</v>
          </cell>
          <cell r="W422">
            <v>45383</v>
          </cell>
          <cell r="X422">
            <v>45412</v>
          </cell>
          <cell r="Y422">
            <v>3061228</v>
          </cell>
          <cell r="Z422">
            <v>45413</v>
          </cell>
          <cell r="AA422">
            <v>45443</v>
          </cell>
          <cell r="AB422">
            <v>714287</v>
          </cell>
          <cell r="AC422">
            <v>45444</v>
          </cell>
          <cell r="AD422">
            <v>45450</v>
          </cell>
          <cell r="BI422" t="str">
            <v>Facultad de Ciencias Agropecuarias y Recursos Naturales</v>
          </cell>
          <cell r="BJ422" t="str">
            <v>CRISTÓBAL LUGO LÓPEZ</v>
          </cell>
          <cell r="BK422" t="str">
            <v>Decano de la Facultad de Ciencias Agropecuarias y Recursos Naturales</v>
          </cell>
          <cell r="BL422">
            <v>154</v>
          </cell>
          <cell r="BM422">
            <v>45327.534131944441</v>
          </cell>
          <cell r="BN422">
            <v>458377735</v>
          </cell>
          <cell r="BO422">
            <v>696</v>
          </cell>
          <cell r="BP422">
            <v>45327</v>
          </cell>
          <cell r="BQ422">
            <v>12551035</v>
          </cell>
          <cell r="CS422" t="str">
            <v>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v>
          </cell>
          <cell r="CT422">
            <v>51732122</v>
          </cell>
          <cell r="CU422">
            <v>27</v>
          </cell>
          <cell r="CV422" t="str">
            <v>54406</v>
          </cell>
          <cell r="CY422">
            <v>7490</v>
          </cell>
          <cell r="CZ422" t="str">
            <v>M6</v>
          </cell>
        </row>
        <row r="423">
          <cell r="B423" t="str">
            <v>0324 DE 2024</v>
          </cell>
          <cell r="C423">
            <v>40390097</v>
          </cell>
          <cell r="D423" t="str">
            <v>MARIA CRISTINA HERNANDEZ MARTINEZ</v>
          </cell>
          <cell r="E423" t="str">
            <v>CONTRATO DE PRESTACIÓN DE SERVICIOS PROFESIONALES</v>
          </cell>
          <cell r="F423" t="str">
            <v>PRESTACIÓN DE SERVICIOS PROFESIONALES NECESARIO PARA EL FORTALECIMIENTO DE LOS PROCESOS DEL LABORATORIO DE LÁCTEOS Y CÁRNICOS DE LA FACULTAD DE CIENCIAS AGROPECUARIAS Y RECURSOS NATURALES DE LA UNIVERSIDAD DE LOS LLANOS.</v>
          </cell>
          <cell r="G423">
            <v>45327</v>
          </cell>
          <cell r="H423">
            <v>15165834</v>
          </cell>
          <cell r="I423" t="str">
            <v>Cuatro (04) meses y tres (03) días calendario</v>
          </cell>
          <cell r="J423">
            <v>45327</v>
          </cell>
          <cell r="K423">
            <v>45450</v>
          </cell>
          <cell r="L423" t="str">
            <v>NO APLICA</v>
          </cell>
          <cell r="M423" t="str">
            <v>NO APLICA</v>
          </cell>
          <cell r="N423" t="str">
            <v>NO APLICA</v>
          </cell>
          <cell r="O423">
            <v>5</v>
          </cell>
          <cell r="P423">
            <v>3205786</v>
          </cell>
          <cell r="Q423">
            <v>45327</v>
          </cell>
          <cell r="R423">
            <v>45351</v>
          </cell>
          <cell r="S423">
            <v>3698984</v>
          </cell>
          <cell r="T423">
            <v>45352</v>
          </cell>
          <cell r="U423">
            <v>45382</v>
          </cell>
          <cell r="V423">
            <v>3698984</v>
          </cell>
          <cell r="W423">
            <v>45383</v>
          </cell>
          <cell r="X423">
            <v>45412</v>
          </cell>
          <cell r="Y423">
            <v>3698984</v>
          </cell>
          <cell r="Z423">
            <v>45413</v>
          </cell>
          <cell r="AA423">
            <v>45443</v>
          </cell>
          <cell r="AB423">
            <v>863096</v>
          </cell>
          <cell r="AC423">
            <v>45444</v>
          </cell>
          <cell r="AD423">
            <v>45450</v>
          </cell>
          <cell r="BI423" t="str">
            <v>Facultad de Ciencias Agropecuarias y Recursos Naturales</v>
          </cell>
          <cell r="BJ423" t="str">
            <v>CRISTÓBAL LUGO LÓPEZ</v>
          </cell>
          <cell r="BK423" t="str">
            <v>Decano de la Facultad de Ciencias Agropecuarias y Recursos Naturales</v>
          </cell>
          <cell r="BL423">
            <v>154</v>
          </cell>
          <cell r="BM423">
            <v>45327.534131944441</v>
          </cell>
          <cell r="BN423">
            <v>458377735</v>
          </cell>
          <cell r="BO423">
            <v>695</v>
          </cell>
          <cell r="BP423">
            <v>45327</v>
          </cell>
          <cell r="BQ423">
            <v>15165834</v>
          </cell>
          <cell r="CS423" t="str">
            <v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v>
          </cell>
          <cell r="CT423">
            <v>40390097.100000001</v>
          </cell>
          <cell r="CU423">
            <v>27</v>
          </cell>
          <cell r="CV423" t="str">
            <v>54200</v>
          </cell>
          <cell r="CY423">
            <v>7500</v>
          </cell>
          <cell r="CZ423" t="str">
            <v>M6</v>
          </cell>
        </row>
        <row r="424">
          <cell r="B424" t="str">
            <v>0325 DE 2024</v>
          </cell>
          <cell r="C424">
            <v>1121863699</v>
          </cell>
          <cell r="D424" t="str">
            <v xml:space="preserve">LEYDY LICETH SANDOVAL ROMERO </v>
          </cell>
          <cell r="E424" t="str">
            <v>CONTRATO DE PRESTACIÓN DE SERVICIOS PROFESIONALES</v>
          </cell>
          <cell r="F424" t="str">
            <v>PRESTACIÓN DE SERVICIOS PROFESIONALES NECESARIO PARA EL FORTALECIMIENTO DE LOS PROCESOS DEL LABORATORIO DE GENÉTICA Y REPRODUCCIÓN ANIMAL DE LA FACULTAD DE CIENCIAS AGROPECUARIAS Y RECURSOS NATURALES DE LA UNIVERSIDAD DE LOS LLANOS.</v>
          </cell>
          <cell r="G424">
            <v>45327</v>
          </cell>
          <cell r="H424">
            <v>11195050</v>
          </cell>
          <cell r="I424" t="str">
            <v>Cuatro (04) meses y tres (03) días calendario</v>
          </cell>
          <cell r="J424">
            <v>45327</v>
          </cell>
          <cell r="K424">
            <v>45450</v>
          </cell>
          <cell r="L424" t="str">
            <v>NO APLICA</v>
          </cell>
          <cell r="M424" t="str">
            <v>NO APLICA</v>
          </cell>
          <cell r="N424" t="str">
            <v>NO APLICA</v>
          </cell>
          <cell r="O424">
            <v>5</v>
          </cell>
          <cell r="P424">
            <v>2366433</v>
          </cell>
          <cell r="Q424">
            <v>45327</v>
          </cell>
          <cell r="R424">
            <v>45351</v>
          </cell>
          <cell r="S424">
            <v>2730500</v>
          </cell>
          <cell r="T424">
            <v>45352</v>
          </cell>
          <cell r="U424">
            <v>45382</v>
          </cell>
          <cell r="V424">
            <v>2730500</v>
          </cell>
          <cell r="W424">
            <v>45383</v>
          </cell>
          <cell r="X424">
            <v>45412</v>
          </cell>
          <cell r="Y424">
            <v>2730500</v>
          </cell>
          <cell r="Z424">
            <v>45413</v>
          </cell>
          <cell r="AA424">
            <v>45443</v>
          </cell>
          <cell r="AB424">
            <v>637117</v>
          </cell>
          <cell r="AC424">
            <v>45444</v>
          </cell>
          <cell r="AD424">
            <v>45450</v>
          </cell>
          <cell r="BI424" t="str">
            <v>Facultad de Ciencias Agropecuarias y Recursos Naturales</v>
          </cell>
          <cell r="BJ424" t="str">
            <v>CRISTÓBAL LUGO LÓPEZ</v>
          </cell>
          <cell r="BK424" t="str">
            <v>Decano de la Facultad de Ciencias Agropecuarias y Recursos Naturales</v>
          </cell>
          <cell r="BL424">
            <v>154</v>
          </cell>
          <cell r="BM424">
            <v>45327.534131944441</v>
          </cell>
          <cell r="BN424">
            <v>458377735</v>
          </cell>
          <cell r="BO424">
            <v>700</v>
          </cell>
          <cell r="BP424">
            <v>45327</v>
          </cell>
          <cell r="BQ424">
            <v>11195050</v>
          </cell>
          <cell r="CS424" t="str">
            <v>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v>
          </cell>
          <cell r="CT424">
            <v>1121863699</v>
          </cell>
          <cell r="CU424">
            <v>27</v>
          </cell>
          <cell r="CV424" t="str">
            <v>54311</v>
          </cell>
          <cell r="CY424">
            <v>7500</v>
          </cell>
          <cell r="CZ424" t="str">
            <v>M6</v>
          </cell>
        </row>
        <row r="425">
          <cell r="B425" t="str">
            <v>0326 DE 2024</v>
          </cell>
          <cell r="C425">
            <v>1121869866</v>
          </cell>
          <cell r="D425" t="str">
            <v xml:space="preserve">LAURA VIVIANA MELO ARENAS </v>
          </cell>
          <cell r="E425" t="str">
            <v>CONTRATO DE PRESTACIÓN DE SERVICIOS PROFESIONALES</v>
          </cell>
          <cell r="F425" t="str">
            <v>PRESTACIÓN DE SERVICIOS PROFESIONALES NECESARIO PARA EL FORTALECIMIENTO DE LOS PROCESOS ADMINISTRATIVOS DEL CENTRO CLÍNICO VETERINARIO DE LA FACULTAD DE CIENCIAS AGROPECUARIAS Y RECURSOS NATURALES DE LA UNIVERSIDAD DE LOS LLANOS.</v>
          </cell>
          <cell r="G425">
            <v>45327</v>
          </cell>
          <cell r="H425">
            <v>15165834</v>
          </cell>
          <cell r="I425" t="str">
            <v>Cuatro (04) meses y tres (03) días calendario</v>
          </cell>
          <cell r="J425">
            <v>45327</v>
          </cell>
          <cell r="K425">
            <v>45450</v>
          </cell>
          <cell r="L425" t="str">
            <v>NO APLICA</v>
          </cell>
          <cell r="M425" t="str">
            <v>NO APLICA</v>
          </cell>
          <cell r="N425" t="str">
            <v>NO APLICA</v>
          </cell>
          <cell r="O425">
            <v>5</v>
          </cell>
          <cell r="P425">
            <v>3205786</v>
          </cell>
          <cell r="Q425">
            <v>45327</v>
          </cell>
          <cell r="R425">
            <v>45351</v>
          </cell>
          <cell r="S425">
            <v>3698984</v>
          </cell>
          <cell r="T425">
            <v>45352</v>
          </cell>
          <cell r="U425">
            <v>45382</v>
          </cell>
          <cell r="V425">
            <v>3698984</v>
          </cell>
          <cell r="W425">
            <v>45383</v>
          </cell>
          <cell r="X425">
            <v>45412</v>
          </cell>
          <cell r="Y425">
            <v>3698984</v>
          </cell>
          <cell r="Z425">
            <v>45413</v>
          </cell>
          <cell r="AA425">
            <v>45443</v>
          </cell>
          <cell r="AB425">
            <v>863096</v>
          </cell>
          <cell r="AC425">
            <v>45444</v>
          </cell>
          <cell r="AD425">
            <v>45450</v>
          </cell>
          <cell r="BI425" t="str">
            <v>Facultad de Ciencias Agropecuarias y Recursos Naturales</v>
          </cell>
          <cell r="BJ425" t="str">
            <v>CRISTÓBAL LUGO LÓPEZ</v>
          </cell>
          <cell r="BK425" t="str">
            <v>Decano de la Facultad de Ciencias Agropecuarias y Recursos Naturales</v>
          </cell>
          <cell r="BL425">
            <v>154</v>
          </cell>
          <cell r="BM425">
            <v>45327.534131944441</v>
          </cell>
          <cell r="BN425">
            <v>458377735</v>
          </cell>
          <cell r="BO425">
            <v>701</v>
          </cell>
          <cell r="BP425">
            <v>45327</v>
          </cell>
          <cell r="BQ425">
            <v>15165834</v>
          </cell>
          <cell r="CS425" t="str">
            <v>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v>
          </cell>
          <cell r="CT425">
            <v>1121869866</v>
          </cell>
          <cell r="CU425">
            <v>27</v>
          </cell>
          <cell r="CV425" t="str">
            <v>54703</v>
          </cell>
          <cell r="CY425">
            <v>7500</v>
          </cell>
          <cell r="CZ425" t="str">
            <v>M6</v>
          </cell>
        </row>
        <row r="426">
          <cell r="B426" t="str">
            <v>0327 DE 2024</v>
          </cell>
          <cell r="C426">
            <v>1121865681</v>
          </cell>
          <cell r="D426" t="str">
            <v xml:space="preserve">DIANA MARCELA PIRABAN VILLARREAL </v>
          </cell>
          <cell r="E426" t="str">
            <v>CONTRATO DE PRESTACIÓN DE SERVICIOS DE APOYO A LA GESTIÓN</v>
          </cell>
          <cell r="F426" t="str">
            <v>PRESTACIÓN DE SERVICIOS DE APOYO A LA GESTIÓN NECESARIO PARA EL FORTALECIMIENTO DE LOS PROCESOS EN EL LABORATORIO DE FISIOLOGÍA VEGETAL DE LA FACULTAD DE CIENCIAS AGROPECUARIAS Y RECURSOS NATURALES DE LA UNIVERSIDAD DE LOS LLANOS.</v>
          </cell>
          <cell r="G426">
            <v>45327</v>
          </cell>
          <cell r="H426">
            <v>8890321</v>
          </cell>
          <cell r="I426" t="str">
            <v>Cuatro (04) meses y tres (03) días calendario</v>
          </cell>
          <cell r="J426">
            <v>45327</v>
          </cell>
          <cell r="K426">
            <v>45450</v>
          </cell>
          <cell r="L426" t="str">
            <v>NO APLICA</v>
          </cell>
          <cell r="M426" t="str">
            <v>NO APLICA</v>
          </cell>
          <cell r="N426" t="str">
            <v>NO APLICA</v>
          </cell>
          <cell r="O426">
            <v>5</v>
          </cell>
          <cell r="P426">
            <v>1879255</v>
          </cell>
          <cell r="Q426">
            <v>45327</v>
          </cell>
          <cell r="R426">
            <v>45351</v>
          </cell>
          <cell r="S426">
            <v>2168371</v>
          </cell>
          <cell r="T426">
            <v>45352</v>
          </cell>
          <cell r="U426">
            <v>45382</v>
          </cell>
          <cell r="V426">
            <v>2168371</v>
          </cell>
          <cell r="W426">
            <v>45383</v>
          </cell>
          <cell r="X426">
            <v>45412</v>
          </cell>
          <cell r="Y426">
            <v>2168371</v>
          </cell>
          <cell r="Z426">
            <v>45413</v>
          </cell>
          <cell r="AA426">
            <v>45443</v>
          </cell>
          <cell r="AB426">
            <v>505953</v>
          </cell>
          <cell r="AC426">
            <v>45444</v>
          </cell>
          <cell r="AD426">
            <v>45450</v>
          </cell>
          <cell r="BI426" t="str">
            <v>Facultad de Ciencias Agropecuarias y Recursos Naturales</v>
          </cell>
          <cell r="BJ426" t="str">
            <v>CRISTÓBAL LUGO LÓPEZ</v>
          </cell>
          <cell r="BK426" t="str">
            <v>Decano de la Facultad de Ciencias Agropecuarias y Recursos Naturales</v>
          </cell>
          <cell r="BL426">
            <v>154</v>
          </cell>
          <cell r="BM426">
            <v>45327.534131944441</v>
          </cell>
          <cell r="BN426">
            <v>458377735</v>
          </cell>
          <cell r="BO426">
            <v>692</v>
          </cell>
          <cell r="BP426">
            <v>45327</v>
          </cell>
          <cell r="BQ426">
            <v>8890321</v>
          </cell>
          <cell r="CS426"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6">
            <v>1121865681.8</v>
          </cell>
          <cell r="CU426">
            <v>27</v>
          </cell>
          <cell r="CV426" t="str">
            <v>54410</v>
          </cell>
          <cell r="CY426">
            <v>7490</v>
          </cell>
          <cell r="CZ426" t="str">
            <v>M6</v>
          </cell>
        </row>
        <row r="427">
          <cell r="B427" t="str">
            <v>0328 DE 2024</v>
          </cell>
          <cell r="C427">
            <v>24314903</v>
          </cell>
          <cell r="D427" t="str">
            <v>DALILA FRANCO GONZALEZ</v>
          </cell>
          <cell r="E427" t="str">
            <v>CONTRATO DE PRESTACIÓN DE SERVICIOS DE APOYO A LA GESTIÓN</v>
          </cell>
          <cell r="F427" t="str">
            <v>PRESTACIÓN DE SERVICIOS DE APOYO A LA GESTIÓN NECESARIO PARA EL FORTALECIMIENTO DE LOS PROCESOS EN EL LABORATORIO DE MICROBIOLOGÍA Y FITOPATOLOGÍA VEGETAL DE LA FACULTAD DE CIENCIAS AGROPECUARIAS Y RECURSOS NATURALES DE LA UNIVERSIDAD DE LOS LLANOS.</v>
          </cell>
          <cell r="G427">
            <v>45327</v>
          </cell>
          <cell r="H427">
            <v>8890321</v>
          </cell>
          <cell r="I427" t="str">
            <v>Cuatro (04) meses y tres (03) días calendario</v>
          </cell>
          <cell r="J427">
            <v>45327</v>
          </cell>
          <cell r="K427">
            <v>45450</v>
          </cell>
          <cell r="L427" t="str">
            <v>NO APLICA</v>
          </cell>
          <cell r="M427" t="str">
            <v>NO APLICA</v>
          </cell>
          <cell r="N427" t="str">
            <v>NO APLICA</v>
          </cell>
          <cell r="O427">
            <v>5</v>
          </cell>
          <cell r="P427">
            <v>1879255</v>
          </cell>
          <cell r="Q427">
            <v>45327</v>
          </cell>
          <cell r="R427">
            <v>45351</v>
          </cell>
          <cell r="S427">
            <v>2168371</v>
          </cell>
          <cell r="T427">
            <v>45352</v>
          </cell>
          <cell r="U427">
            <v>45382</v>
          </cell>
          <cell r="V427">
            <v>2168371</v>
          </cell>
          <cell r="W427">
            <v>45383</v>
          </cell>
          <cell r="X427">
            <v>45412</v>
          </cell>
          <cell r="Y427">
            <v>2168371</v>
          </cell>
          <cell r="Z427">
            <v>45413</v>
          </cell>
          <cell r="AA427">
            <v>45443</v>
          </cell>
          <cell r="AB427">
            <v>505953</v>
          </cell>
          <cell r="AC427">
            <v>45444</v>
          </cell>
          <cell r="AD427">
            <v>45450</v>
          </cell>
          <cell r="BI427" t="str">
            <v>Facultad de Ciencias Agropecuarias y Recursos Naturales</v>
          </cell>
          <cell r="BJ427" t="str">
            <v>CRISTÓBAL LUGO LÓPEZ</v>
          </cell>
          <cell r="BK427" t="str">
            <v>Decano de la Facultad de Ciencias Agropecuarias y Recursos Naturales</v>
          </cell>
          <cell r="BL427">
            <v>154</v>
          </cell>
          <cell r="BM427">
            <v>45327.534131944441</v>
          </cell>
          <cell r="BN427">
            <v>458377735</v>
          </cell>
          <cell r="BO427">
            <v>686</v>
          </cell>
          <cell r="BP427">
            <v>45327</v>
          </cell>
          <cell r="BQ427">
            <v>8890321</v>
          </cell>
          <cell r="CS427"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7">
            <v>24314903</v>
          </cell>
          <cell r="CU427">
            <v>27</v>
          </cell>
          <cell r="CV427" t="str">
            <v>54411</v>
          </cell>
          <cell r="CY427">
            <v>7020</v>
          </cell>
          <cell r="CZ427" t="str">
            <v>M5</v>
          </cell>
        </row>
        <row r="428">
          <cell r="B428" t="str">
            <v>0329 DE 2024</v>
          </cell>
          <cell r="C428">
            <v>1121832739</v>
          </cell>
          <cell r="D428" t="str">
            <v xml:space="preserve">ALIX YURANI SANABRIA JIMENEZ </v>
          </cell>
          <cell r="E428" t="str">
            <v>CONTRATO DE PRESTACIÓN DE SERVICIOS DE APOYO A LA GESTIÓN</v>
          </cell>
          <cell r="F428" t="str">
            <v>PRESTACIÓN DE SERVICIOS DE APOYO A LA GESTIÓN NECESARIO PARA EL FORTALECIMIENTO DE LOS PROCESOS EN EL CENTRO CLÍNICO VETERINARIO DE LA FACULTAD DE CIENCIAS AGROPECUARIAS Y RECURSOS NATURALES DE LA UNIVERSIDAD DE LOS LLANOS.</v>
          </cell>
          <cell r="G428">
            <v>45327</v>
          </cell>
          <cell r="H428">
            <v>9936235</v>
          </cell>
          <cell r="I428" t="str">
            <v>Cuatro (04) meses y tres (03) días calendario</v>
          </cell>
          <cell r="J428">
            <v>45327</v>
          </cell>
          <cell r="K428">
            <v>45450</v>
          </cell>
          <cell r="L428" t="str">
            <v>NO APLICA</v>
          </cell>
          <cell r="M428" t="str">
            <v>NO APLICA</v>
          </cell>
          <cell r="N428" t="str">
            <v>NO APLICA</v>
          </cell>
          <cell r="O428">
            <v>5</v>
          </cell>
          <cell r="P428">
            <v>2100342</v>
          </cell>
          <cell r="Q428">
            <v>45327</v>
          </cell>
          <cell r="R428">
            <v>45351</v>
          </cell>
          <cell r="S428">
            <v>2423472</v>
          </cell>
          <cell r="T428">
            <v>45352</v>
          </cell>
          <cell r="U428">
            <v>45382</v>
          </cell>
          <cell r="V428">
            <v>2423472</v>
          </cell>
          <cell r="W428">
            <v>45383</v>
          </cell>
          <cell r="X428">
            <v>45412</v>
          </cell>
          <cell r="Y428">
            <v>2423472</v>
          </cell>
          <cell r="Z428">
            <v>45413</v>
          </cell>
          <cell r="AA428">
            <v>45443</v>
          </cell>
          <cell r="AB428">
            <v>565477</v>
          </cell>
          <cell r="AC428">
            <v>45444</v>
          </cell>
          <cell r="AD428">
            <v>45450</v>
          </cell>
          <cell r="BI428" t="str">
            <v>Facultad de Ciencias Agropecuarias y Recursos Naturales</v>
          </cell>
          <cell r="BJ428" t="str">
            <v>CRISTÓBAL LUGO LÓPEZ</v>
          </cell>
          <cell r="BK428" t="str">
            <v>Decano de la Facultad de Ciencias Agropecuarias y Recursos Naturales</v>
          </cell>
          <cell r="BL428">
            <v>154</v>
          </cell>
          <cell r="BM428">
            <v>45327.534131944441</v>
          </cell>
          <cell r="BN428">
            <v>458377735</v>
          </cell>
          <cell r="BO428">
            <v>690</v>
          </cell>
          <cell r="BP428">
            <v>45327</v>
          </cell>
          <cell r="BQ428">
            <v>9936235</v>
          </cell>
          <cell r="CS428" t="str">
            <v>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v>
          </cell>
          <cell r="CT428">
            <v>1121832739.4000001</v>
          </cell>
          <cell r="CU428">
            <v>27</v>
          </cell>
          <cell r="CV428" t="str">
            <v>54703</v>
          </cell>
          <cell r="CY428">
            <v>8211</v>
          </cell>
          <cell r="CZ428" t="str">
            <v>M6</v>
          </cell>
        </row>
        <row r="429">
          <cell r="B429" t="str">
            <v>0330 DE 2024</v>
          </cell>
          <cell r="C429">
            <v>79643102</v>
          </cell>
          <cell r="D429" t="str">
            <v>JAIME RICARDO LAGUNA CHACON</v>
          </cell>
          <cell r="E429" t="str">
            <v>CONTRATO DE PRESTACIÓN DE SERVICIOS DE APOYO A LA GESTIÓN</v>
          </cell>
          <cell r="F429" t="str">
            <v>PRESTACIÓN DE SERVICIOS DE APOYO A LA GESTIÓN NECESARIO PARA EL FORTALECIMIENTO DE LOS PROCESOS EN EL LABORATORIO POLIFUNCIONAL AGROINDUSTRIA DE LA FACULTAD DE CIENCIAS AGROPECUARIAS Y RECURSOS NATURALES DE LA UNIVERSIDAD DE LOS LLANOS.</v>
          </cell>
          <cell r="G429">
            <v>45327</v>
          </cell>
          <cell r="H429">
            <v>9936235</v>
          </cell>
          <cell r="I429" t="str">
            <v>Cuatro (04) meses y tres (03) días calendario</v>
          </cell>
          <cell r="J429">
            <v>45327</v>
          </cell>
          <cell r="K429">
            <v>45450</v>
          </cell>
          <cell r="L429" t="str">
            <v>NO APLICA</v>
          </cell>
          <cell r="M429" t="str">
            <v>NO APLICA</v>
          </cell>
          <cell r="N429" t="str">
            <v>NO APLICA</v>
          </cell>
          <cell r="O429">
            <v>5</v>
          </cell>
          <cell r="P429">
            <v>2100342</v>
          </cell>
          <cell r="Q429">
            <v>45327</v>
          </cell>
          <cell r="R429">
            <v>45351</v>
          </cell>
          <cell r="S429">
            <v>2423472</v>
          </cell>
          <cell r="T429">
            <v>45352</v>
          </cell>
          <cell r="U429">
            <v>45382</v>
          </cell>
          <cell r="V429">
            <v>2423472</v>
          </cell>
          <cell r="W429">
            <v>45383</v>
          </cell>
          <cell r="X429">
            <v>45412</v>
          </cell>
          <cell r="Y429">
            <v>2423472</v>
          </cell>
          <cell r="Z429">
            <v>45413</v>
          </cell>
          <cell r="AA429">
            <v>45443</v>
          </cell>
          <cell r="AB429">
            <v>565477</v>
          </cell>
          <cell r="AC429">
            <v>45444</v>
          </cell>
          <cell r="AD429">
            <v>45450</v>
          </cell>
          <cell r="BI429" t="str">
            <v>Facultad de Ciencias Agropecuarias y Recursos Naturales</v>
          </cell>
          <cell r="BJ429" t="str">
            <v>CRISTÓBAL LUGO LÓPEZ</v>
          </cell>
          <cell r="BK429" t="str">
            <v>Decano de la Facultad de Ciencias Agropecuarias y Recursos Naturales</v>
          </cell>
          <cell r="BL429">
            <v>154</v>
          </cell>
          <cell r="BM429">
            <v>45327.534131944441</v>
          </cell>
          <cell r="BN429">
            <v>458377735</v>
          </cell>
          <cell r="BO429">
            <v>687</v>
          </cell>
          <cell r="BP429">
            <v>45327</v>
          </cell>
          <cell r="BQ429">
            <v>9936235</v>
          </cell>
          <cell r="CS429" t="str">
            <v>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 16. Contribuir asistiendo a la reuniones programadas de la cadena productiva de cacay del Departamento del Meta.</v>
          </cell>
          <cell r="CT429">
            <v>79643102</v>
          </cell>
          <cell r="CU429">
            <v>27</v>
          </cell>
          <cell r="CV429" t="str">
            <v>54402</v>
          </cell>
          <cell r="CY429">
            <v>7490</v>
          </cell>
          <cell r="CZ429" t="str">
            <v>M6</v>
          </cell>
        </row>
        <row r="430">
          <cell r="B430" t="str">
            <v>0331 DE 2024</v>
          </cell>
          <cell r="C430">
            <v>1016032433</v>
          </cell>
          <cell r="D430" t="str">
            <v>MAYCOL STIVEN LOPEZ DURAN</v>
          </cell>
          <cell r="E430" t="str">
            <v>CONTRATO DE PRESTACIÓN DE SERVICIOS PROFESIONALES</v>
          </cell>
          <cell r="F430" t="str">
            <v>PRESTACIÓN DE SERVICIOS PROFESIONALES NECESARIO PARA EL FORTALECIMIENTO DE LOS PROCESOS DEL CENTRO CLÍNICO VETERINARIO DE LA FACULTAD DE CIENCIAS AGROPECUARIAS Y RECURSOS NATURALES DE LA UNIVERSIDAD DE LOS LLANOS.</v>
          </cell>
          <cell r="G430">
            <v>45327</v>
          </cell>
          <cell r="H430">
            <v>11195050</v>
          </cell>
          <cell r="I430" t="str">
            <v>Cuatro (04) meses y tres (03) días calendario</v>
          </cell>
          <cell r="J430">
            <v>45327</v>
          </cell>
          <cell r="K430">
            <v>45450</v>
          </cell>
          <cell r="L430" t="str">
            <v>NO APLICA</v>
          </cell>
          <cell r="M430" t="str">
            <v>NO APLICA</v>
          </cell>
          <cell r="N430" t="str">
            <v>NO APLICA</v>
          </cell>
          <cell r="O430">
            <v>5</v>
          </cell>
          <cell r="P430">
            <v>2366433</v>
          </cell>
          <cell r="Q430">
            <v>45327</v>
          </cell>
          <cell r="R430">
            <v>45351</v>
          </cell>
          <cell r="S430">
            <v>2730500</v>
          </cell>
          <cell r="T430">
            <v>45352</v>
          </cell>
          <cell r="U430">
            <v>45382</v>
          </cell>
          <cell r="V430">
            <v>2730500</v>
          </cell>
          <cell r="W430">
            <v>45383</v>
          </cell>
          <cell r="X430">
            <v>45412</v>
          </cell>
          <cell r="Y430">
            <v>2730500</v>
          </cell>
          <cell r="Z430">
            <v>45413</v>
          </cell>
          <cell r="AA430">
            <v>45443</v>
          </cell>
          <cell r="AB430">
            <v>637117</v>
          </cell>
          <cell r="AC430">
            <v>45444</v>
          </cell>
          <cell r="AD430">
            <v>45450</v>
          </cell>
          <cell r="BI430" t="str">
            <v>Facultad de Ciencias Agropecuarias y Recursos Naturales</v>
          </cell>
          <cell r="BJ430" t="str">
            <v>CRISTÓBAL LUGO LÓPEZ</v>
          </cell>
          <cell r="BK430" t="str">
            <v>Decano de la Facultad de Ciencias Agropecuarias y Recursos Naturales</v>
          </cell>
          <cell r="BL430">
            <v>154</v>
          </cell>
          <cell r="BM430">
            <v>45327.534131944441</v>
          </cell>
          <cell r="BN430">
            <v>458377735</v>
          </cell>
          <cell r="BO430">
            <v>697</v>
          </cell>
          <cell r="BP430">
            <v>45327</v>
          </cell>
          <cell r="BQ430">
            <v>11195050</v>
          </cell>
          <cell r="CS430" t="str">
            <v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v>
          </cell>
          <cell r="CT430">
            <v>1016032433</v>
          </cell>
          <cell r="CU430">
            <v>27</v>
          </cell>
          <cell r="CV430" t="str">
            <v>54703</v>
          </cell>
          <cell r="CY430">
            <v>7500</v>
          </cell>
          <cell r="CZ430" t="str">
            <v>M6</v>
          </cell>
        </row>
        <row r="431">
          <cell r="B431" t="str">
            <v>0332 DE 2024</v>
          </cell>
          <cell r="C431">
            <v>1121819231</v>
          </cell>
          <cell r="D431" t="str">
            <v xml:space="preserve">SANDRA LORENA NAVAS BEDOYA </v>
          </cell>
          <cell r="E431" t="str">
            <v>CONTRATO DE PRESTACIÓN DE SERVICIOS DE APOYO A LA GESTIÓN</v>
          </cell>
          <cell r="F431" t="str">
            <v>PRESTACIÓN DE SERVICIOS DE APOYO A LA GESTIÓN NECESARIO PARA EL FORTALECIMIENTO DE LOS PROCESOS EN EL LABORATORIO DE HISTOPATOLOGÍA DE LA FACULTAD DE CIENCIAS AGROPECUARIAS Y RECURSOS NATURALES DE LA UNIVERSIDAD DE LOS LLANOS.</v>
          </cell>
          <cell r="G431">
            <v>45327</v>
          </cell>
          <cell r="H431">
            <v>9936235</v>
          </cell>
          <cell r="I431" t="str">
            <v>Cuatro (04) meses y tres (03) días calendario</v>
          </cell>
          <cell r="J431">
            <v>45327</v>
          </cell>
          <cell r="K431">
            <v>45450</v>
          </cell>
          <cell r="L431" t="str">
            <v>NO APLICA</v>
          </cell>
          <cell r="M431" t="str">
            <v>NO APLICA</v>
          </cell>
          <cell r="N431" t="str">
            <v>NO APLICA</v>
          </cell>
          <cell r="O431">
            <v>5</v>
          </cell>
          <cell r="P431">
            <v>2100342</v>
          </cell>
          <cell r="Q431">
            <v>45327</v>
          </cell>
          <cell r="R431">
            <v>45351</v>
          </cell>
          <cell r="S431">
            <v>2423472</v>
          </cell>
          <cell r="T431">
            <v>45352</v>
          </cell>
          <cell r="U431">
            <v>45382</v>
          </cell>
          <cell r="V431">
            <v>2423472</v>
          </cell>
          <cell r="W431">
            <v>45383</v>
          </cell>
          <cell r="X431">
            <v>45412</v>
          </cell>
          <cell r="Y431">
            <v>2423472</v>
          </cell>
          <cell r="Z431">
            <v>45413</v>
          </cell>
          <cell r="AA431">
            <v>45443</v>
          </cell>
          <cell r="AB431">
            <v>565477</v>
          </cell>
          <cell r="AC431">
            <v>45444</v>
          </cell>
          <cell r="AD431">
            <v>45450</v>
          </cell>
          <cell r="BI431" t="str">
            <v>Facultad de Ciencias Agropecuarias y Recursos Naturales</v>
          </cell>
          <cell r="BJ431" t="str">
            <v>CRISTÓBAL LUGO LÓPEZ</v>
          </cell>
          <cell r="BK431" t="str">
            <v>Decano de la Facultad de Ciencias Agropecuarias y Recursos Naturales</v>
          </cell>
          <cell r="BL431">
            <v>154</v>
          </cell>
          <cell r="BM431">
            <v>45327.534131944441</v>
          </cell>
          <cell r="BN431">
            <v>458377735</v>
          </cell>
          <cell r="BO431">
            <v>689</v>
          </cell>
          <cell r="BP431">
            <v>45327</v>
          </cell>
          <cell r="BQ431">
            <v>9936235</v>
          </cell>
          <cell r="CS431" t="str">
            <v>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v>
          </cell>
          <cell r="CT431">
            <v>1121819231</v>
          </cell>
          <cell r="CU431">
            <v>27</v>
          </cell>
          <cell r="CV431" t="str">
            <v>54312</v>
          </cell>
          <cell r="CY431">
            <v>7490</v>
          </cell>
          <cell r="CZ431" t="str">
            <v>M6</v>
          </cell>
        </row>
        <row r="432">
          <cell r="B432" t="str">
            <v>0333 DE 2024</v>
          </cell>
          <cell r="C432">
            <v>1121916260</v>
          </cell>
          <cell r="D432" t="str">
            <v>JESSICA YIRNALDY RODRIGUEZ JIMENEZ</v>
          </cell>
          <cell r="E432" t="str">
            <v>CONTRATO DE PRESTACIÓN DE SERVICIOS PROFESIONALES</v>
          </cell>
          <cell r="F432" t="str">
            <v>PRESTACIÓN DE SERVICIOS PROFESIONALES NECESARIO PARA EL FORTALECIMIENTO DE LOS PROCESOS DEL LABORATORIO DE TOXICOLOGÍA DE LA FACULTAD DE CIENCIAS AGROPECUARIAS Y RECURSOS NATURALES DE LA UNIVERSIDAD DE LOS LLANOS.</v>
          </cell>
          <cell r="G432">
            <v>45327</v>
          </cell>
          <cell r="H432">
            <v>12551035</v>
          </cell>
          <cell r="I432" t="str">
            <v>Cuatro (04) meses y tres (03) días calendario</v>
          </cell>
          <cell r="J432">
            <v>45327</v>
          </cell>
          <cell r="K432">
            <v>45450</v>
          </cell>
          <cell r="L432" t="str">
            <v>NO APLICA</v>
          </cell>
          <cell r="M432" t="str">
            <v>NO APLICA</v>
          </cell>
          <cell r="N432" t="str">
            <v>NO APLICA</v>
          </cell>
          <cell r="O432">
            <v>5</v>
          </cell>
          <cell r="P432">
            <v>2653064</v>
          </cell>
          <cell r="Q432">
            <v>45327</v>
          </cell>
          <cell r="R432">
            <v>45351</v>
          </cell>
          <cell r="S432">
            <v>3061228</v>
          </cell>
          <cell r="T432">
            <v>45352</v>
          </cell>
          <cell r="U432">
            <v>45382</v>
          </cell>
          <cell r="V432">
            <v>3061228</v>
          </cell>
          <cell r="W432">
            <v>45383</v>
          </cell>
          <cell r="X432">
            <v>45412</v>
          </cell>
          <cell r="Y432">
            <v>3061228</v>
          </cell>
          <cell r="Z432">
            <v>45413</v>
          </cell>
          <cell r="AA432">
            <v>45443</v>
          </cell>
          <cell r="AB432">
            <v>714287</v>
          </cell>
          <cell r="AC432">
            <v>45444</v>
          </cell>
          <cell r="AD432">
            <v>45450</v>
          </cell>
          <cell r="BI432" t="str">
            <v>Facultad de Ciencias Agropecuarias y Recursos Naturales</v>
          </cell>
          <cell r="BJ432" t="str">
            <v>CRISTÓBAL LUGO LÓPEZ</v>
          </cell>
          <cell r="BK432" t="str">
            <v>Decano de la Facultad de Ciencias Agropecuarias y Recursos Naturales</v>
          </cell>
          <cell r="BL432">
            <v>154</v>
          </cell>
          <cell r="BM432">
            <v>45327.534131944441</v>
          </cell>
          <cell r="BN432">
            <v>458377735</v>
          </cell>
          <cell r="BO432">
            <v>703</v>
          </cell>
          <cell r="BP432">
            <v>45327</v>
          </cell>
          <cell r="BQ432">
            <v>12551035</v>
          </cell>
          <cell r="CS432" t="str">
            <v>1. Colaborar en el mantenimiento y organización de Laboratorios de Toxicología y Biotecnología y Laboratorio de Microbiología Animal. 2. Apoyar la organización, actualización de hojas de vida de equipos, el registro y la información del uso de materiales y equipos del laboratorio y reactivos. 3. Prestar apoyo en el análisis de muestras en el laboratorio, así como en ensayos de laboratorio necesarios para el desarrollo de actividades curriculares y grupos de investigación que hacen uso del laboratorio. 4. Colaborar en el mantenimiento y preservación del material biológico utilizado en proyectos de investigación y actividades curriculares. 5. Apoyar la preparación y rotulado de los reactivos requeridos para los procesos según solicitud del servicio. 6. Colaborar con la preparación de los materiales, inactivación y descarte de reactivos químicos y biológicos necesarios para el desarrollo de cada práctica de acuerdo a la programación establecida. 7. Contribuir y velar por el correcto uso de los equipos de laboratorio, así como mantenerlos en óptimo estado de limpieza. 8. Colaborar a los docentes y estudiantes sobre el uso de los equipos con el fin de que realicen sus prácticas en forma adecuada. 9. Coadyuvar con la esterilización de material de vidrio y otros elementos de laboratorio para el desarrollo de las prácticas y actividades de proyectos de investigación. 10. Apoyar con el descarte, clasificación, rotulación y diligenciamiento de formatos de residuos biológicos y de residuos líquidos y sólidos derivados de las practicas académicas y de investigación realizadas en el laboratorio. 11. Coadyuvar con la aplicación y cumplimiento del reglamento del laboratorio por parte de los usuarios e informar de cualquier eventualidad al Coordinador de laboratorios. 12. Brindar apoyo al coordinador del laboratorio en la elaboración de informes de gestión, así como el manejo y custodia del archivo documental del laboratorio.</v>
          </cell>
          <cell r="CT432">
            <v>1121916260</v>
          </cell>
          <cell r="CU432">
            <v>27</v>
          </cell>
          <cell r="CV432" t="str">
            <v>54200</v>
          </cell>
          <cell r="CY432">
            <v>7210</v>
          </cell>
          <cell r="CZ432" t="str">
            <v>M6</v>
          </cell>
        </row>
        <row r="433">
          <cell r="B433" t="str">
            <v>0334 DE 2024</v>
          </cell>
          <cell r="C433">
            <v>40343210</v>
          </cell>
          <cell r="D433" t="str">
            <v>LEIDY YULIED VARGAS MONTOYA</v>
          </cell>
          <cell r="E433" t="str">
            <v>CONTRATO DE PRESTACIÓN DE SERVICIOS PROFESIONALES</v>
          </cell>
          <cell r="F433" t="str">
            <v>PRESTACIÓN DE SERVICIOS PROFESIONALES NECESARIO PARA EL FORTALECIMIENTO DE LOS PROCESOS DEL LABORATORIO DE FISIOLOGÍA Y PARASITOLOGÍA DE LA FACULTAD DE CIENCIAS AGROPECUARIAS Y RECURSOS NATURALES DE LA UNIVERSIDAD DE LOS LLANOS.</v>
          </cell>
          <cell r="G433">
            <v>45327</v>
          </cell>
          <cell r="H433">
            <v>12551035</v>
          </cell>
          <cell r="I433" t="str">
            <v>Cuatro (04) meses y tres (03) días calendario</v>
          </cell>
          <cell r="J433">
            <v>45327</v>
          </cell>
          <cell r="K433">
            <v>45450</v>
          </cell>
          <cell r="L433" t="str">
            <v>NO APLICA</v>
          </cell>
          <cell r="M433" t="str">
            <v>NO APLICA</v>
          </cell>
          <cell r="N433" t="str">
            <v>NO APLICA</v>
          </cell>
          <cell r="O433">
            <v>5</v>
          </cell>
          <cell r="P433">
            <v>2653064</v>
          </cell>
          <cell r="Q433">
            <v>45327</v>
          </cell>
          <cell r="R433">
            <v>45351</v>
          </cell>
          <cell r="S433">
            <v>3061228</v>
          </cell>
          <cell r="T433">
            <v>45352</v>
          </cell>
          <cell r="U433">
            <v>45382</v>
          </cell>
          <cell r="V433">
            <v>3061228</v>
          </cell>
          <cell r="W433">
            <v>45383</v>
          </cell>
          <cell r="X433">
            <v>45412</v>
          </cell>
          <cell r="Y433">
            <v>3061228</v>
          </cell>
          <cell r="Z433">
            <v>45413</v>
          </cell>
          <cell r="AA433">
            <v>45443</v>
          </cell>
          <cell r="AB433">
            <v>714287</v>
          </cell>
          <cell r="AC433">
            <v>45444</v>
          </cell>
          <cell r="AD433">
            <v>45450</v>
          </cell>
          <cell r="BI433" t="str">
            <v>Facultad de Ciencias Agropecuarias y Recursos Naturales</v>
          </cell>
          <cell r="BJ433" t="str">
            <v>CRISTÓBAL LUGO LÓPEZ</v>
          </cell>
          <cell r="BK433" t="str">
            <v>Decano de la Facultad de Ciencias Agropecuarias y Recursos Naturales</v>
          </cell>
          <cell r="BL433">
            <v>154</v>
          </cell>
          <cell r="BM433">
            <v>45327.534131944441</v>
          </cell>
          <cell r="BN433">
            <v>458377735</v>
          </cell>
          <cell r="BO433">
            <v>694</v>
          </cell>
          <cell r="BP433">
            <v>45327</v>
          </cell>
          <cell r="BQ433">
            <v>12551035</v>
          </cell>
          <cell r="CS433" t="str">
            <v>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v>
          </cell>
          <cell r="CT433">
            <v>40343210.799999997</v>
          </cell>
          <cell r="CU433">
            <v>27</v>
          </cell>
          <cell r="CV433" t="str">
            <v>54314</v>
          </cell>
          <cell r="CY433">
            <v>8299</v>
          </cell>
          <cell r="CZ433" t="str">
            <v>M6</v>
          </cell>
        </row>
        <row r="434">
          <cell r="B434" t="str">
            <v>0335 DE 2024</v>
          </cell>
          <cell r="C434">
            <v>1016056089</v>
          </cell>
          <cell r="D434" t="str">
            <v>DIANA CAROLINA CIFUENTES GUERRERO</v>
          </cell>
          <cell r="E434" t="str">
            <v>CONTRATO DE PRESTACIÓN DE SERVICIOS PROFESIONALES</v>
          </cell>
          <cell r="F434" t="str">
            <v>PRESTACIÓN DE SERVICIOS PROFESIONALES NECESARIO PARA EL FORTALECIMIENTO DE LOS PROCESOS DEL CENTRO CLÍNICO VETERINARIO DE LA FACULTAD DE CIENCIAS AGROPECUARIAS Y RECURSOS NATURALES DE LA UNIVERSIDAD DE LOS LLANOS.</v>
          </cell>
          <cell r="G434">
            <v>45327</v>
          </cell>
          <cell r="H434">
            <v>11195050</v>
          </cell>
          <cell r="I434" t="str">
            <v>Cuatro (04) meses y tres (03) días calendario</v>
          </cell>
          <cell r="J434">
            <v>45327</v>
          </cell>
          <cell r="K434">
            <v>45450</v>
          </cell>
          <cell r="L434" t="str">
            <v>NO APLICA</v>
          </cell>
          <cell r="M434" t="str">
            <v>NO APLICA</v>
          </cell>
          <cell r="N434" t="str">
            <v>NO APLICA</v>
          </cell>
          <cell r="O434">
            <v>5</v>
          </cell>
          <cell r="P434">
            <v>2366433</v>
          </cell>
          <cell r="Q434">
            <v>45327</v>
          </cell>
          <cell r="R434">
            <v>45351</v>
          </cell>
          <cell r="S434">
            <v>2730500</v>
          </cell>
          <cell r="T434">
            <v>45352</v>
          </cell>
          <cell r="U434">
            <v>45382</v>
          </cell>
          <cell r="V434">
            <v>2730500</v>
          </cell>
          <cell r="W434">
            <v>45383</v>
          </cell>
          <cell r="X434">
            <v>45412</v>
          </cell>
          <cell r="Y434">
            <v>2730500</v>
          </cell>
          <cell r="Z434">
            <v>45413</v>
          </cell>
          <cell r="AA434">
            <v>45443</v>
          </cell>
          <cell r="AB434">
            <v>637117</v>
          </cell>
          <cell r="AC434">
            <v>45444</v>
          </cell>
          <cell r="AD434">
            <v>45450</v>
          </cell>
          <cell r="BI434" t="str">
            <v>Facultad de Ciencias Agropecuarias y Recursos Naturales</v>
          </cell>
          <cell r="BJ434" t="str">
            <v>CRISTÓBAL LUGO LÓPEZ</v>
          </cell>
          <cell r="BK434" t="str">
            <v>Decano de la Facultad de Ciencias Agropecuarias y Recursos Naturales</v>
          </cell>
          <cell r="BL434">
            <v>154</v>
          </cell>
          <cell r="BM434">
            <v>45327.534131944441</v>
          </cell>
          <cell r="BN434">
            <v>458377735</v>
          </cell>
          <cell r="BO434">
            <v>698</v>
          </cell>
          <cell r="BP434">
            <v>45327</v>
          </cell>
          <cell r="BQ434">
            <v>11195050</v>
          </cell>
          <cell r="CS434" t="str">
            <v>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v>
          </cell>
          <cell r="CT434">
            <v>1016056089</v>
          </cell>
          <cell r="CU434">
            <v>27</v>
          </cell>
          <cell r="CV434" t="str">
            <v>54703</v>
          </cell>
          <cell r="CY434">
            <v>5611</v>
          </cell>
          <cell r="CZ434" t="str">
            <v>M5</v>
          </cell>
        </row>
        <row r="435">
          <cell r="B435" t="str">
            <v>0336 DE 2024</v>
          </cell>
          <cell r="C435">
            <v>1073505088</v>
          </cell>
          <cell r="D435" t="str">
            <v>ANDREA YAMILY GUECHA CASTILLO</v>
          </cell>
          <cell r="E435" t="str">
            <v>CONTRATO DE PRESTACIÓN DE SERVICIOS DE APOYO A LA GESTIÓN</v>
          </cell>
          <cell r="F435" t="str">
            <v>PRESTACIÓN DE SERVICIOS DE APOYO A LA GESTIÓN NECESARIO PARA EL FORTALECIMIENTO DE LOS PROCESOS EN EL LABORATORIO DE ANATOMÍA ANIMAL DE LA FACULTAD DE CIENCIAS AGROPECUARIAS Y RECURSOS NATURALES DE LA UNIVERSIDAD DE LOS LLANOS.</v>
          </cell>
          <cell r="G435">
            <v>45327</v>
          </cell>
          <cell r="H435">
            <v>8890321</v>
          </cell>
          <cell r="I435" t="str">
            <v>Cuatro (04) meses y tres (03) días calendario</v>
          </cell>
          <cell r="J435">
            <v>45327</v>
          </cell>
          <cell r="K435">
            <v>45450</v>
          </cell>
          <cell r="L435" t="str">
            <v>NO APLICA</v>
          </cell>
          <cell r="M435" t="str">
            <v>NO APLICA</v>
          </cell>
          <cell r="N435" t="str">
            <v>NO APLICA</v>
          </cell>
          <cell r="O435">
            <v>5</v>
          </cell>
          <cell r="P435">
            <v>1879255</v>
          </cell>
          <cell r="Q435">
            <v>45327</v>
          </cell>
          <cell r="R435">
            <v>45351</v>
          </cell>
          <cell r="S435">
            <v>2168371</v>
          </cell>
          <cell r="T435">
            <v>45352</v>
          </cell>
          <cell r="U435">
            <v>45382</v>
          </cell>
          <cell r="V435">
            <v>2168371</v>
          </cell>
          <cell r="W435">
            <v>45383</v>
          </cell>
          <cell r="X435">
            <v>45412</v>
          </cell>
          <cell r="Y435">
            <v>2168371</v>
          </cell>
          <cell r="Z435">
            <v>45413</v>
          </cell>
          <cell r="AA435">
            <v>45443</v>
          </cell>
          <cell r="AB435">
            <v>505953</v>
          </cell>
          <cell r="AC435">
            <v>45444</v>
          </cell>
          <cell r="AD435">
            <v>45450</v>
          </cell>
          <cell r="BI435" t="str">
            <v>Facultad de Ciencias Agropecuarias y Recursos Naturales</v>
          </cell>
          <cell r="BJ435" t="str">
            <v>CRISTÓBAL LUGO LÓPEZ</v>
          </cell>
          <cell r="BK435" t="str">
            <v>Decano de la Facultad de Ciencias Agropecuarias y Recursos Naturales</v>
          </cell>
          <cell r="BL435">
            <v>154</v>
          </cell>
          <cell r="BM435">
            <v>45327.534131944441</v>
          </cell>
          <cell r="BN435">
            <v>458377735</v>
          </cell>
          <cell r="BO435">
            <v>688</v>
          </cell>
          <cell r="BP435">
            <v>45327</v>
          </cell>
          <cell r="BQ435">
            <v>8890321</v>
          </cell>
          <cell r="CS435" t="str">
            <v>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435">
            <v>1073505088.2</v>
          </cell>
          <cell r="CU435">
            <v>27</v>
          </cell>
          <cell r="CV435" t="str">
            <v>54200</v>
          </cell>
          <cell r="CY435">
            <v>7500</v>
          </cell>
          <cell r="CZ435" t="str">
            <v>M6</v>
          </cell>
        </row>
        <row r="436">
          <cell r="B436" t="str">
            <v>0337 DE 2024</v>
          </cell>
          <cell r="C436">
            <v>1121956247</v>
          </cell>
          <cell r="D436" t="str">
            <v>ANA MARIA CASTRO BARRERA</v>
          </cell>
          <cell r="E436" t="str">
            <v>CONTRATO DE PRESTACIÓN DE SERVICIOS DE APOYO A LA GESTIÓN</v>
          </cell>
          <cell r="F436" t="str">
            <v>PRESTACIÓN DE SERVICIOS DE APOYO A LA GESTIÓN NECESARIO PARA EL FORTALECIMIENTO DE LOS PROCESOS DEL HERBARIO LLANOS DE LA FACULTAD DE CIENCIAS BÁSICAS E INGENIERÍA DE LA UNIVERSIDAD DE LOS LLANOS.</v>
          </cell>
          <cell r="G436">
            <v>45327</v>
          </cell>
          <cell r="H436">
            <v>8890321</v>
          </cell>
          <cell r="I436" t="str">
            <v>Cuatro (04) meses y tres (03) días calendario</v>
          </cell>
          <cell r="J436">
            <v>45327</v>
          </cell>
          <cell r="K436">
            <v>45450</v>
          </cell>
          <cell r="L436" t="str">
            <v>NO APLICA</v>
          </cell>
          <cell r="M436" t="str">
            <v>NO APLICA</v>
          </cell>
          <cell r="N436" t="str">
            <v>NO APLICA</v>
          </cell>
          <cell r="O436">
            <v>5</v>
          </cell>
          <cell r="P436">
            <v>1879255</v>
          </cell>
          <cell r="Q436">
            <v>45327</v>
          </cell>
          <cell r="R436">
            <v>45351</v>
          </cell>
          <cell r="S436">
            <v>2168371</v>
          </cell>
          <cell r="T436">
            <v>45352</v>
          </cell>
          <cell r="U436">
            <v>45382</v>
          </cell>
          <cell r="V436">
            <v>2168371</v>
          </cell>
          <cell r="W436">
            <v>45383</v>
          </cell>
          <cell r="X436">
            <v>45412</v>
          </cell>
          <cell r="Y436">
            <v>2168371</v>
          </cell>
          <cell r="Z436">
            <v>45413</v>
          </cell>
          <cell r="AA436">
            <v>45443</v>
          </cell>
          <cell r="AB436">
            <v>505953</v>
          </cell>
          <cell r="AC436">
            <v>45444</v>
          </cell>
          <cell r="AD436">
            <v>45450</v>
          </cell>
          <cell r="BI436" t="str">
            <v>Facultad de Ciencias Básicas e Ingeniería</v>
          </cell>
          <cell r="BJ436" t="str">
            <v>ELVIS MIGUEL PEREZ RODRIGUEZ</v>
          </cell>
          <cell r="BK436" t="str">
            <v>Decano de la Facultad de Ciencias Básicas e Ingeniería</v>
          </cell>
          <cell r="BL436">
            <v>154</v>
          </cell>
          <cell r="BM436">
            <v>45327.534131944441</v>
          </cell>
          <cell r="BN436">
            <v>458377735</v>
          </cell>
          <cell r="BO436">
            <v>717</v>
          </cell>
          <cell r="BP436">
            <v>45327</v>
          </cell>
          <cell r="BQ436">
            <v>8890321</v>
          </cell>
          <cell r="CS436" t="str">
            <v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v>
          </cell>
          <cell r="CT436">
            <v>1121956247</v>
          </cell>
          <cell r="CU436">
            <v>136</v>
          </cell>
          <cell r="CV436" t="str">
            <v>57309</v>
          </cell>
          <cell r="CY436">
            <v>8299</v>
          </cell>
          <cell r="CZ436" t="str">
            <v>M6</v>
          </cell>
        </row>
        <row r="437">
          <cell r="B437" t="str">
            <v>0338 DE 2024</v>
          </cell>
          <cell r="C437">
            <v>1121852735</v>
          </cell>
          <cell r="D437" t="str">
            <v>JAVIER AUGUSTO SANCHEZ MARTINEZ</v>
          </cell>
          <cell r="E437" t="str">
            <v>CONTRATO DE PRESTACIÓN DE SERVICIOS DE APOYO A LA GESTIÓN</v>
          </cell>
          <cell r="F437" t="str">
            <v>PRESTACIÓN DE SERVICIOS DE APOYO A LA GESTIÓN NECESARIO PARA EL FORTALECIMIENTO DE LOS PROCESOS DEL LABORATORIO DE QUÍMICA DE LA FACULTAD DE CIENCIAS BÁSICAS E INGENIERÍA DE LA UNIVERSIDAD DE LOS LLANOS.</v>
          </cell>
          <cell r="G437">
            <v>45327</v>
          </cell>
          <cell r="H437">
            <v>8890321</v>
          </cell>
          <cell r="I437" t="str">
            <v>Cuatro (04) meses y tres (03) días calendario</v>
          </cell>
          <cell r="J437">
            <v>45327</v>
          </cell>
          <cell r="K437">
            <v>45450</v>
          </cell>
          <cell r="L437" t="str">
            <v>NO APLICA</v>
          </cell>
          <cell r="M437" t="str">
            <v>NO APLICA</v>
          </cell>
          <cell r="N437" t="str">
            <v>NO APLICA</v>
          </cell>
          <cell r="O437">
            <v>5</v>
          </cell>
          <cell r="P437">
            <v>1879255</v>
          </cell>
          <cell r="Q437">
            <v>45327</v>
          </cell>
          <cell r="R437">
            <v>45351</v>
          </cell>
          <cell r="S437">
            <v>2168371</v>
          </cell>
          <cell r="T437">
            <v>45352</v>
          </cell>
          <cell r="U437">
            <v>45382</v>
          </cell>
          <cell r="V437">
            <v>2168371</v>
          </cell>
          <cell r="W437">
            <v>45383</v>
          </cell>
          <cell r="X437">
            <v>45412</v>
          </cell>
          <cell r="Y437">
            <v>2168371</v>
          </cell>
          <cell r="Z437">
            <v>45413</v>
          </cell>
          <cell r="AA437">
            <v>45443</v>
          </cell>
          <cell r="AB437">
            <v>505953</v>
          </cell>
          <cell r="AC437">
            <v>45444</v>
          </cell>
          <cell r="AD437">
            <v>45450</v>
          </cell>
          <cell r="BI437" t="str">
            <v>Facultad de Ciencias Básicas e Ingeniería</v>
          </cell>
          <cell r="BJ437" t="str">
            <v>ELVIS MIGUEL PEREZ RODRIGUEZ</v>
          </cell>
          <cell r="BK437" t="str">
            <v>Decano de la Facultad de Ciencias Básicas e Ingeniería</v>
          </cell>
          <cell r="BL437">
            <v>154</v>
          </cell>
          <cell r="BM437">
            <v>45327.534131944441</v>
          </cell>
          <cell r="BN437">
            <v>458377735</v>
          </cell>
          <cell r="BO437">
            <v>711</v>
          </cell>
          <cell r="BP437">
            <v>45327</v>
          </cell>
          <cell r="BQ437">
            <v>8890321</v>
          </cell>
          <cell r="CS43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37">
            <v>1121852735</v>
          </cell>
          <cell r="CU437">
            <v>136</v>
          </cell>
          <cell r="CV437" t="str">
            <v>57603</v>
          </cell>
          <cell r="CY437">
            <v>8299</v>
          </cell>
          <cell r="CZ437" t="str">
            <v>M6</v>
          </cell>
        </row>
        <row r="438">
          <cell r="B438" t="str">
            <v>0339 DE 2024</v>
          </cell>
          <cell r="C438">
            <v>17348238</v>
          </cell>
          <cell r="D438" t="str">
            <v>HECTOR ROJAS RICO</v>
          </cell>
          <cell r="E438" t="str">
            <v>CONTRATO DE PRESTACIÓN DE SERVICIOS DE APOYO A LA GESTIÓN</v>
          </cell>
          <cell r="F438" t="str">
            <v>PRESTACIÓN DE SERVICIOS DE APOYO A LA GESTIÓN NECESARIO PARA EL FORTALECIMIENTO DE LOS PROCESOS DEL LABORATORIO DE ELECTRÓNICA DE LA FACULTAD DE CIENCIAS BÁSICAS E INGENIERÍA DE LA UNIVERSIDAD DE LOS LLANOS.</v>
          </cell>
          <cell r="G438">
            <v>45327</v>
          </cell>
          <cell r="H438">
            <v>8890321</v>
          </cell>
          <cell r="I438" t="str">
            <v>Cuatro (04) meses y tres (03) días calendario</v>
          </cell>
          <cell r="J438">
            <v>45327</v>
          </cell>
          <cell r="K438">
            <v>45450</v>
          </cell>
          <cell r="L438" t="str">
            <v>NO APLICA</v>
          </cell>
          <cell r="M438" t="str">
            <v>NO APLICA</v>
          </cell>
          <cell r="N438" t="str">
            <v>NO APLICA</v>
          </cell>
          <cell r="O438">
            <v>5</v>
          </cell>
          <cell r="P438">
            <v>1879255</v>
          </cell>
          <cell r="Q438">
            <v>45327</v>
          </cell>
          <cell r="R438">
            <v>45351</v>
          </cell>
          <cell r="S438">
            <v>2168371</v>
          </cell>
          <cell r="T438">
            <v>45352</v>
          </cell>
          <cell r="U438">
            <v>45382</v>
          </cell>
          <cell r="V438">
            <v>2168371</v>
          </cell>
          <cell r="W438">
            <v>45383</v>
          </cell>
          <cell r="X438">
            <v>45412</v>
          </cell>
          <cell r="Y438">
            <v>2168371</v>
          </cell>
          <cell r="Z438">
            <v>45413</v>
          </cell>
          <cell r="AA438">
            <v>45443</v>
          </cell>
          <cell r="AB438">
            <v>505953</v>
          </cell>
          <cell r="AC438">
            <v>45444</v>
          </cell>
          <cell r="AD438">
            <v>45450</v>
          </cell>
          <cell r="BI438" t="str">
            <v>Facultad de Ciencias Básicas e Ingeniería</v>
          </cell>
          <cell r="BJ438" t="str">
            <v>ELVIS MIGUEL PEREZ RODRIGUEZ</v>
          </cell>
          <cell r="BK438" t="str">
            <v>Decano de la Facultad de Ciencias Básicas e Ingeniería</v>
          </cell>
          <cell r="BL438">
            <v>154</v>
          </cell>
          <cell r="BM438">
            <v>45327.534131944441</v>
          </cell>
          <cell r="BN438">
            <v>458377735</v>
          </cell>
          <cell r="BO438">
            <v>705</v>
          </cell>
          <cell r="BP438">
            <v>45327</v>
          </cell>
          <cell r="BQ438">
            <v>8890321</v>
          </cell>
          <cell r="CS438" t="str">
            <v>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v>
          </cell>
          <cell r="CT438">
            <v>17348238</v>
          </cell>
          <cell r="CU438">
            <v>136</v>
          </cell>
          <cell r="CV438" t="str">
            <v>57305</v>
          </cell>
          <cell r="CY438">
            <v>8299</v>
          </cell>
          <cell r="CZ438" t="str">
            <v>M6</v>
          </cell>
        </row>
        <row r="439">
          <cell r="B439" t="str">
            <v>0340 DE 2024</v>
          </cell>
          <cell r="C439">
            <v>1121913446</v>
          </cell>
          <cell r="D439" t="str">
            <v xml:space="preserve">EVER ALEXANDER FINO HERNANDEZ </v>
          </cell>
          <cell r="E439" t="str">
            <v>CONTRATO DE PRESTACIÓN DE SERVICIOS DE APOYO A LA GESTIÓN</v>
          </cell>
          <cell r="F439" t="str">
            <v>PRESTACIÓN DE SERVICIOS DE APOYO A LA GESTIÓN NECESARIO PARA EL FORTALECIMIENTO DE LOS PROCESOS DEL LABORATORIO DE BIOLOGÍA DE LA FACULTAD DE CIENCIAS BÁSICAS E INGENIERÍA DE LA UNIVERSIDAD DE LOS LLANOS.</v>
          </cell>
          <cell r="G439">
            <v>45327</v>
          </cell>
          <cell r="H439">
            <v>8890321</v>
          </cell>
          <cell r="I439" t="str">
            <v>Cuatro (04) meses y tres (03) días calendario</v>
          </cell>
          <cell r="J439">
            <v>45327</v>
          </cell>
          <cell r="K439">
            <v>45450</v>
          </cell>
          <cell r="L439" t="str">
            <v>NO APLICA</v>
          </cell>
          <cell r="M439" t="str">
            <v>NO APLICA</v>
          </cell>
          <cell r="N439" t="str">
            <v>NO APLICA</v>
          </cell>
          <cell r="O439">
            <v>5</v>
          </cell>
          <cell r="P439">
            <v>1879255</v>
          </cell>
          <cell r="Q439">
            <v>45327</v>
          </cell>
          <cell r="R439">
            <v>45351</v>
          </cell>
          <cell r="S439">
            <v>2168371</v>
          </cell>
          <cell r="T439">
            <v>45352</v>
          </cell>
          <cell r="U439">
            <v>45382</v>
          </cell>
          <cell r="V439">
            <v>2168371</v>
          </cell>
          <cell r="W439">
            <v>45383</v>
          </cell>
          <cell r="X439">
            <v>45412</v>
          </cell>
          <cell r="Y439">
            <v>2168371</v>
          </cell>
          <cell r="Z439">
            <v>45413</v>
          </cell>
          <cell r="AA439">
            <v>45443</v>
          </cell>
          <cell r="AB439">
            <v>505953</v>
          </cell>
          <cell r="AC439">
            <v>45444</v>
          </cell>
          <cell r="AD439">
            <v>45450</v>
          </cell>
          <cell r="BI439" t="str">
            <v>Facultad de Ciencias Básicas e Ingeniería</v>
          </cell>
          <cell r="BJ439" t="str">
            <v>ELVIS MIGUEL PEREZ RODRIGUEZ</v>
          </cell>
          <cell r="BK439" t="str">
            <v>Decano de la Facultad de Ciencias Básicas e Ingeniería</v>
          </cell>
          <cell r="BL439">
            <v>154</v>
          </cell>
          <cell r="BM439">
            <v>45327.534131944441</v>
          </cell>
          <cell r="BN439">
            <v>458377735</v>
          </cell>
          <cell r="BO439">
            <v>712</v>
          </cell>
          <cell r="BP439">
            <v>45327</v>
          </cell>
          <cell r="BQ439">
            <v>8890321</v>
          </cell>
          <cell r="CS439"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39">
            <v>1121913446.0999999</v>
          </cell>
          <cell r="CU439">
            <v>136</v>
          </cell>
          <cell r="CV439" t="str">
            <v>57602</v>
          </cell>
          <cell r="CY439">
            <v>8544</v>
          </cell>
          <cell r="CZ439" t="str">
            <v>M3</v>
          </cell>
        </row>
        <row r="440">
          <cell r="B440" t="str">
            <v>0341 DE 2024</v>
          </cell>
          <cell r="C440">
            <v>1121955587</v>
          </cell>
          <cell r="D440" t="str">
            <v>YENI TATIANA MOLINA MORENO</v>
          </cell>
          <cell r="E440" t="str">
            <v>CONTRATO DE PRESTACIÓN DE SERVICIOS DE APOYO A LA GESTIÓN</v>
          </cell>
          <cell r="F440" t="str">
            <v>PRESTACIÓN DE SERVICIOS DE APOYO A LA GESTIÓN NECESARIO PARA EL FORTALECIMIENTO DE LOS PROCESOS DEL LABORATORIO DE BIOLOGÍA DE LA FACULTAD DE CIENCIAS BÁSICAS E INGENIERÍA DE LA UNIVERSIDAD DE LOS LLANOS.</v>
          </cell>
          <cell r="G440">
            <v>45327</v>
          </cell>
          <cell r="H440">
            <v>8890321</v>
          </cell>
          <cell r="I440" t="str">
            <v>Cuatro (04) meses y tres (03) días calendario</v>
          </cell>
          <cell r="J440">
            <v>45327</v>
          </cell>
          <cell r="K440">
            <v>45450</v>
          </cell>
          <cell r="L440" t="str">
            <v>NO APLICA</v>
          </cell>
          <cell r="M440" t="str">
            <v>NO APLICA</v>
          </cell>
          <cell r="N440" t="str">
            <v>NO APLICA</v>
          </cell>
          <cell r="O440">
            <v>5</v>
          </cell>
          <cell r="P440">
            <v>1879255</v>
          </cell>
          <cell r="Q440">
            <v>45327</v>
          </cell>
          <cell r="R440">
            <v>45351</v>
          </cell>
          <cell r="S440">
            <v>2168371</v>
          </cell>
          <cell r="T440">
            <v>45352</v>
          </cell>
          <cell r="U440">
            <v>45382</v>
          </cell>
          <cell r="V440">
            <v>2168371</v>
          </cell>
          <cell r="W440">
            <v>45383</v>
          </cell>
          <cell r="X440">
            <v>45412</v>
          </cell>
          <cell r="Y440">
            <v>2168371</v>
          </cell>
          <cell r="Z440">
            <v>45413</v>
          </cell>
          <cell r="AA440">
            <v>45443</v>
          </cell>
          <cell r="AB440">
            <v>505953</v>
          </cell>
          <cell r="AC440">
            <v>45444</v>
          </cell>
          <cell r="AD440">
            <v>45450</v>
          </cell>
          <cell r="BI440" t="str">
            <v>Facultad de Ciencias Básicas e Ingeniería</v>
          </cell>
          <cell r="BJ440" t="str">
            <v>ELVIS MIGUEL PEREZ RODRIGUEZ</v>
          </cell>
          <cell r="BK440" t="str">
            <v>Decano de la Facultad de Ciencias Básicas e Ingeniería</v>
          </cell>
          <cell r="BL440">
            <v>154</v>
          </cell>
          <cell r="BM440">
            <v>45327.534131944441</v>
          </cell>
          <cell r="BN440">
            <v>458377735</v>
          </cell>
          <cell r="BO440">
            <v>716</v>
          </cell>
          <cell r="BP440">
            <v>45327</v>
          </cell>
          <cell r="BQ440">
            <v>8890321</v>
          </cell>
          <cell r="CS440"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0">
            <v>1121955587</v>
          </cell>
          <cell r="CU440">
            <v>136</v>
          </cell>
          <cell r="CV440" t="str">
            <v>57602</v>
          </cell>
          <cell r="CY440">
            <v>7490</v>
          </cell>
          <cell r="CZ440" t="str">
            <v>M6</v>
          </cell>
        </row>
        <row r="441">
          <cell r="B441" t="str">
            <v>0342 DE 2024</v>
          </cell>
          <cell r="C441">
            <v>1121825886</v>
          </cell>
          <cell r="D441" t="str">
            <v xml:space="preserve">RONALD ADRIANO NOVOA FORERO </v>
          </cell>
          <cell r="E441" t="str">
            <v>CONTRATO DE PRESTACIÓN DE SERVICIOS DE APOYO A LA GESTIÓN</v>
          </cell>
          <cell r="F441" t="str">
            <v>PRESTACIÓN DE SERVICIOS DE APOYO A LA GESTIÓN NECESARIO PARA EL FORTALECIMIENTO DE LOS PROCESOS DEL LABORATORIO DE FÍSICA DE LA FACULTAD DE CIENCIAS BÁSICAS E INGENIERÍA DE LA UNIVERSIDAD DE LOS LLANOS.</v>
          </cell>
          <cell r="G441">
            <v>45327</v>
          </cell>
          <cell r="H441">
            <v>8890321</v>
          </cell>
          <cell r="I441" t="str">
            <v>Cuatro (04) meses y tres (03) días calendario</v>
          </cell>
          <cell r="J441">
            <v>45327</v>
          </cell>
          <cell r="K441">
            <v>45450</v>
          </cell>
          <cell r="L441" t="str">
            <v>NO APLICA</v>
          </cell>
          <cell r="M441" t="str">
            <v>NO APLICA</v>
          </cell>
          <cell r="N441" t="str">
            <v>NO APLICA</v>
          </cell>
          <cell r="O441">
            <v>5</v>
          </cell>
          <cell r="P441">
            <v>1879255</v>
          </cell>
          <cell r="Q441">
            <v>45327</v>
          </cell>
          <cell r="R441">
            <v>45351</v>
          </cell>
          <cell r="S441">
            <v>2168371</v>
          </cell>
          <cell r="T441">
            <v>45352</v>
          </cell>
          <cell r="U441">
            <v>45382</v>
          </cell>
          <cell r="V441">
            <v>2168371</v>
          </cell>
          <cell r="W441">
            <v>45383</v>
          </cell>
          <cell r="X441">
            <v>45412</v>
          </cell>
          <cell r="Y441">
            <v>2168371</v>
          </cell>
          <cell r="Z441">
            <v>45413</v>
          </cell>
          <cell r="AA441">
            <v>45443</v>
          </cell>
          <cell r="AB441">
            <v>505953</v>
          </cell>
          <cell r="AC441">
            <v>45444</v>
          </cell>
          <cell r="AD441">
            <v>45450</v>
          </cell>
          <cell r="BI441" t="str">
            <v>Facultad de Ciencias Básicas e Ingeniería</v>
          </cell>
          <cell r="BJ441" t="str">
            <v>ELVIS MIGUEL PEREZ RODRIGUEZ</v>
          </cell>
          <cell r="BK441" t="str">
            <v>Decano de la Facultad de Ciencias Básicas e Ingeniería</v>
          </cell>
          <cell r="BL441">
            <v>154</v>
          </cell>
          <cell r="BM441">
            <v>45327.534131944441</v>
          </cell>
          <cell r="BN441">
            <v>458377735</v>
          </cell>
          <cell r="BO441">
            <v>710</v>
          </cell>
          <cell r="BP441">
            <v>45327</v>
          </cell>
          <cell r="BQ441">
            <v>8890321</v>
          </cell>
          <cell r="CS441" t="str">
            <v>1. Brindar información adecuada y oportuno a los usuarios del Laboratorio de Física, tanto internos como externos a la Universidad. 2. Colaborar y velar por el cuidado de los equipos, materiales e instalaciones del Laboratorio de Física, procurando que permanezcan en buen estado y que se haga correcto uso de ellos. 3. Colaborar con la organización anticipada de los materiales y equipos necesarios para desarrollar las prácticas de laboratorio programadas, comprobando su buen estado. 4. Contribuir con la entrega a estudiantes y docentes los materiales y equipos necesarios antes de la realización de cada práctica. 5. Apoyar el desarrollo de las prácticas de laboratorio, en lo que se refiere a la disponibilidad y estado de materiales y equipos. 6. Apoyar la revisión de los equipos y materiales del laboratorio al finalizar cada práctica. En caso de presentarse algún daño o eventualidad, tomar los datos de la persona implicada e informar al Coordinador de laboratorios. 7. Apoyar la revisión de los equipos y materiales del laboratorio al finalizar cada práctica. En caso de presentarse algún daño o eventualidad, registrar los datos de las personas implicada e informar al Coordinador de laboratorios. 8. Apoyar al Coordinador del Laboratorio de Física en la elaboración de pedidos, inventarios, informes y demás documentos que relacionados con el funcionamiento del Laboratorio. 9. Brindar apoyo al coordinador de laboratorios en la elaboración de pedidos, inventarios, informes y demás documentos relacionados con el funcionamiento del laboratorio. 10. Coadyuvar con la aplicación y cumplimiento del reglamento del laboratorio por parte de los usuarios e informar de cualquier eventualidad al Coordinador de laboratorios.</v>
          </cell>
          <cell r="CT441">
            <v>1121825886</v>
          </cell>
          <cell r="CU441">
            <v>136</v>
          </cell>
          <cell r="CV441" t="str">
            <v>57605</v>
          </cell>
          <cell r="CY441">
            <v>8299</v>
          </cell>
          <cell r="CZ441" t="str">
            <v>M6</v>
          </cell>
        </row>
        <row r="442">
          <cell r="B442" t="str">
            <v>0343 DE 2024</v>
          </cell>
          <cell r="C442">
            <v>1121917921</v>
          </cell>
          <cell r="D442" t="str">
            <v>ZETT JOSEPH OCHOA URREA</v>
          </cell>
          <cell r="E442" t="str">
            <v>CONTRATO DE PRESTACIÓN DE SERVICIOS DE APOYO A LA GESTIÓN</v>
          </cell>
          <cell r="F442" t="str">
            <v>PRESTACIÓN DE SERVICIOS DE APOYO A LA GESTIÓN NECESARIO PARA EL FORTALECIMIENTO DE LOS PROCESOS EN EL CENTRO TIC PARA LA INGENIERÍA DE LA FACULTAD DE CIENCIAS BÁSICAS E INGENIERÍA DE LA UNIVERSIDAD DE LOS LLANOS.</v>
          </cell>
          <cell r="G442">
            <v>45327</v>
          </cell>
          <cell r="H442">
            <v>8890321</v>
          </cell>
          <cell r="I442" t="str">
            <v>Cuatro (04) meses y tres (03) días calendario</v>
          </cell>
          <cell r="J442">
            <v>45327</v>
          </cell>
          <cell r="K442">
            <v>45450</v>
          </cell>
          <cell r="L442" t="str">
            <v>NO APLICA</v>
          </cell>
          <cell r="M442" t="str">
            <v>NO APLICA</v>
          </cell>
          <cell r="N442" t="str">
            <v>NO APLICA</v>
          </cell>
          <cell r="O442">
            <v>5</v>
          </cell>
          <cell r="P442">
            <v>1879255</v>
          </cell>
          <cell r="Q442">
            <v>45327</v>
          </cell>
          <cell r="R442">
            <v>45351</v>
          </cell>
          <cell r="S442">
            <v>2168371</v>
          </cell>
          <cell r="T442">
            <v>45352</v>
          </cell>
          <cell r="U442">
            <v>45382</v>
          </cell>
          <cell r="V442">
            <v>2168371</v>
          </cell>
          <cell r="W442">
            <v>45383</v>
          </cell>
          <cell r="X442">
            <v>45412</v>
          </cell>
          <cell r="Y442">
            <v>2168371</v>
          </cell>
          <cell r="Z442">
            <v>45413</v>
          </cell>
          <cell r="AA442">
            <v>45443</v>
          </cell>
          <cell r="AB442">
            <v>505953</v>
          </cell>
          <cell r="AC442">
            <v>45444</v>
          </cell>
          <cell r="AD442">
            <v>45450</v>
          </cell>
          <cell r="BI442" t="str">
            <v>Facultad de Ciencias Básicas e Ingeniería</v>
          </cell>
          <cell r="BJ442" t="str">
            <v>ELVIS MIGUEL PEREZ RODRIGUEZ</v>
          </cell>
          <cell r="BK442" t="str">
            <v>Decano de la Facultad de Ciencias Básicas e Ingeniería</v>
          </cell>
          <cell r="BL442">
            <v>154</v>
          </cell>
          <cell r="BM442">
            <v>45327.534131944441</v>
          </cell>
          <cell r="BN442">
            <v>458377735</v>
          </cell>
          <cell r="BO442">
            <v>713</v>
          </cell>
          <cell r="BP442">
            <v>45327</v>
          </cell>
          <cell r="BQ442">
            <v>8890321</v>
          </cell>
          <cell r="CS442"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42">
            <v>1121917921.5</v>
          </cell>
          <cell r="CU442">
            <v>136</v>
          </cell>
          <cell r="CV442" t="str">
            <v>57703</v>
          </cell>
          <cell r="CY442">
            <v>8299</v>
          </cell>
          <cell r="CZ442" t="str">
            <v>M6</v>
          </cell>
        </row>
        <row r="443">
          <cell r="B443" t="str">
            <v>0344 DE 2024</v>
          </cell>
          <cell r="C443">
            <v>86064628</v>
          </cell>
          <cell r="D443" t="str">
            <v>JOSE LUIS BETANCOURTH MARTIN</v>
          </cell>
          <cell r="E443" t="str">
            <v>CONTRATO DE PRESTACIÓN DE SERVICIOS DE APOYO A LA GESTIÓN</v>
          </cell>
          <cell r="F443" t="str">
            <v>PRESTACIÓN DE SERVICIOS DE APOYO A LA GESTIÓN NECESARIO PARA EL FORTALECIMIENTO DE LOS PROCESOS DEL LABORATORIO DE AUTOMATIZACIÓN DE LA FACULTAD DE CIENCIAS BÁSICAS E INGENIERÍA DE LA UNIVERSIDAD DE LOS LLANOS.</v>
          </cell>
          <cell r="G443">
            <v>45327</v>
          </cell>
          <cell r="H443">
            <v>8890321</v>
          </cell>
          <cell r="I443" t="str">
            <v>Cuatro (04) meses y tres (03) días calendario</v>
          </cell>
          <cell r="J443">
            <v>45327</v>
          </cell>
          <cell r="K443">
            <v>45450</v>
          </cell>
          <cell r="L443" t="str">
            <v>NO APLICA</v>
          </cell>
          <cell r="M443" t="str">
            <v>NO APLICA</v>
          </cell>
          <cell r="N443" t="str">
            <v>NO APLICA</v>
          </cell>
          <cell r="O443">
            <v>5</v>
          </cell>
          <cell r="P443">
            <v>1879255</v>
          </cell>
          <cell r="Q443">
            <v>45327</v>
          </cell>
          <cell r="R443">
            <v>45351</v>
          </cell>
          <cell r="S443">
            <v>2168371</v>
          </cell>
          <cell r="T443">
            <v>45352</v>
          </cell>
          <cell r="U443">
            <v>45382</v>
          </cell>
          <cell r="V443">
            <v>2168371</v>
          </cell>
          <cell r="W443">
            <v>45383</v>
          </cell>
          <cell r="X443">
            <v>45412</v>
          </cell>
          <cell r="Y443">
            <v>2168371</v>
          </cell>
          <cell r="Z443">
            <v>45413</v>
          </cell>
          <cell r="AA443">
            <v>45443</v>
          </cell>
          <cell r="AB443">
            <v>505953</v>
          </cell>
          <cell r="AC443">
            <v>45444</v>
          </cell>
          <cell r="AD443">
            <v>45450</v>
          </cell>
          <cell r="BI443" t="str">
            <v>Facultad de Ciencias Básicas e Ingeniería</v>
          </cell>
          <cell r="BJ443" t="str">
            <v>ELVIS MIGUEL PEREZ RODRIGUEZ</v>
          </cell>
          <cell r="BK443" t="str">
            <v>Decano de la Facultad de Ciencias Básicas e Ingeniería</v>
          </cell>
          <cell r="BL443">
            <v>154</v>
          </cell>
          <cell r="BM443">
            <v>45327.534131944441</v>
          </cell>
          <cell r="BN443">
            <v>458377735</v>
          </cell>
          <cell r="BO443">
            <v>707</v>
          </cell>
          <cell r="BP443">
            <v>45327</v>
          </cell>
          <cell r="BQ443">
            <v>8890321</v>
          </cell>
          <cell r="CS443" t="str">
            <v>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v>
          </cell>
          <cell r="CT443">
            <v>86064628</v>
          </cell>
          <cell r="CU443">
            <v>136</v>
          </cell>
          <cell r="CV443" t="str">
            <v>57306</v>
          </cell>
          <cell r="CY443">
            <v>6209</v>
          </cell>
          <cell r="CZ443" t="str">
            <v>M6</v>
          </cell>
        </row>
        <row r="444">
          <cell r="B444" t="str">
            <v>0345 DE 2024</v>
          </cell>
          <cell r="C444">
            <v>40327870</v>
          </cell>
          <cell r="D444" t="str">
            <v>DORA LOYDA MALVA CARRILLO</v>
          </cell>
          <cell r="E444" t="str">
            <v>CONTRATO DE PRESTACIÓN DE SERVICIOS DE APOYO A LA GESTIÓN</v>
          </cell>
          <cell r="F444" t="str">
            <v>PRESTACIÓN DE SERVICIOS DE APOYO A LA GESTIÓN NECESARIO PARA EL FORTALECIMIENTO DE LOS PROCESOS DEL LABORATORIO DE QUÍMICA DE LA FACULTAD DE CIENCIAS BÁSICAS E INGENIERÍA DE LA UNIVERSIDAD DE LOS LLANOS.</v>
          </cell>
          <cell r="G444">
            <v>45327</v>
          </cell>
          <cell r="H444">
            <v>8890321</v>
          </cell>
          <cell r="I444" t="str">
            <v>Cuatro (04) meses y tres (03) días calendario</v>
          </cell>
          <cell r="J444">
            <v>45327</v>
          </cell>
          <cell r="K444">
            <v>45450</v>
          </cell>
          <cell r="L444" t="str">
            <v>NO APLICA</v>
          </cell>
          <cell r="M444" t="str">
            <v>NO APLICA</v>
          </cell>
          <cell r="N444" t="str">
            <v>NO APLICA</v>
          </cell>
          <cell r="O444">
            <v>5</v>
          </cell>
          <cell r="P444">
            <v>1879255</v>
          </cell>
          <cell r="Q444">
            <v>45327</v>
          </cell>
          <cell r="R444">
            <v>45351</v>
          </cell>
          <cell r="S444">
            <v>2168371</v>
          </cell>
          <cell r="T444">
            <v>45352</v>
          </cell>
          <cell r="U444">
            <v>45382</v>
          </cell>
          <cell r="V444">
            <v>2168371</v>
          </cell>
          <cell r="W444">
            <v>45383</v>
          </cell>
          <cell r="X444">
            <v>45412</v>
          </cell>
          <cell r="Y444">
            <v>2168371</v>
          </cell>
          <cell r="Z444">
            <v>45413</v>
          </cell>
          <cell r="AA444">
            <v>45443</v>
          </cell>
          <cell r="AB444">
            <v>505953</v>
          </cell>
          <cell r="AC444">
            <v>45444</v>
          </cell>
          <cell r="AD444">
            <v>45450</v>
          </cell>
          <cell r="BI444" t="str">
            <v>Facultad de Ciencias Básicas e Ingeniería</v>
          </cell>
          <cell r="BJ444" t="str">
            <v>ELVIS MIGUEL PEREZ RODRIGUEZ</v>
          </cell>
          <cell r="BK444" t="str">
            <v>Decano de la Facultad de Ciencias Básicas e Ingeniería</v>
          </cell>
          <cell r="BL444">
            <v>154</v>
          </cell>
          <cell r="BM444">
            <v>45327.534131944441</v>
          </cell>
          <cell r="BN444">
            <v>458377735</v>
          </cell>
          <cell r="BO444">
            <v>706</v>
          </cell>
          <cell r="BP444">
            <v>45327</v>
          </cell>
          <cell r="BQ444">
            <v>8890321</v>
          </cell>
          <cell r="CS444"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4">
            <v>40327870</v>
          </cell>
          <cell r="CU444">
            <v>136</v>
          </cell>
          <cell r="CV444" t="str">
            <v>57603</v>
          </cell>
          <cell r="CY444">
            <v>7490</v>
          </cell>
          <cell r="CZ444" t="str">
            <v>M6</v>
          </cell>
        </row>
        <row r="445">
          <cell r="B445" t="str">
            <v>0346 DE 2024</v>
          </cell>
          <cell r="C445">
            <v>1095822674</v>
          </cell>
          <cell r="D445" t="str">
            <v>MARLLY LORENA TORO LONDOÑO</v>
          </cell>
          <cell r="E445" t="str">
            <v>CONTRATO DE PRESTACIÓN DE SERVICIOS PROFESIONALES</v>
          </cell>
          <cell r="F445" t="str">
            <v>PRESTACIÓN DE SERVICIOS PROFESIONALES NECESARIO PARA EL FORTALECIMIENTO DE LOS PROCESOS DEL LABORATORIO DE QUÍMICA DE LA FACULTAD DE CIENCIAS BÁSICAS E INGENIERÍA DE LA UNIVERSIDAD DE LOS LLANOS.</v>
          </cell>
          <cell r="G445">
            <v>45327</v>
          </cell>
          <cell r="H445">
            <v>12551035</v>
          </cell>
          <cell r="I445" t="str">
            <v>Cuatro (04) meses y tres (03) días calendario</v>
          </cell>
          <cell r="J445">
            <v>45327</v>
          </cell>
          <cell r="K445">
            <v>45450</v>
          </cell>
          <cell r="L445" t="str">
            <v>NO APLICA</v>
          </cell>
          <cell r="M445" t="str">
            <v>NO APLICA</v>
          </cell>
          <cell r="N445" t="str">
            <v>NO APLICA</v>
          </cell>
          <cell r="O445">
            <v>5</v>
          </cell>
          <cell r="P445">
            <v>2653064</v>
          </cell>
          <cell r="Q445">
            <v>45327</v>
          </cell>
          <cell r="R445">
            <v>45351</v>
          </cell>
          <cell r="S445">
            <v>3061228</v>
          </cell>
          <cell r="T445">
            <v>45352</v>
          </cell>
          <cell r="U445">
            <v>45382</v>
          </cell>
          <cell r="V445">
            <v>3061228</v>
          </cell>
          <cell r="W445">
            <v>45383</v>
          </cell>
          <cell r="X445">
            <v>45412</v>
          </cell>
          <cell r="Y445">
            <v>3061228</v>
          </cell>
          <cell r="Z445">
            <v>45413</v>
          </cell>
          <cell r="AA445">
            <v>45443</v>
          </cell>
          <cell r="AB445">
            <v>714287</v>
          </cell>
          <cell r="AC445">
            <v>45444</v>
          </cell>
          <cell r="AD445">
            <v>45450</v>
          </cell>
          <cell r="BI445" t="str">
            <v>Facultad de Ciencias Básicas e Ingeniería</v>
          </cell>
          <cell r="BJ445" t="str">
            <v>ELVIS MIGUEL PEREZ RODRIGUEZ</v>
          </cell>
          <cell r="BK445" t="str">
            <v>Decano de la Facultad de Ciencias Básicas e Ingeniería</v>
          </cell>
          <cell r="BL445">
            <v>154</v>
          </cell>
          <cell r="BM445">
            <v>45327.534131944441</v>
          </cell>
          <cell r="BN445">
            <v>458377735</v>
          </cell>
          <cell r="BO445">
            <v>704</v>
          </cell>
          <cell r="BP445">
            <v>45327</v>
          </cell>
          <cell r="BQ445">
            <v>12551035</v>
          </cell>
          <cell r="CS445" t="str">
            <v>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v>
          </cell>
          <cell r="CT445">
            <v>1095822674</v>
          </cell>
          <cell r="CU445">
            <v>136</v>
          </cell>
          <cell r="CV445" t="str">
            <v>57603</v>
          </cell>
          <cell r="CY445">
            <v>7490</v>
          </cell>
          <cell r="CZ445" t="str">
            <v>M6</v>
          </cell>
        </row>
        <row r="446">
          <cell r="B446" t="str">
            <v>0347 DE 2024</v>
          </cell>
          <cell r="C446">
            <v>1018493442</v>
          </cell>
          <cell r="D446" t="str">
            <v>JHERALDINE DIAZ VASQUEZ</v>
          </cell>
          <cell r="E446" t="str">
            <v>CONTRATO DE PRESTACIÓN DE SERVICIOS DE APOYO A LA GESTIÓN</v>
          </cell>
          <cell r="F446" t="str">
            <v>PRESTACIÓN DE SERVICIOS DE APOYO A LA GESTIÓN NECESARIO PARA EL FORTALECIMIENTO DE LOS PROCESOS DEL LABORATORIO DE QUÍMICA DE LA FACULTAD DE CIENCIAS BÁSICAS E INGENIERÍA DE LA UNIVERSIDAD DE LOS LLANOS.</v>
          </cell>
          <cell r="G446">
            <v>45327</v>
          </cell>
          <cell r="H446">
            <v>8890321</v>
          </cell>
          <cell r="I446" t="str">
            <v>Cuatro (04) meses y tres (03) días calendario</v>
          </cell>
          <cell r="J446">
            <v>45327</v>
          </cell>
          <cell r="K446">
            <v>45450</v>
          </cell>
          <cell r="L446" t="str">
            <v>NO APLICA</v>
          </cell>
          <cell r="M446" t="str">
            <v>NO APLICA</v>
          </cell>
          <cell r="N446" t="str">
            <v>NO APLICA</v>
          </cell>
          <cell r="O446">
            <v>5</v>
          </cell>
          <cell r="P446">
            <v>1879255</v>
          </cell>
          <cell r="Q446">
            <v>45327</v>
          </cell>
          <cell r="R446">
            <v>45351</v>
          </cell>
          <cell r="S446">
            <v>2168371</v>
          </cell>
          <cell r="T446">
            <v>45352</v>
          </cell>
          <cell r="U446">
            <v>45382</v>
          </cell>
          <cell r="V446">
            <v>2168371</v>
          </cell>
          <cell r="W446">
            <v>45383</v>
          </cell>
          <cell r="X446">
            <v>45412</v>
          </cell>
          <cell r="Y446">
            <v>2168371</v>
          </cell>
          <cell r="Z446">
            <v>45413</v>
          </cell>
          <cell r="AA446">
            <v>45443</v>
          </cell>
          <cell r="AB446">
            <v>505953</v>
          </cell>
          <cell r="AC446">
            <v>45444</v>
          </cell>
          <cell r="AD446">
            <v>45450</v>
          </cell>
          <cell r="BI446" t="str">
            <v>Facultad de Ciencias Básicas e Ingeniería</v>
          </cell>
          <cell r="BJ446" t="str">
            <v>ELVIS MIGUEL PEREZ RODRIGUEZ</v>
          </cell>
          <cell r="BK446" t="str">
            <v>Decano de la Facultad de Ciencias Básicas e Ingeniería</v>
          </cell>
          <cell r="BL446">
            <v>154</v>
          </cell>
          <cell r="BM446">
            <v>45327.534131944441</v>
          </cell>
          <cell r="BN446">
            <v>458377735</v>
          </cell>
          <cell r="BO446">
            <v>709</v>
          </cell>
          <cell r="BP446">
            <v>45327</v>
          </cell>
          <cell r="BQ446">
            <v>8890321</v>
          </cell>
          <cell r="CS446"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6">
            <v>1018493442.3</v>
          </cell>
          <cell r="CU446">
            <v>136</v>
          </cell>
          <cell r="CV446" t="str">
            <v>57603</v>
          </cell>
          <cell r="CY446">
            <v>8299</v>
          </cell>
          <cell r="CZ446" t="str">
            <v>M6</v>
          </cell>
        </row>
        <row r="447">
          <cell r="B447" t="str">
            <v>0348 DE 2024</v>
          </cell>
          <cell r="C447">
            <v>1010042924</v>
          </cell>
          <cell r="D447" t="str">
            <v>JENNY ALEJANDRA CACERES CARVAJAL</v>
          </cell>
          <cell r="E447" t="str">
            <v>CONTRATO DE PRESTACIÓN DE SERVICIOS DE APOYO A LA GESTIÓN</v>
          </cell>
          <cell r="F447" t="str">
            <v>PRESTACIÓN DE SERVICIOS DE APOYO A LA GESTIÓN NECESARIO PARA EL FORTALECIMIENTO DE LOS PROCESOS DEL LABORATORIO DE QUÍMICA DE LA FACULTAD DE CIENCIAS BÁSICAS E INGENIERÍA DE LA UNIVERSIDAD DE LOS LLANOS.</v>
          </cell>
          <cell r="G447">
            <v>45327</v>
          </cell>
          <cell r="H447">
            <v>8890321</v>
          </cell>
          <cell r="I447" t="str">
            <v>Cuatro (04) meses y tres (03) días calendario</v>
          </cell>
          <cell r="J447">
            <v>45327</v>
          </cell>
          <cell r="K447">
            <v>45450</v>
          </cell>
          <cell r="L447" t="str">
            <v>NO APLICA</v>
          </cell>
          <cell r="M447" t="str">
            <v>NO APLICA</v>
          </cell>
          <cell r="N447" t="str">
            <v>NO APLICA</v>
          </cell>
          <cell r="O447">
            <v>5</v>
          </cell>
          <cell r="P447">
            <v>1879255</v>
          </cell>
          <cell r="Q447">
            <v>45327</v>
          </cell>
          <cell r="R447">
            <v>45351</v>
          </cell>
          <cell r="S447">
            <v>2168371</v>
          </cell>
          <cell r="T447">
            <v>45352</v>
          </cell>
          <cell r="U447">
            <v>45382</v>
          </cell>
          <cell r="V447">
            <v>2168371</v>
          </cell>
          <cell r="W447">
            <v>45383</v>
          </cell>
          <cell r="X447">
            <v>45412</v>
          </cell>
          <cell r="Y447">
            <v>2168371</v>
          </cell>
          <cell r="Z447">
            <v>45413</v>
          </cell>
          <cell r="AA447">
            <v>45443</v>
          </cell>
          <cell r="AB447">
            <v>505953</v>
          </cell>
          <cell r="AC447">
            <v>45444</v>
          </cell>
          <cell r="AD447">
            <v>45450</v>
          </cell>
          <cell r="BI447" t="str">
            <v>Facultad de Ciencias Básicas e Ingeniería</v>
          </cell>
          <cell r="BJ447" t="str">
            <v>ELVIS MIGUEL PEREZ RODRIGUEZ</v>
          </cell>
          <cell r="BK447" t="str">
            <v>Decano de la Facultad de Ciencias Básicas e Ingeniería</v>
          </cell>
          <cell r="BL447">
            <v>154</v>
          </cell>
          <cell r="BM447">
            <v>45327.534131944441</v>
          </cell>
          <cell r="BN447">
            <v>458377735</v>
          </cell>
          <cell r="BO447">
            <v>708</v>
          </cell>
          <cell r="BP447">
            <v>45327</v>
          </cell>
          <cell r="BQ447">
            <v>8890321</v>
          </cell>
          <cell r="CS44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7">
            <v>1010042924</v>
          </cell>
          <cell r="CU447">
            <v>136</v>
          </cell>
          <cell r="CV447" t="str">
            <v>57602</v>
          </cell>
          <cell r="CY447">
            <v>7490</v>
          </cell>
          <cell r="CZ447" t="str">
            <v>M6</v>
          </cell>
        </row>
        <row r="448">
          <cell r="B448" t="str">
            <v>0349 DE 2024</v>
          </cell>
          <cell r="C448">
            <v>1121934944</v>
          </cell>
          <cell r="D448" t="str">
            <v>ANA MARIA MUÑOZ SANCHEZ</v>
          </cell>
          <cell r="E448" t="str">
            <v>CONTRATO DE PRESTACIÓN DE SERVICIOS DE APOYO A LA GESTIÓN</v>
          </cell>
          <cell r="F448" t="str">
            <v>PRESTACIÓN DE SERVICIOS DE APOYO A LA GESTIÓN NECESARIO PARA EL FORTALECIMIENTO DE LOS PROCESOS DEL LABORATORIO DE BIOLOGÍA DE LA FACULTAD DE CIENCIAS BÁSICAS E INGENIERÍA DE LA UNIVERSIDAD DE LOS LLANOS.</v>
          </cell>
          <cell r="G448">
            <v>45327</v>
          </cell>
          <cell r="H448">
            <v>8890321</v>
          </cell>
          <cell r="I448" t="str">
            <v>Cuatro (04) meses y tres (03) días calendario</v>
          </cell>
          <cell r="J448">
            <v>45327</v>
          </cell>
          <cell r="K448">
            <v>45450</v>
          </cell>
          <cell r="L448" t="str">
            <v>NO APLICA</v>
          </cell>
          <cell r="M448" t="str">
            <v>NO APLICA</v>
          </cell>
          <cell r="N448" t="str">
            <v>NO APLICA</v>
          </cell>
          <cell r="O448">
            <v>5</v>
          </cell>
          <cell r="P448">
            <v>1879255</v>
          </cell>
          <cell r="Q448">
            <v>45327</v>
          </cell>
          <cell r="R448">
            <v>45351</v>
          </cell>
          <cell r="S448">
            <v>2168371</v>
          </cell>
          <cell r="T448">
            <v>45352</v>
          </cell>
          <cell r="U448">
            <v>45382</v>
          </cell>
          <cell r="V448">
            <v>2168371</v>
          </cell>
          <cell r="W448">
            <v>45383</v>
          </cell>
          <cell r="X448">
            <v>45412</v>
          </cell>
          <cell r="Y448">
            <v>2168371</v>
          </cell>
          <cell r="Z448">
            <v>45413</v>
          </cell>
          <cell r="AA448">
            <v>45443</v>
          </cell>
          <cell r="AB448">
            <v>505953</v>
          </cell>
          <cell r="AC448">
            <v>45444</v>
          </cell>
          <cell r="AD448">
            <v>45450</v>
          </cell>
          <cell r="BI448" t="str">
            <v>Facultad de Ciencias Básicas e Ingeniería</v>
          </cell>
          <cell r="BJ448" t="str">
            <v>ELVIS MIGUEL PEREZ RODRIGUEZ</v>
          </cell>
          <cell r="BK448" t="str">
            <v>Decano de la Facultad de Ciencias Básicas e Ingeniería</v>
          </cell>
          <cell r="BL448">
            <v>154</v>
          </cell>
          <cell r="BM448">
            <v>45327.534131944441</v>
          </cell>
          <cell r="BN448">
            <v>458377735</v>
          </cell>
          <cell r="BO448">
            <v>714</v>
          </cell>
          <cell r="BP448">
            <v>45327</v>
          </cell>
          <cell r="BQ448">
            <v>8890321</v>
          </cell>
          <cell r="CS448"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8">
            <v>1121934944</v>
          </cell>
          <cell r="CU448">
            <v>136</v>
          </cell>
          <cell r="CV448" t="str">
            <v>57602</v>
          </cell>
          <cell r="CY448">
            <v>8299</v>
          </cell>
          <cell r="CZ448" t="str">
            <v>M6</v>
          </cell>
        </row>
        <row r="449">
          <cell r="B449" t="str">
            <v>0350 DE 2024</v>
          </cell>
          <cell r="C449">
            <v>1121964380</v>
          </cell>
          <cell r="D449" t="str">
            <v>JEFER DANNY CANO CALDERON</v>
          </cell>
          <cell r="E449" t="str">
            <v>CONTRATO DE PRESTACIÓN DE SERVICIOS DE APOYO A LA GESTIÓN</v>
          </cell>
          <cell r="F449" t="str">
            <v>PRESTACIÓN DE SERVICIOS DE APOYO A LA GESTIÓN NECESARIO PARA EL FORTALECIMIENTO DE LOS PROCESOS DEL MUSEO DE HISTORIA NATURAL DE LA FACULTAD DE CIENCIAS BÁSICAS E INGENIERÍA DE LA UNIVERSIDAD DE LOS LLANOS.</v>
          </cell>
          <cell r="G449">
            <v>45327</v>
          </cell>
          <cell r="H449">
            <v>8890321</v>
          </cell>
          <cell r="I449" t="str">
            <v>Cuatro (04) meses y tres (03) días calendario</v>
          </cell>
          <cell r="J449">
            <v>45327</v>
          </cell>
          <cell r="K449">
            <v>45450</v>
          </cell>
          <cell r="L449" t="str">
            <v>NO APLICA</v>
          </cell>
          <cell r="M449" t="str">
            <v>NO APLICA</v>
          </cell>
          <cell r="N449" t="str">
            <v>NO APLICA</v>
          </cell>
          <cell r="O449">
            <v>5</v>
          </cell>
          <cell r="P449">
            <v>1879255</v>
          </cell>
          <cell r="Q449">
            <v>45327</v>
          </cell>
          <cell r="R449">
            <v>45351</v>
          </cell>
          <cell r="S449">
            <v>2168371</v>
          </cell>
          <cell r="T449">
            <v>45352</v>
          </cell>
          <cell r="U449">
            <v>45382</v>
          </cell>
          <cell r="V449">
            <v>2168371</v>
          </cell>
          <cell r="W449">
            <v>45383</v>
          </cell>
          <cell r="X449">
            <v>45412</v>
          </cell>
          <cell r="Y449">
            <v>2168371</v>
          </cell>
          <cell r="Z449">
            <v>45413</v>
          </cell>
          <cell r="AA449">
            <v>45443</v>
          </cell>
          <cell r="AB449">
            <v>505953</v>
          </cell>
          <cell r="AC449">
            <v>45444</v>
          </cell>
          <cell r="AD449">
            <v>45450</v>
          </cell>
          <cell r="BI449" t="str">
            <v>Facultad de Ciencias Básicas e Ingeniería</v>
          </cell>
          <cell r="BJ449" t="str">
            <v>ELVIS MIGUEL PEREZ RODRIGUEZ</v>
          </cell>
          <cell r="BK449" t="str">
            <v>Decano de la Facultad de Ciencias Básicas e Ingeniería</v>
          </cell>
          <cell r="BL449">
            <v>154</v>
          </cell>
          <cell r="BM449">
            <v>45327.534131944441</v>
          </cell>
          <cell r="BN449">
            <v>458377735</v>
          </cell>
          <cell r="BO449">
            <v>718</v>
          </cell>
          <cell r="BP449">
            <v>45327</v>
          </cell>
          <cell r="BQ449">
            <v>8890321</v>
          </cell>
          <cell r="CS449" t="str">
            <v>1. Contribuir en la atención adecuada, facilitando los procesos y brindando la información al público docente, estudiantil, administrativo y exterior a la Universidad. 2. Apoyar en las actividades de organización, etiqueta, catalogo y almacenamiento de las colecciones biológicas. 3. Contribuir con las acciones necesarias para la preservación de los especímenes y colecciones biológicas depositadas en el Museo. 4. Apoyar en el empaque de los especímenes en condición de préstamo. 5. Brindar apoyo en las acciones necesarias que permitan la conservación de las diferentes colecciones biológicas existentes en el Museo de la Universidad. 6. Apoyar en las actividades de registro de las colecciones. 7. Contribuir en la atención de las necesidades que se presenten y que sean de competencia para hacer las gestiones necesarias para dar la solución pertinente.</v>
          </cell>
          <cell r="CT449">
            <v>1121964380</v>
          </cell>
          <cell r="CU449">
            <v>136</v>
          </cell>
          <cell r="CV449" t="str">
            <v>57308</v>
          </cell>
          <cell r="CY449">
            <v>8299</v>
          </cell>
          <cell r="CZ449" t="str">
            <v>M6</v>
          </cell>
        </row>
        <row r="450">
          <cell r="B450" t="str">
            <v>0351 DE 2024</v>
          </cell>
          <cell r="C450">
            <v>1121935132</v>
          </cell>
          <cell r="D450" t="str">
            <v>YEIMY ELIANA QUIÑONES AGUDELO</v>
          </cell>
          <cell r="E450" t="str">
            <v>CONTRATO DE PRESTACIÓN DE SERVICIOS DE APOYO A LA GESTIÓN</v>
          </cell>
          <cell r="F450" t="str">
            <v>PRESTACIÓN DE SERVICIOS DE APOYO A LA GESTIÓN NECESARIO PARA EL FORTALECIMIENTO DE LOS PROCESOS DEL LABORATORIO DE CALIDAD DE AGUAS DE LA FACULTAD DE CIENCIAS BÁSICAS E INGENIERÍA LA UNIVERSIDAD DE LOS LLANOS.</v>
          </cell>
          <cell r="G450">
            <v>45327</v>
          </cell>
          <cell r="H450">
            <v>8890321</v>
          </cell>
          <cell r="I450" t="str">
            <v>Cuatro (04) meses y tres (03) días calendario</v>
          </cell>
          <cell r="J450">
            <v>45327</v>
          </cell>
          <cell r="K450">
            <v>45450</v>
          </cell>
          <cell r="L450" t="str">
            <v>NO APLICA</v>
          </cell>
          <cell r="M450" t="str">
            <v>NO APLICA</v>
          </cell>
          <cell r="N450" t="str">
            <v>NO APLICA</v>
          </cell>
          <cell r="O450">
            <v>5</v>
          </cell>
          <cell r="P450">
            <v>1879255</v>
          </cell>
          <cell r="Q450">
            <v>45327</v>
          </cell>
          <cell r="R450">
            <v>45351</v>
          </cell>
          <cell r="S450">
            <v>2168371</v>
          </cell>
          <cell r="T450">
            <v>45352</v>
          </cell>
          <cell r="U450">
            <v>45382</v>
          </cell>
          <cell r="V450">
            <v>2168371</v>
          </cell>
          <cell r="W450">
            <v>45383</v>
          </cell>
          <cell r="X450">
            <v>45412</v>
          </cell>
          <cell r="Y450">
            <v>2168371</v>
          </cell>
          <cell r="Z450">
            <v>45413</v>
          </cell>
          <cell r="AA450">
            <v>45443</v>
          </cell>
          <cell r="AB450">
            <v>505953</v>
          </cell>
          <cell r="AC450">
            <v>45444</v>
          </cell>
          <cell r="AD450">
            <v>45450</v>
          </cell>
          <cell r="BI450" t="str">
            <v>Facultad de Ciencias Básicas e Ingeniería</v>
          </cell>
          <cell r="BJ450" t="str">
            <v xml:space="preserve">ELVIS MIGUEL PEREZ RODRIGUEZ   </v>
          </cell>
          <cell r="BK450" t="str">
            <v>Decano de la Facultad de Ciencias Básicas e Ingeniería</v>
          </cell>
          <cell r="BL450">
            <v>154</v>
          </cell>
          <cell r="BM450">
            <v>45327.534131944441</v>
          </cell>
          <cell r="BN450">
            <v>458377735</v>
          </cell>
          <cell r="BO450">
            <v>715</v>
          </cell>
          <cell r="BP450">
            <v>45327</v>
          </cell>
          <cell r="BQ450">
            <v>8890321</v>
          </cell>
          <cell r="CS450" t="str">
            <v>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v>
          </cell>
          <cell r="CT450">
            <v>1121935132</v>
          </cell>
          <cell r="CU450">
            <v>136</v>
          </cell>
          <cell r="CV450" t="str">
            <v>57706</v>
          </cell>
          <cell r="CY450">
            <v>8299</v>
          </cell>
          <cell r="CZ450" t="str">
            <v>M6</v>
          </cell>
        </row>
        <row r="451">
          <cell r="B451" t="str">
            <v>0352 DE 2024</v>
          </cell>
          <cell r="C451">
            <v>1122130378</v>
          </cell>
          <cell r="D451" t="str">
            <v>JHON EDISSON SALGUERO PINZON</v>
          </cell>
          <cell r="E451" t="str">
            <v>CONTRATO DE PRESTACIÓN DE SERVICIOS DE APOYO A LA GESTIÓN</v>
          </cell>
          <cell r="F451" t="str">
            <v>PRESTACIÓN DE SERVICIOS DE APOYO A LA GESTIÓN NECESARIO PARA EL FORTALECIMIENTO DE LOS PROCESOS EN EL CENTRO TIC PARA LA INGENIERÍA DE LA FACULTAD DE CIENCIAS BÁSICAS E INGENIERÍA DE LA UNIVERSIDAD DE LOS LLANOS.</v>
          </cell>
          <cell r="G451">
            <v>45327</v>
          </cell>
          <cell r="H451">
            <v>8890321</v>
          </cell>
          <cell r="I451" t="str">
            <v>Cuatro (04) meses y tres (03) días calendario</v>
          </cell>
          <cell r="J451">
            <v>45327</v>
          </cell>
          <cell r="K451">
            <v>45450</v>
          </cell>
          <cell r="L451" t="str">
            <v>NO APLICA</v>
          </cell>
          <cell r="M451" t="str">
            <v>NO APLICA</v>
          </cell>
          <cell r="N451" t="str">
            <v>NO APLICA</v>
          </cell>
          <cell r="O451">
            <v>5</v>
          </cell>
          <cell r="P451">
            <v>1879255</v>
          </cell>
          <cell r="Q451">
            <v>45327</v>
          </cell>
          <cell r="R451">
            <v>45351</v>
          </cell>
          <cell r="S451">
            <v>2168371</v>
          </cell>
          <cell r="T451">
            <v>45352</v>
          </cell>
          <cell r="U451">
            <v>45382</v>
          </cell>
          <cell r="V451">
            <v>2168371</v>
          </cell>
          <cell r="W451">
            <v>45383</v>
          </cell>
          <cell r="X451">
            <v>45412</v>
          </cell>
          <cell r="Y451">
            <v>2168371</v>
          </cell>
          <cell r="Z451">
            <v>45413</v>
          </cell>
          <cell r="AA451">
            <v>45443</v>
          </cell>
          <cell r="AB451">
            <v>505953</v>
          </cell>
          <cell r="AC451">
            <v>45444</v>
          </cell>
          <cell r="AD451">
            <v>45450</v>
          </cell>
          <cell r="BI451" t="str">
            <v>Facultad de Ciencias Básicas e Ingeniería</v>
          </cell>
          <cell r="BJ451" t="str">
            <v>ELVIS MIGUEL PEREZ RODRIGUEZ</v>
          </cell>
          <cell r="BK451" t="str">
            <v>Decano de la Facultad de Ciencias Básicas e Ingeniería</v>
          </cell>
          <cell r="BL451">
            <v>154</v>
          </cell>
          <cell r="BM451">
            <v>45327.534131944441</v>
          </cell>
          <cell r="BN451">
            <v>458377735</v>
          </cell>
          <cell r="BO451">
            <v>719</v>
          </cell>
          <cell r="BP451">
            <v>45327</v>
          </cell>
          <cell r="BQ451">
            <v>8890321</v>
          </cell>
          <cell r="CS451"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51">
            <v>1122130378</v>
          </cell>
          <cell r="CU451">
            <v>136</v>
          </cell>
          <cell r="CV451" t="str">
            <v>57703</v>
          </cell>
          <cell r="CY451">
            <v>9511</v>
          </cell>
          <cell r="CZ451" t="str">
            <v>M4</v>
          </cell>
        </row>
        <row r="452">
          <cell r="B452" t="str">
            <v>0353 DE 2024</v>
          </cell>
          <cell r="C452">
            <v>1121937745</v>
          </cell>
          <cell r="D452" t="str">
            <v>JUAN CAMILO PIÑEROS CASTAÑEDA</v>
          </cell>
          <cell r="E452" t="str">
            <v>CONTRATO DE PRESTACIÓN DE SERVICIOS DE APOYO A LA GESTIÓN</v>
          </cell>
          <cell r="F452" t="str">
            <v>PRESTACIÓN DE SERVICIOS DE APOYO A LA GESTIÓN NECESARIO PARA EL FORTALECIMIENTO DE LOS PROCESOS DEL GIMNASIO Y EL LABORATORIO DE FISIOLOGÍA DEL ESFUERZO DE LA FACULTAD DE CIENCIAS HUMANAS Y DE LA EDUCACIÓN DE LA UNIVERSIDAD DE LOS LLANOS.</v>
          </cell>
          <cell r="G452">
            <v>45327</v>
          </cell>
          <cell r="H452">
            <v>8890321</v>
          </cell>
          <cell r="I452" t="str">
            <v>Cuatro (04) meses y tres (03) días calendario</v>
          </cell>
          <cell r="J452">
            <v>45327</v>
          </cell>
          <cell r="K452">
            <v>45450</v>
          </cell>
          <cell r="L452" t="str">
            <v>NO APLICA</v>
          </cell>
          <cell r="M452" t="str">
            <v>NO APLICA</v>
          </cell>
          <cell r="N452" t="str">
            <v>NO APLICA</v>
          </cell>
          <cell r="O452">
            <v>5</v>
          </cell>
          <cell r="P452">
            <v>1879255</v>
          </cell>
          <cell r="Q452">
            <v>45327</v>
          </cell>
          <cell r="R452">
            <v>45351</v>
          </cell>
          <cell r="S452">
            <v>2168371</v>
          </cell>
          <cell r="T452">
            <v>45352</v>
          </cell>
          <cell r="U452">
            <v>45382</v>
          </cell>
          <cell r="V452">
            <v>2168371</v>
          </cell>
          <cell r="W452">
            <v>45383</v>
          </cell>
          <cell r="X452">
            <v>45412</v>
          </cell>
          <cell r="Y452">
            <v>2168371</v>
          </cell>
          <cell r="Z452">
            <v>45413</v>
          </cell>
          <cell r="AA452">
            <v>45443</v>
          </cell>
          <cell r="AB452">
            <v>505953</v>
          </cell>
          <cell r="AC452">
            <v>45444</v>
          </cell>
          <cell r="AD452">
            <v>45450</v>
          </cell>
          <cell r="BI452" t="str">
            <v>Facultad de Ciencias Humanas y de la Educación</v>
          </cell>
          <cell r="BJ452" t="str">
            <v>FERNANDO CAMPOS POLO</v>
          </cell>
          <cell r="BK452" t="str">
            <v>Decano de la Facultad de Ciencias Humanas y de la Educación</v>
          </cell>
          <cell r="BL452">
            <v>154</v>
          </cell>
          <cell r="BM452">
            <v>45327.534131944441</v>
          </cell>
          <cell r="BN452">
            <v>458377735</v>
          </cell>
          <cell r="BO452">
            <v>722</v>
          </cell>
          <cell r="BP452">
            <v>45327</v>
          </cell>
          <cell r="BQ452">
            <v>8890321</v>
          </cell>
          <cell r="CS452" t="str">
            <v>1. Contribuir en el asesoramiento al personal usuario del Laboratorio de Fisiología del Esfuerzo y Gimnasio presencialmente o a través de las plataformas virtuales de la Universidad de los Llanos. 2. Brindar apoyo en los entrenamientos y clases grupales en el Laboratorio Fisiología del Esfuerzo y Gimnasio, de manera presencial u online a través de las plataformas virtuales (zoom - teams). 3. Colaborar en el plan de entrenamiento, seguimiento y progresiones a los usuarios. 4. Coadyuvar con el registro y control de las personas usuarias y beneficiarias de los servicios prestados, tanto en forma física como en forma virtual. 5. Prestar apoyo en la atención al uso, así como el mantenimiento y cuidado de los equipos del Laboratorio de Fisiología del Esfuerzo y del Gimnasio. 6. Colaborar en la realización de las calibraciones de los equipos a través de los proveedores y bajo acompañamiento de la coordinación.</v>
          </cell>
          <cell r="CT452">
            <v>1121937745</v>
          </cell>
          <cell r="CU452">
            <v>82</v>
          </cell>
          <cell r="CV452" t="str">
            <v>56308</v>
          </cell>
          <cell r="CY452">
            <v>7490</v>
          </cell>
          <cell r="CZ452" t="str">
            <v>M6</v>
          </cell>
        </row>
        <row r="453">
          <cell r="B453" t="str">
            <v>0354 DE 2024</v>
          </cell>
          <cell r="C453">
            <v>1071169129</v>
          </cell>
          <cell r="D453" t="str">
            <v>JUAN CAMILO RIVERA PACHECO</v>
          </cell>
          <cell r="E453" t="str">
            <v>CONTRATO DE PRESTACIÓN DE SERVICIOS DE APOYO A LA GESTIÓN</v>
          </cell>
          <cell r="F453" t="str">
            <v>PRESTACIÓN DE SERVICIOS DE APOYO A LA GESTIÓN NECESARIO PARA EL FORTALECIMIENTO DE LOS PROCESOS DEL LABORATORIO DE ENTOMOLOGÍA MÉDICA DE LA FACULTAD DE CIENCIAS DE LA SALUD DE LA UNIVERSIDAD DE LOS LLANOS.</v>
          </cell>
          <cell r="G453">
            <v>45327</v>
          </cell>
          <cell r="H453">
            <v>8890321</v>
          </cell>
          <cell r="I453" t="str">
            <v>Cuatro (04) meses y tres (03) días calendario</v>
          </cell>
          <cell r="J453">
            <v>45327</v>
          </cell>
          <cell r="K453">
            <v>45450</v>
          </cell>
          <cell r="L453" t="str">
            <v>NO APLICA</v>
          </cell>
          <cell r="M453" t="str">
            <v>NO APLICA</v>
          </cell>
          <cell r="N453" t="str">
            <v>NO APLICA</v>
          </cell>
          <cell r="O453">
            <v>5</v>
          </cell>
          <cell r="P453">
            <v>1879255</v>
          </cell>
          <cell r="Q453">
            <v>45327</v>
          </cell>
          <cell r="R453">
            <v>45351</v>
          </cell>
          <cell r="S453">
            <v>2168371</v>
          </cell>
          <cell r="T453">
            <v>45352</v>
          </cell>
          <cell r="U453">
            <v>45382</v>
          </cell>
          <cell r="V453">
            <v>2168371</v>
          </cell>
          <cell r="W453">
            <v>45383</v>
          </cell>
          <cell r="X453">
            <v>45412</v>
          </cell>
          <cell r="Y453">
            <v>2168371</v>
          </cell>
          <cell r="Z453">
            <v>45413</v>
          </cell>
          <cell r="AA453">
            <v>45443</v>
          </cell>
          <cell r="AB453">
            <v>505953</v>
          </cell>
          <cell r="AC453">
            <v>45444</v>
          </cell>
          <cell r="AD453">
            <v>45450</v>
          </cell>
          <cell r="BI453" t="str">
            <v>Facultad de Ciencias de la Salud</v>
          </cell>
          <cell r="BJ453" t="str">
            <v>LUZ MIRYAM TOBÓN BORRERO</v>
          </cell>
          <cell r="BK453" t="str">
            <v>Decana de la Facultad de Ciencias de la Salud</v>
          </cell>
          <cell r="BL453">
            <v>154</v>
          </cell>
          <cell r="BM453">
            <v>45327.534131944441</v>
          </cell>
          <cell r="BN453">
            <v>458377735</v>
          </cell>
          <cell r="BO453">
            <v>723</v>
          </cell>
          <cell r="BP453">
            <v>45327</v>
          </cell>
          <cell r="BQ453">
            <v>8890321</v>
          </cell>
          <cell r="CS453" t="str">
            <v>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453">
            <v>1071169129.7</v>
          </cell>
          <cell r="CU453">
            <v>54</v>
          </cell>
          <cell r="CV453" t="str">
            <v>55302</v>
          </cell>
          <cell r="CY453">
            <v>8299</v>
          </cell>
          <cell r="CZ453" t="str">
            <v>M6</v>
          </cell>
        </row>
        <row r="454">
          <cell r="B454" t="str">
            <v>0355 DE 2024</v>
          </cell>
          <cell r="C454">
            <v>28548137</v>
          </cell>
          <cell r="D454" t="str">
            <v xml:space="preserve">JOHANNA PATRICIA RODRIGUEZ TELLEZ </v>
          </cell>
          <cell r="E454" t="str">
            <v>CONTRATO DE PRESTACIÓN DE SERVICIOS PROFESIONALES</v>
          </cell>
          <cell r="F454" t="str">
            <v xml:space="preserve">PRESTACIÓN DE SERVICIOS PROFESIONALES NECESARIO PARA EL DESARROLLO DE LOS DIFERENTES PROCESOS DE CONVIVENCIA INSTITUCIONAL E INTRAFAMILIAR DEL PROYECTO FICHA BPUNI BU 02 0711 2023 “FORTALECIMIENTO Y DESARROLLO DE ESTRATEGIAS Y ACCIONES DE BIENESTAR EN EL MARCO DEL DESARROLLO HUMANO EN PRO DE LOS INTEGRANTES DE LA COMUNIDAD UNIVERSITARIA DE LA UNIVERSIDAD DE LOS LLANOS” </v>
          </cell>
          <cell r="G454">
            <v>45327</v>
          </cell>
          <cell r="H454">
            <v>15165834</v>
          </cell>
          <cell r="I454" t="str">
            <v>Cuatro (04) meses y tres (03) días calendario</v>
          </cell>
          <cell r="J454">
            <v>45327</v>
          </cell>
          <cell r="K454">
            <v>45450</v>
          </cell>
          <cell r="L454" t="str">
            <v>NO APLICA</v>
          </cell>
          <cell r="M454" t="str">
            <v>NO APLICA</v>
          </cell>
          <cell r="N454" t="str">
            <v>NO APLICA</v>
          </cell>
          <cell r="O454">
            <v>5</v>
          </cell>
          <cell r="P454">
            <v>3205786</v>
          </cell>
          <cell r="Q454">
            <v>45327</v>
          </cell>
          <cell r="R454">
            <v>45351</v>
          </cell>
          <cell r="S454">
            <v>3698984</v>
          </cell>
          <cell r="T454">
            <v>45352</v>
          </cell>
          <cell r="U454">
            <v>45382</v>
          </cell>
          <cell r="V454">
            <v>3698984</v>
          </cell>
          <cell r="W454">
            <v>45383</v>
          </cell>
          <cell r="X454">
            <v>45412</v>
          </cell>
          <cell r="Y454">
            <v>3698984</v>
          </cell>
          <cell r="Z454">
            <v>45413</v>
          </cell>
          <cell r="AA454">
            <v>45443</v>
          </cell>
          <cell r="AB454">
            <v>863096</v>
          </cell>
          <cell r="AC454">
            <v>45444</v>
          </cell>
          <cell r="AD454">
            <v>45450</v>
          </cell>
          <cell r="BI454" t="str">
            <v>División de Bienestar Universitario</v>
          </cell>
          <cell r="BJ454" t="str">
            <v>JHON FREYD MONROY RODRIGUEZ</v>
          </cell>
          <cell r="BK454" t="str">
            <v>Jefe de Oficina</v>
          </cell>
          <cell r="BL454">
            <v>143</v>
          </cell>
          <cell r="BM454">
            <v>45327.439849537041</v>
          </cell>
          <cell r="BN454">
            <v>422028670</v>
          </cell>
          <cell r="BO454">
            <v>679</v>
          </cell>
          <cell r="BP454">
            <v>45327</v>
          </cell>
          <cell r="BQ454">
            <v>15165834</v>
          </cell>
          <cell r="CS454" t="str">
            <v>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v>
          </cell>
          <cell r="CT454">
            <v>28548137</v>
          </cell>
          <cell r="CU454">
            <v>612</v>
          </cell>
          <cell r="CV454" t="str">
            <v>44110</v>
          </cell>
          <cell r="CY454">
            <v>7210</v>
          </cell>
          <cell r="CZ454" t="str">
            <v>M6</v>
          </cell>
        </row>
        <row r="455">
          <cell r="B455" t="str">
            <v>0356 DE 2024</v>
          </cell>
          <cell r="C455">
            <v>86071911</v>
          </cell>
          <cell r="D455" t="str">
            <v>NIXON YOHAN ROA CRUZ</v>
          </cell>
          <cell r="E455" t="str">
            <v>CONTRATO DE PRESTACIÓN DE SERVICIOS DE APOYO A LA GESTIÓN</v>
          </cell>
          <cell r="F455" t="str">
            <v xml:space="preserve">PRESTACIÓN DE SERVICIOS DE APOYO A LA GESTIÓN NECESARIO PARA EL DESARROLLO DE LOS DIFERENTES PROCESOS EN LA INSTRUCCIÓN DE MÚSICA Y TÉCNICA VOCAL DEL PROYECTO FICHA BPUNI BU 02 0711 2023 “FORTALECIMIENTO Y DESARROLLO DE ESTRATEGIAS Y ACCIONES DE BIENESTAR EN EL MARCO DEL DESARROLLO HUMANO EN PRO DE LOS INTEGRANTES DE LA COMUNIDAD UNIVERSITARIA DE LA UNIVERSIDAD DE LOS LLANOS” </v>
          </cell>
          <cell r="G455">
            <v>45327</v>
          </cell>
          <cell r="H455">
            <v>8890321</v>
          </cell>
          <cell r="I455" t="str">
            <v>Cuatro (04) meses y tres (03) días calendario</v>
          </cell>
          <cell r="J455">
            <v>45327</v>
          </cell>
          <cell r="K455">
            <v>45450</v>
          </cell>
          <cell r="L455" t="str">
            <v>NO APLICA</v>
          </cell>
          <cell r="M455" t="str">
            <v>NO APLICA</v>
          </cell>
          <cell r="N455" t="str">
            <v>NO APLICA</v>
          </cell>
          <cell r="O455">
            <v>5</v>
          </cell>
          <cell r="P455">
            <v>1879255</v>
          </cell>
          <cell r="Q455">
            <v>45327</v>
          </cell>
          <cell r="R455">
            <v>45351</v>
          </cell>
          <cell r="S455">
            <v>2168371</v>
          </cell>
          <cell r="T455">
            <v>45352</v>
          </cell>
          <cell r="U455">
            <v>45382</v>
          </cell>
          <cell r="V455">
            <v>2168371</v>
          </cell>
          <cell r="W455">
            <v>45383</v>
          </cell>
          <cell r="X455">
            <v>45412</v>
          </cell>
          <cell r="Y455">
            <v>2168371</v>
          </cell>
          <cell r="Z455">
            <v>45413</v>
          </cell>
          <cell r="AA455">
            <v>45443</v>
          </cell>
          <cell r="AB455">
            <v>505953</v>
          </cell>
          <cell r="AC455">
            <v>45444</v>
          </cell>
          <cell r="AD455">
            <v>45450</v>
          </cell>
          <cell r="BI455" t="str">
            <v>División de Bienestar Universitario</v>
          </cell>
          <cell r="BJ455" t="str">
            <v>JHON FREYD MONROY RODRIGUEZ</v>
          </cell>
          <cell r="BK455" t="str">
            <v>Jefe de Oficina</v>
          </cell>
          <cell r="BL455">
            <v>143</v>
          </cell>
          <cell r="BM455">
            <v>45327.439849537041</v>
          </cell>
          <cell r="BN455">
            <v>422028670</v>
          </cell>
          <cell r="BO455">
            <v>666</v>
          </cell>
          <cell r="BP455">
            <v>45327</v>
          </cell>
          <cell r="BQ455">
            <v>8890321</v>
          </cell>
          <cell r="CS45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5">
            <v>86071911</v>
          </cell>
          <cell r="CU455">
            <v>612</v>
          </cell>
          <cell r="CV455" t="str">
            <v>44110</v>
          </cell>
          <cell r="CY455">
            <v>8299</v>
          </cell>
          <cell r="CZ455" t="str">
            <v>M6</v>
          </cell>
        </row>
        <row r="456">
          <cell r="B456" t="str">
            <v>0357 DE 2024</v>
          </cell>
          <cell r="C456">
            <v>1120352194</v>
          </cell>
          <cell r="D456" t="str">
            <v>EDWIN FERNANDO BUITRAGO AGUILAR</v>
          </cell>
          <cell r="E456" t="str">
            <v>CONTRATO DE PRESTACIÓN DE SERVICIOS DE APOYO A LA GESTIÓN</v>
          </cell>
          <cell r="F456" t="str">
            <v xml:space="preserve">PRESTACIÓN DE SERVICIOS DE APOYO A LA GESTIÓN NECESARIO PARA EL DESARROLLO DE LOS DIFERENTES PROCESOS EN LA INSTRUCCIÓN DE DANZAS NACIONALES DEL PROYECTO FICHA BPUNI BU 02 0711 2023 “FORTALECIMIENTO Y DESARROLLO DE ESTRATEGIAS Y ACCIONES DE BIENESTAR EN EL MARCO DEL DESARROLLO HUMANO EN PRO DE LOS INTEGRANTES DE LA COMUNIDAD UNIVERSITARIA DE LA UNIVERSIDAD DE LOS LLANOS” </v>
          </cell>
          <cell r="G456">
            <v>45327</v>
          </cell>
          <cell r="H456">
            <v>8890321</v>
          </cell>
          <cell r="I456" t="str">
            <v>Cuatro (04) meses y tres (03) días calendario</v>
          </cell>
          <cell r="J456">
            <v>45327</v>
          </cell>
          <cell r="K456">
            <v>45450</v>
          </cell>
          <cell r="L456" t="str">
            <v>NO APLICA</v>
          </cell>
          <cell r="M456" t="str">
            <v>NO APLICA</v>
          </cell>
          <cell r="N456" t="str">
            <v>NO APLICA</v>
          </cell>
          <cell r="O456">
            <v>5</v>
          </cell>
          <cell r="P456">
            <v>1879255</v>
          </cell>
          <cell r="Q456">
            <v>45327</v>
          </cell>
          <cell r="R456">
            <v>45351</v>
          </cell>
          <cell r="S456">
            <v>2168371</v>
          </cell>
          <cell r="T456">
            <v>45352</v>
          </cell>
          <cell r="U456">
            <v>45382</v>
          </cell>
          <cell r="V456">
            <v>2168371</v>
          </cell>
          <cell r="W456">
            <v>45383</v>
          </cell>
          <cell r="X456">
            <v>45412</v>
          </cell>
          <cell r="Y456">
            <v>2168371</v>
          </cell>
          <cell r="Z456">
            <v>45413</v>
          </cell>
          <cell r="AA456">
            <v>45443</v>
          </cell>
          <cell r="AB456">
            <v>505953</v>
          </cell>
          <cell r="AC456">
            <v>45444</v>
          </cell>
          <cell r="AD456">
            <v>45450</v>
          </cell>
          <cell r="BI456" t="str">
            <v>División de Bienestar Universitario</v>
          </cell>
          <cell r="BJ456" t="str">
            <v>JHON FREYD MONROY RODRIGUEZ</v>
          </cell>
          <cell r="BK456" t="str">
            <v>Jefe de Oficina</v>
          </cell>
          <cell r="BL456">
            <v>143</v>
          </cell>
          <cell r="BM456">
            <v>45327.439849537041</v>
          </cell>
          <cell r="BN456">
            <v>422028670</v>
          </cell>
          <cell r="BO456">
            <v>669</v>
          </cell>
          <cell r="BP456">
            <v>45327</v>
          </cell>
          <cell r="BQ456">
            <v>8890321</v>
          </cell>
          <cell r="CS45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6">
            <v>1120352194</v>
          </cell>
          <cell r="CU456">
            <v>612</v>
          </cell>
          <cell r="CV456" t="str">
            <v>44110</v>
          </cell>
          <cell r="CY456">
            <v>8299</v>
          </cell>
          <cell r="CZ456" t="str">
            <v>M6</v>
          </cell>
        </row>
        <row r="457">
          <cell r="B457" t="str">
            <v>0358 DE 2024</v>
          </cell>
          <cell r="C457">
            <v>79358952</v>
          </cell>
          <cell r="D457" t="str">
            <v>JAIME RODRIGO LEON RUIZ</v>
          </cell>
          <cell r="E457" t="str">
            <v>CONTRATO DE PRESTACIÓN DE SERVICIOS DE APOYO A LA GESTIÓN</v>
          </cell>
          <cell r="F457" t="str">
            <v xml:space="preserve">PRESTACIÓN DE SERVICIOS DE APOYO A LA GESTIÓN NECESARIO PARA EL DESARROLLO DE LOS DIFERENTES PROCESOS EN LA INSTRUCCIÓN DE MÚSICA LLANERA DEL PROYECTO FICHA BPUNI BU 02 0711 2023 “FORTALECIMIENTO Y DESARROLLO DE ESTRATEGIAS Y ACCIONES DE BIENESTAR EN EL MARCO DEL DESARROLLO HUMANO EN PRO DE LOS INTEGRANTES DE LA COMUNIDAD UNIVERSITARIA DE LA UNIVERSIDAD DE LOS LLANOS” </v>
          </cell>
          <cell r="G457">
            <v>45327</v>
          </cell>
          <cell r="H457">
            <v>8890321</v>
          </cell>
          <cell r="I457" t="str">
            <v>Cuatro (04) meses y tres (03) días calendario</v>
          </cell>
          <cell r="J457">
            <v>45327</v>
          </cell>
          <cell r="K457">
            <v>45450</v>
          </cell>
          <cell r="L457" t="str">
            <v>NO APLICA</v>
          </cell>
          <cell r="M457" t="str">
            <v>NO APLICA</v>
          </cell>
          <cell r="N457" t="str">
            <v>NO APLICA</v>
          </cell>
          <cell r="O457">
            <v>5</v>
          </cell>
          <cell r="P457">
            <v>1879255</v>
          </cell>
          <cell r="Q457">
            <v>45327</v>
          </cell>
          <cell r="R457">
            <v>45351</v>
          </cell>
          <cell r="S457">
            <v>2168371</v>
          </cell>
          <cell r="T457">
            <v>45352</v>
          </cell>
          <cell r="U457">
            <v>45382</v>
          </cell>
          <cell r="V457">
            <v>2168371</v>
          </cell>
          <cell r="W457">
            <v>45383</v>
          </cell>
          <cell r="X457">
            <v>45412</v>
          </cell>
          <cell r="Y457">
            <v>2168371</v>
          </cell>
          <cell r="Z457">
            <v>45413</v>
          </cell>
          <cell r="AA457">
            <v>45443</v>
          </cell>
          <cell r="AB457">
            <v>505953</v>
          </cell>
          <cell r="AC457">
            <v>45444</v>
          </cell>
          <cell r="AD457">
            <v>45450</v>
          </cell>
          <cell r="BI457" t="str">
            <v>División de Bienestar Universitario</v>
          </cell>
          <cell r="BJ457" t="str">
            <v>JHON FREYD MONROY RODRIGUEZ</v>
          </cell>
          <cell r="BK457" t="str">
            <v>Jefe de Oficina</v>
          </cell>
          <cell r="BL457">
            <v>143</v>
          </cell>
          <cell r="BM457">
            <v>45327.439849537041</v>
          </cell>
          <cell r="BN457">
            <v>422028670</v>
          </cell>
          <cell r="BO457">
            <v>663</v>
          </cell>
          <cell r="BP457">
            <v>45327</v>
          </cell>
          <cell r="BQ457">
            <v>8890321</v>
          </cell>
          <cell r="CS457"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7">
            <v>79358952</v>
          </cell>
          <cell r="CU457">
            <v>612</v>
          </cell>
          <cell r="CV457" t="str">
            <v>44110</v>
          </cell>
          <cell r="CY457">
            <v>9007</v>
          </cell>
          <cell r="CZ457" t="str">
            <v>M6</v>
          </cell>
        </row>
        <row r="458">
          <cell r="B458" t="str">
            <v>0359 DE 2024</v>
          </cell>
          <cell r="C458">
            <v>1121891090</v>
          </cell>
          <cell r="D458" t="str">
            <v>HOLMAN LOPEZ CASTRO</v>
          </cell>
          <cell r="E458" t="str">
            <v>CONTRATO DE PRESTACIÓN DE SERVICIOS DE APOYO A LA GESTIÓN</v>
          </cell>
          <cell r="F458" t="str">
            <v xml:space="preserve">PRESTACIÓN DE SERVICIOS DE APOYO A LA GESTIÓN NECESARIO PARA EL DESARROLLO DE LOS DIFERENTES PROCESOS EN LA INSTRUCCIÓN DE BAILE JOROPO DEL PROYECTO FICHA BPUNI BU 02 0711 2023 “FORTALECIMIENTO Y DESARROLLO DE ESTRATEGIAS Y ACCIONES DE BIENESTAR EN EL MARCO DEL DESARROLLO HUMANO EN PRO DE LOS INTEGRANTES DE LA COMUNIDAD UNIVERSITARIA DE LA UNIVERSIDAD DE LOS LLANOS” </v>
          </cell>
          <cell r="G458">
            <v>45327</v>
          </cell>
          <cell r="H458">
            <v>8890321</v>
          </cell>
          <cell r="I458" t="str">
            <v>Cuatro (04) meses y tres (03) días calendario</v>
          </cell>
          <cell r="J458">
            <v>45327</v>
          </cell>
          <cell r="K458">
            <v>45450</v>
          </cell>
          <cell r="L458" t="str">
            <v>NO APLICA</v>
          </cell>
          <cell r="M458" t="str">
            <v>NO APLICA</v>
          </cell>
          <cell r="N458" t="str">
            <v>NO APLICA</v>
          </cell>
          <cell r="O458">
            <v>5</v>
          </cell>
          <cell r="P458">
            <v>1879255</v>
          </cell>
          <cell r="Q458">
            <v>45327</v>
          </cell>
          <cell r="R458">
            <v>45351</v>
          </cell>
          <cell r="S458">
            <v>2168371</v>
          </cell>
          <cell r="T458">
            <v>45352</v>
          </cell>
          <cell r="U458">
            <v>45382</v>
          </cell>
          <cell r="V458">
            <v>2168371</v>
          </cell>
          <cell r="W458">
            <v>45383</v>
          </cell>
          <cell r="X458">
            <v>45412</v>
          </cell>
          <cell r="Y458">
            <v>2168371</v>
          </cell>
          <cell r="Z458">
            <v>45413</v>
          </cell>
          <cell r="AA458">
            <v>45443</v>
          </cell>
          <cell r="AB458">
            <v>505953</v>
          </cell>
          <cell r="AC458">
            <v>45444</v>
          </cell>
          <cell r="AD458">
            <v>45450</v>
          </cell>
          <cell r="BI458" t="str">
            <v>División de Bienestar Universitario</v>
          </cell>
          <cell r="BJ458" t="str">
            <v>JHON FREYD MONROY RODRIGUEZ</v>
          </cell>
          <cell r="BK458" t="str">
            <v>Jefe de Oficina</v>
          </cell>
          <cell r="BL458">
            <v>143</v>
          </cell>
          <cell r="BM458">
            <v>45327.439849537041</v>
          </cell>
          <cell r="BN458">
            <v>422028670</v>
          </cell>
          <cell r="BO458">
            <v>672</v>
          </cell>
          <cell r="BP458">
            <v>45327</v>
          </cell>
          <cell r="BQ458">
            <v>8890321</v>
          </cell>
          <cell r="CS45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8">
            <v>1121891090</v>
          </cell>
          <cell r="CU458">
            <v>612</v>
          </cell>
          <cell r="CV458" t="str">
            <v>44110</v>
          </cell>
          <cell r="CY458">
            <v>9007</v>
          </cell>
          <cell r="CZ458" t="str">
            <v>M6</v>
          </cell>
        </row>
        <row r="459">
          <cell r="B459" t="str">
            <v>0360 DE 2024</v>
          </cell>
          <cell r="C459">
            <v>1121881048</v>
          </cell>
          <cell r="D459" t="str">
            <v>VICTOR JULIO ROJAS AGUDELO</v>
          </cell>
          <cell r="E459" t="str">
            <v>CONTRATO DE PRESTACIÓN DE SERVICIOS DE APOYO A LA GESTIÓN</v>
          </cell>
          <cell r="F459" t="str">
            <v>PRESTACIÓN DE SERVICIOS DE APOYO A LA GESTIÓN NECESARIO PARA EL DESARROLLO DE LOS DIFERENTES PROCESOS EN LA INSTRUCCIÓN DE TÉCNICA VOCAL DE MÚSICA LLANERA DEL PROYECTO FICHA BPUNI BU 02 0711 2023 “FORTALECIMIENTO Y DESARROLLO DE ESTRATEGIAS Y ACCIONES DE BIENESTAR EN EL MARCO DEL DESARROLLO HUMANO EN PRO DE LOS INTEGRANTES DE LA COMUNIDAD UNIVERSITARIA DE LA UNIVERSIDAD DE LOS LLANOS”</v>
          </cell>
          <cell r="G459">
            <v>45327</v>
          </cell>
          <cell r="H459">
            <v>8890321</v>
          </cell>
          <cell r="I459" t="str">
            <v>Cuatro (04) meses y tres (03) días calendario</v>
          </cell>
          <cell r="J459">
            <v>45327</v>
          </cell>
          <cell r="K459">
            <v>45450</v>
          </cell>
          <cell r="L459" t="str">
            <v>NO APLICA</v>
          </cell>
          <cell r="M459" t="str">
            <v>NO APLICA</v>
          </cell>
          <cell r="N459" t="str">
            <v>NO APLICA</v>
          </cell>
          <cell r="O459">
            <v>5</v>
          </cell>
          <cell r="P459">
            <v>1879255</v>
          </cell>
          <cell r="Q459">
            <v>45327</v>
          </cell>
          <cell r="R459">
            <v>45351</v>
          </cell>
          <cell r="S459">
            <v>2168371</v>
          </cell>
          <cell r="T459">
            <v>45352</v>
          </cell>
          <cell r="U459">
            <v>45382</v>
          </cell>
          <cell r="V459">
            <v>2168371</v>
          </cell>
          <cell r="W459">
            <v>45383</v>
          </cell>
          <cell r="X459">
            <v>45412</v>
          </cell>
          <cell r="Y459">
            <v>2168371</v>
          </cell>
          <cell r="Z459">
            <v>45413</v>
          </cell>
          <cell r="AA459">
            <v>45443</v>
          </cell>
          <cell r="AB459">
            <v>505953</v>
          </cell>
          <cell r="AC459">
            <v>45444</v>
          </cell>
          <cell r="AD459">
            <v>45450</v>
          </cell>
          <cell r="BI459" t="str">
            <v>División de Bienestar Universitario</v>
          </cell>
          <cell r="BJ459" t="str">
            <v>JHON FREYD MONROY RODRIGUEZ</v>
          </cell>
          <cell r="BK459" t="str">
            <v>Jefe de Oficina</v>
          </cell>
          <cell r="BL459">
            <v>143</v>
          </cell>
          <cell r="BM459">
            <v>45327.439849537041</v>
          </cell>
          <cell r="BN459">
            <v>422028670</v>
          </cell>
          <cell r="BO459">
            <v>671</v>
          </cell>
          <cell r="BP459">
            <v>45327</v>
          </cell>
          <cell r="BQ459">
            <v>8890321</v>
          </cell>
          <cell r="CS459"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9">
            <v>1121881048</v>
          </cell>
          <cell r="CU459">
            <v>612</v>
          </cell>
          <cell r="CV459" t="str">
            <v>44110</v>
          </cell>
          <cell r="CY459">
            <v>9007</v>
          </cell>
          <cell r="CZ459" t="str">
            <v>M6</v>
          </cell>
        </row>
        <row r="460">
          <cell r="B460" t="str">
            <v>0361 DE 2024</v>
          </cell>
          <cell r="C460">
            <v>86082485</v>
          </cell>
          <cell r="D460" t="str">
            <v>CAMILO HUMBERTO RIVERA JIMENEZ</v>
          </cell>
          <cell r="E460" t="str">
            <v>CONTRATO DE PRESTACIÓN DE SERVICIOS DE APOYO A LA GESTIÓN</v>
          </cell>
          <cell r="F460"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460">
            <v>45327</v>
          </cell>
          <cell r="H460">
            <v>8890321</v>
          </cell>
          <cell r="I460" t="str">
            <v>Cuatro (04) meses y tres (03) días calendario</v>
          </cell>
          <cell r="J460">
            <v>45327</v>
          </cell>
          <cell r="K460">
            <v>45450</v>
          </cell>
          <cell r="L460" t="str">
            <v>NO APLICA</v>
          </cell>
          <cell r="M460" t="str">
            <v>NO APLICA</v>
          </cell>
          <cell r="N460" t="str">
            <v>NO APLICA</v>
          </cell>
          <cell r="O460">
            <v>5</v>
          </cell>
          <cell r="P460">
            <v>1879255</v>
          </cell>
          <cell r="Q460">
            <v>45327</v>
          </cell>
          <cell r="R460">
            <v>45351</v>
          </cell>
          <cell r="S460">
            <v>2168371</v>
          </cell>
          <cell r="T460">
            <v>45352</v>
          </cell>
          <cell r="U460">
            <v>45382</v>
          </cell>
          <cell r="V460">
            <v>2168371</v>
          </cell>
          <cell r="W460">
            <v>45383</v>
          </cell>
          <cell r="X460">
            <v>45412</v>
          </cell>
          <cell r="Y460">
            <v>2168371</v>
          </cell>
          <cell r="Z460">
            <v>45413</v>
          </cell>
          <cell r="AA460">
            <v>45443</v>
          </cell>
          <cell r="AB460">
            <v>505953</v>
          </cell>
          <cell r="AC460">
            <v>45444</v>
          </cell>
          <cell r="AD460">
            <v>45450</v>
          </cell>
          <cell r="BI460" t="str">
            <v>División de Bienestar Universitario</v>
          </cell>
          <cell r="BJ460" t="str">
            <v>JHON FREYD MONROY RODRIGUEZ</v>
          </cell>
          <cell r="BK460" t="str">
            <v>Jefe de Oficina</v>
          </cell>
          <cell r="BL460">
            <v>143</v>
          </cell>
          <cell r="BM460">
            <v>45327.439849537041</v>
          </cell>
          <cell r="BN460">
            <v>422028670</v>
          </cell>
          <cell r="BO460">
            <v>667</v>
          </cell>
          <cell r="BP460">
            <v>45327</v>
          </cell>
          <cell r="BQ460">
            <v>8890321</v>
          </cell>
          <cell r="CS460"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460">
            <v>86082485</v>
          </cell>
          <cell r="CU460">
            <v>612</v>
          </cell>
          <cell r="CV460" t="str">
            <v>44110</v>
          </cell>
          <cell r="CY460">
            <v>8299</v>
          </cell>
          <cell r="CZ460" t="str">
            <v>M6</v>
          </cell>
        </row>
        <row r="461">
          <cell r="B461" t="str">
            <v>0362 DE 2024</v>
          </cell>
          <cell r="C461">
            <v>86058158</v>
          </cell>
          <cell r="D461" t="str">
            <v>JOHN FREDY MUÑOZ MARTINEZ</v>
          </cell>
          <cell r="E461" t="str">
            <v>CONTRATO DE PRESTACIÓN DE SERVICIOS DE APOYO A LA GESTIÓN</v>
          </cell>
          <cell r="F461" t="str">
            <v xml:space="preserve">PRESTACIÓN DE SERVICIOS DE APOYO A LA GESTIÓN NECESARIO PARA EL DESARROLLO DE LOS DIFERENTES PROCESOS EN LA DISCIPLINA DE FUTBOL SALA DEL PROYECTO FICHA BPUNI BU 02 0711 2023 “FORTALECIMIENTO Y DESARROLLO DE ESTRATEGIAS Y ACCIONES DE BIENESTAR EN EL MARCO DEL DESARROLLO HUMANO EN PRO DE LOS INTEGRANTES DE LA COMUNIDAD UNIVERSITARIA DE LA UNIVERSIDAD DE LOS LLANOS” </v>
          </cell>
          <cell r="G461">
            <v>45327</v>
          </cell>
          <cell r="H461">
            <v>8890321</v>
          </cell>
          <cell r="I461" t="str">
            <v>Cuatro (04) meses y tres (03) días calendario</v>
          </cell>
          <cell r="J461">
            <v>45327</v>
          </cell>
          <cell r="K461">
            <v>45450</v>
          </cell>
          <cell r="L461" t="str">
            <v>NO APLICA</v>
          </cell>
          <cell r="M461" t="str">
            <v>NO APLICA</v>
          </cell>
          <cell r="N461" t="str">
            <v>NO APLICA</v>
          </cell>
          <cell r="O461">
            <v>5</v>
          </cell>
          <cell r="P461">
            <v>1879255</v>
          </cell>
          <cell r="Q461">
            <v>45327</v>
          </cell>
          <cell r="R461">
            <v>45351</v>
          </cell>
          <cell r="S461">
            <v>2168371</v>
          </cell>
          <cell r="T461">
            <v>45352</v>
          </cell>
          <cell r="U461">
            <v>45382</v>
          </cell>
          <cell r="V461">
            <v>2168371</v>
          </cell>
          <cell r="W461">
            <v>45383</v>
          </cell>
          <cell r="X461">
            <v>45412</v>
          </cell>
          <cell r="Y461">
            <v>2168371</v>
          </cell>
          <cell r="Z461">
            <v>45413</v>
          </cell>
          <cell r="AA461">
            <v>45443</v>
          </cell>
          <cell r="AB461">
            <v>505953</v>
          </cell>
          <cell r="AC461">
            <v>45444</v>
          </cell>
          <cell r="AD461">
            <v>45450</v>
          </cell>
          <cell r="BI461" t="str">
            <v>División de Bienestar Universitario</v>
          </cell>
          <cell r="BJ461" t="str">
            <v>JHON FREYD MONROY RODRIGUEZ</v>
          </cell>
          <cell r="BK461" t="str">
            <v>Jefe de Oficina</v>
          </cell>
          <cell r="BL461">
            <v>143</v>
          </cell>
          <cell r="BM461">
            <v>45327.439849537041</v>
          </cell>
          <cell r="BN461">
            <v>422028670</v>
          </cell>
          <cell r="BO461">
            <v>664</v>
          </cell>
          <cell r="BP461">
            <v>45327</v>
          </cell>
          <cell r="BQ461">
            <v>8890321</v>
          </cell>
          <cell r="CS46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1">
            <v>86058158</v>
          </cell>
          <cell r="CU461">
            <v>612</v>
          </cell>
          <cell r="CV461" t="str">
            <v>44110</v>
          </cell>
          <cell r="CY461">
            <v>8552</v>
          </cell>
          <cell r="CZ461" t="str">
            <v>M3</v>
          </cell>
        </row>
        <row r="462">
          <cell r="B462" t="str">
            <v>0363 DE 2024</v>
          </cell>
          <cell r="C462">
            <v>17315335</v>
          </cell>
          <cell r="D462" t="str">
            <v>GERMAN CARRERA CASTRO</v>
          </cell>
          <cell r="E462" t="str">
            <v>CONTRATO DE PRESTACIÓN DE SERVICIOS DE APOYO A LA GESTIÓN</v>
          </cell>
          <cell r="F462" t="str">
            <v xml:space="preserve">PRESTACIÓN DE SERVICIOS DE APOYO A LA GESTIÓN NECESARIO PARA EL DESARROLLO DE LOS DIFERENTES PROCESOS EN LA DISCIPLINA DE BALONCESTO DEL PROYECTO FICHA BPUNI BU 02 0711 2023 “FORTALECIMIENTO Y DESARROLLO DE ESTRATEGIAS Y ACCIONES DE BIENESTAR EN EL MARCO DEL DESARROLLO HUMANO EN PRO DE LOS INTEGRANTES DE LA COMUNIDAD UNIVERSITARIA DE LA UNIVERSIDAD DE LOS LLANOS” </v>
          </cell>
          <cell r="G462">
            <v>45327</v>
          </cell>
          <cell r="H462">
            <v>8890321</v>
          </cell>
          <cell r="I462" t="str">
            <v>Cuatro (04) meses y tres (03) días calendario</v>
          </cell>
          <cell r="J462">
            <v>45327</v>
          </cell>
          <cell r="K462">
            <v>45450</v>
          </cell>
          <cell r="L462" t="str">
            <v>NO APLICA</v>
          </cell>
          <cell r="M462" t="str">
            <v>NO APLICA</v>
          </cell>
          <cell r="N462" t="str">
            <v>NO APLICA</v>
          </cell>
          <cell r="O462">
            <v>5</v>
          </cell>
          <cell r="P462">
            <v>1879255</v>
          </cell>
          <cell r="Q462">
            <v>45327</v>
          </cell>
          <cell r="R462">
            <v>45351</v>
          </cell>
          <cell r="S462">
            <v>2168371</v>
          </cell>
          <cell r="T462">
            <v>45352</v>
          </cell>
          <cell r="U462">
            <v>45382</v>
          </cell>
          <cell r="V462">
            <v>2168371</v>
          </cell>
          <cell r="W462">
            <v>45383</v>
          </cell>
          <cell r="X462">
            <v>45412</v>
          </cell>
          <cell r="Y462">
            <v>2168371</v>
          </cell>
          <cell r="Z462">
            <v>45413</v>
          </cell>
          <cell r="AA462">
            <v>45443</v>
          </cell>
          <cell r="AB462">
            <v>505953</v>
          </cell>
          <cell r="AC462">
            <v>45444</v>
          </cell>
          <cell r="AD462">
            <v>45450</v>
          </cell>
          <cell r="BI462" t="str">
            <v>División de Bienestar Universitario</v>
          </cell>
          <cell r="BJ462" t="str">
            <v>JHON FREYD MONROY RODRIGUEZ</v>
          </cell>
          <cell r="BK462" t="str">
            <v>Jefe de Oficina</v>
          </cell>
          <cell r="BL462">
            <v>143</v>
          </cell>
          <cell r="BM462">
            <v>45327.439849537041</v>
          </cell>
          <cell r="BN462">
            <v>422028670</v>
          </cell>
          <cell r="BO462">
            <v>658</v>
          </cell>
          <cell r="BP462">
            <v>45327</v>
          </cell>
          <cell r="BQ462">
            <v>8890321</v>
          </cell>
          <cell r="CS462"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2">
            <v>17315335</v>
          </cell>
          <cell r="CU462">
            <v>612</v>
          </cell>
          <cell r="CV462" t="str">
            <v>44110</v>
          </cell>
          <cell r="CY462">
            <v>8299</v>
          </cell>
          <cell r="CZ462" t="str">
            <v>M6</v>
          </cell>
        </row>
        <row r="463">
          <cell r="B463" t="str">
            <v>0364 DE 2024</v>
          </cell>
          <cell r="C463">
            <v>35263166</v>
          </cell>
          <cell r="D463" t="str">
            <v>BLANCA AURORA MORENO VASQUEZ</v>
          </cell>
          <cell r="E463" t="str">
            <v>CONTRATO DE PRESTACIÓN DE SERVICIOS DE APOYO A LA GESTIÓN</v>
          </cell>
          <cell r="F463" t="str">
            <v xml:space="preserve">PRESTACIÓN DE SERVICIOS DE APOYO A LA GESTIÓN NECESARIO PARA EL DESARROLLO DE LOS DIFERENTES PROCESOS EN ACTIVIDAD FÍSICA DIRIGIDA DEL PROYECTO FICHA BPUNI BU 02 0711 2023 “FORTALECIMIENTO Y DESARROLLO DE ESTRATEGIAS Y ACCIONES DE BIENESTAR EN EL MARCO DEL DESARROLLO HUMANO EN PRO DE LOS INTEGRANTES DE LA COMUNIDAD UNIVERSITARIA DE LA UNIVERSIDAD DE LOS LLANOS” </v>
          </cell>
          <cell r="G463">
            <v>45327</v>
          </cell>
          <cell r="H463">
            <v>8890321</v>
          </cell>
          <cell r="I463" t="str">
            <v>Cuatro (04) meses y tres (03) días calendario</v>
          </cell>
          <cell r="J463">
            <v>45327</v>
          </cell>
          <cell r="K463">
            <v>45450</v>
          </cell>
          <cell r="L463" t="str">
            <v>NO APLICA</v>
          </cell>
          <cell r="M463" t="str">
            <v>NO APLICA</v>
          </cell>
          <cell r="N463" t="str">
            <v>NO APLICA</v>
          </cell>
          <cell r="O463">
            <v>5</v>
          </cell>
          <cell r="P463">
            <v>1879255</v>
          </cell>
          <cell r="Q463">
            <v>45327</v>
          </cell>
          <cell r="R463">
            <v>45351</v>
          </cell>
          <cell r="S463">
            <v>2168371</v>
          </cell>
          <cell r="T463">
            <v>45352</v>
          </cell>
          <cell r="U463">
            <v>45382</v>
          </cell>
          <cell r="V463">
            <v>2168371</v>
          </cell>
          <cell r="W463">
            <v>45383</v>
          </cell>
          <cell r="X463">
            <v>45412</v>
          </cell>
          <cell r="Y463">
            <v>2168371</v>
          </cell>
          <cell r="Z463">
            <v>45413</v>
          </cell>
          <cell r="AA463">
            <v>45443</v>
          </cell>
          <cell r="AB463">
            <v>505953</v>
          </cell>
          <cell r="AC463">
            <v>45444</v>
          </cell>
          <cell r="AD463">
            <v>45450</v>
          </cell>
          <cell r="BI463" t="str">
            <v>División de Bienestar Universitario</v>
          </cell>
          <cell r="BJ463" t="str">
            <v>JHON FREYD MONROY RODRIGUEZ</v>
          </cell>
          <cell r="BK463" t="str">
            <v>Jefe de Oficina</v>
          </cell>
          <cell r="BL463">
            <v>143</v>
          </cell>
          <cell r="BM463">
            <v>45327.439849537041</v>
          </cell>
          <cell r="BN463">
            <v>422028670</v>
          </cell>
          <cell r="BO463">
            <v>660</v>
          </cell>
          <cell r="BP463">
            <v>45327</v>
          </cell>
          <cell r="BQ463">
            <v>8890321</v>
          </cell>
          <cell r="CS463" t="str">
            <v>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una actividad masiva como evento recreativo.</v>
          </cell>
          <cell r="CT463">
            <v>35263166</v>
          </cell>
          <cell r="CU463">
            <v>612</v>
          </cell>
          <cell r="CV463" t="str">
            <v>44110</v>
          </cell>
          <cell r="CY463">
            <v>7490</v>
          </cell>
          <cell r="CZ463" t="str">
            <v>M6</v>
          </cell>
        </row>
        <row r="464">
          <cell r="B464" t="str">
            <v>0365 DE 2024</v>
          </cell>
          <cell r="C464">
            <v>1121914717</v>
          </cell>
          <cell r="D464" t="str">
            <v xml:space="preserve">YEISON FERNANDO RIVERA HERNANDEZ </v>
          </cell>
          <cell r="E464" t="str">
            <v>CONTRATO DE PRESTACIÓN DE SERVICIOS DE APOYO A LA GESTIÓN</v>
          </cell>
          <cell r="F464" t="str">
            <v xml:space="preserve">PRESTACIÓN DE SERVICIOS DE APOYO A LA GESTIÓN NECESARIO PARA EL DESARROLLO DE LOS DIFERENTES PROCESOS EN LA DISCIPLINA DE ATLETISMO DEL PROYECTO FICHA BPUNI BU 02 0711 2023 “FORTALECIMIENTO Y DESARROLLO DE ESTRATEGIAS Y ACCIONES DE BIENESTAR EN EL MARCO DEL DESARROLLO HUMANO EN PRO DE LOS INTEGRANTES DE LA COMUNIDAD UNIVERSITARIA DE LA UNIVERSIDAD DE LOS LLANOS” </v>
          </cell>
          <cell r="G464">
            <v>45327</v>
          </cell>
          <cell r="H464">
            <v>8890321</v>
          </cell>
          <cell r="I464" t="str">
            <v>Cuatro (04) meses y tres (03) días calendario</v>
          </cell>
          <cell r="J464">
            <v>45327</v>
          </cell>
          <cell r="K464">
            <v>45450</v>
          </cell>
          <cell r="L464" t="str">
            <v>NO APLICA</v>
          </cell>
          <cell r="M464" t="str">
            <v>NO APLICA</v>
          </cell>
          <cell r="N464" t="str">
            <v>NO APLICA</v>
          </cell>
          <cell r="O464">
            <v>5</v>
          </cell>
          <cell r="P464">
            <v>1879255</v>
          </cell>
          <cell r="Q464">
            <v>45327</v>
          </cell>
          <cell r="R464">
            <v>45351</v>
          </cell>
          <cell r="S464">
            <v>2168371</v>
          </cell>
          <cell r="T464">
            <v>45352</v>
          </cell>
          <cell r="U464">
            <v>45382</v>
          </cell>
          <cell r="V464">
            <v>2168371</v>
          </cell>
          <cell r="W464">
            <v>45383</v>
          </cell>
          <cell r="X464">
            <v>45412</v>
          </cell>
          <cell r="Y464">
            <v>2168371</v>
          </cell>
          <cell r="Z464">
            <v>45413</v>
          </cell>
          <cell r="AA464">
            <v>45443</v>
          </cell>
          <cell r="AB464">
            <v>505953</v>
          </cell>
          <cell r="AC464">
            <v>45444</v>
          </cell>
          <cell r="AD464">
            <v>45450</v>
          </cell>
          <cell r="BI464" t="str">
            <v>División de Bienestar Universitario</v>
          </cell>
          <cell r="BJ464" t="str">
            <v>JHON FREYD MONROY RODRIGUEZ</v>
          </cell>
          <cell r="BK464" t="str">
            <v>Jefe de Oficina</v>
          </cell>
          <cell r="BL464">
            <v>143</v>
          </cell>
          <cell r="BM464">
            <v>45327.439849537041</v>
          </cell>
          <cell r="BN464">
            <v>422028670</v>
          </cell>
          <cell r="BO464">
            <v>674</v>
          </cell>
          <cell r="BP464">
            <v>45327</v>
          </cell>
          <cell r="BQ464">
            <v>8890321</v>
          </cell>
          <cell r="CS464"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4">
            <v>1121914717.5</v>
          </cell>
          <cell r="CU464">
            <v>612</v>
          </cell>
          <cell r="CV464" t="str">
            <v>44110</v>
          </cell>
          <cell r="CY464">
            <v>8299</v>
          </cell>
          <cell r="CZ464" t="str">
            <v>M6</v>
          </cell>
        </row>
        <row r="465">
          <cell r="B465" t="str">
            <v>0366 DE 2024</v>
          </cell>
          <cell r="C465">
            <v>1121897458</v>
          </cell>
          <cell r="D465" t="str">
            <v>DANIEL EDUARDO ALBARRACIN SILVA</v>
          </cell>
          <cell r="E465" t="str">
            <v>CONTRATO DE PRESTACIÓN DE SERVICIOS DE APOYO A LA GESTIÓN</v>
          </cell>
          <cell r="F465"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5">
            <v>45327</v>
          </cell>
          <cell r="H465">
            <v>8890321</v>
          </cell>
          <cell r="I465" t="str">
            <v>Cuatro (04) meses y tres (03) días calendario</v>
          </cell>
          <cell r="J465">
            <v>45327</v>
          </cell>
          <cell r="K465">
            <v>45450</v>
          </cell>
          <cell r="L465" t="str">
            <v>NO APLICA</v>
          </cell>
          <cell r="M465" t="str">
            <v>NO APLICA</v>
          </cell>
          <cell r="N465" t="str">
            <v>NO APLICA</v>
          </cell>
          <cell r="O465">
            <v>5</v>
          </cell>
          <cell r="P465">
            <v>1879255</v>
          </cell>
          <cell r="Q465">
            <v>45327</v>
          </cell>
          <cell r="R465">
            <v>45351</v>
          </cell>
          <cell r="S465">
            <v>2168371</v>
          </cell>
          <cell r="T465">
            <v>45352</v>
          </cell>
          <cell r="U465">
            <v>45382</v>
          </cell>
          <cell r="V465">
            <v>2168371</v>
          </cell>
          <cell r="W465">
            <v>45383</v>
          </cell>
          <cell r="X465">
            <v>45412</v>
          </cell>
          <cell r="Y465">
            <v>2168371</v>
          </cell>
          <cell r="Z465">
            <v>45413</v>
          </cell>
          <cell r="AA465">
            <v>45443</v>
          </cell>
          <cell r="AB465">
            <v>505953</v>
          </cell>
          <cell r="AC465">
            <v>45444</v>
          </cell>
          <cell r="AD465">
            <v>45450</v>
          </cell>
          <cell r="BI465" t="str">
            <v>División de Bienestar Universitario</v>
          </cell>
          <cell r="BJ465" t="str">
            <v>JHON FREYD MONROY RODRIGUEZ</v>
          </cell>
          <cell r="BK465" t="str">
            <v>Jefe de Oficina</v>
          </cell>
          <cell r="BL465">
            <v>143</v>
          </cell>
          <cell r="BM465">
            <v>45327.439849537041</v>
          </cell>
          <cell r="BN465">
            <v>422028670</v>
          </cell>
          <cell r="BO465">
            <v>673</v>
          </cell>
          <cell r="BP465">
            <v>45327</v>
          </cell>
          <cell r="BQ465">
            <v>8890321</v>
          </cell>
          <cell r="CS465"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5">
            <v>1121897458.9000001</v>
          </cell>
          <cell r="CU465">
            <v>612</v>
          </cell>
          <cell r="CV465" t="str">
            <v>44110</v>
          </cell>
          <cell r="CY465">
            <v>8299</v>
          </cell>
          <cell r="CZ465" t="str">
            <v>M6</v>
          </cell>
        </row>
        <row r="466">
          <cell r="B466" t="str">
            <v>0367 DE 2024</v>
          </cell>
          <cell r="C466">
            <v>86068502</v>
          </cell>
          <cell r="D466" t="str">
            <v>FREDY JULIAN MURILLO HERRAN</v>
          </cell>
          <cell r="E466" t="str">
            <v>CONTRATO DE PRESTACIÓN DE SERVICIOS DE APOYO A LA GESTIÓN</v>
          </cell>
          <cell r="F466" t="str">
            <v xml:space="preserve">PRESTACIÓN DE SERVICIOS DE APOYO A LA GESTIÓN NECESARIO PARA EL DESARROLLO DE LOS DIFERENTES PROCESOS EN LA DISCIPLINA DE FÚTBOL DEL PROYECTO FICHA BPUNI BU 02 0711 2023 “FORTALECIMIENTO Y DESARROLLO DE ESTRATEGIAS Y ACCIONES DE BIENESTAR EN EL MARCO DEL DESARROLLO HUMANO EN PRO DE LOS INTEGRANTES DE LA COMUNIDAD UNIVERSITARIA DE LA UNIVERSIDAD DE LOS LLANOS” </v>
          </cell>
          <cell r="G466">
            <v>45327</v>
          </cell>
          <cell r="H466">
            <v>8890321</v>
          </cell>
          <cell r="I466" t="str">
            <v>Cuatro (04) meses y tres (03) días calendario</v>
          </cell>
          <cell r="J466">
            <v>45327</v>
          </cell>
          <cell r="K466">
            <v>45450</v>
          </cell>
          <cell r="L466" t="str">
            <v>NO APLICA</v>
          </cell>
          <cell r="M466" t="str">
            <v>NO APLICA</v>
          </cell>
          <cell r="N466" t="str">
            <v>NO APLICA</v>
          </cell>
          <cell r="O466">
            <v>5</v>
          </cell>
          <cell r="P466">
            <v>1879255</v>
          </cell>
          <cell r="Q466">
            <v>45327</v>
          </cell>
          <cell r="R466">
            <v>45351</v>
          </cell>
          <cell r="S466">
            <v>2168371</v>
          </cell>
          <cell r="T466">
            <v>45352</v>
          </cell>
          <cell r="U466">
            <v>45382</v>
          </cell>
          <cell r="V466">
            <v>2168371</v>
          </cell>
          <cell r="W466">
            <v>45383</v>
          </cell>
          <cell r="X466">
            <v>45412</v>
          </cell>
          <cell r="Y466">
            <v>2168371</v>
          </cell>
          <cell r="Z466">
            <v>45413</v>
          </cell>
          <cell r="AA466">
            <v>45443</v>
          </cell>
          <cell r="AB466">
            <v>505953</v>
          </cell>
          <cell r="AC466">
            <v>45444</v>
          </cell>
          <cell r="AD466">
            <v>45450</v>
          </cell>
          <cell r="BI466" t="str">
            <v>División de Bienestar Universitario</v>
          </cell>
          <cell r="BJ466" t="str">
            <v>JHON FREYD MONROY RODRIGUEZ</v>
          </cell>
          <cell r="BK466" t="str">
            <v>Jefe de Oficina</v>
          </cell>
          <cell r="BL466">
            <v>143</v>
          </cell>
          <cell r="BM466">
            <v>45327.439849537041</v>
          </cell>
          <cell r="BN466">
            <v>422028670</v>
          </cell>
          <cell r="BO466">
            <v>665</v>
          </cell>
          <cell r="BP466">
            <v>45327</v>
          </cell>
          <cell r="BQ466">
            <v>8890321</v>
          </cell>
          <cell r="CS466"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6">
            <v>86068502</v>
          </cell>
          <cell r="CU466">
            <v>612</v>
          </cell>
          <cell r="CV466" t="str">
            <v>44110</v>
          </cell>
          <cell r="CY466">
            <v>7490</v>
          </cell>
          <cell r="CZ466" t="str">
            <v>M6</v>
          </cell>
        </row>
        <row r="467">
          <cell r="B467" t="str">
            <v>0368 DE 2024</v>
          </cell>
          <cell r="C467">
            <v>97613395</v>
          </cell>
          <cell r="D467" t="str">
            <v>JOLBER ALEXANDER PLAZAS</v>
          </cell>
          <cell r="E467" t="str">
            <v>CONTRATO DE PRESTACIÓN DE SERVICIOS DE APOYO A LA GESTIÓN</v>
          </cell>
          <cell r="F467" t="str">
            <v>PRESTACIÓN DE SERVICIOS DE APOYO A LA GESTIÓN NECESARIO PARA EL DESARROLLO DE LOS DIFERENTES PROCESOS DEL ÁREA DE RECREACIÓN Y DEPORTES DEL PROYECTO FICHA BPUNI BU 02 0711 2023 “FORTALECIMIENTO Y DESARROLLO DE ESTRATEGIAS Y ACCIONES DE BIENESTAR EN EL MARCO DEL DESARROLLO HUMANO EN PRO DE LOS INTEGRANTES DE LA COMUNIDAD UNIVERSITARIA DE LA UNIVERSIDAD DE LOS LLANOS” CAMPUS BOQUEMONTE.</v>
          </cell>
          <cell r="G467">
            <v>45327</v>
          </cell>
          <cell r="H467">
            <v>8890321</v>
          </cell>
          <cell r="I467" t="str">
            <v>Cuatro (04) meses y tres (03) días calendario</v>
          </cell>
          <cell r="J467">
            <v>45327</v>
          </cell>
          <cell r="K467">
            <v>45450</v>
          </cell>
          <cell r="L467" t="str">
            <v>NO APLICA</v>
          </cell>
          <cell r="M467" t="str">
            <v>NO APLICA</v>
          </cell>
          <cell r="N467" t="str">
            <v>NO APLICA</v>
          </cell>
          <cell r="O467">
            <v>5</v>
          </cell>
          <cell r="P467">
            <v>1879255</v>
          </cell>
          <cell r="Q467">
            <v>45327</v>
          </cell>
          <cell r="R467">
            <v>45351</v>
          </cell>
          <cell r="S467">
            <v>2168371</v>
          </cell>
          <cell r="T467">
            <v>45352</v>
          </cell>
          <cell r="U467">
            <v>45382</v>
          </cell>
          <cell r="V467">
            <v>2168371</v>
          </cell>
          <cell r="W467">
            <v>45383</v>
          </cell>
          <cell r="X467">
            <v>45412</v>
          </cell>
          <cell r="Y467">
            <v>2168371</v>
          </cell>
          <cell r="Z467">
            <v>45413</v>
          </cell>
          <cell r="AA467">
            <v>45443</v>
          </cell>
          <cell r="AB467">
            <v>505953</v>
          </cell>
          <cell r="AC467">
            <v>45444</v>
          </cell>
          <cell r="AD467">
            <v>45450</v>
          </cell>
          <cell r="BI467" t="str">
            <v>División de Bienestar Universitario</v>
          </cell>
          <cell r="BJ467" t="str">
            <v>JHON FREYD MONROY RODRIGUEZ</v>
          </cell>
          <cell r="BK467" t="str">
            <v>Jefe de Oficina</v>
          </cell>
          <cell r="BL467">
            <v>143</v>
          </cell>
          <cell r="BM467">
            <v>45327.439849537041</v>
          </cell>
          <cell r="BN467">
            <v>422028670</v>
          </cell>
          <cell r="BO467">
            <v>668</v>
          </cell>
          <cell r="BP467">
            <v>45327</v>
          </cell>
          <cell r="BQ467">
            <v>8890321</v>
          </cell>
          <cell r="CS467"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7">
            <v>97613395</v>
          </cell>
          <cell r="CU467">
            <v>612</v>
          </cell>
          <cell r="CV467" t="str">
            <v>44110</v>
          </cell>
          <cell r="CY467">
            <v>7490</v>
          </cell>
          <cell r="CZ467" t="str">
            <v>M6</v>
          </cell>
        </row>
        <row r="468">
          <cell r="B468" t="str">
            <v>0369 DE 2024</v>
          </cell>
          <cell r="C468">
            <v>17344211</v>
          </cell>
          <cell r="D468" t="str">
            <v>OSCAR BYRON CORTES CASTAÑEDA</v>
          </cell>
          <cell r="E468" t="str">
            <v>CONTRATO DE PRESTACIÓN DE SERVICIOS DE APOYO A LA GESTIÓN</v>
          </cell>
          <cell r="F468" t="str">
            <v xml:space="preserve">PRESTACIÓN DE SERVICIOS DE APOYO A LA GESTIÓN NECESARIO PARA EL DESARROLLO DE LOS DIFERENTES PROCESOS DE PREVENCIÓN Y REHABILITACIÓN DE LESIONES OSTEOMUSCULARES DE PRACTICANTES DE ACTIVIDADES DEPORTIVAS DEL PROYECTO FICHA BPUNI BU 02 0711 2023 “FORTALECIMIENTO Y DESARROLLO DE ESTRATEGIAS Y ACCIONES DE BIENESTAR EN EL MARCO DEL DESARROLLO HUMANO EN PRO DE LOS INTEGRANTES DE LA COMUNIDAD UNIVERSITARIA DE LA UNIVERSIDAD DE LOS LLANOS” </v>
          </cell>
          <cell r="G468">
            <v>45327</v>
          </cell>
          <cell r="H468">
            <v>8890321</v>
          </cell>
          <cell r="I468" t="str">
            <v>Cuatro (04) meses y tres (03) días calendario</v>
          </cell>
          <cell r="J468">
            <v>45327</v>
          </cell>
          <cell r="K468">
            <v>45450</v>
          </cell>
          <cell r="L468" t="str">
            <v>NO APLICA</v>
          </cell>
          <cell r="M468" t="str">
            <v>NO APLICA</v>
          </cell>
          <cell r="N468" t="str">
            <v>NO APLICA</v>
          </cell>
          <cell r="O468">
            <v>5</v>
          </cell>
          <cell r="P468">
            <v>1879255</v>
          </cell>
          <cell r="Q468">
            <v>45327</v>
          </cell>
          <cell r="R468">
            <v>45351</v>
          </cell>
          <cell r="S468">
            <v>2168371</v>
          </cell>
          <cell r="T468">
            <v>45352</v>
          </cell>
          <cell r="U468">
            <v>45382</v>
          </cell>
          <cell r="V468">
            <v>2168371</v>
          </cell>
          <cell r="W468">
            <v>45383</v>
          </cell>
          <cell r="X468">
            <v>45412</v>
          </cell>
          <cell r="Y468">
            <v>2168371</v>
          </cell>
          <cell r="Z468">
            <v>45413</v>
          </cell>
          <cell r="AA468">
            <v>45443</v>
          </cell>
          <cell r="AB468">
            <v>505953</v>
          </cell>
          <cell r="AC468">
            <v>45444</v>
          </cell>
          <cell r="AD468">
            <v>45450</v>
          </cell>
          <cell r="BI468" t="str">
            <v>División de Bienestar Universitario</v>
          </cell>
          <cell r="BJ468" t="str">
            <v>JHON FREYD MONROY RODRIGUEZ</v>
          </cell>
          <cell r="BK468" t="str">
            <v>Jefe de Oficina</v>
          </cell>
          <cell r="BL468">
            <v>143</v>
          </cell>
          <cell r="BM468">
            <v>45327.439849537041</v>
          </cell>
          <cell r="BN468">
            <v>422028670</v>
          </cell>
          <cell r="BO468">
            <v>659</v>
          </cell>
          <cell r="BP468">
            <v>45327</v>
          </cell>
          <cell r="BQ468">
            <v>8890321</v>
          </cell>
          <cell r="CS468" t="str">
            <v>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v>
          </cell>
          <cell r="CT468">
            <v>17344211.600000001</v>
          </cell>
          <cell r="CU468">
            <v>612</v>
          </cell>
          <cell r="CV468" t="str">
            <v>44110</v>
          </cell>
          <cell r="CY468">
            <v>8299</v>
          </cell>
          <cell r="CZ468" t="str">
            <v>M6</v>
          </cell>
        </row>
        <row r="469">
          <cell r="B469" t="str">
            <v>0370 DE 2024</v>
          </cell>
          <cell r="C469">
            <v>1121832614</v>
          </cell>
          <cell r="D469" t="str">
            <v>CARLOS HERNAN OLIVEROS GONZALEZ</v>
          </cell>
          <cell r="E469" t="str">
            <v>CONTRATO DE PRESTACIÓN DE SERVICIOS DE APOYO A LA GESTIÓN</v>
          </cell>
          <cell r="F469"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9">
            <v>45327</v>
          </cell>
          <cell r="H469">
            <v>8890321</v>
          </cell>
          <cell r="I469" t="str">
            <v>Cuatro (04) meses y tres (03) días calendario</v>
          </cell>
          <cell r="J469">
            <v>45327</v>
          </cell>
          <cell r="K469">
            <v>45450</v>
          </cell>
          <cell r="L469" t="str">
            <v>NO APLICA</v>
          </cell>
          <cell r="M469" t="str">
            <v>NO APLICA</v>
          </cell>
          <cell r="N469" t="str">
            <v>NO APLICA</v>
          </cell>
          <cell r="O469">
            <v>5</v>
          </cell>
          <cell r="P469">
            <v>1879255</v>
          </cell>
          <cell r="Q469">
            <v>45327</v>
          </cell>
          <cell r="R469">
            <v>45351</v>
          </cell>
          <cell r="S469">
            <v>2168371</v>
          </cell>
          <cell r="T469">
            <v>45352</v>
          </cell>
          <cell r="U469">
            <v>45382</v>
          </cell>
          <cell r="V469">
            <v>2168371</v>
          </cell>
          <cell r="W469">
            <v>45383</v>
          </cell>
          <cell r="X469">
            <v>45412</v>
          </cell>
          <cell r="Y469">
            <v>2168371</v>
          </cell>
          <cell r="Z469">
            <v>45413</v>
          </cell>
          <cell r="AA469">
            <v>45443</v>
          </cell>
          <cell r="AB469">
            <v>505953</v>
          </cell>
          <cell r="AC469">
            <v>45444</v>
          </cell>
          <cell r="AD469">
            <v>45450</v>
          </cell>
          <cell r="BI469" t="str">
            <v>División de Bienestar Universitario</v>
          </cell>
          <cell r="BJ469" t="str">
            <v>JHON FREYD MONROY RODRIGUEZ</v>
          </cell>
          <cell r="BK469" t="str">
            <v>Jefe de Oficina</v>
          </cell>
          <cell r="BL469">
            <v>143</v>
          </cell>
          <cell r="BM469">
            <v>45327.439849537041</v>
          </cell>
          <cell r="BN469">
            <v>422028670</v>
          </cell>
          <cell r="BO469">
            <v>670</v>
          </cell>
          <cell r="BP469">
            <v>45327</v>
          </cell>
          <cell r="BQ469">
            <v>8890321</v>
          </cell>
          <cell r="CS46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9">
            <v>1121832614.2</v>
          </cell>
          <cell r="CU469">
            <v>612</v>
          </cell>
          <cell r="CV469" t="str">
            <v>44110</v>
          </cell>
          <cell r="CY469">
            <v>8299</v>
          </cell>
          <cell r="CZ469" t="str">
            <v>M6</v>
          </cell>
        </row>
        <row r="470">
          <cell r="B470" t="str">
            <v>0371 DE 2024</v>
          </cell>
          <cell r="C470">
            <v>40411349</v>
          </cell>
          <cell r="D470" t="str">
            <v>MONICA LILIANA VILLALOBOS</v>
          </cell>
          <cell r="E470" t="str">
            <v>CONTRATO DE PRESTACIÓN DE SERVICIOS DE APOYO A LA GESTIÓN</v>
          </cell>
          <cell r="F470" t="str">
            <v xml:space="preserve">PRESTACIÓN DE SERVICIOS DE APOYO A LA GESTIÓN NECESARIO PARA EL DESARROLLO DE LOS DIFERENTES PROCESOS EN LA DISCIPLINA DE NATACIÓN DEL PROYECTO FICHA BPUNI BU 02 0711 2023 “FORTALECIMIENTO Y DESARROLLO DE ESTRATEGIAS Y ACCIONES DE BIENESTAR EN EL MARCO DEL DESARROLLO HUMANO EN PRO DE LOS INTEGRANTES DE LA COMUNIDAD UNIVERSITARIA DE LA UNIVERSIDAD DE LOS LLANOS” </v>
          </cell>
          <cell r="G470">
            <v>45327</v>
          </cell>
          <cell r="H470">
            <v>8890321</v>
          </cell>
          <cell r="I470" t="str">
            <v>Cuatro (04) meses y tres (03) días calendario</v>
          </cell>
          <cell r="J470">
            <v>45327</v>
          </cell>
          <cell r="K470">
            <v>45450</v>
          </cell>
          <cell r="L470" t="str">
            <v>NO APLICA</v>
          </cell>
          <cell r="M470" t="str">
            <v>NO APLICA</v>
          </cell>
          <cell r="N470" t="str">
            <v>NO APLICA</v>
          </cell>
          <cell r="O470">
            <v>5</v>
          </cell>
          <cell r="P470">
            <v>1879255</v>
          </cell>
          <cell r="Q470">
            <v>45327</v>
          </cell>
          <cell r="R470">
            <v>45351</v>
          </cell>
          <cell r="S470">
            <v>2168371</v>
          </cell>
          <cell r="T470">
            <v>45352</v>
          </cell>
          <cell r="U470">
            <v>45382</v>
          </cell>
          <cell r="V470">
            <v>2168371</v>
          </cell>
          <cell r="W470">
            <v>45383</v>
          </cell>
          <cell r="X470">
            <v>45412</v>
          </cell>
          <cell r="Y470">
            <v>2168371</v>
          </cell>
          <cell r="Z470">
            <v>45413</v>
          </cell>
          <cell r="AA470">
            <v>45443</v>
          </cell>
          <cell r="AB470">
            <v>505953</v>
          </cell>
          <cell r="AC470">
            <v>45444</v>
          </cell>
          <cell r="AD470">
            <v>45450</v>
          </cell>
          <cell r="BI470" t="str">
            <v>División de Bienestar Universitario</v>
          </cell>
          <cell r="BJ470" t="str">
            <v>JHON FREYD MONROY RODRIGUEZ</v>
          </cell>
          <cell r="BK470" t="str">
            <v>Jefe de Oficina</v>
          </cell>
          <cell r="BL470">
            <v>143</v>
          </cell>
          <cell r="BM470">
            <v>45327.439849537041</v>
          </cell>
          <cell r="BN470">
            <v>422028670</v>
          </cell>
          <cell r="BO470">
            <v>661</v>
          </cell>
          <cell r="BP470">
            <v>45327</v>
          </cell>
          <cell r="BQ470">
            <v>8890321</v>
          </cell>
          <cell r="CS470"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70">
            <v>40411349</v>
          </cell>
          <cell r="CU470">
            <v>612</v>
          </cell>
          <cell r="CV470" t="str">
            <v>44110</v>
          </cell>
          <cell r="CY470">
            <v>4761</v>
          </cell>
          <cell r="CZ470" t="str">
            <v>M6</v>
          </cell>
        </row>
        <row r="471">
          <cell r="B471" t="str">
            <v>0372 DE 2024</v>
          </cell>
          <cell r="C471">
            <v>1121875351</v>
          </cell>
          <cell r="D471" t="str">
            <v>CHRISTIAN CAMILO REYES GARAY</v>
          </cell>
          <cell r="E471" t="str">
            <v>CONTRATO DE PRESTACIÓN DE SERVICIOS PROFESIONALES</v>
          </cell>
          <cell r="F471" t="str">
            <v xml:space="preserve">PRESTACIÓN DE SERVICIOS PROFESIONALES NECESARIO PARA EL DESARROLLO DE LOS DIFERENTES PROCESOS DE INCLUSIÓN DEL PROYECTO FICHA BPUNI BU 02 0711 2023 “FORTALECIMIENTO Y DESARROLLO DE ESTRATEGIAS Y ACCIONES DE BIENESTAR EN EL MARCO DEL DESARROLLO HUMANO EN PRO DE LOS INTEGRANTES DE LA COMUNIDAD UNIVERSITARIA DE LA UNIVERSIDAD DE LOS LLANOS” </v>
          </cell>
          <cell r="G471">
            <v>45327</v>
          </cell>
          <cell r="H471">
            <v>12551035</v>
          </cell>
          <cell r="I471" t="str">
            <v>Cuatro (04) meses y tres (03) días calendario</v>
          </cell>
          <cell r="J471">
            <v>45327</v>
          </cell>
          <cell r="K471">
            <v>45450</v>
          </cell>
          <cell r="L471" t="str">
            <v>NO APLICA</v>
          </cell>
          <cell r="M471" t="str">
            <v>NO APLICA</v>
          </cell>
          <cell r="N471" t="str">
            <v>NO APLICA</v>
          </cell>
          <cell r="O471">
            <v>5</v>
          </cell>
          <cell r="P471">
            <v>2653064</v>
          </cell>
          <cell r="Q471">
            <v>45327</v>
          </cell>
          <cell r="R471">
            <v>45351</v>
          </cell>
          <cell r="S471">
            <v>3061228</v>
          </cell>
          <cell r="T471">
            <v>45352</v>
          </cell>
          <cell r="U471">
            <v>45382</v>
          </cell>
          <cell r="V471">
            <v>3061228</v>
          </cell>
          <cell r="W471">
            <v>45383</v>
          </cell>
          <cell r="X471">
            <v>45412</v>
          </cell>
          <cell r="Y471">
            <v>3061228</v>
          </cell>
          <cell r="Z471">
            <v>45413</v>
          </cell>
          <cell r="AA471">
            <v>45443</v>
          </cell>
          <cell r="AB471">
            <v>714287</v>
          </cell>
          <cell r="AC471">
            <v>45444</v>
          </cell>
          <cell r="AD471">
            <v>45450</v>
          </cell>
          <cell r="BI471" t="str">
            <v>División de Bienestar Universitario</v>
          </cell>
          <cell r="BJ471" t="str">
            <v>JHON FREYD MONROY RODRIGUEZ</v>
          </cell>
          <cell r="BK471" t="str">
            <v>Jefe de Oficina</v>
          </cell>
          <cell r="BL471">
            <v>143</v>
          </cell>
          <cell r="BM471">
            <v>45327.439849537041</v>
          </cell>
          <cell r="BN471">
            <v>422028670</v>
          </cell>
          <cell r="BO471">
            <v>685</v>
          </cell>
          <cell r="BP471">
            <v>45327</v>
          </cell>
          <cell r="BQ471">
            <v>12551035</v>
          </cell>
          <cell r="CS471" t="str">
            <v>1. Brindar apoyo a la jefatura de Bienestar Institucional en la implementación y evaluación de la política de inclusión en la Universidad de los Llanos. 2. Coadyuvar en el uso y aplicación de la herramienta: módulo “Índice de Inclusión para Educación Superior, INES”.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Colaborar en la aplicación de encuestas a estudiantes, administrativos y docentes de índices de inclusión (MEN-IES - INES). 7. Prestar apoyo para el desarrollo del análisis estadístico de la información obtenida de encuestas a estudiantes, administrativos y docentes de índices de inclusión (MEN-IES - INES). 8. Apoyar en la recopilación y formulación de informes solicitados por los organismos de control e informes de interés interinstitucional. 9. Brindar apoyo a la jefatura de Bienestar en los eventos institucionales que se realicen y sean liderados o apoyados por la Dirección de Bienestar Institucional.</v>
          </cell>
          <cell r="CT471">
            <v>1121875351</v>
          </cell>
          <cell r="CU471">
            <v>612</v>
          </cell>
          <cell r="CV471" t="str">
            <v>44110</v>
          </cell>
          <cell r="CY471">
            <v>8299</v>
          </cell>
          <cell r="CZ471" t="str">
            <v>M6</v>
          </cell>
        </row>
        <row r="472">
          <cell r="B472" t="str">
            <v>0373 DE 2024</v>
          </cell>
          <cell r="C472">
            <v>11255841</v>
          </cell>
          <cell r="D472" t="str">
            <v xml:space="preserve">DANIEL OSWALDO ROJAS RODRIGUEZ </v>
          </cell>
          <cell r="E472" t="str">
            <v>CONTRATO DE PRESTACIÓN DE SERVICIOS DE APOYO A LA GESTIÓN</v>
          </cell>
          <cell r="F47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2">
            <v>45327</v>
          </cell>
          <cell r="H472">
            <v>12551035</v>
          </cell>
          <cell r="I472" t="str">
            <v>Cuatro (04) meses y tres (03) días calendario</v>
          </cell>
          <cell r="J472">
            <v>45327</v>
          </cell>
          <cell r="K472">
            <v>45450</v>
          </cell>
          <cell r="L472" t="str">
            <v>NO APLICA</v>
          </cell>
          <cell r="M472" t="str">
            <v>NO APLICA</v>
          </cell>
          <cell r="N472" t="str">
            <v>NO APLICA</v>
          </cell>
          <cell r="O472">
            <v>5</v>
          </cell>
          <cell r="P472">
            <v>2653064</v>
          </cell>
          <cell r="Q472">
            <v>45327</v>
          </cell>
          <cell r="R472">
            <v>45351</v>
          </cell>
          <cell r="S472">
            <v>3061228</v>
          </cell>
          <cell r="T472">
            <v>45352</v>
          </cell>
          <cell r="U472">
            <v>45382</v>
          </cell>
          <cell r="V472">
            <v>3061228</v>
          </cell>
          <cell r="W472">
            <v>45383</v>
          </cell>
          <cell r="X472">
            <v>45412</v>
          </cell>
          <cell r="Y472">
            <v>3061228</v>
          </cell>
          <cell r="Z472">
            <v>45413</v>
          </cell>
          <cell r="AA472">
            <v>45443</v>
          </cell>
          <cell r="AB472">
            <v>714287</v>
          </cell>
          <cell r="AC472">
            <v>45444</v>
          </cell>
          <cell r="AD472">
            <v>45450</v>
          </cell>
          <cell r="BI472" t="str">
            <v>División de Bienestar Universitario</v>
          </cell>
          <cell r="BJ472" t="str">
            <v>JHON FREYD MONROY RODRIGUEZ</v>
          </cell>
          <cell r="BK472" t="str">
            <v>Jefe de Oficina</v>
          </cell>
          <cell r="BL472">
            <v>143</v>
          </cell>
          <cell r="BM472">
            <v>45327.439849537041</v>
          </cell>
          <cell r="BN472">
            <v>422028670</v>
          </cell>
          <cell r="BO472">
            <v>676</v>
          </cell>
          <cell r="BP472">
            <v>45327</v>
          </cell>
          <cell r="BQ472">
            <v>12551035</v>
          </cell>
          <cell r="CS47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2">
            <v>11255841</v>
          </cell>
          <cell r="CU472">
            <v>612</v>
          </cell>
          <cell r="CV472" t="str">
            <v>44110</v>
          </cell>
          <cell r="CY472">
            <v>7490</v>
          </cell>
          <cell r="CZ472" t="str">
            <v>M6</v>
          </cell>
        </row>
        <row r="473">
          <cell r="B473" t="str">
            <v>0374 DE 2024</v>
          </cell>
          <cell r="C473">
            <v>86082880</v>
          </cell>
          <cell r="D473" t="str">
            <v xml:space="preserve">HERVIN YAIR ROJAS LOPEZ </v>
          </cell>
          <cell r="E473" t="str">
            <v>CONTRATO DE PRESTACIÓN DE SERVICIOS DE APOYO A LA GESTIÓN</v>
          </cell>
          <cell r="F47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3">
            <v>45327</v>
          </cell>
          <cell r="H473">
            <v>12551035</v>
          </cell>
          <cell r="I473" t="str">
            <v>Cuatro (04) meses y tres (03) días calendario</v>
          </cell>
          <cell r="J473">
            <v>45327</v>
          </cell>
          <cell r="K473">
            <v>45450</v>
          </cell>
          <cell r="L473" t="str">
            <v>NO APLICA</v>
          </cell>
          <cell r="M473" t="str">
            <v>NO APLICA</v>
          </cell>
          <cell r="N473" t="str">
            <v>NO APLICA</v>
          </cell>
          <cell r="O473">
            <v>5</v>
          </cell>
          <cell r="P473">
            <v>2653064</v>
          </cell>
          <cell r="Q473">
            <v>45327</v>
          </cell>
          <cell r="R473">
            <v>45351</v>
          </cell>
          <cell r="S473">
            <v>3061228</v>
          </cell>
          <cell r="T473">
            <v>45352</v>
          </cell>
          <cell r="U473">
            <v>45382</v>
          </cell>
          <cell r="V473">
            <v>3061228</v>
          </cell>
          <cell r="W473">
            <v>45383</v>
          </cell>
          <cell r="X473">
            <v>45412</v>
          </cell>
          <cell r="Y473">
            <v>3061228</v>
          </cell>
          <cell r="Z473">
            <v>45413</v>
          </cell>
          <cell r="AA473">
            <v>45443</v>
          </cell>
          <cell r="AB473">
            <v>714287</v>
          </cell>
          <cell r="AC473">
            <v>45444</v>
          </cell>
          <cell r="AD473">
            <v>45450</v>
          </cell>
          <cell r="BI473" t="str">
            <v>División de Bienestar Universitario</v>
          </cell>
          <cell r="BJ473" t="str">
            <v>JHON FREYD MONROY RODRIGUEZ</v>
          </cell>
          <cell r="BK473" t="str">
            <v>Jefe de Oficina</v>
          </cell>
          <cell r="BL473">
            <v>143</v>
          </cell>
          <cell r="BM473">
            <v>45327.439849537041</v>
          </cell>
          <cell r="BN473">
            <v>422028670</v>
          </cell>
          <cell r="BO473">
            <v>684</v>
          </cell>
          <cell r="BP473">
            <v>45327</v>
          </cell>
          <cell r="BQ473">
            <v>12551035</v>
          </cell>
          <cell r="CS47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3">
            <v>86082880</v>
          </cell>
          <cell r="CU473">
            <v>612</v>
          </cell>
          <cell r="CV473" t="str">
            <v>44110</v>
          </cell>
          <cell r="CY473">
            <v>8559</v>
          </cell>
          <cell r="CZ473" t="str">
            <v>M3</v>
          </cell>
        </row>
        <row r="474">
          <cell r="B474" t="str">
            <v>0375 DE 2024</v>
          </cell>
          <cell r="C474">
            <v>17357562</v>
          </cell>
          <cell r="D474" t="str">
            <v>JORGE ARTURO RESTREPO BUITRAGO</v>
          </cell>
          <cell r="E474" t="str">
            <v>CONTRATO DE PRESTACIÓN DE SERVICIOS DE APOYO A LA GESTIÓN</v>
          </cell>
          <cell r="F474"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4">
            <v>45327</v>
          </cell>
          <cell r="H474">
            <v>12551035</v>
          </cell>
          <cell r="I474" t="str">
            <v>Cuatro (04) meses y tres (03) días calendario</v>
          </cell>
          <cell r="J474">
            <v>45327</v>
          </cell>
          <cell r="K474">
            <v>45450</v>
          </cell>
          <cell r="L474" t="str">
            <v>NO APLICA</v>
          </cell>
          <cell r="M474" t="str">
            <v>NO APLICA</v>
          </cell>
          <cell r="N474" t="str">
            <v>NO APLICA</v>
          </cell>
          <cell r="O474">
            <v>5</v>
          </cell>
          <cell r="P474">
            <v>2653064</v>
          </cell>
          <cell r="Q474">
            <v>45327</v>
          </cell>
          <cell r="R474">
            <v>45351</v>
          </cell>
          <cell r="S474">
            <v>3061228</v>
          </cell>
          <cell r="T474">
            <v>45352</v>
          </cell>
          <cell r="U474">
            <v>45382</v>
          </cell>
          <cell r="V474">
            <v>3061228</v>
          </cell>
          <cell r="W474">
            <v>45383</v>
          </cell>
          <cell r="X474">
            <v>45412</v>
          </cell>
          <cell r="Y474">
            <v>3061228</v>
          </cell>
          <cell r="Z474">
            <v>45413</v>
          </cell>
          <cell r="AA474">
            <v>45443</v>
          </cell>
          <cell r="AB474">
            <v>714287</v>
          </cell>
          <cell r="AC474">
            <v>45444</v>
          </cell>
          <cell r="AD474">
            <v>45450</v>
          </cell>
          <cell r="BI474" t="str">
            <v>División de Bienestar Universitario</v>
          </cell>
          <cell r="BJ474" t="str">
            <v>JHON FREYD MONROY RODRIGUEZ</v>
          </cell>
          <cell r="BK474" t="str">
            <v>Jefe de Oficina</v>
          </cell>
          <cell r="BL474">
            <v>143</v>
          </cell>
          <cell r="BM474">
            <v>45327.439849537041</v>
          </cell>
          <cell r="BN474">
            <v>422028670</v>
          </cell>
          <cell r="BO474">
            <v>678</v>
          </cell>
          <cell r="BP474">
            <v>45327</v>
          </cell>
          <cell r="BQ474">
            <v>12551035</v>
          </cell>
          <cell r="CS474"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4">
            <v>17357562</v>
          </cell>
          <cell r="CU474">
            <v>612</v>
          </cell>
          <cell r="CV474" t="str">
            <v>44110</v>
          </cell>
          <cell r="CY474">
            <v>8299</v>
          </cell>
          <cell r="CZ474" t="str">
            <v>M6</v>
          </cell>
        </row>
        <row r="475">
          <cell r="B475" t="str">
            <v>0376 DE 2024</v>
          </cell>
          <cell r="C475">
            <v>86071191</v>
          </cell>
          <cell r="D475" t="str">
            <v>JOSE WILMER SOLAQUE RIVEROS</v>
          </cell>
          <cell r="E475" t="str">
            <v>CONTRATO DE PRESTACIÓN DE SERVICIOS DE APOYO A LA GESTIÓN</v>
          </cell>
          <cell r="F475"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5">
            <v>45327</v>
          </cell>
          <cell r="H475">
            <v>12551035</v>
          </cell>
          <cell r="I475" t="str">
            <v>Cuatro (04) meses y tres (03) días calendario</v>
          </cell>
          <cell r="J475">
            <v>45327</v>
          </cell>
          <cell r="K475">
            <v>45450</v>
          </cell>
          <cell r="L475" t="str">
            <v>NO APLICA</v>
          </cell>
          <cell r="M475" t="str">
            <v>NO APLICA</v>
          </cell>
          <cell r="N475" t="str">
            <v>NO APLICA</v>
          </cell>
          <cell r="O475">
            <v>5</v>
          </cell>
          <cell r="P475">
            <v>2653064</v>
          </cell>
          <cell r="Q475">
            <v>45327</v>
          </cell>
          <cell r="R475">
            <v>45351</v>
          </cell>
          <cell r="S475">
            <v>3061228</v>
          </cell>
          <cell r="T475">
            <v>45352</v>
          </cell>
          <cell r="U475">
            <v>45382</v>
          </cell>
          <cell r="V475">
            <v>3061228</v>
          </cell>
          <cell r="W475">
            <v>45383</v>
          </cell>
          <cell r="X475">
            <v>45412</v>
          </cell>
          <cell r="Y475">
            <v>3061228</v>
          </cell>
          <cell r="Z475">
            <v>45413</v>
          </cell>
          <cell r="AA475">
            <v>45443</v>
          </cell>
          <cell r="AB475">
            <v>714287</v>
          </cell>
          <cell r="AC475">
            <v>45444</v>
          </cell>
          <cell r="AD475">
            <v>45450</v>
          </cell>
          <cell r="BI475" t="str">
            <v>División de Bienestar Universitario</v>
          </cell>
          <cell r="BJ475" t="str">
            <v>JHON FREYD MONROY RODRIGUEZ</v>
          </cell>
          <cell r="BK475" t="str">
            <v>Jefe de Oficina</v>
          </cell>
          <cell r="BL475">
            <v>143</v>
          </cell>
          <cell r="BM475">
            <v>45327.439849537041</v>
          </cell>
          <cell r="BN475">
            <v>422028670</v>
          </cell>
          <cell r="BO475">
            <v>683</v>
          </cell>
          <cell r="BP475">
            <v>45327</v>
          </cell>
          <cell r="BQ475">
            <v>12551035</v>
          </cell>
          <cell r="CS47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5">
            <v>86071191</v>
          </cell>
          <cell r="CU475">
            <v>612</v>
          </cell>
          <cell r="CV475" t="str">
            <v>44110</v>
          </cell>
          <cell r="CY475">
            <v>7490</v>
          </cell>
          <cell r="CZ475" t="str">
            <v>M6</v>
          </cell>
        </row>
        <row r="476">
          <cell r="B476" t="str">
            <v>0377 DE 2024</v>
          </cell>
          <cell r="C476">
            <v>40329056</v>
          </cell>
          <cell r="D476" t="str">
            <v xml:space="preserve">PAOLA ANDREA SIERRA OBANDO </v>
          </cell>
          <cell r="E476" t="str">
            <v>CONTRATO DE PRESTACIÓN DE SERVICIOS DE APOYO A LA GESTIÓN</v>
          </cell>
          <cell r="F476"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6">
            <v>45327</v>
          </cell>
          <cell r="H476">
            <v>12551035</v>
          </cell>
          <cell r="I476" t="str">
            <v>Cuatro (04) meses y tres (03) días calendario</v>
          </cell>
          <cell r="J476">
            <v>45327</v>
          </cell>
          <cell r="K476">
            <v>45450</v>
          </cell>
          <cell r="L476" t="str">
            <v>NO APLICA</v>
          </cell>
          <cell r="M476" t="str">
            <v>NO APLICA</v>
          </cell>
          <cell r="N476" t="str">
            <v>NO APLICA</v>
          </cell>
          <cell r="O476">
            <v>5</v>
          </cell>
          <cell r="P476">
            <v>2653064</v>
          </cell>
          <cell r="Q476">
            <v>45327</v>
          </cell>
          <cell r="R476">
            <v>45351</v>
          </cell>
          <cell r="S476">
            <v>3061228</v>
          </cell>
          <cell r="T476">
            <v>45352</v>
          </cell>
          <cell r="U476">
            <v>45382</v>
          </cell>
          <cell r="V476">
            <v>3061228</v>
          </cell>
          <cell r="W476">
            <v>45383</v>
          </cell>
          <cell r="X476">
            <v>45412</v>
          </cell>
          <cell r="Y476">
            <v>3061228</v>
          </cell>
          <cell r="Z476">
            <v>45413</v>
          </cell>
          <cell r="AA476">
            <v>45443</v>
          </cell>
          <cell r="AB476">
            <v>714287</v>
          </cell>
          <cell r="AC476">
            <v>45444</v>
          </cell>
          <cell r="AD476">
            <v>45450</v>
          </cell>
          <cell r="BI476" t="str">
            <v>División de Bienestar Universitario</v>
          </cell>
          <cell r="BJ476" t="str">
            <v>JHON FREYD MONROY RODRIGUEZ</v>
          </cell>
          <cell r="BK476" t="str">
            <v>Jefe de Oficina</v>
          </cell>
          <cell r="BL476">
            <v>143</v>
          </cell>
          <cell r="BM476">
            <v>45327.439849537041</v>
          </cell>
          <cell r="BN476">
            <v>422028670</v>
          </cell>
          <cell r="BO476">
            <v>680</v>
          </cell>
          <cell r="BP476">
            <v>45327</v>
          </cell>
          <cell r="BQ476">
            <v>12551035</v>
          </cell>
          <cell r="CS476"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6">
            <v>40329056</v>
          </cell>
          <cell r="CU476">
            <v>612</v>
          </cell>
          <cell r="CV476" t="str">
            <v>44110</v>
          </cell>
          <cell r="CY476">
            <v>8560</v>
          </cell>
          <cell r="CZ476" t="str">
            <v>M5</v>
          </cell>
        </row>
        <row r="477">
          <cell r="B477" t="str">
            <v>0378 DE 2024</v>
          </cell>
          <cell r="C477">
            <v>12448615</v>
          </cell>
          <cell r="D477" t="str">
            <v xml:space="preserve">MILTON MANUEL MENDIVIL MANJARRES </v>
          </cell>
          <cell r="E477" t="str">
            <v>CONTRATO DE PRESTACIÓN DE SERVICIOS DE APOYO A LA GESTIÓN</v>
          </cell>
          <cell r="F477"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7">
            <v>45327</v>
          </cell>
          <cell r="H477">
            <v>12551035</v>
          </cell>
          <cell r="I477" t="str">
            <v>Cuatro (04) meses y tres (03) días calendario</v>
          </cell>
          <cell r="J477">
            <v>45327</v>
          </cell>
          <cell r="K477">
            <v>45450</v>
          </cell>
          <cell r="L477" t="str">
            <v>NO APLICA</v>
          </cell>
          <cell r="M477" t="str">
            <v>NO APLICA</v>
          </cell>
          <cell r="N477" t="str">
            <v>NO APLICA</v>
          </cell>
          <cell r="O477">
            <v>5</v>
          </cell>
          <cell r="P477">
            <v>2653064</v>
          </cell>
          <cell r="Q477">
            <v>45327</v>
          </cell>
          <cell r="R477">
            <v>45351</v>
          </cell>
          <cell r="S477">
            <v>3061228</v>
          </cell>
          <cell r="T477">
            <v>45352</v>
          </cell>
          <cell r="U477">
            <v>45382</v>
          </cell>
          <cell r="V477">
            <v>3061228</v>
          </cell>
          <cell r="W477">
            <v>45383</v>
          </cell>
          <cell r="X477">
            <v>45412</v>
          </cell>
          <cell r="Y477">
            <v>3061228</v>
          </cell>
          <cell r="Z477">
            <v>45413</v>
          </cell>
          <cell r="AA477">
            <v>45443</v>
          </cell>
          <cell r="AB477">
            <v>714287</v>
          </cell>
          <cell r="AC477">
            <v>45444</v>
          </cell>
          <cell r="AD477">
            <v>45450</v>
          </cell>
          <cell r="BI477" t="str">
            <v>División de Bienestar Universitario</v>
          </cell>
          <cell r="BJ477" t="str">
            <v>JHON FREYD MONROY RODRIGUEZ</v>
          </cell>
          <cell r="BK477" t="str">
            <v>Jefe de Oficina</v>
          </cell>
          <cell r="BL477">
            <v>143</v>
          </cell>
          <cell r="BM477">
            <v>45327.439849537041</v>
          </cell>
          <cell r="BN477">
            <v>422028670</v>
          </cell>
          <cell r="BO477">
            <v>677</v>
          </cell>
          <cell r="BP477">
            <v>45327</v>
          </cell>
          <cell r="BQ477">
            <v>12551035</v>
          </cell>
          <cell r="CS477"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7">
            <v>12448615.699999999</v>
          </cell>
          <cell r="CU477">
            <v>612</v>
          </cell>
          <cell r="CV477" t="str">
            <v>44110</v>
          </cell>
          <cell r="CY477">
            <v>7490</v>
          </cell>
          <cell r="CZ477" t="str">
            <v>M6</v>
          </cell>
        </row>
        <row r="478">
          <cell r="B478" t="str">
            <v>0379 DE 2024</v>
          </cell>
          <cell r="C478">
            <v>40442902</v>
          </cell>
          <cell r="D478" t="str">
            <v>NIDIA MARGARITA VERGARA MONDRAGON</v>
          </cell>
          <cell r="E478" t="str">
            <v>CONTRATO DE PRESTACIÓN DE SERVICIOS DE APOYO A LA GESTIÓN</v>
          </cell>
          <cell r="F478"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8">
            <v>45327</v>
          </cell>
          <cell r="H478">
            <v>12551035</v>
          </cell>
          <cell r="I478" t="str">
            <v>Cuatro (04) meses y tres (03) días calendario</v>
          </cell>
          <cell r="J478">
            <v>45327</v>
          </cell>
          <cell r="K478">
            <v>45450</v>
          </cell>
          <cell r="L478" t="str">
            <v>NO APLICA</v>
          </cell>
          <cell r="M478" t="str">
            <v>NO APLICA</v>
          </cell>
          <cell r="N478" t="str">
            <v>NO APLICA</v>
          </cell>
          <cell r="O478">
            <v>5</v>
          </cell>
          <cell r="P478">
            <v>2653064</v>
          </cell>
          <cell r="Q478">
            <v>45327</v>
          </cell>
          <cell r="R478">
            <v>45351</v>
          </cell>
          <cell r="S478">
            <v>3061228</v>
          </cell>
          <cell r="T478">
            <v>45352</v>
          </cell>
          <cell r="U478">
            <v>45382</v>
          </cell>
          <cell r="V478">
            <v>3061228</v>
          </cell>
          <cell r="W478">
            <v>45383</v>
          </cell>
          <cell r="X478">
            <v>45412</v>
          </cell>
          <cell r="Y478">
            <v>3061228</v>
          </cell>
          <cell r="Z478">
            <v>45413</v>
          </cell>
          <cell r="AA478">
            <v>45443</v>
          </cell>
          <cell r="AB478">
            <v>714287</v>
          </cell>
          <cell r="AC478">
            <v>45444</v>
          </cell>
          <cell r="AD478">
            <v>45450</v>
          </cell>
          <cell r="BI478" t="str">
            <v>División de Bienestar Universitario</v>
          </cell>
          <cell r="BJ478" t="str">
            <v>JHON FREYD MONROY RODRIGUEZ</v>
          </cell>
          <cell r="BK478" t="str">
            <v>Jefe de Oficina</v>
          </cell>
          <cell r="BL478">
            <v>143</v>
          </cell>
          <cell r="BM478">
            <v>45327.439849537041</v>
          </cell>
          <cell r="BN478">
            <v>422028670</v>
          </cell>
          <cell r="BO478">
            <v>681</v>
          </cell>
          <cell r="BP478">
            <v>45327</v>
          </cell>
          <cell r="BQ478">
            <v>12551035</v>
          </cell>
          <cell r="CS478"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8">
            <v>40442902</v>
          </cell>
          <cell r="CU478">
            <v>612</v>
          </cell>
          <cell r="CV478" t="str">
            <v>44110</v>
          </cell>
          <cell r="CY478">
            <v>7490</v>
          </cell>
          <cell r="CZ478" t="str">
            <v>M6</v>
          </cell>
        </row>
        <row r="479">
          <cell r="B479" t="str">
            <v>0380 DE 2024</v>
          </cell>
          <cell r="C479">
            <v>86057104</v>
          </cell>
          <cell r="D479" t="str">
            <v>GERARDO ANDRES DOMINGUEZ DE LOS RIOS</v>
          </cell>
          <cell r="E479" t="str">
            <v>CONTRATO DE PRESTACIÓN DE SERVICIOS PROFESIONALES</v>
          </cell>
          <cell r="F479"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79">
            <v>45327</v>
          </cell>
          <cell r="H479">
            <v>12551035</v>
          </cell>
          <cell r="I479" t="str">
            <v>Cuatro (04) meses y tres (03) días calendario</v>
          </cell>
          <cell r="J479">
            <v>45327</v>
          </cell>
          <cell r="K479">
            <v>45450</v>
          </cell>
          <cell r="L479" t="str">
            <v>NO APLICA</v>
          </cell>
          <cell r="M479" t="str">
            <v>NO APLICA</v>
          </cell>
          <cell r="N479" t="str">
            <v>NO APLICA</v>
          </cell>
          <cell r="O479">
            <v>5</v>
          </cell>
          <cell r="P479">
            <v>2653064</v>
          </cell>
          <cell r="Q479">
            <v>45327</v>
          </cell>
          <cell r="R479">
            <v>45351</v>
          </cell>
          <cell r="S479">
            <v>3061228</v>
          </cell>
          <cell r="T479">
            <v>45352</v>
          </cell>
          <cell r="U479">
            <v>45382</v>
          </cell>
          <cell r="V479">
            <v>3061228</v>
          </cell>
          <cell r="W479">
            <v>45383</v>
          </cell>
          <cell r="X479">
            <v>45412</v>
          </cell>
          <cell r="Y479">
            <v>3061228</v>
          </cell>
          <cell r="Z479">
            <v>45413</v>
          </cell>
          <cell r="AA479">
            <v>45443</v>
          </cell>
          <cell r="AB479">
            <v>714287</v>
          </cell>
          <cell r="AC479">
            <v>45444</v>
          </cell>
          <cell r="AD479">
            <v>45450</v>
          </cell>
          <cell r="BI479" t="str">
            <v>División de Bienestar Universitario</v>
          </cell>
          <cell r="BJ479" t="str">
            <v>JHON FREYD MONROY RODRIGUEZ</v>
          </cell>
          <cell r="BK479" t="str">
            <v>Jefe de Oficina</v>
          </cell>
          <cell r="BL479">
            <v>143</v>
          </cell>
          <cell r="BM479">
            <v>45327.439849537041</v>
          </cell>
          <cell r="BN479">
            <v>422028670</v>
          </cell>
          <cell r="BO479">
            <v>682</v>
          </cell>
          <cell r="BP479">
            <v>45327</v>
          </cell>
          <cell r="BQ479">
            <v>12551035</v>
          </cell>
          <cell r="CS479"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79">
            <v>86057104</v>
          </cell>
          <cell r="CU479">
            <v>612</v>
          </cell>
          <cell r="CV479" t="str">
            <v>44110</v>
          </cell>
          <cell r="CY479">
            <v>8299</v>
          </cell>
          <cell r="CZ479" t="str">
            <v>M6</v>
          </cell>
        </row>
        <row r="480">
          <cell r="B480" t="str">
            <v>0381 DE 2024</v>
          </cell>
          <cell r="C480">
            <v>40446632</v>
          </cell>
          <cell r="D480" t="str">
            <v>OLGA LUCIA RODRIGUEZ ROMAN</v>
          </cell>
          <cell r="E480" t="str">
            <v>CONTRATO DE PRESTACIÓN DE SERVICIOS DE APOYO A LA GESTIÓN</v>
          </cell>
          <cell r="F480"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480">
            <v>45327</v>
          </cell>
          <cell r="H480">
            <v>8890321</v>
          </cell>
          <cell r="I480" t="str">
            <v>Cuatro (04) meses y tres (03) días calendario</v>
          </cell>
          <cell r="J480">
            <v>45327</v>
          </cell>
          <cell r="K480">
            <v>45450</v>
          </cell>
          <cell r="L480" t="str">
            <v>NO APLICA</v>
          </cell>
          <cell r="M480" t="str">
            <v>NO APLICA</v>
          </cell>
          <cell r="N480" t="str">
            <v>NO APLICA</v>
          </cell>
          <cell r="O480">
            <v>5</v>
          </cell>
          <cell r="P480">
            <v>1879255</v>
          </cell>
          <cell r="Q480">
            <v>45327</v>
          </cell>
          <cell r="R480">
            <v>45351</v>
          </cell>
          <cell r="S480">
            <v>2168371</v>
          </cell>
          <cell r="T480">
            <v>45352</v>
          </cell>
          <cell r="U480">
            <v>45382</v>
          </cell>
          <cell r="V480">
            <v>2168371</v>
          </cell>
          <cell r="W480">
            <v>45383</v>
          </cell>
          <cell r="X480">
            <v>45412</v>
          </cell>
          <cell r="Y480">
            <v>2168371</v>
          </cell>
          <cell r="Z480">
            <v>45413</v>
          </cell>
          <cell r="AA480">
            <v>45443</v>
          </cell>
          <cell r="AB480">
            <v>505953</v>
          </cell>
          <cell r="AC480">
            <v>45444</v>
          </cell>
          <cell r="AD480">
            <v>45450</v>
          </cell>
          <cell r="BI480" t="str">
            <v>División de Bienestar Universitario</v>
          </cell>
          <cell r="BJ480" t="str">
            <v>JHON FREYD MONROY RODRIGUEZ</v>
          </cell>
          <cell r="BK480" t="str">
            <v>Jefe de Oficina</v>
          </cell>
          <cell r="BL480">
            <v>143</v>
          </cell>
          <cell r="BM480">
            <v>45327.439849537041</v>
          </cell>
          <cell r="BN480">
            <v>422028670</v>
          </cell>
          <cell r="BO480">
            <v>662</v>
          </cell>
          <cell r="BP480">
            <v>45327</v>
          </cell>
          <cell r="BQ480">
            <v>8890321</v>
          </cell>
          <cell r="CS480"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0">
            <v>40446632</v>
          </cell>
          <cell r="CU480">
            <v>612</v>
          </cell>
          <cell r="CV480" t="str">
            <v>44110</v>
          </cell>
          <cell r="CY480">
            <v>8299</v>
          </cell>
          <cell r="CZ480" t="str">
            <v>M7</v>
          </cell>
        </row>
        <row r="481">
          <cell r="B481" t="str">
            <v>0382 DE 2024</v>
          </cell>
          <cell r="C481">
            <v>8734646</v>
          </cell>
          <cell r="D481" t="str">
            <v xml:space="preserve">GUZMAN EDUARDO VERGARA ROMERO </v>
          </cell>
          <cell r="E481" t="str">
            <v>CONTRATO DE PRESTACIÓN DE SERVICIOS PROFESIONALES</v>
          </cell>
          <cell r="F481"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81">
            <v>45327</v>
          </cell>
          <cell r="H481">
            <v>12551035</v>
          </cell>
          <cell r="I481" t="str">
            <v>Cuatro (04) meses y tres (03) días calendario</v>
          </cell>
          <cell r="J481">
            <v>45327</v>
          </cell>
          <cell r="K481">
            <v>45450</v>
          </cell>
          <cell r="L481" t="str">
            <v>NO APLICA</v>
          </cell>
          <cell r="M481" t="str">
            <v>NO APLICA</v>
          </cell>
          <cell r="N481" t="str">
            <v>NO APLICA</v>
          </cell>
          <cell r="O481">
            <v>5</v>
          </cell>
          <cell r="P481">
            <v>2653064</v>
          </cell>
          <cell r="Q481">
            <v>45327</v>
          </cell>
          <cell r="R481">
            <v>45351</v>
          </cell>
          <cell r="S481">
            <v>3061228</v>
          </cell>
          <cell r="T481">
            <v>45352</v>
          </cell>
          <cell r="U481">
            <v>45382</v>
          </cell>
          <cell r="V481">
            <v>3061228</v>
          </cell>
          <cell r="W481">
            <v>45383</v>
          </cell>
          <cell r="X481">
            <v>45412</v>
          </cell>
          <cell r="Y481">
            <v>3061228</v>
          </cell>
          <cell r="Z481">
            <v>45413</v>
          </cell>
          <cell r="AA481">
            <v>45443</v>
          </cell>
          <cell r="AB481">
            <v>714287</v>
          </cell>
          <cell r="AC481">
            <v>45444</v>
          </cell>
          <cell r="AD481">
            <v>45450</v>
          </cell>
          <cell r="BI481" t="str">
            <v>División de Bienestar Universitario</v>
          </cell>
          <cell r="BJ481" t="str">
            <v>JHON FREYD MONROY RODRIGUEZ</v>
          </cell>
          <cell r="BK481" t="str">
            <v>Jefe de Oficina</v>
          </cell>
          <cell r="BL481">
            <v>143</v>
          </cell>
          <cell r="BM481">
            <v>45327.439849537041</v>
          </cell>
          <cell r="BN481">
            <v>422028670</v>
          </cell>
          <cell r="BO481">
            <v>675</v>
          </cell>
          <cell r="BP481">
            <v>45327</v>
          </cell>
          <cell r="BQ481">
            <v>12551035</v>
          </cell>
          <cell r="CS481"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81">
            <v>8734646</v>
          </cell>
          <cell r="CU481">
            <v>612</v>
          </cell>
          <cell r="CV481" t="str">
            <v>44110</v>
          </cell>
          <cell r="CY481">
            <v>8299</v>
          </cell>
          <cell r="CZ481" t="str">
            <v>M6</v>
          </cell>
        </row>
        <row r="482">
          <cell r="B482" t="str">
            <v>0383 DE 2024</v>
          </cell>
          <cell r="C482">
            <v>1024547336</v>
          </cell>
          <cell r="D482" t="str">
            <v>LAURA ALEJANDRA MUÑOZ MARTINEZ</v>
          </cell>
          <cell r="E482" t="str">
            <v>CONTRATO DE PRESTACIÓN DE SERVICIOS PROFESIONALES</v>
          </cell>
          <cell r="F482"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2">
            <v>45327</v>
          </cell>
          <cell r="H482">
            <v>10922000</v>
          </cell>
          <cell r="I482" t="str">
            <v>Cuatro (04) meses calendario</v>
          </cell>
          <cell r="J482">
            <v>45327</v>
          </cell>
          <cell r="K482">
            <v>45447</v>
          </cell>
          <cell r="L482" t="str">
            <v>NO APLICA</v>
          </cell>
          <cell r="M482" t="str">
            <v>NO APLICA</v>
          </cell>
          <cell r="N482" t="str">
            <v>NO APLICA</v>
          </cell>
          <cell r="O482">
            <v>4</v>
          </cell>
          <cell r="P482">
            <v>2366433</v>
          </cell>
          <cell r="Q482">
            <v>45327</v>
          </cell>
          <cell r="R482">
            <v>45351</v>
          </cell>
          <cell r="S482">
            <v>2730500</v>
          </cell>
          <cell r="T482">
            <v>45352</v>
          </cell>
          <cell r="U482">
            <v>45382</v>
          </cell>
          <cell r="V482">
            <v>2730500</v>
          </cell>
          <cell r="W482">
            <v>45383</v>
          </cell>
          <cell r="X482">
            <v>45412</v>
          </cell>
          <cell r="Y482">
            <v>3094567</v>
          </cell>
          <cell r="Z482">
            <v>45413</v>
          </cell>
          <cell r="AA482">
            <v>45447</v>
          </cell>
          <cell r="BI482" t="str">
            <v>Instituto de Ciencias Ambientales de la Orinoquia Colombiana</v>
          </cell>
          <cell r="BJ482" t="str">
            <v>MARCO AURELIO TORRES MORA</v>
          </cell>
          <cell r="BK482" t="str">
            <v>Director del Instituto de Ciencias Ambientales de la Orinoquia Colombiana</v>
          </cell>
          <cell r="BL482">
            <v>152</v>
          </cell>
          <cell r="BM482">
            <v>45327.485833333332</v>
          </cell>
          <cell r="BN482">
            <v>47864452</v>
          </cell>
          <cell r="BO482">
            <v>648</v>
          </cell>
          <cell r="BP482">
            <v>45327</v>
          </cell>
          <cell r="BQ482">
            <v>10922000</v>
          </cell>
          <cell r="CS482" t="str">
            <v>1. Colaborar en el procesamiento de muestras y controles de calidad en laboratorio para el análisis de párametros en la matriz agua, suelo y registro de bitácoras de resultados requeridos en el Centro de Calidad de Aguas (Actividad que implica laboratorio). 2. Contribuir con la toma, aseguramiento de muestras y registro de parámetros in situ en campo requeridos desde el Centro de Calidad de Aguas (Actividad que implica campo). 3. Apoyar la elaboración de informes técnicos y la revisión y verificación de los resultados de los análisis para garantizar la confiablidad de los datos emitidos por el laboratorio (Actividad que implica laboratorio). 4. Apoyar el diligenciamiento de los formatos necesarios para la apertura y cierre de permisos de colecta y movilización de especies silvestres de la biodiversidad, así como suministrar la información asociada de los especímenes registrados al Sistema de información sobre Biodiversidad SIB-Colombia.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2">
            <v>1024547336.6</v>
          </cell>
          <cell r="CU482">
            <v>649</v>
          </cell>
          <cell r="CV482" t="str">
            <v>57706</v>
          </cell>
          <cell r="CY482">
            <v>8299</v>
          </cell>
          <cell r="CZ482" t="str">
            <v>M6</v>
          </cell>
        </row>
        <row r="483">
          <cell r="B483" t="str">
            <v>0384 DE 2024</v>
          </cell>
          <cell r="C483">
            <v>1110519424</v>
          </cell>
          <cell r="D483" t="str">
            <v>JUAN DAVID AGUILAR PACHECO</v>
          </cell>
          <cell r="E483" t="str">
            <v>CONTRATO DE PRESTACIÓN DE SERVICIOS PROFESIONALES</v>
          </cell>
          <cell r="F48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3">
            <v>45327</v>
          </cell>
          <cell r="H483">
            <v>10922000</v>
          </cell>
          <cell r="I483" t="str">
            <v>Cuatro (04) meses calendario</v>
          </cell>
          <cell r="J483">
            <v>45327</v>
          </cell>
          <cell r="K483">
            <v>45447</v>
          </cell>
          <cell r="L483" t="str">
            <v>NO APLICA</v>
          </cell>
          <cell r="M483" t="str">
            <v>NO APLICA</v>
          </cell>
          <cell r="N483" t="str">
            <v>NO APLICA</v>
          </cell>
          <cell r="O483">
            <v>4</v>
          </cell>
          <cell r="P483">
            <v>2366433</v>
          </cell>
          <cell r="Q483">
            <v>45327</v>
          </cell>
          <cell r="R483">
            <v>45351</v>
          </cell>
          <cell r="S483">
            <v>2730500</v>
          </cell>
          <cell r="T483">
            <v>45352</v>
          </cell>
          <cell r="U483">
            <v>45382</v>
          </cell>
          <cell r="V483">
            <v>2730500</v>
          </cell>
          <cell r="W483">
            <v>45383</v>
          </cell>
          <cell r="X483">
            <v>45412</v>
          </cell>
          <cell r="Y483">
            <v>3094567</v>
          </cell>
          <cell r="Z483">
            <v>45413</v>
          </cell>
          <cell r="AA483">
            <v>45447</v>
          </cell>
          <cell r="BI483" t="str">
            <v>Instituto de Ciencias Ambientales de la Orinoquia Colombiana</v>
          </cell>
          <cell r="BJ483" t="str">
            <v>MARCO AURELIO TORRES MORA</v>
          </cell>
          <cell r="BK483" t="str">
            <v>Director del Instituto de Ciencias Ambientales de la Orinoquia Colombiana</v>
          </cell>
          <cell r="BL483">
            <v>152</v>
          </cell>
          <cell r="BM483">
            <v>45327.485833333332</v>
          </cell>
          <cell r="BN483">
            <v>47864452</v>
          </cell>
          <cell r="BO483">
            <v>649</v>
          </cell>
          <cell r="BP483">
            <v>45327</v>
          </cell>
          <cell r="BQ483">
            <v>10922000</v>
          </cell>
          <cell r="CS483" t="str">
            <v>1. Colaborar en el procesamiento de muestras y controles de calidad en laboratorio para análisis fisicoquímicos en la matriz agua, suelo y registro de bitácoras de resultados requeridos en el Centro de Calidad de Aguas (Actividad que implica laboratorio). 2. Apoyar la revisión y verificación de los resultados de los análisis para garantizar la confiablidad de los datos emitidos por el laboratorio (Actividad que implica laboratorio). 3. Colaborar en el seguimiento de condiciones ambientales, organización y disposición final de residuos de las diferentes unidades del Centro de Calidad de Aguas. 4. Cooperar en los procesos del sistema de gestión de calidad bajo el cual se desarrollan las actividades asegurando la veracidad de la información producida en procura del desarrollo de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483">
            <v>1110519424</v>
          </cell>
          <cell r="CU483">
            <v>649</v>
          </cell>
          <cell r="CV483" t="str">
            <v>57706</v>
          </cell>
          <cell r="CY483">
            <v>8299</v>
          </cell>
          <cell r="CZ483" t="str">
            <v>M6</v>
          </cell>
        </row>
        <row r="484">
          <cell r="B484" t="str">
            <v>0385 DE 2024</v>
          </cell>
          <cell r="C484">
            <v>1121951135</v>
          </cell>
          <cell r="D484" t="str">
            <v xml:space="preserve">CAROL GINETH IBAÑEZ RODRIGUEZ </v>
          </cell>
          <cell r="E484" t="str">
            <v>CONTRATO DE PRESTACIÓN DE SERVICIOS DE APOYO A LA GESTIÓN</v>
          </cell>
          <cell r="F484"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4">
            <v>45327</v>
          </cell>
          <cell r="H484">
            <v>8673484</v>
          </cell>
          <cell r="I484" t="str">
            <v>Cuatro (04) meses calendario</v>
          </cell>
          <cell r="J484">
            <v>45327</v>
          </cell>
          <cell r="K484">
            <v>45447</v>
          </cell>
          <cell r="L484" t="str">
            <v>NO APLICA</v>
          </cell>
          <cell r="M484" t="str">
            <v>NO APLICA</v>
          </cell>
          <cell r="N484" t="str">
            <v>NO APLICA</v>
          </cell>
          <cell r="O484">
            <v>4</v>
          </cell>
          <cell r="P484">
            <v>795069</v>
          </cell>
          <cell r="Q484">
            <v>45327</v>
          </cell>
          <cell r="R484">
            <v>45337</v>
          </cell>
          <cell r="T484">
            <v>45352</v>
          </cell>
          <cell r="U484">
            <v>45382</v>
          </cell>
          <cell r="W484">
            <v>45383</v>
          </cell>
          <cell r="X484">
            <v>45412</v>
          </cell>
          <cell r="Z484">
            <v>45413</v>
          </cell>
          <cell r="AA484">
            <v>45447</v>
          </cell>
          <cell r="BI484" t="str">
            <v>Instituto de Ciencias Ambientales de la Orinoquia Colombiana</v>
          </cell>
          <cell r="BJ484" t="str">
            <v>MARCO AURELIO TORRES MORA</v>
          </cell>
          <cell r="BK484" t="str">
            <v>Director del Instituto de Ciencias Ambientales de la Orinoquia Colombiana</v>
          </cell>
          <cell r="BL484">
            <v>152</v>
          </cell>
          <cell r="BM484">
            <v>45327.485833333332</v>
          </cell>
          <cell r="BN484">
            <v>47864452</v>
          </cell>
          <cell r="BO484">
            <v>650</v>
          </cell>
          <cell r="BP484">
            <v>45327</v>
          </cell>
          <cell r="BQ484">
            <v>8673484</v>
          </cell>
          <cell r="CS484"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4">
            <v>1121951135</v>
          </cell>
          <cell r="CU484">
            <v>649</v>
          </cell>
          <cell r="CV484" t="str">
            <v>57706</v>
          </cell>
          <cell r="CY484">
            <v>7210</v>
          </cell>
          <cell r="CZ484" t="str">
            <v>M6</v>
          </cell>
        </row>
        <row r="485">
          <cell r="B485" t="str">
            <v>0386 DE 2024</v>
          </cell>
          <cell r="C485">
            <v>1049647467</v>
          </cell>
          <cell r="D485" t="str">
            <v>ERIKA ALEJANDRA GONZALEZ RUIZ</v>
          </cell>
          <cell r="E485" t="str">
            <v>CONTRATO DE PRESTACIÓN DE SERVICIOS DE APOYO A LA GESTIÓN</v>
          </cell>
          <cell r="F485"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5">
            <v>45327</v>
          </cell>
          <cell r="H485">
            <v>8673484</v>
          </cell>
          <cell r="I485" t="str">
            <v>Cuatro (04) meses calendario</v>
          </cell>
          <cell r="J485">
            <v>45327</v>
          </cell>
          <cell r="K485">
            <v>45447</v>
          </cell>
          <cell r="L485" t="str">
            <v>NO APLICA</v>
          </cell>
          <cell r="M485" t="str">
            <v>NO APLICA</v>
          </cell>
          <cell r="N485" t="str">
            <v>NO APLICA</v>
          </cell>
          <cell r="O485">
            <v>4</v>
          </cell>
          <cell r="P485">
            <v>1879255</v>
          </cell>
          <cell r="Q485">
            <v>45327</v>
          </cell>
          <cell r="R485">
            <v>45351</v>
          </cell>
          <cell r="S485">
            <v>2168371</v>
          </cell>
          <cell r="T485">
            <v>45352</v>
          </cell>
          <cell r="U485">
            <v>45382</v>
          </cell>
          <cell r="V485">
            <v>2168371</v>
          </cell>
          <cell r="W485">
            <v>45383</v>
          </cell>
          <cell r="X485">
            <v>45412</v>
          </cell>
          <cell r="Y485">
            <v>2457487</v>
          </cell>
          <cell r="Z485">
            <v>45413</v>
          </cell>
          <cell r="AA485">
            <v>45447</v>
          </cell>
          <cell r="BI485" t="str">
            <v>Instituto de Ciencias Ambientales de la Orinoquia Colombiana</v>
          </cell>
          <cell r="BJ485" t="str">
            <v>MARCO AURELIO TORRES MORA</v>
          </cell>
          <cell r="BK485" t="str">
            <v>Director del Instituto de Ciencias Ambientales de la Orinoquia Colombiana</v>
          </cell>
          <cell r="BL485">
            <v>152</v>
          </cell>
          <cell r="BM485">
            <v>45327.485833333332</v>
          </cell>
          <cell r="BN485">
            <v>47864452</v>
          </cell>
          <cell r="BO485">
            <v>651</v>
          </cell>
          <cell r="BP485">
            <v>45327</v>
          </cell>
          <cell r="BQ485">
            <v>8673484</v>
          </cell>
          <cell r="CS485"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5">
            <v>1049647467</v>
          </cell>
          <cell r="CU485">
            <v>649</v>
          </cell>
          <cell r="CV485" t="str">
            <v>57706</v>
          </cell>
          <cell r="CY485">
            <v>7490</v>
          </cell>
          <cell r="CZ485" t="str">
            <v>M6</v>
          </cell>
        </row>
        <row r="486">
          <cell r="B486" t="str">
            <v>0387 DE 2024</v>
          </cell>
          <cell r="C486">
            <v>1121925902</v>
          </cell>
          <cell r="D486" t="str">
            <v>CRISTIAN DAVID OJEDA GARCIA</v>
          </cell>
          <cell r="E486" t="str">
            <v>CONTRATO DE PRESTACIÓN DE SERVICIOS DE APOYO A LA GESTIÓN</v>
          </cell>
          <cell r="F486"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6">
            <v>45327</v>
          </cell>
          <cell r="H486">
            <v>8673484</v>
          </cell>
          <cell r="I486" t="str">
            <v>Cuatro (04) meses calendario</v>
          </cell>
          <cell r="J486">
            <v>45327</v>
          </cell>
          <cell r="K486">
            <v>45447</v>
          </cell>
          <cell r="L486" t="str">
            <v>NO APLICA</v>
          </cell>
          <cell r="M486" t="str">
            <v>NO APLICA</v>
          </cell>
          <cell r="N486" t="str">
            <v>NO APLICA</v>
          </cell>
          <cell r="O486">
            <v>4</v>
          </cell>
          <cell r="P486">
            <v>1879255</v>
          </cell>
          <cell r="Q486">
            <v>45327</v>
          </cell>
          <cell r="R486">
            <v>45351</v>
          </cell>
          <cell r="S486">
            <v>2168371</v>
          </cell>
          <cell r="T486">
            <v>45352</v>
          </cell>
          <cell r="U486">
            <v>45382</v>
          </cell>
          <cell r="V486">
            <v>2168371</v>
          </cell>
          <cell r="W486">
            <v>45383</v>
          </cell>
          <cell r="X486">
            <v>45412</v>
          </cell>
          <cell r="Y486">
            <v>2457487</v>
          </cell>
          <cell r="Z486">
            <v>45413</v>
          </cell>
          <cell r="AA486">
            <v>45447</v>
          </cell>
          <cell r="BI486" t="str">
            <v>Instituto de Ciencias Ambientales de la Orinoquia Colombiana</v>
          </cell>
          <cell r="BJ486" t="str">
            <v>MARCO AURELIO TORRES MORA</v>
          </cell>
          <cell r="BK486" t="str">
            <v>Director del Instituto de Ciencias Ambientales de la Orinoquia Colombiana</v>
          </cell>
          <cell r="BL486">
            <v>152</v>
          </cell>
          <cell r="BM486">
            <v>45327.485833333332</v>
          </cell>
          <cell r="BN486">
            <v>47864452</v>
          </cell>
          <cell r="BO486">
            <v>652</v>
          </cell>
          <cell r="BP486">
            <v>45327</v>
          </cell>
          <cell r="BQ486">
            <v>8673484</v>
          </cell>
          <cell r="CS486"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6">
            <v>1121925902.9000001</v>
          </cell>
          <cell r="CU486">
            <v>649</v>
          </cell>
          <cell r="CV486" t="str">
            <v>57706</v>
          </cell>
          <cell r="CY486">
            <v>8299</v>
          </cell>
          <cell r="CZ486" t="str">
            <v>M6</v>
          </cell>
        </row>
        <row r="487">
          <cell r="B487" t="str">
            <v>0388 DE 2024</v>
          </cell>
          <cell r="C487">
            <v>1123431080</v>
          </cell>
          <cell r="D487" t="str">
            <v>MAYRA NATALY ROA GONZALEZ</v>
          </cell>
          <cell r="E487" t="str">
            <v>CONTRATO DE PRESTACIÓN DE SERVICIOS DE APOYO A LA GESTIÓN</v>
          </cell>
          <cell r="F487" t="str">
            <v>PRESTACIÓN DE SERVICIOS DE APOYO A LA GESTIÓN NECESARIO PARA EL FORTALECIMIENTO DE LOS PROCESOS DEL PROGRAMA DE CONTADURÍA PÚBLICA DE LA FACULTAD DE CIENCIAS ECONÓMICAS DE LA UNIVERSIDAD DE LOS LLANOS.</v>
          </cell>
          <cell r="G487">
            <v>45327</v>
          </cell>
          <cell r="H487">
            <v>8300392</v>
          </cell>
          <cell r="I487" t="str">
            <v>Cuatro (04) meses y diecisiete (17) días calendario</v>
          </cell>
          <cell r="J487">
            <v>45327</v>
          </cell>
          <cell r="K487">
            <v>45464</v>
          </cell>
          <cell r="L487" t="str">
            <v>NO APLICA</v>
          </cell>
          <cell r="M487" t="str">
            <v>NO APLICA</v>
          </cell>
          <cell r="N487" t="str">
            <v>NO APLICA</v>
          </cell>
          <cell r="O487">
            <v>5</v>
          </cell>
          <cell r="P487">
            <v>1575257</v>
          </cell>
          <cell r="Q487">
            <v>45327</v>
          </cell>
          <cell r="R487">
            <v>45351</v>
          </cell>
          <cell r="S487">
            <v>1817604</v>
          </cell>
          <cell r="T487">
            <v>45352</v>
          </cell>
          <cell r="U487">
            <v>45382</v>
          </cell>
          <cell r="V487">
            <v>1817604</v>
          </cell>
          <cell r="W487">
            <v>45383</v>
          </cell>
          <cell r="X487">
            <v>45412</v>
          </cell>
          <cell r="Y487">
            <v>1817604</v>
          </cell>
          <cell r="Z487">
            <v>45413</v>
          </cell>
          <cell r="AA487">
            <v>45443</v>
          </cell>
          <cell r="AB487">
            <v>1272323</v>
          </cell>
          <cell r="AC487">
            <v>45444</v>
          </cell>
          <cell r="AD487">
            <v>45464</v>
          </cell>
          <cell r="BI487" t="str">
            <v>Facultad de Ciencias Económicas</v>
          </cell>
          <cell r="BJ487" t="str">
            <v>JAVIER DIAZ CASTRO</v>
          </cell>
          <cell r="BK487" t="str">
            <v>Decano de la Facultad de Ciencias Económicas</v>
          </cell>
          <cell r="BL487">
            <v>154</v>
          </cell>
          <cell r="BM487">
            <v>45327.534131944441</v>
          </cell>
          <cell r="BN487">
            <v>458377735</v>
          </cell>
          <cell r="BO487">
            <v>724</v>
          </cell>
          <cell r="BP487">
            <v>45327</v>
          </cell>
          <cell r="BQ487">
            <v>9902228</v>
          </cell>
          <cell r="CS487"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487">
            <v>1123431080</v>
          </cell>
          <cell r="CU487">
            <v>109</v>
          </cell>
          <cell r="CV487" t="str">
            <v>58300</v>
          </cell>
          <cell r="CY487">
            <v>8299</v>
          </cell>
          <cell r="CZ487" t="str">
            <v>M6</v>
          </cell>
        </row>
        <row r="488">
          <cell r="B488" t="str">
            <v>0389 DE 2024</v>
          </cell>
          <cell r="D488" t="str">
            <v>No. Vice Recursos / Regalías</v>
          </cell>
        </row>
        <row r="489">
          <cell r="B489" t="str">
            <v>0390 DE 2024</v>
          </cell>
          <cell r="D489" t="str">
            <v>No. Vice Recursos / Regalías</v>
          </cell>
        </row>
        <row r="490">
          <cell r="B490" t="str">
            <v>0391 DE 2024</v>
          </cell>
          <cell r="D490" t="str">
            <v>No. Vice Recursos / Regalías</v>
          </cell>
        </row>
        <row r="491">
          <cell r="B491" t="str">
            <v>0392 DE 2024</v>
          </cell>
          <cell r="D491" t="str">
            <v>No. Vice Recursos / Regalías</v>
          </cell>
        </row>
        <row r="492">
          <cell r="B492" t="str">
            <v>0393 DE 2024</v>
          </cell>
          <cell r="D492" t="str">
            <v>No. Vice Recursos / Regalías</v>
          </cell>
        </row>
        <row r="493">
          <cell r="B493" t="str">
            <v>0394 DE 2024</v>
          </cell>
          <cell r="D493" t="str">
            <v>No. Vice Recursos / Regalías</v>
          </cell>
        </row>
        <row r="494">
          <cell r="B494" t="str">
            <v>0395 DE 2024</v>
          </cell>
          <cell r="D494" t="str">
            <v>No. Vice Recursos / Regalías</v>
          </cell>
        </row>
        <row r="495">
          <cell r="B495" t="str">
            <v>0396 DE 2024</v>
          </cell>
          <cell r="D495" t="str">
            <v>No. Vice Recursos / Regalías</v>
          </cell>
        </row>
        <row r="496">
          <cell r="B496" t="str">
            <v>0397 DE 2024</v>
          </cell>
          <cell r="D496" t="str">
            <v>No. Vice Recursos / Regalías</v>
          </cell>
        </row>
        <row r="497">
          <cell r="B497" t="str">
            <v>0398 DE 2024</v>
          </cell>
          <cell r="D497" t="str">
            <v>No. Vice Recursos / Regalías</v>
          </cell>
        </row>
        <row r="498">
          <cell r="B498" t="str">
            <v>0399 DE 2024</v>
          </cell>
          <cell r="D498" t="str">
            <v>No. Vice Recursos / Regalías</v>
          </cell>
        </row>
        <row r="499">
          <cell r="B499" t="str">
            <v>0400 DE 2024</v>
          </cell>
          <cell r="D499" t="str">
            <v>No. Vice Recursos / Regalías</v>
          </cell>
        </row>
        <row r="500">
          <cell r="B500" t="str">
            <v>0401 DE 2024</v>
          </cell>
          <cell r="C500">
            <v>1016064134</v>
          </cell>
          <cell r="D500" t="str">
            <v>ANYI YIZETH RODRIGUEZ SALINAS</v>
          </cell>
          <cell r="E500" t="str">
            <v>CONTRATO DE PRESTACIÓN DE SERVICIOS PROFESIONALES</v>
          </cell>
          <cell r="F500" t="str">
            <v>PRESTACIÓN DE SERVICIOS PROFESIONALES NECESARIO PARA EL FORTALECIMIENTO DE LOS PROCESOS DE GESTIÓN ADMINISTRATIVA Y CONTABLE DE LA DIVISIÓN DE TESORERÍA DE LA UNIVERSIDAD DE LOS LLANOS.</v>
          </cell>
          <cell r="G500">
            <v>45334</v>
          </cell>
          <cell r="H500">
            <v>15612263</v>
          </cell>
          <cell r="I500" t="str">
            <v>Cinco (05) meses y tres (03) días calendario</v>
          </cell>
          <cell r="J500">
            <v>45334</v>
          </cell>
          <cell r="K500">
            <v>45487</v>
          </cell>
          <cell r="L500" t="str">
            <v>NO APLICA</v>
          </cell>
          <cell r="M500" t="str">
            <v>NO APLICA</v>
          </cell>
          <cell r="N500" t="str">
            <v>NO APLICA</v>
          </cell>
          <cell r="O500">
            <v>6</v>
          </cell>
          <cell r="P500">
            <v>1938778</v>
          </cell>
          <cell r="Q500">
            <v>45334</v>
          </cell>
          <cell r="R500">
            <v>45351</v>
          </cell>
          <cell r="S500">
            <v>3061228</v>
          </cell>
          <cell r="T500">
            <v>45352</v>
          </cell>
          <cell r="U500">
            <v>45382</v>
          </cell>
          <cell r="V500">
            <v>3061228</v>
          </cell>
          <cell r="W500">
            <v>45383</v>
          </cell>
          <cell r="X500">
            <v>45412</v>
          </cell>
          <cell r="Y500">
            <v>3061228</v>
          </cell>
          <cell r="Z500">
            <v>45413</v>
          </cell>
          <cell r="AA500">
            <v>45443</v>
          </cell>
          <cell r="AB500">
            <v>3061228</v>
          </cell>
          <cell r="AC500">
            <v>45444</v>
          </cell>
          <cell r="AD500">
            <v>45473</v>
          </cell>
          <cell r="AE500">
            <v>1428573</v>
          </cell>
          <cell r="AF500">
            <v>45474</v>
          </cell>
          <cell r="AG500">
            <v>45487</v>
          </cell>
          <cell r="BI500" t="str">
            <v>División de Tesorería</v>
          </cell>
          <cell r="BJ500" t="str">
            <v>JAIME RAÚL BARRIOS RAMÍREZ</v>
          </cell>
          <cell r="BK500" t="str">
            <v>Jefe de Oficina</v>
          </cell>
          <cell r="BL500">
            <v>153</v>
          </cell>
          <cell r="BM500">
            <v>45327.49181712963</v>
          </cell>
          <cell r="BN500">
            <v>275013935</v>
          </cell>
          <cell r="BO500">
            <v>973</v>
          </cell>
          <cell r="BP500">
            <v>45334</v>
          </cell>
          <cell r="BQ500">
            <v>15612263</v>
          </cell>
          <cell r="CS500" t="str">
            <v>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la Sección de Presupuesto y Contabilidad, la revisión y aprobación de los documentos que acompañan las legalizaciones de los avances en proceso. 3. Coordinar con Caja de Tesorería la devolución de los dineros por concepto de avances y sus retenciones. 4.  Brindar apoyo en la preparación y presentación a la Oficina Asesora de Control Interno, el informe mensual de avances pendientes por legalizar. 5. Brindar apoyo en la revisión SICOF y entrega de Certificados de Retención en la Fuente, IVA e ICA, Certificados de Ingresos y Retenciones, entre otras. 6.  Brindar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Brindar apoyo en la elaboración de informes sobre la austeridad del gasto (Vicerrectoría de recursos Universitarios, División de servicios administrativos). 10.  Contribuir en el reporte y numeración de los Comprobantes de Ingresos o Recibos de Caja (reintegro de avances), solicitado por la División de servicios administrativos. 11. Apoyo en la revisión y elaboración de los Paz y Salvo para el otorgamiento de nuevos avances dirigido a la Vicerrectoría de Recursos Universitarios. 12.  Apoyo en la elaboración de informes y demás requerimientos emanados por los diferentes entes de control y dependencias de la Universidad.</v>
          </cell>
          <cell r="CT500">
            <v>1016064134</v>
          </cell>
          <cell r="CU500">
            <v>436</v>
          </cell>
          <cell r="CV500" t="str">
            <v>415</v>
          </cell>
          <cell r="CY500">
            <v>6920</v>
          </cell>
          <cell r="CZ500" t="str">
            <v>M5</v>
          </cell>
        </row>
        <row r="501">
          <cell r="B501" t="str">
            <v>0402 DE 2024</v>
          </cell>
          <cell r="C501">
            <v>40411676</v>
          </cell>
          <cell r="D501" t="str">
            <v>KEILA MILENA GARCIA DUARTE</v>
          </cell>
          <cell r="E501" t="str">
            <v>CONTRATO DE PRESTACIÓN DE SERVICIOS PROFESIONALES</v>
          </cell>
          <cell r="F501" t="str">
            <v>PRESTACIÓN DE SERVICIOS PROFESIONALES NECESARIO PARA EL FORTALECIMIENTO DE LOS PROCESOS DE AUDITORÍA EN LA OFICINA ASESORA DE CONTROL INTERNO DE LA UNIVERSIDAD DE LOS LLANOS.</v>
          </cell>
          <cell r="G501">
            <v>45334</v>
          </cell>
          <cell r="H501">
            <v>18864818</v>
          </cell>
          <cell r="I501" t="str">
            <v>Cinco (05) meses y tres (03) días calendario</v>
          </cell>
          <cell r="J501">
            <v>45334</v>
          </cell>
          <cell r="K501">
            <v>45487</v>
          </cell>
          <cell r="L501" t="str">
            <v>NO APLICA</v>
          </cell>
          <cell r="M501" t="str">
            <v>NO APLICA</v>
          </cell>
          <cell r="N501" t="str">
            <v>NO APLICA</v>
          </cell>
          <cell r="O501">
            <v>6</v>
          </cell>
          <cell r="P501">
            <v>2342690</v>
          </cell>
          <cell r="Q501">
            <v>45334</v>
          </cell>
          <cell r="R501">
            <v>45351</v>
          </cell>
          <cell r="S501">
            <v>3698984</v>
          </cell>
          <cell r="T501">
            <v>45352</v>
          </cell>
          <cell r="U501">
            <v>45382</v>
          </cell>
          <cell r="V501">
            <v>3698984</v>
          </cell>
          <cell r="W501">
            <v>45383</v>
          </cell>
          <cell r="X501">
            <v>45412</v>
          </cell>
          <cell r="Y501">
            <v>3698984</v>
          </cell>
          <cell r="Z501">
            <v>45413</v>
          </cell>
          <cell r="AA501">
            <v>45443</v>
          </cell>
          <cell r="AB501">
            <v>3698984</v>
          </cell>
          <cell r="AC501">
            <v>45444</v>
          </cell>
          <cell r="AD501">
            <v>45473</v>
          </cell>
          <cell r="AE501">
            <v>1726192</v>
          </cell>
          <cell r="AF501">
            <v>45474</v>
          </cell>
          <cell r="AG501">
            <v>45487</v>
          </cell>
          <cell r="BI501" t="str">
            <v xml:space="preserve">Oficina Asesora de Control Interno </v>
          </cell>
          <cell r="BJ501" t="str">
            <v xml:space="preserve">DIANA ZULAY REZA MONDRAGÓN </v>
          </cell>
          <cell r="BK501" t="str">
            <v>Asesora de Control Interno de Gestión</v>
          </cell>
          <cell r="BL501">
            <v>153</v>
          </cell>
          <cell r="BM501">
            <v>45327.49181712963</v>
          </cell>
          <cell r="BN501">
            <v>275013935</v>
          </cell>
          <cell r="BO501">
            <v>970</v>
          </cell>
          <cell r="BP501">
            <v>45334</v>
          </cell>
          <cell r="BQ501">
            <v>18864818</v>
          </cell>
          <cell r="CS501"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Coadyuvar en el seguimiento y cierre a los planes de mejoramiento derivados de las auditorías internas y externas. 3. Apoyar la consolidación de la información y el diligenciamiento de indicadores de gestión relacionados con el proceso de evaluación, control y seguimiento institucional.  4. Brindar orientación y acompañamiento en las actividades de mantenimiento y mejora continua del proceso de Gestión de Control Interno, de acuerdo a los lineamientos del Sistema integrado de Gestión.</v>
          </cell>
          <cell r="CT501">
            <v>40411676</v>
          </cell>
          <cell r="CU501">
            <v>436</v>
          </cell>
          <cell r="CV501" t="str">
            <v>220</v>
          </cell>
          <cell r="CY501">
            <v>7020</v>
          </cell>
          <cell r="CZ501" t="str">
            <v>M5</v>
          </cell>
        </row>
        <row r="502">
          <cell r="B502" t="str">
            <v>0403 DE 2024</v>
          </cell>
          <cell r="C502">
            <v>23467228</v>
          </cell>
          <cell r="D502" t="str">
            <v>MARLENY ACEVEDO JIMENEZ</v>
          </cell>
          <cell r="E502" t="str">
            <v>CONTRATO DE PRESTACIÓN DE SERVICIOS DE APOYO A LA GESTIÓN</v>
          </cell>
          <cell r="F502" t="str">
            <v>PRESTACIÓN DE SERVICIOS DE APOYO A LA GESTIÓN NECESARIO PARA EL FORTALECIMIENTO DE LOS PROCESOS DE GESTIÓN DOCUMENTAL DE LA OFICINA DE CORRESPONDENCIA Y ARCHIVO DE LA UNIVERSIDAD DE LOS LLANOS.</v>
          </cell>
          <cell r="G502">
            <v>45334</v>
          </cell>
          <cell r="H502">
            <v>11058692</v>
          </cell>
          <cell r="I502" t="str">
            <v>Cinco (05) meses y tres (03) días calendario</v>
          </cell>
          <cell r="J502">
            <v>45334</v>
          </cell>
          <cell r="K502">
            <v>45487</v>
          </cell>
          <cell r="L502" t="str">
            <v>NO APLICA</v>
          </cell>
          <cell r="M502" t="str">
            <v>NO APLICA</v>
          </cell>
          <cell r="N502" t="str">
            <v>NO APLICA</v>
          </cell>
          <cell r="O502">
            <v>6</v>
          </cell>
          <cell r="P502">
            <v>1373302</v>
          </cell>
          <cell r="Q502">
            <v>45334</v>
          </cell>
          <cell r="R502">
            <v>45351</v>
          </cell>
          <cell r="S502">
            <v>2168371</v>
          </cell>
          <cell r="T502">
            <v>45352</v>
          </cell>
          <cell r="U502">
            <v>45382</v>
          </cell>
          <cell r="V502">
            <v>2168371</v>
          </cell>
          <cell r="W502">
            <v>45383</v>
          </cell>
          <cell r="X502">
            <v>45412</v>
          </cell>
          <cell r="Y502">
            <v>2168371</v>
          </cell>
          <cell r="Z502">
            <v>45413</v>
          </cell>
          <cell r="AA502">
            <v>45443</v>
          </cell>
          <cell r="AB502">
            <v>2168371</v>
          </cell>
          <cell r="AC502">
            <v>45444</v>
          </cell>
          <cell r="AD502">
            <v>45473</v>
          </cell>
          <cell r="AE502">
            <v>1011906</v>
          </cell>
          <cell r="AF502">
            <v>45474</v>
          </cell>
          <cell r="AG502">
            <v>45487</v>
          </cell>
          <cell r="BI502" t="str">
            <v>Oficina de Correspondencia y Archivo</v>
          </cell>
          <cell r="BJ502" t="str">
            <v>LUZ SAIDA ARIAS MENA</v>
          </cell>
          <cell r="BK502" t="str">
            <v>Jefe de Oficina</v>
          </cell>
          <cell r="BL502">
            <v>153</v>
          </cell>
          <cell r="BM502">
            <v>45327.49181712963</v>
          </cell>
          <cell r="BN502">
            <v>275013935</v>
          </cell>
          <cell r="BO502">
            <v>968</v>
          </cell>
          <cell r="BP502">
            <v>45334</v>
          </cell>
          <cell r="BQ502">
            <v>11058692</v>
          </cell>
          <cell r="CS502"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502">
            <v>23467228</v>
          </cell>
          <cell r="CU502">
            <v>436</v>
          </cell>
          <cell r="CV502" t="str">
            <v>320</v>
          </cell>
          <cell r="CY502">
            <v>8211</v>
          </cell>
          <cell r="CZ502" t="str">
            <v>M6</v>
          </cell>
        </row>
        <row r="503">
          <cell r="B503" t="str">
            <v>0404 DE 2024</v>
          </cell>
          <cell r="C503">
            <v>79943834</v>
          </cell>
          <cell r="D503" t="str">
            <v xml:space="preserve">CARLOS LEONARDO VILLAMIL ORDOÑEZ </v>
          </cell>
          <cell r="E503" t="str">
            <v>CONTRATO DE PRESTACIÓN DE SERVICIOS PROFESIONALES</v>
          </cell>
          <cell r="F503" t="str">
            <v>PRESTACIÓN DE SERVICIOS PROFESIONALES NECESARIO PARA EL FORTALECIMIENTO DE LOS PROCESOS DEL CENTRO CLÍNICO VETERINARIO DE LA FACULTAD DE CIENCIAS AGROPECUARIAS Y RECURSOS NATURALES DE LA UNIVERSIDAD DE LOS LLANOS.</v>
          </cell>
          <cell r="G503">
            <v>45334</v>
          </cell>
          <cell r="H503">
            <v>11836748</v>
          </cell>
          <cell r="I503" t="str">
            <v>Tres (03) meses y veintisiete (27) días calendario</v>
          </cell>
          <cell r="J503">
            <v>45334</v>
          </cell>
          <cell r="K503">
            <v>45450</v>
          </cell>
          <cell r="L503" t="str">
            <v>NO APLICA</v>
          </cell>
          <cell r="M503" t="str">
            <v>NO APLICA</v>
          </cell>
          <cell r="N503" t="str">
            <v>NO APLICA</v>
          </cell>
          <cell r="O503">
            <v>5</v>
          </cell>
          <cell r="P503">
            <v>1938778</v>
          </cell>
          <cell r="Q503">
            <v>45334</v>
          </cell>
          <cell r="R503">
            <v>45351</v>
          </cell>
          <cell r="S503">
            <v>3061228</v>
          </cell>
          <cell r="T503">
            <v>45352</v>
          </cell>
          <cell r="U503">
            <v>45382</v>
          </cell>
          <cell r="V503">
            <v>3061228</v>
          </cell>
          <cell r="W503">
            <v>45383</v>
          </cell>
          <cell r="X503">
            <v>45412</v>
          </cell>
          <cell r="Y503">
            <v>3061228</v>
          </cell>
          <cell r="Z503">
            <v>45413</v>
          </cell>
          <cell r="AA503">
            <v>45443</v>
          </cell>
          <cell r="AB503">
            <v>714286</v>
          </cell>
          <cell r="AC503">
            <v>45444</v>
          </cell>
          <cell r="AD503">
            <v>45450</v>
          </cell>
          <cell r="BI503" t="str">
            <v>Facultad de Ciencias Agropecuarias y Recursos Naturales</v>
          </cell>
          <cell r="BJ503" t="str">
            <v>CRISTÓBAL LUGO LÓPEZ</v>
          </cell>
          <cell r="BK503" t="str">
            <v>Decano de la Facultad de Ciencias Agropecuarias y Recursos Naturales</v>
          </cell>
          <cell r="BL503">
            <v>154</v>
          </cell>
          <cell r="BM503">
            <v>45327.534131944441</v>
          </cell>
          <cell r="BN503">
            <v>458377735</v>
          </cell>
          <cell r="BO503">
            <v>978</v>
          </cell>
          <cell r="BP503">
            <v>45334</v>
          </cell>
          <cell r="BQ503">
            <v>11836748</v>
          </cell>
          <cell r="CS503" t="str">
            <v>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v>
          </cell>
          <cell r="CT503">
            <v>79943834</v>
          </cell>
          <cell r="CU503">
            <v>27</v>
          </cell>
          <cell r="CV503" t="str">
            <v>54703</v>
          </cell>
          <cell r="CY503">
            <v>7500</v>
          </cell>
          <cell r="CZ503" t="str">
            <v>M6</v>
          </cell>
        </row>
        <row r="504">
          <cell r="B504" t="str">
            <v>0405 DE 2024</v>
          </cell>
          <cell r="C504">
            <v>1015436299</v>
          </cell>
          <cell r="D504" t="str">
            <v>JOHANNA ANDREA COLMENARES LOPEZ</v>
          </cell>
          <cell r="E504" t="str">
            <v>CONTRATO DE PRESTACIÓN DE SERVICIOS PROFESIONALES</v>
          </cell>
          <cell r="F504" t="str">
            <v>PRESTACIÓN DE SERVICIOS PROFESIONALES NECESARIO PARA EL FORTALECIMIENTO DE LOS PROCESOS DEL DEPARTAMENTO DE PRODUCCIÓN ANIMAL DE LA FACULTAD DE CIENCIAS AGROPECUARIAS Y RECURSOS NATURALES DE LA UNIVERSIDAD DE LOS LLANOS.</v>
          </cell>
          <cell r="G504">
            <v>45334</v>
          </cell>
          <cell r="H504">
            <v>10557933</v>
          </cell>
          <cell r="I504" t="str">
            <v>Tres (03) meses y veintisiete (27) días calendario</v>
          </cell>
          <cell r="J504">
            <v>45334</v>
          </cell>
          <cell r="K504">
            <v>45450</v>
          </cell>
          <cell r="L504" t="str">
            <v>NO APLICA</v>
          </cell>
          <cell r="M504" t="str">
            <v>NO APLICA</v>
          </cell>
          <cell r="N504" t="str">
            <v>NO APLICA</v>
          </cell>
          <cell r="O504">
            <v>5</v>
          </cell>
          <cell r="P504">
            <v>1729317</v>
          </cell>
          <cell r="Q504">
            <v>45334</v>
          </cell>
          <cell r="R504">
            <v>45351</v>
          </cell>
          <cell r="S504">
            <v>2730500</v>
          </cell>
          <cell r="T504">
            <v>45352</v>
          </cell>
          <cell r="U504">
            <v>45382</v>
          </cell>
          <cell r="V504">
            <v>2730500</v>
          </cell>
          <cell r="W504">
            <v>45383</v>
          </cell>
          <cell r="X504">
            <v>45412</v>
          </cell>
          <cell r="Y504">
            <v>2730500</v>
          </cell>
          <cell r="Z504">
            <v>45413</v>
          </cell>
          <cell r="AA504">
            <v>45443</v>
          </cell>
          <cell r="AB504">
            <v>637116</v>
          </cell>
          <cell r="AC504">
            <v>45444</v>
          </cell>
          <cell r="AD504">
            <v>45450</v>
          </cell>
          <cell r="BI504" t="str">
            <v>Facultad de Ciencias Agropecuarias y Recursos Naturales</v>
          </cell>
          <cell r="BJ504" t="str">
            <v>CRISTÓBAL LUGO LÓPEZ</v>
          </cell>
          <cell r="BK504" t="str">
            <v>Decano de la Facultad de Ciencias Agropecuarias y Recursos Naturales</v>
          </cell>
          <cell r="BL504">
            <v>154</v>
          </cell>
          <cell r="BM504">
            <v>45327.534131944441</v>
          </cell>
          <cell r="BN504">
            <v>458377735</v>
          </cell>
          <cell r="BO504">
            <v>979</v>
          </cell>
          <cell r="BP504">
            <v>45334</v>
          </cell>
          <cell r="BQ504">
            <v>10557933</v>
          </cell>
          <cell r="CS504"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v>
          </cell>
          <cell r="CT504">
            <v>1015436299</v>
          </cell>
          <cell r="CU504">
            <v>27</v>
          </cell>
          <cell r="CV504" t="str">
            <v>54406</v>
          </cell>
          <cell r="CY504">
            <v>8299</v>
          </cell>
          <cell r="CZ504" t="str">
            <v>M6</v>
          </cell>
        </row>
        <row r="505">
          <cell r="B505" t="str">
            <v>0406 DE 2024</v>
          </cell>
          <cell r="C505">
            <v>1006874501</v>
          </cell>
          <cell r="D505" t="str">
            <v>JUAN DAVID PERDOMO VARGAS</v>
          </cell>
          <cell r="E505" t="str">
            <v>CONTRATO DE PRESTACIÓN DE SERVICIOS PROFESIONALES</v>
          </cell>
          <cell r="F505" t="str">
            <v>PRESTACIÓN DE SERVICIOS PROFESIONALES NECESARIO PARA EL FORTALECIMIENTO DE LOS PROCESOS ADMINISTRATIVOS DEL INSTITUTO DE EDUCACIÓN ABIERTA Y A DISTANCIA DE LA UNIVERSIDAD DE LOS LLANOS.</v>
          </cell>
          <cell r="G505">
            <v>45334</v>
          </cell>
          <cell r="H505">
            <v>15612263</v>
          </cell>
          <cell r="I505" t="str">
            <v>Cinco (05) meses y tres (03) días calendario</v>
          </cell>
          <cell r="J505">
            <v>45334</v>
          </cell>
          <cell r="K505">
            <v>45487</v>
          </cell>
          <cell r="L505" t="str">
            <v>NO APLICA</v>
          </cell>
          <cell r="M505" t="str">
            <v>NO APLICA</v>
          </cell>
          <cell r="N505" t="str">
            <v>NO APLICA</v>
          </cell>
          <cell r="O505">
            <v>6</v>
          </cell>
          <cell r="P505">
            <v>1938778</v>
          </cell>
          <cell r="Q505">
            <v>45334</v>
          </cell>
          <cell r="R505">
            <v>45351</v>
          </cell>
          <cell r="S505">
            <v>3061228</v>
          </cell>
          <cell r="T505">
            <v>45352</v>
          </cell>
          <cell r="U505">
            <v>45382</v>
          </cell>
          <cell r="V505">
            <v>3061228</v>
          </cell>
          <cell r="W505">
            <v>45383</v>
          </cell>
          <cell r="X505">
            <v>45412</v>
          </cell>
          <cell r="Y505">
            <v>3061228</v>
          </cell>
          <cell r="Z505">
            <v>45413</v>
          </cell>
          <cell r="AA505">
            <v>45443</v>
          </cell>
          <cell r="AB505">
            <v>3061228</v>
          </cell>
          <cell r="AC505">
            <v>45444</v>
          </cell>
          <cell r="AD505">
            <v>45473</v>
          </cell>
          <cell r="AE505">
            <v>1428573</v>
          </cell>
          <cell r="AF505">
            <v>45474</v>
          </cell>
          <cell r="AG505">
            <v>45487</v>
          </cell>
          <cell r="BI505" t="str">
            <v>Instituto de Educación Abierta y a Distancia</v>
          </cell>
          <cell r="BJ505" t="str">
            <v>ANGELICA SOFIA GONZALEZ PULIDO</v>
          </cell>
          <cell r="BK505" t="str">
            <v>Director Técnico de Educación a Distancia</v>
          </cell>
          <cell r="BL505">
            <v>153</v>
          </cell>
          <cell r="BM505">
            <v>45327.49181712963</v>
          </cell>
          <cell r="BN505">
            <v>275013935</v>
          </cell>
          <cell r="BO505">
            <v>972</v>
          </cell>
          <cell r="BP505">
            <v>45334</v>
          </cell>
          <cell r="BQ505">
            <v>15612263</v>
          </cell>
          <cell r="CS505" t="str">
            <v xml:space="preserve">1. Colaborar con la administración del ambiente AVA. 2. Colaborar con el desarrollo de los procesos académicos y administrativos en formación continua ofrecidas por la Universidad a través de Moodle. 3. Apoyar la construcción de documentos a incorporar en el proceso de innovación y regionalización de Unillanos. 4. Apoyar en el proceso de recopilación de información académica y administrativa, en programas de pregrado y posgrado, para la carga en el plataforma virtual y generación de material multimedia por parte del área técnica. 5. Colaborar en el almacenaje, actualización y correcta categorización de los contenidos que sean desarrollados por parte del área técnica para la plataforma virtual. 6. Apoyar los procesos administrativos para la ejecución de las Fichas BPUNI que estén a cargo del IDEAD. </v>
          </cell>
          <cell r="CT505">
            <v>1006874501</v>
          </cell>
          <cell r="CU505">
            <v>436</v>
          </cell>
          <cell r="CV505" t="str">
            <v>590</v>
          </cell>
          <cell r="CY505">
            <v>8299</v>
          </cell>
          <cell r="CZ505" t="str">
            <v>M6</v>
          </cell>
        </row>
        <row r="506">
          <cell r="B506" t="str">
            <v>0407 DE 2024</v>
          </cell>
          <cell r="C506">
            <v>40369933</v>
          </cell>
          <cell r="D506" t="str">
            <v xml:space="preserve">MARITZA LOZANO JIMENEZ </v>
          </cell>
          <cell r="E506" t="str">
            <v>CONTRATO DE PRESTACIÓN DE SERVICIOS PROFESIONALES</v>
          </cell>
          <cell r="F506" t="str">
            <v>PRESTACIÓN DE SERVICIOS PROFESIONALES NECESARIO PARA EL FORTALECIMIENTO DE LOS PROCESOS DEL ÁREA DE SEGURIDAD Y SALUD EN EL TRABAJO DE LA DIVISIÓN DE SERVICIOS ADMINISTRATIVOS DE LA UNIVERSIDAD DE LOS LLANOS.</v>
          </cell>
          <cell r="G506">
            <v>45334</v>
          </cell>
          <cell r="H506">
            <v>13925550</v>
          </cell>
          <cell r="I506" t="str">
            <v>Cinco (05) meses y tres (03) días calendario</v>
          </cell>
          <cell r="J506">
            <v>45334</v>
          </cell>
          <cell r="K506">
            <v>45487</v>
          </cell>
          <cell r="L506" t="str">
            <v>NO APLICA</v>
          </cell>
          <cell r="M506" t="str">
            <v>NO APLICA</v>
          </cell>
          <cell r="N506" t="str">
            <v>NO APLICA</v>
          </cell>
          <cell r="O506">
            <v>6</v>
          </cell>
          <cell r="P506">
            <v>1729317</v>
          </cell>
          <cell r="Q506">
            <v>45334</v>
          </cell>
          <cell r="R506">
            <v>45351</v>
          </cell>
          <cell r="S506">
            <v>2730500</v>
          </cell>
          <cell r="T506">
            <v>45352</v>
          </cell>
          <cell r="U506">
            <v>45382</v>
          </cell>
          <cell r="V506">
            <v>2730500</v>
          </cell>
          <cell r="W506">
            <v>45383</v>
          </cell>
          <cell r="X506">
            <v>45412</v>
          </cell>
          <cell r="Y506">
            <v>2730500</v>
          </cell>
          <cell r="Z506">
            <v>45413</v>
          </cell>
          <cell r="AA506">
            <v>45443</v>
          </cell>
          <cell r="AB506">
            <v>2730500</v>
          </cell>
          <cell r="AC506">
            <v>45444</v>
          </cell>
          <cell r="AD506">
            <v>45473</v>
          </cell>
          <cell r="AE506">
            <v>1274233</v>
          </cell>
          <cell r="AF506">
            <v>45474</v>
          </cell>
          <cell r="AG506">
            <v>45487</v>
          </cell>
          <cell r="BI506" t="str">
            <v xml:space="preserve">División de Servicios Administrativos </v>
          </cell>
          <cell r="BJ506" t="str">
            <v>VÍCTOR EFREN ORTÍZ ORTÍZ</v>
          </cell>
          <cell r="BK506" t="str">
            <v>Jefe de Oficina</v>
          </cell>
          <cell r="BL506">
            <v>153</v>
          </cell>
          <cell r="BM506">
            <v>45327.49181712963</v>
          </cell>
          <cell r="BN506">
            <v>275013935</v>
          </cell>
          <cell r="BO506">
            <v>969</v>
          </cell>
          <cell r="BP506">
            <v>45334</v>
          </cell>
          <cell r="BQ506">
            <v>13925550</v>
          </cell>
          <cell r="CS506" t="str">
            <v>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v>
          </cell>
          <cell r="CT506">
            <v>40369933</v>
          </cell>
          <cell r="CU506">
            <v>436</v>
          </cell>
          <cell r="CV506" t="str">
            <v>421</v>
          </cell>
          <cell r="CY506">
            <v>8560</v>
          </cell>
          <cell r="CZ506" t="str">
            <v>M5</v>
          </cell>
        </row>
        <row r="507">
          <cell r="B507" t="str">
            <v>0408 DE 2024</v>
          </cell>
          <cell r="C507">
            <v>86064343</v>
          </cell>
          <cell r="D507" t="str">
            <v>JAIRO ANTONIO PARRADO PEREZ</v>
          </cell>
          <cell r="E507" t="str">
            <v>CONTRATO DE PRESTACIÓN DE SERVICIOS PROFESIONALES</v>
          </cell>
          <cell r="F507" t="str">
            <v>PRESTACIÓN DE SERVICIOS PROFESIONALES NECESARIO PARA EL FORTALECIMIENTO DE LOS PROCESOS DEL ÁREA DE INFRAESTRUCTURA DE LA VICERRECTORÍA DE RECURSOS UNIVERSITARIOS DE LA UNIVERSIDAD DE LOS LLANOS.</v>
          </cell>
          <cell r="G507">
            <v>45334</v>
          </cell>
          <cell r="H507">
            <v>18864818</v>
          </cell>
          <cell r="I507" t="str">
            <v>Cinco (05) meses y tres (03) días calendario</v>
          </cell>
          <cell r="J507">
            <v>45334</v>
          </cell>
          <cell r="K507">
            <v>45487</v>
          </cell>
          <cell r="L507" t="str">
            <v>NO APLICA</v>
          </cell>
          <cell r="M507" t="str">
            <v>NO APLICA</v>
          </cell>
          <cell r="N507" t="str">
            <v>NO APLICA</v>
          </cell>
          <cell r="O507">
            <v>6</v>
          </cell>
          <cell r="P507">
            <v>2342690</v>
          </cell>
          <cell r="Q507">
            <v>45334</v>
          </cell>
          <cell r="R507">
            <v>45351</v>
          </cell>
          <cell r="S507">
            <v>3698984</v>
          </cell>
          <cell r="T507">
            <v>45352</v>
          </cell>
          <cell r="U507">
            <v>45382</v>
          </cell>
          <cell r="V507">
            <v>3698984</v>
          </cell>
          <cell r="W507">
            <v>45383</v>
          </cell>
          <cell r="X507">
            <v>45412</v>
          </cell>
          <cell r="Y507">
            <v>3698984</v>
          </cell>
          <cell r="Z507">
            <v>45413</v>
          </cell>
          <cell r="AA507">
            <v>45443</v>
          </cell>
          <cell r="AB507">
            <v>3698984</v>
          </cell>
          <cell r="AC507">
            <v>45444</v>
          </cell>
          <cell r="AD507">
            <v>45473</v>
          </cell>
          <cell r="AE507">
            <v>1726192</v>
          </cell>
          <cell r="AF507">
            <v>45474</v>
          </cell>
          <cell r="AG507">
            <v>45487</v>
          </cell>
          <cell r="BI507" t="str">
            <v>Vicerrectoría de Recursos Universitarios</v>
          </cell>
          <cell r="BJ507" t="str">
            <v>WILSON FERNANDO SALGADO CIFUENTES</v>
          </cell>
          <cell r="BK507" t="str">
            <v>Vicerrector Universitario</v>
          </cell>
          <cell r="BL507">
            <v>153</v>
          </cell>
          <cell r="BM507">
            <v>45327.49181712963</v>
          </cell>
          <cell r="BN507">
            <v>275013935</v>
          </cell>
          <cell r="BO507">
            <v>971</v>
          </cell>
          <cell r="BP507">
            <v>45334</v>
          </cell>
          <cell r="BQ507">
            <v>18864818</v>
          </cell>
          <cell r="CS507" t="str">
            <v>1. Contribuir en la revisión, proyección, trámite y evaluación técnica de las diferentes etapas de los procesos contractuales en lo concerniente a temas de infraestructura, conforme a la normatividad vigente de la Universidad de los Llanos. 2. Coadyuvar en la proyección de informes o solicitudes internas o externas asignadas a la Vicerrectoría de Recursos Universitarios. 3. Coadyuvar en la elaboración de conceptos técnicos, presupuestos de obra y/o proyectos de infraestructura asignados a la Vicerrectoría de Recursos Universitarios conforme a los lineamientos de la entidad. 4. Apoyar el proceso de vigilancia, seguimiento y control de los contratos de infraestructura a cargo de la Vicerrectoría de Recursos Universitarios. 5. Contribuir en las auditorías internas y externas de gestión de calidad realizada por control interno y en los procesos de gestión de obra, consultoría e interventoría, asignadas a la Vicerrectoría de Recursos Universitarios.</v>
          </cell>
          <cell r="CT507">
            <v>86064343</v>
          </cell>
          <cell r="CU507">
            <v>436</v>
          </cell>
          <cell r="CV507" t="str">
            <v>400</v>
          </cell>
          <cell r="CY507">
            <v>7410</v>
          </cell>
          <cell r="CZ507" t="str">
            <v>M6</v>
          </cell>
        </row>
        <row r="508">
          <cell r="B508" t="str">
            <v>0409 DE 2024</v>
          </cell>
          <cell r="C508">
            <v>1121832301</v>
          </cell>
          <cell r="D508" t="str">
            <v>MAYRA FERNANDA CASTRO VILLA</v>
          </cell>
          <cell r="E508" t="str">
            <v>CONTRATO DE PRESTACIÓN DE SERVICIOS PROFESIONALES</v>
          </cell>
          <cell r="F508" t="str">
            <v xml:space="preserve">PRESTACIÓN DE SERVICIOS PROFESIONALES NECESARIO PARA EL DESARROLLO DEL PROYECTO FICHA BPUNI VIAC 05 0111 2023 “ESCENARIOS DE EXTENSIÓN, APROPIACIÓN Y RESPONSABILIDAD SOCIAL DE LA UNIVERSIDAD DE LOS LLANOS” </v>
          </cell>
          <cell r="G508">
            <v>45334</v>
          </cell>
          <cell r="H508">
            <v>15612263</v>
          </cell>
          <cell r="I508" t="str">
            <v>Cinco (05) meses y tres (03) días calendario</v>
          </cell>
          <cell r="J508">
            <v>45334</v>
          </cell>
          <cell r="K508">
            <v>45487</v>
          </cell>
          <cell r="L508" t="str">
            <v>NO APLICA</v>
          </cell>
          <cell r="M508" t="str">
            <v>NO APLICA</v>
          </cell>
          <cell r="N508" t="str">
            <v>NO APLICA</v>
          </cell>
          <cell r="O508">
            <v>6</v>
          </cell>
          <cell r="P508">
            <v>1938778</v>
          </cell>
          <cell r="Q508">
            <v>45334</v>
          </cell>
          <cell r="R508">
            <v>45351</v>
          </cell>
          <cell r="S508">
            <v>3061228</v>
          </cell>
          <cell r="T508">
            <v>45352</v>
          </cell>
          <cell r="U508">
            <v>45382</v>
          </cell>
          <cell r="V508">
            <v>3061228</v>
          </cell>
          <cell r="W508">
            <v>45383</v>
          </cell>
          <cell r="X508">
            <v>45412</v>
          </cell>
          <cell r="Y508">
            <v>3061228</v>
          </cell>
          <cell r="Z508">
            <v>45413</v>
          </cell>
          <cell r="AA508">
            <v>45443</v>
          </cell>
          <cell r="AB508">
            <v>3061228</v>
          </cell>
          <cell r="AC508">
            <v>45444</v>
          </cell>
          <cell r="AD508">
            <v>45473</v>
          </cell>
          <cell r="AE508">
            <v>1428573</v>
          </cell>
          <cell r="AF508">
            <v>45474</v>
          </cell>
          <cell r="AG508">
            <v>45487</v>
          </cell>
          <cell r="BI508" t="str">
            <v>Dirección General de Proyección Social</v>
          </cell>
          <cell r="BJ508" t="str">
            <v>OMAR YESID BELTRÁN GUTIÉRREZ</v>
          </cell>
          <cell r="BK508" t="str">
            <v>Director Técnico de Proyección Social</v>
          </cell>
          <cell r="BL508">
            <v>145</v>
          </cell>
          <cell r="BM508">
            <v>45327.440729166665</v>
          </cell>
          <cell r="BN508">
            <v>52381013</v>
          </cell>
          <cell r="BO508">
            <v>938</v>
          </cell>
          <cell r="BP508">
            <v>45334</v>
          </cell>
          <cell r="BQ508">
            <v>15612263</v>
          </cell>
          <cell r="CS508" t="str">
            <v>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v>
          </cell>
          <cell r="CT508">
            <v>1121832301</v>
          </cell>
          <cell r="CU508">
            <v>624</v>
          </cell>
          <cell r="CV508" t="str">
            <v>53018</v>
          </cell>
          <cell r="CY508">
            <v>8299</v>
          </cell>
          <cell r="CZ508" t="str">
            <v>M6</v>
          </cell>
        </row>
        <row r="509">
          <cell r="B509" t="str">
            <v>0410 DE 2024</v>
          </cell>
          <cell r="C509">
            <v>1121965646</v>
          </cell>
          <cell r="D509" t="str">
            <v>EDGAR ALEJANDRO ROJAS REAL</v>
          </cell>
          <cell r="E509" t="str">
            <v>CONTRATO DE PRESTACIÓN DE SERVICIOS DE APOYO A LA GESTIÓN</v>
          </cell>
          <cell r="F509" t="str">
            <v>PRESTACIÓN DE SERVICIOS DE APOYO A LA GESTIÓN NECESARIO PARA EL FORTALECIMIENTO DE LOS PROCESOS EN EL CENTRO TIC PARA LA INGENIERÍA DE LA FACULTAD DE CIENCIAS BÁSICAS E INGENIERÍA DE LA UNIVERSIDAD DE LOS LLANOS.</v>
          </cell>
          <cell r="G509">
            <v>45334</v>
          </cell>
          <cell r="H509">
            <v>8384368</v>
          </cell>
          <cell r="I509" t="str">
            <v>Tres (03) meses y veintisiete (27) días calendario</v>
          </cell>
          <cell r="J509">
            <v>45334</v>
          </cell>
          <cell r="K509">
            <v>45450</v>
          </cell>
          <cell r="L509" t="str">
            <v>NO APLICA</v>
          </cell>
          <cell r="M509" t="str">
            <v>NO APLICA</v>
          </cell>
          <cell r="N509" t="str">
            <v>NO APLICA</v>
          </cell>
          <cell r="O509">
            <v>5</v>
          </cell>
          <cell r="P509">
            <v>1373302</v>
          </cell>
          <cell r="Q509">
            <v>45334</v>
          </cell>
          <cell r="R509">
            <v>45351</v>
          </cell>
          <cell r="S509">
            <v>2168371</v>
          </cell>
          <cell r="T509">
            <v>45352</v>
          </cell>
          <cell r="U509">
            <v>45382</v>
          </cell>
          <cell r="V509">
            <v>2168371</v>
          </cell>
          <cell r="W509">
            <v>45383</v>
          </cell>
          <cell r="X509">
            <v>45412</v>
          </cell>
          <cell r="Y509">
            <v>2168371</v>
          </cell>
          <cell r="Z509">
            <v>45413</v>
          </cell>
          <cell r="AA509">
            <v>45443</v>
          </cell>
          <cell r="AB509">
            <v>505953</v>
          </cell>
          <cell r="AC509">
            <v>45444</v>
          </cell>
          <cell r="AD509">
            <v>45450</v>
          </cell>
          <cell r="BI509" t="str">
            <v>Facultad de Ciencias Básicas e Ingeniería</v>
          </cell>
          <cell r="BJ509" t="str">
            <v>ELVIS MIGUEL PEREZ RODRIGUEZ</v>
          </cell>
          <cell r="BK509" t="str">
            <v>Decano de la Facultad de Ciencias Básicas e Ingeniería</v>
          </cell>
          <cell r="BL509">
            <v>154</v>
          </cell>
          <cell r="BM509">
            <v>45327.534131944441</v>
          </cell>
          <cell r="BN509">
            <v>458377735</v>
          </cell>
          <cell r="BO509">
            <v>977</v>
          </cell>
          <cell r="BP509">
            <v>45334</v>
          </cell>
          <cell r="BQ509">
            <v>8384368</v>
          </cell>
          <cell r="CS509"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09">
            <v>1121965646</v>
          </cell>
          <cell r="CU509">
            <v>136</v>
          </cell>
          <cell r="CV509" t="str">
            <v>57703</v>
          </cell>
          <cell r="CY509">
            <v>6209</v>
          </cell>
          <cell r="CZ509" t="str">
            <v>M6</v>
          </cell>
        </row>
        <row r="510">
          <cell r="B510" t="str">
            <v>0411 DE 2024</v>
          </cell>
          <cell r="C510">
            <v>86083401</v>
          </cell>
          <cell r="D510" t="str">
            <v>JAIME ANDRES PINZON PINEDA</v>
          </cell>
          <cell r="E510" t="str">
            <v>CONTRATO DE PRESTACIÓN DE SERVICIOS DE APOYO A LA GESTIÓN</v>
          </cell>
          <cell r="F510" t="str">
            <v>PRESTACIÓN DE SERVICIOS DE APOYO A LA GESTIÓN NECESARIO PARA EL FORTALECIMIENTO DE LOS PROCESOS EN EL CENTRO TIC PARA LA INGENIERÍA DE LA FACULTAD DE CIENCIAS BÁSICAS E INGENIERÍA DE LA UNIVERSIDAD DE LOS LLANOS.</v>
          </cell>
          <cell r="G510">
            <v>45334</v>
          </cell>
          <cell r="H510">
            <v>8384368</v>
          </cell>
          <cell r="I510" t="str">
            <v>Tres (03) meses y veintisiete (27) días calendario</v>
          </cell>
          <cell r="J510">
            <v>45334</v>
          </cell>
          <cell r="K510">
            <v>45450</v>
          </cell>
          <cell r="L510" t="str">
            <v>NO APLICA</v>
          </cell>
          <cell r="M510" t="str">
            <v>NO APLICA</v>
          </cell>
          <cell r="N510" t="str">
            <v>NO APLICA</v>
          </cell>
          <cell r="O510">
            <v>5</v>
          </cell>
          <cell r="P510">
            <v>1373302</v>
          </cell>
          <cell r="Q510">
            <v>45334</v>
          </cell>
          <cell r="R510">
            <v>45351</v>
          </cell>
          <cell r="S510">
            <v>2168371</v>
          </cell>
          <cell r="T510">
            <v>45352</v>
          </cell>
          <cell r="U510">
            <v>45382</v>
          </cell>
          <cell r="V510">
            <v>2168371</v>
          </cell>
          <cell r="W510">
            <v>45383</v>
          </cell>
          <cell r="X510">
            <v>45412</v>
          </cell>
          <cell r="Y510">
            <v>2168371</v>
          </cell>
          <cell r="Z510">
            <v>45413</v>
          </cell>
          <cell r="AA510">
            <v>45443</v>
          </cell>
          <cell r="AB510">
            <v>505953</v>
          </cell>
          <cell r="AC510">
            <v>45444</v>
          </cell>
          <cell r="AD510">
            <v>45450</v>
          </cell>
          <cell r="BI510" t="str">
            <v>Facultad de Ciencias Básicas e Ingeniería</v>
          </cell>
          <cell r="BJ510" t="str">
            <v>ELVIS MIGUEL PEREZ RODRIGUEZ</v>
          </cell>
          <cell r="BK510" t="str">
            <v>Decano de la Facultad de Ciencias Básicas e Ingeniería</v>
          </cell>
          <cell r="BL510">
            <v>154</v>
          </cell>
          <cell r="BM510">
            <v>45327.534131944441</v>
          </cell>
          <cell r="BN510">
            <v>458377735</v>
          </cell>
          <cell r="BO510">
            <v>974</v>
          </cell>
          <cell r="BP510">
            <v>45334</v>
          </cell>
          <cell r="BQ510">
            <v>8384368</v>
          </cell>
          <cell r="CS510"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10">
            <v>86083401</v>
          </cell>
          <cell r="CU510">
            <v>136</v>
          </cell>
          <cell r="CV510" t="str">
            <v>57703</v>
          </cell>
          <cell r="CY510">
            <v>3314</v>
          </cell>
          <cell r="CZ510" t="str">
            <v>M6</v>
          </cell>
        </row>
        <row r="511">
          <cell r="B511" t="str">
            <v>0412 DE 2024</v>
          </cell>
          <cell r="C511">
            <v>1121849446</v>
          </cell>
          <cell r="D511" t="str">
            <v>JENNY TATIANA RODRIGUEZ RODRIGUEZ</v>
          </cell>
          <cell r="E511" t="str">
            <v>CONTRATO DE PRESTACIÓN DE SERVICIOS DE APOYO A LA GESTIÓN</v>
          </cell>
          <cell r="F511" t="str">
            <v>PRESTACIÓN DE SERVICIOS DE APOYO A LA GESTIÓN NECESARIO PARA EL FORTALECIMIENTO DE LOS PROCESOS DEL LABORATORIO DE SIMULACIÓN Y HABILIDADES CLÍNICAS DE LA FACULTAD DE CIENCIAS DE LA SALUD DE LA UNIVERSIDAD DE LOS LLANOS.</v>
          </cell>
          <cell r="G511">
            <v>45334</v>
          </cell>
          <cell r="H511">
            <v>8384368</v>
          </cell>
          <cell r="I511" t="str">
            <v>Tres (03) meses y veintisiete (27) días calendario</v>
          </cell>
          <cell r="J511">
            <v>45334</v>
          </cell>
          <cell r="K511">
            <v>45450</v>
          </cell>
          <cell r="L511" t="str">
            <v>NO APLICA</v>
          </cell>
          <cell r="M511" t="str">
            <v>NO APLICA</v>
          </cell>
          <cell r="N511" t="str">
            <v>NO APLICA</v>
          </cell>
          <cell r="O511">
            <v>5</v>
          </cell>
          <cell r="P511">
            <v>1373302</v>
          </cell>
          <cell r="Q511">
            <v>45334</v>
          </cell>
          <cell r="R511">
            <v>45351</v>
          </cell>
          <cell r="S511">
            <v>2168371</v>
          </cell>
          <cell r="T511">
            <v>45352</v>
          </cell>
          <cell r="U511">
            <v>45382</v>
          </cell>
          <cell r="V511">
            <v>2168371</v>
          </cell>
          <cell r="W511">
            <v>45383</v>
          </cell>
          <cell r="X511">
            <v>45412</v>
          </cell>
          <cell r="Y511">
            <v>2168371</v>
          </cell>
          <cell r="Z511">
            <v>45413</v>
          </cell>
          <cell r="AA511">
            <v>45443</v>
          </cell>
          <cell r="AB511">
            <v>505953</v>
          </cell>
          <cell r="AC511">
            <v>45444</v>
          </cell>
          <cell r="AD511">
            <v>45450</v>
          </cell>
          <cell r="BI511" t="str">
            <v>Facultad de Ciencias de la Salud</v>
          </cell>
          <cell r="BJ511" t="str">
            <v>LUZ MIRYAM TOBÓN BORRERO</v>
          </cell>
          <cell r="BK511" t="str">
            <v>Decana de la Facultad de Ciencias de la Salud</v>
          </cell>
          <cell r="BL511">
            <v>154</v>
          </cell>
          <cell r="BM511">
            <v>45327.534131944441</v>
          </cell>
          <cell r="BN511">
            <v>458377735</v>
          </cell>
          <cell r="BO511">
            <v>975</v>
          </cell>
          <cell r="BP511">
            <v>45334</v>
          </cell>
          <cell r="BQ511">
            <v>8384368</v>
          </cell>
          <cell r="CS511" t="str">
            <v>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v>
          </cell>
          <cell r="CT511">
            <v>1121849446</v>
          </cell>
          <cell r="CU511">
            <v>54</v>
          </cell>
          <cell r="CV511" t="str">
            <v>55504</v>
          </cell>
          <cell r="CY511">
            <v>7490</v>
          </cell>
          <cell r="CZ511" t="str">
            <v>M6</v>
          </cell>
        </row>
        <row r="512">
          <cell r="B512" t="str">
            <v>0413 DE 2024</v>
          </cell>
          <cell r="C512">
            <v>1121922565</v>
          </cell>
          <cell r="D512" t="str">
            <v>DAVID FELIPE HURTADO ARCILA</v>
          </cell>
          <cell r="E512" t="str">
            <v>CONTRATO DE PRESTACIÓN DE SERVICIOS DE APOYO A LA GESTIÓN</v>
          </cell>
          <cell r="F512" t="str">
            <v>PRESTACIÓN DE SERVICIOS DE APOYO A LA GESTIÓN NECESARIO PARA EL FORTALECIMIENTO DE LOS PROCESOS DEL LABORATORIO DE SIMULACIÓN EN REGENCIA DE FARMACIA DE LA FACULTAD DE CIENCIAS DE LA SALUD DE LA UNIVERSIDAD DE LOS LLANOS.</v>
          </cell>
          <cell r="G512">
            <v>45334</v>
          </cell>
          <cell r="H512">
            <v>8384368</v>
          </cell>
          <cell r="I512" t="str">
            <v>Tres (03) meses y veintisiete (27) días calendario</v>
          </cell>
          <cell r="J512">
            <v>45334</v>
          </cell>
          <cell r="K512">
            <v>45450</v>
          </cell>
          <cell r="L512" t="str">
            <v>NO APLICA</v>
          </cell>
          <cell r="M512" t="str">
            <v>NO APLICA</v>
          </cell>
          <cell r="N512" t="str">
            <v>NO APLICA</v>
          </cell>
          <cell r="O512">
            <v>5</v>
          </cell>
          <cell r="P512">
            <v>1373302</v>
          </cell>
          <cell r="Q512">
            <v>45334</v>
          </cell>
          <cell r="R512">
            <v>45351</v>
          </cell>
          <cell r="S512">
            <v>2168371</v>
          </cell>
          <cell r="T512">
            <v>45352</v>
          </cell>
          <cell r="U512">
            <v>45382</v>
          </cell>
          <cell r="V512">
            <v>2168371</v>
          </cell>
          <cell r="W512">
            <v>45383</v>
          </cell>
          <cell r="X512">
            <v>45412</v>
          </cell>
          <cell r="Y512">
            <v>2168371</v>
          </cell>
          <cell r="Z512">
            <v>45413</v>
          </cell>
          <cell r="AA512">
            <v>45443</v>
          </cell>
          <cell r="AB512">
            <v>505953</v>
          </cell>
          <cell r="AC512">
            <v>45444</v>
          </cell>
          <cell r="AD512">
            <v>45450</v>
          </cell>
          <cell r="BI512" t="str">
            <v>Facultad de Ciencias de la Salud</v>
          </cell>
          <cell r="BJ512" t="str">
            <v>LUZ MIRYAM TOBÓN BORRERO</v>
          </cell>
          <cell r="BK512" t="str">
            <v>Decana de la Facultad de Ciencias de la Salud</v>
          </cell>
          <cell r="BL512">
            <v>154</v>
          </cell>
          <cell r="BM512">
            <v>45327.534131944441</v>
          </cell>
          <cell r="BN512">
            <v>458377735</v>
          </cell>
          <cell r="BO512">
            <v>976</v>
          </cell>
          <cell r="BP512">
            <v>45334</v>
          </cell>
          <cell r="BQ512">
            <v>8384368</v>
          </cell>
          <cell r="CS512" t="str">
            <v>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512">
            <v>1121922565</v>
          </cell>
          <cell r="CU512">
            <v>54</v>
          </cell>
          <cell r="CV512" t="str">
            <v>55302</v>
          </cell>
          <cell r="CY512">
            <v>8299</v>
          </cell>
          <cell r="CZ512" t="str">
            <v>M6</v>
          </cell>
        </row>
        <row r="513">
          <cell r="B513" t="str">
            <v>0414 DE 2024</v>
          </cell>
          <cell r="C513">
            <v>1121862398</v>
          </cell>
          <cell r="D513" t="str">
            <v>AURA LUZ RODRIGUEZ</v>
          </cell>
          <cell r="E513" t="str">
            <v>CONTRATO DE PRESTACIÓN DE SERVICIOS PROFESIONALES</v>
          </cell>
          <cell r="F513"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513">
            <v>45334</v>
          </cell>
          <cell r="H513">
            <v>11836748</v>
          </cell>
          <cell r="I513" t="str">
            <v>Tres (03) meses y veintisiete (27) días calendario</v>
          </cell>
          <cell r="J513">
            <v>45334</v>
          </cell>
          <cell r="K513">
            <v>45450</v>
          </cell>
          <cell r="L513" t="str">
            <v>NO APLICA</v>
          </cell>
          <cell r="M513" t="str">
            <v>NO APLICA</v>
          </cell>
          <cell r="N513" t="str">
            <v>NO APLICA</v>
          </cell>
          <cell r="O513">
            <v>5</v>
          </cell>
          <cell r="P513">
            <v>1938778</v>
          </cell>
          <cell r="Q513">
            <v>45334</v>
          </cell>
          <cell r="R513">
            <v>45351</v>
          </cell>
          <cell r="S513">
            <v>3061228</v>
          </cell>
          <cell r="T513">
            <v>45352</v>
          </cell>
          <cell r="U513">
            <v>45382</v>
          </cell>
          <cell r="V513">
            <v>3061228</v>
          </cell>
          <cell r="W513">
            <v>45383</v>
          </cell>
          <cell r="X513">
            <v>45412</v>
          </cell>
          <cell r="Y513">
            <v>3061228</v>
          </cell>
          <cell r="Z513">
            <v>45413</v>
          </cell>
          <cell r="AA513">
            <v>45443</v>
          </cell>
          <cell r="AB513">
            <v>714286</v>
          </cell>
          <cell r="AC513">
            <v>45444</v>
          </cell>
          <cell r="AD513">
            <v>45450</v>
          </cell>
          <cell r="BI513" t="str">
            <v>División de Bienestar Universitario</v>
          </cell>
          <cell r="BJ513" t="str">
            <v>JHON FREYD MONROY RODRIGUEZ</v>
          </cell>
          <cell r="BK513" t="str">
            <v>Jefe de Oficina</v>
          </cell>
          <cell r="BL513">
            <v>143</v>
          </cell>
          <cell r="BM513">
            <v>45327.439849537041</v>
          </cell>
          <cell r="BN513">
            <v>422028670</v>
          </cell>
          <cell r="BO513">
            <v>937</v>
          </cell>
          <cell r="BP513">
            <v>45334</v>
          </cell>
          <cell r="BQ513">
            <v>11836748</v>
          </cell>
          <cell r="CS513"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513">
            <v>1121862398</v>
          </cell>
          <cell r="CU513">
            <v>612</v>
          </cell>
          <cell r="CV513" t="str">
            <v>44110</v>
          </cell>
          <cell r="CY513">
            <v>8299</v>
          </cell>
          <cell r="CZ513" t="str">
            <v>M6</v>
          </cell>
        </row>
        <row r="514">
          <cell r="B514" t="str">
            <v>0415 DE 2024</v>
          </cell>
          <cell r="C514">
            <v>23702460</v>
          </cell>
          <cell r="D514" t="str">
            <v>HEYDI PATRICIA QUINTERO CASALLAS</v>
          </cell>
          <cell r="E514" t="str">
            <v>CONTRATO DE PRESTACIÓN DE SERVICIOS DE APOYO A LA GESTIÓN</v>
          </cell>
          <cell r="F51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14">
            <v>45334</v>
          </cell>
          <cell r="H514">
            <v>8384368</v>
          </cell>
          <cell r="I514" t="str">
            <v>Tres (03) meses y veintisiete (27) días calendario</v>
          </cell>
          <cell r="J514">
            <v>45334</v>
          </cell>
          <cell r="K514">
            <v>45450</v>
          </cell>
          <cell r="L514" t="str">
            <v>NO APLICA</v>
          </cell>
          <cell r="M514" t="str">
            <v>NO APLICA</v>
          </cell>
          <cell r="N514" t="str">
            <v>NO APLICA</v>
          </cell>
          <cell r="O514">
            <v>5</v>
          </cell>
          <cell r="P514">
            <v>1373302</v>
          </cell>
          <cell r="Q514">
            <v>45334</v>
          </cell>
          <cell r="R514">
            <v>45351</v>
          </cell>
          <cell r="S514">
            <v>2168371</v>
          </cell>
          <cell r="T514">
            <v>45352</v>
          </cell>
          <cell r="U514">
            <v>45382</v>
          </cell>
          <cell r="V514">
            <v>2168371</v>
          </cell>
          <cell r="W514">
            <v>45383</v>
          </cell>
          <cell r="X514">
            <v>45412</v>
          </cell>
          <cell r="Y514">
            <v>2168371</v>
          </cell>
          <cell r="Z514">
            <v>45413</v>
          </cell>
          <cell r="AA514">
            <v>45443</v>
          </cell>
          <cell r="AB514">
            <v>505953</v>
          </cell>
          <cell r="AC514">
            <v>45444</v>
          </cell>
          <cell r="AD514">
            <v>45450</v>
          </cell>
          <cell r="BI514" t="str">
            <v>División de Bienestar Universitario</v>
          </cell>
          <cell r="BJ514" t="str">
            <v>JHON FREYD MONROY RODRIGUEZ</v>
          </cell>
          <cell r="BK514" t="str">
            <v>Jefe de Oficina</v>
          </cell>
          <cell r="BL514">
            <v>143</v>
          </cell>
          <cell r="BM514">
            <v>45327.439849537041</v>
          </cell>
          <cell r="BN514">
            <v>422028670</v>
          </cell>
          <cell r="BO514">
            <v>927</v>
          </cell>
          <cell r="BP514">
            <v>45334</v>
          </cell>
          <cell r="BQ514">
            <v>8384368</v>
          </cell>
          <cell r="CS51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14">
            <v>23702460.100000001</v>
          </cell>
          <cell r="CU514">
            <v>612</v>
          </cell>
          <cell r="CV514" t="str">
            <v>44110</v>
          </cell>
          <cell r="CY514">
            <v>8299</v>
          </cell>
          <cell r="CZ514" t="str">
            <v>M6</v>
          </cell>
        </row>
        <row r="515">
          <cell r="B515" t="str">
            <v>0416 DE 2024</v>
          </cell>
          <cell r="C515">
            <v>86045149</v>
          </cell>
          <cell r="D515" t="str">
            <v>DAVID ALEXANDER MELO MARQUEZ</v>
          </cell>
          <cell r="E515" t="str">
            <v>CONTRATO DE PRESTACIÓN DE SERVICIOS DE APOYO A LA GESTIÓN</v>
          </cell>
          <cell r="F515" t="str">
            <v xml:space="preserve">PRESTACIÓN DE SERVICIOS DE APOYO A LA GESTIÓN NECESARIO PARA EL DESARROLLO DE LOS DIFERENTES PROCESOS EN LA INSTRUCCIÓN DE NARRATIVA ORAL DEL PROYECTO FICHA BPUNI BU 02 0711 2023 “FORTALECIMIENTO Y DESARROLLO DE ESTRATEGIAS Y ACCIONES DE BIENESTAR EN EL MARCO DEL DESARROLLO HUMANO EN PRO DE LOS INTEGRANTES DE LA COMUNIDAD UNIVERSITARIA DE LA UNIVERSIDAD DE LOS LLANOS” </v>
          </cell>
          <cell r="G515">
            <v>45334</v>
          </cell>
          <cell r="H515">
            <v>8384368</v>
          </cell>
          <cell r="I515" t="str">
            <v>Tres (03) meses y veintisiete (27) días calendario</v>
          </cell>
          <cell r="J515">
            <v>45334</v>
          </cell>
          <cell r="K515">
            <v>45450</v>
          </cell>
          <cell r="L515" t="str">
            <v>NO APLICA</v>
          </cell>
          <cell r="M515" t="str">
            <v>NO APLICA</v>
          </cell>
          <cell r="N515" t="str">
            <v>NO APLICA</v>
          </cell>
          <cell r="O515">
            <v>5</v>
          </cell>
          <cell r="P515">
            <v>1373302</v>
          </cell>
          <cell r="Q515">
            <v>45334</v>
          </cell>
          <cell r="R515">
            <v>45351</v>
          </cell>
          <cell r="S515">
            <v>2168371</v>
          </cell>
          <cell r="T515">
            <v>45352</v>
          </cell>
          <cell r="U515">
            <v>45382</v>
          </cell>
          <cell r="V515">
            <v>2168371</v>
          </cell>
          <cell r="W515">
            <v>45383</v>
          </cell>
          <cell r="X515">
            <v>45412</v>
          </cell>
          <cell r="Y515">
            <v>2168371</v>
          </cell>
          <cell r="Z515">
            <v>45413</v>
          </cell>
          <cell r="AA515">
            <v>45443</v>
          </cell>
          <cell r="AB515">
            <v>505953</v>
          </cell>
          <cell r="AC515">
            <v>45444</v>
          </cell>
          <cell r="AD515">
            <v>45450</v>
          </cell>
          <cell r="BI515" t="str">
            <v>División de Bienestar Universitario</v>
          </cell>
          <cell r="BJ515" t="str">
            <v>JHON FREYD MONROY RODRIGUEZ</v>
          </cell>
          <cell r="BK515" t="str">
            <v>Jefe de Oficina</v>
          </cell>
          <cell r="BL515">
            <v>143</v>
          </cell>
          <cell r="BM515">
            <v>45327.439849537041</v>
          </cell>
          <cell r="BN515">
            <v>422028670</v>
          </cell>
          <cell r="BO515">
            <v>929</v>
          </cell>
          <cell r="BP515">
            <v>45334</v>
          </cell>
          <cell r="BQ515">
            <v>8384368</v>
          </cell>
          <cell r="CS51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5">
            <v>86045149</v>
          </cell>
          <cell r="CU515">
            <v>612</v>
          </cell>
          <cell r="CV515" t="str">
            <v>44110</v>
          </cell>
          <cell r="CY515">
            <v>7310</v>
          </cell>
          <cell r="CZ515" t="str">
            <v>M6</v>
          </cell>
        </row>
        <row r="516">
          <cell r="B516" t="str">
            <v>0417 DE 2024</v>
          </cell>
          <cell r="C516">
            <v>80791857</v>
          </cell>
          <cell r="D516" t="str">
            <v>CAMILO ANDRES RONDON</v>
          </cell>
          <cell r="E516" t="str">
            <v>CONTRATO DE PRESTACIÓN DE SERVICIOS DE APOYO A LA GESTIÓN</v>
          </cell>
          <cell r="F516" t="str">
            <v xml:space="preserve">PRESTACIÓN DE SERVICIOS DE APOYO A LA GESTIÓN NECESARIO PARA EL DESARROLLO DE LOS DIFERENTES PROCESOS EN LA INSTRUCCIÓN DE ARTES ESCÉNICAS DEL PROYECTO FICHA BPUNI BU 02 0711 2023 “FORTALECIMIENTO Y DESARROLLO DE ESTRATEGIAS Y ACCIONES DE BIENESTAR EN EL MARCO DEL DESARROLLO HUMANO EN PRO DE LOS INTEGRANTES DE LA COMUNIDAD UNIVERSITARIA DE LA UNIVERSIDAD DE LOS LLANOS” </v>
          </cell>
          <cell r="G516">
            <v>45334</v>
          </cell>
          <cell r="H516">
            <v>8384368</v>
          </cell>
          <cell r="I516" t="str">
            <v>Tres (03) meses y veintisiete (27) días calendario</v>
          </cell>
          <cell r="J516">
            <v>45334</v>
          </cell>
          <cell r="K516">
            <v>45450</v>
          </cell>
          <cell r="L516" t="str">
            <v>NO APLICA</v>
          </cell>
          <cell r="M516" t="str">
            <v>NO APLICA</v>
          </cell>
          <cell r="N516" t="str">
            <v>NO APLICA</v>
          </cell>
          <cell r="O516">
            <v>5</v>
          </cell>
          <cell r="P516">
            <v>1373302</v>
          </cell>
          <cell r="Q516">
            <v>45334</v>
          </cell>
          <cell r="R516">
            <v>45351</v>
          </cell>
          <cell r="S516">
            <v>2168371</v>
          </cell>
          <cell r="T516">
            <v>45352</v>
          </cell>
          <cell r="U516">
            <v>45382</v>
          </cell>
          <cell r="V516">
            <v>2168371</v>
          </cell>
          <cell r="W516">
            <v>45383</v>
          </cell>
          <cell r="X516">
            <v>45412</v>
          </cell>
          <cell r="Y516">
            <v>2168371</v>
          </cell>
          <cell r="Z516">
            <v>45413</v>
          </cell>
          <cell r="AA516">
            <v>45443</v>
          </cell>
          <cell r="AB516">
            <v>505953</v>
          </cell>
          <cell r="AC516">
            <v>45444</v>
          </cell>
          <cell r="AD516">
            <v>45450</v>
          </cell>
          <cell r="BI516" t="str">
            <v>División de Bienestar Universitario</v>
          </cell>
          <cell r="BJ516" t="str">
            <v>JHON FREYD MONROY RODRIGUEZ</v>
          </cell>
          <cell r="BK516" t="str">
            <v>Jefe de Oficina</v>
          </cell>
          <cell r="BL516">
            <v>143</v>
          </cell>
          <cell r="BM516">
            <v>45327.439849537041</v>
          </cell>
          <cell r="BN516">
            <v>422028670</v>
          </cell>
          <cell r="BO516">
            <v>928</v>
          </cell>
          <cell r="BP516">
            <v>45334</v>
          </cell>
          <cell r="BQ516">
            <v>8384368</v>
          </cell>
          <cell r="CS51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6">
            <v>80791857</v>
          </cell>
          <cell r="CU516">
            <v>612</v>
          </cell>
          <cell r="CV516" t="str">
            <v>44110</v>
          </cell>
          <cell r="CY516">
            <v>8299</v>
          </cell>
          <cell r="CZ516" t="str">
            <v>M6</v>
          </cell>
        </row>
        <row r="517">
          <cell r="B517" t="str">
            <v>0418 DE 2024</v>
          </cell>
          <cell r="C517">
            <v>86088050</v>
          </cell>
          <cell r="D517" t="str">
            <v>JOHAN LEONARDO RIVERA MUÑOZ</v>
          </cell>
          <cell r="E517" t="str">
            <v>CONTRATO DE PRESTACIÓN DE SERVICIOS DE APOYO A LA GESTIÓN</v>
          </cell>
          <cell r="F517"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517">
            <v>45334</v>
          </cell>
          <cell r="H517">
            <v>8384368</v>
          </cell>
          <cell r="I517" t="str">
            <v>Tres (03) meses y veintisiete (27) días calendario</v>
          </cell>
          <cell r="J517">
            <v>45334</v>
          </cell>
          <cell r="K517">
            <v>45450</v>
          </cell>
          <cell r="L517" t="str">
            <v>NO APLICA</v>
          </cell>
          <cell r="M517" t="str">
            <v>NO APLICA</v>
          </cell>
          <cell r="N517" t="str">
            <v>NO APLICA</v>
          </cell>
          <cell r="O517">
            <v>5</v>
          </cell>
          <cell r="P517">
            <v>1373302</v>
          </cell>
          <cell r="Q517">
            <v>45334</v>
          </cell>
          <cell r="R517">
            <v>45351</v>
          </cell>
          <cell r="S517">
            <v>2168371</v>
          </cell>
          <cell r="T517">
            <v>45352</v>
          </cell>
          <cell r="U517">
            <v>45382</v>
          </cell>
          <cell r="V517">
            <v>2168371</v>
          </cell>
          <cell r="W517">
            <v>45383</v>
          </cell>
          <cell r="X517">
            <v>45412</v>
          </cell>
          <cell r="Y517">
            <v>2168371</v>
          </cell>
          <cell r="Z517">
            <v>45413</v>
          </cell>
          <cell r="AA517">
            <v>45443</v>
          </cell>
          <cell r="AB517">
            <v>505953</v>
          </cell>
          <cell r="AC517">
            <v>45444</v>
          </cell>
          <cell r="AD517">
            <v>45450</v>
          </cell>
          <cell r="BI517" t="str">
            <v>División de Bienestar Universitario</v>
          </cell>
          <cell r="BJ517" t="str">
            <v>JHON FREYD MONROY RODRIGUEZ</v>
          </cell>
          <cell r="BK517" t="str">
            <v>Jefe de Oficina</v>
          </cell>
          <cell r="BL517">
            <v>143</v>
          </cell>
          <cell r="BM517">
            <v>45327.439849537041</v>
          </cell>
          <cell r="BN517">
            <v>422028670</v>
          </cell>
          <cell r="BO517">
            <v>931</v>
          </cell>
          <cell r="BP517">
            <v>45334</v>
          </cell>
          <cell r="BQ517">
            <v>8384368</v>
          </cell>
          <cell r="CS517"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517">
            <v>86088050</v>
          </cell>
          <cell r="CU517">
            <v>612</v>
          </cell>
          <cell r="CV517" t="str">
            <v>44110</v>
          </cell>
          <cell r="CY517">
            <v>7490</v>
          </cell>
          <cell r="CZ517" t="str">
            <v>M6</v>
          </cell>
        </row>
        <row r="518">
          <cell r="B518" t="str">
            <v>0419 DE 2024</v>
          </cell>
          <cell r="C518">
            <v>86086937</v>
          </cell>
          <cell r="D518" t="str">
            <v xml:space="preserve">JUNIOR AUGUSTO MURILLO MADRIGAL </v>
          </cell>
          <cell r="E518" t="str">
            <v>CONTRATO DE PRESTACIÓN DE SERVICIOS DE APOYO A LA GESTIÓN</v>
          </cell>
          <cell r="F518" t="str">
            <v xml:space="preserve">PRESTACIÓN DE SERVICIOS DE APOYO A LA GESTIÓN NECESARIO PARA EL DESARROLLO DE LOS DIFERENTES PROCESOS EN LA INSTRUCCIÓN DE DANZAS DEL PROYECTO FICHA BPUNI BU 02 0711 2023 “FORTALECIMIENTO Y DESARROLLO DE ESTRATEGIAS Y ACCIONES DE BIENESTAR EN EL MARCO DEL DESARROLLO HUMANO EN PRO DE LOS INTEGRANTES DE LA COMUNIDAD UNIVERSITARIA DE LA UNIVERSIDAD DE LOS LLANOS” </v>
          </cell>
          <cell r="G518">
            <v>45334</v>
          </cell>
          <cell r="H518">
            <v>8384368</v>
          </cell>
          <cell r="I518" t="str">
            <v>Tres (03) meses y veintisiete (27) días calendario</v>
          </cell>
          <cell r="J518">
            <v>45334</v>
          </cell>
          <cell r="K518">
            <v>45450</v>
          </cell>
          <cell r="L518" t="str">
            <v>NO APLICA</v>
          </cell>
          <cell r="M518" t="str">
            <v>NO APLICA</v>
          </cell>
          <cell r="N518" t="str">
            <v>NO APLICA</v>
          </cell>
          <cell r="O518">
            <v>5</v>
          </cell>
          <cell r="P518">
            <v>1373302</v>
          </cell>
          <cell r="Q518">
            <v>45334</v>
          </cell>
          <cell r="R518">
            <v>45351</v>
          </cell>
          <cell r="S518">
            <v>2168371</v>
          </cell>
          <cell r="T518">
            <v>45352</v>
          </cell>
          <cell r="U518">
            <v>45382</v>
          </cell>
          <cell r="V518">
            <v>2168371</v>
          </cell>
          <cell r="W518">
            <v>45383</v>
          </cell>
          <cell r="X518">
            <v>45412</v>
          </cell>
          <cell r="Y518">
            <v>2168371</v>
          </cell>
          <cell r="Z518">
            <v>45413</v>
          </cell>
          <cell r="AA518">
            <v>45443</v>
          </cell>
          <cell r="AB518">
            <v>505953</v>
          </cell>
          <cell r="AC518">
            <v>45444</v>
          </cell>
          <cell r="AD518">
            <v>45450</v>
          </cell>
          <cell r="BI518" t="str">
            <v>División de Bienestar Universitario</v>
          </cell>
          <cell r="BJ518" t="str">
            <v>JHON FREYD MONROY RODRIGUEZ</v>
          </cell>
          <cell r="BK518" t="str">
            <v>Jefe de Oficina</v>
          </cell>
          <cell r="BL518">
            <v>143</v>
          </cell>
          <cell r="BM518">
            <v>45327.439849537041</v>
          </cell>
          <cell r="BN518">
            <v>422028670</v>
          </cell>
          <cell r="BO518">
            <v>930</v>
          </cell>
          <cell r="BP518">
            <v>45334</v>
          </cell>
          <cell r="BQ518">
            <v>8384368</v>
          </cell>
          <cell r="CS51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8">
            <v>86086937.799999997</v>
          </cell>
          <cell r="CU518">
            <v>612</v>
          </cell>
          <cell r="CV518" t="str">
            <v>44110</v>
          </cell>
          <cell r="CY518">
            <v>9007</v>
          </cell>
          <cell r="CZ518" t="str">
            <v>M6</v>
          </cell>
        </row>
        <row r="519">
          <cell r="B519" t="str">
            <v>0420 DE 2024</v>
          </cell>
          <cell r="C519">
            <v>1121863902</v>
          </cell>
          <cell r="D519" t="str">
            <v>JUAN DAVID ROJAS ARANGO</v>
          </cell>
          <cell r="E519" t="str">
            <v>CONTRATO DE PRESTACIÓN DE SERVICIOS DE APOYO A LA GESTIÓN</v>
          </cell>
          <cell r="F519" t="str">
            <v xml:space="preserve">PRESTACIÓN DE SERVICIOS DE APOYO A LA GESTIÓN NECESARIO PARA EL DESARROLLO DE LOS DIFERENTES PROCESOS EN LA DISCIPLINA DE FUTBOL PARA ADMINISTRATIVOS DEL PROYECTO FICHA BPUNI BU 02 0711 2023 “FORTALECIMIENTO Y DESARROLLO DE ESTRATEGIAS Y ACCIONES DE BIENESTAR EN EL MARCO DEL DESARROLLO HUMANO EN PRO DE LOS INTEGRANTES DE LA COMUNIDAD UNIVERSITARIA DE LA UNIVERSIDAD DE LOS LLANOS” </v>
          </cell>
          <cell r="G519">
            <v>45334</v>
          </cell>
          <cell r="H519">
            <v>8384368</v>
          </cell>
          <cell r="I519" t="str">
            <v>Tres (03) meses y veintisiete (27) días calendario</v>
          </cell>
          <cell r="J519">
            <v>45334</v>
          </cell>
          <cell r="K519">
            <v>45450</v>
          </cell>
          <cell r="L519" t="str">
            <v>NO APLICA</v>
          </cell>
          <cell r="M519" t="str">
            <v>NO APLICA</v>
          </cell>
          <cell r="N519" t="str">
            <v>NO APLICA</v>
          </cell>
          <cell r="O519">
            <v>5</v>
          </cell>
          <cell r="P519">
            <v>1373302</v>
          </cell>
          <cell r="Q519">
            <v>45334</v>
          </cell>
          <cell r="R519">
            <v>45351</v>
          </cell>
          <cell r="S519">
            <v>2168371</v>
          </cell>
          <cell r="T519">
            <v>45352</v>
          </cell>
          <cell r="U519">
            <v>45382</v>
          </cell>
          <cell r="V519">
            <v>2168371</v>
          </cell>
          <cell r="W519">
            <v>45383</v>
          </cell>
          <cell r="X519">
            <v>45412</v>
          </cell>
          <cell r="Y519">
            <v>2168371</v>
          </cell>
          <cell r="Z519">
            <v>45413</v>
          </cell>
          <cell r="AA519">
            <v>45443</v>
          </cell>
          <cell r="AB519">
            <v>505953</v>
          </cell>
          <cell r="AC519">
            <v>45444</v>
          </cell>
          <cell r="AD519">
            <v>45450</v>
          </cell>
          <cell r="BI519" t="str">
            <v>División de Bienestar Universitario</v>
          </cell>
          <cell r="BJ519" t="str">
            <v>JHON FREYD MONROY RODRIGUEZ</v>
          </cell>
          <cell r="BK519" t="str">
            <v>Jefe de Oficina</v>
          </cell>
          <cell r="BL519">
            <v>143</v>
          </cell>
          <cell r="BM519">
            <v>45327.439849537041</v>
          </cell>
          <cell r="BN519">
            <v>422028670</v>
          </cell>
          <cell r="BO519">
            <v>934</v>
          </cell>
          <cell r="BP519">
            <v>45334</v>
          </cell>
          <cell r="BQ519">
            <v>8384368</v>
          </cell>
          <cell r="CS51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19">
            <v>1121863902.0999999</v>
          </cell>
          <cell r="CU519">
            <v>612</v>
          </cell>
          <cell r="CV519" t="str">
            <v>44110</v>
          </cell>
          <cell r="CY519">
            <v>8299</v>
          </cell>
          <cell r="CZ519" t="str">
            <v>M6</v>
          </cell>
        </row>
        <row r="520">
          <cell r="B520" t="str">
            <v>0421 DE 2024</v>
          </cell>
          <cell r="C520">
            <v>17336529</v>
          </cell>
          <cell r="D520" t="str">
            <v>ALVARO BAQUERO NEIRA</v>
          </cell>
          <cell r="E520" t="str">
            <v>CONTRATO DE PRESTACIÓN DE SERVICIOS DE APOYO A LA GESTIÓN</v>
          </cell>
          <cell r="F520" t="str">
            <v xml:space="preserve">PRESTACIÓN DE SERVICIOS DE APOYO A LA GESTIÓN NECESARIO PARA EL DESARROLLO DE LOS DIFERENTES PROCESOS EN LA DISCIPLINA DE AJEDREZ DEL PROYECTO FICHA BPUNI BU 02 0711 2023 “FORTALECIMIENTO Y DESARROLLO DE ESTRATEGIAS Y ACCIONES DE BIENESTAR EN EL MARCO DEL DESARROLLO HUMANO EN PRO DE LOS INTEGRANTES DE LA COMUNIDAD UNIVERSITARIA DE LA UNIVERSIDAD DE LOS LLANOS” </v>
          </cell>
          <cell r="G520">
            <v>45334</v>
          </cell>
          <cell r="H520">
            <v>8384368</v>
          </cell>
          <cell r="I520" t="str">
            <v>Tres (03) meses y veintisiete (27) días calendario</v>
          </cell>
          <cell r="J520">
            <v>45334</v>
          </cell>
          <cell r="K520">
            <v>45450</v>
          </cell>
          <cell r="L520" t="str">
            <v>NO APLICA</v>
          </cell>
          <cell r="M520" t="str">
            <v>NO APLICA</v>
          </cell>
          <cell r="N520" t="str">
            <v>NO APLICA</v>
          </cell>
          <cell r="O520">
            <v>5</v>
          </cell>
          <cell r="P520">
            <v>1373302</v>
          </cell>
          <cell r="Q520">
            <v>45334</v>
          </cell>
          <cell r="R520">
            <v>45351</v>
          </cell>
          <cell r="S520">
            <v>2168371</v>
          </cell>
          <cell r="T520">
            <v>45352</v>
          </cell>
          <cell r="U520">
            <v>45382</v>
          </cell>
          <cell r="V520">
            <v>2168371</v>
          </cell>
          <cell r="W520">
            <v>45383</v>
          </cell>
          <cell r="X520">
            <v>45412</v>
          </cell>
          <cell r="Y520">
            <v>2168371</v>
          </cell>
          <cell r="Z520">
            <v>45413</v>
          </cell>
          <cell r="AA520">
            <v>45443</v>
          </cell>
          <cell r="AB520">
            <v>505953</v>
          </cell>
          <cell r="AC520">
            <v>45444</v>
          </cell>
          <cell r="AD520">
            <v>45450</v>
          </cell>
          <cell r="BI520" t="str">
            <v>División de Bienestar Universitario</v>
          </cell>
          <cell r="BJ520" t="str">
            <v>JHON FREYD MONROY RODRIGUEZ</v>
          </cell>
          <cell r="BK520" t="str">
            <v>Jefe de Oficina</v>
          </cell>
          <cell r="BL520">
            <v>143</v>
          </cell>
          <cell r="BM520">
            <v>45327.439849537041</v>
          </cell>
          <cell r="BN520">
            <v>422028670</v>
          </cell>
          <cell r="BO520">
            <v>926</v>
          </cell>
          <cell r="BP520">
            <v>45334</v>
          </cell>
          <cell r="BQ520">
            <v>8384368</v>
          </cell>
          <cell r="CS520"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0">
            <v>17336529</v>
          </cell>
          <cell r="CU520">
            <v>612</v>
          </cell>
          <cell r="CV520" t="str">
            <v>44110</v>
          </cell>
          <cell r="CY520">
            <v>7490</v>
          </cell>
          <cell r="CZ520" t="str">
            <v>M6</v>
          </cell>
        </row>
        <row r="521">
          <cell r="B521" t="str">
            <v>0422 DE 2024</v>
          </cell>
          <cell r="C521">
            <v>1121832996</v>
          </cell>
          <cell r="D521" t="str">
            <v>JHON EDISSON AREVALO CARDENAS</v>
          </cell>
          <cell r="E521" t="str">
            <v>CONTRATO DE PRESTACIÓN DE SERVICIOS DE APOYO A LA GESTIÓN</v>
          </cell>
          <cell r="F521" t="str">
            <v xml:space="preserve">PRESTACIÓN DE SERVICIOS DE APOYO A LA GESTIÓN NECESARIO PARA EL DESARROLLO DE LOS DIFERENTES PROCESOS EN LA DISCIPLINA DE VOLEIBOL DEL PROYECTO FICHA BPUNI BU 02 0711 2023 “FORTALECIMIENTO Y DESARROLLO DE ESTRATEGIAS Y ACCIONES DE BIENESTAR EN EL MARCO DEL DESARROLLO HUMANO EN PRO DE LOS INTEGRANTES DE LA COMUNIDAD UNIVERSITARIA DE LA UNIVERSIDAD DE LOS LLANOS” </v>
          </cell>
          <cell r="G521">
            <v>45334</v>
          </cell>
          <cell r="H521">
            <v>8384368</v>
          </cell>
          <cell r="I521" t="str">
            <v>Tres (03) meses y veintisiete (27) días calendario</v>
          </cell>
          <cell r="J521">
            <v>45334</v>
          </cell>
          <cell r="K521">
            <v>45450</v>
          </cell>
          <cell r="L521" t="str">
            <v>NO APLICA</v>
          </cell>
          <cell r="M521" t="str">
            <v>NO APLICA</v>
          </cell>
          <cell r="N521" t="str">
            <v>NO APLICA</v>
          </cell>
          <cell r="O521">
            <v>5</v>
          </cell>
          <cell r="P521">
            <v>1373302</v>
          </cell>
          <cell r="Q521">
            <v>45334</v>
          </cell>
          <cell r="R521">
            <v>45351</v>
          </cell>
          <cell r="S521">
            <v>2168371</v>
          </cell>
          <cell r="T521">
            <v>45352</v>
          </cell>
          <cell r="U521">
            <v>45382</v>
          </cell>
          <cell r="V521">
            <v>2168371</v>
          </cell>
          <cell r="W521">
            <v>45383</v>
          </cell>
          <cell r="X521">
            <v>45412</v>
          </cell>
          <cell r="Y521">
            <v>2168371</v>
          </cell>
          <cell r="Z521">
            <v>45413</v>
          </cell>
          <cell r="AA521">
            <v>45443</v>
          </cell>
          <cell r="AB521">
            <v>505953</v>
          </cell>
          <cell r="AC521">
            <v>45444</v>
          </cell>
          <cell r="AD521">
            <v>45450</v>
          </cell>
          <cell r="BI521" t="str">
            <v>División de Bienestar Universitario</v>
          </cell>
          <cell r="BJ521" t="str">
            <v>JHON FREYD MONROY RODRIGUEZ</v>
          </cell>
          <cell r="BK521" t="str">
            <v>Jefe de Oficina</v>
          </cell>
          <cell r="BL521">
            <v>143</v>
          </cell>
          <cell r="BM521">
            <v>45327.439849537041</v>
          </cell>
          <cell r="BN521">
            <v>422028670</v>
          </cell>
          <cell r="BO521">
            <v>932</v>
          </cell>
          <cell r="BP521">
            <v>45334</v>
          </cell>
          <cell r="BQ521">
            <v>8384368</v>
          </cell>
          <cell r="CS52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1">
            <v>1121832996</v>
          </cell>
          <cell r="CU521">
            <v>612</v>
          </cell>
          <cell r="CV521" t="str">
            <v>44110</v>
          </cell>
          <cell r="CY521">
            <v>8299</v>
          </cell>
          <cell r="CZ521" t="str">
            <v>M6</v>
          </cell>
        </row>
        <row r="522">
          <cell r="B522" t="str">
            <v>0423 DE 2024</v>
          </cell>
          <cell r="C522">
            <v>82389505</v>
          </cell>
          <cell r="D522" t="str">
            <v>ALCY DUVAN OSORIO GALAN</v>
          </cell>
          <cell r="E522" t="str">
            <v>CONTRATO DE PRESTACIÓN DE SERVICIOS DE APOYO A LA GESTIÓN</v>
          </cell>
          <cell r="F52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2">
            <v>45334</v>
          </cell>
          <cell r="H522">
            <v>11836748</v>
          </cell>
          <cell r="I522" t="str">
            <v>Tres (03) meses y veintisiete (27) días calendario</v>
          </cell>
          <cell r="J522">
            <v>45334</v>
          </cell>
          <cell r="K522">
            <v>45450</v>
          </cell>
          <cell r="L522" t="str">
            <v>NO APLICA</v>
          </cell>
          <cell r="M522" t="str">
            <v>NO APLICA</v>
          </cell>
          <cell r="N522" t="str">
            <v>NO APLICA</v>
          </cell>
          <cell r="O522">
            <v>5</v>
          </cell>
          <cell r="P522">
            <v>1938778</v>
          </cell>
          <cell r="Q522">
            <v>45334</v>
          </cell>
          <cell r="R522">
            <v>45351</v>
          </cell>
          <cell r="S522">
            <v>3061228</v>
          </cell>
          <cell r="T522">
            <v>45352</v>
          </cell>
          <cell r="U522">
            <v>45382</v>
          </cell>
          <cell r="V522">
            <v>3061228</v>
          </cell>
          <cell r="W522">
            <v>45383</v>
          </cell>
          <cell r="X522">
            <v>45412</v>
          </cell>
          <cell r="Y522">
            <v>3061228</v>
          </cell>
          <cell r="Z522">
            <v>45413</v>
          </cell>
          <cell r="AA522">
            <v>45443</v>
          </cell>
          <cell r="AB522">
            <v>714286</v>
          </cell>
          <cell r="AC522">
            <v>45444</v>
          </cell>
          <cell r="AD522">
            <v>45450</v>
          </cell>
          <cell r="BI522" t="str">
            <v>División de Bienestar Universitario</v>
          </cell>
          <cell r="BJ522" t="str">
            <v>JHON FREYD MONROY RODRIGUEZ</v>
          </cell>
          <cell r="BK522" t="str">
            <v>Jefe de Oficina</v>
          </cell>
          <cell r="BL522">
            <v>143</v>
          </cell>
          <cell r="BM522">
            <v>45327.439849537041</v>
          </cell>
          <cell r="BN522">
            <v>422028670</v>
          </cell>
          <cell r="BO522">
            <v>935</v>
          </cell>
          <cell r="BP522">
            <v>45334</v>
          </cell>
          <cell r="BQ522">
            <v>11836748</v>
          </cell>
          <cell r="CS52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2">
            <v>82389505</v>
          </cell>
          <cell r="CU522">
            <v>612</v>
          </cell>
          <cell r="CV522" t="str">
            <v>44110</v>
          </cell>
          <cell r="CY522">
            <v>8559</v>
          </cell>
          <cell r="CZ522" t="str">
            <v>M3</v>
          </cell>
        </row>
        <row r="523">
          <cell r="B523" t="str">
            <v>0424 DE 2024</v>
          </cell>
          <cell r="C523">
            <v>1121859880</v>
          </cell>
          <cell r="D523" t="str">
            <v>DIANA CAROLINA HERNANDEZ SANCHEZ</v>
          </cell>
          <cell r="E523" t="str">
            <v>CONTRATO DE PRESTACIÓN DE SERVICIOS DE APOYO A LA GESTIÓN</v>
          </cell>
          <cell r="F52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3">
            <v>45334</v>
          </cell>
          <cell r="H523">
            <v>11836748</v>
          </cell>
          <cell r="I523" t="str">
            <v>Tres (03) meses y veintisiete (27) días calendario</v>
          </cell>
          <cell r="J523">
            <v>45334</v>
          </cell>
          <cell r="K523">
            <v>45450</v>
          </cell>
          <cell r="L523" t="str">
            <v>NO APLICA</v>
          </cell>
          <cell r="M523" t="str">
            <v>NO APLICA</v>
          </cell>
          <cell r="N523" t="str">
            <v>NO APLICA</v>
          </cell>
          <cell r="O523">
            <v>5</v>
          </cell>
          <cell r="P523">
            <v>1938778</v>
          </cell>
          <cell r="Q523">
            <v>45334</v>
          </cell>
          <cell r="R523">
            <v>45351</v>
          </cell>
          <cell r="S523">
            <v>3061228</v>
          </cell>
          <cell r="T523">
            <v>45352</v>
          </cell>
          <cell r="U523">
            <v>45382</v>
          </cell>
          <cell r="V523">
            <v>3061228</v>
          </cell>
          <cell r="W523">
            <v>45383</v>
          </cell>
          <cell r="X523">
            <v>45412</v>
          </cell>
          <cell r="Y523">
            <v>3061228</v>
          </cell>
          <cell r="Z523">
            <v>45413</v>
          </cell>
          <cell r="AA523">
            <v>45443</v>
          </cell>
          <cell r="AB523">
            <v>714286</v>
          </cell>
          <cell r="AC523">
            <v>45444</v>
          </cell>
          <cell r="AD523">
            <v>45450</v>
          </cell>
          <cell r="BI523" t="str">
            <v>División de Bienestar Universitario</v>
          </cell>
          <cell r="BJ523" t="str">
            <v>JHON FREYD MONROY RODRIGUEZ</v>
          </cell>
          <cell r="BK523" t="str">
            <v>Jefe de Oficina</v>
          </cell>
          <cell r="BL523">
            <v>143</v>
          </cell>
          <cell r="BM523">
            <v>45327.439849537041</v>
          </cell>
          <cell r="BN523">
            <v>422028670</v>
          </cell>
          <cell r="BO523">
            <v>936</v>
          </cell>
          <cell r="BP523">
            <v>45334</v>
          </cell>
          <cell r="BQ523">
            <v>11836748</v>
          </cell>
          <cell r="CS52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3">
            <v>1121859880</v>
          </cell>
          <cell r="CU523">
            <v>612</v>
          </cell>
          <cell r="CV523" t="str">
            <v>44110</v>
          </cell>
          <cell r="CY523">
            <v>8299</v>
          </cell>
          <cell r="CZ523" t="str">
            <v>M6</v>
          </cell>
        </row>
        <row r="524">
          <cell r="B524" t="str">
            <v>0425 DE 2024</v>
          </cell>
          <cell r="C524">
            <v>1121840435</v>
          </cell>
          <cell r="D524" t="str">
            <v>LINA MARCELA GUERRERO BETANCOURT</v>
          </cell>
          <cell r="E524" t="str">
            <v>CONTRATO DE PRESTACIÓN DE SERVICIOS DE APOYO A LA GESTIÓN</v>
          </cell>
          <cell r="F52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24">
            <v>45334</v>
          </cell>
          <cell r="H524">
            <v>8384368</v>
          </cell>
          <cell r="I524" t="str">
            <v>Tres (03) meses y veintisiete (27) días calendario</v>
          </cell>
          <cell r="J524">
            <v>45334</v>
          </cell>
          <cell r="K524">
            <v>45450</v>
          </cell>
          <cell r="L524" t="str">
            <v>NO APLICA</v>
          </cell>
          <cell r="M524" t="str">
            <v>NO APLICA</v>
          </cell>
          <cell r="N524" t="str">
            <v>NO APLICA</v>
          </cell>
          <cell r="O524">
            <v>5</v>
          </cell>
          <cell r="P524">
            <v>1373302</v>
          </cell>
          <cell r="Q524">
            <v>45334</v>
          </cell>
          <cell r="R524">
            <v>45351</v>
          </cell>
          <cell r="S524">
            <v>2168371</v>
          </cell>
          <cell r="T524">
            <v>45352</v>
          </cell>
          <cell r="U524">
            <v>45382</v>
          </cell>
          <cell r="V524">
            <v>2168371</v>
          </cell>
          <cell r="W524">
            <v>45383</v>
          </cell>
          <cell r="X524">
            <v>45412</v>
          </cell>
          <cell r="Y524">
            <v>2168371</v>
          </cell>
          <cell r="Z524">
            <v>45413</v>
          </cell>
          <cell r="AA524">
            <v>45443</v>
          </cell>
          <cell r="AB524">
            <v>505953</v>
          </cell>
          <cell r="AC524">
            <v>45444</v>
          </cell>
          <cell r="AD524">
            <v>45450</v>
          </cell>
          <cell r="BI524" t="str">
            <v>División de Bienestar Universitario</v>
          </cell>
          <cell r="BJ524" t="str">
            <v>JHON FREYD MONROY RODRIGUEZ</v>
          </cell>
          <cell r="BK524" t="str">
            <v>Jefe de Oficina</v>
          </cell>
          <cell r="BL524">
            <v>143</v>
          </cell>
          <cell r="BM524">
            <v>45327.439849537041</v>
          </cell>
          <cell r="BN524">
            <v>422028670</v>
          </cell>
          <cell r="BO524">
            <v>933</v>
          </cell>
          <cell r="BP524">
            <v>45334</v>
          </cell>
          <cell r="BQ524">
            <v>8384368</v>
          </cell>
          <cell r="CS52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24">
            <v>1121840435</v>
          </cell>
          <cell r="CU524">
            <v>612</v>
          </cell>
          <cell r="CV524" t="str">
            <v>44110</v>
          </cell>
          <cell r="CY524">
            <v>8299</v>
          </cell>
          <cell r="CZ524" t="str">
            <v>M6</v>
          </cell>
        </row>
        <row r="525">
          <cell r="B525" t="str">
            <v>0426 DE 2024</v>
          </cell>
          <cell r="C525">
            <v>35261731</v>
          </cell>
          <cell r="D525" t="str">
            <v>MARIA CRISTINA BONELO TRUJILLO</v>
          </cell>
          <cell r="E525" t="str">
            <v>CONTRATO DE PRESTACIÓN DE SERVICIOS DE APOYO A LA GESTIÓN</v>
          </cell>
          <cell r="F525" t="str">
            <v>PRESTACIÓN DE SERVICIOS DE APOYO A LA GESTIÓN NECESARIO PARA EL FORTALECIMIENTO DE LOS PROCESOS DE LA DIVISIÓN DE BIBLIOTECA DE LA UNIVERSIDAD DE LOS LLANOS.</v>
          </cell>
          <cell r="G525">
            <v>45334</v>
          </cell>
          <cell r="H525">
            <v>7028069</v>
          </cell>
          <cell r="I525" t="str">
            <v>Tres (03) meses y veintisiete (27) días calendario</v>
          </cell>
          <cell r="J525">
            <v>45334</v>
          </cell>
          <cell r="K525">
            <v>45450</v>
          </cell>
          <cell r="L525" t="str">
            <v>NO APLICA</v>
          </cell>
          <cell r="M525" t="str">
            <v>NO APLICA</v>
          </cell>
          <cell r="N525" t="str">
            <v>NO APLICA</v>
          </cell>
          <cell r="O525">
            <v>5</v>
          </cell>
          <cell r="P525">
            <v>1151149</v>
          </cell>
          <cell r="Q525">
            <v>45334</v>
          </cell>
          <cell r="R525">
            <v>45351</v>
          </cell>
          <cell r="S525">
            <v>1817604</v>
          </cell>
          <cell r="T525">
            <v>45352</v>
          </cell>
          <cell r="U525">
            <v>45382</v>
          </cell>
          <cell r="V525">
            <v>1817604</v>
          </cell>
          <cell r="W525">
            <v>45383</v>
          </cell>
          <cell r="X525">
            <v>45412</v>
          </cell>
          <cell r="Y525">
            <v>1817604</v>
          </cell>
          <cell r="Z525">
            <v>45413</v>
          </cell>
          <cell r="AA525">
            <v>45443</v>
          </cell>
          <cell r="AB525">
            <v>424108</v>
          </cell>
          <cell r="AC525">
            <v>45444</v>
          </cell>
          <cell r="AD525">
            <v>45450</v>
          </cell>
          <cell r="BI525" t="str">
            <v>División de Biblioteca</v>
          </cell>
          <cell r="BJ525" t="str">
            <v>BLANCA HERMINDA NAVARRO ARGUELLO</v>
          </cell>
          <cell r="BK525" t="str">
            <v>Jefe de Oficina</v>
          </cell>
          <cell r="BL525">
            <v>153</v>
          </cell>
          <cell r="BM525">
            <v>45327.49181712963</v>
          </cell>
          <cell r="BN525">
            <v>275013935</v>
          </cell>
          <cell r="BO525">
            <v>961</v>
          </cell>
          <cell r="BP525">
            <v>45334</v>
          </cell>
          <cell r="BQ525">
            <v>7028069</v>
          </cell>
          <cell r="CS525"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5">
            <v>35261731</v>
          </cell>
          <cell r="CU525">
            <v>436</v>
          </cell>
          <cell r="CV525" t="str">
            <v>432</v>
          </cell>
          <cell r="CY525">
            <v>8211</v>
          </cell>
          <cell r="CZ525" t="str">
            <v>M6</v>
          </cell>
        </row>
        <row r="526">
          <cell r="B526" t="str">
            <v>0427 DE 2024</v>
          </cell>
          <cell r="C526">
            <v>1121952656</v>
          </cell>
          <cell r="D526" t="str">
            <v>ANGY CAMILA CORREA PALACIOS</v>
          </cell>
          <cell r="E526" t="str">
            <v>CONTRATO DE PRESTACIÓN DE SERVICIOS DE APOYO A LA GESTIÓN</v>
          </cell>
          <cell r="F526" t="str">
            <v>PRESTACIÓN DE SERVICIOS DE APOYO A LA GESTIÓN NECESARIO PARA EL FORTALECIMIENTO DE LOS PROCESOS DE LA DIVISIÓN DE BIBLIOTECA DE LA UNIVERSIDAD DE LOS LLANOS.</v>
          </cell>
          <cell r="G526">
            <v>45334</v>
          </cell>
          <cell r="H526">
            <v>8384368</v>
          </cell>
          <cell r="I526" t="str">
            <v>Tres (03) meses y veintisiete (27) días calendario</v>
          </cell>
          <cell r="J526">
            <v>45334</v>
          </cell>
          <cell r="K526">
            <v>45450</v>
          </cell>
          <cell r="L526" t="str">
            <v>NO APLICA</v>
          </cell>
          <cell r="M526" t="str">
            <v>NO APLICA</v>
          </cell>
          <cell r="N526" t="str">
            <v>NO APLICA</v>
          </cell>
          <cell r="O526">
            <v>5</v>
          </cell>
          <cell r="P526">
            <v>1373302</v>
          </cell>
          <cell r="Q526">
            <v>45334</v>
          </cell>
          <cell r="R526">
            <v>45351</v>
          </cell>
          <cell r="S526">
            <v>2168371</v>
          </cell>
          <cell r="T526">
            <v>45352</v>
          </cell>
          <cell r="U526">
            <v>45382</v>
          </cell>
          <cell r="V526">
            <v>2168371</v>
          </cell>
          <cell r="W526">
            <v>45383</v>
          </cell>
          <cell r="X526">
            <v>45412</v>
          </cell>
          <cell r="Y526">
            <v>2168371</v>
          </cell>
          <cell r="Z526">
            <v>45413</v>
          </cell>
          <cell r="AA526">
            <v>45443</v>
          </cell>
          <cell r="AB526">
            <v>505953</v>
          </cell>
          <cell r="AC526">
            <v>45444</v>
          </cell>
          <cell r="AD526">
            <v>45450</v>
          </cell>
          <cell r="BI526" t="str">
            <v>División de Biblioteca</v>
          </cell>
          <cell r="BJ526" t="str">
            <v>BLANCA HERMINDA NAVARRO ARGUELLO</v>
          </cell>
          <cell r="BK526" t="str">
            <v>Jefe de Oficina</v>
          </cell>
          <cell r="BL526">
            <v>153</v>
          </cell>
          <cell r="BM526">
            <v>45327.49181712963</v>
          </cell>
          <cell r="BN526">
            <v>275013935</v>
          </cell>
          <cell r="BO526">
            <v>967</v>
          </cell>
          <cell r="BP526">
            <v>45334</v>
          </cell>
          <cell r="BQ526">
            <v>8384368</v>
          </cell>
          <cell r="CS526" t="str">
            <v>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en la Comunidad universitaria.</v>
          </cell>
          <cell r="CT526">
            <v>1121952656</v>
          </cell>
          <cell r="CU526">
            <v>436</v>
          </cell>
          <cell r="CV526" t="str">
            <v>432</v>
          </cell>
          <cell r="CY526">
            <v>7490</v>
          </cell>
          <cell r="CZ526" t="str">
            <v>M6</v>
          </cell>
        </row>
        <row r="527">
          <cell r="B527" t="str">
            <v>0428 DE 2024</v>
          </cell>
          <cell r="C527">
            <v>17314119</v>
          </cell>
          <cell r="D527" t="str">
            <v>FERNANDO FALLA LONDOÑO</v>
          </cell>
          <cell r="E527" t="str">
            <v>CONTRATO DE PRESTACIÓN DE SERVICIOS DE APOYO A LA GESTIÓN</v>
          </cell>
          <cell r="F527" t="str">
            <v>PRESTACIÓN DE SERVICIOS DE APOYO A LA GESTIÓN NECESARIO PARA EL FORTALECIMIENTO DE LOS PROCESOS DE LA DIVISIÓN DE BIBLIOTECA DE LA UNIVERSIDAD DE LOS LLANOS.</v>
          </cell>
          <cell r="G527">
            <v>45334</v>
          </cell>
          <cell r="H527">
            <v>7028069</v>
          </cell>
          <cell r="I527" t="str">
            <v>Tres (03) meses y veintisiete (27) días calendario</v>
          </cell>
          <cell r="J527">
            <v>45334</v>
          </cell>
          <cell r="K527">
            <v>45450</v>
          </cell>
          <cell r="L527" t="str">
            <v>NO APLICA</v>
          </cell>
          <cell r="M527" t="str">
            <v>NO APLICA</v>
          </cell>
          <cell r="N527" t="str">
            <v>NO APLICA</v>
          </cell>
          <cell r="O527">
            <v>5</v>
          </cell>
          <cell r="P527">
            <v>1151149</v>
          </cell>
          <cell r="Q527">
            <v>45334</v>
          </cell>
          <cell r="R527">
            <v>45351</v>
          </cell>
          <cell r="S527">
            <v>1817604</v>
          </cell>
          <cell r="T527">
            <v>45352</v>
          </cell>
          <cell r="U527">
            <v>45382</v>
          </cell>
          <cell r="V527">
            <v>1817604</v>
          </cell>
          <cell r="W527">
            <v>45383</v>
          </cell>
          <cell r="X527">
            <v>45412</v>
          </cell>
          <cell r="Y527">
            <v>1817604</v>
          </cell>
          <cell r="Z527">
            <v>45413</v>
          </cell>
          <cell r="AA527">
            <v>45443</v>
          </cell>
          <cell r="AB527">
            <v>424108</v>
          </cell>
          <cell r="AC527">
            <v>45444</v>
          </cell>
          <cell r="AD527">
            <v>45450</v>
          </cell>
          <cell r="BI527" t="str">
            <v>División de Biblioteca</v>
          </cell>
          <cell r="BJ527" t="str">
            <v>BLANCA HERMINDA NAVARRO ARGUELLO</v>
          </cell>
          <cell r="BK527" t="str">
            <v>Jefe de Oficina</v>
          </cell>
          <cell r="BL527">
            <v>153</v>
          </cell>
          <cell r="BM527">
            <v>45327.49181712963</v>
          </cell>
          <cell r="BN527">
            <v>275013935</v>
          </cell>
          <cell r="BO527">
            <v>960</v>
          </cell>
          <cell r="BP527">
            <v>45334</v>
          </cell>
          <cell r="BQ527">
            <v>7028069</v>
          </cell>
          <cell r="CS52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7">
            <v>17314119</v>
          </cell>
          <cell r="CU527">
            <v>436</v>
          </cell>
          <cell r="CV527" t="str">
            <v>432</v>
          </cell>
          <cell r="CY527">
            <v>8299</v>
          </cell>
          <cell r="CZ527" t="str">
            <v>M6</v>
          </cell>
        </row>
        <row r="528">
          <cell r="B528" t="str">
            <v>0429 DE 2024</v>
          </cell>
          <cell r="C528">
            <v>1121823692</v>
          </cell>
          <cell r="D528" t="str">
            <v>JONATAN SMITH SALAZAR DELGADO</v>
          </cell>
          <cell r="E528" t="str">
            <v>CONTRATO DE PRESTACIÓN DE SERVICIOS DE APOYO A LA GESTIÓN</v>
          </cell>
          <cell r="F528" t="str">
            <v>PRESTACIÓN DE SERVICIOS DE APOYO A LA GESTIÓN NECESARIO PARA EL FORTALECIMIENTO DE LOS PROCESOS DE SOPORTE TÉCNICO EN LA DIVISIÓN DE BIBLIOTECA DE LA UNIVERSIDAD DE LOS LLANOS.</v>
          </cell>
          <cell r="G528">
            <v>45334</v>
          </cell>
          <cell r="H528">
            <v>8384368</v>
          </cell>
          <cell r="I528" t="str">
            <v>Tres (03) meses y veintisiete (27) días calendario</v>
          </cell>
          <cell r="J528">
            <v>45334</v>
          </cell>
          <cell r="K528">
            <v>45450</v>
          </cell>
          <cell r="L528" t="str">
            <v>NO APLICA</v>
          </cell>
          <cell r="M528" t="str">
            <v>NO APLICA</v>
          </cell>
          <cell r="N528" t="str">
            <v>NO APLICA</v>
          </cell>
          <cell r="O528">
            <v>5</v>
          </cell>
          <cell r="P528">
            <v>1373302</v>
          </cell>
          <cell r="Q528">
            <v>45334</v>
          </cell>
          <cell r="R528">
            <v>45351</v>
          </cell>
          <cell r="S528">
            <v>2168371</v>
          </cell>
          <cell r="T528">
            <v>45352</v>
          </cell>
          <cell r="U528">
            <v>45382</v>
          </cell>
          <cell r="V528">
            <v>2168371</v>
          </cell>
          <cell r="W528">
            <v>45383</v>
          </cell>
          <cell r="X528">
            <v>45412</v>
          </cell>
          <cell r="Y528">
            <v>2168371</v>
          </cell>
          <cell r="Z528">
            <v>45413</v>
          </cell>
          <cell r="AA528">
            <v>45443</v>
          </cell>
          <cell r="AB528">
            <v>505953</v>
          </cell>
          <cell r="AC528">
            <v>45444</v>
          </cell>
          <cell r="AD528">
            <v>45450</v>
          </cell>
          <cell r="BI528" t="str">
            <v>División de Biblioteca</v>
          </cell>
          <cell r="BJ528" t="str">
            <v>BLANCA HERMINDA NAVARRO ARGUELLO</v>
          </cell>
          <cell r="BK528" t="str">
            <v>Jefe de Oficina</v>
          </cell>
          <cell r="BL528">
            <v>153</v>
          </cell>
          <cell r="BM528">
            <v>45327.49181712963</v>
          </cell>
          <cell r="BN528">
            <v>275013935</v>
          </cell>
          <cell r="BO528">
            <v>965</v>
          </cell>
          <cell r="BP528">
            <v>45334</v>
          </cell>
          <cell r="BQ528">
            <v>8384368</v>
          </cell>
          <cell r="CS528" t="str">
            <v>1. Apoyar en la capacitación e inducción en el uso y manejo de las plataformas y bases de datos de la División de Biblioteca. 2. Contribuir en el control de préstamo y manejo de las herramientas de las salas de la Biblioteca 3. Coadyuvar con el registro y control de usuarios en las plataformas de las Bibliotecas. 4. Prestar apoyo a los procesos de gestión de recurso bibliográficos. (Inventario, descarte, proceso de compra). 5. Apoyar con el soporte técnico e inventario de los equipos tecnológicos de la Biblioteca.</v>
          </cell>
          <cell r="CT528">
            <v>1121823692</v>
          </cell>
          <cell r="CU528">
            <v>436</v>
          </cell>
          <cell r="CV528" t="str">
            <v>432</v>
          </cell>
          <cell r="CY528">
            <v>6202</v>
          </cell>
          <cell r="CZ528" t="str">
            <v>M6</v>
          </cell>
        </row>
        <row r="529">
          <cell r="B529" t="str">
            <v>0430 DE 2024</v>
          </cell>
          <cell r="C529">
            <v>1121888669</v>
          </cell>
          <cell r="D529" t="str">
            <v>NORBEY MARIN MARIN</v>
          </cell>
          <cell r="E529" t="str">
            <v>CONTRATO DE PRESTACIÓN DE SERVICIOS DE APOYO A LA GESTIÓN</v>
          </cell>
          <cell r="F529" t="str">
            <v>PRESTACIÓN DE SERVICIOS DE APOYO A LA GESTIÓN NECESARIO PARA EL FORTALECIMIENTO DE LOS PROCESOS DE LA DIVISIÓN DE BIBLIOTECA DE LA UNIVERSIDAD DE LOS LLANOS.</v>
          </cell>
          <cell r="G529">
            <v>45334</v>
          </cell>
          <cell r="H529">
            <v>7028069</v>
          </cell>
          <cell r="I529" t="str">
            <v>Tres (03) meses y veintisiete (27) días calendario</v>
          </cell>
          <cell r="J529">
            <v>45334</v>
          </cell>
          <cell r="K529">
            <v>45450</v>
          </cell>
          <cell r="L529" t="str">
            <v>NO APLICA</v>
          </cell>
          <cell r="M529" t="str">
            <v>NO APLICA</v>
          </cell>
          <cell r="N529" t="str">
            <v>NO APLICA</v>
          </cell>
          <cell r="O529">
            <v>5</v>
          </cell>
          <cell r="P529">
            <v>1151149</v>
          </cell>
          <cell r="Q529">
            <v>45334</v>
          </cell>
          <cell r="R529">
            <v>45351</v>
          </cell>
          <cell r="S529">
            <v>1817604</v>
          </cell>
          <cell r="T529">
            <v>45352</v>
          </cell>
          <cell r="U529">
            <v>45382</v>
          </cell>
          <cell r="V529">
            <v>1817604</v>
          </cell>
          <cell r="W529">
            <v>45383</v>
          </cell>
          <cell r="X529">
            <v>45412</v>
          </cell>
          <cell r="Y529">
            <v>1817604</v>
          </cell>
          <cell r="Z529">
            <v>45413</v>
          </cell>
          <cell r="AA529">
            <v>45443</v>
          </cell>
          <cell r="AB529">
            <v>424108</v>
          </cell>
          <cell r="AC529">
            <v>45444</v>
          </cell>
          <cell r="AD529">
            <v>45450</v>
          </cell>
          <cell r="BI529" t="str">
            <v>División de Biblioteca</v>
          </cell>
          <cell r="BJ529" t="str">
            <v>BLANCA HERMINDA NAVARRO ARGUELLO</v>
          </cell>
          <cell r="BK529" t="str">
            <v>Jefe de Oficina</v>
          </cell>
          <cell r="BL529">
            <v>153</v>
          </cell>
          <cell r="BM529">
            <v>45327.49181712963</v>
          </cell>
          <cell r="BN529">
            <v>275013935</v>
          </cell>
          <cell r="BO529">
            <v>966</v>
          </cell>
          <cell r="BP529">
            <v>45334</v>
          </cell>
          <cell r="BQ529">
            <v>7028069</v>
          </cell>
          <cell r="CS52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9">
            <v>1121888669</v>
          </cell>
          <cell r="CU529">
            <v>436</v>
          </cell>
          <cell r="CV529" t="str">
            <v>432</v>
          </cell>
          <cell r="CY529">
            <v>8299</v>
          </cell>
          <cell r="CZ529" t="str">
            <v>M6</v>
          </cell>
        </row>
        <row r="530">
          <cell r="B530" t="str">
            <v>0431 DE 2024</v>
          </cell>
          <cell r="C530">
            <v>1022439066</v>
          </cell>
          <cell r="D530" t="str">
            <v>MARIA CAMILA LENGUA DELGADO</v>
          </cell>
          <cell r="E530" t="str">
            <v>CONTRATO DE PRESTACIÓN DE SERVICIOS DE APOYO A LA GESTIÓN</v>
          </cell>
          <cell r="F530" t="str">
            <v>PRESTACIÓN DE SERVICIOS DE APOYO A LA GESTIÓN NECESARIO PARA EL FORTALECIMIENTO DE LOS PROCESOS DE LA DIVISIÓN DE BIBLIOTECA DE LA UNIVERSIDAD DE LOS LLANOS.</v>
          </cell>
          <cell r="G530">
            <v>45334</v>
          </cell>
          <cell r="H530">
            <v>7028069</v>
          </cell>
          <cell r="I530" t="str">
            <v>Tres (03) meses y veintisiete (27) días calendario</v>
          </cell>
          <cell r="J530">
            <v>45334</v>
          </cell>
          <cell r="K530">
            <v>45450</v>
          </cell>
          <cell r="L530" t="str">
            <v>NO APLICA</v>
          </cell>
          <cell r="M530" t="str">
            <v>NO APLICA</v>
          </cell>
          <cell r="N530" t="str">
            <v>NO APLICA</v>
          </cell>
          <cell r="O530">
            <v>5</v>
          </cell>
          <cell r="P530">
            <v>1151149</v>
          </cell>
          <cell r="Q530">
            <v>45334</v>
          </cell>
          <cell r="R530">
            <v>45351</v>
          </cell>
          <cell r="S530">
            <v>1817604</v>
          </cell>
          <cell r="T530">
            <v>45352</v>
          </cell>
          <cell r="U530">
            <v>45382</v>
          </cell>
          <cell r="V530">
            <v>1817604</v>
          </cell>
          <cell r="W530">
            <v>45383</v>
          </cell>
          <cell r="X530">
            <v>45412</v>
          </cell>
          <cell r="Y530">
            <v>1817604</v>
          </cell>
          <cell r="Z530">
            <v>45413</v>
          </cell>
          <cell r="AA530">
            <v>45443</v>
          </cell>
          <cell r="AB530">
            <v>424108</v>
          </cell>
          <cell r="AC530">
            <v>45444</v>
          </cell>
          <cell r="AD530">
            <v>45450</v>
          </cell>
          <cell r="BI530" t="str">
            <v>División de Biblioteca</v>
          </cell>
          <cell r="BJ530" t="str">
            <v>BLANCA HERMINDA NAVARRO ARGUELLO</v>
          </cell>
          <cell r="BK530" t="str">
            <v>Jefe de Oficina</v>
          </cell>
          <cell r="BL530">
            <v>153</v>
          </cell>
          <cell r="BM530">
            <v>45327.49181712963</v>
          </cell>
          <cell r="BN530">
            <v>275013935</v>
          </cell>
          <cell r="BO530">
            <v>964</v>
          </cell>
          <cell r="BP530">
            <v>45334</v>
          </cell>
          <cell r="BQ530">
            <v>7028069</v>
          </cell>
          <cell r="CS530"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0">
            <v>1022439066</v>
          </cell>
          <cell r="CU530">
            <v>436</v>
          </cell>
          <cell r="CV530" t="str">
            <v>432</v>
          </cell>
          <cell r="CY530">
            <v>8299</v>
          </cell>
          <cell r="CZ530" t="str">
            <v>M6</v>
          </cell>
        </row>
        <row r="531">
          <cell r="B531" t="str">
            <v>0432 DE 2024</v>
          </cell>
          <cell r="C531">
            <v>1121895515</v>
          </cell>
          <cell r="D531" t="str">
            <v>CARLOS ANDRES GARZON GUZMAN</v>
          </cell>
          <cell r="E531" t="str">
            <v>CONTRATO DE PRESTACIÓN DE SERVICIOS PROFESIONALES</v>
          </cell>
          <cell r="F531" t="str">
            <v>PRESTACIÓN DE SERVICIOS PROFESIONALES NECESARIO PARA EL FORTALECIMIENTO DE LOS PROCESOS ESTRATÉGICOS Y DE PLANEACIÓN DE LA OFICINA ASESORA DE PLANEACIÓN DE LA UNIVERSIDAD DE LOS LLANOS.</v>
          </cell>
          <cell r="G531">
            <v>45334</v>
          </cell>
          <cell r="H531">
            <v>15612263</v>
          </cell>
          <cell r="I531" t="str">
            <v>Cinco (05) meses y tres (03) días calendario</v>
          </cell>
          <cell r="J531">
            <v>45334</v>
          </cell>
          <cell r="K531">
            <v>45487</v>
          </cell>
          <cell r="L531" t="str">
            <v>NO APLICA</v>
          </cell>
          <cell r="M531" t="str">
            <v>NO APLICA</v>
          </cell>
          <cell r="N531" t="str">
            <v>NO APLICA</v>
          </cell>
          <cell r="O531">
            <v>6</v>
          </cell>
          <cell r="P531">
            <v>1938778</v>
          </cell>
          <cell r="Q531">
            <v>45334</v>
          </cell>
          <cell r="R531">
            <v>45351</v>
          </cell>
          <cell r="S531">
            <v>3061228</v>
          </cell>
          <cell r="T531">
            <v>45352</v>
          </cell>
          <cell r="U531">
            <v>45382</v>
          </cell>
          <cell r="V531">
            <v>3061228</v>
          </cell>
          <cell r="W531">
            <v>45383</v>
          </cell>
          <cell r="X531">
            <v>45412</v>
          </cell>
          <cell r="Y531">
            <v>3061228</v>
          </cell>
          <cell r="Z531">
            <v>45413</v>
          </cell>
          <cell r="AA531">
            <v>45443</v>
          </cell>
          <cell r="AB531">
            <v>3061228</v>
          </cell>
          <cell r="AC531">
            <v>45444</v>
          </cell>
          <cell r="AD531">
            <v>45473</v>
          </cell>
          <cell r="AE531">
            <v>1428573</v>
          </cell>
          <cell r="AF531">
            <v>45474</v>
          </cell>
          <cell r="AG531">
            <v>45487</v>
          </cell>
          <cell r="BI531" t="str">
            <v>Oficina Asesora de Planeación</v>
          </cell>
          <cell r="BJ531" t="str">
            <v xml:space="preserve">MARIA PAULA ESTUPIÑAN TIUSO  </v>
          </cell>
          <cell r="BK531" t="str">
            <v>Asesora de Planeación</v>
          </cell>
          <cell r="BL531">
            <v>210</v>
          </cell>
          <cell r="BM531">
            <v>45334</v>
          </cell>
          <cell r="BN531">
            <v>15612263</v>
          </cell>
          <cell r="BO531">
            <v>1006</v>
          </cell>
          <cell r="BP531">
            <v>45334</v>
          </cell>
          <cell r="BQ531">
            <v>15612263</v>
          </cell>
          <cell r="CS531"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de Planeación. 6. Apoyar en el proceso de actualización de tarifas de servicios ofrecidos por la Universidad de los Llanos. 7. Coadyuvar en la elaboración de las proyecciones financieras de los programas académicos.</v>
          </cell>
          <cell r="CT531">
            <v>1121895515.0999999</v>
          </cell>
          <cell r="CU531">
            <v>436</v>
          </cell>
          <cell r="CV531">
            <v>240</v>
          </cell>
          <cell r="CY531">
            <v>7220</v>
          </cell>
          <cell r="CZ531" t="str">
            <v>M6</v>
          </cell>
        </row>
        <row r="532">
          <cell r="B532" t="str">
            <v>0433 DE 2024</v>
          </cell>
          <cell r="D532" t="str">
            <v>No. Libre</v>
          </cell>
        </row>
        <row r="533">
          <cell r="B533" t="str">
            <v>0434 DE 2024</v>
          </cell>
          <cell r="C533">
            <v>1121882349</v>
          </cell>
          <cell r="D533" t="str">
            <v>MAICOL ANDREY MATEUS BEJARANO</v>
          </cell>
          <cell r="E533" t="str">
            <v>CONTRATO DE PRESTACIÓN DE SERVICIOS DE APOYO A LA GESTIÓN</v>
          </cell>
          <cell r="F533" t="str">
            <v>PRESTACIÓN DE SERVICIOS DE APOYO A LA GESTIÓN NECESARIO PARA EL DESARROLLO DEL PROYECTO FICHA BPUNI VIARE 03 3110 2023 “FORTALECIMIENTO ESTRATÉGICO DE LA CULTURA ORGANIZACIONAL EN LA COMUNICACIÓN INTEGRAL DE LA UNIVERSIDAD DE LOS LLANOS”</v>
          </cell>
          <cell r="G533">
            <v>45334</v>
          </cell>
          <cell r="H533">
            <v>12359707</v>
          </cell>
          <cell r="I533" t="str">
            <v>Cinco (05) meses y tres (03) días calendario</v>
          </cell>
          <cell r="J533">
            <v>45334</v>
          </cell>
          <cell r="K533">
            <v>45487</v>
          </cell>
          <cell r="L533" t="str">
            <v>NO APLICA</v>
          </cell>
          <cell r="M533" t="str">
            <v>NO APLICA</v>
          </cell>
          <cell r="N533" t="str">
            <v>NO APLICA</v>
          </cell>
          <cell r="O533">
            <v>6</v>
          </cell>
          <cell r="P533">
            <v>1534866</v>
          </cell>
          <cell r="Q533">
            <v>45334</v>
          </cell>
          <cell r="R533">
            <v>45351</v>
          </cell>
          <cell r="S533">
            <v>2423472</v>
          </cell>
          <cell r="T533">
            <v>45352</v>
          </cell>
          <cell r="U533">
            <v>45382</v>
          </cell>
          <cell r="V533">
            <v>2423472</v>
          </cell>
          <cell r="W533">
            <v>45383</v>
          </cell>
          <cell r="X533">
            <v>45412</v>
          </cell>
          <cell r="Y533">
            <v>2423472</v>
          </cell>
          <cell r="Z533">
            <v>45413</v>
          </cell>
          <cell r="AA533">
            <v>45443</v>
          </cell>
          <cell r="AB533">
            <v>2423472</v>
          </cell>
          <cell r="AC533">
            <v>45444</v>
          </cell>
          <cell r="AD533">
            <v>45473</v>
          </cell>
          <cell r="AE533">
            <v>1130953</v>
          </cell>
          <cell r="AF533">
            <v>45474</v>
          </cell>
          <cell r="AG533">
            <v>45487</v>
          </cell>
          <cell r="BI533" t="str">
            <v>Secretaria General</v>
          </cell>
          <cell r="BJ533" t="str">
            <v>DEIVER GIOVANNY QUINTERO REYES</v>
          </cell>
          <cell r="BK533" t="str">
            <v>Secretario General</v>
          </cell>
          <cell r="BL533">
            <v>212</v>
          </cell>
          <cell r="BM533">
            <v>45334</v>
          </cell>
          <cell r="BN533">
            <v>24719414</v>
          </cell>
          <cell r="BO533">
            <v>1007</v>
          </cell>
          <cell r="BP533">
            <v>45334</v>
          </cell>
          <cell r="BQ533">
            <v>12359707</v>
          </cell>
          <cell r="CS533"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v>
          </cell>
          <cell r="CT533">
            <v>1121882349</v>
          </cell>
          <cell r="CU533">
            <v>620</v>
          </cell>
          <cell r="CV533">
            <v>40063</v>
          </cell>
          <cell r="CY533">
            <v>8299</v>
          </cell>
          <cell r="CZ533" t="str">
            <v>M6</v>
          </cell>
        </row>
        <row r="534">
          <cell r="B534" t="str">
            <v>0435 DE 2024</v>
          </cell>
          <cell r="C534">
            <v>1117322745</v>
          </cell>
          <cell r="D534" t="str">
            <v>LWCDUIG GUARIN ARCINIEGAS</v>
          </cell>
          <cell r="E534" t="str">
            <v>CONTRATO DE PRESTACIÓN DE SERVICIOS DE APOYO A LA GESTIÓN</v>
          </cell>
          <cell r="F534" t="str">
            <v xml:space="preserve">PRESTACIÓN DE SERVICIOS DE APOYO A LA GESTIÓN NECESARIO PARA EL DESARROLLO DEL PROYECTO FICHA BPUNI PLAN 02 0311 2023 “FORTALECIMIENTO DEL SISTEMA DE GESTIÓN UNIVERSITARIO DE LA UNIVERSIDAD DE LOS LLANOS” </v>
          </cell>
          <cell r="G534">
            <v>45334</v>
          </cell>
          <cell r="H534">
            <v>12359707</v>
          </cell>
          <cell r="I534" t="str">
            <v>Cinco (05) meses y tres (03) días calendario</v>
          </cell>
          <cell r="J534">
            <v>45334</v>
          </cell>
          <cell r="K534">
            <v>45487</v>
          </cell>
          <cell r="L534" t="str">
            <v>NO APLICA</v>
          </cell>
          <cell r="M534" t="str">
            <v>NO APLICA</v>
          </cell>
          <cell r="N534" t="str">
            <v>NO APLICA</v>
          </cell>
          <cell r="O534">
            <v>6</v>
          </cell>
          <cell r="P534">
            <v>1534866</v>
          </cell>
          <cell r="Q534">
            <v>45334</v>
          </cell>
          <cell r="R534">
            <v>45351</v>
          </cell>
          <cell r="S534">
            <v>2423472</v>
          </cell>
          <cell r="T534">
            <v>45352</v>
          </cell>
          <cell r="U534">
            <v>45382</v>
          </cell>
          <cell r="V534">
            <v>2423472</v>
          </cell>
          <cell r="W534">
            <v>45383</v>
          </cell>
          <cell r="X534">
            <v>45412</v>
          </cell>
          <cell r="Y534">
            <v>2423472</v>
          </cell>
          <cell r="Z534">
            <v>45413</v>
          </cell>
          <cell r="AA534">
            <v>45443</v>
          </cell>
          <cell r="AB534">
            <v>2423472</v>
          </cell>
          <cell r="AC534">
            <v>45444</v>
          </cell>
          <cell r="AD534">
            <v>45473</v>
          </cell>
          <cell r="AE534">
            <v>1130953</v>
          </cell>
          <cell r="AF534">
            <v>45474</v>
          </cell>
          <cell r="AG534">
            <v>45487</v>
          </cell>
          <cell r="BI534" t="str">
            <v>Oficina Asesora de Planeación</v>
          </cell>
          <cell r="BJ534" t="str">
            <v xml:space="preserve">MARIA PAULA ESTUPIÑAN TIUSO  </v>
          </cell>
          <cell r="BK534" t="str">
            <v>Asesora de Planeación</v>
          </cell>
          <cell r="BL534">
            <v>211</v>
          </cell>
          <cell r="BM534">
            <v>45334</v>
          </cell>
          <cell r="BN534">
            <v>26285257</v>
          </cell>
          <cell r="BO534">
            <v>1008</v>
          </cell>
          <cell r="BP534">
            <v>45334</v>
          </cell>
          <cell r="BQ534">
            <v>12359707</v>
          </cell>
          <cell r="CS534"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534">
            <v>1117322745</v>
          </cell>
          <cell r="CU534">
            <v>641</v>
          </cell>
          <cell r="CV534">
            <v>24021</v>
          </cell>
          <cell r="CY534">
            <v>8299</v>
          </cell>
          <cell r="CZ534" t="str">
            <v>M6</v>
          </cell>
        </row>
        <row r="535">
          <cell r="B535" t="str">
            <v>0436 DE 2024</v>
          </cell>
          <cell r="C535">
            <v>1106790776</v>
          </cell>
          <cell r="D535" t="str">
            <v>VALENTINA HERNANDEZ VIVAS</v>
          </cell>
          <cell r="E535" t="str">
            <v>CONTRATO DE PRESTACIÓN DE SERVICIOS PROFESIONALES</v>
          </cell>
          <cell r="F535" t="str">
            <v>PRESTACIÓN DE SERVICIOS PROFESIONALES NECESARIO PARA EL DESARROLLO DEL PROYECTO FICHA BPUNI VIARE 03 3110 2023 “FORTALECIMIENTO ESTRATÉGICO DE LA CULTURA ORGANIZACIONAL EN LA COMUNICACIÓN INTEGRAL DE LA UNIVERSIDAD DE LOS LLANOS”</v>
          </cell>
          <cell r="G535">
            <v>45334</v>
          </cell>
          <cell r="H535">
            <v>13925550</v>
          </cell>
          <cell r="I535" t="str">
            <v>Cinco (05) meses y tres (03) días calendario</v>
          </cell>
          <cell r="J535">
            <v>45334</v>
          </cell>
          <cell r="K535">
            <v>45487</v>
          </cell>
          <cell r="L535" t="str">
            <v>NO APLICA</v>
          </cell>
          <cell r="M535" t="str">
            <v>NO APLICA</v>
          </cell>
          <cell r="N535" t="str">
            <v>NO APLICA</v>
          </cell>
          <cell r="O535">
            <v>6</v>
          </cell>
          <cell r="P535">
            <v>1729317</v>
          </cell>
          <cell r="Q535">
            <v>45334</v>
          </cell>
          <cell r="R535">
            <v>45351</v>
          </cell>
          <cell r="S535">
            <v>2730500</v>
          </cell>
          <cell r="T535">
            <v>45352</v>
          </cell>
          <cell r="U535">
            <v>45382</v>
          </cell>
          <cell r="V535">
            <v>2730500</v>
          </cell>
          <cell r="W535">
            <v>45383</v>
          </cell>
          <cell r="X535">
            <v>45412</v>
          </cell>
          <cell r="Y535">
            <v>2730500</v>
          </cell>
          <cell r="Z535">
            <v>45413</v>
          </cell>
          <cell r="AA535">
            <v>45443</v>
          </cell>
          <cell r="AB535">
            <v>2730500</v>
          </cell>
          <cell r="AC535">
            <v>45444</v>
          </cell>
          <cell r="AD535">
            <v>45473</v>
          </cell>
          <cell r="AE535">
            <v>1274233</v>
          </cell>
          <cell r="AF535">
            <v>45474</v>
          </cell>
          <cell r="AG535">
            <v>45487</v>
          </cell>
          <cell r="BI535" t="str">
            <v>Secretaria General</v>
          </cell>
          <cell r="BJ535" t="str">
            <v>DEIVER GIOVANNY QUINTERO REYES</v>
          </cell>
          <cell r="BK535" t="str">
            <v>Secretario General</v>
          </cell>
          <cell r="BL535">
            <v>146</v>
          </cell>
          <cell r="BM535">
            <v>45327.440960648149</v>
          </cell>
          <cell r="BN535">
            <v>40689979</v>
          </cell>
          <cell r="BO535">
            <v>959</v>
          </cell>
          <cell r="BP535">
            <v>45334</v>
          </cell>
          <cell r="BQ535">
            <v>13925550</v>
          </cell>
          <cell r="CS535"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535">
            <v>1106790776</v>
          </cell>
          <cell r="CU535">
            <v>620</v>
          </cell>
          <cell r="CV535" t="str">
            <v>40063</v>
          </cell>
          <cell r="CY535">
            <v>7490</v>
          </cell>
          <cell r="CZ535" t="str">
            <v>M6</v>
          </cell>
        </row>
        <row r="536">
          <cell r="B536" t="str">
            <v>0437 DE 2024</v>
          </cell>
          <cell r="C536">
            <v>86067624</v>
          </cell>
          <cell r="D536" t="str">
            <v>LUIS ALFREDO HERNANDEZ AYALA</v>
          </cell>
          <cell r="E536" t="str">
            <v>CONTRATO DE PRESTACIÓN DE SERVICIOS DE APOYO A LA GESTIÓN</v>
          </cell>
          <cell r="F536" t="str">
            <v>PRESTACIÓN DE SERVICIOS DE APOYO A LA GESTIÓN NECESARIO PARA EL FORTALECIMIENTO DE LOS PROCESOS OPERATIVOS DE SERVICIOS GENERALES DE LA UNIVERSIDAD DE LOS LLANOS.</v>
          </cell>
          <cell r="G536">
            <v>45334</v>
          </cell>
          <cell r="H536">
            <v>9269780</v>
          </cell>
          <cell r="I536" t="str">
            <v>Cinco (05) meses y tres (03) días calendario</v>
          </cell>
          <cell r="J536">
            <v>45334</v>
          </cell>
          <cell r="K536">
            <v>45487</v>
          </cell>
          <cell r="L536" t="str">
            <v>NO APLICA</v>
          </cell>
          <cell r="M536" t="str">
            <v>NO APLICA</v>
          </cell>
          <cell r="N536" t="str">
            <v>NO APLICA</v>
          </cell>
          <cell r="O536">
            <v>6</v>
          </cell>
          <cell r="P536">
            <v>1151149</v>
          </cell>
          <cell r="Q536">
            <v>45334</v>
          </cell>
          <cell r="R536">
            <v>45351</v>
          </cell>
          <cell r="S536">
            <v>1817604</v>
          </cell>
          <cell r="T536">
            <v>45352</v>
          </cell>
          <cell r="U536">
            <v>45382</v>
          </cell>
          <cell r="V536">
            <v>1817604</v>
          </cell>
          <cell r="W536">
            <v>45383</v>
          </cell>
          <cell r="X536">
            <v>45412</v>
          </cell>
          <cell r="Y536">
            <v>1817604</v>
          </cell>
          <cell r="Z536">
            <v>45413</v>
          </cell>
          <cell r="AA536">
            <v>45443</v>
          </cell>
          <cell r="AB536">
            <v>1817604</v>
          </cell>
          <cell r="AC536">
            <v>45444</v>
          </cell>
          <cell r="AD536">
            <v>45473</v>
          </cell>
          <cell r="AE536">
            <v>848215</v>
          </cell>
          <cell r="AF536">
            <v>45474</v>
          </cell>
          <cell r="AG536">
            <v>45487</v>
          </cell>
          <cell r="BI536" t="str">
            <v>Vicerrectoría de Recursos Universitarios</v>
          </cell>
          <cell r="BJ536" t="str">
            <v>CLAUDIA CONSTANZA GANTIVA ORTEGON</v>
          </cell>
          <cell r="BK536" t="str">
            <v>Técnico Administrativo</v>
          </cell>
          <cell r="BL536">
            <v>153</v>
          </cell>
          <cell r="BM536">
            <v>45327.49181712963</v>
          </cell>
          <cell r="BN536">
            <v>275013935</v>
          </cell>
          <cell r="BO536">
            <v>962</v>
          </cell>
          <cell r="BP536">
            <v>45334</v>
          </cell>
          <cell r="BQ536">
            <v>9269780</v>
          </cell>
          <cell r="CS536"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536">
            <v>86067624</v>
          </cell>
          <cell r="CU536">
            <v>436</v>
          </cell>
          <cell r="CV536" t="str">
            <v>423</v>
          </cell>
          <cell r="CY536">
            <v>8299</v>
          </cell>
          <cell r="CZ536" t="str">
            <v>M6</v>
          </cell>
        </row>
        <row r="537">
          <cell r="B537" t="str">
            <v>0438 DE 2024</v>
          </cell>
          <cell r="C537">
            <v>1018405643</v>
          </cell>
          <cell r="D537" t="str">
            <v>JUAN DAVID TORRES RADA</v>
          </cell>
          <cell r="E537" t="str">
            <v>CONTRATO DE PRESTACIÓN DE SERVICIOS DE APOYO A LA GESTIÓN</v>
          </cell>
          <cell r="F537" t="str">
            <v>PRESTACIÓN DE SERVICIOS DE APOYO A LA GESTIÓN NECESARIO PARA EL FORTALECIMIENTO DE LOS PROCESOS DE LA DIVISIÓN DE BIBLIOTECA DE LA UNIVERSIDAD DE LOS LLANOS.</v>
          </cell>
          <cell r="G537">
            <v>45334</v>
          </cell>
          <cell r="H537">
            <v>7028069</v>
          </cell>
          <cell r="I537" t="str">
            <v>Tres (03) meses y veintisiete (27) días calendario</v>
          </cell>
          <cell r="J537">
            <v>45334</v>
          </cell>
          <cell r="K537">
            <v>45450</v>
          </cell>
          <cell r="L537" t="str">
            <v>NO APLICA</v>
          </cell>
          <cell r="M537" t="str">
            <v>NO APLICA</v>
          </cell>
          <cell r="N537" t="str">
            <v>NO APLICA</v>
          </cell>
          <cell r="O537">
            <v>5</v>
          </cell>
          <cell r="P537">
            <v>1151149</v>
          </cell>
          <cell r="Q537">
            <v>45334</v>
          </cell>
          <cell r="R537">
            <v>45351</v>
          </cell>
          <cell r="S537">
            <v>1817604</v>
          </cell>
          <cell r="T537">
            <v>45352</v>
          </cell>
          <cell r="U537">
            <v>45382</v>
          </cell>
          <cell r="V537">
            <v>1817604</v>
          </cell>
          <cell r="W537">
            <v>45383</v>
          </cell>
          <cell r="X537">
            <v>45412</v>
          </cell>
          <cell r="Y537">
            <v>1817604</v>
          </cell>
          <cell r="Z537">
            <v>45413</v>
          </cell>
          <cell r="AA537">
            <v>45443</v>
          </cell>
          <cell r="AB537">
            <v>424108</v>
          </cell>
          <cell r="AC537">
            <v>45444</v>
          </cell>
          <cell r="AD537">
            <v>45450</v>
          </cell>
          <cell r="BI537" t="str">
            <v>División de Biblioteca</v>
          </cell>
          <cell r="BJ537" t="str">
            <v>BLANCA HERMINDA NAVARRO ARGUELLO</v>
          </cell>
          <cell r="BK537" t="str">
            <v>Jefe de Oficina</v>
          </cell>
          <cell r="BL537">
            <v>153</v>
          </cell>
          <cell r="BM537">
            <v>45327.49181712963</v>
          </cell>
          <cell r="BN537">
            <v>275013935</v>
          </cell>
          <cell r="BO537">
            <v>963</v>
          </cell>
          <cell r="BP537">
            <v>45334</v>
          </cell>
          <cell r="BQ537">
            <v>7028069</v>
          </cell>
          <cell r="CS53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7">
            <v>1018405643</v>
          </cell>
          <cell r="CU537">
            <v>436</v>
          </cell>
          <cell r="CV537" t="str">
            <v>432</v>
          </cell>
          <cell r="CY537">
            <v>8299</v>
          </cell>
          <cell r="CZ537" t="str">
            <v>M6</v>
          </cell>
        </row>
        <row r="538">
          <cell r="B538" t="str">
            <v>0439 DE 2024</v>
          </cell>
          <cell r="D538" t="str">
            <v>No. Vice Recursos / Regalías</v>
          </cell>
        </row>
        <row r="539">
          <cell r="B539" t="str">
            <v>0440 DE 2024</v>
          </cell>
          <cell r="D539" t="str">
            <v>No. Vice Recursos / Regalías</v>
          </cell>
        </row>
        <row r="540">
          <cell r="B540" t="str">
            <v>0441 DE 2024</v>
          </cell>
          <cell r="D540" t="str">
            <v>No. Vice Recursos / Regalías</v>
          </cell>
        </row>
        <row r="541">
          <cell r="B541" t="str">
            <v>0442 DE 2024</v>
          </cell>
          <cell r="C541">
            <v>1121883331</v>
          </cell>
          <cell r="D541" t="str">
            <v>KAREN GORDILLO AGUILAR</v>
          </cell>
          <cell r="E541" t="str">
            <v>CONTRATO DE PRESTACIÓN DE SERVICIOS PROFESIONALES</v>
          </cell>
          <cell r="F541" t="str">
            <v>PRESTACIÓN DE SERVICIOS PROFESIONALES NECESARIO PARA EL DESARROLLO DEL PROYECTO FICHA BPUNI PLAN 02 0311 2023 “FORTALECIMIENTO DEL SISTEMA DE GESTIÓN UNIVERSITARIO DE LA UNIVERSIDAD DE LOS LLANOS – ACTUALIZACIÓN I”</v>
          </cell>
          <cell r="G541">
            <v>45335</v>
          </cell>
          <cell r="H541">
            <v>13925550</v>
          </cell>
          <cell r="I541" t="str">
            <v>Cinco (05) meses y tres (03) días calendario</v>
          </cell>
          <cell r="J541">
            <v>45335</v>
          </cell>
          <cell r="K541">
            <v>45488</v>
          </cell>
          <cell r="L541" t="str">
            <v>NO APLICA</v>
          </cell>
          <cell r="M541" t="str">
            <v>NO APLICA</v>
          </cell>
          <cell r="N541" t="str">
            <v>NO APLICA</v>
          </cell>
          <cell r="O541">
            <v>6</v>
          </cell>
          <cell r="P541">
            <v>1638300</v>
          </cell>
          <cell r="Q541">
            <v>45335</v>
          </cell>
          <cell r="R541">
            <v>45351</v>
          </cell>
          <cell r="S541">
            <v>2730500</v>
          </cell>
          <cell r="T541">
            <v>45352</v>
          </cell>
          <cell r="U541">
            <v>45382</v>
          </cell>
          <cell r="V541">
            <v>2730500</v>
          </cell>
          <cell r="W541">
            <v>45383</v>
          </cell>
          <cell r="X541">
            <v>45412</v>
          </cell>
          <cell r="Y541">
            <v>2730500</v>
          </cell>
          <cell r="Z541">
            <v>45413</v>
          </cell>
          <cell r="AA541">
            <v>45443</v>
          </cell>
          <cell r="AB541">
            <v>2730500</v>
          </cell>
          <cell r="AC541">
            <v>45444</v>
          </cell>
          <cell r="AD541">
            <v>45473</v>
          </cell>
          <cell r="AE541">
            <v>1365250</v>
          </cell>
          <cell r="AF541">
            <v>45474</v>
          </cell>
          <cell r="AG541">
            <v>45488</v>
          </cell>
          <cell r="BI541" t="str">
            <v>Oficina Asesora de Planeación</v>
          </cell>
          <cell r="BJ541" t="str">
            <v xml:space="preserve">MARIA PAULA ESTUPIÑAN TIUSO  </v>
          </cell>
          <cell r="BK541" t="str">
            <v>Asesora de Planeación</v>
          </cell>
          <cell r="BL541">
            <v>211</v>
          </cell>
          <cell r="BM541">
            <v>45334</v>
          </cell>
          <cell r="BN541">
            <v>26285257</v>
          </cell>
          <cell r="BO541">
            <v>1017</v>
          </cell>
          <cell r="BP541">
            <v>45334</v>
          </cell>
          <cell r="BQ541">
            <v>13925550</v>
          </cell>
          <cell r="CS541" t="str">
            <v>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siembra de árboles en la institución.</v>
          </cell>
          <cell r="CT541">
            <v>1121883331</v>
          </cell>
          <cell r="CU541">
            <v>641</v>
          </cell>
          <cell r="CV541">
            <v>24021</v>
          </cell>
          <cell r="CY541">
            <v>8299</v>
          </cell>
          <cell r="CZ541" t="str">
            <v>M6</v>
          </cell>
        </row>
        <row r="542">
          <cell r="B542" t="str">
            <v>0443 DE 2024</v>
          </cell>
          <cell r="D542" t="str">
            <v>No. Vice Recursos / Regalías</v>
          </cell>
        </row>
        <row r="543">
          <cell r="B543" t="str">
            <v>0444 DE 2024</v>
          </cell>
          <cell r="D543" t="str">
            <v>No. Vice Recursos / Regalías</v>
          </cell>
        </row>
        <row r="544">
          <cell r="B544" t="str">
            <v>0445 DE 2024</v>
          </cell>
          <cell r="D544" t="str">
            <v>No. Vice Recursos / Regalías</v>
          </cell>
        </row>
        <row r="545">
          <cell r="B545" t="str">
            <v>0446 DE 2024</v>
          </cell>
          <cell r="D545" t="str">
            <v>No. Vice Recursos / Regalías</v>
          </cell>
        </row>
        <row r="546">
          <cell r="B546" t="str">
            <v>0447 DE 2024</v>
          </cell>
          <cell r="D546" t="str">
            <v>No. Vice Recursos / Regalías</v>
          </cell>
        </row>
        <row r="547">
          <cell r="B547" t="str">
            <v>0448 DE 2024</v>
          </cell>
          <cell r="D547" t="str">
            <v>No. Vice Recursos / Regalías</v>
          </cell>
        </row>
        <row r="548">
          <cell r="B548" t="str">
            <v>0449 DE 2024</v>
          </cell>
          <cell r="D548" t="str">
            <v>No. Vice Recursos / Regalías</v>
          </cell>
        </row>
        <row r="549">
          <cell r="B549" t="str">
            <v>0450 DE 2024</v>
          </cell>
          <cell r="C549">
            <v>1010066901</v>
          </cell>
          <cell r="D549" t="str">
            <v>ALEXANDRA BEDOYA MUÑOZ</v>
          </cell>
          <cell r="E549" t="str">
            <v>CONTRATO DE PRESTACIÓN DE SERVICIOS PROFESIONALES</v>
          </cell>
          <cell r="F549" t="str">
            <v>PRESTACIÓN DE SERVICIOS PROFESIONALES NECESARIO PARA EL DESARROLLO DEL PROYECTO FICHA BPUNI VIAC 03 2710 2023 “APOYO A LOS PROCESOS DE ASEGURAMIENTO DE LA CALIDAD ACADÉMICA EN LA UNIVERSIDAD DE LOS LLANOS”</v>
          </cell>
          <cell r="G549">
            <v>45341</v>
          </cell>
          <cell r="H549">
            <v>10922000</v>
          </cell>
          <cell r="I549" t="str">
            <v>Cuatro (04) meses calendario</v>
          </cell>
          <cell r="J549">
            <v>45341</v>
          </cell>
          <cell r="K549">
            <v>45461</v>
          </cell>
          <cell r="L549" t="str">
            <v>NO APLICA</v>
          </cell>
          <cell r="M549" t="str">
            <v>NO APLICA</v>
          </cell>
          <cell r="N549" t="str">
            <v>NO APLICA</v>
          </cell>
          <cell r="O549">
            <v>5</v>
          </cell>
          <cell r="P549">
            <v>1092200</v>
          </cell>
          <cell r="Q549">
            <v>45341</v>
          </cell>
          <cell r="R549">
            <v>45351</v>
          </cell>
          <cell r="S549">
            <v>2730500</v>
          </cell>
          <cell r="T549">
            <v>45352</v>
          </cell>
          <cell r="U549">
            <v>45382</v>
          </cell>
          <cell r="V549">
            <v>2730500</v>
          </cell>
          <cell r="W549">
            <v>45383</v>
          </cell>
          <cell r="X549">
            <v>45412</v>
          </cell>
          <cell r="Y549">
            <v>2730500</v>
          </cell>
          <cell r="Z549">
            <v>45413</v>
          </cell>
          <cell r="AA549">
            <v>45443</v>
          </cell>
          <cell r="AB549">
            <v>1638300</v>
          </cell>
          <cell r="AC549">
            <v>45444</v>
          </cell>
          <cell r="AD549">
            <v>45461</v>
          </cell>
          <cell r="BI549" t="str">
            <v>Vicerrectoría Académica</v>
          </cell>
          <cell r="BJ549" t="str">
            <v>MARIA PAULA ESTUPIÑAN TIUSO</v>
          </cell>
          <cell r="BK549" t="str">
            <v>Asesora de Planeación</v>
          </cell>
          <cell r="BL549">
            <v>295</v>
          </cell>
          <cell r="BM549">
            <v>45341.606620370374</v>
          </cell>
          <cell r="BN549">
            <v>10922000</v>
          </cell>
          <cell r="BO549">
            <v>1134</v>
          </cell>
          <cell r="BP549">
            <v>45341</v>
          </cell>
          <cell r="BQ549">
            <v>10922000</v>
          </cell>
          <cell r="CS549" t="str">
            <v>1. Apoyar la recolección de la información necesaria para los procesos de autoevaluación institucional y de los programas académicos. 2. Consolidar un repositorio para almacenamiento de la información estadística de la Universidad de los Llanos. 3. Apoyar la elaboración de información estadística derivada de la recolección de datos institucionales.  4. Apoyar la elaboración de reportes necesarios por las diferentes unidades académicas de la Institución. 5. Apoyar la elaboración de la herramienta y/o aplicativo para la consulta y alimentación de la información del repositorio estadístico de la Universidad de los Llanos.</v>
          </cell>
          <cell r="CT549">
            <v>1010066901</v>
          </cell>
          <cell r="CU549">
            <v>617</v>
          </cell>
          <cell r="CV549" t="str">
            <v>53016</v>
          </cell>
          <cell r="CY549">
            <v>8299</v>
          </cell>
          <cell r="CZ549" t="str">
            <v>M6</v>
          </cell>
        </row>
        <row r="550">
          <cell r="B550" t="str">
            <v>0451 DE 2024</v>
          </cell>
          <cell r="C550">
            <v>1121962924</v>
          </cell>
          <cell r="D550" t="str">
            <v>GERMAN ALEJANDRO PEÑARANDA RUGELIS</v>
          </cell>
          <cell r="E550" t="str">
            <v>CONTRATO DE PRESTACIÓN DE SERVICIOS DE APOYO A LA GESTIÓN</v>
          </cell>
          <cell r="F550" t="str">
            <v>PRESTACIÓN DE SERVICIOS DE APOYO A LA GESTIÓN NECESARIO PARA EL DESARROLLO DEL PROYECTO FICHA BPUNI VIARE 03 3110 2023 “FORTALECIMIENTO ESTRATÉGICO DE LA CULTURA ORGANIZACIONAL EN LA COMUNICACIÓN INTEGRAL DE LA UNIVERSIDAD DE LOS LLANOS”</v>
          </cell>
          <cell r="G550">
            <v>45341</v>
          </cell>
          <cell r="H550">
            <v>11794230</v>
          </cell>
          <cell r="I550" t="str">
            <v>Cuatro (04) meses y veintiséis (26) días calendario</v>
          </cell>
          <cell r="J550">
            <v>45341</v>
          </cell>
          <cell r="K550">
            <v>45487</v>
          </cell>
          <cell r="L550" t="str">
            <v>NO APLICA</v>
          </cell>
          <cell r="M550" t="str">
            <v>NO APLICA</v>
          </cell>
          <cell r="N550" t="str">
            <v>NO APLICA</v>
          </cell>
          <cell r="O550">
            <v>6</v>
          </cell>
          <cell r="P550">
            <v>969389</v>
          </cell>
          <cell r="Q550">
            <v>45341</v>
          </cell>
          <cell r="R550">
            <v>45351</v>
          </cell>
          <cell r="S550">
            <v>2423472</v>
          </cell>
          <cell r="T550">
            <v>45352</v>
          </cell>
          <cell r="U550">
            <v>45382</v>
          </cell>
          <cell r="V550">
            <v>2423472</v>
          </cell>
          <cell r="W550">
            <v>45383</v>
          </cell>
          <cell r="X550">
            <v>45412</v>
          </cell>
          <cell r="Y550">
            <v>2423472</v>
          </cell>
          <cell r="Z550">
            <v>45413</v>
          </cell>
          <cell r="AA550">
            <v>45443</v>
          </cell>
          <cell r="AB550">
            <v>2423472</v>
          </cell>
          <cell r="AC550">
            <v>45444</v>
          </cell>
          <cell r="AD550">
            <v>45473</v>
          </cell>
          <cell r="AE550">
            <v>1130953</v>
          </cell>
          <cell r="AF550">
            <v>45474</v>
          </cell>
          <cell r="AG550">
            <v>45487</v>
          </cell>
          <cell r="BI550" t="str">
            <v>Secretaria General</v>
          </cell>
          <cell r="BJ550" t="str">
            <v>DEIVER GIOVANNY QUINTERO REYES</v>
          </cell>
          <cell r="BK550" t="str">
            <v>Secretario General</v>
          </cell>
          <cell r="BL550">
            <v>296</v>
          </cell>
          <cell r="BM550">
            <v>45341.612395833334</v>
          </cell>
          <cell r="BN550">
            <v>11794230</v>
          </cell>
          <cell r="BO550">
            <v>1135</v>
          </cell>
          <cell r="BP550">
            <v>45341</v>
          </cell>
          <cell r="BQ550">
            <v>11794230</v>
          </cell>
          <cell r="CS550" t="str">
            <v>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v>
          </cell>
          <cell r="CT550">
            <v>1121962924</v>
          </cell>
          <cell r="CU550">
            <v>620</v>
          </cell>
          <cell r="CV550" t="str">
            <v>40063</v>
          </cell>
          <cell r="CY550">
            <v>8299</v>
          </cell>
          <cell r="CZ550" t="str">
            <v>M6</v>
          </cell>
        </row>
        <row r="551">
          <cell r="B551" t="str">
            <v>0452 DE 2024</v>
          </cell>
          <cell r="C551">
            <v>1121883302</v>
          </cell>
          <cell r="D551" t="str">
            <v>EVELYNE ALEXANDRA BENITEZ GUTIERREZ</v>
          </cell>
          <cell r="E551" t="str">
            <v>CONTRATO DE PRESTACIÓN DE SERVICIOS PROFESIONALES</v>
          </cell>
          <cell r="F551" t="str">
            <v>PRESTACIÓN DE SERVICIOS PROFESIONALES NECESARIO PARA EL FORTALECIMIENTO DE LOS PROCESOS DE GESTIÓN JURÍDICA DE LA OFICINA ASESORA JURÍDICA DE LA UNIVERSIDAD DE LOS LLANOS.</v>
          </cell>
          <cell r="G551">
            <v>45341</v>
          </cell>
          <cell r="H551">
            <v>14897976</v>
          </cell>
          <cell r="I551" t="str">
            <v>Cuatro (04) meses y veintiséis (26) días calendario</v>
          </cell>
          <cell r="J551">
            <v>45341</v>
          </cell>
          <cell r="K551">
            <v>45487</v>
          </cell>
          <cell r="L551" t="str">
            <v>NO APLICA</v>
          </cell>
          <cell r="M551" t="str">
            <v>NO APLICA</v>
          </cell>
          <cell r="N551" t="str">
            <v>NO APLICA</v>
          </cell>
          <cell r="O551">
            <v>6</v>
          </cell>
          <cell r="P551">
            <v>1224491</v>
          </cell>
          <cell r="Q551">
            <v>45341</v>
          </cell>
          <cell r="R551">
            <v>45351</v>
          </cell>
          <cell r="S551">
            <v>3061228</v>
          </cell>
          <cell r="T551">
            <v>45352</v>
          </cell>
          <cell r="U551">
            <v>45382</v>
          </cell>
          <cell r="V551">
            <v>3061228</v>
          </cell>
          <cell r="W551">
            <v>45383</v>
          </cell>
          <cell r="X551">
            <v>45412</v>
          </cell>
          <cell r="Y551">
            <v>3061228</v>
          </cell>
          <cell r="Z551">
            <v>45413</v>
          </cell>
          <cell r="AA551">
            <v>45443</v>
          </cell>
          <cell r="AB551">
            <v>3061228</v>
          </cell>
          <cell r="AC551">
            <v>45444</v>
          </cell>
          <cell r="AD551">
            <v>45473</v>
          </cell>
          <cell r="AE551">
            <v>1428573</v>
          </cell>
          <cell r="AF551">
            <v>45474</v>
          </cell>
          <cell r="AG551">
            <v>45487</v>
          </cell>
          <cell r="BI551" t="str">
            <v>Oficina Asesora Jurídica</v>
          </cell>
          <cell r="BJ551" t="str">
            <v>ZULITH ANDREA ROMERO MARTIN</v>
          </cell>
          <cell r="BK551" t="str">
            <v>Asesora Jurídica</v>
          </cell>
          <cell r="BL551">
            <v>299</v>
          </cell>
          <cell r="BM551">
            <v>45341.672118055554</v>
          </cell>
          <cell r="BN551">
            <v>14897976</v>
          </cell>
          <cell r="BO551">
            <v>1141</v>
          </cell>
          <cell r="BP551">
            <v>45341</v>
          </cell>
          <cell r="BQ551">
            <v>14897976</v>
          </cell>
          <cell r="CS551"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v>
          </cell>
          <cell r="CT551">
            <v>1121883302</v>
          </cell>
          <cell r="CU551">
            <v>436</v>
          </cell>
          <cell r="CV551" t="str">
            <v>210</v>
          </cell>
          <cell r="CY551">
            <v>7490</v>
          </cell>
          <cell r="CZ551" t="str">
            <v>M6</v>
          </cell>
        </row>
        <row r="552">
          <cell r="B552" t="str">
            <v>0453 DE 2024</v>
          </cell>
          <cell r="C552">
            <v>1121912783</v>
          </cell>
          <cell r="D552" t="str">
            <v>KATHERINE TATIANA PEREZ CASTAÑEDA</v>
          </cell>
          <cell r="E552" t="str">
            <v>CONTRATO DE PRESTACIÓN DE SERVICIOS PROFESIONALES</v>
          </cell>
          <cell r="F552" t="str">
            <v>PRESTACIÓN DE SERVICIOS PROFESIONALES NECESARIO PARA EL FORTALECIMIENTO DEL PROCESO DE AUTOEVALUACIÓN EN EL PROGRAMA DE DOCTORADO EN CIENCIAS AGRARIAS, EN EL MARCO DEL ASEGURAMIENTO DE LA CALIDAD ACADÉMICA DE LA UNIVERSIDAD DE LOS LLANOS.</v>
          </cell>
          <cell r="G552">
            <v>45341</v>
          </cell>
          <cell r="H552">
            <v>10922000</v>
          </cell>
          <cell r="I552" t="str">
            <v>Cuatro (04) meses calendario</v>
          </cell>
          <cell r="J552">
            <v>45341</v>
          </cell>
          <cell r="K552">
            <v>45461</v>
          </cell>
          <cell r="L552" t="str">
            <v>NO APLICA</v>
          </cell>
          <cell r="M552" t="str">
            <v>NO APLICA</v>
          </cell>
          <cell r="N552" t="str">
            <v>NO APLICA</v>
          </cell>
          <cell r="O552">
            <v>5</v>
          </cell>
          <cell r="P552">
            <v>1092200</v>
          </cell>
          <cell r="Q552">
            <v>45341</v>
          </cell>
          <cell r="R552">
            <v>45351</v>
          </cell>
          <cell r="S552">
            <v>2730500</v>
          </cell>
          <cell r="T552">
            <v>45352</v>
          </cell>
          <cell r="U552">
            <v>45382</v>
          </cell>
          <cell r="V552">
            <v>2730500</v>
          </cell>
          <cell r="W552">
            <v>45383</v>
          </cell>
          <cell r="X552">
            <v>45412</v>
          </cell>
          <cell r="Y552">
            <v>2730500</v>
          </cell>
          <cell r="Z552">
            <v>45413</v>
          </cell>
          <cell r="AA552">
            <v>45443</v>
          </cell>
          <cell r="AB552">
            <v>1638300</v>
          </cell>
          <cell r="AC552">
            <v>45444</v>
          </cell>
          <cell r="AD552">
            <v>45461</v>
          </cell>
          <cell r="BI552" t="str">
            <v>Facultad de Ciencias Agropecuarias y Recursos Naturales</v>
          </cell>
          <cell r="BJ552" t="str">
            <v>CRISTÓBAL LUGO LÓPEZ</v>
          </cell>
          <cell r="BK552" t="str">
            <v>Decano de la Facultad de Ciencias Agropecuarias y Recursos Naturales</v>
          </cell>
          <cell r="BL552">
            <v>297</v>
          </cell>
          <cell r="BM552">
            <v>45341.622824074075</v>
          </cell>
          <cell r="BN552">
            <v>25819976</v>
          </cell>
          <cell r="BO552">
            <v>1137</v>
          </cell>
          <cell r="BP552">
            <v>45341</v>
          </cell>
          <cell r="BQ552">
            <v>10922000</v>
          </cell>
          <cell r="CS552" t="str">
            <v>1. Contribuir con la ejecución de las actividades necesarias para la realización del segundo proceso de autoevaluación del programa de Doctorado en Ciencias Agrarias ofrecido por la Facultad de Ciencias Agropecuarias y Recursos Naturales. 2. Colaborar en la recopilación, análisis de la información y elaboración de los respectivos informes, con el propósito de someter el Programa a acreditación en alta calidad por el Consejo de Nacional de Acreditación. 3. Apoyar la búsqueda, recopilación y sistematización de la información que se requiera para el análisis y autoevaluación de los factores definidos en el modelo de acreditación del Consejo Nacional de Acreditación. 4. Coadyuvar en la construcción de los documentos, instrumentos e informes documentales, así como la recolección de la información requerida para la acreditación de alta calidad del Programa. 5. Apoyar el proceso de formulación del Plan de Mejoramiento que se derive del proceso de autoevaluación.</v>
          </cell>
          <cell r="CT552">
            <v>1121912783</v>
          </cell>
          <cell r="CU552">
            <v>241</v>
          </cell>
          <cell r="CV552" t="str">
            <v>56200</v>
          </cell>
          <cell r="CY552">
            <v>8299</v>
          </cell>
          <cell r="CZ552" t="str">
            <v>M6</v>
          </cell>
        </row>
        <row r="553">
          <cell r="B553" t="str">
            <v>0454 DE 2024</v>
          </cell>
          <cell r="C553">
            <v>1121896021</v>
          </cell>
          <cell r="D553" t="str">
            <v>YAIR LEANDRO ZAPATA MUÑOZ</v>
          </cell>
          <cell r="E553" t="str">
            <v>CONTRATO DE PRESTACIÓN DE SERVICIOS PROFESIONALES</v>
          </cell>
          <cell r="F55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3">
            <v>45341</v>
          </cell>
          <cell r="H553">
            <v>23898837</v>
          </cell>
          <cell r="I553" t="str">
            <v>Cuatro (04) meses y veintiséis (26) días calendario</v>
          </cell>
          <cell r="J553">
            <v>45341</v>
          </cell>
          <cell r="K553">
            <v>45487</v>
          </cell>
          <cell r="L553" t="str">
            <v>NO APLICA</v>
          </cell>
          <cell r="M553" t="str">
            <v>NO APLICA</v>
          </cell>
          <cell r="N553" t="str">
            <v>NO APLICA</v>
          </cell>
          <cell r="O553">
            <v>6</v>
          </cell>
          <cell r="P553">
            <v>1964288</v>
          </cell>
          <cell r="Q553">
            <v>45341</v>
          </cell>
          <cell r="R553">
            <v>45351</v>
          </cell>
          <cell r="S553">
            <v>4910720</v>
          </cell>
          <cell r="T553">
            <v>45352</v>
          </cell>
          <cell r="U553">
            <v>45382</v>
          </cell>
          <cell r="V553">
            <v>4910720</v>
          </cell>
          <cell r="W553">
            <v>45383</v>
          </cell>
          <cell r="X553">
            <v>45412</v>
          </cell>
          <cell r="Y553">
            <v>4910720</v>
          </cell>
          <cell r="Z553">
            <v>45413</v>
          </cell>
          <cell r="AA553">
            <v>45443</v>
          </cell>
          <cell r="AB553">
            <v>4910720</v>
          </cell>
          <cell r="AC553">
            <v>45444</v>
          </cell>
          <cell r="AD553">
            <v>45473</v>
          </cell>
          <cell r="AE553">
            <v>2291669</v>
          </cell>
          <cell r="AF553">
            <v>45474</v>
          </cell>
          <cell r="AG553">
            <v>45487</v>
          </cell>
          <cell r="BI553" t="str">
            <v>Instituto de Ciencias Ambientales de la Orinoquia Colombiana</v>
          </cell>
          <cell r="BJ553" t="str">
            <v>MARCO AURELIO TORRES MORA</v>
          </cell>
          <cell r="BK553" t="str">
            <v>Director del Instituto de Ciencias Ambientales de la Orinoquia Colombiana</v>
          </cell>
          <cell r="BL553">
            <v>298</v>
          </cell>
          <cell r="BM553">
            <v>45341.639687499999</v>
          </cell>
          <cell r="BN553">
            <v>41900559</v>
          </cell>
          <cell r="BO553">
            <v>1140</v>
          </cell>
          <cell r="BP553">
            <v>45341</v>
          </cell>
          <cell r="BQ553">
            <v>23898837</v>
          </cell>
          <cell r="CS553"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553">
            <v>1121896021.0999999</v>
          </cell>
          <cell r="CU553">
            <v>649</v>
          </cell>
          <cell r="CV553" t="str">
            <v>57706</v>
          </cell>
          <cell r="CY553">
            <v>8299</v>
          </cell>
          <cell r="CZ553" t="str">
            <v>M6</v>
          </cell>
        </row>
        <row r="554">
          <cell r="B554" t="str">
            <v>0455 DE 2024</v>
          </cell>
          <cell r="C554">
            <v>1121913636</v>
          </cell>
          <cell r="D554" t="str">
            <v>YIRLEY ANGELICA RINCON BLANQUICET</v>
          </cell>
          <cell r="E554" t="str">
            <v>CONTRATO DE PRESTACIÓN DE SERVICIOS PROFESIONALES</v>
          </cell>
          <cell r="F554"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4">
            <v>45341</v>
          </cell>
          <cell r="H554">
            <v>18001722</v>
          </cell>
          <cell r="I554" t="str">
            <v>Cuatro (04) meses y veintiséis (26) días calendario</v>
          </cell>
          <cell r="J554">
            <v>45341</v>
          </cell>
          <cell r="K554">
            <v>45487</v>
          </cell>
          <cell r="L554" t="str">
            <v>NO APLICA</v>
          </cell>
          <cell r="M554" t="str">
            <v>NO APLICA</v>
          </cell>
          <cell r="N554" t="str">
            <v>NO APLICA</v>
          </cell>
          <cell r="O554">
            <v>6</v>
          </cell>
          <cell r="P554">
            <v>1479594</v>
          </cell>
          <cell r="Q554">
            <v>45341</v>
          </cell>
          <cell r="R554">
            <v>45351</v>
          </cell>
          <cell r="S554">
            <v>3698984</v>
          </cell>
          <cell r="T554">
            <v>45352</v>
          </cell>
          <cell r="U554">
            <v>45382</v>
          </cell>
          <cell r="V554">
            <v>3698984</v>
          </cell>
          <cell r="W554">
            <v>45383</v>
          </cell>
          <cell r="X554">
            <v>45412</v>
          </cell>
          <cell r="Y554">
            <v>3698984</v>
          </cell>
          <cell r="Z554">
            <v>45413</v>
          </cell>
          <cell r="AA554">
            <v>45443</v>
          </cell>
          <cell r="AB554">
            <v>3698984</v>
          </cell>
          <cell r="AC554">
            <v>45444</v>
          </cell>
          <cell r="AD554">
            <v>45473</v>
          </cell>
          <cell r="AE554">
            <v>1726192</v>
          </cell>
          <cell r="AF554">
            <v>45474</v>
          </cell>
          <cell r="AG554">
            <v>45487</v>
          </cell>
          <cell r="BI554" t="str">
            <v>Instituto de Ciencias Ambientales de la Orinoquia Colombiana</v>
          </cell>
          <cell r="BJ554" t="str">
            <v>MARCO AURELIO TORRES MORA</v>
          </cell>
          <cell r="BK554" t="str">
            <v>Director del Instituto de Ciencias Ambientales de la Orinoquia Colombiana</v>
          </cell>
          <cell r="BL554">
            <v>298</v>
          </cell>
          <cell r="BM554">
            <v>45341.639687499999</v>
          </cell>
          <cell r="BN554">
            <v>41900559</v>
          </cell>
          <cell r="BO554">
            <v>1139</v>
          </cell>
          <cell r="BP554">
            <v>45341</v>
          </cell>
          <cell r="BQ554">
            <v>18001722</v>
          </cell>
          <cell r="CS554"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554">
            <v>1121913636.2</v>
          </cell>
          <cell r="CU554">
            <v>649</v>
          </cell>
          <cell r="CV554" t="str">
            <v>57706</v>
          </cell>
          <cell r="CY554">
            <v>8560</v>
          </cell>
          <cell r="CZ554" t="str">
            <v>M5</v>
          </cell>
        </row>
        <row r="555">
          <cell r="B555" t="str">
            <v>0456 DE 2024</v>
          </cell>
          <cell r="C555">
            <v>1121937873</v>
          </cell>
          <cell r="D555" t="str">
            <v>MARIA ALEJANDRA PAJOY RUIZ</v>
          </cell>
          <cell r="E555" t="str">
            <v>CONTRATO DE PRESTACIÓN DE SERVICIOS PROFESIONALES</v>
          </cell>
          <cell r="F555" t="str">
            <v>PRESTACIÓN DE SERVICIOS PROFESIONALES NECESARIO PARA EL FORTALECIMIENTO DE LOS PROCESOS ADMINISTRATIVOS QUE SE DESARROLLAN EN LA FACULTAD DE CIENCIAS HUMANAS Y DE LA EDUCACIÓN DE LA UNIVERSIDAD DE LOS LLANOS.</v>
          </cell>
          <cell r="G555">
            <v>45341</v>
          </cell>
          <cell r="H555">
            <v>14897976</v>
          </cell>
          <cell r="I555" t="str">
            <v>Cuatro (04) meses y veintiséis (26) días calendario</v>
          </cell>
          <cell r="J555">
            <v>45341</v>
          </cell>
          <cell r="K555">
            <v>45487</v>
          </cell>
          <cell r="L555" t="str">
            <v>NO APLICA</v>
          </cell>
          <cell r="M555" t="str">
            <v>NO APLICA</v>
          </cell>
          <cell r="N555" t="str">
            <v>NO APLICA</v>
          </cell>
          <cell r="O555">
            <v>6</v>
          </cell>
          <cell r="P555">
            <v>1224491</v>
          </cell>
          <cell r="Q555">
            <v>45341</v>
          </cell>
          <cell r="R555">
            <v>45351</v>
          </cell>
          <cell r="S555">
            <v>3061228</v>
          </cell>
          <cell r="T555">
            <v>45352</v>
          </cell>
          <cell r="U555">
            <v>45382</v>
          </cell>
          <cell r="V555">
            <v>3061228</v>
          </cell>
          <cell r="W555">
            <v>45383</v>
          </cell>
          <cell r="X555">
            <v>45412</v>
          </cell>
          <cell r="Y555">
            <v>3061228</v>
          </cell>
          <cell r="Z555">
            <v>45413</v>
          </cell>
          <cell r="AA555">
            <v>45443</v>
          </cell>
          <cell r="AB555">
            <v>3061228</v>
          </cell>
          <cell r="AC555">
            <v>45444</v>
          </cell>
          <cell r="AD555">
            <v>45473</v>
          </cell>
          <cell r="AE555">
            <v>1428573</v>
          </cell>
          <cell r="AF555">
            <v>45474</v>
          </cell>
          <cell r="AG555">
            <v>45487</v>
          </cell>
          <cell r="BI555" t="str">
            <v>Facultad de Ciencias Humanas y de la Educación</v>
          </cell>
          <cell r="BJ555" t="str">
            <v>FERNANDO CAMPOS POLO</v>
          </cell>
          <cell r="BK555" t="str">
            <v>Decano de la Facultad de Ciencias Humanas y de la Educación</v>
          </cell>
          <cell r="BL555">
            <v>297</v>
          </cell>
          <cell r="BM555">
            <v>45341.622824074075</v>
          </cell>
          <cell r="BN555">
            <v>25819976</v>
          </cell>
          <cell r="BO555">
            <v>1138</v>
          </cell>
          <cell r="BP555">
            <v>45341</v>
          </cell>
          <cell r="BQ555">
            <v>14897976</v>
          </cell>
          <cell r="CS555"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555">
            <v>1121937873</v>
          </cell>
          <cell r="CU555">
            <v>82</v>
          </cell>
          <cell r="CV555" t="str">
            <v>56200</v>
          </cell>
          <cell r="CY555">
            <v>7020</v>
          </cell>
          <cell r="CZ555" t="str">
            <v>M5</v>
          </cell>
        </row>
      </sheetData>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249977111117893"/>
  </sheetPr>
  <dimension ref="A1:WVN24"/>
  <sheetViews>
    <sheetView tabSelected="1" zoomScaleNormal="100" workbookViewId="0">
      <pane xSplit="4" ySplit="2" topLeftCell="E3" activePane="bottomRight" state="frozen"/>
      <selection pane="topRight" activeCell="E1" sqref="E1"/>
      <selection pane="bottomLeft" activeCell="A3" sqref="A3"/>
      <selection pane="bottomRight" activeCell="D13" sqref="D13"/>
    </sheetView>
  </sheetViews>
  <sheetFormatPr baseColWidth="10" defaultColWidth="0" defaultRowHeight="12.9" customHeight="1" zeroHeight="1" x14ac:dyDescent="0.2"/>
  <cols>
    <col min="1" max="1" width="0.88671875" style="343" customWidth="1"/>
    <col min="2" max="2" width="15.6640625" style="347" customWidth="1"/>
    <col min="3" max="3" width="17.88671875" style="348" customWidth="1"/>
    <col min="4" max="7" width="34.6640625" style="343" customWidth="1"/>
    <col min="8" max="8" width="11.5546875" style="343" customWidth="1"/>
    <col min="9" max="9" width="0.77734375" style="343" customWidth="1"/>
    <col min="10" max="16134" width="0" style="343" hidden="1"/>
    <col min="16135" max="16384" width="14.6640625" style="343" hidden="1"/>
  </cols>
  <sheetData>
    <row r="1" spans="1:16134" s="340" customFormat="1" ht="0.6" customHeight="1" x14ac:dyDescent="0.2">
      <c r="A1" s="350"/>
      <c r="B1" s="351"/>
      <c r="C1" s="352"/>
    </row>
    <row r="2" spans="1:16134" s="349" customFormat="1" ht="24" x14ac:dyDescent="0.3">
      <c r="A2" s="353"/>
      <c r="B2" s="358" t="s">
        <v>4</v>
      </c>
      <c r="C2" s="358" t="s">
        <v>5</v>
      </c>
      <c r="D2" s="358" t="s">
        <v>6</v>
      </c>
      <c r="E2" s="358" t="s">
        <v>259</v>
      </c>
      <c r="F2" s="358" t="s">
        <v>19</v>
      </c>
      <c r="G2" s="358" t="s">
        <v>20</v>
      </c>
      <c r="H2" s="358" t="s">
        <v>319</v>
      </c>
    </row>
    <row r="3" spans="1:16134" s="341" customFormat="1" ht="11.4" x14ac:dyDescent="0.2">
      <c r="A3" s="350"/>
      <c r="B3" s="362" t="s">
        <v>2577</v>
      </c>
      <c r="C3" s="363">
        <v>1121960847</v>
      </c>
      <c r="D3" s="364" t="s">
        <v>2578</v>
      </c>
      <c r="E3" s="360" t="s">
        <v>278</v>
      </c>
      <c r="F3" s="360" t="s">
        <v>423</v>
      </c>
      <c r="G3" s="360" t="s">
        <v>280</v>
      </c>
      <c r="H3" s="365" t="s">
        <v>2643</v>
      </c>
      <c r="WPL3" s="340"/>
      <c r="WPM3" s="340"/>
      <c r="WPN3" s="340"/>
      <c r="WPO3" s="340"/>
      <c r="WPP3" s="340"/>
      <c r="WPQ3" s="340"/>
      <c r="WPR3" s="340"/>
      <c r="WPS3" s="340"/>
      <c r="WPT3" s="340"/>
      <c r="WPU3" s="340"/>
      <c r="WPV3" s="340"/>
      <c r="WPW3" s="340"/>
      <c r="WPX3" s="340"/>
      <c r="WPY3" s="340"/>
      <c r="WPZ3" s="340"/>
      <c r="WQA3" s="340"/>
      <c r="WQB3" s="340"/>
      <c r="WQC3" s="340"/>
      <c r="WQD3" s="340"/>
      <c r="WQE3" s="340"/>
      <c r="WQF3" s="340"/>
      <c r="WQG3" s="340"/>
      <c r="WQH3" s="340"/>
      <c r="WQI3" s="340"/>
      <c r="WQJ3" s="340"/>
      <c r="WQK3" s="340"/>
      <c r="WQL3" s="340"/>
      <c r="WQM3" s="340"/>
      <c r="WQN3" s="340"/>
      <c r="WQO3" s="340"/>
      <c r="WQP3" s="340"/>
      <c r="WQQ3" s="340"/>
      <c r="WQR3" s="340"/>
      <c r="WQS3" s="340"/>
      <c r="WQT3" s="340"/>
      <c r="WQU3" s="340"/>
      <c r="WQV3" s="340"/>
      <c r="WQW3" s="340"/>
      <c r="WQX3" s="340"/>
      <c r="WQY3" s="340"/>
      <c r="WQZ3" s="340"/>
      <c r="WRA3" s="340"/>
      <c r="WRB3" s="340"/>
      <c r="WRC3" s="340"/>
      <c r="WRD3" s="340"/>
      <c r="WRE3" s="340"/>
      <c r="WRF3" s="340"/>
      <c r="WRG3" s="340"/>
      <c r="WRH3" s="340"/>
      <c r="WRI3" s="340"/>
      <c r="WRJ3" s="340"/>
      <c r="WRK3" s="340"/>
      <c r="WRL3" s="340"/>
      <c r="WRM3" s="340"/>
      <c r="WRN3" s="340"/>
      <c r="WRO3" s="340"/>
      <c r="WRP3" s="340"/>
      <c r="WRQ3" s="340"/>
      <c r="WRR3" s="340"/>
      <c r="WRS3" s="340"/>
      <c r="WRT3" s="340"/>
      <c r="WRU3" s="340"/>
      <c r="WRV3" s="340"/>
      <c r="WRW3" s="340"/>
      <c r="WRX3" s="340"/>
      <c r="WRY3" s="340"/>
      <c r="WRZ3" s="340"/>
      <c r="WSA3" s="340"/>
      <c r="WSB3" s="340"/>
      <c r="WSC3" s="340"/>
      <c r="WSD3" s="340"/>
      <c r="WSE3" s="340"/>
      <c r="WSF3" s="340"/>
      <c r="WSG3" s="340"/>
      <c r="WSH3" s="340"/>
      <c r="WSI3" s="340"/>
      <c r="WSJ3" s="340"/>
      <c r="WSK3" s="340"/>
      <c r="WSL3" s="340"/>
      <c r="WSM3" s="340"/>
      <c r="WSN3" s="340"/>
      <c r="WSO3" s="340"/>
      <c r="WSP3" s="342"/>
      <c r="WSQ3" s="342"/>
      <c r="WSR3" s="342"/>
      <c r="WSS3" s="342"/>
      <c r="WST3" s="342"/>
      <c r="WSU3" s="342"/>
      <c r="WSV3" s="342"/>
      <c r="WSW3" s="342"/>
      <c r="WSX3" s="342"/>
      <c r="WSY3" s="342"/>
      <c r="WSZ3" s="342"/>
      <c r="WTA3" s="342"/>
      <c r="WTB3" s="342"/>
      <c r="WTC3" s="342"/>
      <c r="WTD3" s="342"/>
      <c r="WTE3" s="342"/>
    </row>
    <row r="4" spans="1:16134" ht="11.4" x14ac:dyDescent="0.2">
      <c r="A4" s="354"/>
      <c r="B4" s="362" t="s">
        <v>2581</v>
      </c>
      <c r="C4" s="359">
        <v>1029980150</v>
      </c>
      <c r="D4" s="366" t="s">
        <v>2582</v>
      </c>
      <c r="E4" s="360" t="s">
        <v>278</v>
      </c>
      <c r="F4" s="360" t="s">
        <v>423</v>
      </c>
      <c r="G4" s="360" t="s">
        <v>280</v>
      </c>
      <c r="H4" s="365" t="s">
        <v>2644</v>
      </c>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A4" s="341"/>
      <c r="CB4" s="341"/>
      <c r="CC4" s="341"/>
      <c r="CD4" s="341"/>
      <c r="CE4" s="341"/>
      <c r="CF4" s="341"/>
      <c r="CG4" s="341"/>
      <c r="CH4" s="341"/>
      <c r="CI4" s="341"/>
      <c r="CJ4" s="341"/>
      <c r="CK4" s="341"/>
      <c r="CL4" s="341"/>
      <c r="CM4" s="341"/>
      <c r="CN4" s="341"/>
      <c r="CO4" s="341"/>
      <c r="CP4" s="341"/>
      <c r="CQ4" s="341"/>
      <c r="CR4" s="341"/>
      <c r="CS4" s="341"/>
      <c r="CT4" s="341"/>
      <c r="CU4" s="341"/>
      <c r="CV4" s="341"/>
      <c r="CW4" s="341"/>
      <c r="CX4" s="341"/>
      <c r="CY4" s="341"/>
      <c r="CZ4" s="341"/>
      <c r="DA4" s="341"/>
      <c r="DB4" s="341"/>
      <c r="DC4" s="341"/>
      <c r="DD4" s="341"/>
      <c r="DE4" s="341"/>
      <c r="DF4" s="341"/>
      <c r="DG4" s="341"/>
      <c r="DH4" s="341"/>
      <c r="DI4" s="341"/>
      <c r="DJ4" s="341"/>
      <c r="DK4" s="341"/>
      <c r="DL4" s="341"/>
      <c r="DM4" s="341"/>
      <c r="DN4" s="341"/>
      <c r="DO4" s="341"/>
      <c r="DP4" s="341"/>
      <c r="DQ4" s="341"/>
      <c r="DR4" s="341"/>
      <c r="DS4" s="341"/>
      <c r="DT4" s="341"/>
      <c r="DU4" s="341"/>
      <c r="DV4" s="341"/>
      <c r="DW4" s="341"/>
      <c r="DX4" s="341"/>
      <c r="DY4" s="341"/>
      <c r="DZ4" s="341"/>
      <c r="EA4" s="341"/>
      <c r="EB4" s="341"/>
      <c r="EC4" s="341"/>
      <c r="ED4" s="341"/>
      <c r="EE4" s="341"/>
      <c r="EF4" s="341"/>
      <c r="EG4" s="341"/>
      <c r="EH4" s="341"/>
      <c r="EI4" s="341"/>
      <c r="EJ4" s="341"/>
      <c r="EK4" s="341"/>
      <c r="EL4" s="341"/>
      <c r="EM4" s="341"/>
      <c r="EN4" s="341"/>
      <c r="EO4" s="341"/>
      <c r="EP4" s="341"/>
      <c r="EQ4" s="341"/>
      <c r="ER4" s="341"/>
      <c r="ES4" s="341"/>
      <c r="ET4" s="341"/>
      <c r="EU4" s="341"/>
      <c r="EV4" s="341"/>
      <c r="EW4" s="341"/>
      <c r="EX4" s="341"/>
      <c r="EY4" s="341"/>
      <c r="EZ4" s="341"/>
      <c r="FA4" s="341"/>
      <c r="FB4" s="341"/>
      <c r="FC4" s="341"/>
      <c r="FD4" s="341"/>
      <c r="FE4" s="341"/>
      <c r="FF4" s="341"/>
      <c r="FG4" s="341"/>
      <c r="FH4" s="341"/>
      <c r="FI4" s="341"/>
      <c r="FJ4" s="341"/>
      <c r="FK4" s="341"/>
      <c r="FL4" s="341"/>
      <c r="FM4" s="341"/>
      <c r="FN4" s="341"/>
      <c r="FO4" s="341"/>
      <c r="FP4" s="341"/>
      <c r="FQ4" s="341"/>
      <c r="FR4" s="341"/>
      <c r="FS4" s="341"/>
      <c r="FT4" s="341"/>
      <c r="FU4" s="341"/>
      <c r="FV4" s="341"/>
      <c r="FW4" s="341"/>
      <c r="FX4" s="341"/>
      <c r="FY4" s="341"/>
      <c r="FZ4" s="341"/>
      <c r="GA4" s="341"/>
      <c r="GB4" s="341"/>
      <c r="GC4" s="341"/>
      <c r="GD4" s="341"/>
      <c r="GE4" s="341"/>
      <c r="GF4" s="341"/>
      <c r="GG4" s="341"/>
      <c r="GH4" s="341"/>
      <c r="GI4" s="341"/>
      <c r="GJ4" s="341"/>
      <c r="GK4" s="341"/>
      <c r="GL4" s="341"/>
      <c r="GM4" s="341"/>
      <c r="GN4" s="341"/>
      <c r="GO4" s="341"/>
      <c r="GP4" s="341"/>
      <c r="GQ4" s="341"/>
      <c r="GR4" s="341"/>
      <c r="GS4" s="341"/>
      <c r="GT4" s="341"/>
      <c r="GU4" s="341"/>
      <c r="GV4" s="341"/>
      <c r="GW4" s="341"/>
      <c r="GX4" s="341"/>
      <c r="GY4" s="341"/>
      <c r="GZ4" s="341"/>
      <c r="HA4" s="341"/>
      <c r="HB4" s="341"/>
      <c r="HC4" s="341"/>
      <c r="HD4" s="341"/>
      <c r="HE4" s="341"/>
      <c r="HF4" s="341"/>
      <c r="HG4" s="341"/>
      <c r="HH4" s="341"/>
      <c r="HI4" s="341"/>
      <c r="HJ4" s="341"/>
      <c r="HK4" s="341"/>
      <c r="HL4" s="341"/>
      <c r="HM4" s="341"/>
      <c r="HN4" s="341"/>
      <c r="HO4" s="341"/>
      <c r="HP4" s="341"/>
      <c r="HQ4" s="341"/>
      <c r="HR4" s="341"/>
      <c r="HS4" s="341"/>
      <c r="HT4" s="341"/>
      <c r="HU4" s="341"/>
      <c r="HV4" s="341"/>
      <c r="HW4" s="341"/>
      <c r="HX4" s="341"/>
      <c r="HY4" s="341"/>
      <c r="HZ4" s="341"/>
      <c r="IA4" s="341"/>
      <c r="IB4" s="341"/>
      <c r="IC4" s="341"/>
      <c r="ID4" s="341"/>
      <c r="IE4" s="341"/>
      <c r="IF4" s="341"/>
      <c r="IG4" s="341"/>
      <c r="IH4" s="341"/>
      <c r="II4" s="341"/>
      <c r="IJ4" s="341"/>
      <c r="IK4" s="341"/>
      <c r="IL4" s="341"/>
      <c r="IM4" s="341"/>
      <c r="IN4" s="341"/>
      <c r="IO4" s="341"/>
      <c r="IP4" s="341"/>
      <c r="IQ4" s="341"/>
      <c r="IR4" s="341"/>
      <c r="IS4" s="341"/>
      <c r="IT4" s="341"/>
      <c r="IU4" s="341"/>
      <c r="IV4" s="341"/>
      <c r="IW4" s="341"/>
      <c r="IX4" s="341"/>
      <c r="IY4" s="341"/>
      <c r="IZ4" s="341"/>
      <c r="JA4" s="341"/>
      <c r="JB4" s="341"/>
      <c r="JC4" s="341"/>
      <c r="JD4" s="341"/>
      <c r="JE4" s="341"/>
      <c r="JF4" s="341"/>
      <c r="JG4" s="341"/>
      <c r="JH4" s="341"/>
      <c r="JI4" s="341"/>
      <c r="JJ4" s="341"/>
      <c r="JK4" s="341"/>
      <c r="JL4" s="341"/>
      <c r="JM4" s="341"/>
      <c r="JN4" s="341"/>
      <c r="JO4" s="341"/>
      <c r="JP4" s="341"/>
      <c r="JQ4" s="341"/>
      <c r="JR4" s="341"/>
      <c r="JS4" s="341"/>
      <c r="JT4" s="341"/>
      <c r="JU4" s="341"/>
      <c r="JV4" s="341"/>
      <c r="JW4" s="341"/>
      <c r="JX4" s="341"/>
      <c r="JY4" s="341"/>
      <c r="JZ4" s="341"/>
      <c r="KA4" s="341"/>
      <c r="KB4" s="341"/>
      <c r="KC4" s="341"/>
      <c r="KD4" s="341"/>
      <c r="KE4" s="341"/>
      <c r="KF4" s="341"/>
      <c r="KG4" s="341"/>
      <c r="KH4" s="341"/>
      <c r="KI4" s="341"/>
      <c r="KJ4" s="341"/>
      <c r="KK4" s="341"/>
      <c r="KL4" s="341"/>
      <c r="KM4" s="341"/>
      <c r="KN4" s="341"/>
      <c r="KO4" s="341"/>
      <c r="KP4" s="341"/>
      <c r="KQ4" s="341"/>
      <c r="KR4" s="341"/>
      <c r="KS4" s="341"/>
      <c r="KT4" s="341"/>
      <c r="KU4" s="341"/>
      <c r="KV4" s="341"/>
      <c r="KW4" s="341"/>
      <c r="KX4" s="341"/>
      <c r="KY4" s="341"/>
      <c r="KZ4" s="341"/>
      <c r="LA4" s="341"/>
      <c r="LB4" s="341"/>
      <c r="LC4" s="341"/>
      <c r="LD4" s="341"/>
      <c r="LE4" s="341"/>
      <c r="LF4" s="341"/>
      <c r="LG4" s="341"/>
      <c r="LH4" s="341"/>
      <c r="LI4" s="341"/>
      <c r="LJ4" s="341"/>
      <c r="LK4" s="341"/>
      <c r="LL4" s="341"/>
      <c r="LM4" s="341"/>
      <c r="LN4" s="341"/>
      <c r="LO4" s="341"/>
      <c r="LP4" s="341"/>
      <c r="LQ4" s="341"/>
      <c r="LR4" s="341"/>
      <c r="LS4" s="341"/>
      <c r="LT4" s="341"/>
      <c r="LU4" s="341"/>
      <c r="LV4" s="341"/>
      <c r="LW4" s="341"/>
      <c r="LX4" s="341"/>
      <c r="LY4" s="341"/>
      <c r="LZ4" s="341"/>
      <c r="MA4" s="341"/>
      <c r="MB4" s="341"/>
      <c r="MC4" s="341"/>
      <c r="MD4" s="341"/>
      <c r="ME4" s="341"/>
      <c r="MF4" s="341"/>
      <c r="MG4" s="341"/>
      <c r="MH4" s="341"/>
      <c r="MI4" s="341"/>
      <c r="MJ4" s="341"/>
      <c r="MK4" s="341"/>
      <c r="ML4" s="341"/>
      <c r="MM4" s="341"/>
      <c r="MN4" s="341"/>
      <c r="MO4" s="341"/>
      <c r="MP4" s="341"/>
      <c r="MQ4" s="341"/>
      <c r="MR4" s="341"/>
      <c r="MS4" s="341"/>
      <c r="MT4" s="341"/>
      <c r="MU4" s="341"/>
      <c r="MV4" s="341"/>
      <c r="MW4" s="341"/>
      <c r="MX4" s="341"/>
      <c r="MY4" s="341"/>
      <c r="MZ4" s="341"/>
      <c r="NA4" s="341"/>
      <c r="NB4" s="341"/>
      <c r="NC4" s="341"/>
      <c r="ND4" s="341"/>
      <c r="NE4" s="341"/>
      <c r="NF4" s="341"/>
      <c r="NG4" s="341"/>
      <c r="NH4" s="341"/>
      <c r="NI4" s="341"/>
      <c r="NJ4" s="341"/>
      <c r="NK4" s="341"/>
      <c r="NL4" s="341"/>
      <c r="NM4" s="341"/>
      <c r="NN4" s="341"/>
      <c r="NO4" s="341"/>
      <c r="NP4" s="341"/>
      <c r="NQ4" s="341"/>
      <c r="NR4" s="341"/>
      <c r="NS4" s="341"/>
      <c r="NT4" s="341"/>
      <c r="NU4" s="341"/>
      <c r="NV4" s="341"/>
      <c r="NW4" s="341"/>
      <c r="NX4" s="341"/>
      <c r="NY4" s="341"/>
      <c r="NZ4" s="341"/>
      <c r="OA4" s="341"/>
      <c r="OB4" s="341"/>
      <c r="OC4" s="341"/>
      <c r="OD4" s="341"/>
      <c r="OE4" s="341"/>
      <c r="OF4" s="341"/>
      <c r="OG4" s="341"/>
      <c r="OH4" s="341"/>
      <c r="OI4" s="341"/>
      <c r="OJ4" s="341"/>
      <c r="OK4" s="341"/>
      <c r="OL4" s="341"/>
      <c r="OM4" s="341"/>
      <c r="ON4" s="341"/>
      <c r="OO4" s="341"/>
      <c r="OP4" s="341"/>
      <c r="OQ4" s="341"/>
      <c r="OR4" s="341"/>
      <c r="OS4" s="341"/>
      <c r="OT4" s="341"/>
      <c r="OU4" s="341"/>
      <c r="OV4" s="341"/>
      <c r="OW4" s="341"/>
      <c r="OX4" s="341"/>
      <c r="OY4" s="341"/>
      <c r="OZ4" s="341"/>
      <c r="PA4" s="341"/>
      <c r="PB4" s="341"/>
      <c r="PC4" s="341"/>
      <c r="PD4" s="341"/>
      <c r="PE4" s="341"/>
      <c r="PF4" s="341"/>
      <c r="PG4" s="341"/>
      <c r="PH4" s="341"/>
      <c r="PI4" s="341"/>
      <c r="PJ4" s="341"/>
      <c r="PK4" s="341"/>
      <c r="PL4" s="341"/>
      <c r="PM4" s="341"/>
      <c r="PN4" s="341"/>
      <c r="PO4" s="341"/>
      <c r="PP4" s="341"/>
      <c r="PQ4" s="341"/>
      <c r="PR4" s="341"/>
      <c r="PS4" s="341"/>
      <c r="PT4" s="341"/>
      <c r="PU4" s="341"/>
      <c r="PV4" s="341"/>
      <c r="PW4" s="341"/>
      <c r="PX4" s="341"/>
      <c r="PY4" s="341"/>
      <c r="PZ4" s="341"/>
      <c r="QA4" s="341"/>
      <c r="QB4" s="341"/>
      <c r="QC4" s="341"/>
      <c r="QD4" s="341"/>
      <c r="QE4" s="341"/>
      <c r="QF4" s="341"/>
      <c r="QG4" s="341"/>
      <c r="QH4" s="341"/>
      <c r="QI4" s="341"/>
      <c r="QJ4" s="341"/>
      <c r="QK4" s="341"/>
      <c r="QL4" s="341"/>
      <c r="QM4" s="341"/>
      <c r="QN4" s="341"/>
      <c r="QO4" s="341"/>
      <c r="QP4" s="341"/>
      <c r="QQ4" s="341"/>
      <c r="QR4" s="341"/>
      <c r="QS4" s="341"/>
      <c r="QT4" s="341"/>
      <c r="QU4" s="341"/>
      <c r="QV4" s="341"/>
      <c r="QW4" s="341"/>
      <c r="QX4" s="341"/>
      <c r="QY4" s="341"/>
      <c r="QZ4" s="341"/>
      <c r="RA4" s="341"/>
      <c r="RB4" s="341"/>
      <c r="RC4" s="341"/>
      <c r="RD4" s="341"/>
      <c r="RE4" s="341"/>
      <c r="RF4" s="341"/>
      <c r="RG4" s="341"/>
      <c r="RH4" s="341"/>
      <c r="RI4" s="341"/>
      <c r="RJ4" s="341"/>
      <c r="RK4" s="341"/>
      <c r="RL4" s="341"/>
      <c r="RM4" s="341"/>
      <c r="RN4" s="341"/>
      <c r="RO4" s="341"/>
      <c r="RP4" s="341"/>
      <c r="RQ4" s="341"/>
      <c r="RR4" s="341"/>
      <c r="RS4" s="341"/>
      <c r="RT4" s="341"/>
      <c r="RU4" s="341"/>
      <c r="RV4" s="341"/>
      <c r="RW4" s="341"/>
      <c r="RX4" s="341"/>
      <c r="RY4" s="341"/>
      <c r="RZ4" s="341"/>
      <c r="SA4" s="341"/>
      <c r="SB4" s="341"/>
      <c r="SC4" s="341"/>
      <c r="SD4" s="341"/>
      <c r="SE4" s="341"/>
      <c r="SF4" s="341"/>
      <c r="SG4" s="341"/>
      <c r="SH4" s="341"/>
      <c r="SI4" s="341"/>
      <c r="SJ4" s="341"/>
      <c r="SK4" s="341"/>
      <c r="SL4" s="341"/>
      <c r="SM4" s="341"/>
      <c r="SN4" s="341"/>
      <c r="SO4" s="341"/>
      <c r="SP4" s="341"/>
      <c r="SQ4" s="341"/>
      <c r="SR4" s="341"/>
      <c r="SS4" s="341"/>
      <c r="ST4" s="341"/>
      <c r="SU4" s="341"/>
      <c r="SV4" s="341"/>
      <c r="SW4" s="341"/>
      <c r="SX4" s="341"/>
      <c r="SY4" s="341"/>
      <c r="SZ4" s="341"/>
      <c r="TA4" s="341"/>
      <c r="TB4" s="341"/>
      <c r="TC4" s="341"/>
      <c r="TD4" s="341"/>
      <c r="TE4" s="341"/>
      <c r="TF4" s="341"/>
      <c r="TG4" s="341"/>
      <c r="TH4" s="341"/>
      <c r="TI4" s="341"/>
      <c r="TJ4" s="341"/>
      <c r="TK4" s="341"/>
      <c r="TL4" s="341"/>
      <c r="TM4" s="341"/>
      <c r="TN4" s="341"/>
      <c r="TO4" s="341"/>
      <c r="TP4" s="341"/>
      <c r="TQ4" s="341"/>
      <c r="TR4" s="341"/>
      <c r="TS4" s="341"/>
      <c r="TT4" s="341"/>
      <c r="TU4" s="341"/>
      <c r="TV4" s="341"/>
      <c r="TW4" s="341"/>
      <c r="TX4" s="341"/>
      <c r="TY4" s="341"/>
      <c r="TZ4" s="341"/>
      <c r="UA4" s="341"/>
      <c r="UB4" s="341"/>
      <c r="UC4" s="341"/>
      <c r="UD4" s="341"/>
      <c r="UE4" s="341"/>
      <c r="UF4" s="341"/>
      <c r="UG4" s="341"/>
      <c r="UH4" s="341"/>
      <c r="UI4" s="341"/>
      <c r="UJ4" s="341"/>
      <c r="UK4" s="341"/>
      <c r="UL4" s="341"/>
      <c r="UM4" s="341"/>
      <c r="UN4" s="341"/>
      <c r="UO4" s="341"/>
      <c r="UP4" s="341"/>
      <c r="UQ4" s="341"/>
      <c r="UR4" s="341"/>
      <c r="US4" s="341"/>
      <c r="UT4" s="341"/>
      <c r="UU4" s="341"/>
      <c r="UV4" s="341"/>
      <c r="UW4" s="341"/>
      <c r="UX4" s="341"/>
      <c r="UY4" s="341"/>
      <c r="UZ4" s="341"/>
      <c r="VA4" s="341"/>
      <c r="VB4" s="341"/>
      <c r="VC4" s="341"/>
      <c r="VD4" s="341"/>
      <c r="VE4" s="341"/>
      <c r="VF4" s="341"/>
      <c r="VG4" s="341"/>
      <c r="VH4" s="341"/>
      <c r="VI4" s="341"/>
      <c r="VJ4" s="341"/>
      <c r="VK4" s="341"/>
      <c r="VL4" s="341"/>
      <c r="VM4" s="341"/>
      <c r="VN4" s="341"/>
      <c r="VO4" s="341"/>
      <c r="VP4" s="341"/>
      <c r="VQ4" s="341"/>
      <c r="VR4" s="341"/>
      <c r="VS4" s="341"/>
      <c r="VT4" s="341"/>
      <c r="VU4" s="341"/>
      <c r="VV4" s="341"/>
      <c r="VW4" s="341"/>
      <c r="VX4" s="341"/>
      <c r="VY4" s="341"/>
      <c r="VZ4" s="341"/>
      <c r="WA4" s="341"/>
      <c r="WB4" s="341"/>
      <c r="WC4" s="341"/>
      <c r="WD4" s="341"/>
      <c r="WE4" s="341"/>
      <c r="WF4" s="341"/>
      <c r="WG4" s="341"/>
      <c r="WH4" s="341"/>
      <c r="WI4" s="341"/>
      <c r="WJ4" s="341"/>
      <c r="WK4" s="341"/>
      <c r="WL4" s="341"/>
      <c r="WM4" s="341"/>
      <c r="WN4" s="341"/>
      <c r="WO4" s="341"/>
      <c r="WP4" s="341"/>
      <c r="WQ4" s="341"/>
      <c r="WR4" s="341"/>
      <c r="WS4" s="341"/>
      <c r="WT4" s="341"/>
      <c r="WU4" s="341"/>
      <c r="WV4" s="341"/>
      <c r="WW4" s="341"/>
      <c r="WX4" s="341"/>
      <c r="WY4" s="341"/>
      <c r="WZ4" s="341"/>
      <c r="XA4" s="341"/>
      <c r="XB4" s="341"/>
      <c r="XC4" s="341"/>
      <c r="XD4" s="341"/>
      <c r="XE4" s="341"/>
      <c r="XF4" s="341"/>
      <c r="XG4" s="341"/>
      <c r="XH4" s="341"/>
      <c r="XI4" s="341"/>
      <c r="XJ4" s="341"/>
      <c r="XK4" s="341"/>
      <c r="XL4" s="341"/>
      <c r="XM4" s="341"/>
      <c r="XN4" s="341"/>
      <c r="XO4" s="341"/>
      <c r="XP4" s="341"/>
      <c r="XQ4" s="341"/>
      <c r="XR4" s="341"/>
      <c r="XS4" s="341"/>
      <c r="XT4" s="341"/>
      <c r="XU4" s="341"/>
      <c r="XV4" s="341"/>
      <c r="XW4" s="341"/>
      <c r="XX4" s="341"/>
      <c r="XY4" s="341"/>
      <c r="XZ4" s="341"/>
      <c r="YA4" s="341"/>
      <c r="YB4" s="341"/>
      <c r="YC4" s="341"/>
      <c r="YD4" s="341"/>
      <c r="YE4" s="341"/>
      <c r="YF4" s="341"/>
      <c r="YG4" s="341"/>
      <c r="YH4" s="341"/>
      <c r="YI4" s="341"/>
      <c r="YJ4" s="341"/>
      <c r="YK4" s="341"/>
      <c r="YL4" s="341"/>
      <c r="YM4" s="341"/>
      <c r="YN4" s="341"/>
      <c r="YO4" s="341"/>
      <c r="YP4" s="341"/>
      <c r="YQ4" s="341"/>
      <c r="YR4" s="341"/>
      <c r="YS4" s="341"/>
      <c r="YT4" s="341"/>
      <c r="YU4" s="341"/>
      <c r="YV4" s="341"/>
      <c r="YW4" s="341"/>
      <c r="YX4" s="341"/>
      <c r="YY4" s="341"/>
      <c r="YZ4" s="341"/>
      <c r="ZA4" s="341"/>
      <c r="ZB4" s="341"/>
      <c r="ZC4" s="341"/>
      <c r="ZD4" s="341"/>
      <c r="ZE4" s="341"/>
      <c r="ZF4" s="341"/>
      <c r="ZG4" s="341"/>
      <c r="ZH4" s="341"/>
      <c r="ZI4" s="341"/>
      <c r="ZJ4" s="341"/>
      <c r="ZK4" s="341"/>
      <c r="ZL4" s="341"/>
      <c r="ZM4" s="341"/>
      <c r="ZN4" s="341"/>
      <c r="ZO4" s="341"/>
      <c r="ZP4" s="341"/>
      <c r="ZQ4" s="341"/>
      <c r="ZR4" s="341"/>
      <c r="ZS4" s="341"/>
      <c r="ZT4" s="341"/>
      <c r="ZU4" s="341"/>
      <c r="ZV4" s="341"/>
      <c r="ZW4" s="341"/>
      <c r="ZX4" s="341"/>
      <c r="ZY4" s="341"/>
      <c r="ZZ4" s="341"/>
      <c r="AAA4" s="341"/>
      <c r="AAB4" s="341"/>
      <c r="AAC4" s="341"/>
      <c r="AAD4" s="341"/>
      <c r="AAE4" s="341"/>
      <c r="AAF4" s="341"/>
      <c r="AAG4" s="341"/>
      <c r="AAH4" s="341"/>
      <c r="AAI4" s="341"/>
      <c r="AAJ4" s="341"/>
      <c r="AAK4" s="341"/>
      <c r="AAL4" s="341"/>
      <c r="AAM4" s="341"/>
      <c r="AAN4" s="341"/>
      <c r="AAO4" s="341"/>
      <c r="AAP4" s="341"/>
      <c r="AAQ4" s="341"/>
      <c r="AAR4" s="341"/>
      <c r="AAS4" s="341"/>
      <c r="AAT4" s="341"/>
      <c r="AAU4" s="341"/>
      <c r="AAV4" s="341"/>
      <c r="AAW4" s="341"/>
      <c r="AAX4" s="341"/>
      <c r="AAY4" s="341"/>
      <c r="AAZ4" s="341"/>
      <c r="ABA4" s="341"/>
      <c r="ABB4" s="341"/>
      <c r="ABC4" s="341"/>
      <c r="ABD4" s="341"/>
      <c r="ABE4" s="341"/>
      <c r="ABF4" s="341"/>
      <c r="ABG4" s="341"/>
      <c r="ABH4" s="341"/>
      <c r="ABI4" s="341"/>
      <c r="ABJ4" s="341"/>
      <c r="ABK4" s="341"/>
      <c r="ABL4" s="341"/>
      <c r="ABM4" s="341"/>
      <c r="ABN4" s="341"/>
      <c r="ABO4" s="341"/>
      <c r="ABP4" s="341"/>
      <c r="ABQ4" s="341"/>
      <c r="ABR4" s="341"/>
      <c r="ABS4" s="341"/>
      <c r="ABT4" s="341"/>
      <c r="ABU4" s="341"/>
      <c r="ABV4" s="341"/>
      <c r="ABW4" s="341"/>
      <c r="ABX4" s="341"/>
      <c r="ABY4" s="341"/>
      <c r="ABZ4" s="341"/>
      <c r="ACA4" s="341"/>
      <c r="ACB4" s="341"/>
      <c r="ACC4" s="341"/>
      <c r="ACD4" s="341"/>
      <c r="ACE4" s="341"/>
      <c r="ACF4" s="341"/>
      <c r="ACG4" s="341"/>
      <c r="ACH4" s="341"/>
      <c r="ACI4" s="341"/>
      <c r="ACJ4" s="341"/>
      <c r="ACK4" s="341"/>
      <c r="ACL4" s="341"/>
      <c r="ACM4" s="341"/>
      <c r="ACN4" s="341"/>
      <c r="ACO4" s="341"/>
      <c r="ACP4" s="341"/>
      <c r="ACQ4" s="341"/>
      <c r="ACR4" s="341"/>
      <c r="ACS4" s="341"/>
      <c r="ACT4" s="341"/>
      <c r="ACU4" s="341"/>
      <c r="ACV4" s="341"/>
      <c r="ACW4" s="341"/>
      <c r="ACX4" s="341"/>
      <c r="ACY4" s="341"/>
      <c r="ACZ4" s="341"/>
      <c r="ADA4" s="341"/>
      <c r="ADB4" s="341"/>
      <c r="ADC4" s="341"/>
      <c r="ADD4" s="341"/>
      <c r="ADE4" s="341"/>
      <c r="ADF4" s="341"/>
      <c r="ADG4" s="341"/>
      <c r="ADH4" s="341"/>
      <c r="ADI4" s="341"/>
      <c r="ADJ4" s="341"/>
      <c r="ADK4" s="341"/>
      <c r="ADL4" s="341"/>
      <c r="ADM4" s="341"/>
      <c r="ADN4" s="341"/>
      <c r="ADO4" s="341"/>
      <c r="ADP4" s="341"/>
      <c r="ADQ4" s="341"/>
      <c r="ADR4" s="341"/>
      <c r="ADS4" s="341"/>
      <c r="ADT4" s="341"/>
      <c r="ADU4" s="341"/>
      <c r="ADV4" s="341"/>
      <c r="ADW4" s="341"/>
      <c r="ADX4" s="341"/>
      <c r="ADY4" s="341"/>
      <c r="ADZ4" s="341"/>
      <c r="AEA4" s="341"/>
      <c r="AEB4" s="341"/>
      <c r="AEC4" s="341"/>
      <c r="AED4" s="341"/>
      <c r="AEE4" s="341"/>
      <c r="AEF4" s="341"/>
      <c r="AEG4" s="341"/>
      <c r="AEH4" s="341"/>
      <c r="AEI4" s="341"/>
      <c r="AEJ4" s="341"/>
      <c r="AEK4" s="341"/>
      <c r="AEL4" s="341"/>
      <c r="AEM4" s="341"/>
      <c r="AEN4" s="341"/>
      <c r="AEO4" s="341"/>
      <c r="AEP4" s="341"/>
      <c r="AEQ4" s="341"/>
      <c r="AER4" s="341"/>
      <c r="AES4" s="341"/>
      <c r="AET4" s="341"/>
      <c r="AEU4" s="341"/>
      <c r="AEV4" s="341"/>
      <c r="AEW4" s="341"/>
      <c r="AEX4" s="341"/>
      <c r="AEY4" s="341"/>
      <c r="AEZ4" s="341"/>
      <c r="AFA4" s="341"/>
      <c r="AFB4" s="341"/>
      <c r="AFC4" s="341"/>
      <c r="AFD4" s="341"/>
      <c r="AFE4" s="341"/>
      <c r="AFF4" s="341"/>
      <c r="AFG4" s="341"/>
      <c r="AFH4" s="341"/>
      <c r="AFI4" s="341"/>
      <c r="AFJ4" s="341"/>
      <c r="AFK4" s="341"/>
      <c r="AFL4" s="341"/>
      <c r="AFM4" s="341"/>
      <c r="AFN4" s="341"/>
      <c r="AFO4" s="341"/>
      <c r="AFP4" s="341"/>
      <c r="AFQ4" s="341"/>
      <c r="AFR4" s="341"/>
      <c r="AFS4" s="341"/>
      <c r="AFT4" s="341"/>
      <c r="AFU4" s="341"/>
      <c r="AFV4" s="341"/>
      <c r="AFW4" s="341"/>
      <c r="AFX4" s="341"/>
      <c r="AFY4" s="341"/>
      <c r="AFZ4" s="341"/>
      <c r="AGA4" s="341"/>
      <c r="AGB4" s="341"/>
      <c r="AGC4" s="341"/>
      <c r="AGD4" s="341"/>
      <c r="AGE4" s="341"/>
      <c r="AGF4" s="341"/>
      <c r="AGG4" s="341"/>
      <c r="AGH4" s="341"/>
      <c r="AGI4" s="341"/>
      <c r="AGJ4" s="341"/>
      <c r="AGK4" s="341"/>
      <c r="AGL4" s="341"/>
      <c r="AGM4" s="341"/>
      <c r="AGN4" s="341"/>
      <c r="AGO4" s="341"/>
      <c r="AGP4" s="341"/>
      <c r="AGQ4" s="341"/>
      <c r="AGR4" s="341"/>
      <c r="AGS4" s="341"/>
      <c r="AGT4" s="341"/>
      <c r="AGU4" s="341"/>
      <c r="AGV4" s="341"/>
      <c r="AGW4" s="341"/>
      <c r="AGX4" s="341"/>
      <c r="AGY4" s="341"/>
      <c r="AGZ4" s="341"/>
      <c r="AHA4" s="341"/>
      <c r="AHB4" s="341"/>
      <c r="AHC4" s="341"/>
      <c r="AHD4" s="341"/>
      <c r="AHE4" s="341"/>
      <c r="AHF4" s="341"/>
      <c r="AHG4" s="341"/>
      <c r="AHH4" s="341"/>
      <c r="AHI4" s="341"/>
      <c r="AHJ4" s="341"/>
      <c r="AHK4" s="341"/>
      <c r="AHL4" s="341"/>
      <c r="AHM4" s="341"/>
      <c r="AHN4" s="341"/>
      <c r="AHO4" s="341"/>
      <c r="AHP4" s="341"/>
      <c r="AHQ4" s="341"/>
      <c r="AHR4" s="341"/>
      <c r="AHS4" s="341"/>
      <c r="AHT4" s="341"/>
      <c r="AHU4" s="341"/>
      <c r="AHV4" s="341"/>
      <c r="AHW4" s="341"/>
      <c r="AHX4" s="341"/>
      <c r="AHY4" s="341"/>
      <c r="AHZ4" s="341"/>
      <c r="AIA4" s="341"/>
      <c r="AIB4" s="341"/>
      <c r="AIC4" s="341"/>
      <c r="AID4" s="341"/>
      <c r="AIE4" s="341"/>
      <c r="AIF4" s="341"/>
      <c r="AIG4" s="341"/>
      <c r="AIH4" s="341"/>
      <c r="AII4" s="341"/>
      <c r="AIJ4" s="341"/>
      <c r="AIK4" s="341"/>
      <c r="AIL4" s="341"/>
      <c r="AIM4" s="341"/>
      <c r="AIN4" s="341"/>
      <c r="AIO4" s="341"/>
      <c r="AIP4" s="341"/>
      <c r="AIQ4" s="341"/>
      <c r="AIR4" s="341"/>
      <c r="AIS4" s="341"/>
      <c r="AIT4" s="341"/>
      <c r="AIU4" s="341"/>
      <c r="AIV4" s="341"/>
      <c r="AIW4" s="341"/>
      <c r="AIX4" s="341"/>
      <c r="AIY4" s="341"/>
      <c r="AIZ4" s="341"/>
      <c r="AJA4" s="341"/>
      <c r="AJB4" s="341"/>
      <c r="AJC4" s="341"/>
      <c r="AJD4" s="341"/>
      <c r="AJE4" s="341"/>
      <c r="AJF4" s="341"/>
      <c r="AJG4" s="341"/>
      <c r="AJH4" s="341"/>
      <c r="AJI4" s="341"/>
      <c r="AJJ4" s="341"/>
      <c r="AJK4" s="341"/>
      <c r="AJL4" s="341"/>
      <c r="AJM4" s="341"/>
      <c r="AJN4" s="341"/>
      <c r="AJO4" s="341"/>
      <c r="AJP4" s="341"/>
      <c r="AJQ4" s="341"/>
      <c r="AJR4" s="341"/>
      <c r="AJS4" s="341"/>
      <c r="AJT4" s="341"/>
      <c r="AJU4" s="341"/>
      <c r="AJV4" s="341"/>
      <c r="AJW4" s="341"/>
      <c r="AJX4" s="341"/>
      <c r="AJY4" s="341"/>
      <c r="AJZ4" s="341"/>
      <c r="AKA4" s="341"/>
      <c r="AKB4" s="341"/>
      <c r="AKC4" s="341"/>
      <c r="AKD4" s="341"/>
      <c r="AKE4" s="341"/>
      <c r="AKF4" s="341"/>
      <c r="AKG4" s="341"/>
      <c r="AKH4" s="341"/>
      <c r="AKI4" s="341"/>
      <c r="AKJ4" s="341"/>
      <c r="AKK4" s="341"/>
      <c r="AKL4" s="341"/>
      <c r="AKM4" s="341"/>
      <c r="AKN4" s="341"/>
      <c r="AKO4" s="341"/>
      <c r="AKP4" s="341"/>
      <c r="AKQ4" s="341"/>
      <c r="AKR4" s="341"/>
      <c r="AKS4" s="341"/>
      <c r="AKT4" s="341"/>
      <c r="AKU4" s="341"/>
      <c r="AKV4" s="341"/>
      <c r="AKW4" s="341"/>
      <c r="AKX4" s="341"/>
      <c r="AKY4" s="341"/>
      <c r="AKZ4" s="341"/>
      <c r="ALA4" s="341"/>
      <c r="ALB4" s="341"/>
      <c r="ALC4" s="341"/>
      <c r="ALD4" s="341"/>
      <c r="ALE4" s="341"/>
      <c r="ALF4" s="341"/>
      <c r="ALG4" s="341"/>
      <c r="ALH4" s="341"/>
      <c r="ALI4" s="341"/>
      <c r="ALJ4" s="341"/>
      <c r="ALK4" s="341"/>
      <c r="ALL4" s="341"/>
      <c r="ALM4" s="341"/>
      <c r="ALN4" s="341"/>
      <c r="ALO4" s="341"/>
      <c r="ALP4" s="341"/>
      <c r="ALQ4" s="341"/>
      <c r="ALR4" s="341"/>
      <c r="ALS4" s="341"/>
      <c r="ALT4" s="341"/>
      <c r="ALU4" s="341"/>
      <c r="ALV4" s="341"/>
      <c r="ALW4" s="341"/>
      <c r="ALX4" s="341"/>
      <c r="ALY4" s="341"/>
      <c r="ALZ4" s="341"/>
      <c r="AMA4" s="341"/>
      <c r="AMB4" s="341"/>
      <c r="AMC4" s="341"/>
      <c r="AMD4" s="341"/>
      <c r="AME4" s="341"/>
      <c r="AMF4" s="341"/>
      <c r="AMG4" s="341"/>
      <c r="AMH4" s="341"/>
      <c r="AMI4" s="341"/>
      <c r="AMJ4" s="341"/>
      <c r="AMK4" s="341"/>
      <c r="AML4" s="341"/>
      <c r="AMM4" s="341"/>
      <c r="AMN4" s="341"/>
      <c r="AMO4" s="341"/>
      <c r="AMP4" s="341"/>
      <c r="AMQ4" s="341"/>
      <c r="AMR4" s="341"/>
      <c r="AMS4" s="341"/>
      <c r="AMT4" s="341"/>
      <c r="AMU4" s="341"/>
      <c r="AMV4" s="341"/>
      <c r="AMW4" s="341"/>
      <c r="AMX4" s="341"/>
      <c r="AMY4" s="341"/>
      <c r="AMZ4" s="341"/>
      <c r="ANA4" s="341"/>
      <c r="ANB4" s="341"/>
      <c r="ANC4" s="341"/>
      <c r="AND4" s="341"/>
      <c r="ANE4" s="341"/>
      <c r="ANF4" s="341"/>
      <c r="ANG4" s="341"/>
      <c r="ANH4" s="341"/>
      <c r="ANI4" s="341"/>
      <c r="ANJ4" s="341"/>
      <c r="ANK4" s="341"/>
      <c r="ANL4" s="341"/>
      <c r="ANM4" s="341"/>
      <c r="ANN4" s="341"/>
      <c r="ANO4" s="341"/>
      <c r="ANP4" s="341"/>
      <c r="ANQ4" s="341"/>
      <c r="ANR4" s="341"/>
      <c r="ANS4" s="341"/>
      <c r="ANT4" s="341"/>
      <c r="ANU4" s="341"/>
      <c r="ANV4" s="341"/>
      <c r="ANW4" s="341"/>
      <c r="ANX4" s="341"/>
      <c r="ANY4" s="341"/>
      <c r="ANZ4" s="341"/>
      <c r="AOA4" s="341"/>
      <c r="AOB4" s="341"/>
      <c r="AOC4" s="341"/>
      <c r="AOD4" s="341"/>
      <c r="AOE4" s="341"/>
      <c r="AOF4" s="341"/>
      <c r="AOG4" s="341"/>
      <c r="AOH4" s="341"/>
      <c r="AOI4" s="341"/>
      <c r="AOJ4" s="341"/>
      <c r="AOK4" s="341"/>
      <c r="AOL4" s="341"/>
      <c r="AOM4" s="341"/>
      <c r="AON4" s="341"/>
      <c r="AOO4" s="341"/>
      <c r="AOP4" s="341"/>
      <c r="AOQ4" s="341"/>
      <c r="AOR4" s="341"/>
      <c r="AOS4" s="341"/>
      <c r="AOT4" s="341"/>
      <c r="AOU4" s="341"/>
      <c r="AOV4" s="341"/>
      <c r="AOW4" s="341"/>
      <c r="AOX4" s="341"/>
      <c r="AOY4" s="341"/>
      <c r="AOZ4" s="341"/>
      <c r="APA4" s="341"/>
      <c r="APB4" s="341"/>
      <c r="APC4" s="341"/>
      <c r="APD4" s="341"/>
      <c r="APE4" s="341"/>
      <c r="APF4" s="341"/>
      <c r="APG4" s="341"/>
      <c r="APH4" s="341"/>
      <c r="API4" s="341"/>
      <c r="APJ4" s="341"/>
      <c r="APK4" s="341"/>
      <c r="APL4" s="341"/>
      <c r="APM4" s="341"/>
      <c r="APN4" s="341"/>
      <c r="APO4" s="341"/>
      <c r="APP4" s="341"/>
      <c r="APQ4" s="341"/>
      <c r="APR4" s="341"/>
      <c r="APS4" s="341"/>
      <c r="APT4" s="341"/>
      <c r="APU4" s="341"/>
      <c r="APV4" s="341"/>
      <c r="APW4" s="341"/>
      <c r="APX4" s="341"/>
      <c r="APY4" s="341"/>
      <c r="APZ4" s="341"/>
      <c r="AQA4" s="341"/>
      <c r="AQB4" s="341"/>
      <c r="AQC4" s="341"/>
      <c r="AQD4" s="341"/>
      <c r="AQE4" s="341"/>
      <c r="AQF4" s="341"/>
      <c r="AQG4" s="341"/>
      <c r="AQH4" s="341"/>
      <c r="AQI4" s="341"/>
      <c r="AQJ4" s="341"/>
      <c r="AQK4" s="341"/>
      <c r="AQL4" s="341"/>
      <c r="AQM4" s="341"/>
      <c r="AQN4" s="341"/>
      <c r="AQO4" s="341"/>
      <c r="AQP4" s="341"/>
      <c r="AQQ4" s="341"/>
      <c r="AQR4" s="341"/>
      <c r="AQS4" s="341"/>
      <c r="AQT4" s="341"/>
      <c r="AQU4" s="341"/>
      <c r="AQV4" s="341"/>
      <c r="AQW4" s="341"/>
      <c r="AQX4" s="341"/>
      <c r="AQY4" s="341"/>
      <c r="AQZ4" s="341"/>
      <c r="ARA4" s="341"/>
      <c r="ARB4" s="341"/>
      <c r="ARC4" s="341"/>
      <c r="ARD4" s="341"/>
      <c r="ARE4" s="341"/>
      <c r="ARF4" s="341"/>
      <c r="ARG4" s="341"/>
      <c r="ARH4" s="341"/>
      <c r="ARI4" s="341"/>
      <c r="ARJ4" s="341"/>
      <c r="ARK4" s="341"/>
      <c r="ARL4" s="341"/>
      <c r="ARM4" s="341"/>
      <c r="ARN4" s="341"/>
      <c r="ARO4" s="341"/>
      <c r="ARP4" s="341"/>
      <c r="ARQ4" s="341"/>
      <c r="ARR4" s="341"/>
      <c r="ARS4" s="341"/>
      <c r="ART4" s="341"/>
      <c r="ARU4" s="341"/>
      <c r="ARV4" s="341"/>
      <c r="ARW4" s="341"/>
      <c r="ARX4" s="341"/>
      <c r="ARY4" s="341"/>
      <c r="ARZ4" s="341"/>
      <c r="ASA4" s="341"/>
      <c r="ASB4" s="341"/>
      <c r="ASC4" s="341"/>
      <c r="ASD4" s="341"/>
      <c r="ASE4" s="341"/>
      <c r="ASF4" s="341"/>
      <c r="ASG4" s="341"/>
      <c r="ASH4" s="341"/>
      <c r="ASI4" s="341"/>
      <c r="ASJ4" s="341"/>
      <c r="ASK4" s="341"/>
      <c r="ASL4" s="341"/>
      <c r="ASM4" s="341"/>
      <c r="ASN4" s="341"/>
      <c r="ASO4" s="341"/>
      <c r="ASP4" s="341"/>
      <c r="ASQ4" s="341"/>
      <c r="ASR4" s="341"/>
      <c r="ASS4" s="341"/>
      <c r="AST4" s="341"/>
      <c r="ASU4" s="341"/>
      <c r="ASV4" s="341"/>
      <c r="ASW4" s="341"/>
      <c r="ASX4" s="341"/>
      <c r="ASY4" s="341"/>
      <c r="ASZ4" s="341"/>
      <c r="ATA4" s="341"/>
      <c r="ATB4" s="341"/>
      <c r="ATC4" s="341"/>
      <c r="ATD4" s="341"/>
      <c r="ATE4" s="341"/>
      <c r="ATF4" s="341"/>
      <c r="ATG4" s="341"/>
      <c r="ATH4" s="341"/>
      <c r="ATI4" s="341"/>
      <c r="ATJ4" s="341"/>
      <c r="ATK4" s="341"/>
      <c r="ATL4" s="341"/>
      <c r="ATM4" s="341"/>
      <c r="ATN4" s="341"/>
      <c r="ATO4" s="341"/>
      <c r="ATP4" s="341"/>
      <c r="ATQ4" s="341"/>
      <c r="ATR4" s="341"/>
      <c r="ATS4" s="341"/>
      <c r="ATT4" s="341"/>
      <c r="ATU4" s="341"/>
      <c r="ATV4" s="341"/>
      <c r="ATW4" s="341"/>
      <c r="ATX4" s="341"/>
      <c r="ATY4" s="341"/>
      <c r="ATZ4" s="341"/>
      <c r="AUA4" s="341"/>
      <c r="AUB4" s="341"/>
      <c r="AUC4" s="341"/>
      <c r="AUD4" s="341"/>
      <c r="AUE4" s="341"/>
      <c r="AUF4" s="341"/>
      <c r="AUG4" s="341"/>
      <c r="AUH4" s="341"/>
      <c r="AUI4" s="341"/>
      <c r="AUJ4" s="341"/>
      <c r="AUK4" s="341"/>
      <c r="AUL4" s="341"/>
      <c r="AUM4" s="341"/>
      <c r="AUN4" s="341"/>
      <c r="AUO4" s="341"/>
      <c r="AUP4" s="341"/>
      <c r="AUQ4" s="341"/>
      <c r="AUR4" s="341"/>
      <c r="AUS4" s="341"/>
      <c r="AUT4" s="341"/>
      <c r="AUU4" s="341"/>
      <c r="AUV4" s="341"/>
      <c r="AUW4" s="341"/>
      <c r="AUX4" s="341"/>
      <c r="AUY4" s="341"/>
      <c r="AUZ4" s="341"/>
      <c r="AVA4" s="341"/>
      <c r="AVB4" s="341"/>
      <c r="AVC4" s="341"/>
      <c r="AVD4" s="341"/>
      <c r="AVE4" s="341"/>
      <c r="AVF4" s="341"/>
      <c r="AVG4" s="341"/>
      <c r="AVH4" s="341"/>
      <c r="AVI4" s="341"/>
      <c r="AVJ4" s="341"/>
      <c r="AVK4" s="341"/>
      <c r="AVL4" s="341"/>
      <c r="AVM4" s="341"/>
      <c r="AVN4" s="341"/>
      <c r="AVO4" s="341"/>
      <c r="AVP4" s="341"/>
      <c r="AVQ4" s="341"/>
      <c r="AVR4" s="341"/>
      <c r="AVS4" s="341"/>
      <c r="AVT4" s="341"/>
      <c r="AVU4" s="341"/>
      <c r="AVV4" s="341"/>
      <c r="AVW4" s="341"/>
      <c r="AVX4" s="341"/>
      <c r="AVY4" s="341"/>
      <c r="AVZ4" s="341"/>
      <c r="AWA4" s="341"/>
      <c r="AWB4" s="341"/>
      <c r="AWC4" s="341"/>
      <c r="AWD4" s="341"/>
      <c r="AWE4" s="341"/>
      <c r="AWF4" s="341"/>
      <c r="AWG4" s="341"/>
      <c r="AWH4" s="341"/>
      <c r="AWI4" s="341"/>
      <c r="AWJ4" s="341"/>
      <c r="AWK4" s="341"/>
      <c r="AWL4" s="341"/>
      <c r="AWM4" s="341"/>
      <c r="AWN4" s="341"/>
      <c r="AWO4" s="341"/>
      <c r="AWP4" s="341"/>
      <c r="AWQ4" s="341"/>
      <c r="AWR4" s="341"/>
      <c r="AWS4" s="341"/>
      <c r="AWT4" s="341"/>
      <c r="AWU4" s="341"/>
      <c r="AWV4" s="341"/>
      <c r="AWW4" s="341"/>
      <c r="AWX4" s="341"/>
      <c r="AWY4" s="341"/>
      <c r="AWZ4" s="341"/>
      <c r="AXA4" s="341"/>
      <c r="AXB4" s="341"/>
      <c r="AXC4" s="341"/>
      <c r="AXD4" s="341"/>
      <c r="AXE4" s="341"/>
      <c r="AXF4" s="341"/>
      <c r="AXG4" s="341"/>
      <c r="AXH4" s="341"/>
      <c r="AXI4" s="341"/>
      <c r="AXJ4" s="341"/>
      <c r="AXK4" s="341"/>
      <c r="AXL4" s="341"/>
      <c r="AXM4" s="341"/>
      <c r="AXN4" s="341"/>
      <c r="AXO4" s="341"/>
      <c r="AXP4" s="341"/>
      <c r="AXQ4" s="341"/>
      <c r="AXR4" s="341"/>
      <c r="AXS4" s="341"/>
      <c r="AXT4" s="341"/>
      <c r="AXU4" s="341"/>
      <c r="AXV4" s="341"/>
      <c r="AXW4" s="341"/>
      <c r="AXX4" s="341"/>
      <c r="AXY4" s="341"/>
      <c r="AXZ4" s="341"/>
      <c r="AYA4" s="341"/>
      <c r="AYB4" s="341"/>
      <c r="AYC4" s="341"/>
      <c r="AYD4" s="341"/>
      <c r="AYE4" s="341"/>
      <c r="AYF4" s="341"/>
      <c r="AYG4" s="341"/>
      <c r="AYH4" s="341"/>
      <c r="AYI4" s="341"/>
      <c r="AYJ4" s="341"/>
      <c r="AYK4" s="341"/>
      <c r="AYL4" s="341"/>
      <c r="AYM4" s="341"/>
      <c r="AYN4" s="341"/>
      <c r="AYO4" s="341"/>
      <c r="AYP4" s="341"/>
      <c r="AYQ4" s="341"/>
      <c r="AYR4" s="341"/>
      <c r="AYS4" s="341"/>
      <c r="AYT4" s="341"/>
      <c r="AYU4" s="341"/>
      <c r="AYV4" s="341"/>
      <c r="AYW4" s="341"/>
      <c r="AYX4" s="341"/>
      <c r="AYY4" s="341"/>
      <c r="AYZ4" s="341"/>
      <c r="AZA4" s="341"/>
      <c r="AZB4" s="341"/>
      <c r="AZC4" s="341"/>
      <c r="AZD4" s="341"/>
      <c r="AZE4" s="341"/>
      <c r="AZF4" s="341"/>
      <c r="AZG4" s="341"/>
      <c r="AZH4" s="341"/>
      <c r="AZI4" s="341"/>
      <c r="AZJ4" s="341"/>
      <c r="AZK4" s="341"/>
      <c r="AZL4" s="341"/>
      <c r="AZM4" s="341"/>
      <c r="AZN4" s="341"/>
      <c r="AZO4" s="341"/>
      <c r="AZP4" s="341"/>
      <c r="AZQ4" s="341"/>
      <c r="AZR4" s="341"/>
      <c r="AZS4" s="341"/>
      <c r="AZT4" s="341"/>
      <c r="AZU4" s="341"/>
      <c r="AZV4" s="341"/>
      <c r="AZW4" s="341"/>
      <c r="AZX4" s="341"/>
      <c r="AZY4" s="341"/>
      <c r="AZZ4" s="341"/>
      <c r="BAA4" s="341"/>
      <c r="BAB4" s="341"/>
      <c r="BAC4" s="341"/>
      <c r="BAD4" s="341"/>
      <c r="BAE4" s="341"/>
      <c r="BAF4" s="341"/>
      <c r="BAG4" s="341"/>
      <c r="BAH4" s="341"/>
      <c r="BAI4" s="341"/>
      <c r="BAJ4" s="341"/>
      <c r="BAK4" s="341"/>
      <c r="BAL4" s="341"/>
      <c r="BAM4" s="341"/>
      <c r="BAN4" s="341"/>
      <c r="BAO4" s="341"/>
      <c r="BAP4" s="341"/>
      <c r="BAQ4" s="341"/>
      <c r="BAR4" s="341"/>
      <c r="BAS4" s="341"/>
      <c r="BAT4" s="341"/>
      <c r="BAU4" s="341"/>
      <c r="BAV4" s="341"/>
      <c r="BAW4" s="341"/>
      <c r="BAX4" s="341"/>
      <c r="BAY4" s="341"/>
      <c r="BAZ4" s="341"/>
      <c r="BBA4" s="341"/>
      <c r="BBB4" s="341"/>
      <c r="BBC4" s="341"/>
      <c r="BBD4" s="341"/>
      <c r="BBE4" s="341"/>
      <c r="BBF4" s="341"/>
      <c r="BBG4" s="341"/>
      <c r="BBH4" s="341"/>
      <c r="BBI4" s="341"/>
      <c r="BBJ4" s="341"/>
      <c r="BBK4" s="341"/>
      <c r="BBL4" s="341"/>
      <c r="BBM4" s="341"/>
      <c r="BBN4" s="341"/>
      <c r="BBO4" s="341"/>
      <c r="BBP4" s="341"/>
      <c r="BBQ4" s="341"/>
      <c r="BBR4" s="341"/>
      <c r="BBS4" s="341"/>
      <c r="BBT4" s="341"/>
      <c r="BBU4" s="341"/>
      <c r="BBV4" s="341"/>
      <c r="BBW4" s="341"/>
      <c r="BBX4" s="341"/>
      <c r="BBY4" s="341"/>
      <c r="BBZ4" s="341"/>
      <c r="BCA4" s="341"/>
      <c r="BCB4" s="341"/>
      <c r="BCC4" s="341"/>
      <c r="BCD4" s="341"/>
      <c r="BCE4" s="341"/>
      <c r="BCF4" s="341"/>
      <c r="BCG4" s="341"/>
      <c r="BCH4" s="341"/>
      <c r="BCI4" s="341"/>
      <c r="BCJ4" s="341"/>
      <c r="BCK4" s="341"/>
      <c r="BCL4" s="341"/>
      <c r="BCM4" s="341"/>
      <c r="BCN4" s="341"/>
      <c r="BCO4" s="341"/>
      <c r="BCP4" s="341"/>
      <c r="BCQ4" s="341"/>
      <c r="BCR4" s="341"/>
      <c r="BCS4" s="341"/>
      <c r="BCT4" s="341"/>
      <c r="BCU4" s="341"/>
      <c r="BCV4" s="341"/>
      <c r="BCW4" s="341"/>
      <c r="BCX4" s="341"/>
      <c r="BCY4" s="341"/>
      <c r="BCZ4" s="341"/>
      <c r="BDA4" s="341"/>
      <c r="BDB4" s="341"/>
      <c r="BDC4" s="341"/>
      <c r="BDD4" s="341"/>
      <c r="BDE4" s="341"/>
      <c r="BDF4" s="341"/>
      <c r="BDG4" s="341"/>
      <c r="BDH4" s="341"/>
      <c r="BDI4" s="341"/>
      <c r="BDJ4" s="341"/>
      <c r="BDK4" s="341"/>
      <c r="BDL4" s="341"/>
      <c r="BDM4" s="341"/>
      <c r="BDN4" s="341"/>
      <c r="BDO4" s="341"/>
      <c r="BDP4" s="341"/>
      <c r="BDQ4" s="341"/>
      <c r="BDR4" s="341"/>
      <c r="BDS4" s="341"/>
      <c r="BDT4" s="341"/>
      <c r="BDU4" s="341"/>
      <c r="BDV4" s="341"/>
      <c r="BDW4" s="341"/>
      <c r="BDX4" s="341"/>
      <c r="BDY4" s="341"/>
      <c r="BDZ4" s="341"/>
      <c r="BEA4" s="341"/>
      <c r="BEB4" s="341"/>
      <c r="BEC4" s="341"/>
      <c r="BED4" s="341"/>
      <c r="BEE4" s="341"/>
      <c r="BEF4" s="341"/>
      <c r="BEG4" s="341"/>
      <c r="BEH4" s="341"/>
      <c r="BEI4" s="341"/>
      <c r="BEJ4" s="341"/>
      <c r="BEK4" s="341"/>
      <c r="BEL4" s="341"/>
      <c r="BEM4" s="341"/>
      <c r="BEN4" s="341"/>
      <c r="BEO4" s="341"/>
      <c r="BEP4" s="341"/>
      <c r="BEQ4" s="341"/>
      <c r="BER4" s="341"/>
      <c r="BES4" s="341"/>
      <c r="BET4" s="341"/>
      <c r="BEU4" s="341"/>
      <c r="BEV4" s="341"/>
      <c r="BEW4" s="341"/>
      <c r="BEX4" s="341"/>
      <c r="BEY4" s="341"/>
      <c r="BEZ4" s="341"/>
      <c r="BFA4" s="341"/>
      <c r="BFB4" s="341"/>
      <c r="BFC4" s="341"/>
      <c r="BFD4" s="341"/>
      <c r="BFE4" s="341"/>
      <c r="BFF4" s="341"/>
      <c r="BFG4" s="341"/>
      <c r="BFH4" s="341"/>
      <c r="BFI4" s="341"/>
      <c r="BFJ4" s="341"/>
      <c r="BFK4" s="341"/>
      <c r="BFL4" s="341"/>
      <c r="BFM4" s="341"/>
      <c r="BFN4" s="341"/>
      <c r="BFO4" s="341"/>
      <c r="BFP4" s="341"/>
      <c r="BFQ4" s="341"/>
      <c r="BFR4" s="341"/>
      <c r="BFS4" s="341"/>
      <c r="BFT4" s="341"/>
      <c r="BFU4" s="341"/>
      <c r="BFV4" s="341"/>
      <c r="BFW4" s="341"/>
      <c r="BFX4" s="341"/>
      <c r="BFY4" s="341"/>
      <c r="BFZ4" s="341"/>
      <c r="BGA4" s="341"/>
      <c r="BGB4" s="341"/>
      <c r="BGC4" s="341"/>
      <c r="BGD4" s="341"/>
      <c r="BGE4" s="341"/>
      <c r="BGF4" s="341"/>
      <c r="BGG4" s="341"/>
      <c r="BGH4" s="341"/>
      <c r="BGI4" s="341"/>
      <c r="BGJ4" s="341"/>
      <c r="BGK4" s="341"/>
      <c r="BGL4" s="341"/>
      <c r="BGM4" s="341"/>
      <c r="BGN4" s="341"/>
      <c r="BGO4" s="341"/>
      <c r="BGP4" s="341"/>
      <c r="BGQ4" s="341"/>
      <c r="BGR4" s="341"/>
      <c r="BGS4" s="341"/>
      <c r="BGT4" s="341"/>
      <c r="BGU4" s="341"/>
      <c r="BGV4" s="341"/>
      <c r="BGW4" s="341"/>
      <c r="BGX4" s="341"/>
      <c r="BGY4" s="341"/>
      <c r="BGZ4" s="341"/>
      <c r="BHA4" s="341"/>
      <c r="BHB4" s="341"/>
      <c r="BHC4" s="341"/>
      <c r="BHD4" s="341"/>
      <c r="BHE4" s="341"/>
      <c r="BHF4" s="341"/>
      <c r="BHG4" s="341"/>
      <c r="BHH4" s="341"/>
      <c r="BHI4" s="341"/>
      <c r="BHJ4" s="341"/>
      <c r="BHK4" s="341"/>
      <c r="BHL4" s="341"/>
      <c r="BHM4" s="341"/>
      <c r="BHN4" s="341"/>
      <c r="BHO4" s="341"/>
      <c r="BHP4" s="341"/>
      <c r="BHQ4" s="341"/>
      <c r="BHR4" s="341"/>
      <c r="BHS4" s="341"/>
      <c r="BHT4" s="341"/>
      <c r="BHU4" s="341"/>
      <c r="BHV4" s="341"/>
      <c r="BHW4" s="341"/>
      <c r="BHX4" s="341"/>
      <c r="BHY4" s="341"/>
      <c r="BHZ4" s="341"/>
      <c r="BIA4" s="341"/>
      <c r="BIB4" s="341"/>
      <c r="BIC4" s="341"/>
      <c r="BID4" s="341"/>
      <c r="BIE4" s="341"/>
      <c r="BIF4" s="341"/>
      <c r="BIG4" s="341"/>
      <c r="BIH4" s="341"/>
      <c r="BII4" s="341"/>
      <c r="BIJ4" s="341"/>
      <c r="BIK4" s="341"/>
      <c r="BIL4" s="341"/>
      <c r="BIM4" s="341"/>
      <c r="BIN4" s="341"/>
      <c r="BIO4" s="341"/>
      <c r="BIP4" s="341"/>
      <c r="BIQ4" s="341"/>
      <c r="BIR4" s="341"/>
      <c r="BIS4" s="341"/>
      <c r="BIT4" s="341"/>
      <c r="BIU4" s="341"/>
      <c r="BIV4" s="341"/>
      <c r="BIW4" s="341"/>
      <c r="BIX4" s="341"/>
      <c r="BIY4" s="341"/>
      <c r="BIZ4" s="341"/>
      <c r="BJA4" s="341"/>
      <c r="BJB4" s="341"/>
      <c r="BJC4" s="341"/>
      <c r="BJD4" s="341"/>
      <c r="BJE4" s="341"/>
      <c r="BJF4" s="341"/>
      <c r="BJG4" s="341"/>
      <c r="BJH4" s="341"/>
      <c r="BJI4" s="341"/>
      <c r="BJJ4" s="341"/>
      <c r="BJK4" s="341"/>
      <c r="BJL4" s="341"/>
      <c r="BJM4" s="341"/>
      <c r="BJN4" s="341"/>
      <c r="BJO4" s="341"/>
      <c r="BJP4" s="341"/>
      <c r="BJQ4" s="341"/>
      <c r="BJR4" s="341"/>
      <c r="BJS4" s="341"/>
      <c r="BJT4" s="341"/>
      <c r="BJU4" s="341"/>
      <c r="BJV4" s="341"/>
      <c r="BJW4" s="341"/>
      <c r="BJX4" s="341"/>
      <c r="BJY4" s="341"/>
      <c r="BJZ4" s="341"/>
      <c r="BKA4" s="341"/>
      <c r="BKB4" s="341"/>
      <c r="BKC4" s="341"/>
      <c r="BKD4" s="341"/>
      <c r="BKE4" s="341"/>
      <c r="BKF4" s="341"/>
      <c r="BKG4" s="341"/>
      <c r="BKH4" s="341"/>
      <c r="BKI4" s="341"/>
      <c r="BKJ4" s="341"/>
      <c r="BKK4" s="341"/>
      <c r="BKL4" s="341"/>
      <c r="BKM4" s="341"/>
      <c r="BKN4" s="341"/>
      <c r="BKO4" s="341"/>
      <c r="BKP4" s="341"/>
      <c r="BKQ4" s="341"/>
      <c r="BKR4" s="341"/>
      <c r="BKS4" s="341"/>
      <c r="BKT4" s="341"/>
      <c r="BKU4" s="341"/>
      <c r="BKV4" s="341"/>
      <c r="BKW4" s="341"/>
      <c r="BKX4" s="341"/>
      <c r="BKY4" s="341"/>
      <c r="BKZ4" s="341"/>
      <c r="BLA4" s="341"/>
      <c r="BLB4" s="341"/>
      <c r="BLC4" s="341"/>
      <c r="BLD4" s="341"/>
      <c r="BLE4" s="341"/>
      <c r="BLF4" s="341"/>
      <c r="BLG4" s="341"/>
      <c r="BLH4" s="341"/>
      <c r="BLI4" s="341"/>
      <c r="BLJ4" s="341"/>
      <c r="BLK4" s="341"/>
      <c r="BLL4" s="341"/>
      <c r="BLM4" s="341"/>
      <c r="BLN4" s="341"/>
      <c r="BLO4" s="341"/>
      <c r="BLP4" s="341"/>
      <c r="BLQ4" s="341"/>
      <c r="BLR4" s="341"/>
      <c r="BLS4" s="341"/>
      <c r="BLT4" s="341"/>
      <c r="BLU4" s="341"/>
      <c r="BLV4" s="341"/>
      <c r="BLW4" s="341"/>
      <c r="BLX4" s="341"/>
      <c r="BLY4" s="341"/>
      <c r="BLZ4" s="341"/>
      <c r="BMA4" s="341"/>
      <c r="BMB4" s="341"/>
      <c r="BMC4" s="341"/>
      <c r="BMD4" s="341"/>
      <c r="BME4" s="341"/>
      <c r="BMF4" s="341"/>
      <c r="BMG4" s="341"/>
      <c r="BMH4" s="341"/>
      <c r="BMI4" s="341"/>
      <c r="BMJ4" s="341"/>
      <c r="BMK4" s="341"/>
      <c r="BML4" s="341"/>
      <c r="BMM4" s="341"/>
      <c r="BMN4" s="341"/>
      <c r="BMO4" s="341"/>
      <c r="BMP4" s="341"/>
      <c r="BMQ4" s="341"/>
      <c r="BMR4" s="341"/>
      <c r="BMS4" s="341"/>
      <c r="BMT4" s="341"/>
      <c r="BMU4" s="341"/>
      <c r="BMV4" s="341"/>
      <c r="BMW4" s="341"/>
      <c r="BMX4" s="341"/>
      <c r="BMY4" s="341"/>
      <c r="BMZ4" s="341"/>
      <c r="BNA4" s="341"/>
      <c r="BNB4" s="341"/>
      <c r="BNC4" s="341"/>
      <c r="BND4" s="341"/>
      <c r="BNE4" s="341"/>
      <c r="BNF4" s="341"/>
      <c r="BNG4" s="341"/>
      <c r="BNH4" s="341"/>
      <c r="BNI4" s="341"/>
      <c r="BNJ4" s="341"/>
      <c r="BNK4" s="341"/>
      <c r="BNL4" s="341"/>
      <c r="BNM4" s="341"/>
      <c r="BNN4" s="341"/>
      <c r="BNO4" s="341"/>
      <c r="BNP4" s="341"/>
      <c r="BNQ4" s="341"/>
      <c r="BNR4" s="341"/>
      <c r="BNS4" s="341"/>
      <c r="BNT4" s="341"/>
      <c r="BNU4" s="341"/>
      <c r="BNV4" s="341"/>
      <c r="BNW4" s="341"/>
      <c r="BNX4" s="341"/>
      <c r="BNY4" s="341"/>
      <c r="BNZ4" s="341"/>
      <c r="BOA4" s="341"/>
      <c r="BOB4" s="341"/>
      <c r="BOC4" s="341"/>
      <c r="BOD4" s="341"/>
      <c r="BOE4" s="341"/>
      <c r="BOF4" s="341"/>
      <c r="BOG4" s="341"/>
      <c r="BOH4" s="341"/>
      <c r="BOI4" s="341"/>
      <c r="BOJ4" s="341"/>
      <c r="BOK4" s="341"/>
      <c r="BOL4" s="341"/>
      <c r="BOM4" s="341"/>
      <c r="BON4" s="341"/>
      <c r="BOO4" s="341"/>
      <c r="BOP4" s="341"/>
      <c r="BOQ4" s="341"/>
      <c r="BOR4" s="341"/>
      <c r="BOS4" s="341"/>
      <c r="BOT4" s="341"/>
      <c r="BOU4" s="341"/>
      <c r="BOV4" s="341"/>
      <c r="BOW4" s="341"/>
      <c r="BOX4" s="341"/>
      <c r="BOY4" s="341"/>
      <c r="BOZ4" s="341"/>
      <c r="BPA4" s="341"/>
      <c r="BPB4" s="341"/>
      <c r="BPC4" s="341"/>
      <c r="BPD4" s="341"/>
      <c r="BPE4" s="341"/>
      <c r="BPF4" s="341"/>
      <c r="BPG4" s="341"/>
      <c r="BPH4" s="341"/>
      <c r="BPI4" s="341"/>
      <c r="BPJ4" s="341"/>
      <c r="BPK4" s="341"/>
      <c r="BPL4" s="341"/>
      <c r="BPM4" s="341"/>
      <c r="BPN4" s="341"/>
      <c r="BPO4" s="341"/>
      <c r="BPP4" s="341"/>
      <c r="BPQ4" s="341"/>
      <c r="BPR4" s="341"/>
      <c r="BPS4" s="341"/>
      <c r="BPT4" s="341"/>
      <c r="BPU4" s="341"/>
      <c r="BPV4" s="341"/>
      <c r="BPW4" s="341"/>
      <c r="BPX4" s="341"/>
      <c r="BPY4" s="341"/>
      <c r="BPZ4" s="341"/>
      <c r="BQA4" s="341"/>
      <c r="BQB4" s="341"/>
      <c r="BQC4" s="341"/>
      <c r="BQD4" s="341"/>
      <c r="BQE4" s="341"/>
      <c r="BQF4" s="341"/>
      <c r="BQG4" s="341"/>
      <c r="BQH4" s="341"/>
      <c r="BQI4" s="341"/>
      <c r="BQJ4" s="341"/>
      <c r="BQK4" s="341"/>
      <c r="BQL4" s="341"/>
      <c r="BQM4" s="341"/>
      <c r="BQN4" s="341"/>
      <c r="BQO4" s="341"/>
      <c r="BQP4" s="341"/>
      <c r="BQQ4" s="341"/>
      <c r="BQR4" s="341"/>
      <c r="BQS4" s="341"/>
      <c r="BQT4" s="341"/>
      <c r="BQU4" s="341"/>
      <c r="BQV4" s="341"/>
      <c r="BQW4" s="341"/>
      <c r="BQX4" s="341"/>
      <c r="BQY4" s="341"/>
      <c r="BQZ4" s="341"/>
      <c r="BRA4" s="341"/>
      <c r="BRB4" s="341"/>
      <c r="BRC4" s="341"/>
      <c r="BRD4" s="341"/>
      <c r="BRE4" s="341"/>
      <c r="BRF4" s="341"/>
      <c r="BRG4" s="341"/>
      <c r="BRH4" s="341"/>
      <c r="BRI4" s="341"/>
      <c r="BRJ4" s="341"/>
      <c r="BRK4" s="341"/>
      <c r="BRL4" s="341"/>
      <c r="BRM4" s="341"/>
      <c r="BRN4" s="341"/>
      <c r="BRO4" s="341"/>
      <c r="BRP4" s="341"/>
      <c r="BRQ4" s="341"/>
      <c r="BRR4" s="341"/>
      <c r="BRS4" s="341"/>
      <c r="BRT4" s="341"/>
      <c r="BRU4" s="341"/>
      <c r="BRV4" s="341"/>
      <c r="BRW4" s="341"/>
      <c r="BRX4" s="341"/>
      <c r="BRY4" s="341"/>
      <c r="BRZ4" s="341"/>
      <c r="BSA4" s="341"/>
      <c r="BSB4" s="341"/>
      <c r="BSC4" s="341"/>
      <c r="BSD4" s="341"/>
      <c r="BSE4" s="341"/>
      <c r="BSF4" s="341"/>
      <c r="BSG4" s="341"/>
      <c r="BSH4" s="341"/>
      <c r="BSI4" s="341"/>
      <c r="BSJ4" s="341"/>
      <c r="BSK4" s="341"/>
      <c r="BSL4" s="341"/>
      <c r="BSM4" s="341"/>
      <c r="BSN4" s="341"/>
      <c r="BSO4" s="341"/>
      <c r="BSP4" s="341"/>
      <c r="BSQ4" s="341"/>
      <c r="BSR4" s="341"/>
      <c r="BSS4" s="341"/>
      <c r="BST4" s="341"/>
      <c r="BSU4" s="341"/>
      <c r="BSV4" s="341"/>
      <c r="BSW4" s="341"/>
      <c r="BSX4" s="341"/>
      <c r="BSY4" s="341"/>
      <c r="BSZ4" s="341"/>
      <c r="BTA4" s="341"/>
      <c r="BTB4" s="341"/>
      <c r="BTC4" s="341"/>
      <c r="BTD4" s="341"/>
      <c r="BTE4" s="341"/>
      <c r="BTF4" s="341"/>
      <c r="BTG4" s="341"/>
      <c r="BTH4" s="341"/>
      <c r="BTI4" s="341"/>
      <c r="BTJ4" s="341"/>
      <c r="BTK4" s="341"/>
      <c r="BTL4" s="341"/>
      <c r="BTM4" s="341"/>
      <c r="BTN4" s="341"/>
      <c r="BTO4" s="341"/>
      <c r="BTP4" s="341"/>
      <c r="BTQ4" s="341"/>
      <c r="BTR4" s="341"/>
      <c r="BTS4" s="341"/>
      <c r="BTT4" s="341"/>
      <c r="BTU4" s="341"/>
      <c r="BTV4" s="341"/>
      <c r="BTW4" s="341"/>
      <c r="BTX4" s="341"/>
      <c r="BTY4" s="341"/>
      <c r="BTZ4" s="341"/>
      <c r="BUA4" s="341"/>
      <c r="BUB4" s="341"/>
      <c r="BUC4" s="341"/>
      <c r="BUD4" s="341"/>
      <c r="BUE4" s="341"/>
      <c r="BUF4" s="341"/>
      <c r="BUG4" s="341"/>
      <c r="BUH4" s="341"/>
      <c r="BUI4" s="341"/>
      <c r="BUJ4" s="341"/>
      <c r="BUK4" s="341"/>
      <c r="BUL4" s="341"/>
      <c r="BUM4" s="341"/>
      <c r="BUN4" s="341"/>
      <c r="BUO4" s="341"/>
      <c r="BUP4" s="341"/>
      <c r="BUQ4" s="341"/>
      <c r="BUR4" s="341"/>
      <c r="BUS4" s="341"/>
      <c r="BUT4" s="341"/>
      <c r="BUU4" s="341"/>
      <c r="BUV4" s="341"/>
      <c r="BUW4" s="341"/>
      <c r="BUX4" s="341"/>
      <c r="BUY4" s="341"/>
      <c r="BUZ4" s="341"/>
      <c r="BVA4" s="341"/>
      <c r="BVB4" s="341"/>
      <c r="BVC4" s="341"/>
      <c r="BVD4" s="341"/>
      <c r="BVE4" s="341"/>
      <c r="BVF4" s="341"/>
      <c r="BVG4" s="341"/>
      <c r="BVH4" s="341"/>
      <c r="BVI4" s="341"/>
      <c r="BVJ4" s="341"/>
      <c r="BVK4" s="341"/>
      <c r="BVL4" s="341"/>
      <c r="BVM4" s="341"/>
      <c r="BVN4" s="341"/>
      <c r="BVO4" s="341"/>
      <c r="BVP4" s="341"/>
      <c r="BVQ4" s="341"/>
      <c r="BVR4" s="341"/>
      <c r="BVS4" s="341"/>
      <c r="BVT4" s="341"/>
      <c r="BVU4" s="341"/>
      <c r="BVV4" s="341"/>
      <c r="BVW4" s="341"/>
      <c r="BVX4" s="341"/>
      <c r="BVY4" s="341"/>
      <c r="BVZ4" s="341"/>
      <c r="BWA4" s="341"/>
      <c r="BWB4" s="341"/>
      <c r="BWC4" s="341"/>
      <c r="BWD4" s="341"/>
      <c r="BWE4" s="341"/>
      <c r="BWF4" s="341"/>
      <c r="BWG4" s="341"/>
      <c r="BWH4" s="341"/>
      <c r="BWI4" s="341"/>
      <c r="BWJ4" s="341"/>
      <c r="BWK4" s="341"/>
      <c r="BWL4" s="341"/>
      <c r="BWM4" s="341"/>
      <c r="BWN4" s="341"/>
      <c r="BWO4" s="341"/>
      <c r="BWP4" s="341"/>
      <c r="BWQ4" s="341"/>
      <c r="BWR4" s="341"/>
      <c r="BWS4" s="341"/>
      <c r="BWT4" s="341"/>
      <c r="BWU4" s="341"/>
      <c r="BWV4" s="341"/>
      <c r="BWW4" s="341"/>
      <c r="BWX4" s="341"/>
      <c r="BWY4" s="341"/>
      <c r="BWZ4" s="341"/>
      <c r="BXA4" s="341"/>
      <c r="BXB4" s="341"/>
      <c r="BXC4" s="341"/>
      <c r="BXD4" s="341"/>
      <c r="BXE4" s="341"/>
      <c r="BXF4" s="341"/>
      <c r="BXG4" s="341"/>
      <c r="BXH4" s="341"/>
      <c r="BXI4" s="341"/>
      <c r="BXJ4" s="341"/>
      <c r="BXK4" s="341"/>
      <c r="BXL4" s="341"/>
      <c r="BXM4" s="341"/>
      <c r="BXN4" s="341"/>
      <c r="BXO4" s="341"/>
      <c r="BXP4" s="341"/>
      <c r="BXQ4" s="341"/>
      <c r="BXR4" s="341"/>
      <c r="BXS4" s="341"/>
      <c r="BXT4" s="341"/>
      <c r="BXU4" s="341"/>
      <c r="BXV4" s="341"/>
      <c r="BXW4" s="341"/>
      <c r="BXX4" s="341"/>
      <c r="BXY4" s="341"/>
      <c r="BXZ4" s="341"/>
      <c r="BYA4" s="341"/>
      <c r="BYB4" s="341"/>
      <c r="BYC4" s="341"/>
      <c r="BYD4" s="341"/>
      <c r="BYE4" s="341"/>
      <c r="BYF4" s="341"/>
      <c r="BYG4" s="341"/>
      <c r="BYH4" s="341"/>
      <c r="BYI4" s="341"/>
      <c r="BYJ4" s="341"/>
      <c r="BYK4" s="341"/>
      <c r="BYL4" s="341"/>
      <c r="BYM4" s="341"/>
      <c r="BYN4" s="341"/>
      <c r="BYO4" s="341"/>
      <c r="BYP4" s="341"/>
      <c r="BYQ4" s="341"/>
      <c r="BYR4" s="341"/>
      <c r="BYS4" s="341"/>
      <c r="BYT4" s="341"/>
      <c r="BYU4" s="341"/>
      <c r="BYV4" s="341"/>
      <c r="BYW4" s="341"/>
      <c r="BYX4" s="341"/>
      <c r="BYY4" s="341"/>
      <c r="BYZ4" s="341"/>
      <c r="BZA4" s="341"/>
      <c r="BZB4" s="341"/>
      <c r="BZC4" s="341"/>
      <c r="BZD4" s="341"/>
      <c r="BZE4" s="341"/>
      <c r="BZF4" s="341"/>
      <c r="BZG4" s="341"/>
      <c r="BZH4" s="341"/>
      <c r="BZI4" s="341"/>
      <c r="BZJ4" s="341"/>
      <c r="BZK4" s="341"/>
      <c r="BZL4" s="341"/>
      <c r="BZM4" s="341"/>
      <c r="BZN4" s="341"/>
      <c r="BZO4" s="341"/>
      <c r="BZP4" s="341"/>
      <c r="BZQ4" s="341"/>
      <c r="BZR4" s="341"/>
      <c r="BZS4" s="341"/>
      <c r="BZT4" s="341"/>
      <c r="BZU4" s="341"/>
      <c r="BZV4" s="341"/>
      <c r="BZW4" s="341"/>
      <c r="BZX4" s="341"/>
      <c r="BZY4" s="341"/>
      <c r="BZZ4" s="341"/>
      <c r="CAA4" s="341"/>
      <c r="CAB4" s="341"/>
      <c r="CAC4" s="341"/>
      <c r="CAD4" s="341"/>
      <c r="CAE4" s="341"/>
      <c r="CAF4" s="341"/>
      <c r="CAG4" s="341"/>
      <c r="CAH4" s="341"/>
      <c r="CAI4" s="341"/>
      <c r="CAJ4" s="341"/>
      <c r="CAK4" s="341"/>
      <c r="CAL4" s="341"/>
      <c r="CAM4" s="341"/>
      <c r="CAN4" s="341"/>
      <c r="CAO4" s="341"/>
      <c r="CAP4" s="341"/>
      <c r="CAQ4" s="341"/>
      <c r="CAR4" s="341"/>
      <c r="CAS4" s="341"/>
      <c r="CAT4" s="341"/>
      <c r="CAU4" s="341"/>
      <c r="CAV4" s="341"/>
      <c r="CAW4" s="341"/>
      <c r="CAX4" s="341"/>
      <c r="CAY4" s="341"/>
      <c r="CAZ4" s="341"/>
      <c r="CBA4" s="341"/>
      <c r="CBB4" s="341"/>
      <c r="CBC4" s="341"/>
      <c r="CBD4" s="341"/>
      <c r="CBE4" s="341"/>
      <c r="CBF4" s="341"/>
      <c r="CBG4" s="341"/>
      <c r="CBH4" s="341"/>
      <c r="CBI4" s="341"/>
      <c r="CBJ4" s="341"/>
      <c r="CBK4" s="341"/>
      <c r="CBL4" s="341"/>
      <c r="CBM4" s="341"/>
      <c r="CBN4" s="341"/>
      <c r="CBO4" s="341"/>
      <c r="CBP4" s="341"/>
      <c r="CBQ4" s="341"/>
      <c r="CBR4" s="341"/>
      <c r="CBS4" s="341"/>
      <c r="CBT4" s="341"/>
      <c r="CBU4" s="341"/>
      <c r="CBV4" s="341"/>
      <c r="CBW4" s="341"/>
      <c r="CBX4" s="341"/>
      <c r="CBY4" s="341"/>
      <c r="CBZ4" s="341"/>
      <c r="CCA4" s="341"/>
      <c r="CCB4" s="341"/>
      <c r="CCC4" s="341"/>
      <c r="CCD4" s="341"/>
      <c r="CCE4" s="341"/>
      <c r="CCF4" s="341"/>
      <c r="CCG4" s="341"/>
      <c r="CCH4" s="341"/>
      <c r="CCI4" s="341"/>
      <c r="CCJ4" s="341"/>
      <c r="CCK4" s="341"/>
      <c r="CCL4" s="341"/>
      <c r="CCM4" s="341"/>
      <c r="CCN4" s="341"/>
      <c r="CCO4" s="341"/>
      <c r="CCP4" s="341"/>
      <c r="CCQ4" s="341"/>
      <c r="CCR4" s="341"/>
      <c r="CCS4" s="341"/>
      <c r="CCT4" s="341"/>
      <c r="CCU4" s="341"/>
      <c r="CCV4" s="341"/>
      <c r="CCW4" s="341"/>
      <c r="CCX4" s="341"/>
      <c r="CCY4" s="341"/>
      <c r="CCZ4" s="341"/>
      <c r="CDA4" s="341"/>
      <c r="CDB4" s="341"/>
      <c r="CDC4" s="341"/>
      <c r="CDD4" s="341"/>
      <c r="CDE4" s="341"/>
      <c r="CDF4" s="341"/>
      <c r="CDG4" s="341"/>
      <c r="CDH4" s="341"/>
      <c r="CDI4" s="341"/>
      <c r="CDJ4" s="341"/>
      <c r="CDK4" s="341"/>
      <c r="CDL4" s="341"/>
      <c r="CDM4" s="341"/>
      <c r="CDN4" s="341"/>
      <c r="CDO4" s="341"/>
      <c r="CDP4" s="341"/>
      <c r="CDQ4" s="341"/>
      <c r="CDR4" s="341"/>
      <c r="CDS4" s="341"/>
      <c r="CDT4" s="341"/>
      <c r="CDU4" s="341"/>
      <c r="CDV4" s="341"/>
      <c r="CDW4" s="341"/>
      <c r="CDX4" s="341"/>
      <c r="CDY4" s="341"/>
      <c r="CDZ4" s="341"/>
      <c r="CEA4" s="341"/>
      <c r="CEB4" s="341"/>
      <c r="CEC4" s="341"/>
      <c r="CED4" s="341"/>
      <c r="CEE4" s="341"/>
      <c r="CEF4" s="341"/>
      <c r="CEG4" s="341"/>
      <c r="CEH4" s="341"/>
      <c r="CEI4" s="341"/>
      <c r="CEJ4" s="341"/>
      <c r="CEK4" s="341"/>
      <c r="CEL4" s="341"/>
      <c r="CEM4" s="341"/>
      <c r="CEN4" s="341"/>
      <c r="CEO4" s="341"/>
      <c r="CEP4" s="341"/>
      <c r="CEQ4" s="341"/>
      <c r="CER4" s="341"/>
      <c r="CES4" s="341"/>
      <c r="CET4" s="341"/>
      <c r="CEU4" s="341"/>
      <c r="CEV4" s="341"/>
      <c r="CEW4" s="341"/>
      <c r="CEX4" s="341"/>
      <c r="CEY4" s="341"/>
      <c r="CEZ4" s="341"/>
      <c r="CFA4" s="341"/>
      <c r="CFB4" s="341"/>
      <c r="CFC4" s="341"/>
      <c r="CFD4" s="341"/>
      <c r="CFE4" s="341"/>
      <c r="CFF4" s="341"/>
      <c r="CFG4" s="341"/>
      <c r="CFH4" s="341"/>
      <c r="CFI4" s="341"/>
      <c r="CFJ4" s="341"/>
      <c r="CFK4" s="341"/>
      <c r="CFL4" s="341"/>
      <c r="CFM4" s="341"/>
      <c r="CFN4" s="341"/>
      <c r="CFO4" s="341"/>
      <c r="CFP4" s="341"/>
      <c r="CFQ4" s="341"/>
      <c r="CFR4" s="341"/>
      <c r="CFS4" s="341"/>
      <c r="CFT4" s="341"/>
      <c r="CFU4" s="341"/>
      <c r="CFV4" s="341"/>
      <c r="CFW4" s="341"/>
      <c r="CFX4" s="341"/>
      <c r="CFY4" s="341"/>
      <c r="CFZ4" s="341"/>
      <c r="CGA4" s="341"/>
      <c r="CGB4" s="341"/>
      <c r="CGC4" s="341"/>
      <c r="CGD4" s="341"/>
      <c r="CGE4" s="341"/>
      <c r="CGF4" s="341"/>
      <c r="CGG4" s="341"/>
      <c r="CGH4" s="341"/>
      <c r="CGI4" s="341"/>
      <c r="CGJ4" s="341"/>
      <c r="CGK4" s="341"/>
      <c r="CGL4" s="341"/>
      <c r="CGM4" s="341"/>
      <c r="CGN4" s="341"/>
      <c r="CGO4" s="341"/>
      <c r="CGP4" s="341"/>
      <c r="CGQ4" s="341"/>
      <c r="CGR4" s="341"/>
      <c r="CGS4" s="341"/>
      <c r="CGT4" s="341"/>
      <c r="CGU4" s="341"/>
      <c r="CGV4" s="341"/>
      <c r="CGW4" s="341"/>
      <c r="CGX4" s="341"/>
      <c r="CGY4" s="341"/>
      <c r="CGZ4" s="341"/>
      <c r="CHA4" s="341"/>
      <c r="CHB4" s="341"/>
      <c r="CHC4" s="341"/>
      <c r="CHD4" s="341"/>
      <c r="CHE4" s="341"/>
      <c r="CHF4" s="341"/>
      <c r="CHG4" s="341"/>
      <c r="CHH4" s="341"/>
      <c r="CHI4" s="341"/>
      <c r="CHJ4" s="341"/>
      <c r="CHK4" s="341"/>
      <c r="CHL4" s="341"/>
      <c r="CHM4" s="341"/>
      <c r="CHN4" s="341"/>
      <c r="CHO4" s="341"/>
      <c r="CHP4" s="341"/>
      <c r="CHQ4" s="341"/>
      <c r="CHR4" s="341"/>
      <c r="CHS4" s="341"/>
      <c r="CHT4" s="341"/>
      <c r="CHU4" s="341"/>
      <c r="CHV4" s="341"/>
      <c r="CHW4" s="341"/>
      <c r="CHX4" s="341"/>
      <c r="CHY4" s="341"/>
      <c r="CHZ4" s="341"/>
      <c r="CIA4" s="341"/>
      <c r="CIB4" s="341"/>
      <c r="CIC4" s="341"/>
      <c r="CID4" s="341"/>
      <c r="CIE4" s="341"/>
      <c r="CIF4" s="341"/>
      <c r="CIG4" s="341"/>
      <c r="CIH4" s="341"/>
      <c r="CII4" s="341"/>
      <c r="CIJ4" s="341"/>
      <c r="CIK4" s="341"/>
      <c r="CIL4" s="341"/>
      <c r="CIM4" s="341"/>
      <c r="CIN4" s="341"/>
      <c r="CIO4" s="341"/>
      <c r="CIP4" s="341"/>
      <c r="CIQ4" s="341"/>
      <c r="CIR4" s="341"/>
      <c r="CIS4" s="341"/>
      <c r="CIT4" s="341"/>
      <c r="CIU4" s="341"/>
      <c r="CIV4" s="341"/>
      <c r="CIW4" s="341"/>
      <c r="CIX4" s="341"/>
      <c r="CIY4" s="341"/>
      <c r="CIZ4" s="341"/>
      <c r="CJA4" s="341"/>
      <c r="CJB4" s="341"/>
      <c r="CJC4" s="341"/>
      <c r="CJD4" s="341"/>
      <c r="CJE4" s="341"/>
      <c r="CJF4" s="341"/>
      <c r="CJG4" s="341"/>
      <c r="CJH4" s="341"/>
      <c r="CJI4" s="341"/>
      <c r="CJJ4" s="341"/>
      <c r="CJK4" s="341"/>
      <c r="CJL4" s="341"/>
      <c r="CJM4" s="341"/>
      <c r="CJN4" s="341"/>
      <c r="CJO4" s="341"/>
      <c r="CJP4" s="341"/>
      <c r="CJQ4" s="341"/>
      <c r="CJR4" s="341"/>
      <c r="CJS4" s="341"/>
      <c r="CJT4" s="341"/>
      <c r="CJU4" s="341"/>
      <c r="CJV4" s="341"/>
      <c r="CJW4" s="341"/>
      <c r="CJX4" s="341"/>
      <c r="CJY4" s="341"/>
      <c r="CJZ4" s="341"/>
      <c r="CKA4" s="341"/>
      <c r="CKB4" s="341"/>
      <c r="CKC4" s="341"/>
      <c r="CKD4" s="341"/>
      <c r="CKE4" s="341"/>
      <c r="CKF4" s="341"/>
      <c r="CKG4" s="341"/>
      <c r="CKH4" s="341"/>
      <c r="CKI4" s="341"/>
      <c r="CKJ4" s="341"/>
      <c r="CKK4" s="341"/>
      <c r="CKL4" s="341"/>
      <c r="CKM4" s="341"/>
      <c r="CKN4" s="341"/>
      <c r="CKO4" s="341"/>
      <c r="CKP4" s="341"/>
      <c r="CKQ4" s="341"/>
      <c r="CKR4" s="341"/>
      <c r="CKS4" s="341"/>
      <c r="CKT4" s="341"/>
      <c r="CKU4" s="341"/>
      <c r="CKV4" s="341"/>
      <c r="CKW4" s="341"/>
      <c r="CKX4" s="341"/>
      <c r="CKY4" s="341"/>
      <c r="CKZ4" s="341"/>
      <c r="CLA4" s="341"/>
      <c r="CLB4" s="341"/>
      <c r="CLC4" s="341"/>
      <c r="CLD4" s="341"/>
      <c r="CLE4" s="341"/>
      <c r="CLF4" s="341"/>
      <c r="CLG4" s="341"/>
      <c r="CLH4" s="341"/>
      <c r="CLI4" s="341"/>
      <c r="CLJ4" s="341"/>
      <c r="CLK4" s="341"/>
      <c r="CLL4" s="341"/>
      <c r="CLM4" s="341"/>
      <c r="CLN4" s="341"/>
      <c r="CLO4" s="341"/>
      <c r="CLP4" s="341"/>
      <c r="CLQ4" s="341"/>
      <c r="CLR4" s="341"/>
      <c r="CLS4" s="341"/>
      <c r="CLT4" s="341"/>
      <c r="CLU4" s="341"/>
      <c r="CLV4" s="341"/>
      <c r="CLW4" s="341"/>
      <c r="CLX4" s="341"/>
      <c r="CLY4" s="341"/>
      <c r="CLZ4" s="341"/>
      <c r="CMA4" s="341"/>
      <c r="CMB4" s="341"/>
      <c r="CMC4" s="341"/>
      <c r="CMD4" s="341"/>
      <c r="CME4" s="341"/>
      <c r="CMF4" s="341"/>
      <c r="CMG4" s="341"/>
      <c r="CMH4" s="341"/>
      <c r="CMI4" s="341"/>
      <c r="CMJ4" s="341"/>
      <c r="CMK4" s="341"/>
      <c r="CML4" s="341"/>
      <c r="CMM4" s="341"/>
      <c r="CMN4" s="341"/>
      <c r="CMO4" s="341"/>
      <c r="CMP4" s="341"/>
      <c r="CMQ4" s="341"/>
      <c r="CMR4" s="341"/>
      <c r="CMS4" s="341"/>
      <c r="CMT4" s="341"/>
      <c r="CMU4" s="341"/>
      <c r="CMV4" s="341"/>
      <c r="CMW4" s="341"/>
      <c r="CMX4" s="341"/>
      <c r="CMY4" s="341"/>
      <c r="CMZ4" s="341"/>
      <c r="CNA4" s="341"/>
      <c r="CNB4" s="341"/>
      <c r="CNC4" s="341"/>
      <c r="CND4" s="341"/>
      <c r="CNE4" s="341"/>
      <c r="CNF4" s="341"/>
      <c r="CNG4" s="341"/>
      <c r="CNH4" s="341"/>
      <c r="CNI4" s="341"/>
      <c r="CNJ4" s="341"/>
      <c r="CNK4" s="341"/>
      <c r="CNL4" s="341"/>
      <c r="CNM4" s="341"/>
      <c r="CNN4" s="341"/>
      <c r="CNO4" s="341"/>
      <c r="CNP4" s="341"/>
      <c r="CNQ4" s="341"/>
      <c r="CNR4" s="341"/>
      <c r="CNS4" s="341"/>
      <c r="CNT4" s="341"/>
      <c r="CNU4" s="341"/>
      <c r="CNV4" s="341"/>
      <c r="CNW4" s="341"/>
      <c r="CNX4" s="341"/>
      <c r="CNY4" s="341"/>
      <c r="CNZ4" s="341"/>
      <c r="COA4" s="341"/>
      <c r="COB4" s="341"/>
      <c r="COC4" s="341"/>
      <c r="COD4" s="341"/>
      <c r="COE4" s="341"/>
      <c r="COF4" s="341"/>
      <c r="COG4" s="341"/>
      <c r="COH4" s="341"/>
      <c r="COI4" s="341"/>
      <c r="COJ4" s="341"/>
      <c r="COK4" s="341"/>
      <c r="COL4" s="341"/>
      <c r="COM4" s="341"/>
      <c r="CON4" s="341"/>
      <c r="COO4" s="341"/>
      <c r="COP4" s="341"/>
      <c r="COQ4" s="341"/>
      <c r="COR4" s="341"/>
      <c r="COS4" s="341"/>
      <c r="COT4" s="341"/>
      <c r="COU4" s="341"/>
      <c r="COV4" s="341"/>
      <c r="COW4" s="341"/>
      <c r="COX4" s="341"/>
      <c r="COY4" s="341"/>
      <c r="COZ4" s="341"/>
      <c r="CPA4" s="341"/>
      <c r="CPB4" s="341"/>
      <c r="CPC4" s="341"/>
      <c r="CPD4" s="341"/>
      <c r="CPE4" s="341"/>
      <c r="CPF4" s="341"/>
      <c r="CPG4" s="341"/>
      <c r="CPH4" s="341"/>
      <c r="CPI4" s="341"/>
      <c r="CPJ4" s="341"/>
      <c r="CPK4" s="341"/>
      <c r="CPL4" s="341"/>
      <c r="CPM4" s="341"/>
      <c r="CPN4" s="341"/>
      <c r="CPO4" s="341"/>
      <c r="CPP4" s="341"/>
      <c r="CPQ4" s="341"/>
      <c r="CPR4" s="341"/>
      <c r="CPS4" s="341"/>
      <c r="CPT4" s="341"/>
      <c r="CPU4" s="341"/>
      <c r="CPV4" s="341"/>
      <c r="CPW4" s="341"/>
      <c r="CPX4" s="341"/>
      <c r="CPY4" s="341"/>
      <c r="CPZ4" s="341"/>
      <c r="CQA4" s="341"/>
      <c r="CQB4" s="341"/>
      <c r="CQC4" s="341"/>
      <c r="CQD4" s="341"/>
      <c r="CQE4" s="341"/>
      <c r="CQF4" s="341"/>
      <c r="CQG4" s="341"/>
      <c r="CQH4" s="341"/>
      <c r="CQI4" s="341"/>
      <c r="CQJ4" s="341"/>
      <c r="CQK4" s="341"/>
      <c r="CQL4" s="341"/>
      <c r="CQM4" s="341"/>
      <c r="CQN4" s="341"/>
      <c r="CQO4" s="341"/>
      <c r="CQP4" s="341"/>
      <c r="CQQ4" s="341"/>
      <c r="CQR4" s="341"/>
      <c r="CQS4" s="341"/>
      <c r="CQT4" s="341"/>
      <c r="CQU4" s="341"/>
      <c r="CQV4" s="341"/>
      <c r="CQW4" s="341"/>
      <c r="CQX4" s="341"/>
      <c r="CQY4" s="341"/>
      <c r="CQZ4" s="341"/>
      <c r="CRA4" s="341"/>
      <c r="CRB4" s="341"/>
      <c r="CRC4" s="341"/>
      <c r="CRD4" s="341"/>
      <c r="CRE4" s="341"/>
      <c r="CRF4" s="341"/>
      <c r="CRG4" s="341"/>
      <c r="CRH4" s="341"/>
      <c r="CRI4" s="341"/>
      <c r="CRJ4" s="341"/>
      <c r="CRK4" s="341"/>
      <c r="CRL4" s="341"/>
      <c r="CRM4" s="341"/>
      <c r="CRN4" s="341"/>
      <c r="CRO4" s="341"/>
      <c r="CRP4" s="341"/>
      <c r="CRQ4" s="341"/>
      <c r="CRR4" s="341"/>
      <c r="CRS4" s="341"/>
      <c r="CRT4" s="341"/>
      <c r="CRU4" s="341"/>
      <c r="CRV4" s="341"/>
      <c r="CRW4" s="341"/>
      <c r="CRX4" s="341"/>
      <c r="CRY4" s="341"/>
      <c r="CRZ4" s="341"/>
      <c r="CSA4" s="341"/>
      <c r="CSB4" s="341"/>
      <c r="CSC4" s="341"/>
      <c r="CSD4" s="341"/>
      <c r="CSE4" s="341"/>
      <c r="CSF4" s="341"/>
      <c r="CSG4" s="341"/>
      <c r="CSH4" s="341"/>
      <c r="CSI4" s="341"/>
      <c r="CSJ4" s="341"/>
      <c r="CSK4" s="341"/>
      <c r="CSL4" s="341"/>
      <c r="CSM4" s="341"/>
      <c r="CSN4" s="341"/>
      <c r="CSO4" s="341"/>
      <c r="CSP4" s="341"/>
      <c r="CSQ4" s="341"/>
      <c r="CSR4" s="341"/>
      <c r="CSS4" s="341"/>
      <c r="CST4" s="341"/>
      <c r="CSU4" s="341"/>
      <c r="CSV4" s="341"/>
      <c r="CSW4" s="341"/>
      <c r="CSX4" s="341"/>
      <c r="CSY4" s="341"/>
      <c r="CSZ4" s="341"/>
      <c r="CTA4" s="341"/>
      <c r="CTB4" s="341"/>
      <c r="CTC4" s="341"/>
      <c r="CTD4" s="341"/>
      <c r="CTE4" s="341"/>
      <c r="CTF4" s="341"/>
      <c r="CTG4" s="341"/>
      <c r="CTH4" s="341"/>
      <c r="CTI4" s="341"/>
      <c r="CTJ4" s="341"/>
      <c r="CTK4" s="341"/>
      <c r="CTL4" s="341"/>
      <c r="CTM4" s="341"/>
      <c r="CTN4" s="341"/>
      <c r="CTO4" s="341"/>
      <c r="CTP4" s="341"/>
      <c r="CTQ4" s="341"/>
      <c r="CTR4" s="341"/>
      <c r="CTS4" s="341"/>
      <c r="CTT4" s="341"/>
      <c r="CTU4" s="341"/>
      <c r="CTV4" s="341"/>
      <c r="CTW4" s="341"/>
      <c r="CTX4" s="341"/>
      <c r="CTY4" s="341"/>
      <c r="CTZ4" s="341"/>
      <c r="CUA4" s="341"/>
      <c r="CUB4" s="341"/>
      <c r="CUC4" s="341"/>
      <c r="CUD4" s="341"/>
      <c r="CUE4" s="341"/>
      <c r="CUF4" s="341"/>
      <c r="CUG4" s="341"/>
      <c r="CUH4" s="341"/>
      <c r="CUI4" s="341"/>
      <c r="CUJ4" s="341"/>
      <c r="CUK4" s="341"/>
      <c r="CUL4" s="341"/>
      <c r="CUM4" s="341"/>
      <c r="CUN4" s="341"/>
      <c r="CUO4" s="341"/>
      <c r="CUP4" s="341"/>
      <c r="CUQ4" s="341"/>
      <c r="CUR4" s="341"/>
      <c r="CUS4" s="341"/>
      <c r="CUT4" s="341"/>
      <c r="CUU4" s="341"/>
      <c r="CUV4" s="341"/>
      <c r="CUW4" s="341"/>
      <c r="CUX4" s="341"/>
      <c r="CUY4" s="341"/>
      <c r="CUZ4" s="341"/>
      <c r="CVA4" s="341"/>
      <c r="CVB4" s="341"/>
      <c r="CVC4" s="341"/>
      <c r="CVD4" s="341"/>
      <c r="CVE4" s="341"/>
      <c r="CVF4" s="341"/>
      <c r="CVG4" s="341"/>
      <c r="CVH4" s="341"/>
      <c r="CVI4" s="341"/>
      <c r="CVJ4" s="341"/>
      <c r="CVK4" s="341"/>
      <c r="CVL4" s="341"/>
      <c r="CVM4" s="341"/>
      <c r="CVN4" s="341"/>
      <c r="CVO4" s="341"/>
      <c r="CVP4" s="341"/>
      <c r="CVQ4" s="341"/>
      <c r="CVR4" s="341"/>
      <c r="CVS4" s="341"/>
      <c r="CVT4" s="341"/>
      <c r="CVU4" s="341"/>
      <c r="CVV4" s="341"/>
      <c r="CVW4" s="341"/>
      <c r="CVX4" s="341"/>
      <c r="CVY4" s="341"/>
      <c r="CVZ4" s="341"/>
      <c r="CWA4" s="341"/>
      <c r="CWB4" s="341"/>
      <c r="CWC4" s="341"/>
      <c r="CWD4" s="341"/>
      <c r="CWE4" s="341"/>
      <c r="CWF4" s="341"/>
      <c r="CWG4" s="341"/>
      <c r="CWH4" s="341"/>
      <c r="CWI4" s="341"/>
      <c r="CWJ4" s="341"/>
      <c r="CWK4" s="341"/>
      <c r="CWL4" s="341"/>
      <c r="CWM4" s="341"/>
      <c r="CWN4" s="341"/>
      <c r="CWO4" s="341"/>
      <c r="CWP4" s="341"/>
      <c r="CWQ4" s="341"/>
      <c r="CWR4" s="341"/>
      <c r="CWS4" s="341"/>
      <c r="CWT4" s="341"/>
      <c r="CWU4" s="341"/>
      <c r="CWV4" s="341"/>
      <c r="CWW4" s="341"/>
      <c r="CWX4" s="341"/>
      <c r="CWY4" s="341"/>
      <c r="CWZ4" s="341"/>
      <c r="CXA4" s="341"/>
      <c r="CXB4" s="341"/>
      <c r="CXC4" s="341"/>
      <c r="CXD4" s="341"/>
      <c r="CXE4" s="341"/>
      <c r="CXF4" s="341"/>
      <c r="CXG4" s="341"/>
      <c r="CXH4" s="341"/>
      <c r="CXI4" s="341"/>
      <c r="CXJ4" s="341"/>
      <c r="CXK4" s="341"/>
      <c r="CXL4" s="341"/>
      <c r="CXM4" s="341"/>
      <c r="CXN4" s="341"/>
      <c r="CXO4" s="341"/>
      <c r="CXP4" s="341"/>
      <c r="CXQ4" s="341"/>
      <c r="CXR4" s="341"/>
      <c r="CXS4" s="341"/>
      <c r="CXT4" s="341"/>
      <c r="CXU4" s="341"/>
      <c r="CXV4" s="341"/>
      <c r="CXW4" s="341"/>
      <c r="CXX4" s="341"/>
      <c r="CXY4" s="341"/>
      <c r="CXZ4" s="341"/>
      <c r="CYA4" s="341"/>
      <c r="CYB4" s="341"/>
      <c r="CYC4" s="341"/>
      <c r="CYD4" s="341"/>
      <c r="CYE4" s="341"/>
      <c r="CYF4" s="341"/>
      <c r="CYG4" s="341"/>
      <c r="CYH4" s="341"/>
      <c r="CYI4" s="341"/>
      <c r="CYJ4" s="341"/>
      <c r="CYK4" s="341"/>
      <c r="CYL4" s="341"/>
      <c r="CYM4" s="341"/>
      <c r="CYN4" s="341"/>
      <c r="CYO4" s="341"/>
      <c r="CYP4" s="341"/>
      <c r="CYQ4" s="341"/>
      <c r="CYR4" s="341"/>
      <c r="CYS4" s="341"/>
      <c r="CYT4" s="341"/>
      <c r="CYU4" s="341"/>
      <c r="CYV4" s="341"/>
      <c r="CYW4" s="341"/>
      <c r="CYX4" s="341"/>
      <c r="CYY4" s="341"/>
      <c r="CYZ4" s="341"/>
      <c r="CZA4" s="341"/>
      <c r="CZB4" s="341"/>
      <c r="CZC4" s="341"/>
      <c r="CZD4" s="341"/>
      <c r="CZE4" s="341"/>
      <c r="CZF4" s="341"/>
      <c r="CZG4" s="341"/>
      <c r="CZH4" s="341"/>
      <c r="CZI4" s="341"/>
      <c r="CZJ4" s="341"/>
      <c r="CZK4" s="341"/>
      <c r="CZL4" s="341"/>
      <c r="CZM4" s="341"/>
      <c r="CZN4" s="341"/>
      <c r="CZO4" s="341"/>
      <c r="CZP4" s="341"/>
      <c r="CZQ4" s="341"/>
      <c r="CZR4" s="341"/>
      <c r="CZS4" s="341"/>
      <c r="CZT4" s="341"/>
      <c r="CZU4" s="341"/>
      <c r="CZV4" s="341"/>
      <c r="CZW4" s="341"/>
      <c r="CZX4" s="341"/>
      <c r="CZY4" s="341"/>
      <c r="CZZ4" s="341"/>
      <c r="DAA4" s="341"/>
      <c r="DAB4" s="341"/>
      <c r="DAC4" s="341"/>
      <c r="DAD4" s="341"/>
      <c r="DAE4" s="341"/>
      <c r="DAF4" s="341"/>
      <c r="DAG4" s="341"/>
      <c r="DAH4" s="341"/>
      <c r="DAI4" s="341"/>
      <c r="DAJ4" s="341"/>
      <c r="DAK4" s="341"/>
      <c r="DAL4" s="341"/>
      <c r="DAM4" s="341"/>
      <c r="DAN4" s="341"/>
      <c r="DAO4" s="341"/>
      <c r="DAP4" s="341"/>
      <c r="DAQ4" s="341"/>
      <c r="DAR4" s="341"/>
      <c r="DAS4" s="341"/>
      <c r="DAT4" s="341"/>
      <c r="DAU4" s="341"/>
      <c r="DAV4" s="341"/>
      <c r="DAW4" s="341"/>
      <c r="DAX4" s="341"/>
      <c r="DAY4" s="341"/>
      <c r="DAZ4" s="341"/>
      <c r="DBA4" s="341"/>
      <c r="DBB4" s="341"/>
      <c r="DBC4" s="341"/>
      <c r="DBD4" s="341"/>
      <c r="DBE4" s="341"/>
      <c r="DBF4" s="341"/>
      <c r="DBG4" s="341"/>
      <c r="DBH4" s="341"/>
      <c r="DBI4" s="341"/>
      <c r="DBJ4" s="341"/>
      <c r="DBK4" s="341"/>
      <c r="DBL4" s="341"/>
      <c r="DBM4" s="341"/>
      <c r="DBN4" s="341"/>
      <c r="DBO4" s="341"/>
      <c r="DBP4" s="341"/>
      <c r="DBQ4" s="341"/>
      <c r="DBR4" s="341"/>
      <c r="DBS4" s="341"/>
      <c r="DBT4" s="341"/>
      <c r="DBU4" s="341"/>
      <c r="DBV4" s="341"/>
      <c r="DBW4" s="341"/>
      <c r="DBX4" s="341"/>
      <c r="DBY4" s="341"/>
      <c r="DBZ4" s="341"/>
      <c r="DCA4" s="341"/>
      <c r="DCB4" s="341"/>
      <c r="DCC4" s="341"/>
      <c r="DCD4" s="341"/>
      <c r="DCE4" s="341"/>
      <c r="DCF4" s="341"/>
      <c r="DCG4" s="341"/>
      <c r="DCH4" s="341"/>
      <c r="DCI4" s="341"/>
      <c r="DCJ4" s="341"/>
      <c r="DCK4" s="341"/>
      <c r="DCL4" s="341"/>
      <c r="DCM4" s="341"/>
      <c r="DCN4" s="341"/>
      <c r="DCO4" s="341"/>
      <c r="DCP4" s="341"/>
      <c r="DCQ4" s="341"/>
      <c r="DCR4" s="341"/>
      <c r="DCS4" s="341"/>
      <c r="DCT4" s="341"/>
      <c r="DCU4" s="341"/>
      <c r="DCV4" s="341"/>
      <c r="DCW4" s="341"/>
      <c r="DCX4" s="341"/>
      <c r="DCY4" s="341"/>
      <c r="DCZ4" s="341"/>
      <c r="DDA4" s="341"/>
      <c r="DDB4" s="341"/>
      <c r="DDC4" s="341"/>
      <c r="DDD4" s="341"/>
      <c r="DDE4" s="341"/>
      <c r="DDF4" s="341"/>
      <c r="DDG4" s="341"/>
      <c r="DDH4" s="341"/>
      <c r="DDI4" s="341"/>
      <c r="DDJ4" s="341"/>
      <c r="DDK4" s="341"/>
      <c r="DDL4" s="341"/>
      <c r="DDM4" s="341"/>
      <c r="DDN4" s="341"/>
      <c r="DDO4" s="341"/>
      <c r="DDP4" s="341"/>
      <c r="DDQ4" s="341"/>
      <c r="DDR4" s="341"/>
      <c r="DDS4" s="341"/>
      <c r="DDT4" s="341"/>
      <c r="DDU4" s="341"/>
      <c r="DDV4" s="341"/>
      <c r="DDW4" s="341"/>
      <c r="DDX4" s="341"/>
      <c r="DDY4" s="341"/>
      <c r="DDZ4" s="341"/>
      <c r="DEA4" s="341"/>
      <c r="DEB4" s="341"/>
      <c r="DEC4" s="341"/>
      <c r="DED4" s="341"/>
      <c r="DEE4" s="341"/>
      <c r="DEF4" s="341"/>
      <c r="DEG4" s="341"/>
      <c r="DEH4" s="341"/>
      <c r="DEI4" s="341"/>
      <c r="DEJ4" s="341"/>
      <c r="DEK4" s="341"/>
      <c r="DEL4" s="341"/>
      <c r="DEM4" s="341"/>
      <c r="DEN4" s="341"/>
      <c r="DEO4" s="341"/>
      <c r="DEP4" s="341"/>
      <c r="DEQ4" s="341"/>
      <c r="DER4" s="341"/>
      <c r="DES4" s="341"/>
      <c r="DET4" s="341"/>
      <c r="DEU4" s="341"/>
      <c r="DEV4" s="341"/>
      <c r="DEW4" s="341"/>
      <c r="DEX4" s="341"/>
      <c r="DEY4" s="341"/>
      <c r="DEZ4" s="341"/>
      <c r="DFA4" s="341"/>
      <c r="DFB4" s="341"/>
      <c r="DFC4" s="341"/>
      <c r="DFD4" s="341"/>
      <c r="DFE4" s="341"/>
      <c r="DFF4" s="341"/>
      <c r="DFG4" s="341"/>
      <c r="DFH4" s="341"/>
      <c r="DFI4" s="341"/>
      <c r="DFJ4" s="341"/>
      <c r="DFK4" s="341"/>
      <c r="DFL4" s="341"/>
      <c r="DFM4" s="341"/>
      <c r="DFN4" s="341"/>
      <c r="DFO4" s="341"/>
      <c r="DFP4" s="341"/>
      <c r="DFQ4" s="341"/>
      <c r="DFR4" s="341"/>
      <c r="DFS4" s="341"/>
      <c r="DFT4" s="341"/>
      <c r="DFU4" s="341"/>
      <c r="DFV4" s="341"/>
      <c r="DFW4" s="341"/>
      <c r="DFX4" s="341"/>
      <c r="DFY4" s="341"/>
      <c r="DFZ4" s="341"/>
      <c r="DGA4" s="341"/>
      <c r="DGB4" s="341"/>
      <c r="DGC4" s="341"/>
      <c r="DGD4" s="341"/>
      <c r="DGE4" s="341"/>
      <c r="DGF4" s="341"/>
      <c r="DGG4" s="341"/>
      <c r="DGH4" s="341"/>
      <c r="DGI4" s="341"/>
      <c r="DGJ4" s="341"/>
      <c r="DGK4" s="341"/>
      <c r="DGL4" s="341"/>
      <c r="DGM4" s="341"/>
      <c r="DGN4" s="341"/>
      <c r="DGO4" s="341"/>
      <c r="DGP4" s="341"/>
      <c r="DGQ4" s="341"/>
      <c r="DGR4" s="341"/>
      <c r="DGS4" s="341"/>
      <c r="DGT4" s="341"/>
      <c r="DGU4" s="341"/>
      <c r="DGV4" s="341"/>
      <c r="DGW4" s="341"/>
      <c r="DGX4" s="341"/>
      <c r="DGY4" s="341"/>
      <c r="DGZ4" s="341"/>
      <c r="DHA4" s="341"/>
      <c r="DHB4" s="341"/>
      <c r="DHC4" s="341"/>
      <c r="DHD4" s="341"/>
      <c r="DHE4" s="341"/>
      <c r="DHF4" s="341"/>
      <c r="DHG4" s="341"/>
      <c r="DHH4" s="341"/>
      <c r="DHI4" s="341"/>
      <c r="DHJ4" s="341"/>
      <c r="DHK4" s="341"/>
      <c r="DHL4" s="341"/>
      <c r="DHM4" s="341"/>
      <c r="DHN4" s="341"/>
      <c r="DHO4" s="341"/>
      <c r="DHP4" s="341"/>
      <c r="DHQ4" s="341"/>
      <c r="DHR4" s="341"/>
      <c r="DHS4" s="341"/>
      <c r="DHT4" s="341"/>
      <c r="DHU4" s="341"/>
      <c r="DHV4" s="341"/>
      <c r="DHW4" s="341"/>
      <c r="DHX4" s="341"/>
      <c r="DHY4" s="341"/>
      <c r="DHZ4" s="341"/>
      <c r="DIA4" s="341"/>
      <c r="DIB4" s="341"/>
      <c r="DIC4" s="341"/>
      <c r="DID4" s="341"/>
      <c r="DIE4" s="341"/>
      <c r="DIF4" s="341"/>
      <c r="DIG4" s="341"/>
      <c r="DIH4" s="341"/>
      <c r="DII4" s="341"/>
      <c r="DIJ4" s="341"/>
      <c r="DIK4" s="341"/>
      <c r="DIL4" s="341"/>
      <c r="DIM4" s="341"/>
      <c r="DIN4" s="341"/>
      <c r="DIO4" s="341"/>
      <c r="DIP4" s="341"/>
      <c r="DIQ4" s="341"/>
      <c r="DIR4" s="341"/>
      <c r="DIS4" s="341"/>
      <c r="DIT4" s="341"/>
      <c r="DIU4" s="341"/>
      <c r="DIV4" s="341"/>
      <c r="DIW4" s="341"/>
      <c r="DIX4" s="341"/>
      <c r="DIY4" s="341"/>
      <c r="DIZ4" s="341"/>
      <c r="DJA4" s="341"/>
      <c r="DJB4" s="341"/>
      <c r="DJC4" s="341"/>
      <c r="DJD4" s="341"/>
      <c r="DJE4" s="341"/>
      <c r="DJF4" s="341"/>
      <c r="DJG4" s="341"/>
      <c r="DJH4" s="341"/>
      <c r="DJI4" s="341"/>
      <c r="DJJ4" s="341"/>
      <c r="DJK4" s="341"/>
      <c r="DJL4" s="341"/>
      <c r="DJM4" s="341"/>
      <c r="DJN4" s="341"/>
      <c r="DJO4" s="341"/>
      <c r="DJP4" s="341"/>
      <c r="DJQ4" s="341"/>
      <c r="DJR4" s="341"/>
      <c r="DJS4" s="341"/>
      <c r="DJT4" s="341"/>
      <c r="DJU4" s="341"/>
      <c r="DJV4" s="341"/>
      <c r="DJW4" s="341"/>
      <c r="DJX4" s="341"/>
      <c r="DJY4" s="341"/>
      <c r="DJZ4" s="341"/>
      <c r="DKA4" s="341"/>
      <c r="DKB4" s="341"/>
      <c r="DKC4" s="341"/>
      <c r="DKD4" s="341"/>
      <c r="DKE4" s="341"/>
      <c r="DKF4" s="341"/>
      <c r="DKG4" s="341"/>
      <c r="DKH4" s="341"/>
      <c r="DKI4" s="341"/>
      <c r="DKJ4" s="341"/>
      <c r="DKK4" s="341"/>
      <c r="DKL4" s="341"/>
      <c r="DKM4" s="341"/>
      <c r="DKN4" s="341"/>
      <c r="DKO4" s="341"/>
      <c r="DKP4" s="341"/>
      <c r="DKQ4" s="341"/>
      <c r="DKR4" s="341"/>
      <c r="DKS4" s="341"/>
      <c r="DKT4" s="341"/>
      <c r="DKU4" s="341"/>
      <c r="DKV4" s="341"/>
      <c r="DKW4" s="341"/>
      <c r="DKX4" s="341"/>
      <c r="DKY4" s="341"/>
      <c r="DKZ4" s="341"/>
      <c r="DLA4" s="341"/>
      <c r="DLB4" s="341"/>
      <c r="DLC4" s="341"/>
      <c r="DLD4" s="341"/>
      <c r="DLE4" s="341"/>
      <c r="DLF4" s="341"/>
      <c r="DLG4" s="341"/>
      <c r="DLH4" s="341"/>
      <c r="DLI4" s="341"/>
      <c r="DLJ4" s="341"/>
      <c r="DLK4" s="341"/>
      <c r="DLL4" s="341"/>
      <c r="DLM4" s="341"/>
      <c r="DLN4" s="341"/>
      <c r="DLO4" s="341"/>
      <c r="DLP4" s="341"/>
      <c r="DLQ4" s="341"/>
      <c r="DLR4" s="341"/>
      <c r="DLS4" s="341"/>
      <c r="DLT4" s="341"/>
      <c r="DLU4" s="341"/>
      <c r="DLV4" s="341"/>
      <c r="DLW4" s="341"/>
      <c r="DLX4" s="341"/>
      <c r="DLY4" s="341"/>
      <c r="DLZ4" s="341"/>
      <c r="DMA4" s="341"/>
      <c r="DMB4" s="341"/>
      <c r="DMC4" s="341"/>
      <c r="DMD4" s="341"/>
      <c r="DME4" s="341"/>
      <c r="DMF4" s="341"/>
      <c r="DMG4" s="341"/>
      <c r="DMH4" s="341"/>
      <c r="DMI4" s="341"/>
      <c r="DMJ4" s="341"/>
      <c r="DMK4" s="341"/>
      <c r="DML4" s="341"/>
      <c r="DMM4" s="341"/>
      <c r="DMN4" s="341"/>
      <c r="DMO4" s="341"/>
      <c r="DMP4" s="341"/>
      <c r="DMQ4" s="341"/>
      <c r="DMR4" s="341"/>
      <c r="DMS4" s="341"/>
      <c r="DMT4" s="341"/>
      <c r="DMU4" s="341"/>
      <c r="DMV4" s="341"/>
      <c r="DMW4" s="341"/>
      <c r="DMX4" s="341"/>
      <c r="DMY4" s="341"/>
      <c r="DMZ4" s="341"/>
      <c r="DNA4" s="341"/>
      <c r="DNB4" s="341"/>
      <c r="DNC4" s="341"/>
      <c r="DND4" s="341"/>
      <c r="DNE4" s="341"/>
      <c r="DNF4" s="341"/>
      <c r="DNG4" s="341"/>
      <c r="DNH4" s="341"/>
      <c r="DNI4" s="341"/>
      <c r="DNJ4" s="341"/>
      <c r="DNK4" s="341"/>
      <c r="DNL4" s="341"/>
      <c r="DNM4" s="341"/>
      <c r="DNN4" s="341"/>
      <c r="DNO4" s="341"/>
      <c r="DNP4" s="341"/>
      <c r="DNQ4" s="341"/>
      <c r="DNR4" s="341"/>
      <c r="DNS4" s="341"/>
      <c r="DNT4" s="341"/>
      <c r="DNU4" s="341"/>
      <c r="DNV4" s="341"/>
      <c r="DNW4" s="341"/>
      <c r="DNX4" s="341"/>
      <c r="DNY4" s="341"/>
      <c r="DNZ4" s="341"/>
      <c r="DOA4" s="341"/>
      <c r="DOB4" s="341"/>
      <c r="DOC4" s="341"/>
      <c r="DOD4" s="341"/>
      <c r="DOE4" s="341"/>
      <c r="DOF4" s="341"/>
      <c r="DOG4" s="341"/>
      <c r="DOH4" s="341"/>
      <c r="DOI4" s="341"/>
      <c r="DOJ4" s="341"/>
      <c r="DOK4" s="341"/>
      <c r="DOL4" s="341"/>
      <c r="DOM4" s="341"/>
      <c r="DON4" s="341"/>
      <c r="DOO4" s="341"/>
      <c r="DOP4" s="341"/>
      <c r="DOQ4" s="341"/>
      <c r="DOR4" s="341"/>
      <c r="DOS4" s="341"/>
      <c r="DOT4" s="341"/>
      <c r="DOU4" s="341"/>
      <c r="DOV4" s="341"/>
      <c r="DOW4" s="341"/>
      <c r="DOX4" s="341"/>
      <c r="DOY4" s="341"/>
      <c r="DOZ4" s="341"/>
      <c r="DPA4" s="341"/>
      <c r="DPB4" s="341"/>
      <c r="DPC4" s="341"/>
      <c r="DPD4" s="341"/>
      <c r="DPE4" s="341"/>
      <c r="DPF4" s="341"/>
      <c r="DPG4" s="341"/>
      <c r="DPH4" s="341"/>
      <c r="DPI4" s="341"/>
      <c r="DPJ4" s="341"/>
      <c r="DPK4" s="341"/>
      <c r="DPL4" s="341"/>
      <c r="DPM4" s="341"/>
      <c r="DPN4" s="341"/>
      <c r="DPO4" s="341"/>
      <c r="DPP4" s="341"/>
      <c r="DPQ4" s="341"/>
      <c r="DPR4" s="341"/>
      <c r="DPS4" s="341"/>
      <c r="DPT4" s="341"/>
      <c r="DPU4" s="341"/>
      <c r="DPV4" s="341"/>
      <c r="DPW4" s="341"/>
      <c r="DPX4" s="341"/>
      <c r="DPY4" s="341"/>
      <c r="DPZ4" s="341"/>
      <c r="DQA4" s="341"/>
      <c r="DQB4" s="341"/>
      <c r="DQC4" s="341"/>
      <c r="DQD4" s="341"/>
      <c r="DQE4" s="341"/>
      <c r="DQF4" s="341"/>
      <c r="DQG4" s="341"/>
      <c r="DQH4" s="341"/>
      <c r="DQI4" s="341"/>
      <c r="DQJ4" s="341"/>
      <c r="DQK4" s="341"/>
      <c r="DQL4" s="341"/>
      <c r="DQM4" s="341"/>
      <c r="DQN4" s="341"/>
      <c r="DQO4" s="341"/>
      <c r="DQP4" s="341"/>
      <c r="DQQ4" s="341"/>
      <c r="DQR4" s="341"/>
      <c r="DQS4" s="341"/>
      <c r="DQT4" s="341"/>
      <c r="DQU4" s="341"/>
      <c r="DQV4" s="341"/>
      <c r="DQW4" s="341"/>
      <c r="DQX4" s="341"/>
      <c r="DQY4" s="341"/>
      <c r="DQZ4" s="341"/>
      <c r="DRA4" s="341"/>
      <c r="DRB4" s="341"/>
      <c r="DRC4" s="341"/>
      <c r="DRD4" s="341"/>
      <c r="DRE4" s="341"/>
      <c r="DRF4" s="341"/>
      <c r="DRG4" s="341"/>
      <c r="DRH4" s="341"/>
      <c r="DRI4" s="341"/>
      <c r="DRJ4" s="341"/>
      <c r="DRK4" s="341"/>
      <c r="DRL4" s="341"/>
      <c r="DRM4" s="341"/>
      <c r="DRN4" s="341"/>
      <c r="DRO4" s="341"/>
      <c r="DRP4" s="341"/>
      <c r="DRQ4" s="341"/>
      <c r="DRR4" s="341"/>
      <c r="DRS4" s="341"/>
      <c r="DRT4" s="341"/>
      <c r="DRU4" s="341"/>
      <c r="DRV4" s="341"/>
      <c r="DRW4" s="341"/>
      <c r="DRX4" s="341"/>
      <c r="DRY4" s="341"/>
      <c r="DRZ4" s="341"/>
      <c r="DSA4" s="341"/>
      <c r="DSB4" s="341"/>
      <c r="DSC4" s="341"/>
      <c r="DSD4" s="341"/>
      <c r="DSE4" s="341"/>
      <c r="DSF4" s="341"/>
      <c r="DSG4" s="341"/>
      <c r="DSH4" s="341"/>
      <c r="DSI4" s="341"/>
      <c r="DSJ4" s="341"/>
      <c r="DSK4" s="341"/>
      <c r="DSL4" s="341"/>
      <c r="DSM4" s="341"/>
      <c r="DSN4" s="341"/>
      <c r="DSO4" s="341"/>
      <c r="DSP4" s="341"/>
      <c r="DSQ4" s="341"/>
      <c r="DSR4" s="341"/>
      <c r="DSS4" s="341"/>
      <c r="DST4" s="341"/>
      <c r="DSU4" s="341"/>
      <c r="DSV4" s="341"/>
      <c r="DSW4" s="341"/>
      <c r="DSX4" s="341"/>
      <c r="DSY4" s="341"/>
      <c r="DSZ4" s="341"/>
      <c r="DTA4" s="341"/>
      <c r="DTB4" s="341"/>
      <c r="DTC4" s="341"/>
      <c r="DTD4" s="341"/>
      <c r="DTE4" s="341"/>
      <c r="DTF4" s="341"/>
      <c r="DTG4" s="341"/>
      <c r="DTH4" s="341"/>
      <c r="DTI4" s="341"/>
      <c r="DTJ4" s="341"/>
      <c r="DTK4" s="341"/>
      <c r="DTL4" s="341"/>
      <c r="DTM4" s="341"/>
      <c r="DTN4" s="341"/>
      <c r="DTO4" s="341"/>
      <c r="DTP4" s="341"/>
      <c r="DTQ4" s="341"/>
      <c r="DTR4" s="341"/>
      <c r="DTS4" s="341"/>
      <c r="DTT4" s="341"/>
      <c r="DTU4" s="341"/>
      <c r="DTV4" s="341"/>
      <c r="DTW4" s="341"/>
      <c r="DTX4" s="341"/>
      <c r="DTY4" s="341"/>
      <c r="DTZ4" s="341"/>
      <c r="DUA4" s="341"/>
      <c r="DUB4" s="341"/>
      <c r="DUC4" s="341"/>
      <c r="DUD4" s="341"/>
      <c r="DUE4" s="341"/>
      <c r="DUF4" s="341"/>
      <c r="DUG4" s="341"/>
      <c r="DUH4" s="341"/>
      <c r="DUI4" s="341"/>
      <c r="DUJ4" s="341"/>
      <c r="DUK4" s="341"/>
      <c r="DUL4" s="341"/>
      <c r="DUM4" s="341"/>
      <c r="DUN4" s="341"/>
      <c r="DUO4" s="341"/>
      <c r="DUP4" s="341"/>
      <c r="DUQ4" s="341"/>
      <c r="DUR4" s="341"/>
      <c r="DUS4" s="341"/>
      <c r="DUT4" s="341"/>
      <c r="DUU4" s="341"/>
      <c r="DUV4" s="341"/>
      <c r="DUW4" s="341"/>
      <c r="DUX4" s="341"/>
      <c r="DUY4" s="341"/>
      <c r="DUZ4" s="341"/>
      <c r="DVA4" s="341"/>
      <c r="DVB4" s="341"/>
      <c r="DVC4" s="341"/>
      <c r="DVD4" s="341"/>
      <c r="DVE4" s="341"/>
      <c r="DVF4" s="341"/>
      <c r="DVG4" s="341"/>
      <c r="DVH4" s="341"/>
      <c r="DVI4" s="341"/>
      <c r="DVJ4" s="341"/>
      <c r="DVK4" s="341"/>
      <c r="DVL4" s="341"/>
      <c r="DVM4" s="341"/>
      <c r="DVN4" s="341"/>
      <c r="DVO4" s="341"/>
      <c r="DVP4" s="341"/>
      <c r="DVQ4" s="341"/>
      <c r="DVR4" s="341"/>
      <c r="DVS4" s="341"/>
      <c r="DVT4" s="341"/>
      <c r="DVU4" s="341"/>
      <c r="DVV4" s="341"/>
      <c r="DVW4" s="341"/>
      <c r="DVX4" s="341"/>
      <c r="DVY4" s="341"/>
      <c r="DVZ4" s="341"/>
      <c r="DWA4" s="341"/>
      <c r="DWB4" s="341"/>
      <c r="DWC4" s="341"/>
      <c r="DWD4" s="341"/>
      <c r="DWE4" s="341"/>
      <c r="DWF4" s="341"/>
      <c r="DWG4" s="341"/>
      <c r="DWH4" s="341"/>
      <c r="DWI4" s="341"/>
      <c r="DWJ4" s="341"/>
      <c r="DWK4" s="341"/>
      <c r="DWL4" s="341"/>
      <c r="DWM4" s="341"/>
      <c r="DWN4" s="341"/>
      <c r="DWO4" s="341"/>
      <c r="DWP4" s="341"/>
      <c r="DWQ4" s="341"/>
      <c r="DWR4" s="341"/>
      <c r="DWS4" s="341"/>
      <c r="DWT4" s="341"/>
      <c r="DWU4" s="341"/>
      <c r="DWV4" s="341"/>
      <c r="DWW4" s="341"/>
      <c r="DWX4" s="341"/>
      <c r="DWY4" s="341"/>
      <c r="DWZ4" s="341"/>
      <c r="DXA4" s="341"/>
      <c r="DXB4" s="341"/>
      <c r="DXC4" s="341"/>
      <c r="DXD4" s="341"/>
      <c r="DXE4" s="341"/>
      <c r="DXF4" s="341"/>
      <c r="DXG4" s="341"/>
      <c r="DXH4" s="341"/>
      <c r="DXI4" s="341"/>
      <c r="DXJ4" s="341"/>
      <c r="DXK4" s="341"/>
      <c r="DXL4" s="341"/>
      <c r="DXM4" s="341"/>
      <c r="DXN4" s="341"/>
      <c r="DXO4" s="341"/>
      <c r="DXP4" s="341"/>
      <c r="DXQ4" s="341"/>
      <c r="DXR4" s="341"/>
      <c r="DXS4" s="341"/>
      <c r="DXT4" s="341"/>
      <c r="DXU4" s="341"/>
      <c r="DXV4" s="341"/>
      <c r="DXW4" s="341"/>
      <c r="DXX4" s="341"/>
      <c r="DXY4" s="341"/>
      <c r="DXZ4" s="341"/>
      <c r="DYA4" s="341"/>
      <c r="DYB4" s="341"/>
      <c r="DYC4" s="341"/>
      <c r="DYD4" s="341"/>
      <c r="DYE4" s="341"/>
      <c r="DYF4" s="341"/>
      <c r="DYG4" s="341"/>
      <c r="DYH4" s="341"/>
      <c r="DYI4" s="341"/>
      <c r="DYJ4" s="341"/>
      <c r="DYK4" s="341"/>
      <c r="DYL4" s="341"/>
      <c r="DYM4" s="341"/>
      <c r="DYN4" s="341"/>
      <c r="DYO4" s="341"/>
      <c r="DYP4" s="341"/>
      <c r="DYQ4" s="341"/>
      <c r="DYR4" s="341"/>
      <c r="DYS4" s="341"/>
      <c r="DYT4" s="341"/>
      <c r="DYU4" s="341"/>
      <c r="DYV4" s="341"/>
      <c r="DYW4" s="341"/>
      <c r="DYX4" s="341"/>
      <c r="DYY4" s="341"/>
      <c r="DYZ4" s="341"/>
      <c r="DZA4" s="341"/>
      <c r="DZB4" s="341"/>
      <c r="DZC4" s="341"/>
      <c r="DZD4" s="341"/>
      <c r="DZE4" s="341"/>
      <c r="DZF4" s="341"/>
      <c r="DZG4" s="341"/>
      <c r="DZH4" s="341"/>
      <c r="DZI4" s="341"/>
      <c r="DZJ4" s="341"/>
      <c r="DZK4" s="341"/>
      <c r="DZL4" s="341"/>
      <c r="DZM4" s="341"/>
      <c r="DZN4" s="341"/>
      <c r="DZO4" s="341"/>
      <c r="DZP4" s="341"/>
      <c r="DZQ4" s="341"/>
      <c r="DZR4" s="341"/>
      <c r="DZS4" s="341"/>
      <c r="DZT4" s="341"/>
      <c r="DZU4" s="341"/>
      <c r="DZV4" s="341"/>
      <c r="DZW4" s="341"/>
      <c r="DZX4" s="341"/>
      <c r="DZY4" s="341"/>
      <c r="DZZ4" s="341"/>
      <c r="EAA4" s="341"/>
      <c r="EAB4" s="341"/>
      <c r="EAC4" s="341"/>
      <c r="EAD4" s="341"/>
      <c r="EAE4" s="341"/>
      <c r="EAF4" s="341"/>
      <c r="EAG4" s="341"/>
      <c r="EAH4" s="341"/>
      <c r="EAI4" s="341"/>
      <c r="EAJ4" s="341"/>
      <c r="EAK4" s="341"/>
      <c r="EAL4" s="341"/>
      <c r="EAM4" s="341"/>
      <c r="EAN4" s="341"/>
      <c r="EAO4" s="341"/>
      <c r="EAP4" s="341"/>
      <c r="EAQ4" s="341"/>
      <c r="EAR4" s="341"/>
      <c r="EAS4" s="341"/>
      <c r="EAT4" s="341"/>
      <c r="EAU4" s="341"/>
      <c r="EAV4" s="341"/>
      <c r="EAW4" s="341"/>
      <c r="EAX4" s="341"/>
      <c r="EAY4" s="341"/>
      <c r="EAZ4" s="341"/>
      <c r="EBA4" s="341"/>
      <c r="EBB4" s="341"/>
      <c r="EBC4" s="341"/>
      <c r="EBD4" s="341"/>
      <c r="EBE4" s="341"/>
      <c r="EBF4" s="341"/>
      <c r="EBG4" s="341"/>
      <c r="EBH4" s="341"/>
      <c r="EBI4" s="341"/>
      <c r="EBJ4" s="341"/>
      <c r="EBK4" s="341"/>
      <c r="EBL4" s="341"/>
      <c r="EBM4" s="341"/>
      <c r="EBN4" s="341"/>
      <c r="EBO4" s="341"/>
      <c r="EBP4" s="341"/>
      <c r="EBQ4" s="341"/>
      <c r="EBR4" s="341"/>
      <c r="EBS4" s="341"/>
      <c r="EBT4" s="341"/>
      <c r="EBU4" s="341"/>
      <c r="EBV4" s="341"/>
      <c r="EBW4" s="341"/>
      <c r="EBX4" s="341"/>
      <c r="EBY4" s="341"/>
      <c r="EBZ4" s="341"/>
      <c r="ECA4" s="341"/>
      <c r="ECB4" s="341"/>
      <c r="ECC4" s="341"/>
      <c r="ECD4" s="341"/>
      <c r="ECE4" s="341"/>
      <c r="ECF4" s="341"/>
      <c r="ECG4" s="341"/>
      <c r="ECH4" s="341"/>
      <c r="ECI4" s="341"/>
      <c r="ECJ4" s="341"/>
      <c r="ECK4" s="341"/>
      <c r="ECL4" s="341"/>
      <c r="ECM4" s="341"/>
      <c r="ECN4" s="341"/>
      <c r="ECO4" s="341"/>
      <c r="ECP4" s="341"/>
      <c r="ECQ4" s="341"/>
      <c r="ECR4" s="341"/>
      <c r="ECS4" s="341"/>
      <c r="ECT4" s="341"/>
      <c r="ECU4" s="341"/>
      <c r="ECV4" s="341"/>
      <c r="ECW4" s="341"/>
      <c r="ECX4" s="341"/>
      <c r="ECY4" s="341"/>
      <c r="ECZ4" s="341"/>
      <c r="EDA4" s="341"/>
      <c r="EDB4" s="341"/>
      <c r="EDC4" s="341"/>
      <c r="EDD4" s="341"/>
      <c r="EDE4" s="341"/>
      <c r="EDF4" s="341"/>
      <c r="EDG4" s="341"/>
      <c r="EDH4" s="341"/>
      <c r="EDI4" s="341"/>
      <c r="EDJ4" s="341"/>
      <c r="EDK4" s="341"/>
      <c r="EDL4" s="341"/>
      <c r="EDM4" s="341"/>
      <c r="EDN4" s="341"/>
      <c r="EDO4" s="341"/>
      <c r="EDP4" s="341"/>
      <c r="EDQ4" s="341"/>
      <c r="EDR4" s="341"/>
      <c r="EDS4" s="341"/>
      <c r="EDT4" s="341"/>
      <c r="EDU4" s="341"/>
      <c r="EDV4" s="341"/>
      <c r="EDW4" s="341"/>
      <c r="EDX4" s="341"/>
      <c r="EDY4" s="341"/>
      <c r="EDZ4" s="341"/>
      <c r="EEA4" s="341"/>
      <c r="EEB4" s="341"/>
      <c r="EEC4" s="341"/>
      <c r="EED4" s="341"/>
      <c r="EEE4" s="341"/>
      <c r="EEF4" s="341"/>
      <c r="EEG4" s="341"/>
      <c r="EEH4" s="341"/>
      <c r="EEI4" s="341"/>
      <c r="EEJ4" s="341"/>
      <c r="EEK4" s="341"/>
      <c r="EEL4" s="341"/>
      <c r="EEM4" s="341"/>
      <c r="EEN4" s="341"/>
      <c r="EEO4" s="341"/>
      <c r="EEP4" s="341"/>
      <c r="EEQ4" s="341"/>
      <c r="EER4" s="341"/>
      <c r="EES4" s="341"/>
      <c r="EET4" s="341"/>
      <c r="EEU4" s="341"/>
      <c r="EEV4" s="341"/>
      <c r="EEW4" s="341"/>
      <c r="EEX4" s="341"/>
      <c r="EEY4" s="341"/>
      <c r="EEZ4" s="341"/>
      <c r="EFA4" s="341"/>
      <c r="EFB4" s="341"/>
      <c r="EFC4" s="341"/>
      <c r="EFD4" s="341"/>
      <c r="EFE4" s="341"/>
      <c r="EFF4" s="341"/>
      <c r="EFG4" s="341"/>
      <c r="EFH4" s="341"/>
      <c r="EFI4" s="341"/>
      <c r="EFJ4" s="341"/>
      <c r="EFK4" s="341"/>
      <c r="EFL4" s="341"/>
      <c r="EFM4" s="341"/>
      <c r="EFN4" s="341"/>
      <c r="EFO4" s="341"/>
      <c r="EFP4" s="341"/>
      <c r="EFQ4" s="341"/>
      <c r="EFR4" s="341"/>
      <c r="EFS4" s="341"/>
      <c r="EFT4" s="341"/>
      <c r="EFU4" s="341"/>
      <c r="EFV4" s="341"/>
      <c r="EFW4" s="341"/>
      <c r="EFX4" s="341"/>
      <c r="EFY4" s="341"/>
      <c r="EFZ4" s="341"/>
      <c r="EGA4" s="341"/>
      <c r="EGB4" s="341"/>
      <c r="EGC4" s="341"/>
      <c r="EGD4" s="341"/>
      <c r="EGE4" s="341"/>
      <c r="EGF4" s="341"/>
      <c r="EGG4" s="341"/>
      <c r="EGH4" s="341"/>
      <c r="EGI4" s="341"/>
      <c r="EGJ4" s="341"/>
      <c r="EGK4" s="341"/>
      <c r="EGL4" s="341"/>
      <c r="EGM4" s="341"/>
      <c r="EGN4" s="341"/>
      <c r="EGO4" s="341"/>
      <c r="EGP4" s="341"/>
      <c r="EGQ4" s="341"/>
      <c r="EGR4" s="341"/>
      <c r="EGS4" s="341"/>
      <c r="EGT4" s="341"/>
      <c r="EGU4" s="341"/>
      <c r="EGV4" s="341"/>
      <c r="EGW4" s="341"/>
      <c r="EGX4" s="341"/>
      <c r="EGY4" s="341"/>
      <c r="EGZ4" s="341"/>
      <c r="EHA4" s="341"/>
      <c r="EHB4" s="341"/>
      <c r="EHC4" s="341"/>
      <c r="EHD4" s="341"/>
      <c r="EHE4" s="341"/>
      <c r="EHF4" s="341"/>
      <c r="EHG4" s="341"/>
      <c r="EHH4" s="341"/>
      <c r="EHI4" s="341"/>
      <c r="EHJ4" s="341"/>
      <c r="EHK4" s="341"/>
      <c r="EHL4" s="341"/>
      <c r="EHM4" s="341"/>
      <c r="EHN4" s="341"/>
      <c r="EHO4" s="341"/>
      <c r="EHP4" s="341"/>
      <c r="EHQ4" s="341"/>
      <c r="EHR4" s="341"/>
      <c r="EHS4" s="341"/>
      <c r="EHT4" s="341"/>
      <c r="EHU4" s="341"/>
      <c r="EHV4" s="341"/>
      <c r="EHW4" s="341"/>
      <c r="EHX4" s="341"/>
      <c r="EHY4" s="341"/>
      <c r="EHZ4" s="341"/>
      <c r="EIA4" s="341"/>
      <c r="EIB4" s="341"/>
      <c r="EIC4" s="341"/>
      <c r="EID4" s="341"/>
      <c r="EIE4" s="341"/>
      <c r="EIF4" s="341"/>
      <c r="EIG4" s="341"/>
      <c r="EIH4" s="341"/>
      <c r="EII4" s="341"/>
      <c r="EIJ4" s="341"/>
      <c r="EIK4" s="341"/>
      <c r="EIL4" s="341"/>
      <c r="EIM4" s="341"/>
      <c r="EIN4" s="341"/>
      <c r="EIO4" s="341"/>
      <c r="EIP4" s="341"/>
      <c r="EIQ4" s="341"/>
      <c r="EIR4" s="341"/>
      <c r="EIS4" s="341"/>
      <c r="EIT4" s="341"/>
      <c r="EIU4" s="341"/>
      <c r="EIV4" s="341"/>
      <c r="EIW4" s="341"/>
      <c r="EIX4" s="341"/>
      <c r="EIY4" s="341"/>
      <c r="EIZ4" s="341"/>
      <c r="EJA4" s="341"/>
      <c r="EJB4" s="341"/>
      <c r="EJC4" s="341"/>
      <c r="EJD4" s="341"/>
      <c r="EJE4" s="341"/>
      <c r="EJF4" s="341"/>
      <c r="EJG4" s="341"/>
      <c r="EJH4" s="341"/>
      <c r="EJI4" s="341"/>
      <c r="EJJ4" s="341"/>
      <c r="EJK4" s="341"/>
      <c r="EJL4" s="341"/>
      <c r="EJM4" s="341"/>
      <c r="EJN4" s="341"/>
      <c r="EJO4" s="341"/>
      <c r="EJP4" s="341"/>
      <c r="EJQ4" s="341"/>
      <c r="EJR4" s="341"/>
      <c r="EJS4" s="341"/>
      <c r="EJT4" s="341"/>
      <c r="EJU4" s="341"/>
      <c r="EJV4" s="341"/>
      <c r="EJW4" s="341"/>
      <c r="EJX4" s="341"/>
      <c r="EJY4" s="341"/>
      <c r="EJZ4" s="341"/>
      <c r="EKA4" s="341"/>
      <c r="EKB4" s="341"/>
      <c r="EKC4" s="341"/>
      <c r="EKD4" s="341"/>
      <c r="EKE4" s="341"/>
      <c r="EKF4" s="341"/>
      <c r="EKG4" s="341"/>
      <c r="EKH4" s="341"/>
      <c r="EKI4" s="341"/>
      <c r="EKJ4" s="341"/>
      <c r="EKK4" s="341"/>
      <c r="EKL4" s="341"/>
      <c r="EKM4" s="341"/>
      <c r="EKN4" s="341"/>
      <c r="EKO4" s="341"/>
      <c r="EKP4" s="341"/>
      <c r="EKQ4" s="341"/>
      <c r="EKR4" s="341"/>
      <c r="EKS4" s="341"/>
      <c r="EKT4" s="341"/>
      <c r="EKU4" s="341"/>
      <c r="EKV4" s="341"/>
      <c r="EKW4" s="341"/>
      <c r="EKX4" s="341"/>
      <c r="EKY4" s="341"/>
      <c r="EKZ4" s="341"/>
      <c r="ELA4" s="341"/>
      <c r="ELB4" s="341"/>
      <c r="ELC4" s="341"/>
      <c r="ELD4" s="341"/>
      <c r="ELE4" s="341"/>
      <c r="ELF4" s="341"/>
      <c r="ELG4" s="341"/>
      <c r="ELH4" s="341"/>
      <c r="ELI4" s="341"/>
      <c r="ELJ4" s="341"/>
      <c r="ELK4" s="341"/>
      <c r="ELL4" s="341"/>
      <c r="ELM4" s="341"/>
      <c r="ELN4" s="341"/>
      <c r="ELO4" s="341"/>
      <c r="ELP4" s="341"/>
      <c r="ELQ4" s="341"/>
      <c r="ELR4" s="341"/>
      <c r="ELS4" s="341"/>
      <c r="ELT4" s="341"/>
      <c r="ELU4" s="341"/>
      <c r="ELV4" s="341"/>
      <c r="ELW4" s="341"/>
      <c r="ELX4" s="341"/>
      <c r="ELY4" s="341"/>
      <c r="ELZ4" s="341"/>
      <c r="EMA4" s="341"/>
      <c r="EMB4" s="341"/>
      <c r="EMC4" s="341"/>
      <c r="EMD4" s="341"/>
      <c r="EME4" s="341"/>
      <c r="EMF4" s="341"/>
      <c r="EMG4" s="341"/>
      <c r="EMH4" s="341"/>
      <c r="EMI4" s="341"/>
      <c r="EMJ4" s="341"/>
      <c r="EMK4" s="341"/>
      <c r="EML4" s="341"/>
      <c r="EMM4" s="341"/>
      <c r="EMN4" s="341"/>
      <c r="EMO4" s="341"/>
      <c r="EMP4" s="341"/>
      <c r="EMQ4" s="341"/>
      <c r="EMR4" s="341"/>
      <c r="EMS4" s="341"/>
      <c r="EMT4" s="341"/>
      <c r="EMU4" s="341"/>
      <c r="EMV4" s="341"/>
      <c r="EMW4" s="341"/>
      <c r="EMX4" s="341"/>
      <c r="EMY4" s="341"/>
      <c r="EMZ4" s="341"/>
      <c r="ENA4" s="341"/>
      <c r="ENB4" s="341"/>
      <c r="ENC4" s="341"/>
      <c r="END4" s="341"/>
      <c r="ENE4" s="341"/>
      <c r="ENF4" s="341"/>
      <c r="ENG4" s="341"/>
      <c r="ENH4" s="341"/>
      <c r="ENI4" s="341"/>
      <c r="ENJ4" s="341"/>
      <c r="ENK4" s="341"/>
      <c r="ENL4" s="341"/>
      <c r="ENM4" s="341"/>
      <c r="ENN4" s="341"/>
      <c r="ENO4" s="341"/>
      <c r="ENP4" s="341"/>
      <c r="ENQ4" s="341"/>
      <c r="ENR4" s="341"/>
      <c r="ENS4" s="341"/>
      <c r="ENT4" s="341"/>
      <c r="ENU4" s="341"/>
      <c r="ENV4" s="341"/>
      <c r="ENW4" s="341"/>
      <c r="ENX4" s="341"/>
      <c r="ENY4" s="341"/>
      <c r="ENZ4" s="341"/>
      <c r="EOA4" s="341"/>
      <c r="EOB4" s="341"/>
      <c r="EOC4" s="341"/>
      <c r="EOD4" s="341"/>
      <c r="EOE4" s="341"/>
      <c r="EOF4" s="341"/>
      <c r="EOG4" s="341"/>
      <c r="EOH4" s="341"/>
      <c r="EOI4" s="341"/>
      <c r="EOJ4" s="341"/>
      <c r="EOK4" s="341"/>
      <c r="EOL4" s="341"/>
      <c r="EOM4" s="341"/>
      <c r="EON4" s="341"/>
      <c r="EOO4" s="341"/>
      <c r="EOP4" s="341"/>
      <c r="EOQ4" s="341"/>
      <c r="EOR4" s="341"/>
      <c r="EOS4" s="341"/>
      <c r="EOT4" s="341"/>
      <c r="EOU4" s="341"/>
      <c r="EOV4" s="341"/>
      <c r="EOW4" s="341"/>
      <c r="EOX4" s="341"/>
      <c r="EOY4" s="341"/>
      <c r="EOZ4" s="341"/>
      <c r="EPA4" s="341"/>
      <c r="EPB4" s="341"/>
      <c r="EPC4" s="341"/>
      <c r="EPD4" s="341"/>
      <c r="EPE4" s="341"/>
      <c r="EPF4" s="341"/>
      <c r="EPG4" s="341"/>
      <c r="EPH4" s="341"/>
      <c r="EPI4" s="341"/>
      <c r="EPJ4" s="341"/>
      <c r="EPK4" s="341"/>
      <c r="EPL4" s="341"/>
      <c r="EPM4" s="341"/>
      <c r="EPN4" s="341"/>
      <c r="EPO4" s="341"/>
      <c r="EPP4" s="341"/>
      <c r="EPQ4" s="341"/>
      <c r="EPR4" s="341"/>
      <c r="EPS4" s="341"/>
      <c r="EPT4" s="341"/>
      <c r="EPU4" s="341"/>
      <c r="EPV4" s="341"/>
      <c r="EPW4" s="341"/>
      <c r="EPX4" s="341"/>
      <c r="EPY4" s="341"/>
      <c r="EPZ4" s="341"/>
      <c r="EQA4" s="341"/>
      <c r="EQB4" s="341"/>
      <c r="EQC4" s="341"/>
      <c r="EQD4" s="341"/>
      <c r="EQE4" s="341"/>
      <c r="EQF4" s="341"/>
      <c r="EQG4" s="341"/>
      <c r="EQH4" s="341"/>
      <c r="EQI4" s="341"/>
      <c r="EQJ4" s="341"/>
      <c r="EQK4" s="341"/>
      <c r="EQL4" s="341"/>
      <c r="EQM4" s="341"/>
      <c r="EQN4" s="341"/>
      <c r="EQO4" s="341"/>
      <c r="EQP4" s="341"/>
      <c r="EQQ4" s="341"/>
      <c r="EQR4" s="341"/>
      <c r="EQS4" s="341"/>
      <c r="EQT4" s="341"/>
      <c r="EQU4" s="341"/>
      <c r="EQV4" s="341"/>
      <c r="EQW4" s="341"/>
      <c r="EQX4" s="341"/>
      <c r="EQY4" s="341"/>
      <c r="EQZ4" s="341"/>
      <c r="ERA4" s="341"/>
      <c r="ERB4" s="341"/>
      <c r="ERC4" s="341"/>
      <c r="ERD4" s="341"/>
      <c r="ERE4" s="341"/>
      <c r="ERF4" s="341"/>
      <c r="ERG4" s="341"/>
      <c r="ERH4" s="341"/>
      <c r="ERI4" s="341"/>
      <c r="ERJ4" s="341"/>
      <c r="ERK4" s="341"/>
      <c r="ERL4" s="341"/>
      <c r="ERM4" s="341"/>
      <c r="ERN4" s="341"/>
      <c r="ERO4" s="341"/>
      <c r="ERP4" s="341"/>
      <c r="ERQ4" s="341"/>
      <c r="ERR4" s="341"/>
      <c r="ERS4" s="341"/>
      <c r="ERT4" s="341"/>
      <c r="ERU4" s="341"/>
      <c r="ERV4" s="341"/>
      <c r="ERW4" s="341"/>
      <c r="ERX4" s="341"/>
      <c r="ERY4" s="341"/>
      <c r="ERZ4" s="341"/>
      <c r="ESA4" s="341"/>
      <c r="ESB4" s="341"/>
      <c r="ESC4" s="341"/>
      <c r="ESD4" s="341"/>
      <c r="ESE4" s="341"/>
      <c r="ESF4" s="341"/>
      <c r="ESG4" s="341"/>
      <c r="ESH4" s="341"/>
      <c r="ESI4" s="341"/>
      <c r="ESJ4" s="341"/>
      <c r="ESK4" s="341"/>
      <c r="ESL4" s="341"/>
      <c r="ESM4" s="341"/>
      <c r="ESN4" s="341"/>
      <c r="ESO4" s="341"/>
      <c r="ESP4" s="341"/>
      <c r="ESQ4" s="341"/>
      <c r="ESR4" s="341"/>
      <c r="ESS4" s="341"/>
      <c r="EST4" s="341"/>
      <c r="ESU4" s="341"/>
      <c r="ESV4" s="341"/>
      <c r="ESW4" s="341"/>
      <c r="ESX4" s="341"/>
      <c r="ESY4" s="341"/>
      <c r="ESZ4" s="341"/>
      <c r="ETA4" s="341"/>
      <c r="ETB4" s="341"/>
      <c r="ETC4" s="341"/>
      <c r="ETD4" s="341"/>
      <c r="ETE4" s="341"/>
      <c r="ETF4" s="341"/>
      <c r="ETG4" s="341"/>
      <c r="ETH4" s="341"/>
      <c r="ETI4" s="341"/>
      <c r="ETJ4" s="341"/>
      <c r="ETK4" s="341"/>
      <c r="ETL4" s="341"/>
      <c r="ETM4" s="341"/>
      <c r="ETN4" s="341"/>
      <c r="ETO4" s="341"/>
      <c r="ETP4" s="341"/>
      <c r="ETQ4" s="341"/>
      <c r="ETR4" s="341"/>
      <c r="ETS4" s="341"/>
      <c r="ETT4" s="341"/>
      <c r="ETU4" s="341"/>
      <c r="ETV4" s="341"/>
      <c r="ETW4" s="341"/>
      <c r="ETX4" s="341"/>
      <c r="ETY4" s="341"/>
      <c r="ETZ4" s="341"/>
      <c r="EUA4" s="341"/>
      <c r="EUB4" s="341"/>
      <c r="EUC4" s="341"/>
      <c r="EUD4" s="341"/>
      <c r="EUE4" s="341"/>
      <c r="EUF4" s="341"/>
      <c r="EUG4" s="341"/>
      <c r="EUH4" s="341"/>
      <c r="EUI4" s="341"/>
      <c r="EUJ4" s="341"/>
      <c r="EUK4" s="341"/>
      <c r="EUL4" s="341"/>
      <c r="EUM4" s="341"/>
      <c r="EUN4" s="341"/>
      <c r="EUO4" s="341"/>
      <c r="EUP4" s="341"/>
      <c r="EUQ4" s="341"/>
      <c r="EUR4" s="341"/>
      <c r="EUS4" s="341"/>
      <c r="EUT4" s="341"/>
      <c r="EUU4" s="341"/>
      <c r="EUV4" s="341"/>
      <c r="EUW4" s="341"/>
      <c r="EUX4" s="341"/>
      <c r="EUY4" s="341"/>
      <c r="EUZ4" s="341"/>
      <c r="EVA4" s="341"/>
      <c r="EVB4" s="341"/>
      <c r="EVC4" s="341"/>
      <c r="EVD4" s="341"/>
      <c r="EVE4" s="341"/>
      <c r="EVF4" s="341"/>
      <c r="EVG4" s="341"/>
      <c r="EVH4" s="341"/>
      <c r="EVI4" s="341"/>
      <c r="EVJ4" s="341"/>
      <c r="EVK4" s="341"/>
      <c r="EVL4" s="341"/>
      <c r="EVM4" s="341"/>
      <c r="EVN4" s="341"/>
      <c r="EVO4" s="341"/>
      <c r="EVP4" s="341"/>
      <c r="EVQ4" s="341"/>
      <c r="EVR4" s="341"/>
      <c r="EVS4" s="341"/>
      <c r="EVT4" s="341"/>
      <c r="EVU4" s="341"/>
      <c r="EVV4" s="341"/>
      <c r="EVW4" s="341"/>
      <c r="EVX4" s="341"/>
      <c r="EVY4" s="341"/>
      <c r="EVZ4" s="341"/>
      <c r="EWA4" s="341"/>
      <c r="EWB4" s="341"/>
      <c r="EWC4" s="341"/>
      <c r="EWD4" s="341"/>
      <c r="EWE4" s="341"/>
      <c r="EWF4" s="341"/>
      <c r="EWG4" s="341"/>
      <c r="EWH4" s="341"/>
      <c r="EWI4" s="341"/>
      <c r="EWJ4" s="341"/>
      <c r="EWK4" s="341"/>
      <c r="EWL4" s="341"/>
      <c r="EWM4" s="341"/>
      <c r="EWN4" s="341"/>
      <c r="EWO4" s="341"/>
      <c r="EWP4" s="341"/>
      <c r="EWQ4" s="341"/>
      <c r="EWR4" s="341"/>
      <c r="EWS4" s="341"/>
      <c r="EWT4" s="341"/>
      <c r="EWU4" s="341"/>
      <c r="EWV4" s="341"/>
      <c r="EWW4" s="341"/>
      <c r="EWX4" s="341"/>
      <c r="EWY4" s="341"/>
      <c r="EWZ4" s="341"/>
      <c r="EXA4" s="341"/>
      <c r="EXB4" s="341"/>
      <c r="EXC4" s="341"/>
      <c r="EXD4" s="341"/>
      <c r="EXE4" s="341"/>
      <c r="EXF4" s="341"/>
      <c r="EXG4" s="341"/>
      <c r="EXH4" s="341"/>
      <c r="EXI4" s="341"/>
      <c r="EXJ4" s="341"/>
      <c r="EXK4" s="341"/>
      <c r="EXL4" s="341"/>
      <c r="EXM4" s="341"/>
      <c r="EXN4" s="341"/>
      <c r="EXO4" s="341"/>
      <c r="EXP4" s="341"/>
      <c r="EXQ4" s="341"/>
      <c r="EXR4" s="341"/>
      <c r="EXS4" s="341"/>
      <c r="EXT4" s="341"/>
      <c r="EXU4" s="341"/>
      <c r="EXV4" s="341"/>
      <c r="EXW4" s="341"/>
      <c r="EXX4" s="341"/>
      <c r="EXY4" s="341"/>
      <c r="EXZ4" s="341"/>
      <c r="EYA4" s="341"/>
      <c r="EYB4" s="341"/>
      <c r="EYC4" s="341"/>
      <c r="EYD4" s="341"/>
      <c r="EYE4" s="341"/>
      <c r="EYF4" s="341"/>
      <c r="EYG4" s="341"/>
      <c r="EYH4" s="341"/>
      <c r="EYI4" s="341"/>
      <c r="EYJ4" s="341"/>
      <c r="EYK4" s="341"/>
      <c r="EYL4" s="341"/>
      <c r="EYM4" s="341"/>
      <c r="EYN4" s="341"/>
      <c r="EYO4" s="341"/>
      <c r="EYP4" s="341"/>
      <c r="EYQ4" s="341"/>
      <c r="EYR4" s="341"/>
      <c r="EYS4" s="341"/>
      <c r="EYT4" s="341"/>
      <c r="EYU4" s="341"/>
      <c r="EYV4" s="341"/>
      <c r="EYW4" s="341"/>
      <c r="EYX4" s="341"/>
      <c r="EYY4" s="341"/>
      <c r="EYZ4" s="341"/>
      <c r="EZA4" s="341"/>
      <c r="EZB4" s="341"/>
      <c r="EZC4" s="341"/>
      <c r="EZD4" s="341"/>
      <c r="EZE4" s="341"/>
      <c r="EZF4" s="341"/>
      <c r="EZG4" s="341"/>
      <c r="EZH4" s="341"/>
      <c r="EZI4" s="341"/>
      <c r="EZJ4" s="341"/>
      <c r="EZK4" s="341"/>
      <c r="EZL4" s="341"/>
      <c r="EZM4" s="341"/>
      <c r="EZN4" s="341"/>
      <c r="EZO4" s="341"/>
      <c r="EZP4" s="341"/>
      <c r="EZQ4" s="341"/>
      <c r="EZR4" s="341"/>
      <c r="EZS4" s="341"/>
      <c r="EZT4" s="341"/>
      <c r="EZU4" s="341"/>
      <c r="EZV4" s="341"/>
      <c r="EZW4" s="341"/>
      <c r="EZX4" s="341"/>
      <c r="EZY4" s="341"/>
      <c r="EZZ4" s="341"/>
      <c r="FAA4" s="341"/>
      <c r="FAB4" s="341"/>
      <c r="FAC4" s="341"/>
      <c r="FAD4" s="341"/>
      <c r="FAE4" s="341"/>
      <c r="FAF4" s="341"/>
      <c r="FAG4" s="341"/>
      <c r="FAH4" s="341"/>
      <c r="FAI4" s="341"/>
      <c r="FAJ4" s="341"/>
      <c r="FAK4" s="341"/>
      <c r="FAL4" s="341"/>
      <c r="FAM4" s="341"/>
      <c r="FAN4" s="341"/>
      <c r="FAO4" s="341"/>
      <c r="FAP4" s="341"/>
      <c r="FAQ4" s="341"/>
      <c r="FAR4" s="341"/>
      <c r="FAS4" s="341"/>
      <c r="FAT4" s="341"/>
      <c r="FAU4" s="341"/>
      <c r="FAV4" s="341"/>
      <c r="FAW4" s="341"/>
      <c r="FAX4" s="341"/>
      <c r="FAY4" s="341"/>
      <c r="FAZ4" s="341"/>
      <c r="FBA4" s="341"/>
      <c r="FBB4" s="341"/>
      <c r="FBC4" s="341"/>
      <c r="FBD4" s="341"/>
      <c r="FBE4" s="341"/>
      <c r="FBF4" s="341"/>
      <c r="FBG4" s="341"/>
      <c r="FBH4" s="341"/>
      <c r="FBI4" s="341"/>
      <c r="FBJ4" s="341"/>
      <c r="FBK4" s="341"/>
      <c r="FBL4" s="341"/>
      <c r="FBM4" s="341"/>
      <c r="FBN4" s="341"/>
      <c r="FBO4" s="341"/>
      <c r="FBP4" s="341"/>
      <c r="FBQ4" s="341"/>
      <c r="FBR4" s="341"/>
      <c r="FBS4" s="341"/>
      <c r="FBT4" s="341"/>
      <c r="FBU4" s="341"/>
      <c r="FBV4" s="341"/>
      <c r="FBW4" s="341"/>
      <c r="FBX4" s="341"/>
      <c r="FBY4" s="341"/>
      <c r="FBZ4" s="341"/>
      <c r="FCA4" s="341"/>
      <c r="FCB4" s="341"/>
      <c r="FCC4" s="341"/>
      <c r="FCD4" s="341"/>
      <c r="FCE4" s="341"/>
      <c r="FCF4" s="341"/>
      <c r="FCG4" s="341"/>
      <c r="FCH4" s="341"/>
      <c r="FCI4" s="341"/>
      <c r="FCJ4" s="341"/>
      <c r="FCK4" s="341"/>
      <c r="FCL4" s="341"/>
      <c r="FCM4" s="341"/>
      <c r="FCN4" s="341"/>
      <c r="FCO4" s="341"/>
      <c r="FCP4" s="341"/>
      <c r="FCQ4" s="341"/>
      <c r="FCR4" s="341"/>
      <c r="FCS4" s="341"/>
      <c r="FCT4" s="341"/>
      <c r="FCU4" s="341"/>
      <c r="FCV4" s="341"/>
      <c r="FCW4" s="341"/>
      <c r="FCX4" s="341"/>
      <c r="FCY4" s="341"/>
      <c r="FCZ4" s="341"/>
      <c r="FDA4" s="341"/>
      <c r="FDB4" s="341"/>
      <c r="FDC4" s="341"/>
      <c r="FDD4" s="341"/>
      <c r="FDE4" s="341"/>
      <c r="FDF4" s="341"/>
      <c r="FDG4" s="341"/>
      <c r="FDH4" s="341"/>
      <c r="FDI4" s="341"/>
      <c r="FDJ4" s="341"/>
      <c r="FDK4" s="341"/>
      <c r="FDL4" s="341"/>
      <c r="FDM4" s="341"/>
      <c r="FDN4" s="341"/>
      <c r="FDO4" s="341"/>
      <c r="FDP4" s="341"/>
      <c r="FDQ4" s="341"/>
      <c r="FDR4" s="341"/>
      <c r="FDS4" s="341"/>
      <c r="FDT4" s="341"/>
      <c r="FDU4" s="341"/>
      <c r="FDV4" s="341"/>
      <c r="FDW4" s="341"/>
      <c r="FDX4" s="341"/>
      <c r="FDY4" s="341"/>
      <c r="FDZ4" s="341"/>
      <c r="FEA4" s="341"/>
      <c r="FEB4" s="341"/>
      <c r="FEC4" s="341"/>
      <c r="FED4" s="341"/>
      <c r="FEE4" s="341"/>
      <c r="FEF4" s="341"/>
      <c r="FEG4" s="341"/>
      <c r="FEH4" s="341"/>
      <c r="FEI4" s="341"/>
      <c r="FEJ4" s="341"/>
      <c r="FEK4" s="341"/>
      <c r="FEL4" s="341"/>
      <c r="FEM4" s="341"/>
      <c r="FEN4" s="341"/>
      <c r="FEO4" s="341"/>
      <c r="FEP4" s="341"/>
      <c r="FEQ4" s="341"/>
      <c r="FER4" s="341"/>
      <c r="FES4" s="341"/>
      <c r="FET4" s="341"/>
      <c r="FEU4" s="341"/>
      <c r="FEV4" s="341"/>
      <c r="FEW4" s="341"/>
      <c r="FEX4" s="341"/>
      <c r="FEY4" s="341"/>
      <c r="FEZ4" s="341"/>
      <c r="FFA4" s="341"/>
      <c r="FFB4" s="341"/>
      <c r="FFC4" s="341"/>
      <c r="FFD4" s="341"/>
      <c r="FFE4" s="341"/>
      <c r="FFF4" s="341"/>
      <c r="FFG4" s="341"/>
      <c r="FFH4" s="341"/>
      <c r="FFI4" s="341"/>
      <c r="FFJ4" s="341"/>
      <c r="FFK4" s="341"/>
      <c r="FFL4" s="341"/>
      <c r="FFM4" s="341"/>
      <c r="FFN4" s="341"/>
      <c r="FFO4" s="341"/>
      <c r="FFP4" s="341"/>
      <c r="FFQ4" s="341"/>
      <c r="FFR4" s="341"/>
      <c r="FFS4" s="341"/>
      <c r="FFT4" s="341"/>
      <c r="FFU4" s="341"/>
      <c r="FFV4" s="341"/>
      <c r="FFW4" s="341"/>
      <c r="FFX4" s="341"/>
      <c r="FFY4" s="341"/>
      <c r="FFZ4" s="341"/>
      <c r="FGA4" s="341"/>
      <c r="FGB4" s="341"/>
      <c r="FGC4" s="341"/>
      <c r="FGD4" s="341"/>
      <c r="FGE4" s="341"/>
      <c r="FGF4" s="341"/>
      <c r="FGG4" s="341"/>
      <c r="FGH4" s="341"/>
      <c r="FGI4" s="341"/>
      <c r="FGJ4" s="341"/>
      <c r="FGK4" s="341"/>
      <c r="FGL4" s="341"/>
      <c r="FGM4" s="341"/>
      <c r="FGN4" s="341"/>
      <c r="FGO4" s="341"/>
      <c r="FGP4" s="341"/>
      <c r="FGQ4" s="341"/>
      <c r="FGR4" s="341"/>
      <c r="FGS4" s="341"/>
      <c r="FGT4" s="341"/>
      <c r="FGU4" s="341"/>
      <c r="FGV4" s="341"/>
      <c r="FGW4" s="341"/>
      <c r="FGX4" s="341"/>
      <c r="FGY4" s="341"/>
      <c r="FGZ4" s="341"/>
      <c r="FHA4" s="341"/>
      <c r="FHB4" s="341"/>
      <c r="FHC4" s="341"/>
      <c r="FHD4" s="341"/>
      <c r="FHE4" s="341"/>
      <c r="FHF4" s="341"/>
      <c r="FHG4" s="341"/>
      <c r="FHH4" s="341"/>
      <c r="FHI4" s="341"/>
      <c r="FHJ4" s="341"/>
      <c r="FHK4" s="341"/>
      <c r="FHL4" s="341"/>
      <c r="FHM4" s="341"/>
      <c r="FHN4" s="341"/>
      <c r="FHO4" s="341"/>
      <c r="FHP4" s="341"/>
      <c r="FHQ4" s="341"/>
      <c r="FHR4" s="341"/>
      <c r="FHS4" s="341"/>
      <c r="FHT4" s="341"/>
      <c r="FHU4" s="341"/>
      <c r="FHV4" s="341"/>
      <c r="FHW4" s="341"/>
      <c r="FHX4" s="341"/>
      <c r="FHY4" s="341"/>
      <c r="FHZ4" s="341"/>
      <c r="FIA4" s="341"/>
      <c r="FIB4" s="341"/>
      <c r="FIC4" s="341"/>
      <c r="FID4" s="341"/>
      <c r="FIE4" s="341"/>
      <c r="FIF4" s="341"/>
      <c r="FIG4" s="341"/>
      <c r="FIH4" s="341"/>
      <c r="FII4" s="341"/>
      <c r="FIJ4" s="341"/>
      <c r="FIK4" s="341"/>
      <c r="FIL4" s="341"/>
      <c r="FIM4" s="341"/>
      <c r="FIN4" s="341"/>
      <c r="FIO4" s="341"/>
      <c r="FIP4" s="341"/>
      <c r="FIQ4" s="341"/>
      <c r="FIR4" s="341"/>
      <c r="FIS4" s="341"/>
      <c r="FIT4" s="341"/>
      <c r="FIU4" s="341"/>
      <c r="FIV4" s="341"/>
      <c r="FIW4" s="341"/>
      <c r="FIX4" s="341"/>
      <c r="FIY4" s="341"/>
      <c r="FIZ4" s="341"/>
      <c r="FJA4" s="341"/>
      <c r="FJB4" s="341"/>
      <c r="FJC4" s="341"/>
      <c r="FJD4" s="341"/>
      <c r="FJE4" s="341"/>
      <c r="FJF4" s="341"/>
      <c r="FJG4" s="341"/>
      <c r="FJH4" s="341"/>
      <c r="FJI4" s="341"/>
      <c r="FJJ4" s="341"/>
      <c r="FJK4" s="341"/>
      <c r="FJL4" s="341"/>
      <c r="FJM4" s="341"/>
      <c r="FJN4" s="341"/>
      <c r="FJO4" s="341"/>
      <c r="FJP4" s="341"/>
      <c r="FJQ4" s="341"/>
      <c r="FJR4" s="341"/>
      <c r="FJS4" s="341"/>
      <c r="FJT4" s="341"/>
      <c r="FJU4" s="341"/>
      <c r="FJV4" s="341"/>
      <c r="FJW4" s="341"/>
      <c r="FJX4" s="341"/>
      <c r="FJY4" s="341"/>
      <c r="FJZ4" s="341"/>
      <c r="FKA4" s="341"/>
      <c r="FKB4" s="341"/>
      <c r="FKC4" s="341"/>
      <c r="FKD4" s="341"/>
      <c r="FKE4" s="341"/>
      <c r="FKF4" s="341"/>
      <c r="FKG4" s="341"/>
      <c r="FKH4" s="341"/>
      <c r="FKI4" s="341"/>
      <c r="FKJ4" s="341"/>
      <c r="FKK4" s="341"/>
      <c r="FKL4" s="341"/>
      <c r="FKM4" s="341"/>
      <c r="FKN4" s="341"/>
      <c r="FKO4" s="341"/>
      <c r="FKP4" s="341"/>
      <c r="FKQ4" s="341"/>
      <c r="FKR4" s="341"/>
      <c r="FKS4" s="341"/>
      <c r="FKT4" s="341"/>
      <c r="FKU4" s="341"/>
      <c r="FKV4" s="341"/>
      <c r="FKW4" s="341"/>
      <c r="FKX4" s="341"/>
      <c r="FKY4" s="341"/>
      <c r="FKZ4" s="341"/>
      <c r="FLA4" s="341"/>
      <c r="FLB4" s="341"/>
      <c r="FLC4" s="341"/>
      <c r="FLD4" s="341"/>
      <c r="FLE4" s="341"/>
      <c r="FLF4" s="341"/>
      <c r="FLG4" s="341"/>
      <c r="FLH4" s="341"/>
      <c r="FLI4" s="341"/>
      <c r="FLJ4" s="341"/>
      <c r="FLK4" s="341"/>
      <c r="FLL4" s="341"/>
      <c r="FLM4" s="341"/>
      <c r="FLN4" s="341"/>
      <c r="FLO4" s="341"/>
      <c r="FLP4" s="341"/>
      <c r="FLQ4" s="341"/>
      <c r="FLR4" s="341"/>
      <c r="FLS4" s="341"/>
      <c r="FLT4" s="341"/>
      <c r="FLU4" s="341"/>
      <c r="FLV4" s="341"/>
      <c r="FLW4" s="341"/>
      <c r="FLX4" s="341"/>
      <c r="FLY4" s="341"/>
      <c r="FLZ4" s="341"/>
      <c r="FMA4" s="341"/>
      <c r="FMB4" s="341"/>
      <c r="FMC4" s="341"/>
      <c r="FMD4" s="341"/>
      <c r="FME4" s="341"/>
      <c r="FMF4" s="341"/>
      <c r="FMG4" s="341"/>
      <c r="FMH4" s="341"/>
      <c r="FMI4" s="341"/>
      <c r="FMJ4" s="341"/>
      <c r="FMK4" s="341"/>
      <c r="FML4" s="341"/>
      <c r="FMM4" s="341"/>
      <c r="FMN4" s="341"/>
      <c r="FMO4" s="341"/>
      <c r="FMP4" s="341"/>
      <c r="FMQ4" s="341"/>
      <c r="FMR4" s="341"/>
      <c r="FMS4" s="341"/>
      <c r="FMT4" s="341"/>
      <c r="FMU4" s="341"/>
      <c r="FMV4" s="341"/>
      <c r="FMW4" s="341"/>
      <c r="FMX4" s="341"/>
      <c r="FMY4" s="341"/>
      <c r="FMZ4" s="341"/>
      <c r="FNA4" s="341"/>
      <c r="FNB4" s="341"/>
      <c r="FNC4" s="341"/>
      <c r="FND4" s="341"/>
      <c r="FNE4" s="341"/>
      <c r="FNF4" s="341"/>
      <c r="FNG4" s="341"/>
      <c r="FNH4" s="341"/>
      <c r="FNI4" s="341"/>
      <c r="FNJ4" s="341"/>
      <c r="FNK4" s="341"/>
      <c r="FNL4" s="341"/>
      <c r="FNM4" s="341"/>
      <c r="FNN4" s="341"/>
      <c r="FNO4" s="341"/>
      <c r="FNP4" s="341"/>
      <c r="FNQ4" s="341"/>
      <c r="FNR4" s="341"/>
      <c r="FNS4" s="341"/>
      <c r="FNT4" s="341"/>
      <c r="FNU4" s="341"/>
      <c r="FNV4" s="341"/>
      <c r="FNW4" s="341"/>
      <c r="FNX4" s="341"/>
      <c r="FNY4" s="341"/>
      <c r="FNZ4" s="341"/>
      <c r="FOA4" s="341"/>
      <c r="FOB4" s="341"/>
      <c r="FOC4" s="341"/>
      <c r="FOD4" s="341"/>
      <c r="FOE4" s="341"/>
      <c r="FOF4" s="341"/>
      <c r="FOG4" s="341"/>
      <c r="FOH4" s="341"/>
      <c r="FOI4" s="341"/>
      <c r="FOJ4" s="341"/>
      <c r="FOK4" s="341"/>
      <c r="FOL4" s="341"/>
      <c r="FOM4" s="341"/>
      <c r="FON4" s="341"/>
      <c r="FOO4" s="341"/>
      <c r="FOP4" s="341"/>
      <c r="FOQ4" s="341"/>
      <c r="FOR4" s="341"/>
      <c r="FOS4" s="341"/>
      <c r="FOT4" s="341"/>
      <c r="FOU4" s="341"/>
      <c r="FOV4" s="341"/>
      <c r="FOW4" s="341"/>
      <c r="FOX4" s="341"/>
      <c r="FOY4" s="341"/>
      <c r="FOZ4" s="341"/>
      <c r="FPA4" s="341"/>
      <c r="FPB4" s="341"/>
      <c r="FPC4" s="341"/>
      <c r="FPD4" s="341"/>
      <c r="FPE4" s="341"/>
      <c r="FPF4" s="341"/>
      <c r="FPG4" s="341"/>
      <c r="FPH4" s="341"/>
      <c r="FPI4" s="341"/>
      <c r="FPJ4" s="341"/>
      <c r="FPK4" s="341"/>
      <c r="FPL4" s="341"/>
      <c r="FPM4" s="341"/>
      <c r="FPN4" s="341"/>
      <c r="FPO4" s="341"/>
      <c r="FPP4" s="341"/>
      <c r="FPQ4" s="341"/>
      <c r="FPR4" s="341"/>
      <c r="FPS4" s="341"/>
      <c r="FPT4" s="341"/>
      <c r="FPU4" s="341"/>
      <c r="FPV4" s="341"/>
      <c r="FPW4" s="341"/>
      <c r="FPX4" s="341"/>
      <c r="FPY4" s="341"/>
      <c r="FPZ4" s="341"/>
      <c r="FQA4" s="341"/>
      <c r="FQB4" s="341"/>
      <c r="FQC4" s="341"/>
      <c r="FQD4" s="341"/>
      <c r="FQE4" s="341"/>
      <c r="FQF4" s="341"/>
      <c r="FQG4" s="341"/>
      <c r="FQH4" s="341"/>
      <c r="FQI4" s="341"/>
      <c r="FQJ4" s="341"/>
      <c r="FQK4" s="341"/>
      <c r="FQL4" s="341"/>
      <c r="FQM4" s="341"/>
      <c r="FQN4" s="341"/>
      <c r="FQO4" s="341"/>
      <c r="FQP4" s="341"/>
      <c r="FQQ4" s="341"/>
      <c r="FQR4" s="341"/>
      <c r="FQS4" s="341"/>
      <c r="FQT4" s="341"/>
      <c r="FQU4" s="341"/>
      <c r="FQV4" s="341"/>
      <c r="FQW4" s="341"/>
      <c r="FQX4" s="341"/>
      <c r="FQY4" s="341"/>
      <c r="FQZ4" s="341"/>
      <c r="FRA4" s="341"/>
      <c r="FRB4" s="341"/>
      <c r="FRC4" s="341"/>
      <c r="FRD4" s="341"/>
      <c r="FRE4" s="341"/>
      <c r="FRF4" s="341"/>
      <c r="FRG4" s="341"/>
      <c r="FRH4" s="341"/>
      <c r="FRI4" s="341"/>
      <c r="FRJ4" s="341"/>
      <c r="FRK4" s="341"/>
      <c r="FRL4" s="341"/>
      <c r="FRM4" s="341"/>
      <c r="FRN4" s="341"/>
      <c r="FRO4" s="341"/>
      <c r="FRP4" s="341"/>
      <c r="FRQ4" s="341"/>
      <c r="FRR4" s="341"/>
      <c r="FRS4" s="341"/>
      <c r="FRT4" s="341"/>
      <c r="FRU4" s="341"/>
      <c r="FRV4" s="341"/>
      <c r="FRW4" s="341"/>
      <c r="FRX4" s="341"/>
      <c r="FRY4" s="341"/>
      <c r="FRZ4" s="341"/>
      <c r="FSA4" s="341"/>
      <c r="FSB4" s="341"/>
      <c r="FSC4" s="341"/>
      <c r="FSD4" s="341"/>
      <c r="FSE4" s="341"/>
      <c r="FSF4" s="341"/>
      <c r="FSG4" s="341"/>
      <c r="FSH4" s="341"/>
      <c r="FSI4" s="341"/>
      <c r="FSJ4" s="341"/>
      <c r="FSK4" s="341"/>
      <c r="FSL4" s="341"/>
      <c r="FSM4" s="341"/>
      <c r="FSN4" s="341"/>
      <c r="FSO4" s="341"/>
      <c r="FSP4" s="341"/>
      <c r="FSQ4" s="341"/>
      <c r="FSR4" s="341"/>
      <c r="FSS4" s="341"/>
      <c r="FST4" s="341"/>
      <c r="FSU4" s="341"/>
      <c r="FSV4" s="341"/>
      <c r="FSW4" s="341"/>
      <c r="FSX4" s="341"/>
      <c r="FSY4" s="341"/>
      <c r="FSZ4" s="341"/>
      <c r="FTA4" s="341"/>
      <c r="FTB4" s="341"/>
      <c r="FTC4" s="341"/>
      <c r="FTD4" s="341"/>
      <c r="FTE4" s="341"/>
      <c r="FTF4" s="341"/>
      <c r="FTG4" s="341"/>
      <c r="FTH4" s="341"/>
      <c r="FTI4" s="341"/>
      <c r="FTJ4" s="341"/>
      <c r="FTK4" s="341"/>
      <c r="FTL4" s="341"/>
      <c r="FTM4" s="341"/>
      <c r="FTN4" s="341"/>
      <c r="FTO4" s="341"/>
      <c r="FTP4" s="341"/>
      <c r="FTQ4" s="341"/>
      <c r="FTR4" s="341"/>
      <c r="FTS4" s="341"/>
      <c r="FTT4" s="341"/>
      <c r="FTU4" s="341"/>
      <c r="FTV4" s="341"/>
      <c r="FTW4" s="341"/>
      <c r="FTX4" s="341"/>
      <c r="FTY4" s="341"/>
      <c r="FTZ4" s="341"/>
      <c r="FUA4" s="341"/>
      <c r="FUB4" s="341"/>
      <c r="FUC4" s="341"/>
      <c r="FUD4" s="341"/>
      <c r="FUE4" s="341"/>
      <c r="FUF4" s="341"/>
      <c r="FUG4" s="341"/>
      <c r="FUH4" s="341"/>
      <c r="FUI4" s="341"/>
      <c r="FUJ4" s="341"/>
      <c r="FUK4" s="341"/>
      <c r="FUL4" s="341"/>
      <c r="FUM4" s="341"/>
      <c r="FUN4" s="341"/>
      <c r="FUO4" s="341"/>
      <c r="FUP4" s="341"/>
      <c r="FUQ4" s="341"/>
      <c r="FUR4" s="341"/>
      <c r="FUS4" s="341"/>
      <c r="FUT4" s="341"/>
      <c r="FUU4" s="341"/>
      <c r="FUV4" s="341"/>
      <c r="FUW4" s="341"/>
      <c r="FUX4" s="341"/>
      <c r="FUY4" s="341"/>
      <c r="FUZ4" s="341"/>
      <c r="FVA4" s="341"/>
      <c r="FVB4" s="341"/>
      <c r="FVC4" s="341"/>
      <c r="FVD4" s="341"/>
      <c r="FVE4" s="341"/>
      <c r="FVF4" s="341"/>
      <c r="FVG4" s="341"/>
      <c r="FVH4" s="341"/>
      <c r="FVI4" s="341"/>
      <c r="FVJ4" s="341"/>
      <c r="FVK4" s="341"/>
      <c r="FVL4" s="341"/>
      <c r="FVM4" s="341"/>
      <c r="FVN4" s="341"/>
      <c r="FVO4" s="341"/>
      <c r="FVP4" s="341"/>
      <c r="FVQ4" s="341"/>
      <c r="FVR4" s="341"/>
      <c r="FVS4" s="341"/>
      <c r="FVT4" s="341"/>
      <c r="FVU4" s="341"/>
      <c r="FVV4" s="341"/>
      <c r="FVW4" s="341"/>
      <c r="FVX4" s="341"/>
      <c r="FVY4" s="341"/>
      <c r="FVZ4" s="341"/>
      <c r="FWA4" s="341"/>
      <c r="FWB4" s="341"/>
      <c r="FWC4" s="341"/>
      <c r="FWD4" s="341"/>
      <c r="FWE4" s="341"/>
      <c r="FWF4" s="341"/>
      <c r="FWG4" s="341"/>
      <c r="FWH4" s="341"/>
      <c r="FWI4" s="341"/>
      <c r="FWJ4" s="341"/>
      <c r="FWK4" s="341"/>
      <c r="FWL4" s="341"/>
      <c r="FWM4" s="341"/>
      <c r="FWN4" s="341"/>
      <c r="FWO4" s="341"/>
      <c r="FWP4" s="341"/>
      <c r="FWQ4" s="341"/>
      <c r="FWR4" s="341"/>
      <c r="FWS4" s="341"/>
      <c r="FWT4" s="341"/>
      <c r="FWU4" s="341"/>
      <c r="FWV4" s="341"/>
      <c r="FWW4" s="341"/>
      <c r="FWX4" s="341"/>
      <c r="FWY4" s="341"/>
      <c r="FWZ4" s="341"/>
      <c r="FXA4" s="341"/>
      <c r="FXB4" s="341"/>
      <c r="FXC4" s="341"/>
      <c r="FXD4" s="341"/>
      <c r="FXE4" s="341"/>
      <c r="FXF4" s="341"/>
      <c r="FXG4" s="341"/>
      <c r="FXH4" s="341"/>
      <c r="FXI4" s="341"/>
      <c r="FXJ4" s="341"/>
      <c r="FXK4" s="341"/>
      <c r="FXL4" s="341"/>
      <c r="FXM4" s="341"/>
      <c r="FXN4" s="341"/>
      <c r="FXO4" s="341"/>
      <c r="FXP4" s="341"/>
      <c r="FXQ4" s="341"/>
      <c r="FXR4" s="341"/>
      <c r="FXS4" s="341"/>
      <c r="FXT4" s="341"/>
      <c r="FXU4" s="341"/>
      <c r="FXV4" s="341"/>
      <c r="FXW4" s="341"/>
      <c r="FXX4" s="341"/>
      <c r="FXY4" s="341"/>
      <c r="FXZ4" s="341"/>
      <c r="FYA4" s="341"/>
      <c r="FYB4" s="341"/>
      <c r="FYC4" s="341"/>
      <c r="FYD4" s="341"/>
      <c r="FYE4" s="341"/>
      <c r="FYF4" s="341"/>
      <c r="FYG4" s="341"/>
      <c r="FYH4" s="341"/>
      <c r="FYI4" s="341"/>
      <c r="FYJ4" s="341"/>
      <c r="FYK4" s="341"/>
      <c r="FYL4" s="341"/>
      <c r="FYM4" s="341"/>
      <c r="FYN4" s="341"/>
      <c r="FYO4" s="341"/>
      <c r="FYP4" s="341"/>
      <c r="FYQ4" s="341"/>
      <c r="FYR4" s="341"/>
      <c r="FYS4" s="341"/>
      <c r="FYT4" s="341"/>
      <c r="FYU4" s="341"/>
      <c r="FYV4" s="341"/>
      <c r="FYW4" s="341"/>
      <c r="FYX4" s="341"/>
      <c r="FYY4" s="341"/>
      <c r="FYZ4" s="341"/>
      <c r="FZA4" s="341"/>
      <c r="FZB4" s="341"/>
      <c r="FZC4" s="341"/>
      <c r="FZD4" s="341"/>
      <c r="FZE4" s="341"/>
      <c r="FZF4" s="341"/>
      <c r="FZG4" s="341"/>
      <c r="FZH4" s="341"/>
      <c r="FZI4" s="341"/>
      <c r="FZJ4" s="341"/>
      <c r="FZK4" s="341"/>
      <c r="FZL4" s="341"/>
      <c r="FZM4" s="341"/>
      <c r="FZN4" s="341"/>
      <c r="FZO4" s="341"/>
      <c r="FZP4" s="341"/>
      <c r="FZQ4" s="341"/>
      <c r="FZR4" s="341"/>
      <c r="FZS4" s="341"/>
      <c r="FZT4" s="341"/>
      <c r="FZU4" s="341"/>
      <c r="FZV4" s="341"/>
      <c r="FZW4" s="341"/>
      <c r="FZX4" s="341"/>
      <c r="FZY4" s="341"/>
      <c r="FZZ4" s="341"/>
      <c r="GAA4" s="341"/>
      <c r="GAB4" s="341"/>
      <c r="GAC4" s="341"/>
      <c r="GAD4" s="341"/>
      <c r="GAE4" s="341"/>
      <c r="GAF4" s="341"/>
      <c r="GAG4" s="341"/>
      <c r="GAH4" s="341"/>
      <c r="GAI4" s="341"/>
      <c r="GAJ4" s="341"/>
      <c r="GAK4" s="341"/>
      <c r="GAL4" s="341"/>
      <c r="GAM4" s="341"/>
      <c r="GAN4" s="341"/>
      <c r="GAO4" s="341"/>
      <c r="GAP4" s="341"/>
      <c r="GAQ4" s="341"/>
      <c r="GAR4" s="341"/>
      <c r="GAS4" s="341"/>
      <c r="GAT4" s="341"/>
      <c r="GAU4" s="341"/>
      <c r="GAV4" s="341"/>
      <c r="GAW4" s="341"/>
      <c r="GAX4" s="341"/>
      <c r="GAY4" s="341"/>
      <c r="GAZ4" s="341"/>
      <c r="GBA4" s="341"/>
      <c r="GBB4" s="341"/>
      <c r="GBC4" s="341"/>
      <c r="GBD4" s="341"/>
      <c r="GBE4" s="341"/>
      <c r="GBF4" s="341"/>
      <c r="GBG4" s="341"/>
      <c r="GBH4" s="341"/>
      <c r="GBI4" s="341"/>
      <c r="GBJ4" s="341"/>
      <c r="GBK4" s="341"/>
      <c r="GBL4" s="341"/>
      <c r="GBM4" s="341"/>
      <c r="GBN4" s="341"/>
      <c r="GBO4" s="341"/>
      <c r="GBP4" s="341"/>
      <c r="GBQ4" s="341"/>
      <c r="GBR4" s="341"/>
      <c r="GBS4" s="341"/>
      <c r="GBT4" s="341"/>
      <c r="GBU4" s="341"/>
      <c r="GBV4" s="341"/>
      <c r="GBW4" s="341"/>
      <c r="GBX4" s="341"/>
      <c r="GBY4" s="341"/>
      <c r="GBZ4" s="341"/>
      <c r="GCA4" s="341"/>
      <c r="GCB4" s="341"/>
      <c r="GCC4" s="341"/>
      <c r="GCD4" s="341"/>
      <c r="GCE4" s="341"/>
      <c r="GCF4" s="341"/>
      <c r="GCG4" s="341"/>
      <c r="GCH4" s="341"/>
      <c r="GCI4" s="341"/>
      <c r="GCJ4" s="341"/>
      <c r="GCK4" s="341"/>
      <c r="GCL4" s="341"/>
      <c r="GCM4" s="341"/>
      <c r="GCN4" s="341"/>
      <c r="GCO4" s="341"/>
      <c r="GCP4" s="341"/>
      <c r="GCQ4" s="341"/>
      <c r="GCR4" s="341"/>
      <c r="GCS4" s="341"/>
      <c r="GCT4" s="341"/>
      <c r="GCU4" s="341"/>
      <c r="GCV4" s="341"/>
      <c r="GCW4" s="341"/>
      <c r="GCX4" s="341"/>
      <c r="GCY4" s="341"/>
      <c r="GCZ4" s="341"/>
      <c r="GDA4" s="341"/>
      <c r="GDB4" s="341"/>
      <c r="GDC4" s="341"/>
      <c r="GDD4" s="341"/>
      <c r="GDE4" s="341"/>
      <c r="GDF4" s="341"/>
      <c r="GDG4" s="341"/>
      <c r="GDH4" s="341"/>
      <c r="GDI4" s="341"/>
      <c r="GDJ4" s="341"/>
      <c r="GDK4" s="341"/>
      <c r="GDL4" s="341"/>
      <c r="GDM4" s="341"/>
      <c r="GDN4" s="341"/>
      <c r="GDO4" s="341"/>
      <c r="GDP4" s="341"/>
      <c r="GDQ4" s="341"/>
      <c r="GDR4" s="341"/>
      <c r="GDS4" s="341"/>
      <c r="GDT4" s="341"/>
      <c r="GDU4" s="341"/>
      <c r="GDV4" s="341"/>
      <c r="GDW4" s="341"/>
      <c r="GDX4" s="341"/>
      <c r="GDY4" s="341"/>
      <c r="GDZ4" s="341"/>
      <c r="GEA4" s="341"/>
      <c r="GEB4" s="341"/>
      <c r="GEC4" s="341"/>
      <c r="GED4" s="341"/>
      <c r="GEE4" s="341"/>
      <c r="GEF4" s="341"/>
      <c r="GEG4" s="341"/>
      <c r="GEH4" s="341"/>
      <c r="GEI4" s="341"/>
      <c r="GEJ4" s="341"/>
      <c r="GEK4" s="341"/>
      <c r="GEL4" s="341"/>
      <c r="GEM4" s="341"/>
      <c r="GEN4" s="341"/>
      <c r="GEO4" s="341"/>
      <c r="GEP4" s="341"/>
      <c r="GEQ4" s="341"/>
      <c r="GER4" s="341"/>
      <c r="GES4" s="341"/>
      <c r="GET4" s="341"/>
      <c r="GEU4" s="341"/>
      <c r="GEV4" s="341"/>
      <c r="GEW4" s="341"/>
      <c r="GEX4" s="341"/>
      <c r="GEY4" s="341"/>
      <c r="GEZ4" s="341"/>
      <c r="GFA4" s="341"/>
      <c r="GFB4" s="341"/>
      <c r="GFC4" s="341"/>
      <c r="GFD4" s="341"/>
      <c r="GFE4" s="341"/>
      <c r="GFF4" s="341"/>
      <c r="GFG4" s="341"/>
      <c r="GFH4" s="341"/>
      <c r="GFI4" s="341"/>
      <c r="GFJ4" s="341"/>
      <c r="GFK4" s="341"/>
      <c r="GFL4" s="341"/>
      <c r="GFM4" s="341"/>
      <c r="GFN4" s="341"/>
      <c r="GFO4" s="341"/>
      <c r="GFP4" s="341"/>
      <c r="GFQ4" s="341"/>
      <c r="GFR4" s="341"/>
      <c r="GFS4" s="341"/>
      <c r="GFT4" s="341"/>
      <c r="GFU4" s="341"/>
      <c r="GFV4" s="341"/>
      <c r="GFW4" s="341"/>
      <c r="GFX4" s="341"/>
      <c r="GFY4" s="341"/>
      <c r="GFZ4" s="341"/>
      <c r="GGA4" s="341"/>
      <c r="GGB4" s="341"/>
      <c r="GGC4" s="341"/>
      <c r="GGD4" s="341"/>
      <c r="GGE4" s="341"/>
      <c r="GGF4" s="341"/>
      <c r="GGG4" s="341"/>
      <c r="GGH4" s="341"/>
      <c r="GGI4" s="341"/>
      <c r="GGJ4" s="341"/>
      <c r="GGK4" s="341"/>
      <c r="GGL4" s="341"/>
      <c r="GGM4" s="341"/>
      <c r="GGN4" s="341"/>
      <c r="GGO4" s="341"/>
      <c r="GGP4" s="341"/>
      <c r="GGQ4" s="341"/>
      <c r="GGR4" s="341"/>
      <c r="GGS4" s="341"/>
      <c r="GGT4" s="341"/>
      <c r="GGU4" s="341"/>
      <c r="GGV4" s="341"/>
      <c r="GGW4" s="341"/>
      <c r="GGX4" s="341"/>
      <c r="GGY4" s="341"/>
      <c r="GGZ4" s="341"/>
      <c r="GHA4" s="341"/>
      <c r="GHB4" s="341"/>
      <c r="GHC4" s="341"/>
      <c r="GHD4" s="341"/>
      <c r="GHE4" s="341"/>
      <c r="GHF4" s="341"/>
      <c r="GHG4" s="341"/>
      <c r="GHH4" s="341"/>
      <c r="GHI4" s="341"/>
      <c r="GHJ4" s="341"/>
      <c r="GHK4" s="341"/>
      <c r="GHL4" s="341"/>
      <c r="GHM4" s="341"/>
      <c r="GHN4" s="341"/>
      <c r="GHO4" s="341"/>
      <c r="GHP4" s="341"/>
      <c r="GHQ4" s="341"/>
      <c r="GHR4" s="341"/>
      <c r="GHS4" s="341"/>
      <c r="GHT4" s="341"/>
      <c r="GHU4" s="341"/>
      <c r="GHV4" s="341"/>
      <c r="GHW4" s="341"/>
      <c r="GHX4" s="341"/>
      <c r="GHY4" s="341"/>
      <c r="GHZ4" s="341"/>
      <c r="GIA4" s="341"/>
      <c r="GIB4" s="341"/>
      <c r="GIC4" s="341"/>
      <c r="GID4" s="341"/>
      <c r="GIE4" s="341"/>
      <c r="GIF4" s="341"/>
      <c r="GIG4" s="341"/>
      <c r="GIH4" s="341"/>
      <c r="GII4" s="341"/>
      <c r="GIJ4" s="341"/>
      <c r="GIK4" s="341"/>
      <c r="GIL4" s="341"/>
      <c r="GIM4" s="341"/>
      <c r="GIN4" s="341"/>
      <c r="GIO4" s="341"/>
      <c r="GIP4" s="341"/>
      <c r="GIQ4" s="341"/>
      <c r="GIR4" s="341"/>
      <c r="GIS4" s="341"/>
      <c r="GIT4" s="341"/>
      <c r="GIU4" s="341"/>
      <c r="GIV4" s="341"/>
      <c r="GIW4" s="341"/>
      <c r="GIX4" s="341"/>
      <c r="GIY4" s="341"/>
      <c r="GIZ4" s="341"/>
      <c r="GJA4" s="341"/>
      <c r="GJB4" s="341"/>
      <c r="GJC4" s="341"/>
      <c r="GJD4" s="341"/>
      <c r="GJE4" s="341"/>
      <c r="GJF4" s="341"/>
      <c r="GJG4" s="341"/>
      <c r="GJH4" s="341"/>
      <c r="GJI4" s="341"/>
      <c r="GJJ4" s="341"/>
      <c r="GJK4" s="341"/>
      <c r="GJL4" s="341"/>
      <c r="GJM4" s="341"/>
      <c r="GJN4" s="341"/>
      <c r="GJO4" s="341"/>
      <c r="GJP4" s="341"/>
      <c r="GJQ4" s="341"/>
      <c r="GJR4" s="341"/>
      <c r="GJS4" s="341"/>
      <c r="GJT4" s="341"/>
      <c r="GJU4" s="341"/>
      <c r="GJV4" s="341"/>
      <c r="GJW4" s="341"/>
      <c r="GJX4" s="341"/>
      <c r="GJY4" s="341"/>
      <c r="GJZ4" s="341"/>
      <c r="GKA4" s="341"/>
      <c r="GKB4" s="341"/>
      <c r="GKC4" s="341"/>
      <c r="GKD4" s="341"/>
      <c r="GKE4" s="341"/>
      <c r="GKF4" s="341"/>
      <c r="GKG4" s="341"/>
      <c r="GKH4" s="341"/>
      <c r="GKI4" s="341"/>
      <c r="GKJ4" s="341"/>
      <c r="GKK4" s="341"/>
      <c r="GKL4" s="341"/>
      <c r="GKM4" s="341"/>
      <c r="GKN4" s="341"/>
      <c r="GKO4" s="341"/>
      <c r="GKP4" s="341"/>
      <c r="GKQ4" s="341"/>
      <c r="GKR4" s="341"/>
      <c r="GKS4" s="341"/>
      <c r="GKT4" s="341"/>
      <c r="GKU4" s="341"/>
      <c r="GKV4" s="341"/>
      <c r="GKW4" s="341"/>
      <c r="GKX4" s="341"/>
      <c r="GKY4" s="341"/>
      <c r="GKZ4" s="341"/>
      <c r="GLA4" s="341"/>
      <c r="GLB4" s="341"/>
      <c r="GLC4" s="341"/>
      <c r="GLD4" s="341"/>
      <c r="GLE4" s="341"/>
      <c r="GLF4" s="341"/>
      <c r="GLG4" s="341"/>
      <c r="GLH4" s="341"/>
      <c r="GLI4" s="341"/>
      <c r="GLJ4" s="341"/>
      <c r="GLK4" s="341"/>
      <c r="GLL4" s="341"/>
      <c r="GLM4" s="341"/>
      <c r="GLN4" s="341"/>
      <c r="GLO4" s="341"/>
      <c r="GLP4" s="341"/>
      <c r="GLQ4" s="341"/>
      <c r="GLR4" s="341"/>
      <c r="GLS4" s="341"/>
      <c r="GLT4" s="341"/>
      <c r="GLU4" s="341"/>
      <c r="GLV4" s="341"/>
      <c r="GLW4" s="341"/>
      <c r="GLX4" s="341"/>
      <c r="GLY4" s="341"/>
      <c r="GLZ4" s="341"/>
      <c r="GMA4" s="341"/>
      <c r="GMB4" s="341"/>
      <c r="GMC4" s="341"/>
      <c r="GMD4" s="341"/>
      <c r="GME4" s="341"/>
      <c r="GMF4" s="341"/>
      <c r="GMG4" s="341"/>
      <c r="GMH4" s="341"/>
      <c r="GMI4" s="341"/>
      <c r="GMJ4" s="341"/>
      <c r="GMK4" s="341"/>
      <c r="GML4" s="341"/>
      <c r="GMM4" s="341"/>
      <c r="GMN4" s="341"/>
      <c r="GMO4" s="341"/>
      <c r="GMP4" s="341"/>
      <c r="GMQ4" s="341"/>
      <c r="GMR4" s="341"/>
      <c r="GMS4" s="341"/>
      <c r="GMT4" s="341"/>
      <c r="GMU4" s="341"/>
      <c r="GMV4" s="341"/>
      <c r="GMW4" s="341"/>
      <c r="GMX4" s="341"/>
      <c r="GMY4" s="341"/>
      <c r="GMZ4" s="341"/>
      <c r="GNA4" s="341"/>
      <c r="GNB4" s="341"/>
      <c r="GNC4" s="341"/>
      <c r="GND4" s="341"/>
      <c r="GNE4" s="341"/>
      <c r="GNF4" s="341"/>
      <c r="GNG4" s="341"/>
      <c r="GNH4" s="341"/>
      <c r="GNI4" s="341"/>
      <c r="GNJ4" s="341"/>
      <c r="GNK4" s="341"/>
      <c r="GNL4" s="341"/>
      <c r="GNM4" s="341"/>
      <c r="GNN4" s="341"/>
      <c r="GNO4" s="341"/>
      <c r="GNP4" s="341"/>
      <c r="GNQ4" s="341"/>
      <c r="GNR4" s="341"/>
      <c r="GNS4" s="341"/>
      <c r="GNT4" s="341"/>
      <c r="GNU4" s="341"/>
      <c r="GNV4" s="341"/>
      <c r="GNW4" s="341"/>
      <c r="GNX4" s="341"/>
      <c r="GNY4" s="341"/>
      <c r="GNZ4" s="341"/>
      <c r="GOA4" s="341"/>
      <c r="GOB4" s="341"/>
      <c r="GOC4" s="341"/>
      <c r="GOD4" s="341"/>
      <c r="GOE4" s="341"/>
      <c r="GOF4" s="341"/>
      <c r="GOG4" s="341"/>
      <c r="GOH4" s="341"/>
      <c r="GOI4" s="341"/>
      <c r="GOJ4" s="341"/>
      <c r="GOK4" s="341"/>
      <c r="GOL4" s="341"/>
      <c r="GOM4" s="341"/>
      <c r="GON4" s="341"/>
      <c r="GOO4" s="341"/>
      <c r="GOP4" s="341"/>
      <c r="GOQ4" s="341"/>
      <c r="GOR4" s="341"/>
      <c r="GOS4" s="341"/>
      <c r="GOT4" s="341"/>
      <c r="GOU4" s="341"/>
      <c r="GOV4" s="341"/>
      <c r="GOW4" s="341"/>
      <c r="GOX4" s="341"/>
      <c r="GOY4" s="341"/>
      <c r="GOZ4" s="341"/>
      <c r="GPA4" s="341"/>
      <c r="GPB4" s="341"/>
      <c r="GPC4" s="341"/>
      <c r="GPD4" s="341"/>
      <c r="GPE4" s="341"/>
      <c r="GPF4" s="341"/>
      <c r="GPG4" s="341"/>
      <c r="GPH4" s="341"/>
      <c r="GPI4" s="341"/>
      <c r="GPJ4" s="341"/>
      <c r="GPK4" s="341"/>
      <c r="GPL4" s="341"/>
      <c r="GPM4" s="341"/>
      <c r="GPN4" s="341"/>
      <c r="GPO4" s="341"/>
      <c r="GPP4" s="341"/>
      <c r="GPQ4" s="341"/>
      <c r="GPR4" s="341"/>
      <c r="GPS4" s="341"/>
      <c r="GPT4" s="341"/>
      <c r="GPU4" s="341"/>
      <c r="GPV4" s="341"/>
      <c r="GPW4" s="341"/>
      <c r="GPX4" s="341"/>
      <c r="GPY4" s="341"/>
      <c r="GPZ4" s="341"/>
      <c r="GQA4" s="341"/>
      <c r="GQB4" s="341"/>
      <c r="GQC4" s="341"/>
      <c r="GQD4" s="341"/>
      <c r="GQE4" s="341"/>
      <c r="GQF4" s="341"/>
      <c r="GQG4" s="341"/>
      <c r="GQH4" s="341"/>
      <c r="GQI4" s="341"/>
      <c r="GQJ4" s="341"/>
      <c r="GQK4" s="341"/>
      <c r="GQL4" s="341"/>
      <c r="GQM4" s="341"/>
      <c r="GQN4" s="341"/>
      <c r="GQO4" s="341"/>
      <c r="GQP4" s="341"/>
      <c r="GQQ4" s="341"/>
      <c r="GQR4" s="341"/>
      <c r="GQS4" s="341"/>
      <c r="GQT4" s="341"/>
      <c r="GQU4" s="341"/>
      <c r="GQV4" s="341"/>
      <c r="GQW4" s="341"/>
      <c r="GQX4" s="341"/>
      <c r="GQY4" s="341"/>
      <c r="GQZ4" s="341"/>
      <c r="GRA4" s="341"/>
      <c r="GRB4" s="341"/>
      <c r="GRC4" s="341"/>
      <c r="GRD4" s="341"/>
      <c r="GRE4" s="341"/>
      <c r="GRF4" s="341"/>
      <c r="GRG4" s="341"/>
      <c r="GRH4" s="341"/>
      <c r="GRI4" s="341"/>
      <c r="GRJ4" s="341"/>
      <c r="GRK4" s="341"/>
      <c r="GRL4" s="341"/>
      <c r="GRM4" s="341"/>
      <c r="GRN4" s="341"/>
      <c r="GRO4" s="341"/>
      <c r="GRP4" s="341"/>
      <c r="GRQ4" s="341"/>
      <c r="GRR4" s="341"/>
      <c r="GRS4" s="341"/>
      <c r="GRT4" s="341"/>
      <c r="GRU4" s="341"/>
      <c r="GRV4" s="341"/>
      <c r="GRW4" s="341"/>
      <c r="GRX4" s="341"/>
      <c r="GRY4" s="341"/>
      <c r="GRZ4" s="341"/>
      <c r="GSA4" s="341"/>
      <c r="GSB4" s="341"/>
      <c r="GSC4" s="341"/>
      <c r="GSD4" s="341"/>
      <c r="GSE4" s="341"/>
      <c r="GSF4" s="341"/>
      <c r="GSG4" s="341"/>
      <c r="GSH4" s="341"/>
      <c r="GSI4" s="341"/>
      <c r="GSJ4" s="341"/>
      <c r="GSK4" s="341"/>
      <c r="GSL4" s="341"/>
      <c r="GSM4" s="341"/>
      <c r="GSN4" s="341"/>
      <c r="GSO4" s="341"/>
      <c r="GSP4" s="341"/>
      <c r="GSQ4" s="341"/>
      <c r="GSR4" s="341"/>
      <c r="GSS4" s="341"/>
      <c r="GST4" s="341"/>
      <c r="GSU4" s="341"/>
      <c r="GSV4" s="341"/>
      <c r="GSW4" s="341"/>
      <c r="GSX4" s="341"/>
      <c r="GSY4" s="341"/>
      <c r="GSZ4" s="341"/>
      <c r="GTA4" s="341"/>
      <c r="GTB4" s="341"/>
      <c r="GTC4" s="341"/>
      <c r="GTD4" s="341"/>
      <c r="GTE4" s="341"/>
      <c r="GTF4" s="341"/>
      <c r="GTG4" s="341"/>
      <c r="GTH4" s="341"/>
      <c r="GTI4" s="341"/>
      <c r="GTJ4" s="341"/>
      <c r="GTK4" s="341"/>
      <c r="GTL4" s="341"/>
      <c r="GTM4" s="341"/>
      <c r="GTN4" s="341"/>
      <c r="GTO4" s="341"/>
      <c r="GTP4" s="341"/>
      <c r="GTQ4" s="341"/>
      <c r="GTR4" s="341"/>
      <c r="GTS4" s="341"/>
      <c r="GTT4" s="341"/>
      <c r="GTU4" s="341"/>
      <c r="GTV4" s="341"/>
      <c r="GTW4" s="341"/>
      <c r="GTX4" s="341"/>
      <c r="GTY4" s="341"/>
      <c r="GTZ4" s="341"/>
      <c r="GUA4" s="341"/>
      <c r="GUB4" s="341"/>
      <c r="GUC4" s="341"/>
      <c r="GUD4" s="341"/>
      <c r="GUE4" s="341"/>
      <c r="GUF4" s="341"/>
      <c r="GUG4" s="341"/>
      <c r="GUH4" s="341"/>
      <c r="GUI4" s="341"/>
      <c r="GUJ4" s="341"/>
      <c r="GUK4" s="341"/>
      <c r="GUL4" s="341"/>
      <c r="GUM4" s="341"/>
      <c r="GUN4" s="341"/>
      <c r="GUO4" s="341"/>
      <c r="GUP4" s="341"/>
      <c r="GUQ4" s="341"/>
      <c r="GUR4" s="341"/>
      <c r="GUS4" s="341"/>
      <c r="GUT4" s="341"/>
      <c r="GUU4" s="341"/>
      <c r="GUV4" s="341"/>
      <c r="GUW4" s="341"/>
      <c r="GUX4" s="341"/>
      <c r="GUY4" s="341"/>
      <c r="GUZ4" s="341"/>
      <c r="GVA4" s="341"/>
      <c r="GVB4" s="341"/>
      <c r="GVC4" s="341"/>
      <c r="GVD4" s="341"/>
      <c r="GVE4" s="341"/>
      <c r="GVF4" s="341"/>
      <c r="GVG4" s="341"/>
      <c r="GVH4" s="341"/>
      <c r="GVI4" s="341"/>
      <c r="GVJ4" s="341"/>
      <c r="GVK4" s="341"/>
      <c r="GVL4" s="341"/>
      <c r="GVM4" s="341"/>
      <c r="GVN4" s="341"/>
      <c r="GVO4" s="341"/>
      <c r="GVP4" s="341"/>
      <c r="GVQ4" s="341"/>
      <c r="GVR4" s="341"/>
      <c r="GVS4" s="341"/>
      <c r="GVT4" s="341"/>
      <c r="GVU4" s="341"/>
      <c r="GVV4" s="341"/>
      <c r="GVW4" s="341"/>
      <c r="GVX4" s="341"/>
      <c r="GVY4" s="341"/>
      <c r="GVZ4" s="341"/>
      <c r="GWA4" s="341"/>
      <c r="GWB4" s="341"/>
      <c r="GWC4" s="341"/>
      <c r="GWD4" s="341"/>
      <c r="GWE4" s="341"/>
      <c r="GWF4" s="341"/>
      <c r="GWG4" s="341"/>
      <c r="GWH4" s="341"/>
      <c r="GWI4" s="341"/>
      <c r="GWJ4" s="341"/>
      <c r="GWK4" s="341"/>
      <c r="GWL4" s="341"/>
      <c r="GWM4" s="341"/>
      <c r="GWN4" s="341"/>
      <c r="GWO4" s="341"/>
      <c r="GWP4" s="341"/>
      <c r="GWQ4" s="341"/>
      <c r="GWR4" s="341"/>
      <c r="GWS4" s="341"/>
      <c r="GWT4" s="341"/>
      <c r="GWU4" s="341"/>
      <c r="GWV4" s="341"/>
      <c r="GWW4" s="341"/>
      <c r="GWX4" s="341"/>
      <c r="GWY4" s="341"/>
      <c r="GWZ4" s="341"/>
      <c r="GXA4" s="341"/>
      <c r="GXB4" s="341"/>
      <c r="GXC4" s="341"/>
      <c r="GXD4" s="341"/>
      <c r="GXE4" s="341"/>
      <c r="GXF4" s="341"/>
      <c r="GXG4" s="341"/>
      <c r="GXH4" s="341"/>
      <c r="GXI4" s="341"/>
      <c r="GXJ4" s="341"/>
      <c r="GXK4" s="341"/>
      <c r="GXL4" s="341"/>
      <c r="GXM4" s="341"/>
      <c r="GXN4" s="341"/>
      <c r="GXO4" s="341"/>
      <c r="GXP4" s="341"/>
      <c r="GXQ4" s="341"/>
      <c r="GXR4" s="341"/>
      <c r="GXS4" s="341"/>
      <c r="GXT4" s="341"/>
      <c r="GXU4" s="341"/>
      <c r="GXV4" s="341"/>
      <c r="GXW4" s="341"/>
      <c r="GXX4" s="341"/>
      <c r="GXY4" s="341"/>
      <c r="GXZ4" s="341"/>
      <c r="GYA4" s="341"/>
      <c r="GYB4" s="341"/>
      <c r="GYC4" s="341"/>
      <c r="GYD4" s="341"/>
      <c r="GYE4" s="341"/>
      <c r="GYF4" s="341"/>
      <c r="GYG4" s="341"/>
      <c r="GYH4" s="341"/>
      <c r="GYI4" s="341"/>
      <c r="GYJ4" s="341"/>
      <c r="GYK4" s="341"/>
      <c r="GYL4" s="341"/>
      <c r="GYM4" s="341"/>
      <c r="GYN4" s="341"/>
      <c r="GYO4" s="341"/>
      <c r="GYP4" s="341"/>
      <c r="GYQ4" s="341"/>
      <c r="GYR4" s="341"/>
      <c r="GYS4" s="341"/>
      <c r="GYT4" s="341"/>
      <c r="GYU4" s="341"/>
      <c r="GYV4" s="341"/>
      <c r="GYW4" s="341"/>
      <c r="GYX4" s="341"/>
      <c r="GYY4" s="341"/>
      <c r="GYZ4" s="341"/>
      <c r="GZA4" s="341"/>
      <c r="GZB4" s="341"/>
      <c r="GZC4" s="341"/>
      <c r="GZD4" s="341"/>
      <c r="GZE4" s="341"/>
      <c r="GZF4" s="341"/>
      <c r="GZG4" s="341"/>
      <c r="GZH4" s="341"/>
      <c r="GZI4" s="341"/>
      <c r="GZJ4" s="341"/>
      <c r="GZK4" s="341"/>
      <c r="GZL4" s="341"/>
      <c r="GZM4" s="341"/>
      <c r="GZN4" s="341"/>
      <c r="GZO4" s="341"/>
      <c r="GZP4" s="341"/>
      <c r="GZQ4" s="341"/>
      <c r="GZR4" s="341"/>
      <c r="GZS4" s="341"/>
      <c r="GZT4" s="341"/>
      <c r="GZU4" s="341"/>
      <c r="GZV4" s="341"/>
      <c r="GZW4" s="341"/>
      <c r="GZX4" s="341"/>
      <c r="GZY4" s="341"/>
      <c r="GZZ4" s="341"/>
      <c r="HAA4" s="341"/>
      <c r="HAB4" s="341"/>
      <c r="HAC4" s="341"/>
      <c r="HAD4" s="341"/>
      <c r="HAE4" s="341"/>
      <c r="HAF4" s="341"/>
      <c r="HAG4" s="341"/>
      <c r="HAH4" s="341"/>
      <c r="HAI4" s="341"/>
      <c r="HAJ4" s="341"/>
      <c r="HAK4" s="341"/>
      <c r="HAL4" s="341"/>
      <c r="HAM4" s="341"/>
      <c r="HAN4" s="341"/>
      <c r="HAO4" s="341"/>
      <c r="HAP4" s="341"/>
      <c r="HAQ4" s="341"/>
      <c r="HAR4" s="341"/>
      <c r="HAS4" s="341"/>
      <c r="HAT4" s="341"/>
      <c r="HAU4" s="341"/>
      <c r="HAV4" s="341"/>
      <c r="HAW4" s="341"/>
      <c r="HAX4" s="341"/>
      <c r="HAY4" s="341"/>
      <c r="HAZ4" s="341"/>
      <c r="HBA4" s="341"/>
      <c r="HBB4" s="341"/>
      <c r="HBC4" s="341"/>
      <c r="HBD4" s="341"/>
      <c r="HBE4" s="341"/>
      <c r="HBF4" s="341"/>
      <c r="HBG4" s="341"/>
      <c r="HBH4" s="341"/>
      <c r="HBI4" s="341"/>
      <c r="HBJ4" s="341"/>
      <c r="HBK4" s="341"/>
      <c r="HBL4" s="341"/>
      <c r="HBM4" s="341"/>
      <c r="HBN4" s="341"/>
      <c r="HBO4" s="341"/>
      <c r="HBP4" s="341"/>
      <c r="HBQ4" s="341"/>
      <c r="HBR4" s="341"/>
      <c r="HBS4" s="341"/>
      <c r="HBT4" s="341"/>
      <c r="HBU4" s="341"/>
      <c r="HBV4" s="341"/>
      <c r="HBW4" s="341"/>
      <c r="HBX4" s="341"/>
      <c r="HBY4" s="341"/>
      <c r="HBZ4" s="341"/>
      <c r="HCA4" s="341"/>
      <c r="HCB4" s="341"/>
      <c r="HCC4" s="341"/>
      <c r="HCD4" s="341"/>
      <c r="HCE4" s="341"/>
      <c r="HCF4" s="341"/>
      <c r="HCG4" s="341"/>
      <c r="HCH4" s="341"/>
      <c r="HCI4" s="341"/>
      <c r="HCJ4" s="341"/>
      <c r="HCK4" s="341"/>
      <c r="HCL4" s="341"/>
      <c r="HCM4" s="341"/>
      <c r="HCN4" s="341"/>
      <c r="HCO4" s="341"/>
      <c r="HCP4" s="341"/>
      <c r="HCQ4" s="341"/>
      <c r="HCR4" s="341"/>
      <c r="HCS4" s="341"/>
      <c r="HCT4" s="341"/>
      <c r="HCU4" s="341"/>
      <c r="HCV4" s="341"/>
      <c r="HCW4" s="341"/>
      <c r="HCX4" s="341"/>
      <c r="HCY4" s="341"/>
      <c r="HCZ4" s="341"/>
      <c r="HDA4" s="341"/>
      <c r="HDB4" s="341"/>
      <c r="HDC4" s="341"/>
      <c r="HDD4" s="341"/>
      <c r="HDE4" s="341"/>
      <c r="HDF4" s="341"/>
      <c r="HDG4" s="341"/>
      <c r="HDH4" s="341"/>
      <c r="HDI4" s="341"/>
      <c r="HDJ4" s="341"/>
      <c r="HDK4" s="341"/>
      <c r="HDL4" s="341"/>
      <c r="HDM4" s="341"/>
      <c r="HDN4" s="341"/>
      <c r="HDO4" s="341"/>
      <c r="HDP4" s="341"/>
      <c r="HDQ4" s="341"/>
      <c r="HDR4" s="341"/>
      <c r="HDS4" s="341"/>
      <c r="HDT4" s="341"/>
      <c r="HDU4" s="341"/>
      <c r="HDV4" s="341"/>
      <c r="HDW4" s="341"/>
      <c r="HDX4" s="341"/>
      <c r="HDY4" s="341"/>
      <c r="HDZ4" s="341"/>
      <c r="HEA4" s="341"/>
      <c r="HEB4" s="341"/>
      <c r="HEC4" s="341"/>
      <c r="HED4" s="341"/>
      <c r="HEE4" s="341"/>
      <c r="HEF4" s="341"/>
      <c r="HEG4" s="341"/>
      <c r="HEH4" s="341"/>
      <c r="HEI4" s="341"/>
      <c r="HEJ4" s="341"/>
      <c r="HEK4" s="341"/>
      <c r="HEL4" s="341"/>
      <c r="HEM4" s="341"/>
      <c r="HEN4" s="341"/>
      <c r="HEO4" s="341"/>
      <c r="HEP4" s="341"/>
      <c r="HEQ4" s="341"/>
      <c r="HER4" s="341"/>
      <c r="HES4" s="341"/>
      <c r="HET4" s="341"/>
      <c r="HEU4" s="341"/>
      <c r="HEV4" s="341"/>
      <c r="HEW4" s="341"/>
      <c r="HEX4" s="341"/>
      <c r="HEY4" s="341"/>
      <c r="HEZ4" s="341"/>
      <c r="HFA4" s="341"/>
      <c r="HFB4" s="341"/>
      <c r="HFC4" s="341"/>
      <c r="HFD4" s="341"/>
      <c r="HFE4" s="341"/>
      <c r="HFF4" s="341"/>
      <c r="HFG4" s="341"/>
      <c r="HFH4" s="341"/>
      <c r="HFI4" s="341"/>
      <c r="HFJ4" s="341"/>
      <c r="HFK4" s="341"/>
      <c r="HFL4" s="341"/>
      <c r="HFM4" s="341"/>
      <c r="HFN4" s="341"/>
      <c r="HFO4" s="341"/>
      <c r="HFP4" s="341"/>
      <c r="HFQ4" s="341"/>
      <c r="HFR4" s="341"/>
      <c r="HFS4" s="341"/>
      <c r="HFT4" s="341"/>
      <c r="HFU4" s="341"/>
      <c r="HFV4" s="341"/>
      <c r="HFW4" s="341"/>
      <c r="HFX4" s="341"/>
      <c r="HFY4" s="341"/>
      <c r="HFZ4" s="341"/>
      <c r="HGA4" s="341"/>
      <c r="HGB4" s="341"/>
      <c r="HGC4" s="341"/>
      <c r="HGD4" s="341"/>
      <c r="HGE4" s="341"/>
      <c r="HGF4" s="341"/>
      <c r="HGG4" s="341"/>
      <c r="HGH4" s="341"/>
      <c r="HGI4" s="341"/>
      <c r="HGJ4" s="341"/>
      <c r="HGK4" s="341"/>
      <c r="HGL4" s="341"/>
      <c r="HGM4" s="341"/>
      <c r="HGN4" s="341"/>
      <c r="HGO4" s="341"/>
      <c r="HGP4" s="341"/>
      <c r="HGQ4" s="341"/>
      <c r="HGR4" s="341"/>
      <c r="HGS4" s="341"/>
      <c r="HGT4" s="341"/>
      <c r="HGU4" s="341"/>
      <c r="HGV4" s="341"/>
      <c r="HGW4" s="341"/>
      <c r="HGX4" s="341"/>
      <c r="HGY4" s="341"/>
      <c r="HGZ4" s="341"/>
      <c r="HHA4" s="341"/>
      <c r="HHB4" s="341"/>
      <c r="HHC4" s="341"/>
      <c r="HHD4" s="341"/>
      <c r="HHE4" s="341"/>
      <c r="HHF4" s="341"/>
      <c r="HHG4" s="341"/>
      <c r="HHH4" s="341"/>
      <c r="HHI4" s="341"/>
      <c r="HHJ4" s="341"/>
      <c r="HHK4" s="341"/>
      <c r="HHL4" s="341"/>
      <c r="HHM4" s="341"/>
      <c r="HHN4" s="341"/>
      <c r="HHO4" s="341"/>
      <c r="HHP4" s="341"/>
      <c r="HHQ4" s="341"/>
      <c r="HHR4" s="341"/>
      <c r="HHS4" s="341"/>
      <c r="HHT4" s="341"/>
      <c r="HHU4" s="341"/>
      <c r="HHV4" s="341"/>
      <c r="HHW4" s="341"/>
      <c r="HHX4" s="341"/>
      <c r="HHY4" s="341"/>
      <c r="HHZ4" s="341"/>
      <c r="HIA4" s="341"/>
      <c r="HIB4" s="341"/>
      <c r="HIC4" s="341"/>
      <c r="HID4" s="341"/>
      <c r="HIE4" s="341"/>
      <c r="HIF4" s="341"/>
      <c r="HIG4" s="341"/>
      <c r="HIH4" s="341"/>
      <c r="HII4" s="341"/>
      <c r="HIJ4" s="341"/>
      <c r="HIK4" s="341"/>
      <c r="HIL4" s="341"/>
      <c r="HIM4" s="341"/>
      <c r="HIN4" s="341"/>
      <c r="HIO4" s="341"/>
      <c r="HIP4" s="341"/>
      <c r="HIQ4" s="341"/>
      <c r="HIR4" s="341"/>
      <c r="HIS4" s="341"/>
      <c r="HIT4" s="341"/>
      <c r="HIU4" s="341"/>
      <c r="HIV4" s="341"/>
      <c r="HIW4" s="341"/>
      <c r="HIX4" s="341"/>
      <c r="HIY4" s="341"/>
      <c r="HIZ4" s="341"/>
      <c r="HJA4" s="341"/>
      <c r="HJB4" s="341"/>
      <c r="HJC4" s="341"/>
      <c r="HJD4" s="341"/>
      <c r="HJE4" s="341"/>
      <c r="HJF4" s="341"/>
      <c r="HJG4" s="341"/>
      <c r="HJH4" s="341"/>
      <c r="HJI4" s="341"/>
      <c r="HJJ4" s="341"/>
      <c r="HJK4" s="341"/>
      <c r="HJL4" s="341"/>
      <c r="HJM4" s="341"/>
      <c r="HJN4" s="341"/>
      <c r="HJO4" s="341"/>
      <c r="HJP4" s="341"/>
      <c r="HJQ4" s="341"/>
      <c r="HJR4" s="341"/>
      <c r="HJS4" s="341"/>
      <c r="HJT4" s="341"/>
      <c r="HJU4" s="341"/>
      <c r="HJV4" s="341"/>
      <c r="HJW4" s="341"/>
      <c r="HJX4" s="341"/>
      <c r="HJY4" s="341"/>
      <c r="HJZ4" s="341"/>
      <c r="HKA4" s="341"/>
      <c r="HKB4" s="341"/>
      <c r="HKC4" s="341"/>
      <c r="HKD4" s="341"/>
      <c r="HKE4" s="341"/>
      <c r="HKF4" s="341"/>
      <c r="HKG4" s="341"/>
      <c r="HKH4" s="341"/>
      <c r="HKI4" s="341"/>
      <c r="HKJ4" s="341"/>
      <c r="HKK4" s="341"/>
      <c r="HKL4" s="341"/>
      <c r="HKM4" s="341"/>
      <c r="HKN4" s="341"/>
      <c r="HKO4" s="341"/>
      <c r="HKP4" s="341"/>
      <c r="HKQ4" s="341"/>
      <c r="HKR4" s="341"/>
      <c r="HKS4" s="341"/>
      <c r="HKT4" s="341"/>
      <c r="HKU4" s="341"/>
      <c r="HKV4" s="341"/>
      <c r="HKW4" s="341"/>
      <c r="HKX4" s="341"/>
      <c r="HKY4" s="341"/>
      <c r="HKZ4" s="341"/>
      <c r="HLA4" s="341"/>
      <c r="HLB4" s="341"/>
      <c r="HLC4" s="341"/>
      <c r="HLD4" s="341"/>
      <c r="HLE4" s="341"/>
      <c r="HLF4" s="341"/>
      <c r="HLG4" s="341"/>
      <c r="HLH4" s="341"/>
      <c r="HLI4" s="341"/>
      <c r="HLJ4" s="341"/>
      <c r="HLK4" s="341"/>
      <c r="HLL4" s="341"/>
      <c r="HLM4" s="341"/>
      <c r="HLN4" s="341"/>
      <c r="HLO4" s="341"/>
      <c r="HLP4" s="341"/>
      <c r="HLQ4" s="341"/>
      <c r="HLR4" s="341"/>
      <c r="HLS4" s="341"/>
      <c r="HLT4" s="341"/>
      <c r="HLU4" s="341"/>
      <c r="HLV4" s="341"/>
      <c r="HLW4" s="341"/>
      <c r="HLX4" s="341"/>
      <c r="HLY4" s="341"/>
      <c r="HLZ4" s="341"/>
      <c r="HMA4" s="341"/>
      <c r="HMB4" s="341"/>
      <c r="HMC4" s="341"/>
      <c r="HMD4" s="341"/>
      <c r="HME4" s="341"/>
      <c r="HMF4" s="341"/>
      <c r="HMG4" s="341"/>
      <c r="HMH4" s="341"/>
      <c r="HMI4" s="341"/>
      <c r="HMJ4" s="341"/>
      <c r="HMK4" s="341"/>
      <c r="HML4" s="341"/>
      <c r="HMM4" s="341"/>
      <c r="HMN4" s="341"/>
      <c r="HMO4" s="341"/>
      <c r="HMP4" s="341"/>
      <c r="HMQ4" s="341"/>
      <c r="HMR4" s="341"/>
      <c r="HMS4" s="341"/>
      <c r="HMT4" s="341"/>
      <c r="HMU4" s="341"/>
      <c r="HMV4" s="341"/>
      <c r="HMW4" s="341"/>
      <c r="HMX4" s="341"/>
      <c r="HMY4" s="341"/>
      <c r="HMZ4" s="341"/>
      <c r="HNA4" s="341"/>
      <c r="HNB4" s="341"/>
      <c r="HNC4" s="341"/>
      <c r="HND4" s="341"/>
      <c r="HNE4" s="341"/>
      <c r="HNF4" s="341"/>
      <c r="HNG4" s="341"/>
      <c r="HNH4" s="341"/>
      <c r="HNI4" s="341"/>
      <c r="HNJ4" s="341"/>
      <c r="HNK4" s="341"/>
      <c r="HNL4" s="341"/>
      <c r="HNM4" s="341"/>
      <c r="HNN4" s="341"/>
      <c r="HNO4" s="341"/>
      <c r="HNP4" s="341"/>
      <c r="HNQ4" s="341"/>
      <c r="HNR4" s="341"/>
      <c r="HNS4" s="341"/>
      <c r="HNT4" s="341"/>
      <c r="HNU4" s="341"/>
      <c r="HNV4" s="341"/>
      <c r="HNW4" s="341"/>
      <c r="HNX4" s="341"/>
      <c r="HNY4" s="341"/>
      <c r="HNZ4" s="341"/>
      <c r="HOA4" s="341"/>
      <c r="HOB4" s="341"/>
      <c r="HOC4" s="341"/>
      <c r="HOD4" s="341"/>
      <c r="HOE4" s="341"/>
      <c r="HOF4" s="341"/>
      <c r="HOG4" s="341"/>
      <c r="HOH4" s="341"/>
      <c r="HOI4" s="341"/>
      <c r="HOJ4" s="341"/>
      <c r="HOK4" s="341"/>
      <c r="HOL4" s="341"/>
      <c r="HOM4" s="341"/>
      <c r="HON4" s="341"/>
      <c r="HOO4" s="341"/>
      <c r="HOP4" s="341"/>
      <c r="HOQ4" s="341"/>
      <c r="HOR4" s="341"/>
      <c r="HOS4" s="341"/>
      <c r="HOT4" s="341"/>
      <c r="HOU4" s="341"/>
      <c r="HOV4" s="341"/>
      <c r="HOW4" s="341"/>
      <c r="HOX4" s="341"/>
      <c r="HOY4" s="341"/>
      <c r="HOZ4" s="341"/>
      <c r="HPA4" s="341"/>
      <c r="HPB4" s="341"/>
      <c r="HPC4" s="341"/>
      <c r="HPD4" s="341"/>
      <c r="HPE4" s="341"/>
      <c r="HPF4" s="341"/>
      <c r="HPG4" s="341"/>
      <c r="HPH4" s="341"/>
      <c r="HPI4" s="341"/>
      <c r="HPJ4" s="341"/>
      <c r="HPK4" s="341"/>
      <c r="HPL4" s="341"/>
      <c r="HPM4" s="341"/>
      <c r="HPN4" s="341"/>
      <c r="HPO4" s="341"/>
      <c r="HPP4" s="341"/>
      <c r="HPQ4" s="341"/>
      <c r="HPR4" s="341"/>
      <c r="HPS4" s="341"/>
      <c r="HPT4" s="341"/>
      <c r="HPU4" s="341"/>
      <c r="HPV4" s="341"/>
      <c r="HPW4" s="341"/>
      <c r="HPX4" s="341"/>
      <c r="HPY4" s="341"/>
      <c r="HPZ4" s="341"/>
      <c r="HQA4" s="341"/>
      <c r="HQB4" s="341"/>
      <c r="HQC4" s="341"/>
      <c r="HQD4" s="341"/>
      <c r="HQE4" s="341"/>
      <c r="HQF4" s="341"/>
      <c r="HQG4" s="341"/>
      <c r="HQH4" s="341"/>
      <c r="HQI4" s="341"/>
      <c r="HQJ4" s="341"/>
      <c r="HQK4" s="341"/>
      <c r="HQL4" s="341"/>
      <c r="HQM4" s="341"/>
      <c r="HQN4" s="341"/>
      <c r="HQO4" s="341"/>
      <c r="HQP4" s="341"/>
      <c r="HQQ4" s="341"/>
      <c r="HQR4" s="341"/>
      <c r="HQS4" s="341"/>
      <c r="HQT4" s="341"/>
      <c r="HQU4" s="341"/>
      <c r="HQV4" s="341"/>
      <c r="HQW4" s="341"/>
      <c r="HQX4" s="341"/>
      <c r="HQY4" s="341"/>
      <c r="HQZ4" s="341"/>
      <c r="HRA4" s="341"/>
      <c r="HRB4" s="341"/>
      <c r="HRC4" s="341"/>
      <c r="HRD4" s="341"/>
      <c r="HRE4" s="341"/>
      <c r="HRF4" s="341"/>
      <c r="HRG4" s="341"/>
      <c r="HRH4" s="341"/>
      <c r="HRI4" s="341"/>
      <c r="HRJ4" s="341"/>
      <c r="HRK4" s="341"/>
      <c r="HRL4" s="341"/>
      <c r="HRM4" s="341"/>
      <c r="HRN4" s="341"/>
      <c r="HRO4" s="341"/>
      <c r="HRP4" s="341"/>
      <c r="HRQ4" s="341"/>
      <c r="HRR4" s="341"/>
      <c r="HRS4" s="341"/>
      <c r="HRT4" s="341"/>
      <c r="HRU4" s="341"/>
      <c r="HRV4" s="341"/>
      <c r="HRW4" s="341"/>
      <c r="HRX4" s="341"/>
      <c r="HRY4" s="341"/>
      <c r="HRZ4" s="341"/>
      <c r="HSA4" s="341"/>
      <c r="HSB4" s="341"/>
      <c r="HSC4" s="341"/>
      <c r="HSD4" s="341"/>
      <c r="HSE4" s="341"/>
      <c r="HSF4" s="341"/>
      <c r="HSG4" s="341"/>
      <c r="HSH4" s="341"/>
      <c r="HSI4" s="341"/>
      <c r="HSJ4" s="341"/>
      <c r="HSK4" s="341"/>
      <c r="HSL4" s="341"/>
      <c r="HSM4" s="341"/>
      <c r="HSN4" s="341"/>
      <c r="HSO4" s="341"/>
      <c r="HSP4" s="341"/>
      <c r="HSQ4" s="341"/>
      <c r="HSR4" s="341"/>
      <c r="HSS4" s="341"/>
      <c r="HST4" s="341"/>
      <c r="HSU4" s="341"/>
      <c r="HSV4" s="341"/>
      <c r="HSW4" s="341"/>
      <c r="HSX4" s="341"/>
      <c r="HSY4" s="341"/>
      <c r="HSZ4" s="341"/>
      <c r="HTA4" s="341"/>
      <c r="HTB4" s="341"/>
      <c r="HTC4" s="341"/>
      <c r="HTD4" s="341"/>
      <c r="HTE4" s="341"/>
      <c r="HTF4" s="341"/>
      <c r="HTG4" s="341"/>
      <c r="HTH4" s="341"/>
      <c r="HTI4" s="341"/>
      <c r="HTJ4" s="341"/>
      <c r="HTK4" s="341"/>
      <c r="HTL4" s="341"/>
      <c r="HTM4" s="341"/>
      <c r="HTN4" s="341"/>
      <c r="HTO4" s="341"/>
      <c r="HTP4" s="341"/>
      <c r="HTQ4" s="341"/>
      <c r="HTR4" s="341"/>
      <c r="HTS4" s="341"/>
      <c r="HTT4" s="341"/>
      <c r="HTU4" s="341"/>
      <c r="HTV4" s="341"/>
      <c r="HTW4" s="341"/>
      <c r="HTX4" s="341"/>
      <c r="HTY4" s="341"/>
      <c r="HTZ4" s="341"/>
      <c r="HUA4" s="341"/>
      <c r="HUB4" s="341"/>
      <c r="HUC4" s="341"/>
      <c r="HUD4" s="341"/>
      <c r="HUE4" s="341"/>
      <c r="HUF4" s="341"/>
      <c r="HUG4" s="341"/>
      <c r="HUH4" s="341"/>
      <c r="HUI4" s="341"/>
      <c r="HUJ4" s="341"/>
      <c r="HUK4" s="341"/>
      <c r="HUL4" s="341"/>
      <c r="HUM4" s="341"/>
      <c r="HUN4" s="341"/>
      <c r="HUO4" s="341"/>
      <c r="HUP4" s="341"/>
      <c r="HUQ4" s="341"/>
      <c r="HUR4" s="341"/>
      <c r="HUS4" s="341"/>
      <c r="HUT4" s="341"/>
      <c r="HUU4" s="341"/>
      <c r="HUV4" s="341"/>
      <c r="HUW4" s="341"/>
      <c r="HUX4" s="341"/>
      <c r="HUY4" s="341"/>
      <c r="HUZ4" s="341"/>
      <c r="HVA4" s="341"/>
      <c r="HVB4" s="341"/>
      <c r="HVC4" s="341"/>
      <c r="HVD4" s="341"/>
      <c r="HVE4" s="341"/>
      <c r="HVF4" s="341"/>
      <c r="HVG4" s="341"/>
      <c r="HVH4" s="341"/>
      <c r="HVI4" s="341"/>
      <c r="HVJ4" s="341"/>
      <c r="HVK4" s="341"/>
      <c r="HVL4" s="341"/>
      <c r="HVM4" s="341"/>
      <c r="HVN4" s="341"/>
      <c r="HVO4" s="341"/>
      <c r="HVP4" s="341"/>
      <c r="HVQ4" s="341"/>
      <c r="HVR4" s="341"/>
      <c r="HVS4" s="341"/>
      <c r="HVT4" s="341"/>
      <c r="HVU4" s="341"/>
      <c r="HVV4" s="341"/>
      <c r="HVW4" s="341"/>
      <c r="HVX4" s="341"/>
      <c r="HVY4" s="341"/>
      <c r="HVZ4" s="341"/>
      <c r="HWA4" s="341"/>
      <c r="HWB4" s="341"/>
      <c r="HWC4" s="341"/>
      <c r="HWD4" s="341"/>
      <c r="HWE4" s="341"/>
      <c r="HWF4" s="341"/>
      <c r="HWG4" s="341"/>
      <c r="HWH4" s="341"/>
      <c r="HWI4" s="341"/>
      <c r="HWJ4" s="341"/>
      <c r="HWK4" s="341"/>
      <c r="HWL4" s="341"/>
      <c r="HWM4" s="341"/>
      <c r="HWN4" s="341"/>
      <c r="HWO4" s="341"/>
      <c r="HWP4" s="341"/>
      <c r="HWQ4" s="341"/>
      <c r="HWR4" s="341"/>
      <c r="HWS4" s="341"/>
      <c r="HWT4" s="341"/>
      <c r="HWU4" s="341"/>
      <c r="HWV4" s="341"/>
      <c r="HWW4" s="341"/>
      <c r="HWX4" s="341"/>
      <c r="HWY4" s="341"/>
      <c r="HWZ4" s="341"/>
      <c r="HXA4" s="341"/>
      <c r="HXB4" s="341"/>
      <c r="HXC4" s="341"/>
      <c r="HXD4" s="341"/>
      <c r="HXE4" s="341"/>
      <c r="HXF4" s="341"/>
      <c r="HXG4" s="341"/>
      <c r="HXH4" s="341"/>
      <c r="HXI4" s="341"/>
      <c r="HXJ4" s="341"/>
      <c r="HXK4" s="341"/>
      <c r="HXL4" s="341"/>
      <c r="HXM4" s="341"/>
      <c r="HXN4" s="341"/>
      <c r="HXO4" s="341"/>
      <c r="HXP4" s="341"/>
      <c r="HXQ4" s="341"/>
      <c r="HXR4" s="341"/>
      <c r="HXS4" s="341"/>
      <c r="HXT4" s="341"/>
      <c r="HXU4" s="341"/>
      <c r="HXV4" s="341"/>
      <c r="HXW4" s="341"/>
      <c r="HXX4" s="341"/>
      <c r="HXY4" s="341"/>
      <c r="HXZ4" s="341"/>
      <c r="HYA4" s="341"/>
      <c r="HYB4" s="341"/>
      <c r="HYC4" s="341"/>
      <c r="HYD4" s="341"/>
      <c r="HYE4" s="341"/>
      <c r="HYF4" s="341"/>
      <c r="HYG4" s="341"/>
      <c r="HYH4" s="341"/>
      <c r="HYI4" s="341"/>
      <c r="HYJ4" s="341"/>
      <c r="HYK4" s="341"/>
      <c r="HYL4" s="341"/>
      <c r="HYM4" s="341"/>
      <c r="HYN4" s="341"/>
      <c r="HYO4" s="341"/>
      <c r="HYP4" s="341"/>
      <c r="HYQ4" s="341"/>
      <c r="HYR4" s="341"/>
      <c r="HYS4" s="341"/>
      <c r="HYT4" s="341"/>
      <c r="HYU4" s="341"/>
      <c r="HYV4" s="341"/>
      <c r="HYW4" s="341"/>
      <c r="HYX4" s="341"/>
      <c r="HYY4" s="341"/>
      <c r="HYZ4" s="341"/>
      <c r="HZA4" s="341"/>
      <c r="HZB4" s="341"/>
      <c r="HZC4" s="341"/>
      <c r="HZD4" s="341"/>
      <c r="HZE4" s="341"/>
      <c r="HZF4" s="341"/>
      <c r="HZG4" s="341"/>
      <c r="HZH4" s="341"/>
      <c r="HZI4" s="341"/>
      <c r="HZJ4" s="341"/>
      <c r="HZK4" s="341"/>
      <c r="HZL4" s="341"/>
      <c r="HZM4" s="341"/>
      <c r="HZN4" s="341"/>
      <c r="HZO4" s="341"/>
      <c r="HZP4" s="341"/>
      <c r="HZQ4" s="341"/>
      <c r="HZR4" s="341"/>
      <c r="HZS4" s="341"/>
      <c r="HZT4" s="341"/>
      <c r="HZU4" s="341"/>
      <c r="HZV4" s="341"/>
      <c r="HZW4" s="341"/>
      <c r="HZX4" s="341"/>
      <c r="HZY4" s="341"/>
      <c r="HZZ4" s="341"/>
      <c r="IAA4" s="341"/>
      <c r="IAB4" s="341"/>
      <c r="IAC4" s="341"/>
      <c r="IAD4" s="341"/>
      <c r="IAE4" s="341"/>
      <c r="IAF4" s="341"/>
      <c r="IAG4" s="341"/>
      <c r="IAH4" s="341"/>
      <c r="IAI4" s="341"/>
      <c r="IAJ4" s="341"/>
      <c r="IAK4" s="341"/>
      <c r="IAL4" s="341"/>
      <c r="IAM4" s="341"/>
      <c r="IAN4" s="341"/>
      <c r="IAO4" s="341"/>
      <c r="IAP4" s="341"/>
      <c r="IAQ4" s="341"/>
      <c r="IAR4" s="341"/>
      <c r="IAS4" s="341"/>
      <c r="IAT4" s="341"/>
      <c r="IAU4" s="341"/>
      <c r="IAV4" s="341"/>
      <c r="IAW4" s="341"/>
      <c r="IAX4" s="341"/>
      <c r="IAY4" s="341"/>
      <c r="IAZ4" s="341"/>
      <c r="IBA4" s="341"/>
      <c r="IBB4" s="341"/>
      <c r="IBC4" s="341"/>
      <c r="IBD4" s="341"/>
      <c r="IBE4" s="341"/>
      <c r="IBF4" s="341"/>
      <c r="IBG4" s="341"/>
      <c r="IBH4" s="341"/>
      <c r="IBI4" s="341"/>
      <c r="IBJ4" s="341"/>
      <c r="IBK4" s="341"/>
      <c r="IBL4" s="341"/>
      <c r="IBM4" s="341"/>
      <c r="IBN4" s="341"/>
      <c r="IBO4" s="341"/>
      <c r="IBP4" s="341"/>
      <c r="IBQ4" s="341"/>
      <c r="IBR4" s="341"/>
      <c r="IBS4" s="341"/>
      <c r="IBT4" s="341"/>
      <c r="IBU4" s="341"/>
      <c r="IBV4" s="341"/>
      <c r="IBW4" s="341"/>
      <c r="IBX4" s="341"/>
      <c r="IBY4" s="341"/>
      <c r="IBZ4" s="341"/>
      <c r="ICA4" s="341"/>
      <c r="ICB4" s="341"/>
      <c r="ICC4" s="341"/>
      <c r="ICD4" s="341"/>
      <c r="ICE4" s="341"/>
      <c r="ICF4" s="341"/>
      <c r="ICG4" s="341"/>
      <c r="ICH4" s="341"/>
      <c r="ICI4" s="341"/>
      <c r="ICJ4" s="341"/>
      <c r="ICK4" s="341"/>
      <c r="ICL4" s="341"/>
      <c r="ICM4" s="341"/>
      <c r="ICN4" s="341"/>
      <c r="ICO4" s="341"/>
      <c r="ICP4" s="341"/>
      <c r="ICQ4" s="341"/>
      <c r="ICR4" s="341"/>
      <c r="ICS4" s="341"/>
      <c r="ICT4" s="341"/>
      <c r="ICU4" s="341"/>
      <c r="ICV4" s="341"/>
      <c r="ICW4" s="341"/>
      <c r="ICX4" s="341"/>
      <c r="ICY4" s="341"/>
      <c r="ICZ4" s="341"/>
      <c r="IDA4" s="341"/>
      <c r="IDB4" s="341"/>
      <c r="IDC4" s="341"/>
      <c r="IDD4" s="341"/>
      <c r="IDE4" s="341"/>
      <c r="IDF4" s="341"/>
      <c r="IDG4" s="341"/>
      <c r="IDH4" s="341"/>
      <c r="IDI4" s="341"/>
      <c r="IDJ4" s="341"/>
      <c r="IDK4" s="341"/>
      <c r="IDL4" s="341"/>
      <c r="IDM4" s="341"/>
      <c r="IDN4" s="341"/>
      <c r="IDO4" s="341"/>
      <c r="IDP4" s="341"/>
      <c r="IDQ4" s="341"/>
      <c r="IDR4" s="341"/>
      <c r="IDS4" s="341"/>
      <c r="IDT4" s="341"/>
      <c r="IDU4" s="341"/>
      <c r="IDV4" s="341"/>
      <c r="IDW4" s="341"/>
      <c r="IDX4" s="341"/>
      <c r="IDY4" s="341"/>
      <c r="IDZ4" s="341"/>
      <c r="IEA4" s="341"/>
      <c r="IEB4" s="341"/>
      <c r="IEC4" s="341"/>
      <c r="IED4" s="341"/>
      <c r="IEE4" s="341"/>
      <c r="IEF4" s="341"/>
      <c r="IEG4" s="341"/>
      <c r="IEH4" s="341"/>
      <c r="IEI4" s="341"/>
      <c r="IEJ4" s="341"/>
      <c r="IEK4" s="341"/>
      <c r="IEL4" s="341"/>
      <c r="IEM4" s="341"/>
      <c r="IEN4" s="341"/>
      <c r="IEO4" s="341"/>
      <c r="IEP4" s="341"/>
      <c r="IEQ4" s="341"/>
      <c r="IER4" s="341"/>
      <c r="IES4" s="341"/>
      <c r="IET4" s="341"/>
      <c r="IEU4" s="341"/>
      <c r="IEV4" s="341"/>
      <c r="IEW4" s="341"/>
      <c r="IEX4" s="341"/>
      <c r="IEY4" s="341"/>
      <c r="IEZ4" s="341"/>
      <c r="IFA4" s="341"/>
      <c r="IFB4" s="341"/>
      <c r="IFC4" s="341"/>
      <c r="IFD4" s="341"/>
      <c r="IFE4" s="341"/>
      <c r="IFF4" s="341"/>
      <c r="IFG4" s="341"/>
      <c r="IFH4" s="341"/>
      <c r="IFI4" s="341"/>
      <c r="IFJ4" s="341"/>
      <c r="IFK4" s="341"/>
      <c r="IFL4" s="341"/>
      <c r="IFM4" s="341"/>
      <c r="IFN4" s="341"/>
      <c r="IFO4" s="341"/>
      <c r="IFP4" s="341"/>
      <c r="IFQ4" s="341"/>
      <c r="IFR4" s="341"/>
      <c r="IFS4" s="341"/>
      <c r="IFT4" s="341"/>
      <c r="IFU4" s="341"/>
      <c r="IFV4" s="341"/>
      <c r="IFW4" s="341"/>
      <c r="IFX4" s="341"/>
      <c r="IFY4" s="341"/>
      <c r="IFZ4" s="341"/>
      <c r="IGA4" s="341"/>
      <c r="IGB4" s="341"/>
      <c r="IGC4" s="341"/>
      <c r="IGD4" s="341"/>
      <c r="IGE4" s="341"/>
      <c r="IGF4" s="341"/>
      <c r="IGG4" s="341"/>
      <c r="IGH4" s="341"/>
      <c r="IGI4" s="341"/>
      <c r="IGJ4" s="341"/>
      <c r="IGK4" s="341"/>
      <c r="IGL4" s="341"/>
      <c r="IGM4" s="341"/>
      <c r="IGN4" s="341"/>
      <c r="IGO4" s="341"/>
      <c r="IGP4" s="341"/>
      <c r="IGQ4" s="341"/>
      <c r="IGR4" s="341"/>
      <c r="IGS4" s="341"/>
      <c r="IGT4" s="341"/>
      <c r="IGU4" s="341"/>
      <c r="IGV4" s="341"/>
      <c r="IGW4" s="341"/>
      <c r="IGX4" s="341"/>
      <c r="IGY4" s="341"/>
      <c r="IGZ4" s="341"/>
      <c r="IHA4" s="341"/>
      <c r="IHB4" s="341"/>
      <c r="IHC4" s="341"/>
      <c r="IHD4" s="341"/>
      <c r="IHE4" s="341"/>
      <c r="IHF4" s="341"/>
      <c r="IHG4" s="341"/>
      <c r="IHH4" s="341"/>
      <c r="IHI4" s="341"/>
      <c r="IHJ4" s="341"/>
      <c r="IHK4" s="341"/>
      <c r="IHL4" s="341"/>
      <c r="IHM4" s="341"/>
      <c r="IHN4" s="341"/>
      <c r="IHO4" s="341"/>
      <c r="IHP4" s="341"/>
      <c r="IHQ4" s="341"/>
      <c r="IHR4" s="341"/>
      <c r="IHS4" s="341"/>
      <c r="IHT4" s="341"/>
      <c r="IHU4" s="341"/>
      <c r="IHV4" s="341"/>
      <c r="IHW4" s="341"/>
      <c r="IHX4" s="341"/>
      <c r="IHY4" s="341"/>
      <c r="IHZ4" s="341"/>
      <c r="IIA4" s="341"/>
      <c r="IIB4" s="341"/>
      <c r="IIC4" s="341"/>
      <c r="IID4" s="341"/>
      <c r="IIE4" s="341"/>
      <c r="IIF4" s="341"/>
      <c r="IIG4" s="341"/>
      <c r="IIH4" s="341"/>
      <c r="III4" s="341"/>
      <c r="IIJ4" s="341"/>
      <c r="IIK4" s="341"/>
      <c r="IIL4" s="341"/>
      <c r="IIM4" s="341"/>
      <c r="IIN4" s="341"/>
      <c r="IIO4" s="341"/>
      <c r="IIP4" s="341"/>
      <c r="IIQ4" s="341"/>
      <c r="IIR4" s="341"/>
      <c r="IIS4" s="341"/>
      <c r="IIT4" s="341"/>
      <c r="IIU4" s="341"/>
      <c r="IIV4" s="341"/>
      <c r="IIW4" s="341"/>
      <c r="IIX4" s="341"/>
      <c r="IIY4" s="341"/>
      <c r="IIZ4" s="341"/>
      <c r="IJA4" s="341"/>
      <c r="IJB4" s="341"/>
      <c r="IJC4" s="341"/>
      <c r="IJD4" s="341"/>
      <c r="IJE4" s="341"/>
      <c r="IJF4" s="341"/>
      <c r="IJG4" s="341"/>
      <c r="IJH4" s="341"/>
      <c r="IJI4" s="341"/>
      <c r="IJJ4" s="341"/>
      <c r="IJK4" s="341"/>
      <c r="IJL4" s="341"/>
      <c r="IJM4" s="341"/>
      <c r="IJN4" s="341"/>
      <c r="IJO4" s="341"/>
      <c r="IJP4" s="341"/>
      <c r="IJQ4" s="341"/>
      <c r="IJR4" s="341"/>
      <c r="IJS4" s="341"/>
      <c r="IJT4" s="341"/>
      <c r="IJU4" s="341"/>
      <c r="IJV4" s="341"/>
      <c r="IJW4" s="341"/>
      <c r="IJX4" s="341"/>
      <c r="IJY4" s="341"/>
      <c r="IJZ4" s="341"/>
      <c r="IKA4" s="341"/>
      <c r="IKB4" s="341"/>
      <c r="IKC4" s="341"/>
      <c r="IKD4" s="341"/>
      <c r="IKE4" s="341"/>
      <c r="IKF4" s="341"/>
      <c r="IKG4" s="341"/>
      <c r="IKH4" s="341"/>
      <c r="IKI4" s="341"/>
      <c r="IKJ4" s="341"/>
      <c r="IKK4" s="341"/>
      <c r="IKL4" s="341"/>
      <c r="IKM4" s="341"/>
      <c r="IKN4" s="341"/>
      <c r="IKO4" s="341"/>
      <c r="IKP4" s="341"/>
      <c r="IKQ4" s="341"/>
      <c r="IKR4" s="341"/>
      <c r="IKS4" s="341"/>
      <c r="IKT4" s="341"/>
      <c r="IKU4" s="341"/>
      <c r="IKV4" s="341"/>
      <c r="IKW4" s="341"/>
      <c r="IKX4" s="341"/>
      <c r="IKY4" s="341"/>
      <c r="IKZ4" s="341"/>
      <c r="ILA4" s="341"/>
      <c r="ILB4" s="341"/>
      <c r="ILC4" s="341"/>
      <c r="ILD4" s="341"/>
      <c r="ILE4" s="341"/>
      <c r="ILF4" s="341"/>
      <c r="ILG4" s="341"/>
      <c r="ILH4" s="341"/>
      <c r="ILI4" s="341"/>
      <c r="ILJ4" s="341"/>
      <c r="ILK4" s="341"/>
      <c r="ILL4" s="341"/>
      <c r="ILM4" s="341"/>
      <c r="ILN4" s="341"/>
      <c r="ILO4" s="341"/>
      <c r="ILP4" s="341"/>
      <c r="ILQ4" s="341"/>
      <c r="ILR4" s="341"/>
      <c r="ILS4" s="341"/>
      <c r="ILT4" s="341"/>
      <c r="ILU4" s="341"/>
      <c r="ILV4" s="341"/>
      <c r="ILW4" s="341"/>
      <c r="ILX4" s="341"/>
      <c r="ILY4" s="341"/>
      <c r="ILZ4" s="341"/>
      <c r="IMA4" s="341"/>
      <c r="IMB4" s="341"/>
      <c r="IMC4" s="341"/>
      <c r="IMD4" s="341"/>
      <c r="IME4" s="341"/>
      <c r="IMF4" s="341"/>
      <c r="IMG4" s="341"/>
      <c r="IMH4" s="341"/>
      <c r="IMI4" s="341"/>
      <c r="IMJ4" s="341"/>
      <c r="IMK4" s="341"/>
      <c r="IML4" s="341"/>
      <c r="IMM4" s="341"/>
      <c r="IMN4" s="341"/>
      <c r="IMO4" s="341"/>
      <c r="IMP4" s="341"/>
      <c r="IMQ4" s="341"/>
      <c r="IMR4" s="341"/>
      <c r="IMS4" s="341"/>
      <c r="IMT4" s="341"/>
      <c r="IMU4" s="341"/>
      <c r="IMV4" s="341"/>
      <c r="IMW4" s="341"/>
      <c r="IMX4" s="341"/>
      <c r="IMY4" s="341"/>
      <c r="IMZ4" s="341"/>
      <c r="INA4" s="341"/>
      <c r="INB4" s="341"/>
      <c r="INC4" s="341"/>
      <c r="IND4" s="341"/>
      <c r="INE4" s="341"/>
      <c r="INF4" s="341"/>
      <c r="ING4" s="341"/>
      <c r="INH4" s="341"/>
      <c r="INI4" s="341"/>
      <c r="INJ4" s="341"/>
      <c r="INK4" s="341"/>
      <c r="INL4" s="341"/>
      <c r="INM4" s="341"/>
      <c r="INN4" s="341"/>
      <c r="INO4" s="341"/>
      <c r="INP4" s="341"/>
      <c r="INQ4" s="341"/>
      <c r="INR4" s="341"/>
      <c r="INS4" s="341"/>
      <c r="INT4" s="341"/>
      <c r="INU4" s="341"/>
      <c r="INV4" s="341"/>
      <c r="INW4" s="341"/>
      <c r="INX4" s="341"/>
      <c r="INY4" s="341"/>
      <c r="INZ4" s="341"/>
      <c r="IOA4" s="341"/>
      <c r="IOB4" s="341"/>
      <c r="IOC4" s="341"/>
      <c r="IOD4" s="341"/>
      <c r="IOE4" s="341"/>
      <c r="IOF4" s="341"/>
      <c r="IOG4" s="341"/>
      <c r="IOH4" s="341"/>
      <c r="IOI4" s="341"/>
      <c r="IOJ4" s="341"/>
      <c r="IOK4" s="341"/>
      <c r="IOL4" s="341"/>
      <c r="IOM4" s="341"/>
      <c r="ION4" s="341"/>
      <c r="IOO4" s="341"/>
      <c r="IOP4" s="341"/>
      <c r="IOQ4" s="341"/>
      <c r="IOR4" s="341"/>
      <c r="IOS4" s="341"/>
      <c r="IOT4" s="341"/>
      <c r="IOU4" s="341"/>
      <c r="IOV4" s="341"/>
      <c r="IOW4" s="341"/>
      <c r="IOX4" s="341"/>
      <c r="IOY4" s="341"/>
      <c r="IOZ4" s="341"/>
      <c r="IPA4" s="341"/>
      <c r="IPB4" s="341"/>
      <c r="IPC4" s="341"/>
      <c r="IPD4" s="341"/>
      <c r="IPE4" s="341"/>
      <c r="IPF4" s="341"/>
      <c r="IPG4" s="341"/>
      <c r="IPH4" s="341"/>
      <c r="IPI4" s="341"/>
      <c r="IPJ4" s="341"/>
      <c r="IPK4" s="341"/>
      <c r="IPL4" s="341"/>
      <c r="IPM4" s="341"/>
      <c r="IPN4" s="341"/>
      <c r="IPO4" s="341"/>
      <c r="IPP4" s="341"/>
      <c r="IPQ4" s="341"/>
      <c r="IPR4" s="341"/>
      <c r="IPS4" s="341"/>
      <c r="IPT4" s="341"/>
      <c r="IPU4" s="341"/>
      <c r="IPV4" s="341"/>
      <c r="IPW4" s="341"/>
      <c r="IPX4" s="341"/>
      <c r="IPY4" s="341"/>
      <c r="IPZ4" s="341"/>
      <c r="IQA4" s="341"/>
      <c r="IQB4" s="341"/>
      <c r="IQC4" s="341"/>
      <c r="IQD4" s="341"/>
      <c r="IQE4" s="341"/>
      <c r="IQF4" s="341"/>
      <c r="IQG4" s="341"/>
      <c r="IQH4" s="341"/>
      <c r="IQI4" s="341"/>
      <c r="IQJ4" s="341"/>
      <c r="IQK4" s="341"/>
      <c r="IQL4" s="341"/>
      <c r="IQM4" s="341"/>
      <c r="IQN4" s="341"/>
      <c r="IQO4" s="341"/>
      <c r="IQP4" s="341"/>
      <c r="IQQ4" s="341"/>
      <c r="IQR4" s="341"/>
      <c r="IQS4" s="341"/>
      <c r="IQT4" s="341"/>
      <c r="IQU4" s="341"/>
      <c r="IQV4" s="341"/>
      <c r="IQW4" s="341"/>
      <c r="IQX4" s="341"/>
      <c r="IQY4" s="341"/>
      <c r="IQZ4" s="341"/>
      <c r="IRA4" s="341"/>
      <c r="IRB4" s="341"/>
      <c r="IRC4" s="341"/>
      <c r="IRD4" s="341"/>
      <c r="IRE4" s="341"/>
      <c r="IRF4" s="341"/>
      <c r="IRG4" s="341"/>
      <c r="IRH4" s="341"/>
      <c r="IRI4" s="341"/>
      <c r="IRJ4" s="341"/>
      <c r="IRK4" s="341"/>
      <c r="IRL4" s="341"/>
      <c r="IRM4" s="341"/>
      <c r="IRN4" s="341"/>
      <c r="IRO4" s="341"/>
      <c r="IRP4" s="341"/>
      <c r="IRQ4" s="341"/>
      <c r="IRR4" s="341"/>
      <c r="IRS4" s="341"/>
      <c r="IRT4" s="341"/>
      <c r="IRU4" s="341"/>
      <c r="IRV4" s="341"/>
      <c r="IRW4" s="341"/>
      <c r="IRX4" s="341"/>
      <c r="IRY4" s="341"/>
      <c r="IRZ4" s="341"/>
      <c r="ISA4" s="341"/>
      <c r="ISB4" s="341"/>
      <c r="ISC4" s="341"/>
      <c r="ISD4" s="341"/>
      <c r="ISE4" s="341"/>
      <c r="ISF4" s="341"/>
      <c r="ISG4" s="341"/>
      <c r="ISH4" s="341"/>
      <c r="ISI4" s="341"/>
      <c r="ISJ4" s="341"/>
      <c r="ISK4" s="341"/>
      <c r="ISL4" s="341"/>
      <c r="ISM4" s="341"/>
      <c r="ISN4" s="341"/>
      <c r="ISO4" s="341"/>
      <c r="ISP4" s="341"/>
      <c r="ISQ4" s="341"/>
      <c r="ISR4" s="341"/>
      <c r="ISS4" s="341"/>
      <c r="IST4" s="341"/>
      <c r="ISU4" s="341"/>
      <c r="ISV4" s="341"/>
      <c r="ISW4" s="341"/>
      <c r="ISX4" s="341"/>
      <c r="ISY4" s="341"/>
      <c r="ISZ4" s="341"/>
      <c r="ITA4" s="341"/>
      <c r="ITB4" s="341"/>
      <c r="ITC4" s="341"/>
      <c r="ITD4" s="341"/>
      <c r="ITE4" s="341"/>
      <c r="ITF4" s="341"/>
      <c r="ITG4" s="341"/>
      <c r="ITH4" s="341"/>
      <c r="ITI4" s="341"/>
      <c r="ITJ4" s="341"/>
      <c r="ITK4" s="341"/>
      <c r="ITL4" s="341"/>
      <c r="ITM4" s="341"/>
      <c r="ITN4" s="341"/>
      <c r="ITO4" s="341"/>
      <c r="ITP4" s="341"/>
      <c r="ITQ4" s="341"/>
      <c r="ITR4" s="341"/>
      <c r="ITS4" s="341"/>
      <c r="ITT4" s="341"/>
      <c r="ITU4" s="341"/>
      <c r="ITV4" s="341"/>
      <c r="ITW4" s="341"/>
      <c r="ITX4" s="341"/>
      <c r="ITY4" s="341"/>
      <c r="ITZ4" s="341"/>
      <c r="IUA4" s="341"/>
      <c r="IUB4" s="341"/>
      <c r="IUC4" s="341"/>
      <c r="IUD4" s="341"/>
      <c r="IUE4" s="341"/>
      <c r="IUF4" s="341"/>
      <c r="IUG4" s="341"/>
      <c r="IUH4" s="341"/>
      <c r="IUI4" s="341"/>
      <c r="IUJ4" s="341"/>
      <c r="IUK4" s="341"/>
      <c r="IUL4" s="341"/>
      <c r="IUM4" s="341"/>
      <c r="IUN4" s="341"/>
      <c r="IUO4" s="341"/>
      <c r="IUP4" s="341"/>
      <c r="IUQ4" s="341"/>
      <c r="IUR4" s="341"/>
      <c r="IUS4" s="341"/>
      <c r="IUT4" s="341"/>
      <c r="IUU4" s="341"/>
      <c r="IUV4" s="341"/>
      <c r="IUW4" s="341"/>
      <c r="IUX4" s="341"/>
      <c r="IUY4" s="341"/>
      <c r="IUZ4" s="341"/>
      <c r="IVA4" s="341"/>
      <c r="IVB4" s="341"/>
      <c r="IVC4" s="341"/>
      <c r="IVD4" s="341"/>
      <c r="IVE4" s="341"/>
      <c r="IVF4" s="341"/>
      <c r="IVG4" s="341"/>
      <c r="IVH4" s="341"/>
      <c r="IVI4" s="341"/>
      <c r="IVJ4" s="341"/>
      <c r="IVK4" s="341"/>
      <c r="IVL4" s="341"/>
      <c r="IVM4" s="341"/>
      <c r="IVN4" s="341"/>
      <c r="IVO4" s="341"/>
      <c r="IVP4" s="341"/>
      <c r="IVQ4" s="341"/>
      <c r="IVR4" s="341"/>
      <c r="IVS4" s="341"/>
      <c r="IVT4" s="341"/>
      <c r="IVU4" s="341"/>
      <c r="IVV4" s="341"/>
      <c r="IVW4" s="341"/>
      <c r="IVX4" s="341"/>
      <c r="IVY4" s="341"/>
      <c r="IVZ4" s="341"/>
      <c r="IWA4" s="341"/>
      <c r="IWB4" s="341"/>
      <c r="IWC4" s="341"/>
      <c r="IWD4" s="341"/>
      <c r="IWE4" s="341"/>
      <c r="IWF4" s="341"/>
      <c r="IWG4" s="341"/>
      <c r="IWH4" s="341"/>
      <c r="IWI4" s="341"/>
      <c r="IWJ4" s="341"/>
      <c r="IWK4" s="341"/>
      <c r="IWL4" s="341"/>
      <c r="IWM4" s="341"/>
      <c r="IWN4" s="341"/>
      <c r="IWO4" s="341"/>
      <c r="IWP4" s="341"/>
      <c r="IWQ4" s="341"/>
      <c r="IWR4" s="341"/>
      <c r="IWS4" s="341"/>
      <c r="IWT4" s="341"/>
      <c r="IWU4" s="341"/>
      <c r="IWV4" s="341"/>
      <c r="IWW4" s="341"/>
      <c r="IWX4" s="341"/>
      <c r="IWY4" s="341"/>
      <c r="IWZ4" s="341"/>
      <c r="IXA4" s="341"/>
      <c r="IXB4" s="341"/>
      <c r="IXC4" s="341"/>
      <c r="IXD4" s="341"/>
      <c r="IXE4" s="341"/>
      <c r="IXF4" s="341"/>
      <c r="IXG4" s="341"/>
      <c r="IXH4" s="341"/>
      <c r="IXI4" s="341"/>
      <c r="IXJ4" s="341"/>
      <c r="IXK4" s="341"/>
      <c r="IXL4" s="341"/>
      <c r="IXM4" s="341"/>
      <c r="IXN4" s="341"/>
      <c r="IXO4" s="341"/>
      <c r="IXP4" s="341"/>
      <c r="IXQ4" s="341"/>
      <c r="IXR4" s="341"/>
      <c r="IXS4" s="341"/>
      <c r="IXT4" s="341"/>
      <c r="IXU4" s="341"/>
      <c r="IXV4" s="341"/>
      <c r="IXW4" s="341"/>
      <c r="IXX4" s="341"/>
      <c r="IXY4" s="341"/>
      <c r="IXZ4" s="341"/>
      <c r="IYA4" s="341"/>
      <c r="IYB4" s="341"/>
      <c r="IYC4" s="341"/>
      <c r="IYD4" s="341"/>
      <c r="IYE4" s="341"/>
      <c r="IYF4" s="341"/>
      <c r="IYG4" s="341"/>
      <c r="IYH4" s="341"/>
      <c r="IYI4" s="341"/>
      <c r="IYJ4" s="341"/>
      <c r="IYK4" s="341"/>
      <c r="IYL4" s="341"/>
      <c r="IYM4" s="341"/>
      <c r="IYN4" s="341"/>
      <c r="IYO4" s="341"/>
      <c r="IYP4" s="341"/>
      <c r="IYQ4" s="341"/>
      <c r="IYR4" s="341"/>
      <c r="IYS4" s="341"/>
      <c r="IYT4" s="341"/>
      <c r="IYU4" s="341"/>
      <c r="IYV4" s="341"/>
      <c r="IYW4" s="341"/>
      <c r="IYX4" s="341"/>
      <c r="IYY4" s="341"/>
      <c r="IYZ4" s="341"/>
      <c r="IZA4" s="341"/>
      <c r="IZB4" s="341"/>
      <c r="IZC4" s="341"/>
      <c r="IZD4" s="341"/>
      <c r="IZE4" s="341"/>
      <c r="IZF4" s="341"/>
      <c r="IZG4" s="341"/>
      <c r="IZH4" s="341"/>
      <c r="IZI4" s="341"/>
      <c r="IZJ4" s="341"/>
      <c r="IZK4" s="341"/>
      <c r="IZL4" s="341"/>
      <c r="IZM4" s="341"/>
      <c r="IZN4" s="341"/>
      <c r="IZO4" s="341"/>
      <c r="IZP4" s="341"/>
      <c r="IZQ4" s="341"/>
      <c r="IZR4" s="341"/>
      <c r="IZS4" s="341"/>
      <c r="IZT4" s="341"/>
      <c r="IZU4" s="341"/>
      <c r="IZV4" s="341"/>
      <c r="IZW4" s="341"/>
      <c r="IZX4" s="341"/>
      <c r="IZY4" s="341"/>
      <c r="IZZ4" s="341"/>
      <c r="JAA4" s="341"/>
      <c r="JAB4" s="341"/>
      <c r="JAC4" s="341"/>
      <c r="JAD4" s="341"/>
      <c r="JAE4" s="341"/>
      <c r="JAF4" s="341"/>
      <c r="JAG4" s="341"/>
      <c r="JAH4" s="341"/>
      <c r="JAI4" s="341"/>
      <c r="JAJ4" s="341"/>
      <c r="JAK4" s="341"/>
      <c r="JAL4" s="341"/>
      <c r="JAM4" s="341"/>
      <c r="JAN4" s="341"/>
      <c r="JAO4" s="341"/>
      <c r="JAP4" s="341"/>
      <c r="JAQ4" s="341"/>
      <c r="JAR4" s="341"/>
      <c r="JAS4" s="341"/>
      <c r="JAT4" s="341"/>
      <c r="JAU4" s="341"/>
      <c r="JAV4" s="341"/>
      <c r="JAW4" s="341"/>
      <c r="JAX4" s="341"/>
      <c r="JAY4" s="341"/>
      <c r="JAZ4" s="341"/>
      <c r="JBA4" s="341"/>
      <c r="JBB4" s="341"/>
      <c r="JBC4" s="341"/>
      <c r="JBD4" s="341"/>
      <c r="JBE4" s="341"/>
      <c r="JBF4" s="341"/>
      <c r="JBG4" s="341"/>
      <c r="JBH4" s="341"/>
      <c r="JBI4" s="341"/>
      <c r="JBJ4" s="341"/>
      <c r="JBK4" s="341"/>
      <c r="JBL4" s="341"/>
      <c r="JBM4" s="341"/>
      <c r="JBN4" s="341"/>
      <c r="JBO4" s="341"/>
      <c r="JBP4" s="341"/>
      <c r="JBQ4" s="341"/>
      <c r="JBR4" s="341"/>
      <c r="JBS4" s="341"/>
      <c r="JBT4" s="341"/>
      <c r="JBU4" s="341"/>
      <c r="JBV4" s="341"/>
      <c r="JBW4" s="341"/>
      <c r="JBX4" s="341"/>
      <c r="JBY4" s="341"/>
      <c r="JBZ4" s="341"/>
      <c r="JCA4" s="341"/>
      <c r="JCB4" s="341"/>
      <c r="JCC4" s="341"/>
      <c r="JCD4" s="341"/>
      <c r="JCE4" s="341"/>
      <c r="JCF4" s="341"/>
      <c r="JCG4" s="341"/>
      <c r="JCH4" s="341"/>
      <c r="JCI4" s="341"/>
      <c r="JCJ4" s="341"/>
      <c r="JCK4" s="341"/>
      <c r="JCL4" s="341"/>
      <c r="JCM4" s="341"/>
      <c r="JCN4" s="341"/>
      <c r="JCO4" s="341"/>
      <c r="JCP4" s="341"/>
      <c r="JCQ4" s="341"/>
      <c r="JCR4" s="341"/>
      <c r="JCS4" s="341"/>
      <c r="JCT4" s="341"/>
      <c r="JCU4" s="341"/>
      <c r="JCV4" s="341"/>
      <c r="JCW4" s="341"/>
      <c r="JCX4" s="341"/>
      <c r="JCY4" s="341"/>
      <c r="JCZ4" s="341"/>
      <c r="JDA4" s="341"/>
      <c r="JDB4" s="341"/>
      <c r="JDC4" s="341"/>
      <c r="JDD4" s="341"/>
      <c r="JDE4" s="341"/>
      <c r="JDF4" s="341"/>
      <c r="JDG4" s="341"/>
      <c r="JDH4" s="341"/>
      <c r="JDI4" s="341"/>
      <c r="JDJ4" s="341"/>
      <c r="JDK4" s="341"/>
      <c r="JDL4" s="341"/>
      <c r="JDM4" s="341"/>
      <c r="JDN4" s="341"/>
      <c r="JDO4" s="341"/>
      <c r="JDP4" s="341"/>
      <c r="JDQ4" s="341"/>
      <c r="JDR4" s="341"/>
      <c r="JDS4" s="341"/>
      <c r="JDT4" s="341"/>
      <c r="JDU4" s="341"/>
      <c r="JDV4" s="341"/>
      <c r="JDW4" s="341"/>
      <c r="JDX4" s="341"/>
      <c r="JDY4" s="341"/>
      <c r="JDZ4" s="341"/>
      <c r="JEA4" s="341"/>
      <c r="JEB4" s="341"/>
      <c r="JEC4" s="341"/>
      <c r="JED4" s="341"/>
      <c r="JEE4" s="341"/>
      <c r="JEF4" s="341"/>
      <c r="JEG4" s="341"/>
      <c r="JEH4" s="341"/>
      <c r="JEI4" s="341"/>
      <c r="JEJ4" s="341"/>
      <c r="JEK4" s="341"/>
      <c r="JEL4" s="341"/>
      <c r="JEM4" s="341"/>
      <c r="JEN4" s="341"/>
      <c r="JEO4" s="341"/>
      <c r="JEP4" s="341"/>
      <c r="JEQ4" s="341"/>
      <c r="JER4" s="341"/>
      <c r="JES4" s="341"/>
      <c r="JET4" s="341"/>
      <c r="JEU4" s="341"/>
      <c r="JEV4" s="341"/>
      <c r="JEW4" s="341"/>
      <c r="JEX4" s="341"/>
      <c r="JEY4" s="341"/>
      <c r="JEZ4" s="341"/>
      <c r="JFA4" s="341"/>
      <c r="JFB4" s="341"/>
      <c r="JFC4" s="341"/>
      <c r="JFD4" s="341"/>
      <c r="JFE4" s="341"/>
      <c r="JFF4" s="341"/>
      <c r="JFG4" s="341"/>
      <c r="JFH4" s="341"/>
      <c r="JFI4" s="341"/>
      <c r="JFJ4" s="341"/>
      <c r="JFK4" s="341"/>
      <c r="JFL4" s="341"/>
      <c r="JFM4" s="341"/>
      <c r="JFN4" s="341"/>
      <c r="JFO4" s="341"/>
      <c r="JFP4" s="341"/>
      <c r="JFQ4" s="341"/>
      <c r="JFR4" s="341"/>
      <c r="JFS4" s="341"/>
      <c r="JFT4" s="341"/>
      <c r="JFU4" s="341"/>
      <c r="JFV4" s="341"/>
      <c r="JFW4" s="341"/>
      <c r="JFX4" s="341"/>
      <c r="JFY4" s="341"/>
      <c r="JFZ4" s="341"/>
      <c r="JGA4" s="341"/>
      <c r="JGB4" s="341"/>
      <c r="JGC4" s="341"/>
      <c r="JGD4" s="341"/>
      <c r="JGE4" s="341"/>
      <c r="JGF4" s="341"/>
      <c r="JGG4" s="341"/>
      <c r="JGH4" s="341"/>
      <c r="JGI4" s="341"/>
      <c r="JGJ4" s="341"/>
      <c r="JGK4" s="341"/>
      <c r="JGL4" s="341"/>
      <c r="JGM4" s="341"/>
      <c r="JGN4" s="341"/>
      <c r="JGO4" s="341"/>
      <c r="JGP4" s="341"/>
      <c r="JGQ4" s="341"/>
      <c r="JGR4" s="341"/>
      <c r="JGS4" s="341"/>
      <c r="JGT4" s="341"/>
      <c r="JGU4" s="341"/>
      <c r="JGV4" s="341"/>
      <c r="JGW4" s="341"/>
      <c r="JGX4" s="341"/>
      <c r="JGY4" s="341"/>
      <c r="JGZ4" s="341"/>
      <c r="JHA4" s="341"/>
      <c r="JHB4" s="341"/>
      <c r="JHC4" s="341"/>
      <c r="JHD4" s="341"/>
      <c r="JHE4" s="341"/>
      <c r="JHF4" s="341"/>
      <c r="JHG4" s="341"/>
      <c r="JHH4" s="341"/>
      <c r="JHI4" s="341"/>
      <c r="JHJ4" s="341"/>
      <c r="JHK4" s="341"/>
      <c r="JHL4" s="341"/>
      <c r="JHM4" s="341"/>
      <c r="JHN4" s="341"/>
      <c r="JHO4" s="341"/>
      <c r="JHP4" s="341"/>
      <c r="JHQ4" s="341"/>
      <c r="JHR4" s="341"/>
      <c r="JHS4" s="341"/>
      <c r="JHT4" s="341"/>
      <c r="JHU4" s="341"/>
      <c r="JHV4" s="341"/>
      <c r="JHW4" s="341"/>
      <c r="JHX4" s="341"/>
      <c r="JHY4" s="341"/>
      <c r="JHZ4" s="341"/>
      <c r="JIA4" s="341"/>
      <c r="JIB4" s="341"/>
      <c r="JIC4" s="341"/>
      <c r="JID4" s="341"/>
      <c r="JIE4" s="341"/>
      <c r="JIF4" s="341"/>
      <c r="JIG4" s="341"/>
      <c r="JIH4" s="341"/>
      <c r="JII4" s="341"/>
      <c r="JIJ4" s="341"/>
      <c r="JIK4" s="341"/>
      <c r="JIL4" s="341"/>
      <c r="JIM4" s="341"/>
      <c r="JIN4" s="341"/>
      <c r="JIO4" s="341"/>
      <c r="JIP4" s="341"/>
      <c r="JIQ4" s="341"/>
      <c r="JIR4" s="341"/>
      <c r="JIS4" s="341"/>
      <c r="JIT4" s="341"/>
      <c r="JIU4" s="341"/>
      <c r="JIV4" s="341"/>
      <c r="JIW4" s="341"/>
      <c r="JIX4" s="341"/>
      <c r="JIY4" s="341"/>
      <c r="JIZ4" s="341"/>
      <c r="JJA4" s="341"/>
      <c r="JJB4" s="341"/>
      <c r="JJC4" s="341"/>
      <c r="JJD4" s="341"/>
      <c r="JJE4" s="341"/>
      <c r="JJF4" s="341"/>
      <c r="JJG4" s="341"/>
      <c r="JJH4" s="341"/>
      <c r="JJI4" s="341"/>
      <c r="JJJ4" s="341"/>
      <c r="JJK4" s="341"/>
      <c r="JJL4" s="341"/>
      <c r="JJM4" s="341"/>
      <c r="JJN4" s="341"/>
      <c r="JJO4" s="341"/>
      <c r="JJP4" s="341"/>
      <c r="JJQ4" s="341"/>
      <c r="JJR4" s="341"/>
      <c r="JJS4" s="341"/>
      <c r="JJT4" s="341"/>
      <c r="JJU4" s="341"/>
      <c r="JJV4" s="341"/>
      <c r="JJW4" s="341"/>
      <c r="JJX4" s="341"/>
      <c r="JJY4" s="341"/>
      <c r="JJZ4" s="341"/>
      <c r="JKA4" s="341"/>
      <c r="JKB4" s="341"/>
      <c r="JKC4" s="341"/>
      <c r="JKD4" s="341"/>
      <c r="JKE4" s="341"/>
      <c r="JKF4" s="341"/>
      <c r="JKG4" s="341"/>
      <c r="JKH4" s="341"/>
      <c r="JKI4" s="341"/>
      <c r="JKJ4" s="341"/>
      <c r="JKK4" s="341"/>
      <c r="JKL4" s="341"/>
      <c r="JKM4" s="341"/>
      <c r="JKN4" s="341"/>
      <c r="JKO4" s="341"/>
      <c r="JKP4" s="341"/>
      <c r="JKQ4" s="341"/>
      <c r="JKR4" s="341"/>
      <c r="JKS4" s="341"/>
      <c r="JKT4" s="341"/>
      <c r="JKU4" s="341"/>
      <c r="JKV4" s="341"/>
      <c r="JKW4" s="341"/>
      <c r="JKX4" s="341"/>
      <c r="JKY4" s="341"/>
      <c r="JKZ4" s="341"/>
      <c r="JLA4" s="341"/>
      <c r="JLB4" s="341"/>
      <c r="JLC4" s="341"/>
      <c r="JLD4" s="341"/>
      <c r="JLE4" s="341"/>
      <c r="JLF4" s="341"/>
      <c r="JLG4" s="341"/>
      <c r="JLH4" s="341"/>
      <c r="JLI4" s="341"/>
      <c r="JLJ4" s="341"/>
      <c r="JLK4" s="341"/>
      <c r="JLL4" s="341"/>
      <c r="JLM4" s="341"/>
      <c r="JLN4" s="341"/>
      <c r="JLO4" s="341"/>
      <c r="JLP4" s="341"/>
      <c r="JLQ4" s="341"/>
      <c r="JLR4" s="341"/>
      <c r="JLS4" s="341"/>
      <c r="JLT4" s="341"/>
      <c r="JLU4" s="341"/>
      <c r="JLV4" s="341"/>
      <c r="JLW4" s="341"/>
      <c r="JLX4" s="341"/>
      <c r="JLY4" s="341"/>
      <c r="JLZ4" s="341"/>
      <c r="JMA4" s="341"/>
      <c r="JMB4" s="341"/>
      <c r="JMC4" s="341"/>
      <c r="JMD4" s="341"/>
      <c r="JME4" s="341"/>
      <c r="JMF4" s="341"/>
      <c r="JMG4" s="341"/>
      <c r="JMH4" s="341"/>
      <c r="JMI4" s="341"/>
      <c r="JMJ4" s="341"/>
      <c r="JMK4" s="341"/>
      <c r="JML4" s="341"/>
      <c r="JMM4" s="341"/>
      <c r="JMN4" s="341"/>
      <c r="JMO4" s="341"/>
      <c r="JMP4" s="341"/>
      <c r="JMQ4" s="341"/>
      <c r="JMR4" s="341"/>
      <c r="JMS4" s="341"/>
      <c r="JMT4" s="341"/>
      <c r="JMU4" s="341"/>
      <c r="JMV4" s="341"/>
      <c r="JMW4" s="341"/>
      <c r="JMX4" s="341"/>
      <c r="JMY4" s="341"/>
      <c r="JMZ4" s="341"/>
      <c r="JNA4" s="341"/>
      <c r="JNB4" s="341"/>
      <c r="JNC4" s="341"/>
      <c r="JND4" s="341"/>
      <c r="JNE4" s="341"/>
      <c r="JNF4" s="341"/>
      <c r="JNG4" s="341"/>
      <c r="JNH4" s="341"/>
      <c r="JNI4" s="341"/>
      <c r="JNJ4" s="341"/>
      <c r="JNK4" s="341"/>
      <c r="JNL4" s="341"/>
      <c r="JNM4" s="341"/>
      <c r="JNN4" s="341"/>
      <c r="JNO4" s="341"/>
      <c r="JNP4" s="341"/>
      <c r="JNQ4" s="341"/>
      <c r="JNR4" s="341"/>
      <c r="JNS4" s="341"/>
      <c r="JNT4" s="341"/>
      <c r="JNU4" s="341"/>
      <c r="JNV4" s="341"/>
      <c r="JNW4" s="341"/>
      <c r="JNX4" s="341"/>
      <c r="JNY4" s="341"/>
      <c r="JNZ4" s="341"/>
      <c r="JOA4" s="341"/>
      <c r="JOB4" s="341"/>
      <c r="JOC4" s="341"/>
      <c r="JOD4" s="341"/>
      <c r="JOE4" s="341"/>
      <c r="JOF4" s="341"/>
      <c r="JOG4" s="341"/>
      <c r="JOH4" s="341"/>
      <c r="JOI4" s="341"/>
      <c r="JOJ4" s="341"/>
      <c r="JOK4" s="341"/>
      <c r="JOL4" s="341"/>
      <c r="JOM4" s="341"/>
      <c r="JON4" s="341"/>
      <c r="JOO4" s="341"/>
      <c r="JOP4" s="341"/>
      <c r="JOQ4" s="341"/>
      <c r="JOR4" s="341"/>
      <c r="JOS4" s="341"/>
      <c r="JOT4" s="341"/>
      <c r="JOU4" s="341"/>
      <c r="JOV4" s="341"/>
      <c r="JOW4" s="341"/>
      <c r="JOX4" s="341"/>
      <c r="JOY4" s="341"/>
      <c r="JOZ4" s="341"/>
      <c r="JPA4" s="341"/>
      <c r="JPB4" s="341"/>
      <c r="JPC4" s="341"/>
      <c r="JPD4" s="341"/>
      <c r="JPE4" s="341"/>
      <c r="JPF4" s="341"/>
      <c r="JPG4" s="341"/>
      <c r="JPH4" s="341"/>
      <c r="JPI4" s="341"/>
      <c r="JPJ4" s="341"/>
      <c r="JPK4" s="341"/>
      <c r="JPL4" s="341"/>
      <c r="JPM4" s="341"/>
      <c r="JPN4" s="341"/>
      <c r="JPO4" s="341"/>
      <c r="JPP4" s="341"/>
      <c r="JPQ4" s="341"/>
      <c r="JPR4" s="341"/>
      <c r="JPS4" s="341"/>
      <c r="JPT4" s="341"/>
      <c r="JPU4" s="341"/>
      <c r="JPV4" s="341"/>
      <c r="JPW4" s="341"/>
      <c r="JPX4" s="341"/>
      <c r="JPY4" s="341"/>
      <c r="JPZ4" s="341"/>
      <c r="JQA4" s="341"/>
      <c r="JQB4" s="341"/>
      <c r="JQC4" s="341"/>
      <c r="JQD4" s="341"/>
      <c r="JQE4" s="341"/>
      <c r="JQF4" s="341"/>
      <c r="JQG4" s="341"/>
      <c r="JQH4" s="341"/>
      <c r="JQI4" s="341"/>
      <c r="JQJ4" s="341"/>
      <c r="JQK4" s="341"/>
      <c r="JQL4" s="341"/>
      <c r="JQM4" s="341"/>
      <c r="JQN4" s="341"/>
      <c r="JQO4" s="341"/>
      <c r="JQP4" s="341"/>
      <c r="JQQ4" s="341"/>
      <c r="JQR4" s="341"/>
      <c r="JQS4" s="341"/>
      <c r="JQT4" s="341"/>
      <c r="JQU4" s="341"/>
      <c r="JQV4" s="341"/>
      <c r="JQW4" s="341"/>
      <c r="JQX4" s="341"/>
      <c r="JQY4" s="341"/>
      <c r="JQZ4" s="341"/>
      <c r="JRA4" s="341"/>
      <c r="JRB4" s="341"/>
      <c r="JRC4" s="341"/>
      <c r="JRD4" s="341"/>
      <c r="JRE4" s="341"/>
      <c r="JRF4" s="341"/>
      <c r="JRG4" s="341"/>
      <c r="JRH4" s="341"/>
      <c r="JRI4" s="341"/>
      <c r="JRJ4" s="341"/>
      <c r="JRK4" s="341"/>
      <c r="JRL4" s="341"/>
      <c r="JRM4" s="341"/>
      <c r="JRN4" s="341"/>
      <c r="JRO4" s="341"/>
      <c r="JRP4" s="341"/>
      <c r="JRQ4" s="341"/>
      <c r="JRR4" s="341"/>
      <c r="JRS4" s="341"/>
      <c r="JRT4" s="341"/>
      <c r="JRU4" s="341"/>
      <c r="JRV4" s="341"/>
      <c r="JRW4" s="341"/>
      <c r="JRX4" s="341"/>
      <c r="JRY4" s="341"/>
      <c r="JRZ4" s="341"/>
      <c r="JSA4" s="341"/>
      <c r="JSB4" s="341"/>
      <c r="JSC4" s="341"/>
      <c r="JSD4" s="341"/>
      <c r="JSE4" s="341"/>
      <c r="JSF4" s="341"/>
      <c r="JSG4" s="341"/>
      <c r="JSH4" s="341"/>
      <c r="JSI4" s="341"/>
      <c r="JSJ4" s="341"/>
      <c r="JSK4" s="341"/>
      <c r="JSL4" s="341"/>
      <c r="JSM4" s="341"/>
      <c r="JSN4" s="341"/>
      <c r="JSO4" s="341"/>
      <c r="JSP4" s="341"/>
      <c r="JSQ4" s="341"/>
      <c r="JSR4" s="341"/>
      <c r="JSS4" s="341"/>
      <c r="JST4" s="341"/>
      <c r="JSU4" s="341"/>
      <c r="JSV4" s="341"/>
      <c r="JSW4" s="341"/>
      <c r="JSX4" s="341"/>
      <c r="JSY4" s="341"/>
      <c r="JSZ4" s="341"/>
      <c r="JTA4" s="341"/>
      <c r="JTB4" s="341"/>
      <c r="JTC4" s="341"/>
      <c r="JTD4" s="341"/>
      <c r="JTE4" s="341"/>
      <c r="JTF4" s="341"/>
      <c r="JTG4" s="341"/>
      <c r="JTH4" s="341"/>
      <c r="JTI4" s="341"/>
      <c r="JTJ4" s="341"/>
      <c r="JTK4" s="341"/>
      <c r="JTL4" s="341"/>
      <c r="JTM4" s="341"/>
      <c r="JTN4" s="341"/>
      <c r="JTO4" s="341"/>
      <c r="JTP4" s="341"/>
      <c r="JTQ4" s="341"/>
      <c r="JTR4" s="341"/>
      <c r="JTS4" s="341"/>
      <c r="JTT4" s="341"/>
      <c r="JTU4" s="341"/>
      <c r="JTV4" s="341"/>
      <c r="JTW4" s="341"/>
      <c r="JTX4" s="341"/>
      <c r="JTY4" s="341"/>
      <c r="JTZ4" s="341"/>
      <c r="JUA4" s="341"/>
      <c r="JUB4" s="341"/>
      <c r="JUC4" s="341"/>
      <c r="JUD4" s="341"/>
      <c r="JUE4" s="341"/>
      <c r="JUF4" s="341"/>
      <c r="JUG4" s="341"/>
      <c r="JUH4" s="341"/>
      <c r="JUI4" s="341"/>
      <c r="JUJ4" s="341"/>
      <c r="JUK4" s="341"/>
      <c r="JUL4" s="341"/>
      <c r="JUM4" s="341"/>
      <c r="JUN4" s="341"/>
      <c r="JUO4" s="341"/>
      <c r="JUP4" s="341"/>
      <c r="JUQ4" s="341"/>
      <c r="JUR4" s="341"/>
      <c r="JUS4" s="341"/>
      <c r="JUT4" s="341"/>
      <c r="JUU4" s="341"/>
      <c r="JUV4" s="341"/>
      <c r="JUW4" s="341"/>
      <c r="JUX4" s="341"/>
      <c r="JUY4" s="341"/>
      <c r="JUZ4" s="341"/>
      <c r="JVA4" s="341"/>
      <c r="JVB4" s="341"/>
      <c r="JVC4" s="341"/>
      <c r="JVD4" s="341"/>
      <c r="JVE4" s="341"/>
      <c r="JVF4" s="341"/>
      <c r="JVG4" s="341"/>
      <c r="JVH4" s="341"/>
      <c r="JVI4" s="341"/>
      <c r="JVJ4" s="341"/>
      <c r="JVK4" s="341"/>
      <c r="JVL4" s="341"/>
      <c r="JVM4" s="341"/>
      <c r="JVN4" s="341"/>
      <c r="JVO4" s="341"/>
      <c r="JVP4" s="341"/>
      <c r="JVQ4" s="341"/>
      <c r="JVR4" s="341"/>
      <c r="JVS4" s="341"/>
      <c r="JVT4" s="341"/>
      <c r="JVU4" s="341"/>
      <c r="JVV4" s="341"/>
      <c r="JVW4" s="341"/>
      <c r="JVX4" s="341"/>
      <c r="JVY4" s="341"/>
      <c r="JVZ4" s="341"/>
      <c r="JWA4" s="341"/>
      <c r="JWB4" s="341"/>
      <c r="JWC4" s="341"/>
      <c r="JWD4" s="341"/>
      <c r="JWE4" s="341"/>
      <c r="JWF4" s="341"/>
      <c r="JWG4" s="341"/>
      <c r="JWH4" s="341"/>
      <c r="JWI4" s="341"/>
      <c r="JWJ4" s="341"/>
      <c r="JWK4" s="341"/>
      <c r="JWL4" s="341"/>
      <c r="JWM4" s="341"/>
      <c r="JWN4" s="341"/>
      <c r="JWO4" s="341"/>
      <c r="JWP4" s="341"/>
      <c r="JWQ4" s="341"/>
      <c r="JWR4" s="341"/>
      <c r="JWS4" s="341"/>
      <c r="JWT4" s="341"/>
      <c r="JWU4" s="341"/>
      <c r="JWV4" s="341"/>
      <c r="JWW4" s="341"/>
      <c r="JWX4" s="341"/>
      <c r="JWY4" s="341"/>
      <c r="JWZ4" s="341"/>
      <c r="JXA4" s="341"/>
      <c r="JXB4" s="341"/>
      <c r="JXC4" s="341"/>
      <c r="JXD4" s="341"/>
      <c r="JXE4" s="341"/>
      <c r="JXF4" s="341"/>
      <c r="JXG4" s="341"/>
      <c r="JXH4" s="341"/>
      <c r="JXI4" s="341"/>
      <c r="JXJ4" s="341"/>
      <c r="JXK4" s="341"/>
      <c r="JXL4" s="341"/>
      <c r="JXM4" s="341"/>
      <c r="JXN4" s="341"/>
      <c r="JXO4" s="341"/>
      <c r="JXP4" s="341"/>
      <c r="JXQ4" s="341"/>
      <c r="JXR4" s="341"/>
      <c r="JXS4" s="341"/>
      <c r="JXT4" s="341"/>
      <c r="JXU4" s="341"/>
      <c r="JXV4" s="341"/>
      <c r="JXW4" s="341"/>
      <c r="JXX4" s="341"/>
      <c r="JXY4" s="341"/>
      <c r="JXZ4" s="341"/>
      <c r="JYA4" s="341"/>
      <c r="JYB4" s="341"/>
      <c r="JYC4" s="341"/>
      <c r="JYD4" s="341"/>
      <c r="JYE4" s="341"/>
      <c r="JYF4" s="341"/>
      <c r="JYG4" s="341"/>
      <c r="JYH4" s="341"/>
      <c r="JYI4" s="341"/>
      <c r="JYJ4" s="341"/>
      <c r="JYK4" s="341"/>
      <c r="JYL4" s="341"/>
      <c r="JYM4" s="341"/>
      <c r="JYN4" s="341"/>
      <c r="JYO4" s="341"/>
      <c r="JYP4" s="341"/>
      <c r="JYQ4" s="341"/>
      <c r="JYR4" s="341"/>
      <c r="JYS4" s="341"/>
      <c r="JYT4" s="341"/>
      <c r="JYU4" s="341"/>
      <c r="JYV4" s="341"/>
      <c r="JYW4" s="341"/>
      <c r="JYX4" s="341"/>
      <c r="JYY4" s="341"/>
      <c r="JYZ4" s="341"/>
      <c r="JZA4" s="341"/>
      <c r="JZB4" s="341"/>
      <c r="JZC4" s="341"/>
      <c r="JZD4" s="341"/>
      <c r="JZE4" s="341"/>
      <c r="JZF4" s="341"/>
      <c r="JZG4" s="341"/>
      <c r="JZH4" s="341"/>
      <c r="JZI4" s="341"/>
      <c r="JZJ4" s="341"/>
      <c r="JZK4" s="341"/>
      <c r="JZL4" s="341"/>
      <c r="JZM4" s="341"/>
      <c r="JZN4" s="341"/>
      <c r="JZO4" s="341"/>
      <c r="JZP4" s="341"/>
      <c r="JZQ4" s="341"/>
      <c r="JZR4" s="341"/>
      <c r="JZS4" s="341"/>
      <c r="JZT4" s="341"/>
      <c r="JZU4" s="341"/>
      <c r="JZV4" s="341"/>
      <c r="JZW4" s="341"/>
      <c r="JZX4" s="341"/>
      <c r="JZY4" s="341"/>
      <c r="JZZ4" s="341"/>
      <c r="KAA4" s="341"/>
      <c r="KAB4" s="341"/>
      <c r="KAC4" s="341"/>
      <c r="KAD4" s="341"/>
      <c r="KAE4" s="341"/>
      <c r="KAF4" s="341"/>
      <c r="KAG4" s="341"/>
      <c r="KAH4" s="341"/>
      <c r="KAI4" s="341"/>
      <c r="KAJ4" s="341"/>
      <c r="KAK4" s="341"/>
      <c r="KAL4" s="341"/>
      <c r="KAM4" s="341"/>
      <c r="KAN4" s="341"/>
      <c r="KAO4" s="341"/>
      <c r="KAP4" s="341"/>
      <c r="KAQ4" s="341"/>
      <c r="KAR4" s="341"/>
      <c r="KAS4" s="341"/>
      <c r="KAT4" s="341"/>
      <c r="KAU4" s="341"/>
      <c r="KAV4" s="341"/>
      <c r="KAW4" s="341"/>
      <c r="KAX4" s="341"/>
      <c r="KAY4" s="341"/>
      <c r="KAZ4" s="341"/>
      <c r="KBA4" s="341"/>
      <c r="KBB4" s="341"/>
      <c r="KBC4" s="341"/>
      <c r="KBD4" s="341"/>
      <c r="KBE4" s="341"/>
      <c r="KBF4" s="341"/>
      <c r="KBG4" s="341"/>
      <c r="KBH4" s="341"/>
      <c r="KBI4" s="341"/>
      <c r="KBJ4" s="341"/>
      <c r="KBK4" s="341"/>
      <c r="KBL4" s="341"/>
      <c r="KBM4" s="341"/>
      <c r="KBN4" s="341"/>
      <c r="KBO4" s="341"/>
      <c r="KBP4" s="341"/>
      <c r="KBQ4" s="341"/>
      <c r="KBR4" s="341"/>
      <c r="KBS4" s="341"/>
      <c r="KBT4" s="341"/>
      <c r="KBU4" s="341"/>
      <c r="KBV4" s="341"/>
      <c r="KBW4" s="341"/>
      <c r="KBX4" s="341"/>
      <c r="KBY4" s="341"/>
      <c r="KBZ4" s="341"/>
      <c r="KCA4" s="341"/>
      <c r="KCB4" s="341"/>
      <c r="KCC4" s="341"/>
      <c r="KCD4" s="341"/>
      <c r="KCE4" s="341"/>
      <c r="KCF4" s="341"/>
      <c r="KCG4" s="341"/>
      <c r="KCH4" s="341"/>
      <c r="KCI4" s="341"/>
      <c r="KCJ4" s="341"/>
      <c r="KCK4" s="341"/>
      <c r="KCL4" s="341"/>
      <c r="KCM4" s="341"/>
      <c r="KCN4" s="341"/>
      <c r="KCO4" s="341"/>
      <c r="KCP4" s="341"/>
      <c r="KCQ4" s="341"/>
      <c r="KCR4" s="341"/>
      <c r="KCS4" s="341"/>
      <c r="KCT4" s="341"/>
      <c r="KCU4" s="341"/>
      <c r="KCV4" s="341"/>
      <c r="KCW4" s="341"/>
      <c r="KCX4" s="341"/>
      <c r="KCY4" s="341"/>
      <c r="KCZ4" s="341"/>
      <c r="KDA4" s="341"/>
      <c r="KDB4" s="341"/>
      <c r="KDC4" s="341"/>
      <c r="KDD4" s="341"/>
      <c r="KDE4" s="341"/>
      <c r="KDF4" s="341"/>
      <c r="KDG4" s="341"/>
      <c r="KDH4" s="341"/>
      <c r="KDI4" s="341"/>
      <c r="KDJ4" s="341"/>
      <c r="KDK4" s="341"/>
      <c r="KDL4" s="341"/>
      <c r="KDM4" s="341"/>
      <c r="KDN4" s="341"/>
      <c r="KDO4" s="341"/>
      <c r="KDP4" s="341"/>
      <c r="KDQ4" s="341"/>
      <c r="KDR4" s="341"/>
      <c r="KDS4" s="341"/>
      <c r="KDT4" s="341"/>
      <c r="KDU4" s="341"/>
      <c r="KDV4" s="341"/>
      <c r="KDW4" s="341"/>
      <c r="KDX4" s="341"/>
      <c r="KDY4" s="341"/>
      <c r="KDZ4" s="341"/>
      <c r="KEA4" s="341"/>
      <c r="KEB4" s="341"/>
      <c r="KEC4" s="341"/>
      <c r="KED4" s="341"/>
      <c r="KEE4" s="341"/>
      <c r="KEF4" s="341"/>
      <c r="KEG4" s="341"/>
      <c r="KEH4" s="341"/>
      <c r="KEI4" s="341"/>
      <c r="KEJ4" s="341"/>
      <c r="KEK4" s="341"/>
      <c r="KEL4" s="341"/>
      <c r="KEM4" s="341"/>
      <c r="KEN4" s="341"/>
      <c r="KEO4" s="341"/>
      <c r="KEP4" s="341"/>
      <c r="KEQ4" s="341"/>
      <c r="KER4" s="341"/>
      <c r="KES4" s="341"/>
      <c r="KET4" s="341"/>
      <c r="KEU4" s="341"/>
      <c r="KEV4" s="341"/>
      <c r="KEW4" s="341"/>
      <c r="KEX4" s="341"/>
      <c r="KEY4" s="341"/>
      <c r="KEZ4" s="341"/>
      <c r="KFA4" s="341"/>
      <c r="KFB4" s="341"/>
      <c r="KFC4" s="341"/>
      <c r="KFD4" s="341"/>
      <c r="KFE4" s="341"/>
      <c r="KFF4" s="341"/>
      <c r="KFG4" s="341"/>
      <c r="KFH4" s="341"/>
      <c r="KFI4" s="341"/>
      <c r="KFJ4" s="341"/>
      <c r="KFK4" s="341"/>
      <c r="KFL4" s="341"/>
      <c r="KFM4" s="341"/>
      <c r="KFN4" s="341"/>
      <c r="KFO4" s="341"/>
      <c r="KFP4" s="341"/>
      <c r="KFQ4" s="341"/>
      <c r="KFR4" s="341"/>
      <c r="KFS4" s="341"/>
      <c r="KFT4" s="341"/>
      <c r="KFU4" s="341"/>
      <c r="KFV4" s="341"/>
      <c r="KFW4" s="341"/>
      <c r="KFX4" s="341"/>
      <c r="KFY4" s="341"/>
      <c r="KFZ4" s="341"/>
      <c r="KGA4" s="341"/>
      <c r="KGB4" s="341"/>
      <c r="KGC4" s="341"/>
      <c r="KGD4" s="341"/>
      <c r="KGE4" s="341"/>
      <c r="KGF4" s="341"/>
      <c r="KGG4" s="341"/>
      <c r="KGH4" s="341"/>
      <c r="KGI4" s="341"/>
      <c r="KGJ4" s="341"/>
      <c r="KGK4" s="341"/>
      <c r="KGL4" s="341"/>
      <c r="KGM4" s="341"/>
      <c r="KGN4" s="341"/>
      <c r="KGO4" s="341"/>
      <c r="KGP4" s="341"/>
      <c r="KGQ4" s="341"/>
      <c r="KGR4" s="341"/>
      <c r="KGS4" s="341"/>
      <c r="KGT4" s="341"/>
      <c r="KGU4" s="341"/>
      <c r="KGV4" s="341"/>
      <c r="KGW4" s="341"/>
      <c r="KGX4" s="341"/>
      <c r="KGY4" s="341"/>
      <c r="KGZ4" s="341"/>
      <c r="KHA4" s="341"/>
      <c r="KHB4" s="341"/>
      <c r="KHC4" s="341"/>
      <c r="KHD4" s="341"/>
      <c r="KHE4" s="341"/>
      <c r="KHF4" s="341"/>
      <c r="KHG4" s="341"/>
      <c r="KHH4" s="341"/>
      <c r="KHI4" s="341"/>
      <c r="KHJ4" s="341"/>
      <c r="KHK4" s="341"/>
      <c r="KHL4" s="341"/>
      <c r="KHM4" s="341"/>
      <c r="KHN4" s="341"/>
      <c r="KHO4" s="341"/>
      <c r="KHP4" s="341"/>
      <c r="KHQ4" s="341"/>
      <c r="KHR4" s="341"/>
      <c r="KHS4" s="341"/>
      <c r="KHT4" s="341"/>
      <c r="KHU4" s="341"/>
      <c r="KHV4" s="341"/>
      <c r="KHW4" s="341"/>
      <c r="KHX4" s="341"/>
      <c r="KHY4" s="341"/>
      <c r="KHZ4" s="341"/>
      <c r="KIA4" s="341"/>
      <c r="KIB4" s="341"/>
      <c r="KIC4" s="341"/>
      <c r="KID4" s="341"/>
      <c r="KIE4" s="341"/>
      <c r="KIF4" s="341"/>
      <c r="KIG4" s="341"/>
      <c r="KIH4" s="341"/>
      <c r="KII4" s="341"/>
      <c r="KIJ4" s="341"/>
      <c r="KIK4" s="341"/>
      <c r="KIL4" s="341"/>
      <c r="KIM4" s="341"/>
      <c r="KIN4" s="341"/>
      <c r="KIO4" s="341"/>
      <c r="KIP4" s="341"/>
      <c r="KIQ4" s="341"/>
      <c r="KIR4" s="341"/>
      <c r="KIS4" s="341"/>
      <c r="KIT4" s="341"/>
      <c r="KIU4" s="341"/>
      <c r="KIV4" s="341"/>
      <c r="KIW4" s="341"/>
      <c r="KIX4" s="341"/>
      <c r="KIY4" s="341"/>
      <c r="KIZ4" s="341"/>
      <c r="KJA4" s="341"/>
      <c r="KJB4" s="341"/>
      <c r="KJC4" s="341"/>
      <c r="KJD4" s="341"/>
      <c r="KJE4" s="341"/>
      <c r="KJF4" s="341"/>
      <c r="KJG4" s="341"/>
      <c r="KJH4" s="341"/>
      <c r="KJI4" s="341"/>
      <c r="KJJ4" s="341"/>
      <c r="KJK4" s="341"/>
      <c r="KJL4" s="341"/>
      <c r="KJM4" s="341"/>
      <c r="KJN4" s="341"/>
      <c r="KJO4" s="341"/>
      <c r="KJP4" s="341"/>
      <c r="KJQ4" s="341"/>
      <c r="KJR4" s="341"/>
      <c r="KJS4" s="341"/>
      <c r="KJT4" s="341"/>
      <c r="KJU4" s="341"/>
      <c r="KJV4" s="341"/>
      <c r="KJW4" s="341"/>
      <c r="KJX4" s="341"/>
      <c r="KJY4" s="341"/>
      <c r="KJZ4" s="341"/>
      <c r="KKA4" s="341"/>
      <c r="KKB4" s="341"/>
      <c r="KKC4" s="341"/>
      <c r="KKD4" s="341"/>
      <c r="KKE4" s="341"/>
      <c r="KKF4" s="341"/>
      <c r="KKG4" s="341"/>
      <c r="KKH4" s="341"/>
      <c r="KKI4" s="341"/>
      <c r="KKJ4" s="341"/>
      <c r="KKK4" s="341"/>
      <c r="KKL4" s="341"/>
      <c r="KKM4" s="341"/>
      <c r="KKN4" s="341"/>
      <c r="KKO4" s="341"/>
      <c r="KKP4" s="341"/>
      <c r="KKQ4" s="341"/>
      <c r="KKR4" s="341"/>
      <c r="KKS4" s="341"/>
      <c r="KKT4" s="341"/>
      <c r="KKU4" s="341"/>
      <c r="KKV4" s="341"/>
      <c r="KKW4" s="341"/>
      <c r="KKX4" s="341"/>
      <c r="KKY4" s="341"/>
      <c r="KKZ4" s="341"/>
      <c r="KLA4" s="341"/>
      <c r="KLB4" s="341"/>
      <c r="KLC4" s="341"/>
      <c r="KLD4" s="341"/>
      <c r="KLE4" s="341"/>
      <c r="KLF4" s="341"/>
      <c r="KLG4" s="341"/>
      <c r="KLH4" s="341"/>
      <c r="KLI4" s="341"/>
      <c r="KLJ4" s="341"/>
      <c r="KLK4" s="341"/>
      <c r="KLL4" s="341"/>
      <c r="KLM4" s="341"/>
      <c r="KLN4" s="341"/>
      <c r="KLO4" s="341"/>
      <c r="KLP4" s="341"/>
      <c r="KLQ4" s="341"/>
      <c r="KLR4" s="341"/>
      <c r="KLS4" s="341"/>
      <c r="KLT4" s="341"/>
      <c r="KLU4" s="341"/>
      <c r="KLV4" s="341"/>
      <c r="KLW4" s="341"/>
      <c r="KLX4" s="341"/>
      <c r="KLY4" s="341"/>
      <c r="KLZ4" s="341"/>
      <c r="KMA4" s="341"/>
      <c r="KMB4" s="341"/>
      <c r="KMC4" s="341"/>
      <c r="KMD4" s="341"/>
      <c r="KME4" s="341"/>
      <c r="KMF4" s="341"/>
      <c r="KMG4" s="341"/>
      <c r="KMH4" s="341"/>
      <c r="KMI4" s="341"/>
      <c r="KMJ4" s="341"/>
      <c r="KMK4" s="341"/>
      <c r="KML4" s="341"/>
      <c r="KMM4" s="341"/>
      <c r="KMN4" s="341"/>
      <c r="KMO4" s="341"/>
      <c r="KMP4" s="341"/>
      <c r="KMQ4" s="341"/>
      <c r="KMR4" s="341"/>
      <c r="KMS4" s="341"/>
      <c r="KMT4" s="341"/>
      <c r="KMU4" s="341"/>
      <c r="KMV4" s="341"/>
      <c r="KMW4" s="341"/>
      <c r="KMX4" s="341"/>
      <c r="KMY4" s="341"/>
      <c r="KMZ4" s="341"/>
      <c r="KNA4" s="341"/>
      <c r="KNB4" s="341"/>
      <c r="KNC4" s="341"/>
      <c r="KND4" s="341"/>
      <c r="KNE4" s="341"/>
      <c r="KNF4" s="341"/>
      <c r="KNG4" s="341"/>
      <c r="KNH4" s="341"/>
      <c r="KNI4" s="341"/>
      <c r="KNJ4" s="341"/>
      <c r="KNK4" s="341"/>
      <c r="KNL4" s="341"/>
      <c r="KNM4" s="341"/>
      <c r="KNN4" s="341"/>
      <c r="KNO4" s="341"/>
      <c r="KNP4" s="341"/>
      <c r="KNQ4" s="341"/>
      <c r="KNR4" s="341"/>
      <c r="KNS4" s="341"/>
      <c r="KNT4" s="341"/>
      <c r="KNU4" s="341"/>
      <c r="KNV4" s="341"/>
      <c r="KNW4" s="341"/>
      <c r="KNX4" s="341"/>
      <c r="KNY4" s="341"/>
      <c r="KNZ4" s="341"/>
      <c r="KOA4" s="341"/>
      <c r="KOB4" s="341"/>
      <c r="KOC4" s="341"/>
      <c r="KOD4" s="341"/>
      <c r="KOE4" s="341"/>
      <c r="KOF4" s="341"/>
      <c r="KOG4" s="341"/>
      <c r="KOH4" s="341"/>
      <c r="KOI4" s="341"/>
      <c r="KOJ4" s="341"/>
      <c r="KOK4" s="341"/>
      <c r="KOL4" s="341"/>
      <c r="KOM4" s="341"/>
      <c r="KON4" s="341"/>
      <c r="KOO4" s="341"/>
      <c r="KOP4" s="341"/>
      <c r="KOQ4" s="341"/>
      <c r="KOR4" s="341"/>
      <c r="KOS4" s="341"/>
      <c r="KOT4" s="341"/>
      <c r="KOU4" s="341"/>
      <c r="KOV4" s="341"/>
      <c r="KOW4" s="341"/>
      <c r="KOX4" s="341"/>
      <c r="KOY4" s="341"/>
      <c r="KOZ4" s="341"/>
      <c r="KPA4" s="341"/>
      <c r="KPB4" s="341"/>
      <c r="KPC4" s="341"/>
      <c r="KPD4" s="341"/>
      <c r="KPE4" s="341"/>
      <c r="KPF4" s="341"/>
      <c r="KPG4" s="341"/>
      <c r="KPH4" s="341"/>
      <c r="KPI4" s="341"/>
      <c r="KPJ4" s="341"/>
      <c r="KPK4" s="341"/>
      <c r="KPL4" s="341"/>
      <c r="KPM4" s="341"/>
      <c r="KPN4" s="341"/>
      <c r="KPO4" s="341"/>
      <c r="KPP4" s="341"/>
      <c r="KPQ4" s="341"/>
      <c r="KPR4" s="341"/>
      <c r="KPS4" s="341"/>
      <c r="KPT4" s="341"/>
      <c r="KPU4" s="341"/>
      <c r="KPV4" s="341"/>
      <c r="KPW4" s="341"/>
      <c r="KPX4" s="341"/>
      <c r="KPY4" s="341"/>
      <c r="KPZ4" s="341"/>
      <c r="KQA4" s="341"/>
      <c r="KQB4" s="341"/>
      <c r="KQC4" s="341"/>
      <c r="KQD4" s="341"/>
      <c r="KQE4" s="341"/>
      <c r="KQF4" s="341"/>
      <c r="KQG4" s="341"/>
      <c r="KQH4" s="341"/>
      <c r="KQI4" s="341"/>
      <c r="KQJ4" s="341"/>
      <c r="KQK4" s="341"/>
      <c r="KQL4" s="341"/>
      <c r="KQM4" s="341"/>
      <c r="KQN4" s="341"/>
      <c r="KQO4" s="341"/>
      <c r="KQP4" s="341"/>
      <c r="KQQ4" s="341"/>
      <c r="KQR4" s="341"/>
      <c r="KQS4" s="341"/>
      <c r="KQT4" s="341"/>
      <c r="KQU4" s="341"/>
      <c r="KQV4" s="341"/>
      <c r="KQW4" s="341"/>
      <c r="KQX4" s="341"/>
      <c r="KQY4" s="341"/>
      <c r="KQZ4" s="341"/>
      <c r="KRA4" s="341"/>
      <c r="KRB4" s="341"/>
      <c r="KRC4" s="341"/>
      <c r="KRD4" s="341"/>
      <c r="KRE4" s="341"/>
      <c r="KRF4" s="341"/>
      <c r="KRG4" s="341"/>
      <c r="KRH4" s="341"/>
      <c r="KRI4" s="341"/>
      <c r="KRJ4" s="341"/>
      <c r="KRK4" s="341"/>
      <c r="KRL4" s="341"/>
      <c r="KRM4" s="341"/>
      <c r="KRN4" s="341"/>
      <c r="KRO4" s="341"/>
      <c r="KRP4" s="341"/>
      <c r="KRQ4" s="341"/>
      <c r="KRR4" s="341"/>
      <c r="KRS4" s="341"/>
      <c r="KRT4" s="341"/>
      <c r="KRU4" s="341"/>
      <c r="KRV4" s="341"/>
      <c r="KRW4" s="341"/>
      <c r="KRX4" s="341"/>
      <c r="KRY4" s="341"/>
      <c r="KRZ4" s="341"/>
      <c r="KSA4" s="341"/>
      <c r="KSB4" s="341"/>
      <c r="KSC4" s="341"/>
      <c r="KSD4" s="341"/>
      <c r="KSE4" s="341"/>
      <c r="KSF4" s="341"/>
      <c r="KSG4" s="341"/>
      <c r="KSH4" s="341"/>
      <c r="KSI4" s="341"/>
      <c r="KSJ4" s="341"/>
      <c r="KSK4" s="341"/>
      <c r="KSL4" s="341"/>
      <c r="KSM4" s="341"/>
      <c r="KSN4" s="341"/>
      <c r="KSO4" s="341"/>
      <c r="KSP4" s="341"/>
      <c r="KSQ4" s="341"/>
      <c r="KSR4" s="341"/>
      <c r="KSS4" s="341"/>
      <c r="KST4" s="341"/>
      <c r="KSU4" s="341"/>
      <c r="KSV4" s="341"/>
      <c r="KSW4" s="341"/>
      <c r="KSX4" s="341"/>
      <c r="KSY4" s="341"/>
      <c r="KSZ4" s="341"/>
      <c r="KTA4" s="341"/>
      <c r="KTB4" s="341"/>
      <c r="KTC4" s="341"/>
      <c r="KTD4" s="341"/>
      <c r="KTE4" s="341"/>
      <c r="KTF4" s="341"/>
      <c r="KTG4" s="341"/>
      <c r="KTH4" s="341"/>
      <c r="KTI4" s="341"/>
      <c r="KTJ4" s="341"/>
      <c r="KTK4" s="341"/>
      <c r="KTL4" s="341"/>
      <c r="KTM4" s="341"/>
      <c r="KTN4" s="341"/>
      <c r="KTO4" s="341"/>
      <c r="KTP4" s="341"/>
      <c r="KTQ4" s="341"/>
      <c r="KTR4" s="341"/>
      <c r="KTS4" s="341"/>
      <c r="KTT4" s="341"/>
      <c r="KTU4" s="341"/>
      <c r="KTV4" s="341"/>
      <c r="KTW4" s="341"/>
      <c r="KTX4" s="341"/>
      <c r="KTY4" s="341"/>
      <c r="KTZ4" s="341"/>
      <c r="KUA4" s="341"/>
      <c r="KUB4" s="341"/>
      <c r="KUC4" s="341"/>
      <c r="KUD4" s="341"/>
      <c r="KUE4" s="341"/>
      <c r="KUF4" s="341"/>
      <c r="KUG4" s="341"/>
      <c r="KUH4" s="341"/>
      <c r="KUI4" s="341"/>
      <c r="KUJ4" s="341"/>
      <c r="KUK4" s="341"/>
      <c r="KUL4" s="341"/>
      <c r="KUM4" s="341"/>
      <c r="KUN4" s="341"/>
      <c r="KUO4" s="341"/>
      <c r="KUP4" s="341"/>
      <c r="KUQ4" s="341"/>
      <c r="KUR4" s="341"/>
      <c r="KUS4" s="341"/>
      <c r="KUT4" s="341"/>
      <c r="KUU4" s="341"/>
      <c r="KUV4" s="341"/>
      <c r="KUW4" s="341"/>
      <c r="KUX4" s="341"/>
      <c r="KUY4" s="341"/>
      <c r="KUZ4" s="341"/>
      <c r="KVA4" s="341"/>
      <c r="KVB4" s="341"/>
      <c r="KVC4" s="341"/>
      <c r="KVD4" s="341"/>
      <c r="KVE4" s="341"/>
      <c r="KVF4" s="341"/>
      <c r="KVG4" s="341"/>
      <c r="KVH4" s="341"/>
      <c r="KVI4" s="341"/>
      <c r="KVJ4" s="341"/>
      <c r="KVK4" s="341"/>
      <c r="KVL4" s="341"/>
      <c r="KVM4" s="341"/>
      <c r="KVN4" s="341"/>
      <c r="KVO4" s="341"/>
      <c r="KVP4" s="341"/>
      <c r="KVQ4" s="341"/>
      <c r="KVR4" s="341"/>
      <c r="KVS4" s="341"/>
      <c r="KVT4" s="341"/>
      <c r="KVU4" s="341"/>
      <c r="KVV4" s="341"/>
      <c r="KVW4" s="341"/>
      <c r="KVX4" s="341"/>
      <c r="KVY4" s="341"/>
      <c r="KVZ4" s="341"/>
      <c r="KWA4" s="341"/>
      <c r="KWB4" s="341"/>
      <c r="KWC4" s="341"/>
      <c r="KWD4" s="341"/>
      <c r="KWE4" s="341"/>
      <c r="KWF4" s="341"/>
      <c r="KWG4" s="341"/>
      <c r="KWH4" s="341"/>
      <c r="KWI4" s="341"/>
      <c r="KWJ4" s="341"/>
      <c r="KWK4" s="341"/>
      <c r="KWL4" s="341"/>
      <c r="KWM4" s="341"/>
      <c r="KWN4" s="341"/>
      <c r="KWO4" s="341"/>
      <c r="KWP4" s="341"/>
      <c r="KWQ4" s="341"/>
      <c r="KWR4" s="341"/>
      <c r="KWS4" s="341"/>
      <c r="KWT4" s="341"/>
      <c r="KWU4" s="341"/>
      <c r="KWV4" s="341"/>
      <c r="KWW4" s="341"/>
      <c r="KWX4" s="341"/>
      <c r="KWY4" s="341"/>
      <c r="KWZ4" s="341"/>
      <c r="KXA4" s="341"/>
      <c r="KXB4" s="341"/>
      <c r="KXC4" s="341"/>
      <c r="KXD4" s="341"/>
      <c r="KXE4" s="341"/>
      <c r="KXF4" s="341"/>
      <c r="KXG4" s="341"/>
      <c r="KXH4" s="341"/>
      <c r="KXI4" s="341"/>
      <c r="KXJ4" s="341"/>
      <c r="KXK4" s="341"/>
      <c r="KXL4" s="341"/>
      <c r="KXM4" s="341"/>
      <c r="KXN4" s="341"/>
      <c r="KXO4" s="341"/>
      <c r="KXP4" s="341"/>
      <c r="KXQ4" s="341"/>
      <c r="KXR4" s="341"/>
      <c r="KXS4" s="341"/>
      <c r="KXT4" s="341"/>
      <c r="KXU4" s="341"/>
      <c r="KXV4" s="341"/>
      <c r="KXW4" s="341"/>
      <c r="KXX4" s="341"/>
      <c r="KXY4" s="341"/>
      <c r="KXZ4" s="341"/>
      <c r="KYA4" s="341"/>
      <c r="KYB4" s="341"/>
      <c r="KYC4" s="341"/>
      <c r="KYD4" s="341"/>
      <c r="KYE4" s="341"/>
      <c r="KYF4" s="341"/>
      <c r="KYG4" s="341"/>
      <c r="KYH4" s="341"/>
      <c r="KYI4" s="341"/>
      <c r="KYJ4" s="341"/>
      <c r="KYK4" s="341"/>
      <c r="KYL4" s="341"/>
      <c r="KYM4" s="341"/>
      <c r="KYN4" s="341"/>
      <c r="KYO4" s="341"/>
      <c r="KYP4" s="341"/>
      <c r="KYQ4" s="341"/>
      <c r="KYR4" s="341"/>
      <c r="KYS4" s="341"/>
      <c r="KYT4" s="341"/>
      <c r="KYU4" s="341"/>
      <c r="KYV4" s="341"/>
      <c r="KYW4" s="341"/>
      <c r="KYX4" s="341"/>
      <c r="KYY4" s="341"/>
      <c r="KYZ4" s="341"/>
      <c r="KZA4" s="341"/>
      <c r="KZB4" s="341"/>
      <c r="KZC4" s="341"/>
      <c r="KZD4" s="341"/>
      <c r="KZE4" s="341"/>
      <c r="KZF4" s="341"/>
      <c r="KZG4" s="341"/>
      <c r="KZH4" s="341"/>
      <c r="KZI4" s="341"/>
      <c r="KZJ4" s="341"/>
      <c r="KZK4" s="341"/>
      <c r="KZL4" s="341"/>
      <c r="KZM4" s="341"/>
      <c r="KZN4" s="341"/>
      <c r="KZO4" s="341"/>
      <c r="KZP4" s="341"/>
      <c r="KZQ4" s="341"/>
      <c r="KZR4" s="341"/>
      <c r="KZS4" s="341"/>
      <c r="KZT4" s="341"/>
      <c r="KZU4" s="341"/>
      <c r="KZV4" s="341"/>
      <c r="KZW4" s="341"/>
      <c r="KZX4" s="341"/>
      <c r="KZY4" s="341"/>
      <c r="KZZ4" s="341"/>
      <c r="LAA4" s="341"/>
      <c r="LAB4" s="341"/>
      <c r="LAC4" s="341"/>
      <c r="LAD4" s="341"/>
      <c r="LAE4" s="341"/>
      <c r="LAF4" s="341"/>
      <c r="LAG4" s="341"/>
      <c r="LAH4" s="341"/>
      <c r="LAI4" s="341"/>
      <c r="LAJ4" s="341"/>
      <c r="LAK4" s="341"/>
      <c r="LAL4" s="341"/>
      <c r="LAM4" s="341"/>
      <c r="LAN4" s="341"/>
      <c r="LAO4" s="341"/>
      <c r="LAP4" s="341"/>
      <c r="LAQ4" s="341"/>
      <c r="LAR4" s="341"/>
      <c r="LAS4" s="341"/>
      <c r="LAT4" s="341"/>
      <c r="LAU4" s="341"/>
      <c r="LAV4" s="341"/>
      <c r="LAW4" s="341"/>
      <c r="LAX4" s="341"/>
      <c r="LAY4" s="341"/>
      <c r="LAZ4" s="341"/>
      <c r="LBA4" s="341"/>
      <c r="LBB4" s="341"/>
      <c r="LBC4" s="341"/>
      <c r="LBD4" s="341"/>
      <c r="LBE4" s="341"/>
      <c r="LBF4" s="341"/>
      <c r="LBG4" s="341"/>
      <c r="LBH4" s="341"/>
      <c r="LBI4" s="341"/>
      <c r="LBJ4" s="341"/>
      <c r="LBK4" s="341"/>
      <c r="LBL4" s="341"/>
      <c r="LBM4" s="341"/>
      <c r="LBN4" s="341"/>
      <c r="LBO4" s="341"/>
      <c r="LBP4" s="341"/>
      <c r="LBQ4" s="341"/>
      <c r="LBR4" s="341"/>
      <c r="LBS4" s="341"/>
      <c r="LBT4" s="341"/>
      <c r="LBU4" s="341"/>
      <c r="LBV4" s="341"/>
      <c r="LBW4" s="341"/>
      <c r="LBX4" s="341"/>
      <c r="LBY4" s="341"/>
      <c r="LBZ4" s="341"/>
      <c r="LCA4" s="341"/>
      <c r="LCB4" s="341"/>
      <c r="LCC4" s="341"/>
      <c r="LCD4" s="341"/>
      <c r="LCE4" s="341"/>
      <c r="LCF4" s="341"/>
      <c r="LCG4" s="341"/>
      <c r="LCH4" s="341"/>
      <c r="LCI4" s="341"/>
      <c r="LCJ4" s="341"/>
      <c r="LCK4" s="341"/>
      <c r="LCL4" s="341"/>
      <c r="LCM4" s="341"/>
      <c r="LCN4" s="341"/>
      <c r="LCO4" s="341"/>
      <c r="LCP4" s="341"/>
      <c r="LCQ4" s="341"/>
      <c r="LCR4" s="341"/>
      <c r="LCS4" s="341"/>
      <c r="LCT4" s="341"/>
      <c r="LCU4" s="341"/>
      <c r="LCV4" s="341"/>
      <c r="LCW4" s="341"/>
      <c r="LCX4" s="341"/>
      <c r="LCY4" s="341"/>
      <c r="LCZ4" s="341"/>
      <c r="LDA4" s="341"/>
      <c r="LDB4" s="341"/>
      <c r="LDC4" s="341"/>
      <c r="LDD4" s="341"/>
      <c r="LDE4" s="341"/>
      <c r="LDF4" s="341"/>
      <c r="LDG4" s="341"/>
      <c r="LDH4" s="341"/>
      <c r="LDI4" s="341"/>
      <c r="LDJ4" s="341"/>
      <c r="LDK4" s="341"/>
      <c r="LDL4" s="341"/>
      <c r="LDM4" s="341"/>
      <c r="LDN4" s="341"/>
      <c r="LDO4" s="341"/>
      <c r="LDP4" s="341"/>
      <c r="LDQ4" s="341"/>
      <c r="LDR4" s="341"/>
      <c r="LDS4" s="341"/>
      <c r="LDT4" s="341"/>
      <c r="LDU4" s="341"/>
      <c r="LDV4" s="341"/>
      <c r="LDW4" s="341"/>
      <c r="LDX4" s="341"/>
      <c r="LDY4" s="341"/>
      <c r="LDZ4" s="341"/>
      <c r="LEA4" s="341"/>
      <c r="LEB4" s="341"/>
      <c r="LEC4" s="341"/>
      <c r="LED4" s="341"/>
      <c r="LEE4" s="341"/>
      <c r="LEF4" s="341"/>
      <c r="LEG4" s="341"/>
      <c r="LEH4" s="341"/>
      <c r="LEI4" s="341"/>
      <c r="LEJ4" s="341"/>
      <c r="LEK4" s="341"/>
      <c r="LEL4" s="341"/>
      <c r="LEM4" s="341"/>
      <c r="LEN4" s="341"/>
      <c r="LEO4" s="341"/>
      <c r="LEP4" s="341"/>
      <c r="LEQ4" s="341"/>
      <c r="LER4" s="341"/>
      <c r="LES4" s="341"/>
      <c r="LET4" s="341"/>
      <c r="LEU4" s="341"/>
      <c r="LEV4" s="341"/>
      <c r="LEW4" s="341"/>
      <c r="LEX4" s="341"/>
      <c r="LEY4" s="341"/>
      <c r="LEZ4" s="341"/>
      <c r="LFA4" s="341"/>
      <c r="LFB4" s="341"/>
      <c r="LFC4" s="341"/>
      <c r="LFD4" s="341"/>
      <c r="LFE4" s="341"/>
      <c r="LFF4" s="341"/>
      <c r="LFG4" s="341"/>
      <c r="LFH4" s="341"/>
      <c r="LFI4" s="341"/>
      <c r="LFJ4" s="341"/>
      <c r="LFK4" s="341"/>
      <c r="LFL4" s="341"/>
      <c r="LFM4" s="341"/>
      <c r="LFN4" s="341"/>
      <c r="LFO4" s="341"/>
      <c r="LFP4" s="341"/>
      <c r="LFQ4" s="341"/>
      <c r="LFR4" s="341"/>
      <c r="LFS4" s="341"/>
      <c r="LFT4" s="341"/>
      <c r="LFU4" s="341"/>
      <c r="LFV4" s="341"/>
      <c r="LFW4" s="341"/>
      <c r="LFX4" s="341"/>
      <c r="LFY4" s="341"/>
      <c r="LFZ4" s="341"/>
      <c r="LGA4" s="341"/>
      <c r="LGB4" s="341"/>
      <c r="LGC4" s="341"/>
      <c r="LGD4" s="341"/>
      <c r="LGE4" s="341"/>
      <c r="LGF4" s="341"/>
      <c r="LGG4" s="341"/>
      <c r="LGH4" s="341"/>
      <c r="LGI4" s="341"/>
      <c r="LGJ4" s="341"/>
      <c r="LGK4" s="341"/>
      <c r="LGL4" s="341"/>
      <c r="LGM4" s="341"/>
      <c r="LGN4" s="341"/>
      <c r="LGO4" s="341"/>
      <c r="LGP4" s="341"/>
      <c r="LGQ4" s="341"/>
      <c r="LGR4" s="341"/>
      <c r="LGS4" s="341"/>
      <c r="LGT4" s="341"/>
      <c r="LGU4" s="341"/>
      <c r="LGV4" s="341"/>
      <c r="LGW4" s="341"/>
      <c r="LGX4" s="341"/>
      <c r="LGY4" s="341"/>
      <c r="LGZ4" s="341"/>
      <c r="LHA4" s="341"/>
      <c r="LHB4" s="341"/>
      <c r="LHC4" s="341"/>
      <c r="LHD4" s="341"/>
      <c r="LHE4" s="341"/>
      <c r="LHF4" s="341"/>
      <c r="LHG4" s="341"/>
      <c r="LHH4" s="341"/>
      <c r="LHI4" s="341"/>
      <c r="LHJ4" s="341"/>
      <c r="LHK4" s="341"/>
      <c r="LHL4" s="341"/>
      <c r="LHM4" s="341"/>
      <c r="LHN4" s="341"/>
      <c r="LHO4" s="341"/>
      <c r="LHP4" s="341"/>
      <c r="LHQ4" s="341"/>
      <c r="LHR4" s="341"/>
      <c r="LHS4" s="341"/>
      <c r="LHT4" s="341"/>
      <c r="LHU4" s="341"/>
      <c r="LHV4" s="341"/>
      <c r="LHW4" s="341"/>
      <c r="LHX4" s="341"/>
      <c r="LHY4" s="341"/>
      <c r="LHZ4" s="341"/>
      <c r="LIA4" s="341"/>
      <c r="LIB4" s="341"/>
      <c r="LIC4" s="341"/>
      <c r="LID4" s="341"/>
      <c r="LIE4" s="341"/>
      <c r="LIF4" s="341"/>
      <c r="LIG4" s="341"/>
      <c r="LIH4" s="341"/>
      <c r="LII4" s="341"/>
      <c r="LIJ4" s="341"/>
      <c r="LIK4" s="341"/>
      <c r="LIL4" s="341"/>
      <c r="LIM4" s="341"/>
      <c r="LIN4" s="341"/>
      <c r="LIO4" s="341"/>
      <c r="LIP4" s="341"/>
      <c r="LIQ4" s="341"/>
      <c r="LIR4" s="341"/>
      <c r="LIS4" s="341"/>
      <c r="LIT4" s="341"/>
      <c r="LIU4" s="341"/>
      <c r="LIV4" s="341"/>
      <c r="LIW4" s="341"/>
      <c r="LIX4" s="341"/>
      <c r="LIY4" s="341"/>
      <c r="LIZ4" s="341"/>
      <c r="LJA4" s="341"/>
      <c r="LJB4" s="341"/>
      <c r="LJC4" s="341"/>
      <c r="LJD4" s="341"/>
      <c r="LJE4" s="341"/>
      <c r="LJF4" s="341"/>
      <c r="LJG4" s="341"/>
      <c r="LJH4" s="341"/>
      <c r="LJI4" s="341"/>
      <c r="LJJ4" s="341"/>
      <c r="LJK4" s="341"/>
      <c r="LJL4" s="341"/>
      <c r="LJM4" s="341"/>
      <c r="LJN4" s="341"/>
      <c r="LJO4" s="341"/>
      <c r="LJP4" s="341"/>
      <c r="LJQ4" s="341"/>
      <c r="LJR4" s="341"/>
      <c r="LJS4" s="341"/>
      <c r="LJT4" s="341"/>
      <c r="LJU4" s="341"/>
      <c r="LJV4" s="341"/>
      <c r="LJW4" s="341"/>
      <c r="LJX4" s="341"/>
      <c r="LJY4" s="341"/>
      <c r="LJZ4" s="341"/>
      <c r="LKA4" s="341"/>
      <c r="LKB4" s="341"/>
      <c r="LKC4" s="341"/>
      <c r="LKD4" s="341"/>
      <c r="LKE4" s="341"/>
      <c r="LKF4" s="341"/>
      <c r="LKG4" s="341"/>
      <c r="LKH4" s="341"/>
      <c r="LKI4" s="341"/>
      <c r="LKJ4" s="341"/>
      <c r="LKK4" s="341"/>
      <c r="LKL4" s="341"/>
      <c r="LKM4" s="341"/>
      <c r="LKN4" s="341"/>
      <c r="LKO4" s="341"/>
      <c r="LKP4" s="341"/>
      <c r="LKQ4" s="341"/>
      <c r="LKR4" s="341"/>
      <c r="LKS4" s="341"/>
      <c r="LKT4" s="341"/>
      <c r="LKU4" s="341"/>
      <c r="LKV4" s="341"/>
      <c r="LKW4" s="341"/>
      <c r="LKX4" s="341"/>
      <c r="LKY4" s="341"/>
      <c r="LKZ4" s="341"/>
      <c r="LLA4" s="341"/>
      <c r="LLB4" s="341"/>
      <c r="LLC4" s="341"/>
      <c r="LLD4" s="341"/>
      <c r="LLE4" s="341"/>
      <c r="LLF4" s="341"/>
      <c r="LLG4" s="341"/>
      <c r="LLH4" s="341"/>
      <c r="LLI4" s="341"/>
      <c r="LLJ4" s="341"/>
      <c r="LLK4" s="341"/>
      <c r="LLL4" s="341"/>
      <c r="LLM4" s="341"/>
      <c r="LLN4" s="341"/>
      <c r="LLO4" s="341"/>
      <c r="LLP4" s="341"/>
      <c r="LLQ4" s="341"/>
      <c r="LLR4" s="341"/>
      <c r="LLS4" s="341"/>
      <c r="LLT4" s="341"/>
      <c r="LLU4" s="341"/>
      <c r="LLV4" s="341"/>
      <c r="LLW4" s="341"/>
      <c r="LLX4" s="341"/>
      <c r="LLY4" s="341"/>
      <c r="LLZ4" s="341"/>
      <c r="LMA4" s="341"/>
      <c r="LMB4" s="341"/>
      <c r="LMC4" s="341"/>
      <c r="LMD4" s="341"/>
      <c r="LME4" s="341"/>
      <c r="LMF4" s="341"/>
      <c r="LMG4" s="341"/>
      <c r="LMH4" s="341"/>
      <c r="LMI4" s="341"/>
      <c r="LMJ4" s="341"/>
      <c r="LMK4" s="341"/>
      <c r="LML4" s="341"/>
      <c r="LMM4" s="341"/>
      <c r="LMN4" s="341"/>
      <c r="LMO4" s="341"/>
      <c r="LMP4" s="341"/>
      <c r="LMQ4" s="341"/>
      <c r="LMR4" s="341"/>
      <c r="LMS4" s="341"/>
      <c r="LMT4" s="341"/>
      <c r="LMU4" s="341"/>
      <c r="LMV4" s="341"/>
      <c r="LMW4" s="341"/>
      <c r="LMX4" s="341"/>
      <c r="LMY4" s="341"/>
      <c r="LMZ4" s="341"/>
      <c r="LNA4" s="341"/>
      <c r="LNB4" s="341"/>
      <c r="LNC4" s="341"/>
      <c r="LND4" s="341"/>
      <c r="LNE4" s="341"/>
      <c r="LNF4" s="341"/>
      <c r="LNG4" s="341"/>
      <c r="LNH4" s="341"/>
      <c r="LNI4" s="341"/>
      <c r="LNJ4" s="341"/>
      <c r="LNK4" s="341"/>
      <c r="LNL4" s="341"/>
      <c r="LNM4" s="341"/>
      <c r="LNN4" s="341"/>
      <c r="LNO4" s="341"/>
      <c r="LNP4" s="341"/>
      <c r="LNQ4" s="341"/>
      <c r="LNR4" s="341"/>
      <c r="LNS4" s="341"/>
      <c r="LNT4" s="341"/>
      <c r="LNU4" s="341"/>
      <c r="LNV4" s="341"/>
      <c r="LNW4" s="341"/>
      <c r="LNX4" s="341"/>
      <c r="LNY4" s="341"/>
      <c r="LNZ4" s="341"/>
      <c r="LOA4" s="341"/>
      <c r="LOB4" s="341"/>
      <c r="LOC4" s="341"/>
      <c r="LOD4" s="341"/>
      <c r="LOE4" s="341"/>
      <c r="LOF4" s="341"/>
      <c r="LOG4" s="341"/>
      <c r="LOH4" s="341"/>
      <c r="LOI4" s="341"/>
      <c r="LOJ4" s="341"/>
      <c r="LOK4" s="341"/>
      <c r="LOL4" s="341"/>
      <c r="LOM4" s="341"/>
      <c r="LON4" s="341"/>
      <c r="LOO4" s="341"/>
      <c r="LOP4" s="341"/>
      <c r="LOQ4" s="341"/>
      <c r="LOR4" s="341"/>
      <c r="LOS4" s="341"/>
      <c r="LOT4" s="341"/>
      <c r="LOU4" s="341"/>
      <c r="LOV4" s="341"/>
      <c r="LOW4" s="341"/>
      <c r="LOX4" s="341"/>
      <c r="LOY4" s="341"/>
      <c r="LOZ4" s="341"/>
      <c r="LPA4" s="341"/>
      <c r="LPB4" s="341"/>
      <c r="LPC4" s="341"/>
      <c r="LPD4" s="341"/>
      <c r="LPE4" s="341"/>
      <c r="LPF4" s="341"/>
      <c r="LPG4" s="341"/>
      <c r="LPH4" s="341"/>
      <c r="LPI4" s="341"/>
      <c r="LPJ4" s="341"/>
      <c r="LPK4" s="341"/>
      <c r="LPL4" s="341"/>
      <c r="LPM4" s="341"/>
      <c r="LPN4" s="341"/>
      <c r="LPO4" s="341"/>
      <c r="LPP4" s="341"/>
      <c r="LPQ4" s="341"/>
      <c r="LPR4" s="341"/>
      <c r="LPS4" s="341"/>
      <c r="LPT4" s="341"/>
      <c r="LPU4" s="341"/>
      <c r="LPV4" s="341"/>
      <c r="LPW4" s="341"/>
      <c r="LPX4" s="341"/>
      <c r="LPY4" s="341"/>
      <c r="LPZ4" s="341"/>
      <c r="LQA4" s="341"/>
      <c r="LQB4" s="341"/>
      <c r="LQC4" s="341"/>
      <c r="LQD4" s="341"/>
      <c r="LQE4" s="341"/>
      <c r="LQF4" s="341"/>
      <c r="LQG4" s="341"/>
      <c r="LQH4" s="341"/>
      <c r="LQI4" s="341"/>
      <c r="LQJ4" s="341"/>
      <c r="LQK4" s="341"/>
      <c r="LQL4" s="341"/>
      <c r="LQM4" s="341"/>
      <c r="LQN4" s="341"/>
      <c r="LQO4" s="341"/>
      <c r="LQP4" s="341"/>
      <c r="LQQ4" s="341"/>
      <c r="LQR4" s="341"/>
      <c r="LQS4" s="341"/>
      <c r="LQT4" s="341"/>
      <c r="LQU4" s="341"/>
      <c r="LQV4" s="341"/>
      <c r="LQW4" s="341"/>
      <c r="LQX4" s="341"/>
      <c r="LQY4" s="341"/>
      <c r="LQZ4" s="341"/>
      <c r="LRA4" s="341"/>
      <c r="LRB4" s="341"/>
      <c r="LRC4" s="341"/>
      <c r="LRD4" s="341"/>
      <c r="LRE4" s="341"/>
      <c r="LRF4" s="341"/>
      <c r="LRG4" s="341"/>
      <c r="LRH4" s="341"/>
      <c r="LRI4" s="341"/>
      <c r="LRJ4" s="341"/>
      <c r="LRK4" s="341"/>
      <c r="LRL4" s="341"/>
      <c r="LRM4" s="341"/>
      <c r="LRN4" s="341"/>
      <c r="LRO4" s="341"/>
      <c r="LRP4" s="341"/>
      <c r="LRQ4" s="341"/>
      <c r="LRR4" s="341"/>
      <c r="LRS4" s="341"/>
      <c r="LRT4" s="341"/>
      <c r="LRU4" s="341"/>
      <c r="LRV4" s="341"/>
      <c r="LRW4" s="341"/>
      <c r="LRX4" s="341"/>
      <c r="LRY4" s="341"/>
      <c r="LRZ4" s="341"/>
      <c r="LSA4" s="341"/>
      <c r="LSB4" s="341"/>
      <c r="LSC4" s="341"/>
      <c r="LSD4" s="341"/>
      <c r="LSE4" s="341"/>
      <c r="LSF4" s="341"/>
      <c r="LSG4" s="341"/>
      <c r="LSH4" s="341"/>
      <c r="LSI4" s="341"/>
      <c r="LSJ4" s="341"/>
      <c r="LSK4" s="341"/>
      <c r="LSL4" s="341"/>
      <c r="LSM4" s="341"/>
      <c r="LSN4" s="341"/>
      <c r="LSO4" s="341"/>
      <c r="LSP4" s="341"/>
      <c r="LSQ4" s="341"/>
      <c r="LSR4" s="341"/>
      <c r="LSS4" s="341"/>
      <c r="LST4" s="341"/>
      <c r="LSU4" s="341"/>
      <c r="LSV4" s="341"/>
      <c r="LSW4" s="341"/>
      <c r="LSX4" s="341"/>
      <c r="LSY4" s="341"/>
      <c r="LSZ4" s="341"/>
      <c r="LTA4" s="341"/>
      <c r="LTB4" s="341"/>
      <c r="LTC4" s="341"/>
      <c r="LTD4" s="341"/>
      <c r="LTE4" s="341"/>
      <c r="LTF4" s="341"/>
      <c r="LTG4" s="341"/>
      <c r="LTH4" s="341"/>
      <c r="LTI4" s="341"/>
      <c r="LTJ4" s="341"/>
      <c r="LTK4" s="341"/>
      <c r="LTL4" s="341"/>
      <c r="LTM4" s="341"/>
      <c r="LTN4" s="341"/>
      <c r="LTO4" s="341"/>
      <c r="LTP4" s="341"/>
      <c r="LTQ4" s="341"/>
      <c r="LTR4" s="341"/>
      <c r="LTS4" s="341"/>
      <c r="LTT4" s="341"/>
      <c r="LTU4" s="341"/>
      <c r="LTV4" s="341"/>
      <c r="LTW4" s="341"/>
      <c r="LTX4" s="341"/>
      <c r="LTY4" s="341"/>
      <c r="LTZ4" s="341"/>
      <c r="LUA4" s="341"/>
      <c r="LUB4" s="341"/>
      <c r="LUC4" s="341"/>
      <c r="LUD4" s="341"/>
      <c r="LUE4" s="341"/>
      <c r="LUF4" s="341"/>
      <c r="LUG4" s="341"/>
      <c r="LUH4" s="341"/>
      <c r="LUI4" s="341"/>
      <c r="LUJ4" s="341"/>
      <c r="LUK4" s="341"/>
      <c r="LUL4" s="341"/>
      <c r="LUM4" s="341"/>
      <c r="LUN4" s="341"/>
      <c r="LUO4" s="341"/>
      <c r="LUP4" s="341"/>
      <c r="LUQ4" s="341"/>
      <c r="LUR4" s="341"/>
      <c r="LUS4" s="341"/>
      <c r="LUT4" s="341"/>
      <c r="LUU4" s="341"/>
      <c r="LUV4" s="341"/>
      <c r="LUW4" s="341"/>
      <c r="LUX4" s="341"/>
      <c r="LUY4" s="341"/>
      <c r="LUZ4" s="341"/>
      <c r="LVA4" s="341"/>
      <c r="LVB4" s="341"/>
      <c r="LVC4" s="341"/>
      <c r="LVD4" s="341"/>
      <c r="LVE4" s="341"/>
      <c r="LVF4" s="341"/>
      <c r="LVG4" s="341"/>
      <c r="LVH4" s="341"/>
      <c r="LVI4" s="341"/>
      <c r="LVJ4" s="341"/>
      <c r="LVK4" s="341"/>
      <c r="LVL4" s="341"/>
      <c r="LVM4" s="341"/>
      <c r="LVN4" s="341"/>
      <c r="LVO4" s="341"/>
      <c r="LVP4" s="341"/>
      <c r="LVQ4" s="341"/>
      <c r="LVR4" s="341"/>
      <c r="LVS4" s="341"/>
      <c r="LVT4" s="341"/>
      <c r="LVU4" s="341"/>
      <c r="LVV4" s="341"/>
      <c r="LVW4" s="341"/>
      <c r="LVX4" s="341"/>
      <c r="LVY4" s="341"/>
      <c r="LVZ4" s="341"/>
      <c r="LWA4" s="341"/>
      <c r="LWB4" s="341"/>
      <c r="LWC4" s="341"/>
      <c r="LWD4" s="341"/>
      <c r="LWE4" s="341"/>
      <c r="LWF4" s="341"/>
      <c r="LWG4" s="341"/>
      <c r="LWH4" s="341"/>
      <c r="LWI4" s="341"/>
      <c r="LWJ4" s="341"/>
      <c r="LWK4" s="341"/>
      <c r="LWL4" s="341"/>
      <c r="LWM4" s="341"/>
      <c r="LWN4" s="341"/>
      <c r="LWO4" s="341"/>
      <c r="LWP4" s="341"/>
      <c r="LWQ4" s="341"/>
      <c r="LWR4" s="341"/>
      <c r="LWS4" s="341"/>
      <c r="LWT4" s="341"/>
      <c r="LWU4" s="341"/>
      <c r="LWV4" s="341"/>
      <c r="LWW4" s="341"/>
      <c r="LWX4" s="341"/>
      <c r="LWY4" s="341"/>
      <c r="LWZ4" s="341"/>
      <c r="LXA4" s="341"/>
      <c r="LXB4" s="341"/>
      <c r="LXC4" s="341"/>
      <c r="LXD4" s="341"/>
      <c r="LXE4" s="341"/>
      <c r="LXF4" s="341"/>
      <c r="LXG4" s="341"/>
      <c r="LXH4" s="341"/>
      <c r="LXI4" s="341"/>
      <c r="LXJ4" s="341"/>
      <c r="LXK4" s="341"/>
      <c r="LXL4" s="341"/>
      <c r="LXM4" s="341"/>
      <c r="LXN4" s="341"/>
      <c r="LXO4" s="341"/>
      <c r="LXP4" s="341"/>
      <c r="LXQ4" s="341"/>
      <c r="LXR4" s="341"/>
      <c r="LXS4" s="341"/>
      <c r="LXT4" s="341"/>
      <c r="LXU4" s="341"/>
      <c r="LXV4" s="341"/>
      <c r="LXW4" s="341"/>
      <c r="LXX4" s="341"/>
      <c r="LXY4" s="341"/>
      <c r="LXZ4" s="341"/>
      <c r="LYA4" s="341"/>
      <c r="LYB4" s="341"/>
      <c r="LYC4" s="341"/>
      <c r="LYD4" s="341"/>
      <c r="LYE4" s="341"/>
      <c r="LYF4" s="341"/>
      <c r="LYG4" s="341"/>
      <c r="LYH4" s="341"/>
      <c r="LYI4" s="341"/>
      <c r="LYJ4" s="341"/>
      <c r="LYK4" s="341"/>
      <c r="LYL4" s="341"/>
      <c r="LYM4" s="341"/>
      <c r="LYN4" s="341"/>
      <c r="LYO4" s="341"/>
      <c r="LYP4" s="341"/>
      <c r="LYQ4" s="341"/>
      <c r="LYR4" s="341"/>
      <c r="LYS4" s="341"/>
      <c r="LYT4" s="341"/>
      <c r="LYU4" s="341"/>
      <c r="LYV4" s="341"/>
      <c r="LYW4" s="341"/>
      <c r="LYX4" s="341"/>
      <c r="LYY4" s="341"/>
      <c r="LYZ4" s="341"/>
      <c r="LZA4" s="341"/>
      <c r="LZB4" s="341"/>
      <c r="LZC4" s="341"/>
      <c r="LZD4" s="341"/>
      <c r="LZE4" s="341"/>
      <c r="LZF4" s="341"/>
      <c r="LZG4" s="341"/>
      <c r="LZH4" s="341"/>
      <c r="LZI4" s="341"/>
      <c r="LZJ4" s="341"/>
      <c r="LZK4" s="341"/>
      <c r="LZL4" s="341"/>
      <c r="LZM4" s="341"/>
      <c r="LZN4" s="341"/>
      <c r="LZO4" s="341"/>
      <c r="LZP4" s="341"/>
      <c r="LZQ4" s="341"/>
      <c r="LZR4" s="341"/>
      <c r="LZS4" s="341"/>
      <c r="LZT4" s="341"/>
      <c r="LZU4" s="341"/>
      <c r="LZV4" s="341"/>
      <c r="LZW4" s="341"/>
      <c r="LZX4" s="341"/>
      <c r="LZY4" s="341"/>
      <c r="LZZ4" s="341"/>
      <c r="MAA4" s="341"/>
      <c r="MAB4" s="341"/>
      <c r="MAC4" s="341"/>
      <c r="MAD4" s="341"/>
      <c r="MAE4" s="341"/>
      <c r="MAF4" s="341"/>
      <c r="MAG4" s="341"/>
      <c r="MAH4" s="341"/>
      <c r="MAI4" s="341"/>
      <c r="MAJ4" s="341"/>
      <c r="MAK4" s="341"/>
      <c r="MAL4" s="341"/>
      <c r="MAM4" s="341"/>
      <c r="MAN4" s="341"/>
      <c r="MAO4" s="341"/>
      <c r="MAP4" s="341"/>
      <c r="MAQ4" s="341"/>
      <c r="MAR4" s="341"/>
      <c r="MAS4" s="341"/>
      <c r="MAT4" s="341"/>
      <c r="MAU4" s="341"/>
      <c r="MAV4" s="341"/>
      <c r="MAW4" s="341"/>
      <c r="MAX4" s="341"/>
      <c r="MAY4" s="341"/>
      <c r="MAZ4" s="341"/>
      <c r="MBA4" s="341"/>
      <c r="MBB4" s="341"/>
      <c r="MBC4" s="341"/>
      <c r="MBD4" s="341"/>
      <c r="MBE4" s="341"/>
      <c r="MBF4" s="341"/>
      <c r="MBG4" s="341"/>
      <c r="MBH4" s="341"/>
      <c r="MBI4" s="341"/>
      <c r="MBJ4" s="341"/>
      <c r="MBK4" s="341"/>
      <c r="MBL4" s="341"/>
      <c r="MBM4" s="341"/>
      <c r="MBN4" s="341"/>
      <c r="MBO4" s="341"/>
      <c r="MBP4" s="341"/>
      <c r="MBQ4" s="341"/>
      <c r="MBR4" s="341"/>
      <c r="MBS4" s="341"/>
      <c r="MBT4" s="341"/>
      <c r="MBU4" s="341"/>
      <c r="MBV4" s="341"/>
      <c r="MBW4" s="341"/>
      <c r="MBX4" s="341"/>
      <c r="MBY4" s="341"/>
      <c r="MBZ4" s="341"/>
      <c r="MCA4" s="341"/>
      <c r="MCB4" s="341"/>
      <c r="MCC4" s="341"/>
      <c r="MCD4" s="341"/>
      <c r="MCE4" s="341"/>
      <c r="MCF4" s="341"/>
      <c r="MCG4" s="341"/>
      <c r="MCH4" s="341"/>
      <c r="MCI4" s="341"/>
      <c r="MCJ4" s="341"/>
      <c r="MCK4" s="341"/>
      <c r="MCL4" s="341"/>
      <c r="MCM4" s="341"/>
      <c r="MCN4" s="341"/>
      <c r="MCO4" s="341"/>
      <c r="MCP4" s="341"/>
      <c r="MCQ4" s="341"/>
      <c r="MCR4" s="341"/>
      <c r="MCS4" s="341"/>
      <c r="MCT4" s="341"/>
      <c r="MCU4" s="341"/>
      <c r="MCV4" s="341"/>
      <c r="MCW4" s="341"/>
      <c r="MCX4" s="341"/>
      <c r="MCY4" s="341"/>
      <c r="MCZ4" s="341"/>
      <c r="MDA4" s="341"/>
      <c r="MDB4" s="341"/>
      <c r="MDC4" s="341"/>
      <c r="MDD4" s="341"/>
      <c r="MDE4" s="341"/>
      <c r="MDF4" s="341"/>
      <c r="MDG4" s="341"/>
      <c r="MDH4" s="341"/>
      <c r="MDI4" s="341"/>
      <c r="MDJ4" s="341"/>
      <c r="MDK4" s="341"/>
      <c r="MDL4" s="341"/>
      <c r="MDM4" s="341"/>
      <c r="MDN4" s="341"/>
      <c r="MDO4" s="341"/>
      <c r="MDP4" s="341"/>
      <c r="MDQ4" s="341"/>
      <c r="MDR4" s="341"/>
      <c r="MDS4" s="341"/>
      <c r="MDT4" s="341"/>
      <c r="MDU4" s="341"/>
      <c r="MDV4" s="341"/>
      <c r="MDW4" s="341"/>
      <c r="MDX4" s="341"/>
      <c r="MDY4" s="341"/>
      <c r="MDZ4" s="341"/>
      <c r="MEA4" s="341"/>
      <c r="MEB4" s="341"/>
      <c r="MEC4" s="341"/>
      <c r="MED4" s="341"/>
      <c r="MEE4" s="341"/>
      <c r="MEF4" s="341"/>
      <c r="MEG4" s="341"/>
      <c r="MEH4" s="341"/>
      <c r="MEI4" s="341"/>
      <c r="MEJ4" s="341"/>
      <c r="MEK4" s="341"/>
      <c r="MEL4" s="341"/>
      <c r="MEM4" s="341"/>
      <c r="MEN4" s="341"/>
      <c r="MEO4" s="341"/>
      <c r="MEP4" s="341"/>
      <c r="MEQ4" s="341"/>
      <c r="MER4" s="341"/>
      <c r="MES4" s="341"/>
      <c r="MET4" s="341"/>
      <c r="MEU4" s="341"/>
      <c r="MEV4" s="341"/>
      <c r="MEW4" s="341"/>
      <c r="MEX4" s="341"/>
      <c r="MEY4" s="341"/>
      <c r="MEZ4" s="341"/>
      <c r="MFA4" s="341"/>
      <c r="MFB4" s="341"/>
      <c r="MFC4" s="341"/>
      <c r="MFD4" s="341"/>
      <c r="MFE4" s="341"/>
      <c r="MFF4" s="341"/>
      <c r="MFG4" s="341"/>
      <c r="MFH4" s="341"/>
      <c r="MFI4" s="341"/>
      <c r="MFJ4" s="341"/>
      <c r="MFK4" s="341"/>
      <c r="MFL4" s="341"/>
      <c r="MFM4" s="341"/>
      <c r="MFN4" s="341"/>
      <c r="MFO4" s="341"/>
      <c r="MFP4" s="341"/>
      <c r="MFQ4" s="341"/>
      <c r="MFR4" s="341"/>
      <c r="MFS4" s="341"/>
      <c r="MFT4" s="341"/>
      <c r="MFU4" s="341"/>
      <c r="MFV4" s="341"/>
      <c r="MFW4" s="341"/>
      <c r="MFX4" s="341"/>
      <c r="MFY4" s="341"/>
      <c r="MFZ4" s="341"/>
      <c r="MGA4" s="341"/>
      <c r="MGB4" s="341"/>
      <c r="MGC4" s="341"/>
      <c r="MGD4" s="341"/>
      <c r="MGE4" s="341"/>
      <c r="MGF4" s="341"/>
      <c r="MGG4" s="341"/>
      <c r="MGH4" s="341"/>
      <c r="MGI4" s="341"/>
      <c r="MGJ4" s="341"/>
      <c r="MGK4" s="341"/>
      <c r="MGL4" s="341"/>
      <c r="MGM4" s="341"/>
      <c r="MGN4" s="341"/>
      <c r="MGO4" s="341"/>
      <c r="MGP4" s="341"/>
      <c r="MGQ4" s="341"/>
      <c r="MGR4" s="341"/>
      <c r="MGS4" s="341"/>
      <c r="MGT4" s="341"/>
      <c r="MGU4" s="341"/>
      <c r="MGV4" s="341"/>
      <c r="MGW4" s="341"/>
      <c r="MGX4" s="341"/>
      <c r="MGY4" s="341"/>
      <c r="MGZ4" s="341"/>
      <c r="MHA4" s="341"/>
      <c r="MHB4" s="341"/>
      <c r="MHC4" s="341"/>
      <c r="MHD4" s="341"/>
      <c r="MHE4" s="341"/>
      <c r="MHF4" s="341"/>
      <c r="MHG4" s="341"/>
      <c r="MHH4" s="341"/>
      <c r="MHI4" s="341"/>
      <c r="MHJ4" s="341"/>
      <c r="MHK4" s="341"/>
      <c r="MHL4" s="341"/>
      <c r="MHM4" s="341"/>
      <c r="MHN4" s="341"/>
      <c r="MHO4" s="341"/>
      <c r="MHP4" s="341"/>
      <c r="MHQ4" s="341"/>
      <c r="MHR4" s="341"/>
      <c r="MHS4" s="341"/>
      <c r="MHT4" s="341"/>
      <c r="MHU4" s="341"/>
      <c r="MHV4" s="341"/>
      <c r="MHW4" s="341"/>
      <c r="MHX4" s="341"/>
      <c r="MHY4" s="341"/>
      <c r="MHZ4" s="341"/>
      <c r="MIA4" s="341"/>
      <c r="MIB4" s="341"/>
      <c r="MIC4" s="341"/>
      <c r="MID4" s="341"/>
      <c r="MIE4" s="341"/>
      <c r="MIF4" s="341"/>
      <c r="MIG4" s="341"/>
      <c r="MIH4" s="341"/>
      <c r="MII4" s="341"/>
      <c r="MIJ4" s="341"/>
      <c r="MIK4" s="341"/>
      <c r="MIL4" s="341"/>
      <c r="MIM4" s="341"/>
      <c r="MIN4" s="341"/>
      <c r="MIO4" s="341"/>
      <c r="MIP4" s="341"/>
      <c r="MIQ4" s="341"/>
      <c r="MIR4" s="341"/>
      <c r="MIS4" s="341"/>
      <c r="MIT4" s="341"/>
      <c r="MIU4" s="341"/>
      <c r="MIV4" s="341"/>
      <c r="MIW4" s="341"/>
      <c r="MIX4" s="341"/>
      <c r="MIY4" s="341"/>
      <c r="MIZ4" s="341"/>
      <c r="MJA4" s="341"/>
      <c r="MJB4" s="341"/>
      <c r="MJC4" s="341"/>
      <c r="MJD4" s="341"/>
      <c r="MJE4" s="341"/>
      <c r="MJF4" s="341"/>
      <c r="MJG4" s="341"/>
      <c r="MJH4" s="341"/>
      <c r="MJI4" s="341"/>
      <c r="MJJ4" s="341"/>
      <c r="MJK4" s="341"/>
      <c r="MJL4" s="341"/>
      <c r="MJM4" s="341"/>
      <c r="MJN4" s="341"/>
      <c r="MJO4" s="341"/>
      <c r="MJP4" s="341"/>
      <c r="MJQ4" s="341"/>
      <c r="MJR4" s="341"/>
      <c r="MJS4" s="341"/>
      <c r="MJT4" s="341"/>
      <c r="MJU4" s="341"/>
      <c r="MJV4" s="341"/>
      <c r="MJW4" s="341"/>
      <c r="MJX4" s="341"/>
      <c r="MJY4" s="341"/>
      <c r="MJZ4" s="341"/>
      <c r="MKA4" s="341"/>
      <c r="MKB4" s="341"/>
      <c r="MKC4" s="341"/>
      <c r="MKD4" s="341"/>
      <c r="MKE4" s="341"/>
      <c r="MKF4" s="341"/>
      <c r="MKG4" s="341"/>
      <c r="MKH4" s="341"/>
      <c r="MKI4" s="341"/>
      <c r="MKJ4" s="341"/>
      <c r="MKK4" s="341"/>
      <c r="MKL4" s="341"/>
      <c r="MKM4" s="341"/>
      <c r="MKN4" s="341"/>
      <c r="MKO4" s="341"/>
      <c r="MKP4" s="341"/>
      <c r="MKQ4" s="341"/>
      <c r="MKR4" s="341"/>
      <c r="MKS4" s="341"/>
      <c r="MKT4" s="341"/>
      <c r="MKU4" s="341"/>
      <c r="MKV4" s="341"/>
      <c r="MKW4" s="341"/>
      <c r="MKX4" s="341"/>
      <c r="MKY4" s="341"/>
      <c r="MKZ4" s="341"/>
      <c r="MLA4" s="341"/>
      <c r="MLB4" s="341"/>
      <c r="MLC4" s="341"/>
      <c r="MLD4" s="341"/>
      <c r="MLE4" s="341"/>
      <c r="MLF4" s="341"/>
      <c r="MLG4" s="341"/>
      <c r="MLH4" s="341"/>
      <c r="MLI4" s="341"/>
      <c r="MLJ4" s="341"/>
      <c r="MLK4" s="341"/>
      <c r="MLL4" s="341"/>
      <c r="MLM4" s="341"/>
      <c r="MLN4" s="341"/>
      <c r="MLO4" s="341"/>
      <c r="MLP4" s="341"/>
      <c r="MLQ4" s="341"/>
      <c r="MLR4" s="341"/>
      <c r="MLS4" s="341"/>
      <c r="MLT4" s="341"/>
      <c r="MLU4" s="341"/>
      <c r="MLV4" s="341"/>
      <c r="MLW4" s="341"/>
      <c r="MLX4" s="341"/>
      <c r="MLY4" s="341"/>
      <c r="MLZ4" s="341"/>
      <c r="MMA4" s="341"/>
      <c r="MMB4" s="341"/>
      <c r="MMC4" s="341"/>
      <c r="MMD4" s="341"/>
      <c r="MME4" s="341"/>
      <c r="MMF4" s="341"/>
      <c r="MMG4" s="341"/>
      <c r="MMH4" s="341"/>
      <c r="MMI4" s="341"/>
      <c r="MMJ4" s="341"/>
      <c r="MMK4" s="341"/>
      <c r="MML4" s="341"/>
      <c r="MMM4" s="341"/>
      <c r="MMN4" s="341"/>
      <c r="MMO4" s="341"/>
      <c r="MMP4" s="341"/>
      <c r="MMQ4" s="341"/>
      <c r="MMR4" s="341"/>
      <c r="MMS4" s="341"/>
      <c r="MMT4" s="341"/>
      <c r="MMU4" s="341"/>
      <c r="MMV4" s="341"/>
      <c r="MMW4" s="341"/>
      <c r="MMX4" s="341"/>
      <c r="MMY4" s="341"/>
      <c r="MMZ4" s="341"/>
      <c r="MNA4" s="341"/>
      <c r="MNB4" s="341"/>
      <c r="MNC4" s="341"/>
      <c r="MND4" s="341"/>
      <c r="MNE4" s="341"/>
      <c r="MNF4" s="341"/>
      <c r="MNG4" s="341"/>
      <c r="MNH4" s="341"/>
      <c r="MNI4" s="341"/>
      <c r="MNJ4" s="341"/>
      <c r="MNK4" s="341"/>
      <c r="MNL4" s="341"/>
      <c r="MNM4" s="341"/>
      <c r="MNN4" s="341"/>
      <c r="MNO4" s="341"/>
      <c r="MNP4" s="341"/>
      <c r="MNQ4" s="341"/>
      <c r="MNR4" s="341"/>
      <c r="MNS4" s="341"/>
      <c r="MNT4" s="341"/>
      <c r="MNU4" s="341"/>
      <c r="MNV4" s="341"/>
      <c r="MNW4" s="341"/>
      <c r="MNX4" s="341"/>
      <c r="MNY4" s="341"/>
      <c r="MNZ4" s="341"/>
      <c r="MOA4" s="341"/>
      <c r="MOB4" s="341"/>
      <c r="MOC4" s="341"/>
      <c r="MOD4" s="341"/>
      <c r="MOE4" s="341"/>
      <c r="MOF4" s="341"/>
      <c r="MOG4" s="341"/>
      <c r="MOH4" s="341"/>
      <c r="MOI4" s="341"/>
      <c r="MOJ4" s="341"/>
      <c r="MOK4" s="341"/>
      <c r="MOL4" s="341"/>
      <c r="MOM4" s="341"/>
      <c r="MON4" s="341"/>
      <c r="MOO4" s="341"/>
      <c r="MOP4" s="341"/>
      <c r="MOQ4" s="341"/>
      <c r="MOR4" s="341"/>
      <c r="MOS4" s="341"/>
      <c r="MOT4" s="341"/>
      <c r="MOU4" s="341"/>
      <c r="MOV4" s="341"/>
      <c r="MOW4" s="341"/>
      <c r="MOX4" s="341"/>
      <c r="MOY4" s="341"/>
      <c r="MOZ4" s="341"/>
      <c r="MPA4" s="341"/>
      <c r="MPB4" s="341"/>
      <c r="MPC4" s="341"/>
      <c r="MPD4" s="341"/>
      <c r="MPE4" s="341"/>
      <c r="MPF4" s="341"/>
      <c r="MPG4" s="341"/>
      <c r="MPH4" s="341"/>
      <c r="MPI4" s="341"/>
      <c r="MPJ4" s="341"/>
      <c r="MPK4" s="341"/>
      <c r="MPL4" s="341"/>
      <c r="MPM4" s="341"/>
      <c r="MPN4" s="341"/>
      <c r="MPO4" s="341"/>
      <c r="MPP4" s="341"/>
      <c r="MPQ4" s="341"/>
      <c r="MPR4" s="341"/>
      <c r="MPS4" s="341"/>
      <c r="MPT4" s="341"/>
      <c r="MPU4" s="341"/>
      <c r="MPV4" s="341"/>
      <c r="MPW4" s="341"/>
      <c r="MPX4" s="341"/>
      <c r="MPY4" s="341"/>
      <c r="MPZ4" s="341"/>
      <c r="MQA4" s="341"/>
      <c r="MQB4" s="341"/>
      <c r="MQC4" s="341"/>
      <c r="MQD4" s="341"/>
      <c r="MQE4" s="341"/>
      <c r="MQF4" s="341"/>
      <c r="MQG4" s="341"/>
      <c r="MQH4" s="341"/>
      <c r="MQI4" s="341"/>
      <c r="MQJ4" s="341"/>
      <c r="MQK4" s="341"/>
      <c r="MQL4" s="341"/>
      <c r="MQM4" s="341"/>
      <c r="MQN4" s="341"/>
      <c r="MQO4" s="341"/>
      <c r="MQP4" s="341"/>
      <c r="MQQ4" s="341"/>
      <c r="MQR4" s="341"/>
      <c r="MQS4" s="341"/>
      <c r="MQT4" s="341"/>
      <c r="MQU4" s="341"/>
      <c r="MQV4" s="341"/>
      <c r="MQW4" s="341"/>
      <c r="MQX4" s="341"/>
      <c r="MQY4" s="341"/>
      <c r="MQZ4" s="341"/>
      <c r="MRA4" s="341"/>
      <c r="MRB4" s="341"/>
      <c r="MRC4" s="341"/>
      <c r="MRD4" s="341"/>
      <c r="MRE4" s="341"/>
      <c r="MRF4" s="341"/>
      <c r="MRG4" s="341"/>
      <c r="MRH4" s="341"/>
      <c r="MRI4" s="341"/>
      <c r="MRJ4" s="341"/>
      <c r="MRK4" s="341"/>
      <c r="MRL4" s="341"/>
      <c r="MRM4" s="341"/>
      <c r="MRN4" s="341"/>
      <c r="MRO4" s="341"/>
      <c r="MRP4" s="341"/>
      <c r="MRQ4" s="341"/>
      <c r="MRR4" s="341"/>
      <c r="MRS4" s="341"/>
      <c r="MRT4" s="341"/>
      <c r="MRU4" s="341"/>
      <c r="MRV4" s="341"/>
      <c r="MRW4" s="341"/>
      <c r="MRX4" s="341"/>
      <c r="MRY4" s="341"/>
      <c r="MRZ4" s="341"/>
      <c r="MSA4" s="341"/>
      <c r="MSB4" s="341"/>
      <c r="MSC4" s="341"/>
      <c r="MSD4" s="341"/>
      <c r="MSE4" s="341"/>
      <c r="MSF4" s="341"/>
      <c r="MSG4" s="341"/>
      <c r="MSH4" s="341"/>
      <c r="MSI4" s="341"/>
      <c r="MSJ4" s="341"/>
      <c r="MSK4" s="341"/>
      <c r="MSL4" s="341"/>
      <c r="MSM4" s="341"/>
      <c r="MSN4" s="341"/>
      <c r="MSO4" s="341"/>
      <c r="MSP4" s="341"/>
      <c r="MSQ4" s="341"/>
      <c r="MSR4" s="341"/>
      <c r="MSS4" s="341"/>
      <c r="MST4" s="341"/>
      <c r="MSU4" s="341"/>
      <c r="MSV4" s="341"/>
      <c r="MSW4" s="341"/>
      <c r="MSX4" s="341"/>
      <c r="MSY4" s="341"/>
      <c r="MSZ4" s="341"/>
      <c r="MTA4" s="341"/>
      <c r="MTB4" s="341"/>
      <c r="MTC4" s="341"/>
      <c r="MTD4" s="341"/>
      <c r="MTE4" s="341"/>
      <c r="MTF4" s="341"/>
      <c r="MTG4" s="341"/>
      <c r="MTH4" s="341"/>
      <c r="MTI4" s="341"/>
      <c r="MTJ4" s="341"/>
      <c r="MTK4" s="341"/>
      <c r="MTL4" s="341"/>
      <c r="MTM4" s="341"/>
      <c r="MTN4" s="341"/>
      <c r="MTO4" s="341"/>
      <c r="MTP4" s="341"/>
      <c r="MTQ4" s="341"/>
      <c r="MTR4" s="341"/>
      <c r="MTS4" s="341"/>
      <c r="MTT4" s="341"/>
      <c r="MTU4" s="341"/>
      <c r="MTV4" s="341"/>
      <c r="MTW4" s="341"/>
      <c r="MTX4" s="341"/>
      <c r="MTY4" s="341"/>
      <c r="MTZ4" s="341"/>
      <c r="MUA4" s="341"/>
      <c r="MUB4" s="341"/>
      <c r="MUC4" s="341"/>
      <c r="MUD4" s="341"/>
      <c r="MUE4" s="341"/>
      <c r="MUF4" s="341"/>
      <c r="MUG4" s="341"/>
      <c r="MUH4" s="341"/>
      <c r="MUI4" s="341"/>
      <c r="MUJ4" s="341"/>
      <c r="MUK4" s="341"/>
      <c r="MUL4" s="341"/>
      <c r="MUM4" s="341"/>
      <c r="MUN4" s="341"/>
      <c r="MUO4" s="341"/>
      <c r="MUP4" s="341"/>
      <c r="MUQ4" s="341"/>
      <c r="MUR4" s="341"/>
      <c r="MUS4" s="341"/>
      <c r="MUT4" s="341"/>
      <c r="MUU4" s="341"/>
      <c r="MUV4" s="341"/>
      <c r="MUW4" s="341"/>
      <c r="MUX4" s="341"/>
      <c r="MUY4" s="341"/>
      <c r="MUZ4" s="341"/>
      <c r="MVA4" s="341"/>
      <c r="MVB4" s="341"/>
      <c r="MVC4" s="341"/>
      <c r="MVD4" s="341"/>
      <c r="MVE4" s="341"/>
      <c r="MVF4" s="341"/>
      <c r="MVG4" s="341"/>
      <c r="MVH4" s="341"/>
      <c r="MVI4" s="341"/>
      <c r="MVJ4" s="341"/>
      <c r="MVK4" s="341"/>
      <c r="MVL4" s="341"/>
      <c r="MVM4" s="341"/>
      <c r="MVN4" s="341"/>
      <c r="MVO4" s="341"/>
      <c r="MVP4" s="341"/>
      <c r="MVQ4" s="341"/>
      <c r="MVR4" s="341"/>
      <c r="MVS4" s="341"/>
      <c r="MVT4" s="341"/>
      <c r="MVU4" s="341"/>
      <c r="MVV4" s="341"/>
      <c r="MVW4" s="341"/>
      <c r="MVX4" s="341"/>
      <c r="MVY4" s="341"/>
      <c r="MVZ4" s="341"/>
      <c r="MWA4" s="341"/>
      <c r="MWB4" s="341"/>
      <c r="MWC4" s="341"/>
      <c r="MWD4" s="341"/>
      <c r="MWE4" s="341"/>
      <c r="MWF4" s="341"/>
      <c r="MWG4" s="341"/>
      <c r="MWH4" s="341"/>
      <c r="MWI4" s="341"/>
      <c r="MWJ4" s="341"/>
      <c r="MWK4" s="341"/>
      <c r="MWL4" s="341"/>
      <c r="MWM4" s="341"/>
      <c r="MWN4" s="341"/>
      <c r="MWO4" s="341"/>
      <c r="MWP4" s="341"/>
      <c r="MWQ4" s="341"/>
      <c r="MWR4" s="341"/>
      <c r="MWS4" s="341"/>
      <c r="MWT4" s="341"/>
      <c r="MWU4" s="341"/>
      <c r="MWV4" s="341"/>
      <c r="MWW4" s="341"/>
      <c r="MWX4" s="341"/>
      <c r="MWY4" s="341"/>
      <c r="MWZ4" s="341"/>
      <c r="MXA4" s="341"/>
      <c r="MXB4" s="341"/>
      <c r="MXC4" s="341"/>
      <c r="MXD4" s="341"/>
      <c r="MXE4" s="341"/>
      <c r="MXF4" s="341"/>
      <c r="MXG4" s="341"/>
      <c r="MXH4" s="341"/>
      <c r="MXI4" s="341"/>
      <c r="MXJ4" s="341"/>
      <c r="MXK4" s="341"/>
      <c r="MXL4" s="341"/>
      <c r="MXM4" s="341"/>
      <c r="MXN4" s="341"/>
      <c r="MXO4" s="341"/>
      <c r="MXP4" s="341"/>
      <c r="MXQ4" s="341"/>
      <c r="MXR4" s="341"/>
      <c r="MXS4" s="341"/>
      <c r="MXT4" s="341"/>
      <c r="MXU4" s="341"/>
      <c r="MXV4" s="341"/>
      <c r="MXW4" s="341"/>
      <c r="MXX4" s="341"/>
      <c r="MXY4" s="341"/>
      <c r="MXZ4" s="341"/>
      <c r="MYA4" s="341"/>
      <c r="MYB4" s="341"/>
      <c r="MYC4" s="341"/>
      <c r="MYD4" s="341"/>
      <c r="MYE4" s="341"/>
      <c r="MYF4" s="341"/>
      <c r="MYG4" s="341"/>
      <c r="MYH4" s="341"/>
      <c r="MYI4" s="341"/>
      <c r="MYJ4" s="341"/>
      <c r="MYK4" s="341"/>
      <c r="MYL4" s="341"/>
      <c r="MYM4" s="341"/>
      <c r="MYN4" s="341"/>
      <c r="MYO4" s="341"/>
      <c r="MYP4" s="341"/>
      <c r="MYQ4" s="341"/>
      <c r="MYR4" s="341"/>
      <c r="MYS4" s="341"/>
      <c r="MYT4" s="341"/>
      <c r="MYU4" s="341"/>
      <c r="MYV4" s="341"/>
      <c r="MYW4" s="341"/>
      <c r="MYX4" s="341"/>
      <c r="MYY4" s="341"/>
      <c r="MYZ4" s="341"/>
      <c r="MZA4" s="341"/>
      <c r="MZB4" s="341"/>
      <c r="MZC4" s="341"/>
      <c r="MZD4" s="341"/>
      <c r="MZE4" s="341"/>
      <c r="MZF4" s="341"/>
      <c r="MZG4" s="341"/>
      <c r="MZH4" s="341"/>
      <c r="MZI4" s="341"/>
      <c r="MZJ4" s="341"/>
      <c r="MZK4" s="341"/>
      <c r="MZL4" s="341"/>
      <c r="MZM4" s="341"/>
      <c r="MZN4" s="341"/>
      <c r="MZO4" s="341"/>
      <c r="MZP4" s="341"/>
      <c r="MZQ4" s="341"/>
      <c r="MZR4" s="341"/>
      <c r="MZS4" s="341"/>
      <c r="MZT4" s="341"/>
      <c r="MZU4" s="341"/>
      <c r="MZV4" s="341"/>
      <c r="MZW4" s="341"/>
      <c r="MZX4" s="341"/>
      <c r="MZY4" s="341"/>
      <c r="MZZ4" s="341"/>
      <c r="NAA4" s="341"/>
      <c r="NAB4" s="341"/>
      <c r="NAC4" s="341"/>
      <c r="NAD4" s="341"/>
      <c r="NAE4" s="341"/>
      <c r="NAF4" s="341"/>
      <c r="NAG4" s="341"/>
      <c r="NAH4" s="341"/>
      <c r="NAI4" s="341"/>
      <c r="NAJ4" s="341"/>
      <c r="NAK4" s="341"/>
      <c r="NAL4" s="341"/>
      <c r="NAM4" s="341"/>
      <c r="NAN4" s="341"/>
      <c r="NAO4" s="341"/>
      <c r="NAP4" s="341"/>
      <c r="NAQ4" s="341"/>
      <c r="NAR4" s="341"/>
      <c r="NAS4" s="341"/>
      <c r="NAT4" s="341"/>
      <c r="NAU4" s="341"/>
      <c r="NAV4" s="341"/>
      <c r="NAW4" s="341"/>
      <c r="NAX4" s="341"/>
      <c r="NAY4" s="341"/>
      <c r="NAZ4" s="341"/>
      <c r="NBA4" s="341"/>
      <c r="NBB4" s="341"/>
      <c r="NBC4" s="341"/>
      <c r="NBD4" s="341"/>
      <c r="NBE4" s="341"/>
      <c r="NBF4" s="341"/>
      <c r="NBG4" s="341"/>
      <c r="NBH4" s="341"/>
      <c r="NBI4" s="341"/>
      <c r="NBJ4" s="341"/>
      <c r="NBK4" s="341"/>
      <c r="NBL4" s="341"/>
      <c r="NBM4" s="341"/>
      <c r="NBN4" s="341"/>
      <c r="NBO4" s="341"/>
      <c r="NBP4" s="341"/>
      <c r="NBQ4" s="341"/>
      <c r="NBR4" s="341"/>
      <c r="NBS4" s="341"/>
      <c r="NBT4" s="341"/>
      <c r="NBU4" s="341"/>
      <c r="NBV4" s="341"/>
      <c r="NBW4" s="341"/>
      <c r="NBX4" s="341"/>
      <c r="NBY4" s="341"/>
      <c r="NBZ4" s="341"/>
      <c r="NCA4" s="341"/>
      <c r="NCB4" s="341"/>
      <c r="NCC4" s="341"/>
      <c r="NCD4" s="341"/>
      <c r="NCE4" s="341"/>
      <c r="NCF4" s="341"/>
      <c r="NCG4" s="341"/>
      <c r="NCH4" s="341"/>
      <c r="NCI4" s="341"/>
      <c r="NCJ4" s="341"/>
      <c r="NCK4" s="341"/>
      <c r="NCL4" s="341"/>
      <c r="NCM4" s="341"/>
      <c r="NCN4" s="341"/>
      <c r="NCO4" s="341"/>
      <c r="NCP4" s="341"/>
      <c r="NCQ4" s="341"/>
      <c r="NCR4" s="341"/>
      <c r="NCS4" s="341"/>
      <c r="NCT4" s="341"/>
      <c r="NCU4" s="341"/>
      <c r="NCV4" s="341"/>
      <c r="NCW4" s="341"/>
      <c r="NCX4" s="341"/>
      <c r="NCY4" s="341"/>
      <c r="NCZ4" s="341"/>
      <c r="NDA4" s="341"/>
      <c r="NDB4" s="341"/>
      <c r="NDC4" s="341"/>
      <c r="NDD4" s="341"/>
      <c r="NDE4" s="341"/>
      <c r="NDF4" s="341"/>
      <c r="NDG4" s="341"/>
      <c r="NDH4" s="341"/>
      <c r="NDI4" s="341"/>
      <c r="NDJ4" s="341"/>
      <c r="NDK4" s="341"/>
      <c r="NDL4" s="341"/>
      <c r="NDM4" s="341"/>
      <c r="NDN4" s="341"/>
      <c r="NDO4" s="341"/>
      <c r="NDP4" s="341"/>
      <c r="NDQ4" s="341"/>
      <c r="NDR4" s="341"/>
      <c r="NDS4" s="341"/>
      <c r="NDT4" s="341"/>
      <c r="NDU4" s="341"/>
      <c r="NDV4" s="341"/>
      <c r="NDW4" s="341"/>
      <c r="NDX4" s="341"/>
      <c r="NDY4" s="341"/>
      <c r="NDZ4" s="341"/>
      <c r="NEA4" s="341"/>
      <c r="NEB4" s="341"/>
      <c r="NEC4" s="341"/>
      <c r="NED4" s="341"/>
      <c r="NEE4" s="341"/>
      <c r="NEF4" s="341"/>
      <c r="NEG4" s="341"/>
      <c r="NEH4" s="341"/>
      <c r="NEI4" s="341"/>
      <c r="NEJ4" s="341"/>
      <c r="NEK4" s="341"/>
      <c r="NEL4" s="341"/>
      <c r="NEM4" s="341"/>
      <c r="NEN4" s="341"/>
      <c r="NEO4" s="341"/>
      <c r="NEP4" s="341"/>
      <c r="NEQ4" s="341"/>
      <c r="NER4" s="341"/>
      <c r="NES4" s="341"/>
      <c r="NET4" s="341"/>
      <c r="NEU4" s="341"/>
      <c r="NEV4" s="341"/>
      <c r="NEW4" s="341"/>
      <c r="NEX4" s="341"/>
      <c r="NEY4" s="341"/>
      <c r="NEZ4" s="341"/>
      <c r="NFA4" s="341"/>
      <c r="NFB4" s="341"/>
      <c r="NFC4" s="341"/>
      <c r="NFD4" s="341"/>
      <c r="NFE4" s="341"/>
      <c r="NFF4" s="341"/>
      <c r="NFG4" s="341"/>
      <c r="NFH4" s="341"/>
      <c r="NFI4" s="341"/>
      <c r="NFJ4" s="341"/>
      <c r="NFK4" s="341"/>
      <c r="NFL4" s="341"/>
      <c r="NFM4" s="341"/>
      <c r="NFN4" s="341"/>
      <c r="NFO4" s="341"/>
      <c r="NFP4" s="341"/>
      <c r="NFQ4" s="341"/>
      <c r="NFR4" s="341"/>
      <c r="NFS4" s="341"/>
      <c r="NFT4" s="341"/>
      <c r="NFU4" s="341"/>
      <c r="NFV4" s="341"/>
      <c r="NFW4" s="341"/>
      <c r="NFX4" s="341"/>
      <c r="NFY4" s="341"/>
      <c r="NFZ4" s="341"/>
      <c r="NGA4" s="341"/>
      <c r="NGB4" s="341"/>
      <c r="NGC4" s="341"/>
      <c r="NGD4" s="341"/>
      <c r="NGE4" s="341"/>
      <c r="NGF4" s="341"/>
      <c r="NGG4" s="341"/>
      <c r="NGH4" s="341"/>
      <c r="NGI4" s="341"/>
      <c r="NGJ4" s="341"/>
      <c r="NGK4" s="341"/>
      <c r="NGL4" s="341"/>
      <c r="NGM4" s="341"/>
      <c r="NGN4" s="341"/>
      <c r="NGO4" s="341"/>
      <c r="NGP4" s="341"/>
      <c r="NGQ4" s="341"/>
      <c r="NGR4" s="341"/>
      <c r="NGS4" s="341"/>
      <c r="NGT4" s="341"/>
      <c r="NGU4" s="341"/>
      <c r="NGV4" s="341"/>
      <c r="NGW4" s="341"/>
      <c r="NGX4" s="341"/>
      <c r="NGY4" s="341"/>
      <c r="NGZ4" s="341"/>
      <c r="NHA4" s="341"/>
      <c r="NHB4" s="341"/>
      <c r="NHC4" s="341"/>
      <c r="NHD4" s="341"/>
      <c r="NHE4" s="341"/>
      <c r="NHF4" s="341"/>
      <c r="NHG4" s="341"/>
      <c r="NHH4" s="341"/>
      <c r="NHI4" s="341"/>
      <c r="NHJ4" s="341"/>
      <c r="NHK4" s="341"/>
      <c r="NHL4" s="341"/>
      <c r="NHM4" s="341"/>
      <c r="NHN4" s="341"/>
      <c r="NHO4" s="341"/>
      <c r="NHP4" s="341"/>
      <c r="NHQ4" s="341"/>
      <c r="NHR4" s="341"/>
      <c r="NHS4" s="341"/>
      <c r="NHT4" s="341"/>
      <c r="NHU4" s="341"/>
      <c r="NHV4" s="341"/>
      <c r="NHW4" s="341"/>
      <c r="NHX4" s="341"/>
      <c r="NHY4" s="341"/>
      <c r="NHZ4" s="341"/>
      <c r="NIA4" s="341"/>
      <c r="NIB4" s="341"/>
      <c r="NIC4" s="341"/>
      <c r="NID4" s="341"/>
      <c r="NIE4" s="341"/>
      <c r="NIF4" s="341"/>
      <c r="NIG4" s="341"/>
      <c r="NIH4" s="341"/>
      <c r="NII4" s="341"/>
      <c r="NIJ4" s="341"/>
      <c r="NIK4" s="341"/>
      <c r="NIL4" s="341"/>
      <c r="NIM4" s="341"/>
      <c r="NIN4" s="341"/>
      <c r="NIO4" s="341"/>
      <c r="NIP4" s="341"/>
      <c r="NIQ4" s="341"/>
      <c r="NIR4" s="341"/>
      <c r="NIS4" s="341"/>
      <c r="NIT4" s="341"/>
      <c r="NIU4" s="341"/>
      <c r="NIV4" s="341"/>
      <c r="NIW4" s="341"/>
      <c r="NIX4" s="341"/>
      <c r="NIY4" s="341"/>
      <c r="NIZ4" s="341"/>
      <c r="NJA4" s="341"/>
      <c r="NJB4" s="341"/>
      <c r="NJC4" s="341"/>
      <c r="NJD4" s="341"/>
      <c r="NJE4" s="341"/>
      <c r="NJF4" s="341"/>
      <c r="NJG4" s="341"/>
      <c r="NJH4" s="341"/>
      <c r="NJI4" s="341"/>
      <c r="NJJ4" s="341"/>
      <c r="NJK4" s="341"/>
      <c r="NJL4" s="341"/>
      <c r="NJM4" s="341"/>
      <c r="NJN4" s="341"/>
      <c r="NJO4" s="341"/>
      <c r="NJP4" s="341"/>
      <c r="NJQ4" s="341"/>
      <c r="NJR4" s="341"/>
      <c r="NJS4" s="341"/>
      <c r="NJT4" s="341"/>
      <c r="NJU4" s="341"/>
      <c r="NJV4" s="341"/>
      <c r="NJW4" s="341"/>
      <c r="NJX4" s="341"/>
      <c r="NJY4" s="341"/>
      <c r="NJZ4" s="341"/>
      <c r="NKA4" s="341"/>
      <c r="NKB4" s="341"/>
      <c r="NKC4" s="341"/>
      <c r="NKD4" s="341"/>
      <c r="NKE4" s="341"/>
      <c r="NKF4" s="341"/>
      <c r="NKG4" s="341"/>
      <c r="NKH4" s="341"/>
      <c r="NKI4" s="341"/>
      <c r="NKJ4" s="341"/>
      <c r="NKK4" s="341"/>
      <c r="NKL4" s="341"/>
      <c r="NKM4" s="341"/>
      <c r="NKN4" s="341"/>
      <c r="NKO4" s="341"/>
      <c r="NKP4" s="341"/>
      <c r="NKQ4" s="341"/>
      <c r="NKR4" s="341"/>
      <c r="NKS4" s="341"/>
      <c r="NKT4" s="341"/>
      <c r="NKU4" s="341"/>
      <c r="NKV4" s="341"/>
      <c r="NKW4" s="341"/>
      <c r="NKX4" s="341"/>
      <c r="NKY4" s="341"/>
      <c r="NKZ4" s="341"/>
      <c r="NLA4" s="341"/>
      <c r="NLB4" s="341"/>
      <c r="NLC4" s="341"/>
      <c r="NLD4" s="341"/>
      <c r="NLE4" s="341"/>
      <c r="NLF4" s="341"/>
      <c r="NLG4" s="341"/>
      <c r="NLH4" s="341"/>
      <c r="NLI4" s="341"/>
      <c r="NLJ4" s="341"/>
      <c r="NLK4" s="341"/>
      <c r="NLL4" s="341"/>
      <c r="NLM4" s="341"/>
      <c r="NLN4" s="341"/>
      <c r="NLO4" s="341"/>
      <c r="NLP4" s="341"/>
      <c r="NLQ4" s="341"/>
      <c r="NLR4" s="341"/>
      <c r="NLS4" s="341"/>
      <c r="NLT4" s="341"/>
      <c r="NLU4" s="341"/>
      <c r="NLV4" s="341"/>
      <c r="NLW4" s="341"/>
      <c r="NLX4" s="341"/>
      <c r="NLY4" s="341"/>
      <c r="NLZ4" s="341"/>
      <c r="NMA4" s="341"/>
      <c r="NMB4" s="341"/>
      <c r="NMC4" s="341"/>
      <c r="NMD4" s="341"/>
      <c r="NME4" s="341"/>
      <c r="NMF4" s="341"/>
      <c r="NMG4" s="341"/>
      <c r="NMH4" s="341"/>
      <c r="NMI4" s="341"/>
      <c r="NMJ4" s="341"/>
      <c r="NMK4" s="341"/>
      <c r="NML4" s="341"/>
      <c r="NMM4" s="341"/>
      <c r="NMN4" s="341"/>
      <c r="NMO4" s="341"/>
      <c r="NMP4" s="341"/>
      <c r="NMQ4" s="341"/>
      <c r="NMR4" s="341"/>
      <c r="NMS4" s="341"/>
      <c r="NMT4" s="341"/>
      <c r="NMU4" s="341"/>
      <c r="NMV4" s="341"/>
      <c r="NMW4" s="341"/>
      <c r="NMX4" s="341"/>
      <c r="NMY4" s="341"/>
      <c r="NMZ4" s="341"/>
      <c r="NNA4" s="341"/>
      <c r="NNB4" s="341"/>
      <c r="NNC4" s="341"/>
      <c r="NND4" s="341"/>
      <c r="NNE4" s="341"/>
      <c r="NNF4" s="341"/>
      <c r="NNG4" s="341"/>
      <c r="NNH4" s="341"/>
      <c r="NNI4" s="341"/>
      <c r="NNJ4" s="341"/>
      <c r="NNK4" s="341"/>
      <c r="NNL4" s="341"/>
      <c r="NNM4" s="341"/>
      <c r="NNN4" s="341"/>
      <c r="NNO4" s="341"/>
      <c r="NNP4" s="341"/>
      <c r="NNQ4" s="341"/>
      <c r="NNR4" s="341"/>
      <c r="NNS4" s="341"/>
      <c r="NNT4" s="341"/>
      <c r="NNU4" s="341"/>
      <c r="NNV4" s="341"/>
      <c r="NNW4" s="341"/>
      <c r="NNX4" s="341"/>
      <c r="NNY4" s="341"/>
      <c r="NNZ4" s="341"/>
      <c r="NOA4" s="341"/>
      <c r="NOB4" s="341"/>
      <c r="NOC4" s="341"/>
      <c r="NOD4" s="341"/>
      <c r="NOE4" s="341"/>
      <c r="NOF4" s="341"/>
      <c r="NOG4" s="341"/>
      <c r="NOH4" s="341"/>
      <c r="NOI4" s="341"/>
      <c r="NOJ4" s="341"/>
      <c r="NOK4" s="341"/>
      <c r="NOL4" s="341"/>
      <c r="NOM4" s="341"/>
      <c r="NON4" s="341"/>
      <c r="NOO4" s="341"/>
      <c r="NOP4" s="341"/>
      <c r="NOQ4" s="341"/>
      <c r="NOR4" s="341"/>
      <c r="NOS4" s="341"/>
      <c r="NOT4" s="341"/>
      <c r="NOU4" s="341"/>
      <c r="NOV4" s="341"/>
      <c r="NOW4" s="341"/>
      <c r="NOX4" s="341"/>
      <c r="NOY4" s="341"/>
      <c r="NOZ4" s="341"/>
      <c r="NPA4" s="341"/>
      <c r="NPB4" s="341"/>
      <c r="NPC4" s="341"/>
      <c r="NPD4" s="341"/>
      <c r="NPE4" s="341"/>
      <c r="NPF4" s="341"/>
      <c r="NPG4" s="341"/>
      <c r="NPH4" s="341"/>
      <c r="NPI4" s="341"/>
      <c r="NPJ4" s="341"/>
      <c r="NPK4" s="341"/>
      <c r="NPL4" s="341"/>
      <c r="NPM4" s="341"/>
      <c r="NPN4" s="341"/>
      <c r="NPO4" s="341"/>
      <c r="NPP4" s="341"/>
      <c r="NPQ4" s="341"/>
      <c r="NPR4" s="341"/>
      <c r="NPS4" s="341"/>
      <c r="NPT4" s="341"/>
      <c r="NPU4" s="341"/>
      <c r="NPV4" s="341"/>
      <c r="NPW4" s="341"/>
      <c r="NPX4" s="341"/>
      <c r="NPY4" s="341"/>
      <c r="NPZ4" s="341"/>
      <c r="NQA4" s="341"/>
      <c r="NQB4" s="341"/>
      <c r="NQC4" s="341"/>
      <c r="NQD4" s="341"/>
      <c r="NQE4" s="341"/>
      <c r="NQF4" s="341"/>
      <c r="NQG4" s="341"/>
      <c r="NQH4" s="341"/>
      <c r="NQI4" s="341"/>
      <c r="NQJ4" s="341"/>
      <c r="NQK4" s="341"/>
      <c r="NQL4" s="341"/>
      <c r="NQM4" s="341"/>
      <c r="NQN4" s="341"/>
      <c r="NQO4" s="341"/>
      <c r="NQP4" s="341"/>
      <c r="NQQ4" s="341"/>
      <c r="NQR4" s="341"/>
      <c r="NQS4" s="341"/>
      <c r="NQT4" s="341"/>
      <c r="NQU4" s="341"/>
      <c r="NQV4" s="341"/>
      <c r="NQW4" s="341"/>
      <c r="NQX4" s="341"/>
      <c r="NQY4" s="341"/>
      <c r="NQZ4" s="341"/>
      <c r="NRA4" s="341"/>
      <c r="NRB4" s="341"/>
      <c r="NRC4" s="341"/>
      <c r="NRD4" s="341"/>
      <c r="NRE4" s="341"/>
      <c r="NRF4" s="341"/>
      <c r="NRG4" s="341"/>
      <c r="NRH4" s="341"/>
      <c r="NRI4" s="341"/>
      <c r="NRJ4" s="341"/>
      <c r="NRK4" s="341"/>
      <c r="NRL4" s="341"/>
      <c r="NRM4" s="341"/>
      <c r="NRN4" s="341"/>
      <c r="NRO4" s="341"/>
      <c r="NRP4" s="341"/>
      <c r="NRQ4" s="341"/>
      <c r="NRR4" s="341"/>
      <c r="NRS4" s="341"/>
      <c r="NRT4" s="341"/>
      <c r="NRU4" s="341"/>
      <c r="NRV4" s="341"/>
      <c r="NRW4" s="341"/>
      <c r="NRX4" s="341"/>
      <c r="NRY4" s="341"/>
      <c r="NRZ4" s="341"/>
      <c r="NSA4" s="341"/>
      <c r="NSB4" s="341"/>
      <c r="NSC4" s="341"/>
      <c r="NSD4" s="341"/>
      <c r="NSE4" s="341"/>
      <c r="NSF4" s="341"/>
      <c r="NSG4" s="341"/>
      <c r="NSH4" s="341"/>
      <c r="NSI4" s="341"/>
      <c r="NSJ4" s="341"/>
      <c r="NSK4" s="341"/>
      <c r="NSL4" s="341"/>
      <c r="NSM4" s="341"/>
      <c r="NSN4" s="341"/>
      <c r="NSO4" s="341"/>
      <c r="NSP4" s="341"/>
      <c r="NSQ4" s="341"/>
      <c r="NSR4" s="341"/>
      <c r="NSS4" s="341"/>
      <c r="NST4" s="341"/>
      <c r="NSU4" s="341"/>
      <c r="NSV4" s="341"/>
      <c r="NSW4" s="341"/>
      <c r="NSX4" s="341"/>
      <c r="NSY4" s="341"/>
      <c r="NSZ4" s="341"/>
      <c r="NTA4" s="341"/>
      <c r="NTB4" s="341"/>
      <c r="NTC4" s="341"/>
      <c r="NTD4" s="341"/>
      <c r="NTE4" s="341"/>
      <c r="NTF4" s="341"/>
      <c r="NTG4" s="341"/>
      <c r="NTH4" s="341"/>
      <c r="NTI4" s="341"/>
      <c r="NTJ4" s="341"/>
      <c r="NTK4" s="341"/>
      <c r="NTL4" s="341"/>
      <c r="NTM4" s="341"/>
      <c r="NTN4" s="341"/>
      <c r="NTO4" s="341"/>
      <c r="NTP4" s="341"/>
      <c r="NTQ4" s="341"/>
      <c r="NTR4" s="341"/>
      <c r="NTS4" s="341"/>
      <c r="NTT4" s="341"/>
      <c r="NTU4" s="341"/>
      <c r="NTV4" s="341"/>
      <c r="NTW4" s="341"/>
      <c r="NTX4" s="341"/>
      <c r="NTY4" s="341"/>
      <c r="NTZ4" s="341"/>
      <c r="NUA4" s="341"/>
      <c r="NUB4" s="341"/>
      <c r="NUC4" s="341"/>
      <c r="NUD4" s="341"/>
      <c r="NUE4" s="341"/>
      <c r="NUF4" s="341"/>
      <c r="NUG4" s="341"/>
      <c r="NUH4" s="341"/>
      <c r="NUI4" s="341"/>
      <c r="NUJ4" s="341"/>
      <c r="NUK4" s="341"/>
      <c r="NUL4" s="341"/>
      <c r="NUM4" s="341"/>
      <c r="NUN4" s="341"/>
      <c r="NUO4" s="341"/>
      <c r="NUP4" s="341"/>
      <c r="NUQ4" s="341"/>
      <c r="NUR4" s="341"/>
      <c r="NUS4" s="341"/>
      <c r="NUT4" s="341"/>
      <c r="NUU4" s="341"/>
      <c r="NUV4" s="341"/>
      <c r="NUW4" s="341"/>
      <c r="NUX4" s="341"/>
      <c r="NUY4" s="341"/>
      <c r="NUZ4" s="341"/>
      <c r="NVA4" s="341"/>
      <c r="NVB4" s="341"/>
      <c r="NVC4" s="341"/>
      <c r="NVD4" s="341"/>
      <c r="NVE4" s="341"/>
      <c r="NVF4" s="341"/>
      <c r="NVG4" s="341"/>
      <c r="NVH4" s="341"/>
      <c r="NVI4" s="341"/>
      <c r="NVJ4" s="341"/>
      <c r="NVK4" s="341"/>
      <c r="NVL4" s="341"/>
      <c r="NVM4" s="341"/>
      <c r="NVN4" s="341"/>
      <c r="NVO4" s="341"/>
      <c r="NVP4" s="341"/>
      <c r="NVQ4" s="341"/>
      <c r="NVR4" s="341"/>
      <c r="NVS4" s="341"/>
      <c r="NVT4" s="341"/>
      <c r="NVU4" s="341"/>
      <c r="NVV4" s="341"/>
      <c r="NVW4" s="341"/>
      <c r="NVX4" s="341"/>
      <c r="NVY4" s="341"/>
      <c r="NVZ4" s="341"/>
      <c r="NWA4" s="341"/>
      <c r="NWB4" s="341"/>
      <c r="NWC4" s="341"/>
      <c r="NWD4" s="341"/>
      <c r="NWE4" s="341"/>
      <c r="NWF4" s="341"/>
      <c r="NWG4" s="341"/>
      <c r="NWH4" s="341"/>
      <c r="NWI4" s="341"/>
      <c r="NWJ4" s="341"/>
      <c r="NWK4" s="341"/>
      <c r="NWL4" s="341"/>
      <c r="NWM4" s="341"/>
      <c r="NWN4" s="341"/>
      <c r="NWO4" s="341"/>
      <c r="NWP4" s="341"/>
      <c r="NWQ4" s="341"/>
      <c r="NWR4" s="341"/>
      <c r="NWS4" s="341"/>
      <c r="NWT4" s="341"/>
      <c r="NWU4" s="341"/>
      <c r="NWV4" s="341"/>
      <c r="NWW4" s="341"/>
      <c r="NWX4" s="341"/>
      <c r="NWY4" s="341"/>
      <c r="NWZ4" s="341"/>
      <c r="NXA4" s="341"/>
      <c r="NXB4" s="341"/>
      <c r="NXC4" s="341"/>
      <c r="NXD4" s="341"/>
      <c r="NXE4" s="341"/>
      <c r="NXF4" s="341"/>
      <c r="NXG4" s="341"/>
      <c r="NXH4" s="341"/>
      <c r="NXI4" s="341"/>
      <c r="NXJ4" s="341"/>
      <c r="NXK4" s="341"/>
      <c r="NXL4" s="341"/>
      <c r="NXM4" s="341"/>
      <c r="NXN4" s="341"/>
      <c r="NXO4" s="341"/>
      <c r="NXP4" s="341"/>
      <c r="NXQ4" s="341"/>
      <c r="NXR4" s="341"/>
      <c r="NXS4" s="341"/>
      <c r="NXT4" s="341"/>
      <c r="NXU4" s="341"/>
      <c r="NXV4" s="341"/>
      <c r="NXW4" s="341"/>
      <c r="NXX4" s="341"/>
      <c r="NXY4" s="341"/>
      <c r="NXZ4" s="341"/>
      <c r="NYA4" s="341"/>
      <c r="NYB4" s="341"/>
      <c r="NYC4" s="341"/>
      <c r="NYD4" s="341"/>
      <c r="NYE4" s="341"/>
      <c r="NYF4" s="341"/>
      <c r="NYG4" s="341"/>
      <c r="NYH4" s="341"/>
      <c r="NYI4" s="341"/>
      <c r="NYJ4" s="341"/>
      <c r="NYK4" s="341"/>
      <c r="NYL4" s="341"/>
      <c r="NYM4" s="341"/>
      <c r="NYN4" s="341"/>
      <c r="NYO4" s="341"/>
      <c r="NYP4" s="341"/>
      <c r="NYQ4" s="341"/>
      <c r="NYR4" s="341"/>
      <c r="NYS4" s="341"/>
      <c r="NYT4" s="341"/>
      <c r="NYU4" s="341"/>
      <c r="NYV4" s="341"/>
      <c r="NYW4" s="341"/>
      <c r="NYX4" s="341"/>
      <c r="NYY4" s="341"/>
      <c r="NYZ4" s="341"/>
      <c r="NZA4" s="341"/>
      <c r="NZB4" s="341"/>
      <c r="NZC4" s="341"/>
      <c r="NZD4" s="341"/>
      <c r="NZE4" s="341"/>
      <c r="NZF4" s="341"/>
      <c r="NZG4" s="341"/>
      <c r="NZH4" s="341"/>
      <c r="NZI4" s="341"/>
      <c r="NZJ4" s="341"/>
      <c r="NZK4" s="341"/>
      <c r="NZL4" s="341"/>
      <c r="NZM4" s="341"/>
      <c r="NZN4" s="341"/>
      <c r="NZO4" s="341"/>
      <c r="NZP4" s="341"/>
      <c r="NZQ4" s="341"/>
      <c r="NZR4" s="341"/>
      <c r="NZS4" s="341"/>
      <c r="NZT4" s="341"/>
      <c r="NZU4" s="341"/>
      <c r="NZV4" s="341"/>
      <c r="NZW4" s="341"/>
      <c r="NZX4" s="341"/>
      <c r="NZY4" s="341"/>
      <c r="NZZ4" s="341"/>
      <c r="OAA4" s="341"/>
      <c r="OAB4" s="341"/>
      <c r="OAC4" s="341"/>
      <c r="OAD4" s="341"/>
      <c r="OAE4" s="341"/>
      <c r="OAF4" s="341"/>
      <c r="OAG4" s="341"/>
      <c r="OAH4" s="341"/>
      <c r="OAI4" s="341"/>
      <c r="OAJ4" s="341"/>
      <c r="OAK4" s="341"/>
      <c r="OAL4" s="341"/>
      <c r="OAM4" s="341"/>
      <c r="OAN4" s="341"/>
      <c r="OAO4" s="341"/>
      <c r="OAP4" s="341"/>
      <c r="OAQ4" s="341"/>
      <c r="OAR4" s="341"/>
      <c r="OAS4" s="341"/>
      <c r="OAT4" s="341"/>
      <c r="OAU4" s="341"/>
      <c r="OAV4" s="341"/>
      <c r="OAW4" s="341"/>
      <c r="OAX4" s="341"/>
      <c r="OAY4" s="341"/>
      <c r="OAZ4" s="341"/>
      <c r="OBA4" s="341"/>
      <c r="OBB4" s="341"/>
      <c r="OBC4" s="341"/>
      <c r="OBD4" s="341"/>
      <c r="OBE4" s="341"/>
      <c r="OBF4" s="341"/>
      <c r="OBG4" s="341"/>
      <c r="OBH4" s="341"/>
      <c r="OBI4" s="341"/>
      <c r="OBJ4" s="341"/>
      <c r="OBK4" s="341"/>
      <c r="OBL4" s="341"/>
      <c r="OBM4" s="341"/>
      <c r="OBN4" s="341"/>
      <c r="OBO4" s="341"/>
      <c r="OBP4" s="341"/>
      <c r="OBQ4" s="341"/>
      <c r="OBR4" s="341"/>
      <c r="OBS4" s="341"/>
      <c r="OBT4" s="341"/>
      <c r="OBU4" s="341"/>
      <c r="OBV4" s="341"/>
      <c r="OBW4" s="341"/>
      <c r="OBX4" s="341"/>
      <c r="OBY4" s="341"/>
      <c r="OBZ4" s="341"/>
      <c r="OCA4" s="341"/>
      <c r="OCB4" s="341"/>
      <c r="OCC4" s="341"/>
      <c r="OCD4" s="341"/>
      <c r="OCE4" s="341"/>
      <c r="OCF4" s="341"/>
      <c r="OCG4" s="341"/>
      <c r="OCH4" s="341"/>
      <c r="OCI4" s="341"/>
      <c r="OCJ4" s="341"/>
      <c r="OCK4" s="341"/>
      <c r="OCL4" s="341"/>
      <c r="OCM4" s="341"/>
      <c r="OCN4" s="341"/>
      <c r="OCO4" s="341"/>
      <c r="OCP4" s="341"/>
      <c r="OCQ4" s="341"/>
      <c r="OCR4" s="341"/>
      <c r="OCS4" s="341"/>
      <c r="OCT4" s="341"/>
      <c r="OCU4" s="341"/>
      <c r="OCV4" s="341"/>
      <c r="OCW4" s="341"/>
      <c r="OCX4" s="341"/>
      <c r="OCY4" s="341"/>
      <c r="OCZ4" s="341"/>
      <c r="ODA4" s="341"/>
      <c r="ODB4" s="341"/>
      <c r="ODC4" s="341"/>
      <c r="ODD4" s="341"/>
      <c r="ODE4" s="341"/>
      <c r="ODF4" s="341"/>
      <c r="ODG4" s="341"/>
      <c r="ODH4" s="341"/>
      <c r="ODI4" s="341"/>
      <c r="ODJ4" s="341"/>
      <c r="ODK4" s="341"/>
      <c r="ODL4" s="341"/>
      <c r="ODM4" s="341"/>
      <c r="ODN4" s="341"/>
      <c r="ODO4" s="341"/>
      <c r="ODP4" s="341"/>
      <c r="ODQ4" s="341"/>
      <c r="ODR4" s="341"/>
      <c r="ODS4" s="341"/>
      <c r="ODT4" s="341"/>
      <c r="ODU4" s="341"/>
      <c r="ODV4" s="341"/>
      <c r="ODW4" s="341"/>
      <c r="ODX4" s="341"/>
      <c r="ODY4" s="341"/>
      <c r="ODZ4" s="341"/>
      <c r="OEA4" s="341"/>
      <c r="OEB4" s="341"/>
      <c r="OEC4" s="341"/>
      <c r="OED4" s="341"/>
      <c r="OEE4" s="341"/>
      <c r="OEF4" s="341"/>
      <c r="OEG4" s="341"/>
      <c r="OEH4" s="341"/>
      <c r="OEI4" s="341"/>
      <c r="OEJ4" s="341"/>
      <c r="OEK4" s="341"/>
      <c r="OEL4" s="341"/>
      <c r="OEM4" s="341"/>
      <c r="OEN4" s="341"/>
      <c r="OEO4" s="341"/>
      <c r="OEP4" s="341"/>
      <c r="OEQ4" s="341"/>
      <c r="OER4" s="341"/>
      <c r="OES4" s="341"/>
      <c r="OET4" s="341"/>
      <c r="OEU4" s="341"/>
      <c r="OEV4" s="341"/>
      <c r="OEW4" s="341"/>
      <c r="OEX4" s="341"/>
      <c r="OEY4" s="341"/>
      <c r="OEZ4" s="341"/>
      <c r="OFA4" s="341"/>
      <c r="OFB4" s="341"/>
      <c r="OFC4" s="341"/>
      <c r="OFD4" s="341"/>
      <c r="OFE4" s="341"/>
      <c r="OFF4" s="341"/>
      <c r="OFG4" s="341"/>
      <c r="OFH4" s="341"/>
      <c r="OFI4" s="341"/>
      <c r="OFJ4" s="341"/>
      <c r="OFK4" s="341"/>
      <c r="OFL4" s="341"/>
      <c r="OFM4" s="341"/>
      <c r="OFN4" s="341"/>
      <c r="OFO4" s="341"/>
      <c r="OFP4" s="341"/>
      <c r="OFQ4" s="341"/>
      <c r="OFR4" s="341"/>
      <c r="OFS4" s="341"/>
      <c r="OFT4" s="341"/>
      <c r="OFU4" s="341"/>
      <c r="OFV4" s="341"/>
      <c r="OFW4" s="341"/>
      <c r="OFX4" s="341"/>
      <c r="OFY4" s="341"/>
      <c r="OFZ4" s="341"/>
      <c r="OGA4" s="341"/>
      <c r="OGB4" s="341"/>
      <c r="OGC4" s="341"/>
      <c r="OGD4" s="341"/>
      <c r="OGE4" s="341"/>
      <c r="OGF4" s="341"/>
      <c r="OGG4" s="341"/>
      <c r="OGH4" s="341"/>
      <c r="OGI4" s="341"/>
      <c r="OGJ4" s="341"/>
      <c r="OGK4" s="341"/>
      <c r="OGL4" s="341"/>
      <c r="OGM4" s="341"/>
      <c r="OGN4" s="341"/>
      <c r="OGO4" s="341"/>
      <c r="OGP4" s="341"/>
      <c r="OGQ4" s="341"/>
      <c r="OGR4" s="341"/>
      <c r="OGS4" s="341"/>
      <c r="OGT4" s="341"/>
      <c r="OGU4" s="341"/>
      <c r="OGV4" s="341"/>
      <c r="OGW4" s="341"/>
      <c r="OGX4" s="341"/>
      <c r="OGY4" s="341"/>
      <c r="OGZ4" s="341"/>
      <c r="OHA4" s="341"/>
      <c r="OHB4" s="341"/>
      <c r="OHC4" s="341"/>
      <c r="OHD4" s="341"/>
      <c r="OHE4" s="341"/>
      <c r="OHF4" s="341"/>
      <c r="OHG4" s="341"/>
      <c r="OHH4" s="341"/>
      <c r="OHI4" s="341"/>
      <c r="OHJ4" s="341"/>
      <c r="OHK4" s="341"/>
      <c r="OHL4" s="341"/>
      <c r="OHM4" s="341"/>
      <c r="OHN4" s="341"/>
      <c r="OHO4" s="341"/>
      <c r="OHP4" s="341"/>
      <c r="OHQ4" s="341"/>
      <c r="OHR4" s="341"/>
      <c r="OHS4" s="341"/>
      <c r="OHT4" s="341"/>
      <c r="OHU4" s="341"/>
      <c r="OHV4" s="341"/>
      <c r="OHW4" s="341"/>
      <c r="OHX4" s="341"/>
      <c r="OHY4" s="341"/>
      <c r="OHZ4" s="341"/>
      <c r="OIA4" s="341"/>
      <c r="OIB4" s="341"/>
      <c r="OIC4" s="341"/>
      <c r="OID4" s="341"/>
      <c r="OIE4" s="341"/>
      <c r="OIF4" s="341"/>
      <c r="OIG4" s="341"/>
      <c r="OIH4" s="341"/>
      <c r="OII4" s="341"/>
      <c r="OIJ4" s="341"/>
      <c r="OIK4" s="341"/>
      <c r="OIL4" s="341"/>
      <c r="OIM4" s="341"/>
      <c r="OIN4" s="341"/>
      <c r="OIO4" s="341"/>
      <c r="OIP4" s="341"/>
      <c r="OIQ4" s="341"/>
      <c r="OIR4" s="341"/>
      <c r="OIS4" s="341"/>
      <c r="OIT4" s="341"/>
      <c r="OIU4" s="341"/>
      <c r="OIV4" s="341"/>
      <c r="OIW4" s="341"/>
      <c r="OIX4" s="341"/>
      <c r="OIY4" s="341"/>
      <c r="OIZ4" s="341"/>
      <c r="OJA4" s="341"/>
      <c r="OJB4" s="341"/>
      <c r="OJC4" s="341"/>
      <c r="OJD4" s="341"/>
      <c r="OJE4" s="341"/>
      <c r="OJF4" s="341"/>
      <c r="OJG4" s="341"/>
      <c r="OJH4" s="341"/>
      <c r="OJI4" s="341"/>
      <c r="OJJ4" s="341"/>
      <c r="OJK4" s="341"/>
      <c r="OJL4" s="341"/>
      <c r="OJM4" s="341"/>
      <c r="OJN4" s="341"/>
      <c r="OJO4" s="341"/>
      <c r="OJP4" s="341"/>
      <c r="OJQ4" s="341"/>
      <c r="OJR4" s="341"/>
      <c r="OJS4" s="341"/>
      <c r="OJT4" s="341"/>
      <c r="OJU4" s="341"/>
      <c r="OJV4" s="341"/>
      <c r="OJW4" s="341"/>
      <c r="OJX4" s="341"/>
      <c r="OJY4" s="341"/>
      <c r="OJZ4" s="341"/>
      <c r="OKA4" s="341"/>
      <c r="OKB4" s="341"/>
      <c r="OKC4" s="341"/>
      <c r="OKD4" s="341"/>
      <c r="OKE4" s="341"/>
      <c r="OKF4" s="341"/>
      <c r="OKG4" s="341"/>
      <c r="OKH4" s="341"/>
      <c r="OKI4" s="341"/>
      <c r="OKJ4" s="341"/>
      <c r="OKK4" s="341"/>
      <c r="OKL4" s="341"/>
      <c r="OKM4" s="341"/>
      <c r="OKN4" s="341"/>
      <c r="OKO4" s="341"/>
      <c r="OKP4" s="341"/>
      <c r="OKQ4" s="341"/>
      <c r="OKR4" s="341"/>
      <c r="OKS4" s="341"/>
      <c r="OKT4" s="341"/>
      <c r="OKU4" s="341"/>
      <c r="OKV4" s="341"/>
      <c r="OKW4" s="341"/>
      <c r="OKX4" s="341"/>
      <c r="OKY4" s="341"/>
      <c r="OKZ4" s="341"/>
      <c r="OLA4" s="341"/>
      <c r="OLB4" s="341"/>
      <c r="OLC4" s="341"/>
      <c r="OLD4" s="341"/>
      <c r="OLE4" s="341"/>
      <c r="OLF4" s="341"/>
      <c r="OLG4" s="341"/>
      <c r="OLH4" s="341"/>
      <c r="OLI4" s="341"/>
      <c r="OLJ4" s="341"/>
      <c r="OLK4" s="341"/>
      <c r="OLL4" s="341"/>
      <c r="OLM4" s="341"/>
      <c r="OLN4" s="341"/>
      <c r="OLO4" s="341"/>
      <c r="OLP4" s="341"/>
      <c r="OLQ4" s="341"/>
      <c r="OLR4" s="341"/>
      <c r="OLS4" s="341"/>
      <c r="OLT4" s="341"/>
      <c r="OLU4" s="341"/>
      <c r="OLV4" s="341"/>
      <c r="OLW4" s="341"/>
      <c r="OLX4" s="341"/>
      <c r="OLY4" s="341"/>
      <c r="OLZ4" s="341"/>
      <c r="OMA4" s="341"/>
      <c r="OMB4" s="341"/>
      <c r="OMC4" s="341"/>
      <c r="OMD4" s="341"/>
      <c r="OME4" s="341"/>
      <c r="OMF4" s="341"/>
      <c r="OMG4" s="341"/>
      <c r="OMH4" s="341"/>
      <c r="OMI4" s="341"/>
      <c r="OMJ4" s="341"/>
      <c r="OMK4" s="341"/>
      <c r="OML4" s="341"/>
      <c r="OMM4" s="341"/>
      <c r="OMN4" s="341"/>
      <c r="OMO4" s="341"/>
      <c r="OMP4" s="341"/>
      <c r="OMQ4" s="341"/>
      <c r="OMR4" s="341"/>
      <c r="OMS4" s="341"/>
      <c r="OMT4" s="341"/>
      <c r="OMU4" s="341"/>
      <c r="OMV4" s="341"/>
      <c r="OMW4" s="341"/>
      <c r="OMX4" s="341"/>
      <c r="OMY4" s="341"/>
      <c r="OMZ4" s="341"/>
      <c r="ONA4" s="341"/>
      <c r="ONB4" s="341"/>
      <c r="ONC4" s="341"/>
      <c r="OND4" s="341"/>
      <c r="ONE4" s="341"/>
      <c r="ONF4" s="341"/>
      <c r="ONG4" s="341"/>
      <c r="ONH4" s="341"/>
      <c r="ONI4" s="341"/>
      <c r="ONJ4" s="341"/>
      <c r="ONK4" s="341"/>
      <c r="ONL4" s="341"/>
      <c r="ONM4" s="341"/>
      <c r="ONN4" s="341"/>
      <c r="ONO4" s="341"/>
      <c r="ONP4" s="341"/>
      <c r="ONQ4" s="341"/>
      <c r="ONR4" s="341"/>
      <c r="ONS4" s="341"/>
      <c r="ONT4" s="341"/>
      <c r="ONU4" s="341"/>
      <c r="ONV4" s="341"/>
      <c r="ONW4" s="341"/>
      <c r="ONX4" s="341"/>
      <c r="ONY4" s="341"/>
      <c r="ONZ4" s="341"/>
      <c r="OOA4" s="341"/>
      <c r="OOB4" s="341"/>
      <c r="OOC4" s="341"/>
      <c r="OOD4" s="341"/>
      <c r="OOE4" s="341"/>
      <c r="OOF4" s="341"/>
      <c r="OOG4" s="341"/>
      <c r="OOH4" s="341"/>
      <c r="OOI4" s="341"/>
      <c r="OOJ4" s="341"/>
      <c r="OOK4" s="341"/>
      <c r="OOL4" s="341"/>
      <c r="OOM4" s="341"/>
      <c r="OON4" s="341"/>
      <c r="OOO4" s="341"/>
      <c r="OOP4" s="341"/>
      <c r="OOQ4" s="341"/>
      <c r="OOR4" s="341"/>
      <c r="OOS4" s="341"/>
      <c r="OOT4" s="341"/>
      <c r="OOU4" s="341"/>
      <c r="OOV4" s="341"/>
      <c r="OOW4" s="341"/>
      <c r="OOX4" s="341"/>
      <c r="OOY4" s="341"/>
      <c r="OOZ4" s="341"/>
      <c r="OPA4" s="341"/>
      <c r="OPB4" s="341"/>
      <c r="OPC4" s="341"/>
      <c r="OPD4" s="341"/>
      <c r="OPE4" s="341"/>
      <c r="OPF4" s="341"/>
      <c r="OPG4" s="341"/>
      <c r="OPH4" s="341"/>
      <c r="OPI4" s="341"/>
      <c r="OPJ4" s="341"/>
      <c r="OPK4" s="341"/>
      <c r="OPL4" s="341"/>
      <c r="OPM4" s="341"/>
      <c r="OPN4" s="341"/>
      <c r="OPO4" s="341"/>
      <c r="OPP4" s="341"/>
      <c r="OPQ4" s="341"/>
      <c r="OPR4" s="341"/>
      <c r="OPS4" s="341"/>
      <c r="OPT4" s="341"/>
      <c r="OPU4" s="341"/>
      <c r="OPV4" s="341"/>
      <c r="OPW4" s="341"/>
      <c r="OPX4" s="341"/>
      <c r="OPY4" s="341"/>
      <c r="OPZ4" s="341"/>
      <c r="OQA4" s="341"/>
      <c r="OQB4" s="341"/>
      <c r="OQC4" s="341"/>
      <c r="OQD4" s="341"/>
      <c r="OQE4" s="341"/>
      <c r="OQF4" s="341"/>
      <c r="OQG4" s="341"/>
      <c r="OQH4" s="341"/>
      <c r="OQI4" s="341"/>
      <c r="OQJ4" s="341"/>
      <c r="OQK4" s="341"/>
      <c r="OQL4" s="341"/>
      <c r="OQM4" s="341"/>
      <c r="OQN4" s="341"/>
      <c r="OQO4" s="341"/>
      <c r="OQP4" s="341"/>
      <c r="OQQ4" s="341"/>
      <c r="OQR4" s="341"/>
      <c r="OQS4" s="341"/>
      <c r="OQT4" s="341"/>
      <c r="OQU4" s="341"/>
      <c r="OQV4" s="341"/>
      <c r="OQW4" s="341"/>
      <c r="OQX4" s="341"/>
      <c r="OQY4" s="341"/>
      <c r="OQZ4" s="341"/>
      <c r="ORA4" s="341"/>
      <c r="ORB4" s="341"/>
      <c r="ORC4" s="341"/>
      <c r="ORD4" s="341"/>
      <c r="ORE4" s="341"/>
      <c r="ORF4" s="341"/>
      <c r="ORG4" s="341"/>
      <c r="ORH4" s="341"/>
      <c r="ORI4" s="341"/>
      <c r="ORJ4" s="341"/>
      <c r="ORK4" s="341"/>
      <c r="ORL4" s="341"/>
      <c r="ORM4" s="341"/>
      <c r="ORN4" s="341"/>
      <c r="ORO4" s="341"/>
      <c r="ORP4" s="341"/>
      <c r="ORQ4" s="341"/>
      <c r="ORR4" s="341"/>
      <c r="ORS4" s="341"/>
      <c r="ORT4" s="341"/>
      <c r="ORU4" s="341"/>
      <c r="ORV4" s="341"/>
      <c r="ORW4" s="341"/>
      <c r="ORX4" s="341"/>
      <c r="ORY4" s="341"/>
      <c r="ORZ4" s="341"/>
      <c r="OSA4" s="341"/>
      <c r="OSB4" s="341"/>
      <c r="OSC4" s="341"/>
      <c r="OSD4" s="341"/>
      <c r="OSE4" s="341"/>
      <c r="OSF4" s="341"/>
      <c r="OSG4" s="341"/>
      <c r="OSH4" s="341"/>
      <c r="OSI4" s="341"/>
      <c r="OSJ4" s="341"/>
      <c r="OSK4" s="341"/>
      <c r="OSL4" s="341"/>
      <c r="OSM4" s="341"/>
      <c r="OSN4" s="341"/>
      <c r="OSO4" s="341"/>
      <c r="OSP4" s="341"/>
      <c r="OSQ4" s="341"/>
      <c r="OSR4" s="341"/>
      <c r="OSS4" s="341"/>
      <c r="OST4" s="341"/>
      <c r="OSU4" s="341"/>
      <c r="OSV4" s="341"/>
      <c r="OSW4" s="341"/>
      <c r="OSX4" s="341"/>
      <c r="OSY4" s="341"/>
      <c r="OSZ4" s="341"/>
      <c r="OTA4" s="341"/>
      <c r="OTB4" s="341"/>
      <c r="OTC4" s="341"/>
      <c r="OTD4" s="341"/>
      <c r="OTE4" s="341"/>
      <c r="OTF4" s="341"/>
      <c r="OTG4" s="341"/>
      <c r="OTH4" s="341"/>
      <c r="OTI4" s="341"/>
      <c r="OTJ4" s="341"/>
      <c r="OTK4" s="341"/>
      <c r="OTL4" s="341"/>
      <c r="OTM4" s="341"/>
      <c r="OTN4" s="341"/>
      <c r="OTO4" s="341"/>
      <c r="OTP4" s="341"/>
      <c r="OTQ4" s="341"/>
      <c r="OTR4" s="341"/>
      <c r="OTS4" s="341"/>
      <c r="OTT4" s="341"/>
      <c r="OTU4" s="341"/>
      <c r="OTV4" s="341"/>
      <c r="OTW4" s="341"/>
      <c r="OTX4" s="341"/>
      <c r="OTY4" s="341"/>
      <c r="OTZ4" s="341"/>
      <c r="OUA4" s="341"/>
      <c r="OUB4" s="341"/>
      <c r="OUC4" s="341"/>
      <c r="OUD4" s="341"/>
      <c r="OUE4" s="341"/>
      <c r="OUF4" s="341"/>
      <c r="OUG4" s="341"/>
      <c r="OUH4" s="341"/>
      <c r="OUI4" s="341"/>
      <c r="OUJ4" s="341"/>
      <c r="OUK4" s="341"/>
      <c r="OUL4" s="341"/>
      <c r="OUM4" s="341"/>
      <c r="OUN4" s="341"/>
      <c r="OUO4" s="341"/>
      <c r="OUP4" s="341"/>
      <c r="OUQ4" s="341"/>
      <c r="OUR4" s="341"/>
      <c r="OUS4" s="341"/>
      <c r="OUT4" s="341"/>
      <c r="OUU4" s="341"/>
      <c r="OUV4" s="341"/>
      <c r="OUW4" s="341"/>
      <c r="OUX4" s="341"/>
      <c r="OUY4" s="341"/>
      <c r="OUZ4" s="341"/>
      <c r="OVA4" s="341"/>
      <c r="OVB4" s="341"/>
      <c r="OVC4" s="341"/>
      <c r="OVD4" s="341"/>
      <c r="OVE4" s="341"/>
      <c r="OVF4" s="341"/>
      <c r="OVG4" s="341"/>
      <c r="OVH4" s="341"/>
      <c r="OVI4" s="341"/>
      <c r="OVJ4" s="341"/>
      <c r="OVK4" s="341"/>
      <c r="OVL4" s="341"/>
      <c r="OVM4" s="341"/>
      <c r="OVN4" s="341"/>
      <c r="OVO4" s="341"/>
      <c r="OVP4" s="341"/>
      <c r="OVQ4" s="341"/>
      <c r="OVR4" s="341"/>
      <c r="OVS4" s="341"/>
      <c r="OVT4" s="341"/>
      <c r="OVU4" s="341"/>
      <c r="OVV4" s="341"/>
      <c r="OVW4" s="341"/>
      <c r="OVX4" s="341"/>
      <c r="OVY4" s="341"/>
      <c r="OVZ4" s="341"/>
      <c r="OWA4" s="341"/>
      <c r="OWB4" s="341"/>
      <c r="OWC4" s="341"/>
      <c r="OWD4" s="341"/>
      <c r="OWE4" s="341"/>
      <c r="OWF4" s="341"/>
      <c r="OWG4" s="341"/>
      <c r="OWH4" s="341"/>
      <c r="OWI4" s="341"/>
      <c r="OWJ4" s="341"/>
      <c r="OWK4" s="341"/>
      <c r="OWL4" s="341"/>
      <c r="OWM4" s="341"/>
      <c r="OWN4" s="341"/>
      <c r="OWO4" s="341"/>
      <c r="OWP4" s="341"/>
      <c r="OWQ4" s="341"/>
      <c r="OWR4" s="341"/>
      <c r="OWS4" s="341"/>
      <c r="OWT4" s="341"/>
      <c r="OWU4" s="341"/>
      <c r="OWV4" s="341"/>
      <c r="OWW4" s="341"/>
      <c r="OWX4" s="341"/>
      <c r="OWY4" s="341"/>
      <c r="OWZ4" s="341"/>
      <c r="OXA4" s="341"/>
      <c r="OXB4" s="341"/>
      <c r="OXC4" s="341"/>
      <c r="OXD4" s="341"/>
      <c r="OXE4" s="341"/>
      <c r="OXF4" s="341"/>
      <c r="OXG4" s="341"/>
      <c r="OXH4" s="341"/>
      <c r="OXI4" s="341"/>
      <c r="OXJ4" s="341"/>
      <c r="OXK4" s="341"/>
      <c r="OXL4" s="341"/>
      <c r="OXM4" s="341"/>
      <c r="OXN4" s="341"/>
      <c r="OXO4" s="341"/>
      <c r="OXP4" s="341"/>
      <c r="OXQ4" s="341"/>
      <c r="OXR4" s="341"/>
      <c r="OXS4" s="341"/>
      <c r="OXT4" s="341"/>
      <c r="OXU4" s="341"/>
      <c r="OXV4" s="341"/>
      <c r="OXW4" s="341"/>
      <c r="OXX4" s="341"/>
      <c r="OXY4" s="341"/>
      <c r="OXZ4" s="341"/>
      <c r="OYA4" s="341"/>
      <c r="OYB4" s="341"/>
      <c r="OYC4" s="341"/>
      <c r="OYD4" s="341"/>
      <c r="OYE4" s="341"/>
      <c r="OYF4" s="341"/>
      <c r="OYG4" s="341"/>
      <c r="OYH4" s="341"/>
      <c r="OYI4" s="341"/>
      <c r="OYJ4" s="341"/>
      <c r="OYK4" s="341"/>
      <c r="OYL4" s="341"/>
      <c r="OYM4" s="341"/>
      <c r="OYN4" s="341"/>
      <c r="OYO4" s="341"/>
      <c r="OYP4" s="341"/>
      <c r="OYQ4" s="341"/>
      <c r="OYR4" s="341"/>
      <c r="OYS4" s="341"/>
      <c r="OYT4" s="341"/>
      <c r="OYU4" s="341"/>
      <c r="OYV4" s="341"/>
      <c r="OYW4" s="341"/>
      <c r="OYX4" s="341"/>
      <c r="OYY4" s="341"/>
      <c r="OYZ4" s="341"/>
      <c r="OZA4" s="341"/>
      <c r="OZB4" s="341"/>
      <c r="OZC4" s="341"/>
      <c r="OZD4" s="341"/>
      <c r="OZE4" s="341"/>
      <c r="OZF4" s="341"/>
      <c r="OZG4" s="341"/>
      <c r="OZH4" s="341"/>
      <c r="OZI4" s="341"/>
      <c r="OZJ4" s="341"/>
      <c r="OZK4" s="341"/>
      <c r="OZL4" s="341"/>
      <c r="OZM4" s="341"/>
      <c r="OZN4" s="341"/>
      <c r="OZO4" s="341"/>
      <c r="OZP4" s="341"/>
      <c r="OZQ4" s="341"/>
      <c r="OZR4" s="341"/>
      <c r="OZS4" s="341"/>
      <c r="OZT4" s="341"/>
      <c r="OZU4" s="341"/>
      <c r="OZV4" s="341"/>
      <c r="OZW4" s="341"/>
      <c r="OZX4" s="341"/>
      <c r="OZY4" s="341"/>
      <c r="OZZ4" s="341"/>
      <c r="PAA4" s="341"/>
      <c r="PAB4" s="341"/>
      <c r="PAC4" s="341"/>
      <c r="PAD4" s="341"/>
      <c r="PAE4" s="341"/>
      <c r="PAF4" s="341"/>
      <c r="PAG4" s="341"/>
      <c r="PAH4" s="341"/>
      <c r="PAI4" s="341"/>
      <c r="PAJ4" s="341"/>
      <c r="PAK4" s="341"/>
      <c r="PAL4" s="341"/>
      <c r="PAM4" s="341"/>
      <c r="PAN4" s="341"/>
      <c r="PAO4" s="341"/>
      <c r="PAP4" s="341"/>
      <c r="PAQ4" s="341"/>
      <c r="PAR4" s="341"/>
      <c r="PAS4" s="341"/>
      <c r="PAT4" s="341"/>
      <c r="PAU4" s="341"/>
      <c r="PAV4" s="341"/>
      <c r="PAW4" s="341"/>
      <c r="PAX4" s="341"/>
      <c r="PAY4" s="341"/>
      <c r="PAZ4" s="341"/>
      <c r="PBA4" s="341"/>
      <c r="PBB4" s="341"/>
      <c r="PBC4" s="341"/>
      <c r="PBD4" s="341"/>
      <c r="PBE4" s="341"/>
      <c r="PBF4" s="341"/>
      <c r="PBG4" s="341"/>
      <c r="PBH4" s="341"/>
      <c r="PBI4" s="341"/>
      <c r="PBJ4" s="341"/>
      <c r="PBK4" s="341"/>
      <c r="PBL4" s="341"/>
      <c r="PBM4" s="341"/>
      <c r="PBN4" s="341"/>
      <c r="PBO4" s="341"/>
      <c r="PBP4" s="341"/>
      <c r="PBQ4" s="341"/>
      <c r="PBR4" s="341"/>
      <c r="PBS4" s="341"/>
      <c r="PBT4" s="341"/>
      <c r="PBU4" s="341"/>
      <c r="PBV4" s="341"/>
      <c r="PBW4" s="341"/>
      <c r="PBX4" s="341"/>
      <c r="PBY4" s="341"/>
      <c r="PBZ4" s="341"/>
      <c r="PCA4" s="341"/>
      <c r="PCB4" s="341"/>
      <c r="PCC4" s="341"/>
      <c r="PCD4" s="341"/>
      <c r="PCE4" s="341"/>
      <c r="PCF4" s="341"/>
      <c r="PCG4" s="341"/>
      <c r="PCH4" s="341"/>
      <c r="PCI4" s="341"/>
      <c r="PCJ4" s="341"/>
      <c r="PCK4" s="341"/>
      <c r="PCL4" s="341"/>
      <c r="PCM4" s="341"/>
      <c r="PCN4" s="341"/>
      <c r="PCO4" s="341"/>
      <c r="PCP4" s="341"/>
      <c r="PCQ4" s="341"/>
      <c r="PCR4" s="341"/>
      <c r="PCS4" s="341"/>
      <c r="PCT4" s="341"/>
      <c r="PCU4" s="341"/>
      <c r="PCV4" s="341"/>
      <c r="PCW4" s="341"/>
      <c r="PCX4" s="341"/>
      <c r="PCY4" s="341"/>
      <c r="PCZ4" s="341"/>
      <c r="PDA4" s="341"/>
      <c r="PDB4" s="341"/>
      <c r="PDC4" s="341"/>
      <c r="PDD4" s="341"/>
      <c r="PDE4" s="341"/>
      <c r="PDF4" s="341"/>
      <c r="PDG4" s="341"/>
      <c r="PDH4" s="341"/>
      <c r="PDI4" s="341"/>
      <c r="PDJ4" s="341"/>
      <c r="PDK4" s="341"/>
      <c r="PDL4" s="341"/>
      <c r="PDM4" s="341"/>
      <c r="PDN4" s="341"/>
      <c r="PDO4" s="341"/>
      <c r="PDP4" s="341"/>
      <c r="PDQ4" s="341"/>
      <c r="PDR4" s="341"/>
      <c r="PDS4" s="341"/>
      <c r="PDT4" s="341"/>
      <c r="PDU4" s="341"/>
      <c r="PDV4" s="341"/>
      <c r="PDW4" s="341"/>
      <c r="PDX4" s="341"/>
      <c r="PDY4" s="341"/>
      <c r="PDZ4" s="341"/>
      <c r="PEA4" s="341"/>
      <c r="PEB4" s="341"/>
      <c r="PEC4" s="341"/>
      <c r="PED4" s="341"/>
      <c r="PEE4" s="341"/>
      <c r="PEF4" s="341"/>
      <c r="PEG4" s="341"/>
      <c r="PEH4" s="341"/>
      <c r="PEI4" s="341"/>
      <c r="PEJ4" s="341"/>
      <c r="PEK4" s="341"/>
      <c r="PEL4" s="341"/>
      <c r="PEM4" s="341"/>
      <c r="PEN4" s="341"/>
      <c r="PEO4" s="341"/>
      <c r="PEP4" s="341"/>
      <c r="PEQ4" s="341"/>
      <c r="PER4" s="341"/>
      <c r="PES4" s="341"/>
      <c r="PET4" s="341"/>
      <c r="PEU4" s="341"/>
      <c r="PEV4" s="341"/>
      <c r="PEW4" s="341"/>
      <c r="PEX4" s="341"/>
      <c r="PEY4" s="341"/>
      <c r="PEZ4" s="341"/>
      <c r="PFA4" s="341"/>
      <c r="PFB4" s="341"/>
      <c r="PFC4" s="341"/>
      <c r="PFD4" s="341"/>
      <c r="PFE4" s="341"/>
      <c r="PFF4" s="341"/>
      <c r="PFG4" s="341"/>
      <c r="PFH4" s="341"/>
      <c r="PFI4" s="341"/>
      <c r="PFJ4" s="341"/>
      <c r="PFK4" s="341"/>
      <c r="PFL4" s="341"/>
      <c r="PFM4" s="341"/>
      <c r="PFN4" s="341"/>
      <c r="PFO4" s="341"/>
      <c r="PFP4" s="341"/>
      <c r="PFQ4" s="341"/>
      <c r="PFR4" s="341"/>
      <c r="PFS4" s="341"/>
      <c r="PFT4" s="341"/>
      <c r="PFU4" s="341"/>
      <c r="PFV4" s="341"/>
      <c r="PFW4" s="341"/>
      <c r="PFX4" s="341"/>
      <c r="PFY4" s="341"/>
      <c r="PFZ4" s="341"/>
      <c r="PGA4" s="341"/>
      <c r="PGB4" s="341"/>
      <c r="PGC4" s="341"/>
      <c r="PGD4" s="341"/>
      <c r="PGE4" s="341"/>
      <c r="PGF4" s="341"/>
      <c r="PGG4" s="341"/>
      <c r="PGH4" s="341"/>
      <c r="PGI4" s="341"/>
      <c r="PGJ4" s="341"/>
      <c r="PGK4" s="341"/>
      <c r="PGL4" s="341"/>
      <c r="PGM4" s="341"/>
      <c r="PGN4" s="341"/>
      <c r="PGO4" s="341"/>
      <c r="PGP4" s="341"/>
      <c r="PGQ4" s="341"/>
      <c r="PGR4" s="341"/>
      <c r="PGS4" s="341"/>
      <c r="PGT4" s="341"/>
      <c r="PGU4" s="341"/>
      <c r="PGV4" s="341"/>
      <c r="PGW4" s="341"/>
      <c r="PGX4" s="341"/>
      <c r="PGY4" s="341"/>
      <c r="PGZ4" s="341"/>
      <c r="PHA4" s="341"/>
      <c r="PHB4" s="341"/>
      <c r="PHC4" s="341"/>
      <c r="PHD4" s="341"/>
      <c r="PHE4" s="341"/>
      <c r="PHF4" s="341"/>
      <c r="PHG4" s="341"/>
      <c r="PHH4" s="341"/>
      <c r="PHI4" s="341"/>
      <c r="PHJ4" s="341"/>
      <c r="PHK4" s="341"/>
      <c r="PHL4" s="341"/>
      <c r="PHM4" s="341"/>
      <c r="PHN4" s="341"/>
      <c r="PHO4" s="341"/>
      <c r="PHP4" s="341"/>
      <c r="PHQ4" s="341"/>
      <c r="PHR4" s="341"/>
      <c r="PHS4" s="341"/>
      <c r="PHT4" s="341"/>
      <c r="PHU4" s="341"/>
      <c r="PHV4" s="341"/>
      <c r="PHW4" s="341"/>
      <c r="PHX4" s="341"/>
      <c r="PHY4" s="341"/>
      <c r="PHZ4" s="341"/>
      <c r="PIA4" s="341"/>
      <c r="PIB4" s="341"/>
      <c r="PIC4" s="341"/>
      <c r="PID4" s="341"/>
      <c r="PIE4" s="341"/>
      <c r="PIF4" s="341"/>
      <c r="PIG4" s="341"/>
      <c r="PIH4" s="341"/>
      <c r="PII4" s="341"/>
      <c r="PIJ4" s="341"/>
      <c r="PIK4" s="341"/>
      <c r="PIL4" s="341"/>
      <c r="PIM4" s="341"/>
      <c r="PIN4" s="341"/>
      <c r="PIO4" s="341"/>
      <c r="PIP4" s="341"/>
      <c r="PIQ4" s="341"/>
      <c r="PIR4" s="341"/>
      <c r="PIS4" s="341"/>
      <c r="PIT4" s="341"/>
      <c r="PIU4" s="341"/>
      <c r="PIV4" s="341"/>
      <c r="PIW4" s="341"/>
      <c r="PIX4" s="341"/>
      <c r="PIY4" s="341"/>
      <c r="PIZ4" s="341"/>
      <c r="PJA4" s="341"/>
      <c r="PJB4" s="341"/>
      <c r="PJC4" s="341"/>
      <c r="PJD4" s="341"/>
      <c r="PJE4" s="341"/>
      <c r="PJF4" s="341"/>
      <c r="PJG4" s="341"/>
      <c r="PJH4" s="341"/>
      <c r="PJI4" s="341"/>
      <c r="PJJ4" s="341"/>
      <c r="PJK4" s="341"/>
      <c r="PJL4" s="341"/>
      <c r="PJM4" s="341"/>
      <c r="PJN4" s="341"/>
      <c r="PJO4" s="341"/>
      <c r="PJP4" s="341"/>
      <c r="PJQ4" s="341"/>
      <c r="PJR4" s="341"/>
      <c r="PJS4" s="341"/>
      <c r="PJT4" s="341"/>
      <c r="PJU4" s="341"/>
      <c r="PJV4" s="341"/>
      <c r="PJW4" s="341"/>
      <c r="PJX4" s="341"/>
      <c r="PJY4" s="341"/>
      <c r="PJZ4" s="341"/>
      <c r="PKA4" s="341"/>
      <c r="PKB4" s="341"/>
      <c r="PKC4" s="341"/>
      <c r="PKD4" s="341"/>
      <c r="PKE4" s="341"/>
      <c r="PKF4" s="341"/>
      <c r="PKG4" s="341"/>
      <c r="PKH4" s="341"/>
      <c r="PKI4" s="341"/>
      <c r="PKJ4" s="341"/>
      <c r="PKK4" s="341"/>
      <c r="PKL4" s="341"/>
      <c r="PKM4" s="341"/>
      <c r="PKN4" s="341"/>
      <c r="PKO4" s="341"/>
      <c r="PKP4" s="341"/>
      <c r="PKQ4" s="341"/>
      <c r="PKR4" s="341"/>
      <c r="PKS4" s="341"/>
      <c r="PKT4" s="341"/>
      <c r="PKU4" s="341"/>
      <c r="PKV4" s="341"/>
      <c r="PKW4" s="341"/>
      <c r="PKX4" s="341"/>
      <c r="PKY4" s="341"/>
      <c r="PKZ4" s="341"/>
      <c r="PLA4" s="341"/>
      <c r="PLB4" s="341"/>
      <c r="PLC4" s="341"/>
      <c r="PLD4" s="341"/>
      <c r="PLE4" s="341"/>
      <c r="PLF4" s="341"/>
      <c r="PLG4" s="341"/>
      <c r="PLH4" s="341"/>
      <c r="PLI4" s="341"/>
      <c r="PLJ4" s="341"/>
      <c r="PLK4" s="341"/>
      <c r="PLL4" s="341"/>
      <c r="PLM4" s="341"/>
      <c r="PLN4" s="341"/>
      <c r="PLO4" s="341"/>
      <c r="PLP4" s="341"/>
      <c r="PLQ4" s="341"/>
      <c r="PLR4" s="341"/>
      <c r="PLS4" s="341"/>
      <c r="PLT4" s="341"/>
      <c r="PLU4" s="341"/>
      <c r="PLV4" s="341"/>
      <c r="PLW4" s="341"/>
      <c r="PLX4" s="341"/>
      <c r="PLY4" s="341"/>
      <c r="PLZ4" s="341"/>
      <c r="PMA4" s="341"/>
      <c r="PMB4" s="341"/>
      <c r="PMC4" s="341"/>
      <c r="PMD4" s="341"/>
      <c r="PME4" s="341"/>
      <c r="PMF4" s="341"/>
      <c r="PMG4" s="341"/>
      <c r="PMH4" s="341"/>
      <c r="PMI4" s="341"/>
      <c r="PMJ4" s="341"/>
      <c r="PMK4" s="341"/>
      <c r="PML4" s="341"/>
      <c r="PMM4" s="341"/>
      <c r="PMN4" s="341"/>
      <c r="PMO4" s="341"/>
      <c r="PMP4" s="341"/>
      <c r="PMQ4" s="341"/>
      <c r="PMR4" s="341"/>
      <c r="PMS4" s="341"/>
      <c r="PMT4" s="341"/>
      <c r="PMU4" s="341"/>
      <c r="PMV4" s="341"/>
      <c r="PMW4" s="341"/>
      <c r="PMX4" s="341"/>
      <c r="PMY4" s="341"/>
      <c r="PMZ4" s="341"/>
      <c r="PNA4" s="341"/>
      <c r="PNB4" s="341"/>
      <c r="PNC4" s="341"/>
      <c r="PND4" s="341"/>
      <c r="PNE4" s="341"/>
      <c r="PNF4" s="341"/>
      <c r="PNG4" s="341"/>
      <c r="PNH4" s="341"/>
      <c r="PNI4" s="341"/>
      <c r="PNJ4" s="341"/>
      <c r="PNK4" s="341"/>
      <c r="PNL4" s="341"/>
      <c r="PNM4" s="341"/>
      <c r="PNN4" s="341"/>
      <c r="PNO4" s="341"/>
      <c r="PNP4" s="341"/>
      <c r="PNQ4" s="341"/>
      <c r="PNR4" s="341"/>
      <c r="PNS4" s="341"/>
      <c r="PNT4" s="341"/>
      <c r="PNU4" s="341"/>
      <c r="PNV4" s="341"/>
      <c r="PNW4" s="341"/>
      <c r="PNX4" s="341"/>
      <c r="PNY4" s="341"/>
      <c r="PNZ4" s="341"/>
      <c r="POA4" s="341"/>
      <c r="POB4" s="341"/>
      <c r="POC4" s="341"/>
      <c r="POD4" s="341"/>
      <c r="POE4" s="341"/>
      <c r="POF4" s="341"/>
      <c r="POG4" s="341"/>
      <c r="POH4" s="341"/>
      <c r="POI4" s="341"/>
      <c r="POJ4" s="341"/>
      <c r="POK4" s="341"/>
      <c r="POL4" s="341"/>
      <c r="POM4" s="341"/>
      <c r="PON4" s="341"/>
      <c r="POO4" s="341"/>
      <c r="POP4" s="341"/>
      <c r="POQ4" s="341"/>
      <c r="POR4" s="341"/>
      <c r="POS4" s="341"/>
      <c r="POT4" s="341"/>
      <c r="POU4" s="341"/>
      <c r="POV4" s="341"/>
      <c r="POW4" s="341"/>
      <c r="POX4" s="341"/>
      <c r="POY4" s="341"/>
      <c r="POZ4" s="341"/>
      <c r="PPA4" s="341"/>
      <c r="PPB4" s="341"/>
      <c r="PPC4" s="341"/>
      <c r="PPD4" s="341"/>
      <c r="PPE4" s="341"/>
      <c r="PPF4" s="341"/>
      <c r="PPG4" s="341"/>
      <c r="PPH4" s="341"/>
      <c r="PPI4" s="341"/>
      <c r="PPJ4" s="341"/>
      <c r="PPK4" s="341"/>
      <c r="PPL4" s="341"/>
      <c r="PPM4" s="341"/>
      <c r="PPN4" s="341"/>
      <c r="PPO4" s="341"/>
      <c r="PPP4" s="341"/>
      <c r="PPQ4" s="341"/>
      <c r="PPR4" s="341"/>
      <c r="PPS4" s="341"/>
      <c r="PPT4" s="341"/>
      <c r="PPU4" s="341"/>
      <c r="PPV4" s="341"/>
      <c r="PPW4" s="341"/>
      <c r="PPX4" s="341"/>
      <c r="PPY4" s="341"/>
      <c r="PPZ4" s="341"/>
      <c r="PQA4" s="341"/>
      <c r="PQB4" s="341"/>
      <c r="PQC4" s="341"/>
      <c r="PQD4" s="341"/>
      <c r="PQE4" s="341"/>
      <c r="PQF4" s="341"/>
      <c r="PQG4" s="341"/>
      <c r="PQH4" s="341"/>
      <c r="PQI4" s="341"/>
      <c r="PQJ4" s="341"/>
      <c r="PQK4" s="341"/>
      <c r="PQL4" s="341"/>
      <c r="PQM4" s="341"/>
      <c r="PQN4" s="341"/>
      <c r="PQO4" s="341"/>
      <c r="PQP4" s="341"/>
      <c r="PQQ4" s="341"/>
      <c r="PQR4" s="341"/>
      <c r="PQS4" s="341"/>
      <c r="PQT4" s="341"/>
      <c r="PQU4" s="341"/>
      <c r="PQV4" s="341"/>
      <c r="PQW4" s="341"/>
      <c r="PQX4" s="341"/>
      <c r="PQY4" s="341"/>
      <c r="PQZ4" s="341"/>
      <c r="PRA4" s="341"/>
      <c r="PRB4" s="341"/>
      <c r="PRC4" s="341"/>
      <c r="PRD4" s="341"/>
      <c r="PRE4" s="341"/>
      <c r="PRF4" s="341"/>
      <c r="PRG4" s="341"/>
      <c r="PRH4" s="341"/>
      <c r="PRI4" s="341"/>
      <c r="PRJ4" s="341"/>
      <c r="PRK4" s="341"/>
      <c r="PRL4" s="341"/>
      <c r="PRM4" s="341"/>
      <c r="PRN4" s="341"/>
      <c r="PRO4" s="341"/>
      <c r="PRP4" s="341"/>
      <c r="PRQ4" s="341"/>
      <c r="PRR4" s="341"/>
      <c r="PRS4" s="341"/>
      <c r="PRT4" s="341"/>
      <c r="PRU4" s="341"/>
      <c r="PRV4" s="341"/>
      <c r="PRW4" s="341"/>
      <c r="PRX4" s="341"/>
      <c r="PRY4" s="341"/>
      <c r="PRZ4" s="341"/>
      <c r="PSA4" s="341"/>
      <c r="PSB4" s="341"/>
      <c r="PSC4" s="341"/>
      <c r="PSD4" s="341"/>
      <c r="PSE4" s="341"/>
      <c r="PSF4" s="341"/>
      <c r="PSG4" s="341"/>
      <c r="PSH4" s="341"/>
      <c r="PSI4" s="341"/>
      <c r="PSJ4" s="341"/>
      <c r="PSK4" s="341"/>
      <c r="PSL4" s="341"/>
      <c r="PSM4" s="341"/>
      <c r="PSN4" s="341"/>
      <c r="PSO4" s="341"/>
      <c r="PSP4" s="341"/>
      <c r="PSQ4" s="341"/>
      <c r="PSR4" s="341"/>
      <c r="PSS4" s="341"/>
      <c r="PST4" s="341"/>
      <c r="PSU4" s="341"/>
      <c r="PSV4" s="341"/>
      <c r="PSW4" s="341"/>
      <c r="PSX4" s="341"/>
      <c r="PSY4" s="341"/>
      <c r="PSZ4" s="341"/>
      <c r="PTA4" s="341"/>
      <c r="PTB4" s="341"/>
      <c r="PTC4" s="341"/>
      <c r="PTD4" s="341"/>
      <c r="PTE4" s="341"/>
      <c r="PTF4" s="341"/>
      <c r="PTG4" s="341"/>
      <c r="PTH4" s="341"/>
      <c r="PTI4" s="341"/>
      <c r="PTJ4" s="341"/>
      <c r="PTK4" s="341"/>
      <c r="PTL4" s="341"/>
      <c r="PTM4" s="341"/>
      <c r="PTN4" s="341"/>
      <c r="PTO4" s="341"/>
      <c r="PTP4" s="341"/>
      <c r="PTQ4" s="341"/>
      <c r="PTR4" s="341"/>
      <c r="PTS4" s="341"/>
      <c r="PTT4" s="341"/>
      <c r="PTU4" s="341"/>
      <c r="PTV4" s="341"/>
      <c r="PTW4" s="341"/>
      <c r="PTX4" s="341"/>
      <c r="PTY4" s="341"/>
      <c r="PTZ4" s="341"/>
      <c r="PUA4" s="341"/>
      <c r="PUB4" s="341"/>
      <c r="PUC4" s="341"/>
      <c r="PUD4" s="341"/>
      <c r="PUE4" s="341"/>
      <c r="PUF4" s="341"/>
      <c r="PUG4" s="341"/>
      <c r="PUH4" s="341"/>
      <c r="PUI4" s="341"/>
      <c r="PUJ4" s="341"/>
      <c r="PUK4" s="341"/>
      <c r="PUL4" s="341"/>
      <c r="PUM4" s="341"/>
      <c r="PUN4" s="341"/>
      <c r="PUO4" s="341"/>
      <c r="PUP4" s="341"/>
      <c r="PUQ4" s="341"/>
      <c r="PUR4" s="341"/>
      <c r="PUS4" s="341"/>
      <c r="PUT4" s="341"/>
      <c r="PUU4" s="341"/>
      <c r="PUV4" s="341"/>
      <c r="PUW4" s="341"/>
      <c r="PUX4" s="341"/>
      <c r="PUY4" s="341"/>
      <c r="PUZ4" s="341"/>
      <c r="PVA4" s="341"/>
      <c r="PVB4" s="341"/>
      <c r="PVC4" s="341"/>
      <c r="PVD4" s="341"/>
      <c r="PVE4" s="341"/>
      <c r="PVF4" s="341"/>
      <c r="PVG4" s="341"/>
      <c r="PVH4" s="341"/>
      <c r="PVI4" s="341"/>
      <c r="PVJ4" s="341"/>
      <c r="PVK4" s="341"/>
      <c r="PVL4" s="341"/>
      <c r="PVM4" s="341"/>
      <c r="PVN4" s="341"/>
      <c r="PVO4" s="341"/>
      <c r="PVP4" s="341"/>
      <c r="PVQ4" s="341"/>
      <c r="PVR4" s="341"/>
      <c r="PVS4" s="341"/>
      <c r="PVT4" s="341"/>
      <c r="PVU4" s="341"/>
      <c r="PVV4" s="341"/>
      <c r="PVW4" s="341"/>
      <c r="PVX4" s="341"/>
      <c r="PVY4" s="341"/>
      <c r="PVZ4" s="341"/>
      <c r="PWA4" s="341"/>
      <c r="PWB4" s="341"/>
      <c r="PWC4" s="341"/>
      <c r="PWD4" s="341"/>
      <c r="PWE4" s="341"/>
      <c r="PWF4" s="341"/>
      <c r="PWG4" s="341"/>
      <c r="PWH4" s="341"/>
      <c r="PWI4" s="341"/>
      <c r="PWJ4" s="341"/>
      <c r="PWK4" s="341"/>
      <c r="PWL4" s="341"/>
      <c r="PWM4" s="341"/>
      <c r="PWN4" s="341"/>
      <c r="PWO4" s="341"/>
      <c r="PWP4" s="341"/>
      <c r="PWQ4" s="341"/>
      <c r="PWR4" s="341"/>
      <c r="PWS4" s="341"/>
      <c r="PWT4" s="341"/>
      <c r="PWU4" s="341"/>
      <c r="PWV4" s="341"/>
      <c r="PWW4" s="341"/>
      <c r="PWX4" s="341"/>
      <c r="PWY4" s="341"/>
      <c r="PWZ4" s="341"/>
      <c r="PXA4" s="341"/>
      <c r="PXB4" s="341"/>
      <c r="PXC4" s="341"/>
      <c r="PXD4" s="341"/>
      <c r="PXE4" s="341"/>
      <c r="PXF4" s="341"/>
      <c r="PXG4" s="341"/>
      <c r="PXH4" s="341"/>
      <c r="PXI4" s="341"/>
      <c r="PXJ4" s="341"/>
      <c r="PXK4" s="341"/>
      <c r="PXL4" s="341"/>
      <c r="PXM4" s="341"/>
      <c r="PXN4" s="341"/>
      <c r="PXO4" s="341"/>
      <c r="PXP4" s="341"/>
      <c r="PXQ4" s="341"/>
      <c r="PXR4" s="341"/>
      <c r="PXS4" s="341"/>
      <c r="PXT4" s="341"/>
      <c r="PXU4" s="341"/>
      <c r="PXV4" s="341"/>
      <c r="PXW4" s="341"/>
      <c r="PXX4" s="341"/>
      <c r="PXY4" s="341"/>
      <c r="PXZ4" s="341"/>
      <c r="PYA4" s="341"/>
      <c r="PYB4" s="341"/>
      <c r="PYC4" s="341"/>
      <c r="PYD4" s="341"/>
      <c r="PYE4" s="341"/>
      <c r="PYF4" s="341"/>
      <c r="PYG4" s="341"/>
      <c r="PYH4" s="341"/>
      <c r="PYI4" s="341"/>
      <c r="PYJ4" s="341"/>
      <c r="PYK4" s="341"/>
      <c r="PYL4" s="341"/>
      <c r="PYM4" s="341"/>
      <c r="PYN4" s="341"/>
      <c r="PYO4" s="341"/>
      <c r="PYP4" s="341"/>
      <c r="PYQ4" s="341"/>
      <c r="PYR4" s="341"/>
      <c r="PYS4" s="341"/>
      <c r="PYT4" s="341"/>
      <c r="PYU4" s="341"/>
      <c r="PYV4" s="341"/>
      <c r="PYW4" s="341"/>
      <c r="PYX4" s="341"/>
      <c r="PYY4" s="341"/>
      <c r="PYZ4" s="341"/>
      <c r="PZA4" s="341"/>
      <c r="PZB4" s="341"/>
      <c r="PZC4" s="341"/>
      <c r="PZD4" s="341"/>
      <c r="PZE4" s="341"/>
      <c r="PZF4" s="341"/>
      <c r="PZG4" s="341"/>
      <c r="PZH4" s="341"/>
      <c r="PZI4" s="341"/>
      <c r="PZJ4" s="341"/>
      <c r="PZK4" s="341"/>
      <c r="PZL4" s="341"/>
      <c r="PZM4" s="341"/>
      <c r="PZN4" s="341"/>
      <c r="PZO4" s="341"/>
      <c r="PZP4" s="341"/>
      <c r="PZQ4" s="341"/>
      <c r="PZR4" s="341"/>
      <c r="PZS4" s="341"/>
      <c r="PZT4" s="341"/>
      <c r="PZU4" s="341"/>
      <c r="PZV4" s="341"/>
      <c r="PZW4" s="341"/>
      <c r="PZX4" s="341"/>
      <c r="PZY4" s="341"/>
      <c r="PZZ4" s="341"/>
      <c r="QAA4" s="341"/>
      <c r="QAB4" s="341"/>
      <c r="QAC4" s="341"/>
      <c r="QAD4" s="341"/>
      <c r="QAE4" s="341"/>
      <c r="QAF4" s="341"/>
      <c r="QAG4" s="341"/>
      <c r="QAH4" s="341"/>
      <c r="QAI4" s="341"/>
      <c r="QAJ4" s="341"/>
      <c r="QAK4" s="341"/>
      <c r="QAL4" s="341"/>
      <c r="QAM4" s="341"/>
      <c r="QAN4" s="341"/>
      <c r="QAO4" s="341"/>
      <c r="QAP4" s="341"/>
      <c r="QAQ4" s="341"/>
      <c r="QAR4" s="341"/>
      <c r="QAS4" s="341"/>
      <c r="QAT4" s="341"/>
      <c r="QAU4" s="341"/>
      <c r="QAV4" s="341"/>
      <c r="QAW4" s="341"/>
      <c r="QAX4" s="341"/>
      <c r="QAY4" s="341"/>
      <c r="QAZ4" s="341"/>
      <c r="QBA4" s="341"/>
      <c r="QBB4" s="341"/>
      <c r="QBC4" s="341"/>
      <c r="QBD4" s="341"/>
      <c r="QBE4" s="341"/>
      <c r="QBF4" s="341"/>
      <c r="QBG4" s="341"/>
      <c r="QBH4" s="341"/>
      <c r="QBI4" s="341"/>
      <c r="QBJ4" s="341"/>
      <c r="QBK4" s="341"/>
      <c r="QBL4" s="341"/>
      <c r="QBM4" s="341"/>
      <c r="QBN4" s="341"/>
      <c r="QBO4" s="341"/>
      <c r="QBP4" s="341"/>
      <c r="QBQ4" s="341"/>
      <c r="QBR4" s="341"/>
      <c r="QBS4" s="341"/>
      <c r="QBT4" s="341"/>
      <c r="QBU4" s="341"/>
      <c r="QBV4" s="341"/>
      <c r="QBW4" s="341"/>
      <c r="QBX4" s="341"/>
      <c r="QBY4" s="341"/>
      <c r="QBZ4" s="341"/>
      <c r="QCA4" s="341"/>
      <c r="QCB4" s="341"/>
      <c r="QCC4" s="341"/>
      <c r="QCD4" s="341"/>
      <c r="QCE4" s="341"/>
      <c r="QCF4" s="341"/>
      <c r="QCG4" s="341"/>
      <c r="QCH4" s="341"/>
      <c r="QCI4" s="341"/>
      <c r="QCJ4" s="341"/>
      <c r="QCK4" s="341"/>
      <c r="QCL4" s="341"/>
      <c r="QCM4" s="341"/>
      <c r="QCN4" s="341"/>
      <c r="QCO4" s="341"/>
      <c r="QCP4" s="341"/>
      <c r="QCQ4" s="341"/>
      <c r="QCR4" s="341"/>
      <c r="QCS4" s="341"/>
      <c r="QCT4" s="341"/>
      <c r="QCU4" s="341"/>
      <c r="QCV4" s="341"/>
      <c r="QCW4" s="341"/>
      <c r="QCX4" s="341"/>
      <c r="QCY4" s="341"/>
      <c r="QCZ4" s="341"/>
      <c r="QDA4" s="341"/>
      <c r="QDB4" s="341"/>
      <c r="QDC4" s="341"/>
      <c r="QDD4" s="341"/>
      <c r="QDE4" s="341"/>
      <c r="QDF4" s="341"/>
      <c r="QDG4" s="341"/>
      <c r="QDH4" s="341"/>
      <c r="QDI4" s="341"/>
      <c r="QDJ4" s="341"/>
      <c r="QDK4" s="341"/>
      <c r="QDL4" s="341"/>
      <c r="QDM4" s="341"/>
      <c r="QDN4" s="341"/>
      <c r="QDO4" s="341"/>
      <c r="QDP4" s="341"/>
      <c r="QDQ4" s="341"/>
      <c r="QDR4" s="341"/>
      <c r="QDS4" s="341"/>
      <c r="QDT4" s="341"/>
      <c r="QDU4" s="341"/>
      <c r="QDV4" s="341"/>
      <c r="QDW4" s="341"/>
      <c r="QDX4" s="341"/>
      <c r="QDY4" s="341"/>
      <c r="QDZ4" s="341"/>
      <c r="QEA4" s="341"/>
      <c r="QEB4" s="341"/>
      <c r="QEC4" s="341"/>
      <c r="QED4" s="341"/>
      <c r="QEE4" s="341"/>
      <c r="QEF4" s="341"/>
      <c r="QEG4" s="341"/>
      <c r="QEH4" s="341"/>
      <c r="QEI4" s="341"/>
      <c r="QEJ4" s="341"/>
      <c r="QEK4" s="341"/>
      <c r="QEL4" s="341"/>
      <c r="QEM4" s="341"/>
      <c r="QEN4" s="341"/>
      <c r="QEO4" s="341"/>
      <c r="QEP4" s="341"/>
      <c r="QEQ4" s="341"/>
      <c r="QER4" s="341"/>
      <c r="QES4" s="341"/>
      <c r="QET4" s="341"/>
      <c r="QEU4" s="341"/>
      <c r="QEV4" s="341"/>
      <c r="QEW4" s="341"/>
      <c r="QEX4" s="341"/>
      <c r="QEY4" s="341"/>
      <c r="QEZ4" s="341"/>
      <c r="QFA4" s="341"/>
      <c r="QFB4" s="341"/>
      <c r="QFC4" s="341"/>
      <c r="QFD4" s="341"/>
      <c r="QFE4" s="341"/>
      <c r="QFF4" s="341"/>
      <c r="QFG4" s="341"/>
      <c r="QFH4" s="341"/>
      <c r="QFI4" s="341"/>
      <c r="QFJ4" s="341"/>
      <c r="QFK4" s="341"/>
      <c r="QFL4" s="341"/>
      <c r="QFM4" s="341"/>
      <c r="QFN4" s="341"/>
      <c r="QFO4" s="341"/>
      <c r="QFP4" s="341"/>
      <c r="QFQ4" s="341"/>
      <c r="QFR4" s="341"/>
      <c r="QFS4" s="341"/>
      <c r="QFT4" s="341"/>
      <c r="QFU4" s="341"/>
      <c r="QFV4" s="341"/>
      <c r="QFW4" s="341"/>
      <c r="QFX4" s="341"/>
      <c r="QFY4" s="341"/>
      <c r="QFZ4" s="341"/>
      <c r="QGA4" s="341"/>
      <c r="QGB4" s="341"/>
      <c r="QGC4" s="341"/>
      <c r="QGD4" s="341"/>
      <c r="QGE4" s="341"/>
      <c r="QGF4" s="341"/>
      <c r="QGG4" s="341"/>
      <c r="QGH4" s="341"/>
      <c r="QGI4" s="341"/>
      <c r="QGJ4" s="341"/>
      <c r="QGK4" s="341"/>
      <c r="QGL4" s="341"/>
      <c r="QGM4" s="341"/>
      <c r="QGN4" s="341"/>
      <c r="QGO4" s="341"/>
      <c r="QGP4" s="341"/>
      <c r="QGQ4" s="341"/>
      <c r="QGR4" s="341"/>
      <c r="QGS4" s="341"/>
      <c r="QGT4" s="341"/>
      <c r="QGU4" s="341"/>
      <c r="QGV4" s="341"/>
      <c r="QGW4" s="341"/>
      <c r="QGX4" s="341"/>
      <c r="QGY4" s="341"/>
      <c r="QGZ4" s="341"/>
      <c r="QHA4" s="341"/>
      <c r="QHB4" s="341"/>
      <c r="QHC4" s="341"/>
      <c r="QHD4" s="341"/>
      <c r="QHE4" s="341"/>
      <c r="QHF4" s="341"/>
      <c r="QHG4" s="341"/>
      <c r="QHH4" s="341"/>
      <c r="QHI4" s="341"/>
      <c r="QHJ4" s="341"/>
      <c r="QHK4" s="341"/>
      <c r="QHL4" s="341"/>
      <c r="QHM4" s="341"/>
      <c r="QHN4" s="341"/>
      <c r="QHO4" s="341"/>
      <c r="QHP4" s="341"/>
      <c r="QHQ4" s="341"/>
      <c r="QHR4" s="341"/>
      <c r="QHS4" s="341"/>
      <c r="QHT4" s="341"/>
      <c r="QHU4" s="341"/>
      <c r="QHV4" s="341"/>
      <c r="QHW4" s="341"/>
      <c r="QHX4" s="341"/>
      <c r="QHY4" s="341"/>
      <c r="QHZ4" s="341"/>
      <c r="QIA4" s="341"/>
      <c r="QIB4" s="341"/>
      <c r="QIC4" s="341"/>
      <c r="QID4" s="341"/>
      <c r="QIE4" s="341"/>
      <c r="QIF4" s="341"/>
      <c r="QIG4" s="341"/>
      <c r="QIH4" s="341"/>
      <c r="QII4" s="341"/>
      <c r="QIJ4" s="341"/>
      <c r="QIK4" s="341"/>
      <c r="QIL4" s="341"/>
      <c r="QIM4" s="341"/>
      <c r="QIN4" s="341"/>
      <c r="QIO4" s="341"/>
      <c r="QIP4" s="341"/>
      <c r="QIQ4" s="341"/>
      <c r="QIR4" s="341"/>
      <c r="QIS4" s="341"/>
      <c r="QIT4" s="341"/>
      <c r="QIU4" s="341"/>
      <c r="QIV4" s="341"/>
      <c r="QIW4" s="341"/>
      <c r="QIX4" s="341"/>
      <c r="QIY4" s="341"/>
      <c r="QIZ4" s="341"/>
      <c r="QJA4" s="341"/>
      <c r="QJB4" s="341"/>
      <c r="QJC4" s="341"/>
      <c r="QJD4" s="341"/>
      <c r="QJE4" s="341"/>
      <c r="QJF4" s="341"/>
      <c r="QJG4" s="341"/>
      <c r="QJH4" s="341"/>
      <c r="QJI4" s="341"/>
      <c r="QJJ4" s="341"/>
      <c r="QJK4" s="341"/>
      <c r="QJL4" s="341"/>
      <c r="QJM4" s="341"/>
      <c r="QJN4" s="341"/>
      <c r="QJO4" s="341"/>
      <c r="QJP4" s="341"/>
      <c r="QJQ4" s="341"/>
      <c r="QJR4" s="341"/>
      <c r="QJS4" s="341"/>
      <c r="QJT4" s="341"/>
      <c r="QJU4" s="341"/>
      <c r="QJV4" s="341"/>
      <c r="QJW4" s="341"/>
      <c r="QJX4" s="341"/>
      <c r="QJY4" s="341"/>
      <c r="QJZ4" s="341"/>
      <c r="QKA4" s="341"/>
      <c r="QKB4" s="341"/>
      <c r="QKC4" s="341"/>
      <c r="QKD4" s="341"/>
      <c r="QKE4" s="341"/>
      <c r="QKF4" s="341"/>
      <c r="QKG4" s="341"/>
      <c r="QKH4" s="341"/>
      <c r="QKI4" s="341"/>
      <c r="QKJ4" s="341"/>
      <c r="QKK4" s="341"/>
      <c r="QKL4" s="341"/>
      <c r="QKM4" s="341"/>
      <c r="QKN4" s="341"/>
      <c r="QKO4" s="341"/>
      <c r="QKP4" s="341"/>
      <c r="QKQ4" s="341"/>
      <c r="QKR4" s="341"/>
      <c r="QKS4" s="341"/>
      <c r="QKT4" s="341"/>
      <c r="QKU4" s="341"/>
      <c r="QKV4" s="341"/>
      <c r="QKW4" s="341"/>
      <c r="QKX4" s="341"/>
      <c r="QKY4" s="341"/>
      <c r="QKZ4" s="341"/>
      <c r="QLA4" s="341"/>
      <c r="QLB4" s="341"/>
      <c r="QLC4" s="341"/>
      <c r="QLD4" s="341"/>
      <c r="QLE4" s="341"/>
      <c r="QLF4" s="341"/>
      <c r="QLG4" s="341"/>
      <c r="QLH4" s="341"/>
      <c r="QLI4" s="341"/>
      <c r="QLJ4" s="341"/>
      <c r="QLK4" s="341"/>
      <c r="QLL4" s="341"/>
      <c r="QLM4" s="341"/>
      <c r="QLN4" s="341"/>
      <c r="QLO4" s="341"/>
      <c r="QLP4" s="341"/>
      <c r="QLQ4" s="341"/>
      <c r="QLR4" s="341"/>
      <c r="QLS4" s="341"/>
      <c r="QLT4" s="341"/>
      <c r="QLU4" s="341"/>
      <c r="QLV4" s="341"/>
      <c r="QLW4" s="341"/>
      <c r="QLX4" s="341"/>
      <c r="QLY4" s="341"/>
      <c r="QLZ4" s="341"/>
      <c r="QMA4" s="341"/>
      <c r="QMB4" s="341"/>
      <c r="QMC4" s="341"/>
      <c r="QMD4" s="341"/>
      <c r="QME4" s="341"/>
      <c r="QMF4" s="341"/>
      <c r="QMG4" s="341"/>
      <c r="QMH4" s="341"/>
      <c r="QMI4" s="341"/>
      <c r="QMJ4" s="341"/>
      <c r="QMK4" s="341"/>
      <c r="QML4" s="341"/>
      <c r="QMM4" s="341"/>
      <c r="QMN4" s="341"/>
      <c r="QMO4" s="341"/>
      <c r="QMP4" s="341"/>
      <c r="QMQ4" s="341"/>
      <c r="QMR4" s="341"/>
      <c r="QMS4" s="341"/>
      <c r="QMT4" s="341"/>
      <c r="QMU4" s="341"/>
      <c r="QMV4" s="341"/>
      <c r="QMW4" s="341"/>
      <c r="QMX4" s="341"/>
      <c r="QMY4" s="341"/>
      <c r="QMZ4" s="341"/>
      <c r="QNA4" s="341"/>
      <c r="QNB4" s="341"/>
      <c r="QNC4" s="341"/>
      <c r="QND4" s="341"/>
      <c r="QNE4" s="341"/>
      <c r="QNF4" s="341"/>
      <c r="QNG4" s="341"/>
      <c r="QNH4" s="341"/>
      <c r="QNI4" s="341"/>
      <c r="QNJ4" s="341"/>
      <c r="QNK4" s="341"/>
      <c r="QNL4" s="341"/>
      <c r="QNM4" s="341"/>
      <c r="QNN4" s="341"/>
      <c r="QNO4" s="341"/>
      <c r="QNP4" s="341"/>
      <c r="QNQ4" s="341"/>
      <c r="QNR4" s="341"/>
      <c r="QNS4" s="341"/>
      <c r="QNT4" s="341"/>
      <c r="QNU4" s="341"/>
      <c r="QNV4" s="341"/>
      <c r="QNW4" s="341"/>
      <c r="QNX4" s="341"/>
      <c r="QNY4" s="341"/>
      <c r="QNZ4" s="341"/>
      <c r="QOA4" s="341"/>
      <c r="QOB4" s="341"/>
      <c r="QOC4" s="341"/>
      <c r="QOD4" s="341"/>
      <c r="QOE4" s="341"/>
      <c r="QOF4" s="341"/>
      <c r="QOG4" s="341"/>
      <c r="QOH4" s="341"/>
      <c r="QOI4" s="341"/>
      <c r="QOJ4" s="341"/>
      <c r="QOK4" s="341"/>
      <c r="QOL4" s="341"/>
      <c r="QOM4" s="341"/>
      <c r="QON4" s="341"/>
      <c r="QOO4" s="341"/>
      <c r="QOP4" s="341"/>
      <c r="QOQ4" s="341"/>
      <c r="QOR4" s="341"/>
      <c r="QOS4" s="341"/>
      <c r="QOT4" s="341"/>
      <c r="QOU4" s="341"/>
      <c r="QOV4" s="341"/>
      <c r="QOW4" s="341"/>
      <c r="QOX4" s="341"/>
      <c r="QOY4" s="341"/>
      <c r="QOZ4" s="341"/>
      <c r="QPA4" s="341"/>
      <c r="QPB4" s="341"/>
      <c r="QPC4" s="341"/>
      <c r="QPD4" s="341"/>
      <c r="QPE4" s="341"/>
      <c r="QPF4" s="341"/>
      <c r="QPG4" s="341"/>
      <c r="QPH4" s="341"/>
      <c r="QPI4" s="341"/>
      <c r="QPJ4" s="341"/>
      <c r="QPK4" s="341"/>
      <c r="QPL4" s="341"/>
      <c r="QPM4" s="341"/>
      <c r="QPN4" s="341"/>
      <c r="QPO4" s="341"/>
      <c r="QPP4" s="341"/>
      <c r="QPQ4" s="341"/>
      <c r="QPR4" s="341"/>
      <c r="QPS4" s="341"/>
      <c r="QPT4" s="341"/>
      <c r="QPU4" s="341"/>
      <c r="QPV4" s="341"/>
      <c r="QPW4" s="341"/>
      <c r="QPX4" s="341"/>
      <c r="QPY4" s="341"/>
      <c r="QPZ4" s="341"/>
      <c r="QQA4" s="341"/>
      <c r="QQB4" s="341"/>
      <c r="QQC4" s="341"/>
      <c r="QQD4" s="341"/>
      <c r="QQE4" s="341"/>
      <c r="QQF4" s="341"/>
      <c r="QQG4" s="341"/>
      <c r="QQH4" s="341"/>
      <c r="QQI4" s="341"/>
      <c r="QQJ4" s="341"/>
      <c r="QQK4" s="341"/>
      <c r="QQL4" s="341"/>
      <c r="QQM4" s="341"/>
      <c r="QQN4" s="341"/>
      <c r="QQO4" s="341"/>
      <c r="QQP4" s="341"/>
      <c r="QQQ4" s="341"/>
      <c r="QQR4" s="341"/>
      <c r="QQS4" s="341"/>
      <c r="QQT4" s="341"/>
      <c r="QQU4" s="341"/>
      <c r="QQV4" s="341"/>
      <c r="QQW4" s="341"/>
      <c r="QQX4" s="341"/>
      <c r="QQY4" s="341"/>
      <c r="QQZ4" s="341"/>
      <c r="QRA4" s="341"/>
      <c r="QRB4" s="341"/>
      <c r="QRC4" s="341"/>
      <c r="QRD4" s="341"/>
      <c r="QRE4" s="341"/>
      <c r="QRF4" s="341"/>
      <c r="QRG4" s="341"/>
      <c r="QRH4" s="341"/>
      <c r="QRI4" s="341"/>
      <c r="QRJ4" s="341"/>
      <c r="QRK4" s="341"/>
      <c r="QRL4" s="341"/>
      <c r="QRM4" s="341"/>
      <c r="QRN4" s="341"/>
      <c r="QRO4" s="341"/>
      <c r="QRP4" s="341"/>
      <c r="QRQ4" s="341"/>
      <c r="QRR4" s="341"/>
      <c r="QRS4" s="341"/>
      <c r="QRT4" s="341"/>
      <c r="QRU4" s="341"/>
      <c r="QRV4" s="341"/>
      <c r="QRW4" s="341"/>
      <c r="QRX4" s="341"/>
      <c r="QRY4" s="341"/>
      <c r="QRZ4" s="341"/>
      <c r="QSA4" s="341"/>
      <c r="QSB4" s="341"/>
      <c r="QSC4" s="341"/>
      <c r="QSD4" s="341"/>
      <c r="QSE4" s="341"/>
      <c r="QSF4" s="341"/>
      <c r="QSG4" s="341"/>
      <c r="QSH4" s="341"/>
      <c r="QSI4" s="341"/>
      <c r="QSJ4" s="341"/>
      <c r="QSK4" s="341"/>
      <c r="QSL4" s="341"/>
      <c r="QSM4" s="341"/>
      <c r="QSN4" s="341"/>
      <c r="QSO4" s="341"/>
      <c r="QSP4" s="341"/>
      <c r="QSQ4" s="341"/>
      <c r="QSR4" s="341"/>
      <c r="QSS4" s="341"/>
      <c r="QST4" s="341"/>
      <c r="QSU4" s="341"/>
      <c r="QSV4" s="341"/>
      <c r="QSW4" s="341"/>
      <c r="QSX4" s="341"/>
      <c r="QSY4" s="341"/>
      <c r="QSZ4" s="341"/>
      <c r="QTA4" s="341"/>
      <c r="QTB4" s="341"/>
      <c r="QTC4" s="341"/>
      <c r="QTD4" s="341"/>
      <c r="QTE4" s="341"/>
      <c r="QTF4" s="341"/>
      <c r="QTG4" s="341"/>
      <c r="QTH4" s="341"/>
      <c r="QTI4" s="341"/>
      <c r="QTJ4" s="341"/>
      <c r="QTK4" s="341"/>
      <c r="QTL4" s="341"/>
      <c r="QTM4" s="341"/>
      <c r="QTN4" s="341"/>
      <c r="QTO4" s="341"/>
      <c r="QTP4" s="341"/>
      <c r="QTQ4" s="341"/>
      <c r="QTR4" s="341"/>
      <c r="QTS4" s="341"/>
      <c r="QTT4" s="341"/>
      <c r="QTU4" s="341"/>
      <c r="QTV4" s="341"/>
      <c r="QTW4" s="341"/>
      <c r="QTX4" s="341"/>
      <c r="QTY4" s="341"/>
      <c r="QTZ4" s="341"/>
      <c r="QUA4" s="341"/>
      <c r="QUB4" s="341"/>
      <c r="QUC4" s="341"/>
      <c r="QUD4" s="341"/>
      <c r="QUE4" s="341"/>
      <c r="QUF4" s="341"/>
      <c r="QUG4" s="341"/>
      <c r="QUH4" s="341"/>
      <c r="QUI4" s="341"/>
      <c r="QUJ4" s="341"/>
      <c r="QUK4" s="341"/>
      <c r="QUL4" s="341"/>
      <c r="QUM4" s="341"/>
      <c r="QUN4" s="341"/>
      <c r="QUO4" s="341"/>
      <c r="QUP4" s="341"/>
      <c r="QUQ4" s="341"/>
      <c r="QUR4" s="341"/>
      <c r="QUS4" s="341"/>
      <c r="QUT4" s="341"/>
      <c r="QUU4" s="341"/>
      <c r="QUV4" s="341"/>
      <c r="QUW4" s="341"/>
      <c r="QUX4" s="341"/>
      <c r="QUY4" s="341"/>
      <c r="QUZ4" s="341"/>
      <c r="QVA4" s="341"/>
      <c r="QVB4" s="341"/>
      <c r="QVC4" s="341"/>
      <c r="QVD4" s="341"/>
      <c r="QVE4" s="341"/>
      <c r="QVF4" s="341"/>
      <c r="QVG4" s="341"/>
      <c r="QVH4" s="341"/>
      <c r="QVI4" s="341"/>
      <c r="QVJ4" s="341"/>
      <c r="QVK4" s="341"/>
      <c r="QVL4" s="341"/>
      <c r="QVM4" s="341"/>
      <c r="QVN4" s="341"/>
      <c r="QVO4" s="341"/>
      <c r="QVP4" s="341"/>
      <c r="QVQ4" s="341"/>
      <c r="QVR4" s="341"/>
      <c r="QVS4" s="341"/>
      <c r="QVT4" s="341"/>
      <c r="QVU4" s="341"/>
      <c r="QVV4" s="341"/>
      <c r="QVW4" s="341"/>
      <c r="QVX4" s="341"/>
      <c r="QVY4" s="341"/>
      <c r="QVZ4" s="341"/>
      <c r="QWA4" s="341"/>
      <c r="QWB4" s="341"/>
      <c r="QWC4" s="341"/>
      <c r="QWD4" s="341"/>
      <c r="QWE4" s="341"/>
      <c r="QWF4" s="341"/>
      <c r="QWG4" s="341"/>
      <c r="QWH4" s="341"/>
      <c r="QWI4" s="341"/>
      <c r="QWJ4" s="341"/>
      <c r="QWK4" s="341"/>
      <c r="QWL4" s="341"/>
      <c r="QWM4" s="341"/>
      <c r="QWN4" s="341"/>
      <c r="QWO4" s="341"/>
      <c r="QWP4" s="341"/>
      <c r="QWQ4" s="341"/>
      <c r="QWR4" s="341"/>
      <c r="QWS4" s="341"/>
      <c r="QWT4" s="341"/>
      <c r="QWU4" s="341"/>
      <c r="QWV4" s="341"/>
      <c r="QWW4" s="341"/>
      <c r="QWX4" s="341"/>
      <c r="QWY4" s="341"/>
      <c r="QWZ4" s="341"/>
      <c r="QXA4" s="341"/>
      <c r="QXB4" s="341"/>
      <c r="QXC4" s="341"/>
      <c r="QXD4" s="341"/>
      <c r="QXE4" s="341"/>
      <c r="QXF4" s="341"/>
      <c r="QXG4" s="341"/>
      <c r="QXH4" s="341"/>
      <c r="QXI4" s="341"/>
      <c r="QXJ4" s="341"/>
      <c r="QXK4" s="341"/>
      <c r="QXL4" s="341"/>
      <c r="QXM4" s="341"/>
      <c r="QXN4" s="341"/>
      <c r="QXO4" s="341"/>
      <c r="QXP4" s="341"/>
      <c r="QXQ4" s="341"/>
      <c r="QXR4" s="341"/>
      <c r="QXS4" s="341"/>
      <c r="QXT4" s="341"/>
      <c r="QXU4" s="341"/>
      <c r="QXV4" s="341"/>
      <c r="QXW4" s="341"/>
      <c r="QXX4" s="341"/>
      <c r="QXY4" s="341"/>
      <c r="QXZ4" s="341"/>
      <c r="QYA4" s="341"/>
      <c r="QYB4" s="341"/>
      <c r="QYC4" s="341"/>
      <c r="QYD4" s="341"/>
      <c r="QYE4" s="341"/>
      <c r="QYF4" s="341"/>
      <c r="QYG4" s="341"/>
      <c r="QYH4" s="341"/>
      <c r="QYI4" s="341"/>
      <c r="QYJ4" s="341"/>
      <c r="QYK4" s="341"/>
      <c r="QYL4" s="341"/>
      <c r="QYM4" s="341"/>
      <c r="QYN4" s="341"/>
      <c r="QYO4" s="341"/>
      <c r="QYP4" s="341"/>
      <c r="QYQ4" s="341"/>
      <c r="QYR4" s="341"/>
      <c r="QYS4" s="341"/>
      <c r="QYT4" s="341"/>
      <c r="QYU4" s="341"/>
      <c r="QYV4" s="341"/>
      <c r="QYW4" s="341"/>
      <c r="QYX4" s="341"/>
      <c r="QYY4" s="341"/>
      <c r="QYZ4" s="341"/>
      <c r="QZA4" s="341"/>
      <c r="QZB4" s="341"/>
      <c r="QZC4" s="341"/>
      <c r="QZD4" s="341"/>
      <c r="QZE4" s="341"/>
      <c r="QZF4" s="341"/>
      <c r="QZG4" s="341"/>
      <c r="QZH4" s="341"/>
      <c r="QZI4" s="341"/>
      <c r="QZJ4" s="341"/>
      <c r="QZK4" s="341"/>
      <c r="QZL4" s="341"/>
      <c r="QZM4" s="341"/>
      <c r="QZN4" s="341"/>
      <c r="QZO4" s="341"/>
      <c r="QZP4" s="341"/>
      <c r="QZQ4" s="341"/>
      <c r="QZR4" s="341"/>
      <c r="QZS4" s="341"/>
      <c r="QZT4" s="341"/>
      <c r="QZU4" s="341"/>
      <c r="QZV4" s="341"/>
      <c r="QZW4" s="341"/>
      <c r="QZX4" s="341"/>
      <c r="QZY4" s="341"/>
      <c r="QZZ4" s="341"/>
      <c r="RAA4" s="341"/>
      <c r="RAB4" s="341"/>
      <c r="RAC4" s="341"/>
      <c r="RAD4" s="341"/>
      <c r="RAE4" s="341"/>
      <c r="RAF4" s="341"/>
      <c r="RAG4" s="341"/>
      <c r="RAH4" s="341"/>
      <c r="RAI4" s="341"/>
      <c r="RAJ4" s="341"/>
      <c r="RAK4" s="341"/>
      <c r="RAL4" s="341"/>
      <c r="RAM4" s="341"/>
      <c r="RAN4" s="341"/>
      <c r="RAO4" s="341"/>
      <c r="RAP4" s="341"/>
      <c r="RAQ4" s="341"/>
      <c r="RAR4" s="341"/>
      <c r="RAS4" s="341"/>
      <c r="RAT4" s="341"/>
      <c r="RAU4" s="341"/>
      <c r="RAV4" s="341"/>
      <c r="RAW4" s="341"/>
      <c r="RAX4" s="341"/>
      <c r="RAY4" s="341"/>
      <c r="RAZ4" s="341"/>
      <c r="RBA4" s="341"/>
      <c r="RBB4" s="341"/>
      <c r="RBC4" s="341"/>
      <c r="RBD4" s="341"/>
      <c r="RBE4" s="341"/>
      <c r="RBF4" s="341"/>
      <c r="RBG4" s="341"/>
      <c r="RBH4" s="341"/>
      <c r="RBI4" s="341"/>
      <c r="RBJ4" s="341"/>
      <c r="RBK4" s="341"/>
      <c r="RBL4" s="341"/>
      <c r="RBM4" s="341"/>
      <c r="RBN4" s="341"/>
      <c r="RBO4" s="341"/>
      <c r="RBP4" s="341"/>
      <c r="RBQ4" s="341"/>
      <c r="RBR4" s="341"/>
      <c r="RBS4" s="341"/>
      <c r="RBT4" s="341"/>
      <c r="RBU4" s="341"/>
      <c r="RBV4" s="341"/>
      <c r="RBW4" s="341"/>
      <c r="RBX4" s="341"/>
      <c r="RBY4" s="341"/>
      <c r="RBZ4" s="341"/>
      <c r="RCA4" s="341"/>
      <c r="RCB4" s="341"/>
      <c r="RCC4" s="341"/>
      <c r="RCD4" s="341"/>
      <c r="RCE4" s="341"/>
      <c r="RCF4" s="341"/>
      <c r="RCG4" s="341"/>
      <c r="RCH4" s="341"/>
      <c r="RCI4" s="341"/>
      <c r="RCJ4" s="341"/>
      <c r="RCK4" s="341"/>
      <c r="RCL4" s="341"/>
      <c r="RCM4" s="341"/>
      <c r="RCN4" s="341"/>
      <c r="RCO4" s="341"/>
      <c r="RCP4" s="341"/>
      <c r="RCQ4" s="341"/>
      <c r="RCR4" s="341"/>
      <c r="RCS4" s="341"/>
      <c r="RCT4" s="341"/>
      <c r="RCU4" s="341"/>
      <c r="RCV4" s="341"/>
      <c r="RCW4" s="341"/>
      <c r="RCX4" s="341"/>
      <c r="RCY4" s="341"/>
      <c r="RCZ4" s="341"/>
      <c r="RDA4" s="341"/>
      <c r="RDB4" s="341"/>
      <c r="RDC4" s="341"/>
      <c r="RDD4" s="341"/>
      <c r="RDE4" s="341"/>
      <c r="RDF4" s="341"/>
      <c r="RDG4" s="341"/>
      <c r="RDH4" s="341"/>
      <c r="RDI4" s="341"/>
      <c r="RDJ4" s="341"/>
      <c r="RDK4" s="341"/>
      <c r="RDL4" s="341"/>
      <c r="RDM4" s="341"/>
      <c r="RDN4" s="341"/>
      <c r="RDO4" s="341"/>
      <c r="RDP4" s="341"/>
      <c r="RDQ4" s="341"/>
      <c r="RDR4" s="341"/>
      <c r="RDS4" s="341"/>
      <c r="RDT4" s="341"/>
      <c r="RDU4" s="341"/>
      <c r="RDV4" s="341"/>
      <c r="RDW4" s="341"/>
      <c r="RDX4" s="341"/>
      <c r="RDY4" s="341"/>
      <c r="RDZ4" s="341"/>
      <c r="REA4" s="341"/>
      <c r="REB4" s="341"/>
      <c r="REC4" s="341"/>
      <c r="RED4" s="341"/>
      <c r="REE4" s="341"/>
      <c r="REF4" s="341"/>
      <c r="REG4" s="341"/>
      <c r="REH4" s="341"/>
      <c r="REI4" s="341"/>
      <c r="REJ4" s="341"/>
      <c r="REK4" s="341"/>
      <c r="REL4" s="341"/>
      <c r="REM4" s="341"/>
      <c r="REN4" s="341"/>
      <c r="REO4" s="341"/>
      <c r="REP4" s="341"/>
      <c r="REQ4" s="341"/>
      <c r="RER4" s="341"/>
      <c r="RES4" s="341"/>
      <c r="RET4" s="341"/>
      <c r="REU4" s="341"/>
      <c r="REV4" s="341"/>
      <c r="REW4" s="341"/>
      <c r="REX4" s="341"/>
      <c r="REY4" s="341"/>
      <c r="REZ4" s="341"/>
      <c r="RFA4" s="341"/>
      <c r="RFB4" s="341"/>
      <c r="RFC4" s="341"/>
      <c r="RFD4" s="341"/>
      <c r="RFE4" s="341"/>
      <c r="RFF4" s="341"/>
      <c r="RFG4" s="341"/>
      <c r="RFH4" s="341"/>
      <c r="RFI4" s="341"/>
      <c r="RFJ4" s="341"/>
      <c r="RFK4" s="341"/>
      <c r="RFL4" s="341"/>
      <c r="RFM4" s="341"/>
      <c r="RFN4" s="341"/>
      <c r="RFO4" s="341"/>
      <c r="RFP4" s="341"/>
      <c r="RFQ4" s="341"/>
      <c r="RFR4" s="341"/>
      <c r="RFS4" s="341"/>
      <c r="RFT4" s="341"/>
      <c r="RFU4" s="341"/>
      <c r="RFV4" s="341"/>
      <c r="RFW4" s="341"/>
      <c r="RFX4" s="341"/>
      <c r="RFY4" s="341"/>
      <c r="RFZ4" s="341"/>
      <c r="RGA4" s="341"/>
      <c r="RGB4" s="341"/>
      <c r="RGC4" s="341"/>
      <c r="RGD4" s="341"/>
      <c r="RGE4" s="341"/>
      <c r="RGF4" s="341"/>
      <c r="RGG4" s="341"/>
      <c r="RGH4" s="341"/>
      <c r="RGI4" s="341"/>
      <c r="RGJ4" s="341"/>
      <c r="RGK4" s="341"/>
      <c r="RGL4" s="341"/>
      <c r="RGM4" s="341"/>
      <c r="RGN4" s="341"/>
      <c r="RGO4" s="341"/>
      <c r="RGP4" s="341"/>
      <c r="RGQ4" s="341"/>
      <c r="RGR4" s="341"/>
      <c r="RGS4" s="341"/>
      <c r="RGT4" s="341"/>
      <c r="RGU4" s="341"/>
      <c r="RGV4" s="341"/>
      <c r="RGW4" s="341"/>
      <c r="RGX4" s="341"/>
      <c r="RGY4" s="341"/>
      <c r="RGZ4" s="341"/>
      <c r="RHA4" s="341"/>
      <c r="RHB4" s="341"/>
      <c r="RHC4" s="341"/>
      <c r="RHD4" s="341"/>
      <c r="RHE4" s="341"/>
      <c r="RHF4" s="341"/>
      <c r="RHG4" s="341"/>
      <c r="RHH4" s="341"/>
      <c r="RHI4" s="341"/>
      <c r="RHJ4" s="341"/>
      <c r="RHK4" s="341"/>
      <c r="RHL4" s="341"/>
      <c r="RHM4" s="341"/>
      <c r="RHN4" s="341"/>
      <c r="RHO4" s="341"/>
      <c r="RHP4" s="341"/>
      <c r="RHQ4" s="341"/>
      <c r="RHR4" s="341"/>
      <c r="RHS4" s="341"/>
      <c r="RHT4" s="341"/>
      <c r="RHU4" s="341"/>
      <c r="RHV4" s="341"/>
      <c r="RHW4" s="341"/>
      <c r="RHX4" s="341"/>
      <c r="RHY4" s="341"/>
      <c r="RHZ4" s="341"/>
      <c r="RIA4" s="341"/>
      <c r="RIB4" s="341"/>
      <c r="RIC4" s="341"/>
      <c r="RID4" s="341"/>
      <c r="RIE4" s="341"/>
      <c r="RIF4" s="341"/>
      <c r="RIG4" s="341"/>
      <c r="RIH4" s="341"/>
      <c r="RII4" s="341"/>
      <c r="RIJ4" s="341"/>
      <c r="RIK4" s="341"/>
      <c r="RIL4" s="341"/>
      <c r="RIM4" s="341"/>
      <c r="RIN4" s="341"/>
      <c r="RIO4" s="341"/>
      <c r="RIP4" s="341"/>
      <c r="RIQ4" s="341"/>
      <c r="RIR4" s="341"/>
      <c r="RIS4" s="341"/>
      <c r="RIT4" s="341"/>
      <c r="RIU4" s="341"/>
      <c r="RIV4" s="341"/>
      <c r="RIW4" s="341"/>
      <c r="RIX4" s="341"/>
      <c r="RIY4" s="341"/>
      <c r="RIZ4" s="341"/>
      <c r="RJA4" s="341"/>
      <c r="RJB4" s="341"/>
      <c r="RJC4" s="341"/>
      <c r="RJD4" s="341"/>
      <c r="RJE4" s="341"/>
      <c r="RJF4" s="341"/>
      <c r="RJG4" s="341"/>
      <c r="RJH4" s="341"/>
      <c r="RJI4" s="341"/>
      <c r="RJJ4" s="341"/>
      <c r="RJK4" s="341"/>
      <c r="RJL4" s="341"/>
      <c r="RJM4" s="341"/>
      <c r="RJN4" s="341"/>
      <c r="RJO4" s="341"/>
      <c r="RJP4" s="341"/>
      <c r="RJQ4" s="341"/>
      <c r="RJR4" s="341"/>
      <c r="RJS4" s="341"/>
      <c r="RJT4" s="341"/>
      <c r="RJU4" s="341"/>
      <c r="RJV4" s="341"/>
      <c r="RJW4" s="341"/>
      <c r="RJX4" s="341"/>
      <c r="RJY4" s="341"/>
      <c r="RJZ4" s="341"/>
      <c r="RKA4" s="341"/>
      <c r="RKB4" s="341"/>
      <c r="RKC4" s="341"/>
      <c r="RKD4" s="341"/>
      <c r="RKE4" s="341"/>
      <c r="RKF4" s="341"/>
      <c r="RKG4" s="341"/>
      <c r="RKH4" s="341"/>
      <c r="RKI4" s="341"/>
      <c r="RKJ4" s="341"/>
      <c r="RKK4" s="341"/>
      <c r="RKL4" s="341"/>
      <c r="RKM4" s="341"/>
      <c r="RKN4" s="341"/>
      <c r="RKO4" s="341"/>
      <c r="RKP4" s="341"/>
      <c r="RKQ4" s="341"/>
      <c r="RKR4" s="341"/>
      <c r="RKS4" s="341"/>
      <c r="RKT4" s="341"/>
      <c r="RKU4" s="341"/>
      <c r="RKV4" s="341"/>
      <c r="RKW4" s="341"/>
      <c r="RKX4" s="341"/>
      <c r="RKY4" s="341"/>
      <c r="RKZ4" s="341"/>
      <c r="RLA4" s="341"/>
      <c r="RLB4" s="341"/>
      <c r="RLC4" s="341"/>
      <c r="RLD4" s="341"/>
      <c r="RLE4" s="341"/>
      <c r="RLF4" s="341"/>
      <c r="RLG4" s="341"/>
      <c r="RLH4" s="341"/>
      <c r="RLI4" s="341"/>
      <c r="RLJ4" s="341"/>
      <c r="RLK4" s="341"/>
      <c r="RLL4" s="341"/>
      <c r="RLM4" s="341"/>
      <c r="RLN4" s="341"/>
      <c r="RLO4" s="341"/>
      <c r="RLP4" s="341"/>
      <c r="RLQ4" s="341"/>
      <c r="RLR4" s="341"/>
      <c r="RLS4" s="341"/>
      <c r="RLT4" s="341"/>
      <c r="RLU4" s="341"/>
      <c r="RLV4" s="341"/>
      <c r="RLW4" s="341"/>
      <c r="RLX4" s="341"/>
      <c r="RLY4" s="341"/>
      <c r="RLZ4" s="341"/>
      <c r="RMA4" s="341"/>
      <c r="RMB4" s="341"/>
      <c r="RMC4" s="341"/>
      <c r="RMD4" s="341"/>
      <c r="RME4" s="341"/>
      <c r="RMF4" s="341"/>
      <c r="RMG4" s="341"/>
      <c r="RMH4" s="341"/>
      <c r="RMI4" s="341"/>
      <c r="RMJ4" s="341"/>
      <c r="RMK4" s="341"/>
      <c r="RML4" s="341"/>
      <c r="RMM4" s="341"/>
      <c r="RMN4" s="341"/>
      <c r="RMO4" s="341"/>
      <c r="RMP4" s="341"/>
      <c r="RMQ4" s="341"/>
      <c r="RMR4" s="341"/>
      <c r="RMS4" s="341"/>
      <c r="RMT4" s="341"/>
      <c r="RMU4" s="341"/>
      <c r="RMV4" s="341"/>
      <c r="RMW4" s="341"/>
      <c r="RMX4" s="341"/>
      <c r="RMY4" s="341"/>
      <c r="RMZ4" s="341"/>
      <c r="RNA4" s="341"/>
      <c r="RNB4" s="341"/>
      <c r="RNC4" s="341"/>
      <c r="RND4" s="341"/>
      <c r="RNE4" s="341"/>
      <c r="RNF4" s="341"/>
      <c r="RNG4" s="341"/>
      <c r="RNH4" s="341"/>
      <c r="RNI4" s="341"/>
      <c r="RNJ4" s="341"/>
      <c r="RNK4" s="341"/>
      <c r="RNL4" s="341"/>
      <c r="RNM4" s="341"/>
      <c r="RNN4" s="341"/>
      <c r="RNO4" s="341"/>
      <c r="RNP4" s="341"/>
      <c r="RNQ4" s="341"/>
      <c r="RNR4" s="341"/>
      <c r="RNS4" s="341"/>
      <c r="RNT4" s="341"/>
      <c r="RNU4" s="341"/>
      <c r="RNV4" s="341"/>
      <c r="RNW4" s="341"/>
      <c r="RNX4" s="341"/>
      <c r="RNY4" s="341"/>
      <c r="RNZ4" s="341"/>
      <c r="ROA4" s="341"/>
      <c r="ROB4" s="341"/>
      <c r="ROC4" s="341"/>
      <c r="ROD4" s="341"/>
      <c r="ROE4" s="341"/>
      <c r="ROF4" s="341"/>
      <c r="ROG4" s="341"/>
      <c r="ROH4" s="341"/>
      <c r="ROI4" s="341"/>
      <c r="ROJ4" s="341"/>
      <c r="ROK4" s="341"/>
      <c r="ROL4" s="341"/>
      <c r="ROM4" s="341"/>
      <c r="RON4" s="341"/>
      <c r="ROO4" s="341"/>
      <c r="ROP4" s="341"/>
      <c r="ROQ4" s="341"/>
      <c r="ROR4" s="341"/>
      <c r="ROS4" s="341"/>
      <c r="ROT4" s="341"/>
      <c r="ROU4" s="341"/>
      <c r="ROV4" s="341"/>
      <c r="ROW4" s="341"/>
      <c r="ROX4" s="341"/>
      <c r="ROY4" s="341"/>
      <c r="ROZ4" s="341"/>
      <c r="RPA4" s="341"/>
      <c r="RPB4" s="341"/>
      <c r="RPC4" s="341"/>
      <c r="RPD4" s="341"/>
      <c r="RPE4" s="341"/>
      <c r="RPF4" s="341"/>
      <c r="RPG4" s="341"/>
      <c r="RPH4" s="341"/>
      <c r="RPI4" s="341"/>
      <c r="RPJ4" s="341"/>
      <c r="RPK4" s="341"/>
      <c r="RPL4" s="341"/>
      <c r="RPM4" s="341"/>
      <c r="RPN4" s="341"/>
      <c r="RPO4" s="341"/>
      <c r="RPP4" s="341"/>
      <c r="RPQ4" s="341"/>
      <c r="RPR4" s="341"/>
      <c r="RPS4" s="341"/>
      <c r="RPT4" s="341"/>
      <c r="RPU4" s="341"/>
      <c r="RPV4" s="341"/>
      <c r="RPW4" s="341"/>
      <c r="RPX4" s="341"/>
      <c r="RPY4" s="341"/>
      <c r="RPZ4" s="341"/>
      <c r="RQA4" s="341"/>
      <c r="RQB4" s="341"/>
      <c r="RQC4" s="341"/>
      <c r="RQD4" s="341"/>
      <c r="RQE4" s="341"/>
      <c r="RQF4" s="341"/>
      <c r="RQG4" s="341"/>
      <c r="RQH4" s="341"/>
      <c r="RQI4" s="341"/>
      <c r="RQJ4" s="341"/>
      <c r="RQK4" s="341"/>
      <c r="RQL4" s="341"/>
      <c r="RQM4" s="341"/>
      <c r="RQN4" s="341"/>
      <c r="RQO4" s="341"/>
      <c r="RQP4" s="341"/>
      <c r="RQQ4" s="341"/>
      <c r="RQR4" s="341"/>
      <c r="RQS4" s="341"/>
      <c r="RQT4" s="341"/>
      <c r="RQU4" s="341"/>
      <c r="RQV4" s="341"/>
      <c r="RQW4" s="341"/>
      <c r="RQX4" s="341"/>
      <c r="RQY4" s="341"/>
      <c r="RQZ4" s="341"/>
      <c r="RRA4" s="341"/>
      <c r="RRB4" s="341"/>
      <c r="RRC4" s="341"/>
      <c r="RRD4" s="341"/>
      <c r="RRE4" s="341"/>
      <c r="RRF4" s="341"/>
      <c r="RRG4" s="341"/>
      <c r="RRH4" s="341"/>
      <c r="RRI4" s="341"/>
      <c r="RRJ4" s="341"/>
      <c r="RRK4" s="341"/>
      <c r="RRL4" s="341"/>
      <c r="RRM4" s="341"/>
      <c r="RRN4" s="341"/>
      <c r="RRO4" s="341"/>
      <c r="RRP4" s="341"/>
      <c r="RRQ4" s="341"/>
      <c r="RRR4" s="341"/>
      <c r="RRS4" s="341"/>
      <c r="RRT4" s="341"/>
      <c r="RRU4" s="341"/>
      <c r="RRV4" s="341"/>
      <c r="RRW4" s="341"/>
      <c r="RRX4" s="341"/>
      <c r="RRY4" s="341"/>
      <c r="RRZ4" s="341"/>
      <c r="RSA4" s="341"/>
      <c r="RSB4" s="341"/>
      <c r="RSC4" s="341"/>
      <c r="RSD4" s="341"/>
      <c r="RSE4" s="341"/>
      <c r="RSF4" s="341"/>
      <c r="RSG4" s="341"/>
      <c r="RSH4" s="341"/>
      <c r="RSI4" s="341"/>
      <c r="RSJ4" s="341"/>
      <c r="RSK4" s="341"/>
      <c r="RSL4" s="341"/>
      <c r="RSM4" s="341"/>
      <c r="RSN4" s="341"/>
      <c r="RSO4" s="341"/>
      <c r="RSP4" s="341"/>
      <c r="RSQ4" s="341"/>
      <c r="RSR4" s="341"/>
      <c r="RSS4" s="341"/>
      <c r="RST4" s="341"/>
      <c r="RSU4" s="341"/>
      <c r="RSV4" s="341"/>
      <c r="RSW4" s="341"/>
      <c r="RSX4" s="341"/>
      <c r="RSY4" s="341"/>
      <c r="RSZ4" s="341"/>
      <c r="RTA4" s="341"/>
      <c r="RTB4" s="341"/>
      <c r="RTC4" s="341"/>
      <c r="RTD4" s="341"/>
      <c r="RTE4" s="341"/>
      <c r="RTF4" s="341"/>
      <c r="RTG4" s="341"/>
      <c r="RTH4" s="341"/>
      <c r="RTI4" s="341"/>
      <c r="RTJ4" s="341"/>
      <c r="RTK4" s="341"/>
      <c r="RTL4" s="341"/>
      <c r="RTM4" s="341"/>
      <c r="RTN4" s="341"/>
      <c r="RTO4" s="341"/>
      <c r="RTP4" s="341"/>
      <c r="RTQ4" s="341"/>
      <c r="RTR4" s="341"/>
      <c r="RTS4" s="341"/>
      <c r="RTT4" s="341"/>
      <c r="RTU4" s="341"/>
      <c r="RTV4" s="341"/>
      <c r="RTW4" s="341"/>
      <c r="RTX4" s="341"/>
      <c r="RTY4" s="341"/>
      <c r="RTZ4" s="341"/>
      <c r="RUA4" s="341"/>
      <c r="RUB4" s="341"/>
      <c r="RUC4" s="341"/>
      <c r="RUD4" s="341"/>
      <c r="RUE4" s="341"/>
      <c r="RUF4" s="341"/>
      <c r="RUG4" s="341"/>
      <c r="RUH4" s="341"/>
      <c r="RUI4" s="341"/>
      <c r="RUJ4" s="341"/>
      <c r="RUK4" s="341"/>
      <c r="RUL4" s="341"/>
      <c r="RUM4" s="341"/>
      <c r="RUN4" s="341"/>
      <c r="RUO4" s="341"/>
      <c r="RUP4" s="341"/>
      <c r="RUQ4" s="341"/>
      <c r="RUR4" s="341"/>
      <c r="RUS4" s="341"/>
      <c r="RUT4" s="341"/>
      <c r="RUU4" s="341"/>
      <c r="RUV4" s="341"/>
      <c r="RUW4" s="341"/>
      <c r="RUX4" s="341"/>
      <c r="RUY4" s="341"/>
      <c r="RUZ4" s="341"/>
      <c r="RVA4" s="341"/>
      <c r="RVB4" s="341"/>
      <c r="RVC4" s="341"/>
      <c r="RVD4" s="341"/>
      <c r="RVE4" s="341"/>
      <c r="RVF4" s="341"/>
      <c r="RVG4" s="341"/>
      <c r="RVH4" s="341"/>
      <c r="RVI4" s="341"/>
      <c r="RVJ4" s="341"/>
      <c r="RVK4" s="341"/>
      <c r="RVL4" s="341"/>
      <c r="RVM4" s="341"/>
      <c r="RVN4" s="341"/>
      <c r="RVO4" s="341"/>
      <c r="RVP4" s="341"/>
      <c r="RVQ4" s="341"/>
      <c r="RVR4" s="341"/>
      <c r="RVS4" s="341"/>
      <c r="RVT4" s="341"/>
      <c r="RVU4" s="341"/>
      <c r="RVV4" s="341"/>
      <c r="RVW4" s="341"/>
      <c r="RVX4" s="341"/>
      <c r="RVY4" s="341"/>
      <c r="RVZ4" s="341"/>
      <c r="RWA4" s="341"/>
      <c r="RWB4" s="341"/>
      <c r="RWC4" s="341"/>
      <c r="RWD4" s="341"/>
      <c r="RWE4" s="341"/>
      <c r="RWF4" s="341"/>
      <c r="RWG4" s="341"/>
      <c r="RWH4" s="341"/>
      <c r="RWI4" s="341"/>
      <c r="RWJ4" s="341"/>
      <c r="RWK4" s="341"/>
      <c r="RWL4" s="341"/>
      <c r="RWM4" s="341"/>
      <c r="RWN4" s="341"/>
      <c r="RWO4" s="341"/>
      <c r="RWP4" s="341"/>
      <c r="RWQ4" s="341"/>
      <c r="RWR4" s="341"/>
      <c r="RWS4" s="341"/>
      <c r="RWT4" s="341"/>
      <c r="RWU4" s="341"/>
      <c r="RWV4" s="341"/>
      <c r="RWW4" s="341"/>
      <c r="RWX4" s="341"/>
      <c r="RWY4" s="341"/>
      <c r="RWZ4" s="341"/>
      <c r="RXA4" s="341"/>
      <c r="RXB4" s="341"/>
      <c r="RXC4" s="341"/>
      <c r="RXD4" s="341"/>
      <c r="RXE4" s="341"/>
      <c r="RXF4" s="341"/>
      <c r="RXG4" s="341"/>
      <c r="RXH4" s="341"/>
      <c r="RXI4" s="341"/>
      <c r="RXJ4" s="341"/>
      <c r="RXK4" s="341"/>
      <c r="RXL4" s="341"/>
      <c r="RXM4" s="341"/>
      <c r="RXN4" s="341"/>
      <c r="RXO4" s="341"/>
      <c r="RXP4" s="341"/>
      <c r="RXQ4" s="341"/>
      <c r="RXR4" s="341"/>
      <c r="RXS4" s="341"/>
      <c r="RXT4" s="341"/>
      <c r="RXU4" s="341"/>
      <c r="RXV4" s="341"/>
      <c r="RXW4" s="341"/>
      <c r="RXX4" s="341"/>
      <c r="RXY4" s="341"/>
      <c r="RXZ4" s="341"/>
      <c r="RYA4" s="341"/>
      <c r="RYB4" s="341"/>
      <c r="RYC4" s="341"/>
      <c r="RYD4" s="341"/>
      <c r="RYE4" s="341"/>
      <c r="RYF4" s="341"/>
      <c r="RYG4" s="341"/>
      <c r="RYH4" s="341"/>
      <c r="RYI4" s="341"/>
      <c r="RYJ4" s="341"/>
      <c r="RYK4" s="341"/>
      <c r="RYL4" s="341"/>
      <c r="RYM4" s="341"/>
      <c r="RYN4" s="341"/>
      <c r="RYO4" s="341"/>
      <c r="RYP4" s="341"/>
      <c r="RYQ4" s="341"/>
      <c r="RYR4" s="341"/>
      <c r="RYS4" s="341"/>
      <c r="RYT4" s="341"/>
      <c r="RYU4" s="341"/>
      <c r="RYV4" s="341"/>
      <c r="RYW4" s="341"/>
      <c r="RYX4" s="341"/>
      <c r="RYY4" s="341"/>
      <c r="RYZ4" s="341"/>
      <c r="RZA4" s="341"/>
      <c r="RZB4" s="341"/>
      <c r="RZC4" s="341"/>
      <c r="RZD4" s="341"/>
      <c r="RZE4" s="341"/>
      <c r="RZF4" s="341"/>
      <c r="RZG4" s="341"/>
      <c r="RZH4" s="341"/>
      <c r="RZI4" s="341"/>
      <c r="RZJ4" s="341"/>
      <c r="RZK4" s="341"/>
      <c r="RZL4" s="341"/>
      <c r="RZM4" s="341"/>
      <c r="RZN4" s="341"/>
      <c r="RZO4" s="341"/>
      <c r="RZP4" s="341"/>
      <c r="RZQ4" s="341"/>
      <c r="RZR4" s="341"/>
      <c r="RZS4" s="341"/>
      <c r="RZT4" s="341"/>
      <c r="RZU4" s="341"/>
      <c r="RZV4" s="341"/>
      <c r="RZW4" s="341"/>
      <c r="RZX4" s="341"/>
      <c r="RZY4" s="341"/>
      <c r="RZZ4" s="341"/>
      <c r="SAA4" s="341"/>
      <c r="SAB4" s="341"/>
      <c r="SAC4" s="341"/>
      <c r="SAD4" s="341"/>
      <c r="SAE4" s="341"/>
      <c r="SAF4" s="341"/>
      <c r="SAG4" s="341"/>
      <c r="SAH4" s="341"/>
      <c r="SAI4" s="341"/>
      <c r="SAJ4" s="341"/>
      <c r="SAK4" s="341"/>
      <c r="SAL4" s="341"/>
      <c r="SAM4" s="341"/>
      <c r="SAN4" s="341"/>
      <c r="SAO4" s="341"/>
      <c r="SAP4" s="341"/>
      <c r="SAQ4" s="341"/>
      <c r="SAR4" s="341"/>
      <c r="SAS4" s="341"/>
      <c r="SAT4" s="341"/>
      <c r="SAU4" s="341"/>
      <c r="SAV4" s="341"/>
      <c r="SAW4" s="341"/>
      <c r="SAX4" s="341"/>
      <c r="SAY4" s="341"/>
      <c r="SAZ4" s="341"/>
      <c r="SBA4" s="341"/>
      <c r="SBB4" s="341"/>
      <c r="SBC4" s="341"/>
      <c r="SBD4" s="341"/>
      <c r="SBE4" s="341"/>
      <c r="SBF4" s="341"/>
      <c r="SBG4" s="341"/>
      <c r="SBH4" s="341"/>
      <c r="SBI4" s="341"/>
      <c r="SBJ4" s="341"/>
      <c r="SBK4" s="341"/>
      <c r="SBL4" s="341"/>
      <c r="SBM4" s="341"/>
      <c r="SBN4" s="341"/>
      <c r="SBO4" s="341"/>
      <c r="SBP4" s="341"/>
      <c r="SBQ4" s="341"/>
      <c r="SBR4" s="341"/>
      <c r="SBS4" s="341"/>
      <c r="SBT4" s="341"/>
      <c r="SBU4" s="341"/>
      <c r="SBV4" s="341"/>
      <c r="SBW4" s="341"/>
      <c r="SBX4" s="341"/>
      <c r="SBY4" s="341"/>
      <c r="SBZ4" s="341"/>
      <c r="SCA4" s="341"/>
      <c r="SCB4" s="341"/>
      <c r="SCC4" s="341"/>
      <c r="SCD4" s="341"/>
      <c r="SCE4" s="341"/>
      <c r="SCF4" s="341"/>
      <c r="SCG4" s="341"/>
      <c r="SCH4" s="341"/>
      <c r="SCI4" s="341"/>
      <c r="SCJ4" s="341"/>
      <c r="SCK4" s="341"/>
      <c r="SCL4" s="341"/>
      <c r="SCM4" s="341"/>
      <c r="SCN4" s="341"/>
      <c r="SCO4" s="341"/>
      <c r="SCP4" s="341"/>
      <c r="SCQ4" s="341"/>
      <c r="SCR4" s="341"/>
      <c r="SCS4" s="341"/>
      <c r="SCT4" s="341"/>
      <c r="SCU4" s="341"/>
      <c r="SCV4" s="341"/>
      <c r="SCW4" s="341"/>
      <c r="SCX4" s="341"/>
      <c r="SCY4" s="341"/>
      <c r="SCZ4" s="341"/>
      <c r="SDA4" s="341"/>
      <c r="SDB4" s="341"/>
      <c r="SDC4" s="341"/>
      <c r="SDD4" s="341"/>
      <c r="SDE4" s="341"/>
      <c r="SDF4" s="341"/>
      <c r="SDG4" s="341"/>
      <c r="SDH4" s="341"/>
      <c r="SDI4" s="341"/>
      <c r="SDJ4" s="341"/>
      <c r="SDK4" s="341"/>
      <c r="SDL4" s="341"/>
      <c r="SDM4" s="341"/>
      <c r="SDN4" s="341"/>
      <c r="SDO4" s="341"/>
      <c r="SDP4" s="341"/>
      <c r="SDQ4" s="341"/>
      <c r="SDR4" s="341"/>
      <c r="SDS4" s="341"/>
      <c r="SDT4" s="341"/>
      <c r="SDU4" s="341"/>
      <c r="SDV4" s="341"/>
      <c r="SDW4" s="341"/>
      <c r="SDX4" s="341"/>
      <c r="SDY4" s="341"/>
      <c r="SDZ4" s="341"/>
      <c r="SEA4" s="341"/>
      <c r="SEB4" s="341"/>
      <c r="SEC4" s="341"/>
      <c r="SED4" s="341"/>
      <c r="SEE4" s="341"/>
      <c r="SEF4" s="341"/>
      <c r="SEG4" s="341"/>
      <c r="SEH4" s="341"/>
      <c r="SEI4" s="341"/>
      <c r="SEJ4" s="341"/>
      <c r="SEK4" s="341"/>
      <c r="SEL4" s="341"/>
      <c r="SEM4" s="341"/>
      <c r="SEN4" s="341"/>
      <c r="SEO4" s="341"/>
      <c r="SEP4" s="341"/>
      <c r="SEQ4" s="341"/>
      <c r="SER4" s="341"/>
      <c r="SES4" s="341"/>
      <c r="SET4" s="341"/>
      <c r="SEU4" s="341"/>
      <c r="SEV4" s="341"/>
      <c r="SEW4" s="341"/>
      <c r="SEX4" s="341"/>
      <c r="SEY4" s="341"/>
      <c r="SEZ4" s="341"/>
      <c r="SFA4" s="341"/>
      <c r="SFB4" s="341"/>
      <c r="SFC4" s="341"/>
      <c r="SFD4" s="341"/>
      <c r="SFE4" s="341"/>
      <c r="SFF4" s="341"/>
      <c r="SFG4" s="341"/>
      <c r="SFH4" s="341"/>
      <c r="SFI4" s="341"/>
      <c r="SFJ4" s="341"/>
      <c r="SFK4" s="341"/>
      <c r="SFL4" s="341"/>
      <c r="SFM4" s="341"/>
      <c r="SFN4" s="341"/>
      <c r="SFO4" s="341"/>
      <c r="SFP4" s="341"/>
      <c r="SFQ4" s="341"/>
      <c r="SFR4" s="341"/>
      <c r="SFS4" s="341"/>
      <c r="SFT4" s="341"/>
      <c r="SFU4" s="341"/>
      <c r="SFV4" s="341"/>
      <c r="SFW4" s="341"/>
      <c r="SFX4" s="341"/>
      <c r="SFY4" s="341"/>
      <c r="SFZ4" s="341"/>
      <c r="SGA4" s="341"/>
      <c r="SGB4" s="341"/>
      <c r="SGC4" s="341"/>
      <c r="SGD4" s="341"/>
      <c r="SGE4" s="341"/>
      <c r="SGF4" s="341"/>
      <c r="SGG4" s="341"/>
      <c r="SGH4" s="341"/>
      <c r="SGI4" s="341"/>
      <c r="SGJ4" s="341"/>
      <c r="SGK4" s="341"/>
      <c r="SGL4" s="341"/>
      <c r="SGM4" s="341"/>
      <c r="SGN4" s="341"/>
      <c r="SGO4" s="341"/>
      <c r="SGP4" s="341"/>
      <c r="SGQ4" s="341"/>
      <c r="SGR4" s="341"/>
      <c r="SGS4" s="341"/>
      <c r="SGT4" s="341"/>
      <c r="SGU4" s="341"/>
      <c r="SGV4" s="341"/>
      <c r="SGW4" s="341"/>
      <c r="SGX4" s="341"/>
      <c r="SGY4" s="341"/>
      <c r="SGZ4" s="341"/>
      <c r="SHA4" s="341"/>
      <c r="SHB4" s="341"/>
      <c r="SHC4" s="341"/>
      <c r="SHD4" s="341"/>
      <c r="SHE4" s="341"/>
      <c r="SHF4" s="341"/>
      <c r="SHG4" s="341"/>
      <c r="SHH4" s="341"/>
      <c r="SHI4" s="341"/>
      <c r="SHJ4" s="341"/>
      <c r="SHK4" s="341"/>
      <c r="SHL4" s="341"/>
      <c r="SHM4" s="341"/>
      <c r="SHN4" s="341"/>
      <c r="SHO4" s="341"/>
      <c r="SHP4" s="341"/>
      <c r="SHQ4" s="341"/>
      <c r="SHR4" s="341"/>
      <c r="SHS4" s="341"/>
      <c r="SHT4" s="341"/>
      <c r="SHU4" s="341"/>
      <c r="SHV4" s="341"/>
      <c r="SHW4" s="341"/>
      <c r="SHX4" s="341"/>
      <c r="SHY4" s="341"/>
      <c r="SHZ4" s="341"/>
      <c r="SIA4" s="341"/>
      <c r="SIB4" s="341"/>
      <c r="SIC4" s="341"/>
      <c r="SID4" s="341"/>
      <c r="SIE4" s="341"/>
      <c r="SIF4" s="341"/>
      <c r="SIG4" s="341"/>
      <c r="SIH4" s="341"/>
      <c r="SII4" s="341"/>
      <c r="SIJ4" s="341"/>
      <c r="SIK4" s="341"/>
      <c r="SIL4" s="341"/>
      <c r="SIM4" s="341"/>
      <c r="SIN4" s="341"/>
      <c r="SIO4" s="341"/>
      <c r="SIP4" s="341"/>
      <c r="SIQ4" s="341"/>
      <c r="SIR4" s="341"/>
      <c r="SIS4" s="341"/>
      <c r="SIT4" s="341"/>
      <c r="SIU4" s="341"/>
      <c r="SIV4" s="341"/>
      <c r="SIW4" s="341"/>
      <c r="SIX4" s="341"/>
      <c r="SIY4" s="341"/>
      <c r="SIZ4" s="341"/>
      <c r="SJA4" s="341"/>
      <c r="SJB4" s="341"/>
      <c r="SJC4" s="341"/>
      <c r="SJD4" s="341"/>
      <c r="SJE4" s="341"/>
      <c r="SJF4" s="341"/>
      <c r="SJG4" s="341"/>
      <c r="SJH4" s="341"/>
      <c r="SJI4" s="341"/>
      <c r="SJJ4" s="341"/>
      <c r="SJK4" s="341"/>
      <c r="SJL4" s="341"/>
      <c r="SJM4" s="341"/>
      <c r="SJN4" s="341"/>
      <c r="SJO4" s="341"/>
      <c r="SJP4" s="341"/>
      <c r="SJQ4" s="341"/>
      <c r="SJR4" s="341"/>
      <c r="SJS4" s="341"/>
      <c r="SJT4" s="341"/>
      <c r="SJU4" s="341"/>
      <c r="SJV4" s="341"/>
      <c r="SJW4" s="341"/>
      <c r="SJX4" s="341"/>
      <c r="SJY4" s="341"/>
      <c r="SJZ4" s="341"/>
      <c r="SKA4" s="341"/>
      <c r="SKB4" s="341"/>
      <c r="SKC4" s="341"/>
      <c r="SKD4" s="341"/>
      <c r="SKE4" s="341"/>
      <c r="SKF4" s="341"/>
      <c r="SKG4" s="341"/>
      <c r="SKH4" s="341"/>
      <c r="SKI4" s="341"/>
      <c r="SKJ4" s="341"/>
      <c r="SKK4" s="341"/>
      <c r="SKL4" s="341"/>
      <c r="SKM4" s="341"/>
      <c r="SKN4" s="341"/>
      <c r="SKO4" s="341"/>
      <c r="SKP4" s="341"/>
      <c r="SKQ4" s="341"/>
      <c r="SKR4" s="341"/>
      <c r="SKS4" s="341"/>
      <c r="SKT4" s="341"/>
      <c r="SKU4" s="341"/>
      <c r="SKV4" s="341"/>
      <c r="SKW4" s="341"/>
      <c r="SKX4" s="341"/>
      <c r="SKY4" s="341"/>
      <c r="SKZ4" s="341"/>
      <c r="SLA4" s="341"/>
      <c r="SLB4" s="341"/>
      <c r="SLC4" s="341"/>
      <c r="SLD4" s="341"/>
      <c r="SLE4" s="341"/>
      <c r="SLF4" s="341"/>
      <c r="SLG4" s="341"/>
      <c r="SLH4" s="341"/>
      <c r="SLI4" s="341"/>
      <c r="SLJ4" s="341"/>
      <c r="SLK4" s="341"/>
      <c r="SLL4" s="341"/>
      <c r="SLM4" s="341"/>
      <c r="SLN4" s="341"/>
      <c r="SLO4" s="341"/>
      <c r="SLP4" s="341"/>
      <c r="SLQ4" s="341"/>
      <c r="SLR4" s="341"/>
      <c r="SLS4" s="341"/>
      <c r="SLT4" s="341"/>
      <c r="SLU4" s="341"/>
      <c r="SLV4" s="341"/>
      <c r="SLW4" s="341"/>
      <c r="SLX4" s="341"/>
      <c r="SLY4" s="341"/>
      <c r="SLZ4" s="341"/>
      <c r="SMA4" s="341"/>
      <c r="SMB4" s="341"/>
      <c r="SMC4" s="341"/>
      <c r="SMD4" s="341"/>
      <c r="SME4" s="341"/>
      <c r="SMF4" s="341"/>
      <c r="SMG4" s="341"/>
      <c r="SMH4" s="341"/>
      <c r="SMI4" s="341"/>
      <c r="SMJ4" s="341"/>
      <c r="SMK4" s="341"/>
      <c r="SML4" s="341"/>
      <c r="SMM4" s="341"/>
      <c r="SMN4" s="341"/>
      <c r="SMO4" s="341"/>
      <c r="SMP4" s="341"/>
      <c r="SMQ4" s="341"/>
      <c r="SMR4" s="341"/>
      <c r="SMS4" s="341"/>
      <c r="SMT4" s="341"/>
      <c r="SMU4" s="341"/>
      <c r="SMV4" s="341"/>
      <c r="SMW4" s="341"/>
      <c r="SMX4" s="341"/>
      <c r="SMY4" s="341"/>
      <c r="SMZ4" s="341"/>
      <c r="SNA4" s="341"/>
      <c r="SNB4" s="341"/>
      <c r="SNC4" s="341"/>
      <c r="SND4" s="341"/>
      <c r="SNE4" s="341"/>
      <c r="SNF4" s="341"/>
      <c r="SNG4" s="341"/>
      <c r="SNH4" s="341"/>
      <c r="SNI4" s="341"/>
      <c r="SNJ4" s="341"/>
      <c r="SNK4" s="341"/>
      <c r="SNL4" s="341"/>
      <c r="SNM4" s="341"/>
      <c r="SNN4" s="341"/>
      <c r="SNO4" s="341"/>
      <c r="SNP4" s="341"/>
      <c r="SNQ4" s="341"/>
      <c r="SNR4" s="341"/>
      <c r="SNS4" s="341"/>
      <c r="SNT4" s="341"/>
      <c r="SNU4" s="341"/>
      <c r="SNV4" s="341"/>
      <c r="SNW4" s="341"/>
      <c r="SNX4" s="341"/>
      <c r="SNY4" s="341"/>
      <c r="SNZ4" s="341"/>
      <c r="SOA4" s="341"/>
      <c r="SOB4" s="341"/>
      <c r="SOC4" s="341"/>
      <c r="SOD4" s="341"/>
      <c r="SOE4" s="341"/>
      <c r="SOF4" s="341"/>
      <c r="SOG4" s="341"/>
      <c r="SOH4" s="341"/>
      <c r="SOI4" s="341"/>
      <c r="SOJ4" s="341"/>
      <c r="SOK4" s="341"/>
      <c r="SOL4" s="341"/>
      <c r="SOM4" s="341"/>
      <c r="SON4" s="341"/>
      <c r="SOO4" s="341"/>
      <c r="SOP4" s="341"/>
      <c r="SOQ4" s="341"/>
      <c r="SOR4" s="341"/>
      <c r="SOS4" s="341"/>
      <c r="SOT4" s="341"/>
      <c r="SOU4" s="341"/>
      <c r="SOV4" s="341"/>
      <c r="SOW4" s="341"/>
      <c r="SOX4" s="341"/>
      <c r="SOY4" s="341"/>
      <c r="SOZ4" s="341"/>
      <c r="SPA4" s="341"/>
      <c r="SPB4" s="341"/>
      <c r="SPC4" s="341"/>
      <c r="SPD4" s="341"/>
      <c r="SPE4" s="341"/>
      <c r="SPF4" s="341"/>
      <c r="SPG4" s="341"/>
      <c r="SPH4" s="341"/>
      <c r="SPI4" s="341"/>
      <c r="SPJ4" s="341"/>
      <c r="SPK4" s="341"/>
      <c r="SPL4" s="341"/>
      <c r="SPM4" s="341"/>
      <c r="SPN4" s="341"/>
      <c r="SPO4" s="341"/>
      <c r="SPP4" s="341"/>
      <c r="SPQ4" s="341"/>
      <c r="SPR4" s="341"/>
      <c r="SPS4" s="341"/>
      <c r="SPT4" s="341"/>
      <c r="SPU4" s="341"/>
      <c r="SPV4" s="341"/>
      <c r="SPW4" s="341"/>
      <c r="SPX4" s="341"/>
      <c r="SPY4" s="341"/>
      <c r="SPZ4" s="341"/>
      <c r="SQA4" s="341"/>
      <c r="SQB4" s="341"/>
      <c r="SQC4" s="341"/>
      <c r="SQD4" s="341"/>
      <c r="SQE4" s="341"/>
      <c r="SQF4" s="341"/>
      <c r="SQG4" s="341"/>
      <c r="SQH4" s="341"/>
      <c r="SQI4" s="341"/>
      <c r="SQJ4" s="341"/>
      <c r="SQK4" s="341"/>
      <c r="SQL4" s="341"/>
      <c r="SQM4" s="341"/>
      <c r="SQN4" s="341"/>
      <c r="SQO4" s="341"/>
      <c r="SQP4" s="341"/>
      <c r="SQQ4" s="341"/>
      <c r="SQR4" s="341"/>
      <c r="SQS4" s="341"/>
      <c r="SQT4" s="341"/>
      <c r="SQU4" s="341"/>
      <c r="SQV4" s="341"/>
      <c r="SQW4" s="341"/>
      <c r="SQX4" s="341"/>
      <c r="SQY4" s="341"/>
      <c r="SQZ4" s="341"/>
      <c r="SRA4" s="341"/>
      <c r="SRB4" s="341"/>
      <c r="SRC4" s="341"/>
      <c r="SRD4" s="341"/>
      <c r="SRE4" s="341"/>
      <c r="SRF4" s="341"/>
      <c r="SRG4" s="341"/>
      <c r="SRH4" s="341"/>
      <c r="SRI4" s="341"/>
      <c r="SRJ4" s="341"/>
      <c r="SRK4" s="341"/>
      <c r="SRL4" s="341"/>
      <c r="SRM4" s="341"/>
      <c r="SRN4" s="341"/>
      <c r="SRO4" s="341"/>
      <c r="SRP4" s="341"/>
      <c r="SRQ4" s="341"/>
      <c r="SRR4" s="341"/>
      <c r="SRS4" s="341"/>
      <c r="SRT4" s="341"/>
      <c r="SRU4" s="341"/>
      <c r="SRV4" s="341"/>
      <c r="SRW4" s="341"/>
      <c r="SRX4" s="341"/>
      <c r="SRY4" s="341"/>
      <c r="SRZ4" s="341"/>
      <c r="SSA4" s="341"/>
      <c r="SSB4" s="341"/>
      <c r="SSC4" s="341"/>
      <c r="SSD4" s="341"/>
      <c r="SSE4" s="341"/>
      <c r="SSF4" s="341"/>
      <c r="SSG4" s="341"/>
      <c r="SSH4" s="341"/>
      <c r="SSI4" s="341"/>
      <c r="SSJ4" s="341"/>
      <c r="SSK4" s="341"/>
      <c r="SSL4" s="341"/>
      <c r="SSM4" s="341"/>
      <c r="SSN4" s="341"/>
      <c r="SSO4" s="341"/>
      <c r="SSP4" s="341"/>
      <c r="SSQ4" s="341"/>
      <c r="SSR4" s="341"/>
      <c r="SSS4" s="341"/>
      <c r="SST4" s="341"/>
      <c r="SSU4" s="341"/>
      <c r="SSV4" s="341"/>
      <c r="SSW4" s="341"/>
      <c r="SSX4" s="341"/>
      <c r="SSY4" s="341"/>
      <c r="SSZ4" s="341"/>
      <c r="STA4" s="341"/>
      <c r="STB4" s="341"/>
      <c r="STC4" s="341"/>
      <c r="STD4" s="341"/>
      <c r="STE4" s="341"/>
      <c r="STF4" s="341"/>
      <c r="STG4" s="341"/>
      <c r="STH4" s="341"/>
      <c r="STI4" s="341"/>
      <c r="STJ4" s="341"/>
      <c r="STK4" s="341"/>
      <c r="STL4" s="341"/>
      <c r="STM4" s="341"/>
      <c r="STN4" s="341"/>
      <c r="STO4" s="341"/>
      <c r="STP4" s="341"/>
      <c r="STQ4" s="341"/>
      <c r="STR4" s="341"/>
      <c r="STS4" s="341"/>
      <c r="STT4" s="341"/>
      <c r="STU4" s="341"/>
      <c r="STV4" s="341"/>
      <c r="STW4" s="341"/>
      <c r="STX4" s="341"/>
      <c r="STY4" s="341"/>
      <c r="STZ4" s="341"/>
      <c r="SUA4" s="341"/>
      <c r="SUB4" s="341"/>
      <c r="SUC4" s="341"/>
      <c r="SUD4" s="341"/>
      <c r="SUE4" s="341"/>
      <c r="SUF4" s="341"/>
      <c r="SUG4" s="341"/>
      <c r="SUH4" s="341"/>
      <c r="SUI4" s="341"/>
      <c r="SUJ4" s="341"/>
      <c r="SUK4" s="341"/>
      <c r="SUL4" s="341"/>
      <c r="SUM4" s="341"/>
      <c r="SUN4" s="341"/>
      <c r="SUO4" s="341"/>
      <c r="SUP4" s="341"/>
      <c r="SUQ4" s="341"/>
      <c r="SUR4" s="341"/>
      <c r="SUS4" s="341"/>
      <c r="SUT4" s="341"/>
      <c r="SUU4" s="341"/>
      <c r="SUV4" s="341"/>
      <c r="SUW4" s="341"/>
      <c r="SUX4" s="341"/>
      <c r="SUY4" s="341"/>
      <c r="SUZ4" s="341"/>
      <c r="SVA4" s="341"/>
      <c r="SVB4" s="341"/>
      <c r="SVC4" s="341"/>
      <c r="SVD4" s="341"/>
      <c r="SVE4" s="341"/>
      <c r="SVF4" s="341"/>
      <c r="SVG4" s="341"/>
      <c r="SVH4" s="341"/>
      <c r="SVI4" s="341"/>
      <c r="SVJ4" s="341"/>
      <c r="SVK4" s="341"/>
      <c r="SVL4" s="341"/>
      <c r="SVM4" s="341"/>
      <c r="SVN4" s="341"/>
      <c r="SVO4" s="341"/>
      <c r="SVP4" s="341"/>
      <c r="SVQ4" s="341"/>
      <c r="SVR4" s="341"/>
      <c r="SVS4" s="341"/>
      <c r="SVT4" s="341"/>
      <c r="SVU4" s="341"/>
      <c r="SVV4" s="341"/>
      <c r="SVW4" s="341"/>
      <c r="SVX4" s="341"/>
      <c r="SVY4" s="341"/>
      <c r="SVZ4" s="341"/>
      <c r="SWA4" s="341"/>
      <c r="SWB4" s="341"/>
      <c r="SWC4" s="341"/>
      <c r="SWD4" s="341"/>
      <c r="SWE4" s="341"/>
      <c r="SWF4" s="341"/>
      <c r="SWG4" s="341"/>
      <c r="SWH4" s="341"/>
      <c r="SWI4" s="341"/>
      <c r="SWJ4" s="341"/>
      <c r="SWK4" s="341"/>
      <c r="SWL4" s="341"/>
      <c r="SWM4" s="341"/>
      <c r="SWN4" s="341"/>
      <c r="SWO4" s="341"/>
      <c r="SWP4" s="341"/>
      <c r="SWQ4" s="341"/>
      <c r="SWR4" s="341"/>
      <c r="SWS4" s="341"/>
      <c r="SWT4" s="341"/>
      <c r="SWU4" s="341"/>
      <c r="SWV4" s="341"/>
      <c r="SWW4" s="341"/>
      <c r="SWX4" s="341"/>
      <c r="SWY4" s="341"/>
      <c r="SWZ4" s="341"/>
      <c r="SXA4" s="341"/>
      <c r="SXB4" s="341"/>
      <c r="SXC4" s="341"/>
      <c r="SXD4" s="341"/>
      <c r="SXE4" s="341"/>
      <c r="SXF4" s="341"/>
      <c r="SXG4" s="341"/>
      <c r="SXH4" s="341"/>
      <c r="SXI4" s="341"/>
      <c r="SXJ4" s="341"/>
      <c r="SXK4" s="341"/>
      <c r="SXL4" s="341"/>
      <c r="SXM4" s="341"/>
      <c r="SXN4" s="341"/>
      <c r="SXO4" s="341"/>
      <c r="SXP4" s="341"/>
      <c r="SXQ4" s="341"/>
      <c r="SXR4" s="341"/>
      <c r="SXS4" s="341"/>
      <c r="SXT4" s="341"/>
      <c r="SXU4" s="341"/>
      <c r="SXV4" s="341"/>
      <c r="SXW4" s="341"/>
      <c r="SXX4" s="341"/>
      <c r="SXY4" s="341"/>
      <c r="SXZ4" s="341"/>
      <c r="SYA4" s="341"/>
      <c r="SYB4" s="341"/>
      <c r="SYC4" s="341"/>
      <c r="SYD4" s="341"/>
      <c r="SYE4" s="341"/>
      <c r="SYF4" s="341"/>
      <c r="SYG4" s="341"/>
      <c r="SYH4" s="341"/>
      <c r="SYI4" s="341"/>
      <c r="SYJ4" s="341"/>
      <c r="SYK4" s="341"/>
      <c r="SYL4" s="341"/>
      <c r="SYM4" s="341"/>
      <c r="SYN4" s="341"/>
      <c r="SYO4" s="341"/>
      <c r="SYP4" s="341"/>
      <c r="SYQ4" s="341"/>
      <c r="SYR4" s="341"/>
      <c r="SYS4" s="341"/>
      <c r="SYT4" s="341"/>
      <c r="SYU4" s="341"/>
      <c r="SYV4" s="341"/>
      <c r="SYW4" s="341"/>
      <c r="SYX4" s="341"/>
      <c r="SYY4" s="341"/>
      <c r="SYZ4" s="341"/>
      <c r="SZA4" s="341"/>
      <c r="SZB4" s="341"/>
      <c r="SZC4" s="341"/>
      <c r="SZD4" s="341"/>
      <c r="SZE4" s="341"/>
      <c r="SZF4" s="341"/>
      <c r="SZG4" s="341"/>
      <c r="SZH4" s="341"/>
      <c r="SZI4" s="341"/>
      <c r="SZJ4" s="341"/>
      <c r="SZK4" s="341"/>
      <c r="SZL4" s="341"/>
      <c r="SZM4" s="341"/>
      <c r="SZN4" s="341"/>
      <c r="SZO4" s="341"/>
      <c r="SZP4" s="341"/>
      <c r="SZQ4" s="341"/>
      <c r="SZR4" s="341"/>
      <c r="SZS4" s="341"/>
      <c r="SZT4" s="341"/>
      <c r="SZU4" s="341"/>
      <c r="SZV4" s="341"/>
      <c r="SZW4" s="341"/>
      <c r="SZX4" s="341"/>
      <c r="SZY4" s="341"/>
      <c r="SZZ4" s="341"/>
      <c r="TAA4" s="341"/>
      <c r="TAB4" s="341"/>
      <c r="TAC4" s="341"/>
      <c r="TAD4" s="341"/>
      <c r="TAE4" s="341"/>
      <c r="TAF4" s="341"/>
      <c r="TAG4" s="341"/>
      <c r="TAH4" s="341"/>
      <c r="TAI4" s="341"/>
      <c r="TAJ4" s="341"/>
      <c r="TAK4" s="341"/>
      <c r="TAL4" s="341"/>
      <c r="TAM4" s="341"/>
      <c r="TAN4" s="341"/>
      <c r="TAO4" s="341"/>
      <c r="TAP4" s="341"/>
      <c r="TAQ4" s="341"/>
      <c r="TAR4" s="341"/>
      <c r="TAS4" s="341"/>
      <c r="TAT4" s="341"/>
      <c r="TAU4" s="341"/>
      <c r="TAV4" s="341"/>
      <c r="TAW4" s="341"/>
      <c r="TAX4" s="341"/>
      <c r="TAY4" s="341"/>
      <c r="TAZ4" s="341"/>
      <c r="TBA4" s="341"/>
      <c r="TBB4" s="341"/>
      <c r="TBC4" s="341"/>
      <c r="TBD4" s="341"/>
      <c r="TBE4" s="341"/>
      <c r="TBF4" s="341"/>
      <c r="TBG4" s="341"/>
      <c r="TBH4" s="341"/>
      <c r="TBI4" s="341"/>
      <c r="TBJ4" s="341"/>
      <c r="TBK4" s="341"/>
      <c r="TBL4" s="341"/>
      <c r="TBM4" s="341"/>
      <c r="TBN4" s="341"/>
      <c r="TBO4" s="341"/>
      <c r="TBP4" s="341"/>
      <c r="TBQ4" s="341"/>
      <c r="TBR4" s="341"/>
      <c r="TBS4" s="341"/>
      <c r="TBT4" s="341"/>
      <c r="TBU4" s="341"/>
      <c r="TBV4" s="341"/>
      <c r="TBW4" s="341"/>
      <c r="TBX4" s="341"/>
      <c r="TBY4" s="341"/>
      <c r="TBZ4" s="341"/>
      <c r="TCA4" s="341"/>
      <c r="TCB4" s="341"/>
      <c r="TCC4" s="341"/>
      <c r="TCD4" s="341"/>
      <c r="TCE4" s="341"/>
      <c r="TCF4" s="341"/>
      <c r="TCG4" s="341"/>
      <c r="TCH4" s="341"/>
      <c r="TCI4" s="341"/>
      <c r="TCJ4" s="341"/>
      <c r="TCK4" s="341"/>
      <c r="TCL4" s="341"/>
      <c r="TCM4" s="341"/>
      <c r="TCN4" s="341"/>
      <c r="TCO4" s="341"/>
      <c r="TCP4" s="341"/>
      <c r="TCQ4" s="341"/>
      <c r="TCR4" s="341"/>
      <c r="TCS4" s="341"/>
      <c r="TCT4" s="341"/>
      <c r="TCU4" s="341"/>
      <c r="TCV4" s="341"/>
      <c r="TCW4" s="341"/>
      <c r="TCX4" s="341"/>
      <c r="TCY4" s="341"/>
      <c r="TCZ4" s="341"/>
      <c r="TDA4" s="341"/>
      <c r="TDB4" s="341"/>
      <c r="TDC4" s="341"/>
      <c r="TDD4" s="341"/>
      <c r="TDE4" s="341"/>
      <c r="TDF4" s="341"/>
      <c r="TDG4" s="341"/>
      <c r="TDH4" s="341"/>
      <c r="TDI4" s="341"/>
      <c r="TDJ4" s="341"/>
      <c r="TDK4" s="341"/>
      <c r="TDL4" s="341"/>
      <c r="TDM4" s="341"/>
      <c r="TDN4" s="341"/>
      <c r="TDO4" s="341"/>
      <c r="TDP4" s="341"/>
      <c r="TDQ4" s="341"/>
      <c r="TDR4" s="341"/>
      <c r="TDS4" s="341"/>
      <c r="TDT4" s="341"/>
      <c r="TDU4" s="341"/>
      <c r="TDV4" s="341"/>
      <c r="TDW4" s="341"/>
      <c r="TDX4" s="341"/>
      <c r="TDY4" s="341"/>
      <c r="TDZ4" s="341"/>
      <c r="TEA4" s="341"/>
      <c r="TEB4" s="341"/>
      <c r="TEC4" s="341"/>
      <c r="TED4" s="341"/>
      <c r="TEE4" s="341"/>
      <c r="TEF4" s="341"/>
      <c r="TEG4" s="341"/>
      <c r="TEH4" s="341"/>
      <c r="TEI4" s="341"/>
      <c r="TEJ4" s="341"/>
      <c r="TEK4" s="341"/>
      <c r="TEL4" s="341"/>
      <c r="TEM4" s="341"/>
      <c r="TEN4" s="341"/>
      <c r="TEO4" s="341"/>
      <c r="TEP4" s="341"/>
      <c r="TEQ4" s="341"/>
      <c r="TER4" s="341"/>
      <c r="TES4" s="341"/>
      <c r="TET4" s="341"/>
      <c r="TEU4" s="341"/>
      <c r="TEV4" s="341"/>
      <c r="TEW4" s="341"/>
      <c r="TEX4" s="341"/>
      <c r="TEY4" s="341"/>
      <c r="TEZ4" s="341"/>
      <c r="TFA4" s="341"/>
      <c r="TFB4" s="341"/>
      <c r="TFC4" s="341"/>
      <c r="TFD4" s="341"/>
      <c r="TFE4" s="341"/>
      <c r="TFF4" s="341"/>
      <c r="TFG4" s="341"/>
      <c r="TFH4" s="341"/>
      <c r="TFI4" s="341"/>
      <c r="TFJ4" s="341"/>
      <c r="TFK4" s="341"/>
      <c r="TFL4" s="341"/>
      <c r="TFM4" s="341"/>
      <c r="TFN4" s="341"/>
      <c r="TFO4" s="341"/>
      <c r="TFP4" s="341"/>
      <c r="TFQ4" s="341"/>
      <c r="TFR4" s="341"/>
      <c r="TFS4" s="341"/>
      <c r="TFT4" s="341"/>
      <c r="TFU4" s="341"/>
      <c r="TFV4" s="341"/>
      <c r="TFW4" s="341"/>
      <c r="TFX4" s="341"/>
      <c r="TFY4" s="341"/>
      <c r="TFZ4" s="341"/>
      <c r="TGA4" s="341"/>
      <c r="TGB4" s="341"/>
      <c r="TGC4" s="341"/>
      <c r="TGD4" s="341"/>
      <c r="TGE4" s="341"/>
      <c r="TGF4" s="341"/>
      <c r="TGG4" s="341"/>
      <c r="TGH4" s="341"/>
      <c r="TGI4" s="341"/>
      <c r="TGJ4" s="341"/>
      <c r="TGK4" s="341"/>
      <c r="TGL4" s="341"/>
      <c r="TGM4" s="341"/>
      <c r="TGN4" s="341"/>
      <c r="TGO4" s="341"/>
      <c r="TGP4" s="341"/>
      <c r="TGQ4" s="341"/>
      <c r="TGR4" s="341"/>
      <c r="TGS4" s="341"/>
      <c r="TGT4" s="341"/>
      <c r="TGU4" s="341"/>
      <c r="TGV4" s="341"/>
      <c r="TGW4" s="341"/>
      <c r="TGX4" s="341"/>
      <c r="TGY4" s="341"/>
      <c r="TGZ4" s="341"/>
      <c r="THA4" s="341"/>
      <c r="THB4" s="341"/>
      <c r="THC4" s="341"/>
      <c r="THD4" s="341"/>
      <c r="THE4" s="341"/>
      <c r="THF4" s="341"/>
      <c r="THG4" s="341"/>
      <c r="THH4" s="341"/>
      <c r="THI4" s="341"/>
      <c r="THJ4" s="341"/>
      <c r="THK4" s="341"/>
      <c r="THL4" s="341"/>
      <c r="THM4" s="341"/>
      <c r="THN4" s="341"/>
      <c r="THO4" s="341"/>
      <c r="THP4" s="341"/>
      <c r="THQ4" s="341"/>
      <c r="THR4" s="341"/>
      <c r="THS4" s="341"/>
      <c r="THT4" s="341"/>
      <c r="THU4" s="341"/>
      <c r="THV4" s="341"/>
      <c r="THW4" s="341"/>
      <c r="THX4" s="341"/>
      <c r="THY4" s="341"/>
      <c r="THZ4" s="341"/>
      <c r="TIA4" s="341"/>
      <c r="TIB4" s="341"/>
      <c r="TIC4" s="341"/>
      <c r="TID4" s="341"/>
      <c r="TIE4" s="341"/>
      <c r="TIF4" s="341"/>
      <c r="TIG4" s="341"/>
      <c r="TIH4" s="341"/>
      <c r="TII4" s="341"/>
      <c r="TIJ4" s="341"/>
      <c r="TIK4" s="341"/>
      <c r="TIL4" s="341"/>
      <c r="TIM4" s="341"/>
      <c r="TIN4" s="341"/>
      <c r="TIO4" s="341"/>
      <c r="TIP4" s="341"/>
      <c r="TIQ4" s="341"/>
      <c r="TIR4" s="341"/>
      <c r="TIS4" s="341"/>
      <c r="TIT4" s="341"/>
      <c r="TIU4" s="341"/>
      <c r="TIV4" s="341"/>
      <c r="TIW4" s="341"/>
      <c r="TIX4" s="341"/>
      <c r="TIY4" s="341"/>
      <c r="TIZ4" s="341"/>
      <c r="TJA4" s="341"/>
      <c r="TJB4" s="341"/>
      <c r="TJC4" s="341"/>
      <c r="TJD4" s="341"/>
      <c r="TJE4" s="341"/>
      <c r="TJF4" s="341"/>
      <c r="TJG4" s="341"/>
      <c r="TJH4" s="341"/>
      <c r="TJI4" s="341"/>
      <c r="TJJ4" s="341"/>
      <c r="TJK4" s="341"/>
      <c r="TJL4" s="341"/>
      <c r="TJM4" s="341"/>
      <c r="TJN4" s="341"/>
      <c r="TJO4" s="341"/>
      <c r="TJP4" s="341"/>
      <c r="TJQ4" s="341"/>
      <c r="TJR4" s="341"/>
      <c r="TJS4" s="341"/>
      <c r="TJT4" s="341"/>
      <c r="TJU4" s="341"/>
      <c r="TJV4" s="341"/>
      <c r="TJW4" s="341"/>
      <c r="TJX4" s="341"/>
      <c r="TJY4" s="341"/>
      <c r="TJZ4" s="341"/>
      <c r="TKA4" s="341"/>
      <c r="TKB4" s="341"/>
      <c r="TKC4" s="341"/>
      <c r="TKD4" s="341"/>
      <c r="TKE4" s="341"/>
      <c r="TKF4" s="341"/>
      <c r="TKG4" s="341"/>
      <c r="TKH4" s="341"/>
      <c r="TKI4" s="341"/>
      <c r="TKJ4" s="341"/>
      <c r="TKK4" s="341"/>
      <c r="TKL4" s="341"/>
      <c r="TKM4" s="341"/>
      <c r="TKN4" s="341"/>
      <c r="TKO4" s="341"/>
      <c r="TKP4" s="341"/>
      <c r="TKQ4" s="341"/>
      <c r="TKR4" s="341"/>
      <c r="TKS4" s="341"/>
      <c r="TKT4" s="341"/>
      <c r="TKU4" s="341"/>
      <c r="TKV4" s="341"/>
      <c r="TKW4" s="341"/>
      <c r="TKX4" s="341"/>
      <c r="TKY4" s="341"/>
      <c r="TKZ4" s="341"/>
      <c r="TLA4" s="341"/>
      <c r="TLB4" s="341"/>
      <c r="TLC4" s="341"/>
      <c r="TLD4" s="341"/>
      <c r="TLE4" s="341"/>
      <c r="TLF4" s="341"/>
      <c r="TLG4" s="341"/>
      <c r="TLH4" s="341"/>
      <c r="TLI4" s="341"/>
      <c r="TLJ4" s="341"/>
      <c r="TLK4" s="341"/>
      <c r="TLL4" s="341"/>
      <c r="TLM4" s="341"/>
      <c r="TLN4" s="341"/>
      <c r="TLO4" s="341"/>
      <c r="TLP4" s="341"/>
      <c r="TLQ4" s="341"/>
      <c r="TLR4" s="341"/>
      <c r="TLS4" s="341"/>
      <c r="TLT4" s="341"/>
      <c r="TLU4" s="341"/>
      <c r="TLV4" s="341"/>
      <c r="TLW4" s="341"/>
      <c r="TLX4" s="341"/>
      <c r="TLY4" s="341"/>
      <c r="TLZ4" s="341"/>
      <c r="TMA4" s="341"/>
      <c r="TMB4" s="341"/>
      <c r="TMC4" s="341"/>
      <c r="TMD4" s="341"/>
      <c r="TME4" s="341"/>
      <c r="TMF4" s="341"/>
      <c r="TMG4" s="341"/>
      <c r="TMH4" s="341"/>
      <c r="TMI4" s="341"/>
      <c r="TMJ4" s="341"/>
      <c r="TMK4" s="341"/>
      <c r="TML4" s="341"/>
      <c r="TMM4" s="341"/>
      <c r="TMN4" s="341"/>
      <c r="TMO4" s="341"/>
      <c r="TMP4" s="341"/>
      <c r="TMQ4" s="341"/>
      <c r="TMR4" s="341"/>
      <c r="TMS4" s="341"/>
      <c r="TMT4" s="341"/>
      <c r="TMU4" s="341"/>
      <c r="TMV4" s="341"/>
      <c r="TMW4" s="341"/>
      <c r="TMX4" s="341"/>
      <c r="TMY4" s="341"/>
      <c r="TMZ4" s="341"/>
      <c r="TNA4" s="341"/>
      <c r="TNB4" s="341"/>
      <c r="TNC4" s="341"/>
      <c r="TND4" s="341"/>
      <c r="TNE4" s="341"/>
      <c r="TNF4" s="341"/>
      <c r="TNG4" s="341"/>
      <c r="TNH4" s="341"/>
      <c r="TNI4" s="341"/>
      <c r="TNJ4" s="341"/>
      <c r="TNK4" s="341"/>
      <c r="TNL4" s="341"/>
      <c r="TNM4" s="341"/>
      <c r="TNN4" s="341"/>
      <c r="TNO4" s="341"/>
      <c r="TNP4" s="341"/>
      <c r="TNQ4" s="341"/>
      <c r="TNR4" s="341"/>
      <c r="TNS4" s="341"/>
      <c r="TNT4" s="341"/>
      <c r="TNU4" s="341"/>
      <c r="TNV4" s="341"/>
      <c r="TNW4" s="341"/>
      <c r="TNX4" s="341"/>
      <c r="TNY4" s="341"/>
      <c r="TNZ4" s="341"/>
      <c r="TOA4" s="341"/>
      <c r="TOB4" s="341"/>
      <c r="TOC4" s="341"/>
      <c r="TOD4" s="341"/>
      <c r="TOE4" s="341"/>
      <c r="TOF4" s="341"/>
      <c r="TOG4" s="341"/>
      <c r="TOH4" s="341"/>
      <c r="TOI4" s="341"/>
      <c r="TOJ4" s="341"/>
      <c r="TOK4" s="341"/>
      <c r="TOL4" s="341"/>
      <c r="TOM4" s="341"/>
      <c r="TON4" s="341"/>
      <c r="TOO4" s="341"/>
      <c r="TOP4" s="341"/>
      <c r="TOQ4" s="341"/>
      <c r="TOR4" s="341"/>
      <c r="TOS4" s="341"/>
      <c r="TOT4" s="341"/>
      <c r="TOU4" s="341"/>
      <c r="TOV4" s="341"/>
      <c r="TOW4" s="341"/>
      <c r="TOX4" s="341"/>
      <c r="TOY4" s="341"/>
      <c r="TOZ4" s="341"/>
      <c r="TPA4" s="341"/>
      <c r="TPB4" s="341"/>
      <c r="TPC4" s="341"/>
      <c r="TPD4" s="341"/>
      <c r="TPE4" s="341"/>
      <c r="TPF4" s="341"/>
      <c r="TPG4" s="341"/>
      <c r="TPH4" s="341"/>
      <c r="TPI4" s="341"/>
      <c r="TPJ4" s="341"/>
      <c r="TPK4" s="341"/>
      <c r="TPL4" s="341"/>
      <c r="TPM4" s="341"/>
      <c r="TPN4" s="341"/>
      <c r="TPO4" s="341"/>
      <c r="TPP4" s="341"/>
      <c r="TPQ4" s="341"/>
      <c r="TPR4" s="341"/>
      <c r="TPS4" s="341"/>
      <c r="TPT4" s="341"/>
      <c r="TPU4" s="341"/>
      <c r="TPV4" s="341"/>
      <c r="TPW4" s="341"/>
      <c r="TPX4" s="341"/>
      <c r="TPY4" s="341"/>
      <c r="TPZ4" s="341"/>
      <c r="TQA4" s="341"/>
      <c r="TQB4" s="341"/>
      <c r="TQC4" s="341"/>
      <c r="TQD4" s="341"/>
      <c r="TQE4" s="341"/>
      <c r="TQF4" s="341"/>
      <c r="TQG4" s="341"/>
      <c r="TQH4" s="341"/>
      <c r="TQI4" s="341"/>
      <c r="TQJ4" s="341"/>
      <c r="TQK4" s="341"/>
      <c r="TQL4" s="341"/>
      <c r="TQM4" s="341"/>
      <c r="TQN4" s="341"/>
      <c r="TQO4" s="341"/>
      <c r="TQP4" s="341"/>
      <c r="TQQ4" s="341"/>
      <c r="TQR4" s="341"/>
      <c r="TQS4" s="341"/>
      <c r="TQT4" s="341"/>
      <c r="TQU4" s="341"/>
      <c r="TQV4" s="341"/>
      <c r="TQW4" s="341"/>
      <c r="TQX4" s="341"/>
      <c r="TQY4" s="341"/>
      <c r="TQZ4" s="341"/>
      <c r="TRA4" s="341"/>
      <c r="TRB4" s="341"/>
      <c r="TRC4" s="341"/>
      <c r="TRD4" s="341"/>
      <c r="TRE4" s="341"/>
      <c r="TRF4" s="341"/>
      <c r="TRG4" s="341"/>
      <c r="TRH4" s="341"/>
      <c r="TRI4" s="341"/>
      <c r="TRJ4" s="341"/>
      <c r="TRK4" s="341"/>
      <c r="TRL4" s="341"/>
      <c r="TRM4" s="341"/>
      <c r="TRN4" s="341"/>
      <c r="TRO4" s="341"/>
      <c r="TRP4" s="341"/>
      <c r="TRQ4" s="341"/>
      <c r="TRR4" s="341"/>
      <c r="TRS4" s="341"/>
      <c r="TRT4" s="341"/>
      <c r="TRU4" s="341"/>
      <c r="TRV4" s="341"/>
      <c r="TRW4" s="341"/>
      <c r="TRX4" s="341"/>
      <c r="TRY4" s="341"/>
      <c r="TRZ4" s="341"/>
      <c r="TSA4" s="341"/>
      <c r="TSB4" s="341"/>
      <c r="TSC4" s="341"/>
      <c r="TSD4" s="341"/>
      <c r="TSE4" s="341"/>
      <c r="TSF4" s="341"/>
      <c r="TSG4" s="341"/>
      <c r="TSH4" s="341"/>
      <c r="TSI4" s="341"/>
      <c r="TSJ4" s="341"/>
      <c r="TSK4" s="341"/>
      <c r="TSL4" s="341"/>
      <c r="TSM4" s="341"/>
      <c r="TSN4" s="341"/>
      <c r="TSO4" s="341"/>
      <c r="TSP4" s="341"/>
      <c r="TSQ4" s="341"/>
      <c r="TSR4" s="341"/>
      <c r="TSS4" s="341"/>
      <c r="TST4" s="341"/>
      <c r="TSU4" s="341"/>
      <c r="TSV4" s="341"/>
      <c r="TSW4" s="341"/>
      <c r="TSX4" s="341"/>
      <c r="TSY4" s="341"/>
      <c r="TSZ4" s="341"/>
      <c r="TTA4" s="341"/>
      <c r="TTB4" s="341"/>
      <c r="TTC4" s="341"/>
      <c r="TTD4" s="341"/>
      <c r="TTE4" s="341"/>
      <c r="TTF4" s="341"/>
      <c r="TTG4" s="341"/>
      <c r="TTH4" s="341"/>
      <c r="TTI4" s="341"/>
      <c r="TTJ4" s="341"/>
      <c r="TTK4" s="341"/>
      <c r="TTL4" s="341"/>
      <c r="TTM4" s="341"/>
      <c r="TTN4" s="341"/>
      <c r="TTO4" s="341"/>
      <c r="TTP4" s="341"/>
      <c r="TTQ4" s="341"/>
      <c r="TTR4" s="341"/>
      <c r="TTS4" s="341"/>
      <c r="TTT4" s="341"/>
      <c r="TTU4" s="341"/>
      <c r="TTV4" s="341"/>
      <c r="TTW4" s="341"/>
      <c r="TTX4" s="341"/>
      <c r="TTY4" s="341"/>
      <c r="TTZ4" s="341"/>
      <c r="TUA4" s="341"/>
      <c r="TUB4" s="341"/>
      <c r="TUC4" s="341"/>
      <c r="TUD4" s="341"/>
      <c r="TUE4" s="341"/>
      <c r="TUF4" s="341"/>
      <c r="TUG4" s="341"/>
      <c r="TUH4" s="341"/>
      <c r="TUI4" s="341"/>
      <c r="TUJ4" s="341"/>
      <c r="TUK4" s="341"/>
      <c r="TUL4" s="341"/>
      <c r="TUM4" s="341"/>
      <c r="TUN4" s="341"/>
      <c r="TUO4" s="341"/>
      <c r="TUP4" s="341"/>
      <c r="TUQ4" s="341"/>
      <c r="TUR4" s="341"/>
      <c r="TUS4" s="341"/>
      <c r="TUT4" s="341"/>
      <c r="TUU4" s="341"/>
      <c r="TUV4" s="341"/>
      <c r="TUW4" s="341"/>
      <c r="TUX4" s="341"/>
      <c r="TUY4" s="341"/>
      <c r="TUZ4" s="341"/>
      <c r="TVA4" s="341"/>
      <c r="TVB4" s="341"/>
      <c r="TVC4" s="341"/>
      <c r="TVD4" s="341"/>
      <c r="TVE4" s="341"/>
      <c r="TVF4" s="341"/>
      <c r="TVG4" s="341"/>
      <c r="TVH4" s="341"/>
      <c r="TVI4" s="341"/>
      <c r="TVJ4" s="341"/>
      <c r="TVK4" s="341"/>
      <c r="TVL4" s="341"/>
      <c r="TVM4" s="341"/>
      <c r="TVN4" s="341"/>
      <c r="TVO4" s="341"/>
      <c r="TVP4" s="341"/>
      <c r="TVQ4" s="341"/>
      <c r="TVR4" s="341"/>
      <c r="TVS4" s="341"/>
      <c r="TVT4" s="341"/>
      <c r="TVU4" s="341"/>
      <c r="TVV4" s="341"/>
      <c r="TVW4" s="341"/>
      <c r="TVX4" s="341"/>
      <c r="TVY4" s="341"/>
      <c r="TVZ4" s="341"/>
      <c r="TWA4" s="341"/>
      <c r="TWB4" s="341"/>
      <c r="TWC4" s="341"/>
      <c r="TWD4" s="341"/>
      <c r="TWE4" s="341"/>
      <c r="TWF4" s="341"/>
      <c r="TWG4" s="341"/>
      <c r="TWH4" s="341"/>
      <c r="TWI4" s="341"/>
      <c r="TWJ4" s="341"/>
      <c r="TWK4" s="341"/>
      <c r="TWL4" s="341"/>
      <c r="TWM4" s="341"/>
      <c r="TWN4" s="341"/>
      <c r="TWO4" s="341"/>
      <c r="TWP4" s="341"/>
      <c r="TWQ4" s="341"/>
      <c r="TWR4" s="341"/>
      <c r="TWS4" s="341"/>
      <c r="TWT4" s="341"/>
      <c r="TWU4" s="341"/>
      <c r="TWV4" s="341"/>
      <c r="TWW4" s="341"/>
      <c r="TWX4" s="341"/>
      <c r="TWY4" s="341"/>
      <c r="TWZ4" s="341"/>
      <c r="TXA4" s="341"/>
      <c r="TXB4" s="341"/>
      <c r="TXC4" s="341"/>
      <c r="TXD4" s="341"/>
      <c r="TXE4" s="341"/>
      <c r="TXF4" s="341"/>
      <c r="TXG4" s="341"/>
      <c r="TXH4" s="341"/>
      <c r="TXI4" s="341"/>
      <c r="TXJ4" s="341"/>
      <c r="TXK4" s="341"/>
      <c r="TXL4" s="341"/>
      <c r="TXM4" s="341"/>
      <c r="TXN4" s="341"/>
      <c r="TXO4" s="341"/>
      <c r="TXP4" s="341"/>
      <c r="TXQ4" s="341"/>
      <c r="TXR4" s="341"/>
      <c r="TXS4" s="341"/>
      <c r="TXT4" s="341"/>
      <c r="TXU4" s="341"/>
      <c r="TXV4" s="341"/>
      <c r="TXW4" s="341"/>
      <c r="TXX4" s="341"/>
      <c r="TXY4" s="341"/>
      <c r="TXZ4" s="341"/>
      <c r="TYA4" s="341"/>
      <c r="TYB4" s="341"/>
      <c r="TYC4" s="341"/>
      <c r="TYD4" s="341"/>
      <c r="TYE4" s="341"/>
      <c r="TYF4" s="341"/>
      <c r="TYG4" s="341"/>
      <c r="TYH4" s="341"/>
      <c r="TYI4" s="341"/>
      <c r="TYJ4" s="341"/>
      <c r="TYK4" s="341"/>
      <c r="TYL4" s="341"/>
      <c r="TYM4" s="341"/>
      <c r="TYN4" s="341"/>
      <c r="TYO4" s="341"/>
      <c r="TYP4" s="341"/>
      <c r="TYQ4" s="341"/>
      <c r="TYR4" s="341"/>
      <c r="TYS4" s="341"/>
      <c r="TYT4" s="341"/>
      <c r="TYU4" s="341"/>
      <c r="TYV4" s="341"/>
      <c r="TYW4" s="341"/>
      <c r="TYX4" s="341"/>
      <c r="TYY4" s="341"/>
      <c r="TYZ4" s="341"/>
      <c r="TZA4" s="341"/>
      <c r="TZB4" s="341"/>
      <c r="TZC4" s="341"/>
      <c r="TZD4" s="341"/>
      <c r="TZE4" s="341"/>
      <c r="TZF4" s="341"/>
      <c r="TZG4" s="341"/>
      <c r="TZH4" s="341"/>
      <c r="TZI4" s="341"/>
      <c r="TZJ4" s="341"/>
      <c r="TZK4" s="341"/>
      <c r="TZL4" s="341"/>
      <c r="TZM4" s="341"/>
      <c r="TZN4" s="341"/>
      <c r="TZO4" s="341"/>
      <c r="TZP4" s="341"/>
      <c r="TZQ4" s="341"/>
      <c r="TZR4" s="341"/>
      <c r="TZS4" s="341"/>
      <c r="TZT4" s="341"/>
      <c r="TZU4" s="341"/>
      <c r="TZV4" s="341"/>
      <c r="TZW4" s="341"/>
      <c r="TZX4" s="341"/>
      <c r="TZY4" s="341"/>
      <c r="TZZ4" s="341"/>
      <c r="UAA4" s="341"/>
      <c r="UAB4" s="341"/>
      <c r="UAC4" s="341"/>
      <c r="UAD4" s="341"/>
      <c r="UAE4" s="341"/>
      <c r="UAF4" s="341"/>
      <c r="UAG4" s="341"/>
      <c r="UAH4" s="341"/>
      <c r="UAI4" s="341"/>
      <c r="UAJ4" s="341"/>
      <c r="UAK4" s="341"/>
      <c r="UAL4" s="341"/>
      <c r="UAM4" s="341"/>
      <c r="UAN4" s="341"/>
      <c r="UAO4" s="341"/>
      <c r="UAP4" s="341"/>
      <c r="UAQ4" s="341"/>
      <c r="UAR4" s="341"/>
      <c r="UAS4" s="341"/>
      <c r="UAT4" s="341"/>
      <c r="UAU4" s="341"/>
      <c r="UAV4" s="341"/>
      <c r="UAW4" s="341"/>
      <c r="UAX4" s="341"/>
      <c r="UAY4" s="341"/>
      <c r="UAZ4" s="341"/>
      <c r="UBA4" s="341"/>
      <c r="UBB4" s="341"/>
      <c r="UBC4" s="341"/>
      <c r="UBD4" s="341"/>
      <c r="UBE4" s="341"/>
      <c r="UBF4" s="341"/>
      <c r="UBG4" s="341"/>
      <c r="UBH4" s="341"/>
      <c r="UBI4" s="341"/>
      <c r="UBJ4" s="341"/>
      <c r="UBK4" s="341"/>
      <c r="UBL4" s="341"/>
      <c r="UBM4" s="341"/>
      <c r="UBN4" s="341"/>
      <c r="UBO4" s="341"/>
      <c r="UBP4" s="341"/>
      <c r="UBQ4" s="341"/>
      <c r="UBR4" s="341"/>
      <c r="UBS4" s="341"/>
      <c r="UBT4" s="341"/>
      <c r="UBU4" s="341"/>
      <c r="UBV4" s="341"/>
      <c r="UBW4" s="341"/>
      <c r="UBX4" s="341"/>
      <c r="UBY4" s="341"/>
      <c r="UBZ4" s="341"/>
      <c r="UCA4" s="341"/>
      <c r="UCB4" s="341"/>
      <c r="UCC4" s="341"/>
      <c r="UCD4" s="341"/>
      <c r="UCE4" s="341"/>
      <c r="UCF4" s="341"/>
      <c r="UCG4" s="341"/>
      <c r="UCH4" s="341"/>
      <c r="UCI4" s="341"/>
      <c r="UCJ4" s="341"/>
      <c r="UCK4" s="341"/>
      <c r="UCL4" s="341"/>
      <c r="UCM4" s="341"/>
      <c r="UCN4" s="341"/>
      <c r="UCO4" s="341"/>
      <c r="UCP4" s="341"/>
      <c r="UCQ4" s="341"/>
      <c r="UCR4" s="341"/>
      <c r="UCS4" s="341"/>
      <c r="UCT4" s="341"/>
      <c r="UCU4" s="341"/>
      <c r="UCV4" s="341"/>
      <c r="UCW4" s="341"/>
      <c r="UCX4" s="341"/>
      <c r="UCY4" s="341"/>
      <c r="UCZ4" s="341"/>
      <c r="UDA4" s="341"/>
      <c r="UDB4" s="341"/>
      <c r="UDC4" s="341"/>
      <c r="UDD4" s="341"/>
      <c r="UDE4" s="341"/>
      <c r="UDF4" s="341"/>
      <c r="UDG4" s="341"/>
      <c r="UDH4" s="341"/>
      <c r="UDI4" s="341"/>
      <c r="UDJ4" s="341"/>
      <c r="UDK4" s="341"/>
      <c r="UDL4" s="341"/>
      <c r="UDM4" s="341"/>
      <c r="UDN4" s="341"/>
      <c r="UDO4" s="341"/>
      <c r="UDP4" s="341"/>
      <c r="UDQ4" s="341"/>
      <c r="UDR4" s="341"/>
      <c r="UDS4" s="341"/>
      <c r="UDT4" s="341"/>
      <c r="UDU4" s="341"/>
      <c r="UDV4" s="341"/>
      <c r="UDW4" s="341"/>
      <c r="UDX4" s="341"/>
      <c r="UDY4" s="341"/>
      <c r="UDZ4" s="341"/>
      <c r="UEA4" s="341"/>
      <c r="UEB4" s="341"/>
      <c r="UEC4" s="341"/>
      <c r="UED4" s="341"/>
      <c r="UEE4" s="341"/>
      <c r="UEF4" s="341"/>
      <c r="UEG4" s="341"/>
      <c r="UEH4" s="341"/>
      <c r="UEI4" s="341"/>
      <c r="UEJ4" s="341"/>
      <c r="UEK4" s="341"/>
      <c r="UEL4" s="341"/>
      <c r="UEM4" s="341"/>
      <c r="UEN4" s="341"/>
      <c r="UEO4" s="341"/>
      <c r="UEP4" s="341"/>
      <c r="UEQ4" s="341"/>
      <c r="UER4" s="341"/>
      <c r="UES4" s="341"/>
      <c r="UET4" s="341"/>
      <c r="UEU4" s="341"/>
      <c r="UEV4" s="341"/>
      <c r="UEW4" s="341"/>
      <c r="UEX4" s="341"/>
      <c r="UEY4" s="341"/>
      <c r="UEZ4" s="341"/>
      <c r="UFA4" s="341"/>
      <c r="UFB4" s="341"/>
      <c r="UFC4" s="341"/>
      <c r="UFD4" s="341"/>
      <c r="UFE4" s="341"/>
      <c r="UFF4" s="341"/>
      <c r="UFG4" s="341"/>
      <c r="UFH4" s="341"/>
      <c r="UFI4" s="341"/>
      <c r="UFJ4" s="341"/>
      <c r="UFK4" s="341"/>
      <c r="UFL4" s="341"/>
      <c r="UFM4" s="341"/>
      <c r="UFN4" s="341"/>
      <c r="UFO4" s="341"/>
      <c r="UFP4" s="341"/>
      <c r="UFQ4" s="341"/>
      <c r="UFR4" s="341"/>
      <c r="UFS4" s="341"/>
      <c r="UFT4" s="341"/>
      <c r="UFU4" s="341"/>
      <c r="UFV4" s="341"/>
      <c r="UFW4" s="341"/>
      <c r="UFX4" s="341"/>
      <c r="UFY4" s="341"/>
      <c r="UFZ4" s="341"/>
      <c r="UGA4" s="341"/>
      <c r="UGB4" s="341"/>
      <c r="UGC4" s="341"/>
      <c r="UGD4" s="341"/>
      <c r="UGE4" s="341"/>
      <c r="UGF4" s="341"/>
      <c r="UGG4" s="341"/>
      <c r="UGH4" s="341"/>
      <c r="UGI4" s="341"/>
      <c r="UGJ4" s="341"/>
      <c r="UGK4" s="341"/>
      <c r="UGL4" s="341"/>
      <c r="UGM4" s="341"/>
      <c r="UGN4" s="341"/>
      <c r="UGO4" s="341"/>
      <c r="UGP4" s="341"/>
      <c r="UGQ4" s="341"/>
      <c r="UGR4" s="341"/>
      <c r="UGS4" s="341"/>
      <c r="UGT4" s="341"/>
      <c r="UGU4" s="341"/>
      <c r="UGV4" s="341"/>
      <c r="UGW4" s="341"/>
      <c r="UGX4" s="341"/>
      <c r="UGY4" s="341"/>
      <c r="UGZ4" s="341"/>
      <c r="UHA4" s="341"/>
      <c r="UHB4" s="341"/>
      <c r="UHC4" s="341"/>
      <c r="UHD4" s="341"/>
      <c r="UHE4" s="341"/>
      <c r="UHF4" s="341"/>
      <c r="UHG4" s="341"/>
      <c r="UHH4" s="341"/>
      <c r="UHI4" s="341"/>
      <c r="UHJ4" s="341"/>
      <c r="UHK4" s="341"/>
      <c r="UHL4" s="341"/>
      <c r="UHM4" s="341"/>
      <c r="UHN4" s="341"/>
      <c r="UHO4" s="341"/>
      <c r="UHP4" s="341"/>
      <c r="UHQ4" s="341"/>
      <c r="UHR4" s="341"/>
      <c r="UHS4" s="341"/>
      <c r="UHT4" s="341"/>
      <c r="UHU4" s="341"/>
      <c r="UHV4" s="341"/>
      <c r="UHW4" s="341"/>
      <c r="UHX4" s="341"/>
      <c r="UHY4" s="341"/>
      <c r="UHZ4" s="341"/>
      <c r="UIA4" s="341"/>
      <c r="UIB4" s="341"/>
      <c r="UIC4" s="341"/>
      <c r="UID4" s="341"/>
      <c r="UIE4" s="341"/>
      <c r="UIF4" s="341"/>
      <c r="UIG4" s="341"/>
      <c r="UIH4" s="341"/>
      <c r="UII4" s="341"/>
      <c r="UIJ4" s="341"/>
      <c r="UIK4" s="341"/>
      <c r="UIL4" s="341"/>
      <c r="UIM4" s="341"/>
      <c r="UIN4" s="341"/>
      <c r="UIO4" s="341"/>
      <c r="UIP4" s="341"/>
      <c r="UIQ4" s="341"/>
      <c r="UIR4" s="341"/>
      <c r="UIS4" s="341"/>
      <c r="UIT4" s="341"/>
      <c r="UIU4" s="341"/>
      <c r="UIV4" s="341"/>
      <c r="UIW4" s="341"/>
      <c r="UIX4" s="341"/>
      <c r="UIY4" s="341"/>
      <c r="UIZ4" s="341"/>
      <c r="UJA4" s="341"/>
      <c r="UJB4" s="341"/>
      <c r="UJC4" s="341"/>
      <c r="UJD4" s="341"/>
      <c r="UJE4" s="341"/>
      <c r="UJF4" s="341"/>
      <c r="UJG4" s="341"/>
      <c r="UJH4" s="341"/>
      <c r="UJI4" s="341"/>
      <c r="UJJ4" s="341"/>
      <c r="UJK4" s="341"/>
      <c r="UJL4" s="341"/>
      <c r="UJM4" s="341"/>
      <c r="UJN4" s="341"/>
      <c r="UJO4" s="341"/>
      <c r="UJP4" s="341"/>
      <c r="UJQ4" s="341"/>
      <c r="UJR4" s="341"/>
      <c r="UJS4" s="341"/>
      <c r="UJT4" s="341"/>
      <c r="UJU4" s="341"/>
      <c r="UJV4" s="341"/>
      <c r="UJW4" s="341"/>
      <c r="UJX4" s="341"/>
      <c r="UJY4" s="341"/>
      <c r="UJZ4" s="341"/>
      <c r="UKA4" s="341"/>
      <c r="UKB4" s="341"/>
      <c r="UKC4" s="341"/>
      <c r="UKD4" s="341"/>
      <c r="UKE4" s="341"/>
      <c r="UKF4" s="341"/>
      <c r="UKG4" s="341"/>
      <c r="UKH4" s="341"/>
      <c r="UKI4" s="341"/>
      <c r="UKJ4" s="341"/>
      <c r="UKK4" s="341"/>
      <c r="UKL4" s="341"/>
      <c r="UKM4" s="341"/>
      <c r="UKN4" s="341"/>
      <c r="UKO4" s="341"/>
      <c r="UKP4" s="341"/>
      <c r="UKQ4" s="341"/>
      <c r="UKR4" s="341"/>
      <c r="UKS4" s="341"/>
      <c r="UKT4" s="341"/>
      <c r="UKU4" s="341"/>
      <c r="UKV4" s="341"/>
      <c r="UKW4" s="341"/>
      <c r="UKX4" s="341"/>
      <c r="UKY4" s="341"/>
      <c r="UKZ4" s="341"/>
      <c r="ULA4" s="341"/>
      <c r="ULB4" s="341"/>
      <c r="ULC4" s="341"/>
      <c r="ULD4" s="341"/>
      <c r="ULE4" s="341"/>
      <c r="ULF4" s="341"/>
      <c r="ULG4" s="341"/>
      <c r="ULH4" s="341"/>
      <c r="ULI4" s="341"/>
      <c r="ULJ4" s="341"/>
      <c r="ULK4" s="341"/>
      <c r="ULL4" s="341"/>
      <c r="ULM4" s="341"/>
      <c r="ULN4" s="341"/>
      <c r="ULO4" s="341"/>
      <c r="ULP4" s="341"/>
      <c r="ULQ4" s="341"/>
      <c r="ULR4" s="341"/>
      <c r="ULS4" s="341"/>
      <c r="ULT4" s="341"/>
      <c r="ULU4" s="341"/>
      <c r="ULV4" s="341"/>
      <c r="ULW4" s="341"/>
      <c r="ULX4" s="341"/>
      <c r="ULY4" s="341"/>
      <c r="ULZ4" s="341"/>
      <c r="UMA4" s="341"/>
      <c r="UMB4" s="341"/>
      <c r="UMC4" s="341"/>
      <c r="UMD4" s="341"/>
      <c r="UME4" s="341"/>
      <c r="UMF4" s="341"/>
      <c r="UMG4" s="341"/>
      <c r="UMH4" s="341"/>
      <c r="UMI4" s="341"/>
      <c r="UMJ4" s="341"/>
      <c r="UMK4" s="341"/>
      <c r="UML4" s="341"/>
      <c r="UMM4" s="341"/>
      <c r="UMN4" s="341"/>
      <c r="UMO4" s="341"/>
      <c r="UMP4" s="341"/>
      <c r="UMQ4" s="341"/>
      <c r="UMR4" s="341"/>
      <c r="UMS4" s="341"/>
      <c r="UMT4" s="341"/>
      <c r="UMU4" s="341"/>
      <c r="UMV4" s="341"/>
      <c r="UMW4" s="341"/>
      <c r="UMX4" s="341"/>
      <c r="UMY4" s="341"/>
      <c r="UMZ4" s="341"/>
      <c r="UNA4" s="341"/>
      <c r="UNB4" s="341"/>
      <c r="UNC4" s="341"/>
      <c r="UND4" s="341"/>
      <c r="UNE4" s="341"/>
      <c r="UNF4" s="341"/>
      <c r="UNG4" s="341"/>
      <c r="UNH4" s="341"/>
      <c r="UNI4" s="341"/>
      <c r="UNJ4" s="341"/>
      <c r="UNK4" s="341"/>
      <c r="UNL4" s="341"/>
      <c r="UNM4" s="341"/>
      <c r="UNN4" s="341"/>
      <c r="UNO4" s="341"/>
      <c r="UNP4" s="341"/>
      <c r="UNQ4" s="341"/>
      <c r="UNR4" s="341"/>
      <c r="UNS4" s="341"/>
      <c r="UNT4" s="341"/>
      <c r="UNU4" s="341"/>
      <c r="UNV4" s="341"/>
      <c r="UNW4" s="341"/>
      <c r="UNX4" s="341"/>
      <c r="UNY4" s="341"/>
      <c r="UNZ4" s="341"/>
      <c r="UOA4" s="341"/>
      <c r="UOB4" s="341"/>
      <c r="UOC4" s="341"/>
      <c r="UOD4" s="341"/>
      <c r="UOE4" s="341"/>
      <c r="UOF4" s="341"/>
      <c r="UOG4" s="341"/>
      <c r="UOH4" s="341"/>
      <c r="UOI4" s="341"/>
      <c r="UOJ4" s="341"/>
      <c r="UOK4" s="341"/>
      <c r="UOL4" s="341"/>
      <c r="UOM4" s="341"/>
      <c r="UON4" s="341"/>
      <c r="UOO4" s="341"/>
      <c r="UOP4" s="341"/>
      <c r="UOQ4" s="341"/>
      <c r="UOR4" s="341"/>
      <c r="UOS4" s="341"/>
      <c r="UOT4" s="341"/>
      <c r="UOU4" s="341"/>
      <c r="UOV4" s="341"/>
      <c r="UOW4" s="341"/>
      <c r="UOX4" s="341"/>
      <c r="UOY4" s="341"/>
      <c r="UOZ4" s="341"/>
      <c r="UPA4" s="341"/>
      <c r="UPB4" s="341"/>
      <c r="UPC4" s="341"/>
      <c r="UPD4" s="341"/>
      <c r="UPE4" s="341"/>
      <c r="UPF4" s="341"/>
      <c r="UPG4" s="341"/>
      <c r="UPH4" s="341"/>
      <c r="UPI4" s="341"/>
      <c r="UPJ4" s="341"/>
      <c r="UPK4" s="341"/>
      <c r="UPL4" s="341"/>
      <c r="UPM4" s="341"/>
      <c r="UPN4" s="341"/>
      <c r="UPO4" s="341"/>
      <c r="UPP4" s="341"/>
      <c r="UPQ4" s="341"/>
      <c r="UPR4" s="341"/>
      <c r="UPS4" s="341"/>
      <c r="UPT4" s="341"/>
      <c r="UPU4" s="341"/>
      <c r="UPV4" s="341"/>
      <c r="UPW4" s="341"/>
      <c r="UPX4" s="341"/>
      <c r="UPY4" s="341"/>
      <c r="UPZ4" s="341"/>
      <c r="UQA4" s="341"/>
      <c r="UQB4" s="341"/>
      <c r="UQC4" s="341"/>
      <c r="UQD4" s="341"/>
      <c r="UQE4" s="341"/>
      <c r="UQF4" s="341"/>
      <c r="UQG4" s="341"/>
      <c r="UQH4" s="341"/>
      <c r="UQI4" s="341"/>
      <c r="UQJ4" s="341"/>
      <c r="UQK4" s="341"/>
      <c r="UQL4" s="341"/>
      <c r="UQM4" s="341"/>
      <c r="UQN4" s="341"/>
      <c r="UQO4" s="341"/>
      <c r="UQP4" s="341"/>
      <c r="UQQ4" s="341"/>
      <c r="UQR4" s="341"/>
      <c r="UQS4" s="341"/>
      <c r="UQT4" s="341"/>
      <c r="UQU4" s="341"/>
      <c r="UQV4" s="341"/>
      <c r="UQW4" s="341"/>
      <c r="UQX4" s="341"/>
      <c r="UQY4" s="341"/>
      <c r="UQZ4" s="341"/>
      <c r="URA4" s="341"/>
      <c r="URB4" s="341"/>
      <c r="URC4" s="341"/>
      <c r="URD4" s="341"/>
      <c r="URE4" s="341"/>
      <c r="URF4" s="341"/>
      <c r="URG4" s="341"/>
      <c r="URH4" s="341"/>
      <c r="URI4" s="341"/>
      <c r="URJ4" s="341"/>
      <c r="URK4" s="341"/>
      <c r="URL4" s="341"/>
      <c r="URM4" s="341"/>
      <c r="URN4" s="341"/>
      <c r="URO4" s="341"/>
      <c r="URP4" s="341"/>
      <c r="URQ4" s="341"/>
      <c r="URR4" s="341"/>
      <c r="URS4" s="341"/>
      <c r="URT4" s="341"/>
      <c r="URU4" s="341"/>
      <c r="URV4" s="341"/>
      <c r="URW4" s="341"/>
      <c r="URX4" s="341"/>
      <c r="URY4" s="341"/>
      <c r="URZ4" s="341"/>
      <c r="USA4" s="341"/>
      <c r="USB4" s="341"/>
      <c r="USC4" s="341"/>
      <c r="USD4" s="341"/>
      <c r="USE4" s="341"/>
      <c r="USF4" s="341"/>
      <c r="USG4" s="341"/>
      <c r="USH4" s="341"/>
      <c r="USI4" s="341"/>
      <c r="USJ4" s="341"/>
      <c r="USK4" s="341"/>
      <c r="USL4" s="341"/>
      <c r="USM4" s="341"/>
      <c r="USN4" s="341"/>
      <c r="USO4" s="341"/>
      <c r="USP4" s="341"/>
      <c r="USQ4" s="341"/>
      <c r="USR4" s="341"/>
      <c r="USS4" s="341"/>
      <c r="UST4" s="341"/>
      <c r="USU4" s="341"/>
      <c r="USV4" s="341"/>
      <c r="USW4" s="341"/>
      <c r="USX4" s="341"/>
      <c r="USY4" s="341"/>
      <c r="USZ4" s="341"/>
      <c r="UTA4" s="341"/>
      <c r="UTB4" s="341"/>
      <c r="UTC4" s="341"/>
      <c r="UTD4" s="341"/>
      <c r="UTE4" s="341"/>
      <c r="UTF4" s="341"/>
      <c r="UTG4" s="341"/>
      <c r="UTH4" s="341"/>
      <c r="UTI4" s="341"/>
      <c r="UTJ4" s="341"/>
      <c r="UTK4" s="341"/>
      <c r="UTL4" s="341"/>
      <c r="UTM4" s="341"/>
      <c r="UTN4" s="341"/>
      <c r="UTO4" s="341"/>
      <c r="UTP4" s="341"/>
      <c r="UTQ4" s="341"/>
      <c r="UTR4" s="341"/>
      <c r="UTS4" s="341"/>
      <c r="UTT4" s="341"/>
      <c r="UTU4" s="341"/>
      <c r="UTV4" s="341"/>
      <c r="UTW4" s="341"/>
      <c r="UTX4" s="341"/>
      <c r="UTY4" s="341"/>
      <c r="UTZ4" s="341"/>
      <c r="UUA4" s="341"/>
      <c r="UUB4" s="341"/>
      <c r="UUC4" s="341"/>
      <c r="UUD4" s="341"/>
      <c r="UUE4" s="341"/>
      <c r="UUF4" s="341"/>
      <c r="UUG4" s="341"/>
      <c r="UUH4" s="341"/>
      <c r="UUI4" s="341"/>
      <c r="UUJ4" s="341"/>
      <c r="UUK4" s="341"/>
      <c r="UUL4" s="341"/>
      <c r="UUM4" s="341"/>
      <c r="UUN4" s="341"/>
      <c r="UUO4" s="341"/>
      <c r="UUP4" s="341"/>
      <c r="UUQ4" s="341"/>
      <c r="UUR4" s="341"/>
      <c r="UUS4" s="341"/>
      <c r="UUT4" s="341"/>
      <c r="UUU4" s="341"/>
      <c r="UUV4" s="341"/>
      <c r="UUW4" s="341"/>
      <c r="UUX4" s="341"/>
      <c r="UUY4" s="341"/>
      <c r="UUZ4" s="341"/>
      <c r="UVA4" s="341"/>
      <c r="UVB4" s="341"/>
      <c r="UVC4" s="341"/>
      <c r="UVD4" s="341"/>
      <c r="UVE4" s="341"/>
      <c r="UVF4" s="341"/>
      <c r="UVG4" s="341"/>
      <c r="UVH4" s="341"/>
      <c r="UVI4" s="341"/>
      <c r="UVJ4" s="341"/>
      <c r="UVK4" s="341"/>
      <c r="UVL4" s="341"/>
      <c r="UVM4" s="341"/>
      <c r="UVN4" s="341"/>
      <c r="UVO4" s="341"/>
      <c r="UVP4" s="341"/>
      <c r="UVQ4" s="341"/>
      <c r="UVR4" s="341"/>
      <c r="UVS4" s="341"/>
      <c r="UVT4" s="341"/>
      <c r="UVU4" s="341"/>
      <c r="UVV4" s="341"/>
      <c r="UVW4" s="341"/>
      <c r="UVX4" s="341"/>
      <c r="UVY4" s="341"/>
      <c r="UVZ4" s="341"/>
      <c r="UWA4" s="341"/>
      <c r="UWB4" s="341"/>
      <c r="UWC4" s="341"/>
      <c r="UWD4" s="341"/>
      <c r="UWE4" s="341"/>
      <c r="UWF4" s="341"/>
      <c r="UWG4" s="341"/>
      <c r="UWH4" s="341"/>
      <c r="UWI4" s="341"/>
      <c r="UWJ4" s="341"/>
      <c r="UWK4" s="341"/>
      <c r="UWL4" s="341"/>
      <c r="UWM4" s="341"/>
      <c r="UWN4" s="341"/>
      <c r="UWO4" s="341"/>
      <c r="UWP4" s="341"/>
      <c r="UWQ4" s="341"/>
      <c r="UWR4" s="341"/>
      <c r="UWS4" s="341"/>
      <c r="UWT4" s="341"/>
      <c r="UWU4" s="341"/>
      <c r="UWV4" s="341"/>
      <c r="UWW4" s="341"/>
      <c r="UWX4" s="341"/>
      <c r="UWY4" s="341"/>
      <c r="UWZ4" s="341"/>
      <c r="UXA4" s="341"/>
      <c r="UXB4" s="341"/>
      <c r="UXC4" s="341"/>
      <c r="UXD4" s="341"/>
      <c r="UXE4" s="341"/>
      <c r="UXF4" s="341"/>
      <c r="UXG4" s="341"/>
      <c r="UXH4" s="341"/>
      <c r="UXI4" s="341"/>
      <c r="UXJ4" s="341"/>
      <c r="UXK4" s="341"/>
      <c r="UXL4" s="341"/>
      <c r="UXM4" s="341"/>
      <c r="UXN4" s="341"/>
      <c r="UXO4" s="341"/>
      <c r="UXP4" s="341"/>
      <c r="UXQ4" s="341"/>
      <c r="UXR4" s="341"/>
      <c r="UXS4" s="341"/>
      <c r="UXT4" s="341"/>
      <c r="UXU4" s="341"/>
      <c r="UXV4" s="341"/>
      <c r="UXW4" s="341"/>
      <c r="UXX4" s="341"/>
      <c r="UXY4" s="341"/>
      <c r="UXZ4" s="341"/>
      <c r="UYA4" s="341"/>
      <c r="UYB4" s="341"/>
      <c r="UYC4" s="341"/>
      <c r="UYD4" s="341"/>
      <c r="UYE4" s="341"/>
      <c r="UYF4" s="341"/>
      <c r="UYG4" s="341"/>
      <c r="UYH4" s="341"/>
      <c r="UYI4" s="341"/>
      <c r="UYJ4" s="341"/>
      <c r="UYK4" s="341"/>
      <c r="UYL4" s="341"/>
      <c r="UYM4" s="341"/>
      <c r="UYN4" s="341"/>
      <c r="UYO4" s="341"/>
      <c r="UYP4" s="341"/>
      <c r="UYQ4" s="341"/>
      <c r="UYR4" s="341"/>
      <c r="UYS4" s="341"/>
      <c r="UYT4" s="341"/>
      <c r="UYU4" s="341"/>
      <c r="UYV4" s="341"/>
      <c r="UYW4" s="341"/>
      <c r="UYX4" s="341"/>
      <c r="UYY4" s="341"/>
      <c r="UYZ4" s="341"/>
      <c r="UZA4" s="341"/>
      <c r="UZB4" s="341"/>
      <c r="UZC4" s="341"/>
      <c r="UZD4" s="341"/>
      <c r="UZE4" s="341"/>
      <c r="UZF4" s="341"/>
      <c r="UZG4" s="341"/>
      <c r="UZH4" s="341"/>
      <c r="UZI4" s="341"/>
      <c r="UZJ4" s="341"/>
      <c r="UZK4" s="341"/>
      <c r="UZL4" s="341"/>
      <c r="UZM4" s="341"/>
      <c r="UZN4" s="341"/>
      <c r="UZO4" s="341"/>
      <c r="UZP4" s="341"/>
      <c r="UZQ4" s="341"/>
      <c r="UZR4" s="341"/>
      <c r="UZS4" s="341"/>
      <c r="UZT4" s="341"/>
      <c r="UZU4" s="341"/>
      <c r="UZV4" s="341"/>
      <c r="UZW4" s="341"/>
      <c r="UZX4" s="341"/>
      <c r="UZY4" s="341"/>
      <c r="UZZ4" s="341"/>
      <c r="VAA4" s="341"/>
      <c r="VAB4" s="341"/>
      <c r="VAC4" s="341"/>
      <c r="VAD4" s="341"/>
      <c r="VAE4" s="341"/>
      <c r="VAF4" s="341"/>
      <c r="VAG4" s="341"/>
      <c r="VAH4" s="341"/>
      <c r="VAI4" s="341"/>
      <c r="VAJ4" s="341"/>
      <c r="VAK4" s="341"/>
      <c r="VAL4" s="341"/>
      <c r="VAM4" s="341"/>
      <c r="VAN4" s="341"/>
      <c r="VAO4" s="341"/>
      <c r="VAP4" s="341"/>
      <c r="VAQ4" s="341"/>
      <c r="VAR4" s="341"/>
      <c r="VAS4" s="341"/>
      <c r="VAT4" s="341"/>
      <c r="VAU4" s="341"/>
      <c r="VAV4" s="341"/>
      <c r="VAW4" s="341"/>
      <c r="VAX4" s="341"/>
      <c r="VAY4" s="341"/>
      <c r="VAZ4" s="341"/>
      <c r="VBA4" s="341"/>
      <c r="VBB4" s="341"/>
      <c r="VBC4" s="341"/>
      <c r="VBD4" s="341"/>
      <c r="VBE4" s="341"/>
      <c r="VBF4" s="341"/>
      <c r="VBG4" s="341"/>
      <c r="VBH4" s="341"/>
      <c r="VBI4" s="341"/>
      <c r="VBJ4" s="341"/>
      <c r="VBK4" s="341"/>
      <c r="VBL4" s="341"/>
      <c r="VBM4" s="341"/>
      <c r="VBN4" s="341"/>
      <c r="VBO4" s="341"/>
      <c r="VBP4" s="341"/>
      <c r="VBQ4" s="341"/>
      <c r="VBR4" s="341"/>
      <c r="VBS4" s="341"/>
      <c r="VBT4" s="341"/>
      <c r="VBU4" s="341"/>
      <c r="VBV4" s="341"/>
      <c r="VBW4" s="341"/>
      <c r="VBX4" s="341"/>
      <c r="VBY4" s="341"/>
      <c r="VBZ4" s="341"/>
      <c r="VCA4" s="341"/>
      <c r="VCB4" s="341"/>
      <c r="VCC4" s="341"/>
      <c r="VCD4" s="341"/>
      <c r="VCE4" s="341"/>
      <c r="VCF4" s="341"/>
      <c r="VCG4" s="341"/>
      <c r="VCH4" s="341"/>
      <c r="VCI4" s="341"/>
      <c r="VCJ4" s="341"/>
      <c r="VCK4" s="341"/>
      <c r="VCL4" s="341"/>
      <c r="VCM4" s="341"/>
      <c r="VCN4" s="341"/>
      <c r="VCO4" s="341"/>
      <c r="VCP4" s="341"/>
      <c r="VCQ4" s="341"/>
      <c r="VCR4" s="341"/>
      <c r="VCS4" s="341"/>
      <c r="VCT4" s="341"/>
      <c r="VCU4" s="341"/>
      <c r="VCV4" s="341"/>
      <c r="VCW4" s="341"/>
      <c r="VCX4" s="341"/>
      <c r="VCY4" s="341"/>
      <c r="VCZ4" s="341"/>
      <c r="VDA4" s="341"/>
      <c r="VDB4" s="341"/>
      <c r="VDC4" s="341"/>
      <c r="VDD4" s="341"/>
      <c r="VDE4" s="341"/>
      <c r="VDF4" s="341"/>
      <c r="VDG4" s="341"/>
      <c r="VDH4" s="341"/>
      <c r="VDI4" s="341"/>
      <c r="VDJ4" s="341"/>
      <c r="VDK4" s="341"/>
      <c r="VDL4" s="341"/>
      <c r="VDM4" s="341"/>
      <c r="VDN4" s="341"/>
      <c r="VDO4" s="341"/>
      <c r="VDP4" s="341"/>
      <c r="VDQ4" s="341"/>
      <c r="VDR4" s="341"/>
      <c r="VDS4" s="341"/>
      <c r="VDT4" s="341"/>
      <c r="VDU4" s="341"/>
      <c r="VDV4" s="341"/>
      <c r="VDW4" s="341"/>
      <c r="VDX4" s="341"/>
      <c r="VDY4" s="341"/>
      <c r="VDZ4" s="341"/>
      <c r="VEA4" s="341"/>
      <c r="VEB4" s="341"/>
      <c r="VEC4" s="341"/>
      <c r="VED4" s="341"/>
      <c r="VEE4" s="341"/>
      <c r="VEF4" s="341"/>
      <c r="VEG4" s="341"/>
      <c r="VEH4" s="341"/>
      <c r="VEI4" s="341"/>
      <c r="VEJ4" s="341"/>
      <c r="VEK4" s="341"/>
      <c r="VEL4" s="341"/>
      <c r="VEM4" s="341"/>
      <c r="VEN4" s="341"/>
      <c r="VEO4" s="341"/>
      <c r="VEP4" s="341"/>
      <c r="VEQ4" s="341"/>
      <c r="VER4" s="341"/>
      <c r="VES4" s="341"/>
      <c r="VET4" s="341"/>
      <c r="VEU4" s="341"/>
      <c r="VEV4" s="341"/>
      <c r="VEW4" s="341"/>
      <c r="VEX4" s="341"/>
      <c r="VEY4" s="341"/>
      <c r="VEZ4" s="341"/>
      <c r="VFA4" s="341"/>
      <c r="VFB4" s="341"/>
      <c r="VFC4" s="341"/>
      <c r="VFD4" s="341"/>
      <c r="VFE4" s="341"/>
      <c r="VFF4" s="341"/>
      <c r="VFG4" s="341"/>
      <c r="VFH4" s="341"/>
      <c r="VFI4" s="341"/>
      <c r="VFJ4" s="341"/>
      <c r="VFK4" s="341"/>
      <c r="VFL4" s="341"/>
      <c r="VFM4" s="341"/>
      <c r="VFN4" s="341"/>
      <c r="VFO4" s="341"/>
      <c r="VFP4" s="341"/>
      <c r="VFQ4" s="341"/>
      <c r="VFR4" s="341"/>
      <c r="VFS4" s="341"/>
      <c r="VFT4" s="341"/>
      <c r="VFU4" s="341"/>
      <c r="VFV4" s="341"/>
      <c r="VFW4" s="341"/>
      <c r="VFX4" s="341"/>
      <c r="VFY4" s="341"/>
      <c r="VFZ4" s="341"/>
      <c r="VGA4" s="341"/>
      <c r="VGB4" s="341"/>
      <c r="VGC4" s="341"/>
      <c r="VGD4" s="341"/>
      <c r="VGE4" s="341"/>
      <c r="VGF4" s="341"/>
      <c r="VGG4" s="341"/>
      <c r="VGH4" s="341"/>
      <c r="VGI4" s="341"/>
      <c r="VGJ4" s="341"/>
      <c r="VGK4" s="341"/>
      <c r="VGL4" s="341"/>
      <c r="VGM4" s="341"/>
      <c r="VGN4" s="341"/>
      <c r="VGO4" s="341"/>
      <c r="VGP4" s="341"/>
      <c r="VGQ4" s="341"/>
      <c r="VGR4" s="341"/>
      <c r="VGS4" s="341"/>
      <c r="VGT4" s="341"/>
      <c r="VGU4" s="341"/>
      <c r="VGV4" s="341"/>
      <c r="VGW4" s="341"/>
      <c r="VGX4" s="341"/>
      <c r="VGY4" s="341"/>
      <c r="VGZ4" s="341"/>
      <c r="VHA4" s="341"/>
      <c r="VHB4" s="341"/>
      <c r="VHC4" s="341"/>
      <c r="VHD4" s="341"/>
      <c r="VHE4" s="341"/>
      <c r="VHF4" s="341"/>
      <c r="VHG4" s="341"/>
      <c r="VHH4" s="341"/>
      <c r="VHI4" s="341"/>
      <c r="VHJ4" s="341"/>
      <c r="VHK4" s="341"/>
      <c r="VHL4" s="341"/>
      <c r="VHM4" s="341"/>
      <c r="VHN4" s="341"/>
      <c r="VHO4" s="341"/>
      <c r="VHP4" s="341"/>
      <c r="VHQ4" s="341"/>
      <c r="VHR4" s="341"/>
      <c r="VHS4" s="341"/>
      <c r="VHT4" s="341"/>
      <c r="VHU4" s="341"/>
      <c r="VHV4" s="341"/>
      <c r="VHW4" s="341"/>
      <c r="VHX4" s="341"/>
      <c r="VHY4" s="341"/>
      <c r="VHZ4" s="341"/>
      <c r="VIA4" s="341"/>
      <c r="VIB4" s="341"/>
      <c r="VIC4" s="341"/>
      <c r="VID4" s="341"/>
      <c r="VIE4" s="341"/>
      <c r="VIF4" s="341"/>
      <c r="VIG4" s="341"/>
      <c r="VIH4" s="341"/>
      <c r="VII4" s="341"/>
      <c r="VIJ4" s="341"/>
      <c r="VIK4" s="341"/>
      <c r="VIL4" s="341"/>
      <c r="VIM4" s="341"/>
      <c r="VIN4" s="341"/>
      <c r="VIO4" s="341"/>
      <c r="VIP4" s="341"/>
      <c r="VIQ4" s="341"/>
      <c r="VIR4" s="341"/>
      <c r="VIS4" s="341"/>
      <c r="VIT4" s="341"/>
      <c r="VIU4" s="341"/>
      <c r="VIV4" s="341"/>
      <c r="VIW4" s="341"/>
      <c r="VIX4" s="341"/>
      <c r="VIY4" s="341"/>
      <c r="VIZ4" s="341"/>
      <c r="VJA4" s="341"/>
      <c r="VJB4" s="341"/>
      <c r="VJC4" s="341"/>
      <c r="VJD4" s="341"/>
      <c r="VJE4" s="341"/>
      <c r="VJF4" s="341"/>
      <c r="VJG4" s="341"/>
      <c r="VJH4" s="341"/>
      <c r="VJI4" s="341"/>
      <c r="VJJ4" s="341"/>
      <c r="VJK4" s="341"/>
      <c r="VJL4" s="341"/>
      <c r="VJM4" s="341"/>
      <c r="VJN4" s="341"/>
      <c r="VJO4" s="341"/>
      <c r="VJP4" s="341"/>
      <c r="VJQ4" s="341"/>
      <c r="VJR4" s="341"/>
      <c r="VJS4" s="341"/>
      <c r="VJT4" s="341"/>
      <c r="VJU4" s="341"/>
      <c r="VJV4" s="341"/>
      <c r="VJW4" s="341"/>
      <c r="VJX4" s="341"/>
      <c r="VJY4" s="341"/>
      <c r="VJZ4" s="341"/>
      <c r="VKA4" s="341"/>
      <c r="VKB4" s="341"/>
      <c r="VKC4" s="341"/>
      <c r="VKD4" s="341"/>
      <c r="VKE4" s="341"/>
      <c r="VKF4" s="341"/>
      <c r="VKG4" s="341"/>
      <c r="VKH4" s="341"/>
      <c r="VKI4" s="341"/>
      <c r="VKJ4" s="341"/>
      <c r="VKK4" s="341"/>
      <c r="VKL4" s="341"/>
      <c r="VKM4" s="341"/>
      <c r="VKN4" s="341"/>
      <c r="VKO4" s="341"/>
      <c r="VKP4" s="341"/>
      <c r="VKQ4" s="341"/>
      <c r="VKR4" s="341"/>
      <c r="VKS4" s="341"/>
      <c r="VKT4" s="341"/>
      <c r="VKU4" s="341"/>
      <c r="VKV4" s="341"/>
      <c r="VKW4" s="341"/>
      <c r="VKX4" s="341"/>
      <c r="VKY4" s="341"/>
      <c r="VKZ4" s="341"/>
      <c r="VLA4" s="341"/>
      <c r="VLB4" s="341"/>
      <c r="VLC4" s="341"/>
      <c r="VLD4" s="341"/>
      <c r="VLE4" s="341"/>
      <c r="VLF4" s="341"/>
      <c r="VLG4" s="341"/>
      <c r="VLH4" s="341"/>
      <c r="VLI4" s="341"/>
      <c r="VLJ4" s="341"/>
      <c r="VLK4" s="341"/>
      <c r="VLL4" s="341"/>
      <c r="VLM4" s="341"/>
      <c r="VLN4" s="341"/>
      <c r="VLO4" s="341"/>
      <c r="VLP4" s="341"/>
      <c r="VLQ4" s="341"/>
      <c r="VLR4" s="341"/>
      <c r="VLS4" s="341"/>
      <c r="VLT4" s="341"/>
      <c r="VLU4" s="341"/>
      <c r="VLV4" s="341"/>
      <c r="VLW4" s="341"/>
      <c r="VLX4" s="341"/>
      <c r="VLY4" s="341"/>
      <c r="VLZ4" s="341"/>
      <c r="VMA4" s="341"/>
      <c r="VMB4" s="341"/>
      <c r="VMC4" s="341"/>
      <c r="VMD4" s="341"/>
      <c r="VME4" s="341"/>
      <c r="VMF4" s="341"/>
      <c r="VMG4" s="341"/>
      <c r="VMH4" s="341"/>
      <c r="VMI4" s="341"/>
      <c r="VMJ4" s="341"/>
      <c r="VMK4" s="341"/>
      <c r="VML4" s="341"/>
      <c r="VMM4" s="341"/>
      <c r="VMN4" s="341"/>
      <c r="VMO4" s="341"/>
      <c r="VMP4" s="341"/>
      <c r="VMQ4" s="341"/>
      <c r="VMR4" s="341"/>
      <c r="VMS4" s="341"/>
      <c r="VMT4" s="341"/>
      <c r="VMU4" s="341"/>
      <c r="VMV4" s="341"/>
      <c r="VMW4" s="341"/>
      <c r="VMX4" s="341"/>
      <c r="VMY4" s="341"/>
      <c r="VMZ4" s="341"/>
      <c r="VNA4" s="341"/>
      <c r="VNB4" s="341"/>
      <c r="VNC4" s="341"/>
      <c r="VND4" s="341"/>
      <c r="VNE4" s="341"/>
      <c r="VNF4" s="341"/>
      <c r="VNG4" s="341"/>
      <c r="VNH4" s="341"/>
      <c r="VNI4" s="341"/>
      <c r="VNJ4" s="341"/>
      <c r="VNK4" s="341"/>
      <c r="VNL4" s="341"/>
      <c r="VNM4" s="341"/>
      <c r="VNN4" s="341"/>
      <c r="VNO4" s="341"/>
      <c r="VNP4" s="341"/>
      <c r="VNQ4" s="341"/>
      <c r="VNR4" s="341"/>
      <c r="VNS4" s="341"/>
      <c r="VNT4" s="341"/>
      <c r="VNU4" s="341"/>
      <c r="VNV4" s="341"/>
      <c r="VNW4" s="341"/>
      <c r="VNX4" s="341"/>
      <c r="VNY4" s="341"/>
      <c r="VNZ4" s="341"/>
      <c r="VOA4" s="341"/>
      <c r="VOB4" s="341"/>
      <c r="VOC4" s="341"/>
      <c r="VOD4" s="341"/>
      <c r="VOE4" s="341"/>
      <c r="VOF4" s="341"/>
      <c r="VOG4" s="341"/>
      <c r="VOH4" s="341"/>
      <c r="VOI4" s="341"/>
      <c r="VOJ4" s="341"/>
      <c r="VOK4" s="341"/>
      <c r="VOL4" s="341"/>
      <c r="VOM4" s="341"/>
      <c r="VON4" s="341"/>
      <c r="VOO4" s="341"/>
      <c r="VOP4" s="341"/>
      <c r="VOQ4" s="341"/>
      <c r="VOR4" s="341"/>
      <c r="VOS4" s="341"/>
      <c r="VOT4" s="341"/>
      <c r="VOU4" s="341"/>
      <c r="VOV4" s="341"/>
      <c r="VOW4" s="341"/>
      <c r="VOX4" s="341"/>
      <c r="VOY4" s="341"/>
      <c r="VOZ4" s="341"/>
      <c r="VPA4" s="341"/>
      <c r="VPB4" s="341"/>
      <c r="VPC4" s="341"/>
      <c r="VPD4" s="341"/>
      <c r="VPE4" s="341"/>
      <c r="VPF4" s="341"/>
      <c r="VPG4" s="341"/>
      <c r="VPH4" s="341"/>
      <c r="VPI4" s="341"/>
      <c r="VPJ4" s="341"/>
      <c r="VPK4" s="341"/>
      <c r="VPL4" s="341"/>
      <c r="VPM4" s="341"/>
      <c r="VPN4" s="341"/>
      <c r="VPO4" s="341"/>
      <c r="VPP4" s="341"/>
      <c r="VPQ4" s="341"/>
      <c r="VPR4" s="341"/>
      <c r="VPS4" s="341"/>
      <c r="VPT4" s="341"/>
      <c r="VPU4" s="341"/>
      <c r="VPV4" s="341"/>
      <c r="VPW4" s="341"/>
      <c r="VPX4" s="341"/>
      <c r="VPY4" s="341"/>
      <c r="VPZ4" s="341"/>
      <c r="VQA4" s="341"/>
      <c r="VQB4" s="341"/>
      <c r="VQC4" s="341"/>
      <c r="VQD4" s="341"/>
      <c r="VQE4" s="341"/>
      <c r="VQF4" s="341"/>
      <c r="VQG4" s="341"/>
      <c r="VQH4" s="341"/>
      <c r="VQI4" s="341"/>
      <c r="VQJ4" s="341"/>
      <c r="VQK4" s="341"/>
      <c r="VQL4" s="341"/>
      <c r="VQM4" s="341"/>
      <c r="VQN4" s="341"/>
      <c r="VQO4" s="341"/>
      <c r="VQP4" s="341"/>
      <c r="VQQ4" s="341"/>
      <c r="VQR4" s="341"/>
      <c r="VQS4" s="341"/>
      <c r="VQT4" s="341"/>
      <c r="VQU4" s="341"/>
      <c r="VQV4" s="341"/>
      <c r="VQW4" s="341"/>
      <c r="VQX4" s="341"/>
      <c r="VQY4" s="341"/>
      <c r="VQZ4" s="341"/>
      <c r="VRA4" s="341"/>
      <c r="VRB4" s="341"/>
      <c r="VRC4" s="341"/>
      <c r="VRD4" s="341"/>
      <c r="VRE4" s="341"/>
      <c r="VRF4" s="341"/>
      <c r="VRG4" s="341"/>
      <c r="VRH4" s="341"/>
      <c r="VRI4" s="341"/>
      <c r="VRJ4" s="341"/>
      <c r="VRK4" s="341"/>
      <c r="VRL4" s="341"/>
      <c r="VRM4" s="341"/>
      <c r="VRN4" s="341"/>
      <c r="VRO4" s="341"/>
      <c r="VRP4" s="341"/>
      <c r="VRQ4" s="341"/>
      <c r="VRR4" s="341"/>
      <c r="VRS4" s="341"/>
      <c r="VRT4" s="341"/>
      <c r="VRU4" s="341"/>
      <c r="VRV4" s="341"/>
      <c r="VRW4" s="341"/>
      <c r="VRX4" s="341"/>
      <c r="VRY4" s="341"/>
      <c r="VRZ4" s="341"/>
      <c r="VSA4" s="341"/>
      <c r="VSB4" s="341"/>
      <c r="VSC4" s="341"/>
      <c r="VSD4" s="341"/>
      <c r="VSE4" s="341"/>
      <c r="VSF4" s="341"/>
      <c r="VSG4" s="341"/>
      <c r="VSH4" s="341"/>
      <c r="VSI4" s="341"/>
      <c r="VSJ4" s="341"/>
      <c r="VSK4" s="341"/>
      <c r="VSL4" s="341"/>
      <c r="VSM4" s="341"/>
      <c r="VSN4" s="341"/>
      <c r="VSO4" s="341"/>
      <c r="VSP4" s="341"/>
      <c r="VSQ4" s="341"/>
      <c r="VSR4" s="341"/>
      <c r="VSS4" s="341"/>
      <c r="VST4" s="341"/>
      <c r="VSU4" s="341"/>
      <c r="VSV4" s="341"/>
      <c r="VSW4" s="341"/>
      <c r="VSX4" s="341"/>
      <c r="VSY4" s="341"/>
      <c r="VSZ4" s="341"/>
      <c r="VTA4" s="341"/>
      <c r="VTB4" s="341"/>
      <c r="VTC4" s="341"/>
      <c r="VTD4" s="341"/>
      <c r="VTE4" s="341"/>
      <c r="VTF4" s="341"/>
      <c r="VTG4" s="341"/>
      <c r="VTH4" s="341"/>
      <c r="VTI4" s="341"/>
      <c r="VTJ4" s="341"/>
      <c r="VTK4" s="341"/>
      <c r="VTL4" s="341"/>
      <c r="VTM4" s="341"/>
      <c r="VTN4" s="341"/>
      <c r="VTO4" s="341"/>
      <c r="VTP4" s="341"/>
      <c r="VTQ4" s="341"/>
      <c r="VTR4" s="341"/>
      <c r="VTS4" s="341"/>
      <c r="VTT4" s="341"/>
      <c r="VTU4" s="341"/>
      <c r="VTV4" s="341"/>
      <c r="VTW4" s="341"/>
      <c r="VTX4" s="341"/>
      <c r="VTY4" s="341"/>
      <c r="VTZ4" s="341"/>
      <c r="VUA4" s="341"/>
      <c r="VUB4" s="341"/>
      <c r="VUC4" s="341"/>
      <c r="VUD4" s="341"/>
      <c r="VUE4" s="341"/>
      <c r="VUF4" s="341"/>
      <c r="VUG4" s="341"/>
      <c r="VUH4" s="341"/>
      <c r="VUI4" s="341"/>
      <c r="VUJ4" s="341"/>
      <c r="VUK4" s="341"/>
      <c r="VUL4" s="341"/>
      <c r="VUM4" s="341"/>
      <c r="VUN4" s="341"/>
      <c r="VUO4" s="341"/>
      <c r="VUP4" s="341"/>
      <c r="VUQ4" s="341"/>
      <c r="VUR4" s="341"/>
      <c r="VUS4" s="341"/>
      <c r="VUT4" s="341"/>
      <c r="VUU4" s="341"/>
      <c r="VUV4" s="341"/>
      <c r="VUW4" s="341"/>
      <c r="VUX4" s="341"/>
      <c r="VUY4" s="341"/>
      <c r="VUZ4" s="341"/>
      <c r="VVA4" s="341"/>
      <c r="VVB4" s="341"/>
      <c r="VVC4" s="341"/>
      <c r="VVD4" s="341"/>
      <c r="VVE4" s="341"/>
      <c r="VVF4" s="341"/>
      <c r="VVG4" s="341"/>
      <c r="VVH4" s="341"/>
      <c r="VVI4" s="341"/>
      <c r="VVJ4" s="341"/>
      <c r="VVK4" s="341"/>
      <c r="VVL4" s="341"/>
      <c r="VVM4" s="341"/>
      <c r="VVN4" s="341"/>
      <c r="VVO4" s="341"/>
      <c r="VVP4" s="341"/>
      <c r="VVQ4" s="341"/>
      <c r="VVR4" s="341"/>
      <c r="VVS4" s="341"/>
      <c r="VVT4" s="341"/>
      <c r="VVU4" s="341"/>
      <c r="VVV4" s="341"/>
      <c r="VVW4" s="341"/>
      <c r="VVX4" s="341"/>
      <c r="VVY4" s="341"/>
      <c r="VVZ4" s="341"/>
      <c r="VWA4" s="341"/>
      <c r="VWB4" s="341"/>
      <c r="VWC4" s="341"/>
      <c r="VWD4" s="341"/>
      <c r="VWE4" s="341"/>
      <c r="VWF4" s="341"/>
      <c r="VWG4" s="341"/>
      <c r="VWH4" s="341"/>
      <c r="VWI4" s="341"/>
      <c r="VWJ4" s="341"/>
      <c r="VWK4" s="341"/>
      <c r="VWL4" s="341"/>
      <c r="VWM4" s="341"/>
      <c r="VWN4" s="341"/>
      <c r="VWO4" s="341"/>
      <c r="VWP4" s="341"/>
      <c r="VWQ4" s="341"/>
      <c r="VWR4" s="341"/>
      <c r="VWS4" s="341"/>
      <c r="VWT4" s="341"/>
      <c r="VWU4" s="341"/>
      <c r="VWV4" s="341"/>
      <c r="VWW4" s="341"/>
      <c r="VWX4" s="341"/>
      <c r="VWY4" s="341"/>
      <c r="VWZ4" s="341"/>
      <c r="VXA4" s="341"/>
      <c r="VXB4" s="341"/>
      <c r="VXC4" s="341"/>
      <c r="VXD4" s="341"/>
      <c r="VXE4" s="341"/>
      <c r="VXF4" s="341"/>
      <c r="VXG4" s="341"/>
      <c r="VXH4" s="341"/>
      <c r="VXI4" s="341"/>
      <c r="VXJ4" s="341"/>
      <c r="VXK4" s="341"/>
      <c r="VXL4" s="341"/>
      <c r="VXM4" s="341"/>
      <c r="VXN4" s="341"/>
      <c r="VXO4" s="341"/>
      <c r="VXP4" s="341"/>
      <c r="VXQ4" s="341"/>
      <c r="VXR4" s="341"/>
      <c r="VXS4" s="341"/>
      <c r="VXT4" s="341"/>
      <c r="VXU4" s="341"/>
      <c r="VXV4" s="341"/>
      <c r="VXW4" s="341"/>
      <c r="VXX4" s="341"/>
      <c r="VXY4" s="341"/>
      <c r="VXZ4" s="341"/>
      <c r="VYA4" s="341"/>
      <c r="VYB4" s="341"/>
      <c r="VYC4" s="341"/>
      <c r="VYD4" s="341"/>
      <c r="VYE4" s="341"/>
      <c r="VYF4" s="341"/>
      <c r="VYG4" s="341"/>
      <c r="VYH4" s="341"/>
      <c r="VYI4" s="341"/>
      <c r="VYJ4" s="341"/>
      <c r="VYK4" s="341"/>
      <c r="VYL4" s="341"/>
      <c r="VYM4" s="341"/>
      <c r="VYN4" s="341"/>
      <c r="VYO4" s="341"/>
      <c r="VYP4" s="341"/>
      <c r="VYQ4" s="341"/>
      <c r="VYR4" s="341"/>
      <c r="VYS4" s="341"/>
      <c r="VYT4" s="341"/>
      <c r="VYU4" s="341"/>
      <c r="VYV4" s="341"/>
      <c r="VYW4" s="341"/>
      <c r="VYX4" s="341"/>
      <c r="VYY4" s="341"/>
      <c r="VYZ4" s="341"/>
      <c r="VZA4" s="341"/>
      <c r="VZB4" s="341"/>
      <c r="VZC4" s="341"/>
      <c r="VZD4" s="341"/>
      <c r="VZE4" s="341"/>
      <c r="VZF4" s="341"/>
      <c r="VZG4" s="341"/>
      <c r="VZH4" s="341"/>
      <c r="VZI4" s="341"/>
      <c r="VZJ4" s="341"/>
      <c r="VZK4" s="341"/>
      <c r="VZL4" s="341"/>
      <c r="VZM4" s="341"/>
      <c r="VZN4" s="341"/>
      <c r="VZO4" s="341"/>
      <c r="VZP4" s="341"/>
      <c r="VZQ4" s="341"/>
      <c r="VZR4" s="341"/>
      <c r="VZS4" s="341"/>
      <c r="VZT4" s="341"/>
      <c r="VZU4" s="341"/>
      <c r="VZV4" s="341"/>
      <c r="VZW4" s="341"/>
      <c r="VZX4" s="341"/>
      <c r="VZY4" s="341"/>
      <c r="VZZ4" s="341"/>
      <c r="WAA4" s="341"/>
      <c r="WAB4" s="341"/>
      <c r="WAC4" s="341"/>
      <c r="WAD4" s="341"/>
      <c r="WAE4" s="341"/>
      <c r="WAF4" s="341"/>
      <c r="WAG4" s="341"/>
      <c r="WAH4" s="341"/>
      <c r="WAI4" s="341"/>
      <c r="WAJ4" s="341"/>
      <c r="WAK4" s="341"/>
      <c r="WAL4" s="341"/>
      <c r="WAM4" s="341"/>
      <c r="WAN4" s="341"/>
      <c r="WAO4" s="341"/>
      <c r="WAP4" s="341"/>
      <c r="WAQ4" s="341"/>
      <c r="WAR4" s="341"/>
      <c r="WAS4" s="341"/>
      <c r="WAT4" s="341"/>
      <c r="WAU4" s="341"/>
      <c r="WAV4" s="341"/>
      <c r="WAW4" s="341"/>
      <c r="WAX4" s="341"/>
      <c r="WAY4" s="341"/>
      <c r="WAZ4" s="341"/>
      <c r="WBA4" s="341"/>
      <c r="WBB4" s="341"/>
      <c r="WBC4" s="341"/>
      <c r="WBD4" s="341"/>
      <c r="WBE4" s="341"/>
      <c r="WBF4" s="341"/>
      <c r="WBG4" s="341"/>
      <c r="WBH4" s="341"/>
      <c r="WBI4" s="341"/>
      <c r="WBJ4" s="341"/>
      <c r="WBK4" s="341"/>
      <c r="WBL4" s="341"/>
      <c r="WBM4" s="341"/>
      <c r="WBN4" s="341"/>
      <c r="WBO4" s="341"/>
      <c r="WBP4" s="341"/>
      <c r="WBQ4" s="341"/>
      <c r="WBR4" s="341"/>
      <c r="WBS4" s="341"/>
      <c r="WBT4" s="341"/>
      <c r="WBU4" s="341"/>
      <c r="WBV4" s="341"/>
      <c r="WBW4" s="341"/>
      <c r="WBX4" s="341"/>
      <c r="WBY4" s="341"/>
      <c r="WBZ4" s="341"/>
      <c r="WCA4" s="341"/>
      <c r="WCB4" s="341"/>
      <c r="WCC4" s="341"/>
      <c r="WCD4" s="341"/>
      <c r="WCE4" s="341"/>
      <c r="WCF4" s="341"/>
      <c r="WCG4" s="341"/>
      <c r="WCH4" s="341"/>
      <c r="WCI4" s="341"/>
      <c r="WCJ4" s="341"/>
      <c r="WCK4" s="341"/>
      <c r="WCL4" s="341"/>
      <c r="WCM4" s="341"/>
      <c r="WCN4" s="341"/>
      <c r="WCO4" s="341"/>
      <c r="WCP4" s="341"/>
      <c r="WCQ4" s="341"/>
      <c r="WCR4" s="341"/>
      <c r="WCS4" s="341"/>
      <c r="WCT4" s="341"/>
      <c r="WCU4" s="341"/>
      <c r="WCV4" s="341"/>
      <c r="WCW4" s="341"/>
      <c r="WCX4" s="341"/>
      <c r="WCY4" s="341"/>
      <c r="WCZ4" s="341"/>
      <c r="WDA4" s="341"/>
      <c r="WDB4" s="341"/>
      <c r="WDC4" s="341"/>
      <c r="WDD4" s="341"/>
      <c r="WDE4" s="341"/>
      <c r="WDF4" s="341"/>
      <c r="WDG4" s="341"/>
      <c r="WDH4" s="341"/>
      <c r="WDI4" s="341"/>
      <c r="WDJ4" s="341"/>
      <c r="WDK4" s="341"/>
      <c r="WDL4" s="341"/>
      <c r="WDM4" s="341"/>
      <c r="WDN4" s="341"/>
      <c r="WDO4" s="341"/>
      <c r="WDP4" s="341"/>
      <c r="WDQ4" s="341"/>
      <c r="WDR4" s="341"/>
      <c r="WDS4" s="341"/>
      <c r="WDT4" s="341"/>
      <c r="WDU4" s="341"/>
      <c r="WDV4" s="341"/>
      <c r="WDW4" s="341"/>
      <c r="WDX4" s="341"/>
      <c r="WDY4" s="341"/>
      <c r="WDZ4" s="341"/>
      <c r="WEA4" s="341"/>
      <c r="WEB4" s="341"/>
      <c r="WEC4" s="341"/>
      <c r="WED4" s="341"/>
      <c r="WEE4" s="341"/>
      <c r="WEF4" s="341"/>
      <c r="WEG4" s="341"/>
      <c r="WEH4" s="341"/>
      <c r="WEI4" s="341"/>
      <c r="WEJ4" s="341"/>
      <c r="WEK4" s="341"/>
      <c r="WEL4" s="341"/>
      <c r="WEM4" s="341"/>
      <c r="WEN4" s="341"/>
      <c r="WEO4" s="341"/>
      <c r="WEP4" s="341"/>
      <c r="WEQ4" s="341"/>
      <c r="WER4" s="341"/>
      <c r="WES4" s="341"/>
      <c r="WET4" s="341"/>
      <c r="WEU4" s="341"/>
      <c r="WEV4" s="341"/>
      <c r="WEW4" s="341"/>
      <c r="WEX4" s="341"/>
      <c r="WEY4" s="341"/>
      <c r="WEZ4" s="341"/>
      <c r="WFA4" s="341"/>
      <c r="WFB4" s="341"/>
      <c r="WFC4" s="341"/>
      <c r="WFD4" s="341"/>
      <c r="WFE4" s="341"/>
      <c r="WFF4" s="341"/>
      <c r="WFG4" s="341"/>
      <c r="WFH4" s="341"/>
      <c r="WFI4" s="341"/>
      <c r="WFJ4" s="341"/>
      <c r="WFK4" s="341"/>
      <c r="WFL4" s="341"/>
      <c r="WFM4" s="341"/>
      <c r="WFN4" s="341"/>
      <c r="WFO4" s="341"/>
      <c r="WFP4" s="341"/>
      <c r="WFQ4" s="341"/>
      <c r="WFR4" s="341"/>
      <c r="WFS4" s="341"/>
      <c r="WFT4" s="341"/>
      <c r="WFU4" s="341"/>
      <c r="WFV4" s="341"/>
      <c r="WFW4" s="341"/>
      <c r="WFX4" s="341"/>
      <c r="WFY4" s="341"/>
      <c r="WFZ4" s="341"/>
      <c r="WGA4" s="341"/>
      <c r="WGB4" s="341"/>
      <c r="WGC4" s="341"/>
      <c r="WGD4" s="341"/>
      <c r="WGE4" s="341"/>
      <c r="WGF4" s="341"/>
      <c r="WGG4" s="341"/>
      <c r="WGH4" s="341"/>
      <c r="WGI4" s="341"/>
      <c r="WGJ4" s="341"/>
      <c r="WGK4" s="341"/>
      <c r="WGL4" s="341"/>
      <c r="WGM4" s="341"/>
      <c r="WGN4" s="341"/>
      <c r="WGO4" s="341"/>
      <c r="WGP4" s="341"/>
      <c r="WGQ4" s="341"/>
      <c r="WGR4" s="341"/>
      <c r="WGS4" s="341"/>
      <c r="WGT4" s="341"/>
      <c r="WGU4" s="341"/>
      <c r="WGV4" s="341"/>
      <c r="WGW4" s="341"/>
      <c r="WGX4" s="341"/>
      <c r="WGY4" s="341"/>
      <c r="WGZ4" s="341"/>
      <c r="WHA4" s="341"/>
      <c r="WHB4" s="341"/>
      <c r="WHC4" s="341"/>
      <c r="WHD4" s="341"/>
      <c r="WHE4" s="341"/>
      <c r="WHF4" s="341"/>
      <c r="WHG4" s="341"/>
      <c r="WHH4" s="341"/>
      <c r="WHI4" s="341"/>
      <c r="WHJ4" s="341"/>
      <c r="WHK4" s="341"/>
      <c r="WHL4" s="341"/>
      <c r="WHM4" s="341"/>
      <c r="WHN4" s="341"/>
      <c r="WHO4" s="341"/>
      <c r="WHP4" s="341"/>
      <c r="WHQ4" s="341"/>
      <c r="WHR4" s="341"/>
      <c r="WHS4" s="341"/>
      <c r="WHT4" s="341"/>
      <c r="WHU4" s="341"/>
      <c r="WHV4" s="341"/>
      <c r="WHW4" s="341"/>
      <c r="WHX4" s="341"/>
      <c r="WHY4" s="341"/>
      <c r="WHZ4" s="341"/>
      <c r="WIA4" s="341"/>
      <c r="WIB4" s="341"/>
      <c r="WIC4" s="341"/>
      <c r="WID4" s="341"/>
      <c r="WIE4" s="341"/>
      <c r="WIF4" s="341"/>
      <c r="WIG4" s="341"/>
      <c r="WIH4" s="341"/>
      <c r="WII4" s="341"/>
      <c r="WIJ4" s="341"/>
      <c r="WIK4" s="341"/>
      <c r="WIL4" s="341"/>
      <c r="WIM4" s="341"/>
      <c r="WIN4" s="341"/>
      <c r="WIO4" s="341"/>
      <c r="WIP4" s="341"/>
      <c r="WIQ4" s="341"/>
      <c r="WIR4" s="341"/>
      <c r="WIS4" s="341"/>
      <c r="WIT4" s="341"/>
      <c r="WIU4" s="341"/>
      <c r="WIV4" s="341"/>
      <c r="WIW4" s="341"/>
      <c r="WIX4" s="341"/>
      <c r="WIY4" s="341"/>
      <c r="WIZ4" s="341"/>
      <c r="WJA4" s="341"/>
      <c r="WJB4" s="341"/>
      <c r="WJC4" s="341"/>
      <c r="WJD4" s="341"/>
      <c r="WJE4" s="341"/>
      <c r="WJF4" s="341"/>
      <c r="WJG4" s="341"/>
      <c r="WJH4" s="341"/>
      <c r="WJI4" s="341"/>
      <c r="WJJ4" s="341"/>
      <c r="WJK4" s="341"/>
      <c r="WJL4" s="341"/>
      <c r="WJM4" s="341"/>
      <c r="WJN4" s="341"/>
      <c r="WJO4" s="341"/>
      <c r="WJP4" s="341"/>
      <c r="WJQ4" s="341"/>
      <c r="WJR4" s="341"/>
      <c r="WJS4" s="341"/>
      <c r="WJT4" s="341"/>
      <c r="WJU4" s="341"/>
      <c r="WJV4" s="341"/>
      <c r="WJW4" s="341"/>
      <c r="WJX4" s="341"/>
      <c r="WJY4" s="341"/>
      <c r="WJZ4" s="341"/>
      <c r="WKA4" s="341"/>
      <c r="WKB4" s="341"/>
      <c r="WKC4" s="341"/>
      <c r="WKD4" s="341"/>
      <c r="WKE4" s="341"/>
      <c r="WKF4" s="341"/>
      <c r="WKG4" s="341"/>
      <c r="WKH4" s="341"/>
      <c r="WKI4" s="341"/>
      <c r="WKJ4" s="341"/>
      <c r="WKK4" s="341"/>
      <c r="WKL4" s="341"/>
      <c r="WKM4" s="341"/>
      <c r="WKN4" s="341"/>
      <c r="WKO4" s="341"/>
      <c r="WKP4" s="341"/>
      <c r="WKQ4" s="341"/>
      <c r="WKR4" s="341"/>
      <c r="WKS4" s="341"/>
      <c r="WKT4" s="341"/>
      <c r="WKU4" s="341"/>
      <c r="WKV4" s="341"/>
      <c r="WKW4" s="341"/>
      <c r="WKX4" s="341"/>
      <c r="WKY4" s="341"/>
      <c r="WKZ4" s="341"/>
      <c r="WLA4" s="341"/>
      <c r="WLB4" s="341"/>
      <c r="WLC4" s="341"/>
      <c r="WLD4" s="341"/>
      <c r="WLE4" s="341"/>
      <c r="WLF4" s="341"/>
      <c r="WLG4" s="341"/>
      <c r="WLH4" s="341"/>
      <c r="WLI4" s="341"/>
      <c r="WLJ4" s="341"/>
      <c r="WLK4" s="341"/>
      <c r="WLL4" s="341"/>
      <c r="WLM4" s="341"/>
      <c r="WLN4" s="341"/>
      <c r="WLO4" s="341"/>
      <c r="WLP4" s="341"/>
      <c r="WLQ4" s="341"/>
      <c r="WLR4" s="341"/>
      <c r="WLS4" s="341"/>
      <c r="WLT4" s="341"/>
      <c r="WLU4" s="341"/>
      <c r="WLV4" s="341"/>
      <c r="WLW4" s="341"/>
      <c r="WLX4" s="341"/>
      <c r="WLY4" s="341"/>
      <c r="WLZ4" s="341"/>
      <c r="WMA4" s="341"/>
      <c r="WMB4" s="341"/>
      <c r="WMC4" s="341"/>
      <c r="WMD4" s="341"/>
      <c r="WME4" s="341"/>
      <c r="WMF4" s="341"/>
      <c r="WMG4" s="341"/>
      <c r="WMH4" s="341"/>
      <c r="WMI4" s="341"/>
      <c r="WMJ4" s="341"/>
      <c r="WMK4" s="341"/>
      <c r="WML4" s="341"/>
      <c r="WMM4" s="341"/>
      <c r="WMN4" s="341"/>
      <c r="WMO4" s="341"/>
      <c r="WMP4" s="341"/>
      <c r="WMQ4" s="341"/>
      <c r="WMR4" s="341"/>
      <c r="WMS4" s="341"/>
      <c r="WMT4" s="341"/>
      <c r="WMU4" s="341"/>
      <c r="WMV4" s="341"/>
      <c r="WMW4" s="341"/>
      <c r="WMX4" s="341"/>
      <c r="WMY4" s="341"/>
      <c r="WMZ4" s="341"/>
      <c r="WNA4" s="341"/>
      <c r="WNB4" s="341"/>
      <c r="WNC4" s="341"/>
      <c r="WND4" s="341"/>
      <c r="WNE4" s="341"/>
      <c r="WNF4" s="341"/>
      <c r="WNH4" s="344"/>
      <c r="WNI4" s="344"/>
      <c r="WNJ4" s="344"/>
      <c r="WNK4" s="344"/>
      <c r="WNL4" s="344"/>
      <c r="WNM4" s="344"/>
      <c r="WNN4" s="344"/>
      <c r="WNO4" s="344"/>
      <c r="WNP4" s="344"/>
      <c r="WNQ4" s="344"/>
      <c r="WNR4" s="344"/>
      <c r="WNS4" s="344"/>
      <c r="WNT4" s="344"/>
      <c r="WNU4" s="344"/>
      <c r="WNV4" s="344"/>
      <c r="WNW4" s="344"/>
      <c r="WNX4" s="344"/>
      <c r="WNY4" s="344"/>
      <c r="WNZ4" s="344"/>
      <c r="WOA4" s="344"/>
      <c r="WOB4" s="344"/>
      <c r="WOC4" s="344"/>
      <c r="WOD4" s="344"/>
      <c r="WOE4" s="344"/>
      <c r="WOF4" s="344"/>
      <c r="WOG4" s="344"/>
      <c r="WOH4" s="341"/>
      <c r="WOI4" s="341"/>
      <c r="WOJ4" s="341"/>
      <c r="WOK4" s="341"/>
      <c r="WOL4" s="341"/>
      <c r="WOM4" s="341"/>
      <c r="WON4" s="341"/>
      <c r="WOO4" s="341"/>
      <c r="WOP4" s="341"/>
      <c r="WOQ4" s="341"/>
      <c r="WOR4" s="341"/>
      <c r="WOS4" s="341"/>
      <c r="WOT4" s="341"/>
      <c r="WOU4" s="341"/>
      <c r="WOV4" s="341"/>
      <c r="WOW4" s="341"/>
      <c r="WOX4" s="341"/>
      <c r="WOY4" s="341"/>
      <c r="WOZ4" s="341"/>
      <c r="WPA4" s="341"/>
      <c r="WPB4" s="341"/>
      <c r="WPC4" s="341"/>
      <c r="WPD4" s="341"/>
      <c r="WPE4" s="341"/>
      <c r="WPF4" s="341"/>
      <c r="WPG4" s="341"/>
      <c r="WPH4" s="341"/>
      <c r="WPI4" s="341"/>
      <c r="WPJ4" s="341"/>
      <c r="WPK4" s="341"/>
      <c r="WPL4" s="341"/>
      <c r="WPM4" s="341"/>
      <c r="WPN4" s="341"/>
      <c r="WPO4" s="341"/>
      <c r="WPP4" s="341"/>
      <c r="WPQ4" s="341"/>
      <c r="WPR4" s="341"/>
      <c r="WPS4" s="341"/>
      <c r="WPT4" s="341"/>
      <c r="WPU4" s="341"/>
      <c r="WPV4" s="341"/>
      <c r="WPW4" s="341"/>
      <c r="WQT4" s="341"/>
      <c r="WQU4" s="341"/>
      <c r="WQV4" s="341"/>
      <c r="WQW4" s="341"/>
      <c r="WQX4" s="341"/>
      <c r="WQY4" s="341"/>
      <c r="WQZ4" s="341"/>
      <c r="WRA4" s="341"/>
      <c r="WRB4" s="341"/>
      <c r="WRC4" s="341"/>
      <c r="WRD4" s="341"/>
      <c r="WRE4" s="341"/>
      <c r="WRF4" s="341"/>
      <c r="WRG4" s="341"/>
      <c r="WRH4" s="341"/>
      <c r="WRI4" s="341"/>
      <c r="WRJ4" s="341"/>
      <c r="WRK4" s="341"/>
      <c r="WRL4" s="341"/>
      <c r="WRM4" s="341"/>
      <c r="WRN4" s="341"/>
      <c r="WRO4" s="341"/>
      <c r="WRP4" s="341"/>
      <c r="WRQ4" s="341"/>
      <c r="WRR4" s="341"/>
      <c r="WRS4" s="341"/>
      <c r="WRT4" s="341"/>
      <c r="WRU4" s="341"/>
      <c r="WRV4" s="341"/>
      <c r="WRW4" s="341"/>
      <c r="WRX4" s="341"/>
      <c r="WRY4" s="341"/>
      <c r="WRZ4" s="341"/>
      <c r="WSA4" s="341"/>
      <c r="WSB4" s="341"/>
      <c r="WSC4" s="341"/>
      <c r="WSD4" s="341"/>
      <c r="WSE4" s="341"/>
      <c r="WTA4" s="340"/>
      <c r="WTB4" s="340"/>
      <c r="WTC4" s="340"/>
      <c r="WTD4" s="340"/>
      <c r="WTE4" s="340"/>
      <c r="WTF4" s="340"/>
      <c r="WTG4" s="340"/>
      <c r="WTH4" s="340"/>
      <c r="WTI4" s="340"/>
      <c r="WTJ4" s="340"/>
      <c r="WTK4" s="340"/>
      <c r="WTL4" s="340"/>
      <c r="WTM4" s="340"/>
      <c r="WTN4" s="340"/>
      <c r="WTO4" s="340"/>
      <c r="WTP4" s="340"/>
      <c r="WTQ4" s="340"/>
      <c r="WTR4" s="340"/>
      <c r="WTS4" s="340"/>
      <c r="WTT4" s="340"/>
      <c r="WTU4" s="340"/>
      <c r="WTV4" s="340"/>
      <c r="WTW4" s="340"/>
      <c r="WTX4" s="340"/>
      <c r="WTY4" s="340"/>
      <c r="WTZ4" s="340"/>
      <c r="WUA4" s="340"/>
      <c r="WUB4" s="340"/>
      <c r="WUC4" s="340"/>
      <c r="WUD4" s="340"/>
      <c r="WUE4" s="340"/>
      <c r="WUF4" s="340"/>
      <c r="WUG4" s="340"/>
      <c r="WUH4" s="340"/>
      <c r="WUI4" s="340"/>
      <c r="WUJ4" s="340"/>
      <c r="WUK4" s="340"/>
      <c r="WUL4" s="340"/>
      <c r="WUM4" s="340"/>
      <c r="WUN4" s="340"/>
      <c r="WUO4" s="340"/>
      <c r="WUP4" s="340"/>
      <c r="WUQ4" s="340"/>
      <c r="WUR4" s="340"/>
      <c r="WUS4" s="340"/>
      <c r="WUT4" s="340"/>
      <c r="WUU4" s="340"/>
      <c r="WUV4" s="340"/>
      <c r="WUW4" s="340"/>
      <c r="WUX4" s="340"/>
      <c r="WUY4" s="340"/>
      <c r="WUZ4" s="340"/>
      <c r="WVA4" s="340"/>
      <c r="WVB4" s="340"/>
      <c r="WVC4" s="340"/>
      <c r="WVD4" s="340"/>
      <c r="WVE4" s="340"/>
      <c r="WVF4" s="340"/>
      <c r="WVG4" s="340"/>
      <c r="WVH4" s="340"/>
      <c r="WVI4" s="340"/>
      <c r="WVJ4" s="340"/>
      <c r="WVK4" s="340"/>
      <c r="WVL4" s="340"/>
      <c r="WVM4" s="340"/>
      <c r="WVN4" s="340"/>
    </row>
    <row r="5" spans="1:16134" s="344" customFormat="1" ht="11.4" x14ac:dyDescent="0.2">
      <c r="A5" s="355"/>
      <c r="B5" s="362" t="s">
        <v>2584</v>
      </c>
      <c r="C5" s="363">
        <v>1121951648</v>
      </c>
      <c r="D5" s="364" t="s">
        <v>2585</v>
      </c>
      <c r="E5" s="360" t="s">
        <v>278</v>
      </c>
      <c r="F5" s="360" t="s">
        <v>423</v>
      </c>
      <c r="G5" s="360" t="s">
        <v>280</v>
      </c>
      <c r="H5" s="365" t="s">
        <v>2645</v>
      </c>
      <c r="I5" s="341"/>
      <c r="J5" s="341"/>
      <c r="K5" s="341"/>
      <c r="L5" s="341"/>
      <c r="M5" s="341"/>
      <c r="N5" s="341"/>
      <c r="O5" s="341"/>
      <c r="P5" s="341"/>
      <c r="Q5" s="341"/>
      <c r="R5" s="341"/>
      <c r="S5" s="341"/>
      <c r="T5" s="341"/>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c r="AT5" s="341"/>
      <c r="AU5" s="341"/>
      <c r="AV5" s="341"/>
      <c r="AW5" s="341"/>
      <c r="AX5" s="341"/>
      <c r="AY5" s="341"/>
      <c r="AZ5" s="341"/>
      <c r="BA5" s="341"/>
      <c r="BB5" s="341"/>
      <c r="BC5" s="341"/>
      <c r="BD5" s="341"/>
      <c r="BE5" s="341"/>
      <c r="BF5" s="341"/>
      <c r="BG5" s="341"/>
      <c r="BH5" s="341"/>
      <c r="BI5" s="341"/>
      <c r="BJ5" s="341"/>
      <c r="BK5" s="341"/>
      <c r="BL5" s="341"/>
      <c r="BM5" s="341"/>
      <c r="BN5" s="341"/>
      <c r="BO5" s="341"/>
      <c r="BP5" s="341"/>
      <c r="BQ5" s="341"/>
      <c r="BR5" s="341"/>
      <c r="BS5" s="341"/>
      <c r="BT5" s="341"/>
      <c r="BU5" s="341"/>
      <c r="BV5" s="341"/>
      <c r="BW5" s="341"/>
      <c r="BX5" s="341"/>
      <c r="BY5" s="341"/>
      <c r="BZ5" s="341"/>
      <c r="CA5" s="341"/>
      <c r="CB5" s="341"/>
      <c r="CC5" s="341"/>
      <c r="CD5" s="341"/>
      <c r="CE5" s="341"/>
      <c r="CF5" s="341"/>
      <c r="CG5" s="341"/>
      <c r="CH5" s="341"/>
      <c r="CI5" s="341"/>
      <c r="CJ5" s="341"/>
      <c r="CK5" s="341"/>
      <c r="CL5" s="341"/>
      <c r="CM5" s="341"/>
      <c r="CN5" s="341"/>
      <c r="CO5" s="341"/>
      <c r="CP5" s="341"/>
      <c r="CQ5" s="341"/>
      <c r="CR5" s="341"/>
      <c r="CS5" s="341"/>
      <c r="CT5" s="341"/>
      <c r="CU5" s="341"/>
      <c r="CV5" s="341"/>
      <c r="CW5" s="341"/>
      <c r="CX5" s="341"/>
      <c r="CY5" s="341"/>
      <c r="CZ5" s="341"/>
      <c r="DA5" s="341"/>
      <c r="DB5" s="341"/>
      <c r="DC5" s="341"/>
      <c r="DD5" s="341"/>
      <c r="DE5" s="341"/>
      <c r="DF5" s="341"/>
      <c r="DG5" s="341"/>
      <c r="DH5" s="341"/>
      <c r="DI5" s="341"/>
      <c r="DJ5" s="341"/>
      <c r="DK5" s="341"/>
      <c r="DL5" s="341"/>
      <c r="DM5" s="341"/>
      <c r="DN5" s="341"/>
      <c r="DO5" s="341"/>
      <c r="DP5" s="341"/>
      <c r="DQ5" s="341"/>
      <c r="DR5" s="341"/>
      <c r="DS5" s="341"/>
      <c r="DT5" s="341"/>
      <c r="DU5" s="341"/>
      <c r="DV5" s="341"/>
      <c r="DW5" s="341"/>
      <c r="DX5" s="341"/>
      <c r="DY5" s="341"/>
      <c r="DZ5" s="341"/>
      <c r="EA5" s="341"/>
      <c r="EB5" s="341"/>
      <c r="EC5" s="341"/>
      <c r="ED5" s="341"/>
      <c r="EE5" s="341"/>
      <c r="EF5" s="341"/>
      <c r="EG5" s="341"/>
      <c r="EH5" s="341"/>
      <c r="EI5" s="341"/>
      <c r="EJ5" s="341"/>
      <c r="EK5" s="341"/>
      <c r="EL5" s="341"/>
      <c r="EM5" s="341"/>
      <c r="EN5" s="341"/>
      <c r="EO5" s="341"/>
      <c r="EP5" s="341"/>
      <c r="EQ5" s="341"/>
      <c r="ER5" s="341"/>
      <c r="ES5" s="341"/>
      <c r="ET5" s="341"/>
      <c r="EU5" s="341"/>
      <c r="EV5" s="341"/>
      <c r="EW5" s="341"/>
      <c r="EX5" s="341"/>
      <c r="EY5" s="341"/>
      <c r="EZ5" s="341"/>
      <c r="FA5" s="341"/>
      <c r="FB5" s="341"/>
      <c r="FC5" s="341"/>
      <c r="FD5" s="341"/>
      <c r="FE5" s="341"/>
      <c r="FF5" s="341"/>
      <c r="FG5" s="341"/>
      <c r="FH5" s="341"/>
      <c r="FI5" s="341"/>
      <c r="FJ5" s="341"/>
      <c r="FK5" s="341"/>
      <c r="FL5" s="341"/>
      <c r="FM5" s="341"/>
      <c r="FN5" s="341"/>
      <c r="FO5" s="341"/>
      <c r="FP5" s="341"/>
      <c r="FQ5" s="341"/>
      <c r="FR5" s="341"/>
      <c r="FS5" s="341"/>
      <c r="FT5" s="341"/>
      <c r="FU5" s="341"/>
      <c r="FV5" s="341"/>
      <c r="FW5" s="341"/>
      <c r="FX5" s="341"/>
      <c r="FY5" s="341"/>
      <c r="FZ5" s="341"/>
      <c r="GA5" s="341"/>
      <c r="GB5" s="341"/>
      <c r="GC5" s="341"/>
      <c r="GD5" s="341"/>
      <c r="GE5" s="341"/>
      <c r="GF5" s="341"/>
      <c r="GG5" s="341"/>
      <c r="GH5" s="341"/>
      <c r="GI5" s="341"/>
      <c r="GJ5" s="341"/>
      <c r="GK5" s="341"/>
      <c r="GL5" s="341"/>
      <c r="GM5" s="341"/>
      <c r="GN5" s="341"/>
      <c r="GO5" s="341"/>
      <c r="GP5" s="341"/>
      <c r="GQ5" s="341"/>
      <c r="GR5" s="341"/>
      <c r="GS5" s="341"/>
      <c r="GT5" s="341"/>
      <c r="GU5" s="341"/>
      <c r="GV5" s="341"/>
      <c r="GW5" s="341"/>
      <c r="GX5" s="341"/>
      <c r="GY5" s="341"/>
      <c r="GZ5" s="341"/>
      <c r="HA5" s="341"/>
      <c r="HB5" s="341"/>
      <c r="HC5" s="341"/>
      <c r="HD5" s="341"/>
      <c r="HE5" s="341"/>
      <c r="HF5" s="341"/>
      <c r="HG5" s="341"/>
      <c r="HH5" s="341"/>
      <c r="HI5" s="341"/>
      <c r="HJ5" s="341"/>
      <c r="HK5" s="341"/>
      <c r="HL5" s="341"/>
      <c r="HM5" s="341"/>
      <c r="HN5" s="341"/>
      <c r="HO5" s="341"/>
      <c r="HP5" s="341"/>
      <c r="HQ5" s="341"/>
      <c r="HR5" s="341"/>
      <c r="HS5" s="341"/>
      <c r="HT5" s="341"/>
      <c r="HU5" s="341"/>
      <c r="HV5" s="341"/>
      <c r="HW5" s="341"/>
      <c r="HX5" s="341"/>
      <c r="HY5" s="341"/>
      <c r="HZ5" s="341"/>
      <c r="IA5" s="341"/>
      <c r="IB5" s="341"/>
      <c r="IC5" s="341"/>
      <c r="ID5" s="341"/>
      <c r="IE5" s="341"/>
      <c r="IF5" s="341"/>
      <c r="IG5" s="341"/>
      <c r="IH5" s="341"/>
      <c r="II5" s="341"/>
      <c r="IJ5" s="341"/>
      <c r="IK5" s="341"/>
      <c r="IL5" s="341"/>
      <c r="IM5" s="341"/>
      <c r="IN5" s="341"/>
      <c r="IO5" s="341"/>
      <c r="IP5" s="341"/>
      <c r="IQ5" s="341"/>
      <c r="IR5" s="341"/>
      <c r="IS5" s="341"/>
      <c r="IT5" s="341"/>
      <c r="IU5" s="341"/>
      <c r="IV5" s="341"/>
      <c r="IW5" s="341"/>
      <c r="IX5" s="341"/>
      <c r="IY5" s="341"/>
      <c r="IZ5" s="341"/>
      <c r="JA5" s="341"/>
      <c r="JB5" s="341"/>
      <c r="JC5" s="341"/>
      <c r="JD5" s="341"/>
      <c r="JE5" s="341"/>
      <c r="JF5" s="341"/>
      <c r="JG5" s="341"/>
      <c r="JH5" s="341"/>
      <c r="JI5" s="341"/>
      <c r="JJ5" s="341"/>
      <c r="JK5" s="341"/>
      <c r="JL5" s="341"/>
      <c r="JM5" s="341"/>
      <c r="JN5" s="341"/>
      <c r="JO5" s="341"/>
      <c r="JP5" s="341"/>
      <c r="JQ5" s="341"/>
      <c r="JR5" s="341"/>
      <c r="JS5" s="341"/>
      <c r="JT5" s="341"/>
      <c r="JU5" s="341"/>
      <c r="JV5" s="341"/>
      <c r="JW5" s="341"/>
      <c r="JX5" s="341"/>
      <c r="JY5" s="341"/>
      <c r="JZ5" s="341"/>
      <c r="KA5" s="341"/>
      <c r="KB5" s="341"/>
      <c r="KC5" s="341"/>
      <c r="KD5" s="341"/>
      <c r="KE5" s="341"/>
      <c r="KF5" s="341"/>
      <c r="KG5" s="341"/>
      <c r="KH5" s="341"/>
      <c r="KI5" s="341"/>
      <c r="KJ5" s="341"/>
      <c r="KK5" s="341"/>
      <c r="KL5" s="341"/>
      <c r="KM5" s="341"/>
      <c r="KN5" s="341"/>
      <c r="KO5" s="341"/>
      <c r="KP5" s="341"/>
      <c r="KQ5" s="341"/>
      <c r="KR5" s="341"/>
      <c r="KS5" s="341"/>
      <c r="KT5" s="341"/>
      <c r="KU5" s="341"/>
      <c r="KV5" s="341"/>
      <c r="KW5" s="341"/>
      <c r="KX5" s="341"/>
      <c r="KY5" s="341"/>
      <c r="KZ5" s="341"/>
      <c r="LA5" s="341"/>
      <c r="LB5" s="341"/>
      <c r="LC5" s="341"/>
      <c r="LD5" s="341"/>
      <c r="LE5" s="341"/>
      <c r="LF5" s="341"/>
      <c r="LG5" s="341"/>
      <c r="LH5" s="341"/>
      <c r="LI5" s="341"/>
      <c r="LJ5" s="341"/>
      <c r="LK5" s="341"/>
      <c r="LL5" s="341"/>
      <c r="LM5" s="341"/>
      <c r="LN5" s="341"/>
      <c r="LO5" s="341"/>
      <c r="LP5" s="341"/>
      <c r="LQ5" s="341"/>
      <c r="LR5" s="341"/>
      <c r="LS5" s="341"/>
      <c r="LT5" s="341"/>
      <c r="LU5" s="341"/>
      <c r="LV5" s="341"/>
      <c r="LW5" s="341"/>
      <c r="LX5" s="341"/>
      <c r="LY5" s="341"/>
      <c r="LZ5" s="341"/>
      <c r="MA5" s="341"/>
      <c r="MB5" s="341"/>
      <c r="MC5" s="341"/>
      <c r="MD5" s="341"/>
      <c r="ME5" s="341"/>
      <c r="MF5" s="341"/>
      <c r="MG5" s="341"/>
      <c r="MH5" s="341"/>
      <c r="MI5" s="341"/>
      <c r="MJ5" s="341"/>
      <c r="MK5" s="341"/>
      <c r="ML5" s="341"/>
      <c r="MM5" s="341"/>
      <c r="MN5" s="341"/>
      <c r="MO5" s="341"/>
      <c r="MP5" s="341"/>
      <c r="MQ5" s="341"/>
      <c r="MR5" s="341"/>
      <c r="MS5" s="341"/>
      <c r="MT5" s="341"/>
      <c r="MU5" s="341"/>
      <c r="MV5" s="341"/>
      <c r="MW5" s="341"/>
      <c r="MX5" s="341"/>
      <c r="MY5" s="341"/>
      <c r="MZ5" s="341"/>
      <c r="NA5" s="341"/>
      <c r="NB5" s="341"/>
      <c r="NC5" s="341"/>
      <c r="ND5" s="341"/>
      <c r="NE5" s="341"/>
      <c r="NF5" s="341"/>
      <c r="NG5" s="341"/>
      <c r="NH5" s="341"/>
      <c r="NI5" s="341"/>
      <c r="NJ5" s="341"/>
      <c r="NK5" s="341"/>
      <c r="NL5" s="341"/>
      <c r="NM5" s="341"/>
      <c r="NN5" s="341"/>
      <c r="NO5" s="341"/>
      <c r="NP5" s="341"/>
      <c r="NQ5" s="341"/>
      <c r="NR5" s="341"/>
      <c r="NS5" s="341"/>
      <c r="NT5" s="341"/>
      <c r="NU5" s="341"/>
      <c r="NV5" s="341"/>
      <c r="NW5" s="341"/>
      <c r="NX5" s="341"/>
      <c r="NY5" s="341"/>
      <c r="NZ5" s="341"/>
      <c r="OA5" s="341"/>
      <c r="OB5" s="341"/>
      <c r="OC5" s="341"/>
      <c r="OD5" s="341"/>
      <c r="OE5" s="341"/>
      <c r="OF5" s="341"/>
      <c r="OG5" s="341"/>
      <c r="OH5" s="341"/>
      <c r="OI5" s="341"/>
      <c r="OJ5" s="341"/>
      <c r="OK5" s="341"/>
      <c r="OL5" s="341"/>
      <c r="OM5" s="341"/>
      <c r="ON5" s="341"/>
      <c r="OO5" s="341"/>
      <c r="OP5" s="341"/>
      <c r="OQ5" s="341"/>
      <c r="OR5" s="341"/>
      <c r="OS5" s="341"/>
      <c r="OT5" s="341"/>
      <c r="OU5" s="341"/>
      <c r="OV5" s="341"/>
      <c r="OW5" s="341"/>
      <c r="OX5" s="341"/>
      <c r="OY5" s="341"/>
      <c r="OZ5" s="341"/>
      <c r="PA5" s="341"/>
      <c r="PB5" s="341"/>
      <c r="PC5" s="341"/>
      <c r="PD5" s="341"/>
      <c r="PE5" s="341"/>
      <c r="PF5" s="341"/>
      <c r="PG5" s="341"/>
      <c r="PH5" s="341"/>
      <c r="PI5" s="341"/>
      <c r="PJ5" s="341"/>
      <c r="PK5" s="341"/>
      <c r="PL5" s="341"/>
      <c r="PM5" s="341"/>
      <c r="PN5" s="341"/>
      <c r="PO5" s="341"/>
      <c r="PP5" s="341"/>
      <c r="PQ5" s="341"/>
      <c r="PR5" s="341"/>
      <c r="PS5" s="341"/>
      <c r="PT5" s="341"/>
      <c r="PU5" s="341"/>
      <c r="PV5" s="341"/>
      <c r="PW5" s="341"/>
      <c r="PX5" s="341"/>
      <c r="PY5" s="341"/>
      <c r="PZ5" s="341"/>
      <c r="QA5" s="341"/>
      <c r="QB5" s="341"/>
      <c r="QC5" s="341"/>
      <c r="QD5" s="341"/>
      <c r="QE5" s="341"/>
      <c r="QF5" s="341"/>
      <c r="QG5" s="341"/>
      <c r="QH5" s="341"/>
      <c r="QI5" s="341"/>
      <c r="QJ5" s="341"/>
      <c r="QK5" s="341"/>
      <c r="QL5" s="341"/>
      <c r="QM5" s="341"/>
      <c r="QN5" s="341"/>
      <c r="QO5" s="341"/>
      <c r="QP5" s="341"/>
      <c r="QQ5" s="341"/>
      <c r="QR5" s="341"/>
      <c r="QS5" s="341"/>
      <c r="QT5" s="341"/>
      <c r="QU5" s="341"/>
      <c r="QV5" s="341"/>
      <c r="QW5" s="341"/>
      <c r="QX5" s="341"/>
      <c r="QY5" s="341"/>
      <c r="QZ5" s="341"/>
      <c r="RA5" s="341"/>
      <c r="RB5" s="341"/>
      <c r="RC5" s="341"/>
      <c r="RD5" s="341"/>
      <c r="RE5" s="341"/>
      <c r="RF5" s="341"/>
      <c r="RG5" s="341"/>
      <c r="RH5" s="341"/>
      <c r="RI5" s="341"/>
      <c r="RJ5" s="341"/>
      <c r="RK5" s="341"/>
      <c r="RL5" s="341"/>
      <c r="RM5" s="341"/>
      <c r="RN5" s="341"/>
      <c r="RO5" s="341"/>
      <c r="RP5" s="341"/>
      <c r="RQ5" s="341"/>
      <c r="RR5" s="341"/>
      <c r="RS5" s="341"/>
      <c r="RT5" s="341"/>
      <c r="RU5" s="341"/>
      <c r="RV5" s="341"/>
      <c r="RW5" s="341"/>
      <c r="RX5" s="341"/>
      <c r="RY5" s="341"/>
      <c r="RZ5" s="341"/>
      <c r="SA5" s="341"/>
      <c r="SB5" s="341"/>
      <c r="SC5" s="341"/>
      <c r="SD5" s="341"/>
      <c r="SE5" s="341"/>
      <c r="SF5" s="341"/>
      <c r="SG5" s="341"/>
      <c r="SH5" s="341"/>
      <c r="SI5" s="341"/>
      <c r="SJ5" s="341"/>
      <c r="SK5" s="341"/>
      <c r="SL5" s="341"/>
      <c r="SM5" s="341"/>
      <c r="SN5" s="341"/>
      <c r="SO5" s="341"/>
      <c r="SP5" s="341"/>
      <c r="SQ5" s="341"/>
      <c r="SR5" s="341"/>
      <c r="SS5" s="341"/>
      <c r="ST5" s="341"/>
      <c r="SU5" s="341"/>
      <c r="SV5" s="341"/>
      <c r="SW5" s="341"/>
      <c r="SX5" s="341"/>
      <c r="SY5" s="341"/>
      <c r="SZ5" s="341"/>
      <c r="TA5" s="341"/>
      <c r="TB5" s="341"/>
      <c r="TC5" s="341"/>
      <c r="TD5" s="341"/>
      <c r="TE5" s="341"/>
      <c r="TF5" s="341"/>
      <c r="TG5" s="341"/>
      <c r="TH5" s="341"/>
      <c r="TI5" s="341"/>
      <c r="TJ5" s="341"/>
      <c r="TK5" s="341"/>
      <c r="TL5" s="341"/>
      <c r="TM5" s="341"/>
      <c r="TN5" s="341"/>
      <c r="TO5" s="341"/>
      <c r="TP5" s="341"/>
      <c r="TQ5" s="341"/>
      <c r="TR5" s="341"/>
      <c r="TS5" s="341"/>
      <c r="TT5" s="341"/>
      <c r="TU5" s="341"/>
      <c r="TV5" s="341"/>
      <c r="TW5" s="341"/>
      <c r="TX5" s="341"/>
      <c r="TY5" s="341"/>
      <c r="TZ5" s="341"/>
      <c r="UA5" s="341"/>
      <c r="UB5" s="341"/>
      <c r="UC5" s="341"/>
      <c r="UD5" s="341"/>
      <c r="UE5" s="341"/>
      <c r="UF5" s="341"/>
      <c r="UG5" s="341"/>
      <c r="UH5" s="341"/>
      <c r="UI5" s="341"/>
      <c r="UJ5" s="341"/>
      <c r="UK5" s="341"/>
      <c r="UL5" s="341"/>
      <c r="UM5" s="341"/>
      <c r="UN5" s="341"/>
      <c r="UO5" s="341"/>
      <c r="UP5" s="341"/>
      <c r="UQ5" s="341"/>
      <c r="UR5" s="341"/>
      <c r="US5" s="341"/>
      <c r="UT5" s="341"/>
      <c r="UU5" s="341"/>
      <c r="UV5" s="341"/>
      <c r="UW5" s="341"/>
      <c r="UX5" s="341"/>
      <c r="UY5" s="341"/>
      <c r="UZ5" s="341"/>
      <c r="VA5" s="341"/>
      <c r="VB5" s="341"/>
      <c r="VC5" s="341"/>
      <c r="VD5" s="341"/>
      <c r="VE5" s="341"/>
      <c r="VF5" s="341"/>
      <c r="VG5" s="341"/>
      <c r="VH5" s="341"/>
      <c r="VI5" s="341"/>
      <c r="VJ5" s="341"/>
      <c r="VK5" s="341"/>
      <c r="VL5" s="341"/>
      <c r="VM5" s="341"/>
      <c r="VN5" s="341"/>
      <c r="VO5" s="341"/>
      <c r="VP5" s="341"/>
      <c r="VQ5" s="341"/>
      <c r="VR5" s="341"/>
      <c r="VS5" s="341"/>
      <c r="VT5" s="341"/>
      <c r="VU5" s="341"/>
      <c r="VV5" s="341"/>
      <c r="VW5" s="341"/>
      <c r="VX5" s="341"/>
      <c r="VY5" s="341"/>
      <c r="VZ5" s="341"/>
      <c r="WA5" s="341"/>
      <c r="WB5" s="341"/>
      <c r="WC5" s="341"/>
      <c r="WD5" s="341"/>
      <c r="WE5" s="341"/>
      <c r="WF5" s="341"/>
      <c r="WG5" s="341"/>
      <c r="WH5" s="341"/>
      <c r="WI5" s="341"/>
      <c r="WJ5" s="341"/>
      <c r="WK5" s="341"/>
      <c r="WL5" s="341"/>
      <c r="WM5" s="341"/>
      <c r="WN5" s="341"/>
      <c r="WO5" s="341"/>
      <c r="WP5" s="341"/>
      <c r="WQ5" s="341"/>
      <c r="WR5" s="341"/>
      <c r="WS5" s="341"/>
      <c r="WT5" s="341"/>
      <c r="WU5" s="341"/>
      <c r="WV5" s="341"/>
      <c r="WW5" s="341"/>
      <c r="WX5" s="341"/>
      <c r="WY5" s="341"/>
      <c r="WZ5" s="341"/>
      <c r="XA5" s="341"/>
      <c r="XB5" s="341"/>
      <c r="XC5" s="341"/>
      <c r="XD5" s="341"/>
      <c r="XE5" s="341"/>
      <c r="XF5" s="341"/>
      <c r="XG5" s="341"/>
      <c r="XH5" s="341"/>
      <c r="XI5" s="341"/>
      <c r="XJ5" s="341"/>
      <c r="XK5" s="341"/>
      <c r="XL5" s="341"/>
      <c r="XM5" s="341"/>
      <c r="XN5" s="341"/>
      <c r="XO5" s="341"/>
      <c r="XP5" s="341"/>
      <c r="XQ5" s="341"/>
      <c r="XR5" s="341"/>
      <c r="XS5" s="341"/>
      <c r="XT5" s="341"/>
      <c r="XU5" s="341"/>
      <c r="XV5" s="341"/>
      <c r="XW5" s="341"/>
      <c r="XX5" s="341"/>
      <c r="XY5" s="341"/>
      <c r="XZ5" s="341"/>
      <c r="YA5" s="341"/>
      <c r="YB5" s="341"/>
      <c r="YC5" s="341"/>
      <c r="YD5" s="341"/>
      <c r="YE5" s="341"/>
      <c r="YF5" s="341"/>
      <c r="YG5" s="341"/>
      <c r="YH5" s="341"/>
      <c r="YI5" s="341"/>
      <c r="YJ5" s="341"/>
      <c r="YK5" s="341"/>
      <c r="YL5" s="341"/>
      <c r="YM5" s="341"/>
      <c r="YN5" s="341"/>
      <c r="YO5" s="341"/>
      <c r="YP5" s="341"/>
      <c r="YQ5" s="341"/>
      <c r="YR5" s="341"/>
      <c r="YS5" s="341"/>
      <c r="YT5" s="341"/>
      <c r="YU5" s="341"/>
      <c r="YV5" s="341"/>
      <c r="YW5" s="341"/>
      <c r="YX5" s="341"/>
      <c r="YY5" s="341"/>
      <c r="YZ5" s="341"/>
      <c r="ZA5" s="341"/>
      <c r="ZB5" s="341"/>
      <c r="ZC5" s="341"/>
      <c r="ZD5" s="341"/>
      <c r="ZE5" s="341"/>
      <c r="ZF5" s="341"/>
      <c r="ZG5" s="341"/>
      <c r="ZH5" s="341"/>
      <c r="ZI5" s="341"/>
      <c r="ZJ5" s="341"/>
      <c r="ZK5" s="341"/>
      <c r="ZL5" s="341"/>
      <c r="ZM5" s="341"/>
      <c r="ZN5" s="341"/>
      <c r="ZO5" s="341"/>
      <c r="ZP5" s="341"/>
      <c r="ZQ5" s="341"/>
      <c r="ZR5" s="341"/>
      <c r="ZS5" s="341"/>
      <c r="ZT5" s="341"/>
      <c r="ZU5" s="341"/>
      <c r="ZV5" s="341"/>
      <c r="ZW5" s="341"/>
      <c r="ZX5" s="341"/>
      <c r="ZY5" s="341"/>
      <c r="ZZ5" s="341"/>
      <c r="AAA5" s="341"/>
      <c r="AAB5" s="341"/>
      <c r="AAC5" s="341"/>
      <c r="AAD5" s="341"/>
      <c r="AAE5" s="341"/>
      <c r="AAF5" s="341"/>
      <c r="AAG5" s="341"/>
      <c r="AAH5" s="341"/>
      <c r="AAI5" s="341"/>
      <c r="AAJ5" s="341"/>
      <c r="AAK5" s="341"/>
      <c r="AAL5" s="341"/>
      <c r="AAM5" s="341"/>
      <c r="AAN5" s="341"/>
      <c r="AAO5" s="341"/>
      <c r="AAP5" s="341"/>
      <c r="AAQ5" s="341"/>
      <c r="AAR5" s="341"/>
      <c r="AAS5" s="341"/>
      <c r="AAT5" s="341"/>
      <c r="AAU5" s="341"/>
      <c r="AAV5" s="341"/>
      <c r="AAW5" s="341"/>
      <c r="AAX5" s="341"/>
      <c r="AAY5" s="341"/>
      <c r="AAZ5" s="341"/>
      <c r="ABA5" s="341"/>
      <c r="ABB5" s="341"/>
      <c r="ABC5" s="341"/>
      <c r="ABD5" s="341"/>
      <c r="ABE5" s="341"/>
      <c r="ABF5" s="341"/>
      <c r="ABG5" s="341"/>
      <c r="ABH5" s="341"/>
      <c r="ABI5" s="341"/>
      <c r="ABJ5" s="341"/>
      <c r="ABK5" s="341"/>
      <c r="ABL5" s="341"/>
      <c r="ABM5" s="341"/>
      <c r="ABN5" s="341"/>
      <c r="ABO5" s="341"/>
      <c r="ABP5" s="341"/>
      <c r="ABQ5" s="341"/>
      <c r="ABR5" s="341"/>
      <c r="ABS5" s="341"/>
      <c r="ABT5" s="341"/>
      <c r="ABU5" s="341"/>
      <c r="ABV5" s="341"/>
      <c r="ABW5" s="341"/>
      <c r="ABX5" s="341"/>
      <c r="ABY5" s="341"/>
      <c r="ABZ5" s="341"/>
      <c r="ACA5" s="341"/>
      <c r="ACB5" s="341"/>
      <c r="ACC5" s="341"/>
      <c r="ACD5" s="341"/>
      <c r="ACE5" s="341"/>
      <c r="ACF5" s="341"/>
      <c r="ACG5" s="341"/>
      <c r="ACH5" s="341"/>
      <c r="ACI5" s="341"/>
      <c r="ACJ5" s="341"/>
      <c r="ACK5" s="341"/>
      <c r="ACL5" s="341"/>
      <c r="ACM5" s="341"/>
      <c r="ACN5" s="341"/>
      <c r="ACO5" s="341"/>
      <c r="ACP5" s="341"/>
      <c r="ACQ5" s="341"/>
      <c r="ACR5" s="341"/>
      <c r="ACS5" s="341"/>
      <c r="ACT5" s="341"/>
      <c r="ACU5" s="341"/>
      <c r="ACV5" s="341"/>
      <c r="ACW5" s="341"/>
      <c r="ACX5" s="341"/>
      <c r="ACY5" s="341"/>
      <c r="ACZ5" s="341"/>
      <c r="ADA5" s="341"/>
      <c r="ADB5" s="341"/>
      <c r="ADC5" s="341"/>
      <c r="ADD5" s="341"/>
      <c r="ADE5" s="341"/>
      <c r="ADF5" s="341"/>
      <c r="ADG5" s="341"/>
      <c r="ADH5" s="341"/>
      <c r="ADI5" s="341"/>
      <c r="ADJ5" s="341"/>
      <c r="ADK5" s="341"/>
      <c r="ADL5" s="341"/>
      <c r="ADM5" s="341"/>
      <c r="ADN5" s="341"/>
      <c r="ADO5" s="341"/>
      <c r="ADP5" s="341"/>
      <c r="ADQ5" s="341"/>
      <c r="ADR5" s="341"/>
      <c r="ADS5" s="341"/>
      <c r="ADT5" s="341"/>
      <c r="ADU5" s="341"/>
      <c r="ADV5" s="341"/>
      <c r="ADW5" s="341"/>
      <c r="ADX5" s="341"/>
      <c r="ADY5" s="341"/>
      <c r="ADZ5" s="341"/>
      <c r="AEA5" s="341"/>
      <c r="AEB5" s="341"/>
      <c r="AEC5" s="341"/>
      <c r="AED5" s="341"/>
      <c r="AEE5" s="341"/>
      <c r="AEF5" s="341"/>
      <c r="AEG5" s="341"/>
      <c r="AEH5" s="341"/>
      <c r="AEI5" s="341"/>
      <c r="AEJ5" s="341"/>
      <c r="AEK5" s="341"/>
      <c r="AEL5" s="341"/>
      <c r="AEM5" s="341"/>
      <c r="AEN5" s="341"/>
      <c r="AEO5" s="341"/>
      <c r="AEP5" s="341"/>
      <c r="AEQ5" s="341"/>
      <c r="AER5" s="341"/>
      <c r="AES5" s="341"/>
      <c r="AET5" s="341"/>
      <c r="AEU5" s="341"/>
      <c r="AEV5" s="341"/>
      <c r="AEW5" s="341"/>
      <c r="AEX5" s="341"/>
      <c r="AEY5" s="341"/>
      <c r="AEZ5" s="341"/>
      <c r="AFA5" s="341"/>
      <c r="AFB5" s="341"/>
      <c r="AFC5" s="341"/>
      <c r="AFD5" s="341"/>
      <c r="AFE5" s="341"/>
      <c r="AFF5" s="341"/>
      <c r="AFG5" s="341"/>
      <c r="AFH5" s="341"/>
      <c r="AFI5" s="341"/>
      <c r="AFJ5" s="341"/>
      <c r="AFK5" s="341"/>
      <c r="AFL5" s="341"/>
      <c r="AFM5" s="341"/>
      <c r="AFN5" s="341"/>
      <c r="AFO5" s="341"/>
      <c r="AFP5" s="341"/>
      <c r="AFQ5" s="341"/>
      <c r="AFR5" s="341"/>
      <c r="AFS5" s="341"/>
      <c r="AFT5" s="341"/>
      <c r="AFU5" s="341"/>
      <c r="AFV5" s="341"/>
      <c r="AFW5" s="341"/>
      <c r="AFX5" s="341"/>
      <c r="AFY5" s="341"/>
      <c r="AFZ5" s="341"/>
      <c r="AGA5" s="341"/>
      <c r="AGB5" s="341"/>
      <c r="AGC5" s="341"/>
      <c r="AGD5" s="341"/>
      <c r="AGE5" s="341"/>
      <c r="AGF5" s="341"/>
      <c r="AGG5" s="341"/>
      <c r="AGH5" s="341"/>
      <c r="AGI5" s="341"/>
      <c r="AGJ5" s="341"/>
      <c r="AGK5" s="341"/>
      <c r="AGL5" s="341"/>
      <c r="AGM5" s="341"/>
      <c r="AGN5" s="341"/>
      <c r="AGO5" s="341"/>
      <c r="AGP5" s="341"/>
      <c r="AGQ5" s="341"/>
      <c r="AGR5" s="341"/>
      <c r="AGS5" s="341"/>
      <c r="AGT5" s="341"/>
      <c r="AGU5" s="341"/>
      <c r="AGV5" s="341"/>
      <c r="AGW5" s="341"/>
      <c r="AGX5" s="341"/>
      <c r="AGY5" s="341"/>
      <c r="AGZ5" s="341"/>
      <c r="AHA5" s="341"/>
      <c r="AHB5" s="341"/>
      <c r="AHC5" s="341"/>
      <c r="AHD5" s="341"/>
      <c r="AHE5" s="341"/>
      <c r="AHF5" s="341"/>
      <c r="AHG5" s="341"/>
      <c r="AHH5" s="341"/>
      <c r="AHI5" s="341"/>
      <c r="AHJ5" s="341"/>
      <c r="AHK5" s="341"/>
      <c r="AHL5" s="341"/>
      <c r="AHM5" s="341"/>
      <c r="AHN5" s="341"/>
      <c r="AHO5" s="341"/>
      <c r="AHP5" s="341"/>
      <c r="AHQ5" s="341"/>
      <c r="AHR5" s="341"/>
      <c r="AHS5" s="341"/>
      <c r="AHT5" s="341"/>
      <c r="AHU5" s="341"/>
      <c r="AHV5" s="341"/>
      <c r="AHW5" s="341"/>
      <c r="AHX5" s="341"/>
      <c r="AHY5" s="341"/>
      <c r="AHZ5" s="341"/>
      <c r="AIA5" s="341"/>
      <c r="AIB5" s="341"/>
      <c r="AIC5" s="341"/>
      <c r="AID5" s="341"/>
      <c r="AIE5" s="341"/>
      <c r="AIF5" s="341"/>
      <c r="AIG5" s="341"/>
      <c r="AIH5" s="341"/>
      <c r="AII5" s="341"/>
      <c r="AIJ5" s="341"/>
      <c r="AIK5" s="341"/>
      <c r="AIL5" s="341"/>
      <c r="AIM5" s="341"/>
      <c r="AIN5" s="341"/>
      <c r="AIO5" s="341"/>
      <c r="AIP5" s="341"/>
      <c r="AIQ5" s="341"/>
      <c r="AIR5" s="341"/>
      <c r="AIS5" s="341"/>
      <c r="AIT5" s="341"/>
      <c r="AIU5" s="341"/>
      <c r="AIV5" s="341"/>
      <c r="AIW5" s="341"/>
      <c r="AIX5" s="341"/>
      <c r="AIY5" s="341"/>
      <c r="AIZ5" s="341"/>
      <c r="AJA5" s="341"/>
      <c r="AJB5" s="341"/>
      <c r="AJC5" s="341"/>
      <c r="AJD5" s="341"/>
      <c r="AJE5" s="341"/>
      <c r="AJF5" s="341"/>
      <c r="AJG5" s="341"/>
      <c r="AJH5" s="341"/>
      <c r="AJI5" s="341"/>
      <c r="AJJ5" s="341"/>
      <c r="AJK5" s="341"/>
      <c r="AJL5" s="341"/>
      <c r="AJM5" s="341"/>
      <c r="AJN5" s="341"/>
      <c r="AJO5" s="341"/>
      <c r="AJP5" s="341"/>
      <c r="AJQ5" s="341"/>
      <c r="AJR5" s="341"/>
      <c r="AJS5" s="341"/>
      <c r="AJT5" s="341"/>
      <c r="AJU5" s="341"/>
      <c r="AJV5" s="341"/>
      <c r="AJW5" s="341"/>
      <c r="AJX5" s="341"/>
      <c r="AJY5" s="341"/>
      <c r="AJZ5" s="341"/>
      <c r="AKA5" s="341"/>
      <c r="AKB5" s="341"/>
      <c r="AKC5" s="341"/>
      <c r="AKD5" s="341"/>
      <c r="AKE5" s="341"/>
      <c r="AKF5" s="341"/>
      <c r="AKG5" s="341"/>
      <c r="AKH5" s="341"/>
      <c r="AKI5" s="341"/>
      <c r="AKJ5" s="341"/>
      <c r="AKK5" s="341"/>
      <c r="AKL5" s="341"/>
      <c r="AKM5" s="341"/>
      <c r="AKN5" s="341"/>
      <c r="AKO5" s="341"/>
      <c r="AKP5" s="341"/>
      <c r="AKQ5" s="341"/>
      <c r="AKR5" s="341"/>
      <c r="AKS5" s="341"/>
      <c r="AKT5" s="341"/>
      <c r="AKU5" s="341"/>
      <c r="AKV5" s="341"/>
      <c r="AKW5" s="341"/>
      <c r="AKX5" s="341"/>
      <c r="AKY5" s="341"/>
      <c r="AKZ5" s="341"/>
      <c r="ALA5" s="341"/>
      <c r="ALB5" s="341"/>
      <c r="ALC5" s="341"/>
      <c r="ALD5" s="341"/>
      <c r="ALE5" s="341"/>
      <c r="ALF5" s="341"/>
      <c r="ALG5" s="341"/>
      <c r="ALH5" s="341"/>
      <c r="ALI5" s="341"/>
      <c r="ALJ5" s="341"/>
      <c r="ALK5" s="341"/>
      <c r="ALL5" s="341"/>
      <c r="ALM5" s="341"/>
      <c r="ALN5" s="341"/>
      <c r="ALO5" s="341"/>
      <c r="ALP5" s="341"/>
      <c r="ALQ5" s="341"/>
      <c r="ALR5" s="341"/>
      <c r="ALS5" s="341"/>
      <c r="ALT5" s="341"/>
      <c r="ALU5" s="341"/>
      <c r="ALV5" s="341"/>
      <c r="ALW5" s="341"/>
      <c r="ALX5" s="341"/>
      <c r="ALY5" s="341"/>
      <c r="ALZ5" s="341"/>
      <c r="AMA5" s="341"/>
      <c r="AMB5" s="341"/>
      <c r="AMC5" s="341"/>
      <c r="AMD5" s="341"/>
      <c r="AME5" s="341"/>
      <c r="AMF5" s="341"/>
      <c r="AMG5" s="341"/>
      <c r="AMH5" s="341"/>
      <c r="AMI5" s="341"/>
      <c r="AMJ5" s="341"/>
      <c r="AMK5" s="341"/>
      <c r="AML5" s="341"/>
      <c r="AMM5" s="341"/>
      <c r="AMN5" s="341"/>
      <c r="AMO5" s="341"/>
      <c r="AMP5" s="341"/>
      <c r="AMQ5" s="341"/>
      <c r="AMR5" s="341"/>
      <c r="AMS5" s="341"/>
      <c r="AMT5" s="341"/>
      <c r="AMU5" s="341"/>
      <c r="AMV5" s="341"/>
      <c r="AMW5" s="341"/>
      <c r="AMX5" s="341"/>
      <c r="AMY5" s="341"/>
      <c r="AMZ5" s="341"/>
      <c r="ANA5" s="341"/>
      <c r="ANB5" s="341"/>
      <c r="ANC5" s="341"/>
      <c r="AND5" s="341"/>
      <c r="ANE5" s="341"/>
      <c r="ANF5" s="341"/>
      <c r="ANG5" s="341"/>
      <c r="ANH5" s="341"/>
      <c r="ANI5" s="341"/>
      <c r="ANJ5" s="341"/>
      <c r="ANK5" s="341"/>
      <c r="ANL5" s="341"/>
      <c r="ANM5" s="341"/>
      <c r="ANN5" s="341"/>
      <c r="ANO5" s="341"/>
      <c r="ANP5" s="341"/>
      <c r="ANQ5" s="341"/>
      <c r="ANR5" s="341"/>
      <c r="ANS5" s="341"/>
      <c r="ANT5" s="341"/>
      <c r="ANU5" s="341"/>
      <c r="ANV5" s="341"/>
      <c r="ANW5" s="341"/>
      <c r="ANX5" s="341"/>
      <c r="ANY5" s="341"/>
      <c r="ANZ5" s="341"/>
      <c r="AOA5" s="341"/>
      <c r="AOB5" s="341"/>
      <c r="AOC5" s="341"/>
      <c r="AOD5" s="341"/>
      <c r="AOE5" s="341"/>
      <c r="AOF5" s="341"/>
      <c r="AOG5" s="341"/>
      <c r="AOH5" s="341"/>
      <c r="AOI5" s="341"/>
      <c r="AOJ5" s="341"/>
      <c r="AOK5" s="341"/>
      <c r="AOL5" s="341"/>
      <c r="AOM5" s="341"/>
      <c r="AON5" s="341"/>
      <c r="AOO5" s="341"/>
      <c r="AOP5" s="341"/>
      <c r="AOQ5" s="341"/>
      <c r="AOR5" s="341"/>
      <c r="AOS5" s="341"/>
      <c r="AOT5" s="341"/>
      <c r="AOU5" s="341"/>
      <c r="AOV5" s="341"/>
      <c r="AOW5" s="341"/>
      <c r="AOX5" s="341"/>
      <c r="AOY5" s="341"/>
      <c r="AOZ5" s="341"/>
      <c r="APA5" s="341"/>
      <c r="APB5" s="341"/>
      <c r="APC5" s="341"/>
      <c r="APD5" s="341"/>
      <c r="APE5" s="341"/>
      <c r="APF5" s="341"/>
      <c r="APG5" s="341"/>
      <c r="APH5" s="341"/>
      <c r="API5" s="341"/>
      <c r="APJ5" s="341"/>
      <c r="APK5" s="341"/>
      <c r="APL5" s="341"/>
      <c r="APM5" s="341"/>
      <c r="APN5" s="341"/>
      <c r="APO5" s="341"/>
      <c r="APP5" s="341"/>
      <c r="APQ5" s="341"/>
      <c r="APR5" s="341"/>
      <c r="APS5" s="341"/>
      <c r="APT5" s="341"/>
      <c r="APU5" s="341"/>
      <c r="APV5" s="341"/>
      <c r="APW5" s="341"/>
      <c r="APX5" s="341"/>
      <c r="APY5" s="341"/>
      <c r="APZ5" s="341"/>
      <c r="AQA5" s="341"/>
      <c r="AQB5" s="341"/>
      <c r="AQC5" s="341"/>
      <c r="AQD5" s="341"/>
      <c r="AQE5" s="341"/>
      <c r="AQF5" s="341"/>
      <c r="AQG5" s="341"/>
      <c r="AQH5" s="341"/>
      <c r="AQI5" s="341"/>
      <c r="AQJ5" s="341"/>
      <c r="AQK5" s="341"/>
      <c r="AQL5" s="341"/>
      <c r="AQM5" s="341"/>
      <c r="AQN5" s="341"/>
      <c r="AQO5" s="341"/>
      <c r="AQP5" s="341"/>
      <c r="AQQ5" s="341"/>
      <c r="AQR5" s="341"/>
      <c r="AQS5" s="341"/>
      <c r="AQT5" s="341"/>
      <c r="AQU5" s="341"/>
      <c r="AQV5" s="341"/>
      <c r="AQW5" s="341"/>
      <c r="AQX5" s="341"/>
      <c r="AQY5" s="341"/>
      <c r="AQZ5" s="341"/>
      <c r="ARA5" s="341"/>
      <c r="ARB5" s="341"/>
      <c r="ARC5" s="341"/>
      <c r="ARD5" s="341"/>
      <c r="ARE5" s="341"/>
      <c r="ARF5" s="341"/>
      <c r="ARG5" s="341"/>
      <c r="ARH5" s="341"/>
      <c r="ARI5" s="341"/>
      <c r="ARJ5" s="341"/>
      <c r="ARK5" s="341"/>
      <c r="ARL5" s="341"/>
      <c r="ARM5" s="341"/>
      <c r="ARN5" s="341"/>
      <c r="ARO5" s="341"/>
      <c r="ARP5" s="341"/>
      <c r="ARQ5" s="341"/>
      <c r="ARR5" s="341"/>
      <c r="ARS5" s="341"/>
      <c r="ART5" s="341"/>
      <c r="ARU5" s="341"/>
      <c r="ARV5" s="341"/>
      <c r="ARW5" s="341"/>
      <c r="ARX5" s="341"/>
      <c r="ARY5" s="341"/>
      <c r="ARZ5" s="341"/>
      <c r="ASA5" s="341"/>
      <c r="ASB5" s="341"/>
      <c r="ASC5" s="341"/>
      <c r="ASD5" s="341"/>
      <c r="ASE5" s="341"/>
      <c r="ASF5" s="341"/>
      <c r="ASG5" s="341"/>
      <c r="ASH5" s="341"/>
      <c r="ASI5" s="341"/>
      <c r="ASJ5" s="341"/>
      <c r="ASK5" s="341"/>
      <c r="ASL5" s="341"/>
      <c r="ASM5" s="341"/>
      <c r="ASN5" s="341"/>
      <c r="ASO5" s="341"/>
      <c r="ASP5" s="341"/>
      <c r="ASQ5" s="341"/>
      <c r="ASR5" s="341"/>
      <c r="ASS5" s="341"/>
      <c r="AST5" s="341"/>
      <c r="ASU5" s="341"/>
      <c r="ASV5" s="341"/>
      <c r="ASW5" s="341"/>
      <c r="ASX5" s="341"/>
      <c r="ASY5" s="341"/>
      <c r="ASZ5" s="341"/>
      <c r="ATA5" s="341"/>
      <c r="ATB5" s="341"/>
      <c r="ATC5" s="341"/>
      <c r="ATD5" s="341"/>
      <c r="ATE5" s="341"/>
      <c r="ATF5" s="341"/>
      <c r="ATG5" s="341"/>
      <c r="ATH5" s="341"/>
      <c r="ATI5" s="341"/>
      <c r="ATJ5" s="341"/>
      <c r="ATK5" s="341"/>
      <c r="ATL5" s="341"/>
      <c r="ATM5" s="341"/>
      <c r="ATN5" s="341"/>
      <c r="ATO5" s="341"/>
      <c r="ATP5" s="341"/>
      <c r="ATQ5" s="341"/>
      <c r="ATR5" s="341"/>
      <c r="ATS5" s="341"/>
      <c r="ATT5" s="341"/>
      <c r="ATU5" s="341"/>
      <c r="ATV5" s="341"/>
      <c r="ATW5" s="341"/>
      <c r="ATX5" s="341"/>
      <c r="ATY5" s="341"/>
      <c r="ATZ5" s="341"/>
      <c r="AUA5" s="341"/>
      <c r="AUB5" s="341"/>
      <c r="AUC5" s="341"/>
      <c r="AUD5" s="341"/>
      <c r="AUE5" s="341"/>
      <c r="AUF5" s="341"/>
      <c r="AUG5" s="341"/>
      <c r="AUH5" s="341"/>
      <c r="AUI5" s="341"/>
      <c r="AUJ5" s="341"/>
      <c r="AUK5" s="341"/>
      <c r="AUL5" s="341"/>
      <c r="AUM5" s="341"/>
      <c r="AUN5" s="341"/>
      <c r="AUO5" s="341"/>
      <c r="AUP5" s="341"/>
      <c r="AUQ5" s="341"/>
      <c r="AUR5" s="341"/>
      <c r="AUS5" s="341"/>
      <c r="AUT5" s="341"/>
      <c r="AUU5" s="341"/>
      <c r="AUV5" s="341"/>
      <c r="AUW5" s="341"/>
      <c r="AUX5" s="341"/>
      <c r="AUY5" s="341"/>
      <c r="AUZ5" s="341"/>
      <c r="AVA5" s="341"/>
      <c r="AVB5" s="341"/>
      <c r="AVC5" s="341"/>
      <c r="AVD5" s="341"/>
      <c r="AVE5" s="341"/>
      <c r="AVF5" s="341"/>
      <c r="AVG5" s="341"/>
      <c r="AVH5" s="341"/>
      <c r="AVI5" s="341"/>
      <c r="AVJ5" s="341"/>
      <c r="AVK5" s="341"/>
      <c r="AVL5" s="341"/>
      <c r="AVM5" s="341"/>
      <c r="AVN5" s="341"/>
      <c r="AVO5" s="341"/>
      <c r="AVP5" s="341"/>
      <c r="AVQ5" s="341"/>
      <c r="AVR5" s="341"/>
      <c r="AVS5" s="341"/>
      <c r="AVT5" s="341"/>
      <c r="AVU5" s="341"/>
      <c r="AVV5" s="341"/>
      <c r="AVW5" s="341"/>
      <c r="AVX5" s="341"/>
      <c r="AVY5" s="341"/>
      <c r="AVZ5" s="341"/>
      <c r="AWA5" s="341"/>
      <c r="AWB5" s="341"/>
      <c r="AWC5" s="341"/>
      <c r="AWD5" s="341"/>
      <c r="AWE5" s="341"/>
      <c r="AWF5" s="341"/>
      <c r="AWG5" s="341"/>
      <c r="AWH5" s="341"/>
      <c r="AWI5" s="341"/>
      <c r="AWJ5" s="341"/>
      <c r="AWK5" s="341"/>
      <c r="AWL5" s="341"/>
      <c r="AWM5" s="341"/>
      <c r="AWN5" s="341"/>
      <c r="AWO5" s="341"/>
      <c r="AWP5" s="341"/>
      <c r="AWQ5" s="341"/>
      <c r="AWR5" s="341"/>
      <c r="AWS5" s="341"/>
      <c r="AWT5" s="341"/>
      <c r="AWU5" s="341"/>
      <c r="AWV5" s="341"/>
      <c r="AWW5" s="341"/>
      <c r="AWX5" s="341"/>
      <c r="AWY5" s="341"/>
      <c r="AWZ5" s="341"/>
      <c r="AXA5" s="341"/>
      <c r="AXB5" s="341"/>
      <c r="AXC5" s="341"/>
      <c r="AXD5" s="341"/>
      <c r="AXE5" s="341"/>
      <c r="AXF5" s="341"/>
      <c r="AXG5" s="341"/>
      <c r="AXH5" s="341"/>
      <c r="AXI5" s="341"/>
      <c r="AXJ5" s="341"/>
      <c r="AXK5" s="341"/>
      <c r="AXL5" s="341"/>
      <c r="AXM5" s="341"/>
      <c r="AXN5" s="341"/>
      <c r="AXO5" s="341"/>
      <c r="AXP5" s="341"/>
      <c r="AXQ5" s="341"/>
      <c r="AXR5" s="341"/>
      <c r="AXS5" s="341"/>
      <c r="AXT5" s="341"/>
      <c r="AXU5" s="341"/>
      <c r="AXV5" s="341"/>
      <c r="AXW5" s="341"/>
      <c r="AXX5" s="341"/>
      <c r="AXY5" s="341"/>
      <c r="AXZ5" s="341"/>
      <c r="AYA5" s="341"/>
      <c r="AYB5" s="341"/>
      <c r="AYC5" s="341"/>
      <c r="AYD5" s="341"/>
      <c r="AYE5" s="341"/>
      <c r="AYF5" s="341"/>
      <c r="AYG5" s="341"/>
      <c r="AYH5" s="341"/>
      <c r="AYI5" s="341"/>
      <c r="AYJ5" s="341"/>
      <c r="AYK5" s="341"/>
      <c r="AYL5" s="341"/>
      <c r="AYM5" s="341"/>
      <c r="AYN5" s="341"/>
      <c r="AYO5" s="341"/>
      <c r="AYP5" s="341"/>
      <c r="AYQ5" s="341"/>
      <c r="AYR5" s="341"/>
      <c r="AYS5" s="341"/>
      <c r="AYT5" s="341"/>
      <c r="AYU5" s="341"/>
      <c r="AYV5" s="341"/>
      <c r="AYW5" s="341"/>
      <c r="AYX5" s="341"/>
      <c r="AYY5" s="341"/>
      <c r="AYZ5" s="341"/>
      <c r="AZA5" s="341"/>
      <c r="AZB5" s="341"/>
      <c r="AZC5" s="341"/>
      <c r="AZD5" s="341"/>
      <c r="AZE5" s="341"/>
      <c r="AZF5" s="341"/>
      <c r="AZG5" s="341"/>
      <c r="AZH5" s="341"/>
      <c r="AZI5" s="341"/>
      <c r="AZJ5" s="341"/>
      <c r="AZK5" s="341"/>
      <c r="AZL5" s="341"/>
      <c r="AZM5" s="341"/>
      <c r="AZN5" s="341"/>
      <c r="AZO5" s="341"/>
      <c r="AZP5" s="341"/>
      <c r="AZQ5" s="341"/>
      <c r="AZR5" s="341"/>
      <c r="AZS5" s="341"/>
      <c r="AZT5" s="341"/>
      <c r="AZU5" s="341"/>
      <c r="AZV5" s="341"/>
      <c r="AZW5" s="341"/>
      <c r="AZX5" s="341"/>
      <c r="AZY5" s="341"/>
      <c r="AZZ5" s="341"/>
      <c r="BAA5" s="341"/>
      <c r="BAB5" s="341"/>
      <c r="BAC5" s="341"/>
      <c r="BAD5" s="341"/>
      <c r="BAE5" s="341"/>
      <c r="BAF5" s="341"/>
      <c r="BAG5" s="341"/>
      <c r="BAH5" s="341"/>
      <c r="BAI5" s="341"/>
      <c r="BAJ5" s="341"/>
      <c r="BAK5" s="341"/>
      <c r="BAL5" s="341"/>
      <c r="BAM5" s="341"/>
      <c r="BAN5" s="341"/>
      <c r="BAO5" s="341"/>
      <c r="BAP5" s="341"/>
      <c r="BAQ5" s="341"/>
      <c r="BAR5" s="341"/>
      <c r="BAS5" s="341"/>
      <c r="BAT5" s="341"/>
      <c r="BAU5" s="341"/>
      <c r="BAV5" s="341"/>
      <c r="BAW5" s="341"/>
      <c r="BAX5" s="341"/>
      <c r="BAY5" s="341"/>
      <c r="BAZ5" s="341"/>
      <c r="BBA5" s="341"/>
      <c r="BBB5" s="341"/>
      <c r="BBC5" s="341"/>
      <c r="BBD5" s="341"/>
      <c r="BBE5" s="341"/>
      <c r="BBF5" s="341"/>
      <c r="BBG5" s="341"/>
      <c r="BBH5" s="341"/>
      <c r="BBI5" s="341"/>
      <c r="BBJ5" s="341"/>
      <c r="BBK5" s="341"/>
      <c r="BBL5" s="341"/>
      <c r="BBM5" s="341"/>
      <c r="BBN5" s="341"/>
      <c r="BBO5" s="341"/>
      <c r="BBP5" s="341"/>
      <c r="BBQ5" s="341"/>
      <c r="BBR5" s="341"/>
      <c r="BBS5" s="341"/>
      <c r="BBT5" s="341"/>
      <c r="BBU5" s="341"/>
      <c r="BBV5" s="341"/>
      <c r="BBW5" s="341"/>
      <c r="BBX5" s="341"/>
      <c r="BBY5" s="341"/>
      <c r="BBZ5" s="341"/>
      <c r="BCA5" s="341"/>
      <c r="BCB5" s="341"/>
      <c r="BCC5" s="341"/>
      <c r="BCD5" s="341"/>
      <c r="BCE5" s="341"/>
      <c r="BCF5" s="341"/>
      <c r="BCG5" s="341"/>
      <c r="BCH5" s="341"/>
      <c r="BCI5" s="341"/>
      <c r="BCJ5" s="341"/>
      <c r="BCK5" s="341"/>
      <c r="BCL5" s="341"/>
      <c r="BCM5" s="341"/>
      <c r="BCN5" s="341"/>
      <c r="BCO5" s="341"/>
      <c r="BCP5" s="341"/>
      <c r="BCQ5" s="341"/>
      <c r="BCR5" s="341"/>
      <c r="BCS5" s="341"/>
      <c r="BCT5" s="341"/>
      <c r="BCU5" s="341"/>
      <c r="BCV5" s="341"/>
      <c r="BCW5" s="341"/>
      <c r="BCX5" s="341"/>
      <c r="BCY5" s="341"/>
      <c r="BCZ5" s="341"/>
      <c r="BDA5" s="341"/>
      <c r="BDB5" s="341"/>
      <c r="BDC5" s="341"/>
      <c r="BDD5" s="341"/>
      <c r="BDE5" s="341"/>
      <c r="BDF5" s="341"/>
      <c r="BDG5" s="341"/>
      <c r="BDH5" s="341"/>
      <c r="BDI5" s="341"/>
      <c r="BDJ5" s="341"/>
      <c r="BDK5" s="341"/>
      <c r="BDL5" s="341"/>
      <c r="BDM5" s="341"/>
      <c r="BDN5" s="341"/>
      <c r="BDO5" s="341"/>
      <c r="BDP5" s="341"/>
      <c r="BDQ5" s="341"/>
      <c r="BDR5" s="341"/>
      <c r="BDS5" s="341"/>
      <c r="BDT5" s="341"/>
      <c r="BDU5" s="341"/>
      <c r="BDV5" s="341"/>
      <c r="BDW5" s="341"/>
      <c r="BDX5" s="341"/>
      <c r="BDY5" s="341"/>
      <c r="BDZ5" s="341"/>
      <c r="BEA5" s="341"/>
      <c r="BEB5" s="341"/>
      <c r="BEC5" s="341"/>
      <c r="BED5" s="341"/>
      <c r="BEE5" s="341"/>
      <c r="BEF5" s="341"/>
      <c r="BEG5" s="341"/>
      <c r="BEH5" s="341"/>
      <c r="BEI5" s="341"/>
      <c r="BEJ5" s="341"/>
      <c r="BEK5" s="341"/>
      <c r="BEL5" s="341"/>
      <c r="BEM5" s="341"/>
      <c r="BEN5" s="341"/>
      <c r="BEO5" s="341"/>
      <c r="BEP5" s="341"/>
      <c r="BEQ5" s="341"/>
      <c r="BER5" s="341"/>
      <c r="BES5" s="341"/>
      <c r="BET5" s="341"/>
      <c r="BEU5" s="341"/>
      <c r="BEV5" s="341"/>
      <c r="BEW5" s="341"/>
      <c r="BEX5" s="341"/>
      <c r="BEY5" s="341"/>
      <c r="BEZ5" s="341"/>
      <c r="BFA5" s="341"/>
      <c r="BFB5" s="341"/>
      <c r="BFC5" s="341"/>
      <c r="BFD5" s="341"/>
      <c r="BFE5" s="341"/>
      <c r="BFF5" s="341"/>
      <c r="BFG5" s="341"/>
      <c r="BFH5" s="341"/>
      <c r="BFI5" s="341"/>
      <c r="BFJ5" s="341"/>
      <c r="BFK5" s="341"/>
      <c r="BFL5" s="341"/>
      <c r="BFM5" s="341"/>
      <c r="BFN5" s="341"/>
      <c r="BFO5" s="341"/>
      <c r="BFP5" s="341"/>
      <c r="BFQ5" s="341"/>
      <c r="BFR5" s="341"/>
      <c r="BFS5" s="341"/>
      <c r="BFT5" s="341"/>
      <c r="BFU5" s="341"/>
      <c r="BFV5" s="341"/>
      <c r="BFW5" s="341"/>
      <c r="BFX5" s="341"/>
      <c r="BFY5" s="341"/>
      <c r="BFZ5" s="341"/>
      <c r="BGA5" s="341"/>
      <c r="BGB5" s="341"/>
      <c r="BGC5" s="341"/>
      <c r="BGD5" s="341"/>
      <c r="BGE5" s="341"/>
      <c r="BGF5" s="341"/>
      <c r="BGG5" s="341"/>
      <c r="BGH5" s="341"/>
      <c r="BGI5" s="341"/>
      <c r="BGJ5" s="341"/>
      <c r="BGK5" s="341"/>
      <c r="BGL5" s="341"/>
      <c r="BGM5" s="341"/>
      <c r="BGN5" s="341"/>
      <c r="BGO5" s="341"/>
      <c r="BGP5" s="341"/>
      <c r="BGQ5" s="341"/>
      <c r="BGR5" s="341"/>
      <c r="BGS5" s="341"/>
      <c r="BGT5" s="341"/>
      <c r="BGU5" s="341"/>
      <c r="BGV5" s="341"/>
      <c r="BGW5" s="341"/>
      <c r="BGX5" s="341"/>
      <c r="BGY5" s="341"/>
      <c r="BGZ5" s="341"/>
      <c r="BHA5" s="341"/>
      <c r="BHB5" s="341"/>
      <c r="BHC5" s="341"/>
      <c r="BHD5" s="341"/>
      <c r="BHE5" s="341"/>
      <c r="BHF5" s="341"/>
      <c r="BHG5" s="341"/>
      <c r="BHH5" s="341"/>
      <c r="BHI5" s="341"/>
      <c r="BHJ5" s="341"/>
      <c r="BHK5" s="341"/>
      <c r="BHL5" s="341"/>
      <c r="BHM5" s="341"/>
      <c r="BHN5" s="341"/>
      <c r="BHO5" s="341"/>
      <c r="BHP5" s="341"/>
      <c r="BHQ5" s="341"/>
      <c r="BHR5" s="341"/>
      <c r="BHS5" s="341"/>
      <c r="BHT5" s="341"/>
      <c r="BHU5" s="341"/>
      <c r="BHV5" s="341"/>
      <c r="BHW5" s="341"/>
      <c r="BHX5" s="341"/>
      <c r="BHY5" s="341"/>
      <c r="BHZ5" s="341"/>
      <c r="BIA5" s="341"/>
      <c r="BIB5" s="341"/>
      <c r="BIC5" s="341"/>
      <c r="BID5" s="341"/>
      <c r="BIE5" s="341"/>
      <c r="BIF5" s="341"/>
      <c r="BIG5" s="341"/>
      <c r="BIH5" s="341"/>
      <c r="BII5" s="341"/>
      <c r="BIJ5" s="341"/>
      <c r="BIK5" s="341"/>
      <c r="BIL5" s="341"/>
      <c r="BIM5" s="341"/>
      <c r="BIN5" s="341"/>
      <c r="BIO5" s="341"/>
      <c r="BIP5" s="341"/>
      <c r="BIQ5" s="341"/>
      <c r="BIR5" s="341"/>
      <c r="BIS5" s="341"/>
      <c r="BIT5" s="341"/>
      <c r="BIU5" s="341"/>
      <c r="BIV5" s="341"/>
      <c r="BIW5" s="341"/>
      <c r="BIX5" s="341"/>
      <c r="BIY5" s="341"/>
      <c r="BIZ5" s="341"/>
      <c r="BJA5" s="341"/>
      <c r="BJB5" s="341"/>
      <c r="BJC5" s="341"/>
      <c r="BJD5" s="341"/>
      <c r="BJE5" s="341"/>
      <c r="BJF5" s="341"/>
      <c r="BJG5" s="341"/>
      <c r="BJH5" s="341"/>
      <c r="BJI5" s="341"/>
      <c r="BJJ5" s="341"/>
      <c r="BJK5" s="341"/>
      <c r="BJL5" s="341"/>
      <c r="BJM5" s="341"/>
      <c r="BJN5" s="341"/>
      <c r="BJO5" s="341"/>
      <c r="BJP5" s="341"/>
      <c r="BJQ5" s="341"/>
      <c r="BJR5" s="341"/>
      <c r="BJS5" s="341"/>
      <c r="BJT5" s="341"/>
      <c r="BJU5" s="341"/>
      <c r="BJV5" s="341"/>
      <c r="BJW5" s="341"/>
      <c r="BJX5" s="341"/>
      <c r="BJY5" s="341"/>
      <c r="BJZ5" s="341"/>
      <c r="BKA5" s="341"/>
      <c r="BKB5" s="341"/>
      <c r="BKC5" s="341"/>
      <c r="BKD5" s="341"/>
      <c r="BKE5" s="341"/>
      <c r="BKF5" s="341"/>
      <c r="BKG5" s="341"/>
      <c r="BKH5" s="341"/>
      <c r="BKI5" s="341"/>
      <c r="BKJ5" s="341"/>
      <c r="BKK5" s="341"/>
      <c r="BKL5" s="341"/>
      <c r="BKM5" s="341"/>
      <c r="BKN5" s="341"/>
      <c r="BKO5" s="341"/>
      <c r="BKP5" s="341"/>
      <c r="BKQ5" s="341"/>
      <c r="BKR5" s="341"/>
      <c r="BKS5" s="341"/>
      <c r="BKT5" s="341"/>
      <c r="BKU5" s="341"/>
      <c r="BKV5" s="341"/>
      <c r="BKW5" s="341"/>
      <c r="BKX5" s="341"/>
      <c r="BKY5" s="341"/>
      <c r="BKZ5" s="341"/>
      <c r="BLA5" s="341"/>
      <c r="BLB5" s="341"/>
      <c r="BLC5" s="341"/>
      <c r="BLD5" s="341"/>
      <c r="BLE5" s="341"/>
      <c r="BLF5" s="341"/>
      <c r="BLG5" s="341"/>
      <c r="BLH5" s="341"/>
      <c r="BLI5" s="341"/>
      <c r="BLJ5" s="341"/>
      <c r="BLK5" s="341"/>
      <c r="BLL5" s="341"/>
      <c r="BLM5" s="341"/>
      <c r="BLN5" s="341"/>
      <c r="BLO5" s="341"/>
      <c r="BLP5" s="341"/>
      <c r="BLQ5" s="341"/>
      <c r="BLR5" s="341"/>
      <c r="BLS5" s="341"/>
      <c r="BLT5" s="341"/>
      <c r="BLU5" s="341"/>
      <c r="BLV5" s="341"/>
      <c r="BLW5" s="341"/>
      <c r="BLX5" s="341"/>
      <c r="BLY5" s="341"/>
      <c r="BLZ5" s="341"/>
      <c r="BMA5" s="341"/>
      <c r="BMB5" s="341"/>
      <c r="BMC5" s="341"/>
      <c r="BMD5" s="341"/>
      <c r="BME5" s="341"/>
      <c r="BMF5" s="341"/>
      <c r="BMG5" s="341"/>
      <c r="BMH5" s="341"/>
      <c r="BMI5" s="341"/>
      <c r="BMJ5" s="341"/>
      <c r="BMK5" s="341"/>
      <c r="BML5" s="341"/>
      <c r="BMM5" s="341"/>
      <c r="BMN5" s="341"/>
      <c r="BMO5" s="341"/>
      <c r="BMP5" s="341"/>
      <c r="BMQ5" s="341"/>
      <c r="BMR5" s="341"/>
      <c r="BMS5" s="341"/>
      <c r="BMT5" s="341"/>
      <c r="BMU5" s="341"/>
      <c r="BMV5" s="341"/>
      <c r="BMW5" s="341"/>
      <c r="BMX5" s="341"/>
      <c r="BMY5" s="341"/>
      <c r="BMZ5" s="341"/>
      <c r="BNA5" s="341"/>
      <c r="BNB5" s="341"/>
      <c r="BNC5" s="341"/>
      <c r="BND5" s="341"/>
      <c r="BNE5" s="341"/>
      <c r="BNF5" s="341"/>
      <c r="BNG5" s="341"/>
      <c r="BNH5" s="341"/>
      <c r="BNI5" s="341"/>
      <c r="BNJ5" s="341"/>
      <c r="BNK5" s="341"/>
      <c r="BNL5" s="341"/>
      <c r="BNM5" s="341"/>
      <c r="BNN5" s="341"/>
      <c r="BNO5" s="341"/>
      <c r="BNP5" s="341"/>
      <c r="BNQ5" s="341"/>
      <c r="BNR5" s="341"/>
      <c r="BNS5" s="341"/>
      <c r="BNT5" s="341"/>
      <c r="BNU5" s="341"/>
      <c r="BNV5" s="341"/>
      <c r="BNW5" s="341"/>
      <c r="BNX5" s="341"/>
      <c r="BNY5" s="341"/>
      <c r="BNZ5" s="341"/>
      <c r="BOA5" s="341"/>
      <c r="BOB5" s="341"/>
      <c r="BOC5" s="341"/>
      <c r="BOD5" s="341"/>
      <c r="BOE5" s="341"/>
      <c r="BOF5" s="341"/>
      <c r="BOG5" s="341"/>
      <c r="BOH5" s="341"/>
      <c r="BOI5" s="341"/>
      <c r="BOJ5" s="341"/>
      <c r="BOK5" s="341"/>
      <c r="BOL5" s="341"/>
      <c r="BOM5" s="341"/>
      <c r="BON5" s="341"/>
      <c r="BOO5" s="341"/>
      <c r="BOP5" s="341"/>
      <c r="BOQ5" s="341"/>
      <c r="BOR5" s="341"/>
      <c r="BOS5" s="341"/>
      <c r="BOT5" s="341"/>
      <c r="BOU5" s="341"/>
      <c r="BOV5" s="341"/>
      <c r="BOW5" s="341"/>
      <c r="BOX5" s="341"/>
      <c r="BOY5" s="341"/>
      <c r="BOZ5" s="341"/>
      <c r="BPA5" s="341"/>
      <c r="BPB5" s="341"/>
      <c r="BPC5" s="341"/>
      <c r="BPD5" s="341"/>
      <c r="BPE5" s="341"/>
      <c r="BPF5" s="341"/>
      <c r="BPG5" s="341"/>
      <c r="BPH5" s="341"/>
      <c r="BPI5" s="341"/>
      <c r="BPJ5" s="341"/>
      <c r="BPK5" s="341"/>
      <c r="BPL5" s="341"/>
      <c r="BPM5" s="341"/>
      <c r="BPN5" s="341"/>
      <c r="BPO5" s="341"/>
      <c r="BPP5" s="341"/>
      <c r="BPQ5" s="341"/>
      <c r="BPR5" s="341"/>
      <c r="BPS5" s="341"/>
      <c r="BPT5" s="341"/>
      <c r="BPU5" s="341"/>
      <c r="BPV5" s="341"/>
      <c r="BPW5" s="341"/>
      <c r="BPX5" s="341"/>
      <c r="BPY5" s="341"/>
      <c r="BPZ5" s="341"/>
      <c r="BQA5" s="341"/>
      <c r="BQB5" s="341"/>
      <c r="BQC5" s="341"/>
      <c r="BQD5" s="341"/>
      <c r="BQE5" s="341"/>
      <c r="BQF5" s="341"/>
      <c r="BQG5" s="341"/>
      <c r="BQH5" s="341"/>
      <c r="BQI5" s="341"/>
      <c r="BQJ5" s="341"/>
      <c r="BQK5" s="341"/>
      <c r="BQL5" s="341"/>
      <c r="BQM5" s="341"/>
      <c r="BQN5" s="341"/>
      <c r="BQO5" s="341"/>
      <c r="BQP5" s="341"/>
      <c r="BQQ5" s="341"/>
      <c r="BQR5" s="341"/>
      <c r="BQS5" s="341"/>
      <c r="BQT5" s="341"/>
      <c r="BQU5" s="341"/>
      <c r="BQV5" s="341"/>
      <c r="BQW5" s="341"/>
      <c r="BQX5" s="341"/>
      <c r="BQY5" s="341"/>
      <c r="BQZ5" s="341"/>
      <c r="BRA5" s="341"/>
      <c r="BRB5" s="341"/>
      <c r="BRC5" s="341"/>
      <c r="BRD5" s="341"/>
      <c r="BRE5" s="341"/>
      <c r="BRF5" s="341"/>
      <c r="BRG5" s="341"/>
      <c r="BRH5" s="341"/>
      <c r="BRI5" s="341"/>
      <c r="BRJ5" s="341"/>
      <c r="BRK5" s="341"/>
      <c r="BRL5" s="341"/>
      <c r="BRM5" s="341"/>
      <c r="BRN5" s="341"/>
      <c r="BRO5" s="341"/>
      <c r="BRP5" s="341"/>
      <c r="BRQ5" s="341"/>
      <c r="BRR5" s="341"/>
      <c r="BRS5" s="341"/>
      <c r="BRT5" s="341"/>
      <c r="BRU5" s="341"/>
      <c r="BRV5" s="341"/>
      <c r="BRW5" s="341"/>
      <c r="BRX5" s="341"/>
      <c r="BRY5" s="341"/>
      <c r="BRZ5" s="341"/>
      <c r="BSA5" s="341"/>
      <c r="BSB5" s="341"/>
      <c r="BSC5" s="341"/>
      <c r="BSD5" s="341"/>
      <c r="BSE5" s="341"/>
      <c r="BSF5" s="341"/>
      <c r="BSG5" s="341"/>
      <c r="BSH5" s="341"/>
      <c r="BSI5" s="341"/>
      <c r="BSJ5" s="341"/>
      <c r="BSK5" s="341"/>
      <c r="BSL5" s="341"/>
      <c r="BSM5" s="341"/>
      <c r="BSN5" s="341"/>
      <c r="BSO5" s="341"/>
      <c r="BSP5" s="341"/>
      <c r="BSQ5" s="341"/>
      <c r="BSR5" s="341"/>
      <c r="BSS5" s="341"/>
      <c r="BST5" s="341"/>
      <c r="BSU5" s="341"/>
      <c r="BSV5" s="341"/>
      <c r="BSW5" s="341"/>
      <c r="BSX5" s="341"/>
      <c r="BSY5" s="341"/>
      <c r="BSZ5" s="341"/>
      <c r="BTA5" s="341"/>
      <c r="BTB5" s="341"/>
      <c r="BTC5" s="341"/>
      <c r="BTD5" s="341"/>
      <c r="BTE5" s="341"/>
      <c r="BTF5" s="341"/>
      <c r="BTG5" s="341"/>
      <c r="BTH5" s="341"/>
      <c r="BTI5" s="341"/>
      <c r="BTJ5" s="341"/>
      <c r="BTK5" s="341"/>
      <c r="BTL5" s="341"/>
      <c r="BTM5" s="341"/>
      <c r="BTN5" s="341"/>
      <c r="BTO5" s="341"/>
      <c r="BTP5" s="341"/>
      <c r="BTQ5" s="341"/>
      <c r="BTR5" s="341"/>
      <c r="BTS5" s="341"/>
      <c r="BTT5" s="341"/>
      <c r="BTU5" s="341"/>
      <c r="BTV5" s="341"/>
      <c r="BTW5" s="341"/>
      <c r="BTX5" s="341"/>
      <c r="BTY5" s="341"/>
      <c r="BTZ5" s="341"/>
      <c r="BUA5" s="341"/>
      <c r="BUB5" s="341"/>
      <c r="BUC5" s="341"/>
      <c r="BUD5" s="341"/>
      <c r="BUE5" s="341"/>
      <c r="BUF5" s="341"/>
      <c r="BUG5" s="341"/>
      <c r="BUH5" s="341"/>
      <c r="BUI5" s="341"/>
      <c r="BUJ5" s="341"/>
      <c r="BUK5" s="341"/>
      <c r="BUL5" s="341"/>
      <c r="BUM5" s="341"/>
      <c r="BUN5" s="341"/>
      <c r="BUO5" s="341"/>
      <c r="BUP5" s="341"/>
      <c r="BUQ5" s="341"/>
      <c r="BUR5" s="341"/>
      <c r="BUS5" s="341"/>
      <c r="BUT5" s="341"/>
      <c r="BUU5" s="341"/>
      <c r="BUV5" s="341"/>
      <c r="BUW5" s="341"/>
      <c r="BUX5" s="341"/>
      <c r="BUY5" s="341"/>
      <c r="BUZ5" s="341"/>
      <c r="BVA5" s="341"/>
      <c r="BVB5" s="341"/>
      <c r="BVC5" s="341"/>
      <c r="BVD5" s="341"/>
      <c r="BVE5" s="341"/>
      <c r="BVF5" s="341"/>
      <c r="BVG5" s="341"/>
      <c r="BVH5" s="341"/>
      <c r="BVI5" s="341"/>
      <c r="BVJ5" s="341"/>
      <c r="BVK5" s="341"/>
      <c r="BVL5" s="341"/>
      <c r="BVM5" s="341"/>
      <c r="BVN5" s="341"/>
      <c r="BVO5" s="341"/>
      <c r="BVP5" s="341"/>
      <c r="BVQ5" s="341"/>
      <c r="BVR5" s="341"/>
      <c r="BVS5" s="341"/>
      <c r="BVT5" s="341"/>
      <c r="BVU5" s="341"/>
      <c r="BVV5" s="341"/>
      <c r="BVW5" s="341"/>
      <c r="BVX5" s="341"/>
      <c r="BVY5" s="341"/>
      <c r="BVZ5" s="341"/>
      <c r="BWA5" s="341"/>
      <c r="BWB5" s="341"/>
      <c r="BWC5" s="341"/>
      <c r="BWD5" s="341"/>
      <c r="BWE5" s="341"/>
      <c r="BWF5" s="341"/>
      <c r="BWG5" s="341"/>
      <c r="BWH5" s="341"/>
      <c r="BWI5" s="341"/>
      <c r="BWJ5" s="341"/>
      <c r="BWK5" s="341"/>
      <c r="BWL5" s="341"/>
      <c r="BWM5" s="341"/>
      <c r="BWN5" s="341"/>
      <c r="BWO5" s="341"/>
      <c r="BWP5" s="341"/>
      <c r="BWQ5" s="341"/>
      <c r="BWR5" s="341"/>
      <c r="BWS5" s="341"/>
      <c r="BWT5" s="341"/>
      <c r="BWU5" s="341"/>
      <c r="BWV5" s="341"/>
      <c r="BWW5" s="341"/>
      <c r="BWX5" s="341"/>
      <c r="BWY5" s="341"/>
      <c r="BWZ5" s="341"/>
      <c r="BXA5" s="341"/>
      <c r="BXB5" s="341"/>
      <c r="BXC5" s="341"/>
      <c r="BXD5" s="341"/>
      <c r="BXE5" s="341"/>
      <c r="BXF5" s="341"/>
      <c r="BXG5" s="341"/>
      <c r="BXH5" s="341"/>
      <c r="BXI5" s="341"/>
      <c r="BXJ5" s="341"/>
      <c r="BXK5" s="341"/>
      <c r="BXL5" s="341"/>
      <c r="BXM5" s="341"/>
      <c r="BXN5" s="341"/>
      <c r="BXO5" s="341"/>
      <c r="BXP5" s="341"/>
      <c r="BXQ5" s="341"/>
      <c r="BXR5" s="341"/>
      <c r="BXS5" s="341"/>
      <c r="BXT5" s="341"/>
      <c r="BXU5" s="341"/>
      <c r="BXV5" s="341"/>
      <c r="BXW5" s="341"/>
      <c r="BXX5" s="341"/>
      <c r="BXY5" s="341"/>
      <c r="BXZ5" s="341"/>
      <c r="BYA5" s="341"/>
      <c r="BYB5" s="341"/>
      <c r="BYC5" s="341"/>
      <c r="BYD5" s="341"/>
      <c r="BYE5" s="341"/>
      <c r="BYF5" s="341"/>
      <c r="BYG5" s="341"/>
      <c r="BYH5" s="341"/>
      <c r="BYI5" s="341"/>
      <c r="BYJ5" s="341"/>
      <c r="BYK5" s="341"/>
      <c r="BYL5" s="341"/>
      <c r="BYM5" s="341"/>
      <c r="BYN5" s="341"/>
      <c r="BYO5" s="341"/>
      <c r="BYP5" s="341"/>
      <c r="BYQ5" s="341"/>
      <c r="BYR5" s="341"/>
      <c r="BYS5" s="341"/>
      <c r="BYT5" s="341"/>
      <c r="BYU5" s="341"/>
      <c r="BYV5" s="341"/>
      <c r="BYW5" s="341"/>
      <c r="BYX5" s="341"/>
      <c r="BYY5" s="341"/>
      <c r="BYZ5" s="341"/>
      <c r="BZA5" s="341"/>
      <c r="BZB5" s="341"/>
      <c r="BZC5" s="341"/>
      <c r="BZD5" s="341"/>
      <c r="BZE5" s="341"/>
      <c r="BZF5" s="341"/>
      <c r="BZG5" s="341"/>
      <c r="BZH5" s="341"/>
      <c r="BZI5" s="341"/>
      <c r="BZJ5" s="341"/>
      <c r="BZK5" s="341"/>
      <c r="BZL5" s="341"/>
      <c r="BZM5" s="341"/>
      <c r="BZN5" s="341"/>
      <c r="BZO5" s="341"/>
      <c r="BZP5" s="341"/>
      <c r="BZQ5" s="341"/>
      <c r="BZR5" s="341"/>
      <c r="BZS5" s="341"/>
      <c r="BZT5" s="341"/>
      <c r="BZU5" s="341"/>
      <c r="BZV5" s="341"/>
      <c r="BZW5" s="341"/>
      <c r="BZX5" s="341"/>
      <c r="BZY5" s="341"/>
      <c r="BZZ5" s="341"/>
      <c r="CAA5" s="341"/>
      <c r="CAB5" s="341"/>
      <c r="CAC5" s="341"/>
      <c r="CAD5" s="341"/>
      <c r="CAE5" s="341"/>
      <c r="CAF5" s="341"/>
      <c r="CAG5" s="341"/>
      <c r="CAH5" s="341"/>
      <c r="CAI5" s="341"/>
      <c r="CAJ5" s="341"/>
      <c r="CAK5" s="341"/>
      <c r="CAL5" s="341"/>
      <c r="CAM5" s="341"/>
      <c r="CAN5" s="341"/>
      <c r="CAO5" s="341"/>
      <c r="CAP5" s="341"/>
      <c r="CAQ5" s="341"/>
      <c r="CAR5" s="341"/>
      <c r="CAS5" s="341"/>
      <c r="CAT5" s="341"/>
      <c r="CAU5" s="341"/>
      <c r="CAV5" s="341"/>
      <c r="CAW5" s="341"/>
      <c r="CAX5" s="341"/>
      <c r="CAY5" s="341"/>
      <c r="CAZ5" s="341"/>
      <c r="CBA5" s="341"/>
      <c r="CBB5" s="341"/>
      <c r="CBC5" s="341"/>
      <c r="CBD5" s="341"/>
      <c r="CBE5" s="341"/>
      <c r="CBF5" s="341"/>
      <c r="CBG5" s="341"/>
      <c r="CBH5" s="341"/>
      <c r="CBI5" s="341"/>
      <c r="CBJ5" s="341"/>
      <c r="CBK5" s="341"/>
      <c r="CBL5" s="341"/>
      <c r="CBM5" s="341"/>
      <c r="CBN5" s="341"/>
      <c r="CBO5" s="341"/>
      <c r="CBP5" s="341"/>
      <c r="CBQ5" s="341"/>
      <c r="CBR5" s="341"/>
      <c r="CBS5" s="341"/>
      <c r="CBT5" s="341"/>
      <c r="CBU5" s="341"/>
      <c r="CBV5" s="341"/>
      <c r="CBW5" s="341"/>
      <c r="CBX5" s="341"/>
      <c r="CBY5" s="341"/>
      <c r="CBZ5" s="341"/>
      <c r="CCA5" s="341"/>
      <c r="CCB5" s="341"/>
      <c r="CCC5" s="341"/>
      <c r="CCD5" s="341"/>
      <c r="CCE5" s="341"/>
      <c r="CCF5" s="341"/>
      <c r="CCG5" s="341"/>
      <c r="CCH5" s="341"/>
      <c r="CCI5" s="341"/>
      <c r="CCJ5" s="341"/>
      <c r="CCK5" s="341"/>
      <c r="CCL5" s="341"/>
      <c r="CCM5" s="341"/>
      <c r="CCN5" s="341"/>
      <c r="CCO5" s="341"/>
      <c r="CCP5" s="341"/>
      <c r="CCQ5" s="341"/>
      <c r="CCR5" s="341"/>
      <c r="CCS5" s="341"/>
      <c r="CCT5" s="341"/>
      <c r="CCU5" s="341"/>
      <c r="CCV5" s="341"/>
      <c r="CCW5" s="341"/>
      <c r="CCX5" s="341"/>
      <c r="CCY5" s="341"/>
      <c r="CCZ5" s="341"/>
      <c r="CDA5" s="341"/>
      <c r="CDB5" s="341"/>
      <c r="CDC5" s="341"/>
      <c r="CDD5" s="341"/>
      <c r="CDE5" s="341"/>
      <c r="CDF5" s="341"/>
      <c r="CDG5" s="341"/>
      <c r="CDH5" s="341"/>
      <c r="CDI5" s="341"/>
      <c r="CDJ5" s="341"/>
      <c r="CDK5" s="341"/>
      <c r="CDL5" s="341"/>
      <c r="CDM5" s="341"/>
      <c r="CDN5" s="341"/>
      <c r="CDO5" s="341"/>
      <c r="CDP5" s="341"/>
      <c r="CDQ5" s="341"/>
      <c r="CDR5" s="341"/>
      <c r="CDS5" s="341"/>
      <c r="CDT5" s="341"/>
      <c r="CDU5" s="341"/>
      <c r="CDV5" s="341"/>
      <c r="CDW5" s="341"/>
      <c r="CDX5" s="341"/>
      <c r="CDY5" s="341"/>
      <c r="CDZ5" s="341"/>
      <c r="CEA5" s="341"/>
      <c r="CEB5" s="341"/>
      <c r="CEC5" s="341"/>
      <c r="CED5" s="341"/>
      <c r="CEE5" s="341"/>
      <c r="CEF5" s="341"/>
      <c r="CEG5" s="341"/>
      <c r="CEH5" s="341"/>
      <c r="CEI5" s="341"/>
      <c r="CEJ5" s="341"/>
      <c r="CEK5" s="341"/>
      <c r="CEL5" s="341"/>
      <c r="CEM5" s="341"/>
      <c r="CEN5" s="341"/>
      <c r="CEO5" s="341"/>
      <c r="CEP5" s="341"/>
      <c r="CEQ5" s="341"/>
      <c r="CER5" s="341"/>
      <c r="CES5" s="341"/>
      <c r="CET5" s="341"/>
      <c r="CEU5" s="341"/>
      <c r="CEV5" s="341"/>
      <c r="CEW5" s="341"/>
      <c r="CEX5" s="341"/>
      <c r="CEY5" s="341"/>
      <c r="CEZ5" s="341"/>
      <c r="CFA5" s="341"/>
      <c r="CFB5" s="341"/>
      <c r="CFC5" s="341"/>
      <c r="CFD5" s="341"/>
      <c r="CFE5" s="341"/>
      <c r="CFF5" s="341"/>
      <c r="CFG5" s="341"/>
      <c r="CFH5" s="341"/>
      <c r="CFI5" s="341"/>
      <c r="CFJ5" s="341"/>
      <c r="CFK5" s="341"/>
      <c r="CFL5" s="341"/>
      <c r="CFM5" s="341"/>
      <c r="CFN5" s="341"/>
      <c r="CFO5" s="341"/>
      <c r="CFP5" s="341"/>
      <c r="CFQ5" s="341"/>
      <c r="CFR5" s="341"/>
      <c r="CFS5" s="341"/>
      <c r="CFT5" s="341"/>
      <c r="CFU5" s="341"/>
      <c r="CFV5" s="341"/>
      <c r="CFW5" s="341"/>
      <c r="CFX5" s="341"/>
      <c r="CFY5" s="341"/>
      <c r="CFZ5" s="341"/>
      <c r="CGA5" s="341"/>
      <c r="CGB5" s="341"/>
      <c r="CGC5" s="341"/>
      <c r="CGD5" s="341"/>
      <c r="CGE5" s="341"/>
      <c r="CGF5" s="341"/>
      <c r="CGG5" s="341"/>
      <c r="CGH5" s="341"/>
      <c r="CGI5" s="341"/>
      <c r="CGJ5" s="341"/>
      <c r="CGK5" s="341"/>
      <c r="CGL5" s="341"/>
      <c r="CGM5" s="341"/>
      <c r="CGN5" s="341"/>
      <c r="CGO5" s="341"/>
      <c r="CGP5" s="341"/>
      <c r="CGQ5" s="341"/>
      <c r="CGR5" s="341"/>
      <c r="CGS5" s="341"/>
      <c r="CGT5" s="341"/>
      <c r="CGU5" s="341"/>
      <c r="CGV5" s="341"/>
      <c r="CGW5" s="341"/>
      <c r="CGX5" s="341"/>
      <c r="CGY5" s="341"/>
      <c r="CGZ5" s="341"/>
      <c r="CHA5" s="341"/>
      <c r="CHB5" s="341"/>
      <c r="CHC5" s="341"/>
      <c r="CHD5" s="341"/>
      <c r="CHE5" s="341"/>
      <c r="CHF5" s="341"/>
      <c r="CHG5" s="341"/>
      <c r="CHH5" s="341"/>
      <c r="CHI5" s="341"/>
      <c r="CHJ5" s="341"/>
      <c r="CHK5" s="341"/>
      <c r="CHL5" s="341"/>
      <c r="CHM5" s="341"/>
      <c r="CHN5" s="341"/>
      <c r="CHO5" s="341"/>
      <c r="CHP5" s="341"/>
      <c r="CHQ5" s="341"/>
      <c r="CHR5" s="341"/>
      <c r="CHS5" s="341"/>
      <c r="CHT5" s="341"/>
      <c r="CHU5" s="341"/>
      <c r="CHV5" s="341"/>
      <c r="CHW5" s="341"/>
      <c r="CHX5" s="341"/>
      <c r="CHY5" s="341"/>
      <c r="CHZ5" s="341"/>
      <c r="CIA5" s="341"/>
      <c r="CIB5" s="341"/>
      <c r="CIC5" s="341"/>
      <c r="CID5" s="341"/>
      <c r="CIE5" s="341"/>
      <c r="CIF5" s="341"/>
      <c r="CIG5" s="341"/>
      <c r="CIH5" s="341"/>
      <c r="CII5" s="341"/>
      <c r="CIJ5" s="341"/>
      <c r="CIK5" s="341"/>
      <c r="CIL5" s="341"/>
      <c r="CIM5" s="341"/>
      <c r="CIN5" s="341"/>
      <c r="CIO5" s="341"/>
      <c r="CIP5" s="341"/>
      <c r="CIQ5" s="341"/>
      <c r="CIR5" s="341"/>
      <c r="CIS5" s="341"/>
      <c r="CIT5" s="341"/>
      <c r="CIU5" s="341"/>
      <c r="CIV5" s="341"/>
      <c r="CIW5" s="341"/>
      <c r="CIX5" s="341"/>
      <c r="CIY5" s="341"/>
      <c r="CIZ5" s="341"/>
      <c r="CJA5" s="341"/>
      <c r="CJB5" s="341"/>
      <c r="CJC5" s="341"/>
      <c r="CJD5" s="341"/>
      <c r="CJE5" s="341"/>
      <c r="CJF5" s="341"/>
      <c r="CJG5" s="341"/>
      <c r="CJH5" s="341"/>
      <c r="CJI5" s="341"/>
      <c r="CJJ5" s="341"/>
      <c r="CJK5" s="341"/>
      <c r="CJL5" s="341"/>
      <c r="CJM5" s="341"/>
      <c r="CJN5" s="341"/>
      <c r="CJO5" s="341"/>
      <c r="CJP5" s="341"/>
      <c r="CJQ5" s="341"/>
      <c r="CJR5" s="341"/>
      <c r="CJS5" s="341"/>
      <c r="CJT5" s="341"/>
      <c r="CJU5" s="341"/>
      <c r="CJV5" s="341"/>
      <c r="CJW5" s="341"/>
      <c r="CJX5" s="341"/>
      <c r="CJY5" s="341"/>
      <c r="CJZ5" s="341"/>
      <c r="CKA5" s="341"/>
      <c r="CKB5" s="341"/>
      <c r="CKC5" s="341"/>
      <c r="CKD5" s="341"/>
      <c r="CKE5" s="341"/>
      <c r="CKF5" s="341"/>
      <c r="CKG5" s="341"/>
      <c r="CKH5" s="341"/>
      <c r="CKI5" s="341"/>
      <c r="CKJ5" s="341"/>
      <c r="CKK5" s="341"/>
      <c r="CKL5" s="341"/>
      <c r="CKM5" s="341"/>
      <c r="CKN5" s="341"/>
      <c r="CKO5" s="341"/>
      <c r="CKP5" s="341"/>
      <c r="CKQ5" s="341"/>
      <c r="CKR5" s="341"/>
      <c r="CKS5" s="341"/>
      <c r="CKT5" s="341"/>
      <c r="CKU5" s="341"/>
      <c r="CKV5" s="341"/>
      <c r="CKW5" s="341"/>
      <c r="CKX5" s="341"/>
      <c r="CKY5" s="341"/>
      <c r="CKZ5" s="341"/>
      <c r="CLA5" s="341"/>
      <c r="CLB5" s="341"/>
      <c r="CLC5" s="341"/>
      <c r="CLD5" s="341"/>
      <c r="CLE5" s="341"/>
      <c r="CLF5" s="341"/>
      <c r="CLG5" s="341"/>
      <c r="CLH5" s="341"/>
      <c r="CLI5" s="341"/>
      <c r="CLJ5" s="341"/>
      <c r="CLK5" s="341"/>
      <c r="CLL5" s="341"/>
      <c r="CLM5" s="341"/>
      <c r="CLN5" s="341"/>
      <c r="CLO5" s="341"/>
      <c r="CLP5" s="341"/>
      <c r="CLQ5" s="341"/>
      <c r="CLR5" s="341"/>
      <c r="CLS5" s="341"/>
      <c r="CLT5" s="341"/>
      <c r="CLU5" s="341"/>
      <c r="CLV5" s="341"/>
      <c r="CLW5" s="341"/>
      <c r="CLX5" s="341"/>
      <c r="CLY5" s="341"/>
      <c r="CLZ5" s="341"/>
      <c r="CMA5" s="341"/>
      <c r="CMB5" s="341"/>
      <c r="CMC5" s="341"/>
      <c r="CMD5" s="341"/>
      <c r="CME5" s="341"/>
      <c r="CMF5" s="341"/>
      <c r="CMG5" s="341"/>
      <c r="CMH5" s="341"/>
      <c r="CMI5" s="341"/>
      <c r="CMJ5" s="341"/>
      <c r="CMK5" s="341"/>
      <c r="CML5" s="341"/>
      <c r="CMM5" s="341"/>
      <c r="CMN5" s="341"/>
      <c r="CMO5" s="341"/>
      <c r="CMP5" s="341"/>
      <c r="CMQ5" s="341"/>
      <c r="CMR5" s="341"/>
      <c r="CMS5" s="341"/>
      <c r="CMT5" s="341"/>
      <c r="CMU5" s="341"/>
      <c r="CMV5" s="341"/>
      <c r="CMW5" s="341"/>
      <c r="CMX5" s="341"/>
      <c r="CMY5" s="341"/>
      <c r="CMZ5" s="341"/>
      <c r="CNA5" s="341"/>
      <c r="CNB5" s="341"/>
      <c r="CNC5" s="341"/>
      <c r="CND5" s="341"/>
      <c r="CNE5" s="341"/>
      <c r="CNF5" s="341"/>
      <c r="CNG5" s="341"/>
      <c r="CNH5" s="341"/>
      <c r="CNI5" s="341"/>
      <c r="CNJ5" s="341"/>
      <c r="CNK5" s="341"/>
      <c r="CNL5" s="341"/>
      <c r="CNM5" s="341"/>
      <c r="CNN5" s="341"/>
      <c r="CNO5" s="341"/>
      <c r="CNP5" s="341"/>
      <c r="CNQ5" s="341"/>
      <c r="CNR5" s="341"/>
      <c r="CNS5" s="341"/>
      <c r="CNT5" s="341"/>
      <c r="CNU5" s="341"/>
      <c r="CNV5" s="341"/>
      <c r="CNW5" s="341"/>
      <c r="CNX5" s="341"/>
      <c r="CNY5" s="341"/>
      <c r="CNZ5" s="341"/>
      <c r="COA5" s="341"/>
      <c r="COB5" s="341"/>
      <c r="COC5" s="341"/>
      <c r="COD5" s="341"/>
      <c r="COE5" s="341"/>
      <c r="COF5" s="341"/>
      <c r="COG5" s="341"/>
      <c r="COH5" s="341"/>
      <c r="COI5" s="341"/>
      <c r="COJ5" s="341"/>
      <c r="COK5" s="341"/>
      <c r="COL5" s="341"/>
      <c r="COM5" s="341"/>
      <c r="CON5" s="341"/>
      <c r="COO5" s="341"/>
      <c r="COP5" s="341"/>
      <c r="COQ5" s="341"/>
      <c r="COR5" s="341"/>
      <c r="COS5" s="341"/>
      <c r="COT5" s="341"/>
      <c r="COU5" s="341"/>
      <c r="COV5" s="341"/>
      <c r="COW5" s="341"/>
      <c r="COX5" s="341"/>
      <c r="COY5" s="341"/>
      <c r="COZ5" s="341"/>
      <c r="CPA5" s="341"/>
      <c r="CPB5" s="341"/>
      <c r="CPC5" s="341"/>
      <c r="CPD5" s="341"/>
      <c r="CPE5" s="341"/>
      <c r="CPF5" s="341"/>
      <c r="CPG5" s="341"/>
      <c r="CPH5" s="341"/>
      <c r="CPI5" s="341"/>
      <c r="CPJ5" s="341"/>
      <c r="CPK5" s="341"/>
      <c r="CPL5" s="341"/>
      <c r="CPM5" s="341"/>
      <c r="CPN5" s="341"/>
      <c r="CPO5" s="341"/>
      <c r="CPP5" s="341"/>
      <c r="CPQ5" s="341"/>
      <c r="CPR5" s="341"/>
      <c r="CPS5" s="341"/>
      <c r="CPT5" s="341"/>
      <c r="CPU5" s="341"/>
      <c r="CPV5" s="341"/>
      <c r="CPW5" s="341"/>
      <c r="CPX5" s="341"/>
      <c r="CPY5" s="341"/>
      <c r="CPZ5" s="341"/>
      <c r="CQA5" s="341"/>
      <c r="CQB5" s="341"/>
      <c r="CQC5" s="341"/>
      <c r="CQD5" s="341"/>
      <c r="CQE5" s="341"/>
      <c r="CQF5" s="341"/>
      <c r="CQG5" s="341"/>
      <c r="CQH5" s="341"/>
      <c r="CQI5" s="341"/>
      <c r="CQJ5" s="341"/>
      <c r="CQK5" s="341"/>
      <c r="CQL5" s="341"/>
      <c r="CQM5" s="341"/>
      <c r="CQN5" s="341"/>
      <c r="CQO5" s="341"/>
      <c r="CQP5" s="341"/>
      <c r="CQQ5" s="341"/>
      <c r="CQR5" s="341"/>
      <c r="CQS5" s="341"/>
      <c r="CQT5" s="341"/>
      <c r="CQU5" s="341"/>
      <c r="CQV5" s="341"/>
      <c r="CQW5" s="341"/>
      <c r="CQX5" s="341"/>
      <c r="CQY5" s="341"/>
      <c r="CQZ5" s="341"/>
      <c r="CRA5" s="341"/>
      <c r="CRB5" s="341"/>
      <c r="CRC5" s="341"/>
      <c r="CRD5" s="341"/>
      <c r="CRE5" s="341"/>
      <c r="CRF5" s="341"/>
      <c r="CRG5" s="341"/>
      <c r="CRH5" s="341"/>
      <c r="CRI5" s="341"/>
      <c r="CRJ5" s="341"/>
      <c r="CRK5" s="341"/>
      <c r="CRL5" s="341"/>
      <c r="CRM5" s="341"/>
      <c r="CRN5" s="341"/>
      <c r="CRO5" s="341"/>
      <c r="CRP5" s="341"/>
      <c r="CRQ5" s="341"/>
      <c r="CRR5" s="341"/>
      <c r="CRS5" s="341"/>
      <c r="CRT5" s="341"/>
      <c r="CRU5" s="341"/>
      <c r="CRV5" s="341"/>
      <c r="CRW5" s="341"/>
      <c r="CRX5" s="341"/>
      <c r="CRY5" s="341"/>
      <c r="CRZ5" s="341"/>
      <c r="CSA5" s="341"/>
      <c r="CSB5" s="341"/>
      <c r="CSC5" s="341"/>
      <c r="CSD5" s="341"/>
      <c r="CSE5" s="341"/>
      <c r="CSF5" s="341"/>
      <c r="CSG5" s="341"/>
      <c r="CSH5" s="341"/>
      <c r="CSI5" s="341"/>
      <c r="CSJ5" s="341"/>
      <c r="CSK5" s="341"/>
      <c r="CSL5" s="341"/>
      <c r="CSM5" s="341"/>
      <c r="CSN5" s="341"/>
      <c r="CSO5" s="341"/>
      <c r="CSP5" s="341"/>
      <c r="CSQ5" s="341"/>
      <c r="CSR5" s="341"/>
      <c r="CSS5" s="341"/>
      <c r="CST5" s="341"/>
      <c r="CSU5" s="341"/>
      <c r="CSV5" s="341"/>
      <c r="CSW5" s="341"/>
      <c r="CSX5" s="341"/>
      <c r="CSY5" s="341"/>
      <c r="CSZ5" s="341"/>
      <c r="CTA5" s="341"/>
      <c r="CTB5" s="341"/>
      <c r="CTC5" s="341"/>
      <c r="CTD5" s="341"/>
      <c r="CTE5" s="341"/>
      <c r="CTF5" s="341"/>
      <c r="CTG5" s="341"/>
      <c r="CTH5" s="341"/>
      <c r="CTI5" s="341"/>
      <c r="CTJ5" s="341"/>
      <c r="CTK5" s="341"/>
      <c r="CTL5" s="341"/>
      <c r="CTM5" s="341"/>
      <c r="CTN5" s="341"/>
      <c r="CTO5" s="341"/>
      <c r="CTP5" s="341"/>
      <c r="CTQ5" s="341"/>
      <c r="CTR5" s="341"/>
      <c r="CTS5" s="341"/>
      <c r="CTT5" s="341"/>
      <c r="CTU5" s="341"/>
      <c r="CTV5" s="341"/>
      <c r="CTW5" s="341"/>
      <c r="CTX5" s="341"/>
      <c r="CTY5" s="341"/>
      <c r="CTZ5" s="341"/>
      <c r="CUA5" s="341"/>
      <c r="CUB5" s="341"/>
      <c r="CUC5" s="341"/>
      <c r="CUD5" s="341"/>
      <c r="CUE5" s="341"/>
      <c r="CUF5" s="341"/>
      <c r="CUG5" s="341"/>
      <c r="CUH5" s="341"/>
      <c r="CUI5" s="341"/>
      <c r="CUJ5" s="341"/>
      <c r="CUK5" s="341"/>
      <c r="CUL5" s="341"/>
      <c r="CUM5" s="341"/>
      <c r="CUN5" s="341"/>
      <c r="CUO5" s="341"/>
      <c r="CUP5" s="341"/>
      <c r="CUQ5" s="341"/>
      <c r="CUR5" s="341"/>
      <c r="CUS5" s="341"/>
      <c r="CUT5" s="341"/>
      <c r="CUU5" s="341"/>
      <c r="CUV5" s="341"/>
      <c r="CUW5" s="341"/>
      <c r="CUX5" s="341"/>
      <c r="CUY5" s="341"/>
      <c r="CUZ5" s="341"/>
      <c r="CVA5" s="341"/>
      <c r="CVB5" s="341"/>
      <c r="CVC5" s="341"/>
      <c r="CVD5" s="341"/>
      <c r="CVE5" s="341"/>
      <c r="CVF5" s="341"/>
      <c r="CVG5" s="341"/>
      <c r="CVH5" s="341"/>
      <c r="CVI5" s="341"/>
      <c r="CVJ5" s="341"/>
      <c r="CVK5" s="341"/>
      <c r="CVL5" s="341"/>
      <c r="CVM5" s="341"/>
      <c r="CVN5" s="341"/>
      <c r="CVO5" s="341"/>
      <c r="CVP5" s="341"/>
      <c r="CVQ5" s="341"/>
      <c r="CVR5" s="341"/>
      <c r="CVS5" s="341"/>
      <c r="CVT5" s="341"/>
      <c r="CVU5" s="341"/>
      <c r="CVV5" s="341"/>
      <c r="CVW5" s="341"/>
      <c r="CVX5" s="341"/>
      <c r="CVY5" s="341"/>
      <c r="CVZ5" s="341"/>
      <c r="CWA5" s="341"/>
      <c r="CWB5" s="341"/>
      <c r="CWC5" s="341"/>
      <c r="CWD5" s="341"/>
      <c r="CWE5" s="341"/>
      <c r="CWF5" s="341"/>
      <c r="CWG5" s="341"/>
      <c r="CWH5" s="341"/>
      <c r="CWI5" s="341"/>
      <c r="CWJ5" s="341"/>
      <c r="CWK5" s="341"/>
      <c r="CWL5" s="341"/>
      <c r="CWM5" s="341"/>
      <c r="CWN5" s="341"/>
      <c r="CWO5" s="341"/>
      <c r="CWP5" s="341"/>
      <c r="CWQ5" s="341"/>
      <c r="CWR5" s="341"/>
      <c r="CWS5" s="341"/>
      <c r="CWT5" s="341"/>
      <c r="CWU5" s="341"/>
      <c r="CWV5" s="341"/>
      <c r="CWW5" s="341"/>
      <c r="CWX5" s="341"/>
      <c r="CWY5" s="341"/>
      <c r="CWZ5" s="341"/>
      <c r="CXA5" s="341"/>
      <c r="CXB5" s="341"/>
      <c r="CXC5" s="341"/>
      <c r="CXD5" s="341"/>
      <c r="CXE5" s="341"/>
      <c r="CXF5" s="341"/>
      <c r="CXG5" s="341"/>
      <c r="CXH5" s="341"/>
      <c r="CXI5" s="341"/>
      <c r="CXJ5" s="341"/>
      <c r="CXK5" s="341"/>
      <c r="CXL5" s="341"/>
      <c r="CXM5" s="341"/>
      <c r="CXN5" s="341"/>
      <c r="CXO5" s="341"/>
      <c r="CXP5" s="341"/>
      <c r="CXQ5" s="341"/>
      <c r="CXR5" s="341"/>
      <c r="CXS5" s="341"/>
      <c r="CXT5" s="341"/>
      <c r="CXU5" s="341"/>
      <c r="CXV5" s="341"/>
      <c r="CXW5" s="341"/>
      <c r="CXX5" s="341"/>
      <c r="CXY5" s="341"/>
      <c r="CXZ5" s="341"/>
      <c r="CYA5" s="341"/>
      <c r="CYB5" s="341"/>
      <c r="CYC5" s="341"/>
      <c r="CYD5" s="341"/>
      <c r="CYE5" s="341"/>
      <c r="CYF5" s="341"/>
      <c r="CYG5" s="341"/>
      <c r="CYH5" s="341"/>
      <c r="CYI5" s="341"/>
      <c r="CYJ5" s="341"/>
      <c r="CYK5" s="341"/>
      <c r="CYL5" s="341"/>
      <c r="CYM5" s="341"/>
      <c r="CYN5" s="341"/>
      <c r="CYO5" s="341"/>
      <c r="CYP5" s="341"/>
      <c r="CYQ5" s="341"/>
      <c r="CYR5" s="341"/>
      <c r="CYS5" s="341"/>
      <c r="CYT5" s="341"/>
      <c r="CYU5" s="341"/>
      <c r="CYV5" s="341"/>
      <c r="CYW5" s="341"/>
      <c r="CYX5" s="341"/>
      <c r="CYY5" s="341"/>
      <c r="CYZ5" s="341"/>
      <c r="CZA5" s="341"/>
      <c r="CZB5" s="341"/>
      <c r="CZC5" s="341"/>
      <c r="CZD5" s="341"/>
      <c r="CZE5" s="341"/>
      <c r="CZF5" s="341"/>
      <c r="CZG5" s="341"/>
      <c r="CZH5" s="341"/>
      <c r="CZI5" s="341"/>
      <c r="CZJ5" s="341"/>
      <c r="CZK5" s="341"/>
      <c r="CZL5" s="341"/>
      <c r="CZM5" s="341"/>
      <c r="CZN5" s="341"/>
      <c r="CZO5" s="341"/>
      <c r="CZP5" s="341"/>
      <c r="CZQ5" s="341"/>
      <c r="CZR5" s="341"/>
      <c r="CZS5" s="341"/>
      <c r="CZT5" s="341"/>
      <c r="CZU5" s="341"/>
      <c r="CZV5" s="341"/>
      <c r="CZW5" s="341"/>
      <c r="CZX5" s="341"/>
      <c r="CZY5" s="341"/>
      <c r="CZZ5" s="341"/>
      <c r="DAA5" s="341"/>
      <c r="DAB5" s="341"/>
      <c r="DAC5" s="341"/>
      <c r="DAD5" s="341"/>
      <c r="DAE5" s="341"/>
      <c r="DAF5" s="341"/>
      <c r="DAG5" s="341"/>
      <c r="DAH5" s="341"/>
      <c r="DAI5" s="341"/>
      <c r="DAJ5" s="341"/>
      <c r="DAK5" s="341"/>
      <c r="DAL5" s="341"/>
      <c r="DAM5" s="341"/>
      <c r="DAN5" s="341"/>
      <c r="DAO5" s="341"/>
      <c r="DAP5" s="341"/>
      <c r="DAQ5" s="341"/>
      <c r="DAR5" s="341"/>
      <c r="DAS5" s="341"/>
      <c r="DAT5" s="341"/>
      <c r="DAU5" s="341"/>
      <c r="DAV5" s="341"/>
      <c r="DAW5" s="341"/>
      <c r="DAX5" s="341"/>
      <c r="DAY5" s="341"/>
      <c r="DAZ5" s="341"/>
      <c r="DBA5" s="341"/>
      <c r="DBB5" s="341"/>
      <c r="DBC5" s="341"/>
      <c r="DBD5" s="341"/>
      <c r="DBE5" s="341"/>
      <c r="DBF5" s="341"/>
      <c r="DBG5" s="341"/>
      <c r="DBH5" s="341"/>
      <c r="DBI5" s="341"/>
      <c r="DBJ5" s="341"/>
      <c r="DBK5" s="341"/>
      <c r="DBL5" s="341"/>
      <c r="DBM5" s="341"/>
      <c r="DBN5" s="341"/>
      <c r="DBO5" s="341"/>
      <c r="DBP5" s="341"/>
      <c r="DBQ5" s="341"/>
      <c r="DBR5" s="341"/>
      <c r="DBS5" s="341"/>
      <c r="DBT5" s="341"/>
      <c r="DBU5" s="341"/>
      <c r="DBV5" s="341"/>
      <c r="DBW5" s="341"/>
      <c r="DBX5" s="341"/>
      <c r="DBY5" s="341"/>
      <c r="DBZ5" s="341"/>
      <c r="DCA5" s="341"/>
      <c r="DCB5" s="341"/>
      <c r="DCC5" s="341"/>
      <c r="DCD5" s="341"/>
      <c r="DCE5" s="341"/>
      <c r="DCF5" s="341"/>
      <c r="DCG5" s="341"/>
      <c r="DCH5" s="341"/>
      <c r="DCI5" s="341"/>
      <c r="DCJ5" s="341"/>
      <c r="DCK5" s="341"/>
      <c r="DCL5" s="341"/>
      <c r="DCM5" s="341"/>
      <c r="DCN5" s="341"/>
      <c r="DCO5" s="341"/>
      <c r="DCP5" s="341"/>
      <c r="DCQ5" s="341"/>
      <c r="DCR5" s="341"/>
      <c r="DCS5" s="341"/>
      <c r="DCT5" s="341"/>
      <c r="DCU5" s="341"/>
      <c r="DCV5" s="341"/>
      <c r="DCW5" s="341"/>
      <c r="DCX5" s="341"/>
      <c r="DCY5" s="341"/>
      <c r="DCZ5" s="341"/>
      <c r="DDA5" s="341"/>
      <c r="DDB5" s="341"/>
      <c r="DDC5" s="341"/>
      <c r="DDD5" s="341"/>
      <c r="DDE5" s="341"/>
      <c r="DDF5" s="341"/>
      <c r="DDG5" s="341"/>
      <c r="DDH5" s="341"/>
      <c r="DDI5" s="341"/>
      <c r="DDJ5" s="341"/>
      <c r="DDK5" s="341"/>
      <c r="DDL5" s="341"/>
      <c r="DDM5" s="341"/>
      <c r="DDN5" s="341"/>
      <c r="DDO5" s="341"/>
      <c r="DDP5" s="341"/>
      <c r="DDQ5" s="341"/>
      <c r="DDR5" s="341"/>
      <c r="DDS5" s="341"/>
      <c r="DDT5" s="341"/>
      <c r="DDU5" s="341"/>
      <c r="DDV5" s="341"/>
      <c r="DDW5" s="341"/>
      <c r="DDX5" s="341"/>
      <c r="DDY5" s="341"/>
      <c r="DDZ5" s="341"/>
      <c r="DEA5" s="341"/>
      <c r="DEB5" s="341"/>
      <c r="DEC5" s="341"/>
      <c r="DED5" s="341"/>
      <c r="DEE5" s="341"/>
      <c r="DEF5" s="341"/>
      <c r="DEG5" s="341"/>
      <c r="DEH5" s="341"/>
      <c r="DEI5" s="341"/>
      <c r="DEJ5" s="341"/>
      <c r="DEK5" s="341"/>
      <c r="DEL5" s="341"/>
      <c r="DEM5" s="341"/>
      <c r="DEN5" s="341"/>
      <c r="DEO5" s="341"/>
      <c r="DEP5" s="341"/>
      <c r="DEQ5" s="341"/>
      <c r="DER5" s="341"/>
      <c r="DES5" s="341"/>
      <c r="DET5" s="341"/>
      <c r="DEU5" s="341"/>
      <c r="DEV5" s="341"/>
      <c r="DEW5" s="341"/>
      <c r="DEX5" s="341"/>
      <c r="DEY5" s="341"/>
      <c r="DEZ5" s="341"/>
      <c r="DFA5" s="341"/>
      <c r="DFB5" s="341"/>
      <c r="DFC5" s="341"/>
      <c r="DFD5" s="341"/>
      <c r="DFE5" s="341"/>
      <c r="DFF5" s="341"/>
      <c r="DFG5" s="341"/>
      <c r="DFH5" s="341"/>
      <c r="DFI5" s="341"/>
      <c r="DFJ5" s="341"/>
      <c r="DFK5" s="341"/>
      <c r="DFL5" s="341"/>
      <c r="DFM5" s="341"/>
      <c r="DFN5" s="341"/>
      <c r="DFO5" s="341"/>
      <c r="DFP5" s="341"/>
      <c r="DFQ5" s="341"/>
      <c r="DFR5" s="341"/>
      <c r="DFS5" s="341"/>
      <c r="DFT5" s="341"/>
      <c r="DFU5" s="341"/>
      <c r="DFV5" s="341"/>
      <c r="DFW5" s="341"/>
      <c r="DFX5" s="341"/>
      <c r="DFY5" s="341"/>
      <c r="DFZ5" s="341"/>
      <c r="DGA5" s="341"/>
      <c r="DGB5" s="341"/>
      <c r="DGC5" s="341"/>
      <c r="DGD5" s="341"/>
      <c r="DGE5" s="341"/>
      <c r="DGF5" s="341"/>
      <c r="DGG5" s="341"/>
      <c r="DGH5" s="341"/>
      <c r="DGI5" s="341"/>
      <c r="DGJ5" s="341"/>
      <c r="DGK5" s="341"/>
      <c r="DGL5" s="341"/>
      <c r="DGM5" s="341"/>
      <c r="DGN5" s="341"/>
      <c r="DGO5" s="341"/>
      <c r="DGP5" s="341"/>
      <c r="DGQ5" s="341"/>
      <c r="DGR5" s="341"/>
      <c r="DGS5" s="341"/>
      <c r="DGT5" s="341"/>
      <c r="DGU5" s="341"/>
      <c r="DGV5" s="341"/>
      <c r="DGW5" s="341"/>
      <c r="DGX5" s="341"/>
      <c r="DGY5" s="341"/>
      <c r="DGZ5" s="341"/>
      <c r="DHA5" s="341"/>
      <c r="DHB5" s="341"/>
      <c r="DHC5" s="341"/>
      <c r="DHD5" s="341"/>
      <c r="DHE5" s="341"/>
      <c r="DHF5" s="341"/>
      <c r="DHG5" s="341"/>
      <c r="DHH5" s="341"/>
      <c r="DHI5" s="341"/>
      <c r="DHJ5" s="341"/>
      <c r="DHK5" s="341"/>
      <c r="DHL5" s="341"/>
      <c r="DHM5" s="341"/>
      <c r="DHN5" s="341"/>
      <c r="DHO5" s="341"/>
      <c r="DHP5" s="341"/>
      <c r="DHQ5" s="341"/>
      <c r="DHR5" s="341"/>
      <c r="DHS5" s="341"/>
      <c r="DHT5" s="341"/>
      <c r="DHU5" s="341"/>
      <c r="DHV5" s="341"/>
      <c r="DHW5" s="341"/>
      <c r="DHX5" s="341"/>
      <c r="DHY5" s="341"/>
      <c r="DHZ5" s="341"/>
      <c r="DIA5" s="341"/>
      <c r="DIB5" s="341"/>
      <c r="DIC5" s="341"/>
      <c r="DID5" s="341"/>
      <c r="DIE5" s="341"/>
      <c r="DIF5" s="341"/>
      <c r="DIG5" s="341"/>
      <c r="DIH5" s="341"/>
      <c r="DII5" s="341"/>
      <c r="DIJ5" s="341"/>
      <c r="DIK5" s="341"/>
      <c r="DIL5" s="341"/>
      <c r="DIM5" s="341"/>
      <c r="DIN5" s="341"/>
      <c r="DIO5" s="341"/>
      <c r="DIP5" s="341"/>
      <c r="DIQ5" s="341"/>
      <c r="DIR5" s="341"/>
      <c r="DIS5" s="341"/>
      <c r="DIT5" s="341"/>
      <c r="DIU5" s="341"/>
      <c r="DIV5" s="341"/>
      <c r="DIW5" s="341"/>
      <c r="DIX5" s="341"/>
      <c r="DIY5" s="341"/>
      <c r="DIZ5" s="341"/>
      <c r="DJA5" s="341"/>
      <c r="DJB5" s="341"/>
      <c r="DJC5" s="341"/>
      <c r="DJD5" s="341"/>
      <c r="DJE5" s="341"/>
      <c r="DJF5" s="341"/>
      <c r="DJG5" s="341"/>
      <c r="DJH5" s="341"/>
      <c r="DJI5" s="341"/>
      <c r="DJJ5" s="341"/>
      <c r="DJK5" s="341"/>
      <c r="DJL5" s="341"/>
      <c r="DJM5" s="341"/>
      <c r="DJN5" s="341"/>
      <c r="DJO5" s="341"/>
      <c r="DJP5" s="341"/>
      <c r="DJQ5" s="341"/>
      <c r="DJR5" s="341"/>
      <c r="DJS5" s="341"/>
      <c r="DJT5" s="341"/>
      <c r="DJU5" s="341"/>
      <c r="DJV5" s="341"/>
      <c r="DJW5" s="341"/>
      <c r="DJX5" s="341"/>
      <c r="DJY5" s="341"/>
      <c r="DJZ5" s="341"/>
      <c r="DKA5" s="341"/>
      <c r="DKB5" s="341"/>
      <c r="DKC5" s="341"/>
      <c r="DKD5" s="341"/>
      <c r="DKE5" s="341"/>
      <c r="DKF5" s="341"/>
      <c r="DKG5" s="341"/>
      <c r="DKH5" s="341"/>
      <c r="DKI5" s="341"/>
      <c r="DKJ5" s="341"/>
      <c r="DKK5" s="341"/>
      <c r="DKL5" s="341"/>
      <c r="DKM5" s="341"/>
      <c r="DKN5" s="341"/>
      <c r="DKO5" s="341"/>
      <c r="DKP5" s="341"/>
      <c r="DKQ5" s="341"/>
      <c r="DKR5" s="341"/>
      <c r="DKS5" s="341"/>
      <c r="DKT5" s="341"/>
      <c r="DKU5" s="341"/>
      <c r="DKV5" s="341"/>
      <c r="DKW5" s="341"/>
      <c r="DKX5" s="341"/>
      <c r="DKY5" s="341"/>
      <c r="DKZ5" s="341"/>
      <c r="DLA5" s="341"/>
      <c r="DLB5" s="341"/>
      <c r="DLC5" s="341"/>
      <c r="DLD5" s="341"/>
      <c r="DLE5" s="341"/>
      <c r="DLF5" s="341"/>
      <c r="DLG5" s="341"/>
      <c r="DLH5" s="341"/>
      <c r="DLI5" s="341"/>
      <c r="DLJ5" s="341"/>
      <c r="DLK5" s="341"/>
      <c r="DLL5" s="341"/>
      <c r="DLM5" s="341"/>
      <c r="DLN5" s="341"/>
      <c r="DLO5" s="341"/>
      <c r="DLP5" s="341"/>
      <c r="DLQ5" s="341"/>
      <c r="DLR5" s="341"/>
      <c r="DLS5" s="341"/>
      <c r="DLT5" s="341"/>
      <c r="DLU5" s="341"/>
      <c r="DLV5" s="341"/>
      <c r="DLW5" s="341"/>
      <c r="DLX5" s="341"/>
      <c r="DLY5" s="341"/>
      <c r="DLZ5" s="341"/>
      <c r="DMA5" s="341"/>
      <c r="DMB5" s="341"/>
      <c r="DMC5" s="341"/>
      <c r="DMD5" s="341"/>
      <c r="DME5" s="341"/>
      <c r="DMF5" s="341"/>
      <c r="DMG5" s="341"/>
      <c r="DMH5" s="341"/>
      <c r="DMI5" s="341"/>
      <c r="DMJ5" s="341"/>
      <c r="DMK5" s="341"/>
      <c r="DML5" s="341"/>
      <c r="DMM5" s="341"/>
      <c r="DMN5" s="341"/>
      <c r="DMO5" s="341"/>
      <c r="DMP5" s="341"/>
      <c r="DMQ5" s="341"/>
      <c r="DMR5" s="341"/>
      <c r="DMS5" s="341"/>
      <c r="DMT5" s="341"/>
      <c r="DMU5" s="341"/>
      <c r="DMV5" s="341"/>
      <c r="DMW5" s="341"/>
      <c r="DMX5" s="341"/>
      <c r="DMY5" s="341"/>
      <c r="DMZ5" s="341"/>
      <c r="DNA5" s="341"/>
      <c r="DNB5" s="341"/>
      <c r="DNC5" s="341"/>
      <c r="DND5" s="341"/>
      <c r="DNE5" s="341"/>
      <c r="DNF5" s="341"/>
      <c r="DNG5" s="341"/>
      <c r="DNH5" s="341"/>
      <c r="DNI5" s="341"/>
      <c r="DNJ5" s="341"/>
      <c r="DNK5" s="341"/>
      <c r="DNL5" s="341"/>
      <c r="DNM5" s="341"/>
      <c r="DNN5" s="341"/>
      <c r="DNO5" s="341"/>
      <c r="DNP5" s="341"/>
      <c r="DNQ5" s="341"/>
      <c r="DNR5" s="341"/>
      <c r="DNS5" s="341"/>
      <c r="DNT5" s="341"/>
      <c r="DNU5" s="341"/>
      <c r="DNV5" s="341"/>
      <c r="DNW5" s="341"/>
      <c r="DNX5" s="341"/>
      <c r="DNY5" s="341"/>
      <c r="DNZ5" s="341"/>
      <c r="DOA5" s="341"/>
      <c r="DOB5" s="341"/>
      <c r="DOC5" s="341"/>
      <c r="DOD5" s="341"/>
      <c r="DOE5" s="341"/>
      <c r="DOF5" s="341"/>
      <c r="DOG5" s="341"/>
      <c r="DOH5" s="341"/>
      <c r="DOI5" s="341"/>
      <c r="DOJ5" s="341"/>
      <c r="DOK5" s="341"/>
      <c r="DOL5" s="341"/>
      <c r="DOM5" s="341"/>
      <c r="DON5" s="341"/>
      <c r="DOO5" s="341"/>
      <c r="DOP5" s="341"/>
      <c r="DOQ5" s="341"/>
      <c r="DOR5" s="341"/>
      <c r="DOS5" s="341"/>
      <c r="DOT5" s="341"/>
      <c r="DOU5" s="341"/>
      <c r="DOV5" s="341"/>
      <c r="DOW5" s="341"/>
      <c r="DOX5" s="341"/>
      <c r="DOY5" s="341"/>
      <c r="DOZ5" s="341"/>
      <c r="DPA5" s="341"/>
      <c r="DPB5" s="341"/>
      <c r="DPC5" s="341"/>
      <c r="DPD5" s="341"/>
      <c r="DPE5" s="341"/>
      <c r="DPF5" s="341"/>
      <c r="DPG5" s="341"/>
      <c r="DPH5" s="341"/>
      <c r="DPI5" s="341"/>
      <c r="DPJ5" s="341"/>
      <c r="DPK5" s="341"/>
      <c r="DPL5" s="341"/>
      <c r="DPM5" s="341"/>
      <c r="DPN5" s="341"/>
      <c r="DPO5" s="341"/>
      <c r="DPP5" s="341"/>
      <c r="DPQ5" s="341"/>
      <c r="DPR5" s="341"/>
      <c r="DPS5" s="341"/>
      <c r="DPT5" s="341"/>
      <c r="DPU5" s="341"/>
      <c r="DPV5" s="341"/>
      <c r="DPW5" s="341"/>
      <c r="DPX5" s="341"/>
      <c r="DPY5" s="341"/>
      <c r="DPZ5" s="341"/>
      <c r="DQA5" s="341"/>
      <c r="DQB5" s="341"/>
      <c r="DQC5" s="341"/>
      <c r="DQD5" s="341"/>
      <c r="DQE5" s="341"/>
      <c r="DQF5" s="341"/>
      <c r="DQG5" s="341"/>
      <c r="DQH5" s="341"/>
      <c r="DQI5" s="341"/>
      <c r="DQJ5" s="341"/>
      <c r="DQK5" s="341"/>
      <c r="DQL5" s="341"/>
      <c r="DQM5" s="341"/>
      <c r="DQN5" s="341"/>
      <c r="DQO5" s="341"/>
      <c r="DQP5" s="341"/>
      <c r="DQQ5" s="341"/>
      <c r="DQR5" s="341"/>
      <c r="DQS5" s="341"/>
      <c r="DQT5" s="341"/>
      <c r="DQU5" s="341"/>
      <c r="DQV5" s="341"/>
      <c r="DQW5" s="341"/>
      <c r="DQX5" s="341"/>
      <c r="DQY5" s="341"/>
      <c r="DQZ5" s="341"/>
      <c r="DRA5" s="341"/>
      <c r="DRB5" s="341"/>
      <c r="DRC5" s="341"/>
      <c r="DRD5" s="341"/>
      <c r="DRE5" s="341"/>
      <c r="DRF5" s="341"/>
      <c r="DRG5" s="341"/>
      <c r="DRH5" s="341"/>
      <c r="DRI5" s="341"/>
      <c r="DRJ5" s="341"/>
      <c r="DRK5" s="341"/>
      <c r="DRL5" s="341"/>
      <c r="DRM5" s="341"/>
      <c r="DRN5" s="341"/>
      <c r="DRO5" s="341"/>
      <c r="DRP5" s="341"/>
      <c r="DRQ5" s="341"/>
      <c r="DRR5" s="341"/>
      <c r="DRS5" s="341"/>
      <c r="DRT5" s="341"/>
      <c r="DRU5" s="341"/>
      <c r="DRV5" s="341"/>
      <c r="DRW5" s="341"/>
      <c r="DRX5" s="341"/>
      <c r="DRY5" s="341"/>
      <c r="DRZ5" s="341"/>
      <c r="DSA5" s="341"/>
      <c r="DSB5" s="341"/>
      <c r="DSC5" s="341"/>
      <c r="DSD5" s="341"/>
      <c r="DSE5" s="341"/>
      <c r="DSF5" s="341"/>
      <c r="DSG5" s="341"/>
      <c r="DSH5" s="341"/>
      <c r="DSI5" s="341"/>
      <c r="DSJ5" s="341"/>
      <c r="DSK5" s="341"/>
      <c r="DSL5" s="341"/>
      <c r="DSM5" s="341"/>
      <c r="DSN5" s="341"/>
      <c r="DSO5" s="341"/>
      <c r="DSP5" s="341"/>
      <c r="DSQ5" s="341"/>
      <c r="DSR5" s="341"/>
      <c r="DSS5" s="341"/>
      <c r="DST5" s="341"/>
      <c r="DSU5" s="341"/>
      <c r="DSV5" s="341"/>
      <c r="DSW5" s="341"/>
      <c r="DSX5" s="341"/>
      <c r="DSY5" s="341"/>
      <c r="DSZ5" s="341"/>
      <c r="DTA5" s="341"/>
      <c r="DTB5" s="341"/>
      <c r="DTC5" s="341"/>
      <c r="DTD5" s="341"/>
      <c r="DTE5" s="341"/>
      <c r="DTF5" s="341"/>
      <c r="DTG5" s="341"/>
      <c r="DTH5" s="341"/>
      <c r="DTI5" s="341"/>
      <c r="DTJ5" s="341"/>
      <c r="DTK5" s="341"/>
      <c r="DTL5" s="341"/>
      <c r="DTM5" s="341"/>
      <c r="DTN5" s="341"/>
      <c r="DTO5" s="341"/>
      <c r="DTP5" s="341"/>
      <c r="DTQ5" s="341"/>
      <c r="DTR5" s="341"/>
      <c r="DTS5" s="341"/>
      <c r="DTT5" s="341"/>
      <c r="DTU5" s="341"/>
      <c r="DTV5" s="341"/>
      <c r="DTW5" s="341"/>
      <c r="DTX5" s="341"/>
      <c r="DTY5" s="341"/>
      <c r="DTZ5" s="341"/>
      <c r="DUA5" s="341"/>
      <c r="DUB5" s="341"/>
      <c r="DUC5" s="341"/>
      <c r="DUD5" s="341"/>
      <c r="DUE5" s="341"/>
      <c r="DUF5" s="341"/>
      <c r="DUG5" s="341"/>
      <c r="DUH5" s="341"/>
      <c r="DUI5" s="341"/>
      <c r="DUJ5" s="341"/>
      <c r="DUK5" s="341"/>
      <c r="DUL5" s="341"/>
      <c r="DUM5" s="341"/>
      <c r="DUN5" s="341"/>
      <c r="DUO5" s="341"/>
      <c r="DUP5" s="341"/>
      <c r="DUQ5" s="341"/>
      <c r="DUR5" s="341"/>
      <c r="DUS5" s="341"/>
      <c r="DUT5" s="341"/>
      <c r="DUU5" s="341"/>
      <c r="DUV5" s="341"/>
      <c r="DUW5" s="341"/>
      <c r="DUX5" s="341"/>
      <c r="DUY5" s="341"/>
      <c r="DUZ5" s="341"/>
      <c r="DVA5" s="341"/>
      <c r="DVB5" s="341"/>
      <c r="DVC5" s="341"/>
      <c r="DVD5" s="341"/>
      <c r="DVE5" s="341"/>
      <c r="DVF5" s="341"/>
      <c r="DVG5" s="341"/>
      <c r="DVH5" s="341"/>
      <c r="DVI5" s="341"/>
      <c r="DVJ5" s="341"/>
      <c r="DVK5" s="341"/>
      <c r="DVL5" s="341"/>
      <c r="DVM5" s="341"/>
      <c r="DVN5" s="341"/>
      <c r="DVO5" s="341"/>
      <c r="DVP5" s="341"/>
      <c r="DVQ5" s="341"/>
      <c r="DVR5" s="341"/>
      <c r="DVS5" s="341"/>
      <c r="DVT5" s="341"/>
      <c r="DVU5" s="341"/>
      <c r="DVV5" s="341"/>
      <c r="DVW5" s="341"/>
      <c r="DVX5" s="341"/>
      <c r="DVY5" s="341"/>
      <c r="DVZ5" s="341"/>
      <c r="DWA5" s="341"/>
      <c r="DWB5" s="341"/>
      <c r="DWC5" s="341"/>
      <c r="DWD5" s="341"/>
      <c r="DWE5" s="341"/>
      <c r="DWF5" s="341"/>
      <c r="DWG5" s="341"/>
      <c r="DWH5" s="341"/>
      <c r="DWI5" s="341"/>
      <c r="DWJ5" s="341"/>
      <c r="DWK5" s="341"/>
      <c r="DWL5" s="341"/>
      <c r="DWM5" s="341"/>
      <c r="DWN5" s="341"/>
      <c r="DWO5" s="341"/>
      <c r="DWP5" s="341"/>
      <c r="DWQ5" s="341"/>
      <c r="DWR5" s="341"/>
      <c r="DWS5" s="341"/>
      <c r="DWT5" s="341"/>
      <c r="DWU5" s="341"/>
      <c r="DWV5" s="341"/>
      <c r="DWW5" s="341"/>
      <c r="DWX5" s="341"/>
      <c r="DWY5" s="341"/>
      <c r="DWZ5" s="341"/>
      <c r="DXA5" s="341"/>
      <c r="DXB5" s="341"/>
      <c r="DXC5" s="341"/>
      <c r="DXD5" s="341"/>
      <c r="DXE5" s="341"/>
      <c r="DXF5" s="341"/>
      <c r="DXG5" s="341"/>
      <c r="DXH5" s="341"/>
      <c r="DXI5" s="341"/>
      <c r="DXJ5" s="341"/>
      <c r="DXK5" s="341"/>
      <c r="DXL5" s="341"/>
      <c r="DXM5" s="341"/>
      <c r="DXN5" s="341"/>
      <c r="DXO5" s="341"/>
      <c r="DXP5" s="341"/>
      <c r="DXQ5" s="341"/>
      <c r="DXR5" s="341"/>
      <c r="DXS5" s="341"/>
      <c r="DXT5" s="341"/>
      <c r="DXU5" s="341"/>
      <c r="DXV5" s="341"/>
      <c r="DXW5" s="341"/>
      <c r="DXX5" s="341"/>
      <c r="DXY5" s="341"/>
      <c r="DXZ5" s="341"/>
      <c r="DYA5" s="341"/>
      <c r="DYB5" s="341"/>
      <c r="DYC5" s="341"/>
      <c r="DYD5" s="341"/>
      <c r="DYE5" s="341"/>
      <c r="DYF5" s="341"/>
      <c r="DYG5" s="341"/>
      <c r="DYH5" s="341"/>
      <c r="DYI5" s="341"/>
      <c r="DYJ5" s="341"/>
      <c r="DYK5" s="341"/>
      <c r="DYL5" s="341"/>
      <c r="DYM5" s="341"/>
      <c r="DYN5" s="341"/>
      <c r="DYO5" s="341"/>
      <c r="DYP5" s="341"/>
      <c r="DYQ5" s="341"/>
      <c r="DYR5" s="341"/>
      <c r="DYS5" s="341"/>
      <c r="DYT5" s="341"/>
      <c r="DYU5" s="341"/>
      <c r="DYV5" s="341"/>
      <c r="DYW5" s="341"/>
      <c r="DYX5" s="341"/>
      <c r="DYY5" s="341"/>
      <c r="DYZ5" s="341"/>
      <c r="DZA5" s="341"/>
      <c r="DZB5" s="341"/>
      <c r="DZC5" s="341"/>
      <c r="DZD5" s="341"/>
      <c r="DZE5" s="341"/>
      <c r="DZF5" s="341"/>
      <c r="DZG5" s="341"/>
      <c r="DZH5" s="341"/>
      <c r="DZI5" s="341"/>
      <c r="DZJ5" s="341"/>
      <c r="DZK5" s="341"/>
      <c r="DZL5" s="341"/>
      <c r="DZM5" s="341"/>
      <c r="DZN5" s="341"/>
      <c r="DZO5" s="341"/>
      <c r="DZP5" s="341"/>
      <c r="DZQ5" s="341"/>
      <c r="DZR5" s="341"/>
      <c r="DZS5" s="341"/>
      <c r="DZT5" s="341"/>
      <c r="DZU5" s="341"/>
      <c r="DZV5" s="341"/>
      <c r="DZW5" s="341"/>
      <c r="DZX5" s="341"/>
      <c r="DZY5" s="341"/>
      <c r="DZZ5" s="341"/>
      <c r="EAA5" s="341"/>
      <c r="EAB5" s="341"/>
      <c r="EAC5" s="341"/>
      <c r="EAD5" s="341"/>
      <c r="EAE5" s="341"/>
      <c r="EAF5" s="341"/>
      <c r="EAG5" s="341"/>
      <c r="EAH5" s="341"/>
      <c r="EAI5" s="341"/>
      <c r="EAJ5" s="341"/>
      <c r="EAK5" s="341"/>
      <c r="EAL5" s="341"/>
      <c r="EAM5" s="341"/>
      <c r="EAN5" s="341"/>
      <c r="EAO5" s="341"/>
      <c r="EAP5" s="341"/>
      <c r="EAQ5" s="341"/>
      <c r="EAR5" s="341"/>
      <c r="EAS5" s="341"/>
      <c r="EAT5" s="341"/>
      <c r="EAU5" s="341"/>
      <c r="EAV5" s="341"/>
      <c r="EAW5" s="341"/>
      <c r="EAX5" s="341"/>
      <c r="EAY5" s="341"/>
      <c r="EAZ5" s="341"/>
      <c r="EBA5" s="341"/>
      <c r="EBB5" s="341"/>
      <c r="EBC5" s="341"/>
      <c r="EBD5" s="341"/>
      <c r="EBE5" s="341"/>
      <c r="EBF5" s="341"/>
      <c r="EBG5" s="341"/>
      <c r="EBH5" s="341"/>
      <c r="EBI5" s="341"/>
      <c r="EBJ5" s="341"/>
      <c r="EBK5" s="341"/>
      <c r="EBL5" s="341"/>
      <c r="EBM5" s="341"/>
      <c r="EBN5" s="341"/>
      <c r="EBO5" s="341"/>
      <c r="EBP5" s="341"/>
      <c r="EBQ5" s="341"/>
      <c r="EBR5" s="341"/>
      <c r="EBS5" s="341"/>
      <c r="EBT5" s="341"/>
      <c r="EBU5" s="341"/>
      <c r="EBV5" s="341"/>
      <c r="EBW5" s="341"/>
      <c r="EBX5" s="341"/>
      <c r="EBY5" s="341"/>
      <c r="EBZ5" s="341"/>
      <c r="ECA5" s="341"/>
      <c r="ECB5" s="341"/>
      <c r="ECC5" s="341"/>
      <c r="ECD5" s="341"/>
      <c r="ECE5" s="341"/>
      <c r="ECF5" s="341"/>
      <c r="ECG5" s="341"/>
      <c r="ECH5" s="341"/>
      <c r="ECI5" s="341"/>
      <c r="ECJ5" s="341"/>
      <c r="ECK5" s="341"/>
      <c r="ECL5" s="341"/>
      <c r="ECM5" s="341"/>
      <c r="ECN5" s="341"/>
      <c r="ECO5" s="341"/>
      <c r="ECP5" s="341"/>
      <c r="ECQ5" s="341"/>
      <c r="ECR5" s="341"/>
      <c r="ECS5" s="341"/>
      <c r="ECT5" s="341"/>
      <c r="ECU5" s="341"/>
      <c r="ECV5" s="341"/>
      <c r="ECW5" s="341"/>
      <c r="ECX5" s="341"/>
      <c r="ECY5" s="341"/>
      <c r="ECZ5" s="341"/>
      <c r="EDA5" s="341"/>
      <c r="EDB5" s="341"/>
      <c r="EDC5" s="341"/>
      <c r="EDD5" s="341"/>
      <c r="EDE5" s="341"/>
      <c r="EDF5" s="341"/>
      <c r="EDG5" s="341"/>
      <c r="EDH5" s="341"/>
      <c r="EDI5" s="341"/>
      <c r="EDJ5" s="341"/>
      <c r="EDK5" s="341"/>
      <c r="EDL5" s="341"/>
      <c r="EDM5" s="341"/>
      <c r="EDN5" s="341"/>
      <c r="EDO5" s="341"/>
      <c r="EDP5" s="341"/>
      <c r="EDQ5" s="341"/>
      <c r="EDR5" s="341"/>
      <c r="EDS5" s="341"/>
      <c r="EDT5" s="341"/>
      <c r="EDU5" s="341"/>
      <c r="EDV5" s="341"/>
      <c r="EDW5" s="341"/>
      <c r="EDX5" s="341"/>
      <c r="EDY5" s="341"/>
      <c r="EDZ5" s="341"/>
      <c r="EEA5" s="341"/>
      <c r="EEB5" s="341"/>
      <c r="EEC5" s="341"/>
      <c r="EED5" s="341"/>
      <c r="EEE5" s="341"/>
      <c r="EEF5" s="341"/>
      <c r="EEG5" s="341"/>
      <c r="EEH5" s="341"/>
      <c r="EEI5" s="341"/>
      <c r="EEJ5" s="341"/>
      <c r="EEK5" s="341"/>
      <c r="EEL5" s="341"/>
      <c r="EEM5" s="341"/>
      <c r="EEN5" s="341"/>
      <c r="EEO5" s="341"/>
      <c r="EEP5" s="341"/>
      <c r="EEQ5" s="341"/>
      <c r="EER5" s="341"/>
      <c r="EES5" s="341"/>
      <c r="EET5" s="341"/>
      <c r="EEU5" s="341"/>
      <c r="EEV5" s="341"/>
      <c r="EEW5" s="341"/>
      <c r="EEX5" s="341"/>
      <c r="EEY5" s="341"/>
      <c r="EEZ5" s="341"/>
      <c r="EFA5" s="341"/>
      <c r="EFB5" s="341"/>
      <c r="EFC5" s="341"/>
      <c r="EFD5" s="341"/>
      <c r="EFE5" s="341"/>
      <c r="EFF5" s="341"/>
      <c r="EFG5" s="341"/>
      <c r="EFH5" s="341"/>
      <c r="EFI5" s="341"/>
      <c r="EFJ5" s="341"/>
      <c r="EFK5" s="341"/>
      <c r="EFL5" s="341"/>
      <c r="EFM5" s="341"/>
      <c r="EFN5" s="341"/>
      <c r="EFO5" s="341"/>
      <c r="EFP5" s="341"/>
      <c r="EFQ5" s="341"/>
      <c r="EFR5" s="341"/>
      <c r="EFS5" s="341"/>
      <c r="EFT5" s="341"/>
      <c r="EFU5" s="341"/>
      <c r="EFV5" s="341"/>
      <c r="EFW5" s="341"/>
      <c r="EFX5" s="341"/>
      <c r="EFY5" s="341"/>
      <c r="EFZ5" s="341"/>
      <c r="EGA5" s="341"/>
      <c r="EGB5" s="341"/>
      <c r="EGC5" s="341"/>
      <c r="EGD5" s="341"/>
      <c r="EGE5" s="341"/>
      <c r="EGF5" s="341"/>
      <c r="EGG5" s="341"/>
      <c r="EGH5" s="341"/>
      <c r="EGI5" s="341"/>
      <c r="EGJ5" s="341"/>
      <c r="EGK5" s="341"/>
      <c r="EGL5" s="341"/>
      <c r="EGM5" s="341"/>
      <c r="EGN5" s="341"/>
      <c r="EGO5" s="341"/>
      <c r="EGP5" s="341"/>
      <c r="EGQ5" s="341"/>
      <c r="EGR5" s="341"/>
      <c r="EGS5" s="341"/>
      <c r="EGT5" s="341"/>
      <c r="EGU5" s="341"/>
      <c r="EGV5" s="341"/>
      <c r="EGW5" s="341"/>
      <c r="EGX5" s="341"/>
      <c r="EGY5" s="341"/>
      <c r="EGZ5" s="341"/>
      <c r="EHA5" s="341"/>
      <c r="EHB5" s="341"/>
      <c r="EHC5" s="341"/>
      <c r="EHD5" s="341"/>
      <c r="EHE5" s="341"/>
      <c r="EHF5" s="341"/>
      <c r="EHG5" s="341"/>
      <c r="EHH5" s="341"/>
      <c r="EHI5" s="341"/>
      <c r="EHJ5" s="341"/>
      <c r="EHK5" s="341"/>
      <c r="EHL5" s="341"/>
      <c r="EHM5" s="341"/>
      <c r="EHN5" s="341"/>
      <c r="EHO5" s="341"/>
      <c r="EHP5" s="341"/>
      <c r="EHQ5" s="341"/>
      <c r="EHR5" s="341"/>
      <c r="EHS5" s="341"/>
      <c r="EHT5" s="341"/>
      <c r="EHU5" s="341"/>
      <c r="EHV5" s="341"/>
      <c r="EHW5" s="341"/>
      <c r="EHX5" s="341"/>
      <c r="EHY5" s="341"/>
      <c r="EHZ5" s="341"/>
      <c r="EIA5" s="341"/>
      <c r="EIB5" s="341"/>
      <c r="EIC5" s="341"/>
      <c r="EID5" s="341"/>
      <c r="EIE5" s="341"/>
      <c r="EIF5" s="341"/>
      <c r="EIG5" s="341"/>
      <c r="EIH5" s="341"/>
      <c r="EII5" s="341"/>
      <c r="EIJ5" s="341"/>
      <c r="EIK5" s="341"/>
      <c r="EIL5" s="341"/>
      <c r="EIM5" s="341"/>
      <c r="EIN5" s="341"/>
      <c r="EIO5" s="341"/>
      <c r="EIP5" s="341"/>
      <c r="EIQ5" s="341"/>
      <c r="EIR5" s="341"/>
      <c r="EIS5" s="341"/>
      <c r="EIT5" s="341"/>
      <c r="EIU5" s="341"/>
      <c r="EIV5" s="341"/>
      <c r="EIW5" s="341"/>
      <c r="EIX5" s="341"/>
      <c r="EIY5" s="341"/>
      <c r="EIZ5" s="341"/>
      <c r="EJA5" s="341"/>
      <c r="EJB5" s="341"/>
      <c r="EJC5" s="341"/>
      <c r="EJD5" s="341"/>
      <c r="EJE5" s="341"/>
      <c r="EJF5" s="341"/>
      <c r="EJG5" s="341"/>
      <c r="EJH5" s="341"/>
      <c r="EJI5" s="341"/>
      <c r="EJJ5" s="341"/>
      <c r="EJK5" s="341"/>
      <c r="EJL5" s="341"/>
      <c r="EJM5" s="341"/>
      <c r="EJN5" s="341"/>
      <c r="EJO5" s="341"/>
      <c r="EJP5" s="341"/>
      <c r="EJQ5" s="341"/>
      <c r="EJR5" s="341"/>
      <c r="EJS5" s="341"/>
      <c r="EJT5" s="341"/>
      <c r="EJU5" s="341"/>
      <c r="EJV5" s="341"/>
      <c r="EJW5" s="341"/>
      <c r="EJX5" s="341"/>
      <c r="EJY5" s="341"/>
      <c r="EJZ5" s="341"/>
      <c r="EKA5" s="341"/>
      <c r="EKB5" s="341"/>
      <c r="EKC5" s="341"/>
      <c r="EKD5" s="341"/>
      <c r="EKE5" s="341"/>
      <c r="EKF5" s="341"/>
      <c r="EKG5" s="341"/>
      <c r="EKH5" s="341"/>
      <c r="EKI5" s="341"/>
      <c r="EKJ5" s="341"/>
      <c r="EKK5" s="341"/>
      <c r="EKL5" s="341"/>
      <c r="EKM5" s="341"/>
      <c r="EKN5" s="341"/>
      <c r="EKO5" s="341"/>
      <c r="EKP5" s="341"/>
      <c r="EKQ5" s="341"/>
      <c r="EKR5" s="341"/>
      <c r="EKS5" s="341"/>
      <c r="EKT5" s="341"/>
      <c r="EKU5" s="341"/>
      <c r="EKV5" s="341"/>
      <c r="EKW5" s="341"/>
      <c r="EKX5" s="341"/>
      <c r="EKY5" s="341"/>
      <c r="EKZ5" s="341"/>
      <c r="ELA5" s="341"/>
      <c r="ELB5" s="341"/>
      <c r="ELC5" s="341"/>
      <c r="ELD5" s="341"/>
      <c r="ELE5" s="341"/>
      <c r="ELF5" s="341"/>
      <c r="ELG5" s="341"/>
      <c r="ELH5" s="341"/>
      <c r="ELI5" s="341"/>
      <c r="ELJ5" s="341"/>
      <c r="ELK5" s="341"/>
      <c r="ELL5" s="341"/>
      <c r="ELM5" s="341"/>
      <c r="ELN5" s="341"/>
      <c r="ELO5" s="341"/>
      <c r="ELP5" s="341"/>
      <c r="ELQ5" s="341"/>
      <c r="ELR5" s="341"/>
      <c r="ELS5" s="341"/>
      <c r="ELT5" s="341"/>
      <c r="ELU5" s="341"/>
      <c r="ELV5" s="341"/>
      <c r="ELW5" s="341"/>
      <c r="ELX5" s="341"/>
      <c r="ELY5" s="341"/>
      <c r="ELZ5" s="341"/>
      <c r="EMA5" s="341"/>
      <c r="EMB5" s="341"/>
      <c r="EMC5" s="341"/>
      <c r="EMD5" s="341"/>
      <c r="EME5" s="341"/>
      <c r="EMF5" s="341"/>
      <c r="EMG5" s="341"/>
      <c r="EMH5" s="341"/>
      <c r="EMI5" s="341"/>
      <c r="EMJ5" s="341"/>
      <c r="EMK5" s="341"/>
      <c r="EML5" s="341"/>
      <c r="EMM5" s="341"/>
      <c r="EMN5" s="341"/>
      <c r="EMO5" s="341"/>
      <c r="EMP5" s="341"/>
      <c r="EMQ5" s="341"/>
      <c r="EMR5" s="341"/>
      <c r="EMS5" s="341"/>
      <c r="EMT5" s="341"/>
      <c r="EMU5" s="341"/>
      <c r="EMV5" s="341"/>
      <c r="EMW5" s="341"/>
      <c r="EMX5" s="341"/>
      <c r="EMY5" s="341"/>
      <c r="EMZ5" s="341"/>
      <c r="ENA5" s="341"/>
      <c r="ENB5" s="341"/>
      <c r="ENC5" s="341"/>
      <c r="END5" s="341"/>
      <c r="ENE5" s="341"/>
      <c r="ENF5" s="341"/>
      <c r="ENG5" s="341"/>
      <c r="ENH5" s="341"/>
      <c r="ENI5" s="341"/>
      <c r="ENJ5" s="341"/>
      <c r="ENK5" s="341"/>
      <c r="ENL5" s="341"/>
      <c r="ENM5" s="341"/>
      <c r="ENN5" s="341"/>
      <c r="ENO5" s="341"/>
      <c r="ENP5" s="341"/>
      <c r="ENQ5" s="341"/>
      <c r="ENR5" s="341"/>
      <c r="ENS5" s="341"/>
      <c r="ENT5" s="341"/>
      <c r="ENU5" s="341"/>
      <c r="ENV5" s="341"/>
      <c r="ENW5" s="341"/>
      <c r="ENX5" s="341"/>
      <c r="ENY5" s="341"/>
      <c r="ENZ5" s="341"/>
      <c r="EOA5" s="341"/>
      <c r="EOB5" s="341"/>
      <c r="EOC5" s="341"/>
      <c r="EOD5" s="341"/>
      <c r="EOE5" s="341"/>
      <c r="EOF5" s="341"/>
      <c r="EOG5" s="341"/>
      <c r="EOH5" s="341"/>
      <c r="EOI5" s="341"/>
      <c r="EOJ5" s="341"/>
      <c r="EOK5" s="341"/>
      <c r="EOL5" s="341"/>
      <c r="EOM5" s="341"/>
      <c r="EON5" s="341"/>
      <c r="EOO5" s="341"/>
      <c r="EOP5" s="341"/>
      <c r="EOQ5" s="341"/>
      <c r="EOR5" s="341"/>
      <c r="EOS5" s="341"/>
      <c r="EOT5" s="341"/>
      <c r="EOU5" s="341"/>
      <c r="EOV5" s="341"/>
      <c r="EOW5" s="341"/>
      <c r="EOX5" s="341"/>
      <c r="EOY5" s="341"/>
      <c r="EOZ5" s="341"/>
      <c r="EPA5" s="341"/>
      <c r="EPB5" s="341"/>
      <c r="EPC5" s="341"/>
      <c r="EPD5" s="341"/>
      <c r="EPE5" s="341"/>
      <c r="EPF5" s="341"/>
      <c r="EPG5" s="341"/>
      <c r="EPH5" s="341"/>
      <c r="EPI5" s="341"/>
      <c r="EPJ5" s="341"/>
      <c r="EPK5" s="341"/>
      <c r="EPL5" s="341"/>
      <c r="EPM5" s="341"/>
      <c r="EPN5" s="341"/>
      <c r="EPO5" s="341"/>
      <c r="EPP5" s="341"/>
      <c r="EPQ5" s="341"/>
      <c r="EPR5" s="341"/>
      <c r="EPS5" s="341"/>
      <c r="EPT5" s="341"/>
      <c r="EPU5" s="341"/>
      <c r="EPV5" s="341"/>
      <c r="EPW5" s="341"/>
      <c r="EPX5" s="341"/>
      <c r="EPY5" s="341"/>
      <c r="EPZ5" s="341"/>
      <c r="EQA5" s="341"/>
      <c r="EQB5" s="341"/>
      <c r="EQC5" s="341"/>
      <c r="EQD5" s="341"/>
      <c r="EQE5" s="341"/>
      <c r="EQF5" s="341"/>
      <c r="EQG5" s="341"/>
      <c r="EQH5" s="341"/>
      <c r="EQI5" s="341"/>
      <c r="EQJ5" s="341"/>
      <c r="EQK5" s="341"/>
      <c r="EQL5" s="341"/>
      <c r="EQM5" s="341"/>
      <c r="EQN5" s="341"/>
      <c r="EQO5" s="341"/>
      <c r="EQP5" s="341"/>
      <c r="EQQ5" s="341"/>
      <c r="EQR5" s="341"/>
      <c r="EQS5" s="341"/>
      <c r="EQT5" s="341"/>
      <c r="EQU5" s="341"/>
      <c r="EQV5" s="341"/>
      <c r="EQW5" s="341"/>
      <c r="EQX5" s="341"/>
      <c r="EQY5" s="341"/>
      <c r="EQZ5" s="341"/>
      <c r="ERA5" s="341"/>
      <c r="ERB5" s="341"/>
      <c r="ERC5" s="341"/>
      <c r="ERD5" s="341"/>
      <c r="ERE5" s="341"/>
      <c r="ERF5" s="341"/>
      <c r="ERG5" s="341"/>
      <c r="ERH5" s="341"/>
      <c r="ERI5" s="341"/>
      <c r="ERJ5" s="341"/>
      <c r="ERK5" s="341"/>
      <c r="ERL5" s="341"/>
      <c r="ERM5" s="341"/>
      <c r="ERN5" s="341"/>
      <c r="ERO5" s="341"/>
      <c r="ERP5" s="341"/>
      <c r="ERQ5" s="341"/>
      <c r="ERR5" s="341"/>
      <c r="ERS5" s="341"/>
      <c r="ERT5" s="341"/>
      <c r="ERU5" s="341"/>
      <c r="ERV5" s="341"/>
      <c r="ERW5" s="341"/>
      <c r="ERX5" s="341"/>
      <c r="ERY5" s="341"/>
      <c r="ERZ5" s="341"/>
      <c r="ESA5" s="341"/>
      <c r="ESB5" s="341"/>
      <c r="ESC5" s="341"/>
      <c r="ESD5" s="341"/>
      <c r="ESE5" s="341"/>
      <c r="ESF5" s="341"/>
      <c r="ESG5" s="341"/>
      <c r="ESH5" s="341"/>
      <c r="ESI5" s="341"/>
      <c r="ESJ5" s="341"/>
      <c r="ESK5" s="341"/>
      <c r="ESL5" s="341"/>
      <c r="ESM5" s="341"/>
      <c r="ESN5" s="341"/>
      <c r="ESO5" s="341"/>
      <c r="ESP5" s="341"/>
      <c r="ESQ5" s="341"/>
      <c r="ESR5" s="341"/>
      <c r="ESS5" s="341"/>
      <c r="EST5" s="341"/>
      <c r="ESU5" s="341"/>
      <c r="ESV5" s="341"/>
      <c r="ESW5" s="341"/>
      <c r="ESX5" s="341"/>
      <c r="ESY5" s="341"/>
      <c r="ESZ5" s="341"/>
      <c r="ETA5" s="341"/>
      <c r="ETB5" s="341"/>
      <c r="ETC5" s="341"/>
      <c r="ETD5" s="341"/>
      <c r="ETE5" s="341"/>
      <c r="ETF5" s="341"/>
      <c r="ETG5" s="341"/>
      <c r="ETH5" s="341"/>
      <c r="ETI5" s="341"/>
      <c r="ETJ5" s="341"/>
      <c r="ETK5" s="341"/>
      <c r="ETL5" s="341"/>
      <c r="ETM5" s="341"/>
      <c r="ETN5" s="341"/>
      <c r="ETO5" s="341"/>
      <c r="ETP5" s="341"/>
      <c r="ETQ5" s="341"/>
      <c r="ETR5" s="341"/>
      <c r="ETS5" s="341"/>
      <c r="ETT5" s="341"/>
      <c r="ETU5" s="341"/>
      <c r="ETV5" s="341"/>
      <c r="ETW5" s="341"/>
      <c r="ETX5" s="341"/>
      <c r="ETY5" s="341"/>
      <c r="ETZ5" s="341"/>
      <c r="EUA5" s="341"/>
      <c r="EUB5" s="341"/>
      <c r="EUC5" s="341"/>
      <c r="EUD5" s="341"/>
      <c r="EUE5" s="341"/>
      <c r="EUF5" s="341"/>
      <c r="EUG5" s="341"/>
      <c r="EUH5" s="341"/>
      <c r="EUI5" s="341"/>
      <c r="EUJ5" s="341"/>
      <c r="EUK5" s="341"/>
      <c r="EUL5" s="341"/>
      <c r="EUM5" s="341"/>
      <c r="EUN5" s="341"/>
      <c r="EUO5" s="341"/>
      <c r="EUP5" s="341"/>
      <c r="EUQ5" s="341"/>
      <c r="EUR5" s="341"/>
      <c r="EUS5" s="341"/>
      <c r="EUT5" s="341"/>
      <c r="EUU5" s="341"/>
      <c r="EUV5" s="341"/>
      <c r="EUW5" s="341"/>
      <c r="EUX5" s="341"/>
      <c r="EUY5" s="341"/>
      <c r="EUZ5" s="341"/>
      <c r="EVA5" s="341"/>
      <c r="EVB5" s="341"/>
      <c r="EVC5" s="341"/>
      <c r="EVD5" s="341"/>
      <c r="EVE5" s="341"/>
      <c r="EVF5" s="341"/>
      <c r="EVG5" s="341"/>
      <c r="EVH5" s="341"/>
      <c r="EVI5" s="341"/>
      <c r="EVJ5" s="341"/>
      <c r="EVK5" s="341"/>
      <c r="EVL5" s="341"/>
      <c r="EVM5" s="341"/>
      <c r="EVN5" s="341"/>
      <c r="EVO5" s="341"/>
      <c r="EVP5" s="341"/>
      <c r="EVQ5" s="341"/>
      <c r="EVR5" s="341"/>
      <c r="EVS5" s="341"/>
      <c r="EVT5" s="341"/>
      <c r="EVU5" s="341"/>
      <c r="EVV5" s="341"/>
      <c r="EVW5" s="341"/>
      <c r="EVX5" s="341"/>
      <c r="EVY5" s="341"/>
      <c r="EVZ5" s="341"/>
      <c r="EWA5" s="341"/>
      <c r="EWB5" s="341"/>
      <c r="EWC5" s="341"/>
      <c r="EWD5" s="341"/>
      <c r="EWE5" s="341"/>
      <c r="EWF5" s="341"/>
      <c r="EWG5" s="341"/>
      <c r="EWH5" s="341"/>
      <c r="EWI5" s="341"/>
      <c r="EWJ5" s="341"/>
      <c r="EWK5" s="341"/>
      <c r="EWL5" s="341"/>
      <c r="EWM5" s="341"/>
      <c r="EWN5" s="341"/>
      <c r="EWO5" s="341"/>
      <c r="EWP5" s="341"/>
      <c r="EWQ5" s="341"/>
      <c r="EWR5" s="341"/>
      <c r="EWS5" s="341"/>
      <c r="EWT5" s="341"/>
      <c r="EWU5" s="341"/>
      <c r="EWV5" s="341"/>
      <c r="EWW5" s="341"/>
      <c r="EWX5" s="341"/>
      <c r="EWY5" s="341"/>
      <c r="EWZ5" s="341"/>
      <c r="EXA5" s="341"/>
      <c r="EXB5" s="341"/>
      <c r="EXC5" s="341"/>
      <c r="EXD5" s="341"/>
      <c r="EXE5" s="341"/>
      <c r="EXF5" s="341"/>
      <c r="EXG5" s="341"/>
      <c r="EXH5" s="341"/>
      <c r="EXI5" s="341"/>
      <c r="EXJ5" s="341"/>
      <c r="EXK5" s="341"/>
      <c r="EXL5" s="341"/>
      <c r="EXM5" s="341"/>
      <c r="EXN5" s="341"/>
      <c r="EXO5" s="341"/>
      <c r="EXP5" s="341"/>
      <c r="EXQ5" s="341"/>
      <c r="EXR5" s="341"/>
      <c r="EXS5" s="341"/>
      <c r="EXT5" s="341"/>
      <c r="EXU5" s="341"/>
      <c r="EXV5" s="341"/>
      <c r="EXW5" s="341"/>
      <c r="EXX5" s="341"/>
      <c r="EXY5" s="341"/>
      <c r="EXZ5" s="341"/>
      <c r="EYA5" s="341"/>
      <c r="EYB5" s="341"/>
      <c r="EYC5" s="341"/>
      <c r="EYD5" s="341"/>
      <c r="EYE5" s="341"/>
      <c r="EYF5" s="341"/>
      <c r="EYG5" s="341"/>
      <c r="EYH5" s="341"/>
      <c r="EYI5" s="341"/>
      <c r="EYJ5" s="341"/>
      <c r="EYK5" s="341"/>
      <c r="EYL5" s="341"/>
      <c r="EYM5" s="341"/>
      <c r="EYN5" s="341"/>
      <c r="EYO5" s="341"/>
      <c r="EYP5" s="341"/>
      <c r="EYQ5" s="341"/>
      <c r="EYR5" s="341"/>
      <c r="EYS5" s="341"/>
      <c r="EYT5" s="341"/>
      <c r="EYU5" s="341"/>
      <c r="EYV5" s="341"/>
      <c r="EYW5" s="341"/>
      <c r="EYX5" s="341"/>
      <c r="EYY5" s="341"/>
      <c r="EYZ5" s="341"/>
      <c r="EZA5" s="341"/>
      <c r="EZB5" s="341"/>
      <c r="EZC5" s="341"/>
      <c r="EZD5" s="341"/>
      <c r="EZE5" s="341"/>
      <c r="EZF5" s="341"/>
      <c r="EZG5" s="341"/>
      <c r="EZH5" s="341"/>
      <c r="EZI5" s="341"/>
      <c r="EZJ5" s="341"/>
      <c r="EZK5" s="341"/>
      <c r="EZL5" s="341"/>
      <c r="EZM5" s="341"/>
      <c r="EZN5" s="341"/>
      <c r="EZO5" s="341"/>
      <c r="EZP5" s="341"/>
      <c r="EZQ5" s="341"/>
      <c r="EZR5" s="341"/>
      <c r="EZS5" s="341"/>
      <c r="EZT5" s="341"/>
      <c r="EZU5" s="341"/>
      <c r="EZV5" s="341"/>
      <c r="EZW5" s="341"/>
      <c r="EZX5" s="341"/>
      <c r="EZY5" s="341"/>
      <c r="EZZ5" s="341"/>
      <c r="FAA5" s="341"/>
      <c r="FAB5" s="341"/>
      <c r="FAC5" s="341"/>
      <c r="FAD5" s="341"/>
      <c r="FAE5" s="341"/>
      <c r="FAF5" s="341"/>
      <c r="FAG5" s="341"/>
      <c r="FAH5" s="341"/>
      <c r="FAI5" s="341"/>
      <c r="FAJ5" s="341"/>
      <c r="FAK5" s="341"/>
      <c r="FAL5" s="341"/>
      <c r="FAM5" s="341"/>
      <c r="FAN5" s="341"/>
      <c r="FAO5" s="341"/>
      <c r="FAP5" s="341"/>
      <c r="FAQ5" s="341"/>
      <c r="FAR5" s="341"/>
      <c r="FAS5" s="341"/>
      <c r="FAT5" s="341"/>
      <c r="FAU5" s="341"/>
      <c r="FAV5" s="341"/>
      <c r="FAW5" s="341"/>
      <c r="FAX5" s="341"/>
      <c r="FAY5" s="341"/>
      <c r="FAZ5" s="341"/>
      <c r="FBA5" s="341"/>
      <c r="FBB5" s="341"/>
      <c r="FBC5" s="341"/>
      <c r="FBD5" s="341"/>
      <c r="FBE5" s="341"/>
      <c r="FBF5" s="341"/>
      <c r="FBG5" s="341"/>
      <c r="FBH5" s="341"/>
      <c r="FBI5" s="341"/>
      <c r="FBJ5" s="341"/>
      <c r="FBK5" s="341"/>
      <c r="FBL5" s="341"/>
      <c r="FBM5" s="341"/>
      <c r="FBN5" s="341"/>
      <c r="FBO5" s="341"/>
      <c r="FBP5" s="341"/>
      <c r="FBQ5" s="341"/>
      <c r="FBR5" s="341"/>
      <c r="FBS5" s="341"/>
      <c r="FBT5" s="341"/>
      <c r="FBU5" s="341"/>
      <c r="FBV5" s="341"/>
      <c r="FBW5" s="341"/>
      <c r="FBX5" s="341"/>
      <c r="FBY5" s="341"/>
      <c r="FBZ5" s="341"/>
      <c r="FCA5" s="341"/>
      <c r="FCB5" s="341"/>
      <c r="FCC5" s="341"/>
      <c r="FCD5" s="341"/>
      <c r="FCE5" s="341"/>
      <c r="FCF5" s="341"/>
      <c r="FCG5" s="341"/>
      <c r="FCH5" s="341"/>
      <c r="FCI5" s="341"/>
      <c r="FCJ5" s="341"/>
      <c r="FCK5" s="341"/>
      <c r="FCL5" s="341"/>
      <c r="FCM5" s="341"/>
      <c r="FCN5" s="341"/>
      <c r="FCO5" s="341"/>
      <c r="FCP5" s="341"/>
      <c r="FCQ5" s="341"/>
      <c r="FCR5" s="341"/>
      <c r="FCS5" s="341"/>
      <c r="FCT5" s="341"/>
      <c r="FCU5" s="341"/>
      <c r="FCV5" s="341"/>
      <c r="FCW5" s="341"/>
      <c r="FCX5" s="341"/>
      <c r="FCY5" s="341"/>
      <c r="FCZ5" s="341"/>
      <c r="FDA5" s="341"/>
      <c r="FDB5" s="341"/>
      <c r="FDC5" s="341"/>
      <c r="FDD5" s="341"/>
      <c r="FDE5" s="341"/>
      <c r="FDF5" s="341"/>
      <c r="FDG5" s="341"/>
      <c r="FDH5" s="341"/>
      <c r="FDI5" s="341"/>
      <c r="FDJ5" s="341"/>
      <c r="FDK5" s="341"/>
      <c r="FDL5" s="341"/>
      <c r="FDM5" s="341"/>
      <c r="FDN5" s="341"/>
      <c r="FDO5" s="341"/>
      <c r="FDP5" s="341"/>
      <c r="FDQ5" s="341"/>
      <c r="FDR5" s="341"/>
      <c r="FDS5" s="341"/>
      <c r="FDT5" s="341"/>
      <c r="FDU5" s="341"/>
      <c r="FDV5" s="341"/>
      <c r="FDW5" s="341"/>
      <c r="FDX5" s="341"/>
      <c r="FDY5" s="341"/>
      <c r="FDZ5" s="341"/>
      <c r="FEA5" s="341"/>
      <c r="FEB5" s="341"/>
      <c r="FEC5" s="341"/>
      <c r="FED5" s="341"/>
      <c r="FEE5" s="341"/>
      <c r="FEF5" s="341"/>
      <c r="FEG5" s="341"/>
      <c r="FEH5" s="341"/>
      <c r="FEI5" s="341"/>
      <c r="FEJ5" s="341"/>
      <c r="FEK5" s="341"/>
      <c r="FEL5" s="341"/>
      <c r="FEM5" s="341"/>
      <c r="FEN5" s="341"/>
      <c r="FEO5" s="341"/>
      <c r="FEP5" s="341"/>
      <c r="FEQ5" s="341"/>
      <c r="FER5" s="341"/>
      <c r="FES5" s="341"/>
      <c r="FET5" s="341"/>
      <c r="FEU5" s="341"/>
      <c r="FEV5" s="341"/>
      <c r="FEW5" s="341"/>
      <c r="FEX5" s="341"/>
      <c r="FEY5" s="341"/>
      <c r="FEZ5" s="341"/>
      <c r="FFA5" s="341"/>
      <c r="FFB5" s="341"/>
      <c r="FFC5" s="341"/>
      <c r="FFD5" s="341"/>
      <c r="FFE5" s="341"/>
      <c r="FFF5" s="341"/>
      <c r="FFG5" s="341"/>
      <c r="FFH5" s="341"/>
      <c r="FFI5" s="341"/>
      <c r="FFJ5" s="341"/>
      <c r="FFK5" s="341"/>
      <c r="FFL5" s="341"/>
      <c r="FFM5" s="341"/>
      <c r="FFN5" s="341"/>
      <c r="FFO5" s="341"/>
      <c r="FFP5" s="341"/>
      <c r="FFQ5" s="341"/>
      <c r="FFR5" s="341"/>
      <c r="FFS5" s="341"/>
      <c r="FFT5" s="341"/>
      <c r="FFU5" s="341"/>
      <c r="FFV5" s="341"/>
      <c r="FFW5" s="341"/>
      <c r="FFX5" s="341"/>
      <c r="FFY5" s="341"/>
      <c r="FFZ5" s="341"/>
      <c r="FGA5" s="341"/>
      <c r="FGB5" s="341"/>
      <c r="FGC5" s="341"/>
      <c r="FGD5" s="341"/>
      <c r="FGE5" s="341"/>
      <c r="FGF5" s="341"/>
      <c r="FGG5" s="341"/>
      <c r="FGH5" s="341"/>
      <c r="FGI5" s="341"/>
      <c r="FGJ5" s="341"/>
      <c r="FGK5" s="341"/>
      <c r="FGL5" s="341"/>
      <c r="FGM5" s="341"/>
      <c r="FGN5" s="341"/>
      <c r="FGO5" s="341"/>
      <c r="FGP5" s="341"/>
      <c r="FGQ5" s="341"/>
      <c r="FGR5" s="341"/>
      <c r="FGS5" s="341"/>
      <c r="FGT5" s="341"/>
      <c r="FGU5" s="341"/>
      <c r="FGV5" s="341"/>
      <c r="FGW5" s="341"/>
      <c r="FGX5" s="341"/>
      <c r="FGY5" s="341"/>
      <c r="FGZ5" s="341"/>
      <c r="FHA5" s="341"/>
      <c r="FHB5" s="341"/>
      <c r="FHC5" s="341"/>
      <c r="FHD5" s="341"/>
      <c r="FHE5" s="341"/>
      <c r="FHF5" s="341"/>
      <c r="FHG5" s="341"/>
      <c r="FHH5" s="341"/>
      <c r="FHI5" s="341"/>
      <c r="FHJ5" s="341"/>
      <c r="FHK5" s="341"/>
      <c r="FHL5" s="341"/>
      <c r="FHM5" s="341"/>
      <c r="FHN5" s="341"/>
      <c r="FHO5" s="341"/>
      <c r="FHP5" s="341"/>
      <c r="FHQ5" s="341"/>
      <c r="FHR5" s="341"/>
      <c r="FHS5" s="341"/>
      <c r="FHT5" s="341"/>
      <c r="FHU5" s="341"/>
      <c r="FHV5" s="341"/>
      <c r="FHW5" s="341"/>
      <c r="FHX5" s="341"/>
      <c r="FHY5" s="341"/>
      <c r="FHZ5" s="341"/>
      <c r="FIA5" s="341"/>
      <c r="FIB5" s="341"/>
      <c r="FIC5" s="341"/>
      <c r="FID5" s="341"/>
      <c r="FIE5" s="341"/>
      <c r="FIF5" s="341"/>
      <c r="FIG5" s="341"/>
      <c r="FIH5" s="341"/>
      <c r="FII5" s="341"/>
      <c r="FIJ5" s="341"/>
      <c r="FIK5" s="341"/>
      <c r="FIL5" s="341"/>
      <c r="FIM5" s="341"/>
      <c r="FIN5" s="341"/>
      <c r="FIO5" s="341"/>
      <c r="FIP5" s="341"/>
      <c r="FIQ5" s="341"/>
      <c r="FIR5" s="341"/>
      <c r="FIS5" s="341"/>
      <c r="FIT5" s="341"/>
      <c r="FIU5" s="341"/>
      <c r="FIV5" s="341"/>
      <c r="FIW5" s="341"/>
      <c r="FIX5" s="341"/>
      <c r="FIY5" s="341"/>
      <c r="FIZ5" s="341"/>
      <c r="FJA5" s="341"/>
      <c r="FJB5" s="341"/>
      <c r="FJC5" s="341"/>
      <c r="FJD5" s="341"/>
      <c r="FJE5" s="341"/>
      <c r="FJF5" s="341"/>
      <c r="FJG5" s="341"/>
      <c r="FJH5" s="341"/>
      <c r="FJI5" s="341"/>
      <c r="FJJ5" s="341"/>
      <c r="FJK5" s="341"/>
      <c r="FJL5" s="341"/>
      <c r="FJM5" s="341"/>
      <c r="FJN5" s="341"/>
      <c r="FJO5" s="341"/>
      <c r="FJP5" s="341"/>
      <c r="FJQ5" s="341"/>
      <c r="FJR5" s="341"/>
      <c r="FJS5" s="341"/>
      <c r="FJT5" s="341"/>
      <c r="FJU5" s="341"/>
      <c r="FJV5" s="341"/>
      <c r="FJW5" s="341"/>
      <c r="FJX5" s="341"/>
      <c r="FJY5" s="341"/>
      <c r="FJZ5" s="341"/>
      <c r="FKA5" s="341"/>
      <c r="FKB5" s="341"/>
      <c r="FKC5" s="341"/>
      <c r="FKD5" s="341"/>
      <c r="FKE5" s="341"/>
      <c r="FKF5" s="341"/>
      <c r="FKG5" s="341"/>
      <c r="FKH5" s="341"/>
      <c r="FKI5" s="341"/>
      <c r="FKJ5" s="341"/>
      <c r="FKK5" s="341"/>
      <c r="FKL5" s="341"/>
      <c r="FKM5" s="341"/>
      <c r="FKN5" s="341"/>
      <c r="FKO5" s="341"/>
      <c r="FKP5" s="341"/>
      <c r="FKQ5" s="341"/>
      <c r="FKR5" s="341"/>
      <c r="FKS5" s="341"/>
      <c r="FKT5" s="341"/>
      <c r="FKU5" s="341"/>
      <c r="FKV5" s="341"/>
      <c r="FKW5" s="341"/>
      <c r="FKX5" s="341"/>
      <c r="FKY5" s="341"/>
      <c r="FKZ5" s="341"/>
      <c r="FLA5" s="341"/>
      <c r="FLB5" s="341"/>
      <c r="FLC5" s="341"/>
      <c r="FLD5" s="341"/>
      <c r="FLE5" s="341"/>
      <c r="FLF5" s="341"/>
      <c r="FLG5" s="341"/>
      <c r="FLH5" s="341"/>
      <c r="FLI5" s="341"/>
      <c r="FLJ5" s="341"/>
      <c r="FLK5" s="341"/>
      <c r="FLL5" s="341"/>
      <c r="FLM5" s="341"/>
      <c r="FLN5" s="341"/>
      <c r="FLO5" s="341"/>
      <c r="FLP5" s="341"/>
      <c r="FLQ5" s="341"/>
      <c r="FLR5" s="341"/>
      <c r="FLS5" s="341"/>
      <c r="FLT5" s="341"/>
      <c r="FLU5" s="341"/>
      <c r="FLV5" s="341"/>
      <c r="FLW5" s="341"/>
      <c r="FLX5" s="341"/>
      <c r="FLY5" s="341"/>
      <c r="FLZ5" s="341"/>
      <c r="FMA5" s="341"/>
      <c r="FMB5" s="341"/>
      <c r="FMC5" s="341"/>
      <c r="FMD5" s="341"/>
      <c r="FME5" s="341"/>
      <c r="FMF5" s="341"/>
      <c r="FMG5" s="341"/>
      <c r="FMH5" s="341"/>
      <c r="FMI5" s="341"/>
      <c r="FMJ5" s="341"/>
      <c r="FMK5" s="341"/>
      <c r="FML5" s="341"/>
      <c r="FMM5" s="341"/>
      <c r="FMN5" s="341"/>
      <c r="FMO5" s="341"/>
      <c r="FMP5" s="341"/>
      <c r="FMQ5" s="341"/>
      <c r="FMR5" s="341"/>
      <c r="FMS5" s="341"/>
      <c r="FMT5" s="341"/>
      <c r="FMU5" s="341"/>
      <c r="FMV5" s="341"/>
      <c r="FMW5" s="341"/>
      <c r="FMX5" s="341"/>
      <c r="FMY5" s="341"/>
      <c r="FMZ5" s="341"/>
      <c r="FNA5" s="341"/>
      <c r="FNB5" s="341"/>
      <c r="FNC5" s="341"/>
      <c r="FND5" s="341"/>
      <c r="FNE5" s="341"/>
      <c r="FNF5" s="341"/>
      <c r="FNG5" s="341"/>
      <c r="FNH5" s="341"/>
      <c r="FNI5" s="341"/>
      <c r="FNJ5" s="341"/>
      <c r="FNK5" s="341"/>
      <c r="FNL5" s="341"/>
      <c r="FNM5" s="341"/>
      <c r="FNN5" s="341"/>
      <c r="FNO5" s="341"/>
      <c r="FNP5" s="341"/>
      <c r="FNQ5" s="341"/>
      <c r="FNR5" s="341"/>
      <c r="FNS5" s="341"/>
      <c r="FNT5" s="341"/>
      <c r="FNU5" s="341"/>
      <c r="FNV5" s="341"/>
      <c r="FNW5" s="341"/>
      <c r="FNX5" s="341"/>
      <c r="FNY5" s="341"/>
      <c r="FNZ5" s="341"/>
      <c r="FOA5" s="341"/>
      <c r="FOB5" s="341"/>
      <c r="FOC5" s="341"/>
      <c r="FOD5" s="341"/>
      <c r="FOE5" s="341"/>
      <c r="FOF5" s="341"/>
      <c r="FOG5" s="341"/>
      <c r="FOH5" s="341"/>
      <c r="FOI5" s="341"/>
      <c r="FOJ5" s="341"/>
      <c r="FOK5" s="341"/>
      <c r="FOL5" s="341"/>
      <c r="FOM5" s="341"/>
      <c r="FON5" s="341"/>
      <c r="FOO5" s="341"/>
      <c r="FOP5" s="341"/>
      <c r="FOQ5" s="341"/>
      <c r="FOR5" s="341"/>
      <c r="FOS5" s="341"/>
      <c r="FOT5" s="341"/>
      <c r="FOU5" s="341"/>
      <c r="FOV5" s="341"/>
      <c r="FOW5" s="341"/>
      <c r="FOX5" s="341"/>
      <c r="FOY5" s="341"/>
      <c r="FOZ5" s="341"/>
      <c r="FPA5" s="341"/>
      <c r="FPB5" s="341"/>
      <c r="FPC5" s="341"/>
      <c r="FPD5" s="341"/>
      <c r="FPE5" s="341"/>
      <c r="FPF5" s="341"/>
      <c r="FPG5" s="341"/>
      <c r="FPH5" s="341"/>
      <c r="FPI5" s="341"/>
      <c r="FPJ5" s="341"/>
      <c r="FPK5" s="341"/>
      <c r="FPL5" s="341"/>
      <c r="FPM5" s="341"/>
      <c r="FPN5" s="341"/>
      <c r="FPO5" s="341"/>
      <c r="FPP5" s="341"/>
      <c r="FPQ5" s="341"/>
      <c r="FPR5" s="341"/>
      <c r="FPS5" s="341"/>
      <c r="FPT5" s="341"/>
      <c r="FPU5" s="341"/>
      <c r="FPV5" s="341"/>
      <c r="FPW5" s="341"/>
      <c r="FPX5" s="341"/>
      <c r="FPY5" s="341"/>
      <c r="FPZ5" s="341"/>
      <c r="FQA5" s="341"/>
      <c r="FQB5" s="341"/>
      <c r="FQC5" s="341"/>
      <c r="FQD5" s="341"/>
      <c r="FQE5" s="341"/>
      <c r="FQF5" s="341"/>
      <c r="FQG5" s="341"/>
      <c r="FQH5" s="341"/>
      <c r="FQI5" s="341"/>
      <c r="FQJ5" s="341"/>
      <c r="FQK5" s="341"/>
      <c r="FQL5" s="341"/>
      <c r="FQM5" s="341"/>
      <c r="FQN5" s="341"/>
      <c r="FQO5" s="341"/>
      <c r="FQP5" s="341"/>
      <c r="FQQ5" s="341"/>
      <c r="FQR5" s="341"/>
      <c r="FQS5" s="341"/>
      <c r="FQT5" s="341"/>
      <c r="FQU5" s="341"/>
      <c r="FQV5" s="341"/>
      <c r="FQW5" s="341"/>
      <c r="FQX5" s="341"/>
      <c r="FQY5" s="341"/>
      <c r="FQZ5" s="341"/>
      <c r="FRA5" s="341"/>
      <c r="FRB5" s="341"/>
      <c r="FRC5" s="341"/>
      <c r="FRD5" s="341"/>
      <c r="FRE5" s="341"/>
      <c r="FRF5" s="341"/>
      <c r="FRG5" s="341"/>
      <c r="FRH5" s="341"/>
      <c r="FRI5" s="341"/>
      <c r="FRJ5" s="341"/>
      <c r="FRK5" s="341"/>
      <c r="FRL5" s="341"/>
      <c r="FRM5" s="341"/>
      <c r="FRN5" s="341"/>
      <c r="FRO5" s="341"/>
      <c r="FRP5" s="341"/>
      <c r="FRQ5" s="341"/>
      <c r="FRR5" s="341"/>
      <c r="FRS5" s="341"/>
      <c r="FRT5" s="341"/>
      <c r="FRU5" s="341"/>
      <c r="FRV5" s="341"/>
      <c r="FRW5" s="341"/>
      <c r="FRX5" s="341"/>
      <c r="FRY5" s="341"/>
      <c r="FRZ5" s="341"/>
      <c r="FSA5" s="341"/>
      <c r="FSB5" s="341"/>
      <c r="FSC5" s="341"/>
      <c r="FSD5" s="341"/>
      <c r="FSE5" s="341"/>
      <c r="FSF5" s="341"/>
      <c r="FSG5" s="341"/>
      <c r="FSH5" s="341"/>
      <c r="FSI5" s="341"/>
      <c r="FSJ5" s="341"/>
      <c r="FSK5" s="341"/>
      <c r="FSL5" s="341"/>
      <c r="FSM5" s="341"/>
      <c r="FSN5" s="341"/>
      <c r="FSO5" s="341"/>
      <c r="FSP5" s="341"/>
      <c r="FSQ5" s="341"/>
      <c r="FSR5" s="341"/>
      <c r="FSS5" s="341"/>
      <c r="FST5" s="341"/>
      <c r="FSU5" s="341"/>
      <c r="FSV5" s="341"/>
      <c r="FSW5" s="341"/>
      <c r="FSX5" s="341"/>
      <c r="FSY5" s="341"/>
      <c r="FSZ5" s="341"/>
      <c r="FTA5" s="341"/>
      <c r="FTB5" s="341"/>
      <c r="FTC5" s="341"/>
      <c r="FTD5" s="341"/>
      <c r="FTE5" s="341"/>
      <c r="FTF5" s="341"/>
      <c r="FTG5" s="341"/>
      <c r="FTH5" s="341"/>
      <c r="FTI5" s="341"/>
      <c r="FTJ5" s="341"/>
      <c r="FTK5" s="341"/>
      <c r="FTL5" s="341"/>
      <c r="FTM5" s="341"/>
      <c r="FTN5" s="341"/>
      <c r="FTO5" s="341"/>
      <c r="FTP5" s="341"/>
      <c r="FTQ5" s="341"/>
      <c r="FTR5" s="341"/>
      <c r="FTS5" s="341"/>
      <c r="FTT5" s="341"/>
      <c r="FTU5" s="341"/>
      <c r="FTV5" s="341"/>
      <c r="FTW5" s="341"/>
      <c r="FTX5" s="341"/>
      <c r="FTY5" s="341"/>
      <c r="FTZ5" s="341"/>
      <c r="FUA5" s="341"/>
      <c r="FUB5" s="341"/>
      <c r="FUC5" s="341"/>
      <c r="FUD5" s="341"/>
      <c r="FUE5" s="341"/>
      <c r="FUF5" s="341"/>
      <c r="FUG5" s="341"/>
      <c r="FUH5" s="341"/>
      <c r="FUI5" s="341"/>
      <c r="FUJ5" s="341"/>
      <c r="FUK5" s="341"/>
      <c r="FUL5" s="341"/>
      <c r="FUM5" s="341"/>
      <c r="FUN5" s="341"/>
      <c r="FUO5" s="341"/>
      <c r="FUP5" s="341"/>
      <c r="FUQ5" s="341"/>
      <c r="FUR5" s="341"/>
      <c r="FUS5" s="341"/>
      <c r="FUT5" s="341"/>
      <c r="FUU5" s="341"/>
      <c r="FUV5" s="341"/>
      <c r="FUW5" s="341"/>
      <c r="FUX5" s="341"/>
      <c r="FUY5" s="341"/>
      <c r="FUZ5" s="341"/>
      <c r="FVA5" s="341"/>
      <c r="FVB5" s="341"/>
      <c r="FVC5" s="341"/>
      <c r="FVD5" s="341"/>
      <c r="FVE5" s="341"/>
      <c r="FVF5" s="341"/>
      <c r="FVG5" s="341"/>
      <c r="FVH5" s="341"/>
      <c r="FVI5" s="341"/>
      <c r="FVJ5" s="341"/>
      <c r="FVK5" s="341"/>
      <c r="FVL5" s="341"/>
      <c r="FVM5" s="341"/>
      <c r="FVN5" s="341"/>
      <c r="FVO5" s="341"/>
      <c r="FVP5" s="341"/>
      <c r="FVQ5" s="341"/>
      <c r="FVR5" s="341"/>
      <c r="FVS5" s="341"/>
      <c r="FVT5" s="341"/>
      <c r="FVU5" s="341"/>
      <c r="FVV5" s="341"/>
      <c r="FVW5" s="341"/>
      <c r="FVX5" s="341"/>
      <c r="FVY5" s="341"/>
      <c r="FVZ5" s="341"/>
      <c r="FWA5" s="341"/>
      <c r="FWB5" s="341"/>
      <c r="FWC5" s="341"/>
      <c r="FWD5" s="341"/>
      <c r="FWE5" s="341"/>
      <c r="FWF5" s="341"/>
      <c r="FWG5" s="341"/>
      <c r="FWH5" s="341"/>
      <c r="FWI5" s="341"/>
      <c r="FWJ5" s="341"/>
      <c r="FWK5" s="341"/>
      <c r="FWL5" s="341"/>
      <c r="FWM5" s="341"/>
      <c r="FWN5" s="341"/>
      <c r="FWO5" s="341"/>
      <c r="FWP5" s="341"/>
      <c r="FWQ5" s="341"/>
      <c r="FWR5" s="341"/>
      <c r="FWS5" s="341"/>
      <c r="FWT5" s="341"/>
      <c r="FWU5" s="341"/>
      <c r="FWV5" s="341"/>
      <c r="FWW5" s="341"/>
      <c r="FWX5" s="341"/>
      <c r="FWY5" s="341"/>
      <c r="FWZ5" s="341"/>
      <c r="FXA5" s="341"/>
      <c r="FXB5" s="341"/>
      <c r="FXC5" s="341"/>
      <c r="FXD5" s="341"/>
      <c r="FXE5" s="341"/>
      <c r="FXF5" s="341"/>
      <c r="FXG5" s="341"/>
      <c r="FXH5" s="341"/>
      <c r="FXI5" s="341"/>
      <c r="FXJ5" s="341"/>
      <c r="FXK5" s="341"/>
      <c r="FXL5" s="341"/>
      <c r="FXM5" s="341"/>
      <c r="FXN5" s="341"/>
      <c r="FXO5" s="341"/>
      <c r="FXP5" s="341"/>
      <c r="FXQ5" s="341"/>
      <c r="FXR5" s="341"/>
      <c r="FXS5" s="341"/>
      <c r="FXT5" s="341"/>
      <c r="FXU5" s="341"/>
      <c r="FXV5" s="341"/>
      <c r="FXW5" s="341"/>
      <c r="FXX5" s="341"/>
      <c r="FXY5" s="341"/>
      <c r="FXZ5" s="341"/>
      <c r="FYA5" s="341"/>
      <c r="FYB5" s="341"/>
      <c r="FYC5" s="341"/>
      <c r="FYD5" s="341"/>
      <c r="FYE5" s="341"/>
      <c r="FYF5" s="341"/>
      <c r="FYG5" s="341"/>
      <c r="FYH5" s="341"/>
      <c r="FYI5" s="341"/>
      <c r="FYJ5" s="341"/>
      <c r="FYK5" s="341"/>
      <c r="FYL5" s="341"/>
      <c r="FYM5" s="341"/>
      <c r="FYN5" s="341"/>
      <c r="FYO5" s="341"/>
      <c r="FYP5" s="341"/>
      <c r="FYQ5" s="341"/>
      <c r="FYR5" s="341"/>
      <c r="FYS5" s="341"/>
      <c r="FYT5" s="341"/>
      <c r="FYU5" s="341"/>
      <c r="FYV5" s="341"/>
      <c r="FYW5" s="341"/>
      <c r="FYX5" s="341"/>
      <c r="FYY5" s="341"/>
      <c r="FYZ5" s="341"/>
      <c r="FZA5" s="341"/>
      <c r="FZB5" s="341"/>
      <c r="FZC5" s="341"/>
      <c r="FZD5" s="341"/>
      <c r="FZE5" s="341"/>
      <c r="FZF5" s="341"/>
      <c r="FZG5" s="341"/>
      <c r="FZH5" s="341"/>
      <c r="FZI5" s="341"/>
      <c r="FZJ5" s="341"/>
      <c r="FZK5" s="341"/>
      <c r="FZL5" s="341"/>
      <c r="FZM5" s="341"/>
      <c r="FZN5" s="341"/>
      <c r="FZO5" s="341"/>
      <c r="FZP5" s="341"/>
      <c r="FZQ5" s="341"/>
      <c r="FZR5" s="341"/>
      <c r="FZS5" s="341"/>
      <c r="FZT5" s="341"/>
      <c r="FZU5" s="341"/>
      <c r="FZV5" s="341"/>
      <c r="FZW5" s="341"/>
      <c r="FZX5" s="341"/>
      <c r="FZY5" s="341"/>
      <c r="FZZ5" s="341"/>
      <c r="GAA5" s="341"/>
      <c r="GAB5" s="341"/>
      <c r="GAC5" s="341"/>
      <c r="GAD5" s="341"/>
      <c r="GAE5" s="341"/>
      <c r="GAF5" s="341"/>
      <c r="GAG5" s="341"/>
      <c r="GAH5" s="341"/>
      <c r="GAI5" s="341"/>
      <c r="GAJ5" s="341"/>
      <c r="GAK5" s="341"/>
      <c r="GAL5" s="341"/>
      <c r="GAM5" s="341"/>
      <c r="GAN5" s="341"/>
      <c r="GAO5" s="341"/>
      <c r="GAP5" s="341"/>
      <c r="GAQ5" s="341"/>
      <c r="GAR5" s="341"/>
      <c r="GAS5" s="341"/>
      <c r="GAT5" s="341"/>
      <c r="GAU5" s="341"/>
      <c r="GAV5" s="341"/>
      <c r="GAW5" s="341"/>
      <c r="GAX5" s="341"/>
      <c r="GAY5" s="341"/>
      <c r="GAZ5" s="341"/>
      <c r="GBA5" s="341"/>
      <c r="GBB5" s="341"/>
      <c r="GBC5" s="341"/>
      <c r="GBD5" s="341"/>
      <c r="GBE5" s="341"/>
      <c r="GBF5" s="341"/>
      <c r="GBG5" s="341"/>
      <c r="GBH5" s="341"/>
      <c r="GBI5" s="341"/>
      <c r="GBJ5" s="341"/>
      <c r="GBK5" s="341"/>
      <c r="GBL5" s="341"/>
      <c r="GBM5" s="341"/>
      <c r="GBN5" s="341"/>
      <c r="GBO5" s="341"/>
      <c r="GBP5" s="341"/>
      <c r="GBQ5" s="341"/>
      <c r="GBR5" s="341"/>
      <c r="GBS5" s="341"/>
      <c r="GBT5" s="341"/>
      <c r="GBU5" s="341"/>
      <c r="GBV5" s="341"/>
      <c r="GBW5" s="341"/>
      <c r="GBX5" s="341"/>
      <c r="GBY5" s="341"/>
      <c r="GBZ5" s="341"/>
      <c r="GCA5" s="341"/>
      <c r="GCB5" s="341"/>
      <c r="GCC5" s="341"/>
      <c r="GCD5" s="341"/>
      <c r="GCE5" s="341"/>
      <c r="GCF5" s="341"/>
      <c r="GCG5" s="341"/>
      <c r="GCH5" s="341"/>
      <c r="GCI5" s="341"/>
      <c r="GCJ5" s="341"/>
      <c r="GCK5" s="341"/>
      <c r="GCL5" s="341"/>
      <c r="GCM5" s="341"/>
      <c r="GCN5" s="341"/>
      <c r="GCO5" s="341"/>
      <c r="GCP5" s="341"/>
      <c r="GCQ5" s="341"/>
      <c r="GCR5" s="341"/>
      <c r="GCS5" s="341"/>
      <c r="GCT5" s="341"/>
      <c r="GCU5" s="341"/>
      <c r="GCV5" s="341"/>
      <c r="GCW5" s="341"/>
      <c r="GCX5" s="341"/>
      <c r="GCY5" s="341"/>
      <c r="GCZ5" s="341"/>
      <c r="GDA5" s="341"/>
      <c r="GDB5" s="341"/>
      <c r="GDC5" s="341"/>
      <c r="GDD5" s="341"/>
      <c r="GDE5" s="341"/>
      <c r="GDF5" s="341"/>
      <c r="GDG5" s="341"/>
      <c r="GDH5" s="341"/>
      <c r="GDI5" s="341"/>
      <c r="GDJ5" s="341"/>
      <c r="GDK5" s="341"/>
      <c r="GDL5" s="341"/>
      <c r="GDM5" s="341"/>
      <c r="GDN5" s="341"/>
      <c r="GDO5" s="341"/>
      <c r="GDP5" s="341"/>
      <c r="GDQ5" s="341"/>
      <c r="GDR5" s="341"/>
      <c r="GDS5" s="341"/>
      <c r="GDT5" s="341"/>
      <c r="GDU5" s="341"/>
      <c r="GDV5" s="341"/>
      <c r="GDW5" s="341"/>
      <c r="GDX5" s="341"/>
      <c r="GDY5" s="341"/>
      <c r="GDZ5" s="341"/>
      <c r="GEA5" s="341"/>
      <c r="GEB5" s="341"/>
      <c r="GEC5" s="341"/>
      <c r="GED5" s="341"/>
      <c r="GEE5" s="341"/>
      <c r="GEF5" s="341"/>
      <c r="GEG5" s="341"/>
      <c r="GEH5" s="341"/>
      <c r="GEI5" s="341"/>
      <c r="GEJ5" s="341"/>
      <c r="GEK5" s="341"/>
      <c r="GEL5" s="341"/>
      <c r="GEM5" s="341"/>
      <c r="GEN5" s="341"/>
      <c r="GEO5" s="341"/>
      <c r="GEP5" s="341"/>
      <c r="GEQ5" s="341"/>
      <c r="GER5" s="341"/>
      <c r="GES5" s="341"/>
      <c r="GET5" s="341"/>
      <c r="GEU5" s="341"/>
      <c r="GEV5" s="341"/>
      <c r="GEW5" s="341"/>
      <c r="GEX5" s="341"/>
      <c r="GEY5" s="341"/>
      <c r="GEZ5" s="341"/>
      <c r="GFA5" s="341"/>
      <c r="GFB5" s="341"/>
      <c r="GFC5" s="341"/>
      <c r="GFD5" s="341"/>
      <c r="GFE5" s="341"/>
      <c r="GFF5" s="341"/>
      <c r="GFG5" s="341"/>
      <c r="GFH5" s="341"/>
      <c r="GFI5" s="341"/>
      <c r="GFJ5" s="341"/>
      <c r="GFK5" s="341"/>
      <c r="GFL5" s="341"/>
      <c r="GFM5" s="341"/>
      <c r="GFN5" s="341"/>
      <c r="GFO5" s="341"/>
      <c r="GFP5" s="341"/>
      <c r="GFQ5" s="341"/>
      <c r="GFR5" s="341"/>
      <c r="GFS5" s="341"/>
      <c r="GFT5" s="341"/>
      <c r="GFU5" s="341"/>
      <c r="GFV5" s="341"/>
      <c r="GFW5" s="341"/>
      <c r="GFX5" s="341"/>
      <c r="GFY5" s="341"/>
      <c r="GFZ5" s="341"/>
      <c r="GGA5" s="341"/>
      <c r="GGB5" s="341"/>
      <c r="GGC5" s="341"/>
      <c r="GGD5" s="341"/>
      <c r="GGE5" s="341"/>
      <c r="GGF5" s="341"/>
      <c r="GGG5" s="341"/>
      <c r="GGH5" s="341"/>
      <c r="GGI5" s="341"/>
      <c r="GGJ5" s="341"/>
      <c r="GGK5" s="341"/>
      <c r="GGL5" s="341"/>
      <c r="GGM5" s="341"/>
      <c r="GGN5" s="341"/>
      <c r="GGO5" s="341"/>
      <c r="GGP5" s="341"/>
      <c r="GGQ5" s="341"/>
      <c r="GGR5" s="341"/>
      <c r="GGS5" s="341"/>
      <c r="GGT5" s="341"/>
      <c r="GGU5" s="341"/>
      <c r="GGV5" s="341"/>
      <c r="GGW5" s="341"/>
      <c r="GGX5" s="341"/>
      <c r="GGY5" s="341"/>
      <c r="GGZ5" s="341"/>
      <c r="GHA5" s="341"/>
      <c r="GHB5" s="341"/>
      <c r="GHC5" s="341"/>
      <c r="GHD5" s="341"/>
      <c r="GHE5" s="341"/>
      <c r="GHF5" s="341"/>
      <c r="GHG5" s="341"/>
      <c r="GHH5" s="341"/>
      <c r="GHI5" s="341"/>
      <c r="GHJ5" s="341"/>
      <c r="GHK5" s="341"/>
      <c r="GHL5" s="341"/>
      <c r="GHM5" s="341"/>
      <c r="GHN5" s="341"/>
      <c r="GHO5" s="341"/>
      <c r="GHP5" s="341"/>
      <c r="GHQ5" s="341"/>
      <c r="GHR5" s="341"/>
      <c r="GHS5" s="341"/>
      <c r="GHT5" s="341"/>
      <c r="GHU5" s="341"/>
      <c r="GHV5" s="341"/>
      <c r="GHW5" s="341"/>
      <c r="GHX5" s="341"/>
      <c r="GHY5" s="341"/>
      <c r="GHZ5" s="341"/>
      <c r="GIA5" s="341"/>
      <c r="GIB5" s="341"/>
      <c r="GIC5" s="341"/>
      <c r="GID5" s="341"/>
      <c r="GIE5" s="341"/>
      <c r="GIF5" s="341"/>
      <c r="GIG5" s="341"/>
      <c r="GIH5" s="341"/>
      <c r="GII5" s="341"/>
      <c r="GIJ5" s="341"/>
      <c r="GIK5" s="341"/>
      <c r="GIL5" s="341"/>
      <c r="GIM5" s="341"/>
      <c r="GIN5" s="341"/>
      <c r="GIO5" s="341"/>
      <c r="GIP5" s="341"/>
      <c r="GIQ5" s="341"/>
      <c r="GIR5" s="341"/>
      <c r="GIS5" s="341"/>
      <c r="GIT5" s="341"/>
      <c r="GIU5" s="341"/>
      <c r="GIV5" s="341"/>
      <c r="GIW5" s="341"/>
      <c r="GIX5" s="341"/>
      <c r="GIY5" s="341"/>
      <c r="GIZ5" s="341"/>
      <c r="GJA5" s="341"/>
      <c r="GJB5" s="341"/>
      <c r="GJC5" s="341"/>
      <c r="GJD5" s="341"/>
      <c r="GJE5" s="341"/>
      <c r="GJF5" s="341"/>
      <c r="GJG5" s="341"/>
      <c r="GJH5" s="341"/>
      <c r="GJI5" s="341"/>
      <c r="GJJ5" s="341"/>
      <c r="GJK5" s="341"/>
      <c r="GJL5" s="341"/>
      <c r="GJM5" s="341"/>
      <c r="GJN5" s="341"/>
      <c r="GJO5" s="341"/>
      <c r="GJP5" s="341"/>
      <c r="GJQ5" s="341"/>
      <c r="GJR5" s="341"/>
      <c r="GJS5" s="341"/>
      <c r="GJT5" s="341"/>
      <c r="GJU5" s="341"/>
      <c r="GJV5" s="341"/>
      <c r="GJW5" s="341"/>
      <c r="GJX5" s="341"/>
      <c r="GJY5" s="341"/>
      <c r="GJZ5" s="341"/>
      <c r="GKA5" s="341"/>
      <c r="GKB5" s="341"/>
      <c r="GKC5" s="341"/>
      <c r="GKD5" s="341"/>
      <c r="GKE5" s="341"/>
      <c r="GKF5" s="341"/>
      <c r="GKG5" s="341"/>
      <c r="GKH5" s="341"/>
      <c r="GKI5" s="341"/>
      <c r="GKJ5" s="341"/>
      <c r="GKK5" s="341"/>
      <c r="GKL5" s="341"/>
      <c r="GKM5" s="341"/>
      <c r="GKN5" s="341"/>
      <c r="GKO5" s="341"/>
      <c r="GKP5" s="341"/>
      <c r="GKQ5" s="341"/>
      <c r="GKR5" s="341"/>
      <c r="GKS5" s="341"/>
      <c r="GKT5" s="341"/>
      <c r="GKU5" s="341"/>
      <c r="GKV5" s="341"/>
      <c r="GKW5" s="341"/>
      <c r="GKX5" s="341"/>
      <c r="GKY5" s="341"/>
      <c r="GKZ5" s="341"/>
      <c r="GLA5" s="341"/>
      <c r="GLB5" s="341"/>
      <c r="GLC5" s="341"/>
      <c r="GLD5" s="341"/>
      <c r="GLE5" s="341"/>
      <c r="GLF5" s="341"/>
      <c r="GLG5" s="341"/>
      <c r="GLH5" s="341"/>
      <c r="GLI5" s="341"/>
      <c r="GLJ5" s="341"/>
      <c r="GLK5" s="341"/>
      <c r="GLL5" s="341"/>
      <c r="GLM5" s="341"/>
      <c r="GLN5" s="341"/>
      <c r="GLO5" s="341"/>
      <c r="GLP5" s="341"/>
      <c r="GLQ5" s="341"/>
      <c r="GLR5" s="341"/>
      <c r="GLS5" s="341"/>
      <c r="GLT5" s="341"/>
      <c r="GLU5" s="341"/>
      <c r="GLV5" s="341"/>
      <c r="GLW5" s="341"/>
      <c r="GLX5" s="341"/>
      <c r="GLY5" s="341"/>
      <c r="GLZ5" s="341"/>
      <c r="GMA5" s="341"/>
      <c r="GMB5" s="341"/>
      <c r="GMC5" s="341"/>
      <c r="GMD5" s="341"/>
      <c r="GME5" s="341"/>
      <c r="GMF5" s="341"/>
      <c r="GMG5" s="341"/>
      <c r="GMH5" s="341"/>
      <c r="GMI5" s="341"/>
      <c r="GMJ5" s="341"/>
      <c r="GMK5" s="341"/>
      <c r="GML5" s="341"/>
      <c r="GMM5" s="341"/>
      <c r="GMN5" s="341"/>
      <c r="GMO5" s="341"/>
      <c r="GMP5" s="341"/>
      <c r="GMQ5" s="341"/>
      <c r="GMR5" s="341"/>
      <c r="GMS5" s="341"/>
      <c r="GMT5" s="341"/>
      <c r="GMU5" s="341"/>
      <c r="GMV5" s="341"/>
      <c r="GMW5" s="341"/>
      <c r="GMX5" s="341"/>
      <c r="GMY5" s="341"/>
      <c r="GMZ5" s="341"/>
      <c r="GNA5" s="341"/>
      <c r="GNB5" s="341"/>
      <c r="GNC5" s="341"/>
      <c r="GND5" s="341"/>
      <c r="GNE5" s="341"/>
      <c r="GNF5" s="341"/>
      <c r="GNG5" s="341"/>
      <c r="GNH5" s="341"/>
      <c r="GNI5" s="341"/>
      <c r="GNJ5" s="341"/>
      <c r="GNK5" s="341"/>
      <c r="GNL5" s="341"/>
      <c r="GNM5" s="341"/>
      <c r="GNN5" s="341"/>
      <c r="GNO5" s="341"/>
      <c r="GNP5" s="341"/>
      <c r="GNQ5" s="341"/>
      <c r="GNR5" s="341"/>
      <c r="GNS5" s="341"/>
      <c r="GNT5" s="341"/>
      <c r="GNU5" s="341"/>
      <c r="GNV5" s="341"/>
      <c r="GNW5" s="341"/>
      <c r="GNX5" s="341"/>
      <c r="GNY5" s="341"/>
      <c r="GNZ5" s="341"/>
      <c r="GOA5" s="341"/>
      <c r="GOB5" s="341"/>
      <c r="GOC5" s="341"/>
      <c r="GOD5" s="341"/>
      <c r="GOE5" s="341"/>
      <c r="GOF5" s="341"/>
      <c r="GOG5" s="341"/>
      <c r="GOH5" s="341"/>
      <c r="GOI5" s="341"/>
      <c r="GOJ5" s="341"/>
      <c r="GOK5" s="341"/>
      <c r="GOL5" s="341"/>
      <c r="GOM5" s="341"/>
      <c r="GON5" s="341"/>
      <c r="GOO5" s="341"/>
      <c r="GOP5" s="341"/>
      <c r="GOQ5" s="341"/>
      <c r="GOR5" s="341"/>
      <c r="GOS5" s="341"/>
      <c r="GOT5" s="341"/>
      <c r="GOU5" s="341"/>
      <c r="GOV5" s="341"/>
      <c r="GOW5" s="341"/>
      <c r="GOX5" s="341"/>
      <c r="GOY5" s="341"/>
      <c r="GOZ5" s="341"/>
      <c r="GPA5" s="341"/>
      <c r="GPB5" s="341"/>
      <c r="GPC5" s="341"/>
      <c r="GPD5" s="341"/>
      <c r="GPE5" s="341"/>
      <c r="GPF5" s="341"/>
      <c r="GPG5" s="341"/>
      <c r="GPH5" s="341"/>
      <c r="GPI5" s="341"/>
      <c r="GPJ5" s="341"/>
      <c r="GPK5" s="341"/>
      <c r="GPL5" s="341"/>
      <c r="GPM5" s="341"/>
      <c r="GPN5" s="341"/>
      <c r="GPO5" s="341"/>
      <c r="GPP5" s="341"/>
      <c r="GPQ5" s="341"/>
      <c r="GPR5" s="341"/>
      <c r="GPS5" s="341"/>
      <c r="GPT5" s="341"/>
      <c r="GPU5" s="341"/>
      <c r="GPV5" s="341"/>
      <c r="GPW5" s="341"/>
      <c r="GPX5" s="341"/>
      <c r="GPY5" s="341"/>
      <c r="GPZ5" s="341"/>
      <c r="GQA5" s="341"/>
      <c r="GQB5" s="341"/>
      <c r="GQC5" s="341"/>
      <c r="GQD5" s="341"/>
      <c r="GQE5" s="341"/>
      <c r="GQF5" s="341"/>
      <c r="GQG5" s="341"/>
      <c r="GQH5" s="341"/>
      <c r="GQI5" s="341"/>
      <c r="GQJ5" s="341"/>
      <c r="GQK5" s="341"/>
      <c r="GQL5" s="341"/>
      <c r="GQM5" s="341"/>
      <c r="GQN5" s="341"/>
      <c r="GQO5" s="341"/>
      <c r="GQP5" s="341"/>
      <c r="GQQ5" s="341"/>
      <c r="GQR5" s="341"/>
      <c r="GQS5" s="341"/>
      <c r="GQT5" s="341"/>
      <c r="GQU5" s="341"/>
      <c r="GQV5" s="341"/>
      <c r="GQW5" s="341"/>
      <c r="GQX5" s="341"/>
      <c r="GQY5" s="341"/>
      <c r="GQZ5" s="341"/>
      <c r="GRA5" s="341"/>
      <c r="GRB5" s="341"/>
      <c r="GRC5" s="341"/>
      <c r="GRD5" s="341"/>
      <c r="GRE5" s="341"/>
      <c r="GRF5" s="341"/>
      <c r="GRG5" s="341"/>
      <c r="GRH5" s="341"/>
      <c r="GRI5" s="341"/>
      <c r="GRJ5" s="341"/>
      <c r="GRK5" s="341"/>
      <c r="GRL5" s="341"/>
      <c r="GRM5" s="341"/>
      <c r="GRN5" s="341"/>
      <c r="GRO5" s="341"/>
      <c r="GRP5" s="341"/>
      <c r="GRQ5" s="341"/>
      <c r="GRR5" s="341"/>
      <c r="GRS5" s="341"/>
      <c r="GRT5" s="341"/>
      <c r="GRU5" s="341"/>
      <c r="GRV5" s="341"/>
      <c r="GRW5" s="341"/>
      <c r="GRX5" s="341"/>
      <c r="GRY5" s="341"/>
      <c r="GRZ5" s="341"/>
      <c r="GSA5" s="341"/>
      <c r="GSB5" s="341"/>
      <c r="GSC5" s="341"/>
      <c r="GSD5" s="341"/>
      <c r="GSE5" s="341"/>
      <c r="GSF5" s="341"/>
      <c r="GSG5" s="341"/>
      <c r="GSH5" s="341"/>
      <c r="GSI5" s="341"/>
      <c r="GSJ5" s="341"/>
      <c r="GSK5" s="341"/>
      <c r="GSL5" s="341"/>
      <c r="GSM5" s="341"/>
      <c r="GSN5" s="341"/>
      <c r="GSO5" s="341"/>
      <c r="GSP5" s="341"/>
      <c r="GSQ5" s="341"/>
      <c r="GSR5" s="341"/>
      <c r="GSS5" s="341"/>
      <c r="GST5" s="341"/>
      <c r="GSU5" s="341"/>
      <c r="GSV5" s="341"/>
      <c r="GSW5" s="341"/>
      <c r="GSX5" s="341"/>
      <c r="GSY5" s="341"/>
      <c r="GSZ5" s="341"/>
      <c r="GTA5" s="341"/>
      <c r="GTB5" s="341"/>
      <c r="GTC5" s="341"/>
      <c r="GTD5" s="341"/>
      <c r="GTE5" s="341"/>
      <c r="GTF5" s="341"/>
      <c r="GTG5" s="341"/>
      <c r="GTH5" s="341"/>
      <c r="GTI5" s="341"/>
      <c r="GTJ5" s="341"/>
      <c r="GTK5" s="341"/>
      <c r="GTL5" s="341"/>
      <c r="GTM5" s="341"/>
      <c r="GTN5" s="341"/>
      <c r="GTO5" s="341"/>
      <c r="GTP5" s="341"/>
      <c r="GTQ5" s="341"/>
      <c r="GTR5" s="341"/>
      <c r="GTS5" s="341"/>
      <c r="GTT5" s="341"/>
      <c r="GTU5" s="341"/>
      <c r="GTV5" s="341"/>
      <c r="GTW5" s="341"/>
      <c r="GTX5" s="341"/>
      <c r="GTY5" s="341"/>
      <c r="GTZ5" s="341"/>
      <c r="GUA5" s="341"/>
      <c r="GUB5" s="341"/>
      <c r="GUC5" s="341"/>
      <c r="GUD5" s="341"/>
      <c r="GUE5" s="341"/>
      <c r="GUF5" s="341"/>
      <c r="GUG5" s="341"/>
      <c r="GUH5" s="341"/>
      <c r="GUI5" s="341"/>
      <c r="GUJ5" s="341"/>
      <c r="GUK5" s="341"/>
      <c r="GUL5" s="341"/>
      <c r="GUM5" s="341"/>
      <c r="GUN5" s="341"/>
      <c r="GUO5" s="341"/>
      <c r="GUP5" s="341"/>
      <c r="GUQ5" s="341"/>
      <c r="GUR5" s="341"/>
      <c r="GUS5" s="341"/>
      <c r="GUT5" s="341"/>
      <c r="GUU5" s="341"/>
      <c r="GUV5" s="341"/>
      <c r="GUW5" s="341"/>
      <c r="GUX5" s="341"/>
      <c r="GUY5" s="341"/>
      <c r="GUZ5" s="341"/>
      <c r="GVA5" s="341"/>
      <c r="GVB5" s="341"/>
      <c r="GVC5" s="341"/>
      <c r="GVD5" s="341"/>
      <c r="GVE5" s="341"/>
      <c r="GVF5" s="341"/>
      <c r="GVG5" s="341"/>
      <c r="GVH5" s="341"/>
      <c r="GVI5" s="341"/>
      <c r="GVJ5" s="341"/>
      <c r="GVK5" s="341"/>
      <c r="GVL5" s="341"/>
      <c r="GVM5" s="341"/>
      <c r="GVN5" s="341"/>
      <c r="GVO5" s="341"/>
      <c r="GVP5" s="341"/>
      <c r="GVQ5" s="341"/>
      <c r="GVR5" s="341"/>
      <c r="GVS5" s="341"/>
      <c r="GVT5" s="341"/>
      <c r="GVU5" s="341"/>
      <c r="GVV5" s="341"/>
      <c r="GVW5" s="341"/>
      <c r="GVX5" s="341"/>
      <c r="GVY5" s="341"/>
      <c r="GVZ5" s="341"/>
      <c r="GWA5" s="341"/>
      <c r="GWB5" s="341"/>
      <c r="GWC5" s="341"/>
      <c r="GWD5" s="341"/>
      <c r="GWE5" s="341"/>
      <c r="GWF5" s="341"/>
      <c r="GWG5" s="341"/>
      <c r="GWH5" s="341"/>
      <c r="GWI5" s="341"/>
      <c r="GWJ5" s="341"/>
      <c r="GWK5" s="341"/>
      <c r="GWL5" s="341"/>
      <c r="GWM5" s="341"/>
      <c r="GWN5" s="341"/>
      <c r="GWO5" s="341"/>
      <c r="GWP5" s="341"/>
      <c r="GWQ5" s="341"/>
      <c r="GWR5" s="341"/>
      <c r="GWS5" s="341"/>
      <c r="GWT5" s="341"/>
      <c r="GWU5" s="341"/>
      <c r="GWV5" s="341"/>
      <c r="GWW5" s="341"/>
      <c r="GWX5" s="341"/>
      <c r="GWY5" s="341"/>
      <c r="GWZ5" s="341"/>
      <c r="GXA5" s="341"/>
      <c r="GXB5" s="341"/>
      <c r="GXC5" s="341"/>
      <c r="GXD5" s="341"/>
      <c r="GXE5" s="341"/>
      <c r="GXF5" s="341"/>
      <c r="GXG5" s="341"/>
      <c r="GXH5" s="341"/>
      <c r="GXI5" s="341"/>
      <c r="GXJ5" s="341"/>
      <c r="GXK5" s="341"/>
      <c r="GXL5" s="341"/>
      <c r="GXM5" s="341"/>
      <c r="GXN5" s="341"/>
      <c r="GXO5" s="341"/>
      <c r="GXP5" s="341"/>
      <c r="GXQ5" s="341"/>
      <c r="GXR5" s="341"/>
      <c r="GXS5" s="341"/>
      <c r="GXT5" s="341"/>
      <c r="GXU5" s="341"/>
      <c r="GXV5" s="341"/>
      <c r="GXW5" s="341"/>
      <c r="GXX5" s="341"/>
      <c r="GXY5" s="341"/>
      <c r="GXZ5" s="341"/>
      <c r="GYA5" s="341"/>
      <c r="GYB5" s="341"/>
      <c r="GYC5" s="341"/>
      <c r="GYD5" s="341"/>
      <c r="GYE5" s="341"/>
      <c r="GYF5" s="341"/>
      <c r="GYG5" s="341"/>
      <c r="GYH5" s="341"/>
      <c r="GYI5" s="341"/>
      <c r="GYJ5" s="341"/>
      <c r="GYK5" s="341"/>
      <c r="GYL5" s="341"/>
      <c r="GYM5" s="341"/>
      <c r="GYN5" s="341"/>
      <c r="GYO5" s="341"/>
      <c r="GYP5" s="341"/>
      <c r="GYQ5" s="341"/>
      <c r="GYR5" s="341"/>
      <c r="GYS5" s="341"/>
      <c r="GYT5" s="341"/>
      <c r="GYU5" s="341"/>
      <c r="GYV5" s="341"/>
      <c r="GYW5" s="341"/>
      <c r="GYX5" s="341"/>
      <c r="GYY5" s="341"/>
      <c r="GYZ5" s="341"/>
      <c r="GZA5" s="341"/>
      <c r="GZB5" s="341"/>
      <c r="GZC5" s="341"/>
      <c r="GZD5" s="341"/>
      <c r="GZE5" s="341"/>
      <c r="GZF5" s="341"/>
      <c r="GZG5" s="341"/>
      <c r="GZH5" s="341"/>
      <c r="GZI5" s="341"/>
      <c r="GZJ5" s="341"/>
      <c r="GZK5" s="341"/>
      <c r="GZL5" s="341"/>
      <c r="GZM5" s="341"/>
      <c r="GZN5" s="341"/>
      <c r="GZO5" s="341"/>
      <c r="GZP5" s="341"/>
      <c r="GZQ5" s="341"/>
      <c r="GZR5" s="341"/>
      <c r="GZS5" s="341"/>
      <c r="GZT5" s="341"/>
      <c r="GZU5" s="341"/>
      <c r="GZV5" s="341"/>
      <c r="GZW5" s="341"/>
      <c r="GZX5" s="341"/>
      <c r="GZY5" s="341"/>
      <c r="GZZ5" s="341"/>
      <c r="HAA5" s="341"/>
      <c r="HAB5" s="341"/>
      <c r="HAC5" s="341"/>
      <c r="HAD5" s="341"/>
      <c r="HAE5" s="341"/>
      <c r="HAF5" s="341"/>
      <c r="HAG5" s="341"/>
      <c r="HAH5" s="341"/>
      <c r="HAI5" s="341"/>
      <c r="HAJ5" s="341"/>
      <c r="HAK5" s="341"/>
      <c r="HAL5" s="341"/>
      <c r="HAM5" s="341"/>
      <c r="HAN5" s="341"/>
      <c r="HAO5" s="341"/>
      <c r="HAP5" s="341"/>
      <c r="HAQ5" s="341"/>
      <c r="HAR5" s="341"/>
      <c r="HAS5" s="341"/>
      <c r="HAT5" s="341"/>
      <c r="HAU5" s="341"/>
      <c r="HAV5" s="341"/>
      <c r="HAW5" s="341"/>
      <c r="HAX5" s="341"/>
      <c r="HAY5" s="341"/>
      <c r="HAZ5" s="341"/>
      <c r="HBA5" s="341"/>
      <c r="HBB5" s="341"/>
      <c r="HBC5" s="341"/>
      <c r="HBD5" s="341"/>
      <c r="HBE5" s="341"/>
      <c r="HBF5" s="341"/>
      <c r="HBG5" s="341"/>
      <c r="HBH5" s="341"/>
      <c r="HBI5" s="341"/>
      <c r="HBJ5" s="341"/>
      <c r="HBK5" s="341"/>
      <c r="HBL5" s="341"/>
      <c r="HBM5" s="341"/>
      <c r="HBN5" s="341"/>
      <c r="HBO5" s="341"/>
      <c r="HBP5" s="341"/>
      <c r="HBQ5" s="341"/>
      <c r="HBR5" s="341"/>
      <c r="HBS5" s="341"/>
      <c r="HBT5" s="341"/>
      <c r="HBU5" s="341"/>
      <c r="HBV5" s="341"/>
      <c r="HBW5" s="341"/>
      <c r="HBX5" s="341"/>
      <c r="HBY5" s="341"/>
      <c r="HBZ5" s="341"/>
      <c r="HCA5" s="341"/>
      <c r="HCB5" s="341"/>
      <c r="HCC5" s="341"/>
      <c r="HCD5" s="341"/>
      <c r="HCE5" s="341"/>
      <c r="HCF5" s="341"/>
      <c r="HCG5" s="341"/>
      <c r="HCH5" s="341"/>
      <c r="HCI5" s="341"/>
      <c r="HCJ5" s="341"/>
      <c r="HCK5" s="341"/>
      <c r="HCL5" s="341"/>
      <c r="HCM5" s="341"/>
      <c r="HCN5" s="341"/>
      <c r="HCO5" s="341"/>
      <c r="HCP5" s="341"/>
      <c r="HCQ5" s="341"/>
      <c r="HCR5" s="341"/>
      <c r="HCS5" s="341"/>
      <c r="HCT5" s="341"/>
      <c r="HCU5" s="341"/>
      <c r="HCV5" s="341"/>
      <c r="HCW5" s="341"/>
      <c r="HCX5" s="341"/>
      <c r="HCY5" s="341"/>
      <c r="HCZ5" s="341"/>
      <c r="HDA5" s="341"/>
      <c r="HDB5" s="341"/>
      <c r="HDC5" s="341"/>
      <c r="HDD5" s="341"/>
      <c r="HDE5" s="341"/>
      <c r="HDF5" s="341"/>
      <c r="HDG5" s="341"/>
      <c r="HDH5" s="341"/>
      <c r="HDI5" s="341"/>
      <c r="HDJ5" s="341"/>
      <c r="HDK5" s="341"/>
      <c r="HDL5" s="341"/>
      <c r="HDM5" s="341"/>
      <c r="HDN5" s="341"/>
      <c r="HDO5" s="341"/>
      <c r="HDP5" s="341"/>
      <c r="HDQ5" s="341"/>
      <c r="HDR5" s="341"/>
      <c r="HDS5" s="341"/>
      <c r="HDT5" s="341"/>
      <c r="HDU5" s="341"/>
      <c r="HDV5" s="341"/>
      <c r="HDW5" s="341"/>
      <c r="HDX5" s="341"/>
      <c r="HDY5" s="341"/>
      <c r="HDZ5" s="341"/>
      <c r="HEA5" s="341"/>
      <c r="HEB5" s="341"/>
      <c r="HEC5" s="341"/>
      <c r="HED5" s="341"/>
      <c r="HEE5" s="341"/>
      <c r="HEF5" s="341"/>
      <c r="HEG5" s="341"/>
      <c r="HEH5" s="341"/>
      <c r="HEI5" s="341"/>
      <c r="HEJ5" s="341"/>
      <c r="HEK5" s="341"/>
      <c r="HEL5" s="341"/>
      <c r="HEM5" s="341"/>
      <c r="HEN5" s="341"/>
      <c r="HEO5" s="341"/>
      <c r="HEP5" s="341"/>
      <c r="HEQ5" s="341"/>
      <c r="HER5" s="341"/>
      <c r="HES5" s="341"/>
      <c r="HET5" s="341"/>
      <c r="HEU5" s="341"/>
      <c r="HEV5" s="341"/>
      <c r="HEW5" s="341"/>
      <c r="HEX5" s="341"/>
      <c r="HEY5" s="341"/>
      <c r="HEZ5" s="341"/>
      <c r="HFA5" s="341"/>
      <c r="HFB5" s="341"/>
      <c r="HFC5" s="341"/>
      <c r="HFD5" s="341"/>
      <c r="HFE5" s="341"/>
      <c r="HFF5" s="341"/>
      <c r="HFG5" s="341"/>
      <c r="HFH5" s="341"/>
      <c r="HFI5" s="341"/>
      <c r="HFJ5" s="341"/>
      <c r="HFK5" s="341"/>
      <c r="HFL5" s="341"/>
      <c r="HFM5" s="341"/>
      <c r="HFN5" s="341"/>
      <c r="HFO5" s="341"/>
      <c r="HFP5" s="341"/>
      <c r="HFQ5" s="341"/>
      <c r="HFR5" s="341"/>
      <c r="HFS5" s="341"/>
      <c r="HFT5" s="341"/>
      <c r="HFU5" s="341"/>
      <c r="HFV5" s="341"/>
      <c r="HFW5" s="341"/>
      <c r="HFX5" s="341"/>
      <c r="HFY5" s="341"/>
      <c r="HFZ5" s="341"/>
      <c r="HGA5" s="341"/>
      <c r="HGB5" s="341"/>
      <c r="HGC5" s="341"/>
      <c r="HGD5" s="341"/>
      <c r="HGE5" s="341"/>
      <c r="HGF5" s="341"/>
      <c r="HGG5" s="341"/>
      <c r="HGH5" s="341"/>
      <c r="HGI5" s="341"/>
      <c r="HGJ5" s="341"/>
      <c r="HGK5" s="341"/>
      <c r="HGL5" s="341"/>
      <c r="HGM5" s="341"/>
      <c r="HGN5" s="341"/>
      <c r="HGO5" s="341"/>
      <c r="HGP5" s="341"/>
      <c r="HGQ5" s="341"/>
      <c r="HGR5" s="341"/>
      <c r="HGS5" s="341"/>
      <c r="HGT5" s="341"/>
      <c r="HGU5" s="341"/>
      <c r="HGV5" s="341"/>
      <c r="HGW5" s="341"/>
      <c r="HGX5" s="341"/>
      <c r="HGY5" s="341"/>
      <c r="HGZ5" s="341"/>
      <c r="HHA5" s="341"/>
      <c r="HHB5" s="341"/>
      <c r="HHC5" s="341"/>
      <c r="HHD5" s="341"/>
      <c r="HHE5" s="341"/>
      <c r="HHF5" s="341"/>
      <c r="HHG5" s="341"/>
      <c r="HHH5" s="341"/>
      <c r="HHI5" s="341"/>
      <c r="HHJ5" s="341"/>
      <c r="HHK5" s="341"/>
      <c r="HHL5" s="341"/>
      <c r="HHM5" s="341"/>
      <c r="HHN5" s="341"/>
      <c r="HHO5" s="341"/>
      <c r="HHP5" s="341"/>
      <c r="HHQ5" s="341"/>
      <c r="HHR5" s="341"/>
      <c r="HHS5" s="341"/>
      <c r="HHT5" s="341"/>
      <c r="HHU5" s="341"/>
      <c r="HHV5" s="341"/>
      <c r="HHW5" s="341"/>
      <c r="HHX5" s="341"/>
      <c r="HHY5" s="341"/>
      <c r="HHZ5" s="341"/>
      <c r="HIA5" s="341"/>
      <c r="HIB5" s="341"/>
      <c r="HIC5" s="341"/>
      <c r="HID5" s="341"/>
      <c r="HIE5" s="341"/>
      <c r="HIF5" s="341"/>
      <c r="HIG5" s="341"/>
      <c r="HIH5" s="341"/>
      <c r="HII5" s="341"/>
      <c r="HIJ5" s="341"/>
      <c r="HIK5" s="341"/>
      <c r="HIL5" s="341"/>
      <c r="HIM5" s="341"/>
      <c r="HIN5" s="341"/>
      <c r="HIO5" s="341"/>
      <c r="HIP5" s="341"/>
      <c r="HIQ5" s="341"/>
      <c r="HIR5" s="341"/>
      <c r="HIS5" s="341"/>
      <c r="HIT5" s="341"/>
      <c r="HIU5" s="341"/>
      <c r="HIV5" s="341"/>
      <c r="HIW5" s="341"/>
      <c r="HIX5" s="341"/>
      <c r="HIY5" s="341"/>
      <c r="HIZ5" s="341"/>
      <c r="HJA5" s="341"/>
      <c r="HJB5" s="341"/>
      <c r="HJC5" s="341"/>
      <c r="HJD5" s="341"/>
      <c r="HJE5" s="341"/>
      <c r="HJF5" s="341"/>
      <c r="HJG5" s="341"/>
      <c r="HJH5" s="341"/>
      <c r="HJI5" s="341"/>
      <c r="HJJ5" s="341"/>
      <c r="HJK5" s="341"/>
      <c r="HJL5" s="341"/>
      <c r="HJM5" s="341"/>
      <c r="HJN5" s="341"/>
      <c r="HJO5" s="341"/>
      <c r="HJP5" s="341"/>
      <c r="HJQ5" s="341"/>
      <c r="HJR5" s="341"/>
      <c r="HJS5" s="341"/>
      <c r="HJT5" s="341"/>
      <c r="HJU5" s="341"/>
      <c r="HJV5" s="341"/>
      <c r="HJW5" s="341"/>
      <c r="HJX5" s="341"/>
      <c r="HJY5" s="341"/>
      <c r="HJZ5" s="341"/>
      <c r="HKA5" s="341"/>
      <c r="HKB5" s="341"/>
      <c r="HKC5" s="341"/>
      <c r="HKD5" s="341"/>
      <c r="HKE5" s="341"/>
      <c r="HKF5" s="341"/>
      <c r="HKG5" s="341"/>
      <c r="HKH5" s="341"/>
      <c r="HKI5" s="341"/>
      <c r="HKJ5" s="341"/>
      <c r="HKK5" s="341"/>
      <c r="HKL5" s="341"/>
      <c r="HKM5" s="341"/>
      <c r="HKN5" s="341"/>
      <c r="HKO5" s="341"/>
      <c r="HKP5" s="341"/>
      <c r="HKQ5" s="341"/>
      <c r="HKR5" s="341"/>
      <c r="HKS5" s="341"/>
      <c r="HKT5" s="341"/>
      <c r="HKU5" s="341"/>
      <c r="HKV5" s="341"/>
      <c r="HKW5" s="341"/>
      <c r="HKX5" s="341"/>
      <c r="HKY5" s="341"/>
      <c r="HKZ5" s="341"/>
      <c r="HLA5" s="341"/>
      <c r="HLB5" s="341"/>
      <c r="HLC5" s="341"/>
      <c r="HLD5" s="341"/>
      <c r="HLE5" s="341"/>
      <c r="HLF5" s="341"/>
      <c r="HLG5" s="341"/>
      <c r="HLH5" s="341"/>
      <c r="HLI5" s="341"/>
      <c r="HLJ5" s="341"/>
      <c r="HLK5" s="341"/>
      <c r="HLL5" s="341"/>
      <c r="HLM5" s="341"/>
      <c r="HLN5" s="341"/>
      <c r="HLO5" s="341"/>
      <c r="HLP5" s="341"/>
      <c r="HLQ5" s="341"/>
      <c r="HLR5" s="341"/>
      <c r="HLS5" s="341"/>
      <c r="HLT5" s="341"/>
      <c r="HLU5" s="341"/>
      <c r="HLV5" s="341"/>
      <c r="HLW5" s="341"/>
      <c r="HLX5" s="341"/>
      <c r="HLY5" s="341"/>
      <c r="HLZ5" s="341"/>
      <c r="HMA5" s="341"/>
      <c r="HMB5" s="341"/>
      <c r="HMC5" s="341"/>
      <c r="HMD5" s="341"/>
      <c r="HME5" s="341"/>
      <c r="HMF5" s="341"/>
      <c r="HMG5" s="341"/>
      <c r="HMH5" s="341"/>
      <c r="HMI5" s="341"/>
      <c r="HMJ5" s="341"/>
      <c r="HMK5" s="341"/>
      <c r="HML5" s="341"/>
      <c r="HMM5" s="341"/>
      <c r="HMN5" s="341"/>
      <c r="HMO5" s="341"/>
      <c r="HMP5" s="341"/>
      <c r="HMQ5" s="341"/>
      <c r="HMR5" s="341"/>
      <c r="HMS5" s="341"/>
      <c r="HMT5" s="341"/>
      <c r="HMU5" s="341"/>
      <c r="HMV5" s="341"/>
      <c r="HMW5" s="341"/>
      <c r="HMX5" s="341"/>
      <c r="HMY5" s="341"/>
      <c r="HMZ5" s="341"/>
      <c r="HNA5" s="341"/>
      <c r="HNB5" s="341"/>
      <c r="HNC5" s="341"/>
      <c r="HND5" s="341"/>
      <c r="HNE5" s="341"/>
      <c r="HNF5" s="341"/>
      <c r="HNG5" s="341"/>
      <c r="HNH5" s="341"/>
      <c r="HNI5" s="341"/>
      <c r="HNJ5" s="341"/>
      <c r="HNK5" s="341"/>
      <c r="HNL5" s="341"/>
      <c r="HNM5" s="341"/>
      <c r="HNN5" s="341"/>
      <c r="HNO5" s="341"/>
      <c r="HNP5" s="341"/>
      <c r="HNQ5" s="341"/>
      <c r="HNR5" s="341"/>
      <c r="HNS5" s="341"/>
      <c r="HNT5" s="341"/>
      <c r="HNU5" s="341"/>
      <c r="HNV5" s="341"/>
      <c r="HNW5" s="341"/>
      <c r="HNX5" s="341"/>
      <c r="HNY5" s="341"/>
      <c r="HNZ5" s="341"/>
      <c r="HOA5" s="341"/>
      <c r="HOB5" s="341"/>
      <c r="HOC5" s="341"/>
      <c r="HOD5" s="341"/>
      <c r="HOE5" s="341"/>
      <c r="HOF5" s="341"/>
      <c r="HOG5" s="341"/>
      <c r="HOH5" s="341"/>
      <c r="HOI5" s="341"/>
      <c r="HOJ5" s="341"/>
      <c r="HOK5" s="341"/>
      <c r="HOL5" s="341"/>
      <c r="HOM5" s="341"/>
      <c r="HON5" s="341"/>
      <c r="HOO5" s="341"/>
      <c r="HOP5" s="341"/>
      <c r="HOQ5" s="341"/>
      <c r="HOR5" s="341"/>
      <c r="HOS5" s="341"/>
      <c r="HOT5" s="341"/>
      <c r="HOU5" s="341"/>
      <c r="HOV5" s="341"/>
      <c r="HOW5" s="341"/>
      <c r="HOX5" s="341"/>
      <c r="HOY5" s="341"/>
      <c r="HOZ5" s="341"/>
      <c r="HPA5" s="341"/>
      <c r="HPB5" s="341"/>
      <c r="HPC5" s="341"/>
      <c r="HPD5" s="341"/>
      <c r="HPE5" s="341"/>
      <c r="HPF5" s="341"/>
      <c r="HPG5" s="341"/>
      <c r="HPH5" s="341"/>
      <c r="HPI5" s="341"/>
      <c r="HPJ5" s="341"/>
      <c r="HPK5" s="341"/>
      <c r="HPL5" s="341"/>
      <c r="HPM5" s="341"/>
      <c r="HPN5" s="341"/>
      <c r="HPO5" s="341"/>
      <c r="HPP5" s="341"/>
      <c r="HPQ5" s="341"/>
      <c r="HPR5" s="341"/>
      <c r="HPS5" s="341"/>
      <c r="HPT5" s="341"/>
      <c r="HPU5" s="341"/>
      <c r="HPV5" s="341"/>
      <c r="HPW5" s="341"/>
      <c r="HPX5" s="341"/>
      <c r="HPY5" s="341"/>
      <c r="HPZ5" s="341"/>
      <c r="HQA5" s="341"/>
      <c r="HQB5" s="341"/>
      <c r="HQC5" s="341"/>
      <c r="HQD5" s="341"/>
      <c r="HQE5" s="341"/>
      <c r="HQF5" s="341"/>
      <c r="HQG5" s="341"/>
      <c r="HQH5" s="341"/>
      <c r="HQI5" s="341"/>
      <c r="HQJ5" s="341"/>
      <c r="HQK5" s="341"/>
      <c r="HQL5" s="341"/>
      <c r="HQM5" s="341"/>
      <c r="HQN5" s="341"/>
      <c r="HQO5" s="341"/>
      <c r="HQP5" s="341"/>
      <c r="HQQ5" s="341"/>
      <c r="HQR5" s="341"/>
      <c r="HQS5" s="341"/>
      <c r="HQT5" s="341"/>
      <c r="HQU5" s="341"/>
      <c r="HQV5" s="341"/>
      <c r="HQW5" s="341"/>
      <c r="HQX5" s="341"/>
      <c r="HQY5" s="341"/>
      <c r="HQZ5" s="341"/>
      <c r="HRA5" s="341"/>
      <c r="HRB5" s="341"/>
      <c r="HRC5" s="341"/>
      <c r="HRD5" s="341"/>
      <c r="HRE5" s="341"/>
      <c r="HRF5" s="341"/>
      <c r="HRG5" s="341"/>
      <c r="HRH5" s="341"/>
      <c r="HRI5" s="341"/>
      <c r="HRJ5" s="341"/>
      <c r="HRK5" s="341"/>
      <c r="HRL5" s="341"/>
      <c r="HRM5" s="341"/>
      <c r="HRN5" s="341"/>
      <c r="HRO5" s="341"/>
      <c r="HRP5" s="341"/>
      <c r="HRQ5" s="341"/>
      <c r="HRR5" s="341"/>
      <c r="HRS5" s="341"/>
      <c r="HRT5" s="341"/>
      <c r="HRU5" s="341"/>
      <c r="HRV5" s="341"/>
      <c r="HRW5" s="341"/>
      <c r="HRX5" s="341"/>
      <c r="HRY5" s="341"/>
      <c r="HRZ5" s="341"/>
      <c r="HSA5" s="341"/>
      <c r="HSB5" s="341"/>
      <c r="HSC5" s="341"/>
      <c r="HSD5" s="341"/>
      <c r="HSE5" s="341"/>
      <c r="HSF5" s="341"/>
      <c r="HSG5" s="341"/>
      <c r="HSH5" s="341"/>
      <c r="HSI5" s="341"/>
      <c r="HSJ5" s="341"/>
      <c r="HSK5" s="341"/>
      <c r="HSL5" s="341"/>
      <c r="HSM5" s="341"/>
      <c r="HSN5" s="341"/>
      <c r="HSO5" s="341"/>
      <c r="HSP5" s="341"/>
      <c r="HSQ5" s="341"/>
      <c r="HSR5" s="341"/>
      <c r="HSS5" s="341"/>
      <c r="HST5" s="341"/>
      <c r="HSU5" s="341"/>
      <c r="HSV5" s="341"/>
      <c r="HSW5" s="341"/>
      <c r="HSX5" s="341"/>
      <c r="HSY5" s="341"/>
      <c r="HSZ5" s="341"/>
      <c r="HTA5" s="341"/>
      <c r="HTB5" s="341"/>
      <c r="HTC5" s="341"/>
      <c r="HTD5" s="341"/>
      <c r="HTE5" s="341"/>
      <c r="HTF5" s="341"/>
      <c r="HTG5" s="341"/>
      <c r="HTH5" s="341"/>
      <c r="HTI5" s="341"/>
      <c r="HTJ5" s="341"/>
      <c r="HTK5" s="341"/>
      <c r="HTL5" s="341"/>
      <c r="HTM5" s="341"/>
      <c r="HTN5" s="341"/>
      <c r="HTO5" s="341"/>
      <c r="HTP5" s="341"/>
      <c r="HTQ5" s="341"/>
      <c r="HTR5" s="341"/>
      <c r="HTS5" s="341"/>
      <c r="HTT5" s="341"/>
      <c r="HTU5" s="341"/>
      <c r="HTV5" s="341"/>
      <c r="HTW5" s="341"/>
      <c r="HTX5" s="341"/>
      <c r="HTY5" s="341"/>
      <c r="HTZ5" s="341"/>
      <c r="HUA5" s="341"/>
      <c r="HUB5" s="341"/>
      <c r="HUC5" s="341"/>
      <c r="HUD5" s="341"/>
      <c r="HUE5" s="341"/>
      <c r="HUF5" s="341"/>
      <c r="HUG5" s="341"/>
      <c r="HUH5" s="341"/>
      <c r="HUI5" s="341"/>
      <c r="HUJ5" s="341"/>
      <c r="HUK5" s="341"/>
      <c r="HUL5" s="341"/>
      <c r="HUM5" s="341"/>
      <c r="HUN5" s="341"/>
      <c r="HUO5" s="341"/>
      <c r="HUP5" s="341"/>
      <c r="HUQ5" s="341"/>
      <c r="HUR5" s="341"/>
      <c r="HUS5" s="341"/>
      <c r="HUT5" s="341"/>
      <c r="HUU5" s="341"/>
      <c r="HUV5" s="341"/>
      <c r="HUW5" s="341"/>
      <c r="HUX5" s="341"/>
      <c r="HUY5" s="341"/>
      <c r="HUZ5" s="341"/>
      <c r="HVA5" s="341"/>
      <c r="HVB5" s="341"/>
      <c r="HVC5" s="341"/>
      <c r="HVD5" s="341"/>
      <c r="HVE5" s="341"/>
      <c r="HVF5" s="341"/>
      <c r="HVG5" s="341"/>
      <c r="HVH5" s="341"/>
      <c r="HVI5" s="341"/>
      <c r="HVJ5" s="341"/>
      <c r="HVK5" s="341"/>
      <c r="HVL5" s="341"/>
      <c r="HVM5" s="341"/>
      <c r="HVN5" s="341"/>
      <c r="HVO5" s="341"/>
      <c r="HVP5" s="341"/>
      <c r="HVQ5" s="341"/>
      <c r="HVR5" s="341"/>
      <c r="HVS5" s="341"/>
      <c r="HVT5" s="341"/>
      <c r="HVU5" s="341"/>
      <c r="HVV5" s="341"/>
      <c r="HVW5" s="341"/>
      <c r="HVX5" s="341"/>
      <c r="HVY5" s="341"/>
      <c r="HVZ5" s="341"/>
      <c r="HWA5" s="341"/>
      <c r="HWB5" s="341"/>
      <c r="HWC5" s="341"/>
      <c r="HWD5" s="341"/>
      <c r="HWE5" s="341"/>
      <c r="HWF5" s="341"/>
      <c r="HWG5" s="341"/>
      <c r="HWH5" s="341"/>
      <c r="HWI5" s="341"/>
      <c r="HWJ5" s="341"/>
      <c r="HWK5" s="341"/>
      <c r="HWL5" s="341"/>
      <c r="HWM5" s="341"/>
      <c r="HWN5" s="341"/>
      <c r="HWO5" s="341"/>
      <c r="HWP5" s="341"/>
      <c r="HWQ5" s="341"/>
      <c r="HWR5" s="341"/>
      <c r="HWS5" s="341"/>
      <c r="HWT5" s="341"/>
      <c r="HWU5" s="341"/>
      <c r="HWV5" s="341"/>
      <c r="HWW5" s="341"/>
      <c r="HWX5" s="341"/>
      <c r="HWY5" s="341"/>
      <c r="HWZ5" s="341"/>
      <c r="HXA5" s="341"/>
      <c r="HXB5" s="341"/>
      <c r="HXC5" s="341"/>
      <c r="HXD5" s="341"/>
      <c r="HXE5" s="341"/>
      <c r="HXF5" s="341"/>
      <c r="HXG5" s="341"/>
      <c r="HXH5" s="341"/>
      <c r="HXI5" s="341"/>
      <c r="HXJ5" s="341"/>
      <c r="HXK5" s="341"/>
      <c r="HXL5" s="341"/>
      <c r="HXM5" s="341"/>
      <c r="HXN5" s="341"/>
      <c r="HXO5" s="341"/>
      <c r="HXP5" s="341"/>
      <c r="HXQ5" s="341"/>
      <c r="HXR5" s="341"/>
      <c r="HXS5" s="341"/>
      <c r="HXT5" s="341"/>
      <c r="HXU5" s="341"/>
      <c r="HXV5" s="341"/>
      <c r="HXW5" s="341"/>
      <c r="HXX5" s="341"/>
      <c r="HXY5" s="341"/>
      <c r="HXZ5" s="341"/>
      <c r="HYA5" s="341"/>
      <c r="HYB5" s="341"/>
      <c r="HYC5" s="341"/>
      <c r="HYD5" s="341"/>
      <c r="HYE5" s="341"/>
      <c r="HYF5" s="341"/>
      <c r="HYG5" s="341"/>
      <c r="HYH5" s="341"/>
      <c r="HYI5" s="341"/>
      <c r="HYJ5" s="341"/>
      <c r="HYK5" s="341"/>
      <c r="HYL5" s="341"/>
      <c r="HYM5" s="341"/>
      <c r="HYN5" s="341"/>
      <c r="HYO5" s="341"/>
      <c r="HYP5" s="341"/>
      <c r="HYQ5" s="341"/>
      <c r="HYR5" s="341"/>
      <c r="HYS5" s="341"/>
      <c r="HYT5" s="341"/>
      <c r="HYU5" s="341"/>
      <c r="HYV5" s="341"/>
      <c r="HYW5" s="341"/>
      <c r="HYX5" s="341"/>
      <c r="HYY5" s="341"/>
      <c r="HYZ5" s="341"/>
      <c r="HZA5" s="341"/>
      <c r="HZB5" s="341"/>
      <c r="HZC5" s="341"/>
      <c r="HZD5" s="341"/>
      <c r="HZE5" s="341"/>
      <c r="HZF5" s="341"/>
      <c r="HZG5" s="341"/>
      <c r="HZH5" s="341"/>
      <c r="HZI5" s="341"/>
      <c r="HZJ5" s="341"/>
      <c r="HZK5" s="341"/>
      <c r="HZL5" s="341"/>
      <c r="HZM5" s="341"/>
      <c r="HZN5" s="341"/>
      <c r="HZO5" s="341"/>
      <c r="HZP5" s="341"/>
      <c r="HZQ5" s="341"/>
      <c r="HZR5" s="341"/>
      <c r="HZS5" s="341"/>
      <c r="HZT5" s="341"/>
      <c r="HZU5" s="341"/>
      <c r="HZV5" s="341"/>
      <c r="HZW5" s="341"/>
      <c r="HZX5" s="341"/>
      <c r="HZY5" s="341"/>
      <c r="HZZ5" s="341"/>
      <c r="IAA5" s="341"/>
      <c r="IAB5" s="341"/>
      <c r="IAC5" s="341"/>
      <c r="IAD5" s="341"/>
      <c r="IAE5" s="341"/>
      <c r="IAF5" s="341"/>
      <c r="IAG5" s="341"/>
      <c r="IAH5" s="341"/>
      <c r="IAI5" s="341"/>
      <c r="IAJ5" s="341"/>
      <c r="IAK5" s="341"/>
      <c r="IAL5" s="341"/>
      <c r="IAM5" s="341"/>
      <c r="IAN5" s="341"/>
      <c r="IAO5" s="341"/>
      <c r="IAP5" s="341"/>
      <c r="IAQ5" s="341"/>
      <c r="IAR5" s="341"/>
      <c r="IAS5" s="341"/>
      <c r="IAT5" s="341"/>
      <c r="IAU5" s="341"/>
      <c r="IAV5" s="341"/>
      <c r="IAW5" s="341"/>
      <c r="IAX5" s="341"/>
      <c r="IAY5" s="341"/>
      <c r="IAZ5" s="341"/>
      <c r="IBA5" s="341"/>
      <c r="IBB5" s="341"/>
      <c r="IBC5" s="341"/>
      <c r="IBD5" s="341"/>
      <c r="IBE5" s="341"/>
      <c r="IBF5" s="341"/>
      <c r="IBG5" s="341"/>
      <c r="IBH5" s="341"/>
      <c r="IBI5" s="341"/>
      <c r="IBJ5" s="341"/>
      <c r="IBK5" s="341"/>
      <c r="IBL5" s="341"/>
      <c r="IBM5" s="341"/>
      <c r="IBN5" s="341"/>
      <c r="IBO5" s="341"/>
      <c r="IBP5" s="341"/>
      <c r="IBQ5" s="341"/>
      <c r="IBR5" s="341"/>
      <c r="IBS5" s="341"/>
      <c r="IBT5" s="341"/>
      <c r="IBU5" s="341"/>
      <c r="IBV5" s="341"/>
      <c r="IBW5" s="341"/>
      <c r="IBX5" s="341"/>
      <c r="IBY5" s="341"/>
      <c r="IBZ5" s="341"/>
      <c r="ICA5" s="341"/>
      <c r="ICB5" s="341"/>
      <c r="ICC5" s="341"/>
      <c r="ICD5" s="341"/>
      <c r="ICE5" s="341"/>
      <c r="ICF5" s="341"/>
      <c r="ICG5" s="341"/>
      <c r="ICH5" s="341"/>
      <c r="ICI5" s="341"/>
      <c r="ICJ5" s="341"/>
      <c r="ICK5" s="341"/>
      <c r="ICL5" s="341"/>
      <c r="ICM5" s="341"/>
      <c r="ICN5" s="341"/>
      <c r="ICO5" s="341"/>
      <c r="ICP5" s="341"/>
      <c r="ICQ5" s="341"/>
      <c r="ICR5" s="341"/>
      <c r="ICS5" s="341"/>
      <c r="ICT5" s="341"/>
      <c r="ICU5" s="341"/>
      <c r="ICV5" s="341"/>
      <c r="ICW5" s="341"/>
      <c r="ICX5" s="341"/>
      <c r="ICY5" s="341"/>
      <c r="ICZ5" s="341"/>
      <c r="IDA5" s="341"/>
      <c r="IDB5" s="341"/>
      <c r="IDC5" s="341"/>
      <c r="IDD5" s="341"/>
      <c r="IDE5" s="341"/>
      <c r="IDF5" s="341"/>
      <c r="IDG5" s="341"/>
      <c r="IDH5" s="341"/>
      <c r="IDI5" s="341"/>
      <c r="IDJ5" s="341"/>
      <c r="IDK5" s="341"/>
      <c r="IDL5" s="341"/>
      <c r="IDM5" s="341"/>
      <c r="IDN5" s="341"/>
      <c r="IDO5" s="341"/>
      <c r="IDP5" s="341"/>
      <c r="IDQ5" s="341"/>
      <c r="IDR5" s="341"/>
      <c r="IDS5" s="341"/>
      <c r="IDT5" s="341"/>
      <c r="IDU5" s="341"/>
      <c r="IDV5" s="341"/>
      <c r="IDW5" s="341"/>
      <c r="IDX5" s="341"/>
      <c r="IDY5" s="341"/>
      <c r="IDZ5" s="341"/>
      <c r="IEA5" s="341"/>
      <c r="IEB5" s="341"/>
      <c r="IEC5" s="341"/>
      <c r="IED5" s="341"/>
      <c r="IEE5" s="341"/>
      <c r="IEF5" s="341"/>
      <c r="IEG5" s="341"/>
      <c r="IEH5" s="341"/>
      <c r="IEI5" s="341"/>
      <c r="IEJ5" s="341"/>
      <c r="IEK5" s="341"/>
      <c r="IEL5" s="341"/>
      <c r="IEM5" s="341"/>
      <c r="IEN5" s="341"/>
      <c r="IEO5" s="341"/>
      <c r="IEP5" s="341"/>
      <c r="IEQ5" s="341"/>
      <c r="IER5" s="341"/>
      <c r="IES5" s="341"/>
      <c r="IET5" s="341"/>
      <c r="IEU5" s="341"/>
      <c r="IEV5" s="341"/>
      <c r="IEW5" s="341"/>
      <c r="IEX5" s="341"/>
      <c r="IEY5" s="341"/>
      <c r="IEZ5" s="341"/>
      <c r="IFA5" s="341"/>
      <c r="IFB5" s="341"/>
      <c r="IFC5" s="341"/>
      <c r="IFD5" s="341"/>
      <c r="IFE5" s="341"/>
      <c r="IFF5" s="341"/>
      <c r="IFG5" s="341"/>
      <c r="IFH5" s="341"/>
      <c r="IFI5" s="341"/>
      <c r="IFJ5" s="341"/>
      <c r="IFK5" s="341"/>
      <c r="IFL5" s="341"/>
      <c r="IFM5" s="341"/>
      <c r="IFN5" s="341"/>
      <c r="IFO5" s="341"/>
      <c r="IFP5" s="341"/>
      <c r="IFQ5" s="341"/>
      <c r="IFR5" s="341"/>
      <c r="IFS5" s="341"/>
      <c r="IFT5" s="341"/>
      <c r="IFU5" s="341"/>
      <c r="IFV5" s="341"/>
      <c r="IFW5" s="341"/>
      <c r="IFX5" s="341"/>
      <c r="IFY5" s="341"/>
      <c r="IFZ5" s="341"/>
      <c r="IGA5" s="341"/>
      <c r="IGB5" s="341"/>
      <c r="IGC5" s="341"/>
      <c r="IGD5" s="341"/>
      <c r="IGE5" s="341"/>
      <c r="IGF5" s="341"/>
      <c r="IGG5" s="341"/>
      <c r="IGH5" s="341"/>
      <c r="IGI5" s="341"/>
      <c r="IGJ5" s="341"/>
      <c r="IGK5" s="341"/>
      <c r="IGL5" s="341"/>
      <c r="IGM5" s="341"/>
      <c r="IGN5" s="341"/>
      <c r="IGO5" s="341"/>
      <c r="IGP5" s="341"/>
      <c r="IGQ5" s="341"/>
      <c r="IGR5" s="341"/>
      <c r="IGS5" s="341"/>
      <c r="IGT5" s="341"/>
      <c r="IGU5" s="341"/>
      <c r="IGV5" s="341"/>
      <c r="IGW5" s="341"/>
      <c r="IGX5" s="341"/>
      <c r="IGY5" s="341"/>
      <c r="IGZ5" s="341"/>
      <c r="IHA5" s="341"/>
      <c r="IHB5" s="341"/>
      <c r="IHC5" s="341"/>
      <c r="IHD5" s="341"/>
      <c r="IHE5" s="341"/>
      <c r="IHF5" s="341"/>
      <c r="IHG5" s="341"/>
      <c r="IHH5" s="341"/>
      <c r="IHI5" s="341"/>
      <c r="IHJ5" s="341"/>
      <c r="IHK5" s="341"/>
      <c r="IHL5" s="341"/>
      <c r="IHM5" s="341"/>
      <c r="IHN5" s="341"/>
      <c r="IHO5" s="341"/>
      <c r="IHP5" s="341"/>
      <c r="IHQ5" s="341"/>
      <c r="IHR5" s="341"/>
      <c r="IHS5" s="341"/>
      <c r="IHT5" s="341"/>
      <c r="IHU5" s="341"/>
      <c r="IHV5" s="341"/>
      <c r="IHW5" s="341"/>
      <c r="IHX5" s="341"/>
      <c r="IHY5" s="341"/>
      <c r="IHZ5" s="341"/>
      <c r="IIA5" s="341"/>
      <c r="IIB5" s="341"/>
      <c r="IIC5" s="341"/>
      <c r="IID5" s="341"/>
      <c r="IIE5" s="341"/>
      <c r="IIF5" s="341"/>
      <c r="IIG5" s="341"/>
      <c r="IIH5" s="341"/>
      <c r="III5" s="341"/>
      <c r="IIJ5" s="341"/>
      <c r="IIK5" s="341"/>
      <c r="IIL5" s="341"/>
      <c r="IIM5" s="341"/>
      <c r="IIN5" s="341"/>
      <c r="IIO5" s="341"/>
      <c r="IIP5" s="341"/>
      <c r="IIQ5" s="341"/>
      <c r="IIR5" s="341"/>
      <c r="IIS5" s="341"/>
      <c r="IIT5" s="341"/>
      <c r="IIU5" s="341"/>
      <c r="IIV5" s="341"/>
      <c r="IIW5" s="341"/>
      <c r="IIX5" s="341"/>
      <c r="IIY5" s="341"/>
      <c r="IIZ5" s="341"/>
      <c r="IJA5" s="341"/>
      <c r="IJB5" s="341"/>
      <c r="IJC5" s="341"/>
      <c r="IJD5" s="341"/>
      <c r="IJE5" s="341"/>
      <c r="IJF5" s="341"/>
      <c r="IJG5" s="341"/>
      <c r="IJH5" s="341"/>
      <c r="IJI5" s="341"/>
      <c r="IJJ5" s="341"/>
      <c r="IJK5" s="341"/>
      <c r="IJL5" s="341"/>
      <c r="IJM5" s="341"/>
      <c r="IJN5" s="341"/>
      <c r="IJO5" s="341"/>
      <c r="IJP5" s="341"/>
      <c r="IJQ5" s="341"/>
      <c r="IJR5" s="341"/>
      <c r="IJS5" s="341"/>
      <c r="IJT5" s="341"/>
      <c r="IJU5" s="341"/>
      <c r="IJV5" s="341"/>
      <c r="IJW5" s="341"/>
      <c r="IJX5" s="341"/>
      <c r="IJY5" s="341"/>
      <c r="IJZ5" s="341"/>
      <c r="IKA5" s="341"/>
      <c r="IKB5" s="341"/>
      <c r="IKC5" s="341"/>
      <c r="IKD5" s="341"/>
      <c r="IKE5" s="341"/>
      <c r="IKF5" s="341"/>
      <c r="IKG5" s="341"/>
      <c r="IKH5" s="341"/>
      <c r="IKI5" s="341"/>
      <c r="IKJ5" s="341"/>
      <c r="IKK5" s="341"/>
      <c r="IKL5" s="341"/>
      <c r="IKM5" s="341"/>
      <c r="IKN5" s="341"/>
      <c r="IKO5" s="341"/>
      <c r="IKP5" s="341"/>
      <c r="IKQ5" s="341"/>
      <c r="IKR5" s="341"/>
      <c r="IKS5" s="341"/>
      <c r="IKT5" s="341"/>
      <c r="IKU5" s="341"/>
      <c r="IKV5" s="341"/>
      <c r="IKW5" s="341"/>
      <c r="IKX5" s="341"/>
      <c r="IKY5" s="341"/>
      <c r="IKZ5" s="341"/>
      <c r="ILA5" s="341"/>
      <c r="ILB5" s="341"/>
      <c r="ILC5" s="341"/>
      <c r="ILD5" s="341"/>
      <c r="ILE5" s="341"/>
      <c r="ILF5" s="341"/>
      <c r="ILG5" s="341"/>
      <c r="ILH5" s="341"/>
      <c r="ILI5" s="341"/>
      <c r="ILJ5" s="341"/>
      <c r="ILK5" s="341"/>
      <c r="ILL5" s="341"/>
      <c r="ILM5" s="341"/>
      <c r="ILN5" s="341"/>
      <c r="ILO5" s="341"/>
      <c r="ILP5" s="341"/>
      <c r="ILQ5" s="341"/>
      <c r="ILR5" s="341"/>
      <c r="ILS5" s="341"/>
      <c r="ILT5" s="341"/>
      <c r="ILU5" s="341"/>
      <c r="ILV5" s="341"/>
      <c r="ILW5" s="341"/>
      <c r="ILX5" s="341"/>
      <c r="ILY5" s="341"/>
      <c r="ILZ5" s="341"/>
      <c r="IMA5" s="341"/>
      <c r="IMB5" s="341"/>
      <c r="IMC5" s="341"/>
      <c r="IMD5" s="341"/>
      <c r="IME5" s="341"/>
      <c r="IMF5" s="341"/>
      <c r="IMG5" s="341"/>
      <c r="IMH5" s="341"/>
      <c r="IMI5" s="341"/>
      <c r="IMJ5" s="341"/>
      <c r="IMK5" s="341"/>
      <c r="IML5" s="341"/>
      <c r="IMM5" s="341"/>
      <c r="IMN5" s="341"/>
      <c r="IMO5" s="341"/>
      <c r="IMP5" s="341"/>
      <c r="IMQ5" s="341"/>
      <c r="IMR5" s="341"/>
      <c r="IMS5" s="341"/>
      <c r="IMT5" s="341"/>
      <c r="IMU5" s="341"/>
      <c r="IMV5" s="341"/>
      <c r="IMW5" s="341"/>
      <c r="IMX5" s="341"/>
      <c r="IMY5" s="341"/>
      <c r="IMZ5" s="341"/>
      <c r="INA5" s="341"/>
      <c r="INB5" s="341"/>
      <c r="INC5" s="341"/>
      <c r="IND5" s="341"/>
      <c r="INE5" s="341"/>
      <c r="INF5" s="341"/>
      <c r="ING5" s="341"/>
      <c r="INH5" s="341"/>
      <c r="INI5" s="341"/>
      <c r="INJ5" s="341"/>
      <c r="INK5" s="341"/>
      <c r="INL5" s="341"/>
      <c r="INM5" s="341"/>
      <c r="INN5" s="341"/>
      <c r="INO5" s="341"/>
      <c r="INP5" s="341"/>
      <c r="INQ5" s="341"/>
      <c r="INR5" s="341"/>
      <c r="INS5" s="341"/>
      <c r="INT5" s="341"/>
      <c r="INU5" s="341"/>
      <c r="INV5" s="341"/>
      <c r="INW5" s="341"/>
      <c r="INX5" s="341"/>
      <c r="INY5" s="341"/>
      <c r="INZ5" s="341"/>
      <c r="IOA5" s="341"/>
      <c r="IOB5" s="341"/>
      <c r="IOC5" s="341"/>
      <c r="IOD5" s="341"/>
      <c r="IOE5" s="341"/>
      <c r="IOF5" s="341"/>
      <c r="IOG5" s="341"/>
      <c r="IOH5" s="341"/>
      <c r="IOI5" s="341"/>
      <c r="IOJ5" s="341"/>
      <c r="IOK5" s="341"/>
      <c r="IOL5" s="341"/>
      <c r="IOM5" s="341"/>
      <c r="ION5" s="341"/>
      <c r="IOO5" s="341"/>
      <c r="IOP5" s="341"/>
      <c r="IOQ5" s="341"/>
      <c r="IOR5" s="341"/>
      <c r="IOS5" s="341"/>
      <c r="IOT5" s="341"/>
      <c r="IOU5" s="341"/>
      <c r="IOV5" s="341"/>
      <c r="IOW5" s="341"/>
      <c r="IOX5" s="341"/>
      <c r="IOY5" s="341"/>
      <c r="IOZ5" s="341"/>
      <c r="IPA5" s="341"/>
      <c r="IPB5" s="341"/>
      <c r="IPC5" s="341"/>
      <c r="IPD5" s="341"/>
      <c r="IPE5" s="341"/>
      <c r="IPF5" s="341"/>
      <c r="IPG5" s="341"/>
      <c r="IPH5" s="341"/>
      <c r="IPI5" s="341"/>
      <c r="IPJ5" s="341"/>
      <c r="IPK5" s="341"/>
      <c r="IPL5" s="341"/>
      <c r="IPM5" s="341"/>
      <c r="IPN5" s="341"/>
      <c r="IPO5" s="341"/>
      <c r="IPP5" s="341"/>
      <c r="IPQ5" s="341"/>
      <c r="IPR5" s="341"/>
      <c r="IPS5" s="341"/>
      <c r="IPT5" s="341"/>
      <c r="IPU5" s="341"/>
      <c r="IPV5" s="341"/>
      <c r="IPW5" s="341"/>
      <c r="IPX5" s="341"/>
      <c r="IPY5" s="341"/>
      <c r="IPZ5" s="341"/>
      <c r="IQA5" s="341"/>
      <c r="IQB5" s="341"/>
      <c r="IQC5" s="341"/>
      <c r="IQD5" s="341"/>
      <c r="IQE5" s="341"/>
      <c r="IQF5" s="341"/>
      <c r="IQG5" s="341"/>
      <c r="IQH5" s="341"/>
      <c r="IQI5" s="341"/>
      <c r="IQJ5" s="341"/>
      <c r="IQK5" s="341"/>
      <c r="IQL5" s="341"/>
      <c r="IQM5" s="341"/>
      <c r="IQN5" s="341"/>
      <c r="IQO5" s="341"/>
      <c r="IQP5" s="341"/>
      <c r="IQQ5" s="341"/>
      <c r="IQR5" s="341"/>
      <c r="IQS5" s="341"/>
      <c r="IQT5" s="341"/>
      <c r="IQU5" s="341"/>
      <c r="IQV5" s="341"/>
      <c r="IQW5" s="341"/>
      <c r="IQX5" s="341"/>
      <c r="IQY5" s="341"/>
      <c r="IQZ5" s="341"/>
      <c r="IRA5" s="341"/>
      <c r="IRB5" s="341"/>
      <c r="IRC5" s="341"/>
      <c r="IRD5" s="341"/>
      <c r="IRE5" s="341"/>
      <c r="IRF5" s="341"/>
      <c r="IRG5" s="341"/>
      <c r="IRH5" s="341"/>
      <c r="IRI5" s="341"/>
      <c r="IRJ5" s="341"/>
      <c r="IRK5" s="341"/>
      <c r="IRL5" s="341"/>
      <c r="IRM5" s="341"/>
      <c r="IRN5" s="341"/>
      <c r="IRO5" s="341"/>
      <c r="IRP5" s="341"/>
      <c r="IRQ5" s="341"/>
      <c r="IRR5" s="341"/>
      <c r="IRS5" s="341"/>
      <c r="IRT5" s="341"/>
      <c r="IRU5" s="341"/>
      <c r="IRV5" s="341"/>
      <c r="IRW5" s="341"/>
      <c r="IRX5" s="341"/>
      <c r="IRY5" s="341"/>
      <c r="IRZ5" s="341"/>
      <c r="ISA5" s="341"/>
      <c r="ISB5" s="341"/>
      <c r="ISC5" s="341"/>
      <c r="ISD5" s="341"/>
      <c r="ISE5" s="341"/>
      <c r="ISF5" s="341"/>
      <c r="ISG5" s="341"/>
      <c r="ISH5" s="341"/>
      <c r="ISI5" s="341"/>
      <c r="ISJ5" s="341"/>
      <c r="ISK5" s="341"/>
      <c r="ISL5" s="341"/>
      <c r="ISM5" s="341"/>
      <c r="ISN5" s="341"/>
      <c r="ISO5" s="341"/>
      <c r="ISP5" s="341"/>
      <c r="ISQ5" s="341"/>
      <c r="ISR5" s="341"/>
      <c r="ISS5" s="341"/>
      <c r="IST5" s="341"/>
      <c r="ISU5" s="341"/>
      <c r="ISV5" s="341"/>
      <c r="ISW5" s="341"/>
      <c r="ISX5" s="341"/>
      <c r="ISY5" s="341"/>
      <c r="ISZ5" s="341"/>
      <c r="ITA5" s="341"/>
      <c r="ITB5" s="341"/>
      <c r="ITC5" s="341"/>
      <c r="ITD5" s="341"/>
      <c r="ITE5" s="341"/>
      <c r="ITF5" s="341"/>
      <c r="ITG5" s="341"/>
      <c r="ITH5" s="341"/>
      <c r="ITI5" s="341"/>
      <c r="ITJ5" s="341"/>
      <c r="ITK5" s="341"/>
      <c r="ITL5" s="341"/>
      <c r="ITM5" s="341"/>
      <c r="ITN5" s="341"/>
      <c r="ITO5" s="341"/>
      <c r="ITP5" s="341"/>
      <c r="ITQ5" s="341"/>
      <c r="ITR5" s="341"/>
      <c r="ITS5" s="341"/>
      <c r="ITT5" s="341"/>
      <c r="ITU5" s="341"/>
      <c r="ITV5" s="341"/>
      <c r="ITW5" s="341"/>
      <c r="ITX5" s="341"/>
      <c r="ITY5" s="341"/>
      <c r="ITZ5" s="341"/>
      <c r="IUA5" s="341"/>
      <c r="IUB5" s="341"/>
      <c r="IUC5" s="341"/>
      <c r="IUD5" s="341"/>
      <c r="IUE5" s="341"/>
      <c r="IUF5" s="341"/>
      <c r="IUG5" s="341"/>
      <c r="IUH5" s="341"/>
      <c r="IUI5" s="341"/>
      <c r="IUJ5" s="341"/>
      <c r="IUK5" s="341"/>
      <c r="IUL5" s="341"/>
      <c r="IUM5" s="341"/>
      <c r="IUN5" s="341"/>
      <c r="IUO5" s="341"/>
      <c r="IUP5" s="341"/>
      <c r="IUQ5" s="341"/>
      <c r="IUR5" s="341"/>
      <c r="IUS5" s="341"/>
      <c r="IUT5" s="341"/>
      <c r="IUU5" s="341"/>
      <c r="IUV5" s="341"/>
      <c r="IUW5" s="341"/>
      <c r="IUX5" s="341"/>
      <c r="IUY5" s="341"/>
      <c r="IUZ5" s="341"/>
      <c r="IVA5" s="341"/>
      <c r="IVB5" s="341"/>
      <c r="IVC5" s="341"/>
      <c r="IVD5" s="341"/>
      <c r="IVE5" s="341"/>
      <c r="IVF5" s="341"/>
      <c r="IVG5" s="341"/>
      <c r="IVH5" s="341"/>
      <c r="IVI5" s="341"/>
      <c r="IVJ5" s="341"/>
      <c r="IVK5" s="341"/>
      <c r="IVL5" s="341"/>
      <c r="IVM5" s="341"/>
      <c r="IVN5" s="341"/>
      <c r="IVO5" s="341"/>
      <c r="IVP5" s="341"/>
      <c r="IVQ5" s="341"/>
      <c r="IVR5" s="341"/>
      <c r="IVS5" s="341"/>
      <c r="IVT5" s="341"/>
      <c r="IVU5" s="341"/>
      <c r="IVV5" s="341"/>
      <c r="IVW5" s="341"/>
      <c r="IVX5" s="341"/>
      <c r="IVY5" s="341"/>
      <c r="IVZ5" s="341"/>
      <c r="IWA5" s="341"/>
      <c r="IWB5" s="341"/>
      <c r="IWC5" s="341"/>
      <c r="IWD5" s="341"/>
      <c r="IWE5" s="341"/>
      <c r="IWF5" s="341"/>
      <c r="IWG5" s="341"/>
      <c r="IWH5" s="341"/>
      <c r="IWI5" s="341"/>
      <c r="IWJ5" s="341"/>
      <c r="IWK5" s="341"/>
      <c r="IWL5" s="341"/>
      <c r="IWM5" s="341"/>
      <c r="IWN5" s="341"/>
      <c r="IWO5" s="341"/>
      <c r="IWP5" s="341"/>
      <c r="IWQ5" s="341"/>
      <c r="IWR5" s="341"/>
      <c r="IWS5" s="341"/>
      <c r="IWT5" s="341"/>
      <c r="IWU5" s="341"/>
      <c r="IWV5" s="341"/>
      <c r="IWW5" s="341"/>
      <c r="IWX5" s="341"/>
      <c r="IWY5" s="341"/>
      <c r="IWZ5" s="341"/>
      <c r="IXA5" s="341"/>
      <c r="IXB5" s="341"/>
      <c r="IXC5" s="341"/>
      <c r="IXD5" s="341"/>
      <c r="IXE5" s="341"/>
      <c r="IXF5" s="341"/>
      <c r="IXG5" s="341"/>
      <c r="IXH5" s="341"/>
      <c r="IXI5" s="341"/>
      <c r="IXJ5" s="341"/>
      <c r="IXK5" s="341"/>
      <c r="IXL5" s="341"/>
      <c r="IXM5" s="341"/>
      <c r="IXN5" s="341"/>
      <c r="IXO5" s="341"/>
      <c r="IXP5" s="341"/>
      <c r="IXQ5" s="341"/>
      <c r="IXR5" s="341"/>
      <c r="IXS5" s="341"/>
      <c r="IXT5" s="341"/>
      <c r="IXU5" s="341"/>
      <c r="IXV5" s="341"/>
      <c r="IXW5" s="341"/>
      <c r="IXX5" s="341"/>
      <c r="IXY5" s="341"/>
      <c r="IXZ5" s="341"/>
      <c r="IYA5" s="341"/>
      <c r="IYB5" s="341"/>
      <c r="IYC5" s="341"/>
      <c r="IYD5" s="341"/>
      <c r="IYE5" s="341"/>
      <c r="IYF5" s="341"/>
      <c r="IYG5" s="341"/>
      <c r="IYH5" s="341"/>
      <c r="IYI5" s="341"/>
      <c r="IYJ5" s="341"/>
      <c r="IYK5" s="341"/>
      <c r="IYL5" s="341"/>
      <c r="IYM5" s="341"/>
      <c r="IYN5" s="341"/>
      <c r="IYO5" s="341"/>
      <c r="IYP5" s="341"/>
      <c r="IYQ5" s="341"/>
      <c r="IYR5" s="341"/>
      <c r="IYS5" s="341"/>
      <c r="IYT5" s="341"/>
      <c r="IYU5" s="341"/>
      <c r="IYV5" s="341"/>
      <c r="IYW5" s="341"/>
      <c r="IYX5" s="341"/>
      <c r="IYY5" s="341"/>
      <c r="IYZ5" s="341"/>
      <c r="IZA5" s="341"/>
      <c r="IZB5" s="341"/>
      <c r="IZC5" s="341"/>
      <c r="IZD5" s="341"/>
      <c r="IZE5" s="341"/>
      <c r="IZF5" s="341"/>
      <c r="IZG5" s="341"/>
      <c r="IZH5" s="341"/>
      <c r="IZI5" s="341"/>
      <c r="IZJ5" s="341"/>
      <c r="IZK5" s="341"/>
      <c r="IZL5" s="341"/>
      <c r="IZM5" s="341"/>
      <c r="IZN5" s="341"/>
      <c r="IZO5" s="341"/>
      <c r="IZP5" s="341"/>
      <c r="IZQ5" s="341"/>
      <c r="IZR5" s="341"/>
      <c r="IZS5" s="341"/>
      <c r="IZT5" s="341"/>
      <c r="IZU5" s="341"/>
      <c r="IZV5" s="341"/>
      <c r="IZW5" s="341"/>
      <c r="IZX5" s="341"/>
      <c r="IZY5" s="341"/>
      <c r="IZZ5" s="341"/>
      <c r="JAA5" s="341"/>
      <c r="JAB5" s="341"/>
      <c r="JAC5" s="341"/>
      <c r="JAD5" s="341"/>
      <c r="JAE5" s="341"/>
      <c r="JAF5" s="341"/>
      <c r="JAG5" s="341"/>
      <c r="JAH5" s="341"/>
      <c r="JAI5" s="341"/>
      <c r="JAJ5" s="341"/>
      <c r="JAK5" s="341"/>
      <c r="JAL5" s="341"/>
      <c r="JAM5" s="341"/>
      <c r="JAN5" s="341"/>
      <c r="JAO5" s="341"/>
      <c r="JAP5" s="341"/>
      <c r="JAQ5" s="341"/>
      <c r="JAR5" s="341"/>
      <c r="JAS5" s="341"/>
      <c r="JAT5" s="341"/>
      <c r="JAU5" s="341"/>
      <c r="JAV5" s="341"/>
      <c r="JAW5" s="341"/>
      <c r="JAX5" s="341"/>
      <c r="JAY5" s="341"/>
      <c r="JAZ5" s="341"/>
      <c r="JBA5" s="341"/>
      <c r="JBB5" s="341"/>
      <c r="JBC5" s="341"/>
      <c r="JBD5" s="341"/>
      <c r="JBE5" s="341"/>
      <c r="JBF5" s="341"/>
      <c r="JBG5" s="341"/>
      <c r="JBH5" s="341"/>
      <c r="JBI5" s="341"/>
      <c r="JBJ5" s="341"/>
      <c r="JBK5" s="341"/>
      <c r="JBL5" s="341"/>
      <c r="JBM5" s="341"/>
      <c r="JBN5" s="341"/>
      <c r="JBO5" s="341"/>
      <c r="JBP5" s="341"/>
      <c r="JBQ5" s="341"/>
      <c r="JBR5" s="341"/>
      <c r="JBS5" s="341"/>
      <c r="JBT5" s="341"/>
      <c r="JBU5" s="341"/>
      <c r="JBV5" s="341"/>
      <c r="JBW5" s="341"/>
      <c r="JBX5" s="341"/>
      <c r="JBY5" s="341"/>
      <c r="JBZ5" s="341"/>
      <c r="JCA5" s="341"/>
      <c r="JCB5" s="341"/>
      <c r="JCC5" s="341"/>
      <c r="JCD5" s="341"/>
      <c r="JCE5" s="341"/>
      <c r="JCF5" s="341"/>
      <c r="JCG5" s="341"/>
      <c r="JCH5" s="341"/>
      <c r="JCI5" s="341"/>
      <c r="JCJ5" s="341"/>
      <c r="JCK5" s="341"/>
      <c r="JCL5" s="341"/>
      <c r="JCM5" s="341"/>
      <c r="JCN5" s="341"/>
      <c r="JCO5" s="341"/>
      <c r="JCP5" s="341"/>
      <c r="JCQ5" s="341"/>
      <c r="JCR5" s="341"/>
      <c r="JCS5" s="341"/>
      <c r="JCT5" s="341"/>
      <c r="JCU5" s="341"/>
      <c r="JCV5" s="341"/>
      <c r="JCW5" s="341"/>
      <c r="JCX5" s="341"/>
      <c r="JCY5" s="341"/>
      <c r="JCZ5" s="341"/>
      <c r="JDA5" s="341"/>
      <c r="JDB5" s="341"/>
      <c r="JDC5" s="341"/>
      <c r="JDD5" s="341"/>
      <c r="JDE5" s="341"/>
      <c r="JDF5" s="341"/>
      <c r="JDG5" s="341"/>
      <c r="JDH5" s="341"/>
      <c r="JDI5" s="341"/>
      <c r="JDJ5" s="341"/>
      <c r="JDK5" s="341"/>
      <c r="JDL5" s="341"/>
      <c r="JDM5" s="341"/>
      <c r="JDN5" s="341"/>
      <c r="JDO5" s="341"/>
      <c r="JDP5" s="341"/>
      <c r="JDQ5" s="341"/>
      <c r="JDR5" s="341"/>
      <c r="JDS5" s="341"/>
      <c r="JDT5" s="341"/>
      <c r="JDU5" s="341"/>
      <c r="JDV5" s="341"/>
      <c r="JDW5" s="341"/>
      <c r="JDX5" s="341"/>
      <c r="JDY5" s="341"/>
      <c r="JDZ5" s="341"/>
      <c r="JEA5" s="341"/>
      <c r="JEB5" s="341"/>
      <c r="JEC5" s="341"/>
      <c r="JED5" s="341"/>
      <c r="JEE5" s="341"/>
      <c r="JEF5" s="341"/>
      <c r="JEG5" s="341"/>
      <c r="JEH5" s="341"/>
      <c r="JEI5" s="341"/>
      <c r="JEJ5" s="341"/>
      <c r="JEK5" s="341"/>
      <c r="JEL5" s="341"/>
      <c r="JEM5" s="341"/>
      <c r="JEN5" s="341"/>
      <c r="JEO5" s="341"/>
      <c r="JEP5" s="341"/>
      <c r="JEQ5" s="341"/>
      <c r="JER5" s="341"/>
      <c r="JES5" s="341"/>
      <c r="JET5" s="341"/>
      <c r="JEU5" s="341"/>
      <c r="JEV5" s="341"/>
      <c r="JEW5" s="341"/>
      <c r="JEX5" s="341"/>
      <c r="JEY5" s="341"/>
      <c r="JEZ5" s="341"/>
      <c r="JFA5" s="341"/>
      <c r="JFB5" s="341"/>
      <c r="JFC5" s="341"/>
      <c r="JFD5" s="341"/>
      <c r="JFE5" s="341"/>
      <c r="JFF5" s="341"/>
      <c r="JFG5" s="341"/>
      <c r="JFH5" s="341"/>
      <c r="JFI5" s="341"/>
      <c r="JFJ5" s="341"/>
      <c r="JFK5" s="341"/>
      <c r="JFL5" s="341"/>
      <c r="JFM5" s="341"/>
      <c r="JFN5" s="341"/>
      <c r="JFO5" s="341"/>
      <c r="JFP5" s="341"/>
      <c r="JFQ5" s="341"/>
      <c r="JFR5" s="341"/>
      <c r="JFS5" s="341"/>
      <c r="JFT5" s="341"/>
      <c r="JFU5" s="341"/>
      <c r="JFV5" s="341"/>
      <c r="JFW5" s="341"/>
      <c r="JFX5" s="341"/>
      <c r="JFY5" s="341"/>
      <c r="JFZ5" s="341"/>
      <c r="JGA5" s="341"/>
      <c r="JGB5" s="341"/>
      <c r="JGC5" s="341"/>
      <c r="JGD5" s="341"/>
      <c r="JGE5" s="341"/>
      <c r="JGF5" s="341"/>
      <c r="JGG5" s="341"/>
      <c r="JGH5" s="341"/>
      <c r="JGI5" s="341"/>
      <c r="JGJ5" s="341"/>
      <c r="JGK5" s="341"/>
      <c r="JGL5" s="341"/>
      <c r="JGM5" s="341"/>
      <c r="JGN5" s="341"/>
      <c r="JGO5" s="341"/>
      <c r="JGP5" s="341"/>
      <c r="JGQ5" s="341"/>
      <c r="JGR5" s="341"/>
      <c r="JGS5" s="341"/>
      <c r="JGT5" s="341"/>
      <c r="JGU5" s="341"/>
      <c r="JGV5" s="341"/>
      <c r="JGW5" s="341"/>
      <c r="JGX5" s="341"/>
      <c r="JGY5" s="341"/>
      <c r="JGZ5" s="341"/>
      <c r="JHA5" s="341"/>
      <c r="JHB5" s="341"/>
      <c r="JHC5" s="341"/>
      <c r="JHD5" s="341"/>
      <c r="JHE5" s="341"/>
      <c r="JHF5" s="341"/>
      <c r="JHG5" s="341"/>
      <c r="JHH5" s="341"/>
      <c r="JHI5" s="341"/>
      <c r="JHJ5" s="341"/>
      <c r="JHK5" s="341"/>
      <c r="JHL5" s="341"/>
      <c r="JHM5" s="341"/>
      <c r="JHN5" s="341"/>
      <c r="JHO5" s="341"/>
      <c r="JHP5" s="341"/>
      <c r="JHQ5" s="341"/>
      <c r="JHR5" s="341"/>
      <c r="JHS5" s="341"/>
      <c r="JHT5" s="341"/>
      <c r="JHU5" s="341"/>
      <c r="JHV5" s="341"/>
      <c r="JHW5" s="341"/>
      <c r="JHX5" s="341"/>
      <c r="JHY5" s="341"/>
      <c r="JHZ5" s="341"/>
      <c r="JIA5" s="341"/>
      <c r="JIB5" s="341"/>
      <c r="JIC5" s="341"/>
      <c r="JID5" s="341"/>
      <c r="JIE5" s="341"/>
      <c r="JIF5" s="341"/>
      <c r="JIG5" s="341"/>
      <c r="JIH5" s="341"/>
      <c r="JII5" s="341"/>
      <c r="JIJ5" s="341"/>
      <c r="JIK5" s="341"/>
      <c r="JIL5" s="341"/>
      <c r="JIM5" s="341"/>
      <c r="JIN5" s="341"/>
      <c r="JIO5" s="341"/>
      <c r="JIP5" s="341"/>
      <c r="JIQ5" s="341"/>
      <c r="JIR5" s="341"/>
      <c r="JIS5" s="341"/>
      <c r="JIT5" s="341"/>
      <c r="JIU5" s="341"/>
      <c r="JIV5" s="341"/>
      <c r="JIW5" s="341"/>
      <c r="JIX5" s="341"/>
      <c r="JIY5" s="341"/>
      <c r="JIZ5" s="341"/>
      <c r="JJA5" s="341"/>
      <c r="JJB5" s="341"/>
      <c r="JJC5" s="341"/>
      <c r="JJD5" s="341"/>
      <c r="JJE5" s="341"/>
      <c r="JJF5" s="341"/>
      <c r="JJG5" s="341"/>
      <c r="JJH5" s="341"/>
      <c r="JJI5" s="341"/>
      <c r="JJJ5" s="341"/>
      <c r="JJK5" s="341"/>
      <c r="JJL5" s="341"/>
      <c r="JJM5" s="341"/>
      <c r="JJN5" s="341"/>
      <c r="JJO5" s="341"/>
      <c r="JJP5" s="341"/>
      <c r="JJQ5" s="341"/>
      <c r="JJR5" s="341"/>
      <c r="JJS5" s="341"/>
      <c r="JJT5" s="341"/>
      <c r="JJU5" s="341"/>
      <c r="JJV5" s="341"/>
      <c r="JJW5" s="341"/>
      <c r="JJX5" s="341"/>
      <c r="JJY5" s="341"/>
      <c r="JJZ5" s="341"/>
      <c r="JKA5" s="341"/>
      <c r="JKB5" s="341"/>
      <c r="JKC5" s="341"/>
      <c r="JKD5" s="341"/>
      <c r="JKE5" s="341"/>
      <c r="JKF5" s="341"/>
      <c r="JKG5" s="341"/>
      <c r="JKH5" s="341"/>
      <c r="JKI5" s="341"/>
      <c r="JKJ5" s="341"/>
      <c r="JKK5" s="341"/>
      <c r="JKL5" s="341"/>
      <c r="JKM5" s="341"/>
      <c r="JKN5" s="341"/>
      <c r="JKO5" s="341"/>
      <c r="JKP5" s="341"/>
      <c r="JKQ5" s="341"/>
      <c r="JKR5" s="341"/>
      <c r="JKS5" s="341"/>
      <c r="JKT5" s="341"/>
      <c r="JKU5" s="341"/>
      <c r="JKV5" s="341"/>
      <c r="JKW5" s="341"/>
      <c r="JKX5" s="341"/>
      <c r="JKY5" s="341"/>
      <c r="JKZ5" s="341"/>
      <c r="JLA5" s="341"/>
      <c r="JLB5" s="341"/>
      <c r="JLC5" s="341"/>
      <c r="JLD5" s="341"/>
      <c r="JLE5" s="341"/>
      <c r="JLF5" s="341"/>
      <c r="JLG5" s="341"/>
      <c r="JLH5" s="341"/>
      <c r="JLI5" s="341"/>
      <c r="JLJ5" s="341"/>
      <c r="JLK5" s="341"/>
      <c r="JLL5" s="341"/>
      <c r="JLM5" s="341"/>
      <c r="JLN5" s="341"/>
      <c r="JLO5" s="341"/>
      <c r="JLP5" s="341"/>
      <c r="JLQ5" s="341"/>
      <c r="JLR5" s="341"/>
      <c r="JLS5" s="341"/>
      <c r="JLT5" s="341"/>
      <c r="JLU5" s="341"/>
      <c r="JLV5" s="341"/>
      <c r="JLW5" s="341"/>
      <c r="JLX5" s="341"/>
      <c r="JLY5" s="341"/>
      <c r="JLZ5" s="341"/>
      <c r="JMA5" s="341"/>
      <c r="JMB5" s="341"/>
      <c r="JMC5" s="341"/>
      <c r="JMD5" s="341"/>
      <c r="JME5" s="341"/>
      <c r="JMF5" s="341"/>
      <c r="JMG5" s="341"/>
      <c r="JMH5" s="341"/>
      <c r="JMI5" s="341"/>
      <c r="JMJ5" s="341"/>
      <c r="JMK5" s="341"/>
      <c r="JML5" s="341"/>
      <c r="JMM5" s="341"/>
      <c r="JMN5" s="341"/>
      <c r="JMO5" s="341"/>
      <c r="JMP5" s="341"/>
      <c r="JMQ5" s="341"/>
      <c r="JMR5" s="341"/>
      <c r="JMS5" s="341"/>
      <c r="JMT5" s="341"/>
      <c r="JMU5" s="341"/>
      <c r="JMV5" s="341"/>
      <c r="JMW5" s="341"/>
      <c r="JMX5" s="341"/>
      <c r="JMY5" s="341"/>
      <c r="JMZ5" s="341"/>
      <c r="JNA5" s="341"/>
      <c r="JNB5" s="341"/>
      <c r="JNC5" s="341"/>
      <c r="JND5" s="341"/>
      <c r="JNE5" s="341"/>
      <c r="JNF5" s="341"/>
      <c r="JNG5" s="341"/>
      <c r="JNH5" s="341"/>
      <c r="JNI5" s="341"/>
      <c r="JNJ5" s="341"/>
      <c r="JNK5" s="341"/>
      <c r="JNL5" s="341"/>
      <c r="JNM5" s="341"/>
      <c r="JNN5" s="341"/>
      <c r="JNO5" s="341"/>
      <c r="JNP5" s="341"/>
      <c r="JNQ5" s="341"/>
      <c r="JNR5" s="341"/>
      <c r="JNS5" s="341"/>
      <c r="JNT5" s="341"/>
      <c r="JNU5" s="341"/>
      <c r="JNV5" s="341"/>
      <c r="JNW5" s="341"/>
      <c r="JNX5" s="341"/>
      <c r="JNY5" s="341"/>
      <c r="JNZ5" s="341"/>
      <c r="JOA5" s="341"/>
      <c r="JOB5" s="341"/>
      <c r="JOC5" s="341"/>
      <c r="JOD5" s="341"/>
      <c r="JOE5" s="341"/>
      <c r="JOF5" s="341"/>
      <c r="JOG5" s="341"/>
      <c r="JOH5" s="341"/>
      <c r="JOI5" s="341"/>
      <c r="JOJ5" s="341"/>
      <c r="JOK5" s="341"/>
      <c r="JOL5" s="341"/>
      <c r="JOM5" s="341"/>
      <c r="JON5" s="341"/>
      <c r="JOO5" s="341"/>
      <c r="JOP5" s="341"/>
      <c r="JOQ5" s="341"/>
      <c r="JOR5" s="341"/>
      <c r="JOS5" s="341"/>
      <c r="JOT5" s="341"/>
      <c r="JOU5" s="341"/>
      <c r="JOV5" s="341"/>
      <c r="JOW5" s="341"/>
      <c r="JOX5" s="341"/>
      <c r="JOY5" s="341"/>
      <c r="JOZ5" s="341"/>
      <c r="JPA5" s="341"/>
      <c r="JPB5" s="341"/>
      <c r="JPC5" s="341"/>
      <c r="JPD5" s="341"/>
      <c r="JPE5" s="341"/>
      <c r="JPF5" s="341"/>
      <c r="JPG5" s="341"/>
      <c r="JPH5" s="341"/>
      <c r="JPI5" s="341"/>
      <c r="JPJ5" s="341"/>
      <c r="JPK5" s="341"/>
      <c r="JPL5" s="341"/>
      <c r="JPM5" s="341"/>
      <c r="JPN5" s="341"/>
      <c r="JPO5" s="341"/>
      <c r="JPP5" s="341"/>
      <c r="JPQ5" s="341"/>
      <c r="JPR5" s="341"/>
      <c r="JPS5" s="341"/>
      <c r="JPT5" s="341"/>
      <c r="JPU5" s="341"/>
      <c r="JPV5" s="341"/>
      <c r="JPW5" s="341"/>
      <c r="JPX5" s="341"/>
      <c r="JPY5" s="341"/>
      <c r="JPZ5" s="341"/>
      <c r="JQA5" s="341"/>
      <c r="JQB5" s="341"/>
      <c r="JQC5" s="341"/>
      <c r="JQD5" s="341"/>
      <c r="JQE5" s="341"/>
      <c r="JQF5" s="341"/>
      <c r="JQG5" s="341"/>
      <c r="JQH5" s="341"/>
      <c r="JQI5" s="341"/>
      <c r="JQJ5" s="341"/>
      <c r="JQK5" s="341"/>
      <c r="JQL5" s="341"/>
      <c r="JQM5" s="341"/>
      <c r="JQN5" s="341"/>
      <c r="JQO5" s="341"/>
      <c r="JQP5" s="341"/>
      <c r="JQQ5" s="341"/>
      <c r="JQR5" s="341"/>
      <c r="JQS5" s="341"/>
      <c r="JQT5" s="341"/>
      <c r="JQU5" s="341"/>
      <c r="JQV5" s="341"/>
      <c r="JQW5" s="341"/>
      <c r="JQX5" s="341"/>
      <c r="JQY5" s="341"/>
      <c r="JQZ5" s="341"/>
      <c r="JRA5" s="341"/>
      <c r="JRB5" s="341"/>
      <c r="JRC5" s="341"/>
      <c r="JRD5" s="341"/>
      <c r="JRE5" s="341"/>
      <c r="JRF5" s="341"/>
      <c r="JRG5" s="341"/>
      <c r="JRH5" s="341"/>
      <c r="JRI5" s="341"/>
      <c r="JRJ5" s="341"/>
      <c r="JRK5" s="341"/>
      <c r="JRL5" s="341"/>
      <c r="JRM5" s="341"/>
      <c r="JRN5" s="341"/>
      <c r="JRO5" s="341"/>
      <c r="JRP5" s="341"/>
      <c r="JRQ5" s="341"/>
      <c r="JRR5" s="341"/>
      <c r="JRS5" s="341"/>
      <c r="JRT5" s="341"/>
      <c r="JRU5" s="341"/>
      <c r="JRV5" s="341"/>
      <c r="JRW5" s="341"/>
      <c r="JRX5" s="341"/>
      <c r="JRY5" s="341"/>
      <c r="JRZ5" s="341"/>
      <c r="JSA5" s="341"/>
      <c r="JSB5" s="341"/>
      <c r="JSC5" s="341"/>
      <c r="JSD5" s="341"/>
      <c r="JSE5" s="341"/>
      <c r="JSF5" s="341"/>
      <c r="JSG5" s="341"/>
      <c r="JSH5" s="341"/>
      <c r="JSI5" s="341"/>
      <c r="JSJ5" s="341"/>
      <c r="JSK5" s="341"/>
      <c r="JSL5" s="341"/>
      <c r="JSM5" s="341"/>
      <c r="JSN5" s="341"/>
      <c r="JSO5" s="341"/>
      <c r="JSP5" s="341"/>
      <c r="JSQ5" s="341"/>
      <c r="JSR5" s="341"/>
      <c r="JSS5" s="341"/>
      <c r="JST5" s="341"/>
      <c r="JSU5" s="341"/>
      <c r="JSV5" s="341"/>
      <c r="JSW5" s="341"/>
      <c r="JSX5" s="341"/>
      <c r="JSY5" s="341"/>
      <c r="JSZ5" s="341"/>
      <c r="JTA5" s="341"/>
      <c r="JTB5" s="341"/>
      <c r="JTC5" s="341"/>
      <c r="JTD5" s="341"/>
      <c r="JTE5" s="341"/>
      <c r="JTF5" s="341"/>
      <c r="JTG5" s="341"/>
      <c r="JTH5" s="341"/>
      <c r="JTI5" s="341"/>
      <c r="JTJ5" s="341"/>
      <c r="JTK5" s="341"/>
      <c r="JTL5" s="341"/>
      <c r="JTM5" s="341"/>
      <c r="JTN5" s="341"/>
      <c r="JTO5" s="341"/>
      <c r="JTP5" s="341"/>
      <c r="JTQ5" s="341"/>
      <c r="JTR5" s="341"/>
      <c r="JTS5" s="341"/>
      <c r="JTT5" s="341"/>
      <c r="JTU5" s="341"/>
      <c r="JTV5" s="341"/>
      <c r="JTW5" s="341"/>
      <c r="JTX5" s="341"/>
      <c r="JTY5" s="341"/>
      <c r="JTZ5" s="341"/>
      <c r="JUA5" s="341"/>
      <c r="JUB5" s="341"/>
      <c r="JUC5" s="341"/>
      <c r="JUD5" s="341"/>
      <c r="JUE5" s="341"/>
      <c r="JUF5" s="341"/>
      <c r="JUG5" s="341"/>
      <c r="JUH5" s="341"/>
      <c r="JUI5" s="341"/>
      <c r="JUJ5" s="341"/>
      <c r="JUK5" s="341"/>
      <c r="JUL5" s="341"/>
      <c r="JUM5" s="341"/>
      <c r="JUN5" s="341"/>
      <c r="JUO5" s="341"/>
      <c r="JUP5" s="341"/>
      <c r="JUQ5" s="341"/>
      <c r="JUR5" s="341"/>
      <c r="JUS5" s="341"/>
      <c r="JUT5" s="341"/>
      <c r="JUU5" s="341"/>
      <c r="JUV5" s="341"/>
      <c r="JUW5" s="341"/>
      <c r="JUX5" s="341"/>
      <c r="JUY5" s="341"/>
      <c r="JUZ5" s="341"/>
      <c r="JVA5" s="341"/>
      <c r="JVB5" s="341"/>
      <c r="JVC5" s="341"/>
      <c r="JVD5" s="341"/>
      <c r="JVE5" s="341"/>
      <c r="JVF5" s="341"/>
      <c r="JVG5" s="341"/>
      <c r="JVH5" s="341"/>
      <c r="JVI5" s="341"/>
      <c r="JVJ5" s="341"/>
      <c r="JVK5" s="341"/>
      <c r="JVL5" s="341"/>
      <c r="JVM5" s="341"/>
      <c r="JVN5" s="341"/>
      <c r="JVO5" s="341"/>
      <c r="JVP5" s="341"/>
      <c r="JVQ5" s="341"/>
      <c r="JVR5" s="341"/>
      <c r="JVS5" s="341"/>
      <c r="JVT5" s="341"/>
      <c r="JVU5" s="341"/>
      <c r="JVV5" s="341"/>
      <c r="JVW5" s="341"/>
      <c r="JVX5" s="341"/>
      <c r="JVY5" s="341"/>
      <c r="JVZ5" s="341"/>
      <c r="JWA5" s="341"/>
      <c r="JWB5" s="341"/>
      <c r="JWC5" s="341"/>
      <c r="JWD5" s="341"/>
      <c r="JWE5" s="341"/>
      <c r="JWF5" s="341"/>
      <c r="JWG5" s="341"/>
      <c r="JWH5" s="341"/>
      <c r="JWI5" s="341"/>
      <c r="JWJ5" s="341"/>
      <c r="JWK5" s="341"/>
      <c r="JWL5" s="341"/>
      <c r="JWM5" s="341"/>
      <c r="JWN5" s="341"/>
      <c r="JWO5" s="341"/>
      <c r="JWP5" s="341"/>
      <c r="JWQ5" s="341"/>
      <c r="JWR5" s="341"/>
      <c r="JWS5" s="341"/>
      <c r="JWT5" s="341"/>
      <c r="JWU5" s="341"/>
      <c r="JWV5" s="341"/>
      <c r="JWW5" s="341"/>
      <c r="JWX5" s="341"/>
      <c r="JWY5" s="341"/>
      <c r="JWZ5" s="341"/>
      <c r="JXA5" s="341"/>
      <c r="JXB5" s="341"/>
      <c r="JXC5" s="341"/>
      <c r="JXD5" s="341"/>
      <c r="JXE5" s="341"/>
      <c r="JXF5" s="341"/>
      <c r="JXG5" s="341"/>
      <c r="JXH5" s="341"/>
      <c r="JXI5" s="341"/>
      <c r="JXJ5" s="341"/>
      <c r="JXK5" s="341"/>
      <c r="JXL5" s="341"/>
      <c r="JXM5" s="341"/>
      <c r="JXN5" s="341"/>
      <c r="JXO5" s="341"/>
      <c r="JXP5" s="341"/>
      <c r="JXQ5" s="341"/>
      <c r="JXR5" s="341"/>
      <c r="JXS5" s="341"/>
      <c r="JXT5" s="341"/>
      <c r="JXU5" s="341"/>
      <c r="JXV5" s="341"/>
      <c r="JXW5" s="341"/>
      <c r="JXX5" s="341"/>
      <c r="JXY5" s="341"/>
      <c r="JXZ5" s="341"/>
      <c r="JYA5" s="341"/>
      <c r="JYB5" s="341"/>
      <c r="JYC5" s="341"/>
      <c r="JYD5" s="341"/>
      <c r="JYE5" s="341"/>
      <c r="JYF5" s="341"/>
      <c r="JYG5" s="341"/>
      <c r="JYH5" s="341"/>
      <c r="JYI5" s="341"/>
      <c r="JYJ5" s="341"/>
      <c r="JYK5" s="341"/>
      <c r="JYL5" s="341"/>
      <c r="JYM5" s="341"/>
      <c r="JYN5" s="341"/>
      <c r="JYO5" s="341"/>
      <c r="JYP5" s="341"/>
      <c r="JYQ5" s="341"/>
      <c r="JYR5" s="341"/>
      <c r="JYS5" s="341"/>
      <c r="JYT5" s="341"/>
      <c r="JYU5" s="341"/>
      <c r="JYV5" s="341"/>
      <c r="JYW5" s="341"/>
      <c r="JYX5" s="341"/>
      <c r="JYY5" s="341"/>
      <c r="JYZ5" s="341"/>
      <c r="JZA5" s="341"/>
      <c r="JZB5" s="341"/>
      <c r="JZC5" s="341"/>
      <c r="JZD5" s="341"/>
      <c r="JZE5" s="341"/>
      <c r="JZF5" s="341"/>
      <c r="JZG5" s="341"/>
      <c r="JZH5" s="341"/>
      <c r="JZI5" s="341"/>
      <c r="JZJ5" s="341"/>
      <c r="JZK5" s="341"/>
      <c r="JZL5" s="341"/>
      <c r="JZM5" s="341"/>
      <c r="JZN5" s="341"/>
      <c r="JZO5" s="341"/>
      <c r="JZP5" s="341"/>
      <c r="JZQ5" s="341"/>
      <c r="JZR5" s="341"/>
      <c r="JZS5" s="341"/>
      <c r="JZT5" s="341"/>
      <c r="JZU5" s="341"/>
      <c r="JZV5" s="341"/>
      <c r="JZW5" s="341"/>
      <c r="JZX5" s="341"/>
      <c r="JZY5" s="341"/>
      <c r="JZZ5" s="341"/>
      <c r="KAA5" s="341"/>
      <c r="KAB5" s="341"/>
      <c r="KAC5" s="341"/>
      <c r="KAD5" s="341"/>
      <c r="KAE5" s="341"/>
      <c r="KAF5" s="341"/>
      <c r="KAG5" s="341"/>
      <c r="KAH5" s="341"/>
      <c r="KAI5" s="341"/>
      <c r="KAJ5" s="341"/>
      <c r="KAK5" s="341"/>
      <c r="KAL5" s="341"/>
      <c r="KAM5" s="341"/>
      <c r="KAN5" s="341"/>
      <c r="KAO5" s="341"/>
      <c r="KAP5" s="341"/>
      <c r="KAQ5" s="341"/>
      <c r="KAR5" s="341"/>
      <c r="KAS5" s="341"/>
      <c r="KAT5" s="341"/>
      <c r="KAU5" s="341"/>
      <c r="KAV5" s="341"/>
      <c r="KAW5" s="341"/>
      <c r="KAX5" s="341"/>
      <c r="KAY5" s="341"/>
      <c r="KAZ5" s="341"/>
      <c r="KBA5" s="341"/>
      <c r="KBB5" s="341"/>
      <c r="KBC5" s="341"/>
      <c r="KBD5" s="341"/>
      <c r="KBE5" s="341"/>
      <c r="KBF5" s="341"/>
      <c r="KBG5" s="341"/>
      <c r="KBH5" s="341"/>
      <c r="KBI5" s="341"/>
      <c r="KBJ5" s="341"/>
      <c r="KBK5" s="341"/>
      <c r="KBL5" s="341"/>
      <c r="KBM5" s="341"/>
      <c r="KBN5" s="341"/>
      <c r="KBO5" s="341"/>
      <c r="KBP5" s="341"/>
      <c r="KBQ5" s="341"/>
      <c r="KBR5" s="341"/>
      <c r="KBS5" s="341"/>
      <c r="KBT5" s="341"/>
      <c r="KBU5" s="341"/>
      <c r="KBV5" s="341"/>
      <c r="KBW5" s="341"/>
      <c r="KBX5" s="341"/>
      <c r="KBY5" s="341"/>
      <c r="KBZ5" s="341"/>
      <c r="KCA5" s="341"/>
      <c r="KCB5" s="341"/>
      <c r="KCC5" s="341"/>
      <c r="KCD5" s="341"/>
      <c r="KCE5" s="341"/>
      <c r="KCF5" s="341"/>
      <c r="KCG5" s="341"/>
      <c r="KCH5" s="341"/>
      <c r="KCI5" s="341"/>
      <c r="KCJ5" s="341"/>
      <c r="KCK5" s="341"/>
      <c r="KCL5" s="341"/>
      <c r="KCM5" s="341"/>
      <c r="KCN5" s="341"/>
      <c r="KCO5" s="341"/>
      <c r="KCP5" s="341"/>
      <c r="KCQ5" s="341"/>
      <c r="KCR5" s="341"/>
      <c r="KCS5" s="341"/>
      <c r="KCT5" s="341"/>
      <c r="KCU5" s="341"/>
      <c r="KCV5" s="341"/>
      <c r="KCW5" s="341"/>
      <c r="KCX5" s="341"/>
      <c r="KCY5" s="341"/>
      <c r="KCZ5" s="341"/>
      <c r="KDA5" s="341"/>
      <c r="KDB5" s="341"/>
      <c r="KDC5" s="341"/>
      <c r="KDD5" s="341"/>
      <c r="KDE5" s="341"/>
      <c r="KDF5" s="341"/>
      <c r="KDG5" s="341"/>
      <c r="KDH5" s="341"/>
      <c r="KDI5" s="341"/>
      <c r="KDJ5" s="341"/>
      <c r="KDK5" s="341"/>
      <c r="KDL5" s="341"/>
      <c r="KDM5" s="341"/>
      <c r="KDN5" s="341"/>
      <c r="KDO5" s="341"/>
      <c r="KDP5" s="341"/>
      <c r="KDQ5" s="341"/>
      <c r="KDR5" s="341"/>
      <c r="KDS5" s="341"/>
      <c r="KDT5" s="341"/>
      <c r="KDU5" s="341"/>
      <c r="KDV5" s="341"/>
      <c r="KDW5" s="341"/>
      <c r="KDX5" s="341"/>
      <c r="KDY5" s="341"/>
      <c r="KDZ5" s="341"/>
      <c r="KEA5" s="341"/>
      <c r="KEB5" s="341"/>
      <c r="KEC5" s="341"/>
      <c r="KED5" s="341"/>
      <c r="KEE5" s="341"/>
      <c r="KEF5" s="341"/>
      <c r="KEG5" s="341"/>
      <c r="KEH5" s="341"/>
      <c r="KEI5" s="341"/>
      <c r="KEJ5" s="341"/>
      <c r="KEK5" s="341"/>
      <c r="KEL5" s="341"/>
      <c r="KEM5" s="341"/>
      <c r="KEN5" s="341"/>
      <c r="KEO5" s="341"/>
      <c r="KEP5" s="341"/>
      <c r="KEQ5" s="341"/>
      <c r="KER5" s="341"/>
      <c r="KES5" s="341"/>
      <c r="KET5" s="341"/>
      <c r="KEU5" s="341"/>
      <c r="KEV5" s="341"/>
      <c r="KEW5" s="341"/>
      <c r="KEX5" s="341"/>
      <c r="KEY5" s="341"/>
      <c r="KEZ5" s="341"/>
      <c r="KFA5" s="341"/>
      <c r="KFB5" s="341"/>
      <c r="KFC5" s="341"/>
      <c r="KFD5" s="341"/>
      <c r="KFE5" s="341"/>
      <c r="KFF5" s="341"/>
      <c r="KFG5" s="341"/>
      <c r="KFH5" s="341"/>
      <c r="KFI5" s="341"/>
      <c r="KFJ5" s="341"/>
      <c r="KFK5" s="341"/>
      <c r="KFL5" s="341"/>
      <c r="KFM5" s="341"/>
      <c r="KFN5" s="341"/>
      <c r="KFO5" s="341"/>
      <c r="KFP5" s="341"/>
      <c r="KFQ5" s="341"/>
      <c r="KFR5" s="341"/>
      <c r="KFS5" s="341"/>
      <c r="KFT5" s="341"/>
      <c r="KFU5" s="341"/>
      <c r="KFV5" s="341"/>
      <c r="KFW5" s="341"/>
      <c r="KFX5" s="341"/>
      <c r="KFY5" s="341"/>
      <c r="KFZ5" s="341"/>
      <c r="KGA5" s="341"/>
      <c r="KGB5" s="341"/>
      <c r="KGC5" s="341"/>
      <c r="KGD5" s="341"/>
      <c r="KGE5" s="341"/>
      <c r="KGF5" s="341"/>
      <c r="KGG5" s="341"/>
      <c r="KGH5" s="341"/>
      <c r="KGI5" s="341"/>
      <c r="KGJ5" s="341"/>
      <c r="KGK5" s="341"/>
      <c r="KGL5" s="341"/>
      <c r="KGM5" s="341"/>
      <c r="KGN5" s="341"/>
      <c r="KGO5" s="341"/>
      <c r="KGP5" s="341"/>
      <c r="KGQ5" s="341"/>
      <c r="KGR5" s="341"/>
      <c r="KGS5" s="341"/>
      <c r="KGT5" s="341"/>
      <c r="KGU5" s="341"/>
      <c r="KGV5" s="341"/>
      <c r="KGW5" s="341"/>
      <c r="KGX5" s="341"/>
      <c r="KGY5" s="341"/>
      <c r="KGZ5" s="341"/>
      <c r="KHA5" s="341"/>
      <c r="KHB5" s="341"/>
      <c r="KHC5" s="341"/>
      <c r="KHD5" s="341"/>
      <c r="KHE5" s="341"/>
      <c r="KHF5" s="341"/>
      <c r="KHG5" s="341"/>
      <c r="KHH5" s="341"/>
      <c r="KHI5" s="341"/>
      <c r="KHJ5" s="341"/>
      <c r="KHK5" s="341"/>
      <c r="KHL5" s="341"/>
      <c r="KHM5" s="341"/>
      <c r="KHN5" s="341"/>
      <c r="KHO5" s="341"/>
      <c r="KHP5" s="341"/>
      <c r="KHQ5" s="341"/>
      <c r="KHR5" s="341"/>
      <c r="KHS5" s="341"/>
      <c r="KHT5" s="341"/>
      <c r="KHU5" s="341"/>
      <c r="KHV5" s="341"/>
      <c r="KHW5" s="341"/>
      <c r="KHX5" s="341"/>
      <c r="KHY5" s="341"/>
      <c r="KHZ5" s="341"/>
      <c r="KIA5" s="341"/>
      <c r="KIB5" s="341"/>
      <c r="KIC5" s="341"/>
      <c r="KID5" s="341"/>
      <c r="KIE5" s="341"/>
      <c r="KIF5" s="341"/>
      <c r="KIG5" s="341"/>
      <c r="KIH5" s="341"/>
      <c r="KII5" s="341"/>
      <c r="KIJ5" s="341"/>
      <c r="KIK5" s="341"/>
      <c r="KIL5" s="341"/>
      <c r="KIM5" s="341"/>
      <c r="KIN5" s="341"/>
      <c r="KIO5" s="341"/>
      <c r="KIP5" s="341"/>
      <c r="KIQ5" s="341"/>
      <c r="KIR5" s="341"/>
      <c r="KIS5" s="341"/>
      <c r="KIT5" s="341"/>
      <c r="KIU5" s="341"/>
      <c r="KIV5" s="341"/>
      <c r="KIW5" s="341"/>
      <c r="KIX5" s="341"/>
      <c r="KIY5" s="341"/>
      <c r="KIZ5" s="341"/>
      <c r="KJA5" s="341"/>
      <c r="KJB5" s="341"/>
      <c r="KJC5" s="341"/>
      <c r="KJD5" s="341"/>
      <c r="KJE5" s="341"/>
      <c r="KJF5" s="341"/>
      <c r="KJG5" s="341"/>
      <c r="KJH5" s="341"/>
      <c r="KJI5" s="341"/>
      <c r="KJJ5" s="341"/>
      <c r="KJK5" s="341"/>
      <c r="KJL5" s="341"/>
      <c r="KJM5" s="341"/>
      <c r="KJN5" s="341"/>
      <c r="KJO5" s="341"/>
      <c r="KJP5" s="341"/>
      <c r="KJQ5" s="341"/>
      <c r="KJR5" s="341"/>
      <c r="KJS5" s="341"/>
      <c r="KJT5" s="341"/>
      <c r="KJU5" s="341"/>
      <c r="KJV5" s="341"/>
      <c r="KJW5" s="341"/>
      <c r="KJX5" s="341"/>
      <c r="KJY5" s="341"/>
      <c r="KJZ5" s="341"/>
      <c r="KKA5" s="341"/>
      <c r="KKB5" s="341"/>
      <c r="KKC5" s="341"/>
      <c r="KKD5" s="341"/>
      <c r="KKE5" s="341"/>
      <c r="KKF5" s="341"/>
      <c r="KKG5" s="341"/>
      <c r="KKH5" s="341"/>
      <c r="KKI5" s="341"/>
      <c r="KKJ5" s="341"/>
      <c r="KKK5" s="341"/>
      <c r="KKL5" s="341"/>
      <c r="KKM5" s="341"/>
      <c r="KKN5" s="341"/>
      <c r="KKO5" s="341"/>
      <c r="KKP5" s="341"/>
      <c r="KKQ5" s="341"/>
      <c r="KKR5" s="341"/>
      <c r="KKS5" s="341"/>
      <c r="KKT5" s="341"/>
      <c r="KKU5" s="341"/>
      <c r="KKV5" s="341"/>
      <c r="KKW5" s="341"/>
      <c r="KKX5" s="341"/>
      <c r="KKY5" s="341"/>
      <c r="KKZ5" s="341"/>
      <c r="KLA5" s="341"/>
      <c r="KLB5" s="341"/>
      <c r="KLC5" s="341"/>
      <c r="KLD5" s="341"/>
      <c r="KLE5" s="341"/>
      <c r="KLF5" s="341"/>
      <c r="KLG5" s="341"/>
      <c r="KLH5" s="341"/>
      <c r="KLI5" s="341"/>
      <c r="KLJ5" s="341"/>
      <c r="KLK5" s="341"/>
      <c r="KLL5" s="341"/>
      <c r="KLM5" s="341"/>
      <c r="KLN5" s="341"/>
      <c r="KLO5" s="341"/>
      <c r="KLP5" s="341"/>
      <c r="KLQ5" s="341"/>
      <c r="KLR5" s="341"/>
      <c r="KLS5" s="341"/>
      <c r="KLT5" s="341"/>
      <c r="KLU5" s="341"/>
      <c r="KLV5" s="341"/>
      <c r="KLW5" s="341"/>
      <c r="KLX5" s="341"/>
      <c r="KLY5" s="341"/>
      <c r="KLZ5" s="341"/>
      <c r="KMA5" s="341"/>
      <c r="KMB5" s="341"/>
      <c r="KMC5" s="341"/>
      <c r="KMD5" s="341"/>
      <c r="KME5" s="341"/>
      <c r="KMF5" s="341"/>
      <c r="KMG5" s="341"/>
      <c r="KMH5" s="341"/>
      <c r="KMI5" s="341"/>
      <c r="KMJ5" s="341"/>
      <c r="KMK5" s="341"/>
      <c r="KML5" s="341"/>
      <c r="KMM5" s="341"/>
      <c r="KMN5" s="341"/>
      <c r="KMO5" s="341"/>
      <c r="KMP5" s="341"/>
      <c r="KMQ5" s="341"/>
      <c r="KMR5" s="341"/>
      <c r="KMS5" s="341"/>
      <c r="KMT5" s="341"/>
      <c r="KMU5" s="341"/>
      <c r="KMV5" s="341"/>
      <c r="KMW5" s="341"/>
      <c r="KMX5" s="341"/>
      <c r="KMY5" s="341"/>
      <c r="KMZ5" s="341"/>
      <c r="KNA5" s="341"/>
      <c r="KNB5" s="341"/>
      <c r="KNC5" s="341"/>
      <c r="KND5" s="341"/>
      <c r="KNE5" s="341"/>
      <c r="KNF5" s="341"/>
      <c r="KNG5" s="341"/>
      <c r="KNH5" s="341"/>
      <c r="KNI5" s="341"/>
      <c r="KNJ5" s="341"/>
      <c r="KNK5" s="341"/>
      <c r="KNL5" s="341"/>
      <c r="KNM5" s="341"/>
      <c r="KNN5" s="341"/>
      <c r="KNO5" s="341"/>
      <c r="KNP5" s="341"/>
      <c r="KNQ5" s="341"/>
      <c r="KNR5" s="341"/>
      <c r="KNS5" s="341"/>
      <c r="KNT5" s="341"/>
      <c r="KNU5" s="341"/>
      <c r="KNV5" s="341"/>
      <c r="KNW5" s="341"/>
      <c r="KNX5" s="341"/>
      <c r="KNY5" s="341"/>
      <c r="KNZ5" s="341"/>
      <c r="KOA5" s="341"/>
      <c r="KOB5" s="341"/>
      <c r="KOC5" s="341"/>
      <c r="KOD5" s="341"/>
      <c r="KOE5" s="341"/>
      <c r="KOF5" s="341"/>
      <c r="KOG5" s="341"/>
      <c r="KOH5" s="341"/>
      <c r="KOI5" s="341"/>
      <c r="KOJ5" s="341"/>
      <c r="KOK5" s="341"/>
      <c r="KOL5" s="341"/>
      <c r="KOM5" s="341"/>
      <c r="KON5" s="341"/>
      <c r="KOO5" s="341"/>
      <c r="KOP5" s="341"/>
      <c r="KOQ5" s="341"/>
      <c r="KOR5" s="341"/>
      <c r="KOS5" s="341"/>
      <c r="KOT5" s="341"/>
      <c r="KOU5" s="341"/>
      <c r="KOV5" s="341"/>
      <c r="KOW5" s="341"/>
      <c r="KOX5" s="341"/>
      <c r="KOY5" s="341"/>
      <c r="KOZ5" s="341"/>
      <c r="KPA5" s="341"/>
      <c r="KPB5" s="341"/>
      <c r="KPC5" s="341"/>
      <c r="KPD5" s="341"/>
      <c r="KPE5" s="341"/>
      <c r="KPF5" s="341"/>
      <c r="KPG5" s="341"/>
      <c r="KPH5" s="341"/>
      <c r="KPI5" s="341"/>
      <c r="KPJ5" s="341"/>
      <c r="KPK5" s="341"/>
      <c r="KPL5" s="341"/>
      <c r="KPM5" s="341"/>
      <c r="KPN5" s="341"/>
      <c r="KPO5" s="341"/>
      <c r="KPP5" s="341"/>
      <c r="KPQ5" s="341"/>
      <c r="KPR5" s="341"/>
      <c r="KPS5" s="341"/>
      <c r="KPT5" s="341"/>
      <c r="KPU5" s="341"/>
      <c r="KPV5" s="341"/>
      <c r="KPW5" s="341"/>
      <c r="KPX5" s="341"/>
      <c r="KPY5" s="341"/>
      <c r="KPZ5" s="341"/>
      <c r="KQA5" s="341"/>
      <c r="KQB5" s="341"/>
      <c r="KQC5" s="341"/>
      <c r="KQD5" s="341"/>
      <c r="KQE5" s="341"/>
      <c r="KQF5" s="341"/>
      <c r="KQG5" s="341"/>
      <c r="KQH5" s="341"/>
      <c r="KQI5" s="341"/>
      <c r="KQJ5" s="341"/>
      <c r="KQK5" s="341"/>
      <c r="KQL5" s="341"/>
      <c r="KQM5" s="341"/>
      <c r="KQN5" s="341"/>
      <c r="KQO5" s="341"/>
      <c r="KQP5" s="341"/>
      <c r="KQQ5" s="341"/>
      <c r="KQR5" s="341"/>
      <c r="KQS5" s="341"/>
      <c r="KQT5" s="341"/>
      <c r="KQU5" s="341"/>
      <c r="KQV5" s="341"/>
      <c r="KQW5" s="341"/>
      <c r="KQX5" s="341"/>
      <c r="KQY5" s="341"/>
      <c r="KQZ5" s="341"/>
      <c r="KRA5" s="341"/>
      <c r="KRB5" s="341"/>
      <c r="KRC5" s="341"/>
      <c r="KRD5" s="341"/>
      <c r="KRE5" s="341"/>
      <c r="KRF5" s="341"/>
      <c r="KRG5" s="341"/>
      <c r="KRH5" s="341"/>
      <c r="KRI5" s="341"/>
      <c r="KRJ5" s="341"/>
      <c r="KRK5" s="341"/>
      <c r="KRL5" s="341"/>
      <c r="KRM5" s="341"/>
      <c r="KRN5" s="341"/>
      <c r="KRO5" s="341"/>
      <c r="KRP5" s="341"/>
      <c r="KRQ5" s="341"/>
      <c r="KRR5" s="341"/>
      <c r="KRS5" s="341"/>
      <c r="KRT5" s="341"/>
      <c r="KRU5" s="341"/>
      <c r="KRV5" s="341"/>
      <c r="KRW5" s="341"/>
      <c r="KRX5" s="341"/>
      <c r="KRY5" s="341"/>
      <c r="KRZ5" s="341"/>
      <c r="KSA5" s="341"/>
      <c r="KSB5" s="341"/>
      <c r="KSC5" s="341"/>
      <c r="KSD5" s="341"/>
      <c r="KSE5" s="341"/>
      <c r="KSF5" s="341"/>
      <c r="KSG5" s="341"/>
      <c r="KSH5" s="341"/>
      <c r="KSI5" s="341"/>
      <c r="KSJ5" s="341"/>
      <c r="KSK5" s="341"/>
      <c r="KSL5" s="341"/>
      <c r="KSM5" s="341"/>
      <c r="KSN5" s="341"/>
      <c r="KSO5" s="341"/>
      <c r="KSP5" s="341"/>
      <c r="KSQ5" s="341"/>
      <c r="KSR5" s="341"/>
      <c r="KSS5" s="341"/>
      <c r="KST5" s="341"/>
      <c r="KSU5" s="341"/>
      <c r="KSV5" s="341"/>
      <c r="KSW5" s="341"/>
      <c r="KSX5" s="341"/>
      <c r="KSY5" s="341"/>
      <c r="KSZ5" s="341"/>
      <c r="KTA5" s="341"/>
      <c r="KTB5" s="341"/>
      <c r="KTC5" s="341"/>
      <c r="KTD5" s="341"/>
      <c r="KTE5" s="341"/>
      <c r="KTF5" s="341"/>
      <c r="KTG5" s="341"/>
      <c r="KTH5" s="341"/>
      <c r="KTI5" s="341"/>
      <c r="KTJ5" s="341"/>
      <c r="KTK5" s="341"/>
      <c r="KTL5" s="341"/>
      <c r="KTM5" s="341"/>
      <c r="KTN5" s="341"/>
      <c r="KTO5" s="341"/>
      <c r="KTP5" s="341"/>
      <c r="KTQ5" s="341"/>
      <c r="KTR5" s="341"/>
      <c r="KTS5" s="341"/>
      <c r="KTT5" s="341"/>
      <c r="KTU5" s="341"/>
      <c r="KTV5" s="341"/>
      <c r="KTW5" s="341"/>
      <c r="KTX5" s="341"/>
      <c r="KTY5" s="341"/>
      <c r="KTZ5" s="341"/>
      <c r="KUA5" s="341"/>
      <c r="KUB5" s="341"/>
      <c r="KUC5" s="341"/>
      <c r="KUD5" s="341"/>
      <c r="KUE5" s="341"/>
      <c r="KUF5" s="341"/>
      <c r="KUG5" s="341"/>
      <c r="KUH5" s="341"/>
      <c r="KUI5" s="341"/>
      <c r="KUJ5" s="341"/>
      <c r="KUK5" s="341"/>
      <c r="KUL5" s="341"/>
      <c r="KUM5" s="341"/>
      <c r="KUN5" s="341"/>
      <c r="KUO5" s="341"/>
      <c r="KUP5" s="341"/>
      <c r="KUQ5" s="341"/>
      <c r="KUR5" s="341"/>
      <c r="KUS5" s="341"/>
      <c r="KUT5" s="341"/>
      <c r="KUU5" s="341"/>
      <c r="KUV5" s="341"/>
      <c r="KUW5" s="341"/>
      <c r="KUX5" s="341"/>
      <c r="KUY5" s="341"/>
      <c r="KUZ5" s="341"/>
      <c r="KVA5" s="341"/>
      <c r="KVB5" s="341"/>
      <c r="KVC5" s="341"/>
      <c r="KVD5" s="341"/>
      <c r="KVE5" s="341"/>
      <c r="KVF5" s="341"/>
      <c r="KVG5" s="341"/>
      <c r="KVH5" s="341"/>
      <c r="KVI5" s="341"/>
      <c r="KVJ5" s="341"/>
      <c r="KVK5" s="341"/>
      <c r="KVL5" s="341"/>
      <c r="KVM5" s="341"/>
      <c r="KVN5" s="341"/>
      <c r="KVO5" s="341"/>
      <c r="KVP5" s="341"/>
      <c r="KVQ5" s="341"/>
      <c r="KVR5" s="341"/>
      <c r="KVS5" s="341"/>
      <c r="KVT5" s="341"/>
      <c r="KVU5" s="341"/>
      <c r="KVV5" s="341"/>
      <c r="KVW5" s="341"/>
      <c r="KVX5" s="341"/>
      <c r="KVY5" s="341"/>
      <c r="KVZ5" s="341"/>
      <c r="KWA5" s="341"/>
      <c r="KWB5" s="341"/>
      <c r="KWC5" s="341"/>
      <c r="KWD5" s="341"/>
      <c r="KWE5" s="341"/>
      <c r="KWF5" s="341"/>
      <c r="KWG5" s="341"/>
      <c r="KWH5" s="341"/>
      <c r="KWI5" s="341"/>
      <c r="KWJ5" s="341"/>
      <c r="KWK5" s="341"/>
      <c r="KWL5" s="341"/>
      <c r="KWM5" s="341"/>
      <c r="KWN5" s="341"/>
      <c r="KWO5" s="341"/>
      <c r="KWP5" s="341"/>
      <c r="KWQ5" s="341"/>
      <c r="KWR5" s="341"/>
      <c r="KWS5" s="341"/>
      <c r="KWT5" s="341"/>
      <c r="KWU5" s="341"/>
      <c r="KWV5" s="341"/>
      <c r="KWW5" s="341"/>
      <c r="KWX5" s="341"/>
      <c r="KWY5" s="341"/>
      <c r="KWZ5" s="341"/>
      <c r="KXA5" s="341"/>
      <c r="KXB5" s="341"/>
      <c r="KXC5" s="341"/>
      <c r="KXD5" s="341"/>
      <c r="KXE5" s="341"/>
      <c r="KXF5" s="341"/>
      <c r="KXG5" s="341"/>
      <c r="KXH5" s="341"/>
      <c r="KXI5" s="341"/>
      <c r="KXJ5" s="341"/>
      <c r="KXK5" s="341"/>
      <c r="KXL5" s="341"/>
      <c r="KXM5" s="341"/>
      <c r="KXN5" s="341"/>
      <c r="KXO5" s="341"/>
      <c r="KXP5" s="341"/>
      <c r="KXQ5" s="341"/>
      <c r="KXR5" s="341"/>
      <c r="KXS5" s="341"/>
      <c r="KXT5" s="341"/>
      <c r="KXU5" s="341"/>
      <c r="KXV5" s="341"/>
      <c r="KXW5" s="341"/>
      <c r="KXX5" s="341"/>
      <c r="KXY5" s="341"/>
      <c r="KXZ5" s="341"/>
      <c r="KYA5" s="341"/>
      <c r="KYB5" s="341"/>
      <c r="KYC5" s="341"/>
      <c r="KYD5" s="341"/>
      <c r="KYE5" s="341"/>
      <c r="KYF5" s="341"/>
      <c r="KYG5" s="341"/>
      <c r="KYH5" s="341"/>
      <c r="KYI5" s="341"/>
      <c r="KYJ5" s="341"/>
      <c r="KYK5" s="341"/>
      <c r="KYL5" s="341"/>
      <c r="KYM5" s="341"/>
      <c r="KYN5" s="341"/>
      <c r="KYO5" s="341"/>
      <c r="KYP5" s="341"/>
      <c r="KYQ5" s="341"/>
      <c r="KYR5" s="341"/>
      <c r="KYS5" s="341"/>
      <c r="KYT5" s="341"/>
      <c r="KYU5" s="341"/>
      <c r="KYV5" s="341"/>
      <c r="KYW5" s="341"/>
      <c r="KYX5" s="341"/>
      <c r="KYY5" s="341"/>
      <c r="KYZ5" s="341"/>
      <c r="KZA5" s="341"/>
      <c r="KZB5" s="341"/>
      <c r="KZC5" s="341"/>
      <c r="KZD5" s="341"/>
      <c r="KZE5" s="341"/>
      <c r="KZF5" s="341"/>
      <c r="KZG5" s="341"/>
      <c r="KZH5" s="341"/>
      <c r="KZI5" s="341"/>
      <c r="KZJ5" s="341"/>
      <c r="KZK5" s="341"/>
      <c r="KZL5" s="341"/>
      <c r="KZM5" s="341"/>
      <c r="KZN5" s="341"/>
      <c r="KZO5" s="341"/>
      <c r="KZP5" s="341"/>
      <c r="KZQ5" s="341"/>
      <c r="KZR5" s="341"/>
      <c r="KZS5" s="341"/>
      <c r="KZT5" s="341"/>
      <c r="KZU5" s="341"/>
      <c r="KZV5" s="341"/>
      <c r="KZW5" s="341"/>
      <c r="KZX5" s="341"/>
      <c r="KZY5" s="341"/>
      <c r="KZZ5" s="341"/>
      <c r="LAA5" s="341"/>
      <c r="LAB5" s="341"/>
      <c r="LAC5" s="341"/>
      <c r="LAD5" s="341"/>
      <c r="LAE5" s="341"/>
      <c r="LAF5" s="341"/>
      <c r="LAG5" s="341"/>
      <c r="LAH5" s="341"/>
      <c r="LAI5" s="341"/>
      <c r="LAJ5" s="341"/>
      <c r="LAK5" s="341"/>
      <c r="LAL5" s="341"/>
      <c r="LAM5" s="341"/>
      <c r="LAN5" s="341"/>
      <c r="LAO5" s="341"/>
      <c r="LAP5" s="341"/>
      <c r="LAQ5" s="341"/>
      <c r="LAR5" s="341"/>
      <c r="LAS5" s="341"/>
      <c r="LAT5" s="341"/>
      <c r="LAU5" s="341"/>
      <c r="LAV5" s="341"/>
      <c r="LAW5" s="341"/>
      <c r="LAX5" s="341"/>
      <c r="LAY5" s="341"/>
      <c r="LAZ5" s="341"/>
      <c r="LBA5" s="341"/>
      <c r="LBB5" s="341"/>
      <c r="LBC5" s="341"/>
      <c r="LBD5" s="341"/>
      <c r="LBE5" s="341"/>
      <c r="LBF5" s="341"/>
      <c r="LBG5" s="341"/>
      <c r="LBH5" s="341"/>
      <c r="LBI5" s="341"/>
      <c r="LBJ5" s="341"/>
      <c r="LBK5" s="341"/>
      <c r="LBL5" s="341"/>
      <c r="LBM5" s="341"/>
      <c r="LBN5" s="341"/>
      <c r="LBO5" s="341"/>
      <c r="LBP5" s="341"/>
      <c r="LBQ5" s="341"/>
      <c r="LBR5" s="341"/>
      <c r="LBS5" s="341"/>
      <c r="LBT5" s="341"/>
      <c r="LBU5" s="341"/>
      <c r="LBV5" s="341"/>
      <c r="LBW5" s="341"/>
      <c r="LBX5" s="341"/>
      <c r="LBY5" s="341"/>
      <c r="LBZ5" s="341"/>
      <c r="LCA5" s="341"/>
      <c r="LCB5" s="341"/>
      <c r="LCC5" s="341"/>
      <c r="LCD5" s="341"/>
      <c r="LCE5" s="341"/>
      <c r="LCF5" s="341"/>
      <c r="LCG5" s="341"/>
      <c r="LCH5" s="341"/>
      <c r="LCI5" s="341"/>
      <c r="LCJ5" s="341"/>
      <c r="LCK5" s="341"/>
      <c r="LCL5" s="341"/>
      <c r="LCM5" s="341"/>
      <c r="LCN5" s="341"/>
      <c r="LCO5" s="341"/>
      <c r="LCP5" s="341"/>
      <c r="LCQ5" s="341"/>
      <c r="LCR5" s="341"/>
      <c r="LCS5" s="341"/>
      <c r="LCT5" s="341"/>
      <c r="LCU5" s="341"/>
      <c r="LCV5" s="341"/>
      <c r="LCW5" s="341"/>
      <c r="LCX5" s="341"/>
      <c r="LCY5" s="341"/>
      <c r="LCZ5" s="341"/>
      <c r="LDA5" s="341"/>
      <c r="LDB5" s="341"/>
      <c r="LDC5" s="341"/>
      <c r="LDD5" s="341"/>
      <c r="LDE5" s="341"/>
      <c r="LDF5" s="341"/>
      <c r="LDG5" s="341"/>
      <c r="LDH5" s="341"/>
      <c r="LDI5" s="341"/>
      <c r="LDJ5" s="341"/>
      <c r="LDK5" s="341"/>
      <c r="LDL5" s="341"/>
      <c r="LDM5" s="341"/>
      <c r="LDN5" s="341"/>
      <c r="LDO5" s="341"/>
      <c r="LDP5" s="341"/>
      <c r="LDQ5" s="341"/>
      <c r="LDR5" s="341"/>
      <c r="LDS5" s="341"/>
      <c r="LDT5" s="341"/>
      <c r="LDU5" s="341"/>
      <c r="LDV5" s="341"/>
      <c r="LDW5" s="341"/>
      <c r="LDX5" s="341"/>
      <c r="LDY5" s="341"/>
      <c r="LDZ5" s="341"/>
      <c r="LEA5" s="341"/>
      <c r="LEB5" s="341"/>
      <c r="LEC5" s="341"/>
      <c r="LED5" s="341"/>
      <c r="LEE5" s="341"/>
      <c r="LEF5" s="341"/>
      <c r="LEG5" s="341"/>
      <c r="LEH5" s="341"/>
      <c r="LEI5" s="341"/>
      <c r="LEJ5" s="341"/>
      <c r="LEK5" s="341"/>
      <c r="LEL5" s="341"/>
      <c r="LEM5" s="341"/>
      <c r="LEN5" s="341"/>
      <c r="LEO5" s="341"/>
      <c r="LEP5" s="341"/>
      <c r="LEQ5" s="341"/>
      <c r="LER5" s="341"/>
      <c r="LES5" s="341"/>
      <c r="LET5" s="341"/>
      <c r="LEU5" s="341"/>
      <c r="LEV5" s="341"/>
      <c r="LEW5" s="341"/>
      <c r="LEX5" s="341"/>
      <c r="LEY5" s="341"/>
      <c r="LEZ5" s="341"/>
      <c r="LFA5" s="341"/>
      <c r="LFB5" s="341"/>
      <c r="LFC5" s="341"/>
      <c r="LFD5" s="341"/>
      <c r="LFE5" s="341"/>
      <c r="LFF5" s="341"/>
      <c r="LFG5" s="341"/>
      <c r="LFH5" s="341"/>
      <c r="LFI5" s="341"/>
      <c r="LFJ5" s="341"/>
      <c r="LFK5" s="341"/>
      <c r="LFL5" s="341"/>
      <c r="LFM5" s="341"/>
      <c r="LFN5" s="341"/>
      <c r="LFO5" s="341"/>
      <c r="LFP5" s="341"/>
      <c r="LFQ5" s="341"/>
      <c r="LFR5" s="341"/>
      <c r="LFS5" s="341"/>
      <c r="LFT5" s="341"/>
      <c r="LFU5" s="341"/>
      <c r="LFV5" s="341"/>
      <c r="LFW5" s="341"/>
      <c r="LFX5" s="341"/>
      <c r="LFY5" s="341"/>
      <c r="LFZ5" s="341"/>
      <c r="LGA5" s="341"/>
      <c r="LGB5" s="341"/>
      <c r="LGC5" s="341"/>
      <c r="LGD5" s="341"/>
      <c r="LGE5" s="341"/>
      <c r="LGF5" s="341"/>
      <c r="LGG5" s="341"/>
      <c r="LGH5" s="341"/>
      <c r="LGI5" s="341"/>
      <c r="LGJ5" s="341"/>
      <c r="LGK5" s="341"/>
      <c r="LGL5" s="341"/>
      <c r="LGM5" s="341"/>
      <c r="LGN5" s="341"/>
      <c r="LGO5" s="341"/>
      <c r="LGP5" s="341"/>
      <c r="LGQ5" s="341"/>
      <c r="LGR5" s="341"/>
      <c r="LGS5" s="341"/>
      <c r="LGT5" s="341"/>
      <c r="LGU5" s="341"/>
      <c r="LGV5" s="341"/>
      <c r="LGW5" s="341"/>
      <c r="LGX5" s="341"/>
      <c r="LGY5" s="341"/>
      <c r="LGZ5" s="341"/>
      <c r="LHA5" s="341"/>
      <c r="LHB5" s="341"/>
      <c r="LHC5" s="341"/>
      <c r="LHD5" s="341"/>
      <c r="LHE5" s="341"/>
      <c r="LHF5" s="341"/>
      <c r="LHG5" s="341"/>
      <c r="LHH5" s="341"/>
      <c r="LHI5" s="341"/>
      <c r="LHJ5" s="341"/>
      <c r="LHK5" s="341"/>
      <c r="LHL5" s="341"/>
      <c r="LHM5" s="341"/>
      <c r="LHN5" s="341"/>
      <c r="LHO5" s="341"/>
      <c r="LHP5" s="341"/>
      <c r="LHQ5" s="341"/>
      <c r="LHR5" s="341"/>
      <c r="LHS5" s="341"/>
      <c r="LHT5" s="341"/>
      <c r="LHU5" s="341"/>
      <c r="LHV5" s="341"/>
      <c r="LHW5" s="341"/>
      <c r="LHX5" s="341"/>
      <c r="LHY5" s="341"/>
      <c r="LHZ5" s="341"/>
      <c r="LIA5" s="341"/>
      <c r="LIB5" s="341"/>
      <c r="LIC5" s="341"/>
      <c r="LID5" s="341"/>
      <c r="LIE5" s="341"/>
      <c r="LIF5" s="341"/>
      <c r="LIG5" s="341"/>
      <c r="LIH5" s="341"/>
      <c r="LII5" s="341"/>
      <c r="LIJ5" s="341"/>
      <c r="LIK5" s="341"/>
      <c r="LIL5" s="341"/>
      <c r="LIM5" s="341"/>
      <c r="LIN5" s="341"/>
      <c r="LIO5" s="341"/>
      <c r="LIP5" s="341"/>
      <c r="LIQ5" s="341"/>
      <c r="LIR5" s="341"/>
      <c r="LIS5" s="341"/>
      <c r="LIT5" s="341"/>
      <c r="LIU5" s="341"/>
      <c r="LIV5" s="341"/>
      <c r="LIW5" s="341"/>
      <c r="LIX5" s="341"/>
      <c r="LIY5" s="341"/>
      <c r="LIZ5" s="341"/>
      <c r="LJA5" s="341"/>
      <c r="LJB5" s="341"/>
      <c r="LJC5" s="341"/>
      <c r="LJD5" s="341"/>
      <c r="LJE5" s="341"/>
      <c r="LJF5" s="341"/>
      <c r="LJG5" s="341"/>
      <c r="LJH5" s="341"/>
      <c r="LJI5" s="341"/>
      <c r="LJJ5" s="341"/>
      <c r="LJK5" s="341"/>
      <c r="LJL5" s="341"/>
      <c r="LJM5" s="341"/>
      <c r="LJN5" s="341"/>
      <c r="LJO5" s="341"/>
      <c r="LJP5" s="341"/>
      <c r="LJQ5" s="341"/>
      <c r="LJR5" s="341"/>
      <c r="LJS5" s="341"/>
      <c r="LJT5" s="341"/>
      <c r="LJU5" s="341"/>
      <c r="LJV5" s="341"/>
      <c r="LJW5" s="341"/>
      <c r="LJX5" s="341"/>
      <c r="LJY5" s="341"/>
      <c r="LJZ5" s="341"/>
      <c r="LKA5" s="341"/>
      <c r="LKB5" s="341"/>
      <c r="LKC5" s="341"/>
      <c r="LKD5" s="341"/>
      <c r="LKE5" s="341"/>
      <c r="LKF5" s="341"/>
      <c r="LKG5" s="341"/>
      <c r="LKH5" s="341"/>
      <c r="LKI5" s="341"/>
      <c r="LKJ5" s="341"/>
      <c r="LKK5" s="341"/>
      <c r="LKL5" s="341"/>
      <c r="LKM5" s="341"/>
      <c r="LKN5" s="341"/>
      <c r="LKO5" s="341"/>
      <c r="LKP5" s="341"/>
      <c r="LKQ5" s="341"/>
      <c r="LKR5" s="341"/>
      <c r="LKS5" s="341"/>
      <c r="LKT5" s="341"/>
      <c r="LKU5" s="341"/>
      <c r="LKV5" s="341"/>
      <c r="LKW5" s="341"/>
      <c r="LKX5" s="341"/>
      <c r="LKY5" s="341"/>
      <c r="LKZ5" s="341"/>
      <c r="LLA5" s="341"/>
      <c r="LLB5" s="341"/>
      <c r="LLC5" s="341"/>
      <c r="LLD5" s="341"/>
      <c r="LLE5" s="341"/>
      <c r="LLF5" s="341"/>
      <c r="LLG5" s="341"/>
      <c r="LLH5" s="341"/>
      <c r="LLI5" s="341"/>
      <c r="LLJ5" s="341"/>
      <c r="LLK5" s="341"/>
      <c r="LLL5" s="341"/>
      <c r="LLM5" s="341"/>
      <c r="LLN5" s="341"/>
      <c r="LLO5" s="341"/>
      <c r="LLP5" s="341"/>
      <c r="LLQ5" s="341"/>
      <c r="LLR5" s="341"/>
      <c r="LLS5" s="341"/>
      <c r="LLT5" s="341"/>
      <c r="LLU5" s="341"/>
      <c r="LLV5" s="341"/>
      <c r="LLW5" s="341"/>
      <c r="LLX5" s="341"/>
      <c r="LLY5" s="341"/>
      <c r="LLZ5" s="341"/>
      <c r="LMA5" s="341"/>
      <c r="LMB5" s="341"/>
      <c r="LMC5" s="341"/>
      <c r="LMD5" s="341"/>
      <c r="LME5" s="341"/>
      <c r="LMF5" s="341"/>
      <c r="LMG5" s="341"/>
      <c r="LMH5" s="341"/>
      <c r="LMI5" s="341"/>
      <c r="LMJ5" s="341"/>
      <c r="LMK5" s="341"/>
      <c r="LML5" s="341"/>
      <c r="LMM5" s="341"/>
      <c r="LMN5" s="341"/>
      <c r="LMO5" s="341"/>
      <c r="LMP5" s="341"/>
      <c r="LMQ5" s="341"/>
      <c r="LMR5" s="341"/>
      <c r="LMS5" s="341"/>
      <c r="LMT5" s="341"/>
      <c r="LMU5" s="341"/>
      <c r="LMV5" s="341"/>
      <c r="LMW5" s="341"/>
      <c r="LMX5" s="341"/>
      <c r="LMY5" s="341"/>
      <c r="LMZ5" s="341"/>
      <c r="LNA5" s="341"/>
      <c r="LNB5" s="341"/>
      <c r="LNC5" s="341"/>
      <c r="LND5" s="341"/>
      <c r="LNE5" s="341"/>
      <c r="LNF5" s="341"/>
      <c r="LNG5" s="341"/>
      <c r="LNH5" s="341"/>
      <c r="LNI5" s="341"/>
      <c r="LNJ5" s="341"/>
      <c r="LNK5" s="341"/>
      <c r="LNL5" s="341"/>
      <c r="LNM5" s="341"/>
      <c r="LNN5" s="341"/>
      <c r="LNO5" s="341"/>
      <c r="LNP5" s="341"/>
      <c r="LNQ5" s="341"/>
      <c r="LNR5" s="341"/>
      <c r="LNS5" s="341"/>
      <c r="LNT5" s="341"/>
      <c r="LNU5" s="341"/>
      <c r="LNV5" s="341"/>
      <c r="LNW5" s="341"/>
      <c r="LNX5" s="341"/>
      <c r="LNY5" s="341"/>
      <c r="LNZ5" s="341"/>
      <c r="LOA5" s="341"/>
      <c r="LOB5" s="341"/>
      <c r="LOC5" s="341"/>
      <c r="LOD5" s="341"/>
      <c r="LOE5" s="341"/>
      <c r="LOF5" s="341"/>
      <c r="LOG5" s="341"/>
      <c r="LOH5" s="341"/>
      <c r="LOI5" s="341"/>
      <c r="LOJ5" s="341"/>
      <c r="LOK5" s="341"/>
      <c r="LOL5" s="341"/>
      <c r="LOM5" s="341"/>
      <c r="LON5" s="341"/>
      <c r="LOO5" s="341"/>
      <c r="LOP5" s="341"/>
      <c r="LOQ5" s="341"/>
      <c r="LOR5" s="341"/>
      <c r="LOS5" s="341"/>
      <c r="LOT5" s="341"/>
      <c r="LOU5" s="341"/>
      <c r="LOV5" s="341"/>
      <c r="LOW5" s="341"/>
      <c r="LOX5" s="341"/>
      <c r="LOY5" s="341"/>
      <c r="LOZ5" s="341"/>
      <c r="LPA5" s="341"/>
      <c r="LPB5" s="341"/>
      <c r="LPC5" s="341"/>
      <c r="LPD5" s="341"/>
      <c r="LPE5" s="341"/>
      <c r="LPF5" s="341"/>
      <c r="LPG5" s="341"/>
      <c r="LPH5" s="341"/>
      <c r="LPI5" s="341"/>
      <c r="LPJ5" s="341"/>
      <c r="LPK5" s="341"/>
      <c r="LPL5" s="341"/>
      <c r="LPM5" s="341"/>
      <c r="LPN5" s="341"/>
      <c r="LPO5" s="341"/>
      <c r="LPP5" s="341"/>
      <c r="LPQ5" s="341"/>
      <c r="LPR5" s="341"/>
      <c r="LPS5" s="341"/>
      <c r="LPT5" s="341"/>
      <c r="LPU5" s="341"/>
      <c r="LPV5" s="341"/>
      <c r="LPW5" s="341"/>
      <c r="LPX5" s="341"/>
      <c r="LPY5" s="341"/>
      <c r="LPZ5" s="341"/>
      <c r="LQA5" s="341"/>
      <c r="LQB5" s="341"/>
      <c r="LQC5" s="341"/>
      <c r="LQD5" s="341"/>
      <c r="LQE5" s="341"/>
      <c r="LQF5" s="341"/>
      <c r="LQG5" s="341"/>
      <c r="LQH5" s="341"/>
      <c r="LQI5" s="341"/>
      <c r="LQJ5" s="341"/>
      <c r="LQK5" s="341"/>
      <c r="LQL5" s="341"/>
      <c r="LQM5" s="341"/>
      <c r="LQN5" s="341"/>
      <c r="LQO5" s="341"/>
      <c r="LQP5" s="341"/>
      <c r="LQQ5" s="341"/>
      <c r="LQR5" s="341"/>
      <c r="LQS5" s="341"/>
      <c r="LQT5" s="341"/>
      <c r="LQU5" s="341"/>
      <c r="LQV5" s="341"/>
      <c r="LQW5" s="341"/>
      <c r="LQX5" s="341"/>
      <c r="LQY5" s="341"/>
      <c r="LQZ5" s="341"/>
      <c r="LRA5" s="341"/>
      <c r="LRB5" s="341"/>
      <c r="LRC5" s="341"/>
      <c r="LRD5" s="341"/>
      <c r="LRE5" s="341"/>
      <c r="LRF5" s="341"/>
      <c r="LRG5" s="341"/>
      <c r="LRH5" s="341"/>
      <c r="LRI5" s="341"/>
      <c r="LRJ5" s="341"/>
      <c r="LRK5" s="341"/>
      <c r="LRL5" s="341"/>
      <c r="LRM5" s="341"/>
      <c r="LRN5" s="341"/>
      <c r="LRO5" s="341"/>
      <c r="LRP5" s="341"/>
      <c r="LRQ5" s="341"/>
      <c r="LRR5" s="341"/>
      <c r="LRS5" s="341"/>
      <c r="LRT5" s="341"/>
      <c r="LRU5" s="341"/>
      <c r="LRV5" s="341"/>
      <c r="LRW5" s="341"/>
      <c r="LRX5" s="341"/>
      <c r="LRY5" s="341"/>
      <c r="LRZ5" s="341"/>
      <c r="LSA5" s="341"/>
      <c r="LSB5" s="341"/>
      <c r="LSC5" s="341"/>
      <c r="LSD5" s="341"/>
      <c r="LSE5" s="341"/>
      <c r="LSF5" s="341"/>
      <c r="LSG5" s="341"/>
      <c r="LSH5" s="341"/>
      <c r="LSI5" s="341"/>
      <c r="LSJ5" s="341"/>
      <c r="LSK5" s="341"/>
      <c r="LSL5" s="341"/>
      <c r="LSM5" s="341"/>
      <c r="LSN5" s="341"/>
      <c r="LSO5" s="341"/>
      <c r="LSP5" s="341"/>
      <c r="LSQ5" s="341"/>
      <c r="LSR5" s="341"/>
      <c r="LSS5" s="341"/>
      <c r="LST5" s="341"/>
      <c r="LSU5" s="341"/>
      <c r="LSV5" s="341"/>
      <c r="LSW5" s="341"/>
      <c r="LSX5" s="341"/>
      <c r="LSY5" s="341"/>
      <c r="LSZ5" s="341"/>
      <c r="LTA5" s="341"/>
      <c r="LTB5" s="341"/>
      <c r="LTC5" s="341"/>
      <c r="LTD5" s="341"/>
      <c r="LTE5" s="341"/>
      <c r="LTF5" s="341"/>
      <c r="LTG5" s="341"/>
      <c r="LTH5" s="341"/>
      <c r="LTI5" s="341"/>
      <c r="LTJ5" s="341"/>
      <c r="LTK5" s="341"/>
      <c r="LTL5" s="341"/>
      <c r="LTM5" s="341"/>
      <c r="LTN5" s="341"/>
      <c r="LTO5" s="341"/>
      <c r="LTP5" s="341"/>
      <c r="LTQ5" s="341"/>
      <c r="LTR5" s="341"/>
      <c r="LTS5" s="341"/>
      <c r="LTT5" s="341"/>
      <c r="LTU5" s="341"/>
      <c r="LTV5" s="341"/>
      <c r="LTW5" s="341"/>
      <c r="LTX5" s="341"/>
      <c r="LTY5" s="341"/>
      <c r="LTZ5" s="341"/>
      <c r="LUA5" s="341"/>
      <c r="LUB5" s="341"/>
      <c r="LUC5" s="341"/>
      <c r="LUD5" s="341"/>
      <c r="LUE5" s="341"/>
      <c r="LUF5" s="341"/>
      <c r="LUG5" s="341"/>
      <c r="LUH5" s="341"/>
      <c r="LUI5" s="341"/>
      <c r="LUJ5" s="341"/>
      <c r="LUK5" s="341"/>
      <c r="LUL5" s="341"/>
      <c r="LUM5" s="341"/>
      <c r="LUN5" s="341"/>
      <c r="LUO5" s="341"/>
      <c r="LUP5" s="341"/>
      <c r="LUQ5" s="341"/>
      <c r="LUR5" s="341"/>
      <c r="LUS5" s="341"/>
      <c r="LUT5" s="341"/>
      <c r="LUU5" s="341"/>
      <c r="LUV5" s="341"/>
      <c r="LUW5" s="341"/>
      <c r="LUX5" s="341"/>
      <c r="LUY5" s="341"/>
      <c r="LUZ5" s="341"/>
      <c r="LVA5" s="341"/>
      <c r="LVB5" s="341"/>
      <c r="LVC5" s="341"/>
      <c r="LVD5" s="341"/>
      <c r="LVE5" s="341"/>
      <c r="LVF5" s="341"/>
      <c r="LVG5" s="341"/>
      <c r="LVH5" s="341"/>
      <c r="LVI5" s="341"/>
      <c r="LVJ5" s="341"/>
      <c r="LVK5" s="341"/>
      <c r="LVL5" s="341"/>
      <c r="LVM5" s="341"/>
      <c r="LVN5" s="341"/>
      <c r="LVO5" s="341"/>
      <c r="LVP5" s="341"/>
      <c r="LVQ5" s="341"/>
      <c r="LVR5" s="341"/>
      <c r="LVS5" s="341"/>
      <c r="LVT5" s="341"/>
      <c r="LVU5" s="341"/>
      <c r="LVV5" s="341"/>
      <c r="LVW5" s="341"/>
      <c r="LVX5" s="341"/>
      <c r="LVY5" s="341"/>
      <c r="LVZ5" s="341"/>
      <c r="LWA5" s="341"/>
      <c r="LWB5" s="341"/>
      <c r="LWC5" s="341"/>
      <c r="LWD5" s="341"/>
      <c r="LWE5" s="341"/>
      <c r="LWF5" s="341"/>
      <c r="LWG5" s="341"/>
      <c r="LWH5" s="341"/>
      <c r="LWI5" s="341"/>
      <c r="LWJ5" s="341"/>
      <c r="LWK5" s="341"/>
      <c r="LWL5" s="341"/>
      <c r="LWM5" s="341"/>
      <c r="LWN5" s="341"/>
      <c r="LWO5" s="341"/>
      <c r="LWP5" s="341"/>
      <c r="LWQ5" s="341"/>
      <c r="LWR5" s="341"/>
      <c r="LWS5" s="341"/>
      <c r="LWT5" s="341"/>
      <c r="LWU5" s="341"/>
      <c r="LWV5" s="341"/>
      <c r="LWW5" s="341"/>
      <c r="LWX5" s="341"/>
      <c r="LWY5" s="341"/>
      <c r="LWZ5" s="341"/>
      <c r="LXA5" s="341"/>
      <c r="LXB5" s="341"/>
      <c r="LXC5" s="341"/>
      <c r="LXD5" s="341"/>
      <c r="LXE5" s="341"/>
      <c r="LXF5" s="341"/>
      <c r="LXG5" s="341"/>
      <c r="LXH5" s="341"/>
      <c r="LXI5" s="341"/>
      <c r="LXJ5" s="341"/>
      <c r="LXK5" s="341"/>
      <c r="LXL5" s="341"/>
      <c r="LXM5" s="341"/>
      <c r="LXN5" s="341"/>
      <c r="LXO5" s="341"/>
      <c r="LXP5" s="341"/>
      <c r="LXQ5" s="341"/>
      <c r="LXR5" s="341"/>
      <c r="LXS5" s="341"/>
      <c r="LXT5" s="341"/>
      <c r="LXU5" s="341"/>
      <c r="LXV5" s="341"/>
      <c r="LXW5" s="341"/>
      <c r="LXX5" s="341"/>
      <c r="LXY5" s="341"/>
      <c r="LXZ5" s="341"/>
      <c r="LYA5" s="341"/>
      <c r="LYB5" s="341"/>
      <c r="LYC5" s="341"/>
      <c r="LYD5" s="341"/>
      <c r="LYE5" s="341"/>
      <c r="LYF5" s="341"/>
      <c r="LYG5" s="341"/>
      <c r="LYH5" s="341"/>
      <c r="LYI5" s="341"/>
      <c r="LYJ5" s="341"/>
      <c r="LYK5" s="341"/>
      <c r="LYL5" s="341"/>
      <c r="LYM5" s="341"/>
      <c r="LYN5" s="341"/>
      <c r="LYO5" s="341"/>
      <c r="LYP5" s="341"/>
      <c r="LYQ5" s="341"/>
      <c r="LYR5" s="341"/>
      <c r="LYS5" s="341"/>
      <c r="LYT5" s="341"/>
      <c r="LYU5" s="341"/>
      <c r="LYV5" s="341"/>
      <c r="LYW5" s="341"/>
      <c r="LYX5" s="341"/>
      <c r="LYY5" s="341"/>
      <c r="LYZ5" s="341"/>
      <c r="LZA5" s="341"/>
      <c r="LZB5" s="341"/>
      <c r="LZC5" s="341"/>
      <c r="LZD5" s="341"/>
      <c r="LZE5" s="341"/>
      <c r="LZF5" s="341"/>
      <c r="LZG5" s="341"/>
      <c r="LZH5" s="341"/>
      <c r="LZI5" s="341"/>
      <c r="LZJ5" s="341"/>
      <c r="LZK5" s="341"/>
      <c r="LZL5" s="341"/>
      <c r="LZM5" s="341"/>
      <c r="LZN5" s="341"/>
      <c r="LZO5" s="341"/>
      <c r="LZP5" s="341"/>
      <c r="LZQ5" s="341"/>
      <c r="LZR5" s="341"/>
      <c r="LZS5" s="341"/>
      <c r="LZT5" s="341"/>
      <c r="LZU5" s="341"/>
      <c r="LZV5" s="341"/>
      <c r="LZW5" s="341"/>
      <c r="LZX5" s="341"/>
      <c r="LZY5" s="341"/>
      <c r="LZZ5" s="341"/>
      <c r="MAA5" s="341"/>
      <c r="MAB5" s="341"/>
      <c r="MAC5" s="341"/>
      <c r="MAD5" s="341"/>
      <c r="MAE5" s="341"/>
      <c r="MAF5" s="341"/>
      <c r="MAG5" s="341"/>
      <c r="MAH5" s="341"/>
      <c r="MAI5" s="341"/>
      <c r="MAJ5" s="341"/>
      <c r="MAK5" s="341"/>
      <c r="MAL5" s="341"/>
      <c r="MAM5" s="341"/>
      <c r="MAN5" s="341"/>
      <c r="MAO5" s="341"/>
      <c r="MAP5" s="341"/>
      <c r="MAQ5" s="341"/>
      <c r="MAR5" s="341"/>
      <c r="MAS5" s="341"/>
      <c r="MAT5" s="341"/>
      <c r="MAU5" s="341"/>
      <c r="MAV5" s="341"/>
      <c r="MAW5" s="341"/>
      <c r="MAX5" s="341"/>
      <c r="MAY5" s="341"/>
      <c r="MAZ5" s="341"/>
      <c r="MBA5" s="341"/>
      <c r="MBB5" s="341"/>
      <c r="MBC5" s="341"/>
      <c r="MBD5" s="341"/>
      <c r="MBE5" s="341"/>
      <c r="MBF5" s="341"/>
      <c r="MBG5" s="341"/>
      <c r="MBH5" s="341"/>
      <c r="MBI5" s="341"/>
      <c r="MBJ5" s="341"/>
      <c r="MBK5" s="341"/>
      <c r="MBL5" s="341"/>
      <c r="MBM5" s="341"/>
      <c r="MBN5" s="341"/>
      <c r="MBO5" s="341"/>
      <c r="MBP5" s="341"/>
      <c r="MBQ5" s="341"/>
      <c r="MBR5" s="341"/>
      <c r="MBS5" s="341"/>
      <c r="MBT5" s="341"/>
      <c r="MBU5" s="341"/>
      <c r="MBV5" s="341"/>
      <c r="MBW5" s="341"/>
      <c r="MBX5" s="341"/>
      <c r="MBY5" s="341"/>
      <c r="MBZ5" s="341"/>
      <c r="MCA5" s="341"/>
      <c r="MCB5" s="341"/>
      <c r="MCC5" s="341"/>
      <c r="MCD5" s="341"/>
      <c r="MCE5" s="341"/>
      <c r="MCF5" s="341"/>
      <c r="MCG5" s="341"/>
      <c r="MCH5" s="341"/>
      <c r="MCI5" s="341"/>
      <c r="MCJ5" s="341"/>
      <c r="MCK5" s="341"/>
      <c r="MCL5" s="341"/>
      <c r="MCM5" s="341"/>
      <c r="MCN5" s="341"/>
      <c r="MCO5" s="341"/>
      <c r="MCP5" s="341"/>
      <c r="MCQ5" s="341"/>
      <c r="MCR5" s="341"/>
      <c r="MCS5" s="341"/>
      <c r="MCT5" s="341"/>
      <c r="MCU5" s="341"/>
      <c r="MCV5" s="341"/>
      <c r="MCW5" s="341"/>
      <c r="MCX5" s="341"/>
      <c r="MCY5" s="341"/>
      <c r="MCZ5" s="341"/>
      <c r="MDA5" s="341"/>
      <c r="MDB5" s="341"/>
      <c r="MDC5" s="341"/>
      <c r="MDD5" s="341"/>
      <c r="MDE5" s="341"/>
      <c r="MDF5" s="341"/>
      <c r="MDG5" s="341"/>
      <c r="MDH5" s="341"/>
      <c r="MDI5" s="341"/>
      <c r="MDJ5" s="341"/>
      <c r="MDK5" s="341"/>
      <c r="MDL5" s="341"/>
      <c r="MDM5" s="341"/>
      <c r="MDN5" s="341"/>
      <c r="MDO5" s="341"/>
      <c r="MDP5" s="341"/>
      <c r="MDQ5" s="341"/>
      <c r="MDR5" s="341"/>
      <c r="MDS5" s="341"/>
      <c r="MDT5" s="341"/>
      <c r="MDU5" s="341"/>
      <c r="MDV5" s="341"/>
      <c r="MDW5" s="341"/>
      <c r="MDX5" s="341"/>
      <c r="MDY5" s="341"/>
      <c r="MDZ5" s="341"/>
      <c r="MEA5" s="341"/>
      <c r="MEB5" s="341"/>
      <c r="MEC5" s="341"/>
      <c r="MED5" s="341"/>
      <c r="MEE5" s="341"/>
      <c r="MEF5" s="341"/>
      <c r="MEG5" s="341"/>
      <c r="MEH5" s="341"/>
      <c r="MEI5" s="341"/>
      <c r="MEJ5" s="341"/>
      <c r="MEK5" s="341"/>
      <c r="MEL5" s="341"/>
      <c r="MEM5" s="341"/>
      <c r="MEN5" s="341"/>
      <c r="MEO5" s="341"/>
      <c r="MEP5" s="341"/>
      <c r="MEQ5" s="341"/>
      <c r="MER5" s="341"/>
      <c r="MES5" s="341"/>
      <c r="MET5" s="341"/>
      <c r="MEU5" s="341"/>
      <c r="MEV5" s="341"/>
      <c r="MEW5" s="341"/>
      <c r="MEX5" s="341"/>
      <c r="MEY5" s="341"/>
      <c r="MEZ5" s="341"/>
      <c r="MFA5" s="341"/>
      <c r="MFB5" s="341"/>
      <c r="MFC5" s="341"/>
      <c r="MFD5" s="341"/>
      <c r="MFE5" s="341"/>
      <c r="MFF5" s="341"/>
      <c r="MFG5" s="341"/>
      <c r="MFH5" s="341"/>
      <c r="MFI5" s="341"/>
      <c r="MFJ5" s="341"/>
      <c r="MFK5" s="341"/>
      <c r="MFL5" s="341"/>
      <c r="MFM5" s="341"/>
      <c r="MFN5" s="341"/>
      <c r="MFO5" s="341"/>
      <c r="MFP5" s="341"/>
      <c r="MFQ5" s="341"/>
      <c r="MFR5" s="341"/>
      <c r="MFS5" s="341"/>
      <c r="MFT5" s="341"/>
      <c r="MFU5" s="341"/>
      <c r="MFV5" s="341"/>
      <c r="MFW5" s="341"/>
      <c r="MFX5" s="341"/>
      <c r="MFY5" s="341"/>
      <c r="MFZ5" s="341"/>
      <c r="MGA5" s="341"/>
      <c r="MGB5" s="341"/>
      <c r="MGC5" s="341"/>
      <c r="MGD5" s="341"/>
      <c r="MGE5" s="341"/>
      <c r="MGF5" s="341"/>
      <c r="MGG5" s="341"/>
      <c r="MGH5" s="341"/>
      <c r="MGI5" s="341"/>
      <c r="MGJ5" s="341"/>
      <c r="MGK5" s="341"/>
      <c r="MGL5" s="341"/>
      <c r="MGM5" s="341"/>
      <c r="MGN5" s="341"/>
      <c r="MGO5" s="341"/>
      <c r="MGP5" s="341"/>
      <c r="MGQ5" s="341"/>
      <c r="MGR5" s="341"/>
      <c r="MGS5" s="341"/>
      <c r="MGT5" s="341"/>
      <c r="MGU5" s="341"/>
      <c r="MGV5" s="341"/>
      <c r="MGW5" s="341"/>
      <c r="MGX5" s="341"/>
      <c r="MGY5" s="341"/>
      <c r="MGZ5" s="341"/>
      <c r="MHA5" s="341"/>
      <c r="MHB5" s="341"/>
      <c r="MHC5" s="341"/>
      <c r="MHD5" s="341"/>
      <c r="MHE5" s="341"/>
      <c r="MHF5" s="341"/>
      <c r="MHG5" s="341"/>
      <c r="MHH5" s="341"/>
      <c r="MHI5" s="341"/>
      <c r="MHJ5" s="341"/>
      <c r="MHK5" s="341"/>
      <c r="MHL5" s="341"/>
      <c r="MHM5" s="341"/>
      <c r="MHN5" s="341"/>
      <c r="MHO5" s="341"/>
      <c r="MHP5" s="341"/>
      <c r="MHQ5" s="341"/>
      <c r="MHR5" s="341"/>
      <c r="MHS5" s="341"/>
      <c r="MHT5" s="341"/>
      <c r="MHU5" s="341"/>
      <c r="MHV5" s="341"/>
      <c r="MHW5" s="341"/>
      <c r="MHX5" s="341"/>
      <c r="MHY5" s="341"/>
      <c r="MHZ5" s="341"/>
      <c r="MIA5" s="341"/>
      <c r="MIB5" s="341"/>
      <c r="MIC5" s="341"/>
      <c r="MID5" s="341"/>
      <c r="MIE5" s="341"/>
      <c r="MIF5" s="341"/>
      <c r="MIG5" s="341"/>
      <c r="MIH5" s="341"/>
      <c r="MII5" s="341"/>
      <c r="MIJ5" s="341"/>
      <c r="MIK5" s="341"/>
      <c r="MIL5" s="341"/>
      <c r="MIM5" s="341"/>
      <c r="MIN5" s="341"/>
      <c r="MIO5" s="341"/>
      <c r="MIP5" s="341"/>
      <c r="MIQ5" s="341"/>
      <c r="MIR5" s="341"/>
      <c r="MIS5" s="341"/>
      <c r="MIT5" s="341"/>
      <c r="MIU5" s="341"/>
      <c r="MIV5" s="341"/>
      <c r="MIW5" s="341"/>
      <c r="MIX5" s="341"/>
      <c r="MIY5" s="341"/>
      <c r="MIZ5" s="341"/>
      <c r="MJA5" s="341"/>
      <c r="MJB5" s="341"/>
      <c r="MJC5" s="341"/>
      <c r="MJD5" s="341"/>
      <c r="MJE5" s="341"/>
      <c r="MJF5" s="341"/>
      <c r="MJG5" s="341"/>
      <c r="MJH5" s="341"/>
      <c r="MJI5" s="341"/>
      <c r="MJJ5" s="341"/>
      <c r="MJK5" s="341"/>
      <c r="MJL5" s="341"/>
      <c r="MJM5" s="341"/>
      <c r="MJN5" s="341"/>
      <c r="MJO5" s="341"/>
      <c r="MJP5" s="341"/>
      <c r="MJQ5" s="341"/>
      <c r="MJR5" s="341"/>
      <c r="MJS5" s="341"/>
      <c r="MJT5" s="341"/>
      <c r="MJU5" s="341"/>
      <c r="MJV5" s="341"/>
      <c r="MJW5" s="341"/>
      <c r="MJX5" s="341"/>
      <c r="MJY5" s="341"/>
      <c r="MJZ5" s="341"/>
      <c r="MKA5" s="341"/>
      <c r="MKB5" s="341"/>
      <c r="MKC5" s="341"/>
      <c r="MKD5" s="341"/>
      <c r="MKE5" s="341"/>
      <c r="MKF5" s="341"/>
      <c r="MKG5" s="341"/>
      <c r="MKH5" s="341"/>
      <c r="MKI5" s="341"/>
      <c r="MKJ5" s="341"/>
      <c r="MKK5" s="341"/>
      <c r="MKL5" s="341"/>
      <c r="MKM5" s="341"/>
      <c r="MKN5" s="341"/>
      <c r="MKO5" s="341"/>
      <c r="MKP5" s="341"/>
      <c r="MKQ5" s="341"/>
      <c r="MKR5" s="341"/>
      <c r="MKS5" s="341"/>
      <c r="MKT5" s="341"/>
      <c r="MKU5" s="341"/>
      <c r="MKV5" s="341"/>
      <c r="MKW5" s="341"/>
      <c r="MKX5" s="341"/>
      <c r="MKY5" s="341"/>
      <c r="MKZ5" s="341"/>
      <c r="MLA5" s="341"/>
      <c r="MLB5" s="341"/>
      <c r="MLC5" s="341"/>
      <c r="MLD5" s="341"/>
      <c r="MLE5" s="341"/>
      <c r="MLF5" s="341"/>
      <c r="MLG5" s="341"/>
      <c r="MLH5" s="341"/>
      <c r="MLI5" s="341"/>
      <c r="MLJ5" s="341"/>
      <c r="MLK5" s="341"/>
      <c r="MLL5" s="341"/>
      <c r="MLM5" s="341"/>
      <c r="MLN5" s="341"/>
      <c r="MLO5" s="341"/>
      <c r="MLP5" s="341"/>
      <c r="MLQ5" s="341"/>
      <c r="MLR5" s="341"/>
      <c r="MLS5" s="341"/>
      <c r="MLT5" s="341"/>
      <c r="MLU5" s="341"/>
      <c r="MLV5" s="341"/>
      <c r="MLW5" s="341"/>
      <c r="MLX5" s="341"/>
      <c r="MLY5" s="341"/>
      <c r="MLZ5" s="341"/>
      <c r="MMA5" s="341"/>
      <c r="MMB5" s="341"/>
      <c r="MMC5" s="341"/>
      <c r="MMD5" s="341"/>
      <c r="MME5" s="341"/>
      <c r="MMF5" s="341"/>
      <c r="MMG5" s="341"/>
      <c r="MMH5" s="341"/>
      <c r="MMI5" s="341"/>
      <c r="MMJ5" s="341"/>
      <c r="MMK5" s="341"/>
      <c r="MML5" s="341"/>
      <c r="MMM5" s="341"/>
      <c r="MMN5" s="341"/>
      <c r="MMO5" s="341"/>
      <c r="MMP5" s="341"/>
      <c r="MMQ5" s="341"/>
      <c r="MMR5" s="341"/>
      <c r="MMS5" s="341"/>
      <c r="MMT5" s="341"/>
      <c r="MMU5" s="341"/>
      <c r="MMV5" s="341"/>
      <c r="MMW5" s="341"/>
      <c r="MMX5" s="341"/>
      <c r="MMY5" s="341"/>
      <c r="MMZ5" s="341"/>
      <c r="MNA5" s="341"/>
      <c r="MNB5" s="341"/>
      <c r="MNC5" s="341"/>
      <c r="MND5" s="341"/>
      <c r="MNE5" s="341"/>
      <c r="MNF5" s="341"/>
      <c r="MNG5" s="341"/>
      <c r="MNH5" s="341"/>
      <c r="MNI5" s="341"/>
      <c r="MNJ5" s="341"/>
      <c r="MNK5" s="341"/>
      <c r="MNL5" s="341"/>
      <c r="MNM5" s="341"/>
      <c r="MNN5" s="341"/>
      <c r="MNO5" s="341"/>
      <c r="MNP5" s="341"/>
      <c r="MNQ5" s="341"/>
      <c r="MNR5" s="341"/>
      <c r="MNS5" s="341"/>
      <c r="MNT5" s="341"/>
      <c r="MNU5" s="341"/>
      <c r="MNV5" s="341"/>
      <c r="MNW5" s="341"/>
      <c r="MNX5" s="341"/>
      <c r="MNY5" s="341"/>
      <c r="MNZ5" s="341"/>
      <c r="MOA5" s="341"/>
      <c r="MOB5" s="341"/>
      <c r="MOC5" s="341"/>
      <c r="MOD5" s="341"/>
      <c r="MOE5" s="341"/>
      <c r="MOF5" s="341"/>
      <c r="MOG5" s="341"/>
      <c r="MOH5" s="341"/>
      <c r="MOI5" s="341"/>
      <c r="MOJ5" s="341"/>
      <c r="MOK5" s="341"/>
      <c r="MOL5" s="341"/>
      <c r="MOM5" s="341"/>
      <c r="MON5" s="341"/>
      <c r="MOO5" s="341"/>
      <c r="MOP5" s="341"/>
      <c r="MOQ5" s="341"/>
      <c r="MOR5" s="341"/>
      <c r="MOS5" s="341"/>
      <c r="MOT5" s="341"/>
      <c r="MOU5" s="341"/>
      <c r="MOV5" s="341"/>
      <c r="MOW5" s="341"/>
      <c r="MOX5" s="341"/>
      <c r="MOY5" s="341"/>
      <c r="MOZ5" s="341"/>
      <c r="MPA5" s="341"/>
      <c r="MPB5" s="341"/>
      <c r="MPC5" s="341"/>
      <c r="MPD5" s="341"/>
      <c r="MPE5" s="341"/>
      <c r="MPF5" s="341"/>
      <c r="MPG5" s="341"/>
      <c r="MPH5" s="341"/>
      <c r="MPI5" s="341"/>
      <c r="MPJ5" s="341"/>
      <c r="MPK5" s="341"/>
      <c r="MPL5" s="341"/>
      <c r="MPM5" s="341"/>
      <c r="MPN5" s="341"/>
      <c r="MPO5" s="341"/>
      <c r="MPP5" s="341"/>
      <c r="MPQ5" s="341"/>
      <c r="MPR5" s="341"/>
      <c r="MPS5" s="341"/>
      <c r="MPT5" s="341"/>
      <c r="MPU5" s="341"/>
      <c r="MPV5" s="341"/>
      <c r="MPW5" s="341"/>
      <c r="MPX5" s="341"/>
      <c r="MPY5" s="341"/>
      <c r="MPZ5" s="341"/>
      <c r="MQA5" s="341"/>
      <c r="MQB5" s="341"/>
      <c r="MQC5" s="341"/>
      <c r="MQD5" s="341"/>
      <c r="MQE5" s="341"/>
      <c r="MQF5" s="341"/>
      <c r="MQG5" s="341"/>
      <c r="MQH5" s="341"/>
      <c r="MQI5" s="341"/>
      <c r="MQJ5" s="341"/>
      <c r="MQK5" s="341"/>
      <c r="MQL5" s="341"/>
      <c r="MQM5" s="341"/>
      <c r="MQN5" s="341"/>
      <c r="MQO5" s="341"/>
      <c r="MQP5" s="341"/>
      <c r="MQQ5" s="341"/>
      <c r="MQR5" s="341"/>
      <c r="MQS5" s="341"/>
      <c r="MQT5" s="341"/>
      <c r="MQU5" s="341"/>
      <c r="MQV5" s="341"/>
      <c r="MQW5" s="341"/>
      <c r="MQX5" s="341"/>
      <c r="MQY5" s="341"/>
      <c r="MQZ5" s="341"/>
      <c r="MRA5" s="341"/>
      <c r="MRB5" s="341"/>
      <c r="MRC5" s="341"/>
      <c r="MRD5" s="341"/>
      <c r="MRE5" s="341"/>
      <c r="MRF5" s="341"/>
      <c r="MRG5" s="341"/>
      <c r="MRH5" s="341"/>
      <c r="MRI5" s="341"/>
      <c r="MRJ5" s="341"/>
      <c r="MRK5" s="341"/>
      <c r="MRL5" s="341"/>
      <c r="MRM5" s="341"/>
      <c r="MRN5" s="341"/>
      <c r="MRO5" s="341"/>
      <c r="MRP5" s="341"/>
      <c r="MRQ5" s="341"/>
      <c r="MRR5" s="341"/>
      <c r="MRS5" s="341"/>
      <c r="MRT5" s="341"/>
      <c r="MRU5" s="341"/>
      <c r="MRV5" s="341"/>
      <c r="MRW5" s="341"/>
      <c r="MRX5" s="341"/>
      <c r="MRY5" s="341"/>
      <c r="MRZ5" s="341"/>
      <c r="MSA5" s="341"/>
      <c r="MSB5" s="341"/>
      <c r="MSC5" s="341"/>
      <c r="MSD5" s="341"/>
      <c r="MSE5" s="341"/>
      <c r="MSF5" s="341"/>
      <c r="MSG5" s="341"/>
      <c r="MSH5" s="341"/>
      <c r="MSI5" s="341"/>
      <c r="MSJ5" s="341"/>
      <c r="MSK5" s="341"/>
      <c r="MSL5" s="341"/>
      <c r="MSM5" s="341"/>
      <c r="MSN5" s="341"/>
      <c r="MSO5" s="341"/>
      <c r="MSP5" s="341"/>
      <c r="MSQ5" s="341"/>
      <c r="MSR5" s="341"/>
      <c r="MSS5" s="341"/>
      <c r="MST5" s="341"/>
      <c r="MSU5" s="341"/>
      <c r="MSV5" s="341"/>
      <c r="MSW5" s="341"/>
      <c r="MSX5" s="341"/>
      <c r="MSY5" s="341"/>
      <c r="MSZ5" s="341"/>
      <c r="MTA5" s="341"/>
      <c r="MTB5" s="341"/>
      <c r="MTC5" s="341"/>
      <c r="MTD5" s="341"/>
      <c r="MTE5" s="341"/>
      <c r="MTF5" s="341"/>
      <c r="MTG5" s="341"/>
      <c r="MTH5" s="341"/>
      <c r="MTI5" s="341"/>
      <c r="MTJ5" s="341"/>
      <c r="MTK5" s="341"/>
      <c r="MTL5" s="341"/>
      <c r="MTM5" s="341"/>
      <c r="MTN5" s="341"/>
      <c r="MTO5" s="341"/>
      <c r="MTP5" s="341"/>
      <c r="MTQ5" s="341"/>
      <c r="MTR5" s="341"/>
      <c r="MTS5" s="341"/>
      <c r="MTT5" s="341"/>
      <c r="MTU5" s="341"/>
      <c r="MTV5" s="341"/>
      <c r="MTW5" s="341"/>
      <c r="MTX5" s="341"/>
      <c r="MTY5" s="341"/>
      <c r="MTZ5" s="341"/>
      <c r="MUA5" s="341"/>
      <c r="MUB5" s="341"/>
      <c r="MUC5" s="341"/>
      <c r="MUD5" s="341"/>
      <c r="MUE5" s="341"/>
      <c r="MUF5" s="341"/>
      <c r="MUG5" s="341"/>
      <c r="MUH5" s="341"/>
      <c r="MUI5" s="341"/>
      <c r="MUJ5" s="341"/>
      <c r="MUK5" s="341"/>
      <c r="MUL5" s="341"/>
      <c r="MUM5" s="341"/>
      <c r="MUN5" s="341"/>
      <c r="MUO5" s="341"/>
      <c r="MUP5" s="341"/>
      <c r="MUQ5" s="341"/>
      <c r="MUR5" s="341"/>
      <c r="MUS5" s="341"/>
      <c r="MUT5" s="341"/>
      <c r="MUU5" s="341"/>
      <c r="MUV5" s="341"/>
      <c r="MUW5" s="341"/>
      <c r="MUX5" s="341"/>
      <c r="MUY5" s="341"/>
      <c r="MUZ5" s="341"/>
      <c r="MVA5" s="341"/>
      <c r="MVB5" s="341"/>
      <c r="MVC5" s="341"/>
      <c r="MVD5" s="341"/>
      <c r="MVE5" s="341"/>
      <c r="MVF5" s="341"/>
      <c r="MVG5" s="341"/>
      <c r="MVH5" s="341"/>
      <c r="MVI5" s="341"/>
      <c r="MVJ5" s="341"/>
      <c r="MVK5" s="341"/>
      <c r="MVL5" s="341"/>
      <c r="MVM5" s="341"/>
      <c r="MVN5" s="341"/>
      <c r="MVO5" s="341"/>
      <c r="MVP5" s="341"/>
      <c r="MVQ5" s="341"/>
      <c r="MVR5" s="341"/>
      <c r="MVS5" s="341"/>
      <c r="MVT5" s="341"/>
      <c r="MVU5" s="341"/>
      <c r="MVV5" s="341"/>
      <c r="MVW5" s="341"/>
      <c r="MVX5" s="341"/>
      <c r="MVY5" s="341"/>
      <c r="MVZ5" s="341"/>
      <c r="MWA5" s="341"/>
      <c r="MWB5" s="341"/>
      <c r="MWC5" s="341"/>
      <c r="MWD5" s="341"/>
      <c r="MWE5" s="341"/>
      <c r="MWF5" s="341"/>
      <c r="MWG5" s="341"/>
      <c r="MWH5" s="341"/>
      <c r="MWI5" s="341"/>
      <c r="MWJ5" s="341"/>
      <c r="MWK5" s="341"/>
      <c r="MWL5" s="341"/>
      <c r="MWM5" s="341"/>
      <c r="MWN5" s="341"/>
      <c r="MWO5" s="341"/>
      <c r="MWP5" s="341"/>
      <c r="MWQ5" s="341"/>
      <c r="MWR5" s="341"/>
      <c r="MWS5" s="341"/>
      <c r="MWT5" s="341"/>
      <c r="MWU5" s="341"/>
      <c r="MWV5" s="341"/>
      <c r="MWW5" s="341"/>
      <c r="MWX5" s="341"/>
      <c r="MWY5" s="341"/>
      <c r="MWZ5" s="341"/>
      <c r="MXA5" s="341"/>
      <c r="MXB5" s="341"/>
      <c r="MXC5" s="341"/>
      <c r="MXD5" s="341"/>
      <c r="MXE5" s="341"/>
      <c r="MXF5" s="341"/>
      <c r="MXG5" s="341"/>
      <c r="MXH5" s="341"/>
      <c r="MXI5" s="341"/>
      <c r="MXJ5" s="341"/>
      <c r="MXK5" s="341"/>
      <c r="MXL5" s="341"/>
      <c r="MXM5" s="341"/>
      <c r="MXN5" s="341"/>
      <c r="MXO5" s="341"/>
      <c r="MXP5" s="341"/>
      <c r="MXQ5" s="341"/>
      <c r="MXR5" s="341"/>
      <c r="MXS5" s="341"/>
      <c r="MXT5" s="341"/>
      <c r="MXU5" s="341"/>
      <c r="MXV5" s="341"/>
      <c r="MXW5" s="341"/>
      <c r="MXX5" s="341"/>
      <c r="MXY5" s="341"/>
      <c r="MXZ5" s="341"/>
      <c r="MYA5" s="341"/>
      <c r="MYB5" s="341"/>
      <c r="MYC5" s="341"/>
      <c r="MYD5" s="341"/>
      <c r="MYE5" s="341"/>
      <c r="MYF5" s="341"/>
      <c r="MYG5" s="341"/>
      <c r="MYH5" s="341"/>
      <c r="MYI5" s="341"/>
      <c r="MYJ5" s="341"/>
      <c r="MYK5" s="341"/>
      <c r="MYL5" s="341"/>
      <c r="MYM5" s="341"/>
      <c r="MYN5" s="341"/>
      <c r="MYO5" s="341"/>
      <c r="MYP5" s="341"/>
      <c r="MYQ5" s="341"/>
      <c r="MYR5" s="341"/>
      <c r="MYS5" s="341"/>
      <c r="MYT5" s="341"/>
      <c r="MYU5" s="341"/>
      <c r="MYV5" s="341"/>
      <c r="MYW5" s="341"/>
      <c r="MYX5" s="341"/>
      <c r="MYY5" s="341"/>
      <c r="MYZ5" s="341"/>
      <c r="MZA5" s="341"/>
      <c r="MZB5" s="341"/>
      <c r="MZC5" s="341"/>
      <c r="MZD5" s="341"/>
      <c r="MZE5" s="341"/>
      <c r="MZF5" s="341"/>
      <c r="MZG5" s="341"/>
      <c r="MZH5" s="341"/>
      <c r="MZI5" s="341"/>
      <c r="MZJ5" s="341"/>
      <c r="MZK5" s="341"/>
      <c r="MZL5" s="341"/>
      <c r="MZM5" s="341"/>
      <c r="MZN5" s="341"/>
      <c r="MZO5" s="341"/>
      <c r="MZP5" s="341"/>
      <c r="MZQ5" s="341"/>
      <c r="MZR5" s="341"/>
      <c r="MZS5" s="341"/>
      <c r="MZT5" s="341"/>
      <c r="MZU5" s="341"/>
      <c r="MZV5" s="341"/>
      <c r="MZW5" s="341"/>
      <c r="MZX5" s="341"/>
      <c r="MZY5" s="341"/>
      <c r="MZZ5" s="341"/>
      <c r="NAA5" s="341"/>
      <c r="NAB5" s="341"/>
      <c r="NAC5" s="341"/>
      <c r="NAD5" s="341"/>
      <c r="NAE5" s="341"/>
      <c r="NAF5" s="341"/>
      <c r="NAG5" s="341"/>
      <c r="NAH5" s="341"/>
      <c r="NAI5" s="341"/>
      <c r="NAJ5" s="341"/>
      <c r="NAK5" s="341"/>
      <c r="NAL5" s="341"/>
      <c r="NAM5" s="341"/>
      <c r="NAN5" s="341"/>
      <c r="NAO5" s="341"/>
      <c r="NAP5" s="341"/>
      <c r="NAQ5" s="341"/>
      <c r="NAR5" s="341"/>
      <c r="NAS5" s="341"/>
      <c r="NAT5" s="341"/>
      <c r="NAU5" s="341"/>
      <c r="NAV5" s="341"/>
      <c r="NAW5" s="341"/>
      <c r="NAX5" s="341"/>
      <c r="NAY5" s="341"/>
      <c r="NAZ5" s="341"/>
      <c r="NBA5" s="341"/>
      <c r="NBB5" s="341"/>
      <c r="NBC5" s="341"/>
      <c r="NBD5" s="341"/>
      <c r="NBE5" s="341"/>
      <c r="NBF5" s="341"/>
      <c r="NBG5" s="341"/>
      <c r="NBH5" s="341"/>
      <c r="NBI5" s="341"/>
      <c r="NBJ5" s="341"/>
      <c r="NBK5" s="341"/>
      <c r="NBL5" s="341"/>
      <c r="NBM5" s="341"/>
      <c r="NBN5" s="341"/>
      <c r="NBO5" s="341"/>
      <c r="NBP5" s="341"/>
      <c r="NBQ5" s="341"/>
      <c r="NBR5" s="341"/>
      <c r="NBS5" s="341"/>
      <c r="NBT5" s="341"/>
      <c r="NBU5" s="341"/>
      <c r="NBV5" s="341"/>
      <c r="NBW5" s="341"/>
      <c r="NBX5" s="341"/>
      <c r="NBY5" s="341"/>
      <c r="NBZ5" s="341"/>
      <c r="NCA5" s="341"/>
      <c r="NCB5" s="341"/>
      <c r="NCC5" s="341"/>
      <c r="NCD5" s="341"/>
      <c r="NCE5" s="341"/>
      <c r="NCF5" s="341"/>
      <c r="NCG5" s="341"/>
      <c r="NCH5" s="341"/>
      <c r="NCI5" s="341"/>
      <c r="NCJ5" s="341"/>
      <c r="NCK5" s="341"/>
      <c r="NCL5" s="341"/>
      <c r="NCM5" s="341"/>
      <c r="NCN5" s="341"/>
      <c r="NCO5" s="341"/>
      <c r="NCP5" s="341"/>
      <c r="NCQ5" s="341"/>
      <c r="NCR5" s="341"/>
      <c r="NCS5" s="341"/>
      <c r="NCT5" s="341"/>
      <c r="NCU5" s="341"/>
      <c r="NCV5" s="341"/>
      <c r="NCW5" s="341"/>
      <c r="NCX5" s="341"/>
      <c r="NCY5" s="341"/>
      <c r="NCZ5" s="341"/>
      <c r="NDA5" s="341"/>
      <c r="NDB5" s="341"/>
      <c r="NDC5" s="341"/>
      <c r="NDD5" s="341"/>
      <c r="NDE5" s="341"/>
      <c r="NDF5" s="341"/>
      <c r="NDG5" s="341"/>
      <c r="NDH5" s="341"/>
      <c r="NDI5" s="341"/>
      <c r="NDJ5" s="341"/>
      <c r="NDK5" s="341"/>
      <c r="NDL5" s="341"/>
      <c r="NDM5" s="341"/>
      <c r="NDN5" s="341"/>
      <c r="NDO5" s="341"/>
      <c r="NDP5" s="341"/>
      <c r="NDQ5" s="341"/>
      <c r="NDR5" s="341"/>
      <c r="NDS5" s="341"/>
      <c r="NDT5" s="341"/>
      <c r="NDU5" s="341"/>
      <c r="NDV5" s="341"/>
      <c r="NDW5" s="341"/>
      <c r="NDX5" s="341"/>
      <c r="NDY5" s="341"/>
      <c r="NDZ5" s="341"/>
      <c r="NEA5" s="341"/>
      <c r="NEB5" s="341"/>
      <c r="NEC5" s="341"/>
      <c r="NED5" s="341"/>
      <c r="NEE5" s="341"/>
      <c r="NEF5" s="341"/>
      <c r="NEG5" s="341"/>
      <c r="NEH5" s="341"/>
      <c r="NEI5" s="341"/>
      <c r="NEJ5" s="341"/>
      <c r="NEK5" s="341"/>
      <c r="NEL5" s="341"/>
      <c r="NEM5" s="341"/>
      <c r="NEN5" s="341"/>
      <c r="NEO5" s="341"/>
      <c r="NEP5" s="341"/>
      <c r="NEQ5" s="341"/>
      <c r="NER5" s="341"/>
      <c r="NES5" s="341"/>
      <c r="NET5" s="341"/>
      <c r="NEU5" s="341"/>
      <c r="NEV5" s="341"/>
      <c r="NEW5" s="341"/>
      <c r="NEX5" s="341"/>
      <c r="NEY5" s="341"/>
      <c r="NEZ5" s="341"/>
      <c r="NFA5" s="341"/>
      <c r="NFB5" s="341"/>
      <c r="NFC5" s="341"/>
      <c r="NFD5" s="341"/>
      <c r="NFE5" s="341"/>
      <c r="NFF5" s="341"/>
      <c r="NFG5" s="341"/>
      <c r="NFH5" s="341"/>
      <c r="NFI5" s="341"/>
      <c r="NFJ5" s="341"/>
      <c r="NFK5" s="341"/>
      <c r="NFL5" s="341"/>
      <c r="NFM5" s="341"/>
      <c r="NFN5" s="341"/>
      <c r="NFO5" s="341"/>
      <c r="NFP5" s="341"/>
      <c r="NFQ5" s="341"/>
      <c r="NFR5" s="341"/>
      <c r="NFS5" s="341"/>
      <c r="NFT5" s="341"/>
      <c r="NFU5" s="341"/>
      <c r="NFV5" s="341"/>
      <c r="NFW5" s="341"/>
      <c r="NFX5" s="341"/>
      <c r="NFY5" s="341"/>
      <c r="NFZ5" s="341"/>
      <c r="NGA5" s="341"/>
      <c r="NGB5" s="341"/>
      <c r="NGC5" s="341"/>
      <c r="NGD5" s="341"/>
      <c r="NGE5" s="341"/>
      <c r="NGF5" s="341"/>
      <c r="NGG5" s="341"/>
      <c r="NGH5" s="341"/>
      <c r="NGI5" s="341"/>
      <c r="NGJ5" s="341"/>
      <c r="NGK5" s="341"/>
      <c r="NGL5" s="341"/>
      <c r="NGM5" s="341"/>
      <c r="NGN5" s="341"/>
      <c r="NGO5" s="341"/>
      <c r="NGP5" s="341"/>
      <c r="NGQ5" s="341"/>
      <c r="NGR5" s="341"/>
      <c r="NGS5" s="341"/>
      <c r="NGT5" s="341"/>
      <c r="NGU5" s="341"/>
      <c r="NGV5" s="341"/>
      <c r="NGW5" s="341"/>
      <c r="NGX5" s="341"/>
      <c r="NGY5" s="341"/>
      <c r="NGZ5" s="341"/>
      <c r="NHA5" s="341"/>
      <c r="NHB5" s="341"/>
      <c r="NHC5" s="341"/>
      <c r="NHD5" s="341"/>
      <c r="NHE5" s="341"/>
      <c r="NHF5" s="341"/>
      <c r="NHG5" s="341"/>
      <c r="NHH5" s="341"/>
      <c r="NHI5" s="341"/>
      <c r="NHJ5" s="341"/>
      <c r="NHK5" s="341"/>
      <c r="NHL5" s="341"/>
      <c r="NHM5" s="341"/>
      <c r="NHN5" s="341"/>
      <c r="NHO5" s="341"/>
      <c r="NHP5" s="341"/>
      <c r="NHQ5" s="341"/>
      <c r="NHR5" s="341"/>
      <c r="NHS5" s="341"/>
      <c r="NHT5" s="341"/>
      <c r="NHU5" s="341"/>
      <c r="NHV5" s="341"/>
      <c r="NHW5" s="341"/>
      <c r="NHX5" s="341"/>
      <c r="NHY5" s="341"/>
      <c r="NHZ5" s="341"/>
      <c r="NIA5" s="341"/>
      <c r="NIB5" s="341"/>
      <c r="NIC5" s="341"/>
      <c r="NID5" s="341"/>
      <c r="NIE5" s="341"/>
      <c r="NIF5" s="341"/>
      <c r="NIG5" s="341"/>
      <c r="NIH5" s="341"/>
      <c r="NII5" s="341"/>
      <c r="NIJ5" s="341"/>
      <c r="NIK5" s="341"/>
      <c r="NIL5" s="341"/>
      <c r="NIM5" s="341"/>
      <c r="NIN5" s="341"/>
      <c r="NIO5" s="341"/>
      <c r="NIP5" s="341"/>
      <c r="NIQ5" s="341"/>
      <c r="NIR5" s="341"/>
      <c r="NIS5" s="341"/>
      <c r="NIT5" s="341"/>
      <c r="NIU5" s="341"/>
      <c r="NIV5" s="341"/>
      <c r="NIW5" s="341"/>
      <c r="NIX5" s="341"/>
      <c r="NIY5" s="341"/>
      <c r="NIZ5" s="341"/>
      <c r="NJA5" s="341"/>
      <c r="NJB5" s="341"/>
      <c r="NJC5" s="341"/>
      <c r="NJD5" s="341"/>
      <c r="NJE5" s="341"/>
      <c r="NJF5" s="341"/>
      <c r="NJG5" s="341"/>
      <c r="NJH5" s="341"/>
      <c r="NJI5" s="341"/>
      <c r="NJJ5" s="341"/>
      <c r="NJK5" s="341"/>
      <c r="NJL5" s="341"/>
      <c r="NJM5" s="341"/>
      <c r="NJN5" s="341"/>
      <c r="NJO5" s="341"/>
      <c r="NJP5" s="341"/>
      <c r="NJQ5" s="341"/>
      <c r="NJR5" s="341"/>
      <c r="NJS5" s="341"/>
      <c r="NJT5" s="341"/>
      <c r="NJU5" s="341"/>
      <c r="NJV5" s="341"/>
      <c r="NJW5" s="341"/>
      <c r="NJX5" s="341"/>
      <c r="NJY5" s="341"/>
      <c r="NJZ5" s="341"/>
      <c r="NKA5" s="341"/>
      <c r="NKB5" s="341"/>
      <c r="NKC5" s="341"/>
      <c r="NKD5" s="341"/>
      <c r="NKE5" s="341"/>
      <c r="NKF5" s="341"/>
      <c r="NKG5" s="341"/>
      <c r="NKH5" s="341"/>
      <c r="NKI5" s="341"/>
      <c r="NKJ5" s="341"/>
      <c r="NKK5" s="341"/>
      <c r="NKL5" s="341"/>
      <c r="NKM5" s="341"/>
      <c r="NKN5" s="341"/>
      <c r="NKO5" s="341"/>
      <c r="NKP5" s="341"/>
      <c r="NKQ5" s="341"/>
      <c r="NKR5" s="341"/>
      <c r="NKS5" s="341"/>
      <c r="NKT5" s="341"/>
      <c r="NKU5" s="341"/>
      <c r="NKV5" s="341"/>
      <c r="NKW5" s="341"/>
      <c r="NKX5" s="341"/>
      <c r="NKY5" s="341"/>
      <c r="NKZ5" s="341"/>
      <c r="NLA5" s="341"/>
      <c r="NLB5" s="341"/>
      <c r="NLC5" s="341"/>
      <c r="NLD5" s="341"/>
      <c r="NLE5" s="341"/>
      <c r="NLF5" s="341"/>
      <c r="NLG5" s="341"/>
      <c r="NLH5" s="341"/>
      <c r="NLI5" s="341"/>
      <c r="NLJ5" s="341"/>
      <c r="NLK5" s="341"/>
      <c r="NLL5" s="341"/>
      <c r="NLM5" s="341"/>
      <c r="NLN5" s="341"/>
      <c r="NLO5" s="341"/>
      <c r="NLP5" s="341"/>
      <c r="NLQ5" s="341"/>
      <c r="NLR5" s="341"/>
      <c r="NLS5" s="341"/>
      <c r="NLT5" s="341"/>
      <c r="NLU5" s="341"/>
      <c r="NLV5" s="341"/>
      <c r="NLW5" s="341"/>
      <c r="NLX5" s="341"/>
      <c r="NLY5" s="341"/>
      <c r="NLZ5" s="341"/>
      <c r="NMA5" s="341"/>
      <c r="NMB5" s="341"/>
      <c r="NMC5" s="341"/>
      <c r="NMD5" s="341"/>
      <c r="NME5" s="341"/>
      <c r="NMF5" s="341"/>
      <c r="NMG5" s="341"/>
      <c r="NMH5" s="341"/>
      <c r="NMI5" s="341"/>
      <c r="NMJ5" s="341"/>
      <c r="NMK5" s="341"/>
      <c r="NML5" s="341"/>
      <c r="NMM5" s="341"/>
      <c r="NMN5" s="341"/>
      <c r="NMO5" s="341"/>
      <c r="NMP5" s="341"/>
      <c r="NMQ5" s="341"/>
      <c r="NMR5" s="341"/>
      <c r="NMS5" s="341"/>
      <c r="NMT5" s="341"/>
      <c r="NMU5" s="341"/>
      <c r="NMV5" s="341"/>
      <c r="NMW5" s="341"/>
      <c r="NMX5" s="341"/>
      <c r="NMY5" s="341"/>
      <c r="NMZ5" s="341"/>
      <c r="NNA5" s="341"/>
      <c r="NNB5" s="341"/>
      <c r="NNC5" s="341"/>
      <c r="NND5" s="341"/>
      <c r="NNE5" s="341"/>
      <c r="NNF5" s="341"/>
      <c r="NNG5" s="341"/>
      <c r="NNH5" s="341"/>
      <c r="NNI5" s="341"/>
      <c r="NNJ5" s="341"/>
      <c r="NNK5" s="341"/>
      <c r="NNL5" s="341"/>
      <c r="NNM5" s="341"/>
      <c r="NNN5" s="341"/>
      <c r="NNO5" s="341"/>
      <c r="NNP5" s="341"/>
      <c r="NNQ5" s="341"/>
      <c r="NNR5" s="341"/>
      <c r="NNS5" s="341"/>
      <c r="NNT5" s="341"/>
      <c r="NNU5" s="341"/>
      <c r="NNV5" s="341"/>
      <c r="NNW5" s="341"/>
      <c r="NNX5" s="341"/>
      <c r="NNY5" s="341"/>
      <c r="NNZ5" s="341"/>
      <c r="NOA5" s="341"/>
      <c r="NOB5" s="341"/>
      <c r="NOC5" s="341"/>
      <c r="NOD5" s="341"/>
      <c r="NOE5" s="341"/>
      <c r="NOF5" s="341"/>
      <c r="NOG5" s="341"/>
      <c r="NOH5" s="341"/>
      <c r="NOI5" s="341"/>
      <c r="NOJ5" s="341"/>
      <c r="NOK5" s="341"/>
      <c r="NOL5" s="341"/>
      <c r="NOM5" s="341"/>
      <c r="NON5" s="341"/>
      <c r="NOO5" s="341"/>
      <c r="NOP5" s="341"/>
      <c r="NOQ5" s="341"/>
      <c r="NOR5" s="341"/>
      <c r="NOS5" s="341"/>
      <c r="NOT5" s="341"/>
      <c r="NOU5" s="341"/>
      <c r="NOV5" s="341"/>
      <c r="NOW5" s="341"/>
      <c r="NOX5" s="341"/>
      <c r="NOY5" s="341"/>
      <c r="NOZ5" s="341"/>
      <c r="NPA5" s="341"/>
      <c r="NPB5" s="341"/>
      <c r="NPC5" s="341"/>
      <c r="NPD5" s="341"/>
      <c r="NPE5" s="341"/>
      <c r="NPF5" s="341"/>
      <c r="NPG5" s="341"/>
      <c r="NPH5" s="341"/>
      <c r="NPI5" s="341"/>
      <c r="NPJ5" s="341"/>
      <c r="NPK5" s="341"/>
      <c r="NPL5" s="341"/>
      <c r="NPM5" s="341"/>
      <c r="NPN5" s="341"/>
      <c r="NPO5" s="341"/>
      <c r="NPP5" s="341"/>
      <c r="NPQ5" s="341"/>
      <c r="NPR5" s="341"/>
      <c r="NPS5" s="341"/>
      <c r="NPT5" s="341"/>
      <c r="NPU5" s="341"/>
      <c r="NPV5" s="341"/>
      <c r="NPW5" s="341"/>
      <c r="NPX5" s="341"/>
      <c r="NPY5" s="341"/>
      <c r="NPZ5" s="341"/>
      <c r="NQA5" s="341"/>
      <c r="NQB5" s="341"/>
      <c r="NQC5" s="341"/>
      <c r="NQD5" s="341"/>
      <c r="NQE5" s="341"/>
      <c r="NQF5" s="341"/>
      <c r="NQG5" s="341"/>
      <c r="NQH5" s="341"/>
      <c r="NQI5" s="341"/>
      <c r="NQJ5" s="341"/>
      <c r="NQK5" s="341"/>
      <c r="NQL5" s="341"/>
      <c r="NQM5" s="341"/>
      <c r="NQN5" s="341"/>
      <c r="NQO5" s="341"/>
      <c r="NQP5" s="341"/>
      <c r="NQQ5" s="341"/>
      <c r="NQR5" s="341"/>
      <c r="NQS5" s="341"/>
      <c r="NQT5" s="341"/>
      <c r="NQU5" s="341"/>
      <c r="NQV5" s="341"/>
      <c r="NQW5" s="341"/>
      <c r="NQX5" s="341"/>
      <c r="NQY5" s="341"/>
      <c r="NQZ5" s="341"/>
      <c r="NRA5" s="341"/>
      <c r="NRB5" s="341"/>
      <c r="NRC5" s="341"/>
      <c r="NRD5" s="341"/>
      <c r="NRE5" s="341"/>
      <c r="NRF5" s="341"/>
      <c r="NRG5" s="341"/>
      <c r="NRH5" s="341"/>
      <c r="NRI5" s="341"/>
      <c r="NRJ5" s="341"/>
      <c r="NRK5" s="341"/>
      <c r="NRL5" s="341"/>
      <c r="NRM5" s="341"/>
      <c r="NRN5" s="341"/>
      <c r="NRO5" s="341"/>
      <c r="NRP5" s="341"/>
      <c r="NRQ5" s="341"/>
      <c r="NRR5" s="341"/>
      <c r="NRS5" s="341"/>
      <c r="NRT5" s="341"/>
      <c r="NRU5" s="341"/>
      <c r="NRV5" s="341"/>
      <c r="NRW5" s="341"/>
      <c r="NRX5" s="341"/>
      <c r="NRY5" s="341"/>
      <c r="NRZ5" s="341"/>
      <c r="NSA5" s="341"/>
      <c r="NSB5" s="341"/>
      <c r="NSC5" s="341"/>
      <c r="NSD5" s="341"/>
      <c r="NSE5" s="341"/>
      <c r="NSF5" s="341"/>
      <c r="NSG5" s="341"/>
      <c r="NSH5" s="341"/>
      <c r="NSI5" s="341"/>
      <c r="NSJ5" s="341"/>
      <c r="NSK5" s="341"/>
      <c r="NSL5" s="341"/>
      <c r="NSM5" s="341"/>
      <c r="NSN5" s="341"/>
      <c r="NSO5" s="341"/>
      <c r="NSP5" s="341"/>
      <c r="NSQ5" s="341"/>
      <c r="NSR5" s="341"/>
      <c r="NSS5" s="341"/>
      <c r="NST5" s="341"/>
      <c r="NSU5" s="341"/>
      <c r="NSV5" s="341"/>
      <c r="NSW5" s="341"/>
      <c r="NSX5" s="341"/>
      <c r="NSY5" s="341"/>
      <c r="NSZ5" s="341"/>
      <c r="NTA5" s="341"/>
      <c r="NTB5" s="341"/>
      <c r="NTC5" s="341"/>
      <c r="NTD5" s="341"/>
      <c r="NTE5" s="341"/>
      <c r="NTF5" s="341"/>
      <c r="NTG5" s="341"/>
      <c r="NTH5" s="341"/>
      <c r="NTI5" s="341"/>
      <c r="NTJ5" s="341"/>
      <c r="NTK5" s="341"/>
      <c r="NTL5" s="341"/>
      <c r="NTM5" s="341"/>
      <c r="NTN5" s="341"/>
      <c r="NTO5" s="341"/>
      <c r="NTP5" s="341"/>
      <c r="NTQ5" s="341"/>
      <c r="NTR5" s="341"/>
      <c r="NTS5" s="341"/>
      <c r="NTT5" s="341"/>
      <c r="NTU5" s="341"/>
      <c r="NTV5" s="341"/>
      <c r="NTW5" s="341"/>
      <c r="NTX5" s="341"/>
      <c r="NTY5" s="341"/>
      <c r="NTZ5" s="341"/>
      <c r="NUA5" s="341"/>
      <c r="NUB5" s="341"/>
      <c r="NUC5" s="341"/>
      <c r="NUD5" s="341"/>
      <c r="NUE5" s="341"/>
      <c r="NUF5" s="341"/>
      <c r="NUG5" s="341"/>
      <c r="NUH5" s="341"/>
      <c r="NUI5" s="341"/>
      <c r="NUJ5" s="341"/>
      <c r="NUK5" s="341"/>
      <c r="NUL5" s="341"/>
      <c r="NUM5" s="341"/>
      <c r="NUN5" s="341"/>
      <c r="NUO5" s="341"/>
      <c r="NUP5" s="341"/>
      <c r="NUQ5" s="341"/>
      <c r="NUR5" s="341"/>
      <c r="NUS5" s="341"/>
      <c r="NUT5" s="341"/>
      <c r="NUU5" s="341"/>
      <c r="NUV5" s="341"/>
      <c r="NUW5" s="341"/>
      <c r="NUX5" s="341"/>
      <c r="NUY5" s="341"/>
      <c r="NUZ5" s="341"/>
      <c r="NVA5" s="341"/>
      <c r="NVB5" s="341"/>
      <c r="NVC5" s="341"/>
      <c r="NVD5" s="341"/>
      <c r="NVE5" s="341"/>
      <c r="NVF5" s="341"/>
      <c r="NVG5" s="341"/>
      <c r="NVH5" s="341"/>
      <c r="NVI5" s="341"/>
      <c r="NVJ5" s="341"/>
      <c r="NVK5" s="341"/>
      <c r="NVL5" s="341"/>
      <c r="NVM5" s="341"/>
      <c r="NVN5" s="341"/>
      <c r="NVO5" s="341"/>
      <c r="NVP5" s="341"/>
      <c r="NVQ5" s="341"/>
      <c r="NVR5" s="341"/>
      <c r="NVS5" s="341"/>
      <c r="NVT5" s="341"/>
      <c r="NVU5" s="341"/>
      <c r="NVV5" s="341"/>
      <c r="NVW5" s="341"/>
      <c r="NVX5" s="341"/>
      <c r="NVY5" s="341"/>
      <c r="NVZ5" s="341"/>
      <c r="NWA5" s="341"/>
      <c r="NWB5" s="341"/>
      <c r="NWC5" s="341"/>
      <c r="NWD5" s="341"/>
      <c r="NWE5" s="341"/>
      <c r="NWF5" s="341"/>
      <c r="NWG5" s="341"/>
      <c r="NWH5" s="341"/>
      <c r="NWI5" s="341"/>
      <c r="NWJ5" s="341"/>
      <c r="NWK5" s="341"/>
      <c r="NWL5" s="341"/>
      <c r="NWM5" s="341"/>
      <c r="NWN5" s="341"/>
      <c r="NWO5" s="341"/>
      <c r="NWP5" s="341"/>
      <c r="NWQ5" s="341"/>
      <c r="NWR5" s="341"/>
      <c r="NWS5" s="341"/>
      <c r="NWT5" s="341"/>
      <c r="NWU5" s="341"/>
      <c r="NWV5" s="341"/>
      <c r="NWW5" s="341"/>
      <c r="NWX5" s="341"/>
      <c r="NWY5" s="341"/>
      <c r="NWZ5" s="341"/>
      <c r="NXA5" s="341"/>
      <c r="NXB5" s="341"/>
      <c r="NXC5" s="341"/>
      <c r="NXD5" s="341"/>
      <c r="NXE5" s="341"/>
      <c r="NXF5" s="341"/>
      <c r="NXG5" s="341"/>
      <c r="NXH5" s="341"/>
      <c r="NXI5" s="341"/>
      <c r="NXJ5" s="341"/>
      <c r="NXK5" s="341"/>
      <c r="NXL5" s="341"/>
      <c r="NXM5" s="341"/>
      <c r="NXN5" s="341"/>
      <c r="NXO5" s="341"/>
      <c r="NXP5" s="341"/>
      <c r="NXQ5" s="341"/>
      <c r="NXR5" s="341"/>
      <c r="NXS5" s="341"/>
      <c r="NXT5" s="341"/>
      <c r="NXU5" s="341"/>
      <c r="NXV5" s="341"/>
      <c r="NXW5" s="341"/>
      <c r="NXX5" s="341"/>
      <c r="NXY5" s="341"/>
      <c r="NXZ5" s="341"/>
      <c r="NYA5" s="341"/>
      <c r="NYB5" s="341"/>
      <c r="NYC5" s="341"/>
      <c r="NYD5" s="341"/>
      <c r="NYE5" s="341"/>
      <c r="NYF5" s="341"/>
      <c r="NYG5" s="341"/>
      <c r="NYH5" s="341"/>
      <c r="NYI5" s="341"/>
      <c r="NYJ5" s="341"/>
      <c r="NYK5" s="341"/>
      <c r="NYL5" s="341"/>
      <c r="NYM5" s="341"/>
      <c r="NYN5" s="341"/>
      <c r="NYO5" s="341"/>
      <c r="NYP5" s="341"/>
      <c r="NYQ5" s="341"/>
      <c r="NYR5" s="341"/>
      <c r="NYS5" s="341"/>
      <c r="NYT5" s="341"/>
      <c r="NYU5" s="341"/>
      <c r="NYV5" s="341"/>
      <c r="NYW5" s="341"/>
      <c r="NYX5" s="341"/>
      <c r="NYY5" s="341"/>
      <c r="NYZ5" s="341"/>
      <c r="NZA5" s="341"/>
      <c r="NZB5" s="341"/>
      <c r="NZC5" s="341"/>
      <c r="NZD5" s="341"/>
      <c r="NZE5" s="341"/>
      <c r="NZF5" s="341"/>
      <c r="NZG5" s="341"/>
      <c r="NZH5" s="341"/>
      <c r="NZI5" s="341"/>
      <c r="NZJ5" s="341"/>
      <c r="NZK5" s="341"/>
      <c r="NZL5" s="341"/>
      <c r="NZM5" s="341"/>
      <c r="NZN5" s="341"/>
      <c r="NZO5" s="341"/>
      <c r="NZP5" s="341"/>
      <c r="NZQ5" s="341"/>
      <c r="NZR5" s="341"/>
      <c r="NZS5" s="341"/>
      <c r="NZT5" s="341"/>
      <c r="NZU5" s="341"/>
      <c r="NZV5" s="341"/>
      <c r="NZW5" s="341"/>
      <c r="NZX5" s="341"/>
      <c r="NZY5" s="341"/>
      <c r="NZZ5" s="341"/>
      <c r="OAA5" s="341"/>
      <c r="OAB5" s="341"/>
      <c r="OAC5" s="341"/>
      <c r="OAD5" s="341"/>
      <c r="OAE5" s="341"/>
      <c r="OAF5" s="341"/>
      <c r="OAG5" s="341"/>
      <c r="OAH5" s="341"/>
      <c r="OAI5" s="341"/>
      <c r="OAJ5" s="341"/>
      <c r="OAK5" s="341"/>
      <c r="OAL5" s="341"/>
      <c r="OAM5" s="341"/>
      <c r="OAN5" s="341"/>
      <c r="OAO5" s="341"/>
      <c r="OAP5" s="341"/>
      <c r="OAQ5" s="341"/>
      <c r="OAR5" s="341"/>
      <c r="OAS5" s="341"/>
      <c r="OAT5" s="341"/>
      <c r="OAU5" s="341"/>
      <c r="OAV5" s="341"/>
      <c r="OAW5" s="341"/>
      <c r="OAX5" s="341"/>
      <c r="OAY5" s="341"/>
      <c r="OAZ5" s="341"/>
      <c r="OBA5" s="341"/>
      <c r="OBB5" s="341"/>
      <c r="OBC5" s="341"/>
      <c r="OBD5" s="341"/>
      <c r="OBE5" s="341"/>
      <c r="OBF5" s="341"/>
      <c r="OBG5" s="341"/>
      <c r="OBH5" s="341"/>
      <c r="OBI5" s="341"/>
      <c r="OBJ5" s="341"/>
      <c r="OBK5" s="341"/>
      <c r="OBL5" s="341"/>
      <c r="OBM5" s="341"/>
      <c r="OBN5" s="341"/>
      <c r="OBO5" s="341"/>
      <c r="OBP5" s="341"/>
      <c r="OBQ5" s="341"/>
      <c r="OBR5" s="341"/>
      <c r="OBS5" s="341"/>
      <c r="OBT5" s="341"/>
      <c r="OBU5" s="341"/>
      <c r="OBV5" s="341"/>
      <c r="OBW5" s="341"/>
      <c r="OBX5" s="341"/>
      <c r="OBY5" s="341"/>
      <c r="OBZ5" s="341"/>
      <c r="OCA5" s="341"/>
      <c r="OCB5" s="341"/>
      <c r="OCC5" s="341"/>
      <c r="OCD5" s="341"/>
      <c r="OCE5" s="341"/>
      <c r="OCF5" s="341"/>
      <c r="OCG5" s="341"/>
      <c r="OCH5" s="341"/>
      <c r="OCI5" s="341"/>
      <c r="OCJ5" s="341"/>
      <c r="OCK5" s="341"/>
      <c r="OCL5" s="341"/>
      <c r="OCM5" s="341"/>
      <c r="OCN5" s="341"/>
      <c r="OCO5" s="341"/>
      <c r="OCP5" s="341"/>
      <c r="OCQ5" s="341"/>
      <c r="OCR5" s="341"/>
      <c r="OCS5" s="341"/>
      <c r="OCT5" s="341"/>
      <c r="OCU5" s="341"/>
      <c r="OCV5" s="341"/>
      <c r="OCW5" s="341"/>
      <c r="OCX5" s="341"/>
      <c r="OCY5" s="341"/>
      <c r="OCZ5" s="341"/>
      <c r="ODA5" s="341"/>
      <c r="ODB5" s="341"/>
      <c r="ODC5" s="341"/>
      <c r="ODD5" s="341"/>
      <c r="ODE5" s="341"/>
      <c r="ODF5" s="341"/>
      <c r="ODG5" s="341"/>
      <c r="ODH5" s="341"/>
      <c r="ODI5" s="341"/>
      <c r="ODJ5" s="341"/>
      <c r="ODK5" s="341"/>
      <c r="ODL5" s="341"/>
      <c r="ODM5" s="341"/>
      <c r="ODN5" s="341"/>
      <c r="ODO5" s="341"/>
      <c r="ODP5" s="341"/>
      <c r="ODQ5" s="341"/>
      <c r="ODR5" s="341"/>
      <c r="ODS5" s="341"/>
      <c r="ODT5" s="341"/>
      <c r="ODU5" s="341"/>
      <c r="ODV5" s="341"/>
      <c r="ODW5" s="341"/>
      <c r="ODX5" s="341"/>
      <c r="ODY5" s="341"/>
      <c r="ODZ5" s="341"/>
      <c r="OEA5" s="341"/>
      <c r="OEB5" s="341"/>
      <c r="OEC5" s="341"/>
      <c r="OED5" s="341"/>
      <c r="OEE5" s="341"/>
      <c r="OEF5" s="341"/>
      <c r="OEG5" s="341"/>
      <c r="OEH5" s="341"/>
      <c r="OEI5" s="341"/>
      <c r="OEJ5" s="341"/>
      <c r="OEK5" s="341"/>
      <c r="OEL5" s="341"/>
      <c r="OEM5" s="341"/>
      <c r="OEN5" s="341"/>
      <c r="OEO5" s="341"/>
      <c r="OEP5" s="341"/>
      <c r="OEQ5" s="341"/>
      <c r="OER5" s="341"/>
      <c r="OES5" s="341"/>
      <c r="OET5" s="341"/>
      <c r="OEU5" s="341"/>
      <c r="OEV5" s="341"/>
      <c r="OEW5" s="341"/>
      <c r="OEX5" s="341"/>
      <c r="OEY5" s="341"/>
      <c r="OEZ5" s="341"/>
      <c r="OFA5" s="341"/>
      <c r="OFB5" s="341"/>
      <c r="OFC5" s="341"/>
      <c r="OFD5" s="341"/>
      <c r="OFE5" s="341"/>
      <c r="OFF5" s="341"/>
      <c r="OFG5" s="341"/>
      <c r="OFH5" s="341"/>
      <c r="OFI5" s="341"/>
      <c r="OFJ5" s="341"/>
      <c r="OFK5" s="341"/>
      <c r="OFL5" s="341"/>
      <c r="OFM5" s="341"/>
      <c r="OFN5" s="341"/>
      <c r="OFO5" s="341"/>
      <c r="OFP5" s="341"/>
      <c r="OFQ5" s="341"/>
      <c r="OFR5" s="341"/>
      <c r="OFS5" s="341"/>
      <c r="OFT5" s="341"/>
      <c r="OFU5" s="341"/>
      <c r="OFV5" s="341"/>
      <c r="OFW5" s="341"/>
      <c r="OFX5" s="341"/>
      <c r="OFY5" s="341"/>
      <c r="OFZ5" s="341"/>
      <c r="OGA5" s="341"/>
      <c r="OGB5" s="341"/>
      <c r="OGC5" s="341"/>
      <c r="OGD5" s="341"/>
      <c r="OGE5" s="341"/>
      <c r="OGF5" s="341"/>
      <c r="OGG5" s="341"/>
      <c r="OGH5" s="341"/>
      <c r="OGI5" s="341"/>
      <c r="OGJ5" s="341"/>
      <c r="OGK5" s="341"/>
      <c r="OGL5" s="341"/>
      <c r="OGM5" s="341"/>
      <c r="OGN5" s="341"/>
      <c r="OGO5" s="341"/>
      <c r="OGP5" s="341"/>
      <c r="OGQ5" s="341"/>
      <c r="OGR5" s="341"/>
      <c r="OGS5" s="341"/>
      <c r="OGT5" s="341"/>
      <c r="OGU5" s="341"/>
      <c r="OGV5" s="341"/>
      <c r="OGW5" s="341"/>
      <c r="OGX5" s="341"/>
      <c r="OGY5" s="341"/>
      <c r="OGZ5" s="341"/>
      <c r="OHA5" s="341"/>
      <c r="OHB5" s="341"/>
      <c r="OHC5" s="341"/>
      <c r="OHD5" s="341"/>
      <c r="OHE5" s="341"/>
      <c r="OHF5" s="341"/>
      <c r="OHG5" s="341"/>
      <c r="OHH5" s="341"/>
      <c r="OHI5" s="341"/>
      <c r="OHJ5" s="341"/>
      <c r="OHK5" s="341"/>
      <c r="OHL5" s="341"/>
      <c r="OHM5" s="341"/>
      <c r="OHN5" s="341"/>
      <c r="OHO5" s="341"/>
      <c r="OHP5" s="341"/>
      <c r="OHQ5" s="341"/>
      <c r="OHR5" s="341"/>
      <c r="OHS5" s="341"/>
      <c r="OHT5" s="341"/>
      <c r="OHU5" s="341"/>
      <c r="OHV5" s="341"/>
      <c r="OHW5" s="341"/>
      <c r="OHX5" s="341"/>
      <c r="OHY5" s="341"/>
      <c r="OHZ5" s="341"/>
      <c r="OIA5" s="341"/>
      <c r="OIB5" s="341"/>
      <c r="OIC5" s="341"/>
      <c r="OID5" s="341"/>
      <c r="OIE5" s="341"/>
      <c r="OIF5" s="341"/>
      <c r="OIG5" s="341"/>
      <c r="OIH5" s="341"/>
      <c r="OII5" s="341"/>
      <c r="OIJ5" s="341"/>
      <c r="OIK5" s="341"/>
      <c r="OIL5" s="341"/>
      <c r="OIM5" s="341"/>
      <c r="OIN5" s="341"/>
      <c r="OIO5" s="341"/>
      <c r="OIP5" s="341"/>
      <c r="OIQ5" s="341"/>
      <c r="OIR5" s="341"/>
      <c r="OIS5" s="341"/>
      <c r="OIT5" s="341"/>
      <c r="OIU5" s="341"/>
      <c r="OIV5" s="341"/>
      <c r="OIW5" s="341"/>
      <c r="OIX5" s="341"/>
      <c r="OIY5" s="341"/>
      <c r="OIZ5" s="341"/>
      <c r="OJA5" s="341"/>
      <c r="OJB5" s="341"/>
      <c r="OJC5" s="341"/>
      <c r="OJD5" s="341"/>
      <c r="OJE5" s="341"/>
      <c r="OJF5" s="341"/>
      <c r="OJG5" s="341"/>
      <c r="OJH5" s="341"/>
      <c r="OJI5" s="341"/>
      <c r="OJJ5" s="341"/>
      <c r="OJK5" s="341"/>
      <c r="OJL5" s="341"/>
      <c r="OJM5" s="341"/>
      <c r="OJN5" s="341"/>
      <c r="OJO5" s="341"/>
      <c r="OJP5" s="341"/>
      <c r="OJQ5" s="341"/>
      <c r="OJR5" s="341"/>
      <c r="OJS5" s="341"/>
      <c r="OJT5" s="341"/>
      <c r="OJU5" s="341"/>
      <c r="OJV5" s="341"/>
      <c r="OJW5" s="341"/>
      <c r="OJX5" s="341"/>
      <c r="OJY5" s="341"/>
      <c r="OJZ5" s="341"/>
      <c r="OKA5" s="341"/>
      <c r="OKB5" s="341"/>
      <c r="OKC5" s="341"/>
      <c r="OKD5" s="341"/>
      <c r="OKE5" s="341"/>
      <c r="OKF5" s="341"/>
      <c r="OKG5" s="341"/>
      <c r="OKH5" s="341"/>
      <c r="OKI5" s="341"/>
      <c r="OKJ5" s="341"/>
      <c r="OKK5" s="341"/>
      <c r="OKL5" s="341"/>
      <c r="OKM5" s="341"/>
      <c r="OKN5" s="341"/>
      <c r="OKO5" s="341"/>
      <c r="OKP5" s="341"/>
      <c r="OKQ5" s="341"/>
      <c r="OKR5" s="341"/>
      <c r="OKS5" s="341"/>
      <c r="OKT5" s="341"/>
      <c r="OKU5" s="341"/>
      <c r="OKV5" s="341"/>
      <c r="OKW5" s="341"/>
      <c r="OKX5" s="341"/>
      <c r="OKY5" s="341"/>
      <c r="OKZ5" s="341"/>
      <c r="OLA5" s="341"/>
      <c r="OLB5" s="341"/>
      <c r="OLC5" s="341"/>
      <c r="OLD5" s="341"/>
      <c r="OLE5" s="341"/>
      <c r="OLF5" s="341"/>
      <c r="OLG5" s="341"/>
      <c r="OLH5" s="341"/>
      <c r="OLI5" s="341"/>
      <c r="OLJ5" s="341"/>
      <c r="OLK5" s="341"/>
      <c r="OLL5" s="341"/>
      <c r="OLM5" s="341"/>
      <c r="OLN5" s="341"/>
      <c r="OLO5" s="341"/>
      <c r="OLP5" s="341"/>
      <c r="OLQ5" s="341"/>
      <c r="OLR5" s="341"/>
      <c r="OLS5" s="341"/>
      <c r="OLT5" s="341"/>
      <c r="OLU5" s="341"/>
      <c r="OLV5" s="341"/>
      <c r="OLW5" s="341"/>
      <c r="OLX5" s="341"/>
      <c r="OLY5" s="341"/>
      <c r="OLZ5" s="341"/>
      <c r="OMA5" s="341"/>
      <c r="OMB5" s="341"/>
      <c r="OMC5" s="341"/>
      <c r="OMD5" s="341"/>
      <c r="OME5" s="341"/>
      <c r="OMF5" s="341"/>
      <c r="OMG5" s="341"/>
      <c r="OMH5" s="341"/>
      <c r="OMI5" s="341"/>
      <c r="OMJ5" s="341"/>
      <c r="OMK5" s="341"/>
      <c r="OML5" s="341"/>
      <c r="OMM5" s="341"/>
      <c r="OMN5" s="341"/>
      <c r="OMO5" s="341"/>
      <c r="OMP5" s="341"/>
      <c r="OMQ5" s="341"/>
      <c r="OMR5" s="341"/>
      <c r="OMS5" s="341"/>
      <c r="OMT5" s="341"/>
      <c r="OMU5" s="341"/>
      <c r="OMV5" s="341"/>
      <c r="OMW5" s="341"/>
      <c r="OMX5" s="341"/>
      <c r="OMY5" s="341"/>
      <c r="OMZ5" s="341"/>
      <c r="ONA5" s="341"/>
      <c r="ONB5" s="341"/>
      <c r="ONC5" s="341"/>
      <c r="OND5" s="341"/>
      <c r="ONE5" s="341"/>
      <c r="ONF5" s="341"/>
      <c r="ONG5" s="341"/>
      <c r="ONH5" s="341"/>
      <c r="ONI5" s="341"/>
      <c r="ONJ5" s="341"/>
      <c r="ONK5" s="341"/>
      <c r="ONL5" s="341"/>
      <c r="ONM5" s="341"/>
      <c r="ONN5" s="341"/>
      <c r="ONO5" s="341"/>
      <c r="ONP5" s="341"/>
      <c r="ONQ5" s="341"/>
      <c r="ONR5" s="341"/>
      <c r="ONS5" s="341"/>
      <c r="ONT5" s="341"/>
      <c r="ONU5" s="341"/>
      <c r="ONV5" s="341"/>
      <c r="ONW5" s="341"/>
      <c r="ONX5" s="341"/>
      <c r="ONY5" s="341"/>
      <c r="ONZ5" s="341"/>
      <c r="OOA5" s="341"/>
      <c r="OOB5" s="341"/>
      <c r="OOC5" s="341"/>
      <c r="OOD5" s="341"/>
      <c r="OOE5" s="341"/>
      <c r="OOF5" s="341"/>
      <c r="OOG5" s="341"/>
      <c r="OOH5" s="341"/>
      <c r="OOI5" s="341"/>
      <c r="OOJ5" s="341"/>
      <c r="OOK5" s="341"/>
      <c r="OOL5" s="341"/>
      <c r="OOM5" s="341"/>
      <c r="OON5" s="341"/>
      <c r="OOO5" s="341"/>
      <c r="OOP5" s="341"/>
      <c r="OOQ5" s="341"/>
      <c r="OOR5" s="341"/>
      <c r="OOS5" s="341"/>
      <c r="OOT5" s="341"/>
      <c r="OOU5" s="341"/>
      <c r="OOV5" s="341"/>
      <c r="OOW5" s="341"/>
      <c r="OOX5" s="341"/>
      <c r="OOY5" s="341"/>
      <c r="OOZ5" s="341"/>
      <c r="OPA5" s="341"/>
      <c r="OPB5" s="341"/>
      <c r="OPC5" s="341"/>
      <c r="OPD5" s="341"/>
      <c r="OPE5" s="341"/>
      <c r="OPF5" s="341"/>
      <c r="OPG5" s="341"/>
      <c r="OPH5" s="341"/>
      <c r="OPI5" s="341"/>
      <c r="OPJ5" s="341"/>
      <c r="OPK5" s="341"/>
      <c r="OPL5" s="341"/>
      <c r="OPM5" s="341"/>
      <c r="OPN5" s="341"/>
      <c r="OPO5" s="341"/>
      <c r="OPP5" s="341"/>
      <c r="OPQ5" s="341"/>
      <c r="OPR5" s="341"/>
      <c r="OPS5" s="341"/>
      <c r="OPT5" s="341"/>
      <c r="OPU5" s="341"/>
      <c r="OPV5" s="341"/>
      <c r="OPW5" s="341"/>
      <c r="OPX5" s="341"/>
      <c r="OPY5" s="341"/>
      <c r="OPZ5" s="341"/>
      <c r="OQA5" s="341"/>
      <c r="OQB5" s="341"/>
      <c r="OQC5" s="341"/>
      <c r="OQD5" s="341"/>
      <c r="OQE5" s="341"/>
      <c r="OQF5" s="341"/>
      <c r="OQG5" s="341"/>
      <c r="OQH5" s="341"/>
      <c r="OQI5" s="341"/>
      <c r="OQJ5" s="341"/>
      <c r="OQK5" s="341"/>
      <c r="OQL5" s="341"/>
      <c r="OQM5" s="341"/>
      <c r="OQN5" s="341"/>
      <c r="OQO5" s="341"/>
      <c r="OQP5" s="341"/>
      <c r="OQQ5" s="341"/>
      <c r="OQR5" s="341"/>
      <c r="OQS5" s="341"/>
      <c r="OQT5" s="341"/>
      <c r="OQU5" s="341"/>
      <c r="OQV5" s="341"/>
      <c r="OQW5" s="341"/>
      <c r="OQX5" s="341"/>
      <c r="OQY5" s="341"/>
      <c r="OQZ5" s="341"/>
      <c r="ORA5" s="341"/>
      <c r="ORB5" s="341"/>
      <c r="ORC5" s="341"/>
      <c r="ORD5" s="341"/>
      <c r="ORE5" s="341"/>
      <c r="ORF5" s="341"/>
      <c r="ORG5" s="341"/>
      <c r="ORH5" s="341"/>
      <c r="ORI5" s="341"/>
      <c r="ORJ5" s="341"/>
      <c r="ORK5" s="341"/>
      <c r="ORL5" s="341"/>
      <c r="ORM5" s="341"/>
      <c r="ORN5" s="341"/>
      <c r="ORO5" s="341"/>
      <c r="ORP5" s="341"/>
      <c r="ORQ5" s="341"/>
      <c r="ORR5" s="341"/>
      <c r="ORS5" s="341"/>
      <c r="ORT5" s="341"/>
      <c r="ORU5" s="341"/>
      <c r="ORV5" s="341"/>
      <c r="ORW5" s="341"/>
      <c r="ORX5" s="341"/>
      <c r="ORY5" s="341"/>
      <c r="ORZ5" s="341"/>
      <c r="OSA5" s="341"/>
      <c r="OSB5" s="341"/>
      <c r="OSC5" s="341"/>
      <c r="OSD5" s="341"/>
      <c r="OSE5" s="341"/>
      <c r="OSF5" s="341"/>
      <c r="OSG5" s="341"/>
      <c r="OSH5" s="341"/>
      <c r="OSI5" s="341"/>
      <c r="OSJ5" s="341"/>
      <c r="OSK5" s="341"/>
      <c r="OSL5" s="341"/>
      <c r="OSM5" s="341"/>
      <c r="OSN5" s="341"/>
      <c r="OSO5" s="341"/>
      <c r="OSP5" s="341"/>
      <c r="OSQ5" s="341"/>
      <c r="OSR5" s="341"/>
      <c r="OSS5" s="341"/>
      <c r="OST5" s="341"/>
      <c r="OSU5" s="341"/>
      <c r="OSV5" s="341"/>
      <c r="OSW5" s="341"/>
      <c r="OSX5" s="341"/>
      <c r="OSY5" s="341"/>
      <c r="OSZ5" s="341"/>
      <c r="OTA5" s="341"/>
      <c r="OTB5" s="341"/>
      <c r="OTC5" s="341"/>
      <c r="OTD5" s="341"/>
      <c r="OTE5" s="341"/>
      <c r="OTF5" s="341"/>
      <c r="OTG5" s="341"/>
      <c r="OTH5" s="341"/>
      <c r="OTI5" s="341"/>
      <c r="OTJ5" s="341"/>
      <c r="OTK5" s="341"/>
      <c r="OTL5" s="341"/>
      <c r="OTM5" s="341"/>
      <c r="OTN5" s="341"/>
      <c r="OTO5" s="341"/>
      <c r="OTP5" s="341"/>
      <c r="OTQ5" s="341"/>
      <c r="OTR5" s="341"/>
      <c r="OTS5" s="341"/>
      <c r="OTT5" s="341"/>
      <c r="OTU5" s="341"/>
      <c r="OTV5" s="341"/>
      <c r="OTW5" s="341"/>
      <c r="OTX5" s="341"/>
      <c r="OTY5" s="341"/>
      <c r="OTZ5" s="341"/>
      <c r="OUA5" s="341"/>
      <c r="OUB5" s="341"/>
      <c r="OUC5" s="341"/>
      <c r="OUD5" s="341"/>
      <c r="OUE5" s="341"/>
      <c r="OUF5" s="341"/>
      <c r="OUG5" s="341"/>
      <c r="OUH5" s="341"/>
      <c r="OUI5" s="341"/>
      <c r="OUJ5" s="341"/>
      <c r="OUK5" s="341"/>
      <c r="OUL5" s="341"/>
      <c r="OUM5" s="341"/>
      <c r="OUN5" s="341"/>
      <c r="OUO5" s="341"/>
      <c r="OUP5" s="341"/>
      <c r="OUQ5" s="341"/>
      <c r="OUR5" s="341"/>
      <c r="OUS5" s="341"/>
      <c r="OUT5" s="341"/>
      <c r="OUU5" s="341"/>
      <c r="OUV5" s="341"/>
      <c r="OUW5" s="341"/>
      <c r="OUX5" s="341"/>
      <c r="OUY5" s="341"/>
      <c r="OUZ5" s="341"/>
      <c r="OVA5" s="341"/>
      <c r="OVB5" s="341"/>
      <c r="OVC5" s="341"/>
      <c r="OVD5" s="341"/>
      <c r="OVE5" s="341"/>
      <c r="OVF5" s="341"/>
      <c r="OVG5" s="341"/>
      <c r="OVH5" s="341"/>
      <c r="OVI5" s="341"/>
      <c r="OVJ5" s="341"/>
      <c r="OVK5" s="341"/>
      <c r="OVL5" s="341"/>
      <c r="OVM5" s="341"/>
      <c r="OVN5" s="341"/>
      <c r="OVO5" s="341"/>
      <c r="OVP5" s="341"/>
      <c r="OVQ5" s="341"/>
      <c r="OVR5" s="341"/>
      <c r="OVS5" s="341"/>
      <c r="OVT5" s="341"/>
      <c r="OVU5" s="341"/>
      <c r="OVV5" s="341"/>
      <c r="OVW5" s="341"/>
      <c r="OVX5" s="341"/>
      <c r="OVY5" s="341"/>
      <c r="OVZ5" s="341"/>
      <c r="OWA5" s="341"/>
      <c r="OWB5" s="341"/>
      <c r="OWC5" s="341"/>
      <c r="OWD5" s="341"/>
      <c r="OWE5" s="341"/>
      <c r="OWF5" s="341"/>
      <c r="OWG5" s="341"/>
      <c r="OWH5" s="341"/>
      <c r="OWI5" s="341"/>
      <c r="OWJ5" s="341"/>
      <c r="OWK5" s="341"/>
      <c r="OWL5" s="341"/>
      <c r="OWM5" s="341"/>
      <c r="OWN5" s="341"/>
      <c r="OWO5" s="341"/>
      <c r="OWP5" s="341"/>
      <c r="OWQ5" s="341"/>
      <c r="OWR5" s="341"/>
      <c r="OWS5" s="341"/>
      <c r="OWT5" s="341"/>
      <c r="OWU5" s="341"/>
      <c r="OWV5" s="341"/>
      <c r="OWW5" s="341"/>
      <c r="OWX5" s="341"/>
      <c r="OWY5" s="341"/>
      <c r="OWZ5" s="341"/>
      <c r="OXA5" s="341"/>
      <c r="OXB5" s="341"/>
      <c r="OXC5" s="341"/>
      <c r="OXD5" s="341"/>
      <c r="OXE5" s="341"/>
      <c r="OXF5" s="341"/>
      <c r="OXG5" s="341"/>
      <c r="OXH5" s="341"/>
      <c r="OXI5" s="341"/>
      <c r="OXJ5" s="341"/>
      <c r="OXK5" s="341"/>
      <c r="OXL5" s="341"/>
      <c r="OXM5" s="341"/>
      <c r="OXN5" s="341"/>
      <c r="OXO5" s="341"/>
      <c r="OXP5" s="341"/>
      <c r="OXQ5" s="341"/>
      <c r="OXR5" s="341"/>
      <c r="OXS5" s="341"/>
      <c r="OXT5" s="341"/>
      <c r="OXU5" s="341"/>
      <c r="OXV5" s="341"/>
      <c r="OXW5" s="341"/>
      <c r="OXX5" s="341"/>
      <c r="OXY5" s="341"/>
      <c r="OXZ5" s="341"/>
      <c r="OYA5" s="341"/>
      <c r="OYB5" s="341"/>
      <c r="OYC5" s="341"/>
      <c r="OYD5" s="341"/>
      <c r="OYE5" s="341"/>
      <c r="OYF5" s="341"/>
      <c r="OYG5" s="341"/>
      <c r="OYH5" s="341"/>
      <c r="OYI5" s="341"/>
      <c r="OYJ5" s="341"/>
      <c r="OYK5" s="341"/>
      <c r="OYL5" s="341"/>
      <c r="OYM5" s="341"/>
      <c r="OYN5" s="341"/>
      <c r="OYO5" s="341"/>
      <c r="OYP5" s="341"/>
      <c r="OYQ5" s="341"/>
      <c r="OYR5" s="341"/>
      <c r="OYS5" s="341"/>
      <c r="OYT5" s="341"/>
      <c r="OYU5" s="341"/>
      <c r="OYV5" s="341"/>
      <c r="OYW5" s="341"/>
      <c r="OYX5" s="341"/>
      <c r="OYY5" s="341"/>
      <c r="OYZ5" s="341"/>
      <c r="OZA5" s="341"/>
      <c r="OZB5" s="341"/>
      <c r="OZC5" s="341"/>
      <c r="OZD5" s="341"/>
      <c r="OZE5" s="341"/>
      <c r="OZF5" s="341"/>
      <c r="OZG5" s="341"/>
      <c r="OZH5" s="341"/>
      <c r="OZI5" s="341"/>
      <c r="OZJ5" s="341"/>
      <c r="OZK5" s="341"/>
      <c r="OZL5" s="341"/>
      <c r="OZM5" s="341"/>
      <c r="OZN5" s="341"/>
      <c r="OZO5" s="341"/>
      <c r="OZP5" s="341"/>
      <c r="OZQ5" s="341"/>
      <c r="OZR5" s="341"/>
      <c r="OZS5" s="341"/>
      <c r="OZT5" s="341"/>
      <c r="OZU5" s="341"/>
      <c r="OZV5" s="341"/>
      <c r="OZW5" s="341"/>
      <c r="OZX5" s="341"/>
      <c r="OZY5" s="341"/>
      <c r="OZZ5" s="341"/>
      <c r="PAA5" s="341"/>
      <c r="PAB5" s="341"/>
      <c r="PAC5" s="341"/>
      <c r="PAD5" s="341"/>
      <c r="PAE5" s="341"/>
      <c r="PAF5" s="341"/>
      <c r="PAG5" s="341"/>
      <c r="PAH5" s="341"/>
      <c r="PAI5" s="341"/>
      <c r="PAJ5" s="341"/>
      <c r="PAK5" s="341"/>
      <c r="PAL5" s="341"/>
      <c r="PAM5" s="341"/>
      <c r="PAN5" s="341"/>
      <c r="PAO5" s="341"/>
      <c r="PAP5" s="341"/>
      <c r="PAQ5" s="341"/>
      <c r="PAR5" s="341"/>
      <c r="PAS5" s="341"/>
      <c r="PAT5" s="341"/>
      <c r="PAU5" s="341"/>
      <c r="PAV5" s="341"/>
      <c r="PAW5" s="341"/>
      <c r="PAX5" s="341"/>
      <c r="PAY5" s="341"/>
      <c r="PAZ5" s="341"/>
      <c r="PBA5" s="341"/>
      <c r="PBB5" s="341"/>
      <c r="PBC5" s="341"/>
      <c r="PBD5" s="341"/>
      <c r="PBE5" s="341"/>
      <c r="PBF5" s="341"/>
      <c r="PBG5" s="341"/>
      <c r="PBH5" s="341"/>
      <c r="PBI5" s="341"/>
      <c r="PBJ5" s="341"/>
      <c r="PBK5" s="341"/>
      <c r="PBL5" s="341"/>
      <c r="PBM5" s="341"/>
      <c r="PBN5" s="341"/>
      <c r="PBO5" s="341"/>
      <c r="PBP5" s="341"/>
      <c r="PBQ5" s="341"/>
      <c r="PBR5" s="341"/>
      <c r="PBS5" s="341"/>
      <c r="PBT5" s="341"/>
      <c r="PBU5" s="341"/>
      <c r="PBV5" s="341"/>
      <c r="PBW5" s="341"/>
      <c r="PBX5" s="341"/>
      <c r="PBY5" s="341"/>
      <c r="PBZ5" s="341"/>
      <c r="PCA5" s="341"/>
      <c r="PCB5" s="341"/>
      <c r="PCC5" s="341"/>
      <c r="PCD5" s="341"/>
      <c r="PCE5" s="341"/>
      <c r="PCF5" s="341"/>
      <c r="PCG5" s="341"/>
      <c r="PCH5" s="341"/>
      <c r="PCI5" s="341"/>
      <c r="PCJ5" s="341"/>
      <c r="PCK5" s="341"/>
      <c r="PCL5" s="341"/>
      <c r="PCM5" s="341"/>
      <c r="PCN5" s="341"/>
      <c r="PCO5" s="341"/>
      <c r="PCP5" s="341"/>
      <c r="PCQ5" s="341"/>
      <c r="PCR5" s="341"/>
      <c r="PCS5" s="341"/>
      <c r="PCT5" s="341"/>
      <c r="PCU5" s="341"/>
      <c r="PCV5" s="341"/>
      <c r="PCW5" s="341"/>
      <c r="PCX5" s="341"/>
      <c r="PCY5" s="341"/>
      <c r="PCZ5" s="341"/>
      <c r="PDA5" s="341"/>
      <c r="PDB5" s="341"/>
      <c r="PDC5" s="341"/>
      <c r="PDD5" s="341"/>
      <c r="PDE5" s="341"/>
      <c r="PDF5" s="341"/>
      <c r="PDG5" s="341"/>
      <c r="PDH5" s="341"/>
      <c r="PDI5" s="341"/>
      <c r="PDJ5" s="341"/>
      <c r="PDK5" s="341"/>
      <c r="PDL5" s="341"/>
      <c r="PDM5" s="341"/>
      <c r="PDN5" s="341"/>
      <c r="PDO5" s="341"/>
      <c r="PDP5" s="341"/>
      <c r="PDQ5" s="341"/>
      <c r="PDR5" s="341"/>
      <c r="PDS5" s="341"/>
      <c r="PDT5" s="341"/>
      <c r="PDU5" s="341"/>
      <c r="PDV5" s="341"/>
      <c r="PDW5" s="341"/>
      <c r="PDX5" s="341"/>
      <c r="PDY5" s="341"/>
      <c r="PDZ5" s="341"/>
      <c r="PEA5" s="341"/>
      <c r="PEB5" s="341"/>
      <c r="PEC5" s="341"/>
      <c r="PED5" s="341"/>
      <c r="PEE5" s="341"/>
      <c r="PEF5" s="341"/>
      <c r="PEG5" s="341"/>
      <c r="PEH5" s="341"/>
      <c r="PEI5" s="341"/>
      <c r="PEJ5" s="341"/>
      <c r="PEK5" s="341"/>
      <c r="PEL5" s="341"/>
      <c r="PEM5" s="341"/>
      <c r="PEN5" s="341"/>
      <c r="PEO5" s="341"/>
      <c r="PEP5" s="341"/>
      <c r="PEQ5" s="341"/>
      <c r="PER5" s="341"/>
      <c r="PES5" s="341"/>
      <c r="PET5" s="341"/>
      <c r="PEU5" s="341"/>
      <c r="PEV5" s="341"/>
      <c r="PEW5" s="341"/>
      <c r="PEX5" s="341"/>
      <c r="PEY5" s="341"/>
      <c r="PEZ5" s="341"/>
      <c r="PFA5" s="341"/>
      <c r="PFB5" s="341"/>
      <c r="PFC5" s="341"/>
      <c r="PFD5" s="341"/>
      <c r="PFE5" s="341"/>
      <c r="PFF5" s="341"/>
      <c r="PFG5" s="341"/>
      <c r="PFH5" s="341"/>
      <c r="PFI5" s="341"/>
      <c r="PFJ5" s="341"/>
      <c r="PFK5" s="341"/>
      <c r="PFL5" s="341"/>
      <c r="PFM5" s="341"/>
      <c r="PFN5" s="341"/>
      <c r="PFO5" s="341"/>
      <c r="PFP5" s="341"/>
      <c r="PFQ5" s="341"/>
      <c r="PFR5" s="341"/>
      <c r="PFS5" s="341"/>
      <c r="PFT5" s="341"/>
      <c r="PFU5" s="341"/>
      <c r="PFV5" s="341"/>
      <c r="PFW5" s="341"/>
      <c r="PFX5" s="341"/>
      <c r="PFY5" s="341"/>
      <c r="PFZ5" s="341"/>
      <c r="PGA5" s="341"/>
      <c r="PGB5" s="341"/>
      <c r="PGC5" s="341"/>
      <c r="PGD5" s="341"/>
      <c r="PGE5" s="341"/>
      <c r="PGF5" s="341"/>
      <c r="PGG5" s="341"/>
      <c r="PGH5" s="341"/>
      <c r="PGI5" s="341"/>
      <c r="PGJ5" s="341"/>
      <c r="PGK5" s="341"/>
      <c r="PGL5" s="341"/>
      <c r="PGM5" s="341"/>
      <c r="PGN5" s="341"/>
      <c r="PGO5" s="341"/>
      <c r="PGP5" s="341"/>
      <c r="PGQ5" s="341"/>
      <c r="PGR5" s="341"/>
      <c r="PGS5" s="341"/>
      <c r="PGT5" s="341"/>
      <c r="PGU5" s="341"/>
      <c r="PGV5" s="341"/>
      <c r="PGW5" s="341"/>
      <c r="PGX5" s="341"/>
      <c r="PGY5" s="341"/>
      <c r="PGZ5" s="341"/>
      <c r="PHA5" s="341"/>
      <c r="PHB5" s="341"/>
      <c r="PHC5" s="341"/>
      <c r="PHD5" s="341"/>
      <c r="PHE5" s="341"/>
      <c r="PHF5" s="341"/>
      <c r="PHG5" s="341"/>
      <c r="PHH5" s="341"/>
      <c r="PHI5" s="341"/>
      <c r="PHJ5" s="341"/>
      <c r="PHK5" s="341"/>
      <c r="PHL5" s="341"/>
      <c r="PHM5" s="341"/>
      <c r="PHN5" s="341"/>
      <c r="PHO5" s="341"/>
      <c r="PHP5" s="341"/>
      <c r="PHQ5" s="341"/>
      <c r="PHR5" s="341"/>
      <c r="PHS5" s="341"/>
      <c r="PHT5" s="341"/>
      <c r="PHU5" s="341"/>
      <c r="PHV5" s="341"/>
      <c r="PHW5" s="341"/>
      <c r="PHX5" s="341"/>
      <c r="PHY5" s="341"/>
      <c r="PHZ5" s="341"/>
      <c r="PIA5" s="341"/>
      <c r="PIB5" s="341"/>
      <c r="PIC5" s="341"/>
      <c r="PID5" s="341"/>
      <c r="PIE5" s="341"/>
      <c r="PIF5" s="341"/>
      <c r="PIG5" s="341"/>
      <c r="PIH5" s="341"/>
      <c r="PII5" s="341"/>
      <c r="PIJ5" s="341"/>
      <c r="PIK5" s="341"/>
      <c r="PIL5" s="341"/>
      <c r="PIM5" s="341"/>
      <c r="PIN5" s="341"/>
      <c r="PIO5" s="341"/>
      <c r="PIP5" s="341"/>
      <c r="PIQ5" s="341"/>
      <c r="PIR5" s="341"/>
      <c r="PIS5" s="341"/>
      <c r="PIT5" s="341"/>
      <c r="PIU5" s="341"/>
      <c r="PIV5" s="341"/>
      <c r="PIW5" s="341"/>
      <c r="PIX5" s="341"/>
      <c r="PIY5" s="341"/>
      <c r="PIZ5" s="341"/>
      <c r="PJA5" s="341"/>
      <c r="PJB5" s="341"/>
      <c r="PJC5" s="341"/>
      <c r="PJD5" s="341"/>
      <c r="PJE5" s="341"/>
      <c r="PJF5" s="341"/>
      <c r="PJG5" s="341"/>
      <c r="PJH5" s="341"/>
      <c r="PJI5" s="341"/>
      <c r="PJJ5" s="341"/>
      <c r="PJK5" s="341"/>
      <c r="PJL5" s="341"/>
      <c r="PJM5" s="341"/>
      <c r="PJN5" s="341"/>
      <c r="PJO5" s="341"/>
      <c r="PJP5" s="341"/>
      <c r="PJQ5" s="341"/>
      <c r="PJR5" s="341"/>
      <c r="PJS5" s="341"/>
      <c r="PJT5" s="341"/>
      <c r="PJU5" s="341"/>
      <c r="PJV5" s="341"/>
      <c r="PJW5" s="341"/>
      <c r="PJX5" s="341"/>
      <c r="PJY5" s="341"/>
      <c r="PJZ5" s="341"/>
      <c r="PKA5" s="341"/>
      <c r="PKB5" s="341"/>
      <c r="PKC5" s="341"/>
      <c r="PKD5" s="341"/>
      <c r="PKE5" s="341"/>
      <c r="PKF5" s="341"/>
      <c r="PKG5" s="341"/>
      <c r="PKH5" s="341"/>
      <c r="PKI5" s="341"/>
      <c r="PKJ5" s="341"/>
      <c r="PKK5" s="341"/>
      <c r="PKL5" s="341"/>
      <c r="PKM5" s="341"/>
      <c r="PKN5" s="341"/>
      <c r="PKO5" s="341"/>
      <c r="PKP5" s="341"/>
      <c r="PKQ5" s="341"/>
      <c r="PKR5" s="341"/>
      <c r="PKS5" s="341"/>
      <c r="PKT5" s="341"/>
      <c r="PKU5" s="341"/>
      <c r="PKV5" s="341"/>
      <c r="PKW5" s="341"/>
      <c r="PKX5" s="341"/>
      <c r="PKY5" s="341"/>
      <c r="PKZ5" s="341"/>
      <c r="PLA5" s="341"/>
      <c r="PLB5" s="341"/>
      <c r="PLC5" s="341"/>
      <c r="PLD5" s="341"/>
      <c r="PLE5" s="341"/>
      <c r="PLF5" s="341"/>
      <c r="PLG5" s="341"/>
      <c r="PLH5" s="341"/>
      <c r="PLI5" s="341"/>
      <c r="PLJ5" s="341"/>
      <c r="PLK5" s="341"/>
      <c r="PLL5" s="341"/>
      <c r="PLM5" s="341"/>
      <c r="PLN5" s="341"/>
      <c r="PLO5" s="341"/>
      <c r="PLP5" s="341"/>
      <c r="PLQ5" s="341"/>
      <c r="PLR5" s="341"/>
      <c r="PLS5" s="341"/>
      <c r="PLT5" s="341"/>
      <c r="PLU5" s="341"/>
      <c r="PLV5" s="341"/>
      <c r="PLW5" s="341"/>
      <c r="PLX5" s="341"/>
      <c r="PLY5" s="341"/>
      <c r="PLZ5" s="341"/>
      <c r="PMA5" s="341"/>
      <c r="PMB5" s="341"/>
      <c r="PMC5" s="341"/>
      <c r="PMD5" s="341"/>
      <c r="PME5" s="341"/>
      <c r="PMF5" s="341"/>
      <c r="PMG5" s="341"/>
      <c r="PMH5" s="341"/>
      <c r="PMI5" s="341"/>
      <c r="PMJ5" s="341"/>
      <c r="PMK5" s="341"/>
      <c r="PML5" s="341"/>
      <c r="PMM5" s="341"/>
      <c r="PMN5" s="341"/>
      <c r="PMO5" s="341"/>
      <c r="PMP5" s="341"/>
      <c r="PMQ5" s="341"/>
      <c r="PMR5" s="341"/>
      <c r="PMS5" s="341"/>
      <c r="PMT5" s="341"/>
      <c r="PMU5" s="341"/>
      <c r="PMV5" s="341"/>
      <c r="PMW5" s="341"/>
      <c r="PMX5" s="341"/>
      <c r="PMY5" s="341"/>
      <c r="PMZ5" s="341"/>
      <c r="PNA5" s="341"/>
      <c r="PNB5" s="341"/>
      <c r="PNC5" s="341"/>
      <c r="PND5" s="341"/>
      <c r="PNE5" s="341"/>
      <c r="PNF5" s="341"/>
      <c r="PNG5" s="341"/>
      <c r="PNH5" s="341"/>
      <c r="PNI5" s="341"/>
      <c r="PNJ5" s="341"/>
      <c r="PNK5" s="341"/>
      <c r="PNL5" s="341"/>
      <c r="PNM5" s="341"/>
      <c r="PNN5" s="341"/>
      <c r="PNO5" s="341"/>
      <c r="PNP5" s="341"/>
      <c r="PNQ5" s="341"/>
      <c r="PNR5" s="341"/>
      <c r="PNS5" s="341"/>
      <c r="PNT5" s="341"/>
      <c r="PNU5" s="341"/>
      <c r="PNV5" s="341"/>
      <c r="PNW5" s="341"/>
      <c r="PNX5" s="341"/>
      <c r="PNY5" s="341"/>
      <c r="PNZ5" s="341"/>
      <c r="POA5" s="341"/>
      <c r="POB5" s="341"/>
      <c r="POC5" s="341"/>
      <c r="POD5" s="341"/>
      <c r="POE5" s="341"/>
      <c r="POF5" s="341"/>
      <c r="POG5" s="341"/>
      <c r="POH5" s="341"/>
      <c r="POI5" s="341"/>
      <c r="POJ5" s="341"/>
      <c r="POK5" s="341"/>
      <c r="POL5" s="341"/>
      <c r="POM5" s="341"/>
      <c r="PON5" s="341"/>
      <c r="POO5" s="341"/>
      <c r="POP5" s="341"/>
      <c r="POQ5" s="341"/>
      <c r="POR5" s="341"/>
      <c r="POS5" s="341"/>
      <c r="POT5" s="341"/>
      <c r="POU5" s="341"/>
      <c r="POV5" s="341"/>
      <c r="POW5" s="341"/>
      <c r="POX5" s="341"/>
      <c r="POY5" s="341"/>
      <c r="POZ5" s="341"/>
      <c r="PPA5" s="341"/>
      <c r="PPB5" s="341"/>
      <c r="PPC5" s="341"/>
      <c r="PPD5" s="341"/>
      <c r="PPE5" s="341"/>
      <c r="PPF5" s="341"/>
      <c r="PPG5" s="341"/>
      <c r="PPH5" s="341"/>
      <c r="PPI5" s="341"/>
      <c r="PPJ5" s="341"/>
      <c r="PPK5" s="341"/>
      <c r="PPL5" s="341"/>
      <c r="PPM5" s="341"/>
      <c r="PPN5" s="341"/>
      <c r="PPO5" s="341"/>
      <c r="PPP5" s="341"/>
      <c r="PPQ5" s="341"/>
      <c r="PPR5" s="341"/>
      <c r="PPS5" s="341"/>
      <c r="PPT5" s="341"/>
      <c r="PPU5" s="341"/>
      <c r="PPV5" s="341"/>
      <c r="PPW5" s="341"/>
      <c r="PPX5" s="341"/>
      <c r="PPY5" s="341"/>
      <c r="PPZ5" s="341"/>
      <c r="PQA5" s="341"/>
      <c r="PQB5" s="341"/>
      <c r="PQC5" s="341"/>
      <c r="PQD5" s="341"/>
      <c r="PQE5" s="341"/>
      <c r="PQF5" s="341"/>
      <c r="PQG5" s="341"/>
      <c r="PQH5" s="341"/>
      <c r="PQI5" s="341"/>
      <c r="PQJ5" s="341"/>
      <c r="PQK5" s="341"/>
      <c r="PQL5" s="341"/>
      <c r="PQM5" s="341"/>
      <c r="PQN5" s="341"/>
      <c r="PQO5" s="341"/>
      <c r="PQP5" s="341"/>
      <c r="PQQ5" s="341"/>
      <c r="PQR5" s="341"/>
      <c r="PQS5" s="341"/>
      <c r="PQT5" s="341"/>
      <c r="PQU5" s="341"/>
      <c r="PQV5" s="341"/>
      <c r="PQW5" s="341"/>
      <c r="PQX5" s="341"/>
      <c r="PQY5" s="341"/>
      <c r="PQZ5" s="341"/>
      <c r="PRA5" s="341"/>
      <c r="PRB5" s="341"/>
      <c r="PRC5" s="341"/>
      <c r="PRD5" s="341"/>
      <c r="PRE5" s="341"/>
      <c r="PRF5" s="341"/>
      <c r="PRG5" s="341"/>
      <c r="PRH5" s="341"/>
      <c r="PRI5" s="341"/>
      <c r="PRJ5" s="341"/>
      <c r="PRK5" s="341"/>
      <c r="PRL5" s="341"/>
      <c r="PRM5" s="341"/>
      <c r="PRN5" s="341"/>
      <c r="PRO5" s="341"/>
      <c r="PRP5" s="341"/>
      <c r="PRQ5" s="341"/>
      <c r="PRR5" s="341"/>
      <c r="PRS5" s="341"/>
      <c r="PRT5" s="341"/>
      <c r="PRU5" s="341"/>
      <c r="PRV5" s="341"/>
      <c r="PRW5" s="341"/>
      <c r="PRX5" s="341"/>
      <c r="PRY5" s="341"/>
      <c r="PRZ5" s="341"/>
      <c r="PSA5" s="341"/>
      <c r="PSB5" s="341"/>
      <c r="PSC5" s="341"/>
      <c r="PSD5" s="341"/>
      <c r="PSE5" s="341"/>
      <c r="PSF5" s="341"/>
      <c r="PSG5" s="341"/>
      <c r="PSH5" s="341"/>
      <c r="PSI5" s="341"/>
      <c r="PSJ5" s="341"/>
      <c r="PSK5" s="341"/>
      <c r="PSL5" s="341"/>
      <c r="PSM5" s="341"/>
      <c r="PSN5" s="341"/>
      <c r="PSO5" s="341"/>
      <c r="PSP5" s="341"/>
      <c r="PSQ5" s="341"/>
      <c r="PSR5" s="341"/>
      <c r="PSS5" s="341"/>
      <c r="PST5" s="341"/>
      <c r="PSU5" s="341"/>
      <c r="PSV5" s="341"/>
      <c r="PSW5" s="341"/>
      <c r="PSX5" s="341"/>
      <c r="PSY5" s="341"/>
      <c r="PSZ5" s="341"/>
      <c r="PTA5" s="341"/>
      <c r="PTB5" s="341"/>
      <c r="PTC5" s="341"/>
      <c r="PTD5" s="341"/>
      <c r="PTE5" s="341"/>
      <c r="PTF5" s="341"/>
      <c r="PTG5" s="341"/>
      <c r="PTH5" s="341"/>
      <c r="PTI5" s="341"/>
      <c r="PTJ5" s="341"/>
      <c r="PTK5" s="341"/>
      <c r="PTL5" s="341"/>
      <c r="PTM5" s="341"/>
      <c r="PTN5" s="341"/>
      <c r="PTO5" s="341"/>
      <c r="PTP5" s="341"/>
      <c r="PTQ5" s="341"/>
      <c r="PTR5" s="341"/>
      <c r="PTS5" s="341"/>
      <c r="PTT5" s="341"/>
      <c r="PTU5" s="341"/>
      <c r="PTV5" s="341"/>
      <c r="PTW5" s="341"/>
      <c r="PTX5" s="341"/>
      <c r="PTY5" s="341"/>
      <c r="PTZ5" s="341"/>
      <c r="PUA5" s="341"/>
      <c r="PUB5" s="341"/>
      <c r="PUC5" s="341"/>
      <c r="PUD5" s="341"/>
      <c r="PUE5" s="341"/>
      <c r="PUF5" s="341"/>
      <c r="PUG5" s="341"/>
      <c r="PUH5" s="341"/>
      <c r="PUI5" s="341"/>
      <c r="PUJ5" s="341"/>
      <c r="PUK5" s="341"/>
      <c r="PUL5" s="341"/>
      <c r="PUM5" s="341"/>
      <c r="PUN5" s="341"/>
      <c r="PUO5" s="341"/>
      <c r="PUP5" s="341"/>
      <c r="PUQ5" s="341"/>
      <c r="PUR5" s="341"/>
      <c r="PUS5" s="341"/>
      <c r="PUT5" s="341"/>
      <c r="PUU5" s="341"/>
      <c r="PUV5" s="341"/>
      <c r="PUW5" s="341"/>
      <c r="PUX5" s="341"/>
      <c r="PUY5" s="341"/>
      <c r="PUZ5" s="341"/>
      <c r="PVA5" s="341"/>
      <c r="PVB5" s="341"/>
      <c r="PVC5" s="341"/>
      <c r="PVD5" s="341"/>
      <c r="PVE5" s="341"/>
      <c r="PVF5" s="341"/>
      <c r="PVG5" s="341"/>
      <c r="PVH5" s="341"/>
      <c r="PVI5" s="341"/>
      <c r="PVJ5" s="341"/>
      <c r="PVK5" s="341"/>
      <c r="PVL5" s="341"/>
      <c r="PVM5" s="341"/>
      <c r="PVN5" s="341"/>
      <c r="PVO5" s="341"/>
      <c r="PVP5" s="341"/>
      <c r="PVQ5" s="341"/>
      <c r="PVR5" s="341"/>
      <c r="PVS5" s="341"/>
      <c r="PVT5" s="341"/>
      <c r="PVU5" s="341"/>
      <c r="PVV5" s="341"/>
      <c r="PVW5" s="341"/>
      <c r="PVX5" s="341"/>
      <c r="PVY5" s="341"/>
      <c r="PVZ5" s="341"/>
      <c r="PWA5" s="341"/>
      <c r="PWB5" s="341"/>
      <c r="PWC5" s="341"/>
      <c r="PWD5" s="341"/>
      <c r="PWE5" s="341"/>
      <c r="PWF5" s="341"/>
      <c r="PWG5" s="341"/>
      <c r="PWH5" s="341"/>
      <c r="PWI5" s="341"/>
      <c r="PWJ5" s="341"/>
      <c r="PWK5" s="341"/>
      <c r="PWL5" s="341"/>
      <c r="PWM5" s="341"/>
      <c r="PWN5" s="341"/>
      <c r="PWO5" s="341"/>
      <c r="PWP5" s="341"/>
      <c r="PWQ5" s="341"/>
      <c r="PWR5" s="341"/>
      <c r="PWS5" s="341"/>
      <c r="PWT5" s="341"/>
      <c r="PWU5" s="341"/>
      <c r="PWV5" s="341"/>
      <c r="PWW5" s="341"/>
      <c r="PWX5" s="341"/>
      <c r="PWY5" s="341"/>
      <c r="PWZ5" s="341"/>
      <c r="PXA5" s="341"/>
      <c r="PXB5" s="341"/>
      <c r="PXC5" s="341"/>
      <c r="PXD5" s="341"/>
      <c r="PXE5" s="341"/>
      <c r="PXF5" s="341"/>
      <c r="PXG5" s="341"/>
      <c r="PXH5" s="341"/>
      <c r="PXI5" s="341"/>
      <c r="PXJ5" s="341"/>
      <c r="PXK5" s="341"/>
      <c r="PXL5" s="341"/>
      <c r="PXM5" s="341"/>
      <c r="PXN5" s="341"/>
      <c r="PXO5" s="341"/>
      <c r="PXP5" s="341"/>
      <c r="PXQ5" s="341"/>
      <c r="PXR5" s="341"/>
      <c r="PXS5" s="341"/>
      <c r="PXT5" s="341"/>
      <c r="PXU5" s="341"/>
      <c r="PXV5" s="341"/>
      <c r="PXW5" s="341"/>
      <c r="PXX5" s="341"/>
      <c r="PXY5" s="341"/>
      <c r="PXZ5" s="341"/>
      <c r="PYA5" s="341"/>
      <c r="PYB5" s="341"/>
      <c r="PYC5" s="341"/>
      <c r="PYD5" s="341"/>
      <c r="PYE5" s="341"/>
      <c r="PYF5" s="341"/>
      <c r="PYG5" s="341"/>
      <c r="PYH5" s="341"/>
      <c r="PYI5" s="341"/>
      <c r="PYJ5" s="341"/>
      <c r="PYK5" s="341"/>
      <c r="PYL5" s="341"/>
      <c r="PYM5" s="341"/>
      <c r="PYN5" s="341"/>
      <c r="PYO5" s="341"/>
      <c r="PYP5" s="341"/>
      <c r="PYQ5" s="341"/>
      <c r="PYR5" s="341"/>
      <c r="PYS5" s="341"/>
      <c r="PYT5" s="341"/>
      <c r="PYU5" s="341"/>
      <c r="PYV5" s="341"/>
      <c r="PYW5" s="341"/>
      <c r="PYX5" s="341"/>
      <c r="PYY5" s="341"/>
      <c r="PYZ5" s="341"/>
      <c r="PZA5" s="341"/>
      <c r="PZB5" s="341"/>
      <c r="PZC5" s="341"/>
      <c r="PZD5" s="341"/>
      <c r="PZE5" s="341"/>
      <c r="PZF5" s="341"/>
      <c r="PZG5" s="341"/>
      <c r="PZH5" s="341"/>
      <c r="PZI5" s="341"/>
      <c r="PZJ5" s="341"/>
      <c r="PZK5" s="341"/>
      <c r="PZL5" s="341"/>
      <c r="PZM5" s="341"/>
      <c r="PZN5" s="341"/>
      <c r="PZO5" s="341"/>
      <c r="PZP5" s="341"/>
      <c r="PZQ5" s="341"/>
      <c r="PZR5" s="341"/>
      <c r="PZS5" s="341"/>
      <c r="PZT5" s="341"/>
      <c r="PZU5" s="341"/>
      <c r="PZV5" s="341"/>
      <c r="PZW5" s="341"/>
      <c r="PZX5" s="341"/>
      <c r="PZY5" s="341"/>
      <c r="PZZ5" s="341"/>
      <c r="QAA5" s="341"/>
      <c r="QAB5" s="341"/>
      <c r="QAC5" s="341"/>
      <c r="QAD5" s="341"/>
      <c r="QAE5" s="341"/>
      <c r="QAF5" s="341"/>
      <c r="QAG5" s="341"/>
      <c r="QAH5" s="341"/>
      <c r="QAI5" s="341"/>
      <c r="QAJ5" s="341"/>
      <c r="QAK5" s="341"/>
      <c r="QAL5" s="341"/>
      <c r="QAM5" s="341"/>
      <c r="QAN5" s="341"/>
      <c r="QAO5" s="341"/>
      <c r="QAP5" s="341"/>
      <c r="QAQ5" s="341"/>
      <c r="QAR5" s="341"/>
      <c r="QAS5" s="341"/>
      <c r="QAT5" s="341"/>
      <c r="QAU5" s="341"/>
      <c r="QAV5" s="341"/>
      <c r="QAW5" s="341"/>
      <c r="QAX5" s="341"/>
      <c r="QAY5" s="341"/>
      <c r="QAZ5" s="341"/>
      <c r="QBA5" s="341"/>
      <c r="QBB5" s="341"/>
      <c r="QBC5" s="341"/>
      <c r="QBD5" s="341"/>
      <c r="QBE5" s="341"/>
      <c r="QBF5" s="341"/>
      <c r="QBG5" s="341"/>
      <c r="QBH5" s="341"/>
      <c r="QBI5" s="341"/>
      <c r="QBJ5" s="341"/>
      <c r="QBK5" s="341"/>
      <c r="QBL5" s="341"/>
      <c r="QBM5" s="341"/>
      <c r="QBN5" s="341"/>
      <c r="QBO5" s="341"/>
      <c r="QBP5" s="341"/>
      <c r="QBQ5" s="341"/>
      <c r="QBR5" s="341"/>
      <c r="QBS5" s="341"/>
      <c r="QBT5" s="341"/>
      <c r="QBU5" s="341"/>
      <c r="QBV5" s="341"/>
      <c r="QBW5" s="341"/>
      <c r="QBX5" s="341"/>
      <c r="QBY5" s="341"/>
      <c r="QBZ5" s="341"/>
      <c r="QCA5" s="341"/>
      <c r="QCB5" s="341"/>
      <c r="QCC5" s="341"/>
      <c r="QCD5" s="341"/>
      <c r="QCE5" s="341"/>
      <c r="QCF5" s="341"/>
      <c r="QCG5" s="341"/>
      <c r="QCH5" s="341"/>
      <c r="QCI5" s="341"/>
      <c r="QCJ5" s="341"/>
      <c r="QCK5" s="341"/>
      <c r="QCL5" s="341"/>
      <c r="QCM5" s="341"/>
      <c r="QCN5" s="341"/>
      <c r="QCO5" s="341"/>
      <c r="QCP5" s="341"/>
      <c r="QCQ5" s="341"/>
      <c r="QCR5" s="341"/>
      <c r="QCS5" s="341"/>
      <c r="QCT5" s="341"/>
      <c r="QCU5" s="341"/>
      <c r="QCV5" s="341"/>
      <c r="QCW5" s="341"/>
      <c r="QCX5" s="341"/>
      <c r="QCY5" s="341"/>
      <c r="QCZ5" s="341"/>
      <c r="QDA5" s="341"/>
      <c r="QDB5" s="341"/>
      <c r="QDC5" s="341"/>
      <c r="QDD5" s="341"/>
      <c r="QDE5" s="341"/>
      <c r="QDF5" s="341"/>
      <c r="QDG5" s="341"/>
      <c r="QDH5" s="341"/>
      <c r="QDI5" s="341"/>
      <c r="QDJ5" s="341"/>
      <c r="QDK5" s="341"/>
      <c r="QDL5" s="341"/>
      <c r="QDM5" s="341"/>
      <c r="QDN5" s="341"/>
      <c r="QDO5" s="341"/>
      <c r="QDP5" s="341"/>
      <c r="QDQ5" s="341"/>
      <c r="QDR5" s="341"/>
      <c r="QDS5" s="341"/>
      <c r="QDT5" s="341"/>
      <c r="QDU5" s="341"/>
      <c r="QDV5" s="341"/>
      <c r="QDW5" s="341"/>
      <c r="QDX5" s="341"/>
      <c r="QDY5" s="341"/>
      <c r="QDZ5" s="341"/>
      <c r="QEA5" s="341"/>
      <c r="QEB5" s="341"/>
      <c r="QEC5" s="341"/>
      <c r="QED5" s="341"/>
      <c r="QEE5" s="341"/>
      <c r="QEF5" s="341"/>
      <c r="QEG5" s="341"/>
      <c r="QEH5" s="341"/>
      <c r="QEI5" s="341"/>
      <c r="QEJ5" s="341"/>
      <c r="QEK5" s="341"/>
      <c r="QEL5" s="341"/>
      <c r="QEM5" s="341"/>
      <c r="QEN5" s="341"/>
      <c r="QEO5" s="341"/>
      <c r="QEP5" s="341"/>
      <c r="QEQ5" s="341"/>
      <c r="QER5" s="341"/>
      <c r="QES5" s="341"/>
      <c r="QET5" s="341"/>
      <c r="QEU5" s="341"/>
      <c r="QEV5" s="341"/>
      <c r="QEW5" s="341"/>
      <c r="QEX5" s="341"/>
      <c r="QEY5" s="341"/>
      <c r="QEZ5" s="341"/>
      <c r="QFA5" s="341"/>
      <c r="QFB5" s="341"/>
      <c r="QFC5" s="341"/>
      <c r="QFD5" s="341"/>
      <c r="QFE5" s="341"/>
      <c r="QFF5" s="341"/>
      <c r="QFG5" s="341"/>
      <c r="QFH5" s="341"/>
      <c r="QFI5" s="341"/>
      <c r="QFJ5" s="341"/>
      <c r="QFK5" s="341"/>
      <c r="QFL5" s="341"/>
      <c r="QFM5" s="341"/>
      <c r="QFN5" s="341"/>
      <c r="QFO5" s="341"/>
      <c r="QFP5" s="341"/>
      <c r="QFQ5" s="341"/>
      <c r="QFR5" s="341"/>
      <c r="QFS5" s="341"/>
      <c r="QFT5" s="341"/>
      <c r="QFU5" s="341"/>
      <c r="QFV5" s="341"/>
      <c r="QFW5" s="341"/>
      <c r="QFX5" s="341"/>
      <c r="QFY5" s="341"/>
      <c r="QFZ5" s="341"/>
      <c r="QGA5" s="341"/>
      <c r="QGB5" s="341"/>
      <c r="QGC5" s="341"/>
      <c r="QGD5" s="341"/>
      <c r="QGE5" s="341"/>
      <c r="QGF5" s="341"/>
      <c r="QGG5" s="341"/>
      <c r="QGH5" s="341"/>
      <c r="QGI5" s="341"/>
      <c r="QGJ5" s="341"/>
      <c r="QGK5" s="341"/>
      <c r="QGL5" s="341"/>
      <c r="QGM5" s="341"/>
      <c r="QGN5" s="341"/>
      <c r="QGO5" s="341"/>
      <c r="QGP5" s="341"/>
      <c r="QGQ5" s="341"/>
      <c r="QGR5" s="341"/>
      <c r="QGS5" s="341"/>
      <c r="QGT5" s="341"/>
      <c r="QGU5" s="341"/>
      <c r="QGV5" s="341"/>
      <c r="QGW5" s="341"/>
      <c r="QGX5" s="341"/>
      <c r="QGY5" s="341"/>
      <c r="QGZ5" s="341"/>
      <c r="QHA5" s="341"/>
      <c r="QHB5" s="341"/>
      <c r="QHC5" s="341"/>
      <c r="QHD5" s="341"/>
      <c r="QHE5" s="341"/>
      <c r="QHF5" s="341"/>
      <c r="QHG5" s="341"/>
      <c r="QHH5" s="341"/>
      <c r="QHI5" s="341"/>
      <c r="QHJ5" s="341"/>
      <c r="QHK5" s="341"/>
      <c r="QHL5" s="341"/>
      <c r="QHM5" s="341"/>
      <c r="QHN5" s="341"/>
      <c r="QHO5" s="341"/>
      <c r="QHP5" s="341"/>
      <c r="QHQ5" s="341"/>
      <c r="QHR5" s="341"/>
      <c r="QHS5" s="341"/>
      <c r="QHT5" s="341"/>
      <c r="QHU5" s="341"/>
      <c r="QHV5" s="341"/>
      <c r="QHW5" s="341"/>
      <c r="QHX5" s="341"/>
      <c r="QHY5" s="341"/>
      <c r="QHZ5" s="341"/>
      <c r="QIA5" s="341"/>
      <c r="QIB5" s="341"/>
      <c r="QIC5" s="341"/>
      <c r="QID5" s="341"/>
      <c r="QIE5" s="341"/>
      <c r="QIF5" s="341"/>
      <c r="QIG5" s="341"/>
      <c r="QIH5" s="341"/>
      <c r="QII5" s="341"/>
      <c r="QIJ5" s="341"/>
      <c r="QIK5" s="341"/>
      <c r="QIL5" s="341"/>
      <c r="QIM5" s="341"/>
      <c r="QIN5" s="341"/>
      <c r="QIO5" s="341"/>
      <c r="QIP5" s="341"/>
      <c r="QIQ5" s="341"/>
      <c r="QIR5" s="341"/>
      <c r="QIS5" s="341"/>
      <c r="QIT5" s="341"/>
      <c r="QIU5" s="341"/>
      <c r="QIV5" s="341"/>
      <c r="QIW5" s="341"/>
      <c r="QIX5" s="341"/>
      <c r="QIY5" s="341"/>
      <c r="QIZ5" s="341"/>
      <c r="QJA5" s="341"/>
      <c r="QJB5" s="341"/>
      <c r="QJC5" s="341"/>
      <c r="QJD5" s="341"/>
      <c r="QJE5" s="341"/>
      <c r="QJF5" s="341"/>
      <c r="QJG5" s="341"/>
      <c r="QJH5" s="341"/>
      <c r="QJI5" s="341"/>
      <c r="QJJ5" s="341"/>
      <c r="QJK5" s="341"/>
      <c r="QJL5" s="341"/>
      <c r="QJM5" s="341"/>
      <c r="QJN5" s="341"/>
      <c r="QJO5" s="341"/>
      <c r="QJP5" s="341"/>
      <c r="QJQ5" s="341"/>
      <c r="QJR5" s="341"/>
      <c r="QJS5" s="341"/>
      <c r="QJT5" s="341"/>
      <c r="QJU5" s="341"/>
      <c r="QJV5" s="341"/>
      <c r="QJW5" s="341"/>
      <c r="QJX5" s="341"/>
      <c r="QJY5" s="341"/>
      <c r="QJZ5" s="341"/>
      <c r="QKA5" s="341"/>
      <c r="QKB5" s="341"/>
      <c r="QKC5" s="341"/>
      <c r="QKD5" s="341"/>
      <c r="QKE5" s="341"/>
      <c r="QKF5" s="341"/>
      <c r="QKG5" s="341"/>
      <c r="QKH5" s="341"/>
      <c r="QKI5" s="341"/>
      <c r="QKJ5" s="341"/>
      <c r="QKK5" s="341"/>
      <c r="QKL5" s="341"/>
      <c r="QKM5" s="341"/>
      <c r="QKN5" s="341"/>
      <c r="QKO5" s="341"/>
      <c r="QKP5" s="341"/>
      <c r="QKQ5" s="341"/>
      <c r="QKR5" s="341"/>
      <c r="QKS5" s="341"/>
      <c r="QKT5" s="341"/>
      <c r="QKU5" s="341"/>
      <c r="QKV5" s="341"/>
      <c r="QKW5" s="341"/>
      <c r="QKX5" s="341"/>
      <c r="QKY5" s="341"/>
      <c r="QKZ5" s="341"/>
      <c r="QLA5" s="341"/>
      <c r="QLB5" s="341"/>
      <c r="QLC5" s="341"/>
      <c r="QLD5" s="341"/>
      <c r="QLE5" s="341"/>
      <c r="QLF5" s="341"/>
      <c r="QLG5" s="341"/>
      <c r="QLH5" s="341"/>
      <c r="QLI5" s="341"/>
      <c r="QLJ5" s="341"/>
      <c r="QLK5" s="341"/>
      <c r="QLL5" s="341"/>
      <c r="QLM5" s="341"/>
      <c r="QLN5" s="341"/>
      <c r="QLO5" s="341"/>
      <c r="QLP5" s="341"/>
      <c r="QLQ5" s="341"/>
      <c r="QLR5" s="341"/>
      <c r="QLS5" s="341"/>
      <c r="QLT5" s="341"/>
      <c r="QLU5" s="341"/>
      <c r="QLV5" s="341"/>
      <c r="QLW5" s="341"/>
      <c r="QLX5" s="341"/>
      <c r="QLY5" s="341"/>
      <c r="QLZ5" s="341"/>
      <c r="QMA5" s="341"/>
      <c r="QMB5" s="341"/>
      <c r="QMC5" s="341"/>
      <c r="QMD5" s="341"/>
      <c r="QME5" s="341"/>
      <c r="QMF5" s="341"/>
      <c r="QMG5" s="341"/>
      <c r="QMH5" s="341"/>
      <c r="QMI5" s="341"/>
      <c r="QMJ5" s="341"/>
      <c r="QMK5" s="341"/>
      <c r="QML5" s="341"/>
      <c r="QMM5" s="341"/>
      <c r="QMN5" s="341"/>
      <c r="QMO5" s="341"/>
      <c r="QMP5" s="341"/>
      <c r="QMQ5" s="341"/>
      <c r="QMR5" s="341"/>
      <c r="QMS5" s="341"/>
      <c r="QMT5" s="341"/>
      <c r="QMU5" s="341"/>
      <c r="QMV5" s="341"/>
      <c r="QMW5" s="341"/>
      <c r="QMX5" s="341"/>
      <c r="QMY5" s="341"/>
      <c r="QMZ5" s="341"/>
      <c r="QNA5" s="341"/>
      <c r="QNB5" s="341"/>
      <c r="QNC5" s="341"/>
      <c r="QND5" s="341"/>
      <c r="QNE5" s="341"/>
      <c r="QNF5" s="341"/>
      <c r="QNG5" s="341"/>
      <c r="QNH5" s="341"/>
      <c r="QNI5" s="341"/>
      <c r="QNJ5" s="341"/>
      <c r="QNK5" s="341"/>
      <c r="QNL5" s="341"/>
      <c r="QNM5" s="341"/>
      <c r="QNN5" s="341"/>
      <c r="QNO5" s="341"/>
      <c r="QNP5" s="341"/>
      <c r="QNQ5" s="341"/>
      <c r="QNR5" s="341"/>
      <c r="QNS5" s="341"/>
      <c r="QNT5" s="341"/>
      <c r="QNU5" s="341"/>
      <c r="QNV5" s="341"/>
      <c r="QNW5" s="341"/>
      <c r="QNX5" s="341"/>
      <c r="QNY5" s="341"/>
      <c r="QNZ5" s="341"/>
      <c r="QOA5" s="341"/>
      <c r="QOB5" s="341"/>
      <c r="QOC5" s="341"/>
      <c r="QOD5" s="341"/>
      <c r="QOE5" s="341"/>
      <c r="QOF5" s="341"/>
      <c r="QOG5" s="341"/>
      <c r="QOH5" s="341"/>
      <c r="QOI5" s="341"/>
      <c r="QOJ5" s="341"/>
      <c r="QOK5" s="341"/>
      <c r="QOL5" s="341"/>
      <c r="QOM5" s="341"/>
      <c r="QON5" s="341"/>
      <c r="QOO5" s="341"/>
      <c r="QOP5" s="341"/>
      <c r="QOQ5" s="341"/>
      <c r="QOR5" s="341"/>
      <c r="QOS5" s="341"/>
      <c r="QOT5" s="341"/>
      <c r="QOU5" s="341"/>
      <c r="QOV5" s="341"/>
      <c r="QOW5" s="341"/>
      <c r="QOX5" s="341"/>
      <c r="QOY5" s="341"/>
      <c r="QOZ5" s="341"/>
      <c r="QPA5" s="341"/>
      <c r="QPB5" s="341"/>
      <c r="QPC5" s="341"/>
      <c r="QPD5" s="341"/>
      <c r="QPE5" s="341"/>
      <c r="QPF5" s="341"/>
      <c r="QPG5" s="341"/>
      <c r="QPH5" s="341"/>
      <c r="QPI5" s="341"/>
      <c r="QPJ5" s="341"/>
      <c r="QPK5" s="341"/>
      <c r="QPL5" s="341"/>
      <c r="QPM5" s="341"/>
      <c r="QPN5" s="341"/>
      <c r="QPO5" s="341"/>
      <c r="QPP5" s="341"/>
      <c r="QPQ5" s="341"/>
      <c r="QPR5" s="341"/>
      <c r="QPS5" s="341"/>
      <c r="QPT5" s="341"/>
      <c r="QPU5" s="341"/>
      <c r="QPV5" s="341"/>
      <c r="QPW5" s="341"/>
      <c r="QPX5" s="341"/>
      <c r="QPY5" s="341"/>
      <c r="QPZ5" s="341"/>
      <c r="QQA5" s="341"/>
      <c r="QQB5" s="341"/>
      <c r="QQC5" s="341"/>
      <c r="QQD5" s="341"/>
      <c r="QQE5" s="341"/>
      <c r="QQF5" s="341"/>
      <c r="QQG5" s="341"/>
      <c r="QQH5" s="341"/>
      <c r="QQI5" s="341"/>
      <c r="QQJ5" s="341"/>
      <c r="QQK5" s="341"/>
      <c r="QQL5" s="341"/>
      <c r="QQM5" s="341"/>
      <c r="QQN5" s="341"/>
      <c r="QQO5" s="341"/>
      <c r="QQP5" s="341"/>
      <c r="QQQ5" s="341"/>
      <c r="QQR5" s="341"/>
      <c r="QQS5" s="341"/>
      <c r="QQT5" s="341"/>
      <c r="QQU5" s="341"/>
      <c r="QQV5" s="341"/>
      <c r="QQW5" s="341"/>
      <c r="QQX5" s="341"/>
      <c r="QQY5" s="341"/>
      <c r="QQZ5" s="341"/>
      <c r="QRA5" s="341"/>
      <c r="QRB5" s="341"/>
      <c r="QRC5" s="341"/>
      <c r="QRD5" s="341"/>
      <c r="QRE5" s="341"/>
      <c r="QRF5" s="341"/>
      <c r="QRG5" s="341"/>
      <c r="QRH5" s="341"/>
      <c r="QRI5" s="341"/>
      <c r="QRJ5" s="341"/>
      <c r="QRK5" s="341"/>
      <c r="QRL5" s="341"/>
      <c r="QRM5" s="341"/>
      <c r="QRN5" s="341"/>
      <c r="QRO5" s="341"/>
      <c r="QRP5" s="341"/>
      <c r="QRQ5" s="341"/>
      <c r="QRR5" s="341"/>
      <c r="QRS5" s="341"/>
      <c r="QRT5" s="341"/>
      <c r="QRU5" s="341"/>
      <c r="QRV5" s="341"/>
      <c r="QRW5" s="341"/>
      <c r="QRX5" s="341"/>
      <c r="QRY5" s="341"/>
      <c r="QRZ5" s="341"/>
      <c r="QSA5" s="341"/>
      <c r="QSB5" s="341"/>
      <c r="QSC5" s="341"/>
      <c r="QSD5" s="341"/>
      <c r="QSE5" s="341"/>
      <c r="QSF5" s="341"/>
      <c r="QSG5" s="341"/>
      <c r="QSH5" s="341"/>
      <c r="QSI5" s="341"/>
      <c r="QSJ5" s="341"/>
      <c r="QSK5" s="341"/>
      <c r="QSL5" s="341"/>
      <c r="QSM5" s="341"/>
      <c r="QSN5" s="341"/>
      <c r="QSO5" s="341"/>
      <c r="QSP5" s="341"/>
      <c r="QSQ5" s="341"/>
      <c r="QSR5" s="341"/>
      <c r="QSS5" s="341"/>
      <c r="QST5" s="341"/>
      <c r="QSU5" s="341"/>
      <c r="QSV5" s="341"/>
      <c r="QSW5" s="341"/>
      <c r="QSX5" s="341"/>
      <c r="QSY5" s="341"/>
      <c r="QSZ5" s="341"/>
      <c r="QTA5" s="341"/>
      <c r="QTB5" s="341"/>
      <c r="QTC5" s="341"/>
      <c r="QTD5" s="341"/>
      <c r="QTE5" s="341"/>
      <c r="QTF5" s="341"/>
      <c r="QTG5" s="341"/>
      <c r="QTH5" s="341"/>
      <c r="QTI5" s="341"/>
      <c r="QTJ5" s="341"/>
      <c r="QTK5" s="341"/>
      <c r="QTL5" s="341"/>
      <c r="QTM5" s="341"/>
      <c r="QTN5" s="341"/>
      <c r="QTO5" s="341"/>
      <c r="QTP5" s="341"/>
      <c r="QTQ5" s="341"/>
      <c r="QTR5" s="341"/>
      <c r="QTS5" s="341"/>
      <c r="QTT5" s="341"/>
      <c r="QTU5" s="341"/>
      <c r="QTV5" s="341"/>
      <c r="QTW5" s="341"/>
      <c r="QTX5" s="341"/>
      <c r="QTY5" s="341"/>
      <c r="QTZ5" s="341"/>
      <c r="QUA5" s="341"/>
      <c r="QUB5" s="341"/>
      <c r="QUC5" s="341"/>
      <c r="QUD5" s="341"/>
      <c r="QUE5" s="341"/>
      <c r="QUF5" s="341"/>
      <c r="QUG5" s="341"/>
      <c r="QUH5" s="341"/>
      <c r="QUI5" s="341"/>
      <c r="QUJ5" s="341"/>
      <c r="QUK5" s="341"/>
      <c r="QUL5" s="341"/>
      <c r="QUM5" s="341"/>
      <c r="QUN5" s="341"/>
      <c r="QUO5" s="341"/>
      <c r="QUP5" s="341"/>
      <c r="QUQ5" s="341"/>
      <c r="QUR5" s="341"/>
      <c r="QUS5" s="341"/>
      <c r="QUT5" s="341"/>
      <c r="QUU5" s="341"/>
      <c r="QUV5" s="341"/>
      <c r="QUW5" s="341"/>
      <c r="QUX5" s="341"/>
      <c r="QUY5" s="341"/>
      <c r="QUZ5" s="341"/>
      <c r="QVA5" s="341"/>
      <c r="QVB5" s="341"/>
      <c r="QVC5" s="341"/>
      <c r="QVD5" s="341"/>
      <c r="QVE5" s="341"/>
      <c r="QVF5" s="341"/>
      <c r="QVG5" s="341"/>
      <c r="QVH5" s="341"/>
      <c r="QVI5" s="341"/>
      <c r="QVJ5" s="341"/>
      <c r="QVK5" s="341"/>
      <c r="QVL5" s="341"/>
      <c r="QVM5" s="341"/>
      <c r="QVN5" s="341"/>
      <c r="QVO5" s="341"/>
      <c r="QVP5" s="341"/>
      <c r="QVQ5" s="341"/>
      <c r="QVR5" s="341"/>
      <c r="QVS5" s="341"/>
      <c r="QVT5" s="341"/>
      <c r="QVU5" s="341"/>
      <c r="QVV5" s="341"/>
      <c r="QVW5" s="341"/>
      <c r="QVX5" s="341"/>
      <c r="QVY5" s="341"/>
      <c r="QVZ5" s="341"/>
      <c r="QWA5" s="341"/>
      <c r="QWB5" s="341"/>
      <c r="QWC5" s="341"/>
      <c r="QWD5" s="341"/>
      <c r="QWE5" s="341"/>
      <c r="QWF5" s="341"/>
      <c r="QWG5" s="341"/>
      <c r="QWH5" s="341"/>
      <c r="QWI5" s="341"/>
      <c r="QWJ5" s="341"/>
      <c r="QWK5" s="341"/>
      <c r="QWL5" s="341"/>
      <c r="QWM5" s="341"/>
      <c r="QWN5" s="341"/>
      <c r="QWO5" s="341"/>
      <c r="QWP5" s="341"/>
      <c r="QWQ5" s="341"/>
      <c r="QWR5" s="341"/>
      <c r="QWS5" s="341"/>
      <c r="QWT5" s="341"/>
      <c r="QWU5" s="341"/>
      <c r="QWV5" s="341"/>
      <c r="QWW5" s="341"/>
      <c r="QWX5" s="341"/>
      <c r="QWY5" s="341"/>
      <c r="QWZ5" s="341"/>
      <c r="QXA5" s="341"/>
      <c r="QXB5" s="341"/>
      <c r="QXC5" s="341"/>
      <c r="QXD5" s="341"/>
      <c r="QXE5" s="341"/>
      <c r="QXF5" s="341"/>
      <c r="QXG5" s="341"/>
      <c r="QXH5" s="341"/>
      <c r="QXI5" s="341"/>
      <c r="QXJ5" s="341"/>
      <c r="QXK5" s="341"/>
      <c r="QXL5" s="341"/>
      <c r="QXM5" s="341"/>
      <c r="QXN5" s="341"/>
      <c r="QXO5" s="341"/>
      <c r="QXP5" s="341"/>
      <c r="QXQ5" s="341"/>
      <c r="QXR5" s="341"/>
      <c r="QXS5" s="341"/>
      <c r="QXT5" s="341"/>
      <c r="QXU5" s="341"/>
      <c r="QXV5" s="341"/>
      <c r="QXW5" s="341"/>
      <c r="QXX5" s="341"/>
      <c r="QXY5" s="341"/>
      <c r="QXZ5" s="341"/>
      <c r="QYA5" s="341"/>
      <c r="QYB5" s="341"/>
      <c r="QYC5" s="341"/>
      <c r="QYD5" s="341"/>
      <c r="QYE5" s="341"/>
      <c r="QYF5" s="341"/>
      <c r="QYG5" s="341"/>
      <c r="QYH5" s="341"/>
      <c r="QYI5" s="341"/>
      <c r="QYJ5" s="341"/>
      <c r="QYK5" s="341"/>
      <c r="QYL5" s="341"/>
      <c r="QYM5" s="341"/>
      <c r="QYN5" s="341"/>
      <c r="QYO5" s="341"/>
      <c r="QYP5" s="341"/>
      <c r="QYQ5" s="341"/>
      <c r="QYR5" s="341"/>
      <c r="QYS5" s="341"/>
      <c r="QYT5" s="341"/>
      <c r="QYU5" s="341"/>
      <c r="QYV5" s="341"/>
      <c r="QYW5" s="341"/>
      <c r="QYX5" s="341"/>
      <c r="QYY5" s="341"/>
      <c r="QYZ5" s="341"/>
      <c r="QZA5" s="341"/>
      <c r="QZB5" s="341"/>
      <c r="QZC5" s="341"/>
      <c r="QZD5" s="341"/>
      <c r="QZE5" s="341"/>
      <c r="QZF5" s="341"/>
      <c r="QZG5" s="341"/>
      <c r="QZH5" s="341"/>
      <c r="QZI5" s="341"/>
      <c r="QZJ5" s="341"/>
      <c r="QZK5" s="341"/>
      <c r="QZL5" s="341"/>
      <c r="QZM5" s="341"/>
      <c r="QZN5" s="341"/>
      <c r="QZO5" s="341"/>
      <c r="QZP5" s="341"/>
      <c r="QZQ5" s="341"/>
      <c r="QZR5" s="341"/>
      <c r="QZS5" s="341"/>
      <c r="QZT5" s="341"/>
      <c r="QZU5" s="341"/>
      <c r="QZV5" s="341"/>
      <c r="QZW5" s="341"/>
      <c r="QZX5" s="341"/>
      <c r="QZY5" s="341"/>
      <c r="QZZ5" s="341"/>
      <c r="RAA5" s="341"/>
      <c r="RAB5" s="341"/>
      <c r="RAC5" s="341"/>
      <c r="RAD5" s="341"/>
      <c r="RAE5" s="341"/>
      <c r="RAF5" s="341"/>
      <c r="RAG5" s="341"/>
      <c r="RAH5" s="341"/>
      <c r="RAI5" s="341"/>
      <c r="RAJ5" s="341"/>
      <c r="RAK5" s="341"/>
      <c r="RAL5" s="341"/>
      <c r="RAM5" s="341"/>
      <c r="RAN5" s="341"/>
      <c r="RAO5" s="341"/>
      <c r="RAP5" s="341"/>
      <c r="RAQ5" s="341"/>
      <c r="RAR5" s="341"/>
      <c r="RAS5" s="341"/>
      <c r="RAT5" s="341"/>
      <c r="RAU5" s="341"/>
      <c r="RAV5" s="341"/>
      <c r="RAW5" s="341"/>
      <c r="RAX5" s="341"/>
      <c r="RAY5" s="341"/>
      <c r="RAZ5" s="341"/>
      <c r="RBA5" s="341"/>
      <c r="RBB5" s="341"/>
      <c r="RBC5" s="341"/>
      <c r="RBD5" s="341"/>
      <c r="RBE5" s="341"/>
      <c r="RBF5" s="341"/>
      <c r="RBG5" s="341"/>
      <c r="RBH5" s="341"/>
      <c r="RBI5" s="341"/>
      <c r="RBJ5" s="341"/>
      <c r="RBK5" s="341"/>
      <c r="RBL5" s="341"/>
      <c r="RBM5" s="341"/>
      <c r="RBN5" s="341"/>
      <c r="RBO5" s="341"/>
      <c r="RBP5" s="341"/>
      <c r="RBQ5" s="341"/>
      <c r="RBR5" s="341"/>
      <c r="RBS5" s="341"/>
      <c r="RBT5" s="341"/>
      <c r="RBU5" s="341"/>
      <c r="RBV5" s="341"/>
      <c r="RBW5" s="341"/>
      <c r="RBX5" s="341"/>
      <c r="RBY5" s="341"/>
      <c r="RBZ5" s="341"/>
      <c r="RCA5" s="341"/>
      <c r="RCB5" s="341"/>
      <c r="RCC5" s="341"/>
      <c r="RCD5" s="341"/>
      <c r="RCE5" s="341"/>
      <c r="RCF5" s="341"/>
      <c r="RCG5" s="341"/>
      <c r="RCH5" s="341"/>
      <c r="RCI5" s="341"/>
      <c r="RCJ5" s="341"/>
      <c r="RCK5" s="341"/>
      <c r="RCL5" s="341"/>
      <c r="RCM5" s="341"/>
      <c r="RCN5" s="341"/>
      <c r="RCO5" s="341"/>
      <c r="RCP5" s="341"/>
      <c r="RCQ5" s="341"/>
      <c r="RCR5" s="341"/>
      <c r="RCS5" s="341"/>
      <c r="RCT5" s="341"/>
      <c r="RCU5" s="341"/>
      <c r="RCV5" s="341"/>
      <c r="RCW5" s="341"/>
      <c r="RCX5" s="341"/>
      <c r="RCY5" s="341"/>
      <c r="RCZ5" s="341"/>
      <c r="RDA5" s="341"/>
      <c r="RDB5" s="341"/>
      <c r="RDC5" s="341"/>
      <c r="RDD5" s="341"/>
      <c r="RDE5" s="341"/>
      <c r="RDF5" s="341"/>
      <c r="RDG5" s="341"/>
      <c r="RDH5" s="341"/>
      <c r="RDI5" s="341"/>
      <c r="RDJ5" s="341"/>
      <c r="RDK5" s="341"/>
      <c r="RDL5" s="341"/>
      <c r="RDM5" s="341"/>
      <c r="RDN5" s="341"/>
      <c r="RDO5" s="341"/>
      <c r="RDP5" s="341"/>
      <c r="RDQ5" s="341"/>
      <c r="RDR5" s="341"/>
      <c r="RDS5" s="341"/>
      <c r="RDT5" s="341"/>
      <c r="RDU5" s="341"/>
      <c r="RDV5" s="341"/>
      <c r="RDW5" s="341"/>
      <c r="RDX5" s="341"/>
      <c r="RDY5" s="341"/>
      <c r="RDZ5" s="341"/>
      <c r="REA5" s="341"/>
      <c r="REB5" s="341"/>
      <c r="REC5" s="341"/>
      <c r="RED5" s="341"/>
      <c r="REE5" s="341"/>
      <c r="REF5" s="341"/>
      <c r="REG5" s="341"/>
      <c r="REH5" s="341"/>
      <c r="REI5" s="341"/>
      <c r="REJ5" s="341"/>
      <c r="REK5" s="341"/>
      <c r="REL5" s="341"/>
      <c r="REM5" s="341"/>
      <c r="REN5" s="341"/>
      <c r="REO5" s="341"/>
      <c r="REP5" s="341"/>
      <c r="REQ5" s="341"/>
      <c r="RER5" s="341"/>
      <c r="RES5" s="341"/>
      <c r="RET5" s="341"/>
      <c r="REU5" s="341"/>
      <c r="REV5" s="341"/>
      <c r="REW5" s="341"/>
      <c r="REX5" s="341"/>
      <c r="REY5" s="341"/>
      <c r="REZ5" s="341"/>
      <c r="RFA5" s="341"/>
      <c r="RFB5" s="341"/>
      <c r="RFC5" s="341"/>
      <c r="RFD5" s="341"/>
      <c r="RFE5" s="341"/>
      <c r="RFF5" s="341"/>
      <c r="RFG5" s="341"/>
      <c r="RFH5" s="341"/>
      <c r="RFI5" s="341"/>
      <c r="RFJ5" s="341"/>
      <c r="RFK5" s="341"/>
      <c r="RFL5" s="341"/>
      <c r="RFM5" s="341"/>
      <c r="RFN5" s="341"/>
      <c r="RFO5" s="341"/>
      <c r="RFP5" s="341"/>
      <c r="RFQ5" s="341"/>
      <c r="RFR5" s="341"/>
      <c r="RFS5" s="341"/>
      <c r="RFT5" s="341"/>
      <c r="RFU5" s="341"/>
      <c r="RFV5" s="341"/>
      <c r="RFW5" s="341"/>
      <c r="RFX5" s="341"/>
      <c r="RFY5" s="341"/>
      <c r="RFZ5" s="341"/>
      <c r="RGA5" s="341"/>
      <c r="RGB5" s="341"/>
      <c r="RGC5" s="341"/>
      <c r="RGD5" s="341"/>
      <c r="RGE5" s="341"/>
      <c r="RGF5" s="341"/>
      <c r="RGG5" s="341"/>
      <c r="RGH5" s="341"/>
      <c r="RGI5" s="341"/>
      <c r="RGJ5" s="341"/>
      <c r="RGK5" s="341"/>
      <c r="RGL5" s="341"/>
      <c r="RGM5" s="341"/>
      <c r="RGN5" s="341"/>
      <c r="RGO5" s="341"/>
      <c r="RGP5" s="341"/>
      <c r="RGQ5" s="341"/>
      <c r="RGR5" s="341"/>
      <c r="RGS5" s="341"/>
      <c r="RGT5" s="341"/>
      <c r="RGU5" s="341"/>
      <c r="RGV5" s="341"/>
      <c r="RGW5" s="341"/>
      <c r="RGX5" s="341"/>
      <c r="RGY5" s="341"/>
      <c r="RGZ5" s="341"/>
      <c r="RHA5" s="341"/>
      <c r="RHB5" s="341"/>
      <c r="RHC5" s="341"/>
      <c r="RHD5" s="341"/>
      <c r="RHE5" s="341"/>
      <c r="RHF5" s="341"/>
      <c r="RHG5" s="341"/>
      <c r="RHH5" s="341"/>
      <c r="RHI5" s="341"/>
      <c r="RHJ5" s="341"/>
      <c r="RHK5" s="341"/>
      <c r="RHL5" s="341"/>
      <c r="RHM5" s="341"/>
      <c r="RHN5" s="341"/>
      <c r="RHO5" s="341"/>
      <c r="RHP5" s="341"/>
      <c r="RHQ5" s="341"/>
      <c r="RHR5" s="341"/>
      <c r="RHS5" s="341"/>
      <c r="RHT5" s="341"/>
      <c r="RHU5" s="341"/>
      <c r="RHV5" s="341"/>
      <c r="RHW5" s="341"/>
      <c r="RHX5" s="341"/>
      <c r="RHY5" s="341"/>
      <c r="RHZ5" s="341"/>
      <c r="RIA5" s="341"/>
      <c r="RIB5" s="341"/>
      <c r="RIC5" s="341"/>
      <c r="RID5" s="341"/>
      <c r="RIE5" s="341"/>
      <c r="RIF5" s="341"/>
      <c r="RIG5" s="341"/>
      <c r="RIH5" s="341"/>
      <c r="RII5" s="341"/>
      <c r="RIJ5" s="341"/>
      <c r="RIK5" s="341"/>
      <c r="RIL5" s="341"/>
      <c r="RIM5" s="341"/>
      <c r="RIN5" s="341"/>
      <c r="RIO5" s="341"/>
      <c r="RIP5" s="341"/>
      <c r="RIQ5" s="341"/>
      <c r="RIR5" s="341"/>
      <c r="RIS5" s="341"/>
      <c r="RIT5" s="341"/>
      <c r="RIU5" s="341"/>
      <c r="RIV5" s="341"/>
      <c r="RIW5" s="341"/>
      <c r="RIX5" s="341"/>
      <c r="RIY5" s="341"/>
      <c r="RIZ5" s="341"/>
      <c r="RJA5" s="341"/>
      <c r="RJB5" s="341"/>
      <c r="RJC5" s="341"/>
      <c r="RJD5" s="341"/>
      <c r="RJE5" s="341"/>
      <c r="RJF5" s="341"/>
      <c r="RJG5" s="341"/>
      <c r="RJH5" s="341"/>
      <c r="RJI5" s="341"/>
      <c r="RJJ5" s="341"/>
      <c r="RJK5" s="341"/>
      <c r="RJL5" s="341"/>
      <c r="RJM5" s="341"/>
      <c r="RJN5" s="341"/>
      <c r="RJO5" s="341"/>
      <c r="RJP5" s="341"/>
      <c r="RJQ5" s="341"/>
      <c r="RJR5" s="341"/>
      <c r="RJS5" s="341"/>
      <c r="RJT5" s="341"/>
      <c r="RJU5" s="341"/>
      <c r="RJV5" s="341"/>
      <c r="RJW5" s="341"/>
      <c r="RJX5" s="341"/>
      <c r="RJY5" s="341"/>
      <c r="RJZ5" s="341"/>
      <c r="RKA5" s="341"/>
      <c r="RKB5" s="341"/>
      <c r="RKC5" s="341"/>
      <c r="RKD5" s="341"/>
      <c r="RKE5" s="341"/>
      <c r="RKF5" s="341"/>
      <c r="RKG5" s="341"/>
      <c r="RKH5" s="341"/>
      <c r="RKI5" s="341"/>
      <c r="RKJ5" s="341"/>
      <c r="RKK5" s="341"/>
      <c r="RKL5" s="341"/>
      <c r="RKM5" s="341"/>
      <c r="RKN5" s="341"/>
      <c r="RKO5" s="341"/>
      <c r="RKP5" s="341"/>
      <c r="RKQ5" s="341"/>
      <c r="RKR5" s="341"/>
      <c r="RKS5" s="341"/>
      <c r="RKT5" s="341"/>
      <c r="RKU5" s="341"/>
      <c r="RKV5" s="341"/>
      <c r="RKW5" s="341"/>
      <c r="RKX5" s="341"/>
      <c r="RKY5" s="341"/>
      <c r="RKZ5" s="341"/>
      <c r="RLA5" s="341"/>
      <c r="RLB5" s="341"/>
      <c r="RLC5" s="341"/>
      <c r="RLD5" s="341"/>
      <c r="RLE5" s="341"/>
      <c r="RLF5" s="341"/>
      <c r="RLG5" s="341"/>
      <c r="RLH5" s="341"/>
      <c r="RLI5" s="341"/>
      <c r="RLJ5" s="341"/>
      <c r="RLK5" s="341"/>
      <c r="RLL5" s="341"/>
      <c r="RLM5" s="341"/>
      <c r="RLN5" s="341"/>
      <c r="RLO5" s="341"/>
      <c r="RLP5" s="341"/>
      <c r="RLQ5" s="341"/>
      <c r="RLR5" s="341"/>
      <c r="RLS5" s="341"/>
      <c r="RLT5" s="341"/>
      <c r="RLU5" s="341"/>
      <c r="RLV5" s="341"/>
      <c r="RLW5" s="341"/>
      <c r="RLX5" s="341"/>
      <c r="RLY5" s="341"/>
      <c r="RLZ5" s="341"/>
      <c r="RMA5" s="341"/>
      <c r="RMB5" s="341"/>
      <c r="RMC5" s="341"/>
      <c r="RMD5" s="341"/>
      <c r="RME5" s="341"/>
      <c r="RMF5" s="341"/>
      <c r="RMG5" s="341"/>
      <c r="RMH5" s="341"/>
      <c r="RMI5" s="341"/>
      <c r="RMJ5" s="341"/>
      <c r="RMK5" s="341"/>
      <c r="RML5" s="341"/>
      <c r="RMM5" s="341"/>
      <c r="RMN5" s="341"/>
      <c r="RMO5" s="341"/>
      <c r="RMP5" s="341"/>
      <c r="RMQ5" s="341"/>
      <c r="RMR5" s="341"/>
      <c r="RMS5" s="341"/>
      <c r="RMT5" s="341"/>
      <c r="RMU5" s="341"/>
      <c r="RMV5" s="341"/>
      <c r="RMW5" s="341"/>
      <c r="RMX5" s="341"/>
      <c r="RMY5" s="341"/>
      <c r="RMZ5" s="341"/>
      <c r="RNA5" s="341"/>
      <c r="RNB5" s="341"/>
      <c r="RNC5" s="341"/>
      <c r="RND5" s="341"/>
      <c r="RNE5" s="341"/>
      <c r="RNF5" s="341"/>
      <c r="RNG5" s="341"/>
      <c r="RNH5" s="341"/>
      <c r="RNI5" s="341"/>
      <c r="RNJ5" s="341"/>
      <c r="RNK5" s="341"/>
      <c r="RNL5" s="341"/>
      <c r="RNM5" s="341"/>
      <c r="RNN5" s="341"/>
      <c r="RNO5" s="341"/>
      <c r="RNP5" s="341"/>
      <c r="RNQ5" s="341"/>
      <c r="RNR5" s="341"/>
      <c r="RNS5" s="341"/>
      <c r="RNT5" s="341"/>
      <c r="RNU5" s="341"/>
      <c r="RNV5" s="341"/>
      <c r="RNW5" s="341"/>
      <c r="RNX5" s="341"/>
      <c r="RNY5" s="341"/>
      <c r="RNZ5" s="341"/>
      <c r="ROA5" s="341"/>
      <c r="ROB5" s="341"/>
      <c r="ROC5" s="341"/>
      <c r="ROD5" s="341"/>
      <c r="ROE5" s="341"/>
      <c r="ROF5" s="341"/>
      <c r="ROG5" s="341"/>
      <c r="ROH5" s="341"/>
      <c r="ROI5" s="341"/>
      <c r="ROJ5" s="341"/>
      <c r="ROK5" s="341"/>
      <c r="ROL5" s="341"/>
      <c r="ROM5" s="341"/>
      <c r="RON5" s="341"/>
      <c r="ROO5" s="341"/>
      <c r="ROP5" s="341"/>
      <c r="ROQ5" s="341"/>
      <c r="ROR5" s="341"/>
      <c r="ROS5" s="341"/>
      <c r="ROT5" s="341"/>
      <c r="ROU5" s="341"/>
      <c r="ROV5" s="341"/>
      <c r="ROW5" s="341"/>
      <c r="ROX5" s="341"/>
      <c r="ROY5" s="341"/>
      <c r="ROZ5" s="341"/>
      <c r="RPA5" s="341"/>
      <c r="RPB5" s="341"/>
      <c r="RPC5" s="341"/>
      <c r="RPD5" s="341"/>
      <c r="RPE5" s="341"/>
      <c r="RPF5" s="341"/>
      <c r="RPG5" s="341"/>
      <c r="RPH5" s="341"/>
      <c r="RPI5" s="341"/>
      <c r="RPJ5" s="341"/>
      <c r="RPK5" s="341"/>
      <c r="RPL5" s="341"/>
      <c r="RPM5" s="341"/>
      <c r="RPN5" s="341"/>
      <c r="RPO5" s="341"/>
      <c r="RPP5" s="341"/>
      <c r="RPQ5" s="341"/>
      <c r="RPR5" s="341"/>
      <c r="RPS5" s="341"/>
      <c r="RPT5" s="341"/>
      <c r="RPU5" s="341"/>
      <c r="RPV5" s="341"/>
      <c r="RPW5" s="341"/>
      <c r="RPX5" s="341"/>
      <c r="RPY5" s="341"/>
      <c r="RPZ5" s="341"/>
      <c r="RQA5" s="341"/>
      <c r="RQB5" s="341"/>
      <c r="RQC5" s="341"/>
      <c r="RQD5" s="341"/>
      <c r="RQE5" s="341"/>
      <c r="RQF5" s="341"/>
      <c r="RQG5" s="341"/>
      <c r="RQH5" s="341"/>
      <c r="RQI5" s="341"/>
      <c r="RQJ5" s="341"/>
      <c r="RQK5" s="341"/>
      <c r="RQL5" s="341"/>
      <c r="RQM5" s="341"/>
      <c r="RQN5" s="341"/>
      <c r="RQO5" s="341"/>
      <c r="RQP5" s="341"/>
      <c r="RQQ5" s="341"/>
      <c r="RQR5" s="341"/>
      <c r="RQS5" s="341"/>
      <c r="RQT5" s="341"/>
      <c r="RQU5" s="341"/>
      <c r="RQV5" s="341"/>
      <c r="RQW5" s="341"/>
      <c r="RQX5" s="341"/>
      <c r="RQY5" s="341"/>
      <c r="RQZ5" s="341"/>
      <c r="RRA5" s="341"/>
      <c r="RRB5" s="341"/>
      <c r="RRC5" s="341"/>
      <c r="RRD5" s="341"/>
      <c r="RRE5" s="341"/>
      <c r="RRF5" s="341"/>
      <c r="RRG5" s="341"/>
      <c r="RRH5" s="341"/>
      <c r="RRI5" s="341"/>
      <c r="RRJ5" s="341"/>
      <c r="RRK5" s="341"/>
      <c r="RRL5" s="341"/>
      <c r="RRM5" s="341"/>
      <c r="RRN5" s="341"/>
      <c r="RRO5" s="341"/>
      <c r="RRP5" s="341"/>
      <c r="RRQ5" s="341"/>
      <c r="RRR5" s="341"/>
      <c r="RRS5" s="341"/>
      <c r="RRT5" s="341"/>
      <c r="RRU5" s="341"/>
      <c r="RRV5" s="341"/>
      <c r="RRW5" s="341"/>
      <c r="RRX5" s="341"/>
      <c r="RRY5" s="341"/>
      <c r="RRZ5" s="341"/>
      <c r="RSA5" s="341"/>
      <c r="RSB5" s="341"/>
      <c r="RSC5" s="341"/>
      <c r="RSD5" s="341"/>
      <c r="RSE5" s="341"/>
      <c r="RSF5" s="341"/>
      <c r="RSG5" s="341"/>
      <c r="RSH5" s="341"/>
      <c r="RSI5" s="341"/>
      <c r="RSJ5" s="341"/>
      <c r="RSK5" s="341"/>
      <c r="RSL5" s="341"/>
      <c r="RSM5" s="341"/>
      <c r="RSN5" s="341"/>
      <c r="RSO5" s="341"/>
      <c r="RSP5" s="341"/>
      <c r="RSQ5" s="341"/>
      <c r="RSR5" s="341"/>
      <c r="RSS5" s="341"/>
      <c r="RST5" s="341"/>
      <c r="RSU5" s="341"/>
      <c r="RSV5" s="341"/>
      <c r="RSW5" s="341"/>
      <c r="RSX5" s="341"/>
      <c r="RSY5" s="341"/>
      <c r="RSZ5" s="341"/>
      <c r="RTA5" s="341"/>
      <c r="RTB5" s="341"/>
      <c r="RTC5" s="341"/>
      <c r="RTD5" s="341"/>
      <c r="RTE5" s="341"/>
      <c r="RTF5" s="341"/>
      <c r="RTG5" s="341"/>
      <c r="RTH5" s="341"/>
      <c r="RTI5" s="341"/>
      <c r="RTJ5" s="341"/>
      <c r="RTK5" s="341"/>
      <c r="RTL5" s="341"/>
      <c r="RTM5" s="341"/>
      <c r="RTN5" s="341"/>
      <c r="RTO5" s="341"/>
      <c r="RTP5" s="341"/>
      <c r="RTQ5" s="341"/>
      <c r="RTR5" s="341"/>
      <c r="RTS5" s="341"/>
      <c r="RTT5" s="341"/>
      <c r="RTU5" s="341"/>
      <c r="RTV5" s="341"/>
      <c r="RTW5" s="341"/>
      <c r="RTX5" s="341"/>
      <c r="RTY5" s="341"/>
      <c r="RTZ5" s="341"/>
      <c r="RUA5" s="341"/>
      <c r="RUB5" s="341"/>
      <c r="RUC5" s="341"/>
      <c r="RUD5" s="341"/>
      <c r="RUE5" s="341"/>
      <c r="RUF5" s="341"/>
      <c r="RUG5" s="341"/>
      <c r="RUH5" s="341"/>
      <c r="RUI5" s="341"/>
      <c r="RUJ5" s="341"/>
      <c r="RUK5" s="341"/>
      <c r="RUL5" s="341"/>
      <c r="RUM5" s="341"/>
      <c r="RUN5" s="341"/>
      <c r="RUO5" s="341"/>
      <c r="RUP5" s="341"/>
      <c r="RUQ5" s="341"/>
      <c r="RUR5" s="341"/>
      <c r="RUS5" s="341"/>
      <c r="RUT5" s="341"/>
      <c r="RUU5" s="341"/>
      <c r="RUV5" s="341"/>
      <c r="RUW5" s="341"/>
      <c r="RUX5" s="341"/>
      <c r="RUY5" s="341"/>
      <c r="RUZ5" s="341"/>
      <c r="RVA5" s="341"/>
      <c r="RVB5" s="341"/>
      <c r="RVC5" s="341"/>
      <c r="RVD5" s="341"/>
      <c r="RVE5" s="341"/>
      <c r="RVF5" s="341"/>
      <c r="RVG5" s="341"/>
      <c r="RVH5" s="341"/>
      <c r="RVI5" s="341"/>
      <c r="RVJ5" s="341"/>
      <c r="RVK5" s="341"/>
      <c r="RVL5" s="341"/>
      <c r="RVM5" s="341"/>
      <c r="RVN5" s="341"/>
      <c r="RVO5" s="341"/>
      <c r="RVP5" s="341"/>
      <c r="RVQ5" s="341"/>
      <c r="RVR5" s="341"/>
      <c r="RVS5" s="341"/>
      <c r="RVT5" s="341"/>
      <c r="RVU5" s="341"/>
      <c r="RVV5" s="341"/>
      <c r="RVW5" s="341"/>
      <c r="RVX5" s="341"/>
      <c r="RVY5" s="341"/>
      <c r="RVZ5" s="341"/>
      <c r="RWA5" s="341"/>
      <c r="RWB5" s="341"/>
      <c r="RWC5" s="341"/>
      <c r="RWD5" s="341"/>
      <c r="RWE5" s="341"/>
      <c r="RWF5" s="341"/>
      <c r="RWG5" s="341"/>
      <c r="RWH5" s="341"/>
      <c r="RWI5" s="341"/>
      <c r="RWJ5" s="341"/>
      <c r="RWK5" s="341"/>
      <c r="RWL5" s="341"/>
      <c r="RWM5" s="341"/>
      <c r="RWN5" s="341"/>
      <c r="RWO5" s="341"/>
      <c r="RWP5" s="341"/>
      <c r="RWQ5" s="341"/>
      <c r="RWR5" s="341"/>
      <c r="RWS5" s="341"/>
      <c r="RWT5" s="341"/>
      <c r="RWU5" s="341"/>
      <c r="RWV5" s="341"/>
      <c r="RWW5" s="341"/>
      <c r="RWX5" s="341"/>
      <c r="RWY5" s="341"/>
      <c r="RWZ5" s="341"/>
      <c r="RXA5" s="341"/>
      <c r="RXB5" s="341"/>
      <c r="RXC5" s="341"/>
      <c r="RXD5" s="341"/>
      <c r="RXE5" s="341"/>
      <c r="RXF5" s="341"/>
      <c r="RXG5" s="341"/>
      <c r="RXH5" s="341"/>
      <c r="RXI5" s="341"/>
      <c r="RXJ5" s="341"/>
      <c r="RXK5" s="341"/>
      <c r="RXL5" s="341"/>
      <c r="RXM5" s="341"/>
      <c r="RXN5" s="341"/>
      <c r="RXO5" s="341"/>
      <c r="RXP5" s="341"/>
      <c r="RXQ5" s="341"/>
      <c r="RXR5" s="341"/>
      <c r="RXS5" s="341"/>
      <c r="RXT5" s="341"/>
      <c r="RXU5" s="341"/>
      <c r="RXV5" s="341"/>
      <c r="RXW5" s="341"/>
      <c r="RXX5" s="341"/>
      <c r="RXY5" s="341"/>
      <c r="RXZ5" s="341"/>
      <c r="RYA5" s="341"/>
      <c r="RYB5" s="341"/>
      <c r="RYC5" s="341"/>
      <c r="RYD5" s="341"/>
      <c r="RYE5" s="341"/>
      <c r="RYF5" s="341"/>
      <c r="RYG5" s="341"/>
      <c r="RYH5" s="341"/>
      <c r="RYI5" s="341"/>
      <c r="RYJ5" s="341"/>
      <c r="RYK5" s="341"/>
      <c r="RYL5" s="341"/>
      <c r="RYM5" s="341"/>
      <c r="RYN5" s="341"/>
      <c r="RYO5" s="341"/>
      <c r="RYP5" s="341"/>
      <c r="RYQ5" s="341"/>
      <c r="RYR5" s="341"/>
      <c r="RYS5" s="341"/>
      <c r="RYT5" s="341"/>
      <c r="RYU5" s="341"/>
      <c r="RYV5" s="341"/>
      <c r="RYW5" s="341"/>
      <c r="RYX5" s="341"/>
      <c r="RYY5" s="341"/>
      <c r="RYZ5" s="341"/>
      <c r="RZA5" s="341"/>
      <c r="RZB5" s="341"/>
      <c r="RZC5" s="341"/>
      <c r="RZD5" s="341"/>
      <c r="RZE5" s="341"/>
      <c r="RZF5" s="341"/>
      <c r="RZG5" s="341"/>
      <c r="RZH5" s="341"/>
      <c r="RZI5" s="341"/>
      <c r="RZJ5" s="341"/>
      <c r="RZK5" s="341"/>
      <c r="RZL5" s="341"/>
      <c r="RZM5" s="341"/>
      <c r="RZN5" s="341"/>
      <c r="RZO5" s="341"/>
      <c r="RZP5" s="341"/>
      <c r="RZQ5" s="341"/>
      <c r="RZR5" s="341"/>
      <c r="RZS5" s="341"/>
      <c r="RZT5" s="341"/>
      <c r="RZU5" s="341"/>
      <c r="RZV5" s="341"/>
      <c r="RZW5" s="341"/>
      <c r="RZX5" s="341"/>
      <c r="RZY5" s="341"/>
      <c r="RZZ5" s="341"/>
      <c r="SAA5" s="341"/>
      <c r="SAB5" s="341"/>
      <c r="SAC5" s="341"/>
      <c r="SAD5" s="341"/>
      <c r="SAE5" s="341"/>
      <c r="SAF5" s="341"/>
      <c r="SAG5" s="341"/>
      <c r="SAH5" s="341"/>
      <c r="SAI5" s="341"/>
      <c r="SAJ5" s="341"/>
      <c r="SAK5" s="341"/>
      <c r="SAL5" s="341"/>
      <c r="SAM5" s="341"/>
      <c r="SAN5" s="341"/>
      <c r="SAO5" s="341"/>
      <c r="SAP5" s="341"/>
      <c r="SAQ5" s="341"/>
      <c r="SAR5" s="341"/>
      <c r="SAS5" s="341"/>
      <c r="SAT5" s="341"/>
      <c r="SAU5" s="341"/>
      <c r="SAV5" s="341"/>
      <c r="SAW5" s="341"/>
      <c r="SAX5" s="341"/>
      <c r="SAY5" s="341"/>
      <c r="SAZ5" s="341"/>
      <c r="SBA5" s="341"/>
      <c r="SBB5" s="341"/>
      <c r="SBC5" s="341"/>
      <c r="SBD5" s="341"/>
      <c r="SBE5" s="341"/>
      <c r="SBF5" s="341"/>
      <c r="SBG5" s="341"/>
      <c r="SBH5" s="341"/>
      <c r="SBI5" s="341"/>
      <c r="SBJ5" s="341"/>
      <c r="SBK5" s="341"/>
      <c r="SBL5" s="341"/>
      <c r="SBM5" s="341"/>
      <c r="SBN5" s="341"/>
      <c r="SBO5" s="341"/>
      <c r="SBP5" s="341"/>
      <c r="SBQ5" s="341"/>
      <c r="SBR5" s="341"/>
      <c r="SBS5" s="341"/>
      <c r="SBT5" s="341"/>
      <c r="SBU5" s="341"/>
      <c r="SBV5" s="341"/>
      <c r="SBW5" s="341"/>
      <c r="SBX5" s="341"/>
      <c r="SBY5" s="341"/>
      <c r="SBZ5" s="341"/>
      <c r="SCA5" s="341"/>
      <c r="SCB5" s="341"/>
      <c r="SCC5" s="341"/>
      <c r="SCD5" s="341"/>
      <c r="SCE5" s="341"/>
      <c r="SCF5" s="341"/>
      <c r="SCG5" s="341"/>
      <c r="SCH5" s="341"/>
      <c r="SCI5" s="341"/>
      <c r="SCJ5" s="341"/>
      <c r="SCK5" s="341"/>
      <c r="SCL5" s="341"/>
      <c r="SCM5" s="341"/>
      <c r="SCN5" s="341"/>
      <c r="SCO5" s="341"/>
      <c r="SCP5" s="341"/>
      <c r="SCQ5" s="341"/>
      <c r="SCR5" s="341"/>
      <c r="SCS5" s="341"/>
      <c r="SCT5" s="341"/>
      <c r="SCU5" s="341"/>
      <c r="SCV5" s="341"/>
      <c r="SCW5" s="341"/>
      <c r="SCX5" s="341"/>
      <c r="SCY5" s="341"/>
      <c r="SCZ5" s="341"/>
      <c r="SDA5" s="341"/>
      <c r="SDB5" s="341"/>
      <c r="SDC5" s="341"/>
      <c r="SDD5" s="341"/>
      <c r="SDE5" s="341"/>
      <c r="SDF5" s="341"/>
      <c r="SDG5" s="341"/>
      <c r="SDH5" s="341"/>
      <c r="SDI5" s="341"/>
      <c r="SDJ5" s="341"/>
      <c r="SDK5" s="341"/>
      <c r="SDL5" s="341"/>
      <c r="SDM5" s="341"/>
      <c r="SDN5" s="341"/>
      <c r="SDO5" s="341"/>
      <c r="SDP5" s="341"/>
      <c r="SDQ5" s="341"/>
      <c r="SDR5" s="341"/>
      <c r="SDS5" s="341"/>
      <c r="SDT5" s="341"/>
      <c r="SDU5" s="341"/>
      <c r="SDV5" s="341"/>
      <c r="SDW5" s="341"/>
      <c r="SDX5" s="341"/>
      <c r="SDY5" s="341"/>
      <c r="SDZ5" s="341"/>
      <c r="SEA5" s="341"/>
      <c r="SEB5" s="341"/>
      <c r="SEC5" s="341"/>
      <c r="SED5" s="341"/>
      <c r="SEE5" s="341"/>
      <c r="SEF5" s="341"/>
      <c r="SEG5" s="341"/>
      <c r="SEH5" s="341"/>
      <c r="SEI5" s="341"/>
      <c r="SEJ5" s="341"/>
      <c r="SEK5" s="341"/>
      <c r="SEL5" s="341"/>
      <c r="SEM5" s="341"/>
      <c r="SEN5" s="341"/>
      <c r="SEO5" s="341"/>
      <c r="SEP5" s="341"/>
      <c r="SEQ5" s="341"/>
      <c r="SER5" s="341"/>
      <c r="SES5" s="341"/>
      <c r="SET5" s="341"/>
      <c r="SEU5" s="341"/>
      <c r="SEV5" s="341"/>
      <c r="SEW5" s="341"/>
      <c r="SEX5" s="341"/>
      <c r="SEY5" s="341"/>
      <c r="SEZ5" s="341"/>
      <c r="SFA5" s="341"/>
      <c r="SFB5" s="341"/>
      <c r="SFC5" s="341"/>
      <c r="SFD5" s="341"/>
      <c r="SFE5" s="341"/>
      <c r="SFF5" s="341"/>
      <c r="SFG5" s="341"/>
      <c r="SFH5" s="341"/>
      <c r="SFI5" s="341"/>
      <c r="SFJ5" s="341"/>
      <c r="SFK5" s="341"/>
      <c r="SFL5" s="341"/>
      <c r="SFM5" s="341"/>
      <c r="SFN5" s="341"/>
      <c r="SFO5" s="341"/>
      <c r="SFP5" s="341"/>
      <c r="SFQ5" s="341"/>
      <c r="SFR5" s="341"/>
      <c r="SFS5" s="341"/>
      <c r="SFT5" s="341"/>
      <c r="SFU5" s="341"/>
      <c r="SFV5" s="341"/>
      <c r="SFW5" s="341"/>
      <c r="SFX5" s="341"/>
      <c r="SFY5" s="341"/>
      <c r="SFZ5" s="341"/>
      <c r="SGA5" s="341"/>
      <c r="SGB5" s="341"/>
      <c r="SGC5" s="341"/>
      <c r="SGD5" s="341"/>
      <c r="SGE5" s="341"/>
      <c r="SGF5" s="341"/>
      <c r="SGG5" s="341"/>
      <c r="SGH5" s="341"/>
      <c r="SGI5" s="341"/>
      <c r="SGJ5" s="341"/>
      <c r="SGK5" s="341"/>
      <c r="SGL5" s="341"/>
      <c r="SGM5" s="341"/>
      <c r="SGN5" s="341"/>
      <c r="SGO5" s="341"/>
      <c r="SGP5" s="341"/>
      <c r="SGQ5" s="341"/>
      <c r="SGR5" s="341"/>
      <c r="SGS5" s="341"/>
      <c r="SGT5" s="341"/>
      <c r="SGU5" s="341"/>
      <c r="SGV5" s="341"/>
      <c r="SGW5" s="341"/>
      <c r="SGX5" s="341"/>
      <c r="SGY5" s="341"/>
      <c r="SGZ5" s="341"/>
      <c r="SHA5" s="341"/>
      <c r="SHB5" s="341"/>
      <c r="SHC5" s="341"/>
      <c r="SHD5" s="341"/>
      <c r="SHE5" s="341"/>
      <c r="SHF5" s="341"/>
      <c r="SHG5" s="341"/>
      <c r="SHH5" s="341"/>
      <c r="SHI5" s="341"/>
      <c r="SHJ5" s="341"/>
      <c r="SHK5" s="341"/>
      <c r="SHL5" s="341"/>
      <c r="SHM5" s="341"/>
      <c r="SHN5" s="341"/>
      <c r="SHO5" s="341"/>
      <c r="SHP5" s="341"/>
      <c r="SHQ5" s="341"/>
      <c r="SHR5" s="341"/>
      <c r="SHS5" s="341"/>
      <c r="SHT5" s="341"/>
      <c r="SHU5" s="341"/>
      <c r="SHV5" s="341"/>
      <c r="SHW5" s="341"/>
      <c r="SHX5" s="341"/>
      <c r="SHY5" s="341"/>
      <c r="SHZ5" s="341"/>
      <c r="SIA5" s="341"/>
      <c r="SIB5" s="341"/>
      <c r="SIC5" s="341"/>
      <c r="SID5" s="341"/>
      <c r="SIE5" s="341"/>
      <c r="SIF5" s="341"/>
      <c r="SIG5" s="341"/>
      <c r="SIH5" s="341"/>
      <c r="SII5" s="341"/>
      <c r="SIJ5" s="341"/>
      <c r="SIK5" s="341"/>
      <c r="SIL5" s="341"/>
      <c r="SIM5" s="341"/>
      <c r="SIN5" s="341"/>
      <c r="SIO5" s="341"/>
      <c r="SIP5" s="341"/>
      <c r="SIQ5" s="341"/>
      <c r="SIR5" s="341"/>
      <c r="SIS5" s="341"/>
      <c r="SIT5" s="341"/>
      <c r="SIU5" s="341"/>
      <c r="SIV5" s="341"/>
      <c r="SIW5" s="341"/>
      <c r="SIX5" s="341"/>
      <c r="SIY5" s="341"/>
      <c r="SIZ5" s="341"/>
      <c r="SJA5" s="341"/>
      <c r="SJB5" s="341"/>
      <c r="SJC5" s="341"/>
      <c r="SJD5" s="341"/>
      <c r="SJE5" s="341"/>
      <c r="SJF5" s="341"/>
      <c r="SJG5" s="341"/>
      <c r="SJH5" s="341"/>
      <c r="SJI5" s="341"/>
      <c r="SJJ5" s="341"/>
      <c r="SJK5" s="341"/>
      <c r="SJL5" s="341"/>
      <c r="SJM5" s="341"/>
      <c r="SJN5" s="341"/>
      <c r="SJO5" s="341"/>
      <c r="SJP5" s="341"/>
      <c r="SJQ5" s="341"/>
      <c r="SJR5" s="341"/>
      <c r="SJS5" s="341"/>
      <c r="SJT5" s="341"/>
      <c r="SJU5" s="341"/>
      <c r="SJV5" s="341"/>
      <c r="SJW5" s="341"/>
      <c r="SJX5" s="341"/>
      <c r="SJY5" s="341"/>
      <c r="SJZ5" s="341"/>
      <c r="SKA5" s="341"/>
      <c r="SKB5" s="341"/>
      <c r="SKC5" s="341"/>
      <c r="SKD5" s="341"/>
      <c r="SKE5" s="341"/>
      <c r="SKF5" s="341"/>
      <c r="SKG5" s="341"/>
      <c r="SKH5" s="341"/>
      <c r="SKI5" s="341"/>
      <c r="SKJ5" s="341"/>
      <c r="SKK5" s="341"/>
      <c r="SKL5" s="341"/>
      <c r="SKM5" s="341"/>
      <c r="SKN5" s="341"/>
      <c r="SKO5" s="341"/>
      <c r="SKP5" s="341"/>
      <c r="SKQ5" s="341"/>
      <c r="SKR5" s="341"/>
      <c r="SKS5" s="341"/>
      <c r="SKT5" s="341"/>
      <c r="SKU5" s="341"/>
      <c r="SKV5" s="341"/>
      <c r="SKW5" s="341"/>
      <c r="SKX5" s="341"/>
      <c r="SKY5" s="341"/>
      <c r="SKZ5" s="341"/>
      <c r="SLA5" s="341"/>
      <c r="SLB5" s="341"/>
      <c r="SLC5" s="341"/>
      <c r="SLD5" s="341"/>
      <c r="SLE5" s="341"/>
      <c r="SLF5" s="341"/>
      <c r="SLG5" s="341"/>
      <c r="SLH5" s="341"/>
      <c r="SLI5" s="341"/>
      <c r="SLJ5" s="341"/>
      <c r="SLK5" s="341"/>
      <c r="SLL5" s="341"/>
      <c r="SLM5" s="341"/>
      <c r="SLN5" s="341"/>
      <c r="SLO5" s="341"/>
      <c r="SLP5" s="341"/>
      <c r="SLQ5" s="341"/>
      <c r="SLR5" s="341"/>
      <c r="SLS5" s="341"/>
      <c r="SLT5" s="341"/>
      <c r="SLU5" s="341"/>
      <c r="SLV5" s="341"/>
      <c r="SLW5" s="341"/>
      <c r="SLX5" s="341"/>
      <c r="SLY5" s="341"/>
      <c r="SLZ5" s="341"/>
      <c r="SMA5" s="341"/>
      <c r="SMB5" s="341"/>
      <c r="SMC5" s="341"/>
      <c r="SMD5" s="341"/>
      <c r="SME5" s="341"/>
      <c r="SMF5" s="341"/>
      <c r="SMG5" s="341"/>
      <c r="SMH5" s="341"/>
      <c r="SMI5" s="341"/>
      <c r="SMJ5" s="341"/>
      <c r="SMK5" s="341"/>
      <c r="SML5" s="341"/>
      <c r="SMM5" s="341"/>
      <c r="SMN5" s="341"/>
      <c r="SMO5" s="341"/>
      <c r="SMP5" s="341"/>
      <c r="SMQ5" s="341"/>
      <c r="SMR5" s="341"/>
      <c r="SMS5" s="341"/>
      <c r="SMT5" s="341"/>
      <c r="SMU5" s="341"/>
      <c r="SMV5" s="341"/>
      <c r="SMW5" s="341"/>
      <c r="SMX5" s="341"/>
      <c r="SMY5" s="341"/>
      <c r="SMZ5" s="341"/>
      <c r="SNA5" s="341"/>
      <c r="SNB5" s="341"/>
      <c r="SNC5" s="341"/>
      <c r="SND5" s="341"/>
      <c r="SNE5" s="341"/>
      <c r="SNF5" s="341"/>
      <c r="SNG5" s="341"/>
      <c r="SNH5" s="341"/>
      <c r="SNI5" s="341"/>
      <c r="SNJ5" s="341"/>
      <c r="SNK5" s="341"/>
      <c r="SNL5" s="341"/>
      <c r="SNM5" s="341"/>
      <c r="SNN5" s="341"/>
      <c r="SNO5" s="341"/>
      <c r="SNP5" s="341"/>
      <c r="SNQ5" s="341"/>
      <c r="SNR5" s="341"/>
      <c r="SNS5" s="341"/>
      <c r="SNT5" s="341"/>
      <c r="SNU5" s="341"/>
      <c r="SNV5" s="341"/>
      <c r="SNW5" s="341"/>
      <c r="SNX5" s="341"/>
      <c r="SNY5" s="341"/>
      <c r="SNZ5" s="341"/>
      <c r="SOA5" s="341"/>
      <c r="SOB5" s="341"/>
      <c r="SOC5" s="341"/>
      <c r="SOD5" s="341"/>
      <c r="SOE5" s="341"/>
      <c r="SOF5" s="341"/>
      <c r="SOG5" s="341"/>
      <c r="SOH5" s="341"/>
      <c r="SOI5" s="341"/>
      <c r="SOJ5" s="341"/>
      <c r="SOK5" s="341"/>
      <c r="SOL5" s="341"/>
      <c r="SOM5" s="341"/>
      <c r="SON5" s="341"/>
      <c r="SOO5" s="341"/>
      <c r="SOP5" s="341"/>
      <c r="SOQ5" s="341"/>
      <c r="SOR5" s="341"/>
      <c r="SOS5" s="341"/>
      <c r="SOT5" s="341"/>
      <c r="SOU5" s="341"/>
      <c r="SOV5" s="341"/>
      <c r="SOW5" s="341"/>
      <c r="SOX5" s="341"/>
      <c r="SOY5" s="341"/>
      <c r="SOZ5" s="341"/>
      <c r="SPA5" s="341"/>
      <c r="SPB5" s="341"/>
      <c r="SPC5" s="341"/>
      <c r="SPD5" s="341"/>
      <c r="SPE5" s="341"/>
      <c r="SPF5" s="341"/>
      <c r="SPG5" s="341"/>
      <c r="SPH5" s="341"/>
      <c r="SPI5" s="341"/>
      <c r="SPJ5" s="341"/>
      <c r="SPK5" s="341"/>
      <c r="SPL5" s="341"/>
      <c r="SPM5" s="341"/>
      <c r="SPN5" s="341"/>
      <c r="SPO5" s="341"/>
      <c r="SPP5" s="341"/>
      <c r="SPQ5" s="341"/>
      <c r="SPR5" s="341"/>
      <c r="SPS5" s="341"/>
      <c r="SPT5" s="341"/>
      <c r="SPU5" s="341"/>
      <c r="SPV5" s="341"/>
      <c r="SPW5" s="341"/>
      <c r="SPX5" s="341"/>
      <c r="SPY5" s="341"/>
      <c r="SPZ5" s="341"/>
      <c r="SQA5" s="341"/>
      <c r="SQB5" s="341"/>
      <c r="SQC5" s="341"/>
      <c r="SQD5" s="341"/>
      <c r="SQE5" s="341"/>
      <c r="SQF5" s="341"/>
      <c r="SQG5" s="341"/>
      <c r="SQH5" s="341"/>
      <c r="SQI5" s="341"/>
      <c r="SQJ5" s="341"/>
      <c r="SQK5" s="341"/>
      <c r="SQL5" s="341"/>
      <c r="SQM5" s="341"/>
      <c r="SQN5" s="341"/>
      <c r="SQO5" s="341"/>
      <c r="SQP5" s="341"/>
      <c r="SQQ5" s="341"/>
      <c r="SQR5" s="341"/>
      <c r="SQS5" s="341"/>
      <c r="SQT5" s="341"/>
      <c r="SQU5" s="341"/>
      <c r="SQV5" s="341"/>
      <c r="SQW5" s="341"/>
      <c r="SQX5" s="341"/>
      <c r="SQY5" s="341"/>
      <c r="SQZ5" s="341"/>
      <c r="SRA5" s="341"/>
      <c r="SRB5" s="341"/>
      <c r="SRC5" s="341"/>
      <c r="SRD5" s="341"/>
      <c r="SRE5" s="341"/>
      <c r="SRF5" s="341"/>
      <c r="SRG5" s="341"/>
      <c r="SRH5" s="341"/>
      <c r="SRI5" s="341"/>
      <c r="SRJ5" s="341"/>
      <c r="SRK5" s="341"/>
      <c r="SRL5" s="341"/>
      <c r="SRM5" s="341"/>
      <c r="SRN5" s="341"/>
      <c r="SRO5" s="341"/>
      <c r="SRP5" s="341"/>
      <c r="SRQ5" s="341"/>
      <c r="SRR5" s="341"/>
      <c r="SRS5" s="341"/>
      <c r="SRT5" s="341"/>
      <c r="SRU5" s="341"/>
      <c r="SRV5" s="341"/>
      <c r="SRW5" s="341"/>
      <c r="SRX5" s="341"/>
      <c r="SRY5" s="341"/>
      <c r="SRZ5" s="341"/>
      <c r="SSA5" s="341"/>
      <c r="SSB5" s="341"/>
      <c r="SSC5" s="341"/>
      <c r="SSD5" s="341"/>
      <c r="SSE5" s="341"/>
      <c r="SSF5" s="341"/>
      <c r="SSG5" s="341"/>
      <c r="SSH5" s="341"/>
      <c r="SSI5" s="341"/>
      <c r="SSJ5" s="341"/>
      <c r="SSK5" s="341"/>
      <c r="SSL5" s="341"/>
      <c r="SSM5" s="341"/>
      <c r="SSN5" s="341"/>
      <c r="SSO5" s="341"/>
      <c r="SSP5" s="341"/>
      <c r="SSQ5" s="341"/>
      <c r="SSR5" s="341"/>
      <c r="SSS5" s="341"/>
      <c r="SST5" s="341"/>
      <c r="SSU5" s="341"/>
      <c r="SSV5" s="341"/>
      <c r="SSW5" s="341"/>
      <c r="SSX5" s="341"/>
      <c r="SSY5" s="341"/>
      <c r="SSZ5" s="341"/>
      <c r="STA5" s="341"/>
      <c r="STB5" s="341"/>
      <c r="STC5" s="341"/>
      <c r="STD5" s="341"/>
      <c r="STE5" s="341"/>
      <c r="STF5" s="341"/>
      <c r="STG5" s="341"/>
      <c r="STH5" s="341"/>
      <c r="STI5" s="341"/>
      <c r="STJ5" s="341"/>
      <c r="STK5" s="341"/>
      <c r="STL5" s="341"/>
      <c r="STM5" s="341"/>
      <c r="STN5" s="341"/>
      <c r="STO5" s="341"/>
      <c r="STP5" s="341"/>
      <c r="STQ5" s="341"/>
      <c r="STR5" s="341"/>
      <c r="STS5" s="341"/>
      <c r="STT5" s="341"/>
      <c r="STU5" s="341"/>
      <c r="STV5" s="341"/>
      <c r="STW5" s="341"/>
      <c r="STX5" s="341"/>
      <c r="STY5" s="341"/>
      <c r="STZ5" s="341"/>
      <c r="SUA5" s="341"/>
      <c r="SUB5" s="341"/>
      <c r="SUC5" s="341"/>
      <c r="SUD5" s="341"/>
      <c r="SUE5" s="341"/>
      <c r="SUF5" s="341"/>
      <c r="SUG5" s="341"/>
      <c r="SUH5" s="341"/>
      <c r="SUI5" s="341"/>
      <c r="SUJ5" s="341"/>
      <c r="SUK5" s="341"/>
      <c r="SUL5" s="341"/>
      <c r="SUM5" s="341"/>
      <c r="SUN5" s="341"/>
      <c r="SUO5" s="341"/>
      <c r="SUP5" s="341"/>
      <c r="SUQ5" s="341"/>
      <c r="SUR5" s="341"/>
      <c r="SUS5" s="341"/>
      <c r="SUT5" s="341"/>
      <c r="SUU5" s="341"/>
      <c r="SUV5" s="341"/>
      <c r="SUW5" s="341"/>
      <c r="SUX5" s="341"/>
      <c r="SUY5" s="341"/>
      <c r="SUZ5" s="341"/>
      <c r="SVA5" s="341"/>
      <c r="SVB5" s="341"/>
      <c r="SVC5" s="341"/>
      <c r="SVD5" s="341"/>
      <c r="SVE5" s="341"/>
      <c r="SVF5" s="341"/>
      <c r="SVG5" s="341"/>
      <c r="SVH5" s="341"/>
      <c r="SVI5" s="341"/>
      <c r="SVJ5" s="341"/>
      <c r="SVK5" s="341"/>
      <c r="SVL5" s="341"/>
      <c r="SVM5" s="341"/>
      <c r="SVN5" s="341"/>
      <c r="SVO5" s="341"/>
      <c r="SVP5" s="341"/>
      <c r="SVQ5" s="341"/>
      <c r="SVR5" s="341"/>
      <c r="SVS5" s="341"/>
      <c r="SVT5" s="341"/>
      <c r="SVU5" s="341"/>
      <c r="SVV5" s="341"/>
      <c r="SVW5" s="341"/>
      <c r="SVX5" s="341"/>
      <c r="SVY5" s="341"/>
      <c r="SVZ5" s="341"/>
      <c r="SWA5" s="341"/>
      <c r="SWB5" s="341"/>
      <c r="SWC5" s="341"/>
      <c r="SWD5" s="341"/>
      <c r="SWE5" s="341"/>
      <c r="SWF5" s="341"/>
      <c r="SWG5" s="341"/>
      <c r="SWH5" s="341"/>
      <c r="SWI5" s="341"/>
      <c r="SWJ5" s="341"/>
      <c r="SWK5" s="341"/>
      <c r="SWL5" s="341"/>
      <c r="SWM5" s="341"/>
      <c r="SWN5" s="341"/>
      <c r="SWO5" s="341"/>
      <c r="SWP5" s="341"/>
      <c r="SWQ5" s="341"/>
      <c r="SWR5" s="341"/>
      <c r="SWS5" s="341"/>
      <c r="SWT5" s="341"/>
      <c r="SWU5" s="341"/>
      <c r="SWV5" s="341"/>
      <c r="SWW5" s="341"/>
      <c r="SWX5" s="341"/>
      <c r="SWY5" s="341"/>
      <c r="SWZ5" s="341"/>
      <c r="SXA5" s="341"/>
      <c r="SXB5" s="341"/>
      <c r="SXC5" s="341"/>
      <c r="SXD5" s="341"/>
      <c r="SXE5" s="341"/>
      <c r="SXF5" s="341"/>
      <c r="SXG5" s="341"/>
      <c r="SXH5" s="341"/>
      <c r="SXI5" s="341"/>
      <c r="SXJ5" s="341"/>
      <c r="SXK5" s="341"/>
      <c r="SXL5" s="341"/>
      <c r="SXM5" s="341"/>
      <c r="SXN5" s="341"/>
      <c r="SXO5" s="341"/>
      <c r="SXP5" s="341"/>
      <c r="SXQ5" s="341"/>
      <c r="SXR5" s="341"/>
      <c r="SXS5" s="341"/>
      <c r="SXT5" s="341"/>
      <c r="SXU5" s="341"/>
      <c r="SXV5" s="341"/>
      <c r="SXW5" s="341"/>
      <c r="SXX5" s="341"/>
      <c r="SXY5" s="341"/>
      <c r="SXZ5" s="341"/>
      <c r="SYA5" s="341"/>
      <c r="SYB5" s="341"/>
      <c r="SYC5" s="341"/>
      <c r="SYD5" s="341"/>
      <c r="SYE5" s="341"/>
      <c r="SYF5" s="341"/>
      <c r="SYG5" s="341"/>
      <c r="SYH5" s="341"/>
      <c r="SYI5" s="341"/>
      <c r="SYJ5" s="341"/>
      <c r="SYK5" s="341"/>
      <c r="SYL5" s="341"/>
      <c r="SYM5" s="341"/>
      <c r="SYN5" s="341"/>
      <c r="SYO5" s="341"/>
      <c r="SYP5" s="341"/>
      <c r="SYQ5" s="341"/>
      <c r="SYR5" s="341"/>
      <c r="SYS5" s="341"/>
      <c r="SYT5" s="341"/>
      <c r="SYU5" s="341"/>
      <c r="SYV5" s="341"/>
      <c r="SYW5" s="341"/>
      <c r="SYX5" s="341"/>
      <c r="SYY5" s="341"/>
      <c r="SYZ5" s="341"/>
      <c r="SZA5" s="341"/>
      <c r="SZB5" s="341"/>
      <c r="SZC5" s="341"/>
      <c r="SZD5" s="341"/>
      <c r="SZE5" s="341"/>
      <c r="SZF5" s="341"/>
      <c r="SZG5" s="341"/>
      <c r="SZH5" s="341"/>
      <c r="SZI5" s="341"/>
      <c r="SZJ5" s="341"/>
      <c r="SZK5" s="341"/>
      <c r="SZL5" s="341"/>
      <c r="SZM5" s="341"/>
      <c r="SZN5" s="341"/>
      <c r="SZO5" s="341"/>
      <c r="SZP5" s="341"/>
      <c r="SZQ5" s="341"/>
      <c r="SZR5" s="341"/>
      <c r="SZS5" s="341"/>
      <c r="SZT5" s="341"/>
      <c r="SZU5" s="341"/>
      <c r="SZV5" s="341"/>
      <c r="SZW5" s="341"/>
      <c r="SZX5" s="341"/>
      <c r="SZY5" s="341"/>
      <c r="SZZ5" s="341"/>
      <c r="TAA5" s="341"/>
      <c r="TAB5" s="341"/>
      <c r="TAC5" s="341"/>
      <c r="TAD5" s="341"/>
      <c r="TAE5" s="341"/>
      <c r="TAF5" s="341"/>
      <c r="TAG5" s="341"/>
      <c r="TAH5" s="341"/>
      <c r="TAI5" s="341"/>
      <c r="TAJ5" s="341"/>
      <c r="TAK5" s="341"/>
      <c r="TAL5" s="341"/>
      <c r="TAM5" s="341"/>
      <c r="TAN5" s="341"/>
      <c r="TAO5" s="341"/>
      <c r="TAP5" s="341"/>
      <c r="TAQ5" s="341"/>
      <c r="TAR5" s="341"/>
      <c r="TAS5" s="341"/>
      <c r="TAT5" s="341"/>
      <c r="TAU5" s="341"/>
      <c r="TAV5" s="341"/>
      <c r="TAW5" s="341"/>
      <c r="TAX5" s="341"/>
      <c r="TAY5" s="341"/>
      <c r="TAZ5" s="341"/>
      <c r="TBA5" s="341"/>
      <c r="TBB5" s="341"/>
      <c r="TBC5" s="341"/>
      <c r="TBD5" s="341"/>
      <c r="TBE5" s="341"/>
      <c r="TBF5" s="341"/>
      <c r="TBG5" s="341"/>
      <c r="TBH5" s="341"/>
      <c r="TBI5" s="341"/>
      <c r="TBJ5" s="341"/>
      <c r="TBK5" s="341"/>
      <c r="TBL5" s="341"/>
      <c r="TBM5" s="341"/>
      <c r="TBN5" s="341"/>
      <c r="TBO5" s="341"/>
      <c r="TBP5" s="341"/>
      <c r="TBQ5" s="341"/>
      <c r="TBR5" s="341"/>
      <c r="TBS5" s="341"/>
      <c r="TBT5" s="341"/>
      <c r="TBU5" s="341"/>
      <c r="TBV5" s="341"/>
      <c r="TBW5" s="341"/>
      <c r="TBX5" s="341"/>
      <c r="TBY5" s="341"/>
      <c r="TBZ5" s="341"/>
      <c r="TCA5" s="341"/>
      <c r="TCB5" s="341"/>
      <c r="TCC5" s="341"/>
      <c r="TCD5" s="341"/>
      <c r="TCE5" s="341"/>
      <c r="TCF5" s="341"/>
      <c r="TCG5" s="341"/>
      <c r="TCH5" s="341"/>
      <c r="TCI5" s="341"/>
      <c r="TCJ5" s="341"/>
      <c r="TCK5" s="341"/>
      <c r="TCL5" s="341"/>
      <c r="TCM5" s="341"/>
      <c r="TCN5" s="341"/>
      <c r="TCO5" s="341"/>
      <c r="TCP5" s="341"/>
      <c r="TCQ5" s="341"/>
      <c r="TCR5" s="341"/>
      <c r="TCS5" s="341"/>
      <c r="TCT5" s="341"/>
      <c r="TCU5" s="341"/>
      <c r="TCV5" s="341"/>
      <c r="TCW5" s="341"/>
      <c r="TCX5" s="341"/>
      <c r="TCY5" s="341"/>
      <c r="TCZ5" s="341"/>
      <c r="TDA5" s="341"/>
      <c r="TDB5" s="341"/>
      <c r="TDC5" s="341"/>
      <c r="TDD5" s="341"/>
      <c r="TDE5" s="341"/>
      <c r="TDF5" s="341"/>
      <c r="TDG5" s="341"/>
      <c r="TDH5" s="341"/>
      <c r="TDI5" s="341"/>
      <c r="TDJ5" s="341"/>
      <c r="TDK5" s="341"/>
      <c r="TDL5" s="341"/>
      <c r="TDM5" s="341"/>
      <c r="TDN5" s="341"/>
      <c r="TDO5" s="341"/>
      <c r="TDP5" s="341"/>
      <c r="TDQ5" s="341"/>
      <c r="TDR5" s="341"/>
      <c r="TDS5" s="341"/>
      <c r="TDT5" s="341"/>
      <c r="TDU5" s="341"/>
      <c r="TDV5" s="341"/>
      <c r="TDW5" s="341"/>
      <c r="TDX5" s="341"/>
      <c r="TDY5" s="341"/>
      <c r="TDZ5" s="341"/>
      <c r="TEA5" s="341"/>
      <c r="TEB5" s="341"/>
      <c r="TEC5" s="341"/>
      <c r="TED5" s="341"/>
      <c r="TEE5" s="341"/>
      <c r="TEF5" s="341"/>
      <c r="TEG5" s="341"/>
      <c r="TEH5" s="341"/>
      <c r="TEI5" s="341"/>
      <c r="TEJ5" s="341"/>
      <c r="TEK5" s="341"/>
      <c r="TEL5" s="341"/>
      <c r="TEM5" s="341"/>
      <c r="TEN5" s="341"/>
      <c r="TEO5" s="341"/>
      <c r="TEP5" s="341"/>
      <c r="TEQ5" s="341"/>
      <c r="TER5" s="341"/>
      <c r="TES5" s="341"/>
      <c r="TET5" s="341"/>
      <c r="TEU5" s="341"/>
      <c r="TEV5" s="341"/>
      <c r="TEW5" s="341"/>
      <c r="TEX5" s="341"/>
      <c r="TEY5" s="341"/>
      <c r="TEZ5" s="341"/>
      <c r="TFA5" s="341"/>
      <c r="TFB5" s="341"/>
      <c r="TFC5" s="341"/>
      <c r="TFD5" s="341"/>
      <c r="TFE5" s="341"/>
      <c r="TFF5" s="341"/>
      <c r="TFG5" s="341"/>
      <c r="TFH5" s="341"/>
      <c r="TFI5" s="341"/>
      <c r="TFJ5" s="341"/>
      <c r="TFK5" s="341"/>
      <c r="TFL5" s="341"/>
      <c r="TFM5" s="341"/>
      <c r="TFN5" s="341"/>
      <c r="TFO5" s="341"/>
      <c r="TFP5" s="341"/>
      <c r="TFQ5" s="341"/>
      <c r="TFR5" s="341"/>
      <c r="TFS5" s="341"/>
      <c r="TFT5" s="341"/>
      <c r="TFU5" s="341"/>
      <c r="TFV5" s="341"/>
      <c r="TFW5" s="341"/>
      <c r="TFX5" s="341"/>
      <c r="TFY5" s="341"/>
      <c r="TFZ5" s="341"/>
      <c r="TGA5" s="341"/>
      <c r="TGB5" s="341"/>
      <c r="TGC5" s="341"/>
      <c r="TGD5" s="341"/>
      <c r="TGE5" s="341"/>
      <c r="TGF5" s="341"/>
      <c r="TGG5" s="341"/>
      <c r="TGH5" s="341"/>
      <c r="TGI5" s="341"/>
      <c r="TGJ5" s="341"/>
      <c r="TGK5" s="341"/>
      <c r="TGL5" s="341"/>
      <c r="TGM5" s="341"/>
      <c r="TGN5" s="341"/>
      <c r="TGO5" s="341"/>
      <c r="TGP5" s="341"/>
      <c r="TGQ5" s="341"/>
      <c r="TGR5" s="341"/>
      <c r="TGS5" s="341"/>
      <c r="TGT5" s="341"/>
      <c r="TGU5" s="341"/>
      <c r="TGV5" s="341"/>
      <c r="TGW5" s="341"/>
      <c r="TGX5" s="341"/>
      <c r="TGY5" s="341"/>
      <c r="TGZ5" s="341"/>
      <c r="THA5" s="341"/>
      <c r="THB5" s="341"/>
      <c r="THC5" s="341"/>
      <c r="THD5" s="341"/>
      <c r="THE5" s="341"/>
      <c r="THF5" s="341"/>
      <c r="THG5" s="341"/>
      <c r="THH5" s="341"/>
      <c r="THI5" s="341"/>
      <c r="THJ5" s="341"/>
      <c r="THK5" s="341"/>
      <c r="THL5" s="341"/>
      <c r="THM5" s="341"/>
      <c r="THN5" s="341"/>
      <c r="THO5" s="341"/>
      <c r="THP5" s="341"/>
      <c r="THQ5" s="341"/>
      <c r="THR5" s="341"/>
      <c r="THS5" s="341"/>
      <c r="THT5" s="341"/>
      <c r="THU5" s="341"/>
      <c r="THV5" s="341"/>
      <c r="THW5" s="341"/>
      <c r="THX5" s="341"/>
      <c r="THY5" s="341"/>
      <c r="THZ5" s="341"/>
      <c r="TIA5" s="341"/>
      <c r="TIB5" s="341"/>
      <c r="TIC5" s="341"/>
      <c r="TID5" s="341"/>
      <c r="TIE5" s="341"/>
      <c r="TIF5" s="341"/>
      <c r="TIG5" s="341"/>
      <c r="TIH5" s="341"/>
      <c r="TII5" s="341"/>
      <c r="TIJ5" s="341"/>
      <c r="TIK5" s="341"/>
      <c r="TIL5" s="341"/>
      <c r="TIM5" s="341"/>
      <c r="TIN5" s="341"/>
      <c r="TIO5" s="341"/>
      <c r="TIP5" s="341"/>
      <c r="TIQ5" s="341"/>
      <c r="TIR5" s="341"/>
      <c r="TIS5" s="341"/>
      <c r="TIT5" s="341"/>
      <c r="TIU5" s="341"/>
      <c r="TIV5" s="341"/>
      <c r="TIW5" s="341"/>
      <c r="TIX5" s="341"/>
      <c r="TIY5" s="341"/>
      <c r="TIZ5" s="341"/>
      <c r="TJA5" s="341"/>
      <c r="TJB5" s="341"/>
      <c r="TJC5" s="341"/>
      <c r="TJD5" s="341"/>
      <c r="TJE5" s="341"/>
      <c r="TJF5" s="341"/>
      <c r="TJG5" s="341"/>
      <c r="TJH5" s="341"/>
      <c r="TJI5" s="341"/>
      <c r="TJJ5" s="341"/>
      <c r="TJK5" s="341"/>
      <c r="TJL5" s="341"/>
      <c r="TJM5" s="341"/>
      <c r="TJN5" s="341"/>
      <c r="TJO5" s="341"/>
      <c r="TJP5" s="341"/>
      <c r="TJQ5" s="341"/>
      <c r="TJR5" s="341"/>
      <c r="TJS5" s="341"/>
      <c r="TJT5" s="341"/>
      <c r="TJU5" s="341"/>
      <c r="TJV5" s="341"/>
      <c r="TJW5" s="341"/>
      <c r="TJX5" s="341"/>
      <c r="TJY5" s="341"/>
      <c r="TJZ5" s="341"/>
      <c r="TKA5" s="341"/>
      <c r="TKB5" s="341"/>
      <c r="TKC5" s="341"/>
      <c r="TKD5" s="341"/>
      <c r="TKE5" s="341"/>
      <c r="TKF5" s="341"/>
      <c r="TKG5" s="341"/>
      <c r="TKH5" s="341"/>
      <c r="TKI5" s="341"/>
      <c r="TKJ5" s="341"/>
      <c r="TKK5" s="341"/>
      <c r="TKL5" s="341"/>
      <c r="TKM5" s="341"/>
      <c r="TKN5" s="341"/>
      <c r="TKO5" s="341"/>
      <c r="TKP5" s="341"/>
      <c r="TKQ5" s="341"/>
      <c r="TKR5" s="341"/>
      <c r="TKS5" s="341"/>
      <c r="TKT5" s="341"/>
      <c r="TKU5" s="341"/>
      <c r="TKV5" s="341"/>
      <c r="TKW5" s="341"/>
      <c r="TKX5" s="341"/>
      <c r="TKY5" s="341"/>
      <c r="TKZ5" s="341"/>
      <c r="TLA5" s="341"/>
      <c r="TLB5" s="341"/>
      <c r="TLC5" s="341"/>
      <c r="TLD5" s="341"/>
      <c r="TLE5" s="341"/>
      <c r="TLF5" s="341"/>
      <c r="TLG5" s="341"/>
      <c r="TLH5" s="341"/>
      <c r="TLI5" s="341"/>
      <c r="TLJ5" s="341"/>
      <c r="TLK5" s="341"/>
      <c r="TLL5" s="341"/>
      <c r="TLM5" s="341"/>
      <c r="TLN5" s="341"/>
      <c r="TLO5" s="341"/>
      <c r="TLP5" s="341"/>
      <c r="TLQ5" s="341"/>
      <c r="TLR5" s="341"/>
      <c r="TLS5" s="341"/>
      <c r="TLT5" s="341"/>
      <c r="TLU5" s="341"/>
      <c r="TLV5" s="341"/>
      <c r="TLW5" s="341"/>
      <c r="TLX5" s="341"/>
      <c r="TLY5" s="341"/>
      <c r="TLZ5" s="341"/>
      <c r="TMA5" s="341"/>
      <c r="TMB5" s="341"/>
      <c r="TMC5" s="341"/>
      <c r="TMD5" s="341"/>
      <c r="TME5" s="341"/>
      <c r="TMF5" s="341"/>
      <c r="TMG5" s="341"/>
      <c r="TMH5" s="341"/>
      <c r="TMI5" s="341"/>
      <c r="TMJ5" s="341"/>
      <c r="TMK5" s="341"/>
      <c r="TML5" s="341"/>
      <c r="TMM5" s="341"/>
      <c r="TMN5" s="341"/>
      <c r="TMO5" s="341"/>
      <c r="TMP5" s="341"/>
      <c r="TMQ5" s="341"/>
      <c r="TMR5" s="341"/>
      <c r="TMS5" s="341"/>
      <c r="TMT5" s="341"/>
      <c r="TMU5" s="341"/>
      <c r="TMV5" s="341"/>
      <c r="TMW5" s="341"/>
      <c r="TMX5" s="341"/>
      <c r="TMY5" s="341"/>
      <c r="TMZ5" s="341"/>
      <c r="TNA5" s="341"/>
      <c r="TNB5" s="341"/>
      <c r="TNC5" s="341"/>
      <c r="TND5" s="341"/>
      <c r="TNE5" s="341"/>
      <c r="TNF5" s="341"/>
      <c r="TNG5" s="341"/>
      <c r="TNH5" s="341"/>
      <c r="TNI5" s="341"/>
      <c r="TNJ5" s="341"/>
      <c r="TNK5" s="341"/>
      <c r="TNL5" s="341"/>
      <c r="TNM5" s="341"/>
      <c r="TNN5" s="341"/>
      <c r="TNO5" s="341"/>
      <c r="TNP5" s="341"/>
      <c r="TNQ5" s="341"/>
      <c r="TNR5" s="341"/>
      <c r="TNS5" s="341"/>
      <c r="TNT5" s="341"/>
      <c r="TNU5" s="341"/>
      <c r="TNV5" s="341"/>
      <c r="TNW5" s="341"/>
      <c r="TNX5" s="341"/>
      <c r="TNY5" s="341"/>
      <c r="TNZ5" s="341"/>
      <c r="TOA5" s="341"/>
      <c r="TOB5" s="341"/>
      <c r="TOC5" s="341"/>
      <c r="TOD5" s="341"/>
      <c r="TOE5" s="341"/>
      <c r="TOF5" s="341"/>
      <c r="TOG5" s="341"/>
      <c r="TOH5" s="341"/>
      <c r="TOI5" s="341"/>
      <c r="TOJ5" s="341"/>
      <c r="TOK5" s="341"/>
      <c r="TOL5" s="341"/>
      <c r="TOM5" s="341"/>
      <c r="TON5" s="341"/>
      <c r="TOO5" s="341"/>
      <c r="TOP5" s="341"/>
      <c r="TOQ5" s="341"/>
      <c r="TOR5" s="341"/>
      <c r="TOS5" s="341"/>
      <c r="TOT5" s="341"/>
      <c r="TOU5" s="341"/>
      <c r="TOV5" s="341"/>
      <c r="TOW5" s="341"/>
      <c r="TOX5" s="341"/>
      <c r="TOY5" s="341"/>
      <c r="TOZ5" s="341"/>
      <c r="TPA5" s="341"/>
      <c r="TPB5" s="341"/>
      <c r="TPC5" s="341"/>
      <c r="TPD5" s="341"/>
      <c r="TPE5" s="341"/>
      <c r="TPF5" s="341"/>
      <c r="TPG5" s="341"/>
      <c r="TPH5" s="341"/>
      <c r="TPI5" s="341"/>
      <c r="TPJ5" s="341"/>
      <c r="TPK5" s="341"/>
      <c r="TPL5" s="341"/>
      <c r="TPM5" s="341"/>
      <c r="TPN5" s="341"/>
      <c r="TPO5" s="341"/>
      <c r="TPP5" s="341"/>
      <c r="TPQ5" s="341"/>
      <c r="TPR5" s="341"/>
      <c r="TPS5" s="341"/>
      <c r="TPT5" s="341"/>
      <c r="TPU5" s="341"/>
      <c r="TPV5" s="341"/>
      <c r="TPW5" s="341"/>
      <c r="TPX5" s="341"/>
      <c r="TPY5" s="341"/>
      <c r="TPZ5" s="341"/>
      <c r="TQA5" s="341"/>
      <c r="TQB5" s="341"/>
      <c r="TQC5" s="341"/>
      <c r="TQD5" s="341"/>
      <c r="TQE5" s="341"/>
      <c r="TQF5" s="341"/>
      <c r="TQG5" s="341"/>
      <c r="TQH5" s="341"/>
      <c r="TQI5" s="341"/>
      <c r="TQJ5" s="341"/>
      <c r="TQK5" s="341"/>
      <c r="TQL5" s="341"/>
      <c r="TQM5" s="341"/>
      <c r="TQN5" s="341"/>
      <c r="TQO5" s="341"/>
      <c r="TQP5" s="341"/>
      <c r="TQQ5" s="341"/>
      <c r="TQR5" s="341"/>
      <c r="TQS5" s="341"/>
      <c r="TQT5" s="341"/>
      <c r="TQU5" s="341"/>
      <c r="TQV5" s="341"/>
      <c r="TQW5" s="341"/>
      <c r="TQX5" s="341"/>
      <c r="TQY5" s="341"/>
      <c r="TQZ5" s="341"/>
      <c r="TRA5" s="341"/>
      <c r="TRB5" s="341"/>
      <c r="TRC5" s="341"/>
      <c r="TRD5" s="341"/>
      <c r="TRE5" s="341"/>
      <c r="TRF5" s="341"/>
      <c r="TRG5" s="341"/>
      <c r="TRH5" s="341"/>
      <c r="TRI5" s="341"/>
      <c r="TRJ5" s="341"/>
      <c r="TRK5" s="341"/>
      <c r="TRL5" s="341"/>
      <c r="TRM5" s="341"/>
      <c r="TRN5" s="341"/>
      <c r="TRO5" s="341"/>
      <c r="TRP5" s="341"/>
      <c r="TRQ5" s="341"/>
      <c r="TRR5" s="341"/>
      <c r="TRS5" s="341"/>
      <c r="TRT5" s="341"/>
      <c r="TRU5" s="341"/>
      <c r="TRV5" s="341"/>
      <c r="TRW5" s="341"/>
      <c r="TRX5" s="341"/>
      <c r="TRY5" s="341"/>
      <c r="TRZ5" s="341"/>
      <c r="TSA5" s="341"/>
      <c r="TSB5" s="341"/>
      <c r="TSC5" s="341"/>
      <c r="TSD5" s="341"/>
      <c r="TSE5" s="341"/>
      <c r="TSF5" s="341"/>
      <c r="TSG5" s="341"/>
      <c r="TSH5" s="341"/>
      <c r="TSI5" s="341"/>
      <c r="TSJ5" s="341"/>
      <c r="TSK5" s="341"/>
      <c r="TSL5" s="341"/>
      <c r="TSM5" s="341"/>
      <c r="TSN5" s="341"/>
      <c r="TSO5" s="341"/>
      <c r="TSP5" s="341"/>
      <c r="TSQ5" s="341"/>
      <c r="TSR5" s="341"/>
      <c r="TSS5" s="341"/>
      <c r="TST5" s="341"/>
      <c r="TSU5" s="341"/>
      <c r="TSV5" s="341"/>
      <c r="TSW5" s="341"/>
      <c r="TSX5" s="341"/>
      <c r="TSY5" s="341"/>
      <c r="TSZ5" s="341"/>
      <c r="TTA5" s="341"/>
      <c r="TTB5" s="341"/>
      <c r="TTC5" s="341"/>
      <c r="TTD5" s="341"/>
      <c r="TTE5" s="341"/>
      <c r="TTF5" s="341"/>
      <c r="TTG5" s="341"/>
      <c r="TTH5" s="341"/>
      <c r="TTI5" s="341"/>
      <c r="TTJ5" s="341"/>
      <c r="TTK5" s="341"/>
      <c r="TTL5" s="341"/>
      <c r="TTM5" s="341"/>
      <c r="TTN5" s="341"/>
      <c r="TTO5" s="341"/>
      <c r="TTP5" s="341"/>
      <c r="TTQ5" s="341"/>
      <c r="TTR5" s="341"/>
      <c r="TTS5" s="341"/>
      <c r="TTT5" s="341"/>
      <c r="TTU5" s="341"/>
      <c r="TTV5" s="341"/>
      <c r="TTW5" s="341"/>
      <c r="TTX5" s="341"/>
      <c r="TTY5" s="341"/>
      <c r="TTZ5" s="341"/>
      <c r="TUA5" s="341"/>
      <c r="TUB5" s="341"/>
      <c r="TUC5" s="341"/>
      <c r="TUD5" s="341"/>
      <c r="TUE5" s="341"/>
      <c r="TUF5" s="341"/>
      <c r="TUG5" s="341"/>
      <c r="TUH5" s="341"/>
      <c r="TUI5" s="341"/>
      <c r="TUJ5" s="341"/>
      <c r="TUK5" s="341"/>
      <c r="TUL5" s="341"/>
      <c r="TUM5" s="341"/>
      <c r="TUN5" s="341"/>
      <c r="TUO5" s="341"/>
      <c r="TUP5" s="341"/>
      <c r="TUQ5" s="341"/>
      <c r="TUR5" s="341"/>
      <c r="TUS5" s="341"/>
      <c r="TUT5" s="341"/>
      <c r="TUU5" s="341"/>
      <c r="TUV5" s="341"/>
      <c r="TUW5" s="341"/>
      <c r="TUX5" s="341"/>
      <c r="TUY5" s="341"/>
      <c r="TUZ5" s="341"/>
      <c r="TVA5" s="341"/>
      <c r="TVB5" s="341"/>
      <c r="TVC5" s="341"/>
      <c r="TVD5" s="341"/>
      <c r="TVE5" s="341"/>
      <c r="TVF5" s="341"/>
      <c r="TVG5" s="341"/>
      <c r="TVH5" s="341"/>
      <c r="TVI5" s="341"/>
      <c r="TVJ5" s="341"/>
      <c r="TVK5" s="341"/>
      <c r="TVL5" s="341"/>
      <c r="TVM5" s="341"/>
      <c r="TVN5" s="341"/>
      <c r="TVO5" s="341"/>
      <c r="TVP5" s="341"/>
      <c r="TVQ5" s="341"/>
      <c r="TVR5" s="341"/>
      <c r="TVS5" s="341"/>
      <c r="TVT5" s="341"/>
      <c r="TVU5" s="341"/>
      <c r="TVV5" s="341"/>
      <c r="TVW5" s="341"/>
      <c r="TVX5" s="341"/>
      <c r="TVY5" s="341"/>
      <c r="TVZ5" s="341"/>
      <c r="TWA5" s="341"/>
      <c r="TWB5" s="341"/>
      <c r="TWC5" s="341"/>
      <c r="TWD5" s="341"/>
      <c r="TWE5" s="341"/>
      <c r="TWF5" s="341"/>
      <c r="TWG5" s="341"/>
      <c r="TWH5" s="341"/>
      <c r="TWI5" s="341"/>
      <c r="TWJ5" s="341"/>
      <c r="TWK5" s="341"/>
      <c r="TWL5" s="341"/>
      <c r="TWM5" s="341"/>
      <c r="TWN5" s="341"/>
      <c r="TWO5" s="341"/>
      <c r="TWP5" s="341"/>
      <c r="TWQ5" s="341"/>
      <c r="TWR5" s="341"/>
      <c r="TWS5" s="341"/>
      <c r="TWT5" s="341"/>
      <c r="TWU5" s="341"/>
      <c r="TWV5" s="341"/>
      <c r="TWW5" s="341"/>
      <c r="TWX5" s="341"/>
      <c r="TWY5" s="341"/>
      <c r="TWZ5" s="341"/>
      <c r="TXA5" s="341"/>
      <c r="TXB5" s="341"/>
      <c r="TXC5" s="341"/>
      <c r="TXD5" s="341"/>
      <c r="TXE5" s="341"/>
      <c r="TXF5" s="341"/>
      <c r="TXG5" s="341"/>
      <c r="TXH5" s="341"/>
      <c r="TXI5" s="341"/>
      <c r="TXJ5" s="341"/>
      <c r="TXK5" s="341"/>
      <c r="TXL5" s="341"/>
      <c r="TXM5" s="341"/>
      <c r="TXN5" s="341"/>
      <c r="TXO5" s="341"/>
      <c r="TXP5" s="341"/>
      <c r="TXQ5" s="341"/>
      <c r="TXR5" s="341"/>
      <c r="TXS5" s="341"/>
      <c r="TXT5" s="341"/>
      <c r="TXU5" s="341"/>
      <c r="TXV5" s="341"/>
      <c r="TXW5" s="341"/>
      <c r="TXX5" s="341"/>
      <c r="TXY5" s="341"/>
      <c r="TXZ5" s="341"/>
      <c r="TYA5" s="341"/>
      <c r="TYB5" s="341"/>
      <c r="TYC5" s="341"/>
      <c r="TYD5" s="341"/>
      <c r="TYE5" s="341"/>
      <c r="TYF5" s="341"/>
      <c r="TYG5" s="341"/>
      <c r="TYH5" s="341"/>
      <c r="TYI5" s="341"/>
      <c r="TYJ5" s="341"/>
      <c r="TYK5" s="341"/>
      <c r="TYL5" s="341"/>
      <c r="TYM5" s="341"/>
      <c r="TYN5" s="341"/>
      <c r="TYO5" s="341"/>
      <c r="TYP5" s="341"/>
      <c r="TYQ5" s="341"/>
      <c r="TYR5" s="341"/>
      <c r="TYS5" s="341"/>
      <c r="TYT5" s="341"/>
      <c r="TYU5" s="341"/>
      <c r="TYV5" s="341"/>
      <c r="TYW5" s="341"/>
      <c r="TYX5" s="341"/>
      <c r="TYY5" s="341"/>
      <c r="TYZ5" s="341"/>
      <c r="TZA5" s="341"/>
      <c r="TZB5" s="341"/>
      <c r="TZC5" s="341"/>
      <c r="TZD5" s="341"/>
      <c r="TZE5" s="341"/>
      <c r="TZF5" s="341"/>
      <c r="TZG5" s="341"/>
      <c r="TZH5" s="341"/>
      <c r="TZI5" s="341"/>
      <c r="TZJ5" s="341"/>
      <c r="TZK5" s="341"/>
      <c r="TZL5" s="341"/>
      <c r="TZM5" s="341"/>
      <c r="TZN5" s="341"/>
      <c r="TZO5" s="341"/>
      <c r="TZP5" s="341"/>
      <c r="TZQ5" s="341"/>
      <c r="TZR5" s="341"/>
      <c r="TZS5" s="341"/>
      <c r="TZT5" s="341"/>
      <c r="TZU5" s="341"/>
      <c r="TZV5" s="341"/>
      <c r="TZW5" s="341"/>
      <c r="TZX5" s="341"/>
      <c r="TZY5" s="341"/>
      <c r="TZZ5" s="341"/>
      <c r="UAA5" s="341"/>
      <c r="UAB5" s="341"/>
      <c r="UAC5" s="341"/>
      <c r="UAD5" s="341"/>
      <c r="UAE5" s="341"/>
      <c r="UAF5" s="341"/>
      <c r="UAG5" s="341"/>
      <c r="UAH5" s="341"/>
      <c r="UAI5" s="341"/>
      <c r="UAJ5" s="341"/>
      <c r="UAK5" s="341"/>
      <c r="UAL5" s="341"/>
      <c r="UAM5" s="341"/>
      <c r="UAN5" s="341"/>
      <c r="UAO5" s="341"/>
      <c r="UAP5" s="341"/>
      <c r="UAQ5" s="341"/>
      <c r="UAR5" s="341"/>
      <c r="UAS5" s="341"/>
      <c r="UAT5" s="341"/>
      <c r="UAU5" s="341"/>
      <c r="UAV5" s="341"/>
      <c r="UAW5" s="341"/>
      <c r="UAX5" s="341"/>
      <c r="UAY5" s="341"/>
      <c r="UAZ5" s="341"/>
      <c r="UBA5" s="341"/>
      <c r="UBB5" s="341"/>
      <c r="UBC5" s="341"/>
      <c r="UBD5" s="341"/>
      <c r="UBE5" s="341"/>
      <c r="UBF5" s="341"/>
      <c r="UBG5" s="341"/>
      <c r="UBH5" s="341"/>
      <c r="UBI5" s="341"/>
      <c r="UBJ5" s="341"/>
      <c r="UBK5" s="341"/>
      <c r="UBL5" s="341"/>
      <c r="UBM5" s="341"/>
      <c r="UBN5" s="341"/>
      <c r="UBO5" s="341"/>
      <c r="UBP5" s="341"/>
      <c r="UBQ5" s="341"/>
      <c r="UBR5" s="341"/>
      <c r="UBS5" s="341"/>
      <c r="UBT5" s="341"/>
      <c r="UBU5" s="341"/>
      <c r="UBV5" s="341"/>
      <c r="UBW5" s="341"/>
      <c r="UBX5" s="341"/>
      <c r="UBY5" s="341"/>
      <c r="UBZ5" s="341"/>
      <c r="UCA5" s="341"/>
      <c r="UCB5" s="341"/>
      <c r="UCC5" s="341"/>
      <c r="UCD5" s="341"/>
      <c r="UCE5" s="341"/>
      <c r="UCF5" s="341"/>
      <c r="UCG5" s="341"/>
      <c r="UCH5" s="341"/>
      <c r="UCI5" s="341"/>
      <c r="UCJ5" s="341"/>
      <c r="UCK5" s="341"/>
      <c r="UCL5" s="341"/>
      <c r="UCM5" s="341"/>
      <c r="UCN5" s="341"/>
      <c r="UCO5" s="341"/>
      <c r="UCP5" s="341"/>
      <c r="UCQ5" s="341"/>
      <c r="UCR5" s="341"/>
      <c r="UCS5" s="341"/>
      <c r="UCT5" s="341"/>
      <c r="UCU5" s="341"/>
      <c r="UCV5" s="341"/>
      <c r="UCW5" s="341"/>
      <c r="UCX5" s="341"/>
      <c r="UCY5" s="341"/>
      <c r="UCZ5" s="341"/>
      <c r="UDA5" s="341"/>
      <c r="UDB5" s="341"/>
      <c r="UDC5" s="341"/>
      <c r="UDD5" s="341"/>
      <c r="UDE5" s="341"/>
      <c r="UDF5" s="341"/>
      <c r="UDG5" s="341"/>
      <c r="UDH5" s="341"/>
      <c r="UDI5" s="341"/>
      <c r="UDJ5" s="341"/>
      <c r="UDK5" s="341"/>
      <c r="UDL5" s="341"/>
      <c r="UDM5" s="341"/>
      <c r="UDN5" s="341"/>
      <c r="UDO5" s="341"/>
      <c r="UDP5" s="341"/>
      <c r="UDQ5" s="341"/>
      <c r="UDR5" s="341"/>
      <c r="UDS5" s="341"/>
      <c r="UDT5" s="341"/>
      <c r="UDU5" s="341"/>
      <c r="UDV5" s="341"/>
      <c r="UDW5" s="341"/>
      <c r="UDX5" s="341"/>
      <c r="UDY5" s="341"/>
      <c r="UDZ5" s="341"/>
      <c r="UEA5" s="341"/>
      <c r="UEB5" s="341"/>
      <c r="UEC5" s="341"/>
      <c r="UED5" s="341"/>
      <c r="UEE5" s="341"/>
      <c r="UEF5" s="341"/>
      <c r="UEG5" s="341"/>
      <c r="UEH5" s="341"/>
      <c r="UEI5" s="341"/>
      <c r="UEJ5" s="341"/>
      <c r="UEK5" s="341"/>
      <c r="UEL5" s="341"/>
      <c r="UEM5" s="341"/>
      <c r="UEN5" s="341"/>
      <c r="UEO5" s="341"/>
      <c r="UEP5" s="341"/>
      <c r="UEQ5" s="341"/>
      <c r="UER5" s="341"/>
      <c r="UES5" s="341"/>
      <c r="UET5" s="341"/>
      <c r="UEU5" s="341"/>
      <c r="UEV5" s="341"/>
      <c r="UEW5" s="341"/>
      <c r="UEX5" s="341"/>
      <c r="UEY5" s="341"/>
      <c r="UEZ5" s="341"/>
      <c r="UFA5" s="341"/>
      <c r="UFB5" s="341"/>
      <c r="UFC5" s="341"/>
      <c r="UFD5" s="341"/>
      <c r="UFE5" s="341"/>
      <c r="UFF5" s="341"/>
      <c r="UFG5" s="341"/>
      <c r="UFH5" s="341"/>
      <c r="UFI5" s="341"/>
      <c r="UFJ5" s="341"/>
      <c r="UFK5" s="341"/>
      <c r="UFL5" s="341"/>
      <c r="UFM5" s="341"/>
      <c r="UFN5" s="341"/>
      <c r="UFO5" s="341"/>
      <c r="UFP5" s="341"/>
      <c r="UFQ5" s="341"/>
      <c r="UFR5" s="341"/>
      <c r="UFS5" s="341"/>
      <c r="UFT5" s="341"/>
      <c r="UFU5" s="341"/>
      <c r="UFV5" s="341"/>
      <c r="UFW5" s="341"/>
      <c r="UFX5" s="341"/>
      <c r="UFY5" s="341"/>
      <c r="UFZ5" s="341"/>
      <c r="UGA5" s="341"/>
      <c r="UGB5" s="341"/>
      <c r="UGC5" s="341"/>
      <c r="UGD5" s="341"/>
      <c r="UGE5" s="341"/>
      <c r="UGF5" s="341"/>
      <c r="UGG5" s="341"/>
      <c r="UGH5" s="341"/>
      <c r="UGI5" s="341"/>
      <c r="UGJ5" s="341"/>
      <c r="UGK5" s="341"/>
      <c r="UGL5" s="341"/>
      <c r="UGM5" s="341"/>
      <c r="UGN5" s="341"/>
      <c r="UGO5" s="341"/>
      <c r="UGP5" s="341"/>
      <c r="UGQ5" s="341"/>
      <c r="UGR5" s="341"/>
      <c r="UGS5" s="341"/>
      <c r="UGT5" s="341"/>
      <c r="UGU5" s="341"/>
      <c r="UGV5" s="341"/>
      <c r="UGW5" s="341"/>
      <c r="UGX5" s="341"/>
      <c r="UGY5" s="341"/>
      <c r="UGZ5" s="341"/>
      <c r="UHA5" s="341"/>
      <c r="UHB5" s="341"/>
      <c r="UHC5" s="341"/>
      <c r="UHD5" s="341"/>
      <c r="UHE5" s="341"/>
      <c r="UHF5" s="341"/>
      <c r="UHG5" s="341"/>
      <c r="UHH5" s="341"/>
      <c r="UHI5" s="341"/>
      <c r="UHJ5" s="341"/>
      <c r="UHK5" s="341"/>
      <c r="UHL5" s="341"/>
      <c r="UHM5" s="341"/>
      <c r="UHN5" s="341"/>
      <c r="UHO5" s="341"/>
      <c r="UHP5" s="341"/>
      <c r="UHQ5" s="341"/>
      <c r="UHR5" s="341"/>
      <c r="UHS5" s="341"/>
      <c r="UHT5" s="341"/>
      <c r="UHU5" s="341"/>
      <c r="UHV5" s="341"/>
      <c r="UHW5" s="341"/>
      <c r="UHX5" s="341"/>
      <c r="UHY5" s="341"/>
      <c r="UHZ5" s="341"/>
      <c r="UIA5" s="341"/>
      <c r="UIB5" s="341"/>
      <c r="UIC5" s="341"/>
      <c r="UID5" s="341"/>
      <c r="UIE5" s="341"/>
      <c r="UIF5" s="341"/>
      <c r="UIG5" s="341"/>
      <c r="UIH5" s="341"/>
      <c r="UII5" s="341"/>
      <c r="UIJ5" s="341"/>
      <c r="UIK5" s="341"/>
      <c r="UIL5" s="341"/>
      <c r="UIM5" s="341"/>
      <c r="UIN5" s="341"/>
      <c r="UIO5" s="341"/>
      <c r="UIP5" s="341"/>
      <c r="UIQ5" s="341"/>
      <c r="UIR5" s="341"/>
      <c r="UIS5" s="341"/>
      <c r="UIT5" s="341"/>
      <c r="UIU5" s="341"/>
      <c r="UIV5" s="341"/>
      <c r="UIW5" s="341"/>
      <c r="UIX5" s="341"/>
      <c r="UIY5" s="341"/>
      <c r="UIZ5" s="341"/>
      <c r="UJA5" s="341"/>
      <c r="UJB5" s="341"/>
      <c r="UJC5" s="341"/>
      <c r="UJD5" s="341"/>
      <c r="UJE5" s="341"/>
      <c r="UJF5" s="341"/>
      <c r="UJG5" s="341"/>
      <c r="UJH5" s="341"/>
      <c r="UJI5" s="341"/>
      <c r="UJJ5" s="341"/>
      <c r="UJK5" s="341"/>
      <c r="UJL5" s="341"/>
      <c r="UJM5" s="341"/>
      <c r="UJN5" s="341"/>
      <c r="UJO5" s="341"/>
      <c r="UJP5" s="341"/>
      <c r="UJQ5" s="341"/>
      <c r="UJR5" s="341"/>
      <c r="UJS5" s="341"/>
      <c r="UJT5" s="341"/>
      <c r="UJU5" s="341"/>
      <c r="UJV5" s="341"/>
      <c r="UJW5" s="341"/>
      <c r="UJX5" s="341"/>
      <c r="UJY5" s="341"/>
      <c r="UJZ5" s="341"/>
      <c r="UKA5" s="341"/>
      <c r="UKB5" s="341"/>
      <c r="UKC5" s="341"/>
      <c r="UKD5" s="341"/>
      <c r="UKE5" s="341"/>
      <c r="UKF5" s="341"/>
      <c r="UKG5" s="341"/>
      <c r="UKH5" s="341"/>
      <c r="UKI5" s="341"/>
      <c r="UKJ5" s="341"/>
      <c r="UKK5" s="341"/>
      <c r="UKL5" s="341"/>
      <c r="UKM5" s="341"/>
      <c r="UKN5" s="341"/>
      <c r="UKO5" s="341"/>
      <c r="UKP5" s="341"/>
      <c r="UKQ5" s="341"/>
      <c r="UKR5" s="341"/>
      <c r="UKS5" s="341"/>
      <c r="UKT5" s="341"/>
      <c r="UKU5" s="341"/>
      <c r="UKV5" s="341"/>
      <c r="UKW5" s="341"/>
      <c r="UKX5" s="341"/>
      <c r="UKY5" s="341"/>
      <c r="UKZ5" s="341"/>
      <c r="ULA5" s="341"/>
      <c r="ULB5" s="341"/>
      <c r="ULC5" s="341"/>
      <c r="ULD5" s="341"/>
      <c r="ULE5" s="341"/>
      <c r="ULF5" s="341"/>
      <c r="ULG5" s="341"/>
      <c r="ULH5" s="341"/>
      <c r="ULI5" s="341"/>
      <c r="ULJ5" s="341"/>
      <c r="ULK5" s="341"/>
      <c r="ULL5" s="341"/>
      <c r="ULM5" s="341"/>
      <c r="ULN5" s="341"/>
      <c r="ULO5" s="341"/>
      <c r="ULP5" s="341"/>
      <c r="ULQ5" s="341"/>
      <c r="ULR5" s="341"/>
      <c r="ULS5" s="341"/>
      <c r="ULT5" s="341"/>
      <c r="ULU5" s="341"/>
      <c r="ULV5" s="341"/>
      <c r="ULW5" s="341"/>
      <c r="ULX5" s="341"/>
      <c r="ULY5" s="341"/>
      <c r="ULZ5" s="341"/>
      <c r="UMA5" s="341"/>
      <c r="UMB5" s="341"/>
      <c r="UMC5" s="341"/>
      <c r="UMD5" s="341"/>
      <c r="UME5" s="341"/>
      <c r="UMF5" s="341"/>
      <c r="UMG5" s="341"/>
      <c r="UMH5" s="341"/>
      <c r="UMI5" s="341"/>
      <c r="UMJ5" s="341"/>
      <c r="UMK5" s="341"/>
      <c r="UML5" s="341"/>
      <c r="UMM5" s="341"/>
      <c r="UMN5" s="341"/>
      <c r="UMO5" s="341"/>
      <c r="UMP5" s="341"/>
      <c r="UMQ5" s="341"/>
      <c r="UMR5" s="341"/>
      <c r="UMS5" s="341"/>
      <c r="UMT5" s="341"/>
      <c r="UMU5" s="341"/>
      <c r="UMV5" s="341"/>
      <c r="UMW5" s="341"/>
      <c r="UMX5" s="341"/>
      <c r="UMY5" s="341"/>
      <c r="UMZ5" s="341"/>
      <c r="UNA5" s="341"/>
      <c r="UNB5" s="341"/>
      <c r="UNC5" s="341"/>
      <c r="UND5" s="341"/>
      <c r="UNE5" s="341"/>
      <c r="UNF5" s="341"/>
      <c r="UNG5" s="341"/>
      <c r="UNH5" s="341"/>
      <c r="UNI5" s="341"/>
      <c r="UNJ5" s="341"/>
      <c r="UNK5" s="341"/>
      <c r="UNL5" s="341"/>
      <c r="UNM5" s="341"/>
      <c r="UNN5" s="341"/>
      <c r="UNO5" s="341"/>
      <c r="UNP5" s="341"/>
      <c r="UNQ5" s="341"/>
      <c r="UNR5" s="341"/>
      <c r="UNS5" s="341"/>
      <c r="UNT5" s="341"/>
      <c r="UNU5" s="341"/>
      <c r="UNV5" s="341"/>
      <c r="UNW5" s="341"/>
      <c r="UNX5" s="341"/>
      <c r="UNY5" s="341"/>
      <c r="UNZ5" s="341"/>
      <c r="UOA5" s="341"/>
      <c r="UOB5" s="341"/>
      <c r="UOC5" s="341"/>
      <c r="UOD5" s="341"/>
      <c r="UOE5" s="341"/>
      <c r="UOF5" s="341"/>
      <c r="UOG5" s="341"/>
      <c r="UOH5" s="341"/>
      <c r="UOI5" s="341"/>
      <c r="UOJ5" s="341"/>
      <c r="UOK5" s="341"/>
      <c r="UOL5" s="341"/>
      <c r="UOM5" s="341"/>
      <c r="UON5" s="341"/>
      <c r="UOO5" s="341"/>
      <c r="UOP5" s="341"/>
      <c r="UOQ5" s="341"/>
      <c r="UOR5" s="341"/>
      <c r="UOS5" s="341"/>
      <c r="UOT5" s="341"/>
      <c r="UOU5" s="341"/>
      <c r="UOV5" s="341"/>
      <c r="UOW5" s="341"/>
      <c r="UOX5" s="341"/>
      <c r="UOY5" s="341"/>
      <c r="UOZ5" s="341"/>
      <c r="UPA5" s="341"/>
      <c r="UPB5" s="341"/>
      <c r="UPC5" s="341"/>
      <c r="UPD5" s="341"/>
      <c r="UPE5" s="341"/>
      <c r="UPF5" s="341"/>
      <c r="UPG5" s="341"/>
      <c r="UPH5" s="341"/>
      <c r="UPI5" s="341"/>
      <c r="UPJ5" s="341"/>
      <c r="UPK5" s="341"/>
      <c r="UPL5" s="341"/>
      <c r="UPM5" s="341"/>
      <c r="UPN5" s="341"/>
      <c r="UPO5" s="341"/>
      <c r="UPP5" s="341"/>
      <c r="UPQ5" s="341"/>
      <c r="UPR5" s="341"/>
      <c r="UPS5" s="341"/>
      <c r="UPT5" s="341"/>
      <c r="UPU5" s="341"/>
      <c r="UPV5" s="341"/>
      <c r="UPW5" s="341"/>
      <c r="UPX5" s="341"/>
      <c r="UPY5" s="341"/>
      <c r="UPZ5" s="341"/>
      <c r="UQA5" s="341"/>
      <c r="UQB5" s="341"/>
      <c r="UQC5" s="341"/>
      <c r="UQD5" s="341"/>
      <c r="UQE5" s="341"/>
      <c r="UQF5" s="341"/>
      <c r="UQG5" s="341"/>
      <c r="UQH5" s="341"/>
      <c r="UQI5" s="341"/>
      <c r="UQJ5" s="341"/>
      <c r="UQK5" s="341"/>
      <c r="UQL5" s="341"/>
      <c r="UQM5" s="341"/>
      <c r="UQN5" s="341"/>
      <c r="UQO5" s="341"/>
      <c r="UQP5" s="341"/>
      <c r="UQQ5" s="341"/>
      <c r="UQR5" s="341"/>
      <c r="UQS5" s="341"/>
      <c r="UQT5" s="341"/>
      <c r="UQU5" s="341"/>
      <c r="UQV5" s="341"/>
      <c r="UQW5" s="341"/>
      <c r="UQX5" s="341"/>
      <c r="UQY5" s="341"/>
      <c r="UQZ5" s="341"/>
      <c r="URA5" s="341"/>
      <c r="URB5" s="341"/>
      <c r="URC5" s="341"/>
      <c r="URD5" s="341"/>
      <c r="URE5" s="341"/>
      <c r="URF5" s="341"/>
      <c r="URG5" s="341"/>
      <c r="URH5" s="341"/>
      <c r="URI5" s="341"/>
      <c r="URJ5" s="341"/>
      <c r="URK5" s="341"/>
      <c r="URL5" s="341"/>
      <c r="URM5" s="341"/>
      <c r="URN5" s="341"/>
      <c r="URO5" s="341"/>
      <c r="URP5" s="341"/>
      <c r="URQ5" s="341"/>
      <c r="URR5" s="341"/>
      <c r="URS5" s="341"/>
      <c r="URT5" s="341"/>
      <c r="URU5" s="341"/>
      <c r="URV5" s="341"/>
      <c r="URW5" s="341"/>
      <c r="URX5" s="341"/>
      <c r="URY5" s="341"/>
      <c r="URZ5" s="341"/>
      <c r="USA5" s="341"/>
      <c r="USB5" s="341"/>
      <c r="USC5" s="341"/>
      <c r="USD5" s="341"/>
      <c r="USE5" s="341"/>
      <c r="USF5" s="341"/>
      <c r="USG5" s="341"/>
      <c r="USH5" s="341"/>
      <c r="USI5" s="341"/>
      <c r="USJ5" s="341"/>
      <c r="USK5" s="341"/>
      <c r="USL5" s="341"/>
      <c r="USM5" s="341"/>
      <c r="USN5" s="341"/>
      <c r="USO5" s="341"/>
      <c r="USP5" s="341"/>
      <c r="USQ5" s="341"/>
      <c r="USR5" s="341"/>
      <c r="USS5" s="341"/>
      <c r="UST5" s="341"/>
      <c r="USU5" s="341"/>
      <c r="USV5" s="341"/>
      <c r="USW5" s="341"/>
      <c r="USX5" s="341"/>
      <c r="USY5" s="341"/>
      <c r="USZ5" s="341"/>
      <c r="UTA5" s="341"/>
      <c r="UTB5" s="341"/>
      <c r="UTC5" s="341"/>
      <c r="UTD5" s="341"/>
      <c r="UTE5" s="341"/>
      <c r="UTF5" s="341"/>
      <c r="UTG5" s="341"/>
      <c r="UTH5" s="341"/>
      <c r="UTI5" s="341"/>
      <c r="UTJ5" s="341"/>
      <c r="UTK5" s="341"/>
      <c r="UTL5" s="341"/>
      <c r="UTM5" s="341"/>
      <c r="UTN5" s="341"/>
      <c r="UTO5" s="341"/>
      <c r="UTP5" s="341"/>
      <c r="UTQ5" s="341"/>
      <c r="UTR5" s="341"/>
      <c r="UTS5" s="341"/>
      <c r="UTT5" s="341"/>
      <c r="UTU5" s="341"/>
      <c r="UTV5" s="341"/>
      <c r="UTW5" s="341"/>
      <c r="UTX5" s="341"/>
      <c r="UTY5" s="341"/>
      <c r="UTZ5" s="341"/>
      <c r="UUA5" s="341"/>
      <c r="UUB5" s="341"/>
      <c r="UUC5" s="341"/>
      <c r="UUD5" s="341"/>
      <c r="UUE5" s="341"/>
      <c r="UUF5" s="341"/>
      <c r="UUG5" s="341"/>
      <c r="UUH5" s="341"/>
      <c r="UUI5" s="341"/>
      <c r="UUJ5" s="341"/>
      <c r="UUK5" s="341"/>
      <c r="UUL5" s="341"/>
      <c r="UUM5" s="341"/>
      <c r="UUN5" s="341"/>
      <c r="UUO5" s="341"/>
      <c r="UUP5" s="341"/>
      <c r="UUQ5" s="341"/>
      <c r="UUR5" s="341"/>
      <c r="UUS5" s="341"/>
      <c r="UUT5" s="341"/>
      <c r="UUU5" s="341"/>
      <c r="UUV5" s="341"/>
      <c r="UUW5" s="341"/>
      <c r="UUX5" s="341"/>
      <c r="UUY5" s="341"/>
      <c r="UUZ5" s="341"/>
      <c r="UVA5" s="341"/>
      <c r="UVB5" s="341"/>
      <c r="UVC5" s="341"/>
      <c r="UVD5" s="341"/>
      <c r="UVE5" s="341"/>
      <c r="UVF5" s="341"/>
      <c r="UVG5" s="341"/>
      <c r="UVH5" s="341"/>
      <c r="UVI5" s="341"/>
      <c r="UVJ5" s="341"/>
      <c r="UVK5" s="341"/>
      <c r="UVL5" s="341"/>
      <c r="UVM5" s="341"/>
      <c r="UVN5" s="341"/>
      <c r="UVO5" s="341"/>
      <c r="UVP5" s="341"/>
      <c r="UVQ5" s="341"/>
      <c r="UVR5" s="341"/>
      <c r="UVS5" s="341"/>
      <c r="UVT5" s="341"/>
      <c r="UVU5" s="341"/>
      <c r="UVV5" s="341"/>
      <c r="UVW5" s="341"/>
      <c r="UVX5" s="341"/>
      <c r="UVY5" s="341"/>
      <c r="UVZ5" s="341"/>
      <c r="UWA5" s="341"/>
      <c r="UWB5" s="341"/>
      <c r="UWC5" s="341"/>
      <c r="UWD5" s="341"/>
      <c r="UWE5" s="341"/>
      <c r="UWF5" s="341"/>
      <c r="UWG5" s="341"/>
      <c r="UWH5" s="341"/>
      <c r="UWI5" s="341"/>
      <c r="UWJ5" s="341"/>
      <c r="UWK5" s="341"/>
      <c r="UWL5" s="341"/>
      <c r="UWM5" s="341"/>
      <c r="UWN5" s="341"/>
      <c r="UWO5" s="341"/>
      <c r="UWP5" s="341"/>
      <c r="UWQ5" s="341"/>
      <c r="UWR5" s="341"/>
      <c r="UWS5" s="341"/>
      <c r="UWT5" s="341"/>
      <c r="UWU5" s="341"/>
      <c r="UWV5" s="341"/>
      <c r="UWW5" s="341"/>
      <c r="UWX5" s="341"/>
      <c r="UWY5" s="341"/>
      <c r="UWZ5" s="341"/>
      <c r="UXA5" s="341"/>
      <c r="UXB5" s="341"/>
      <c r="UXC5" s="341"/>
      <c r="UXD5" s="341"/>
      <c r="UXE5" s="341"/>
      <c r="UXF5" s="341"/>
      <c r="UXG5" s="341"/>
      <c r="UXH5" s="341"/>
      <c r="UXI5" s="341"/>
      <c r="UXJ5" s="341"/>
      <c r="UXK5" s="341"/>
      <c r="UXL5" s="341"/>
      <c r="UXM5" s="341"/>
      <c r="UXN5" s="341"/>
      <c r="UXO5" s="341"/>
      <c r="UXP5" s="341"/>
      <c r="UXQ5" s="341"/>
      <c r="UXR5" s="341"/>
      <c r="UXS5" s="341"/>
      <c r="UXT5" s="341"/>
      <c r="UXU5" s="341"/>
      <c r="UXV5" s="341"/>
      <c r="UXW5" s="341"/>
      <c r="UXX5" s="341"/>
      <c r="UXY5" s="341"/>
      <c r="UXZ5" s="341"/>
      <c r="UYA5" s="341"/>
      <c r="UYB5" s="341"/>
      <c r="UYC5" s="341"/>
      <c r="UYD5" s="341"/>
      <c r="UYE5" s="341"/>
      <c r="UYF5" s="341"/>
      <c r="UYG5" s="341"/>
      <c r="UYH5" s="341"/>
      <c r="UYI5" s="341"/>
      <c r="UYJ5" s="341"/>
      <c r="UYK5" s="341"/>
      <c r="UYL5" s="341"/>
      <c r="UYM5" s="341"/>
      <c r="UYN5" s="341"/>
      <c r="UYO5" s="341"/>
      <c r="UYP5" s="341"/>
      <c r="UYQ5" s="341"/>
      <c r="UYR5" s="341"/>
      <c r="UYS5" s="341"/>
      <c r="UYT5" s="341"/>
      <c r="UYU5" s="341"/>
      <c r="UYV5" s="341"/>
      <c r="UYW5" s="341"/>
      <c r="UYX5" s="341"/>
      <c r="UYY5" s="341"/>
      <c r="UYZ5" s="341"/>
      <c r="UZA5" s="341"/>
      <c r="UZB5" s="341"/>
      <c r="UZC5" s="341"/>
      <c r="UZD5" s="341"/>
      <c r="UZE5" s="341"/>
      <c r="UZF5" s="341"/>
      <c r="UZG5" s="341"/>
      <c r="UZH5" s="341"/>
      <c r="UZI5" s="341"/>
      <c r="UZJ5" s="341"/>
      <c r="UZK5" s="341"/>
      <c r="UZL5" s="341"/>
      <c r="UZM5" s="341"/>
      <c r="UZN5" s="341"/>
      <c r="UZO5" s="341"/>
      <c r="UZP5" s="341"/>
      <c r="UZQ5" s="341"/>
      <c r="UZR5" s="341"/>
      <c r="UZS5" s="341"/>
      <c r="UZT5" s="341"/>
      <c r="UZU5" s="341"/>
      <c r="UZV5" s="341"/>
      <c r="UZW5" s="341"/>
      <c r="UZX5" s="341"/>
      <c r="UZY5" s="341"/>
      <c r="UZZ5" s="341"/>
      <c r="VAA5" s="341"/>
      <c r="VAB5" s="341"/>
      <c r="VAC5" s="341"/>
      <c r="VAD5" s="341"/>
      <c r="VAE5" s="341"/>
      <c r="VAF5" s="341"/>
      <c r="VAG5" s="341"/>
      <c r="VAH5" s="341"/>
      <c r="VAI5" s="341"/>
      <c r="VAJ5" s="341"/>
      <c r="VAK5" s="341"/>
      <c r="VAL5" s="341"/>
      <c r="VAM5" s="341"/>
      <c r="VAN5" s="341"/>
      <c r="VAO5" s="341"/>
      <c r="VAP5" s="341"/>
      <c r="VAQ5" s="341"/>
      <c r="VAR5" s="341"/>
      <c r="VAS5" s="341"/>
      <c r="VAT5" s="341"/>
      <c r="VAU5" s="341"/>
      <c r="VAV5" s="341"/>
      <c r="VAW5" s="341"/>
      <c r="VAX5" s="341"/>
      <c r="VAY5" s="341"/>
      <c r="VAZ5" s="341"/>
      <c r="VBA5" s="341"/>
      <c r="VBB5" s="341"/>
      <c r="VBC5" s="341"/>
      <c r="VBD5" s="341"/>
      <c r="VBE5" s="341"/>
      <c r="VBF5" s="341"/>
      <c r="VBG5" s="341"/>
      <c r="VBH5" s="341"/>
      <c r="VBI5" s="341"/>
      <c r="VBJ5" s="341"/>
      <c r="VBK5" s="341"/>
      <c r="VBL5" s="341"/>
      <c r="VBM5" s="341"/>
      <c r="VBN5" s="341"/>
      <c r="VBO5" s="341"/>
      <c r="VBP5" s="341"/>
      <c r="VBQ5" s="341"/>
      <c r="VBR5" s="341"/>
      <c r="VBS5" s="341"/>
      <c r="VBT5" s="341"/>
      <c r="VBU5" s="341"/>
      <c r="VBV5" s="341"/>
      <c r="VBW5" s="341"/>
      <c r="VBX5" s="341"/>
      <c r="VBY5" s="341"/>
      <c r="VBZ5" s="341"/>
      <c r="VCA5" s="341"/>
      <c r="VCB5" s="341"/>
      <c r="VCC5" s="341"/>
      <c r="VCD5" s="341"/>
      <c r="VCE5" s="341"/>
      <c r="VCF5" s="341"/>
      <c r="VCG5" s="341"/>
      <c r="VCH5" s="341"/>
      <c r="VCI5" s="341"/>
      <c r="VCJ5" s="341"/>
      <c r="VCK5" s="341"/>
      <c r="VCL5" s="341"/>
      <c r="VCM5" s="341"/>
      <c r="VCN5" s="341"/>
      <c r="VCO5" s="341"/>
      <c r="VCP5" s="341"/>
      <c r="VCQ5" s="341"/>
      <c r="VCR5" s="341"/>
      <c r="VCS5" s="341"/>
      <c r="VCT5" s="341"/>
      <c r="VCU5" s="341"/>
      <c r="VCV5" s="341"/>
      <c r="VCW5" s="341"/>
      <c r="VCX5" s="341"/>
      <c r="VCY5" s="341"/>
      <c r="VCZ5" s="341"/>
      <c r="VDA5" s="341"/>
      <c r="VDB5" s="341"/>
      <c r="VDC5" s="341"/>
      <c r="VDD5" s="341"/>
      <c r="VDE5" s="341"/>
      <c r="VDF5" s="341"/>
      <c r="VDG5" s="341"/>
      <c r="VDH5" s="341"/>
      <c r="VDI5" s="341"/>
      <c r="VDJ5" s="341"/>
      <c r="VDK5" s="341"/>
      <c r="VDL5" s="341"/>
      <c r="VDM5" s="341"/>
      <c r="VDN5" s="341"/>
      <c r="VDO5" s="341"/>
      <c r="VDP5" s="341"/>
      <c r="VDQ5" s="341"/>
      <c r="VDR5" s="341"/>
      <c r="VDS5" s="341"/>
      <c r="VDT5" s="341"/>
      <c r="VDU5" s="341"/>
      <c r="VDV5" s="341"/>
      <c r="VDW5" s="341"/>
      <c r="VDX5" s="341"/>
      <c r="VDY5" s="341"/>
      <c r="VDZ5" s="341"/>
      <c r="VEA5" s="341"/>
      <c r="VEB5" s="341"/>
      <c r="VEC5" s="341"/>
      <c r="VED5" s="341"/>
      <c r="VEE5" s="341"/>
      <c r="VEF5" s="341"/>
      <c r="VEG5" s="341"/>
      <c r="VEH5" s="341"/>
      <c r="VEI5" s="341"/>
      <c r="VEJ5" s="341"/>
      <c r="VEK5" s="341"/>
      <c r="VEL5" s="341"/>
      <c r="VEM5" s="341"/>
      <c r="VEN5" s="341"/>
      <c r="VEO5" s="341"/>
      <c r="VEP5" s="341"/>
      <c r="VEQ5" s="341"/>
      <c r="VER5" s="341"/>
      <c r="VES5" s="341"/>
      <c r="VET5" s="341"/>
      <c r="VEU5" s="341"/>
      <c r="VEV5" s="341"/>
      <c r="VEW5" s="341"/>
      <c r="VEX5" s="341"/>
      <c r="VEY5" s="341"/>
      <c r="VEZ5" s="341"/>
      <c r="VFA5" s="341"/>
      <c r="VFB5" s="341"/>
      <c r="VFC5" s="341"/>
      <c r="VFD5" s="341"/>
      <c r="VFE5" s="341"/>
      <c r="VFF5" s="341"/>
      <c r="VFG5" s="341"/>
      <c r="VFH5" s="341"/>
      <c r="VFI5" s="341"/>
      <c r="VFJ5" s="341"/>
      <c r="VFK5" s="341"/>
      <c r="VFL5" s="341"/>
      <c r="VFM5" s="341"/>
      <c r="VFN5" s="341"/>
      <c r="VFO5" s="341"/>
      <c r="VFP5" s="341"/>
      <c r="VFQ5" s="341"/>
      <c r="VFR5" s="341"/>
      <c r="VFS5" s="341"/>
      <c r="VFT5" s="341"/>
      <c r="VFU5" s="341"/>
      <c r="VFV5" s="341"/>
      <c r="VFW5" s="341"/>
      <c r="VFX5" s="341"/>
      <c r="VFY5" s="341"/>
      <c r="VFZ5" s="341"/>
      <c r="VGA5" s="341"/>
      <c r="VGB5" s="341"/>
      <c r="VGC5" s="341"/>
      <c r="VGD5" s="341"/>
      <c r="VGE5" s="341"/>
      <c r="VGF5" s="341"/>
      <c r="VGG5" s="341"/>
      <c r="VGH5" s="341"/>
      <c r="VGI5" s="341"/>
      <c r="VGJ5" s="341"/>
      <c r="VGK5" s="341"/>
      <c r="VGL5" s="341"/>
      <c r="VGM5" s="341"/>
      <c r="VGN5" s="341"/>
      <c r="VGO5" s="341"/>
      <c r="VGP5" s="341"/>
      <c r="VGQ5" s="341"/>
      <c r="VGR5" s="341"/>
      <c r="VGS5" s="341"/>
      <c r="VGT5" s="341"/>
      <c r="VGU5" s="341"/>
      <c r="VGV5" s="341"/>
      <c r="VGW5" s="341"/>
      <c r="VGX5" s="341"/>
      <c r="VGY5" s="341"/>
      <c r="VGZ5" s="341"/>
      <c r="VHA5" s="341"/>
      <c r="VHB5" s="341"/>
      <c r="VHC5" s="341"/>
      <c r="VHD5" s="341"/>
      <c r="VHE5" s="341"/>
      <c r="VHF5" s="341"/>
      <c r="VHG5" s="341"/>
      <c r="VHH5" s="341"/>
      <c r="VHI5" s="341"/>
      <c r="VHJ5" s="341"/>
      <c r="VHK5" s="341"/>
      <c r="VHL5" s="341"/>
      <c r="VHM5" s="341"/>
      <c r="VHN5" s="341"/>
      <c r="VHO5" s="341"/>
      <c r="VHP5" s="341"/>
      <c r="VHQ5" s="341"/>
      <c r="VHR5" s="341"/>
      <c r="VHS5" s="341"/>
      <c r="VHT5" s="341"/>
      <c r="VHU5" s="341"/>
      <c r="VHV5" s="341"/>
      <c r="VHW5" s="341"/>
      <c r="VHX5" s="341"/>
      <c r="VHY5" s="341"/>
      <c r="VHZ5" s="341"/>
      <c r="VIA5" s="341"/>
      <c r="VIB5" s="341"/>
      <c r="VIC5" s="341"/>
      <c r="VID5" s="341"/>
      <c r="VIE5" s="341"/>
      <c r="VIF5" s="341"/>
      <c r="VIG5" s="341"/>
      <c r="VIH5" s="341"/>
      <c r="VII5" s="341"/>
      <c r="VIJ5" s="341"/>
      <c r="VIK5" s="341"/>
      <c r="VIL5" s="341"/>
      <c r="VIM5" s="341"/>
      <c r="VIN5" s="341"/>
      <c r="VIO5" s="341"/>
      <c r="VIP5" s="341"/>
      <c r="VIQ5" s="341"/>
      <c r="VIR5" s="341"/>
      <c r="VIS5" s="341"/>
      <c r="VIT5" s="341"/>
      <c r="VIU5" s="341"/>
      <c r="VIV5" s="341"/>
      <c r="VIW5" s="341"/>
      <c r="VIX5" s="341"/>
      <c r="VIY5" s="341"/>
      <c r="VIZ5" s="341"/>
      <c r="VJA5" s="341"/>
      <c r="VJB5" s="341"/>
      <c r="VJC5" s="341"/>
      <c r="VJD5" s="341"/>
      <c r="VJE5" s="341"/>
      <c r="VJF5" s="341"/>
      <c r="VJG5" s="341"/>
      <c r="VJH5" s="341"/>
      <c r="VJI5" s="341"/>
      <c r="VJJ5" s="341"/>
      <c r="VJK5" s="341"/>
      <c r="VJL5" s="341"/>
      <c r="VJM5" s="341"/>
      <c r="VJN5" s="341"/>
      <c r="VJO5" s="341"/>
      <c r="VJP5" s="341"/>
      <c r="VJQ5" s="341"/>
      <c r="VJR5" s="341"/>
      <c r="VJS5" s="341"/>
      <c r="VJT5" s="341"/>
      <c r="VJU5" s="341"/>
      <c r="VJV5" s="341"/>
      <c r="VJW5" s="341"/>
      <c r="VJX5" s="341"/>
      <c r="VJY5" s="341"/>
      <c r="VJZ5" s="341"/>
      <c r="VKA5" s="341"/>
      <c r="VKB5" s="341"/>
      <c r="VKC5" s="341"/>
      <c r="VKD5" s="341"/>
      <c r="VKE5" s="341"/>
      <c r="VKF5" s="341"/>
      <c r="VKG5" s="341"/>
      <c r="VKH5" s="341"/>
      <c r="VKI5" s="341"/>
      <c r="VKJ5" s="341"/>
      <c r="VKK5" s="341"/>
      <c r="VKL5" s="341"/>
      <c r="VKM5" s="341"/>
      <c r="VKN5" s="341"/>
      <c r="VKO5" s="341"/>
      <c r="VKP5" s="341"/>
      <c r="VKQ5" s="341"/>
      <c r="VKR5" s="341"/>
      <c r="VKS5" s="341"/>
      <c r="VKT5" s="341"/>
      <c r="VKU5" s="341"/>
      <c r="VKV5" s="341"/>
      <c r="VKW5" s="341"/>
      <c r="VKX5" s="341"/>
      <c r="VKY5" s="341"/>
      <c r="VKZ5" s="341"/>
      <c r="VLA5" s="341"/>
      <c r="VLB5" s="341"/>
      <c r="VLC5" s="341"/>
      <c r="VLD5" s="341"/>
      <c r="VLE5" s="341"/>
      <c r="VLF5" s="341"/>
      <c r="VLG5" s="341"/>
      <c r="VLH5" s="341"/>
      <c r="VLI5" s="341"/>
      <c r="VLJ5" s="341"/>
      <c r="VLK5" s="341"/>
      <c r="VLL5" s="341"/>
      <c r="VLM5" s="341"/>
      <c r="VLN5" s="341"/>
      <c r="VLO5" s="341"/>
      <c r="VLP5" s="341"/>
      <c r="VLQ5" s="341"/>
      <c r="VLR5" s="341"/>
      <c r="VLS5" s="341"/>
      <c r="VLT5" s="341"/>
      <c r="VLU5" s="341"/>
      <c r="VLV5" s="341"/>
      <c r="VLW5" s="341"/>
      <c r="VLX5" s="341"/>
      <c r="VLY5" s="341"/>
      <c r="VLZ5" s="341"/>
      <c r="VMA5" s="341"/>
      <c r="VMB5" s="341"/>
      <c r="VMC5" s="341"/>
      <c r="VMD5" s="341"/>
      <c r="VME5" s="341"/>
      <c r="VMF5" s="341"/>
      <c r="VMG5" s="341"/>
      <c r="VMH5" s="341"/>
      <c r="VMI5" s="341"/>
      <c r="VMJ5" s="341"/>
      <c r="VMK5" s="341"/>
      <c r="VML5" s="341"/>
      <c r="VMM5" s="341"/>
      <c r="VMN5" s="341"/>
      <c r="VMO5" s="341"/>
      <c r="VMP5" s="341"/>
      <c r="VMQ5" s="341"/>
      <c r="VMR5" s="341"/>
      <c r="VMS5" s="341"/>
      <c r="VMT5" s="341"/>
      <c r="VMU5" s="341"/>
      <c r="VMV5" s="341"/>
      <c r="VMW5" s="341"/>
      <c r="VMX5" s="341"/>
      <c r="VMY5" s="341"/>
      <c r="VMZ5" s="341"/>
      <c r="VNA5" s="341"/>
      <c r="VNB5" s="341"/>
      <c r="VNC5" s="341"/>
      <c r="VND5" s="341"/>
      <c r="VNE5" s="341"/>
      <c r="VNF5" s="341"/>
      <c r="VNG5" s="341"/>
      <c r="VNH5" s="341"/>
      <c r="VNI5" s="341"/>
      <c r="VNJ5" s="341"/>
      <c r="VNK5" s="341"/>
      <c r="VNL5" s="341"/>
      <c r="VNM5" s="341"/>
      <c r="VNN5" s="341"/>
      <c r="VNO5" s="341"/>
      <c r="VNP5" s="341"/>
      <c r="VNQ5" s="341"/>
      <c r="VNR5" s="341"/>
      <c r="VNS5" s="341"/>
      <c r="VNT5" s="341"/>
      <c r="VNU5" s="341"/>
      <c r="VNV5" s="341"/>
      <c r="VNW5" s="341"/>
      <c r="VNX5" s="341"/>
      <c r="VNY5" s="341"/>
      <c r="VNZ5" s="341"/>
      <c r="VOA5" s="341"/>
      <c r="VOB5" s="341"/>
      <c r="VOC5" s="341"/>
      <c r="VOD5" s="341"/>
      <c r="VOE5" s="341"/>
      <c r="VOF5" s="341"/>
      <c r="VOG5" s="341"/>
      <c r="VOH5" s="341"/>
      <c r="VOI5" s="341"/>
      <c r="VOJ5" s="341"/>
      <c r="VOK5" s="341"/>
      <c r="VOL5" s="341"/>
      <c r="VOM5" s="341"/>
      <c r="VON5" s="341"/>
      <c r="VOO5" s="341"/>
      <c r="VOP5" s="341"/>
      <c r="VOQ5" s="341"/>
      <c r="VOR5" s="341"/>
      <c r="VOS5" s="341"/>
      <c r="VOT5" s="341"/>
      <c r="VOU5" s="341"/>
      <c r="VOV5" s="341"/>
      <c r="VOW5" s="341"/>
      <c r="VOX5" s="341"/>
      <c r="VOY5" s="341"/>
      <c r="VOZ5" s="341"/>
      <c r="VPA5" s="341"/>
      <c r="VPB5" s="341"/>
      <c r="VPC5" s="341"/>
      <c r="VPD5" s="341"/>
      <c r="VPE5" s="341"/>
      <c r="VPF5" s="341"/>
      <c r="VPG5" s="341"/>
      <c r="VPH5" s="341"/>
      <c r="VPI5" s="341"/>
      <c r="VPJ5" s="341"/>
      <c r="VPK5" s="341"/>
      <c r="VPL5" s="341"/>
      <c r="VPM5" s="341"/>
      <c r="VPN5" s="341"/>
      <c r="VPO5" s="341"/>
      <c r="VPP5" s="341"/>
      <c r="VPQ5" s="341"/>
      <c r="VPR5" s="341"/>
      <c r="VPS5" s="341"/>
      <c r="VPT5" s="341"/>
      <c r="VPU5" s="341"/>
      <c r="VPV5" s="341"/>
      <c r="VPW5" s="341"/>
      <c r="VPX5" s="341"/>
      <c r="VPY5" s="341"/>
      <c r="VPZ5" s="341"/>
      <c r="VQA5" s="341"/>
      <c r="VQB5" s="341"/>
      <c r="VQC5" s="341"/>
      <c r="VQD5" s="341"/>
      <c r="VQE5" s="341"/>
      <c r="VQF5" s="341"/>
      <c r="VQG5" s="341"/>
      <c r="VQH5" s="341"/>
      <c r="VQI5" s="341"/>
      <c r="VQJ5" s="341"/>
      <c r="VQK5" s="341"/>
      <c r="VQL5" s="341"/>
      <c r="VQM5" s="341"/>
      <c r="VQN5" s="341"/>
      <c r="VQO5" s="341"/>
      <c r="VQP5" s="341"/>
      <c r="VQQ5" s="341"/>
      <c r="VQR5" s="341"/>
      <c r="VQS5" s="341"/>
      <c r="VQT5" s="341"/>
      <c r="VQU5" s="341"/>
      <c r="VQV5" s="341"/>
      <c r="VQW5" s="341"/>
      <c r="VQX5" s="341"/>
      <c r="VQY5" s="341"/>
      <c r="VQZ5" s="341"/>
      <c r="VRA5" s="341"/>
      <c r="VRB5" s="341"/>
      <c r="VRC5" s="341"/>
      <c r="VRD5" s="341"/>
      <c r="VRE5" s="341"/>
      <c r="VRF5" s="341"/>
      <c r="VRG5" s="341"/>
      <c r="VRH5" s="341"/>
      <c r="VRI5" s="341"/>
      <c r="VRJ5" s="341"/>
      <c r="VRK5" s="341"/>
      <c r="VRL5" s="341"/>
      <c r="VRM5" s="341"/>
      <c r="VRN5" s="341"/>
      <c r="VRO5" s="341"/>
      <c r="VRP5" s="341"/>
      <c r="VRQ5" s="341"/>
      <c r="VRR5" s="341"/>
      <c r="VRS5" s="341"/>
      <c r="VRT5" s="341"/>
      <c r="VRU5" s="341"/>
      <c r="VRV5" s="341"/>
      <c r="VRW5" s="341"/>
      <c r="VRX5" s="341"/>
      <c r="VRY5" s="341"/>
      <c r="VRZ5" s="341"/>
      <c r="VSA5" s="341"/>
      <c r="VSB5" s="341"/>
      <c r="VSC5" s="341"/>
      <c r="VSD5" s="341"/>
      <c r="VSE5" s="341"/>
      <c r="VSF5" s="341"/>
      <c r="VSG5" s="341"/>
      <c r="VSH5" s="341"/>
      <c r="VSI5" s="341"/>
      <c r="VSJ5" s="341"/>
      <c r="VSK5" s="341"/>
      <c r="VSL5" s="341"/>
      <c r="VSM5" s="341"/>
      <c r="VSN5" s="341"/>
      <c r="VSO5" s="341"/>
      <c r="VSP5" s="341"/>
      <c r="VSQ5" s="341"/>
      <c r="VSR5" s="341"/>
      <c r="VSS5" s="341"/>
      <c r="VST5" s="341"/>
      <c r="VSU5" s="341"/>
      <c r="VSV5" s="341"/>
      <c r="VSW5" s="341"/>
      <c r="VSX5" s="341"/>
      <c r="VSY5" s="341"/>
      <c r="VSZ5" s="341"/>
      <c r="VTA5" s="341"/>
      <c r="VTB5" s="341"/>
      <c r="VTC5" s="341"/>
      <c r="VTD5" s="341"/>
      <c r="VTE5" s="341"/>
      <c r="VTF5" s="341"/>
      <c r="VTG5" s="341"/>
      <c r="VTH5" s="341"/>
      <c r="VTI5" s="341"/>
      <c r="VTJ5" s="341"/>
      <c r="VTK5" s="341"/>
      <c r="VTL5" s="341"/>
      <c r="VTM5" s="341"/>
      <c r="VTN5" s="341"/>
      <c r="VTO5" s="341"/>
      <c r="VTP5" s="341"/>
      <c r="VTQ5" s="341"/>
      <c r="VTR5" s="341"/>
      <c r="VTS5" s="341"/>
      <c r="VTT5" s="341"/>
      <c r="VTU5" s="341"/>
      <c r="VTV5" s="341"/>
      <c r="VTW5" s="341"/>
      <c r="VTX5" s="341"/>
      <c r="VTY5" s="341"/>
      <c r="VTZ5" s="341"/>
      <c r="VUA5" s="341"/>
      <c r="VUB5" s="341"/>
      <c r="VUC5" s="341"/>
      <c r="VUD5" s="341"/>
      <c r="VUE5" s="341"/>
      <c r="VUF5" s="341"/>
      <c r="VUG5" s="341"/>
      <c r="VUH5" s="341"/>
      <c r="VUI5" s="341"/>
      <c r="VUJ5" s="341"/>
      <c r="VUK5" s="341"/>
      <c r="VUL5" s="341"/>
      <c r="VUM5" s="341"/>
      <c r="VUN5" s="341"/>
      <c r="VUO5" s="341"/>
      <c r="VUP5" s="341"/>
      <c r="VUQ5" s="341"/>
      <c r="VUR5" s="341"/>
      <c r="VUS5" s="341"/>
      <c r="VUT5" s="341"/>
      <c r="VUU5" s="341"/>
      <c r="VUV5" s="341"/>
      <c r="VUW5" s="341"/>
      <c r="VUX5" s="341"/>
      <c r="VUY5" s="341"/>
      <c r="VUZ5" s="341"/>
      <c r="VVA5" s="341"/>
      <c r="VVB5" s="341"/>
      <c r="VVC5" s="341"/>
      <c r="VVD5" s="341"/>
      <c r="VVE5" s="341"/>
      <c r="VVF5" s="341"/>
      <c r="VVG5" s="341"/>
      <c r="VVH5" s="341"/>
      <c r="VVI5" s="341"/>
      <c r="VVJ5" s="341"/>
      <c r="VVK5" s="341"/>
      <c r="VVL5" s="341"/>
      <c r="VVM5" s="341"/>
      <c r="VVN5" s="341"/>
      <c r="VVO5" s="341"/>
      <c r="VVP5" s="341"/>
      <c r="VVQ5" s="341"/>
      <c r="VVR5" s="341"/>
      <c r="VVS5" s="341"/>
      <c r="VVT5" s="341"/>
      <c r="VVU5" s="341"/>
      <c r="VVV5" s="341"/>
      <c r="VVW5" s="341"/>
      <c r="VVX5" s="341"/>
      <c r="VVY5" s="341"/>
      <c r="VVZ5" s="341"/>
      <c r="VWA5" s="341"/>
      <c r="VWB5" s="341"/>
      <c r="VWC5" s="341"/>
      <c r="VWD5" s="341"/>
      <c r="VWE5" s="341"/>
      <c r="VWF5" s="341"/>
      <c r="VWG5" s="341"/>
      <c r="VWH5" s="341"/>
      <c r="VWI5" s="341"/>
      <c r="VWJ5" s="341"/>
      <c r="VWK5" s="341"/>
      <c r="VWL5" s="341"/>
      <c r="VWM5" s="341"/>
      <c r="VWN5" s="341"/>
      <c r="VWO5" s="341"/>
      <c r="VWP5" s="341"/>
      <c r="VWQ5" s="341"/>
      <c r="VWR5" s="341"/>
      <c r="VWS5" s="341"/>
      <c r="VWT5" s="341"/>
      <c r="VWU5" s="341"/>
      <c r="VWV5" s="341"/>
      <c r="VWW5" s="341"/>
      <c r="VWX5" s="341"/>
      <c r="VWY5" s="341"/>
      <c r="VWZ5" s="341"/>
      <c r="VXA5" s="341"/>
      <c r="VXB5" s="341"/>
      <c r="VXC5" s="341"/>
      <c r="VXD5" s="341"/>
      <c r="VXE5" s="341"/>
      <c r="VXF5" s="341"/>
      <c r="VXG5" s="341"/>
      <c r="VXH5" s="341"/>
      <c r="VXI5" s="341"/>
      <c r="VXJ5" s="341"/>
      <c r="VXK5" s="341"/>
      <c r="VXL5" s="341"/>
      <c r="VXM5" s="341"/>
      <c r="VXN5" s="341"/>
      <c r="VXO5" s="341"/>
      <c r="VXP5" s="341"/>
      <c r="VXQ5" s="341"/>
      <c r="VXR5" s="341"/>
      <c r="VXS5" s="341"/>
      <c r="VXT5" s="341"/>
      <c r="VXU5" s="341"/>
      <c r="VXV5" s="341"/>
      <c r="VXW5" s="341"/>
      <c r="VXX5" s="341"/>
      <c r="VXY5" s="341"/>
      <c r="VXZ5" s="341"/>
      <c r="VYA5" s="341"/>
      <c r="VYB5" s="341"/>
      <c r="VYC5" s="341"/>
      <c r="VYD5" s="341"/>
      <c r="VYE5" s="341"/>
      <c r="VYF5" s="341"/>
      <c r="VYG5" s="341"/>
      <c r="VYH5" s="341"/>
      <c r="VYI5" s="341"/>
      <c r="VYJ5" s="341"/>
      <c r="VYK5" s="341"/>
      <c r="VYL5" s="341"/>
      <c r="VYM5" s="341"/>
      <c r="VYN5" s="341"/>
      <c r="VYO5" s="341"/>
      <c r="VYP5" s="341"/>
      <c r="VYQ5" s="341"/>
      <c r="VYR5" s="341"/>
      <c r="VYS5" s="341"/>
      <c r="VYT5" s="341"/>
      <c r="VYU5" s="341"/>
      <c r="VYV5" s="341"/>
      <c r="VYW5" s="341"/>
      <c r="VYX5" s="341"/>
      <c r="VYY5" s="341"/>
      <c r="VYZ5" s="341"/>
      <c r="VZA5" s="341"/>
      <c r="VZB5" s="341"/>
      <c r="VZC5" s="341"/>
      <c r="VZD5" s="341"/>
      <c r="VZE5" s="341"/>
      <c r="VZF5" s="341"/>
      <c r="VZG5" s="341"/>
      <c r="VZH5" s="341"/>
      <c r="VZI5" s="341"/>
      <c r="VZJ5" s="341"/>
      <c r="VZK5" s="341"/>
      <c r="VZL5" s="341"/>
      <c r="VZM5" s="341"/>
      <c r="VZN5" s="341"/>
      <c r="VZO5" s="341"/>
      <c r="VZP5" s="341"/>
      <c r="VZQ5" s="341"/>
      <c r="VZR5" s="341"/>
      <c r="VZS5" s="341"/>
      <c r="VZT5" s="341"/>
      <c r="VZU5" s="341"/>
      <c r="VZV5" s="341"/>
      <c r="VZW5" s="341"/>
      <c r="VZX5" s="341"/>
      <c r="VZY5" s="341"/>
      <c r="VZZ5" s="341"/>
      <c r="WAA5" s="341"/>
      <c r="WAB5" s="341"/>
      <c r="WAC5" s="341"/>
      <c r="WAD5" s="341"/>
      <c r="WAE5" s="341"/>
      <c r="WAF5" s="341"/>
      <c r="WAG5" s="341"/>
      <c r="WAH5" s="341"/>
      <c r="WAI5" s="341"/>
      <c r="WAJ5" s="341"/>
      <c r="WAK5" s="341"/>
      <c r="WAL5" s="341"/>
      <c r="WAM5" s="341"/>
      <c r="WAN5" s="341"/>
      <c r="WAO5" s="341"/>
      <c r="WAP5" s="341"/>
      <c r="WAQ5" s="341"/>
      <c r="WAR5" s="341"/>
      <c r="WAS5" s="341"/>
      <c r="WAT5" s="341"/>
      <c r="WAU5" s="341"/>
      <c r="WAV5" s="341"/>
      <c r="WAW5" s="341"/>
      <c r="WAX5" s="341"/>
      <c r="WAY5" s="341"/>
      <c r="WAZ5" s="341"/>
      <c r="WBA5" s="341"/>
      <c r="WBB5" s="341"/>
      <c r="WBC5" s="341"/>
      <c r="WBD5" s="341"/>
      <c r="WBE5" s="341"/>
      <c r="WBF5" s="341"/>
      <c r="WBG5" s="341"/>
      <c r="WBH5" s="341"/>
      <c r="WBI5" s="341"/>
      <c r="WBJ5" s="341"/>
      <c r="WBK5" s="341"/>
      <c r="WBL5" s="341"/>
      <c r="WBM5" s="341"/>
      <c r="WBN5" s="341"/>
      <c r="WBO5" s="341"/>
      <c r="WBP5" s="341"/>
      <c r="WBQ5" s="341"/>
      <c r="WBR5" s="341"/>
      <c r="WBS5" s="341"/>
      <c r="WBT5" s="341"/>
      <c r="WBU5" s="341"/>
      <c r="WBV5" s="341"/>
      <c r="WBW5" s="341"/>
      <c r="WBX5" s="341"/>
      <c r="WBY5" s="341"/>
      <c r="WBZ5" s="341"/>
      <c r="WCA5" s="341"/>
      <c r="WCB5" s="341"/>
      <c r="WCC5" s="341"/>
      <c r="WCD5" s="341"/>
      <c r="WCE5" s="341"/>
      <c r="WCF5" s="341"/>
      <c r="WCG5" s="341"/>
      <c r="WCH5" s="341"/>
      <c r="WCI5" s="341"/>
      <c r="WCJ5" s="341"/>
      <c r="WCK5" s="341"/>
      <c r="WCL5" s="341"/>
      <c r="WCM5" s="341"/>
      <c r="WCN5" s="341"/>
      <c r="WCO5" s="341"/>
      <c r="WCP5" s="341"/>
      <c r="WCQ5" s="341"/>
      <c r="WCR5" s="341"/>
      <c r="WCS5" s="341"/>
      <c r="WCT5" s="341"/>
      <c r="WCU5" s="341"/>
      <c r="WCV5" s="341"/>
      <c r="WCW5" s="341"/>
      <c r="WCX5" s="341"/>
      <c r="WCY5" s="341"/>
      <c r="WCZ5" s="341"/>
      <c r="WDA5" s="341"/>
      <c r="WDB5" s="341"/>
      <c r="WDC5" s="341"/>
      <c r="WDD5" s="341"/>
      <c r="WDE5" s="341"/>
      <c r="WDF5" s="341"/>
      <c r="WDG5" s="341"/>
      <c r="WDH5" s="341"/>
      <c r="WDI5" s="341"/>
      <c r="WDJ5" s="341"/>
      <c r="WDK5" s="341"/>
      <c r="WDL5" s="341"/>
      <c r="WDM5" s="341"/>
      <c r="WDN5" s="341"/>
      <c r="WDO5" s="341"/>
      <c r="WDP5" s="341"/>
      <c r="WDQ5" s="341"/>
      <c r="WDR5" s="341"/>
      <c r="WDS5" s="341"/>
      <c r="WDT5" s="341"/>
      <c r="WDU5" s="341"/>
      <c r="WDV5" s="341"/>
      <c r="WDW5" s="341"/>
      <c r="WDX5" s="341"/>
      <c r="WDY5" s="341"/>
      <c r="WDZ5" s="341"/>
      <c r="WEA5" s="341"/>
      <c r="WEB5" s="341"/>
      <c r="WEC5" s="341"/>
      <c r="WED5" s="341"/>
      <c r="WEE5" s="341"/>
      <c r="WEF5" s="341"/>
      <c r="WEG5" s="341"/>
      <c r="WEH5" s="341"/>
      <c r="WEI5" s="341"/>
      <c r="WEJ5" s="341"/>
      <c r="WEK5" s="341"/>
      <c r="WEL5" s="341"/>
      <c r="WEM5" s="341"/>
      <c r="WEN5" s="341"/>
      <c r="WEO5" s="341"/>
      <c r="WEP5" s="341"/>
      <c r="WEQ5" s="341"/>
      <c r="WER5" s="341"/>
      <c r="WES5" s="341"/>
      <c r="WET5" s="341"/>
      <c r="WEU5" s="341"/>
      <c r="WEV5" s="341"/>
      <c r="WEW5" s="341"/>
      <c r="WEX5" s="341"/>
      <c r="WEY5" s="341"/>
      <c r="WEZ5" s="341"/>
      <c r="WFA5" s="341"/>
      <c r="WFB5" s="341"/>
      <c r="WFC5" s="341"/>
      <c r="WFD5" s="341"/>
      <c r="WFE5" s="341"/>
      <c r="WFF5" s="341"/>
      <c r="WFG5" s="341"/>
      <c r="WFH5" s="341"/>
      <c r="WFI5" s="341"/>
      <c r="WFJ5" s="341"/>
      <c r="WFK5" s="341"/>
      <c r="WFL5" s="341"/>
      <c r="WFM5" s="341"/>
      <c r="WFN5" s="341"/>
      <c r="WFO5" s="341"/>
      <c r="WFP5" s="341"/>
      <c r="WFQ5" s="341"/>
      <c r="WFR5" s="341"/>
      <c r="WFS5" s="341"/>
      <c r="WFT5" s="341"/>
      <c r="WFU5" s="341"/>
      <c r="WFV5" s="341"/>
      <c r="WFW5" s="341"/>
      <c r="WFX5" s="341"/>
      <c r="WFY5" s="341"/>
      <c r="WFZ5" s="341"/>
      <c r="WGA5" s="341"/>
      <c r="WGB5" s="341"/>
      <c r="WGC5" s="341"/>
      <c r="WGD5" s="341"/>
      <c r="WGE5" s="341"/>
      <c r="WGF5" s="341"/>
      <c r="WGG5" s="341"/>
      <c r="WGH5" s="341"/>
      <c r="WGI5" s="341"/>
      <c r="WGJ5" s="341"/>
      <c r="WGK5" s="341"/>
      <c r="WGL5" s="341"/>
      <c r="WGM5" s="341"/>
      <c r="WGN5" s="341"/>
      <c r="WGO5" s="341"/>
      <c r="WGP5" s="341"/>
      <c r="WGQ5" s="341"/>
      <c r="WGR5" s="341"/>
      <c r="WGS5" s="341"/>
      <c r="WGT5" s="341"/>
      <c r="WGU5" s="341"/>
      <c r="WGV5" s="341"/>
      <c r="WGW5" s="341"/>
      <c r="WGX5" s="341"/>
      <c r="WGY5" s="341"/>
      <c r="WGZ5" s="341"/>
      <c r="WHA5" s="341"/>
      <c r="WHB5" s="341"/>
      <c r="WHC5" s="341"/>
      <c r="WHD5" s="341"/>
      <c r="WHE5" s="341"/>
      <c r="WHF5" s="341"/>
      <c r="WHG5" s="341"/>
      <c r="WHH5" s="341"/>
      <c r="WHI5" s="341"/>
      <c r="WHJ5" s="341"/>
      <c r="WHK5" s="341"/>
      <c r="WHL5" s="341"/>
      <c r="WHM5" s="341"/>
      <c r="WHN5" s="341"/>
      <c r="WHO5" s="341"/>
      <c r="WHP5" s="341"/>
      <c r="WHQ5" s="341"/>
      <c r="WHR5" s="341"/>
      <c r="WHS5" s="341"/>
      <c r="WHT5" s="341"/>
      <c r="WHU5" s="341"/>
      <c r="WHV5" s="341"/>
      <c r="WHW5" s="341"/>
      <c r="WHX5" s="341"/>
      <c r="WHY5" s="341"/>
      <c r="WHZ5" s="341"/>
      <c r="WIA5" s="341"/>
      <c r="WIB5" s="341"/>
      <c r="WIC5" s="341"/>
      <c r="WID5" s="341"/>
      <c r="WIE5" s="341"/>
      <c r="WIF5" s="341"/>
      <c r="WIG5" s="341"/>
      <c r="WIH5" s="341"/>
      <c r="WII5" s="341"/>
      <c r="WIJ5" s="341"/>
      <c r="WIK5" s="341"/>
      <c r="WIL5" s="341"/>
      <c r="WIM5" s="341"/>
      <c r="WIN5" s="341"/>
      <c r="WIO5" s="341"/>
      <c r="WIP5" s="341"/>
      <c r="WIQ5" s="341"/>
      <c r="WIR5" s="341"/>
      <c r="WIS5" s="341"/>
      <c r="WIT5" s="341"/>
      <c r="WIU5" s="341"/>
      <c r="WIV5" s="341"/>
      <c r="WIW5" s="341"/>
      <c r="WIX5" s="341"/>
      <c r="WIY5" s="341"/>
      <c r="WIZ5" s="341"/>
      <c r="WJA5" s="341"/>
      <c r="WJB5" s="341"/>
      <c r="WJC5" s="341"/>
      <c r="WJD5" s="341"/>
      <c r="WJE5" s="341"/>
      <c r="WJF5" s="341"/>
      <c r="WJG5" s="341"/>
      <c r="WJH5" s="341"/>
      <c r="WJI5" s="341"/>
      <c r="WJJ5" s="341"/>
      <c r="WJK5" s="341"/>
      <c r="WJL5" s="341"/>
      <c r="WJM5" s="341"/>
      <c r="WJN5" s="341"/>
      <c r="WJO5" s="341"/>
      <c r="WJP5" s="341"/>
      <c r="WJQ5" s="341"/>
      <c r="WJR5" s="341"/>
      <c r="WJS5" s="341"/>
      <c r="WJT5" s="341"/>
      <c r="WJU5" s="341"/>
      <c r="WJV5" s="341"/>
      <c r="WJW5" s="341"/>
      <c r="WJX5" s="341"/>
      <c r="WJY5" s="341"/>
      <c r="WJZ5" s="341"/>
      <c r="WKA5" s="341"/>
      <c r="WKB5" s="341"/>
      <c r="WKC5" s="341"/>
      <c r="WKD5" s="341"/>
      <c r="WKE5" s="341"/>
      <c r="WKF5" s="341"/>
      <c r="WKG5" s="341"/>
      <c r="WKH5" s="341"/>
      <c r="WKI5" s="341"/>
      <c r="WKJ5" s="341"/>
      <c r="WKK5" s="341"/>
      <c r="WKL5" s="341"/>
      <c r="WKM5" s="341"/>
      <c r="WKN5" s="341"/>
      <c r="WKO5" s="341"/>
      <c r="WKP5" s="341"/>
      <c r="WKQ5" s="341"/>
      <c r="WKR5" s="341"/>
      <c r="WKS5" s="341"/>
      <c r="WKT5" s="341"/>
      <c r="WKU5" s="341"/>
      <c r="WKV5" s="341"/>
      <c r="WKW5" s="341"/>
      <c r="WKX5" s="341"/>
      <c r="WKY5" s="341"/>
      <c r="WKZ5" s="341"/>
      <c r="WLA5" s="341"/>
      <c r="WLB5" s="341"/>
      <c r="WLC5" s="341"/>
      <c r="WLD5" s="341"/>
      <c r="WLE5" s="341"/>
      <c r="WLF5" s="341"/>
      <c r="WLG5" s="341"/>
      <c r="WLH5" s="341"/>
      <c r="WLI5" s="341"/>
      <c r="WLJ5" s="341"/>
      <c r="WLK5" s="341"/>
      <c r="WLL5" s="341"/>
      <c r="WLM5" s="341"/>
      <c r="WLN5" s="341"/>
      <c r="WLO5" s="341"/>
      <c r="WLP5" s="341"/>
      <c r="WLQ5" s="341"/>
      <c r="WLR5" s="341"/>
      <c r="WLS5" s="341"/>
      <c r="WLT5" s="341"/>
      <c r="WLU5" s="341"/>
      <c r="WLV5" s="341"/>
      <c r="WLW5" s="341"/>
      <c r="WLX5" s="341"/>
      <c r="WLY5" s="341"/>
      <c r="WLZ5" s="341"/>
      <c r="WMA5" s="341"/>
      <c r="WMB5" s="341"/>
      <c r="WMC5" s="341"/>
      <c r="WMD5" s="341"/>
      <c r="WME5" s="341"/>
      <c r="WMF5" s="341"/>
      <c r="WMG5" s="341"/>
      <c r="WMH5" s="341"/>
      <c r="WMI5" s="341"/>
      <c r="WMJ5" s="341"/>
      <c r="WMK5" s="341"/>
      <c r="WML5" s="341"/>
      <c r="WMM5" s="341"/>
      <c r="WMN5" s="341"/>
      <c r="WMO5" s="341"/>
      <c r="WMP5" s="341"/>
      <c r="WMQ5" s="341"/>
      <c r="WMR5" s="341"/>
      <c r="WMS5" s="341"/>
      <c r="WMT5" s="341"/>
      <c r="WMU5" s="341"/>
      <c r="WMV5" s="341"/>
      <c r="WMW5" s="341"/>
      <c r="WMX5" s="341"/>
      <c r="WMY5" s="341"/>
      <c r="WMZ5" s="341"/>
      <c r="WNA5" s="341"/>
      <c r="WNB5" s="341"/>
      <c r="WNC5" s="341"/>
      <c r="WND5" s="341"/>
      <c r="WNE5" s="341"/>
      <c r="WNF5" s="341"/>
      <c r="WNG5" s="341"/>
      <c r="WNH5" s="341"/>
      <c r="WNI5" s="341"/>
      <c r="WNJ5" s="341"/>
      <c r="WNK5" s="341"/>
      <c r="WNL5" s="341"/>
      <c r="WNM5" s="341"/>
      <c r="WNN5" s="341"/>
      <c r="WNO5" s="341"/>
      <c r="WNP5" s="341"/>
      <c r="WNQ5" s="341"/>
      <c r="WNR5" s="341"/>
      <c r="WNS5" s="341"/>
      <c r="WNT5" s="341"/>
      <c r="WNU5" s="341"/>
      <c r="WNV5" s="341"/>
      <c r="WNW5" s="341"/>
      <c r="WNX5" s="343"/>
      <c r="WNY5" s="343"/>
      <c r="WNZ5" s="343"/>
      <c r="WOA5" s="343"/>
      <c r="WOB5" s="343"/>
      <c r="WOC5" s="343"/>
      <c r="WOD5" s="343"/>
      <c r="WOE5" s="343"/>
      <c r="WOF5" s="343"/>
      <c r="WOG5" s="343"/>
      <c r="WOH5" s="343"/>
      <c r="WOI5" s="343"/>
      <c r="WOJ5" s="343"/>
      <c r="WOK5" s="343"/>
      <c r="WOL5" s="343"/>
      <c r="WOM5" s="343"/>
      <c r="WON5" s="343"/>
      <c r="WOO5" s="343"/>
      <c r="WOP5" s="343"/>
      <c r="WOQ5" s="343"/>
      <c r="WOR5" s="343"/>
      <c r="WOS5" s="343"/>
      <c r="WOT5" s="343"/>
      <c r="WOU5" s="343"/>
      <c r="WOV5" s="343"/>
      <c r="WOW5" s="343"/>
      <c r="WOX5" s="343"/>
      <c r="WOY5" s="343"/>
      <c r="WOZ5" s="343"/>
      <c r="WPA5" s="343"/>
      <c r="WPB5" s="343"/>
      <c r="WPC5" s="343"/>
      <c r="WPD5" s="343"/>
      <c r="WPE5" s="343"/>
      <c r="WPF5" s="343"/>
      <c r="WPG5" s="343"/>
      <c r="WPH5" s="343"/>
      <c r="WPI5" s="343"/>
      <c r="WPJ5" s="343"/>
      <c r="WPK5" s="343"/>
      <c r="WPL5" s="343"/>
      <c r="WPM5" s="343"/>
      <c r="WPN5" s="343"/>
      <c r="WPO5" s="343"/>
      <c r="WPP5" s="343"/>
      <c r="WPQ5" s="343"/>
      <c r="WPR5" s="343"/>
      <c r="WPS5" s="343"/>
      <c r="WPT5" s="343"/>
      <c r="WPU5" s="343"/>
      <c r="WPV5" s="343"/>
      <c r="WPW5" s="343"/>
      <c r="WPX5" s="343"/>
      <c r="WPY5" s="343"/>
      <c r="WPZ5" s="343"/>
      <c r="WQA5" s="343"/>
      <c r="WQB5" s="343"/>
      <c r="WQC5" s="343"/>
      <c r="WQD5" s="343"/>
      <c r="WQE5" s="343"/>
      <c r="WQF5" s="343"/>
      <c r="WQG5" s="343"/>
      <c r="WQH5" s="343"/>
      <c r="WQI5" s="343"/>
      <c r="WQJ5" s="343"/>
      <c r="WQK5" s="343"/>
      <c r="WQL5" s="343"/>
      <c r="WQM5" s="343"/>
      <c r="WQN5" s="343"/>
      <c r="WQO5" s="343"/>
      <c r="WQP5" s="343"/>
      <c r="WQQ5" s="343"/>
      <c r="WQR5" s="343"/>
      <c r="WQS5" s="343"/>
      <c r="WQT5" s="343"/>
      <c r="WQU5" s="343"/>
      <c r="WQV5" s="343"/>
      <c r="WQW5" s="343"/>
      <c r="WQX5" s="343"/>
      <c r="WQY5" s="343"/>
      <c r="WQZ5" s="343"/>
      <c r="WRA5" s="343"/>
      <c r="WRB5" s="343"/>
      <c r="WRC5" s="343"/>
      <c r="WRD5" s="343"/>
      <c r="WRE5" s="343"/>
      <c r="WRF5" s="343"/>
      <c r="WRG5" s="343"/>
      <c r="WRH5" s="343"/>
      <c r="WRI5" s="343"/>
      <c r="WRJ5" s="343"/>
      <c r="WRK5" s="343"/>
      <c r="WRL5" s="343"/>
      <c r="WRM5" s="343"/>
      <c r="WRN5" s="343"/>
      <c r="WRO5" s="343"/>
      <c r="WRP5" s="343"/>
      <c r="WRQ5" s="343"/>
      <c r="WRR5" s="343"/>
      <c r="WRS5" s="343"/>
      <c r="WRT5" s="343"/>
      <c r="WRU5" s="343"/>
      <c r="WRV5" s="343"/>
      <c r="WRW5" s="343"/>
      <c r="WRX5" s="340"/>
      <c r="WRY5" s="340"/>
      <c r="WRZ5" s="340"/>
      <c r="WSA5" s="340"/>
      <c r="WSB5" s="340"/>
      <c r="WSC5" s="340"/>
      <c r="WSD5" s="340"/>
      <c r="WSE5" s="340"/>
      <c r="WSF5" s="340"/>
      <c r="WSG5" s="340"/>
      <c r="WSH5" s="340"/>
      <c r="WSI5" s="340"/>
      <c r="WSJ5" s="340"/>
      <c r="WSK5" s="340"/>
      <c r="WSL5" s="340"/>
      <c r="WSM5" s="340"/>
      <c r="WSN5" s="340"/>
      <c r="WSO5" s="340"/>
      <c r="WSP5" s="340"/>
      <c r="WSQ5" s="340"/>
      <c r="WSR5" s="340"/>
      <c r="WSS5" s="340"/>
      <c r="WST5" s="340"/>
      <c r="WSU5" s="341"/>
      <c r="WSV5" s="341"/>
      <c r="WSW5" s="341"/>
      <c r="WSX5" s="341"/>
      <c r="WSY5" s="341"/>
      <c r="WSZ5" s="341"/>
      <c r="WTA5" s="341"/>
      <c r="WTB5" s="341"/>
      <c r="WTC5" s="341"/>
      <c r="WTD5" s="341"/>
      <c r="WTE5" s="341"/>
    </row>
    <row r="6" spans="1:16134" ht="12" x14ac:dyDescent="0.2">
      <c r="A6" s="356"/>
      <c r="B6" s="362" t="s">
        <v>2587</v>
      </c>
      <c r="C6" s="359">
        <v>1121904529</v>
      </c>
      <c r="D6" s="360" t="s">
        <v>2588</v>
      </c>
      <c r="E6" s="360" t="s">
        <v>278</v>
      </c>
      <c r="F6" s="360" t="s">
        <v>423</v>
      </c>
      <c r="G6" s="360" t="s">
        <v>280</v>
      </c>
      <c r="H6" s="365" t="s">
        <v>2646</v>
      </c>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c r="MC6" s="340"/>
      <c r="MD6" s="340"/>
      <c r="ME6" s="340"/>
      <c r="MF6" s="340"/>
      <c r="MG6" s="340"/>
      <c r="MH6" s="340"/>
      <c r="MI6" s="340"/>
      <c r="MJ6" s="340"/>
      <c r="MK6" s="340"/>
      <c r="ML6" s="340"/>
      <c r="MM6" s="340"/>
      <c r="MN6" s="340"/>
      <c r="MO6" s="340"/>
      <c r="MP6" s="340"/>
      <c r="MQ6" s="340"/>
      <c r="MR6" s="340"/>
      <c r="MS6" s="340"/>
      <c r="MT6" s="340"/>
      <c r="MU6" s="340"/>
      <c r="MV6" s="340"/>
      <c r="MW6" s="340"/>
      <c r="MX6" s="340"/>
      <c r="MY6" s="340"/>
      <c r="MZ6" s="340"/>
      <c r="NA6" s="340"/>
      <c r="NB6" s="340"/>
      <c r="NC6" s="340"/>
      <c r="ND6" s="340"/>
      <c r="NE6" s="340"/>
      <c r="NF6" s="340"/>
      <c r="NG6" s="340"/>
      <c r="NH6" s="340"/>
      <c r="NI6" s="340"/>
      <c r="NJ6" s="340"/>
      <c r="NK6" s="340"/>
      <c r="NL6" s="340"/>
      <c r="NM6" s="340"/>
      <c r="NN6" s="340"/>
      <c r="NO6" s="340"/>
      <c r="NP6" s="340"/>
      <c r="NQ6" s="340"/>
      <c r="NR6" s="340"/>
      <c r="NS6" s="340"/>
      <c r="NT6" s="340"/>
      <c r="NU6" s="340"/>
      <c r="NV6" s="340"/>
      <c r="NW6" s="340"/>
      <c r="NX6" s="340"/>
      <c r="NY6" s="340"/>
      <c r="NZ6" s="340"/>
      <c r="OA6" s="340"/>
      <c r="OB6" s="340"/>
      <c r="OC6" s="340"/>
      <c r="OD6" s="340"/>
      <c r="OE6" s="340"/>
      <c r="OF6" s="340"/>
      <c r="OG6" s="340"/>
      <c r="OH6" s="340"/>
      <c r="OI6" s="340"/>
      <c r="OJ6" s="340"/>
      <c r="OK6" s="340"/>
      <c r="OL6" s="340"/>
      <c r="OM6" s="340"/>
      <c r="ON6" s="340"/>
      <c r="OO6" s="340"/>
      <c r="OP6" s="340"/>
      <c r="OQ6" s="340"/>
      <c r="OR6" s="340"/>
      <c r="OS6" s="340"/>
      <c r="OT6" s="340"/>
      <c r="OU6" s="340"/>
      <c r="OV6" s="340"/>
      <c r="OW6" s="340"/>
      <c r="OX6" s="340"/>
      <c r="OY6" s="340"/>
      <c r="OZ6" s="340"/>
      <c r="PA6" s="340"/>
      <c r="PB6" s="340"/>
      <c r="PC6" s="340"/>
      <c r="PD6" s="340"/>
      <c r="PE6" s="340"/>
      <c r="PF6" s="340"/>
      <c r="PG6" s="340"/>
      <c r="PH6" s="340"/>
      <c r="PI6" s="340"/>
      <c r="PJ6" s="340"/>
      <c r="PK6" s="340"/>
      <c r="PL6" s="340"/>
      <c r="PM6" s="340"/>
      <c r="PN6" s="340"/>
      <c r="PO6" s="340"/>
      <c r="PP6" s="340"/>
      <c r="PQ6" s="340"/>
      <c r="PR6" s="340"/>
      <c r="PS6" s="340"/>
      <c r="PT6" s="340"/>
      <c r="PU6" s="340"/>
      <c r="PV6" s="340"/>
      <c r="PW6" s="340"/>
      <c r="PX6" s="340"/>
      <c r="PY6" s="340"/>
      <c r="PZ6" s="340"/>
      <c r="QA6" s="340"/>
      <c r="QB6" s="340"/>
      <c r="QC6" s="340"/>
      <c r="QD6" s="340"/>
      <c r="QE6" s="340"/>
      <c r="QF6" s="340"/>
      <c r="QG6" s="340"/>
      <c r="QH6" s="340"/>
      <c r="QI6" s="340"/>
      <c r="QJ6" s="340"/>
      <c r="QK6" s="340"/>
      <c r="QL6" s="340"/>
      <c r="QM6" s="340"/>
      <c r="QN6" s="340"/>
      <c r="QO6" s="340"/>
      <c r="QP6" s="340"/>
      <c r="QQ6" s="340"/>
      <c r="QR6" s="340"/>
      <c r="QS6" s="340"/>
      <c r="QT6" s="340"/>
      <c r="QU6" s="340"/>
      <c r="QV6" s="340"/>
      <c r="QW6" s="340"/>
      <c r="QX6" s="340"/>
      <c r="QY6" s="340"/>
      <c r="QZ6" s="340"/>
      <c r="RA6" s="340"/>
      <c r="RB6" s="340"/>
      <c r="RC6" s="340"/>
      <c r="RD6" s="340"/>
      <c r="RE6" s="340"/>
      <c r="RF6" s="340"/>
      <c r="RG6" s="340"/>
      <c r="RH6" s="340"/>
      <c r="RI6" s="340"/>
      <c r="RJ6" s="340"/>
      <c r="RK6" s="340"/>
      <c r="RL6" s="340"/>
      <c r="RM6" s="340"/>
      <c r="RN6" s="340"/>
      <c r="RO6" s="340"/>
      <c r="RP6" s="340"/>
      <c r="RQ6" s="340"/>
      <c r="RR6" s="340"/>
      <c r="RS6" s="340"/>
      <c r="RT6" s="340"/>
      <c r="RU6" s="340"/>
      <c r="RV6" s="340"/>
      <c r="RW6" s="340"/>
      <c r="RX6" s="340"/>
      <c r="RY6" s="340"/>
      <c r="RZ6" s="340"/>
      <c r="SA6" s="340"/>
      <c r="SB6" s="340"/>
      <c r="SC6" s="340"/>
      <c r="SD6" s="340"/>
      <c r="SE6" s="340"/>
      <c r="SF6" s="340"/>
      <c r="SG6" s="340"/>
      <c r="SH6" s="340"/>
      <c r="SI6" s="340"/>
      <c r="SJ6" s="340"/>
      <c r="SK6" s="340"/>
      <c r="SL6" s="340"/>
      <c r="SM6" s="340"/>
      <c r="SN6" s="340"/>
      <c r="SO6" s="340"/>
      <c r="SP6" s="340"/>
      <c r="SQ6" s="340"/>
      <c r="SR6" s="340"/>
      <c r="SS6" s="340"/>
      <c r="ST6" s="340"/>
      <c r="SU6" s="340"/>
      <c r="SV6" s="340"/>
      <c r="SW6" s="340"/>
      <c r="SX6" s="340"/>
      <c r="SY6" s="340"/>
      <c r="SZ6" s="340"/>
      <c r="TA6" s="340"/>
      <c r="TB6" s="340"/>
      <c r="TC6" s="340"/>
      <c r="TD6" s="340"/>
      <c r="TE6" s="340"/>
      <c r="TF6" s="340"/>
      <c r="TG6" s="340"/>
      <c r="TH6" s="340"/>
      <c r="TI6" s="340"/>
      <c r="TJ6" s="340"/>
      <c r="TK6" s="340"/>
      <c r="TL6" s="340"/>
      <c r="TM6" s="340"/>
      <c r="TN6" s="340"/>
      <c r="TO6" s="340"/>
      <c r="TP6" s="340"/>
      <c r="TQ6" s="340"/>
      <c r="TR6" s="340"/>
      <c r="TS6" s="340"/>
      <c r="TT6" s="340"/>
      <c r="TU6" s="340"/>
      <c r="TV6" s="340"/>
      <c r="TW6" s="340"/>
      <c r="TX6" s="340"/>
      <c r="TY6" s="340"/>
      <c r="TZ6" s="340"/>
      <c r="UA6" s="340"/>
      <c r="UB6" s="340"/>
      <c r="UC6" s="340"/>
      <c r="UD6" s="340"/>
      <c r="UE6" s="340"/>
      <c r="UF6" s="340"/>
      <c r="UG6" s="340"/>
      <c r="UH6" s="340"/>
      <c r="UI6" s="340"/>
      <c r="UJ6" s="340"/>
      <c r="UK6" s="340"/>
      <c r="UL6" s="340"/>
      <c r="UM6" s="340"/>
      <c r="UN6" s="340"/>
      <c r="UO6" s="340"/>
      <c r="UP6" s="340"/>
      <c r="UQ6" s="340"/>
      <c r="UR6" s="340"/>
      <c r="US6" s="340"/>
      <c r="UT6" s="340"/>
      <c r="UU6" s="340"/>
      <c r="UV6" s="340"/>
      <c r="UW6" s="340"/>
      <c r="UX6" s="340"/>
      <c r="UY6" s="340"/>
      <c r="UZ6" s="340"/>
      <c r="VA6" s="340"/>
      <c r="VB6" s="340"/>
      <c r="VC6" s="340"/>
      <c r="VD6" s="340"/>
      <c r="VE6" s="340"/>
      <c r="VF6" s="340"/>
      <c r="VG6" s="340"/>
      <c r="VH6" s="340"/>
      <c r="VI6" s="340"/>
      <c r="VJ6" s="340"/>
      <c r="VK6" s="340"/>
      <c r="VL6" s="340"/>
      <c r="VM6" s="340"/>
      <c r="VN6" s="340"/>
      <c r="VO6" s="340"/>
      <c r="VP6" s="340"/>
      <c r="VQ6" s="340"/>
      <c r="VR6" s="340"/>
      <c r="VS6" s="340"/>
      <c r="VT6" s="340"/>
      <c r="VU6" s="340"/>
      <c r="VV6" s="340"/>
      <c r="VW6" s="340"/>
      <c r="VX6" s="340"/>
      <c r="VY6" s="340"/>
      <c r="VZ6" s="340"/>
      <c r="WA6" s="340"/>
      <c r="WB6" s="340"/>
      <c r="WC6" s="340"/>
      <c r="WD6" s="340"/>
      <c r="WE6" s="340"/>
      <c r="WF6" s="340"/>
      <c r="WG6" s="340"/>
      <c r="WH6" s="340"/>
      <c r="WI6" s="340"/>
      <c r="WJ6" s="340"/>
      <c r="WK6" s="340"/>
      <c r="WL6" s="340"/>
      <c r="WM6" s="340"/>
      <c r="WN6" s="340"/>
      <c r="WO6" s="340"/>
      <c r="WP6" s="340"/>
      <c r="WQ6" s="340"/>
      <c r="WR6" s="340"/>
      <c r="WS6" s="340"/>
      <c r="WT6" s="340"/>
      <c r="WU6" s="340"/>
      <c r="WV6" s="340"/>
      <c r="WW6" s="340"/>
      <c r="WX6" s="340"/>
      <c r="WY6" s="340"/>
      <c r="WZ6" s="340"/>
      <c r="XA6" s="340"/>
      <c r="XB6" s="340"/>
      <c r="XC6" s="340"/>
      <c r="XD6" s="340"/>
      <c r="XE6" s="340"/>
      <c r="XF6" s="340"/>
      <c r="XG6" s="340"/>
      <c r="XH6" s="340"/>
      <c r="XI6" s="340"/>
      <c r="XJ6" s="340"/>
      <c r="XK6" s="340"/>
      <c r="XL6" s="340"/>
      <c r="XM6" s="340"/>
      <c r="XN6" s="340"/>
      <c r="XO6" s="340"/>
      <c r="XP6" s="340"/>
      <c r="XQ6" s="340"/>
      <c r="XR6" s="340"/>
      <c r="XS6" s="340"/>
      <c r="XT6" s="340"/>
      <c r="XU6" s="340"/>
      <c r="XV6" s="340"/>
      <c r="XW6" s="340"/>
      <c r="XX6" s="340"/>
      <c r="XY6" s="340"/>
      <c r="XZ6" s="340"/>
      <c r="YA6" s="340"/>
      <c r="YB6" s="340"/>
      <c r="YC6" s="340"/>
      <c r="YD6" s="340"/>
      <c r="YE6" s="340"/>
      <c r="YF6" s="340"/>
      <c r="YG6" s="340"/>
      <c r="YH6" s="340"/>
      <c r="YI6" s="340"/>
      <c r="YJ6" s="340"/>
      <c r="YK6" s="340"/>
      <c r="YL6" s="340"/>
      <c r="YM6" s="340"/>
      <c r="YN6" s="340"/>
      <c r="YO6" s="340"/>
      <c r="YP6" s="340"/>
      <c r="YQ6" s="340"/>
      <c r="YR6" s="340"/>
      <c r="YS6" s="340"/>
      <c r="YT6" s="340"/>
      <c r="YU6" s="340"/>
      <c r="YV6" s="340"/>
      <c r="YW6" s="340"/>
      <c r="YX6" s="340"/>
      <c r="YY6" s="340"/>
      <c r="YZ6" s="340"/>
      <c r="ZA6" s="340"/>
      <c r="ZB6" s="340"/>
      <c r="ZC6" s="340"/>
      <c r="ZD6" s="340"/>
      <c r="ZE6" s="340"/>
      <c r="ZF6" s="340"/>
      <c r="ZG6" s="340"/>
      <c r="ZH6" s="340"/>
      <c r="ZI6" s="340"/>
      <c r="ZJ6" s="340"/>
      <c r="ZK6" s="340"/>
      <c r="ZL6" s="340"/>
      <c r="ZM6" s="340"/>
      <c r="ZN6" s="340"/>
      <c r="ZO6" s="340"/>
      <c r="ZP6" s="340"/>
      <c r="ZQ6" s="340"/>
      <c r="ZR6" s="340"/>
      <c r="ZS6" s="340"/>
      <c r="ZT6" s="340"/>
      <c r="ZU6" s="340"/>
      <c r="ZV6" s="340"/>
      <c r="ZW6" s="340"/>
      <c r="ZX6" s="340"/>
      <c r="ZY6" s="340"/>
      <c r="ZZ6" s="340"/>
      <c r="AAA6" s="340"/>
      <c r="AAB6" s="340"/>
      <c r="AAC6" s="340"/>
      <c r="AAD6" s="340"/>
      <c r="AAE6" s="340"/>
      <c r="AAF6" s="340"/>
      <c r="AAG6" s="340"/>
      <c r="AAH6" s="340"/>
      <c r="AAI6" s="340"/>
      <c r="AAJ6" s="340"/>
      <c r="AAK6" s="340"/>
      <c r="AAL6" s="340"/>
      <c r="AAM6" s="340"/>
      <c r="AAN6" s="340"/>
      <c r="AAO6" s="340"/>
      <c r="AAP6" s="340"/>
      <c r="AAQ6" s="340"/>
      <c r="AAR6" s="340"/>
      <c r="AAS6" s="340"/>
      <c r="AAT6" s="340"/>
      <c r="AAU6" s="340"/>
      <c r="AAV6" s="340"/>
      <c r="AAW6" s="340"/>
      <c r="AAX6" s="340"/>
      <c r="AAY6" s="340"/>
      <c r="AAZ6" s="340"/>
      <c r="ABA6" s="340"/>
      <c r="ABB6" s="340"/>
      <c r="ABC6" s="340"/>
      <c r="ABD6" s="340"/>
      <c r="ABE6" s="340"/>
      <c r="ABF6" s="340"/>
      <c r="ABG6" s="340"/>
      <c r="ABH6" s="340"/>
      <c r="ABI6" s="340"/>
      <c r="ABJ6" s="340"/>
      <c r="ABK6" s="340"/>
      <c r="ABL6" s="340"/>
      <c r="ABM6" s="340"/>
      <c r="ABN6" s="340"/>
      <c r="ABO6" s="340"/>
      <c r="ABP6" s="340"/>
      <c r="ABQ6" s="340"/>
      <c r="ABR6" s="340"/>
      <c r="ABS6" s="340"/>
      <c r="ABT6" s="340"/>
      <c r="ABU6" s="340"/>
      <c r="ABV6" s="340"/>
      <c r="ABW6" s="340"/>
      <c r="ABX6" s="340"/>
      <c r="ABY6" s="340"/>
      <c r="ABZ6" s="340"/>
      <c r="ACA6" s="340"/>
      <c r="ACB6" s="340"/>
      <c r="ACC6" s="340"/>
      <c r="ACD6" s="340"/>
      <c r="ACE6" s="340"/>
      <c r="ACF6" s="340"/>
      <c r="ACG6" s="340"/>
      <c r="ACH6" s="340"/>
      <c r="ACI6" s="340"/>
      <c r="ACJ6" s="340"/>
      <c r="ACK6" s="340"/>
      <c r="ACL6" s="340"/>
      <c r="ACM6" s="340"/>
      <c r="ACN6" s="340"/>
      <c r="ACO6" s="340"/>
      <c r="ACP6" s="340"/>
      <c r="ACQ6" s="340"/>
      <c r="ACR6" s="340"/>
      <c r="ACS6" s="340"/>
      <c r="ACT6" s="340"/>
      <c r="ACU6" s="340"/>
      <c r="ACV6" s="340"/>
      <c r="ACW6" s="340"/>
      <c r="ACX6" s="340"/>
      <c r="ACY6" s="340"/>
      <c r="ACZ6" s="340"/>
      <c r="ADA6" s="340"/>
      <c r="ADB6" s="340"/>
      <c r="ADC6" s="340"/>
      <c r="ADD6" s="340"/>
      <c r="ADE6" s="340"/>
      <c r="ADF6" s="340"/>
      <c r="ADG6" s="340"/>
      <c r="ADH6" s="340"/>
      <c r="ADI6" s="340"/>
      <c r="ADJ6" s="340"/>
      <c r="ADK6" s="340"/>
      <c r="ADL6" s="340"/>
      <c r="ADM6" s="340"/>
      <c r="ADN6" s="340"/>
      <c r="ADO6" s="340"/>
      <c r="ADP6" s="340"/>
      <c r="ADQ6" s="340"/>
      <c r="ADR6" s="340"/>
      <c r="ADS6" s="340"/>
      <c r="ADT6" s="340"/>
      <c r="ADU6" s="340"/>
      <c r="ADV6" s="340"/>
      <c r="ADW6" s="340"/>
      <c r="ADX6" s="340"/>
      <c r="ADY6" s="340"/>
      <c r="ADZ6" s="340"/>
      <c r="AEA6" s="340"/>
      <c r="AEB6" s="340"/>
      <c r="AEC6" s="340"/>
      <c r="AED6" s="340"/>
      <c r="AEE6" s="340"/>
      <c r="AEF6" s="340"/>
      <c r="AEG6" s="340"/>
      <c r="AEH6" s="340"/>
      <c r="AEI6" s="340"/>
      <c r="AEJ6" s="340"/>
      <c r="AEK6" s="340"/>
      <c r="AEL6" s="340"/>
      <c r="AEM6" s="340"/>
      <c r="AEN6" s="340"/>
      <c r="AEO6" s="340"/>
      <c r="AEP6" s="340"/>
      <c r="AEQ6" s="340"/>
      <c r="AER6" s="340"/>
      <c r="AES6" s="340"/>
      <c r="AET6" s="340"/>
      <c r="AEU6" s="340"/>
      <c r="AEV6" s="340"/>
      <c r="AEW6" s="340"/>
      <c r="AEX6" s="340"/>
      <c r="AEY6" s="340"/>
      <c r="AEZ6" s="340"/>
      <c r="AFA6" s="340"/>
      <c r="AFB6" s="340"/>
      <c r="AFC6" s="340"/>
      <c r="AFD6" s="340"/>
      <c r="AFE6" s="340"/>
      <c r="AFF6" s="340"/>
      <c r="AFG6" s="340"/>
      <c r="AFH6" s="340"/>
      <c r="AFI6" s="340"/>
      <c r="AFJ6" s="340"/>
      <c r="AFK6" s="340"/>
      <c r="AFL6" s="340"/>
      <c r="AFM6" s="340"/>
      <c r="AFN6" s="340"/>
      <c r="AFO6" s="340"/>
      <c r="AFP6" s="340"/>
      <c r="AFQ6" s="340"/>
      <c r="AFR6" s="340"/>
      <c r="AFS6" s="340"/>
      <c r="AFT6" s="340"/>
      <c r="AFU6" s="340"/>
      <c r="AFV6" s="340"/>
      <c r="AFW6" s="340"/>
      <c r="AFX6" s="340"/>
      <c r="AFY6" s="340"/>
      <c r="AFZ6" s="340"/>
      <c r="AGA6" s="340"/>
      <c r="AGB6" s="340"/>
      <c r="AGC6" s="340"/>
      <c r="AGD6" s="340"/>
      <c r="AGE6" s="340"/>
      <c r="AGF6" s="340"/>
      <c r="AGG6" s="340"/>
      <c r="AGH6" s="340"/>
      <c r="AGI6" s="340"/>
      <c r="AGJ6" s="340"/>
      <c r="AGK6" s="340"/>
      <c r="AGL6" s="340"/>
      <c r="AGM6" s="340"/>
      <c r="AGN6" s="340"/>
      <c r="AGO6" s="340"/>
      <c r="AGP6" s="340"/>
      <c r="AGQ6" s="340"/>
      <c r="AGR6" s="340"/>
      <c r="AGS6" s="340"/>
      <c r="AGT6" s="340"/>
      <c r="AGU6" s="340"/>
      <c r="AGV6" s="340"/>
      <c r="AGW6" s="340"/>
      <c r="AGX6" s="340"/>
      <c r="AGY6" s="340"/>
      <c r="AGZ6" s="340"/>
      <c r="AHA6" s="340"/>
      <c r="AHB6" s="340"/>
      <c r="AHC6" s="340"/>
      <c r="AHD6" s="340"/>
      <c r="AHE6" s="340"/>
      <c r="AHF6" s="340"/>
      <c r="AHG6" s="340"/>
      <c r="AHH6" s="340"/>
      <c r="AHI6" s="340"/>
      <c r="AHJ6" s="340"/>
      <c r="AHK6" s="340"/>
      <c r="AHL6" s="340"/>
      <c r="AHM6" s="340"/>
      <c r="AHN6" s="340"/>
      <c r="AHO6" s="340"/>
      <c r="AHP6" s="340"/>
      <c r="AHQ6" s="340"/>
      <c r="AHR6" s="340"/>
      <c r="AHS6" s="340"/>
      <c r="AHT6" s="340"/>
      <c r="AHU6" s="340"/>
      <c r="AHV6" s="340"/>
      <c r="AHW6" s="340"/>
      <c r="AHX6" s="340"/>
      <c r="AHY6" s="340"/>
      <c r="AHZ6" s="340"/>
      <c r="AIA6" s="340"/>
      <c r="AIB6" s="340"/>
      <c r="AIC6" s="340"/>
      <c r="AID6" s="340"/>
      <c r="AIE6" s="340"/>
      <c r="AIF6" s="340"/>
      <c r="AIG6" s="340"/>
      <c r="AIH6" s="340"/>
      <c r="AII6" s="340"/>
      <c r="AIJ6" s="340"/>
      <c r="AIK6" s="340"/>
      <c r="AIL6" s="340"/>
      <c r="AIM6" s="340"/>
      <c r="AIN6" s="340"/>
      <c r="AIO6" s="340"/>
      <c r="AIP6" s="340"/>
      <c r="AIQ6" s="340"/>
      <c r="AIR6" s="340"/>
      <c r="AIS6" s="340"/>
      <c r="AIT6" s="340"/>
      <c r="AIU6" s="340"/>
      <c r="AIV6" s="340"/>
      <c r="AIW6" s="340"/>
      <c r="AIX6" s="340"/>
      <c r="AIY6" s="340"/>
      <c r="AIZ6" s="340"/>
      <c r="AJA6" s="340"/>
      <c r="AJB6" s="340"/>
      <c r="AJC6" s="340"/>
      <c r="AJD6" s="340"/>
      <c r="AJE6" s="340"/>
      <c r="AJF6" s="340"/>
      <c r="AJG6" s="340"/>
      <c r="AJH6" s="340"/>
      <c r="AJI6" s="340"/>
      <c r="AJJ6" s="340"/>
      <c r="AJK6" s="340"/>
      <c r="AJL6" s="340"/>
      <c r="AJM6" s="340"/>
      <c r="AJN6" s="340"/>
      <c r="AJO6" s="340"/>
      <c r="AJP6" s="340"/>
      <c r="AJQ6" s="340"/>
      <c r="AJR6" s="340"/>
      <c r="AJS6" s="340"/>
      <c r="AJT6" s="340"/>
      <c r="AJU6" s="340"/>
      <c r="AJV6" s="340"/>
      <c r="AJW6" s="340"/>
      <c r="AJX6" s="340"/>
      <c r="AJY6" s="340"/>
      <c r="AJZ6" s="340"/>
      <c r="AKA6" s="340"/>
      <c r="AKB6" s="340"/>
      <c r="AKC6" s="340"/>
      <c r="AKD6" s="340"/>
      <c r="AKE6" s="340"/>
      <c r="AKF6" s="340"/>
      <c r="AKG6" s="340"/>
      <c r="AKH6" s="340"/>
      <c r="AKI6" s="340"/>
      <c r="AKJ6" s="340"/>
      <c r="AKK6" s="340"/>
      <c r="AKL6" s="340"/>
      <c r="AKM6" s="340"/>
      <c r="AKN6" s="340"/>
      <c r="AKO6" s="340"/>
      <c r="AKP6" s="340"/>
      <c r="AKQ6" s="340"/>
      <c r="AKR6" s="340"/>
      <c r="AKS6" s="340"/>
      <c r="AKT6" s="340"/>
      <c r="AKU6" s="340"/>
      <c r="AKV6" s="340"/>
      <c r="AKW6" s="340"/>
      <c r="AKX6" s="340"/>
      <c r="AKY6" s="340"/>
      <c r="AKZ6" s="340"/>
      <c r="ALA6" s="340"/>
      <c r="ALB6" s="340"/>
      <c r="ALC6" s="340"/>
      <c r="ALD6" s="340"/>
      <c r="ALE6" s="340"/>
      <c r="ALF6" s="340"/>
      <c r="ALG6" s="340"/>
      <c r="ALH6" s="340"/>
      <c r="ALI6" s="340"/>
      <c r="ALJ6" s="340"/>
      <c r="ALK6" s="340"/>
      <c r="ALL6" s="340"/>
      <c r="ALM6" s="340"/>
      <c r="ALN6" s="340"/>
      <c r="ALO6" s="340"/>
      <c r="ALP6" s="340"/>
      <c r="ALQ6" s="340"/>
      <c r="ALR6" s="340"/>
      <c r="ALS6" s="340"/>
      <c r="ALT6" s="340"/>
      <c r="ALU6" s="340"/>
      <c r="ALV6" s="340"/>
      <c r="ALW6" s="340"/>
      <c r="ALX6" s="340"/>
      <c r="ALY6" s="340"/>
      <c r="ALZ6" s="340"/>
      <c r="AMA6" s="340"/>
      <c r="AMB6" s="340"/>
      <c r="AMC6" s="340"/>
      <c r="AMD6" s="340"/>
      <c r="AME6" s="340"/>
      <c r="AMF6" s="340"/>
      <c r="AMG6" s="340"/>
      <c r="AMH6" s="340"/>
      <c r="AMI6" s="340"/>
      <c r="AMJ6" s="340"/>
      <c r="AMK6" s="340"/>
      <c r="AML6" s="340"/>
      <c r="AMM6" s="340"/>
      <c r="AMN6" s="340"/>
      <c r="AMO6" s="340"/>
      <c r="AMP6" s="340"/>
      <c r="AMQ6" s="340"/>
      <c r="AMR6" s="340"/>
      <c r="AMS6" s="340"/>
      <c r="AMT6" s="340"/>
      <c r="AMU6" s="340"/>
      <c r="AMV6" s="340"/>
      <c r="AMW6" s="340"/>
      <c r="AMX6" s="340"/>
      <c r="AMY6" s="340"/>
      <c r="AMZ6" s="340"/>
      <c r="ANA6" s="340"/>
      <c r="ANB6" s="340"/>
      <c r="ANC6" s="340"/>
      <c r="AND6" s="340"/>
      <c r="ANE6" s="340"/>
      <c r="ANF6" s="340"/>
      <c r="ANG6" s="340"/>
      <c r="ANH6" s="340"/>
      <c r="ANI6" s="340"/>
      <c r="ANJ6" s="340"/>
      <c r="ANK6" s="340"/>
      <c r="ANL6" s="340"/>
      <c r="ANM6" s="340"/>
      <c r="ANN6" s="340"/>
      <c r="ANO6" s="340"/>
      <c r="ANP6" s="340"/>
      <c r="ANQ6" s="340"/>
      <c r="ANR6" s="340"/>
      <c r="ANS6" s="340"/>
      <c r="ANT6" s="340"/>
      <c r="ANU6" s="340"/>
      <c r="ANV6" s="340"/>
      <c r="ANW6" s="340"/>
      <c r="ANX6" s="340"/>
      <c r="ANY6" s="340"/>
      <c r="ANZ6" s="340"/>
      <c r="AOA6" s="340"/>
      <c r="AOB6" s="340"/>
      <c r="AOC6" s="340"/>
      <c r="AOD6" s="340"/>
      <c r="AOE6" s="340"/>
      <c r="AOF6" s="340"/>
      <c r="AOG6" s="340"/>
      <c r="AOH6" s="340"/>
      <c r="AOI6" s="340"/>
      <c r="AOJ6" s="340"/>
      <c r="AOK6" s="340"/>
      <c r="AOL6" s="340"/>
      <c r="AOM6" s="340"/>
      <c r="AON6" s="340"/>
      <c r="AOO6" s="340"/>
      <c r="AOP6" s="340"/>
      <c r="AOQ6" s="340"/>
      <c r="AOR6" s="340"/>
      <c r="AOS6" s="340"/>
      <c r="AOT6" s="340"/>
      <c r="AOU6" s="340"/>
      <c r="AOV6" s="340"/>
      <c r="AOW6" s="340"/>
      <c r="AOX6" s="340"/>
      <c r="AOY6" s="340"/>
      <c r="AOZ6" s="340"/>
      <c r="APA6" s="340"/>
      <c r="APB6" s="340"/>
      <c r="APC6" s="340"/>
      <c r="APD6" s="340"/>
      <c r="APE6" s="340"/>
      <c r="APF6" s="340"/>
      <c r="APG6" s="340"/>
      <c r="APH6" s="340"/>
      <c r="API6" s="340"/>
      <c r="APJ6" s="340"/>
      <c r="APK6" s="340"/>
      <c r="APL6" s="340"/>
      <c r="APM6" s="340"/>
      <c r="APN6" s="340"/>
      <c r="APO6" s="340"/>
      <c r="APP6" s="340"/>
      <c r="APQ6" s="340"/>
      <c r="APR6" s="340"/>
      <c r="APS6" s="340"/>
      <c r="APT6" s="340"/>
      <c r="APU6" s="340"/>
      <c r="APV6" s="340"/>
      <c r="APW6" s="340"/>
      <c r="APX6" s="340"/>
      <c r="APY6" s="340"/>
      <c r="APZ6" s="340"/>
      <c r="AQA6" s="340"/>
      <c r="AQB6" s="340"/>
      <c r="AQC6" s="340"/>
      <c r="AQD6" s="340"/>
      <c r="AQE6" s="340"/>
      <c r="AQF6" s="340"/>
      <c r="AQG6" s="340"/>
      <c r="AQH6" s="340"/>
      <c r="AQI6" s="340"/>
      <c r="AQJ6" s="340"/>
      <c r="AQK6" s="340"/>
      <c r="AQL6" s="340"/>
      <c r="AQM6" s="340"/>
      <c r="AQN6" s="340"/>
      <c r="AQO6" s="340"/>
      <c r="AQP6" s="340"/>
      <c r="AQQ6" s="340"/>
      <c r="AQR6" s="340"/>
      <c r="AQS6" s="340"/>
      <c r="AQT6" s="340"/>
      <c r="AQU6" s="340"/>
      <c r="AQV6" s="340"/>
      <c r="AQW6" s="340"/>
      <c r="AQX6" s="340"/>
      <c r="AQY6" s="340"/>
      <c r="AQZ6" s="340"/>
      <c r="ARA6" s="340"/>
      <c r="ARB6" s="340"/>
      <c r="ARC6" s="340"/>
      <c r="ARD6" s="340"/>
      <c r="ARE6" s="340"/>
      <c r="ARF6" s="340"/>
      <c r="ARG6" s="340"/>
      <c r="ARH6" s="340"/>
      <c r="ARI6" s="340"/>
      <c r="ARJ6" s="340"/>
      <c r="ARK6" s="340"/>
      <c r="ARL6" s="340"/>
      <c r="ARM6" s="340"/>
      <c r="ARN6" s="340"/>
      <c r="ARO6" s="340"/>
      <c r="ARP6" s="340"/>
      <c r="ARQ6" s="340"/>
      <c r="ARR6" s="340"/>
      <c r="ARS6" s="340"/>
      <c r="ART6" s="340"/>
      <c r="ARU6" s="340"/>
      <c r="ARV6" s="340"/>
      <c r="ARW6" s="340"/>
      <c r="ARX6" s="340"/>
      <c r="ARY6" s="340"/>
      <c r="ARZ6" s="340"/>
      <c r="ASA6" s="340"/>
      <c r="ASB6" s="340"/>
      <c r="ASC6" s="340"/>
      <c r="ASD6" s="340"/>
      <c r="ASE6" s="340"/>
      <c r="ASF6" s="340"/>
      <c r="ASG6" s="340"/>
      <c r="ASH6" s="340"/>
      <c r="ASI6" s="340"/>
      <c r="ASJ6" s="340"/>
      <c r="ASK6" s="340"/>
      <c r="ASL6" s="340"/>
      <c r="ASM6" s="340"/>
      <c r="ASN6" s="340"/>
      <c r="ASO6" s="340"/>
      <c r="ASP6" s="340"/>
      <c r="ASQ6" s="340"/>
      <c r="ASR6" s="340"/>
      <c r="ASS6" s="340"/>
      <c r="AST6" s="340"/>
      <c r="ASU6" s="340"/>
      <c r="ASV6" s="340"/>
      <c r="ASW6" s="340"/>
      <c r="ASX6" s="340"/>
      <c r="ASY6" s="340"/>
      <c r="ASZ6" s="340"/>
      <c r="ATA6" s="340"/>
      <c r="ATB6" s="340"/>
      <c r="ATC6" s="340"/>
      <c r="ATD6" s="340"/>
      <c r="ATE6" s="340"/>
      <c r="ATF6" s="340"/>
      <c r="ATG6" s="340"/>
      <c r="ATH6" s="340"/>
      <c r="ATI6" s="340"/>
      <c r="ATJ6" s="340"/>
      <c r="ATK6" s="340"/>
      <c r="ATL6" s="340"/>
      <c r="ATM6" s="340"/>
      <c r="ATN6" s="340"/>
      <c r="ATO6" s="340"/>
      <c r="ATP6" s="340"/>
      <c r="ATQ6" s="340"/>
      <c r="ATR6" s="340"/>
      <c r="ATS6" s="340"/>
      <c r="ATT6" s="340"/>
      <c r="ATU6" s="340"/>
      <c r="ATV6" s="340"/>
      <c r="ATW6" s="340"/>
      <c r="ATX6" s="340"/>
      <c r="ATY6" s="340"/>
      <c r="ATZ6" s="340"/>
      <c r="AUA6" s="340"/>
      <c r="AUB6" s="340"/>
      <c r="AUC6" s="340"/>
      <c r="AUD6" s="340"/>
      <c r="AUE6" s="340"/>
      <c r="AUF6" s="340"/>
      <c r="AUG6" s="340"/>
      <c r="AUH6" s="340"/>
      <c r="AUI6" s="340"/>
      <c r="AUJ6" s="340"/>
      <c r="AUK6" s="340"/>
      <c r="AUL6" s="340"/>
      <c r="AUM6" s="340"/>
      <c r="AUN6" s="340"/>
      <c r="AUO6" s="340"/>
      <c r="AUP6" s="340"/>
      <c r="AUQ6" s="340"/>
      <c r="AUR6" s="340"/>
      <c r="AUS6" s="340"/>
      <c r="AUT6" s="340"/>
      <c r="AUU6" s="340"/>
      <c r="AUV6" s="340"/>
      <c r="AUW6" s="340"/>
      <c r="AUX6" s="340"/>
      <c r="AUY6" s="340"/>
      <c r="AUZ6" s="340"/>
      <c r="AVA6" s="340"/>
      <c r="AVB6" s="340"/>
      <c r="AVC6" s="340"/>
      <c r="AVD6" s="340"/>
      <c r="AVE6" s="340"/>
      <c r="AVF6" s="340"/>
      <c r="AVG6" s="340"/>
      <c r="AVH6" s="340"/>
      <c r="AVI6" s="340"/>
      <c r="AVJ6" s="340"/>
      <c r="AVK6" s="340"/>
      <c r="AVL6" s="340"/>
      <c r="AVM6" s="340"/>
      <c r="AVN6" s="340"/>
      <c r="AVO6" s="340"/>
      <c r="AVP6" s="340"/>
      <c r="AVQ6" s="340"/>
      <c r="AVR6" s="340"/>
      <c r="AVS6" s="340"/>
      <c r="AVT6" s="340"/>
      <c r="AVU6" s="340"/>
      <c r="AVV6" s="340"/>
      <c r="AVW6" s="340"/>
      <c r="AVX6" s="340"/>
      <c r="AVY6" s="340"/>
      <c r="AVZ6" s="340"/>
      <c r="AWA6" s="340"/>
      <c r="AWB6" s="340"/>
      <c r="AWC6" s="340"/>
      <c r="AWD6" s="340"/>
      <c r="AWE6" s="340"/>
      <c r="AWF6" s="340"/>
      <c r="AWG6" s="340"/>
      <c r="AWH6" s="340"/>
      <c r="AWI6" s="340"/>
      <c r="AWJ6" s="340"/>
      <c r="AWK6" s="340"/>
      <c r="AWL6" s="340"/>
      <c r="AWM6" s="340"/>
      <c r="AWN6" s="340"/>
      <c r="AWO6" s="340"/>
      <c r="AWP6" s="340"/>
      <c r="AWQ6" s="340"/>
      <c r="AWR6" s="340"/>
      <c r="AWS6" s="340"/>
      <c r="AWT6" s="340"/>
      <c r="AWU6" s="340"/>
      <c r="AWV6" s="340"/>
      <c r="AWW6" s="340"/>
      <c r="AWX6" s="340"/>
      <c r="AWY6" s="340"/>
      <c r="AWZ6" s="340"/>
      <c r="AXA6" s="340"/>
      <c r="AXB6" s="340"/>
      <c r="AXC6" s="340"/>
      <c r="AXD6" s="340"/>
      <c r="AXE6" s="340"/>
      <c r="AXF6" s="340"/>
      <c r="AXG6" s="340"/>
      <c r="AXH6" s="340"/>
      <c r="AXI6" s="340"/>
      <c r="AXJ6" s="340"/>
      <c r="AXK6" s="340"/>
      <c r="AXL6" s="340"/>
      <c r="AXM6" s="340"/>
      <c r="AXN6" s="340"/>
      <c r="AXO6" s="340"/>
      <c r="AXP6" s="340"/>
      <c r="AXQ6" s="340"/>
      <c r="AXR6" s="340"/>
      <c r="AXS6" s="340"/>
      <c r="AXT6" s="340"/>
      <c r="AXU6" s="340"/>
      <c r="AXV6" s="340"/>
      <c r="AXW6" s="340"/>
      <c r="AXX6" s="340"/>
      <c r="AXY6" s="340"/>
      <c r="AXZ6" s="340"/>
      <c r="AYA6" s="340"/>
      <c r="AYB6" s="340"/>
      <c r="AYC6" s="340"/>
      <c r="AYD6" s="340"/>
      <c r="AYE6" s="340"/>
      <c r="AYF6" s="340"/>
      <c r="AYG6" s="340"/>
      <c r="AYH6" s="340"/>
      <c r="AYI6" s="340"/>
      <c r="AYJ6" s="340"/>
      <c r="AYK6" s="340"/>
      <c r="AYL6" s="340"/>
      <c r="AYM6" s="340"/>
      <c r="AYN6" s="340"/>
      <c r="AYO6" s="340"/>
      <c r="AYP6" s="340"/>
      <c r="AYQ6" s="340"/>
      <c r="AYR6" s="340"/>
      <c r="AYS6" s="340"/>
      <c r="AYT6" s="340"/>
      <c r="AYU6" s="340"/>
      <c r="AYV6" s="340"/>
      <c r="AYW6" s="340"/>
      <c r="AYX6" s="340"/>
      <c r="AYY6" s="340"/>
      <c r="AYZ6" s="340"/>
      <c r="AZA6" s="340"/>
      <c r="AZB6" s="340"/>
      <c r="AZC6" s="340"/>
      <c r="AZD6" s="340"/>
      <c r="AZE6" s="340"/>
      <c r="AZF6" s="340"/>
      <c r="AZG6" s="340"/>
      <c r="AZH6" s="340"/>
      <c r="AZI6" s="340"/>
      <c r="AZJ6" s="340"/>
      <c r="AZK6" s="340"/>
      <c r="AZL6" s="340"/>
      <c r="AZM6" s="340"/>
      <c r="AZN6" s="340"/>
      <c r="AZO6" s="340"/>
      <c r="AZP6" s="340"/>
      <c r="AZQ6" s="340"/>
      <c r="AZR6" s="340"/>
      <c r="AZS6" s="340"/>
      <c r="AZT6" s="340"/>
      <c r="AZU6" s="340"/>
      <c r="AZV6" s="340"/>
      <c r="AZW6" s="340"/>
      <c r="AZX6" s="340"/>
      <c r="AZY6" s="340"/>
      <c r="AZZ6" s="340"/>
      <c r="BAA6" s="340"/>
      <c r="BAB6" s="340"/>
      <c r="BAC6" s="340"/>
      <c r="BAD6" s="340"/>
      <c r="BAE6" s="340"/>
      <c r="BAF6" s="340"/>
      <c r="BAG6" s="340"/>
      <c r="BAH6" s="340"/>
      <c r="BAI6" s="340"/>
      <c r="BAJ6" s="340"/>
      <c r="BAK6" s="340"/>
      <c r="BAL6" s="340"/>
      <c r="BAM6" s="340"/>
      <c r="BAN6" s="340"/>
      <c r="BAO6" s="340"/>
      <c r="BAP6" s="340"/>
      <c r="BAQ6" s="340"/>
      <c r="BAR6" s="340"/>
      <c r="BAS6" s="340"/>
      <c r="BAT6" s="340"/>
      <c r="BAU6" s="340"/>
      <c r="BAV6" s="340"/>
      <c r="BAW6" s="340"/>
      <c r="BAX6" s="340"/>
      <c r="BAY6" s="340"/>
      <c r="BAZ6" s="340"/>
      <c r="BBA6" s="340"/>
      <c r="BBB6" s="340"/>
      <c r="BBC6" s="340"/>
      <c r="BBD6" s="340"/>
      <c r="BBE6" s="340"/>
      <c r="BBF6" s="340"/>
      <c r="BBG6" s="340"/>
      <c r="BBH6" s="340"/>
      <c r="BBI6" s="340"/>
      <c r="BBJ6" s="340"/>
      <c r="BBK6" s="340"/>
      <c r="BBL6" s="340"/>
      <c r="BBM6" s="340"/>
      <c r="BBN6" s="340"/>
      <c r="BBO6" s="340"/>
      <c r="BBP6" s="340"/>
      <c r="BBQ6" s="340"/>
      <c r="BBR6" s="340"/>
      <c r="BBS6" s="340"/>
      <c r="BBT6" s="340"/>
      <c r="BBU6" s="340"/>
      <c r="BBV6" s="340"/>
      <c r="BBW6" s="340"/>
      <c r="BBX6" s="340"/>
      <c r="BBY6" s="340"/>
      <c r="BBZ6" s="340"/>
      <c r="BCA6" s="340"/>
      <c r="BCB6" s="340"/>
      <c r="BCC6" s="340"/>
      <c r="BCD6" s="340"/>
      <c r="BCE6" s="340"/>
      <c r="BCF6" s="340"/>
      <c r="BCG6" s="340"/>
      <c r="BCH6" s="340"/>
      <c r="BCI6" s="340"/>
      <c r="BCJ6" s="340"/>
      <c r="BCK6" s="340"/>
      <c r="BCL6" s="340"/>
      <c r="BCM6" s="340"/>
      <c r="BCN6" s="340"/>
      <c r="BCO6" s="340"/>
      <c r="BCP6" s="340"/>
      <c r="BCQ6" s="340"/>
      <c r="BCR6" s="340"/>
      <c r="BCS6" s="340"/>
      <c r="BCT6" s="340"/>
      <c r="BCU6" s="340"/>
      <c r="BCV6" s="340"/>
      <c r="BCW6" s="340"/>
      <c r="BCX6" s="340"/>
      <c r="BCY6" s="340"/>
      <c r="BCZ6" s="340"/>
      <c r="BDA6" s="340"/>
      <c r="BDB6" s="340"/>
      <c r="BDC6" s="340"/>
      <c r="BDD6" s="340"/>
      <c r="BDE6" s="340"/>
      <c r="BDF6" s="340"/>
      <c r="BDG6" s="340"/>
      <c r="BDH6" s="340"/>
      <c r="BDI6" s="340"/>
      <c r="BDJ6" s="340"/>
      <c r="BDK6" s="340"/>
      <c r="BDL6" s="340"/>
      <c r="BDM6" s="340"/>
      <c r="BDN6" s="340"/>
      <c r="BDO6" s="340"/>
      <c r="BDP6" s="340"/>
      <c r="BDQ6" s="340"/>
      <c r="BDR6" s="340"/>
      <c r="BDS6" s="340"/>
      <c r="BDT6" s="340"/>
      <c r="BDU6" s="340"/>
      <c r="BDV6" s="340"/>
      <c r="BDW6" s="340"/>
      <c r="BDX6" s="340"/>
      <c r="BDY6" s="340"/>
      <c r="BDZ6" s="340"/>
      <c r="BEA6" s="340"/>
      <c r="BEB6" s="340"/>
      <c r="BEC6" s="340"/>
      <c r="BED6" s="340"/>
      <c r="BEE6" s="340"/>
      <c r="BEF6" s="340"/>
      <c r="BEG6" s="340"/>
      <c r="BEH6" s="340"/>
      <c r="BEI6" s="340"/>
      <c r="BEJ6" s="340"/>
      <c r="BEK6" s="340"/>
      <c r="BEL6" s="340"/>
      <c r="BEM6" s="340"/>
      <c r="BEN6" s="340"/>
      <c r="BEO6" s="340"/>
      <c r="BEP6" s="340"/>
      <c r="BEQ6" s="340"/>
      <c r="BER6" s="340"/>
      <c r="BES6" s="340"/>
      <c r="BET6" s="340"/>
      <c r="BEU6" s="340"/>
      <c r="BEV6" s="340"/>
      <c r="BEW6" s="340"/>
      <c r="BEX6" s="340"/>
      <c r="BEY6" s="340"/>
      <c r="BEZ6" s="340"/>
      <c r="BFA6" s="340"/>
      <c r="BFB6" s="340"/>
      <c r="BFC6" s="340"/>
      <c r="BFD6" s="340"/>
      <c r="BFE6" s="340"/>
      <c r="BFF6" s="340"/>
      <c r="BFG6" s="340"/>
      <c r="BFH6" s="340"/>
      <c r="BFI6" s="340"/>
      <c r="BFJ6" s="340"/>
      <c r="BFK6" s="340"/>
      <c r="BFL6" s="340"/>
      <c r="BFM6" s="340"/>
      <c r="BFN6" s="340"/>
      <c r="BFO6" s="340"/>
      <c r="BFP6" s="340"/>
      <c r="BFQ6" s="340"/>
      <c r="BFR6" s="340"/>
      <c r="BFS6" s="340"/>
      <c r="BFT6" s="340"/>
      <c r="BFU6" s="340"/>
      <c r="BFV6" s="340"/>
      <c r="BFW6" s="340"/>
      <c r="BFX6" s="340"/>
      <c r="BFY6" s="340"/>
      <c r="BFZ6" s="340"/>
      <c r="BGA6" s="340"/>
      <c r="BGB6" s="340"/>
      <c r="BGC6" s="340"/>
      <c r="BGD6" s="340"/>
      <c r="BGE6" s="340"/>
      <c r="BGF6" s="340"/>
      <c r="BGG6" s="340"/>
      <c r="BGH6" s="340"/>
      <c r="BGI6" s="340"/>
      <c r="BGJ6" s="340"/>
      <c r="BGK6" s="340"/>
      <c r="BGL6" s="340"/>
      <c r="BGM6" s="340"/>
      <c r="BGN6" s="340"/>
      <c r="BGO6" s="340"/>
      <c r="BGP6" s="340"/>
      <c r="BGQ6" s="340"/>
      <c r="BGR6" s="340"/>
      <c r="BGS6" s="340"/>
      <c r="BGT6" s="340"/>
      <c r="BGU6" s="340"/>
      <c r="BGV6" s="340"/>
      <c r="BGW6" s="340"/>
      <c r="BGX6" s="340"/>
      <c r="BGY6" s="340"/>
      <c r="BGZ6" s="340"/>
      <c r="BHA6" s="340"/>
      <c r="BHB6" s="340"/>
      <c r="BHC6" s="340"/>
      <c r="BHD6" s="340"/>
      <c r="BHE6" s="340"/>
      <c r="BHF6" s="340"/>
      <c r="BHG6" s="340"/>
      <c r="BHH6" s="340"/>
      <c r="BHI6" s="340"/>
      <c r="BHJ6" s="340"/>
      <c r="BHK6" s="340"/>
      <c r="BHL6" s="340"/>
      <c r="BHM6" s="340"/>
      <c r="BHN6" s="340"/>
      <c r="BHO6" s="340"/>
      <c r="BHP6" s="340"/>
      <c r="BHQ6" s="340"/>
      <c r="BHR6" s="340"/>
      <c r="BHS6" s="340"/>
      <c r="BHT6" s="340"/>
      <c r="BHU6" s="340"/>
      <c r="BHV6" s="340"/>
      <c r="BHW6" s="340"/>
      <c r="BHX6" s="340"/>
      <c r="BHY6" s="340"/>
      <c r="BHZ6" s="340"/>
      <c r="BIA6" s="340"/>
      <c r="BIB6" s="340"/>
      <c r="BIC6" s="340"/>
      <c r="BID6" s="340"/>
      <c r="BIE6" s="340"/>
      <c r="BIF6" s="340"/>
      <c r="BIG6" s="340"/>
      <c r="BIH6" s="340"/>
      <c r="BII6" s="340"/>
      <c r="BIJ6" s="340"/>
      <c r="BIK6" s="340"/>
      <c r="BIL6" s="340"/>
      <c r="BIM6" s="340"/>
      <c r="BIN6" s="340"/>
      <c r="BIO6" s="340"/>
      <c r="BIP6" s="340"/>
      <c r="BIQ6" s="340"/>
      <c r="BIR6" s="340"/>
      <c r="BIS6" s="340"/>
      <c r="BIT6" s="340"/>
      <c r="BIU6" s="340"/>
      <c r="BIV6" s="340"/>
      <c r="BIW6" s="340"/>
      <c r="BIX6" s="340"/>
      <c r="BIY6" s="340"/>
      <c r="BIZ6" s="340"/>
      <c r="BJA6" s="340"/>
      <c r="BJB6" s="340"/>
      <c r="BJC6" s="340"/>
      <c r="BJD6" s="340"/>
      <c r="BJE6" s="340"/>
      <c r="BJF6" s="340"/>
      <c r="BJG6" s="340"/>
      <c r="BJH6" s="340"/>
      <c r="BJI6" s="340"/>
      <c r="BJJ6" s="340"/>
      <c r="BJK6" s="340"/>
      <c r="BJL6" s="340"/>
      <c r="BJM6" s="340"/>
      <c r="BJN6" s="340"/>
      <c r="BJO6" s="340"/>
      <c r="BJP6" s="340"/>
      <c r="BJQ6" s="340"/>
      <c r="BJR6" s="340"/>
      <c r="BJS6" s="340"/>
      <c r="BJT6" s="340"/>
      <c r="BJU6" s="340"/>
      <c r="BJV6" s="340"/>
      <c r="BJW6" s="340"/>
      <c r="BJX6" s="340"/>
      <c r="BJY6" s="340"/>
      <c r="BJZ6" s="340"/>
      <c r="BKA6" s="340"/>
      <c r="BKB6" s="340"/>
      <c r="BKC6" s="340"/>
      <c r="BKD6" s="340"/>
      <c r="BKE6" s="340"/>
      <c r="BKF6" s="340"/>
      <c r="BKG6" s="340"/>
      <c r="BKH6" s="340"/>
      <c r="BKI6" s="340"/>
      <c r="BKJ6" s="340"/>
      <c r="BKK6" s="340"/>
      <c r="BKL6" s="340"/>
      <c r="BKM6" s="340"/>
      <c r="BKN6" s="340"/>
      <c r="BKO6" s="340"/>
      <c r="BKP6" s="340"/>
      <c r="BKQ6" s="340"/>
      <c r="BKR6" s="340"/>
      <c r="BKS6" s="340"/>
      <c r="BKT6" s="340"/>
      <c r="BKU6" s="340"/>
      <c r="BKV6" s="340"/>
      <c r="BKW6" s="340"/>
      <c r="BKX6" s="340"/>
      <c r="BKY6" s="340"/>
      <c r="BKZ6" s="340"/>
      <c r="BLA6" s="340"/>
      <c r="BLB6" s="340"/>
      <c r="BLC6" s="340"/>
      <c r="BLD6" s="340"/>
      <c r="BLE6" s="340"/>
      <c r="BLF6" s="340"/>
      <c r="BLG6" s="340"/>
      <c r="BLH6" s="340"/>
      <c r="BLI6" s="340"/>
      <c r="BLJ6" s="340"/>
      <c r="BLK6" s="340"/>
      <c r="BLL6" s="340"/>
      <c r="BLM6" s="340"/>
      <c r="BLN6" s="340"/>
      <c r="BLO6" s="340"/>
      <c r="BLP6" s="340"/>
      <c r="BLQ6" s="340"/>
      <c r="BLR6" s="340"/>
      <c r="BLS6" s="340"/>
      <c r="BLT6" s="340"/>
      <c r="BLU6" s="340"/>
      <c r="BLV6" s="340"/>
      <c r="BLW6" s="340"/>
      <c r="BLX6" s="340"/>
      <c r="BLY6" s="340"/>
      <c r="BLZ6" s="340"/>
      <c r="BMA6" s="340"/>
      <c r="BMB6" s="340"/>
      <c r="BMC6" s="340"/>
      <c r="BMD6" s="340"/>
      <c r="BME6" s="340"/>
      <c r="BMF6" s="340"/>
      <c r="BMG6" s="340"/>
      <c r="BMH6" s="340"/>
      <c r="BMI6" s="340"/>
      <c r="BMJ6" s="340"/>
      <c r="BMK6" s="340"/>
      <c r="BML6" s="340"/>
      <c r="BMM6" s="340"/>
      <c r="BMN6" s="340"/>
      <c r="BMO6" s="340"/>
      <c r="BMP6" s="340"/>
      <c r="BMQ6" s="340"/>
      <c r="BMR6" s="340"/>
      <c r="BMS6" s="340"/>
      <c r="BMT6" s="340"/>
      <c r="BMU6" s="340"/>
      <c r="BMV6" s="340"/>
      <c r="BMW6" s="340"/>
      <c r="BMX6" s="340"/>
      <c r="BMY6" s="340"/>
      <c r="BMZ6" s="340"/>
      <c r="BNA6" s="340"/>
      <c r="BNB6" s="340"/>
      <c r="BNC6" s="340"/>
      <c r="BND6" s="340"/>
      <c r="BNE6" s="340"/>
      <c r="BNF6" s="340"/>
      <c r="BNG6" s="340"/>
      <c r="BNH6" s="340"/>
      <c r="BNI6" s="340"/>
      <c r="BNJ6" s="340"/>
      <c r="BNK6" s="340"/>
      <c r="BNL6" s="340"/>
      <c r="BNM6" s="340"/>
      <c r="BNN6" s="340"/>
      <c r="BNO6" s="340"/>
      <c r="BNP6" s="340"/>
      <c r="BNQ6" s="340"/>
      <c r="BNR6" s="340"/>
      <c r="BNS6" s="340"/>
      <c r="BNT6" s="340"/>
      <c r="BNU6" s="340"/>
      <c r="BNV6" s="340"/>
      <c r="BNW6" s="340"/>
      <c r="BNX6" s="340"/>
      <c r="BNY6" s="340"/>
      <c r="BNZ6" s="340"/>
      <c r="BOA6" s="340"/>
      <c r="BOB6" s="340"/>
      <c r="BOC6" s="340"/>
      <c r="BOD6" s="340"/>
      <c r="BOE6" s="340"/>
      <c r="BOF6" s="340"/>
      <c r="BOG6" s="340"/>
      <c r="BOH6" s="340"/>
      <c r="BOI6" s="340"/>
      <c r="BOJ6" s="340"/>
      <c r="BOK6" s="340"/>
      <c r="BOL6" s="340"/>
      <c r="BOM6" s="340"/>
      <c r="BON6" s="340"/>
      <c r="BOO6" s="340"/>
      <c r="BOP6" s="340"/>
      <c r="BOQ6" s="340"/>
      <c r="BOR6" s="340"/>
      <c r="BOS6" s="340"/>
      <c r="BOT6" s="340"/>
      <c r="BOU6" s="340"/>
      <c r="BOV6" s="340"/>
      <c r="BOW6" s="340"/>
      <c r="BOX6" s="340"/>
      <c r="BOY6" s="340"/>
      <c r="BOZ6" s="340"/>
      <c r="BPA6" s="340"/>
      <c r="BPB6" s="340"/>
      <c r="BPC6" s="340"/>
      <c r="BPD6" s="340"/>
      <c r="BPE6" s="340"/>
      <c r="BPF6" s="340"/>
      <c r="BPG6" s="340"/>
      <c r="BPH6" s="340"/>
      <c r="BPI6" s="340"/>
      <c r="BPJ6" s="340"/>
      <c r="BPK6" s="340"/>
      <c r="BPL6" s="340"/>
      <c r="BPM6" s="340"/>
      <c r="BPN6" s="340"/>
      <c r="BPO6" s="340"/>
      <c r="BPP6" s="340"/>
      <c r="BPQ6" s="340"/>
      <c r="BPR6" s="340"/>
      <c r="BPS6" s="340"/>
      <c r="BPT6" s="340"/>
      <c r="BPU6" s="340"/>
      <c r="BPV6" s="340"/>
      <c r="BPW6" s="340"/>
      <c r="BPX6" s="340"/>
      <c r="BPY6" s="340"/>
      <c r="BPZ6" s="340"/>
      <c r="BQA6" s="340"/>
      <c r="BQB6" s="340"/>
      <c r="BQC6" s="340"/>
      <c r="BQD6" s="340"/>
      <c r="BQE6" s="340"/>
      <c r="BQF6" s="340"/>
      <c r="BQG6" s="340"/>
      <c r="BQH6" s="340"/>
      <c r="BQI6" s="340"/>
      <c r="BQJ6" s="340"/>
      <c r="BQK6" s="340"/>
      <c r="BQL6" s="340"/>
      <c r="BQM6" s="340"/>
      <c r="BQN6" s="340"/>
      <c r="BQO6" s="340"/>
      <c r="BQP6" s="340"/>
      <c r="BQQ6" s="340"/>
      <c r="BQR6" s="340"/>
      <c r="BQS6" s="340"/>
      <c r="BQT6" s="340"/>
      <c r="BQU6" s="340"/>
      <c r="BQV6" s="340"/>
      <c r="BQW6" s="340"/>
      <c r="BQX6" s="340"/>
      <c r="BQY6" s="340"/>
      <c r="BQZ6" s="340"/>
      <c r="BRA6" s="340"/>
      <c r="BRB6" s="340"/>
      <c r="BRC6" s="340"/>
      <c r="BRD6" s="340"/>
      <c r="BRE6" s="340"/>
      <c r="BRF6" s="340"/>
      <c r="BRG6" s="340"/>
      <c r="BRH6" s="340"/>
      <c r="BRI6" s="340"/>
      <c r="BRJ6" s="340"/>
      <c r="BRK6" s="340"/>
      <c r="BRL6" s="340"/>
      <c r="BRM6" s="340"/>
      <c r="BRN6" s="340"/>
      <c r="BRO6" s="340"/>
      <c r="BRP6" s="340"/>
      <c r="BRQ6" s="340"/>
      <c r="BRR6" s="340"/>
      <c r="BRS6" s="340"/>
      <c r="BRT6" s="340"/>
      <c r="BRU6" s="340"/>
      <c r="BRV6" s="340"/>
      <c r="BRW6" s="340"/>
      <c r="BRX6" s="340"/>
      <c r="BRY6" s="340"/>
      <c r="BRZ6" s="340"/>
      <c r="BSA6" s="340"/>
      <c r="BSB6" s="340"/>
      <c r="BSC6" s="340"/>
      <c r="BSD6" s="340"/>
      <c r="BSE6" s="340"/>
      <c r="BSF6" s="340"/>
      <c r="BSG6" s="340"/>
      <c r="BSH6" s="340"/>
      <c r="BSI6" s="340"/>
      <c r="BSJ6" s="340"/>
      <c r="BSK6" s="340"/>
      <c r="BSL6" s="340"/>
      <c r="BSM6" s="340"/>
      <c r="BSN6" s="340"/>
      <c r="BSO6" s="340"/>
      <c r="BSP6" s="340"/>
      <c r="BSQ6" s="340"/>
      <c r="BSR6" s="340"/>
      <c r="BSS6" s="340"/>
      <c r="BST6" s="340"/>
      <c r="BSU6" s="340"/>
      <c r="BSV6" s="340"/>
      <c r="BSW6" s="340"/>
      <c r="BSX6" s="340"/>
      <c r="BSY6" s="340"/>
      <c r="BSZ6" s="340"/>
      <c r="BTA6" s="340"/>
      <c r="BTB6" s="340"/>
      <c r="BTC6" s="340"/>
      <c r="BTD6" s="340"/>
      <c r="BTE6" s="340"/>
      <c r="BTF6" s="340"/>
      <c r="BTG6" s="340"/>
      <c r="BTH6" s="340"/>
      <c r="BTI6" s="340"/>
      <c r="BTJ6" s="340"/>
      <c r="BTK6" s="340"/>
      <c r="BTL6" s="340"/>
      <c r="BTM6" s="340"/>
      <c r="BTN6" s="340"/>
      <c r="BTO6" s="340"/>
      <c r="BTP6" s="340"/>
      <c r="BTQ6" s="340"/>
      <c r="BTR6" s="340"/>
      <c r="BTS6" s="340"/>
      <c r="BTT6" s="340"/>
      <c r="BTU6" s="340"/>
      <c r="BTV6" s="340"/>
      <c r="BTW6" s="340"/>
      <c r="BTX6" s="340"/>
      <c r="BTY6" s="340"/>
      <c r="BTZ6" s="340"/>
      <c r="BUA6" s="340"/>
      <c r="BUB6" s="340"/>
      <c r="BUC6" s="340"/>
      <c r="BUD6" s="340"/>
      <c r="BUE6" s="340"/>
      <c r="BUF6" s="340"/>
      <c r="BUG6" s="340"/>
      <c r="BUH6" s="340"/>
      <c r="BUI6" s="340"/>
      <c r="BUJ6" s="340"/>
      <c r="BUK6" s="340"/>
      <c r="BUL6" s="340"/>
      <c r="BUM6" s="340"/>
      <c r="BUN6" s="340"/>
      <c r="BUO6" s="340"/>
      <c r="BUP6" s="340"/>
      <c r="BUQ6" s="340"/>
      <c r="BUR6" s="340"/>
      <c r="BUS6" s="340"/>
      <c r="BUT6" s="340"/>
      <c r="BUU6" s="340"/>
      <c r="BUV6" s="340"/>
      <c r="BUW6" s="340"/>
      <c r="BUX6" s="340"/>
      <c r="BUY6" s="340"/>
      <c r="BUZ6" s="340"/>
      <c r="BVA6" s="340"/>
      <c r="BVB6" s="340"/>
      <c r="BVC6" s="340"/>
      <c r="BVD6" s="340"/>
      <c r="BVE6" s="340"/>
      <c r="BVF6" s="340"/>
      <c r="BVG6" s="340"/>
      <c r="BVH6" s="340"/>
      <c r="BVI6" s="340"/>
      <c r="BVJ6" s="340"/>
      <c r="BVK6" s="340"/>
      <c r="BVL6" s="340"/>
      <c r="BVM6" s="340"/>
      <c r="BVN6" s="340"/>
      <c r="BVO6" s="340"/>
      <c r="BVP6" s="340"/>
      <c r="BVQ6" s="340"/>
      <c r="BVR6" s="340"/>
      <c r="BVS6" s="340"/>
      <c r="BVT6" s="340"/>
      <c r="BVU6" s="340"/>
      <c r="BVV6" s="340"/>
      <c r="BVW6" s="340"/>
      <c r="BVX6" s="340"/>
      <c r="BVY6" s="340"/>
      <c r="BVZ6" s="340"/>
      <c r="BWA6" s="340"/>
      <c r="BWB6" s="340"/>
      <c r="BWC6" s="340"/>
      <c r="BWD6" s="340"/>
      <c r="BWE6" s="340"/>
      <c r="BWF6" s="340"/>
      <c r="BWG6" s="340"/>
      <c r="BWH6" s="340"/>
      <c r="BWI6" s="340"/>
      <c r="BWJ6" s="340"/>
      <c r="BWK6" s="340"/>
      <c r="BWL6" s="340"/>
      <c r="BWM6" s="340"/>
      <c r="BWN6" s="340"/>
      <c r="BWO6" s="340"/>
      <c r="BWP6" s="340"/>
      <c r="BWQ6" s="340"/>
      <c r="BWR6" s="340"/>
      <c r="BWS6" s="340"/>
      <c r="BWT6" s="340"/>
      <c r="BWU6" s="340"/>
      <c r="BWV6" s="340"/>
      <c r="BWW6" s="340"/>
      <c r="BWX6" s="340"/>
      <c r="BWY6" s="340"/>
      <c r="BWZ6" s="340"/>
      <c r="BXA6" s="340"/>
      <c r="BXB6" s="340"/>
      <c r="BXC6" s="340"/>
      <c r="BXD6" s="340"/>
      <c r="BXE6" s="340"/>
      <c r="BXF6" s="340"/>
      <c r="BXG6" s="340"/>
      <c r="BXH6" s="340"/>
      <c r="BXI6" s="340"/>
      <c r="BXJ6" s="340"/>
      <c r="BXK6" s="340"/>
      <c r="BXL6" s="340"/>
      <c r="BXM6" s="340"/>
      <c r="BXN6" s="340"/>
      <c r="BXO6" s="340"/>
      <c r="BXP6" s="340"/>
      <c r="BXQ6" s="340"/>
      <c r="BXR6" s="340"/>
      <c r="BXS6" s="340"/>
      <c r="BXT6" s="340"/>
      <c r="BXU6" s="340"/>
      <c r="BXV6" s="340"/>
      <c r="BXW6" s="340"/>
      <c r="BXX6" s="340"/>
      <c r="BXY6" s="340"/>
      <c r="BXZ6" s="340"/>
      <c r="BYA6" s="340"/>
      <c r="BYB6" s="340"/>
      <c r="BYC6" s="340"/>
      <c r="BYD6" s="340"/>
      <c r="BYE6" s="340"/>
      <c r="BYF6" s="340"/>
      <c r="BYG6" s="340"/>
      <c r="BYH6" s="340"/>
      <c r="BYI6" s="340"/>
      <c r="BYJ6" s="340"/>
      <c r="BYK6" s="340"/>
      <c r="BYL6" s="340"/>
      <c r="BYM6" s="340"/>
      <c r="BYN6" s="340"/>
      <c r="BYO6" s="340"/>
      <c r="BYP6" s="340"/>
      <c r="BYQ6" s="340"/>
      <c r="BYR6" s="340"/>
      <c r="BYS6" s="340"/>
      <c r="BYT6" s="340"/>
      <c r="BYU6" s="340"/>
      <c r="BYV6" s="340"/>
      <c r="BYW6" s="340"/>
      <c r="BYX6" s="340"/>
      <c r="BYY6" s="340"/>
      <c r="BYZ6" s="340"/>
      <c r="BZA6" s="340"/>
      <c r="BZB6" s="340"/>
      <c r="BZC6" s="340"/>
      <c r="BZD6" s="340"/>
      <c r="BZE6" s="340"/>
      <c r="BZF6" s="340"/>
      <c r="BZG6" s="340"/>
      <c r="BZH6" s="340"/>
      <c r="BZI6" s="340"/>
      <c r="BZJ6" s="340"/>
      <c r="BZK6" s="340"/>
      <c r="BZL6" s="340"/>
      <c r="BZM6" s="340"/>
      <c r="BZN6" s="340"/>
      <c r="BZO6" s="340"/>
      <c r="BZP6" s="340"/>
      <c r="BZQ6" s="340"/>
      <c r="BZR6" s="340"/>
      <c r="BZS6" s="340"/>
      <c r="BZT6" s="340"/>
      <c r="BZU6" s="340"/>
      <c r="BZV6" s="340"/>
      <c r="BZW6" s="340"/>
      <c r="BZX6" s="340"/>
      <c r="BZY6" s="340"/>
      <c r="BZZ6" s="340"/>
      <c r="CAA6" s="340"/>
      <c r="CAB6" s="340"/>
      <c r="CAC6" s="340"/>
      <c r="CAD6" s="340"/>
      <c r="CAE6" s="340"/>
      <c r="CAF6" s="340"/>
      <c r="CAG6" s="340"/>
      <c r="CAH6" s="340"/>
      <c r="CAI6" s="340"/>
      <c r="CAJ6" s="340"/>
      <c r="CAK6" s="340"/>
      <c r="CAL6" s="340"/>
      <c r="CAM6" s="340"/>
      <c r="CAN6" s="340"/>
      <c r="CAO6" s="340"/>
      <c r="CAP6" s="340"/>
      <c r="CAQ6" s="340"/>
      <c r="CAR6" s="340"/>
      <c r="CAS6" s="340"/>
      <c r="CAT6" s="340"/>
      <c r="CAU6" s="340"/>
      <c r="CAV6" s="340"/>
      <c r="CAW6" s="340"/>
      <c r="CAX6" s="340"/>
      <c r="CAY6" s="340"/>
      <c r="CAZ6" s="340"/>
      <c r="CBA6" s="340"/>
      <c r="CBB6" s="340"/>
      <c r="CBC6" s="340"/>
      <c r="CBD6" s="340"/>
      <c r="CBE6" s="340"/>
      <c r="CBF6" s="340"/>
      <c r="CBG6" s="340"/>
      <c r="CBH6" s="340"/>
      <c r="CBI6" s="340"/>
      <c r="CBJ6" s="340"/>
      <c r="CBK6" s="340"/>
      <c r="CBL6" s="340"/>
      <c r="CBM6" s="340"/>
      <c r="CBN6" s="340"/>
      <c r="CBO6" s="340"/>
      <c r="CBP6" s="340"/>
      <c r="CBQ6" s="340"/>
      <c r="CBR6" s="340"/>
      <c r="CBS6" s="340"/>
      <c r="CBT6" s="340"/>
      <c r="CBU6" s="340"/>
      <c r="CBV6" s="340"/>
      <c r="CBW6" s="340"/>
      <c r="CBX6" s="340"/>
      <c r="CBY6" s="340"/>
      <c r="CBZ6" s="340"/>
      <c r="CCA6" s="340"/>
      <c r="CCB6" s="340"/>
      <c r="CCC6" s="340"/>
      <c r="CCD6" s="340"/>
      <c r="CCE6" s="340"/>
      <c r="CCF6" s="340"/>
      <c r="CCG6" s="340"/>
      <c r="CCH6" s="340"/>
      <c r="CCI6" s="340"/>
      <c r="CCJ6" s="340"/>
      <c r="CCK6" s="340"/>
      <c r="CCL6" s="340"/>
      <c r="CCM6" s="340"/>
      <c r="CCN6" s="340"/>
      <c r="CCO6" s="340"/>
      <c r="CCP6" s="340"/>
      <c r="CCQ6" s="340"/>
      <c r="CCR6" s="340"/>
      <c r="CCS6" s="340"/>
      <c r="CCT6" s="340"/>
      <c r="CCU6" s="340"/>
      <c r="CCV6" s="340"/>
      <c r="CCW6" s="340"/>
      <c r="CCX6" s="340"/>
      <c r="CCY6" s="340"/>
      <c r="CCZ6" s="340"/>
      <c r="CDA6" s="340"/>
      <c r="CDB6" s="340"/>
      <c r="CDC6" s="340"/>
      <c r="CDD6" s="340"/>
      <c r="CDE6" s="340"/>
      <c r="CDF6" s="340"/>
      <c r="CDG6" s="340"/>
      <c r="CDH6" s="340"/>
      <c r="CDI6" s="340"/>
      <c r="CDJ6" s="340"/>
      <c r="CDK6" s="340"/>
      <c r="CDL6" s="340"/>
      <c r="CDM6" s="340"/>
      <c r="CDN6" s="340"/>
      <c r="CDO6" s="340"/>
      <c r="CDP6" s="340"/>
      <c r="CDQ6" s="340"/>
      <c r="CDR6" s="340"/>
      <c r="CDS6" s="340"/>
      <c r="CDT6" s="340"/>
      <c r="CDU6" s="340"/>
      <c r="CDV6" s="340"/>
      <c r="CDW6" s="340"/>
      <c r="CDX6" s="340"/>
      <c r="CDY6" s="340"/>
      <c r="CDZ6" s="340"/>
      <c r="CEA6" s="340"/>
      <c r="CEB6" s="340"/>
      <c r="CEC6" s="340"/>
      <c r="CED6" s="340"/>
      <c r="CEE6" s="340"/>
      <c r="CEF6" s="340"/>
      <c r="CEG6" s="340"/>
      <c r="CEH6" s="340"/>
      <c r="CEI6" s="340"/>
      <c r="CEJ6" s="340"/>
      <c r="CEK6" s="340"/>
      <c r="CEL6" s="340"/>
      <c r="CEM6" s="340"/>
      <c r="CEN6" s="340"/>
      <c r="CEO6" s="340"/>
      <c r="CEP6" s="340"/>
      <c r="CEQ6" s="340"/>
      <c r="CER6" s="340"/>
      <c r="CES6" s="340"/>
      <c r="CET6" s="340"/>
      <c r="CEU6" s="340"/>
      <c r="CEV6" s="340"/>
      <c r="CEW6" s="340"/>
      <c r="CEX6" s="340"/>
      <c r="CEY6" s="340"/>
      <c r="CEZ6" s="340"/>
      <c r="CFA6" s="340"/>
      <c r="CFB6" s="340"/>
      <c r="CFC6" s="340"/>
      <c r="CFD6" s="340"/>
      <c r="CFE6" s="340"/>
      <c r="CFF6" s="340"/>
      <c r="CFG6" s="340"/>
      <c r="CFH6" s="340"/>
      <c r="CFI6" s="340"/>
      <c r="CFJ6" s="340"/>
      <c r="CFK6" s="340"/>
      <c r="CFL6" s="340"/>
      <c r="CFM6" s="340"/>
      <c r="CFN6" s="340"/>
      <c r="CFO6" s="340"/>
      <c r="CFP6" s="340"/>
      <c r="CFQ6" s="340"/>
      <c r="CFR6" s="340"/>
      <c r="CFS6" s="340"/>
      <c r="CFT6" s="340"/>
      <c r="CFU6" s="340"/>
      <c r="CFV6" s="340"/>
      <c r="CFW6" s="340"/>
      <c r="CFX6" s="340"/>
      <c r="CFY6" s="340"/>
      <c r="CFZ6" s="340"/>
      <c r="CGA6" s="340"/>
      <c r="CGB6" s="340"/>
      <c r="CGC6" s="340"/>
      <c r="CGD6" s="340"/>
      <c r="CGE6" s="340"/>
      <c r="CGF6" s="340"/>
      <c r="CGG6" s="340"/>
      <c r="CGH6" s="340"/>
      <c r="CGI6" s="340"/>
      <c r="CGJ6" s="340"/>
      <c r="CGK6" s="340"/>
      <c r="CGL6" s="340"/>
      <c r="CGM6" s="340"/>
      <c r="CGN6" s="340"/>
      <c r="CGO6" s="340"/>
      <c r="CGP6" s="340"/>
      <c r="CGQ6" s="340"/>
      <c r="CGR6" s="340"/>
      <c r="CGS6" s="340"/>
      <c r="CGT6" s="340"/>
      <c r="CGU6" s="340"/>
      <c r="CGV6" s="340"/>
      <c r="CGW6" s="340"/>
      <c r="CGX6" s="340"/>
      <c r="CGY6" s="340"/>
      <c r="CGZ6" s="340"/>
      <c r="CHA6" s="340"/>
      <c r="CHB6" s="340"/>
      <c r="CHC6" s="340"/>
      <c r="CHD6" s="340"/>
      <c r="CHE6" s="340"/>
      <c r="CHF6" s="340"/>
      <c r="CHG6" s="340"/>
      <c r="CHH6" s="340"/>
      <c r="CHI6" s="340"/>
      <c r="CHJ6" s="340"/>
      <c r="CHK6" s="340"/>
      <c r="CHL6" s="340"/>
      <c r="CHM6" s="340"/>
      <c r="CHN6" s="340"/>
      <c r="CHO6" s="340"/>
      <c r="CHP6" s="340"/>
      <c r="CHQ6" s="340"/>
      <c r="CHR6" s="340"/>
      <c r="CHS6" s="340"/>
      <c r="CHT6" s="340"/>
      <c r="CHU6" s="340"/>
      <c r="CHV6" s="340"/>
      <c r="CHW6" s="340"/>
      <c r="CHX6" s="340"/>
      <c r="CHY6" s="340"/>
      <c r="CHZ6" s="340"/>
      <c r="CIA6" s="340"/>
      <c r="CIB6" s="340"/>
      <c r="CIC6" s="340"/>
      <c r="CID6" s="340"/>
      <c r="CIE6" s="340"/>
      <c r="CIF6" s="340"/>
      <c r="CIG6" s="340"/>
      <c r="CIH6" s="340"/>
      <c r="CII6" s="340"/>
      <c r="CIJ6" s="340"/>
      <c r="CIK6" s="340"/>
      <c r="CIL6" s="340"/>
      <c r="CIM6" s="340"/>
      <c r="CIN6" s="340"/>
      <c r="CIO6" s="340"/>
      <c r="CIP6" s="340"/>
      <c r="CIQ6" s="340"/>
      <c r="CIR6" s="340"/>
      <c r="CIS6" s="340"/>
      <c r="CIT6" s="340"/>
      <c r="CIU6" s="340"/>
      <c r="CIV6" s="340"/>
      <c r="CIW6" s="340"/>
      <c r="CIX6" s="340"/>
      <c r="CIY6" s="340"/>
      <c r="CIZ6" s="340"/>
      <c r="CJA6" s="340"/>
      <c r="CJB6" s="340"/>
      <c r="CJC6" s="340"/>
      <c r="CJD6" s="340"/>
      <c r="CJE6" s="340"/>
      <c r="CJF6" s="340"/>
      <c r="CJG6" s="340"/>
      <c r="CJH6" s="340"/>
      <c r="CJI6" s="340"/>
      <c r="CJJ6" s="340"/>
      <c r="CJK6" s="340"/>
      <c r="CJL6" s="340"/>
      <c r="CJM6" s="340"/>
      <c r="CJN6" s="340"/>
      <c r="CJO6" s="340"/>
      <c r="CJP6" s="340"/>
      <c r="CJQ6" s="340"/>
      <c r="CJR6" s="340"/>
      <c r="CJS6" s="340"/>
      <c r="CJT6" s="340"/>
      <c r="CJU6" s="340"/>
      <c r="CJV6" s="340"/>
      <c r="CJW6" s="340"/>
      <c r="CJX6" s="340"/>
      <c r="CJY6" s="340"/>
      <c r="CJZ6" s="340"/>
      <c r="CKA6" s="340"/>
      <c r="CKB6" s="340"/>
      <c r="CKC6" s="340"/>
      <c r="CKD6" s="340"/>
      <c r="CKE6" s="340"/>
      <c r="CKF6" s="340"/>
      <c r="CKG6" s="340"/>
      <c r="CKH6" s="340"/>
      <c r="CKI6" s="340"/>
      <c r="CKJ6" s="340"/>
      <c r="CKK6" s="340"/>
      <c r="CKL6" s="340"/>
      <c r="CKM6" s="340"/>
      <c r="CKN6" s="340"/>
      <c r="CKO6" s="340"/>
      <c r="CKP6" s="340"/>
      <c r="CKQ6" s="340"/>
      <c r="CKR6" s="340"/>
      <c r="CKS6" s="340"/>
      <c r="CKT6" s="340"/>
      <c r="CKU6" s="340"/>
      <c r="CKV6" s="340"/>
      <c r="CKW6" s="340"/>
      <c r="CKX6" s="340"/>
      <c r="CKY6" s="340"/>
      <c r="CKZ6" s="340"/>
      <c r="CLA6" s="340"/>
      <c r="CLB6" s="340"/>
      <c r="CLC6" s="340"/>
      <c r="CLD6" s="340"/>
      <c r="CLE6" s="340"/>
      <c r="CLF6" s="340"/>
      <c r="CLG6" s="340"/>
      <c r="CLH6" s="340"/>
      <c r="CLI6" s="340"/>
      <c r="CLJ6" s="340"/>
      <c r="CLK6" s="340"/>
      <c r="CLL6" s="340"/>
      <c r="CLM6" s="340"/>
      <c r="CLN6" s="340"/>
      <c r="CLO6" s="340"/>
      <c r="CLP6" s="340"/>
      <c r="CLQ6" s="340"/>
      <c r="CLR6" s="340"/>
      <c r="CLS6" s="340"/>
      <c r="CLT6" s="340"/>
      <c r="CLU6" s="340"/>
      <c r="CLV6" s="340"/>
      <c r="CLW6" s="340"/>
      <c r="CLX6" s="340"/>
      <c r="CLY6" s="340"/>
      <c r="CLZ6" s="340"/>
      <c r="CMA6" s="340"/>
      <c r="CMB6" s="340"/>
      <c r="CMC6" s="340"/>
      <c r="CMD6" s="340"/>
      <c r="CME6" s="340"/>
      <c r="CMF6" s="340"/>
      <c r="CMG6" s="340"/>
      <c r="CMH6" s="340"/>
      <c r="CMI6" s="340"/>
      <c r="CMJ6" s="340"/>
      <c r="CMK6" s="340"/>
      <c r="CML6" s="340"/>
      <c r="CMM6" s="340"/>
      <c r="CMN6" s="340"/>
      <c r="CMO6" s="340"/>
      <c r="CMP6" s="340"/>
      <c r="CMQ6" s="340"/>
      <c r="CMR6" s="340"/>
      <c r="CMS6" s="340"/>
      <c r="CMT6" s="340"/>
      <c r="CMU6" s="340"/>
      <c r="CMV6" s="340"/>
      <c r="CMW6" s="340"/>
      <c r="CMX6" s="340"/>
      <c r="CMY6" s="340"/>
      <c r="CMZ6" s="340"/>
      <c r="CNA6" s="340"/>
      <c r="CNB6" s="340"/>
      <c r="CNC6" s="340"/>
      <c r="CND6" s="340"/>
      <c r="CNE6" s="340"/>
      <c r="CNF6" s="340"/>
      <c r="CNG6" s="340"/>
      <c r="CNH6" s="340"/>
      <c r="CNI6" s="340"/>
      <c r="CNJ6" s="340"/>
      <c r="CNK6" s="340"/>
      <c r="CNL6" s="340"/>
      <c r="CNM6" s="340"/>
      <c r="CNN6" s="340"/>
      <c r="CNO6" s="340"/>
      <c r="CNP6" s="340"/>
      <c r="CNQ6" s="340"/>
      <c r="CNR6" s="340"/>
      <c r="CNS6" s="340"/>
      <c r="CNT6" s="340"/>
      <c r="CNU6" s="340"/>
      <c r="CNV6" s="340"/>
      <c r="CNW6" s="340"/>
      <c r="CNX6" s="340"/>
      <c r="CNY6" s="340"/>
      <c r="CNZ6" s="340"/>
      <c r="COA6" s="340"/>
      <c r="COB6" s="340"/>
      <c r="COC6" s="340"/>
      <c r="COD6" s="340"/>
      <c r="COE6" s="340"/>
      <c r="COF6" s="340"/>
      <c r="COG6" s="340"/>
      <c r="COH6" s="340"/>
      <c r="COI6" s="340"/>
      <c r="COJ6" s="340"/>
      <c r="COK6" s="340"/>
      <c r="COL6" s="340"/>
      <c r="COM6" s="340"/>
      <c r="CON6" s="340"/>
      <c r="COO6" s="340"/>
      <c r="COP6" s="340"/>
      <c r="COQ6" s="340"/>
      <c r="COR6" s="340"/>
      <c r="COS6" s="340"/>
      <c r="COT6" s="340"/>
      <c r="COU6" s="340"/>
      <c r="COV6" s="340"/>
      <c r="COW6" s="340"/>
      <c r="COX6" s="340"/>
      <c r="COY6" s="340"/>
      <c r="COZ6" s="340"/>
      <c r="CPA6" s="340"/>
      <c r="CPB6" s="340"/>
      <c r="CPC6" s="340"/>
      <c r="CPD6" s="340"/>
      <c r="CPE6" s="340"/>
      <c r="CPF6" s="340"/>
      <c r="CPG6" s="340"/>
      <c r="CPH6" s="340"/>
      <c r="CPI6" s="340"/>
      <c r="CPJ6" s="340"/>
      <c r="CPK6" s="340"/>
      <c r="CPL6" s="340"/>
      <c r="CPM6" s="340"/>
      <c r="CPN6" s="340"/>
      <c r="CPO6" s="340"/>
      <c r="CPP6" s="340"/>
      <c r="CPQ6" s="340"/>
      <c r="CPR6" s="340"/>
      <c r="CPS6" s="340"/>
      <c r="CPT6" s="340"/>
      <c r="CPU6" s="340"/>
      <c r="CPV6" s="340"/>
      <c r="CPW6" s="340"/>
      <c r="CPX6" s="340"/>
      <c r="CPY6" s="340"/>
      <c r="CPZ6" s="340"/>
      <c r="CQA6" s="340"/>
      <c r="CQB6" s="340"/>
      <c r="CQC6" s="340"/>
      <c r="CQD6" s="340"/>
      <c r="CQE6" s="340"/>
      <c r="CQF6" s="340"/>
      <c r="CQG6" s="340"/>
      <c r="CQH6" s="340"/>
      <c r="CQI6" s="340"/>
      <c r="CQJ6" s="340"/>
      <c r="CQK6" s="340"/>
      <c r="CQL6" s="340"/>
      <c r="CQM6" s="340"/>
      <c r="CQN6" s="340"/>
      <c r="CQO6" s="340"/>
      <c r="CQP6" s="340"/>
      <c r="CQQ6" s="340"/>
      <c r="CQR6" s="340"/>
      <c r="CQS6" s="340"/>
      <c r="CQT6" s="340"/>
      <c r="CQU6" s="340"/>
      <c r="CQV6" s="340"/>
      <c r="CQW6" s="340"/>
      <c r="CQX6" s="340"/>
      <c r="CQY6" s="340"/>
      <c r="CQZ6" s="340"/>
      <c r="CRA6" s="340"/>
      <c r="CRB6" s="340"/>
      <c r="CRC6" s="340"/>
      <c r="CRD6" s="340"/>
      <c r="CRE6" s="340"/>
      <c r="CRF6" s="340"/>
      <c r="CRG6" s="340"/>
      <c r="CRH6" s="340"/>
      <c r="CRI6" s="340"/>
      <c r="CRJ6" s="340"/>
      <c r="CRK6" s="340"/>
      <c r="CRL6" s="340"/>
      <c r="CRM6" s="340"/>
      <c r="CRN6" s="340"/>
      <c r="CRO6" s="340"/>
      <c r="CRP6" s="340"/>
      <c r="CRQ6" s="340"/>
      <c r="CRR6" s="340"/>
      <c r="CRS6" s="340"/>
      <c r="CRT6" s="340"/>
      <c r="CRU6" s="340"/>
      <c r="CRV6" s="340"/>
      <c r="CRW6" s="340"/>
      <c r="CRX6" s="340"/>
      <c r="CRY6" s="340"/>
      <c r="CRZ6" s="340"/>
      <c r="CSA6" s="340"/>
      <c r="CSB6" s="340"/>
      <c r="CSC6" s="340"/>
      <c r="CSD6" s="340"/>
      <c r="CSE6" s="340"/>
      <c r="CSF6" s="340"/>
      <c r="CSG6" s="340"/>
      <c r="CSH6" s="340"/>
      <c r="CSI6" s="340"/>
      <c r="CSJ6" s="340"/>
      <c r="CSK6" s="340"/>
      <c r="CSL6" s="340"/>
      <c r="CSM6" s="340"/>
      <c r="CSN6" s="340"/>
      <c r="CSO6" s="340"/>
      <c r="CSP6" s="340"/>
      <c r="CSQ6" s="340"/>
      <c r="CSR6" s="340"/>
      <c r="CSS6" s="340"/>
      <c r="CST6" s="340"/>
      <c r="CSU6" s="340"/>
      <c r="CSV6" s="340"/>
      <c r="CSW6" s="340"/>
      <c r="CSX6" s="340"/>
      <c r="CSY6" s="340"/>
      <c r="CSZ6" s="340"/>
      <c r="CTA6" s="340"/>
      <c r="CTB6" s="340"/>
      <c r="CTC6" s="340"/>
      <c r="CTD6" s="340"/>
      <c r="CTE6" s="340"/>
      <c r="CTF6" s="340"/>
      <c r="CTG6" s="340"/>
      <c r="CTH6" s="340"/>
      <c r="CTI6" s="340"/>
      <c r="CTJ6" s="340"/>
      <c r="CTK6" s="340"/>
      <c r="CTL6" s="340"/>
      <c r="CTM6" s="340"/>
      <c r="CTN6" s="340"/>
      <c r="CTO6" s="340"/>
      <c r="CTP6" s="340"/>
      <c r="CTQ6" s="340"/>
      <c r="CTR6" s="340"/>
      <c r="CTS6" s="340"/>
      <c r="CTT6" s="340"/>
      <c r="CTU6" s="340"/>
      <c r="CTV6" s="340"/>
      <c r="CTW6" s="340"/>
      <c r="CTX6" s="340"/>
      <c r="CTY6" s="340"/>
      <c r="CTZ6" s="340"/>
      <c r="CUA6" s="340"/>
      <c r="CUB6" s="340"/>
      <c r="CUC6" s="340"/>
      <c r="CUD6" s="340"/>
      <c r="CUE6" s="340"/>
      <c r="CUF6" s="340"/>
      <c r="CUG6" s="340"/>
      <c r="CUH6" s="340"/>
      <c r="CUI6" s="340"/>
      <c r="CUJ6" s="340"/>
      <c r="CUK6" s="340"/>
      <c r="CUL6" s="340"/>
      <c r="CUM6" s="340"/>
      <c r="CUN6" s="340"/>
      <c r="CUO6" s="340"/>
      <c r="CUP6" s="340"/>
      <c r="CUQ6" s="340"/>
      <c r="CUR6" s="340"/>
      <c r="CUS6" s="340"/>
      <c r="CUT6" s="340"/>
      <c r="CUU6" s="340"/>
      <c r="CUV6" s="340"/>
      <c r="CUW6" s="340"/>
      <c r="CUX6" s="340"/>
      <c r="CUY6" s="340"/>
      <c r="CUZ6" s="340"/>
      <c r="CVA6" s="340"/>
      <c r="CVB6" s="340"/>
      <c r="CVC6" s="340"/>
      <c r="CVD6" s="340"/>
      <c r="CVE6" s="340"/>
      <c r="CVF6" s="340"/>
      <c r="CVG6" s="340"/>
      <c r="CVH6" s="340"/>
      <c r="CVI6" s="340"/>
      <c r="CVJ6" s="340"/>
      <c r="CVK6" s="340"/>
      <c r="CVL6" s="340"/>
      <c r="CVM6" s="340"/>
      <c r="CVN6" s="340"/>
      <c r="CVO6" s="340"/>
      <c r="CVP6" s="340"/>
      <c r="CVQ6" s="340"/>
      <c r="CVR6" s="340"/>
      <c r="CVS6" s="340"/>
      <c r="CVT6" s="340"/>
      <c r="CVU6" s="340"/>
      <c r="CVV6" s="340"/>
      <c r="CVW6" s="340"/>
      <c r="CVX6" s="340"/>
      <c r="CVY6" s="340"/>
      <c r="CVZ6" s="340"/>
      <c r="CWA6" s="340"/>
      <c r="CWB6" s="340"/>
      <c r="CWC6" s="340"/>
      <c r="CWD6" s="340"/>
      <c r="CWE6" s="340"/>
      <c r="CWF6" s="340"/>
      <c r="CWG6" s="340"/>
      <c r="CWH6" s="340"/>
      <c r="CWI6" s="340"/>
      <c r="CWJ6" s="340"/>
      <c r="CWK6" s="340"/>
      <c r="CWL6" s="340"/>
      <c r="CWM6" s="340"/>
      <c r="CWN6" s="340"/>
      <c r="CWO6" s="340"/>
      <c r="CWP6" s="340"/>
      <c r="CWQ6" s="340"/>
      <c r="CWR6" s="340"/>
      <c r="CWS6" s="340"/>
      <c r="CWT6" s="340"/>
      <c r="CWU6" s="340"/>
      <c r="CWV6" s="340"/>
      <c r="CWW6" s="340"/>
      <c r="CWX6" s="340"/>
      <c r="CWY6" s="340"/>
      <c r="CWZ6" s="340"/>
      <c r="CXA6" s="340"/>
      <c r="CXB6" s="340"/>
      <c r="CXC6" s="340"/>
      <c r="CXD6" s="340"/>
      <c r="CXE6" s="340"/>
      <c r="CXF6" s="340"/>
      <c r="CXG6" s="340"/>
      <c r="CXH6" s="340"/>
      <c r="CXI6" s="340"/>
      <c r="CXJ6" s="340"/>
      <c r="CXK6" s="340"/>
      <c r="CXL6" s="340"/>
      <c r="CXM6" s="340"/>
      <c r="CXN6" s="340"/>
      <c r="CXO6" s="340"/>
      <c r="CXP6" s="340"/>
      <c r="CXQ6" s="340"/>
      <c r="CXR6" s="340"/>
      <c r="CXS6" s="340"/>
      <c r="CXT6" s="340"/>
      <c r="CXU6" s="340"/>
      <c r="CXV6" s="340"/>
      <c r="CXW6" s="340"/>
      <c r="CXX6" s="340"/>
      <c r="CXY6" s="340"/>
      <c r="CXZ6" s="340"/>
      <c r="CYA6" s="340"/>
      <c r="CYB6" s="340"/>
      <c r="CYC6" s="340"/>
      <c r="CYD6" s="340"/>
      <c r="CYE6" s="340"/>
      <c r="CYF6" s="340"/>
      <c r="CYG6" s="340"/>
      <c r="CYH6" s="340"/>
      <c r="CYI6" s="340"/>
      <c r="CYJ6" s="340"/>
      <c r="CYK6" s="340"/>
      <c r="CYL6" s="340"/>
      <c r="CYM6" s="340"/>
      <c r="CYN6" s="340"/>
      <c r="CYO6" s="340"/>
      <c r="CYP6" s="340"/>
      <c r="CYQ6" s="340"/>
      <c r="CYR6" s="340"/>
      <c r="CYS6" s="340"/>
      <c r="CYT6" s="340"/>
      <c r="CYU6" s="340"/>
      <c r="CYV6" s="340"/>
      <c r="CYW6" s="340"/>
      <c r="CYX6" s="340"/>
      <c r="CYY6" s="340"/>
      <c r="CYZ6" s="340"/>
      <c r="CZA6" s="340"/>
      <c r="CZB6" s="340"/>
      <c r="CZC6" s="340"/>
      <c r="CZD6" s="340"/>
      <c r="CZE6" s="340"/>
      <c r="CZF6" s="340"/>
      <c r="CZG6" s="340"/>
      <c r="CZH6" s="340"/>
      <c r="CZI6" s="340"/>
      <c r="CZJ6" s="340"/>
      <c r="CZK6" s="340"/>
      <c r="CZL6" s="340"/>
      <c r="CZM6" s="340"/>
      <c r="CZN6" s="340"/>
      <c r="CZO6" s="340"/>
      <c r="CZP6" s="340"/>
      <c r="CZQ6" s="340"/>
      <c r="CZR6" s="340"/>
      <c r="CZS6" s="340"/>
      <c r="CZT6" s="340"/>
      <c r="CZU6" s="340"/>
      <c r="CZV6" s="340"/>
      <c r="CZW6" s="340"/>
      <c r="CZX6" s="340"/>
      <c r="CZY6" s="340"/>
      <c r="CZZ6" s="340"/>
      <c r="DAA6" s="340"/>
      <c r="DAB6" s="340"/>
      <c r="DAC6" s="340"/>
      <c r="DAD6" s="340"/>
      <c r="DAE6" s="340"/>
      <c r="DAF6" s="340"/>
      <c r="DAG6" s="340"/>
      <c r="DAH6" s="340"/>
      <c r="DAI6" s="340"/>
      <c r="DAJ6" s="340"/>
      <c r="DAK6" s="340"/>
      <c r="DAL6" s="340"/>
      <c r="DAM6" s="340"/>
      <c r="DAN6" s="340"/>
      <c r="DAO6" s="340"/>
      <c r="DAP6" s="340"/>
      <c r="DAQ6" s="340"/>
      <c r="DAR6" s="340"/>
      <c r="DAS6" s="340"/>
      <c r="DAT6" s="340"/>
      <c r="DAU6" s="340"/>
      <c r="DAV6" s="340"/>
      <c r="DAW6" s="340"/>
      <c r="DAX6" s="340"/>
      <c r="DAY6" s="340"/>
      <c r="DAZ6" s="340"/>
      <c r="DBA6" s="340"/>
      <c r="DBB6" s="340"/>
      <c r="DBC6" s="340"/>
      <c r="DBD6" s="340"/>
      <c r="DBE6" s="340"/>
      <c r="DBF6" s="340"/>
      <c r="DBG6" s="340"/>
      <c r="DBH6" s="340"/>
      <c r="DBI6" s="340"/>
      <c r="DBJ6" s="340"/>
      <c r="DBK6" s="340"/>
      <c r="DBL6" s="340"/>
      <c r="DBM6" s="340"/>
      <c r="DBN6" s="340"/>
      <c r="DBO6" s="340"/>
      <c r="DBP6" s="340"/>
      <c r="DBQ6" s="340"/>
      <c r="DBR6" s="340"/>
      <c r="DBS6" s="340"/>
      <c r="DBT6" s="340"/>
      <c r="DBU6" s="340"/>
      <c r="DBV6" s="340"/>
      <c r="DBW6" s="340"/>
      <c r="DBX6" s="340"/>
      <c r="DBY6" s="340"/>
      <c r="DBZ6" s="340"/>
      <c r="DCA6" s="340"/>
      <c r="DCB6" s="340"/>
      <c r="DCC6" s="340"/>
      <c r="DCD6" s="340"/>
      <c r="DCE6" s="340"/>
      <c r="DCF6" s="340"/>
      <c r="DCG6" s="340"/>
      <c r="DCH6" s="340"/>
      <c r="DCI6" s="340"/>
      <c r="DCJ6" s="340"/>
      <c r="DCK6" s="340"/>
      <c r="DCL6" s="340"/>
      <c r="DCM6" s="340"/>
      <c r="DCN6" s="340"/>
      <c r="DCO6" s="340"/>
      <c r="DCP6" s="340"/>
      <c r="DCQ6" s="340"/>
      <c r="DCR6" s="340"/>
      <c r="DCS6" s="340"/>
      <c r="DCT6" s="340"/>
      <c r="DCU6" s="340"/>
      <c r="DCV6" s="340"/>
      <c r="DCW6" s="340"/>
      <c r="DCX6" s="340"/>
      <c r="DCY6" s="340"/>
      <c r="DCZ6" s="340"/>
      <c r="DDA6" s="340"/>
      <c r="DDB6" s="340"/>
      <c r="DDC6" s="340"/>
      <c r="DDD6" s="340"/>
      <c r="DDE6" s="340"/>
      <c r="DDF6" s="340"/>
      <c r="DDG6" s="340"/>
      <c r="DDH6" s="340"/>
      <c r="DDI6" s="340"/>
      <c r="DDJ6" s="340"/>
      <c r="DDK6" s="340"/>
      <c r="DDL6" s="340"/>
      <c r="DDM6" s="340"/>
      <c r="DDN6" s="340"/>
      <c r="DDO6" s="340"/>
      <c r="DDP6" s="340"/>
      <c r="DDQ6" s="340"/>
      <c r="DDR6" s="340"/>
      <c r="DDS6" s="340"/>
      <c r="DDT6" s="340"/>
      <c r="DDU6" s="340"/>
      <c r="DDV6" s="340"/>
      <c r="DDW6" s="340"/>
      <c r="DDX6" s="340"/>
      <c r="DDY6" s="340"/>
      <c r="DDZ6" s="340"/>
      <c r="DEA6" s="340"/>
      <c r="DEB6" s="340"/>
      <c r="DEC6" s="340"/>
      <c r="DED6" s="340"/>
      <c r="DEE6" s="340"/>
      <c r="DEF6" s="340"/>
      <c r="DEG6" s="340"/>
      <c r="DEH6" s="340"/>
      <c r="DEI6" s="340"/>
      <c r="DEJ6" s="340"/>
      <c r="DEK6" s="340"/>
      <c r="DEL6" s="340"/>
      <c r="DEM6" s="340"/>
      <c r="DEN6" s="340"/>
      <c r="DEO6" s="340"/>
      <c r="DEP6" s="340"/>
      <c r="DEQ6" s="340"/>
      <c r="DER6" s="340"/>
      <c r="DES6" s="340"/>
      <c r="DET6" s="340"/>
      <c r="DEU6" s="340"/>
      <c r="DEV6" s="340"/>
      <c r="DEW6" s="340"/>
      <c r="DEX6" s="340"/>
      <c r="DEY6" s="340"/>
      <c r="DEZ6" s="340"/>
      <c r="DFA6" s="340"/>
      <c r="DFB6" s="340"/>
      <c r="DFC6" s="340"/>
      <c r="DFD6" s="340"/>
      <c r="DFE6" s="340"/>
      <c r="DFF6" s="340"/>
      <c r="DFG6" s="340"/>
      <c r="DFH6" s="340"/>
      <c r="DFI6" s="340"/>
      <c r="DFJ6" s="340"/>
      <c r="DFK6" s="340"/>
      <c r="DFL6" s="340"/>
      <c r="DFM6" s="340"/>
      <c r="DFN6" s="340"/>
      <c r="DFO6" s="340"/>
      <c r="DFP6" s="340"/>
      <c r="DFQ6" s="340"/>
      <c r="DFR6" s="340"/>
      <c r="DFS6" s="340"/>
      <c r="DFT6" s="340"/>
      <c r="DFU6" s="340"/>
      <c r="DFV6" s="340"/>
      <c r="DFW6" s="340"/>
      <c r="DFX6" s="340"/>
      <c r="DFY6" s="340"/>
      <c r="DFZ6" s="340"/>
      <c r="DGA6" s="340"/>
      <c r="DGB6" s="340"/>
      <c r="DGC6" s="340"/>
      <c r="DGD6" s="340"/>
      <c r="DGE6" s="340"/>
      <c r="DGF6" s="340"/>
      <c r="DGG6" s="340"/>
      <c r="DGH6" s="340"/>
      <c r="DGI6" s="340"/>
      <c r="DGJ6" s="340"/>
      <c r="DGK6" s="340"/>
      <c r="DGL6" s="340"/>
      <c r="DGM6" s="340"/>
      <c r="DGN6" s="340"/>
      <c r="DGO6" s="340"/>
      <c r="DGP6" s="340"/>
      <c r="DGQ6" s="340"/>
      <c r="DGR6" s="340"/>
      <c r="DGS6" s="340"/>
      <c r="DGT6" s="340"/>
      <c r="DGU6" s="340"/>
      <c r="DGV6" s="340"/>
      <c r="DGW6" s="340"/>
      <c r="DGX6" s="340"/>
      <c r="DGY6" s="340"/>
      <c r="DGZ6" s="340"/>
      <c r="DHA6" s="340"/>
      <c r="DHB6" s="340"/>
      <c r="DHC6" s="340"/>
      <c r="DHD6" s="340"/>
      <c r="DHE6" s="340"/>
      <c r="DHF6" s="340"/>
      <c r="DHG6" s="340"/>
      <c r="DHH6" s="340"/>
      <c r="DHI6" s="340"/>
      <c r="DHJ6" s="340"/>
      <c r="DHK6" s="340"/>
      <c r="DHL6" s="340"/>
      <c r="DHM6" s="340"/>
      <c r="DHN6" s="340"/>
      <c r="DHO6" s="340"/>
      <c r="DHP6" s="340"/>
      <c r="DHQ6" s="340"/>
      <c r="DHR6" s="340"/>
      <c r="DHS6" s="340"/>
      <c r="DHT6" s="340"/>
      <c r="DHU6" s="340"/>
      <c r="DHV6" s="340"/>
      <c r="DHW6" s="340"/>
      <c r="DHX6" s="340"/>
      <c r="DHY6" s="340"/>
      <c r="DHZ6" s="340"/>
      <c r="DIA6" s="340"/>
      <c r="DIB6" s="340"/>
      <c r="DIC6" s="340"/>
      <c r="DID6" s="340"/>
      <c r="DIE6" s="340"/>
      <c r="DIF6" s="340"/>
      <c r="DIG6" s="340"/>
      <c r="DIH6" s="340"/>
      <c r="DII6" s="340"/>
      <c r="DIJ6" s="340"/>
      <c r="DIK6" s="340"/>
      <c r="DIL6" s="340"/>
      <c r="DIM6" s="340"/>
      <c r="DIN6" s="340"/>
      <c r="DIO6" s="340"/>
      <c r="DIP6" s="340"/>
      <c r="DIQ6" s="340"/>
      <c r="DIR6" s="340"/>
      <c r="DIS6" s="340"/>
      <c r="DIT6" s="340"/>
      <c r="DIU6" s="340"/>
      <c r="DIV6" s="340"/>
      <c r="DIW6" s="340"/>
      <c r="DIX6" s="340"/>
      <c r="DIY6" s="340"/>
      <c r="DIZ6" s="340"/>
      <c r="DJA6" s="340"/>
      <c r="DJB6" s="340"/>
      <c r="DJC6" s="340"/>
      <c r="DJD6" s="340"/>
      <c r="DJE6" s="340"/>
      <c r="DJF6" s="340"/>
      <c r="DJG6" s="340"/>
      <c r="DJH6" s="340"/>
      <c r="DJI6" s="340"/>
      <c r="DJJ6" s="340"/>
      <c r="DJK6" s="340"/>
      <c r="DJL6" s="340"/>
      <c r="DJM6" s="340"/>
      <c r="DJN6" s="340"/>
      <c r="DJO6" s="340"/>
      <c r="DJP6" s="340"/>
      <c r="DJQ6" s="340"/>
      <c r="DJR6" s="340"/>
      <c r="DJS6" s="340"/>
      <c r="DJT6" s="340"/>
      <c r="DJU6" s="340"/>
      <c r="DJV6" s="340"/>
      <c r="DJW6" s="340"/>
      <c r="DJX6" s="340"/>
      <c r="DJY6" s="340"/>
      <c r="DJZ6" s="340"/>
      <c r="DKA6" s="340"/>
      <c r="DKB6" s="340"/>
      <c r="DKC6" s="340"/>
      <c r="DKD6" s="340"/>
      <c r="DKE6" s="340"/>
      <c r="DKF6" s="340"/>
      <c r="DKG6" s="340"/>
      <c r="DKH6" s="340"/>
      <c r="DKI6" s="340"/>
      <c r="DKJ6" s="340"/>
      <c r="DKK6" s="340"/>
      <c r="DKL6" s="340"/>
      <c r="DKM6" s="340"/>
      <c r="DKN6" s="340"/>
      <c r="DKO6" s="340"/>
      <c r="DKP6" s="340"/>
      <c r="DKQ6" s="340"/>
      <c r="DKR6" s="340"/>
      <c r="DKS6" s="340"/>
      <c r="DKT6" s="340"/>
      <c r="DKU6" s="340"/>
      <c r="DKV6" s="340"/>
      <c r="DKW6" s="340"/>
      <c r="DKX6" s="340"/>
      <c r="DKY6" s="340"/>
      <c r="DKZ6" s="340"/>
      <c r="DLA6" s="340"/>
      <c r="DLB6" s="340"/>
      <c r="DLC6" s="340"/>
      <c r="DLD6" s="340"/>
      <c r="DLE6" s="340"/>
      <c r="DLF6" s="340"/>
      <c r="DLG6" s="340"/>
      <c r="DLH6" s="340"/>
      <c r="DLI6" s="340"/>
      <c r="DLJ6" s="340"/>
      <c r="DLK6" s="340"/>
      <c r="DLL6" s="340"/>
      <c r="DLM6" s="340"/>
      <c r="DLN6" s="340"/>
      <c r="DLO6" s="340"/>
      <c r="DLP6" s="340"/>
      <c r="DLQ6" s="340"/>
      <c r="DLR6" s="340"/>
      <c r="DLS6" s="340"/>
      <c r="DLT6" s="340"/>
      <c r="DLU6" s="340"/>
      <c r="DLV6" s="340"/>
      <c r="DLW6" s="340"/>
      <c r="DLX6" s="340"/>
      <c r="DLY6" s="340"/>
      <c r="DLZ6" s="340"/>
      <c r="DMA6" s="340"/>
      <c r="DMB6" s="340"/>
      <c r="DMC6" s="340"/>
      <c r="DMD6" s="340"/>
      <c r="DME6" s="340"/>
      <c r="DMF6" s="340"/>
      <c r="DMG6" s="340"/>
      <c r="DMH6" s="340"/>
      <c r="DMI6" s="340"/>
      <c r="DMJ6" s="340"/>
      <c r="DMK6" s="340"/>
      <c r="DML6" s="340"/>
      <c r="DMM6" s="340"/>
      <c r="DMN6" s="340"/>
      <c r="DMO6" s="340"/>
      <c r="DMP6" s="340"/>
      <c r="DMQ6" s="340"/>
      <c r="DMR6" s="340"/>
      <c r="DMS6" s="340"/>
      <c r="DMT6" s="340"/>
      <c r="DMU6" s="340"/>
      <c r="DMV6" s="340"/>
      <c r="DMW6" s="340"/>
      <c r="DMX6" s="340"/>
      <c r="DMY6" s="340"/>
      <c r="DMZ6" s="340"/>
      <c r="DNA6" s="340"/>
      <c r="DNB6" s="340"/>
      <c r="DNC6" s="340"/>
      <c r="DND6" s="340"/>
      <c r="DNE6" s="340"/>
      <c r="DNF6" s="340"/>
      <c r="DNG6" s="340"/>
      <c r="DNH6" s="340"/>
      <c r="DNI6" s="340"/>
      <c r="DNJ6" s="340"/>
      <c r="DNK6" s="340"/>
      <c r="DNL6" s="340"/>
      <c r="DNM6" s="340"/>
      <c r="DNN6" s="340"/>
      <c r="DNO6" s="340"/>
      <c r="DNP6" s="340"/>
      <c r="DNQ6" s="340"/>
      <c r="DNR6" s="340"/>
      <c r="DNS6" s="340"/>
      <c r="DNT6" s="340"/>
      <c r="DNU6" s="340"/>
      <c r="DNV6" s="340"/>
      <c r="DNW6" s="340"/>
      <c r="DNX6" s="340"/>
      <c r="DNY6" s="340"/>
      <c r="DNZ6" s="340"/>
      <c r="DOA6" s="340"/>
      <c r="DOB6" s="340"/>
      <c r="DOC6" s="340"/>
      <c r="DOD6" s="340"/>
      <c r="DOE6" s="340"/>
      <c r="DOF6" s="340"/>
      <c r="DOG6" s="340"/>
      <c r="DOH6" s="340"/>
      <c r="DOI6" s="340"/>
      <c r="DOJ6" s="340"/>
      <c r="DOK6" s="340"/>
      <c r="DOL6" s="340"/>
      <c r="DOM6" s="340"/>
      <c r="DON6" s="340"/>
      <c r="DOO6" s="340"/>
      <c r="DOP6" s="340"/>
      <c r="DOQ6" s="340"/>
      <c r="DOR6" s="340"/>
      <c r="DOS6" s="340"/>
      <c r="DOT6" s="340"/>
      <c r="DOU6" s="340"/>
      <c r="DOV6" s="340"/>
      <c r="DOW6" s="340"/>
      <c r="DOX6" s="340"/>
      <c r="DOY6" s="340"/>
      <c r="DOZ6" s="340"/>
      <c r="DPA6" s="340"/>
      <c r="DPB6" s="340"/>
      <c r="DPC6" s="340"/>
      <c r="DPD6" s="340"/>
      <c r="DPE6" s="340"/>
      <c r="DPF6" s="340"/>
      <c r="DPG6" s="340"/>
      <c r="DPH6" s="340"/>
      <c r="DPI6" s="340"/>
      <c r="DPJ6" s="340"/>
      <c r="DPK6" s="340"/>
      <c r="DPL6" s="340"/>
      <c r="DPM6" s="340"/>
      <c r="DPN6" s="340"/>
      <c r="DPO6" s="340"/>
      <c r="DPP6" s="340"/>
      <c r="DPQ6" s="340"/>
      <c r="DPR6" s="340"/>
      <c r="DPS6" s="340"/>
      <c r="DPT6" s="340"/>
      <c r="DPU6" s="340"/>
      <c r="DPV6" s="340"/>
      <c r="DPW6" s="340"/>
      <c r="DPX6" s="340"/>
      <c r="DPY6" s="340"/>
      <c r="DPZ6" s="340"/>
      <c r="DQA6" s="340"/>
      <c r="DQB6" s="340"/>
      <c r="DQC6" s="340"/>
      <c r="DQD6" s="340"/>
      <c r="DQE6" s="340"/>
      <c r="DQF6" s="340"/>
      <c r="DQG6" s="340"/>
      <c r="DQH6" s="340"/>
      <c r="DQI6" s="340"/>
      <c r="DQJ6" s="340"/>
      <c r="DQK6" s="340"/>
      <c r="DQL6" s="340"/>
      <c r="DQM6" s="340"/>
      <c r="DQN6" s="340"/>
      <c r="DQO6" s="340"/>
      <c r="DQP6" s="340"/>
      <c r="DQQ6" s="340"/>
      <c r="DQR6" s="340"/>
      <c r="DQS6" s="340"/>
      <c r="DQT6" s="340"/>
      <c r="DQU6" s="340"/>
      <c r="DQV6" s="340"/>
      <c r="DQW6" s="340"/>
      <c r="DQX6" s="340"/>
      <c r="DQY6" s="340"/>
      <c r="DQZ6" s="340"/>
      <c r="DRA6" s="340"/>
      <c r="DRB6" s="340"/>
      <c r="DRC6" s="340"/>
      <c r="DRD6" s="340"/>
      <c r="DRE6" s="340"/>
      <c r="DRF6" s="340"/>
      <c r="DRG6" s="340"/>
      <c r="DRH6" s="340"/>
      <c r="DRI6" s="340"/>
      <c r="DRJ6" s="340"/>
      <c r="DRK6" s="340"/>
      <c r="DRL6" s="340"/>
      <c r="DRM6" s="340"/>
      <c r="DRN6" s="340"/>
      <c r="DRO6" s="340"/>
      <c r="DRP6" s="340"/>
      <c r="DRQ6" s="340"/>
      <c r="DRR6" s="340"/>
      <c r="DRS6" s="340"/>
      <c r="DRT6" s="340"/>
      <c r="DRU6" s="340"/>
      <c r="DRV6" s="340"/>
      <c r="DRW6" s="340"/>
      <c r="DRX6" s="340"/>
      <c r="DRY6" s="340"/>
      <c r="DRZ6" s="340"/>
      <c r="DSA6" s="340"/>
      <c r="DSB6" s="340"/>
      <c r="DSC6" s="340"/>
      <c r="DSD6" s="340"/>
      <c r="DSE6" s="340"/>
      <c r="DSF6" s="340"/>
      <c r="DSG6" s="340"/>
      <c r="DSH6" s="340"/>
      <c r="DSI6" s="340"/>
      <c r="DSJ6" s="340"/>
      <c r="DSK6" s="340"/>
      <c r="DSL6" s="340"/>
      <c r="DSM6" s="340"/>
      <c r="DSN6" s="340"/>
      <c r="DSO6" s="340"/>
      <c r="DSP6" s="340"/>
      <c r="DSQ6" s="340"/>
      <c r="DSR6" s="340"/>
      <c r="DSS6" s="340"/>
      <c r="DST6" s="340"/>
      <c r="DSU6" s="340"/>
      <c r="DSV6" s="340"/>
      <c r="DSW6" s="340"/>
      <c r="DSX6" s="340"/>
      <c r="DSY6" s="340"/>
      <c r="DSZ6" s="340"/>
      <c r="DTA6" s="340"/>
      <c r="DTB6" s="340"/>
      <c r="DTC6" s="340"/>
      <c r="DTD6" s="340"/>
      <c r="DTE6" s="340"/>
      <c r="DTF6" s="340"/>
      <c r="DTG6" s="340"/>
      <c r="DTH6" s="340"/>
      <c r="DTI6" s="340"/>
      <c r="DTJ6" s="340"/>
      <c r="DTK6" s="340"/>
      <c r="DTL6" s="340"/>
      <c r="DTM6" s="340"/>
      <c r="DTN6" s="340"/>
      <c r="DTO6" s="340"/>
      <c r="DTP6" s="340"/>
      <c r="DTQ6" s="340"/>
      <c r="DTR6" s="340"/>
      <c r="DTS6" s="340"/>
      <c r="DTT6" s="340"/>
      <c r="DTU6" s="340"/>
      <c r="DTV6" s="340"/>
      <c r="DTW6" s="340"/>
      <c r="DTX6" s="340"/>
      <c r="DTY6" s="340"/>
      <c r="DTZ6" s="340"/>
      <c r="DUA6" s="340"/>
      <c r="DUB6" s="340"/>
      <c r="DUC6" s="340"/>
      <c r="DUD6" s="340"/>
      <c r="DUE6" s="340"/>
      <c r="DUF6" s="340"/>
      <c r="DUG6" s="340"/>
      <c r="DUH6" s="340"/>
      <c r="DUI6" s="340"/>
      <c r="DUJ6" s="340"/>
      <c r="DUK6" s="340"/>
      <c r="DUL6" s="340"/>
      <c r="DUM6" s="340"/>
      <c r="DUN6" s="340"/>
      <c r="DUO6" s="340"/>
      <c r="DUP6" s="340"/>
      <c r="DUQ6" s="340"/>
      <c r="DUR6" s="340"/>
      <c r="DUS6" s="340"/>
      <c r="DUT6" s="340"/>
      <c r="DUU6" s="340"/>
      <c r="DUV6" s="340"/>
      <c r="DUW6" s="340"/>
      <c r="DUX6" s="340"/>
      <c r="DUY6" s="340"/>
      <c r="DUZ6" s="340"/>
      <c r="DVA6" s="340"/>
      <c r="DVB6" s="340"/>
      <c r="DVC6" s="340"/>
      <c r="DVD6" s="340"/>
      <c r="DVE6" s="340"/>
      <c r="DVF6" s="340"/>
      <c r="DVG6" s="340"/>
      <c r="DVH6" s="340"/>
      <c r="DVI6" s="340"/>
      <c r="DVJ6" s="340"/>
      <c r="DVK6" s="340"/>
      <c r="DVL6" s="340"/>
      <c r="DVM6" s="340"/>
      <c r="DVN6" s="340"/>
      <c r="DVO6" s="340"/>
      <c r="DVP6" s="340"/>
      <c r="DVQ6" s="340"/>
      <c r="DVR6" s="340"/>
      <c r="DVS6" s="340"/>
      <c r="DVT6" s="340"/>
      <c r="DVU6" s="340"/>
      <c r="DVV6" s="340"/>
      <c r="DVW6" s="340"/>
      <c r="DVX6" s="340"/>
      <c r="DVY6" s="340"/>
      <c r="DVZ6" s="340"/>
      <c r="DWA6" s="340"/>
      <c r="DWB6" s="340"/>
      <c r="DWC6" s="340"/>
      <c r="DWD6" s="340"/>
      <c r="DWE6" s="340"/>
      <c r="DWF6" s="340"/>
      <c r="DWG6" s="340"/>
      <c r="DWH6" s="340"/>
      <c r="DWI6" s="340"/>
      <c r="DWJ6" s="340"/>
      <c r="DWK6" s="340"/>
      <c r="DWL6" s="340"/>
      <c r="DWM6" s="340"/>
      <c r="DWN6" s="340"/>
      <c r="DWO6" s="340"/>
      <c r="DWP6" s="340"/>
      <c r="DWQ6" s="340"/>
      <c r="DWR6" s="340"/>
      <c r="DWS6" s="340"/>
      <c r="DWT6" s="340"/>
      <c r="DWU6" s="340"/>
      <c r="DWV6" s="340"/>
      <c r="DWW6" s="340"/>
      <c r="DWX6" s="340"/>
      <c r="DWY6" s="340"/>
      <c r="DWZ6" s="340"/>
      <c r="DXA6" s="340"/>
      <c r="DXB6" s="340"/>
      <c r="DXC6" s="340"/>
      <c r="DXD6" s="340"/>
      <c r="DXE6" s="340"/>
      <c r="DXF6" s="340"/>
      <c r="DXG6" s="340"/>
      <c r="DXH6" s="340"/>
      <c r="DXI6" s="340"/>
      <c r="DXJ6" s="340"/>
      <c r="DXK6" s="340"/>
      <c r="DXL6" s="340"/>
      <c r="DXM6" s="340"/>
      <c r="DXN6" s="340"/>
      <c r="DXO6" s="340"/>
      <c r="DXP6" s="340"/>
      <c r="DXQ6" s="340"/>
      <c r="DXR6" s="340"/>
      <c r="DXS6" s="340"/>
      <c r="DXT6" s="340"/>
      <c r="DXU6" s="340"/>
      <c r="DXV6" s="340"/>
      <c r="DXW6" s="340"/>
      <c r="DXX6" s="340"/>
      <c r="DXY6" s="340"/>
      <c r="DXZ6" s="340"/>
      <c r="DYA6" s="340"/>
      <c r="DYB6" s="340"/>
      <c r="DYC6" s="340"/>
      <c r="DYD6" s="340"/>
      <c r="DYE6" s="340"/>
      <c r="DYF6" s="340"/>
      <c r="DYG6" s="340"/>
      <c r="DYH6" s="340"/>
      <c r="DYI6" s="340"/>
      <c r="DYJ6" s="340"/>
      <c r="DYK6" s="340"/>
      <c r="DYL6" s="340"/>
      <c r="DYM6" s="340"/>
      <c r="DYN6" s="340"/>
      <c r="DYO6" s="340"/>
      <c r="DYP6" s="340"/>
      <c r="DYQ6" s="340"/>
      <c r="DYR6" s="340"/>
      <c r="DYS6" s="340"/>
      <c r="DYT6" s="340"/>
      <c r="DYU6" s="340"/>
      <c r="DYV6" s="340"/>
      <c r="DYW6" s="340"/>
      <c r="DYX6" s="340"/>
      <c r="DYY6" s="340"/>
      <c r="DYZ6" s="340"/>
      <c r="DZA6" s="340"/>
      <c r="DZB6" s="340"/>
      <c r="DZC6" s="340"/>
      <c r="DZD6" s="340"/>
      <c r="DZE6" s="340"/>
      <c r="DZF6" s="340"/>
      <c r="DZG6" s="340"/>
      <c r="DZH6" s="340"/>
      <c r="DZI6" s="340"/>
      <c r="DZJ6" s="340"/>
      <c r="DZK6" s="340"/>
      <c r="DZL6" s="340"/>
      <c r="DZM6" s="340"/>
      <c r="DZN6" s="340"/>
      <c r="DZO6" s="340"/>
      <c r="DZP6" s="340"/>
      <c r="DZQ6" s="340"/>
      <c r="DZR6" s="340"/>
      <c r="DZS6" s="340"/>
      <c r="DZT6" s="340"/>
      <c r="DZU6" s="340"/>
      <c r="DZV6" s="340"/>
      <c r="DZW6" s="340"/>
      <c r="DZX6" s="340"/>
      <c r="DZY6" s="340"/>
      <c r="DZZ6" s="340"/>
      <c r="EAA6" s="340"/>
      <c r="EAB6" s="340"/>
      <c r="EAC6" s="340"/>
      <c r="EAD6" s="340"/>
      <c r="EAE6" s="340"/>
      <c r="EAF6" s="340"/>
      <c r="EAG6" s="340"/>
      <c r="EAH6" s="340"/>
      <c r="EAI6" s="340"/>
      <c r="EAJ6" s="340"/>
      <c r="EAK6" s="340"/>
      <c r="EAL6" s="340"/>
      <c r="EAM6" s="340"/>
      <c r="EAN6" s="340"/>
      <c r="EAO6" s="340"/>
      <c r="EAP6" s="340"/>
      <c r="EAQ6" s="340"/>
      <c r="EAR6" s="340"/>
      <c r="EAS6" s="340"/>
      <c r="EAT6" s="340"/>
      <c r="EAU6" s="340"/>
      <c r="EAV6" s="340"/>
      <c r="EAW6" s="340"/>
      <c r="EAX6" s="340"/>
      <c r="EAY6" s="340"/>
      <c r="EAZ6" s="340"/>
      <c r="EBA6" s="340"/>
      <c r="EBB6" s="340"/>
      <c r="EBC6" s="340"/>
      <c r="EBD6" s="340"/>
      <c r="EBE6" s="340"/>
      <c r="EBF6" s="340"/>
      <c r="EBG6" s="340"/>
      <c r="EBH6" s="340"/>
      <c r="EBI6" s="340"/>
      <c r="EBJ6" s="340"/>
      <c r="EBK6" s="340"/>
      <c r="EBL6" s="340"/>
      <c r="EBM6" s="340"/>
      <c r="EBN6" s="340"/>
      <c r="EBO6" s="340"/>
      <c r="EBP6" s="340"/>
      <c r="EBQ6" s="340"/>
      <c r="EBR6" s="340"/>
      <c r="EBS6" s="340"/>
      <c r="EBT6" s="340"/>
      <c r="EBU6" s="340"/>
      <c r="EBV6" s="340"/>
      <c r="EBW6" s="340"/>
      <c r="EBX6" s="340"/>
      <c r="EBY6" s="340"/>
      <c r="EBZ6" s="340"/>
      <c r="ECA6" s="340"/>
      <c r="ECB6" s="340"/>
      <c r="ECC6" s="340"/>
      <c r="ECD6" s="340"/>
      <c r="ECE6" s="340"/>
      <c r="ECF6" s="340"/>
      <c r="ECG6" s="340"/>
      <c r="ECH6" s="340"/>
      <c r="ECI6" s="340"/>
      <c r="ECJ6" s="340"/>
      <c r="ECK6" s="340"/>
      <c r="ECL6" s="340"/>
      <c r="ECM6" s="340"/>
      <c r="ECN6" s="340"/>
      <c r="ECO6" s="340"/>
      <c r="ECP6" s="340"/>
      <c r="ECQ6" s="340"/>
      <c r="ECR6" s="340"/>
      <c r="ECS6" s="340"/>
      <c r="ECT6" s="340"/>
      <c r="ECU6" s="340"/>
      <c r="ECV6" s="340"/>
      <c r="ECW6" s="340"/>
      <c r="ECX6" s="340"/>
      <c r="ECY6" s="340"/>
      <c r="ECZ6" s="340"/>
      <c r="EDA6" s="340"/>
      <c r="EDB6" s="340"/>
      <c r="EDC6" s="340"/>
      <c r="EDD6" s="340"/>
      <c r="EDE6" s="340"/>
      <c r="EDF6" s="340"/>
      <c r="EDG6" s="340"/>
      <c r="EDH6" s="340"/>
      <c r="EDI6" s="340"/>
      <c r="EDJ6" s="340"/>
      <c r="EDK6" s="340"/>
      <c r="EDL6" s="340"/>
      <c r="EDM6" s="340"/>
      <c r="EDN6" s="340"/>
      <c r="EDO6" s="340"/>
      <c r="EDP6" s="340"/>
      <c r="EDQ6" s="340"/>
      <c r="EDR6" s="340"/>
      <c r="EDS6" s="340"/>
      <c r="EDT6" s="340"/>
      <c r="EDU6" s="340"/>
      <c r="EDV6" s="340"/>
      <c r="EDW6" s="340"/>
      <c r="EDX6" s="340"/>
      <c r="EDY6" s="340"/>
      <c r="EDZ6" s="340"/>
      <c r="EEA6" s="340"/>
      <c r="EEB6" s="340"/>
      <c r="EEC6" s="340"/>
      <c r="EED6" s="340"/>
      <c r="EEE6" s="340"/>
      <c r="EEF6" s="340"/>
      <c r="EEG6" s="340"/>
      <c r="EEH6" s="340"/>
      <c r="EEI6" s="340"/>
      <c r="EEJ6" s="340"/>
      <c r="EEK6" s="340"/>
      <c r="EEL6" s="340"/>
      <c r="EEM6" s="340"/>
      <c r="EEN6" s="340"/>
      <c r="EEO6" s="340"/>
      <c r="EEP6" s="340"/>
      <c r="EEQ6" s="340"/>
      <c r="EER6" s="340"/>
      <c r="EES6" s="340"/>
      <c r="EET6" s="340"/>
      <c r="EEU6" s="340"/>
      <c r="EEV6" s="340"/>
      <c r="EEW6" s="340"/>
      <c r="EEX6" s="340"/>
      <c r="EEY6" s="340"/>
      <c r="EEZ6" s="340"/>
      <c r="EFA6" s="340"/>
      <c r="EFB6" s="340"/>
      <c r="EFC6" s="340"/>
      <c r="EFD6" s="340"/>
      <c r="EFE6" s="340"/>
      <c r="EFF6" s="340"/>
      <c r="EFG6" s="340"/>
      <c r="EFH6" s="340"/>
      <c r="EFI6" s="340"/>
      <c r="EFJ6" s="340"/>
      <c r="EFK6" s="340"/>
      <c r="EFL6" s="340"/>
      <c r="EFM6" s="340"/>
      <c r="EFN6" s="340"/>
      <c r="EFO6" s="340"/>
      <c r="EFP6" s="340"/>
      <c r="EFQ6" s="340"/>
      <c r="EFR6" s="340"/>
      <c r="EFS6" s="340"/>
      <c r="EFT6" s="340"/>
      <c r="EFU6" s="340"/>
      <c r="EFV6" s="340"/>
      <c r="EFW6" s="340"/>
      <c r="EFX6" s="340"/>
      <c r="EFY6" s="340"/>
      <c r="EFZ6" s="340"/>
      <c r="EGA6" s="340"/>
      <c r="EGB6" s="340"/>
      <c r="EGC6" s="340"/>
      <c r="EGD6" s="340"/>
      <c r="EGE6" s="340"/>
      <c r="EGF6" s="340"/>
      <c r="EGG6" s="340"/>
      <c r="EGH6" s="340"/>
      <c r="EGI6" s="340"/>
      <c r="EGJ6" s="340"/>
      <c r="EGK6" s="340"/>
      <c r="EGL6" s="340"/>
      <c r="EGM6" s="340"/>
      <c r="EGN6" s="340"/>
      <c r="EGO6" s="340"/>
      <c r="EGP6" s="340"/>
      <c r="EGQ6" s="340"/>
      <c r="EGR6" s="340"/>
      <c r="EGS6" s="340"/>
      <c r="EGT6" s="340"/>
      <c r="EGU6" s="340"/>
      <c r="EGV6" s="340"/>
      <c r="EGW6" s="340"/>
      <c r="EGX6" s="340"/>
      <c r="EGY6" s="340"/>
      <c r="EGZ6" s="340"/>
      <c r="EHA6" s="340"/>
      <c r="EHB6" s="340"/>
      <c r="EHC6" s="340"/>
      <c r="EHD6" s="340"/>
      <c r="EHE6" s="340"/>
      <c r="EHF6" s="340"/>
      <c r="EHG6" s="340"/>
      <c r="EHH6" s="340"/>
      <c r="EHI6" s="340"/>
      <c r="EHJ6" s="340"/>
      <c r="EHK6" s="340"/>
      <c r="EHL6" s="340"/>
      <c r="EHM6" s="340"/>
      <c r="EHN6" s="340"/>
      <c r="EHO6" s="340"/>
      <c r="EHP6" s="340"/>
      <c r="EHQ6" s="340"/>
      <c r="EHR6" s="340"/>
      <c r="EHS6" s="340"/>
      <c r="EHT6" s="340"/>
      <c r="EHU6" s="340"/>
      <c r="EHV6" s="340"/>
      <c r="EHW6" s="340"/>
      <c r="EHX6" s="340"/>
      <c r="EHY6" s="340"/>
      <c r="EHZ6" s="340"/>
      <c r="EIA6" s="340"/>
      <c r="EIB6" s="340"/>
      <c r="EIC6" s="340"/>
      <c r="EID6" s="340"/>
      <c r="EIE6" s="340"/>
      <c r="EIF6" s="340"/>
      <c r="EIG6" s="340"/>
      <c r="EIH6" s="340"/>
      <c r="EII6" s="340"/>
      <c r="EIJ6" s="340"/>
      <c r="EIK6" s="340"/>
      <c r="EIL6" s="340"/>
      <c r="EIM6" s="340"/>
      <c r="EIN6" s="340"/>
      <c r="EIO6" s="340"/>
      <c r="EIP6" s="340"/>
      <c r="EIQ6" s="340"/>
      <c r="EIR6" s="340"/>
      <c r="EIS6" s="340"/>
      <c r="EIT6" s="340"/>
      <c r="EIU6" s="340"/>
      <c r="EIV6" s="340"/>
      <c r="EIW6" s="340"/>
      <c r="EIX6" s="340"/>
      <c r="EIY6" s="340"/>
      <c r="EIZ6" s="340"/>
      <c r="EJA6" s="340"/>
      <c r="EJB6" s="340"/>
      <c r="EJC6" s="340"/>
      <c r="EJD6" s="340"/>
      <c r="EJE6" s="340"/>
      <c r="EJF6" s="340"/>
      <c r="EJG6" s="340"/>
      <c r="EJH6" s="340"/>
      <c r="EJI6" s="340"/>
      <c r="EJJ6" s="340"/>
      <c r="EJK6" s="340"/>
      <c r="EJL6" s="340"/>
      <c r="EJM6" s="340"/>
      <c r="EJN6" s="340"/>
      <c r="EJO6" s="340"/>
      <c r="EJP6" s="340"/>
      <c r="EJQ6" s="340"/>
      <c r="EJR6" s="340"/>
      <c r="EJS6" s="340"/>
      <c r="EJT6" s="340"/>
      <c r="EJU6" s="340"/>
      <c r="EJV6" s="340"/>
      <c r="EJW6" s="340"/>
      <c r="EJX6" s="340"/>
      <c r="EJY6" s="340"/>
      <c r="EJZ6" s="340"/>
      <c r="EKA6" s="340"/>
      <c r="EKB6" s="340"/>
      <c r="EKC6" s="340"/>
      <c r="EKD6" s="340"/>
      <c r="EKE6" s="340"/>
      <c r="EKF6" s="340"/>
      <c r="EKG6" s="340"/>
      <c r="EKH6" s="340"/>
      <c r="EKI6" s="340"/>
      <c r="EKJ6" s="340"/>
      <c r="EKK6" s="340"/>
      <c r="EKL6" s="340"/>
      <c r="EKM6" s="340"/>
      <c r="EKN6" s="340"/>
      <c r="EKO6" s="340"/>
      <c r="EKP6" s="340"/>
      <c r="EKQ6" s="340"/>
      <c r="EKR6" s="340"/>
      <c r="EKS6" s="340"/>
      <c r="EKT6" s="340"/>
      <c r="EKU6" s="340"/>
      <c r="EKV6" s="340"/>
      <c r="EKW6" s="340"/>
      <c r="EKX6" s="340"/>
      <c r="EKY6" s="340"/>
      <c r="EKZ6" s="340"/>
      <c r="ELA6" s="340"/>
      <c r="ELB6" s="340"/>
      <c r="ELC6" s="340"/>
      <c r="ELD6" s="340"/>
      <c r="ELE6" s="340"/>
      <c r="ELF6" s="340"/>
      <c r="ELG6" s="340"/>
      <c r="ELH6" s="340"/>
      <c r="ELI6" s="340"/>
      <c r="ELJ6" s="340"/>
      <c r="ELK6" s="340"/>
      <c r="ELL6" s="340"/>
      <c r="ELM6" s="340"/>
      <c r="ELN6" s="340"/>
      <c r="ELO6" s="340"/>
      <c r="ELP6" s="340"/>
      <c r="ELQ6" s="340"/>
      <c r="ELR6" s="340"/>
      <c r="ELS6" s="340"/>
      <c r="ELT6" s="340"/>
      <c r="ELU6" s="340"/>
      <c r="ELV6" s="340"/>
      <c r="ELW6" s="340"/>
      <c r="ELX6" s="340"/>
      <c r="ELY6" s="340"/>
      <c r="ELZ6" s="340"/>
      <c r="EMA6" s="340"/>
      <c r="EMB6" s="340"/>
      <c r="EMC6" s="340"/>
      <c r="EMD6" s="340"/>
      <c r="EME6" s="340"/>
      <c r="EMF6" s="340"/>
      <c r="EMG6" s="340"/>
      <c r="EMH6" s="340"/>
      <c r="EMI6" s="340"/>
      <c r="EMJ6" s="340"/>
      <c r="EMK6" s="340"/>
      <c r="EML6" s="340"/>
      <c r="EMM6" s="340"/>
      <c r="EMN6" s="340"/>
      <c r="EMO6" s="340"/>
      <c r="EMP6" s="340"/>
      <c r="EMQ6" s="340"/>
      <c r="EMR6" s="340"/>
      <c r="EMS6" s="340"/>
      <c r="EMT6" s="340"/>
      <c r="EMU6" s="340"/>
      <c r="EMV6" s="340"/>
      <c r="EMW6" s="340"/>
      <c r="EMX6" s="340"/>
      <c r="EMY6" s="340"/>
      <c r="EMZ6" s="340"/>
      <c r="ENA6" s="340"/>
      <c r="ENB6" s="340"/>
      <c r="ENC6" s="340"/>
      <c r="END6" s="340"/>
      <c r="ENE6" s="340"/>
      <c r="ENF6" s="340"/>
      <c r="ENG6" s="340"/>
      <c r="ENH6" s="340"/>
      <c r="ENI6" s="340"/>
      <c r="ENJ6" s="340"/>
      <c r="ENK6" s="340"/>
      <c r="ENL6" s="340"/>
      <c r="ENM6" s="340"/>
      <c r="ENN6" s="340"/>
      <c r="ENO6" s="340"/>
      <c r="ENP6" s="340"/>
      <c r="ENQ6" s="340"/>
      <c r="ENR6" s="340"/>
      <c r="ENS6" s="340"/>
      <c r="ENT6" s="340"/>
      <c r="ENU6" s="340"/>
      <c r="ENV6" s="340"/>
      <c r="ENW6" s="340"/>
      <c r="ENX6" s="340"/>
      <c r="ENY6" s="340"/>
      <c r="ENZ6" s="340"/>
      <c r="EOA6" s="340"/>
      <c r="EOB6" s="340"/>
      <c r="EOC6" s="340"/>
      <c r="EOD6" s="340"/>
      <c r="EOE6" s="340"/>
      <c r="EOF6" s="340"/>
      <c r="EOG6" s="340"/>
      <c r="EOH6" s="340"/>
      <c r="EOI6" s="340"/>
      <c r="EOJ6" s="340"/>
      <c r="EOK6" s="340"/>
      <c r="EOL6" s="340"/>
      <c r="EOM6" s="340"/>
      <c r="EON6" s="340"/>
      <c r="EOO6" s="340"/>
      <c r="EOP6" s="340"/>
      <c r="EOQ6" s="340"/>
      <c r="EOR6" s="340"/>
      <c r="EOS6" s="340"/>
      <c r="EOT6" s="340"/>
      <c r="EOU6" s="340"/>
      <c r="EOV6" s="340"/>
      <c r="EOW6" s="340"/>
      <c r="EOX6" s="340"/>
      <c r="EOY6" s="340"/>
      <c r="EOZ6" s="340"/>
      <c r="EPA6" s="340"/>
      <c r="EPB6" s="340"/>
      <c r="EPC6" s="340"/>
      <c r="EPD6" s="340"/>
      <c r="EPE6" s="340"/>
      <c r="EPF6" s="340"/>
      <c r="EPG6" s="340"/>
      <c r="EPH6" s="340"/>
      <c r="EPI6" s="340"/>
      <c r="EPJ6" s="340"/>
      <c r="EPK6" s="340"/>
      <c r="EPL6" s="340"/>
      <c r="EPM6" s="340"/>
      <c r="EPN6" s="340"/>
      <c r="EPO6" s="340"/>
      <c r="EPP6" s="340"/>
      <c r="EPQ6" s="340"/>
      <c r="EPR6" s="340"/>
      <c r="EPS6" s="340"/>
      <c r="EPT6" s="340"/>
      <c r="EPU6" s="340"/>
      <c r="EPV6" s="340"/>
      <c r="EPW6" s="340"/>
      <c r="EPX6" s="340"/>
      <c r="EPY6" s="340"/>
      <c r="EPZ6" s="340"/>
      <c r="EQA6" s="340"/>
      <c r="EQB6" s="340"/>
      <c r="EQC6" s="340"/>
      <c r="EQD6" s="340"/>
      <c r="EQE6" s="340"/>
      <c r="EQF6" s="340"/>
      <c r="EQG6" s="340"/>
      <c r="EQH6" s="340"/>
      <c r="EQI6" s="340"/>
      <c r="EQJ6" s="340"/>
      <c r="EQK6" s="340"/>
      <c r="EQL6" s="340"/>
      <c r="EQM6" s="340"/>
      <c r="EQN6" s="340"/>
      <c r="EQO6" s="340"/>
      <c r="EQP6" s="340"/>
      <c r="EQQ6" s="340"/>
      <c r="EQR6" s="340"/>
      <c r="EQS6" s="340"/>
      <c r="EQT6" s="340"/>
      <c r="EQU6" s="340"/>
      <c r="EQV6" s="340"/>
      <c r="EQW6" s="340"/>
      <c r="EQX6" s="340"/>
      <c r="EQY6" s="340"/>
      <c r="EQZ6" s="340"/>
      <c r="ERA6" s="340"/>
      <c r="ERB6" s="340"/>
      <c r="ERC6" s="340"/>
      <c r="ERD6" s="340"/>
      <c r="ERE6" s="340"/>
      <c r="ERF6" s="340"/>
      <c r="ERG6" s="340"/>
      <c r="ERH6" s="340"/>
      <c r="ERI6" s="340"/>
      <c r="ERJ6" s="340"/>
      <c r="ERK6" s="340"/>
      <c r="ERL6" s="340"/>
      <c r="ERM6" s="340"/>
      <c r="ERN6" s="340"/>
      <c r="ERO6" s="340"/>
      <c r="ERP6" s="340"/>
      <c r="ERQ6" s="340"/>
      <c r="ERR6" s="340"/>
      <c r="ERS6" s="340"/>
      <c r="ERT6" s="340"/>
      <c r="ERU6" s="340"/>
      <c r="ERV6" s="340"/>
      <c r="ERW6" s="340"/>
      <c r="ERX6" s="340"/>
      <c r="ERY6" s="340"/>
      <c r="ERZ6" s="340"/>
      <c r="ESA6" s="340"/>
      <c r="ESB6" s="340"/>
      <c r="ESC6" s="340"/>
      <c r="ESD6" s="340"/>
      <c r="ESE6" s="340"/>
      <c r="ESF6" s="340"/>
      <c r="ESG6" s="340"/>
      <c r="ESH6" s="340"/>
      <c r="ESI6" s="340"/>
      <c r="ESJ6" s="340"/>
      <c r="ESK6" s="340"/>
      <c r="ESL6" s="340"/>
      <c r="ESM6" s="340"/>
      <c r="ESN6" s="340"/>
      <c r="ESO6" s="340"/>
      <c r="ESP6" s="340"/>
      <c r="ESQ6" s="340"/>
      <c r="ESR6" s="340"/>
      <c r="ESS6" s="340"/>
      <c r="EST6" s="340"/>
      <c r="ESU6" s="340"/>
      <c r="ESV6" s="340"/>
      <c r="ESW6" s="340"/>
      <c r="ESX6" s="340"/>
      <c r="ESY6" s="340"/>
      <c r="ESZ6" s="340"/>
      <c r="ETA6" s="340"/>
      <c r="ETB6" s="340"/>
      <c r="ETC6" s="340"/>
      <c r="ETD6" s="340"/>
      <c r="ETE6" s="340"/>
      <c r="ETF6" s="340"/>
      <c r="ETG6" s="340"/>
      <c r="ETH6" s="340"/>
      <c r="ETI6" s="340"/>
      <c r="ETJ6" s="340"/>
      <c r="ETK6" s="340"/>
      <c r="ETL6" s="340"/>
      <c r="ETM6" s="340"/>
      <c r="ETN6" s="340"/>
      <c r="ETO6" s="340"/>
      <c r="ETP6" s="340"/>
      <c r="ETQ6" s="340"/>
      <c r="ETR6" s="340"/>
      <c r="ETS6" s="340"/>
      <c r="ETT6" s="340"/>
      <c r="ETU6" s="340"/>
      <c r="ETV6" s="340"/>
      <c r="ETW6" s="340"/>
      <c r="ETX6" s="340"/>
      <c r="ETY6" s="340"/>
      <c r="ETZ6" s="340"/>
      <c r="EUA6" s="340"/>
      <c r="EUB6" s="340"/>
      <c r="EUC6" s="340"/>
      <c r="EUD6" s="340"/>
      <c r="EUE6" s="340"/>
      <c r="EUF6" s="340"/>
      <c r="EUG6" s="340"/>
      <c r="EUH6" s="340"/>
      <c r="EUI6" s="340"/>
      <c r="EUJ6" s="340"/>
      <c r="EUK6" s="340"/>
      <c r="EUL6" s="340"/>
      <c r="EUM6" s="340"/>
      <c r="EUN6" s="340"/>
      <c r="EUO6" s="340"/>
      <c r="EUP6" s="340"/>
      <c r="EUQ6" s="340"/>
      <c r="EUR6" s="340"/>
      <c r="EUS6" s="340"/>
      <c r="EUT6" s="340"/>
      <c r="EUU6" s="340"/>
      <c r="EUV6" s="340"/>
      <c r="EUW6" s="340"/>
      <c r="EUX6" s="340"/>
      <c r="EUY6" s="340"/>
      <c r="EUZ6" s="340"/>
      <c r="EVA6" s="340"/>
      <c r="EVB6" s="340"/>
      <c r="EVC6" s="340"/>
      <c r="EVD6" s="340"/>
      <c r="EVE6" s="340"/>
      <c r="EVF6" s="340"/>
      <c r="EVG6" s="340"/>
      <c r="EVH6" s="340"/>
      <c r="EVI6" s="340"/>
      <c r="EVJ6" s="340"/>
      <c r="EVK6" s="340"/>
      <c r="EVL6" s="340"/>
      <c r="EVM6" s="340"/>
      <c r="EVN6" s="340"/>
      <c r="EVO6" s="340"/>
      <c r="EVP6" s="340"/>
      <c r="EVQ6" s="340"/>
      <c r="EVR6" s="340"/>
      <c r="EVS6" s="340"/>
      <c r="EVT6" s="340"/>
      <c r="EVU6" s="340"/>
      <c r="EVV6" s="340"/>
      <c r="EVW6" s="340"/>
      <c r="EVX6" s="340"/>
      <c r="EVY6" s="340"/>
      <c r="EVZ6" s="340"/>
      <c r="EWA6" s="340"/>
      <c r="EWB6" s="340"/>
      <c r="EWC6" s="340"/>
      <c r="EWD6" s="340"/>
      <c r="EWE6" s="340"/>
      <c r="EWF6" s="340"/>
      <c r="EWG6" s="340"/>
      <c r="EWH6" s="340"/>
      <c r="EWI6" s="340"/>
      <c r="EWJ6" s="340"/>
      <c r="EWK6" s="340"/>
      <c r="EWL6" s="340"/>
      <c r="EWM6" s="340"/>
      <c r="EWN6" s="340"/>
      <c r="EWO6" s="340"/>
      <c r="EWP6" s="340"/>
      <c r="EWQ6" s="340"/>
      <c r="EWR6" s="340"/>
      <c r="EWS6" s="340"/>
      <c r="EWT6" s="340"/>
      <c r="EWU6" s="340"/>
      <c r="EWV6" s="340"/>
      <c r="EWW6" s="340"/>
      <c r="EWX6" s="340"/>
      <c r="EWY6" s="340"/>
      <c r="EWZ6" s="340"/>
      <c r="EXA6" s="340"/>
      <c r="EXB6" s="340"/>
      <c r="EXC6" s="340"/>
      <c r="EXD6" s="340"/>
      <c r="EXE6" s="340"/>
      <c r="EXF6" s="340"/>
      <c r="EXG6" s="340"/>
      <c r="EXH6" s="340"/>
      <c r="EXI6" s="340"/>
      <c r="EXJ6" s="340"/>
      <c r="EXK6" s="340"/>
      <c r="EXL6" s="340"/>
      <c r="EXM6" s="340"/>
      <c r="EXN6" s="340"/>
      <c r="EXO6" s="340"/>
      <c r="EXP6" s="340"/>
      <c r="EXQ6" s="340"/>
      <c r="EXR6" s="340"/>
      <c r="EXS6" s="340"/>
      <c r="EXT6" s="340"/>
      <c r="EXU6" s="340"/>
      <c r="EXV6" s="340"/>
      <c r="EXW6" s="340"/>
      <c r="EXX6" s="340"/>
      <c r="EXY6" s="340"/>
      <c r="EXZ6" s="340"/>
      <c r="EYA6" s="340"/>
      <c r="EYB6" s="340"/>
      <c r="EYC6" s="340"/>
      <c r="EYD6" s="340"/>
      <c r="EYE6" s="340"/>
      <c r="EYF6" s="340"/>
      <c r="EYG6" s="340"/>
      <c r="EYH6" s="340"/>
      <c r="EYI6" s="340"/>
      <c r="EYJ6" s="340"/>
      <c r="EYK6" s="340"/>
      <c r="EYL6" s="340"/>
      <c r="EYM6" s="340"/>
      <c r="EYN6" s="340"/>
      <c r="EYO6" s="340"/>
      <c r="EYP6" s="340"/>
      <c r="EYQ6" s="340"/>
      <c r="EYR6" s="340"/>
      <c r="EYS6" s="340"/>
      <c r="EYT6" s="340"/>
      <c r="EYU6" s="340"/>
      <c r="EYV6" s="340"/>
      <c r="EYW6" s="340"/>
      <c r="EYX6" s="340"/>
      <c r="EYY6" s="340"/>
      <c r="EYZ6" s="340"/>
      <c r="EZA6" s="340"/>
      <c r="EZB6" s="340"/>
      <c r="EZC6" s="340"/>
      <c r="EZD6" s="340"/>
      <c r="EZE6" s="340"/>
      <c r="EZF6" s="340"/>
      <c r="EZG6" s="340"/>
      <c r="EZH6" s="340"/>
      <c r="EZI6" s="340"/>
      <c r="EZJ6" s="340"/>
      <c r="EZK6" s="340"/>
      <c r="EZL6" s="340"/>
      <c r="EZM6" s="340"/>
      <c r="EZN6" s="340"/>
      <c r="EZO6" s="340"/>
      <c r="EZP6" s="340"/>
      <c r="EZQ6" s="340"/>
      <c r="EZR6" s="340"/>
      <c r="EZS6" s="340"/>
      <c r="EZT6" s="340"/>
      <c r="EZU6" s="340"/>
      <c r="EZV6" s="340"/>
      <c r="EZW6" s="340"/>
      <c r="EZX6" s="340"/>
      <c r="EZY6" s="340"/>
      <c r="EZZ6" s="340"/>
      <c r="FAA6" s="340"/>
      <c r="FAB6" s="340"/>
      <c r="FAC6" s="340"/>
      <c r="FAD6" s="340"/>
      <c r="FAE6" s="340"/>
      <c r="FAF6" s="340"/>
      <c r="FAG6" s="340"/>
      <c r="FAH6" s="340"/>
      <c r="FAI6" s="340"/>
      <c r="FAJ6" s="340"/>
      <c r="FAK6" s="340"/>
      <c r="FAL6" s="340"/>
      <c r="FAM6" s="340"/>
      <c r="FAN6" s="340"/>
      <c r="FAO6" s="340"/>
      <c r="FAP6" s="340"/>
      <c r="FAQ6" s="340"/>
      <c r="FAR6" s="340"/>
      <c r="FAS6" s="340"/>
      <c r="FAT6" s="340"/>
      <c r="FAU6" s="340"/>
      <c r="FAV6" s="340"/>
      <c r="FAW6" s="340"/>
      <c r="FAX6" s="340"/>
      <c r="FAY6" s="340"/>
      <c r="FAZ6" s="340"/>
      <c r="FBA6" s="340"/>
      <c r="FBB6" s="340"/>
      <c r="FBC6" s="340"/>
      <c r="FBD6" s="340"/>
      <c r="FBE6" s="340"/>
      <c r="FBF6" s="340"/>
      <c r="FBG6" s="340"/>
      <c r="FBH6" s="340"/>
      <c r="FBI6" s="340"/>
      <c r="FBJ6" s="340"/>
      <c r="FBK6" s="340"/>
      <c r="FBL6" s="340"/>
      <c r="FBM6" s="340"/>
      <c r="FBN6" s="340"/>
      <c r="FBO6" s="340"/>
      <c r="FBP6" s="340"/>
      <c r="FBQ6" s="340"/>
      <c r="FBR6" s="340"/>
      <c r="FBS6" s="340"/>
      <c r="FBT6" s="340"/>
      <c r="FBU6" s="340"/>
      <c r="FBV6" s="340"/>
      <c r="FBW6" s="340"/>
      <c r="FBX6" s="340"/>
      <c r="FBY6" s="340"/>
      <c r="FBZ6" s="340"/>
      <c r="FCA6" s="340"/>
      <c r="FCB6" s="340"/>
      <c r="FCC6" s="340"/>
      <c r="FCD6" s="340"/>
      <c r="FCE6" s="340"/>
      <c r="FCF6" s="340"/>
      <c r="FCG6" s="340"/>
      <c r="FCH6" s="340"/>
      <c r="FCI6" s="340"/>
      <c r="FCJ6" s="340"/>
      <c r="FCK6" s="340"/>
      <c r="FCL6" s="340"/>
      <c r="FCM6" s="340"/>
      <c r="FCN6" s="340"/>
      <c r="FCO6" s="340"/>
      <c r="FCP6" s="340"/>
      <c r="FCQ6" s="340"/>
      <c r="FCR6" s="340"/>
      <c r="FCS6" s="340"/>
      <c r="FCT6" s="340"/>
      <c r="FCU6" s="340"/>
      <c r="FCV6" s="340"/>
      <c r="FCW6" s="340"/>
      <c r="FCX6" s="340"/>
      <c r="FCY6" s="340"/>
      <c r="FCZ6" s="340"/>
      <c r="FDA6" s="340"/>
      <c r="FDB6" s="340"/>
      <c r="FDC6" s="340"/>
      <c r="FDD6" s="340"/>
      <c r="FDE6" s="340"/>
      <c r="FDF6" s="340"/>
      <c r="FDG6" s="340"/>
      <c r="FDH6" s="340"/>
      <c r="FDI6" s="340"/>
      <c r="FDJ6" s="340"/>
      <c r="FDK6" s="340"/>
      <c r="FDL6" s="340"/>
      <c r="FDM6" s="340"/>
      <c r="FDN6" s="340"/>
      <c r="FDO6" s="340"/>
      <c r="FDP6" s="340"/>
      <c r="FDQ6" s="340"/>
      <c r="FDR6" s="340"/>
      <c r="FDS6" s="340"/>
      <c r="FDT6" s="340"/>
      <c r="FDU6" s="340"/>
      <c r="FDV6" s="340"/>
      <c r="FDW6" s="340"/>
      <c r="FDX6" s="340"/>
      <c r="FDY6" s="340"/>
      <c r="FDZ6" s="340"/>
      <c r="FEA6" s="340"/>
      <c r="FEB6" s="340"/>
      <c r="FEC6" s="340"/>
      <c r="FED6" s="340"/>
      <c r="FEE6" s="340"/>
      <c r="FEF6" s="340"/>
      <c r="FEG6" s="340"/>
      <c r="FEH6" s="340"/>
      <c r="FEI6" s="340"/>
      <c r="FEJ6" s="340"/>
      <c r="FEK6" s="340"/>
      <c r="FEL6" s="340"/>
      <c r="FEM6" s="340"/>
      <c r="FEN6" s="340"/>
      <c r="FEO6" s="340"/>
      <c r="FEP6" s="340"/>
      <c r="FEQ6" s="340"/>
      <c r="FER6" s="340"/>
      <c r="FES6" s="340"/>
      <c r="FET6" s="340"/>
      <c r="FEU6" s="340"/>
      <c r="FEV6" s="340"/>
      <c r="FEW6" s="340"/>
      <c r="FEX6" s="340"/>
      <c r="FEY6" s="340"/>
      <c r="FEZ6" s="340"/>
      <c r="FFA6" s="340"/>
      <c r="FFB6" s="340"/>
      <c r="FFC6" s="340"/>
      <c r="FFD6" s="340"/>
      <c r="FFE6" s="340"/>
      <c r="FFF6" s="340"/>
      <c r="FFG6" s="340"/>
      <c r="FFH6" s="340"/>
      <c r="FFI6" s="340"/>
      <c r="FFJ6" s="340"/>
      <c r="FFK6" s="340"/>
      <c r="FFL6" s="340"/>
      <c r="FFM6" s="340"/>
      <c r="FFN6" s="340"/>
      <c r="FFO6" s="340"/>
      <c r="FFP6" s="340"/>
      <c r="FFQ6" s="340"/>
      <c r="FFR6" s="340"/>
      <c r="FFS6" s="340"/>
      <c r="FFT6" s="340"/>
      <c r="FFU6" s="340"/>
      <c r="FFV6" s="340"/>
      <c r="FFW6" s="340"/>
      <c r="FFX6" s="340"/>
      <c r="FFY6" s="340"/>
      <c r="FFZ6" s="340"/>
      <c r="FGA6" s="340"/>
      <c r="FGB6" s="340"/>
      <c r="FGC6" s="340"/>
      <c r="FGD6" s="340"/>
      <c r="FGE6" s="340"/>
      <c r="FGF6" s="340"/>
      <c r="FGG6" s="340"/>
      <c r="FGH6" s="340"/>
      <c r="FGI6" s="340"/>
      <c r="FGJ6" s="340"/>
      <c r="FGK6" s="340"/>
      <c r="FGL6" s="340"/>
      <c r="FGM6" s="340"/>
      <c r="FGN6" s="340"/>
      <c r="FGO6" s="340"/>
      <c r="FGP6" s="340"/>
      <c r="FGQ6" s="340"/>
      <c r="FGR6" s="340"/>
      <c r="FGS6" s="340"/>
      <c r="FGT6" s="340"/>
      <c r="FGU6" s="340"/>
      <c r="FGV6" s="340"/>
      <c r="FGW6" s="340"/>
      <c r="FGX6" s="340"/>
      <c r="FGY6" s="340"/>
      <c r="FGZ6" s="340"/>
      <c r="FHA6" s="340"/>
      <c r="FHB6" s="340"/>
      <c r="FHC6" s="340"/>
      <c r="FHD6" s="340"/>
      <c r="FHE6" s="340"/>
      <c r="FHF6" s="340"/>
      <c r="FHG6" s="340"/>
      <c r="FHH6" s="340"/>
      <c r="FHI6" s="340"/>
      <c r="FHJ6" s="340"/>
      <c r="FHK6" s="340"/>
      <c r="FHL6" s="340"/>
      <c r="FHM6" s="340"/>
      <c r="FHN6" s="340"/>
      <c r="FHO6" s="340"/>
      <c r="FHP6" s="340"/>
      <c r="FHQ6" s="340"/>
      <c r="FHR6" s="340"/>
      <c r="FHS6" s="340"/>
      <c r="FHT6" s="340"/>
      <c r="FHU6" s="340"/>
      <c r="FHV6" s="340"/>
      <c r="FHW6" s="340"/>
      <c r="FHX6" s="340"/>
      <c r="FHY6" s="340"/>
      <c r="FHZ6" s="340"/>
      <c r="FIA6" s="340"/>
      <c r="FIB6" s="340"/>
      <c r="FIC6" s="340"/>
      <c r="FID6" s="340"/>
      <c r="FIE6" s="340"/>
      <c r="FIF6" s="340"/>
      <c r="FIG6" s="340"/>
      <c r="FIH6" s="340"/>
      <c r="FII6" s="340"/>
      <c r="FIJ6" s="340"/>
      <c r="FIK6" s="340"/>
      <c r="FIL6" s="340"/>
      <c r="FIM6" s="340"/>
      <c r="FIN6" s="340"/>
      <c r="FIO6" s="340"/>
      <c r="FIP6" s="340"/>
      <c r="FIQ6" s="340"/>
      <c r="FIR6" s="340"/>
      <c r="FIS6" s="340"/>
      <c r="FIT6" s="340"/>
      <c r="FIU6" s="340"/>
      <c r="FIV6" s="340"/>
      <c r="FIW6" s="340"/>
      <c r="FIX6" s="340"/>
      <c r="FIY6" s="340"/>
      <c r="FIZ6" s="340"/>
      <c r="FJA6" s="340"/>
      <c r="FJB6" s="340"/>
      <c r="FJC6" s="340"/>
      <c r="FJD6" s="340"/>
      <c r="FJE6" s="340"/>
      <c r="FJF6" s="340"/>
      <c r="FJG6" s="340"/>
      <c r="FJH6" s="340"/>
      <c r="FJI6" s="340"/>
      <c r="FJJ6" s="340"/>
      <c r="FJK6" s="340"/>
      <c r="FJL6" s="340"/>
      <c r="FJM6" s="340"/>
      <c r="FJN6" s="340"/>
      <c r="FJO6" s="340"/>
      <c r="FJP6" s="340"/>
      <c r="FJQ6" s="340"/>
      <c r="FJR6" s="340"/>
      <c r="FJS6" s="340"/>
      <c r="FJT6" s="340"/>
      <c r="FJU6" s="340"/>
      <c r="FJV6" s="340"/>
      <c r="FJW6" s="340"/>
      <c r="FJX6" s="340"/>
      <c r="FJY6" s="340"/>
      <c r="FJZ6" s="340"/>
      <c r="FKA6" s="340"/>
      <c r="FKB6" s="340"/>
      <c r="FKC6" s="340"/>
      <c r="FKD6" s="340"/>
      <c r="FKE6" s="340"/>
      <c r="FKF6" s="340"/>
      <c r="FKG6" s="340"/>
      <c r="FKH6" s="340"/>
      <c r="FKI6" s="340"/>
      <c r="FKJ6" s="340"/>
      <c r="FKK6" s="340"/>
      <c r="FKL6" s="340"/>
      <c r="FKM6" s="340"/>
      <c r="FKN6" s="340"/>
      <c r="FKO6" s="340"/>
      <c r="FKP6" s="340"/>
      <c r="FKQ6" s="340"/>
      <c r="FKR6" s="340"/>
      <c r="FKS6" s="340"/>
      <c r="FKT6" s="340"/>
      <c r="FKU6" s="340"/>
      <c r="FKV6" s="340"/>
      <c r="FKW6" s="340"/>
      <c r="FKX6" s="340"/>
      <c r="FKY6" s="340"/>
      <c r="FKZ6" s="340"/>
      <c r="FLA6" s="340"/>
      <c r="FLB6" s="340"/>
      <c r="FLC6" s="340"/>
      <c r="FLD6" s="340"/>
      <c r="FLE6" s="340"/>
      <c r="FLF6" s="340"/>
      <c r="FLG6" s="340"/>
      <c r="FLH6" s="340"/>
      <c r="FLI6" s="340"/>
      <c r="FLJ6" s="340"/>
      <c r="FLK6" s="340"/>
      <c r="FLL6" s="340"/>
      <c r="FLM6" s="340"/>
      <c r="FLN6" s="340"/>
      <c r="FLO6" s="340"/>
      <c r="FLP6" s="340"/>
      <c r="FLQ6" s="340"/>
      <c r="FLR6" s="340"/>
      <c r="FLS6" s="340"/>
      <c r="FLT6" s="340"/>
      <c r="FLU6" s="340"/>
      <c r="FLV6" s="340"/>
      <c r="FLW6" s="340"/>
      <c r="FLX6" s="340"/>
      <c r="FLY6" s="340"/>
      <c r="FLZ6" s="340"/>
      <c r="FMA6" s="340"/>
      <c r="FMB6" s="340"/>
      <c r="FMC6" s="340"/>
      <c r="FMD6" s="340"/>
      <c r="FME6" s="340"/>
      <c r="FMF6" s="340"/>
      <c r="FMG6" s="340"/>
      <c r="FMH6" s="340"/>
      <c r="FMI6" s="340"/>
      <c r="FMJ6" s="340"/>
      <c r="FMK6" s="340"/>
      <c r="FML6" s="340"/>
      <c r="FMM6" s="340"/>
      <c r="FMN6" s="340"/>
      <c r="FMO6" s="340"/>
      <c r="FMP6" s="340"/>
      <c r="FMQ6" s="340"/>
      <c r="FMR6" s="340"/>
      <c r="FMS6" s="340"/>
      <c r="FMT6" s="340"/>
      <c r="FMU6" s="340"/>
      <c r="FMV6" s="340"/>
      <c r="FMW6" s="340"/>
      <c r="FMX6" s="340"/>
      <c r="FMY6" s="340"/>
      <c r="FMZ6" s="340"/>
      <c r="FNA6" s="340"/>
      <c r="FNB6" s="340"/>
      <c r="FNC6" s="340"/>
      <c r="FND6" s="340"/>
      <c r="FNE6" s="340"/>
      <c r="FNF6" s="340"/>
      <c r="FNG6" s="340"/>
      <c r="FNH6" s="340"/>
      <c r="FNI6" s="340"/>
      <c r="FNJ6" s="340"/>
      <c r="FNK6" s="340"/>
      <c r="FNL6" s="340"/>
      <c r="FNM6" s="340"/>
      <c r="FNN6" s="340"/>
      <c r="FNO6" s="340"/>
      <c r="FNP6" s="340"/>
      <c r="FNQ6" s="340"/>
      <c r="FNR6" s="340"/>
      <c r="FNS6" s="340"/>
      <c r="FNT6" s="340"/>
      <c r="FNU6" s="340"/>
      <c r="FNV6" s="340"/>
      <c r="FNW6" s="340"/>
      <c r="FNX6" s="340"/>
      <c r="FNY6" s="340"/>
      <c r="FNZ6" s="340"/>
      <c r="FOA6" s="340"/>
      <c r="FOB6" s="340"/>
      <c r="FOC6" s="340"/>
      <c r="FOD6" s="340"/>
      <c r="FOE6" s="340"/>
      <c r="FOF6" s="340"/>
      <c r="FOG6" s="340"/>
      <c r="FOH6" s="340"/>
      <c r="FOI6" s="340"/>
      <c r="FOJ6" s="340"/>
      <c r="FOK6" s="340"/>
      <c r="FOL6" s="340"/>
      <c r="FOM6" s="340"/>
      <c r="FON6" s="340"/>
      <c r="FOO6" s="340"/>
      <c r="FOP6" s="340"/>
      <c r="FOQ6" s="340"/>
      <c r="FOR6" s="340"/>
      <c r="FOS6" s="340"/>
      <c r="FOT6" s="340"/>
      <c r="FOU6" s="340"/>
      <c r="FOV6" s="340"/>
      <c r="FOW6" s="340"/>
      <c r="FOX6" s="340"/>
      <c r="FOY6" s="340"/>
      <c r="FOZ6" s="340"/>
      <c r="FPA6" s="340"/>
      <c r="FPB6" s="340"/>
      <c r="FPC6" s="340"/>
      <c r="FPD6" s="340"/>
      <c r="FPE6" s="340"/>
      <c r="FPF6" s="340"/>
      <c r="FPG6" s="340"/>
      <c r="FPH6" s="340"/>
      <c r="FPI6" s="340"/>
      <c r="FPJ6" s="340"/>
      <c r="FPK6" s="340"/>
      <c r="FPL6" s="340"/>
      <c r="FPM6" s="340"/>
      <c r="FPN6" s="340"/>
      <c r="FPO6" s="340"/>
      <c r="FPP6" s="340"/>
      <c r="FPQ6" s="340"/>
      <c r="FPR6" s="340"/>
      <c r="FPS6" s="340"/>
      <c r="FPT6" s="340"/>
      <c r="FPU6" s="340"/>
      <c r="FPV6" s="340"/>
      <c r="FPW6" s="340"/>
      <c r="FPX6" s="340"/>
      <c r="FPY6" s="340"/>
      <c r="FPZ6" s="340"/>
      <c r="FQA6" s="340"/>
      <c r="FQB6" s="340"/>
      <c r="FQC6" s="340"/>
      <c r="FQD6" s="340"/>
      <c r="FQE6" s="340"/>
      <c r="FQF6" s="340"/>
      <c r="FQG6" s="340"/>
      <c r="FQH6" s="340"/>
      <c r="FQI6" s="340"/>
      <c r="FQJ6" s="340"/>
      <c r="FQK6" s="340"/>
      <c r="FQL6" s="340"/>
      <c r="FQM6" s="340"/>
      <c r="FQN6" s="340"/>
      <c r="FQO6" s="340"/>
      <c r="FQP6" s="340"/>
      <c r="FQQ6" s="340"/>
      <c r="FQR6" s="340"/>
      <c r="FQS6" s="340"/>
      <c r="FQT6" s="340"/>
      <c r="FQU6" s="340"/>
      <c r="FQV6" s="340"/>
      <c r="FQW6" s="340"/>
      <c r="FQX6" s="340"/>
      <c r="FQY6" s="340"/>
      <c r="FQZ6" s="340"/>
      <c r="FRA6" s="340"/>
      <c r="FRB6" s="340"/>
      <c r="FRC6" s="340"/>
      <c r="FRD6" s="340"/>
      <c r="FRE6" s="340"/>
      <c r="FRF6" s="340"/>
      <c r="FRG6" s="340"/>
      <c r="FRH6" s="340"/>
      <c r="FRI6" s="340"/>
      <c r="FRJ6" s="340"/>
      <c r="FRK6" s="340"/>
      <c r="FRL6" s="340"/>
      <c r="FRM6" s="340"/>
      <c r="FRN6" s="340"/>
      <c r="FRO6" s="340"/>
      <c r="FRP6" s="340"/>
      <c r="FRQ6" s="340"/>
      <c r="FRR6" s="340"/>
      <c r="FRS6" s="340"/>
      <c r="FRT6" s="340"/>
      <c r="FRU6" s="340"/>
      <c r="FRV6" s="340"/>
      <c r="FRW6" s="340"/>
      <c r="FRX6" s="340"/>
      <c r="FRY6" s="340"/>
      <c r="FRZ6" s="340"/>
      <c r="FSA6" s="340"/>
      <c r="FSB6" s="340"/>
      <c r="FSC6" s="340"/>
      <c r="FSD6" s="340"/>
      <c r="FSE6" s="340"/>
      <c r="FSF6" s="340"/>
      <c r="FSG6" s="340"/>
      <c r="FSH6" s="340"/>
      <c r="FSI6" s="340"/>
      <c r="FSJ6" s="340"/>
      <c r="FSK6" s="340"/>
      <c r="FSL6" s="340"/>
      <c r="FSM6" s="340"/>
      <c r="FSN6" s="340"/>
      <c r="FSO6" s="340"/>
      <c r="FSP6" s="340"/>
      <c r="FSQ6" s="340"/>
      <c r="FSR6" s="340"/>
      <c r="FSS6" s="340"/>
      <c r="FST6" s="340"/>
      <c r="FSU6" s="340"/>
      <c r="FSV6" s="340"/>
      <c r="FSW6" s="340"/>
      <c r="FSX6" s="340"/>
      <c r="FSY6" s="340"/>
      <c r="FSZ6" s="340"/>
      <c r="FTA6" s="340"/>
      <c r="FTB6" s="340"/>
      <c r="FTC6" s="340"/>
      <c r="FTD6" s="340"/>
      <c r="FTE6" s="340"/>
      <c r="FTF6" s="340"/>
      <c r="FTG6" s="340"/>
      <c r="FTH6" s="340"/>
      <c r="FTI6" s="340"/>
      <c r="FTJ6" s="340"/>
      <c r="FTK6" s="340"/>
      <c r="FTL6" s="340"/>
      <c r="FTM6" s="340"/>
      <c r="FTN6" s="340"/>
      <c r="FTO6" s="340"/>
      <c r="FTP6" s="340"/>
      <c r="FTQ6" s="340"/>
      <c r="FTR6" s="340"/>
      <c r="FTS6" s="340"/>
      <c r="FTT6" s="340"/>
      <c r="FTU6" s="340"/>
      <c r="FTV6" s="340"/>
      <c r="FTW6" s="340"/>
      <c r="FTX6" s="340"/>
      <c r="FTY6" s="340"/>
      <c r="FTZ6" s="340"/>
      <c r="FUA6" s="340"/>
      <c r="FUB6" s="340"/>
      <c r="FUC6" s="340"/>
      <c r="FUD6" s="340"/>
      <c r="FUE6" s="340"/>
      <c r="FUF6" s="340"/>
      <c r="FUG6" s="340"/>
      <c r="FUH6" s="340"/>
      <c r="FUI6" s="340"/>
      <c r="FUJ6" s="340"/>
      <c r="FUK6" s="340"/>
      <c r="FUL6" s="340"/>
      <c r="FUM6" s="340"/>
      <c r="FUN6" s="340"/>
      <c r="FUO6" s="340"/>
      <c r="FUP6" s="340"/>
      <c r="FUQ6" s="340"/>
      <c r="FUR6" s="340"/>
      <c r="FUS6" s="340"/>
      <c r="FUT6" s="340"/>
      <c r="FUU6" s="340"/>
      <c r="FUV6" s="340"/>
      <c r="FUW6" s="340"/>
      <c r="FUX6" s="340"/>
      <c r="FUY6" s="340"/>
      <c r="FUZ6" s="340"/>
      <c r="FVA6" s="340"/>
      <c r="FVB6" s="340"/>
      <c r="FVC6" s="340"/>
      <c r="FVD6" s="340"/>
      <c r="FVE6" s="340"/>
      <c r="FVF6" s="340"/>
      <c r="FVG6" s="340"/>
      <c r="FVH6" s="340"/>
      <c r="FVI6" s="340"/>
      <c r="FVJ6" s="340"/>
      <c r="FVK6" s="340"/>
      <c r="FVL6" s="340"/>
      <c r="FVM6" s="340"/>
      <c r="FVN6" s="340"/>
      <c r="FVO6" s="340"/>
      <c r="FVP6" s="340"/>
      <c r="FVQ6" s="340"/>
      <c r="FVR6" s="340"/>
      <c r="FVS6" s="340"/>
      <c r="FVT6" s="340"/>
      <c r="FVU6" s="340"/>
      <c r="FVV6" s="340"/>
      <c r="FVW6" s="340"/>
      <c r="FVX6" s="340"/>
      <c r="FVY6" s="340"/>
      <c r="FVZ6" s="340"/>
      <c r="FWA6" s="340"/>
      <c r="FWB6" s="340"/>
      <c r="FWC6" s="340"/>
      <c r="FWD6" s="340"/>
      <c r="FWE6" s="340"/>
      <c r="FWF6" s="340"/>
      <c r="FWG6" s="340"/>
      <c r="FWH6" s="340"/>
      <c r="FWI6" s="340"/>
      <c r="FWJ6" s="340"/>
      <c r="FWK6" s="340"/>
      <c r="FWL6" s="340"/>
      <c r="FWM6" s="340"/>
      <c r="FWN6" s="340"/>
      <c r="FWO6" s="340"/>
      <c r="FWP6" s="340"/>
      <c r="FWQ6" s="340"/>
      <c r="FWR6" s="340"/>
      <c r="FWS6" s="340"/>
      <c r="FWT6" s="340"/>
      <c r="FWU6" s="340"/>
      <c r="FWV6" s="340"/>
      <c r="FWW6" s="340"/>
      <c r="FWX6" s="340"/>
      <c r="FWY6" s="340"/>
      <c r="FWZ6" s="340"/>
      <c r="FXA6" s="340"/>
      <c r="FXB6" s="340"/>
      <c r="FXC6" s="340"/>
      <c r="FXD6" s="340"/>
      <c r="FXE6" s="340"/>
      <c r="FXF6" s="340"/>
      <c r="FXG6" s="340"/>
      <c r="FXH6" s="340"/>
      <c r="FXI6" s="340"/>
      <c r="FXJ6" s="340"/>
      <c r="FXK6" s="340"/>
      <c r="FXL6" s="340"/>
      <c r="FXM6" s="340"/>
      <c r="FXN6" s="340"/>
      <c r="FXO6" s="340"/>
      <c r="FXP6" s="340"/>
      <c r="FXQ6" s="340"/>
      <c r="FXR6" s="340"/>
      <c r="FXS6" s="340"/>
      <c r="FXT6" s="340"/>
      <c r="FXU6" s="340"/>
      <c r="FXV6" s="340"/>
      <c r="FXW6" s="340"/>
      <c r="FXX6" s="340"/>
      <c r="FXY6" s="340"/>
      <c r="FXZ6" s="340"/>
      <c r="FYA6" s="340"/>
      <c r="FYB6" s="340"/>
      <c r="FYC6" s="340"/>
      <c r="FYD6" s="340"/>
      <c r="FYE6" s="340"/>
      <c r="FYF6" s="340"/>
      <c r="FYG6" s="340"/>
      <c r="FYH6" s="340"/>
      <c r="FYI6" s="340"/>
      <c r="FYJ6" s="340"/>
      <c r="FYK6" s="340"/>
      <c r="FYL6" s="340"/>
      <c r="FYM6" s="340"/>
      <c r="FYN6" s="340"/>
      <c r="FYO6" s="340"/>
      <c r="FYP6" s="340"/>
      <c r="FYQ6" s="340"/>
      <c r="FYR6" s="340"/>
      <c r="FYS6" s="340"/>
      <c r="FYT6" s="340"/>
      <c r="FYU6" s="340"/>
      <c r="FYV6" s="340"/>
      <c r="FYW6" s="340"/>
      <c r="FYX6" s="340"/>
      <c r="FYY6" s="340"/>
      <c r="FYZ6" s="340"/>
      <c r="FZA6" s="340"/>
      <c r="FZB6" s="340"/>
      <c r="FZC6" s="340"/>
      <c r="FZD6" s="340"/>
      <c r="FZE6" s="340"/>
      <c r="FZF6" s="340"/>
      <c r="FZG6" s="340"/>
      <c r="FZH6" s="340"/>
      <c r="FZI6" s="340"/>
      <c r="FZJ6" s="340"/>
      <c r="FZK6" s="340"/>
      <c r="FZL6" s="340"/>
      <c r="FZM6" s="340"/>
      <c r="FZN6" s="340"/>
      <c r="FZO6" s="340"/>
      <c r="FZP6" s="340"/>
      <c r="FZQ6" s="340"/>
      <c r="FZR6" s="340"/>
      <c r="FZS6" s="340"/>
      <c r="FZT6" s="340"/>
      <c r="FZU6" s="340"/>
      <c r="FZV6" s="340"/>
      <c r="FZW6" s="340"/>
      <c r="FZX6" s="340"/>
      <c r="FZY6" s="340"/>
      <c r="FZZ6" s="340"/>
      <c r="GAA6" s="340"/>
      <c r="GAB6" s="340"/>
      <c r="GAC6" s="340"/>
      <c r="GAD6" s="340"/>
      <c r="GAE6" s="340"/>
      <c r="GAF6" s="340"/>
      <c r="GAG6" s="340"/>
      <c r="GAH6" s="340"/>
      <c r="GAI6" s="340"/>
      <c r="GAJ6" s="340"/>
      <c r="GAK6" s="340"/>
      <c r="GAL6" s="340"/>
      <c r="GAM6" s="340"/>
      <c r="GAN6" s="340"/>
      <c r="GAO6" s="340"/>
      <c r="GAP6" s="340"/>
      <c r="GAQ6" s="340"/>
      <c r="GAR6" s="340"/>
      <c r="GAS6" s="340"/>
      <c r="GAT6" s="340"/>
      <c r="GAU6" s="340"/>
      <c r="GAV6" s="340"/>
      <c r="GAW6" s="340"/>
      <c r="GAX6" s="340"/>
      <c r="GAY6" s="340"/>
      <c r="GAZ6" s="340"/>
      <c r="GBA6" s="340"/>
      <c r="GBB6" s="340"/>
      <c r="GBC6" s="340"/>
      <c r="GBD6" s="340"/>
      <c r="GBE6" s="340"/>
      <c r="GBF6" s="340"/>
      <c r="GBG6" s="340"/>
      <c r="GBH6" s="340"/>
      <c r="GBI6" s="340"/>
      <c r="GBJ6" s="340"/>
      <c r="GBK6" s="340"/>
      <c r="GBL6" s="340"/>
      <c r="GBM6" s="340"/>
      <c r="GBN6" s="340"/>
      <c r="GBO6" s="340"/>
      <c r="GBP6" s="340"/>
      <c r="GBQ6" s="340"/>
      <c r="GBR6" s="340"/>
      <c r="GBS6" s="340"/>
      <c r="GBT6" s="340"/>
      <c r="GBU6" s="340"/>
      <c r="GBV6" s="340"/>
      <c r="GBW6" s="340"/>
      <c r="GBX6" s="340"/>
      <c r="GBY6" s="340"/>
      <c r="GBZ6" s="340"/>
      <c r="GCA6" s="340"/>
      <c r="GCB6" s="340"/>
      <c r="GCC6" s="340"/>
      <c r="GCD6" s="340"/>
      <c r="GCE6" s="340"/>
      <c r="GCF6" s="340"/>
      <c r="GCG6" s="340"/>
      <c r="GCH6" s="340"/>
      <c r="GCI6" s="340"/>
      <c r="GCJ6" s="340"/>
      <c r="GCK6" s="340"/>
      <c r="GCL6" s="340"/>
      <c r="GCM6" s="340"/>
      <c r="GCN6" s="340"/>
      <c r="GCO6" s="340"/>
      <c r="GCP6" s="340"/>
      <c r="GCQ6" s="340"/>
      <c r="GCR6" s="340"/>
      <c r="GCS6" s="340"/>
      <c r="GCT6" s="340"/>
      <c r="GCU6" s="340"/>
      <c r="GCV6" s="340"/>
      <c r="GCW6" s="340"/>
      <c r="GCX6" s="340"/>
      <c r="GCY6" s="340"/>
      <c r="GCZ6" s="340"/>
      <c r="GDA6" s="340"/>
      <c r="GDB6" s="340"/>
      <c r="GDC6" s="340"/>
      <c r="GDD6" s="340"/>
      <c r="GDE6" s="340"/>
      <c r="GDF6" s="340"/>
      <c r="GDG6" s="340"/>
      <c r="GDH6" s="340"/>
      <c r="GDI6" s="340"/>
      <c r="GDJ6" s="340"/>
      <c r="GDK6" s="340"/>
      <c r="GDL6" s="340"/>
      <c r="GDM6" s="340"/>
      <c r="GDN6" s="340"/>
      <c r="GDO6" s="340"/>
      <c r="GDP6" s="340"/>
      <c r="GDQ6" s="340"/>
      <c r="GDR6" s="340"/>
      <c r="GDS6" s="340"/>
      <c r="GDT6" s="340"/>
      <c r="GDU6" s="340"/>
      <c r="GDV6" s="340"/>
      <c r="GDW6" s="340"/>
      <c r="GDX6" s="340"/>
      <c r="GDY6" s="340"/>
      <c r="GDZ6" s="340"/>
      <c r="GEA6" s="340"/>
      <c r="GEB6" s="340"/>
      <c r="GEC6" s="340"/>
      <c r="GED6" s="340"/>
      <c r="GEE6" s="340"/>
      <c r="GEF6" s="340"/>
      <c r="GEG6" s="340"/>
      <c r="GEH6" s="340"/>
      <c r="GEI6" s="340"/>
      <c r="GEJ6" s="340"/>
      <c r="GEK6" s="340"/>
      <c r="GEL6" s="340"/>
      <c r="GEM6" s="340"/>
      <c r="GEN6" s="340"/>
      <c r="GEO6" s="340"/>
      <c r="GEP6" s="340"/>
      <c r="GEQ6" s="340"/>
      <c r="GER6" s="340"/>
      <c r="GES6" s="340"/>
      <c r="GET6" s="340"/>
      <c r="GEU6" s="340"/>
      <c r="GEV6" s="340"/>
      <c r="GEW6" s="340"/>
      <c r="GEX6" s="340"/>
      <c r="GEY6" s="340"/>
      <c r="GEZ6" s="340"/>
      <c r="GFA6" s="340"/>
      <c r="GFB6" s="340"/>
      <c r="GFC6" s="340"/>
      <c r="GFD6" s="340"/>
      <c r="GFE6" s="340"/>
      <c r="GFF6" s="340"/>
      <c r="GFG6" s="340"/>
      <c r="GFH6" s="340"/>
      <c r="GFI6" s="340"/>
      <c r="GFJ6" s="340"/>
      <c r="GFK6" s="340"/>
      <c r="GFL6" s="340"/>
      <c r="GFM6" s="340"/>
      <c r="GFN6" s="340"/>
      <c r="GFO6" s="340"/>
      <c r="GFP6" s="340"/>
      <c r="GFQ6" s="340"/>
      <c r="GFR6" s="340"/>
      <c r="GFS6" s="340"/>
      <c r="GFT6" s="340"/>
      <c r="GFU6" s="340"/>
      <c r="GFV6" s="340"/>
      <c r="GFW6" s="340"/>
      <c r="GFX6" s="340"/>
      <c r="GFY6" s="340"/>
      <c r="GFZ6" s="340"/>
      <c r="GGA6" s="340"/>
      <c r="GGB6" s="340"/>
      <c r="GGC6" s="340"/>
      <c r="GGD6" s="340"/>
      <c r="GGE6" s="340"/>
      <c r="GGF6" s="340"/>
      <c r="GGG6" s="340"/>
      <c r="GGH6" s="340"/>
      <c r="GGI6" s="340"/>
      <c r="GGJ6" s="340"/>
      <c r="GGK6" s="340"/>
      <c r="GGL6" s="340"/>
      <c r="GGM6" s="340"/>
      <c r="GGN6" s="340"/>
      <c r="GGO6" s="340"/>
      <c r="GGP6" s="340"/>
      <c r="GGQ6" s="340"/>
      <c r="GGR6" s="340"/>
      <c r="GGS6" s="340"/>
      <c r="GGT6" s="340"/>
      <c r="GGU6" s="340"/>
      <c r="GGV6" s="340"/>
      <c r="GGW6" s="340"/>
      <c r="GGX6" s="340"/>
      <c r="GGY6" s="340"/>
      <c r="GGZ6" s="340"/>
      <c r="GHA6" s="340"/>
      <c r="GHB6" s="340"/>
      <c r="GHC6" s="340"/>
      <c r="GHD6" s="340"/>
      <c r="GHE6" s="340"/>
      <c r="GHF6" s="340"/>
      <c r="GHG6" s="340"/>
      <c r="GHH6" s="340"/>
      <c r="GHI6" s="340"/>
      <c r="GHJ6" s="340"/>
      <c r="GHK6" s="340"/>
      <c r="GHL6" s="340"/>
      <c r="GHM6" s="340"/>
      <c r="GHN6" s="340"/>
      <c r="GHO6" s="340"/>
      <c r="GHP6" s="340"/>
      <c r="GHQ6" s="340"/>
      <c r="GHR6" s="340"/>
      <c r="GHS6" s="340"/>
      <c r="GHT6" s="340"/>
      <c r="GHU6" s="340"/>
      <c r="GHV6" s="340"/>
      <c r="GHW6" s="340"/>
      <c r="GHX6" s="340"/>
      <c r="GHY6" s="340"/>
      <c r="GHZ6" s="340"/>
      <c r="GIA6" s="340"/>
      <c r="GIB6" s="340"/>
      <c r="GIC6" s="340"/>
      <c r="GID6" s="340"/>
      <c r="GIE6" s="340"/>
      <c r="GIF6" s="340"/>
      <c r="GIG6" s="340"/>
      <c r="GIH6" s="340"/>
      <c r="GII6" s="340"/>
      <c r="GIJ6" s="340"/>
      <c r="GIK6" s="340"/>
      <c r="GIL6" s="340"/>
      <c r="GIM6" s="340"/>
      <c r="GIN6" s="340"/>
      <c r="GIO6" s="340"/>
      <c r="GIP6" s="340"/>
      <c r="GIQ6" s="340"/>
      <c r="GIR6" s="340"/>
      <c r="GIS6" s="340"/>
      <c r="GIT6" s="340"/>
      <c r="GIU6" s="340"/>
      <c r="GIV6" s="340"/>
      <c r="GIW6" s="340"/>
      <c r="GIX6" s="340"/>
      <c r="GIY6" s="340"/>
      <c r="GIZ6" s="340"/>
      <c r="GJA6" s="340"/>
      <c r="GJB6" s="340"/>
      <c r="GJC6" s="340"/>
      <c r="GJD6" s="340"/>
      <c r="GJE6" s="340"/>
      <c r="GJF6" s="340"/>
      <c r="GJG6" s="340"/>
      <c r="GJH6" s="340"/>
      <c r="GJI6" s="340"/>
      <c r="GJJ6" s="340"/>
      <c r="GJK6" s="340"/>
      <c r="GJL6" s="340"/>
      <c r="GJM6" s="340"/>
      <c r="GJN6" s="340"/>
      <c r="GJO6" s="340"/>
      <c r="GJP6" s="340"/>
      <c r="GJQ6" s="340"/>
      <c r="GJR6" s="340"/>
      <c r="GJS6" s="340"/>
      <c r="GJT6" s="340"/>
      <c r="GJU6" s="340"/>
      <c r="GJV6" s="340"/>
      <c r="GJW6" s="340"/>
      <c r="GJX6" s="340"/>
      <c r="GJY6" s="340"/>
      <c r="GJZ6" s="340"/>
      <c r="GKA6" s="340"/>
      <c r="GKB6" s="340"/>
      <c r="GKC6" s="340"/>
      <c r="GKD6" s="340"/>
      <c r="GKE6" s="340"/>
      <c r="GKF6" s="340"/>
      <c r="GKG6" s="340"/>
      <c r="GKH6" s="340"/>
      <c r="GKI6" s="340"/>
      <c r="GKJ6" s="340"/>
      <c r="GKK6" s="340"/>
      <c r="GKL6" s="340"/>
      <c r="GKM6" s="340"/>
      <c r="GKN6" s="340"/>
      <c r="GKO6" s="340"/>
      <c r="GKP6" s="340"/>
      <c r="GKQ6" s="340"/>
      <c r="GKR6" s="340"/>
      <c r="GKS6" s="340"/>
      <c r="GKT6" s="340"/>
      <c r="GKU6" s="340"/>
      <c r="GKV6" s="340"/>
      <c r="GKW6" s="340"/>
      <c r="GKX6" s="340"/>
      <c r="GKY6" s="340"/>
      <c r="GKZ6" s="340"/>
      <c r="GLA6" s="340"/>
      <c r="GLB6" s="340"/>
      <c r="GLC6" s="340"/>
      <c r="GLD6" s="340"/>
      <c r="GLE6" s="340"/>
      <c r="GLF6" s="340"/>
      <c r="GLG6" s="340"/>
      <c r="GLH6" s="340"/>
      <c r="GLI6" s="340"/>
      <c r="GLJ6" s="340"/>
      <c r="GLK6" s="340"/>
      <c r="GLL6" s="340"/>
      <c r="GLM6" s="340"/>
      <c r="GLN6" s="340"/>
      <c r="GLO6" s="340"/>
      <c r="GLP6" s="340"/>
      <c r="GLQ6" s="340"/>
      <c r="GLR6" s="340"/>
      <c r="GLS6" s="340"/>
      <c r="GLT6" s="340"/>
      <c r="GLU6" s="340"/>
      <c r="GLV6" s="340"/>
      <c r="GLW6" s="340"/>
      <c r="GLX6" s="340"/>
      <c r="GLY6" s="340"/>
      <c r="GLZ6" s="340"/>
      <c r="GMA6" s="340"/>
      <c r="GMB6" s="340"/>
      <c r="GMC6" s="340"/>
      <c r="GMD6" s="340"/>
      <c r="GME6" s="340"/>
      <c r="GMF6" s="340"/>
      <c r="GMG6" s="340"/>
      <c r="GMH6" s="340"/>
      <c r="GMI6" s="340"/>
      <c r="GMJ6" s="340"/>
      <c r="GMK6" s="340"/>
      <c r="GML6" s="340"/>
      <c r="GMM6" s="340"/>
      <c r="GMN6" s="340"/>
      <c r="GMO6" s="340"/>
      <c r="GMP6" s="340"/>
      <c r="GMQ6" s="340"/>
      <c r="GMR6" s="340"/>
      <c r="GMS6" s="340"/>
      <c r="GMT6" s="340"/>
      <c r="GMU6" s="340"/>
      <c r="GMV6" s="340"/>
      <c r="GMW6" s="340"/>
      <c r="GMX6" s="340"/>
      <c r="GMY6" s="340"/>
      <c r="GMZ6" s="340"/>
      <c r="GNA6" s="340"/>
      <c r="GNB6" s="340"/>
      <c r="GNC6" s="340"/>
      <c r="GND6" s="340"/>
      <c r="GNE6" s="340"/>
      <c r="GNF6" s="340"/>
      <c r="GNG6" s="340"/>
      <c r="GNH6" s="340"/>
      <c r="GNI6" s="340"/>
      <c r="GNJ6" s="340"/>
      <c r="GNK6" s="340"/>
      <c r="GNL6" s="340"/>
      <c r="GNM6" s="340"/>
      <c r="GNN6" s="340"/>
      <c r="GNO6" s="340"/>
      <c r="GNP6" s="340"/>
      <c r="GNQ6" s="340"/>
      <c r="GNR6" s="340"/>
      <c r="GNS6" s="340"/>
      <c r="GNT6" s="340"/>
      <c r="GNU6" s="340"/>
      <c r="GNV6" s="340"/>
      <c r="GNW6" s="340"/>
      <c r="GNX6" s="340"/>
      <c r="GNY6" s="340"/>
      <c r="GNZ6" s="340"/>
      <c r="GOA6" s="340"/>
      <c r="GOB6" s="340"/>
      <c r="GOC6" s="340"/>
      <c r="GOD6" s="340"/>
      <c r="GOE6" s="340"/>
      <c r="GOF6" s="340"/>
      <c r="GOG6" s="340"/>
      <c r="GOH6" s="340"/>
      <c r="GOI6" s="340"/>
      <c r="GOJ6" s="340"/>
      <c r="GOK6" s="340"/>
      <c r="GOL6" s="340"/>
      <c r="GOM6" s="340"/>
      <c r="GON6" s="340"/>
      <c r="GOO6" s="340"/>
      <c r="GOP6" s="340"/>
      <c r="GOQ6" s="340"/>
      <c r="GOR6" s="340"/>
      <c r="GOS6" s="340"/>
      <c r="GOT6" s="340"/>
      <c r="GOU6" s="340"/>
      <c r="GOV6" s="340"/>
      <c r="GOW6" s="340"/>
      <c r="GOX6" s="340"/>
      <c r="GOY6" s="340"/>
      <c r="GOZ6" s="340"/>
      <c r="GPA6" s="340"/>
      <c r="GPB6" s="340"/>
      <c r="GPC6" s="340"/>
      <c r="GPD6" s="340"/>
      <c r="GPE6" s="340"/>
      <c r="GPF6" s="340"/>
      <c r="GPG6" s="340"/>
      <c r="GPH6" s="340"/>
      <c r="GPI6" s="340"/>
      <c r="GPJ6" s="340"/>
      <c r="GPK6" s="340"/>
      <c r="GPL6" s="340"/>
      <c r="GPM6" s="340"/>
      <c r="GPN6" s="340"/>
      <c r="GPO6" s="340"/>
      <c r="GPP6" s="340"/>
      <c r="GPQ6" s="340"/>
      <c r="GPR6" s="340"/>
      <c r="GPS6" s="340"/>
      <c r="GPT6" s="340"/>
      <c r="GPU6" s="340"/>
      <c r="GPV6" s="340"/>
      <c r="GPW6" s="340"/>
      <c r="GPX6" s="340"/>
      <c r="GPY6" s="340"/>
      <c r="GPZ6" s="340"/>
      <c r="GQA6" s="340"/>
      <c r="GQB6" s="340"/>
      <c r="GQC6" s="340"/>
      <c r="GQD6" s="340"/>
      <c r="GQE6" s="340"/>
      <c r="GQF6" s="340"/>
      <c r="GQG6" s="340"/>
      <c r="GQH6" s="340"/>
      <c r="GQI6" s="340"/>
      <c r="GQJ6" s="340"/>
      <c r="GQK6" s="340"/>
      <c r="GQL6" s="340"/>
      <c r="GQM6" s="340"/>
      <c r="GQN6" s="340"/>
      <c r="GQO6" s="340"/>
      <c r="GQP6" s="340"/>
      <c r="GQQ6" s="340"/>
      <c r="GQR6" s="340"/>
      <c r="GQS6" s="340"/>
      <c r="GQT6" s="340"/>
      <c r="GQU6" s="340"/>
      <c r="GQV6" s="340"/>
      <c r="GQW6" s="340"/>
      <c r="GQX6" s="340"/>
      <c r="GQY6" s="340"/>
      <c r="GQZ6" s="340"/>
      <c r="GRA6" s="340"/>
      <c r="GRB6" s="340"/>
      <c r="GRC6" s="340"/>
      <c r="GRD6" s="340"/>
      <c r="GRE6" s="340"/>
      <c r="GRF6" s="340"/>
      <c r="GRG6" s="340"/>
      <c r="GRH6" s="340"/>
      <c r="GRI6" s="340"/>
      <c r="GRJ6" s="340"/>
      <c r="GRK6" s="340"/>
      <c r="GRL6" s="340"/>
      <c r="GRM6" s="340"/>
      <c r="GRN6" s="340"/>
      <c r="GRO6" s="340"/>
      <c r="GRP6" s="340"/>
      <c r="GRQ6" s="340"/>
      <c r="GRR6" s="340"/>
      <c r="GRS6" s="340"/>
      <c r="GRT6" s="340"/>
      <c r="GRU6" s="340"/>
      <c r="GRV6" s="340"/>
      <c r="GRW6" s="340"/>
      <c r="GRX6" s="340"/>
      <c r="GRY6" s="340"/>
      <c r="GRZ6" s="340"/>
      <c r="GSA6" s="340"/>
      <c r="GSB6" s="340"/>
      <c r="GSC6" s="340"/>
      <c r="GSD6" s="340"/>
      <c r="GSE6" s="340"/>
      <c r="GSF6" s="340"/>
      <c r="GSG6" s="340"/>
      <c r="GSH6" s="340"/>
      <c r="GSI6" s="340"/>
      <c r="GSJ6" s="340"/>
      <c r="GSK6" s="340"/>
      <c r="GSL6" s="340"/>
      <c r="GSM6" s="340"/>
      <c r="GSN6" s="340"/>
      <c r="GSO6" s="340"/>
      <c r="GSP6" s="340"/>
      <c r="GSQ6" s="340"/>
      <c r="GSR6" s="340"/>
      <c r="GSS6" s="340"/>
      <c r="GST6" s="340"/>
      <c r="GSU6" s="340"/>
      <c r="GSV6" s="340"/>
      <c r="GSW6" s="340"/>
      <c r="GSX6" s="340"/>
      <c r="GSY6" s="340"/>
      <c r="GSZ6" s="340"/>
      <c r="GTA6" s="340"/>
      <c r="GTB6" s="340"/>
      <c r="GTC6" s="340"/>
      <c r="GTD6" s="340"/>
      <c r="GTE6" s="340"/>
      <c r="GTF6" s="340"/>
      <c r="GTG6" s="340"/>
      <c r="GTH6" s="340"/>
      <c r="GTI6" s="340"/>
      <c r="GTJ6" s="340"/>
      <c r="GTK6" s="340"/>
      <c r="GTL6" s="340"/>
      <c r="GTM6" s="340"/>
      <c r="GTN6" s="340"/>
      <c r="GTO6" s="340"/>
      <c r="GTP6" s="340"/>
      <c r="GTQ6" s="340"/>
      <c r="GTR6" s="340"/>
      <c r="GTS6" s="340"/>
      <c r="GTT6" s="340"/>
      <c r="GTU6" s="340"/>
      <c r="GTV6" s="340"/>
      <c r="GTW6" s="340"/>
      <c r="GTX6" s="340"/>
      <c r="GTY6" s="340"/>
      <c r="GTZ6" s="340"/>
      <c r="GUA6" s="340"/>
      <c r="GUB6" s="340"/>
      <c r="GUC6" s="340"/>
      <c r="GUD6" s="340"/>
      <c r="GUE6" s="340"/>
      <c r="GUF6" s="340"/>
      <c r="GUG6" s="340"/>
      <c r="GUH6" s="340"/>
      <c r="GUI6" s="340"/>
      <c r="GUJ6" s="340"/>
      <c r="GUK6" s="340"/>
      <c r="GUL6" s="340"/>
      <c r="GUM6" s="340"/>
      <c r="GUN6" s="340"/>
      <c r="GUO6" s="340"/>
      <c r="GUP6" s="340"/>
      <c r="GUQ6" s="340"/>
      <c r="GUR6" s="340"/>
      <c r="GUS6" s="340"/>
      <c r="GUT6" s="340"/>
      <c r="GUU6" s="340"/>
      <c r="GUV6" s="340"/>
      <c r="GUW6" s="340"/>
      <c r="GUX6" s="340"/>
      <c r="GUY6" s="340"/>
      <c r="GUZ6" s="340"/>
      <c r="GVA6" s="340"/>
      <c r="GVB6" s="340"/>
      <c r="GVC6" s="340"/>
      <c r="GVD6" s="340"/>
      <c r="GVE6" s="340"/>
      <c r="GVF6" s="340"/>
      <c r="GVG6" s="340"/>
      <c r="GVH6" s="340"/>
      <c r="GVI6" s="340"/>
      <c r="GVJ6" s="340"/>
      <c r="GVK6" s="340"/>
      <c r="GVL6" s="340"/>
      <c r="GVM6" s="340"/>
      <c r="GVN6" s="340"/>
      <c r="GVO6" s="340"/>
      <c r="GVP6" s="340"/>
      <c r="GVQ6" s="340"/>
      <c r="GVR6" s="340"/>
      <c r="GVS6" s="340"/>
      <c r="GVT6" s="340"/>
      <c r="GVU6" s="340"/>
      <c r="GVV6" s="340"/>
      <c r="GVW6" s="340"/>
      <c r="GVX6" s="340"/>
      <c r="GVY6" s="340"/>
      <c r="GVZ6" s="340"/>
      <c r="GWA6" s="340"/>
      <c r="GWB6" s="340"/>
      <c r="GWC6" s="340"/>
      <c r="GWD6" s="340"/>
      <c r="GWE6" s="340"/>
      <c r="GWF6" s="340"/>
      <c r="GWG6" s="340"/>
      <c r="GWH6" s="340"/>
      <c r="GWI6" s="340"/>
      <c r="GWJ6" s="340"/>
      <c r="GWK6" s="340"/>
      <c r="GWL6" s="340"/>
      <c r="GWM6" s="340"/>
      <c r="GWN6" s="340"/>
      <c r="GWO6" s="340"/>
      <c r="GWP6" s="340"/>
      <c r="GWQ6" s="340"/>
      <c r="GWR6" s="340"/>
      <c r="GWS6" s="340"/>
      <c r="GWT6" s="340"/>
      <c r="GWU6" s="340"/>
      <c r="GWV6" s="340"/>
      <c r="GWW6" s="340"/>
      <c r="GWX6" s="340"/>
      <c r="GWY6" s="340"/>
      <c r="GWZ6" s="340"/>
      <c r="GXA6" s="340"/>
      <c r="GXB6" s="340"/>
      <c r="GXC6" s="340"/>
      <c r="GXD6" s="340"/>
      <c r="GXE6" s="340"/>
      <c r="GXF6" s="340"/>
      <c r="GXG6" s="340"/>
      <c r="GXH6" s="340"/>
      <c r="GXI6" s="340"/>
      <c r="GXJ6" s="340"/>
      <c r="GXK6" s="340"/>
      <c r="GXL6" s="340"/>
      <c r="GXM6" s="340"/>
      <c r="GXN6" s="340"/>
      <c r="GXO6" s="340"/>
      <c r="GXP6" s="340"/>
      <c r="GXQ6" s="340"/>
      <c r="GXR6" s="340"/>
      <c r="GXS6" s="340"/>
      <c r="GXT6" s="340"/>
      <c r="GXU6" s="340"/>
      <c r="GXV6" s="340"/>
      <c r="GXW6" s="340"/>
      <c r="GXX6" s="340"/>
      <c r="GXY6" s="340"/>
      <c r="GXZ6" s="340"/>
      <c r="GYA6" s="340"/>
      <c r="GYB6" s="340"/>
      <c r="GYC6" s="340"/>
      <c r="GYD6" s="340"/>
      <c r="GYE6" s="340"/>
      <c r="GYF6" s="340"/>
      <c r="GYG6" s="340"/>
      <c r="GYH6" s="340"/>
      <c r="GYI6" s="340"/>
      <c r="GYJ6" s="340"/>
      <c r="GYK6" s="340"/>
      <c r="GYL6" s="340"/>
      <c r="GYM6" s="340"/>
      <c r="GYN6" s="340"/>
      <c r="GYO6" s="340"/>
      <c r="GYP6" s="340"/>
      <c r="GYQ6" s="340"/>
      <c r="GYR6" s="340"/>
      <c r="GYS6" s="340"/>
      <c r="GYT6" s="340"/>
      <c r="GYU6" s="340"/>
      <c r="GYV6" s="340"/>
      <c r="GYW6" s="340"/>
      <c r="GYX6" s="340"/>
      <c r="GYY6" s="340"/>
      <c r="GYZ6" s="340"/>
      <c r="GZA6" s="340"/>
      <c r="GZB6" s="340"/>
      <c r="GZC6" s="340"/>
      <c r="GZD6" s="340"/>
      <c r="GZE6" s="340"/>
      <c r="GZF6" s="340"/>
      <c r="GZG6" s="340"/>
      <c r="GZH6" s="340"/>
      <c r="GZI6" s="340"/>
      <c r="GZJ6" s="340"/>
      <c r="GZK6" s="340"/>
      <c r="GZL6" s="340"/>
      <c r="GZM6" s="340"/>
      <c r="GZN6" s="340"/>
      <c r="GZO6" s="340"/>
      <c r="GZP6" s="340"/>
      <c r="GZQ6" s="340"/>
      <c r="GZR6" s="340"/>
      <c r="GZS6" s="340"/>
      <c r="GZT6" s="340"/>
      <c r="GZU6" s="340"/>
      <c r="GZV6" s="340"/>
      <c r="GZW6" s="340"/>
      <c r="GZX6" s="340"/>
      <c r="GZY6" s="340"/>
      <c r="GZZ6" s="340"/>
      <c r="HAA6" s="340"/>
      <c r="HAB6" s="340"/>
      <c r="HAC6" s="340"/>
      <c r="HAD6" s="340"/>
      <c r="HAE6" s="340"/>
      <c r="HAF6" s="340"/>
      <c r="HAG6" s="340"/>
      <c r="HAH6" s="340"/>
      <c r="HAI6" s="340"/>
      <c r="HAJ6" s="340"/>
      <c r="HAK6" s="340"/>
      <c r="HAL6" s="340"/>
      <c r="HAM6" s="340"/>
      <c r="HAN6" s="340"/>
      <c r="HAO6" s="340"/>
      <c r="HAP6" s="340"/>
      <c r="HAQ6" s="340"/>
      <c r="HAR6" s="340"/>
      <c r="HAS6" s="340"/>
      <c r="HAT6" s="340"/>
      <c r="HAU6" s="340"/>
      <c r="HAV6" s="340"/>
      <c r="HAW6" s="340"/>
      <c r="HAX6" s="340"/>
      <c r="HAY6" s="340"/>
      <c r="HAZ6" s="340"/>
      <c r="HBA6" s="340"/>
      <c r="HBB6" s="340"/>
      <c r="HBC6" s="340"/>
      <c r="HBD6" s="340"/>
      <c r="HBE6" s="340"/>
      <c r="HBF6" s="340"/>
      <c r="HBG6" s="340"/>
      <c r="HBH6" s="340"/>
      <c r="HBI6" s="340"/>
      <c r="HBJ6" s="340"/>
      <c r="HBK6" s="340"/>
      <c r="HBL6" s="340"/>
      <c r="HBM6" s="340"/>
      <c r="HBN6" s="340"/>
      <c r="HBO6" s="340"/>
      <c r="HBP6" s="340"/>
      <c r="HBQ6" s="340"/>
      <c r="HBR6" s="340"/>
      <c r="HBS6" s="340"/>
      <c r="HBT6" s="340"/>
      <c r="HBU6" s="340"/>
      <c r="HBV6" s="340"/>
      <c r="HBW6" s="340"/>
      <c r="HBX6" s="340"/>
      <c r="HBY6" s="340"/>
      <c r="HBZ6" s="340"/>
      <c r="HCA6" s="340"/>
      <c r="HCB6" s="340"/>
      <c r="HCC6" s="340"/>
      <c r="HCD6" s="340"/>
      <c r="HCE6" s="340"/>
      <c r="HCF6" s="340"/>
      <c r="HCG6" s="340"/>
      <c r="HCH6" s="340"/>
      <c r="HCI6" s="340"/>
      <c r="HCJ6" s="340"/>
      <c r="HCK6" s="340"/>
      <c r="HCL6" s="340"/>
      <c r="HCM6" s="340"/>
      <c r="HCN6" s="340"/>
      <c r="HCO6" s="340"/>
      <c r="HCP6" s="340"/>
      <c r="HCQ6" s="340"/>
      <c r="HCR6" s="340"/>
      <c r="HCS6" s="340"/>
      <c r="HCT6" s="340"/>
      <c r="HCU6" s="340"/>
      <c r="HCV6" s="340"/>
      <c r="HCW6" s="340"/>
      <c r="HCX6" s="340"/>
      <c r="HCY6" s="340"/>
      <c r="HCZ6" s="340"/>
      <c r="HDA6" s="340"/>
      <c r="HDB6" s="340"/>
      <c r="HDC6" s="340"/>
      <c r="HDD6" s="340"/>
      <c r="HDE6" s="340"/>
      <c r="HDF6" s="340"/>
      <c r="HDG6" s="340"/>
      <c r="HDH6" s="340"/>
      <c r="HDI6" s="340"/>
      <c r="HDJ6" s="340"/>
      <c r="HDK6" s="340"/>
      <c r="HDL6" s="340"/>
      <c r="HDM6" s="340"/>
      <c r="HDN6" s="340"/>
      <c r="HDO6" s="340"/>
      <c r="HDP6" s="340"/>
      <c r="HDQ6" s="340"/>
      <c r="HDR6" s="340"/>
      <c r="HDS6" s="340"/>
      <c r="HDT6" s="340"/>
      <c r="HDU6" s="340"/>
      <c r="HDV6" s="340"/>
      <c r="HDW6" s="340"/>
      <c r="HDX6" s="340"/>
      <c r="HDY6" s="340"/>
      <c r="HDZ6" s="340"/>
      <c r="HEA6" s="340"/>
      <c r="HEB6" s="340"/>
      <c r="HEC6" s="340"/>
      <c r="HED6" s="340"/>
      <c r="HEE6" s="340"/>
      <c r="HEF6" s="340"/>
      <c r="HEG6" s="340"/>
      <c r="HEH6" s="340"/>
      <c r="HEI6" s="340"/>
      <c r="HEJ6" s="340"/>
      <c r="HEK6" s="340"/>
      <c r="HEL6" s="340"/>
      <c r="HEM6" s="340"/>
      <c r="HEN6" s="340"/>
      <c r="HEO6" s="340"/>
      <c r="HEP6" s="340"/>
      <c r="HEQ6" s="340"/>
      <c r="HER6" s="340"/>
      <c r="HES6" s="340"/>
      <c r="HET6" s="340"/>
      <c r="HEU6" s="340"/>
      <c r="HEV6" s="340"/>
      <c r="HEW6" s="340"/>
      <c r="HEX6" s="340"/>
      <c r="HEY6" s="340"/>
      <c r="HEZ6" s="340"/>
      <c r="HFA6" s="340"/>
      <c r="HFB6" s="340"/>
      <c r="HFC6" s="340"/>
      <c r="HFD6" s="340"/>
      <c r="HFE6" s="340"/>
      <c r="HFF6" s="340"/>
      <c r="HFG6" s="340"/>
      <c r="HFH6" s="340"/>
      <c r="HFI6" s="340"/>
      <c r="HFJ6" s="340"/>
      <c r="HFK6" s="340"/>
      <c r="HFL6" s="340"/>
      <c r="HFM6" s="340"/>
      <c r="HFN6" s="340"/>
      <c r="HFO6" s="340"/>
      <c r="HFP6" s="340"/>
      <c r="HFQ6" s="340"/>
      <c r="HFR6" s="340"/>
      <c r="HFS6" s="340"/>
      <c r="HFT6" s="340"/>
      <c r="HFU6" s="340"/>
      <c r="HFV6" s="340"/>
      <c r="HFW6" s="340"/>
      <c r="HFX6" s="340"/>
      <c r="HFY6" s="340"/>
      <c r="HFZ6" s="340"/>
      <c r="HGA6" s="340"/>
      <c r="HGB6" s="340"/>
      <c r="HGC6" s="340"/>
      <c r="HGD6" s="340"/>
      <c r="HGE6" s="340"/>
      <c r="HGF6" s="340"/>
      <c r="HGG6" s="340"/>
      <c r="HGH6" s="340"/>
      <c r="HGI6" s="340"/>
      <c r="HGJ6" s="340"/>
      <c r="HGK6" s="340"/>
      <c r="HGL6" s="340"/>
      <c r="HGM6" s="340"/>
      <c r="HGN6" s="340"/>
      <c r="HGO6" s="340"/>
      <c r="HGP6" s="340"/>
      <c r="HGQ6" s="340"/>
      <c r="HGR6" s="340"/>
      <c r="HGS6" s="340"/>
      <c r="HGT6" s="340"/>
      <c r="HGU6" s="340"/>
      <c r="HGV6" s="340"/>
      <c r="HGW6" s="340"/>
      <c r="HGX6" s="340"/>
      <c r="HGY6" s="340"/>
      <c r="HGZ6" s="340"/>
      <c r="HHA6" s="340"/>
      <c r="HHB6" s="340"/>
      <c r="HHC6" s="340"/>
      <c r="HHD6" s="340"/>
      <c r="HHE6" s="340"/>
      <c r="HHF6" s="340"/>
      <c r="HHG6" s="340"/>
      <c r="HHH6" s="340"/>
      <c r="HHI6" s="340"/>
      <c r="HHJ6" s="340"/>
      <c r="HHK6" s="340"/>
      <c r="HHL6" s="340"/>
      <c r="HHM6" s="340"/>
      <c r="HHN6" s="340"/>
      <c r="HHO6" s="340"/>
      <c r="HHP6" s="340"/>
      <c r="HHQ6" s="340"/>
      <c r="HHR6" s="340"/>
      <c r="HHS6" s="340"/>
      <c r="HHT6" s="340"/>
      <c r="HHU6" s="340"/>
      <c r="HHV6" s="340"/>
      <c r="HHW6" s="340"/>
      <c r="HHX6" s="340"/>
      <c r="HHY6" s="340"/>
      <c r="HHZ6" s="340"/>
      <c r="HIA6" s="340"/>
      <c r="HIB6" s="340"/>
      <c r="HIC6" s="340"/>
      <c r="HID6" s="340"/>
      <c r="HIE6" s="340"/>
      <c r="HIF6" s="340"/>
      <c r="HIG6" s="340"/>
      <c r="HIH6" s="340"/>
      <c r="HII6" s="340"/>
      <c r="HIJ6" s="340"/>
      <c r="HIK6" s="340"/>
      <c r="HIL6" s="340"/>
      <c r="HIM6" s="340"/>
      <c r="HIN6" s="340"/>
      <c r="HIO6" s="340"/>
      <c r="HIP6" s="340"/>
      <c r="HIQ6" s="340"/>
      <c r="HIR6" s="340"/>
      <c r="HIS6" s="340"/>
      <c r="HIT6" s="340"/>
      <c r="HIU6" s="340"/>
      <c r="HIV6" s="340"/>
      <c r="HIW6" s="340"/>
      <c r="HIX6" s="340"/>
      <c r="HIY6" s="340"/>
      <c r="HIZ6" s="340"/>
      <c r="HJA6" s="340"/>
      <c r="HJB6" s="340"/>
      <c r="HJC6" s="340"/>
      <c r="HJD6" s="340"/>
      <c r="HJE6" s="340"/>
      <c r="HJF6" s="340"/>
      <c r="HJG6" s="340"/>
      <c r="HJH6" s="340"/>
      <c r="HJI6" s="340"/>
      <c r="HJJ6" s="340"/>
      <c r="HJK6" s="340"/>
      <c r="HJL6" s="340"/>
      <c r="HJM6" s="340"/>
      <c r="HJN6" s="340"/>
      <c r="HJO6" s="340"/>
      <c r="HJP6" s="340"/>
      <c r="HJQ6" s="340"/>
      <c r="HJR6" s="340"/>
      <c r="HJS6" s="340"/>
      <c r="HJT6" s="340"/>
      <c r="HJU6" s="340"/>
      <c r="HJV6" s="340"/>
      <c r="HJW6" s="340"/>
      <c r="HJX6" s="340"/>
      <c r="HJY6" s="340"/>
      <c r="HJZ6" s="340"/>
      <c r="HKA6" s="340"/>
      <c r="HKB6" s="340"/>
      <c r="HKC6" s="340"/>
      <c r="HKD6" s="340"/>
      <c r="HKE6" s="340"/>
      <c r="HKF6" s="340"/>
      <c r="HKG6" s="340"/>
      <c r="HKH6" s="340"/>
      <c r="HKI6" s="340"/>
      <c r="HKJ6" s="340"/>
      <c r="HKK6" s="340"/>
      <c r="HKL6" s="340"/>
      <c r="HKM6" s="340"/>
      <c r="HKN6" s="340"/>
      <c r="HKO6" s="340"/>
      <c r="HKP6" s="340"/>
      <c r="HKQ6" s="340"/>
      <c r="HKR6" s="340"/>
      <c r="HKS6" s="340"/>
      <c r="HKT6" s="340"/>
      <c r="HKU6" s="340"/>
      <c r="HKV6" s="340"/>
      <c r="HKW6" s="340"/>
      <c r="HKX6" s="340"/>
      <c r="HKY6" s="340"/>
      <c r="HKZ6" s="340"/>
      <c r="HLA6" s="340"/>
      <c r="HLB6" s="340"/>
      <c r="HLC6" s="340"/>
      <c r="HLD6" s="340"/>
      <c r="HLE6" s="340"/>
      <c r="HLF6" s="340"/>
      <c r="HLG6" s="340"/>
      <c r="HLH6" s="340"/>
      <c r="HLI6" s="340"/>
      <c r="HLJ6" s="340"/>
      <c r="HLK6" s="340"/>
      <c r="HLL6" s="340"/>
      <c r="HLM6" s="340"/>
      <c r="HLN6" s="340"/>
      <c r="HLO6" s="340"/>
      <c r="HLP6" s="340"/>
      <c r="HLQ6" s="340"/>
      <c r="HLR6" s="340"/>
      <c r="HLS6" s="340"/>
      <c r="HLT6" s="340"/>
      <c r="HLU6" s="340"/>
      <c r="HLV6" s="340"/>
      <c r="HLW6" s="340"/>
      <c r="HLX6" s="340"/>
      <c r="HLY6" s="340"/>
      <c r="HLZ6" s="340"/>
      <c r="HMA6" s="340"/>
      <c r="HMB6" s="340"/>
      <c r="HMC6" s="340"/>
      <c r="HMD6" s="340"/>
      <c r="HME6" s="340"/>
      <c r="HMF6" s="340"/>
      <c r="HMG6" s="340"/>
      <c r="HMH6" s="340"/>
      <c r="HMI6" s="340"/>
      <c r="HMJ6" s="340"/>
      <c r="HMK6" s="340"/>
      <c r="HML6" s="340"/>
      <c r="HMM6" s="340"/>
      <c r="HMN6" s="340"/>
      <c r="HMO6" s="340"/>
      <c r="HMP6" s="340"/>
      <c r="HMQ6" s="340"/>
      <c r="HMR6" s="340"/>
      <c r="HMS6" s="340"/>
      <c r="HMT6" s="340"/>
      <c r="HMU6" s="340"/>
      <c r="HMV6" s="340"/>
      <c r="HMW6" s="340"/>
      <c r="HMX6" s="340"/>
      <c r="HMY6" s="340"/>
      <c r="HMZ6" s="340"/>
      <c r="HNA6" s="340"/>
      <c r="HNB6" s="340"/>
      <c r="HNC6" s="340"/>
      <c r="HND6" s="340"/>
      <c r="HNE6" s="340"/>
      <c r="HNF6" s="340"/>
      <c r="HNG6" s="340"/>
      <c r="HNH6" s="340"/>
      <c r="HNI6" s="340"/>
      <c r="HNJ6" s="340"/>
      <c r="HNK6" s="340"/>
      <c r="HNL6" s="340"/>
      <c r="HNM6" s="340"/>
      <c r="HNN6" s="340"/>
      <c r="HNO6" s="340"/>
      <c r="HNP6" s="340"/>
      <c r="HNQ6" s="340"/>
      <c r="HNR6" s="340"/>
      <c r="HNS6" s="340"/>
      <c r="HNT6" s="340"/>
      <c r="HNU6" s="340"/>
      <c r="HNV6" s="340"/>
      <c r="HNW6" s="340"/>
      <c r="HNX6" s="340"/>
      <c r="HNY6" s="340"/>
      <c r="HNZ6" s="340"/>
      <c r="HOA6" s="340"/>
      <c r="HOB6" s="340"/>
      <c r="HOC6" s="340"/>
      <c r="HOD6" s="340"/>
      <c r="HOE6" s="340"/>
      <c r="HOF6" s="340"/>
      <c r="HOG6" s="340"/>
      <c r="HOH6" s="340"/>
      <c r="HOI6" s="340"/>
      <c r="HOJ6" s="340"/>
      <c r="HOK6" s="340"/>
      <c r="HOL6" s="340"/>
      <c r="HOM6" s="340"/>
      <c r="HON6" s="340"/>
      <c r="HOO6" s="340"/>
      <c r="HOP6" s="340"/>
      <c r="HOQ6" s="340"/>
      <c r="HOR6" s="340"/>
      <c r="HOS6" s="340"/>
      <c r="HOT6" s="340"/>
      <c r="HOU6" s="340"/>
      <c r="HOV6" s="340"/>
      <c r="HOW6" s="340"/>
      <c r="HOX6" s="340"/>
      <c r="HOY6" s="340"/>
      <c r="HOZ6" s="340"/>
      <c r="HPA6" s="340"/>
      <c r="HPB6" s="340"/>
      <c r="HPC6" s="340"/>
      <c r="HPD6" s="340"/>
      <c r="HPE6" s="340"/>
      <c r="HPF6" s="340"/>
      <c r="HPG6" s="340"/>
      <c r="HPH6" s="340"/>
      <c r="HPI6" s="340"/>
      <c r="HPJ6" s="340"/>
      <c r="HPK6" s="340"/>
      <c r="HPL6" s="340"/>
      <c r="HPM6" s="340"/>
      <c r="HPN6" s="340"/>
      <c r="HPO6" s="340"/>
      <c r="HPP6" s="340"/>
      <c r="HPQ6" s="340"/>
      <c r="HPR6" s="340"/>
      <c r="HPS6" s="340"/>
      <c r="HPT6" s="340"/>
      <c r="HPU6" s="340"/>
      <c r="HPV6" s="340"/>
      <c r="HPW6" s="340"/>
      <c r="HPX6" s="340"/>
      <c r="HPY6" s="340"/>
      <c r="HPZ6" s="340"/>
      <c r="HQA6" s="340"/>
      <c r="HQB6" s="340"/>
      <c r="HQC6" s="340"/>
      <c r="HQD6" s="340"/>
      <c r="HQE6" s="340"/>
      <c r="HQF6" s="340"/>
      <c r="HQG6" s="340"/>
      <c r="HQH6" s="340"/>
      <c r="HQI6" s="340"/>
      <c r="HQJ6" s="340"/>
      <c r="HQK6" s="340"/>
      <c r="HQL6" s="340"/>
      <c r="HQM6" s="340"/>
      <c r="HQN6" s="340"/>
      <c r="HQO6" s="340"/>
      <c r="HQP6" s="340"/>
      <c r="HQQ6" s="340"/>
      <c r="HQR6" s="340"/>
      <c r="HQS6" s="340"/>
      <c r="HQT6" s="340"/>
      <c r="HQU6" s="340"/>
      <c r="HQV6" s="340"/>
      <c r="HQW6" s="340"/>
      <c r="HQX6" s="340"/>
      <c r="HQY6" s="340"/>
      <c r="HQZ6" s="340"/>
      <c r="HRA6" s="340"/>
      <c r="HRB6" s="340"/>
      <c r="HRC6" s="340"/>
      <c r="HRD6" s="340"/>
      <c r="HRE6" s="340"/>
      <c r="HRF6" s="340"/>
      <c r="HRG6" s="340"/>
      <c r="HRH6" s="340"/>
      <c r="HRI6" s="340"/>
      <c r="HRJ6" s="340"/>
      <c r="HRK6" s="340"/>
      <c r="HRL6" s="340"/>
      <c r="HRM6" s="340"/>
      <c r="HRN6" s="340"/>
      <c r="HRO6" s="340"/>
      <c r="HRP6" s="340"/>
      <c r="HRQ6" s="340"/>
      <c r="HRR6" s="340"/>
      <c r="HRS6" s="340"/>
      <c r="HRT6" s="340"/>
      <c r="HRU6" s="340"/>
      <c r="HRV6" s="340"/>
      <c r="HRW6" s="340"/>
      <c r="HRX6" s="340"/>
      <c r="HRY6" s="340"/>
      <c r="HRZ6" s="340"/>
      <c r="HSA6" s="340"/>
      <c r="HSB6" s="340"/>
      <c r="HSC6" s="340"/>
      <c r="HSD6" s="340"/>
      <c r="HSE6" s="340"/>
      <c r="HSF6" s="340"/>
      <c r="HSG6" s="340"/>
      <c r="HSH6" s="340"/>
      <c r="HSI6" s="340"/>
      <c r="HSJ6" s="340"/>
      <c r="HSK6" s="340"/>
      <c r="HSL6" s="340"/>
      <c r="HSM6" s="340"/>
      <c r="HSN6" s="340"/>
      <c r="HSO6" s="340"/>
      <c r="HSP6" s="340"/>
      <c r="HSQ6" s="340"/>
      <c r="HSR6" s="340"/>
      <c r="HSS6" s="340"/>
      <c r="HST6" s="340"/>
      <c r="HSU6" s="340"/>
      <c r="HSV6" s="340"/>
      <c r="HSW6" s="340"/>
      <c r="HSX6" s="340"/>
      <c r="HSY6" s="340"/>
      <c r="HSZ6" s="340"/>
      <c r="HTA6" s="340"/>
      <c r="HTB6" s="340"/>
      <c r="HTC6" s="340"/>
      <c r="HTD6" s="340"/>
      <c r="HTE6" s="340"/>
      <c r="HTF6" s="340"/>
      <c r="HTG6" s="340"/>
      <c r="HTH6" s="340"/>
      <c r="HTI6" s="340"/>
      <c r="HTJ6" s="340"/>
      <c r="HTK6" s="340"/>
      <c r="HTL6" s="340"/>
      <c r="HTM6" s="340"/>
      <c r="HTN6" s="340"/>
      <c r="HTO6" s="340"/>
      <c r="HTP6" s="340"/>
      <c r="HTQ6" s="340"/>
      <c r="HTR6" s="340"/>
      <c r="HTS6" s="340"/>
      <c r="HTT6" s="340"/>
      <c r="HTU6" s="340"/>
      <c r="HTV6" s="340"/>
      <c r="HTW6" s="340"/>
      <c r="HTX6" s="340"/>
      <c r="HTY6" s="340"/>
      <c r="HTZ6" s="340"/>
      <c r="HUA6" s="340"/>
      <c r="HUB6" s="340"/>
      <c r="HUC6" s="340"/>
      <c r="HUD6" s="340"/>
      <c r="HUE6" s="340"/>
      <c r="HUF6" s="340"/>
      <c r="HUG6" s="340"/>
      <c r="HUH6" s="340"/>
      <c r="HUI6" s="340"/>
      <c r="HUJ6" s="340"/>
      <c r="HUK6" s="340"/>
      <c r="HUL6" s="340"/>
      <c r="HUM6" s="340"/>
      <c r="HUN6" s="340"/>
      <c r="HUO6" s="340"/>
      <c r="HUP6" s="340"/>
      <c r="HUQ6" s="340"/>
      <c r="HUR6" s="340"/>
      <c r="HUS6" s="340"/>
      <c r="HUT6" s="340"/>
      <c r="HUU6" s="340"/>
      <c r="HUV6" s="340"/>
      <c r="HUW6" s="340"/>
      <c r="HUX6" s="340"/>
      <c r="HUY6" s="340"/>
      <c r="HUZ6" s="340"/>
      <c r="HVA6" s="340"/>
      <c r="HVB6" s="340"/>
      <c r="HVC6" s="340"/>
      <c r="HVD6" s="340"/>
      <c r="HVE6" s="340"/>
      <c r="HVF6" s="340"/>
      <c r="HVG6" s="340"/>
      <c r="HVH6" s="340"/>
      <c r="HVI6" s="340"/>
      <c r="HVJ6" s="340"/>
      <c r="HVK6" s="340"/>
      <c r="HVL6" s="340"/>
      <c r="HVM6" s="340"/>
      <c r="HVN6" s="340"/>
      <c r="HVO6" s="340"/>
      <c r="HVP6" s="340"/>
      <c r="HVQ6" s="340"/>
      <c r="HVR6" s="340"/>
      <c r="HVS6" s="340"/>
      <c r="HVT6" s="340"/>
      <c r="HVU6" s="340"/>
      <c r="HVV6" s="340"/>
      <c r="HVW6" s="340"/>
      <c r="HVX6" s="340"/>
      <c r="HVY6" s="340"/>
      <c r="HVZ6" s="340"/>
      <c r="HWA6" s="340"/>
      <c r="HWB6" s="340"/>
      <c r="HWC6" s="340"/>
      <c r="HWD6" s="340"/>
      <c r="HWE6" s="340"/>
      <c r="HWF6" s="340"/>
      <c r="HWG6" s="340"/>
      <c r="HWH6" s="340"/>
      <c r="HWI6" s="340"/>
      <c r="HWJ6" s="340"/>
      <c r="HWK6" s="340"/>
      <c r="HWL6" s="340"/>
      <c r="HWM6" s="340"/>
      <c r="HWN6" s="340"/>
      <c r="HWO6" s="340"/>
      <c r="HWP6" s="340"/>
      <c r="HWQ6" s="340"/>
      <c r="HWR6" s="340"/>
      <c r="HWS6" s="340"/>
      <c r="HWT6" s="340"/>
      <c r="HWU6" s="340"/>
      <c r="HWV6" s="340"/>
      <c r="HWW6" s="340"/>
      <c r="HWX6" s="340"/>
      <c r="HWY6" s="340"/>
      <c r="HWZ6" s="340"/>
      <c r="HXA6" s="340"/>
      <c r="HXB6" s="340"/>
      <c r="HXC6" s="340"/>
      <c r="HXD6" s="340"/>
      <c r="HXE6" s="340"/>
      <c r="HXF6" s="340"/>
      <c r="HXG6" s="340"/>
      <c r="HXH6" s="340"/>
      <c r="HXI6" s="340"/>
      <c r="HXJ6" s="340"/>
      <c r="HXK6" s="340"/>
      <c r="HXL6" s="340"/>
      <c r="HXM6" s="340"/>
      <c r="HXN6" s="340"/>
      <c r="HXO6" s="340"/>
      <c r="HXP6" s="340"/>
      <c r="HXQ6" s="340"/>
      <c r="HXR6" s="340"/>
      <c r="HXS6" s="340"/>
      <c r="HXT6" s="340"/>
      <c r="HXU6" s="340"/>
      <c r="HXV6" s="340"/>
      <c r="HXW6" s="340"/>
      <c r="HXX6" s="340"/>
      <c r="HXY6" s="340"/>
      <c r="HXZ6" s="340"/>
      <c r="HYA6" s="340"/>
      <c r="HYB6" s="340"/>
      <c r="HYC6" s="340"/>
      <c r="HYD6" s="340"/>
      <c r="HYE6" s="340"/>
      <c r="HYF6" s="340"/>
      <c r="HYG6" s="340"/>
      <c r="HYH6" s="340"/>
      <c r="HYI6" s="340"/>
      <c r="HYJ6" s="340"/>
      <c r="HYK6" s="340"/>
      <c r="HYL6" s="340"/>
      <c r="HYM6" s="340"/>
      <c r="HYN6" s="340"/>
      <c r="HYO6" s="340"/>
      <c r="HYP6" s="340"/>
      <c r="HYQ6" s="340"/>
      <c r="HYR6" s="340"/>
      <c r="HYS6" s="340"/>
      <c r="HYT6" s="340"/>
      <c r="HYU6" s="340"/>
      <c r="HYV6" s="340"/>
      <c r="HYW6" s="340"/>
      <c r="HYX6" s="340"/>
      <c r="HYY6" s="340"/>
      <c r="HYZ6" s="340"/>
      <c r="HZA6" s="340"/>
      <c r="HZB6" s="340"/>
      <c r="HZC6" s="340"/>
      <c r="HZD6" s="340"/>
      <c r="HZE6" s="340"/>
      <c r="HZF6" s="340"/>
      <c r="HZG6" s="340"/>
      <c r="HZH6" s="340"/>
      <c r="HZI6" s="340"/>
      <c r="HZJ6" s="340"/>
      <c r="HZK6" s="340"/>
      <c r="HZL6" s="340"/>
      <c r="HZM6" s="340"/>
      <c r="HZN6" s="340"/>
      <c r="HZO6" s="340"/>
      <c r="HZP6" s="340"/>
      <c r="HZQ6" s="340"/>
      <c r="HZR6" s="340"/>
      <c r="HZS6" s="340"/>
      <c r="HZT6" s="340"/>
      <c r="HZU6" s="340"/>
      <c r="HZV6" s="340"/>
      <c r="HZW6" s="340"/>
      <c r="HZX6" s="340"/>
      <c r="HZY6" s="340"/>
      <c r="HZZ6" s="340"/>
      <c r="IAA6" s="340"/>
      <c r="IAB6" s="340"/>
      <c r="IAC6" s="340"/>
      <c r="IAD6" s="340"/>
      <c r="IAE6" s="340"/>
      <c r="IAF6" s="340"/>
      <c r="IAG6" s="340"/>
      <c r="IAH6" s="340"/>
      <c r="IAI6" s="340"/>
      <c r="IAJ6" s="340"/>
      <c r="IAK6" s="340"/>
      <c r="IAL6" s="340"/>
      <c r="IAM6" s="340"/>
      <c r="IAN6" s="340"/>
      <c r="IAO6" s="340"/>
      <c r="IAP6" s="340"/>
      <c r="IAQ6" s="340"/>
      <c r="IAR6" s="340"/>
      <c r="IAS6" s="340"/>
      <c r="IAT6" s="340"/>
      <c r="IAU6" s="340"/>
      <c r="IAV6" s="340"/>
      <c r="IAW6" s="340"/>
      <c r="IAX6" s="340"/>
      <c r="IAY6" s="340"/>
      <c r="IAZ6" s="340"/>
      <c r="IBA6" s="340"/>
      <c r="IBB6" s="340"/>
      <c r="IBC6" s="340"/>
      <c r="IBD6" s="340"/>
      <c r="IBE6" s="340"/>
      <c r="IBF6" s="340"/>
      <c r="IBG6" s="340"/>
      <c r="IBH6" s="340"/>
      <c r="IBI6" s="340"/>
      <c r="IBJ6" s="340"/>
      <c r="IBK6" s="340"/>
      <c r="IBL6" s="340"/>
      <c r="IBM6" s="340"/>
      <c r="IBN6" s="340"/>
      <c r="IBO6" s="340"/>
      <c r="IBP6" s="340"/>
      <c r="IBQ6" s="340"/>
      <c r="IBR6" s="340"/>
      <c r="IBS6" s="340"/>
      <c r="IBT6" s="340"/>
      <c r="IBU6" s="340"/>
      <c r="IBV6" s="340"/>
      <c r="IBW6" s="340"/>
      <c r="IBX6" s="340"/>
      <c r="IBY6" s="340"/>
      <c r="IBZ6" s="340"/>
      <c r="ICA6" s="340"/>
      <c r="ICB6" s="340"/>
      <c r="ICC6" s="340"/>
      <c r="ICD6" s="340"/>
      <c r="ICE6" s="340"/>
      <c r="ICF6" s="340"/>
      <c r="ICG6" s="340"/>
      <c r="ICH6" s="340"/>
      <c r="ICI6" s="340"/>
      <c r="ICJ6" s="340"/>
      <c r="ICK6" s="340"/>
      <c r="ICL6" s="340"/>
      <c r="ICM6" s="340"/>
      <c r="ICN6" s="340"/>
      <c r="ICO6" s="340"/>
      <c r="ICP6" s="340"/>
      <c r="ICQ6" s="340"/>
      <c r="ICR6" s="340"/>
      <c r="ICS6" s="340"/>
      <c r="ICT6" s="340"/>
      <c r="ICU6" s="340"/>
      <c r="ICV6" s="340"/>
      <c r="ICW6" s="340"/>
      <c r="ICX6" s="340"/>
      <c r="ICY6" s="340"/>
      <c r="ICZ6" s="340"/>
      <c r="IDA6" s="340"/>
      <c r="IDB6" s="340"/>
      <c r="IDC6" s="340"/>
      <c r="IDD6" s="340"/>
      <c r="IDE6" s="340"/>
      <c r="IDF6" s="340"/>
      <c r="IDG6" s="340"/>
      <c r="IDH6" s="340"/>
      <c r="IDI6" s="340"/>
      <c r="IDJ6" s="340"/>
      <c r="IDK6" s="340"/>
      <c r="IDL6" s="340"/>
      <c r="IDM6" s="340"/>
      <c r="IDN6" s="340"/>
      <c r="IDO6" s="340"/>
      <c r="IDP6" s="340"/>
      <c r="IDQ6" s="340"/>
      <c r="IDR6" s="340"/>
      <c r="IDS6" s="340"/>
      <c r="IDT6" s="340"/>
      <c r="IDU6" s="340"/>
      <c r="IDV6" s="340"/>
      <c r="IDW6" s="340"/>
      <c r="IDX6" s="340"/>
      <c r="IDY6" s="340"/>
      <c r="IDZ6" s="340"/>
      <c r="IEA6" s="340"/>
      <c r="IEB6" s="340"/>
      <c r="IEC6" s="340"/>
      <c r="IED6" s="340"/>
      <c r="IEE6" s="340"/>
      <c r="IEF6" s="340"/>
      <c r="IEG6" s="340"/>
      <c r="IEH6" s="340"/>
      <c r="IEI6" s="340"/>
      <c r="IEJ6" s="340"/>
      <c r="IEK6" s="340"/>
      <c r="IEL6" s="340"/>
      <c r="IEM6" s="340"/>
      <c r="IEN6" s="340"/>
      <c r="IEO6" s="340"/>
      <c r="IEP6" s="340"/>
      <c r="IEQ6" s="340"/>
      <c r="IER6" s="340"/>
      <c r="IES6" s="340"/>
      <c r="IET6" s="340"/>
      <c r="IEU6" s="340"/>
      <c r="IEV6" s="340"/>
      <c r="IEW6" s="340"/>
      <c r="IEX6" s="340"/>
      <c r="IEY6" s="340"/>
      <c r="IEZ6" s="340"/>
      <c r="IFA6" s="340"/>
      <c r="IFB6" s="340"/>
      <c r="IFC6" s="340"/>
      <c r="IFD6" s="340"/>
      <c r="IFE6" s="340"/>
      <c r="IFF6" s="340"/>
      <c r="IFG6" s="340"/>
      <c r="IFH6" s="340"/>
      <c r="IFI6" s="340"/>
      <c r="IFJ6" s="340"/>
      <c r="IFK6" s="340"/>
      <c r="IFL6" s="340"/>
      <c r="IFM6" s="340"/>
      <c r="IFN6" s="340"/>
      <c r="IFO6" s="340"/>
      <c r="IFP6" s="340"/>
      <c r="IFQ6" s="340"/>
      <c r="IFR6" s="340"/>
      <c r="IFS6" s="340"/>
      <c r="IFT6" s="340"/>
      <c r="IFU6" s="340"/>
      <c r="IFV6" s="340"/>
      <c r="IFW6" s="340"/>
      <c r="IFX6" s="340"/>
      <c r="IFY6" s="340"/>
      <c r="IFZ6" s="340"/>
      <c r="IGA6" s="340"/>
      <c r="IGB6" s="340"/>
      <c r="IGC6" s="340"/>
      <c r="IGD6" s="340"/>
      <c r="IGE6" s="340"/>
      <c r="IGF6" s="340"/>
      <c r="IGG6" s="340"/>
      <c r="IGH6" s="340"/>
      <c r="IGI6" s="340"/>
      <c r="IGJ6" s="340"/>
      <c r="IGK6" s="340"/>
      <c r="IGL6" s="340"/>
      <c r="IGM6" s="340"/>
      <c r="IGN6" s="340"/>
      <c r="IGO6" s="340"/>
      <c r="IGP6" s="340"/>
      <c r="IGQ6" s="340"/>
      <c r="IGR6" s="340"/>
      <c r="IGS6" s="340"/>
      <c r="IGT6" s="340"/>
      <c r="IGU6" s="340"/>
      <c r="IGV6" s="340"/>
      <c r="IGW6" s="340"/>
      <c r="IGX6" s="340"/>
      <c r="IGY6" s="340"/>
      <c r="IGZ6" s="340"/>
      <c r="IHA6" s="340"/>
      <c r="IHB6" s="340"/>
      <c r="IHC6" s="340"/>
      <c r="IHD6" s="340"/>
      <c r="IHE6" s="340"/>
      <c r="IHF6" s="340"/>
      <c r="IHG6" s="340"/>
      <c r="IHH6" s="340"/>
      <c r="IHI6" s="340"/>
      <c r="IHJ6" s="340"/>
      <c r="IHK6" s="340"/>
      <c r="IHL6" s="340"/>
      <c r="IHM6" s="340"/>
      <c r="IHN6" s="340"/>
      <c r="IHO6" s="340"/>
      <c r="IHP6" s="340"/>
      <c r="IHQ6" s="340"/>
      <c r="IHR6" s="340"/>
      <c r="IHS6" s="340"/>
      <c r="IHT6" s="340"/>
      <c r="IHU6" s="340"/>
      <c r="IHV6" s="340"/>
      <c r="IHW6" s="340"/>
      <c r="IHX6" s="340"/>
      <c r="IHY6" s="340"/>
      <c r="IHZ6" s="340"/>
      <c r="IIA6" s="340"/>
      <c r="IIB6" s="340"/>
      <c r="IIC6" s="340"/>
      <c r="IID6" s="340"/>
      <c r="IIE6" s="340"/>
      <c r="IIF6" s="340"/>
      <c r="IIG6" s="340"/>
      <c r="IIH6" s="340"/>
      <c r="III6" s="340"/>
      <c r="IIJ6" s="340"/>
      <c r="IIK6" s="340"/>
      <c r="IIL6" s="340"/>
      <c r="IIM6" s="340"/>
      <c r="IIN6" s="340"/>
      <c r="IIO6" s="340"/>
      <c r="IIP6" s="340"/>
      <c r="IIQ6" s="340"/>
      <c r="IIR6" s="340"/>
      <c r="IIS6" s="340"/>
      <c r="IIT6" s="340"/>
      <c r="IIU6" s="340"/>
      <c r="IIV6" s="340"/>
      <c r="IIW6" s="340"/>
      <c r="IIX6" s="340"/>
      <c r="IIY6" s="340"/>
      <c r="IIZ6" s="340"/>
      <c r="IJA6" s="340"/>
      <c r="IJB6" s="340"/>
      <c r="IJC6" s="340"/>
      <c r="IJD6" s="340"/>
      <c r="IJE6" s="340"/>
      <c r="IJF6" s="340"/>
      <c r="IJG6" s="340"/>
      <c r="IJH6" s="340"/>
      <c r="IJI6" s="340"/>
      <c r="IJJ6" s="340"/>
      <c r="IJK6" s="340"/>
      <c r="IJL6" s="340"/>
      <c r="IJM6" s="340"/>
      <c r="IJN6" s="340"/>
      <c r="IJO6" s="340"/>
      <c r="IJP6" s="340"/>
      <c r="IJQ6" s="340"/>
      <c r="IJR6" s="340"/>
      <c r="IJS6" s="340"/>
      <c r="IJT6" s="340"/>
      <c r="IJU6" s="340"/>
      <c r="IJV6" s="340"/>
      <c r="IJW6" s="340"/>
      <c r="IJX6" s="340"/>
      <c r="IJY6" s="340"/>
      <c r="IJZ6" s="340"/>
      <c r="IKA6" s="340"/>
      <c r="IKB6" s="340"/>
      <c r="IKC6" s="340"/>
      <c r="IKD6" s="340"/>
      <c r="IKE6" s="340"/>
      <c r="IKF6" s="340"/>
      <c r="IKG6" s="340"/>
      <c r="IKH6" s="340"/>
      <c r="IKI6" s="340"/>
      <c r="IKJ6" s="340"/>
      <c r="IKK6" s="340"/>
      <c r="IKL6" s="340"/>
      <c r="IKM6" s="340"/>
      <c r="IKN6" s="340"/>
      <c r="IKO6" s="340"/>
      <c r="IKP6" s="340"/>
      <c r="IKQ6" s="340"/>
      <c r="IKR6" s="340"/>
      <c r="IKS6" s="340"/>
      <c r="IKT6" s="340"/>
      <c r="IKU6" s="340"/>
      <c r="IKV6" s="340"/>
      <c r="IKW6" s="340"/>
      <c r="IKX6" s="340"/>
      <c r="IKY6" s="340"/>
      <c r="IKZ6" s="340"/>
      <c r="ILA6" s="340"/>
      <c r="ILB6" s="340"/>
      <c r="ILC6" s="340"/>
      <c r="ILD6" s="340"/>
      <c r="ILE6" s="340"/>
      <c r="ILF6" s="340"/>
      <c r="ILG6" s="340"/>
      <c r="ILH6" s="340"/>
      <c r="ILI6" s="340"/>
      <c r="ILJ6" s="340"/>
      <c r="ILK6" s="340"/>
      <c r="ILL6" s="340"/>
      <c r="ILM6" s="340"/>
      <c r="ILN6" s="340"/>
      <c r="ILO6" s="340"/>
      <c r="ILP6" s="340"/>
      <c r="ILQ6" s="340"/>
      <c r="ILR6" s="340"/>
      <c r="ILS6" s="340"/>
      <c r="ILT6" s="340"/>
      <c r="ILU6" s="340"/>
      <c r="ILV6" s="340"/>
      <c r="ILW6" s="340"/>
      <c r="ILX6" s="340"/>
      <c r="ILY6" s="340"/>
      <c r="ILZ6" s="340"/>
      <c r="IMA6" s="340"/>
      <c r="IMB6" s="340"/>
      <c r="IMC6" s="340"/>
      <c r="IMD6" s="340"/>
      <c r="IME6" s="340"/>
      <c r="IMF6" s="340"/>
      <c r="IMG6" s="340"/>
      <c r="IMH6" s="340"/>
      <c r="IMI6" s="340"/>
      <c r="IMJ6" s="340"/>
      <c r="IMK6" s="340"/>
      <c r="IML6" s="340"/>
      <c r="IMM6" s="340"/>
      <c r="IMN6" s="340"/>
      <c r="IMO6" s="340"/>
      <c r="IMP6" s="340"/>
      <c r="IMQ6" s="340"/>
      <c r="IMR6" s="340"/>
      <c r="IMS6" s="340"/>
      <c r="IMT6" s="340"/>
      <c r="IMU6" s="340"/>
      <c r="IMV6" s="340"/>
      <c r="IMW6" s="340"/>
      <c r="IMX6" s="340"/>
      <c r="IMY6" s="340"/>
      <c r="IMZ6" s="340"/>
      <c r="INA6" s="340"/>
      <c r="INB6" s="340"/>
      <c r="INC6" s="340"/>
      <c r="IND6" s="340"/>
      <c r="INE6" s="340"/>
      <c r="INF6" s="340"/>
      <c r="ING6" s="340"/>
      <c r="INH6" s="340"/>
      <c r="INI6" s="340"/>
      <c r="INJ6" s="340"/>
      <c r="INK6" s="340"/>
      <c r="INL6" s="340"/>
      <c r="INM6" s="340"/>
      <c r="INN6" s="340"/>
      <c r="INO6" s="340"/>
      <c r="INP6" s="340"/>
      <c r="INQ6" s="340"/>
      <c r="INR6" s="340"/>
      <c r="INS6" s="340"/>
      <c r="INT6" s="340"/>
      <c r="INU6" s="340"/>
      <c r="INV6" s="340"/>
      <c r="INW6" s="340"/>
      <c r="INX6" s="340"/>
      <c r="INY6" s="340"/>
      <c r="INZ6" s="340"/>
      <c r="IOA6" s="340"/>
      <c r="IOB6" s="340"/>
      <c r="IOC6" s="340"/>
      <c r="IOD6" s="340"/>
      <c r="IOE6" s="340"/>
      <c r="IOF6" s="340"/>
      <c r="IOG6" s="340"/>
      <c r="IOH6" s="340"/>
      <c r="IOI6" s="340"/>
      <c r="IOJ6" s="340"/>
      <c r="IOK6" s="340"/>
      <c r="IOL6" s="340"/>
      <c r="IOM6" s="340"/>
      <c r="ION6" s="340"/>
      <c r="IOO6" s="340"/>
      <c r="IOP6" s="340"/>
      <c r="IOQ6" s="340"/>
      <c r="IOR6" s="340"/>
      <c r="IOS6" s="340"/>
      <c r="IOT6" s="340"/>
      <c r="IOU6" s="340"/>
      <c r="IOV6" s="340"/>
      <c r="IOW6" s="340"/>
      <c r="IOX6" s="340"/>
      <c r="IOY6" s="340"/>
      <c r="IOZ6" s="340"/>
      <c r="IPA6" s="340"/>
      <c r="IPB6" s="340"/>
      <c r="IPC6" s="340"/>
      <c r="IPD6" s="340"/>
      <c r="IPE6" s="340"/>
      <c r="IPF6" s="340"/>
      <c r="IPG6" s="340"/>
      <c r="IPH6" s="340"/>
      <c r="IPI6" s="340"/>
      <c r="IPJ6" s="340"/>
      <c r="IPK6" s="340"/>
      <c r="IPL6" s="340"/>
      <c r="IPM6" s="340"/>
      <c r="IPN6" s="340"/>
      <c r="IPO6" s="340"/>
      <c r="IPP6" s="340"/>
      <c r="IPQ6" s="340"/>
      <c r="IPR6" s="340"/>
      <c r="IPS6" s="340"/>
      <c r="IPT6" s="340"/>
      <c r="IPU6" s="340"/>
      <c r="IPV6" s="340"/>
      <c r="IPW6" s="340"/>
      <c r="IPX6" s="340"/>
      <c r="IPY6" s="340"/>
      <c r="IPZ6" s="340"/>
      <c r="IQA6" s="340"/>
      <c r="IQB6" s="340"/>
      <c r="IQC6" s="340"/>
      <c r="IQD6" s="340"/>
      <c r="IQE6" s="340"/>
      <c r="IQF6" s="340"/>
      <c r="IQG6" s="340"/>
      <c r="IQH6" s="340"/>
      <c r="IQI6" s="340"/>
      <c r="IQJ6" s="340"/>
      <c r="IQK6" s="340"/>
      <c r="IQL6" s="340"/>
      <c r="IQM6" s="340"/>
      <c r="IQN6" s="340"/>
      <c r="IQO6" s="340"/>
      <c r="IQP6" s="340"/>
      <c r="IQQ6" s="340"/>
      <c r="IQR6" s="340"/>
      <c r="IQS6" s="340"/>
      <c r="IQT6" s="340"/>
      <c r="IQU6" s="340"/>
      <c r="IQV6" s="340"/>
      <c r="IQW6" s="340"/>
      <c r="IQX6" s="340"/>
      <c r="IQY6" s="340"/>
      <c r="IQZ6" s="340"/>
      <c r="IRA6" s="340"/>
      <c r="IRB6" s="340"/>
      <c r="IRC6" s="340"/>
      <c r="IRD6" s="340"/>
      <c r="IRE6" s="340"/>
      <c r="IRF6" s="340"/>
      <c r="IRG6" s="340"/>
      <c r="IRH6" s="340"/>
      <c r="IRI6" s="340"/>
      <c r="IRJ6" s="340"/>
      <c r="IRK6" s="340"/>
      <c r="IRL6" s="340"/>
      <c r="IRM6" s="340"/>
      <c r="IRN6" s="340"/>
      <c r="IRO6" s="340"/>
      <c r="IRP6" s="340"/>
      <c r="IRQ6" s="340"/>
      <c r="IRR6" s="340"/>
      <c r="IRS6" s="340"/>
      <c r="IRT6" s="340"/>
      <c r="IRU6" s="340"/>
      <c r="IRV6" s="340"/>
      <c r="IRW6" s="340"/>
      <c r="IRX6" s="340"/>
      <c r="IRY6" s="340"/>
      <c r="IRZ6" s="340"/>
      <c r="ISA6" s="340"/>
      <c r="ISB6" s="340"/>
      <c r="ISC6" s="340"/>
      <c r="ISD6" s="340"/>
      <c r="ISE6" s="340"/>
      <c r="ISF6" s="340"/>
      <c r="ISG6" s="340"/>
      <c r="ISH6" s="340"/>
      <c r="ISI6" s="340"/>
      <c r="ISJ6" s="340"/>
      <c r="ISK6" s="340"/>
      <c r="ISL6" s="340"/>
      <c r="ISM6" s="340"/>
      <c r="ISN6" s="340"/>
      <c r="ISO6" s="340"/>
      <c r="ISP6" s="340"/>
      <c r="ISQ6" s="340"/>
      <c r="ISR6" s="340"/>
      <c r="ISS6" s="340"/>
      <c r="IST6" s="340"/>
      <c r="ISU6" s="340"/>
      <c r="ISV6" s="340"/>
      <c r="ISW6" s="340"/>
      <c r="ISX6" s="340"/>
      <c r="ISY6" s="340"/>
      <c r="ISZ6" s="340"/>
      <c r="ITA6" s="340"/>
      <c r="ITB6" s="340"/>
      <c r="ITC6" s="340"/>
      <c r="ITD6" s="340"/>
      <c r="ITE6" s="340"/>
      <c r="ITF6" s="340"/>
      <c r="ITG6" s="340"/>
      <c r="ITH6" s="340"/>
      <c r="ITI6" s="340"/>
      <c r="ITJ6" s="340"/>
      <c r="ITK6" s="340"/>
      <c r="ITL6" s="340"/>
      <c r="ITM6" s="340"/>
      <c r="ITN6" s="340"/>
      <c r="ITO6" s="340"/>
      <c r="ITP6" s="340"/>
      <c r="ITQ6" s="340"/>
      <c r="ITR6" s="340"/>
      <c r="ITS6" s="340"/>
      <c r="ITT6" s="340"/>
      <c r="ITU6" s="340"/>
      <c r="ITV6" s="340"/>
      <c r="ITW6" s="340"/>
      <c r="ITX6" s="340"/>
      <c r="ITY6" s="340"/>
      <c r="ITZ6" s="340"/>
      <c r="IUA6" s="340"/>
      <c r="IUB6" s="340"/>
      <c r="IUC6" s="340"/>
      <c r="IUD6" s="340"/>
      <c r="IUE6" s="340"/>
      <c r="IUF6" s="340"/>
      <c r="IUG6" s="340"/>
      <c r="IUH6" s="340"/>
      <c r="IUI6" s="340"/>
      <c r="IUJ6" s="340"/>
      <c r="IUK6" s="340"/>
      <c r="IUL6" s="340"/>
      <c r="IUM6" s="340"/>
      <c r="IUN6" s="340"/>
      <c r="IUO6" s="340"/>
      <c r="IUP6" s="340"/>
      <c r="IUQ6" s="340"/>
      <c r="IUR6" s="340"/>
      <c r="IUS6" s="340"/>
      <c r="IUT6" s="340"/>
      <c r="IUU6" s="340"/>
      <c r="IUV6" s="340"/>
      <c r="IUW6" s="340"/>
      <c r="IUX6" s="340"/>
      <c r="IUY6" s="340"/>
      <c r="IUZ6" s="340"/>
      <c r="IVA6" s="340"/>
      <c r="IVB6" s="340"/>
      <c r="IVC6" s="340"/>
      <c r="IVD6" s="340"/>
      <c r="IVE6" s="340"/>
      <c r="IVF6" s="340"/>
      <c r="IVG6" s="340"/>
      <c r="IVH6" s="340"/>
      <c r="IVI6" s="340"/>
      <c r="IVJ6" s="340"/>
      <c r="IVK6" s="340"/>
      <c r="IVL6" s="340"/>
      <c r="IVM6" s="340"/>
      <c r="IVN6" s="340"/>
      <c r="IVO6" s="340"/>
      <c r="IVP6" s="340"/>
      <c r="IVQ6" s="340"/>
      <c r="IVR6" s="340"/>
      <c r="IVS6" s="340"/>
      <c r="IVT6" s="340"/>
      <c r="IVU6" s="340"/>
      <c r="IVV6" s="340"/>
      <c r="IVW6" s="340"/>
      <c r="IVX6" s="340"/>
      <c r="IVY6" s="340"/>
      <c r="IVZ6" s="340"/>
      <c r="IWA6" s="340"/>
      <c r="IWB6" s="340"/>
      <c r="IWC6" s="340"/>
      <c r="IWD6" s="340"/>
      <c r="IWE6" s="340"/>
      <c r="IWF6" s="340"/>
      <c r="IWG6" s="340"/>
      <c r="IWH6" s="340"/>
      <c r="IWI6" s="340"/>
      <c r="IWJ6" s="340"/>
      <c r="IWK6" s="340"/>
      <c r="IWL6" s="340"/>
      <c r="IWM6" s="340"/>
      <c r="IWN6" s="340"/>
      <c r="IWO6" s="340"/>
      <c r="IWP6" s="340"/>
      <c r="IWQ6" s="340"/>
      <c r="IWR6" s="340"/>
      <c r="IWS6" s="340"/>
      <c r="IWT6" s="340"/>
      <c r="IWU6" s="340"/>
      <c r="IWV6" s="340"/>
      <c r="IWW6" s="340"/>
      <c r="IWX6" s="340"/>
      <c r="IWY6" s="340"/>
      <c r="IWZ6" s="340"/>
      <c r="IXA6" s="340"/>
      <c r="IXB6" s="340"/>
      <c r="IXC6" s="340"/>
      <c r="IXD6" s="340"/>
      <c r="IXE6" s="340"/>
      <c r="IXF6" s="340"/>
      <c r="IXG6" s="340"/>
      <c r="IXH6" s="340"/>
      <c r="IXI6" s="340"/>
      <c r="IXJ6" s="340"/>
      <c r="IXK6" s="340"/>
      <c r="IXL6" s="340"/>
      <c r="IXM6" s="340"/>
      <c r="IXN6" s="340"/>
      <c r="IXO6" s="340"/>
      <c r="IXP6" s="340"/>
      <c r="IXQ6" s="340"/>
      <c r="IXR6" s="340"/>
      <c r="IXS6" s="340"/>
      <c r="IXT6" s="340"/>
      <c r="IXU6" s="340"/>
      <c r="IXV6" s="340"/>
      <c r="IXW6" s="340"/>
      <c r="IXX6" s="340"/>
      <c r="IXY6" s="340"/>
      <c r="IXZ6" s="340"/>
      <c r="IYA6" s="340"/>
      <c r="IYB6" s="340"/>
      <c r="IYC6" s="340"/>
      <c r="IYD6" s="340"/>
      <c r="IYE6" s="340"/>
      <c r="IYF6" s="340"/>
      <c r="IYG6" s="340"/>
      <c r="IYH6" s="340"/>
      <c r="IYI6" s="340"/>
      <c r="IYJ6" s="340"/>
      <c r="IYK6" s="340"/>
      <c r="IYL6" s="340"/>
      <c r="IYM6" s="340"/>
      <c r="IYN6" s="340"/>
      <c r="IYO6" s="340"/>
      <c r="IYP6" s="340"/>
      <c r="IYQ6" s="340"/>
      <c r="IYR6" s="340"/>
      <c r="IYS6" s="340"/>
      <c r="IYT6" s="340"/>
      <c r="IYU6" s="340"/>
      <c r="IYV6" s="340"/>
      <c r="IYW6" s="340"/>
      <c r="IYX6" s="340"/>
      <c r="IYY6" s="340"/>
      <c r="IYZ6" s="340"/>
      <c r="IZA6" s="340"/>
      <c r="IZB6" s="340"/>
      <c r="IZC6" s="340"/>
      <c r="IZD6" s="340"/>
      <c r="IZE6" s="340"/>
      <c r="IZF6" s="340"/>
      <c r="IZG6" s="340"/>
      <c r="IZH6" s="340"/>
      <c r="IZI6" s="340"/>
      <c r="IZJ6" s="340"/>
      <c r="IZK6" s="340"/>
      <c r="IZL6" s="340"/>
      <c r="IZM6" s="340"/>
      <c r="IZN6" s="340"/>
      <c r="IZO6" s="340"/>
      <c r="IZP6" s="340"/>
      <c r="IZQ6" s="340"/>
      <c r="IZR6" s="340"/>
      <c r="IZS6" s="340"/>
      <c r="IZT6" s="340"/>
      <c r="IZU6" s="340"/>
      <c r="IZV6" s="340"/>
      <c r="IZW6" s="340"/>
      <c r="IZX6" s="340"/>
      <c r="IZY6" s="340"/>
      <c r="IZZ6" s="340"/>
      <c r="JAA6" s="340"/>
      <c r="JAB6" s="340"/>
      <c r="JAC6" s="340"/>
      <c r="JAD6" s="340"/>
      <c r="JAE6" s="340"/>
      <c r="JAF6" s="340"/>
      <c r="JAG6" s="340"/>
      <c r="JAH6" s="340"/>
      <c r="JAI6" s="340"/>
      <c r="JAJ6" s="340"/>
      <c r="JAK6" s="340"/>
      <c r="JAL6" s="340"/>
      <c r="JAM6" s="340"/>
      <c r="JAN6" s="340"/>
      <c r="JAO6" s="340"/>
      <c r="JAP6" s="340"/>
      <c r="JAQ6" s="340"/>
      <c r="JAR6" s="340"/>
      <c r="JAS6" s="340"/>
      <c r="JAT6" s="340"/>
      <c r="JAU6" s="340"/>
      <c r="JAV6" s="340"/>
      <c r="JAW6" s="340"/>
      <c r="JAX6" s="340"/>
      <c r="JAY6" s="340"/>
      <c r="JAZ6" s="340"/>
      <c r="JBA6" s="340"/>
      <c r="JBB6" s="340"/>
      <c r="JBC6" s="340"/>
      <c r="JBD6" s="340"/>
      <c r="JBE6" s="340"/>
      <c r="JBF6" s="340"/>
      <c r="JBG6" s="340"/>
      <c r="JBH6" s="340"/>
      <c r="JBI6" s="340"/>
      <c r="JBJ6" s="340"/>
      <c r="JBK6" s="340"/>
      <c r="JBL6" s="340"/>
      <c r="JBM6" s="340"/>
      <c r="JBN6" s="340"/>
      <c r="JBO6" s="340"/>
      <c r="JBP6" s="340"/>
      <c r="JBQ6" s="340"/>
      <c r="JBR6" s="340"/>
      <c r="JBS6" s="340"/>
      <c r="JBT6" s="340"/>
      <c r="JBU6" s="340"/>
      <c r="JBV6" s="340"/>
      <c r="JBW6" s="340"/>
      <c r="JBX6" s="340"/>
      <c r="JBY6" s="340"/>
      <c r="JBZ6" s="340"/>
      <c r="JCA6" s="340"/>
      <c r="JCB6" s="340"/>
      <c r="JCC6" s="340"/>
      <c r="JCD6" s="340"/>
      <c r="JCE6" s="340"/>
      <c r="JCF6" s="340"/>
      <c r="JCG6" s="340"/>
      <c r="JCH6" s="340"/>
      <c r="JCI6" s="340"/>
      <c r="JCJ6" s="340"/>
      <c r="JCK6" s="340"/>
      <c r="JCL6" s="340"/>
      <c r="JCM6" s="340"/>
      <c r="JCN6" s="340"/>
      <c r="JCO6" s="340"/>
      <c r="JCP6" s="340"/>
      <c r="JCQ6" s="340"/>
      <c r="JCR6" s="340"/>
      <c r="JCS6" s="340"/>
      <c r="JCT6" s="340"/>
      <c r="JCU6" s="340"/>
      <c r="JCV6" s="340"/>
      <c r="JCW6" s="340"/>
      <c r="JCX6" s="340"/>
      <c r="JCY6" s="340"/>
      <c r="JCZ6" s="340"/>
      <c r="JDA6" s="340"/>
      <c r="JDB6" s="340"/>
      <c r="JDC6" s="340"/>
      <c r="JDD6" s="340"/>
      <c r="JDE6" s="340"/>
      <c r="JDF6" s="340"/>
      <c r="JDG6" s="340"/>
      <c r="JDH6" s="340"/>
      <c r="JDI6" s="340"/>
      <c r="JDJ6" s="340"/>
      <c r="JDK6" s="340"/>
      <c r="JDL6" s="340"/>
      <c r="JDM6" s="340"/>
      <c r="JDN6" s="340"/>
      <c r="JDO6" s="340"/>
      <c r="JDP6" s="340"/>
      <c r="JDQ6" s="340"/>
      <c r="JDR6" s="340"/>
      <c r="JDS6" s="340"/>
      <c r="JDT6" s="340"/>
      <c r="JDU6" s="340"/>
      <c r="JDV6" s="340"/>
      <c r="JDW6" s="340"/>
      <c r="JDX6" s="340"/>
      <c r="JDY6" s="340"/>
      <c r="JDZ6" s="340"/>
      <c r="JEA6" s="340"/>
      <c r="JEB6" s="340"/>
      <c r="JEC6" s="340"/>
      <c r="JED6" s="340"/>
      <c r="JEE6" s="340"/>
      <c r="JEF6" s="340"/>
      <c r="JEG6" s="340"/>
      <c r="JEH6" s="340"/>
      <c r="JEI6" s="340"/>
      <c r="JEJ6" s="340"/>
      <c r="JEK6" s="340"/>
      <c r="JEL6" s="340"/>
      <c r="JEM6" s="340"/>
      <c r="JEN6" s="340"/>
      <c r="JEO6" s="340"/>
      <c r="JEP6" s="340"/>
      <c r="JEQ6" s="340"/>
      <c r="JER6" s="340"/>
      <c r="JES6" s="340"/>
      <c r="JET6" s="340"/>
      <c r="JEU6" s="340"/>
      <c r="JEV6" s="340"/>
      <c r="JEW6" s="340"/>
      <c r="JEX6" s="340"/>
      <c r="JEY6" s="340"/>
      <c r="JEZ6" s="340"/>
      <c r="JFA6" s="340"/>
      <c r="JFB6" s="340"/>
      <c r="JFC6" s="340"/>
      <c r="JFD6" s="340"/>
      <c r="JFE6" s="340"/>
      <c r="JFF6" s="340"/>
      <c r="JFG6" s="340"/>
      <c r="JFH6" s="340"/>
      <c r="JFI6" s="340"/>
      <c r="JFJ6" s="340"/>
      <c r="JFK6" s="340"/>
      <c r="JFL6" s="340"/>
      <c r="JFM6" s="340"/>
      <c r="JFN6" s="340"/>
      <c r="JFO6" s="340"/>
      <c r="JFP6" s="340"/>
      <c r="JFQ6" s="340"/>
      <c r="JFR6" s="340"/>
      <c r="JFS6" s="340"/>
      <c r="JFT6" s="340"/>
      <c r="JFU6" s="340"/>
      <c r="JFV6" s="340"/>
      <c r="JFW6" s="340"/>
      <c r="JFX6" s="340"/>
      <c r="JFY6" s="340"/>
      <c r="JFZ6" s="340"/>
      <c r="JGA6" s="340"/>
      <c r="JGB6" s="340"/>
      <c r="JGC6" s="340"/>
      <c r="JGD6" s="340"/>
      <c r="JGE6" s="340"/>
      <c r="JGF6" s="340"/>
      <c r="JGG6" s="340"/>
      <c r="JGH6" s="340"/>
      <c r="JGI6" s="340"/>
      <c r="JGJ6" s="340"/>
      <c r="JGK6" s="340"/>
      <c r="JGL6" s="340"/>
      <c r="JGM6" s="340"/>
      <c r="JGN6" s="340"/>
      <c r="JGO6" s="340"/>
      <c r="JGP6" s="340"/>
      <c r="JGQ6" s="340"/>
      <c r="JGR6" s="340"/>
      <c r="JGS6" s="340"/>
      <c r="JGT6" s="340"/>
      <c r="JGU6" s="340"/>
      <c r="JGV6" s="340"/>
      <c r="JGW6" s="340"/>
      <c r="JGX6" s="340"/>
      <c r="JGY6" s="340"/>
      <c r="JGZ6" s="340"/>
      <c r="JHA6" s="340"/>
      <c r="JHB6" s="340"/>
      <c r="JHC6" s="340"/>
      <c r="JHD6" s="340"/>
      <c r="JHE6" s="340"/>
      <c r="JHF6" s="340"/>
      <c r="JHG6" s="340"/>
      <c r="JHH6" s="340"/>
      <c r="JHI6" s="340"/>
      <c r="JHJ6" s="340"/>
      <c r="JHK6" s="340"/>
      <c r="JHL6" s="340"/>
      <c r="JHM6" s="340"/>
      <c r="JHN6" s="340"/>
      <c r="JHO6" s="340"/>
      <c r="JHP6" s="340"/>
      <c r="JHQ6" s="340"/>
      <c r="JHR6" s="340"/>
      <c r="JHS6" s="340"/>
      <c r="JHT6" s="340"/>
      <c r="JHU6" s="340"/>
      <c r="JHV6" s="340"/>
      <c r="JHW6" s="340"/>
      <c r="JHX6" s="340"/>
      <c r="JHY6" s="340"/>
      <c r="JHZ6" s="340"/>
      <c r="JIA6" s="340"/>
      <c r="JIB6" s="340"/>
      <c r="JIC6" s="340"/>
      <c r="JID6" s="340"/>
      <c r="JIE6" s="340"/>
      <c r="JIF6" s="340"/>
      <c r="JIG6" s="340"/>
      <c r="JIH6" s="340"/>
      <c r="JII6" s="340"/>
      <c r="JIJ6" s="340"/>
      <c r="JIK6" s="340"/>
      <c r="JIL6" s="340"/>
      <c r="JIM6" s="340"/>
      <c r="JIN6" s="340"/>
      <c r="JIO6" s="340"/>
      <c r="JIP6" s="340"/>
      <c r="JIQ6" s="340"/>
      <c r="JIR6" s="340"/>
      <c r="JIS6" s="340"/>
      <c r="JIT6" s="340"/>
      <c r="JIU6" s="340"/>
      <c r="JIV6" s="340"/>
      <c r="JIW6" s="340"/>
      <c r="JIX6" s="340"/>
      <c r="JIY6" s="340"/>
      <c r="JIZ6" s="340"/>
      <c r="JJA6" s="340"/>
      <c r="JJB6" s="340"/>
      <c r="JJC6" s="340"/>
      <c r="JJD6" s="340"/>
      <c r="JJE6" s="340"/>
      <c r="JJF6" s="340"/>
      <c r="JJG6" s="340"/>
      <c r="JJH6" s="340"/>
      <c r="JJI6" s="340"/>
      <c r="JJJ6" s="340"/>
      <c r="JJK6" s="340"/>
      <c r="JJL6" s="340"/>
      <c r="JJM6" s="340"/>
      <c r="JJN6" s="340"/>
      <c r="JJO6" s="340"/>
      <c r="JJP6" s="340"/>
      <c r="JJQ6" s="340"/>
      <c r="JJR6" s="340"/>
      <c r="JJS6" s="340"/>
      <c r="JJT6" s="340"/>
      <c r="JJU6" s="340"/>
      <c r="JJV6" s="340"/>
      <c r="JJW6" s="340"/>
      <c r="JJX6" s="340"/>
      <c r="JJY6" s="340"/>
      <c r="JJZ6" s="340"/>
      <c r="JKA6" s="340"/>
      <c r="JKB6" s="340"/>
      <c r="JKC6" s="340"/>
      <c r="JKD6" s="340"/>
      <c r="JKE6" s="340"/>
      <c r="JKF6" s="340"/>
      <c r="JKG6" s="340"/>
      <c r="JKH6" s="340"/>
      <c r="JKI6" s="340"/>
      <c r="JKJ6" s="340"/>
      <c r="JKK6" s="340"/>
      <c r="JKL6" s="340"/>
      <c r="JKM6" s="340"/>
      <c r="JKN6" s="340"/>
      <c r="JKO6" s="340"/>
      <c r="JKP6" s="340"/>
      <c r="JKQ6" s="340"/>
      <c r="JKR6" s="340"/>
      <c r="JKS6" s="340"/>
      <c r="JKT6" s="340"/>
      <c r="JKU6" s="340"/>
      <c r="JKV6" s="340"/>
      <c r="JKW6" s="340"/>
      <c r="JKX6" s="340"/>
      <c r="JKY6" s="340"/>
      <c r="JKZ6" s="340"/>
      <c r="JLA6" s="340"/>
      <c r="JLB6" s="340"/>
      <c r="JLC6" s="340"/>
      <c r="JLD6" s="340"/>
      <c r="JLE6" s="340"/>
      <c r="JLF6" s="340"/>
      <c r="JLG6" s="340"/>
      <c r="JLH6" s="340"/>
      <c r="JLI6" s="340"/>
      <c r="JLJ6" s="340"/>
      <c r="JLK6" s="340"/>
      <c r="JLL6" s="340"/>
      <c r="JLM6" s="340"/>
      <c r="JLN6" s="340"/>
      <c r="JLO6" s="340"/>
      <c r="JLP6" s="340"/>
      <c r="JLQ6" s="340"/>
      <c r="JLR6" s="340"/>
      <c r="JLS6" s="340"/>
      <c r="JLT6" s="340"/>
      <c r="JLU6" s="340"/>
      <c r="JLV6" s="340"/>
      <c r="JLW6" s="340"/>
      <c r="JLX6" s="340"/>
      <c r="JLY6" s="340"/>
      <c r="JLZ6" s="340"/>
      <c r="JMA6" s="340"/>
      <c r="JMB6" s="340"/>
      <c r="JMC6" s="340"/>
      <c r="JMD6" s="340"/>
      <c r="JME6" s="340"/>
      <c r="JMF6" s="340"/>
      <c r="JMG6" s="340"/>
      <c r="JMH6" s="340"/>
      <c r="JMI6" s="340"/>
      <c r="JMJ6" s="340"/>
      <c r="JMK6" s="340"/>
      <c r="JML6" s="340"/>
      <c r="JMM6" s="340"/>
      <c r="JMN6" s="340"/>
      <c r="JMO6" s="340"/>
      <c r="JMP6" s="340"/>
      <c r="JMQ6" s="340"/>
      <c r="JMR6" s="340"/>
      <c r="JMS6" s="340"/>
      <c r="JMT6" s="340"/>
      <c r="JMU6" s="340"/>
      <c r="JMV6" s="340"/>
      <c r="JMW6" s="340"/>
      <c r="JMX6" s="340"/>
      <c r="JMY6" s="340"/>
      <c r="JMZ6" s="340"/>
      <c r="JNA6" s="340"/>
      <c r="JNB6" s="340"/>
      <c r="JNC6" s="340"/>
      <c r="JND6" s="340"/>
      <c r="JNE6" s="340"/>
      <c r="JNF6" s="340"/>
      <c r="JNG6" s="340"/>
      <c r="JNH6" s="340"/>
      <c r="JNI6" s="340"/>
      <c r="JNJ6" s="340"/>
      <c r="JNK6" s="340"/>
      <c r="JNL6" s="340"/>
      <c r="JNM6" s="340"/>
      <c r="JNN6" s="340"/>
      <c r="JNO6" s="340"/>
      <c r="JNP6" s="340"/>
      <c r="JNQ6" s="340"/>
      <c r="JNR6" s="340"/>
      <c r="JNS6" s="340"/>
      <c r="JNT6" s="340"/>
      <c r="JNU6" s="340"/>
      <c r="JNV6" s="340"/>
      <c r="JNW6" s="340"/>
      <c r="JNX6" s="340"/>
      <c r="JNY6" s="340"/>
      <c r="JNZ6" s="340"/>
      <c r="JOA6" s="340"/>
      <c r="JOB6" s="340"/>
      <c r="JOC6" s="340"/>
      <c r="JOD6" s="340"/>
      <c r="JOE6" s="340"/>
      <c r="JOF6" s="340"/>
      <c r="JOG6" s="340"/>
      <c r="JOH6" s="340"/>
      <c r="JOI6" s="340"/>
      <c r="JOJ6" s="340"/>
      <c r="JOK6" s="340"/>
      <c r="JOL6" s="340"/>
      <c r="JOM6" s="340"/>
      <c r="JON6" s="340"/>
      <c r="JOO6" s="340"/>
      <c r="JOP6" s="340"/>
      <c r="JOQ6" s="340"/>
      <c r="JOR6" s="340"/>
      <c r="JOS6" s="340"/>
      <c r="JOT6" s="340"/>
      <c r="JOU6" s="340"/>
      <c r="JOV6" s="340"/>
      <c r="JOW6" s="340"/>
      <c r="JOX6" s="340"/>
      <c r="JOY6" s="340"/>
      <c r="JOZ6" s="340"/>
      <c r="JPA6" s="340"/>
      <c r="JPB6" s="340"/>
      <c r="JPC6" s="340"/>
      <c r="JPD6" s="340"/>
      <c r="JPE6" s="340"/>
      <c r="JPF6" s="340"/>
      <c r="JPG6" s="340"/>
      <c r="JPH6" s="340"/>
      <c r="JPI6" s="340"/>
      <c r="JPJ6" s="340"/>
      <c r="JPK6" s="340"/>
      <c r="JPL6" s="340"/>
      <c r="JPM6" s="340"/>
      <c r="JPN6" s="340"/>
      <c r="JPO6" s="340"/>
      <c r="JPP6" s="340"/>
      <c r="JPQ6" s="340"/>
      <c r="JPR6" s="340"/>
      <c r="JPS6" s="340"/>
      <c r="JPT6" s="340"/>
      <c r="JPU6" s="340"/>
      <c r="JPV6" s="340"/>
      <c r="JPW6" s="340"/>
      <c r="JPX6" s="340"/>
      <c r="JPY6" s="340"/>
      <c r="JPZ6" s="340"/>
      <c r="JQA6" s="340"/>
      <c r="JQB6" s="340"/>
      <c r="JQC6" s="340"/>
      <c r="JQD6" s="340"/>
      <c r="JQE6" s="340"/>
      <c r="JQF6" s="340"/>
      <c r="JQG6" s="340"/>
      <c r="JQH6" s="340"/>
      <c r="JQI6" s="340"/>
      <c r="JQJ6" s="340"/>
      <c r="JQK6" s="340"/>
      <c r="JQL6" s="340"/>
      <c r="JQM6" s="340"/>
      <c r="JQN6" s="340"/>
      <c r="JQO6" s="340"/>
      <c r="JQP6" s="340"/>
      <c r="JQQ6" s="340"/>
      <c r="JQR6" s="340"/>
      <c r="JQS6" s="340"/>
      <c r="JQT6" s="340"/>
      <c r="JQU6" s="340"/>
      <c r="JQV6" s="340"/>
      <c r="JQW6" s="340"/>
      <c r="JQX6" s="340"/>
      <c r="JQY6" s="340"/>
      <c r="JQZ6" s="340"/>
      <c r="JRA6" s="340"/>
      <c r="JRB6" s="340"/>
      <c r="JRC6" s="340"/>
      <c r="JRD6" s="340"/>
      <c r="JRE6" s="340"/>
      <c r="JRF6" s="340"/>
      <c r="JRG6" s="340"/>
      <c r="JRH6" s="340"/>
      <c r="JRI6" s="340"/>
      <c r="JRJ6" s="340"/>
      <c r="JRK6" s="340"/>
      <c r="JRL6" s="340"/>
      <c r="JRM6" s="340"/>
      <c r="JRN6" s="340"/>
      <c r="JRO6" s="340"/>
      <c r="JRP6" s="340"/>
      <c r="JRQ6" s="340"/>
      <c r="JRR6" s="340"/>
      <c r="JRS6" s="340"/>
      <c r="JRT6" s="340"/>
      <c r="JRU6" s="340"/>
      <c r="JRV6" s="340"/>
      <c r="JRW6" s="340"/>
      <c r="JRX6" s="340"/>
      <c r="JRY6" s="340"/>
      <c r="JRZ6" s="340"/>
      <c r="JSA6" s="340"/>
      <c r="JSB6" s="340"/>
      <c r="JSC6" s="340"/>
      <c r="JSD6" s="340"/>
      <c r="JSE6" s="340"/>
      <c r="JSF6" s="340"/>
      <c r="JSG6" s="340"/>
      <c r="JSH6" s="340"/>
      <c r="JSI6" s="340"/>
      <c r="JSJ6" s="340"/>
      <c r="JSK6" s="340"/>
      <c r="JSL6" s="340"/>
      <c r="JSM6" s="340"/>
      <c r="JSN6" s="340"/>
      <c r="JSO6" s="340"/>
      <c r="JSP6" s="340"/>
      <c r="JSQ6" s="340"/>
      <c r="JSR6" s="340"/>
      <c r="JSS6" s="340"/>
      <c r="JST6" s="340"/>
      <c r="JSU6" s="340"/>
      <c r="JSV6" s="340"/>
      <c r="JSW6" s="340"/>
      <c r="JSX6" s="340"/>
      <c r="JSY6" s="340"/>
      <c r="JSZ6" s="340"/>
      <c r="JTA6" s="340"/>
      <c r="JTB6" s="340"/>
      <c r="JTC6" s="340"/>
      <c r="JTD6" s="340"/>
      <c r="JTE6" s="340"/>
      <c r="JTF6" s="340"/>
      <c r="JTG6" s="340"/>
      <c r="JTH6" s="340"/>
      <c r="JTI6" s="340"/>
      <c r="JTJ6" s="340"/>
      <c r="JTK6" s="340"/>
      <c r="JTL6" s="340"/>
      <c r="JTM6" s="340"/>
      <c r="JTN6" s="340"/>
      <c r="JTO6" s="340"/>
      <c r="JTP6" s="340"/>
      <c r="JTQ6" s="340"/>
      <c r="JTR6" s="340"/>
      <c r="JTS6" s="340"/>
      <c r="JTT6" s="340"/>
      <c r="JTU6" s="340"/>
      <c r="JTV6" s="340"/>
      <c r="JTW6" s="340"/>
      <c r="JTX6" s="340"/>
      <c r="JTY6" s="340"/>
      <c r="JTZ6" s="340"/>
      <c r="JUA6" s="340"/>
      <c r="JUB6" s="340"/>
      <c r="JUC6" s="340"/>
      <c r="JUD6" s="340"/>
      <c r="JUE6" s="340"/>
      <c r="JUF6" s="340"/>
      <c r="JUG6" s="340"/>
      <c r="JUH6" s="340"/>
      <c r="JUI6" s="340"/>
      <c r="JUJ6" s="340"/>
      <c r="JUK6" s="340"/>
      <c r="JUL6" s="340"/>
      <c r="JUM6" s="340"/>
      <c r="JUN6" s="340"/>
      <c r="JUO6" s="340"/>
      <c r="JUP6" s="340"/>
      <c r="JUQ6" s="340"/>
      <c r="JUR6" s="340"/>
      <c r="JUS6" s="340"/>
      <c r="JUT6" s="340"/>
      <c r="JUU6" s="340"/>
      <c r="JUV6" s="340"/>
      <c r="JUW6" s="340"/>
      <c r="JUX6" s="340"/>
      <c r="JUY6" s="340"/>
      <c r="JUZ6" s="340"/>
      <c r="JVA6" s="340"/>
      <c r="JVB6" s="340"/>
      <c r="JVC6" s="340"/>
      <c r="JVD6" s="340"/>
      <c r="JVE6" s="340"/>
      <c r="JVF6" s="340"/>
      <c r="JVG6" s="340"/>
      <c r="JVH6" s="340"/>
      <c r="JVI6" s="340"/>
      <c r="JVJ6" s="340"/>
      <c r="JVK6" s="340"/>
      <c r="JVL6" s="340"/>
      <c r="JVM6" s="340"/>
      <c r="JVN6" s="340"/>
      <c r="JVO6" s="340"/>
      <c r="JVP6" s="340"/>
      <c r="JVQ6" s="340"/>
      <c r="JVR6" s="340"/>
      <c r="JVS6" s="340"/>
      <c r="JVT6" s="340"/>
      <c r="JVU6" s="340"/>
      <c r="JVV6" s="340"/>
      <c r="JVW6" s="340"/>
      <c r="JVX6" s="340"/>
      <c r="JVY6" s="340"/>
      <c r="JVZ6" s="340"/>
      <c r="JWA6" s="340"/>
      <c r="JWB6" s="340"/>
      <c r="JWC6" s="340"/>
      <c r="JWD6" s="340"/>
      <c r="JWE6" s="340"/>
      <c r="JWF6" s="340"/>
      <c r="JWG6" s="340"/>
      <c r="JWH6" s="340"/>
      <c r="JWI6" s="340"/>
      <c r="JWJ6" s="340"/>
      <c r="JWK6" s="340"/>
      <c r="JWL6" s="340"/>
      <c r="JWM6" s="340"/>
      <c r="JWN6" s="340"/>
      <c r="JWO6" s="340"/>
      <c r="JWP6" s="340"/>
      <c r="JWQ6" s="340"/>
      <c r="JWR6" s="340"/>
      <c r="JWS6" s="340"/>
      <c r="JWT6" s="340"/>
      <c r="JWU6" s="340"/>
      <c r="JWV6" s="340"/>
      <c r="JWW6" s="340"/>
      <c r="JWX6" s="340"/>
      <c r="JWY6" s="340"/>
      <c r="JWZ6" s="340"/>
      <c r="JXA6" s="340"/>
      <c r="JXB6" s="340"/>
      <c r="JXC6" s="340"/>
      <c r="JXD6" s="340"/>
      <c r="JXE6" s="340"/>
      <c r="JXF6" s="340"/>
      <c r="JXG6" s="340"/>
      <c r="JXH6" s="340"/>
      <c r="JXI6" s="340"/>
      <c r="JXJ6" s="340"/>
      <c r="JXK6" s="340"/>
      <c r="JXL6" s="340"/>
      <c r="JXM6" s="340"/>
      <c r="JXN6" s="340"/>
      <c r="JXO6" s="340"/>
      <c r="JXP6" s="340"/>
      <c r="JXQ6" s="340"/>
      <c r="JXR6" s="340"/>
      <c r="JXS6" s="340"/>
      <c r="JXT6" s="340"/>
      <c r="JXU6" s="340"/>
      <c r="JXV6" s="340"/>
      <c r="JXW6" s="340"/>
      <c r="JXX6" s="340"/>
      <c r="JXY6" s="340"/>
      <c r="JXZ6" s="340"/>
      <c r="JYA6" s="340"/>
      <c r="JYB6" s="340"/>
      <c r="JYC6" s="340"/>
      <c r="JYD6" s="340"/>
      <c r="JYE6" s="340"/>
      <c r="JYF6" s="340"/>
      <c r="JYG6" s="340"/>
      <c r="JYH6" s="340"/>
      <c r="JYI6" s="340"/>
      <c r="JYJ6" s="340"/>
      <c r="JYK6" s="340"/>
      <c r="JYL6" s="340"/>
      <c r="JYM6" s="340"/>
      <c r="JYN6" s="340"/>
      <c r="JYO6" s="340"/>
      <c r="JYP6" s="340"/>
      <c r="JYQ6" s="340"/>
      <c r="JYR6" s="340"/>
      <c r="JYS6" s="340"/>
      <c r="JYT6" s="340"/>
      <c r="JYU6" s="340"/>
      <c r="JYV6" s="340"/>
      <c r="JYW6" s="340"/>
      <c r="JYX6" s="340"/>
      <c r="JYY6" s="340"/>
      <c r="JYZ6" s="340"/>
      <c r="JZA6" s="340"/>
      <c r="JZB6" s="340"/>
      <c r="JZC6" s="340"/>
      <c r="JZD6" s="340"/>
      <c r="JZE6" s="340"/>
      <c r="JZF6" s="340"/>
      <c r="JZG6" s="340"/>
      <c r="JZH6" s="340"/>
      <c r="JZI6" s="340"/>
      <c r="JZJ6" s="340"/>
      <c r="JZK6" s="340"/>
      <c r="JZL6" s="340"/>
      <c r="JZM6" s="340"/>
      <c r="JZN6" s="340"/>
      <c r="JZO6" s="340"/>
      <c r="JZP6" s="340"/>
      <c r="JZQ6" s="340"/>
      <c r="JZR6" s="340"/>
      <c r="JZS6" s="340"/>
      <c r="JZT6" s="340"/>
      <c r="JZU6" s="340"/>
      <c r="JZV6" s="340"/>
      <c r="JZW6" s="340"/>
      <c r="JZX6" s="340"/>
      <c r="JZY6" s="340"/>
      <c r="JZZ6" s="340"/>
      <c r="KAA6" s="340"/>
      <c r="KAB6" s="340"/>
      <c r="KAC6" s="340"/>
      <c r="KAD6" s="340"/>
      <c r="KAE6" s="340"/>
      <c r="KAF6" s="340"/>
      <c r="KAG6" s="340"/>
      <c r="KAH6" s="340"/>
      <c r="KAI6" s="340"/>
      <c r="KAJ6" s="340"/>
      <c r="KAK6" s="340"/>
      <c r="KAL6" s="340"/>
      <c r="KAM6" s="340"/>
      <c r="KAN6" s="340"/>
      <c r="KAO6" s="340"/>
      <c r="KAP6" s="340"/>
      <c r="KAQ6" s="340"/>
      <c r="KAR6" s="340"/>
      <c r="KAS6" s="340"/>
      <c r="KAT6" s="340"/>
      <c r="KAU6" s="340"/>
      <c r="KAV6" s="340"/>
      <c r="KAW6" s="340"/>
      <c r="KAX6" s="340"/>
      <c r="KAY6" s="340"/>
      <c r="KAZ6" s="340"/>
      <c r="KBA6" s="340"/>
      <c r="KBB6" s="340"/>
      <c r="KBC6" s="340"/>
      <c r="KBD6" s="340"/>
      <c r="KBE6" s="340"/>
      <c r="KBF6" s="340"/>
      <c r="KBG6" s="340"/>
      <c r="KBH6" s="340"/>
      <c r="KBI6" s="340"/>
      <c r="KBJ6" s="340"/>
      <c r="KBK6" s="340"/>
      <c r="KBL6" s="340"/>
      <c r="KBM6" s="340"/>
      <c r="KBN6" s="340"/>
      <c r="KBO6" s="340"/>
      <c r="KBP6" s="340"/>
      <c r="KBQ6" s="340"/>
      <c r="KBR6" s="340"/>
      <c r="KBS6" s="340"/>
      <c r="KBT6" s="340"/>
      <c r="KBU6" s="340"/>
      <c r="KBV6" s="340"/>
      <c r="KBW6" s="340"/>
      <c r="KBX6" s="340"/>
      <c r="KBY6" s="340"/>
      <c r="KBZ6" s="340"/>
      <c r="KCA6" s="340"/>
      <c r="KCB6" s="340"/>
      <c r="KCC6" s="340"/>
      <c r="KCD6" s="340"/>
      <c r="KCE6" s="340"/>
      <c r="KCF6" s="340"/>
      <c r="KCG6" s="340"/>
      <c r="KCH6" s="340"/>
      <c r="KCI6" s="340"/>
      <c r="KCJ6" s="340"/>
      <c r="KCK6" s="340"/>
      <c r="KCL6" s="340"/>
      <c r="KCM6" s="340"/>
      <c r="KCN6" s="340"/>
      <c r="KCO6" s="340"/>
      <c r="KCP6" s="340"/>
      <c r="KCQ6" s="340"/>
      <c r="KCR6" s="340"/>
      <c r="KCS6" s="340"/>
      <c r="KCT6" s="340"/>
      <c r="KCU6" s="340"/>
      <c r="KCV6" s="340"/>
      <c r="KCW6" s="340"/>
      <c r="KCX6" s="340"/>
      <c r="KCY6" s="340"/>
      <c r="KCZ6" s="340"/>
      <c r="KDA6" s="340"/>
      <c r="KDB6" s="340"/>
      <c r="KDC6" s="340"/>
      <c r="KDD6" s="340"/>
      <c r="KDE6" s="340"/>
      <c r="KDF6" s="340"/>
      <c r="KDG6" s="340"/>
      <c r="KDH6" s="340"/>
      <c r="KDI6" s="340"/>
      <c r="KDJ6" s="340"/>
      <c r="KDK6" s="340"/>
      <c r="KDL6" s="340"/>
      <c r="KDM6" s="340"/>
      <c r="KDN6" s="340"/>
      <c r="KDO6" s="340"/>
      <c r="KDP6" s="340"/>
      <c r="KDQ6" s="340"/>
      <c r="KDR6" s="340"/>
      <c r="KDS6" s="340"/>
      <c r="KDT6" s="340"/>
      <c r="KDU6" s="340"/>
      <c r="KDV6" s="340"/>
      <c r="KDW6" s="340"/>
      <c r="KDX6" s="340"/>
      <c r="KDY6" s="340"/>
      <c r="KDZ6" s="340"/>
      <c r="KEA6" s="340"/>
      <c r="KEB6" s="340"/>
      <c r="KEC6" s="340"/>
      <c r="KED6" s="340"/>
      <c r="KEE6" s="340"/>
      <c r="KEF6" s="340"/>
      <c r="KEG6" s="340"/>
      <c r="KEH6" s="340"/>
      <c r="KEI6" s="340"/>
      <c r="KEJ6" s="340"/>
      <c r="KEK6" s="340"/>
      <c r="KEL6" s="340"/>
      <c r="KEM6" s="340"/>
      <c r="KEN6" s="340"/>
      <c r="KEO6" s="340"/>
      <c r="KEP6" s="340"/>
      <c r="KEQ6" s="340"/>
      <c r="KER6" s="340"/>
      <c r="KES6" s="340"/>
      <c r="KET6" s="340"/>
      <c r="KEU6" s="340"/>
      <c r="KEV6" s="340"/>
      <c r="KEW6" s="340"/>
      <c r="KEX6" s="340"/>
      <c r="KEY6" s="340"/>
      <c r="KEZ6" s="340"/>
      <c r="KFA6" s="340"/>
      <c r="KFB6" s="340"/>
      <c r="KFC6" s="340"/>
      <c r="KFD6" s="340"/>
      <c r="KFE6" s="340"/>
      <c r="KFF6" s="340"/>
      <c r="KFG6" s="340"/>
      <c r="KFH6" s="340"/>
      <c r="KFI6" s="340"/>
      <c r="KFJ6" s="340"/>
      <c r="KFK6" s="340"/>
      <c r="KFL6" s="340"/>
      <c r="KFM6" s="340"/>
      <c r="KFN6" s="340"/>
      <c r="KFO6" s="340"/>
      <c r="KFP6" s="340"/>
      <c r="KFQ6" s="340"/>
      <c r="KFR6" s="340"/>
      <c r="KFS6" s="340"/>
      <c r="KFT6" s="340"/>
      <c r="KFU6" s="340"/>
      <c r="KFV6" s="340"/>
      <c r="KFW6" s="340"/>
      <c r="KFX6" s="340"/>
      <c r="KFY6" s="340"/>
      <c r="KFZ6" s="340"/>
      <c r="KGA6" s="340"/>
      <c r="KGB6" s="340"/>
      <c r="KGC6" s="340"/>
      <c r="KGD6" s="340"/>
      <c r="KGE6" s="340"/>
      <c r="KGF6" s="340"/>
      <c r="KGG6" s="340"/>
      <c r="KGH6" s="340"/>
      <c r="KGI6" s="340"/>
      <c r="KGJ6" s="340"/>
      <c r="KGK6" s="340"/>
      <c r="KGL6" s="340"/>
      <c r="KGM6" s="340"/>
      <c r="KGN6" s="340"/>
      <c r="KGO6" s="340"/>
      <c r="KGP6" s="340"/>
      <c r="KGQ6" s="340"/>
      <c r="KGR6" s="340"/>
      <c r="KGS6" s="340"/>
      <c r="KGT6" s="340"/>
      <c r="KGU6" s="340"/>
      <c r="KGV6" s="340"/>
      <c r="KGW6" s="340"/>
      <c r="KGX6" s="340"/>
      <c r="KGY6" s="340"/>
      <c r="KGZ6" s="340"/>
      <c r="KHA6" s="340"/>
      <c r="KHB6" s="340"/>
      <c r="KHC6" s="340"/>
      <c r="KHD6" s="340"/>
      <c r="KHE6" s="340"/>
      <c r="KHF6" s="340"/>
      <c r="KHG6" s="340"/>
      <c r="KHH6" s="340"/>
      <c r="KHI6" s="340"/>
      <c r="KHJ6" s="340"/>
      <c r="KHK6" s="340"/>
      <c r="KHL6" s="340"/>
      <c r="KHM6" s="340"/>
      <c r="KHN6" s="340"/>
      <c r="KHO6" s="340"/>
      <c r="KHP6" s="340"/>
      <c r="KHQ6" s="340"/>
      <c r="KHR6" s="340"/>
      <c r="KHS6" s="340"/>
      <c r="KHT6" s="340"/>
      <c r="KHU6" s="340"/>
      <c r="KHV6" s="340"/>
      <c r="KHW6" s="340"/>
      <c r="KHX6" s="340"/>
      <c r="KHY6" s="340"/>
      <c r="KHZ6" s="340"/>
      <c r="KIA6" s="340"/>
      <c r="KIB6" s="340"/>
      <c r="KIC6" s="340"/>
      <c r="KID6" s="340"/>
      <c r="KIE6" s="340"/>
      <c r="KIF6" s="340"/>
      <c r="KIG6" s="340"/>
      <c r="KIH6" s="340"/>
      <c r="KII6" s="340"/>
      <c r="KIJ6" s="340"/>
      <c r="KIK6" s="340"/>
      <c r="KIL6" s="340"/>
      <c r="KIM6" s="340"/>
      <c r="KIN6" s="340"/>
      <c r="KIO6" s="340"/>
      <c r="KIP6" s="340"/>
      <c r="KIQ6" s="340"/>
      <c r="KIR6" s="340"/>
      <c r="KIS6" s="340"/>
      <c r="KIT6" s="340"/>
      <c r="KIU6" s="340"/>
      <c r="KIV6" s="340"/>
      <c r="KIW6" s="340"/>
      <c r="KIX6" s="340"/>
      <c r="KIY6" s="340"/>
      <c r="KIZ6" s="340"/>
      <c r="KJA6" s="340"/>
      <c r="KJB6" s="340"/>
      <c r="KJC6" s="340"/>
      <c r="KJD6" s="340"/>
      <c r="KJE6" s="340"/>
      <c r="KJF6" s="340"/>
      <c r="KJG6" s="340"/>
      <c r="KJH6" s="340"/>
      <c r="KJI6" s="340"/>
      <c r="KJJ6" s="340"/>
      <c r="KJK6" s="340"/>
      <c r="KJL6" s="340"/>
      <c r="KJM6" s="340"/>
      <c r="KJN6" s="340"/>
      <c r="KJO6" s="340"/>
      <c r="KJP6" s="340"/>
      <c r="KJQ6" s="340"/>
      <c r="KJR6" s="340"/>
      <c r="KJS6" s="340"/>
      <c r="KJT6" s="340"/>
      <c r="KJU6" s="340"/>
      <c r="KJV6" s="340"/>
      <c r="KJW6" s="340"/>
      <c r="KJX6" s="340"/>
      <c r="KJY6" s="340"/>
      <c r="KJZ6" s="340"/>
      <c r="KKA6" s="340"/>
      <c r="KKB6" s="340"/>
      <c r="KKC6" s="340"/>
      <c r="KKD6" s="340"/>
      <c r="KKE6" s="340"/>
      <c r="KKF6" s="340"/>
      <c r="KKG6" s="340"/>
      <c r="KKH6" s="340"/>
      <c r="KKI6" s="340"/>
      <c r="KKJ6" s="340"/>
      <c r="KKK6" s="340"/>
      <c r="KKL6" s="340"/>
      <c r="KKM6" s="340"/>
      <c r="KKN6" s="340"/>
      <c r="KKO6" s="340"/>
      <c r="KKP6" s="340"/>
      <c r="KKQ6" s="340"/>
      <c r="KKR6" s="340"/>
      <c r="KKS6" s="340"/>
      <c r="KKT6" s="340"/>
      <c r="KKU6" s="340"/>
      <c r="KKV6" s="340"/>
      <c r="KKW6" s="340"/>
      <c r="KKX6" s="340"/>
      <c r="KKY6" s="340"/>
      <c r="KKZ6" s="340"/>
      <c r="KLA6" s="340"/>
      <c r="KLB6" s="340"/>
      <c r="KLC6" s="340"/>
      <c r="KLD6" s="340"/>
      <c r="KLE6" s="340"/>
      <c r="KLF6" s="340"/>
      <c r="KLG6" s="340"/>
      <c r="KLH6" s="340"/>
      <c r="KLI6" s="340"/>
      <c r="KLJ6" s="340"/>
      <c r="KLK6" s="340"/>
      <c r="KLL6" s="340"/>
      <c r="KLM6" s="340"/>
      <c r="KLN6" s="340"/>
      <c r="KLO6" s="340"/>
      <c r="KLP6" s="340"/>
      <c r="KLQ6" s="340"/>
      <c r="KLR6" s="340"/>
      <c r="KLS6" s="340"/>
      <c r="KLT6" s="340"/>
      <c r="KLU6" s="340"/>
      <c r="KLV6" s="340"/>
      <c r="KLW6" s="340"/>
      <c r="KLX6" s="340"/>
      <c r="KLY6" s="340"/>
      <c r="KLZ6" s="340"/>
      <c r="KMA6" s="340"/>
      <c r="KMB6" s="340"/>
      <c r="KMC6" s="340"/>
      <c r="KMD6" s="340"/>
      <c r="KME6" s="340"/>
      <c r="KMF6" s="340"/>
      <c r="KMG6" s="340"/>
      <c r="KMH6" s="340"/>
      <c r="KMI6" s="340"/>
      <c r="KMJ6" s="340"/>
      <c r="KMK6" s="340"/>
      <c r="KML6" s="340"/>
      <c r="KMM6" s="340"/>
      <c r="KMN6" s="340"/>
      <c r="KMO6" s="340"/>
      <c r="KMP6" s="340"/>
      <c r="KMQ6" s="340"/>
      <c r="KMR6" s="340"/>
      <c r="KMS6" s="340"/>
      <c r="KMT6" s="340"/>
      <c r="KMU6" s="340"/>
      <c r="KMV6" s="340"/>
      <c r="KMW6" s="340"/>
      <c r="KMX6" s="340"/>
      <c r="KMY6" s="340"/>
      <c r="KMZ6" s="340"/>
      <c r="KNA6" s="340"/>
      <c r="KNB6" s="340"/>
      <c r="KNC6" s="340"/>
      <c r="KND6" s="340"/>
      <c r="KNE6" s="340"/>
      <c r="KNF6" s="340"/>
      <c r="KNG6" s="340"/>
      <c r="KNH6" s="340"/>
      <c r="KNI6" s="340"/>
      <c r="KNJ6" s="340"/>
      <c r="KNK6" s="340"/>
      <c r="KNL6" s="340"/>
      <c r="KNM6" s="340"/>
      <c r="KNN6" s="340"/>
      <c r="KNO6" s="340"/>
      <c r="KNP6" s="340"/>
      <c r="KNQ6" s="340"/>
      <c r="KNR6" s="340"/>
      <c r="KNS6" s="340"/>
      <c r="KNT6" s="340"/>
      <c r="KNU6" s="340"/>
      <c r="KNV6" s="340"/>
      <c r="KNW6" s="340"/>
      <c r="KNX6" s="340"/>
      <c r="KNY6" s="340"/>
      <c r="KNZ6" s="340"/>
      <c r="KOA6" s="340"/>
      <c r="KOB6" s="340"/>
      <c r="KOC6" s="340"/>
      <c r="KOD6" s="340"/>
      <c r="KOE6" s="340"/>
      <c r="KOF6" s="340"/>
      <c r="KOG6" s="340"/>
      <c r="KOH6" s="340"/>
      <c r="KOI6" s="340"/>
      <c r="KOJ6" s="340"/>
      <c r="KOK6" s="340"/>
      <c r="KOL6" s="340"/>
      <c r="KOM6" s="340"/>
      <c r="KON6" s="340"/>
      <c r="KOO6" s="340"/>
      <c r="KOP6" s="340"/>
      <c r="KOQ6" s="340"/>
      <c r="KOR6" s="340"/>
      <c r="KOS6" s="340"/>
      <c r="KOT6" s="340"/>
      <c r="KOU6" s="340"/>
      <c r="KOV6" s="340"/>
      <c r="KOW6" s="340"/>
      <c r="KOX6" s="340"/>
      <c r="KOY6" s="340"/>
      <c r="KOZ6" s="340"/>
      <c r="KPA6" s="340"/>
      <c r="KPB6" s="340"/>
      <c r="KPC6" s="340"/>
      <c r="KPD6" s="340"/>
      <c r="KPE6" s="340"/>
      <c r="KPF6" s="340"/>
      <c r="KPG6" s="340"/>
      <c r="KPH6" s="340"/>
      <c r="KPI6" s="340"/>
      <c r="KPJ6" s="340"/>
      <c r="KPK6" s="340"/>
      <c r="KPL6" s="340"/>
      <c r="KPM6" s="340"/>
      <c r="KPN6" s="340"/>
      <c r="KPO6" s="340"/>
      <c r="KPP6" s="340"/>
      <c r="KPQ6" s="340"/>
      <c r="KPR6" s="340"/>
      <c r="KPS6" s="340"/>
      <c r="KPT6" s="340"/>
      <c r="KPU6" s="340"/>
      <c r="KPV6" s="340"/>
      <c r="KPW6" s="340"/>
      <c r="KPX6" s="340"/>
      <c r="KPY6" s="340"/>
      <c r="KPZ6" s="340"/>
      <c r="KQA6" s="340"/>
      <c r="KQB6" s="340"/>
      <c r="KQC6" s="340"/>
      <c r="KQD6" s="340"/>
      <c r="KQE6" s="340"/>
      <c r="KQF6" s="340"/>
      <c r="KQG6" s="340"/>
      <c r="KQH6" s="340"/>
      <c r="KQI6" s="340"/>
      <c r="KQJ6" s="340"/>
      <c r="KQK6" s="340"/>
      <c r="KQL6" s="340"/>
      <c r="KQM6" s="340"/>
      <c r="KQN6" s="340"/>
      <c r="KQO6" s="340"/>
      <c r="KQP6" s="340"/>
      <c r="KQQ6" s="340"/>
      <c r="KQR6" s="340"/>
      <c r="KQS6" s="340"/>
      <c r="KQT6" s="340"/>
      <c r="KQU6" s="340"/>
      <c r="KQV6" s="340"/>
      <c r="KQW6" s="340"/>
      <c r="KQX6" s="340"/>
      <c r="KQY6" s="340"/>
      <c r="KQZ6" s="340"/>
      <c r="KRA6" s="340"/>
      <c r="KRB6" s="340"/>
      <c r="KRC6" s="340"/>
      <c r="KRD6" s="340"/>
      <c r="KRE6" s="340"/>
      <c r="KRF6" s="340"/>
      <c r="KRG6" s="340"/>
      <c r="KRH6" s="340"/>
      <c r="KRI6" s="340"/>
      <c r="KRJ6" s="340"/>
      <c r="KRK6" s="340"/>
      <c r="KRL6" s="340"/>
      <c r="KRM6" s="340"/>
      <c r="KRN6" s="340"/>
      <c r="KRO6" s="340"/>
      <c r="KRP6" s="340"/>
      <c r="KRQ6" s="340"/>
      <c r="KRR6" s="340"/>
      <c r="KRS6" s="340"/>
      <c r="KRT6" s="340"/>
      <c r="KRU6" s="340"/>
      <c r="KRV6" s="340"/>
      <c r="KRW6" s="340"/>
      <c r="KRX6" s="340"/>
      <c r="KRY6" s="340"/>
      <c r="KRZ6" s="340"/>
      <c r="KSA6" s="340"/>
      <c r="KSB6" s="340"/>
      <c r="KSC6" s="340"/>
      <c r="KSD6" s="340"/>
      <c r="KSE6" s="340"/>
      <c r="KSF6" s="340"/>
      <c r="KSG6" s="340"/>
      <c r="KSH6" s="340"/>
      <c r="KSI6" s="340"/>
      <c r="KSJ6" s="340"/>
      <c r="KSK6" s="340"/>
      <c r="KSL6" s="340"/>
      <c r="KSM6" s="340"/>
      <c r="KSN6" s="340"/>
      <c r="KSO6" s="340"/>
      <c r="KSP6" s="340"/>
      <c r="KSQ6" s="340"/>
      <c r="KSR6" s="340"/>
      <c r="KSS6" s="340"/>
      <c r="KST6" s="340"/>
      <c r="KSU6" s="340"/>
      <c r="KSV6" s="340"/>
      <c r="KSW6" s="340"/>
      <c r="KSX6" s="340"/>
      <c r="KSY6" s="340"/>
      <c r="KSZ6" s="340"/>
      <c r="KTA6" s="340"/>
      <c r="KTB6" s="340"/>
      <c r="KTC6" s="340"/>
      <c r="KTD6" s="340"/>
      <c r="KTE6" s="340"/>
      <c r="KTF6" s="340"/>
      <c r="KTG6" s="340"/>
      <c r="KTH6" s="340"/>
      <c r="KTI6" s="340"/>
      <c r="KTJ6" s="340"/>
      <c r="KTK6" s="340"/>
      <c r="KTL6" s="340"/>
      <c r="KTM6" s="340"/>
      <c r="KTN6" s="340"/>
      <c r="KTO6" s="340"/>
      <c r="KTP6" s="340"/>
      <c r="KTQ6" s="340"/>
      <c r="KTR6" s="340"/>
      <c r="KTS6" s="340"/>
      <c r="KTT6" s="340"/>
      <c r="KTU6" s="340"/>
      <c r="KTV6" s="340"/>
      <c r="KTW6" s="340"/>
      <c r="KTX6" s="340"/>
      <c r="KTY6" s="340"/>
      <c r="KTZ6" s="340"/>
      <c r="KUA6" s="340"/>
      <c r="KUB6" s="340"/>
      <c r="KUC6" s="340"/>
      <c r="KUD6" s="340"/>
      <c r="KUE6" s="340"/>
      <c r="KUF6" s="340"/>
      <c r="KUG6" s="340"/>
      <c r="KUH6" s="340"/>
      <c r="KUI6" s="340"/>
      <c r="KUJ6" s="340"/>
      <c r="KUK6" s="340"/>
      <c r="KUL6" s="340"/>
      <c r="KUM6" s="340"/>
      <c r="KUN6" s="340"/>
      <c r="KUO6" s="340"/>
      <c r="KUP6" s="340"/>
      <c r="KUQ6" s="340"/>
      <c r="KUR6" s="340"/>
      <c r="KUS6" s="340"/>
      <c r="KUT6" s="340"/>
      <c r="KUU6" s="340"/>
      <c r="KUV6" s="340"/>
      <c r="KUW6" s="340"/>
      <c r="KUX6" s="340"/>
      <c r="KUY6" s="340"/>
      <c r="KUZ6" s="340"/>
      <c r="KVA6" s="340"/>
      <c r="KVB6" s="340"/>
      <c r="KVC6" s="340"/>
      <c r="KVD6" s="340"/>
      <c r="KVE6" s="340"/>
      <c r="KVF6" s="340"/>
      <c r="KVG6" s="340"/>
      <c r="KVH6" s="340"/>
      <c r="KVI6" s="340"/>
      <c r="KVJ6" s="340"/>
      <c r="KVK6" s="340"/>
      <c r="KVL6" s="340"/>
      <c r="KVM6" s="340"/>
      <c r="KVN6" s="340"/>
      <c r="KVO6" s="340"/>
      <c r="KVP6" s="340"/>
      <c r="KVQ6" s="340"/>
      <c r="KVR6" s="340"/>
      <c r="KVS6" s="340"/>
      <c r="KVT6" s="340"/>
      <c r="KVU6" s="340"/>
      <c r="KVV6" s="340"/>
      <c r="KVW6" s="340"/>
      <c r="KVX6" s="340"/>
      <c r="KVY6" s="340"/>
      <c r="KVZ6" s="340"/>
      <c r="KWA6" s="340"/>
      <c r="KWB6" s="340"/>
      <c r="KWC6" s="340"/>
      <c r="KWD6" s="340"/>
      <c r="KWE6" s="340"/>
      <c r="KWF6" s="340"/>
      <c r="KWG6" s="340"/>
      <c r="KWH6" s="340"/>
      <c r="KWI6" s="340"/>
      <c r="KWJ6" s="340"/>
      <c r="KWK6" s="340"/>
      <c r="KWL6" s="340"/>
      <c r="KWM6" s="340"/>
      <c r="KWN6" s="340"/>
      <c r="KWO6" s="340"/>
      <c r="KWP6" s="340"/>
      <c r="KWQ6" s="340"/>
      <c r="KWR6" s="340"/>
      <c r="KWS6" s="340"/>
      <c r="KWT6" s="340"/>
      <c r="KWU6" s="340"/>
      <c r="KWV6" s="340"/>
      <c r="KWW6" s="340"/>
      <c r="KWX6" s="340"/>
      <c r="KWY6" s="340"/>
      <c r="KWZ6" s="340"/>
      <c r="KXA6" s="340"/>
      <c r="KXB6" s="340"/>
      <c r="KXC6" s="340"/>
      <c r="KXD6" s="340"/>
      <c r="KXE6" s="340"/>
      <c r="KXF6" s="340"/>
      <c r="KXG6" s="340"/>
      <c r="KXH6" s="340"/>
      <c r="KXI6" s="340"/>
      <c r="KXJ6" s="340"/>
      <c r="KXK6" s="340"/>
      <c r="KXL6" s="340"/>
      <c r="KXM6" s="340"/>
      <c r="KXN6" s="340"/>
      <c r="KXO6" s="340"/>
      <c r="KXP6" s="340"/>
      <c r="KXQ6" s="340"/>
      <c r="KXR6" s="340"/>
      <c r="KXS6" s="340"/>
      <c r="KXT6" s="340"/>
      <c r="KXU6" s="340"/>
      <c r="KXV6" s="340"/>
      <c r="KXW6" s="340"/>
      <c r="KXX6" s="340"/>
      <c r="KXY6" s="340"/>
      <c r="KXZ6" s="340"/>
      <c r="KYA6" s="340"/>
      <c r="KYB6" s="340"/>
      <c r="KYC6" s="340"/>
      <c r="KYD6" s="340"/>
      <c r="KYE6" s="340"/>
      <c r="KYF6" s="340"/>
      <c r="KYG6" s="340"/>
      <c r="KYH6" s="340"/>
      <c r="KYI6" s="340"/>
      <c r="KYJ6" s="340"/>
      <c r="KYK6" s="340"/>
      <c r="KYL6" s="340"/>
      <c r="KYM6" s="340"/>
      <c r="KYN6" s="340"/>
      <c r="KYO6" s="340"/>
      <c r="KYP6" s="340"/>
      <c r="KYQ6" s="340"/>
      <c r="KYR6" s="340"/>
      <c r="KYS6" s="340"/>
      <c r="KYT6" s="340"/>
      <c r="KYU6" s="340"/>
      <c r="KYV6" s="340"/>
      <c r="KYW6" s="340"/>
      <c r="KYX6" s="340"/>
      <c r="KYY6" s="340"/>
      <c r="KYZ6" s="340"/>
      <c r="KZA6" s="340"/>
      <c r="KZB6" s="340"/>
      <c r="KZC6" s="340"/>
      <c r="KZD6" s="340"/>
      <c r="KZE6" s="340"/>
      <c r="KZF6" s="340"/>
      <c r="KZG6" s="340"/>
      <c r="KZH6" s="340"/>
      <c r="KZI6" s="340"/>
      <c r="KZJ6" s="340"/>
      <c r="KZK6" s="340"/>
      <c r="KZL6" s="340"/>
      <c r="KZM6" s="340"/>
      <c r="KZN6" s="340"/>
      <c r="KZO6" s="340"/>
      <c r="KZP6" s="340"/>
      <c r="KZQ6" s="340"/>
      <c r="KZR6" s="340"/>
      <c r="KZS6" s="340"/>
      <c r="KZT6" s="340"/>
      <c r="KZU6" s="340"/>
      <c r="KZV6" s="340"/>
      <c r="KZW6" s="340"/>
      <c r="KZX6" s="340"/>
      <c r="KZY6" s="340"/>
      <c r="KZZ6" s="340"/>
      <c r="LAA6" s="340"/>
      <c r="LAB6" s="340"/>
      <c r="LAC6" s="340"/>
      <c r="LAD6" s="340"/>
      <c r="LAE6" s="340"/>
      <c r="LAF6" s="340"/>
      <c r="LAG6" s="340"/>
      <c r="LAH6" s="340"/>
      <c r="LAI6" s="340"/>
      <c r="LAJ6" s="340"/>
      <c r="LAK6" s="340"/>
      <c r="LAL6" s="340"/>
      <c r="LAM6" s="340"/>
      <c r="LAN6" s="340"/>
      <c r="LAO6" s="340"/>
      <c r="LAP6" s="340"/>
      <c r="LAQ6" s="340"/>
      <c r="LAR6" s="340"/>
      <c r="LAS6" s="340"/>
      <c r="LAT6" s="340"/>
      <c r="LAU6" s="340"/>
      <c r="LAV6" s="340"/>
      <c r="LAW6" s="340"/>
      <c r="LAX6" s="340"/>
      <c r="LAY6" s="340"/>
      <c r="LAZ6" s="340"/>
      <c r="LBA6" s="340"/>
      <c r="LBB6" s="340"/>
      <c r="LBC6" s="340"/>
      <c r="LBD6" s="340"/>
      <c r="LBE6" s="340"/>
      <c r="LBF6" s="340"/>
      <c r="LBG6" s="340"/>
      <c r="LBH6" s="340"/>
      <c r="LBI6" s="340"/>
      <c r="LBJ6" s="340"/>
      <c r="LBK6" s="340"/>
      <c r="LBL6" s="340"/>
      <c r="LBM6" s="340"/>
      <c r="LBN6" s="340"/>
      <c r="LBO6" s="340"/>
      <c r="LBP6" s="340"/>
      <c r="LBQ6" s="340"/>
      <c r="LBR6" s="340"/>
      <c r="LBS6" s="340"/>
      <c r="LBT6" s="340"/>
      <c r="LBU6" s="340"/>
      <c r="LBV6" s="340"/>
      <c r="LBW6" s="340"/>
      <c r="LBX6" s="340"/>
      <c r="LBY6" s="340"/>
      <c r="LBZ6" s="340"/>
      <c r="LCA6" s="340"/>
      <c r="LCB6" s="340"/>
      <c r="LCC6" s="340"/>
      <c r="LCD6" s="340"/>
      <c r="LCE6" s="340"/>
      <c r="LCF6" s="340"/>
      <c r="LCG6" s="340"/>
      <c r="LCH6" s="340"/>
      <c r="LCI6" s="340"/>
      <c r="LCJ6" s="340"/>
      <c r="LCK6" s="340"/>
      <c r="LCL6" s="340"/>
      <c r="LCM6" s="340"/>
      <c r="LCN6" s="340"/>
      <c r="LCO6" s="340"/>
      <c r="LCP6" s="340"/>
      <c r="LCQ6" s="340"/>
      <c r="LCR6" s="340"/>
      <c r="LCS6" s="340"/>
      <c r="LCT6" s="340"/>
      <c r="LCU6" s="340"/>
      <c r="LCV6" s="340"/>
      <c r="LCW6" s="340"/>
      <c r="LCX6" s="340"/>
      <c r="LCY6" s="340"/>
      <c r="LCZ6" s="340"/>
      <c r="LDA6" s="340"/>
      <c r="LDB6" s="340"/>
      <c r="LDC6" s="340"/>
      <c r="LDD6" s="340"/>
      <c r="LDE6" s="340"/>
      <c r="LDF6" s="340"/>
      <c r="LDG6" s="340"/>
      <c r="LDH6" s="340"/>
      <c r="LDI6" s="340"/>
      <c r="LDJ6" s="340"/>
      <c r="LDK6" s="340"/>
      <c r="LDL6" s="340"/>
      <c r="LDM6" s="340"/>
      <c r="LDN6" s="340"/>
      <c r="LDO6" s="340"/>
      <c r="LDP6" s="340"/>
      <c r="LDQ6" s="340"/>
      <c r="LDR6" s="340"/>
      <c r="LDS6" s="340"/>
      <c r="LDT6" s="340"/>
      <c r="LDU6" s="340"/>
      <c r="LDV6" s="340"/>
      <c r="LDW6" s="340"/>
      <c r="LDX6" s="340"/>
      <c r="LDY6" s="340"/>
      <c r="LDZ6" s="340"/>
      <c r="LEA6" s="340"/>
      <c r="LEB6" s="340"/>
      <c r="LEC6" s="340"/>
      <c r="LED6" s="340"/>
      <c r="LEE6" s="340"/>
      <c r="LEF6" s="340"/>
      <c r="LEG6" s="340"/>
      <c r="LEH6" s="340"/>
      <c r="LEI6" s="340"/>
      <c r="LEJ6" s="340"/>
      <c r="LEK6" s="340"/>
      <c r="LEL6" s="340"/>
      <c r="LEM6" s="340"/>
      <c r="LEN6" s="340"/>
      <c r="LEO6" s="340"/>
      <c r="LEP6" s="340"/>
      <c r="LEQ6" s="340"/>
      <c r="LER6" s="340"/>
      <c r="LES6" s="340"/>
      <c r="LET6" s="340"/>
      <c r="LEU6" s="340"/>
      <c r="LEV6" s="340"/>
      <c r="LEW6" s="340"/>
      <c r="LEX6" s="340"/>
      <c r="LEY6" s="340"/>
      <c r="LEZ6" s="340"/>
      <c r="LFA6" s="340"/>
      <c r="LFB6" s="340"/>
      <c r="LFC6" s="340"/>
      <c r="LFD6" s="340"/>
      <c r="LFE6" s="340"/>
      <c r="LFF6" s="340"/>
      <c r="LFG6" s="340"/>
      <c r="LFH6" s="340"/>
      <c r="LFI6" s="340"/>
      <c r="LFJ6" s="340"/>
      <c r="LFK6" s="340"/>
      <c r="LFL6" s="340"/>
      <c r="LFM6" s="340"/>
      <c r="LFN6" s="340"/>
      <c r="LFO6" s="340"/>
      <c r="LFP6" s="340"/>
      <c r="LFQ6" s="340"/>
      <c r="LFR6" s="340"/>
      <c r="LFS6" s="340"/>
      <c r="LFT6" s="340"/>
      <c r="LFU6" s="340"/>
      <c r="LFV6" s="340"/>
      <c r="LFW6" s="340"/>
      <c r="LFX6" s="340"/>
      <c r="LFY6" s="340"/>
      <c r="LFZ6" s="340"/>
      <c r="LGA6" s="340"/>
      <c r="LGB6" s="340"/>
      <c r="LGC6" s="340"/>
      <c r="LGD6" s="340"/>
      <c r="LGE6" s="340"/>
      <c r="LGF6" s="340"/>
      <c r="LGG6" s="340"/>
      <c r="LGH6" s="340"/>
      <c r="LGI6" s="340"/>
      <c r="LGJ6" s="340"/>
      <c r="LGK6" s="340"/>
      <c r="LGL6" s="340"/>
      <c r="LGM6" s="340"/>
      <c r="LGN6" s="340"/>
      <c r="LGO6" s="340"/>
      <c r="LGP6" s="340"/>
      <c r="LGQ6" s="340"/>
      <c r="LGR6" s="340"/>
      <c r="LGS6" s="340"/>
      <c r="LGT6" s="340"/>
      <c r="LGU6" s="340"/>
      <c r="LGV6" s="340"/>
      <c r="LGW6" s="340"/>
      <c r="LGX6" s="340"/>
      <c r="LGY6" s="340"/>
      <c r="LGZ6" s="340"/>
      <c r="LHA6" s="340"/>
      <c r="LHB6" s="340"/>
      <c r="LHC6" s="340"/>
      <c r="LHD6" s="340"/>
      <c r="LHE6" s="340"/>
      <c r="LHF6" s="340"/>
      <c r="LHG6" s="340"/>
      <c r="LHH6" s="340"/>
      <c r="LHI6" s="340"/>
      <c r="LHJ6" s="340"/>
      <c r="LHK6" s="340"/>
      <c r="LHL6" s="340"/>
      <c r="LHM6" s="340"/>
      <c r="LHN6" s="340"/>
      <c r="LHO6" s="340"/>
      <c r="LHP6" s="340"/>
      <c r="LHQ6" s="340"/>
      <c r="LHR6" s="340"/>
      <c r="LHS6" s="340"/>
      <c r="LHT6" s="340"/>
      <c r="LHU6" s="340"/>
      <c r="LHV6" s="340"/>
      <c r="LHW6" s="340"/>
      <c r="LHX6" s="340"/>
      <c r="LHY6" s="340"/>
      <c r="LHZ6" s="340"/>
      <c r="LIA6" s="340"/>
      <c r="LIB6" s="340"/>
      <c r="LIC6" s="340"/>
      <c r="LID6" s="340"/>
      <c r="LIE6" s="340"/>
      <c r="LIF6" s="340"/>
      <c r="LIG6" s="340"/>
      <c r="LIH6" s="340"/>
      <c r="LII6" s="340"/>
      <c r="LIJ6" s="340"/>
      <c r="LIK6" s="340"/>
      <c r="LIL6" s="340"/>
      <c r="LIM6" s="340"/>
      <c r="LIN6" s="340"/>
      <c r="LIO6" s="340"/>
      <c r="LIP6" s="340"/>
      <c r="LIQ6" s="340"/>
      <c r="LIR6" s="340"/>
      <c r="LIS6" s="340"/>
      <c r="LIT6" s="340"/>
      <c r="LIU6" s="340"/>
      <c r="LIV6" s="340"/>
      <c r="LIW6" s="340"/>
      <c r="LIX6" s="340"/>
      <c r="LIY6" s="340"/>
      <c r="LIZ6" s="340"/>
      <c r="LJA6" s="340"/>
      <c r="LJB6" s="340"/>
      <c r="LJC6" s="340"/>
      <c r="LJD6" s="340"/>
      <c r="LJE6" s="340"/>
      <c r="LJF6" s="340"/>
      <c r="LJG6" s="340"/>
      <c r="LJH6" s="340"/>
      <c r="LJI6" s="340"/>
      <c r="LJJ6" s="340"/>
      <c r="LJK6" s="340"/>
      <c r="LJL6" s="340"/>
      <c r="LJM6" s="340"/>
      <c r="LJN6" s="340"/>
      <c r="LJO6" s="340"/>
      <c r="LJP6" s="340"/>
      <c r="LJQ6" s="340"/>
      <c r="LJR6" s="340"/>
      <c r="LJS6" s="340"/>
      <c r="LJT6" s="340"/>
      <c r="LJU6" s="340"/>
      <c r="LJV6" s="340"/>
      <c r="LJW6" s="340"/>
      <c r="LJX6" s="340"/>
      <c r="LJY6" s="340"/>
      <c r="LJZ6" s="340"/>
      <c r="LKA6" s="340"/>
      <c r="LKB6" s="340"/>
      <c r="LKC6" s="340"/>
      <c r="LKD6" s="340"/>
      <c r="LKE6" s="340"/>
      <c r="LKF6" s="340"/>
      <c r="LKG6" s="340"/>
      <c r="LKH6" s="340"/>
      <c r="LKI6" s="340"/>
      <c r="LKJ6" s="340"/>
      <c r="LKK6" s="340"/>
      <c r="LKL6" s="340"/>
      <c r="LKM6" s="340"/>
      <c r="LKN6" s="340"/>
      <c r="LKO6" s="340"/>
      <c r="LKP6" s="340"/>
      <c r="LKQ6" s="340"/>
      <c r="LKR6" s="340"/>
      <c r="LKS6" s="340"/>
      <c r="LKT6" s="340"/>
      <c r="LKU6" s="340"/>
      <c r="LKV6" s="340"/>
      <c r="LKW6" s="340"/>
      <c r="LKX6" s="340"/>
      <c r="LKY6" s="340"/>
      <c r="LKZ6" s="340"/>
      <c r="LLA6" s="340"/>
      <c r="LLB6" s="340"/>
      <c r="LLC6" s="340"/>
      <c r="LLD6" s="340"/>
      <c r="LLE6" s="340"/>
      <c r="LLF6" s="340"/>
      <c r="LLG6" s="340"/>
      <c r="LLH6" s="340"/>
      <c r="LLI6" s="340"/>
      <c r="LLJ6" s="340"/>
      <c r="LLK6" s="340"/>
      <c r="LLL6" s="340"/>
      <c r="LLM6" s="340"/>
      <c r="LLN6" s="340"/>
      <c r="LLO6" s="340"/>
      <c r="LLP6" s="340"/>
      <c r="LLQ6" s="340"/>
      <c r="LLR6" s="340"/>
      <c r="LLS6" s="340"/>
      <c r="LLT6" s="340"/>
      <c r="LLU6" s="340"/>
      <c r="LLV6" s="340"/>
      <c r="LLW6" s="340"/>
      <c r="LLX6" s="340"/>
      <c r="LLY6" s="340"/>
      <c r="LLZ6" s="340"/>
      <c r="LMA6" s="340"/>
      <c r="LMB6" s="340"/>
      <c r="LMC6" s="340"/>
      <c r="LMD6" s="340"/>
      <c r="LME6" s="340"/>
      <c r="LMF6" s="340"/>
      <c r="LMG6" s="340"/>
      <c r="LMH6" s="340"/>
      <c r="LMI6" s="340"/>
      <c r="LMJ6" s="340"/>
      <c r="LMK6" s="340"/>
      <c r="LML6" s="340"/>
      <c r="LMM6" s="340"/>
      <c r="LMN6" s="340"/>
      <c r="LMO6" s="340"/>
      <c r="LMP6" s="340"/>
      <c r="LMQ6" s="340"/>
      <c r="LMR6" s="340"/>
      <c r="LMS6" s="340"/>
      <c r="LMT6" s="340"/>
      <c r="LMU6" s="340"/>
      <c r="LMV6" s="340"/>
      <c r="LMW6" s="340"/>
      <c r="LMX6" s="340"/>
      <c r="LMY6" s="340"/>
      <c r="LMZ6" s="340"/>
      <c r="LNA6" s="340"/>
      <c r="LNB6" s="340"/>
      <c r="LNC6" s="340"/>
      <c r="LND6" s="340"/>
      <c r="LNE6" s="340"/>
      <c r="LNF6" s="340"/>
      <c r="LNG6" s="340"/>
      <c r="LNH6" s="340"/>
      <c r="LNI6" s="340"/>
      <c r="LNJ6" s="340"/>
      <c r="LNK6" s="340"/>
      <c r="LNL6" s="340"/>
      <c r="LNM6" s="340"/>
      <c r="LNN6" s="340"/>
      <c r="LNO6" s="340"/>
      <c r="LNP6" s="340"/>
      <c r="LNQ6" s="340"/>
      <c r="LNR6" s="340"/>
      <c r="LNS6" s="340"/>
      <c r="LNT6" s="340"/>
      <c r="LNU6" s="340"/>
      <c r="LNV6" s="340"/>
      <c r="LNW6" s="340"/>
      <c r="LNX6" s="340"/>
      <c r="LNY6" s="340"/>
      <c r="LNZ6" s="340"/>
      <c r="LOA6" s="340"/>
      <c r="LOB6" s="340"/>
      <c r="LOC6" s="340"/>
      <c r="LOD6" s="340"/>
      <c r="LOE6" s="340"/>
      <c r="LOF6" s="340"/>
      <c r="LOG6" s="340"/>
      <c r="LOH6" s="340"/>
      <c r="LOI6" s="340"/>
      <c r="LOJ6" s="340"/>
      <c r="LOK6" s="340"/>
      <c r="LOL6" s="340"/>
      <c r="LOM6" s="340"/>
      <c r="LON6" s="340"/>
      <c r="LOO6" s="340"/>
      <c r="LOP6" s="340"/>
      <c r="LOQ6" s="340"/>
      <c r="LOR6" s="340"/>
      <c r="LOS6" s="340"/>
      <c r="LOT6" s="340"/>
      <c r="LOU6" s="340"/>
      <c r="LOV6" s="340"/>
      <c r="LOW6" s="340"/>
      <c r="LOX6" s="340"/>
      <c r="LOY6" s="340"/>
      <c r="LOZ6" s="340"/>
      <c r="LPA6" s="340"/>
      <c r="LPB6" s="340"/>
      <c r="LPC6" s="340"/>
      <c r="LPD6" s="340"/>
      <c r="LPE6" s="340"/>
      <c r="LPF6" s="340"/>
      <c r="LPG6" s="340"/>
      <c r="LPH6" s="340"/>
      <c r="LPI6" s="340"/>
      <c r="LPJ6" s="340"/>
      <c r="LPK6" s="340"/>
      <c r="LPL6" s="340"/>
      <c r="LPM6" s="340"/>
      <c r="LPN6" s="340"/>
      <c r="LPO6" s="340"/>
      <c r="LPP6" s="340"/>
      <c r="LPQ6" s="340"/>
      <c r="LPR6" s="340"/>
      <c r="LPS6" s="340"/>
      <c r="LPT6" s="340"/>
      <c r="LPU6" s="340"/>
      <c r="LPV6" s="340"/>
      <c r="LPW6" s="340"/>
      <c r="LPX6" s="340"/>
      <c r="LPY6" s="340"/>
      <c r="LPZ6" s="340"/>
      <c r="LQA6" s="340"/>
      <c r="LQB6" s="340"/>
      <c r="LQC6" s="340"/>
      <c r="LQD6" s="340"/>
      <c r="LQE6" s="340"/>
      <c r="LQF6" s="340"/>
      <c r="LQG6" s="340"/>
      <c r="LQH6" s="340"/>
      <c r="LQI6" s="340"/>
      <c r="LQJ6" s="340"/>
      <c r="LQK6" s="340"/>
      <c r="LQL6" s="340"/>
      <c r="LQM6" s="340"/>
      <c r="LQN6" s="340"/>
      <c r="LQO6" s="340"/>
      <c r="LQP6" s="340"/>
      <c r="LQQ6" s="340"/>
      <c r="LQR6" s="340"/>
      <c r="LQS6" s="340"/>
      <c r="LQT6" s="340"/>
      <c r="LQU6" s="340"/>
      <c r="LQV6" s="340"/>
      <c r="LQW6" s="340"/>
      <c r="LQX6" s="340"/>
      <c r="LQY6" s="340"/>
      <c r="LQZ6" s="340"/>
      <c r="LRA6" s="340"/>
      <c r="LRB6" s="340"/>
      <c r="LRC6" s="340"/>
      <c r="LRD6" s="340"/>
      <c r="LRE6" s="340"/>
      <c r="LRF6" s="340"/>
      <c r="LRG6" s="340"/>
      <c r="LRH6" s="340"/>
      <c r="LRI6" s="340"/>
      <c r="LRJ6" s="340"/>
      <c r="LRK6" s="340"/>
      <c r="LRL6" s="340"/>
      <c r="LRM6" s="340"/>
      <c r="LRN6" s="340"/>
      <c r="LRO6" s="340"/>
      <c r="LRP6" s="340"/>
      <c r="LRQ6" s="340"/>
      <c r="LRR6" s="340"/>
      <c r="LRS6" s="340"/>
      <c r="LRT6" s="340"/>
      <c r="LRU6" s="340"/>
      <c r="LRV6" s="340"/>
      <c r="LRW6" s="340"/>
      <c r="LRX6" s="340"/>
      <c r="LRY6" s="340"/>
      <c r="LRZ6" s="340"/>
      <c r="LSA6" s="340"/>
      <c r="LSB6" s="340"/>
      <c r="LSC6" s="340"/>
      <c r="LSD6" s="340"/>
      <c r="LSE6" s="340"/>
      <c r="LSF6" s="340"/>
      <c r="LSG6" s="340"/>
      <c r="LSH6" s="340"/>
      <c r="LSI6" s="340"/>
      <c r="LSJ6" s="340"/>
      <c r="LSK6" s="340"/>
      <c r="LSL6" s="340"/>
      <c r="LSM6" s="340"/>
      <c r="LSN6" s="340"/>
      <c r="LSO6" s="340"/>
      <c r="LSP6" s="340"/>
      <c r="LSQ6" s="340"/>
      <c r="LSR6" s="340"/>
      <c r="LSS6" s="340"/>
      <c r="LST6" s="340"/>
      <c r="LSU6" s="340"/>
      <c r="LSV6" s="340"/>
      <c r="LSW6" s="340"/>
      <c r="LSX6" s="340"/>
      <c r="LSY6" s="340"/>
      <c r="LSZ6" s="340"/>
      <c r="LTA6" s="340"/>
      <c r="LTB6" s="340"/>
      <c r="LTC6" s="340"/>
      <c r="LTD6" s="340"/>
      <c r="LTE6" s="340"/>
      <c r="LTF6" s="340"/>
      <c r="LTG6" s="340"/>
      <c r="LTH6" s="340"/>
      <c r="LTI6" s="340"/>
      <c r="LTJ6" s="340"/>
      <c r="LTK6" s="340"/>
      <c r="LTL6" s="340"/>
      <c r="LTM6" s="340"/>
      <c r="LTN6" s="340"/>
      <c r="LTO6" s="340"/>
      <c r="LTP6" s="340"/>
      <c r="LTQ6" s="340"/>
      <c r="LTR6" s="340"/>
      <c r="LTS6" s="340"/>
      <c r="LTT6" s="340"/>
      <c r="LTU6" s="340"/>
      <c r="LTV6" s="340"/>
      <c r="LTW6" s="340"/>
      <c r="LTX6" s="340"/>
      <c r="LTY6" s="340"/>
      <c r="LTZ6" s="340"/>
      <c r="LUA6" s="340"/>
      <c r="LUB6" s="340"/>
      <c r="LUC6" s="340"/>
      <c r="LUD6" s="340"/>
      <c r="LUE6" s="340"/>
      <c r="LUF6" s="340"/>
      <c r="LUG6" s="340"/>
      <c r="LUH6" s="340"/>
      <c r="LUI6" s="340"/>
      <c r="LUJ6" s="340"/>
      <c r="LUK6" s="340"/>
      <c r="LUL6" s="340"/>
      <c r="LUM6" s="340"/>
      <c r="LUN6" s="340"/>
      <c r="LUO6" s="340"/>
      <c r="LUP6" s="340"/>
      <c r="LUQ6" s="340"/>
      <c r="LUR6" s="340"/>
      <c r="LUS6" s="340"/>
      <c r="LUT6" s="340"/>
      <c r="LUU6" s="340"/>
      <c r="LUV6" s="340"/>
      <c r="LUW6" s="340"/>
      <c r="LUX6" s="340"/>
      <c r="LUY6" s="340"/>
      <c r="LUZ6" s="340"/>
      <c r="LVA6" s="340"/>
      <c r="LVB6" s="340"/>
      <c r="LVC6" s="340"/>
      <c r="LVD6" s="340"/>
      <c r="LVE6" s="340"/>
      <c r="LVF6" s="340"/>
      <c r="LVG6" s="340"/>
      <c r="LVH6" s="340"/>
      <c r="LVI6" s="340"/>
      <c r="LVJ6" s="340"/>
      <c r="LVK6" s="340"/>
      <c r="LVL6" s="340"/>
      <c r="LVM6" s="340"/>
      <c r="LVN6" s="340"/>
      <c r="LVO6" s="340"/>
      <c r="LVP6" s="340"/>
      <c r="LVQ6" s="340"/>
      <c r="LVR6" s="340"/>
      <c r="LVS6" s="340"/>
      <c r="LVT6" s="340"/>
      <c r="LVU6" s="340"/>
      <c r="LVV6" s="340"/>
      <c r="LVW6" s="340"/>
      <c r="LVX6" s="340"/>
      <c r="LVY6" s="340"/>
      <c r="LVZ6" s="340"/>
      <c r="LWA6" s="340"/>
      <c r="LWB6" s="340"/>
      <c r="LWC6" s="340"/>
      <c r="LWD6" s="340"/>
      <c r="LWE6" s="340"/>
      <c r="LWF6" s="340"/>
      <c r="LWG6" s="340"/>
      <c r="LWH6" s="340"/>
      <c r="LWI6" s="340"/>
      <c r="LWJ6" s="340"/>
      <c r="LWK6" s="340"/>
      <c r="LWL6" s="340"/>
      <c r="LWM6" s="340"/>
      <c r="LWN6" s="340"/>
      <c r="LWO6" s="340"/>
      <c r="LWP6" s="340"/>
      <c r="LWQ6" s="340"/>
      <c r="LWR6" s="340"/>
      <c r="LWS6" s="340"/>
      <c r="LWT6" s="340"/>
      <c r="LWU6" s="340"/>
      <c r="LWV6" s="340"/>
      <c r="LWW6" s="340"/>
      <c r="LWX6" s="340"/>
      <c r="LWY6" s="340"/>
      <c r="LWZ6" s="340"/>
      <c r="LXA6" s="340"/>
      <c r="LXB6" s="340"/>
      <c r="LXC6" s="340"/>
      <c r="LXD6" s="340"/>
      <c r="LXE6" s="340"/>
      <c r="LXF6" s="340"/>
      <c r="LXG6" s="340"/>
      <c r="LXH6" s="340"/>
      <c r="LXI6" s="340"/>
      <c r="LXJ6" s="340"/>
      <c r="LXK6" s="340"/>
      <c r="LXL6" s="340"/>
      <c r="LXM6" s="340"/>
      <c r="LXN6" s="340"/>
      <c r="LXO6" s="340"/>
      <c r="LXP6" s="340"/>
      <c r="LXQ6" s="340"/>
      <c r="LXR6" s="340"/>
      <c r="LXS6" s="340"/>
      <c r="LXT6" s="340"/>
      <c r="LXU6" s="340"/>
      <c r="LXV6" s="340"/>
      <c r="LXW6" s="340"/>
      <c r="LXX6" s="340"/>
      <c r="LXY6" s="340"/>
      <c r="LXZ6" s="340"/>
      <c r="LYA6" s="340"/>
      <c r="LYB6" s="340"/>
      <c r="LYC6" s="340"/>
      <c r="LYD6" s="340"/>
      <c r="LYE6" s="340"/>
      <c r="LYF6" s="340"/>
      <c r="LYG6" s="340"/>
      <c r="LYH6" s="340"/>
      <c r="LYI6" s="340"/>
      <c r="LYJ6" s="340"/>
      <c r="LYK6" s="340"/>
      <c r="LYL6" s="340"/>
      <c r="LYM6" s="340"/>
      <c r="LYN6" s="340"/>
      <c r="LYO6" s="340"/>
      <c r="LYP6" s="340"/>
      <c r="LYQ6" s="340"/>
      <c r="LYR6" s="340"/>
      <c r="LYS6" s="340"/>
      <c r="LYT6" s="340"/>
      <c r="LYU6" s="340"/>
      <c r="LYV6" s="340"/>
      <c r="LYW6" s="340"/>
      <c r="LYX6" s="340"/>
      <c r="LYY6" s="340"/>
      <c r="LYZ6" s="340"/>
      <c r="LZA6" s="340"/>
      <c r="LZB6" s="340"/>
      <c r="LZC6" s="340"/>
      <c r="LZD6" s="340"/>
      <c r="LZE6" s="340"/>
      <c r="LZF6" s="340"/>
      <c r="LZG6" s="340"/>
      <c r="LZH6" s="340"/>
      <c r="LZI6" s="340"/>
      <c r="LZJ6" s="340"/>
      <c r="LZK6" s="340"/>
      <c r="LZL6" s="340"/>
      <c r="LZM6" s="340"/>
      <c r="LZN6" s="340"/>
      <c r="LZO6" s="340"/>
      <c r="LZP6" s="340"/>
      <c r="LZQ6" s="340"/>
      <c r="LZR6" s="340"/>
      <c r="LZS6" s="340"/>
      <c r="LZT6" s="340"/>
      <c r="LZU6" s="340"/>
      <c r="LZV6" s="340"/>
      <c r="LZW6" s="340"/>
      <c r="LZX6" s="340"/>
      <c r="LZY6" s="340"/>
      <c r="LZZ6" s="340"/>
      <c r="MAA6" s="340"/>
      <c r="MAB6" s="340"/>
      <c r="MAC6" s="340"/>
      <c r="MAD6" s="340"/>
      <c r="MAE6" s="340"/>
      <c r="MAF6" s="340"/>
      <c r="MAG6" s="340"/>
      <c r="MAH6" s="340"/>
      <c r="MAI6" s="340"/>
      <c r="MAJ6" s="340"/>
      <c r="MAK6" s="340"/>
      <c r="MAL6" s="340"/>
      <c r="MAM6" s="340"/>
      <c r="MAN6" s="340"/>
      <c r="MAO6" s="340"/>
      <c r="MAP6" s="340"/>
      <c r="MAQ6" s="340"/>
      <c r="MAR6" s="340"/>
      <c r="MAS6" s="340"/>
      <c r="MAT6" s="340"/>
      <c r="MAU6" s="340"/>
      <c r="MAV6" s="340"/>
      <c r="MAW6" s="340"/>
      <c r="MAX6" s="340"/>
      <c r="MAY6" s="340"/>
      <c r="MAZ6" s="340"/>
      <c r="MBA6" s="340"/>
      <c r="MBB6" s="340"/>
      <c r="MBC6" s="340"/>
      <c r="MBD6" s="340"/>
      <c r="MBE6" s="340"/>
      <c r="MBF6" s="340"/>
      <c r="MBG6" s="340"/>
      <c r="MBH6" s="340"/>
      <c r="MBI6" s="340"/>
      <c r="MBJ6" s="340"/>
      <c r="MBK6" s="340"/>
      <c r="MBL6" s="340"/>
      <c r="MBM6" s="340"/>
      <c r="MBN6" s="340"/>
      <c r="MBO6" s="340"/>
      <c r="MBP6" s="340"/>
      <c r="MBQ6" s="340"/>
      <c r="MBR6" s="340"/>
      <c r="MBS6" s="340"/>
      <c r="MBT6" s="340"/>
      <c r="MBU6" s="340"/>
      <c r="MBV6" s="340"/>
      <c r="MBW6" s="340"/>
      <c r="MBX6" s="340"/>
      <c r="MBY6" s="340"/>
      <c r="MBZ6" s="340"/>
      <c r="MCA6" s="340"/>
      <c r="MCB6" s="340"/>
      <c r="MCC6" s="340"/>
      <c r="MCD6" s="340"/>
      <c r="MCE6" s="340"/>
      <c r="MCF6" s="340"/>
      <c r="MCG6" s="340"/>
      <c r="MCH6" s="340"/>
      <c r="MCI6" s="340"/>
      <c r="MCJ6" s="340"/>
      <c r="MCK6" s="340"/>
      <c r="MCL6" s="340"/>
      <c r="MCM6" s="340"/>
      <c r="MCN6" s="340"/>
      <c r="MCO6" s="340"/>
      <c r="MCP6" s="340"/>
      <c r="MCQ6" s="340"/>
      <c r="MCR6" s="340"/>
      <c r="MCS6" s="340"/>
      <c r="MCT6" s="340"/>
      <c r="MCU6" s="340"/>
      <c r="MCV6" s="340"/>
      <c r="MCW6" s="340"/>
      <c r="MCX6" s="340"/>
      <c r="MCY6" s="340"/>
      <c r="MCZ6" s="340"/>
      <c r="MDA6" s="340"/>
      <c r="MDB6" s="340"/>
      <c r="MDC6" s="340"/>
      <c r="MDD6" s="340"/>
      <c r="MDE6" s="340"/>
      <c r="MDF6" s="340"/>
      <c r="MDG6" s="340"/>
      <c r="MDH6" s="340"/>
      <c r="MDI6" s="340"/>
      <c r="MDJ6" s="340"/>
      <c r="MDK6" s="340"/>
      <c r="MDL6" s="340"/>
      <c r="MDM6" s="340"/>
      <c r="MDN6" s="340"/>
      <c r="MDO6" s="340"/>
      <c r="MDP6" s="340"/>
      <c r="MDQ6" s="340"/>
      <c r="MDR6" s="340"/>
      <c r="MDS6" s="340"/>
      <c r="MDT6" s="340"/>
      <c r="MDU6" s="340"/>
      <c r="MDV6" s="340"/>
      <c r="MDW6" s="340"/>
      <c r="MDX6" s="340"/>
      <c r="MDY6" s="340"/>
      <c r="MDZ6" s="340"/>
      <c r="MEA6" s="340"/>
      <c r="MEB6" s="340"/>
      <c r="MEC6" s="340"/>
      <c r="MED6" s="340"/>
      <c r="MEE6" s="340"/>
      <c r="MEF6" s="340"/>
      <c r="MEG6" s="340"/>
      <c r="MEH6" s="340"/>
      <c r="MEI6" s="340"/>
      <c r="MEJ6" s="340"/>
      <c r="MEK6" s="340"/>
      <c r="MEL6" s="340"/>
      <c r="MEM6" s="340"/>
      <c r="MEN6" s="340"/>
      <c r="MEO6" s="340"/>
      <c r="MEP6" s="340"/>
      <c r="MEQ6" s="340"/>
      <c r="MER6" s="340"/>
      <c r="MES6" s="340"/>
      <c r="MET6" s="340"/>
      <c r="MEU6" s="340"/>
      <c r="MEV6" s="340"/>
      <c r="MEW6" s="340"/>
      <c r="MEX6" s="340"/>
      <c r="MEY6" s="340"/>
      <c r="MEZ6" s="340"/>
      <c r="MFA6" s="340"/>
      <c r="MFB6" s="340"/>
      <c r="MFC6" s="340"/>
      <c r="MFD6" s="340"/>
      <c r="MFE6" s="340"/>
      <c r="MFF6" s="340"/>
      <c r="MFG6" s="340"/>
      <c r="MFH6" s="340"/>
      <c r="MFI6" s="340"/>
      <c r="MFJ6" s="340"/>
      <c r="MFK6" s="340"/>
      <c r="MFL6" s="340"/>
      <c r="MFM6" s="340"/>
      <c r="MFN6" s="340"/>
      <c r="MFO6" s="340"/>
      <c r="MFP6" s="340"/>
      <c r="MFQ6" s="340"/>
      <c r="MFR6" s="340"/>
      <c r="MFS6" s="340"/>
      <c r="MFT6" s="340"/>
      <c r="MFU6" s="340"/>
      <c r="MFV6" s="340"/>
      <c r="MFW6" s="340"/>
      <c r="MFX6" s="340"/>
      <c r="MFY6" s="340"/>
      <c r="MFZ6" s="340"/>
      <c r="MGA6" s="340"/>
      <c r="MGB6" s="340"/>
      <c r="MGC6" s="340"/>
      <c r="MGD6" s="340"/>
      <c r="MGE6" s="340"/>
      <c r="MGF6" s="340"/>
      <c r="MGG6" s="340"/>
      <c r="MGH6" s="340"/>
      <c r="MGI6" s="340"/>
      <c r="MGJ6" s="340"/>
      <c r="MGK6" s="340"/>
      <c r="MGL6" s="340"/>
      <c r="MGM6" s="340"/>
      <c r="MGN6" s="340"/>
      <c r="MGO6" s="340"/>
      <c r="MGP6" s="340"/>
      <c r="MGQ6" s="340"/>
      <c r="MGR6" s="340"/>
      <c r="MGS6" s="340"/>
      <c r="MGT6" s="340"/>
      <c r="MGU6" s="340"/>
      <c r="MGV6" s="340"/>
      <c r="MGW6" s="340"/>
      <c r="MGX6" s="340"/>
      <c r="MGY6" s="340"/>
      <c r="MGZ6" s="340"/>
      <c r="MHA6" s="340"/>
      <c r="MHB6" s="340"/>
      <c r="MHC6" s="340"/>
      <c r="MHD6" s="340"/>
      <c r="MHE6" s="340"/>
      <c r="MHF6" s="340"/>
      <c r="MHG6" s="340"/>
      <c r="MHH6" s="340"/>
      <c r="MHI6" s="340"/>
      <c r="MHJ6" s="340"/>
      <c r="MHK6" s="340"/>
      <c r="MHL6" s="340"/>
      <c r="MHM6" s="340"/>
      <c r="MHN6" s="340"/>
      <c r="MHO6" s="340"/>
      <c r="MHP6" s="340"/>
      <c r="MHQ6" s="340"/>
      <c r="MHR6" s="340"/>
      <c r="MHS6" s="340"/>
      <c r="MHT6" s="340"/>
      <c r="MHU6" s="340"/>
      <c r="MHV6" s="340"/>
      <c r="MHW6" s="340"/>
      <c r="MHX6" s="340"/>
      <c r="MHY6" s="340"/>
      <c r="MHZ6" s="340"/>
      <c r="MIA6" s="340"/>
      <c r="MIB6" s="340"/>
      <c r="MIC6" s="340"/>
      <c r="MID6" s="340"/>
      <c r="MIE6" s="340"/>
      <c r="MIF6" s="340"/>
      <c r="MIG6" s="340"/>
      <c r="MIH6" s="340"/>
      <c r="MII6" s="340"/>
      <c r="MIJ6" s="340"/>
      <c r="MIK6" s="340"/>
      <c r="MIL6" s="340"/>
      <c r="MIM6" s="340"/>
      <c r="MIN6" s="340"/>
      <c r="MIO6" s="340"/>
      <c r="MIP6" s="340"/>
      <c r="MIQ6" s="340"/>
      <c r="MIR6" s="340"/>
      <c r="MIS6" s="340"/>
      <c r="MIT6" s="340"/>
      <c r="MIU6" s="340"/>
      <c r="MIV6" s="340"/>
      <c r="MIW6" s="340"/>
      <c r="MIX6" s="340"/>
      <c r="MIY6" s="340"/>
      <c r="MIZ6" s="340"/>
      <c r="MJA6" s="340"/>
      <c r="MJB6" s="340"/>
      <c r="MJC6" s="340"/>
      <c r="MJD6" s="340"/>
      <c r="MJE6" s="340"/>
      <c r="MJF6" s="340"/>
      <c r="MJG6" s="340"/>
      <c r="MJH6" s="340"/>
      <c r="MJI6" s="340"/>
      <c r="MJJ6" s="340"/>
      <c r="MJK6" s="340"/>
      <c r="MJL6" s="340"/>
      <c r="MJM6" s="340"/>
      <c r="MJN6" s="340"/>
      <c r="MJO6" s="340"/>
      <c r="MJP6" s="340"/>
      <c r="MJQ6" s="340"/>
      <c r="MJR6" s="340"/>
      <c r="MJS6" s="340"/>
      <c r="MJT6" s="340"/>
      <c r="MJU6" s="340"/>
      <c r="MJV6" s="340"/>
      <c r="MJW6" s="340"/>
      <c r="MJX6" s="340"/>
      <c r="MJY6" s="340"/>
      <c r="MJZ6" s="340"/>
      <c r="MKA6" s="340"/>
      <c r="MKB6" s="340"/>
      <c r="MKC6" s="340"/>
      <c r="MKD6" s="340"/>
      <c r="MKE6" s="340"/>
      <c r="MKF6" s="340"/>
      <c r="MKG6" s="340"/>
      <c r="MKH6" s="340"/>
      <c r="MKI6" s="340"/>
      <c r="MKJ6" s="340"/>
      <c r="MKK6" s="340"/>
      <c r="MKL6" s="340"/>
      <c r="MKM6" s="340"/>
      <c r="MKN6" s="340"/>
      <c r="MKO6" s="340"/>
      <c r="MKP6" s="340"/>
      <c r="MKQ6" s="340"/>
      <c r="MKR6" s="340"/>
      <c r="MKS6" s="340"/>
      <c r="MKT6" s="340"/>
      <c r="MKU6" s="340"/>
      <c r="MKV6" s="340"/>
      <c r="MKW6" s="340"/>
      <c r="MKX6" s="340"/>
      <c r="MKY6" s="340"/>
      <c r="MKZ6" s="340"/>
      <c r="MLA6" s="340"/>
      <c r="MLB6" s="340"/>
      <c r="MLC6" s="340"/>
      <c r="MLD6" s="340"/>
      <c r="MLE6" s="340"/>
      <c r="MLF6" s="340"/>
      <c r="MLG6" s="340"/>
      <c r="MLH6" s="340"/>
      <c r="MLI6" s="340"/>
      <c r="MLJ6" s="340"/>
      <c r="MLK6" s="340"/>
      <c r="MLL6" s="340"/>
      <c r="MLM6" s="340"/>
      <c r="MLN6" s="340"/>
      <c r="MLO6" s="340"/>
      <c r="MLP6" s="340"/>
      <c r="MLQ6" s="340"/>
      <c r="MLR6" s="340"/>
      <c r="MLS6" s="340"/>
      <c r="MLT6" s="340"/>
      <c r="MLU6" s="340"/>
      <c r="MLV6" s="340"/>
      <c r="MLW6" s="340"/>
      <c r="MLX6" s="340"/>
      <c r="MLY6" s="340"/>
      <c r="MLZ6" s="340"/>
      <c r="MMA6" s="340"/>
      <c r="MMB6" s="340"/>
      <c r="MMC6" s="340"/>
      <c r="MMD6" s="340"/>
      <c r="MME6" s="340"/>
      <c r="MMF6" s="340"/>
      <c r="MMG6" s="340"/>
      <c r="MMH6" s="340"/>
      <c r="MMI6" s="340"/>
      <c r="MMJ6" s="340"/>
      <c r="MMK6" s="340"/>
      <c r="MML6" s="340"/>
      <c r="MMM6" s="340"/>
      <c r="MMN6" s="340"/>
      <c r="MMO6" s="340"/>
      <c r="MMP6" s="340"/>
      <c r="MMQ6" s="340"/>
      <c r="MMR6" s="340"/>
      <c r="MMS6" s="340"/>
      <c r="MMT6" s="340"/>
      <c r="MMU6" s="340"/>
      <c r="MMV6" s="340"/>
      <c r="MMW6" s="340"/>
      <c r="MMX6" s="340"/>
      <c r="MMY6" s="340"/>
      <c r="MMZ6" s="340"/>
      <c r="MNA6" s="340"/>
      <c r="MNB6" s="340"/>
      <c r="MNC6" s="340"/>
      <c r="MND6" s="340"/>
      <c r="MNE6" s="340"/>
      <c r="MNF6" s="340"/>
      <c r="MNG6" s="340"/>
      <c r="MNH6" s="340"/>
      <c r="MNI6" s="340"/>
      <c r="MNJ6" s="340"/>
      <c r="MNK6" s="340"/>
      <c r="MNL6" s="340"/>
      <c r="MNM6" s="340"/>
      <c r="MNN6" s="340"/>
      <c r="MNO6" s="340"/>
      <c r="MNP6" s="340"/>
      <c r="MNQ6" s="340"/>
      <c r="MNR6" s="340"/>
      <c r="MNS6" s="340"/>
      <c r="MNT6" s="340"/>
      <c r="MNU6" s="340"/>
      <c r="MNV6" s="340"/>
      <c r="MNW6" s="340"/>
      <c r="MNX6" s="340"/>
      <c r="MNY6" s="340"/>
      <c r="MNZ6" s="340"/>
      <c r="MOA6" s="340"/>
      <c r="MOB6" s="340"/>
      <c r="MOC6" s="340"/>
      <c r="MOD6" s="340"/>
      <c r="MOE6" s="340"/>
      <c r="MOF6" s="340"/>
      <c r="MOG6" s="340"/>
      <c r="MOH6" s="340"/>
      <c r="MOI6" s="340"/>
      <c r="MOJ6" s="340"/>
      <c r="MOK6" s="340"/>
      <c r="MOL6" s="340"/>
      <c r="MOM6" s="340"/>
      <c r="MON6" s="340"/>
      <c r="MOO6" s="340"/>
      <c r="MOP6" s="340"/>
      <c r="MOQ6" s="340"/>
      <c r="MOR6" s="340"/>
      <c r="MOS6" s="340"/>
      <c r="MOT6" s="340"/>
      <c r="MOU6" s="340"/>
      <c r="MOV6" s="340"/>
      <c r="MOW6" s="340"/>
      <c r="MOX6" s="340"/>
      <c r="MOY6" s="340"/>
      <c r="MOZ6" s="340"/>
      <c r="MPA6" s="340"/>
      <c r="MPB6" s="340"/>
      <c r="MPC6" s="340"/>
      <c r="MPD6" s="340"/>
      <c r="MPE6" s="340"/>
      <c r="MPF6" s="340"/>
      <c r="MPG6" s="340"/>
      <c r="MPH6" s="340"/>
      <c r="MPI6" s="340"/>
      <c r="MPJ6" s="340"/>
      <c r="MPK6" s="340"/>
      <c r="MPL6" s="340"/>
      <c r="MPM6" s="340"/>
      <c r="MPN6" s="340"/>
      <c r="MPO6" s="340"/>
      <c r="MPP6" s="340"/>
      <c r="MPQ6" s="340"/>
      <c r="MPR6" s="340"/>
      <c r="MPS6" s="340"/>
      <c r="MPT6" s="340"/>
      <c r="MPU6" s="340"/>
      <c r="MPV6" s="340"/>
      <c r="MPW6" s="340"/>
      <c r="MPX6" s="340"/>
      <c r="MPY6" s="340"/>
      <c r="MPZ6" s="340"/>
      <c r="MQA6" s="340"/>
      <c r="MQB6" s="340"/>
      <c r="MQC6" s="340"/>
      <c r="MQD6" s="340"/>
      <c r="MQE6" s="340"/>
      <c r="MQF6" s="340"/>
      <c r="MQG6" s="340"/>
      <c r="MQH6" s="340"/>
      <c r="MQI6" s="340"/>
      <c r="MQJ6" s="340"/>
      <c r="MQK6" s="340"/>
      <c r="MQL6" s="340"/>
      <c r="MQM6" s="340"/>
      <c r="MQN6" s="340"/>
      <c r="MQO6" s="340"/>
      <c r="MQP6" s="340"/>
      <c r="MQQ6" s="340"/>
      <c r="MQR6" s="340"/>
      <c r="MQS6" s="340"/>
      <c r="MQT6" s="340"/>
      <c r="MQU6" s="340"/>
      <c r="MQV6" s="340"/>
      <c r="MQW6" s="340"/>
      <c r="MQX6" s="340"/>
      <c r="MQY6" s="340"/>
      <c r="MQZ6" s="340"/>
      <c r="MRA6" s="340"/>
      <c r="MRB6" s="340"/>
      <c r="MRC6" s="340"/>
      <c r="MRD6" s="340"/>
      <c r="MRE6" s="340"/>
      <c r="MRF6" s="340"/>
      <c r="MRG6" s="340"/>
      <c r="MRH6" s="340"/>
      <c r="MRI6" s="340"/>
      <c r="MRJ6" s="340"/>
      <c r="MRK6" s="340"/>
      <c r="MRL6" s="340"/>
      <c r="MRM6" s="340"/>
      <c r="MRN6" s="340"/>
      <c r="MRO6" s="340"/>
      <c r="MRP6" s="340"/>
      <c r="MRQ6" s="340"/>
      <c r="MRR6" s="340"/>
      <c r="MRS6" s="340"/>
      <c r="MRT6" s="340"/>
      <c r="MRU6" s="340"/>
      <c r="MRV6" s="340"/>
      <c r="MRW6" s="340"/>
      <c r="MRX6" s="340"/>
      <c r="MRY6" s="340"/>
      <c r="MRZ6" s="340"/>
      <c r="MSA6" s="340"/>
      <c r="MSB6" s="340"/>
      <c r="MSC6" s="340"/>
      <c r="MSD6" s="340"/>
      <c r="MSE6" s="340"/>
      <c r="MSF6" s="340"/>
      <c r="MSG6" s="340"/>
      <c r="MSH6" s="340"/>
      <c r="MSI6" s="340"/>
      <c r="MSJ6" s="340"/>
      <c r="MSK6" s="340"/>
      <c r="MSL6" s="340"/>
      <c r="MSM6" s="340"/>
      <c r="MSN6" s="340"/>
      <c r="MSO6" s="340"/>
      <c r="MSP6" s="340"/>
      <c r="MSQ6" s="340"/>
      <c r="MSR6" s="340"/>
      <c r="MSS6" s="340"/>
      <c r="MST6" s="340"/>
      <c r="MSU6" s="340"/>
      <c r="MSV6" s="340"/>
      <c r="MSW6" s="340"/>
      <c r="MSX6" s="340"/>
      <c r="MSY6" s="340"/>
      <c r="MSZ6" s="340"/>
      <c r="MTA6" s="340"/>
      <c r="MTB6" s="340"/>
      <c r="MTC6" s="340"/>
      <c r="MTD6" s="340"/>
      <c r="MTE6" s="340"/>
      <c r="MTF6" s="340"/>
      <c r="MTG6" s="340"/>
      <c r="MTH6" s="340"/>
      <c r="MTI6" s="340"/>
      <c r="MTJ6" s="340"/>
      <c r="MTK6" s="340"/>
      <c r="MTL6" s="340"/>
      <c r="MTM6" s="340"/>
      <c r="MTN6" s="340"/>
      <c r="MTO6" s="340"/>
      <c r="MTP6" s="340"/>
      <c r="MTQ6" s="340"/>
      <c r="MTR6" s="340"/>
      <c r="MTS6" s="340"/>
      <c r="MTT6" s="340"/>
      <c r="MTU6" s="340"/>
      <c r="MTV6" s="340"/>
      <c r="MTW6" s="340"/>
      <c r="MTX6" s="340"/>
      <c r="MTY6" s="340"/>
      <c r="MTZ6" s="340"/>
      <c r="MUA6" s="340"/>
      <c r="MUB6" s="340"/>
      <c r="MUC6" s="340"/>
      <c r="MUD6" s="340"/>
      <c r="MUE6" s="340"/>
      <c r="MUF6" s="340"/>
      <c r="MUG6" s="340"/>
      <c r="MUH6" s="340"/>
      <c r="MUI6" s="340"/>
      <c r="MUJ6" s="340"/>
      <c r="MUK6" s="340"/>
      <c r="MUL6" s="340"/>
      <c r="MUM6" s="340"/>
      <c r="MUN6" s="340"/>
      <c r="MUO6" s="340"/>
      <c r="MUP6" s="340"/>
      <c r="MUQ6" s="340"/>
      <c r="MUR6" s="340"/>
      <c r="MUS6" s="340"/>
      <c r="MUT6" s="340"/>
      <c r="MUU6" s="340"/>
      <c r="MUV6" s="340"/>
      <c r="MUW6" s="340"/>
      <c r="MUX6" s="340"/>
      <c r="MUY6" s="340"/>
      <c r="MUZ6" s="340"/>
      <c r="MVA6" s="340"/>
      <c r="MVB6" s="340"/>
      <c r="MVC6" s="340"/>
      <c r="MVD6" s="340"/>
      <c r="MVE6" s="340"/>
      <c r="MVF6" s="340"/>
      <c r="MVG6" s="340"/>
      <c r="MVH6" s="340"/>
      <c r="MVI6" s="340"/>
      <c r="MVJ6" s="340"/>
      <c r="MVK6" s="340"/>
      <c r="MVL6" s="340"/>
      <c r="MVM6" s="340"/>
      <c r="MVN6" s="340"/>
      <c r="MVO6" s="340"/>
      <c r="MVP6" s="340"/>
      <c r="MVQ6" s="340"/>
      <c r="MVR6" s="340"/>
      <c r="MVS6" s="340"/>
      <c r="MVT6" s="340"/>
      <c r="MVU6" s="340"/>
      <c r="MVV6" s="340"/>
      <c r="MVW6" s="340"/>
      <c r="MVX6" s="340"/>
      <c r="MVY6" s="340"/>
      <c r="MVZ6" s="340"/>
      <c r="MWA6" s="340"/>
      <c r="MWB6" s="340"/>
      <c r="MWC6" s="340"/>
      <c r="MWD6" s="340"/>
      <c r="MWE6" s="340"/>
      <c r="MWF6" s="340"/>
      <c r="MWG6" s="340"/>
      <c r="MWH6" s="340"/>
      <c r="MWI6" s="340"/>
      <c r="MWJ6" s="340"/>
      <c r="MWK6" s="340"/>
      <c r="MWL6" s="340"/>
      <c r="MWM6" s="340"/>
      <c r="MWN6" s="340"/>
      <c r="MWO6" s="340"/>
      <c r="MWP6" s="340"/>
      <c r="MWQ6" s="340"/>
      <c r="MWR6" s="340"/>
      <c r="MWS6" s="340"/>
      <c r="MWT6" s="340"/>
      <c r="MWU6" s="340"/>
      <c r="MWV6" s="340"/>
      <c r="MWW6" s="340"/>
      <c r="MWX6" s="340"/>
      <c r="MWY6" s="340"/>
      <c r="MWZ6" s="340"/>
      <c r="MXA6" s="340"/>
      <c r="MXB6" s="340"/>
      <c r="MXC6" s="340"/>
      <c r="MXD6" s="340"/>
      <c r="MXE6" s="340"/>
      <c r="MXF6" s="340"/>
      <c r="MXG6" s="340"/>
      <c r="MXH6" s="340"/>
      <c r="MXI6" s="340"/>
      <c r="MXJ6" s="340"/>
      <c r="MXK6" s="340"/>
      <c r="MXL6" s="340"/>
      <c r="MXM6" s="340"/>
      <c r="MXN6" s="340"/>
      <c r="MXO6" s="340"/>
      <c r="MXP6" s="340"/>
      <c r="MXQ6" s="340"/>
      <c r="MXR6" s="340"/>
      <c r="MXS6" s="340"/>
      <c r="MXT6" s="340"/>
      <c r="MXU6" s="340"/>
      <c r="MXV6" s="340"/>
      <c r="MXW6" s="340"/>
      <c r="MXX6" s="340"/>
      <c r="MXY6" s="340"/>
      <c r="MXZ6" s="340"/>
      <c r="MYA6" s="340"/>
      <c r="MYB6" s="340"/>
      <c r="MYC6" s="340"/>
      <c r="MYD6" s="340"/>
      <c r="MYE6" s="340"/>
      <c r="MYF6" s="340"/>
      <c r="MYG6" s="340"/>
      <c r="MYH6" s="340"/>
      <c r="MYI6" s="340"/>
      <c r="MYJ6" s="340"/>
      <c r="MYK6" s="340"/>
      <c r="MYL6" s="340"/>
      <c r="MYM6" s="340"/>
      <c r="MYN6" s="340"/>
      <c r="MYO6" s="340"/>
      <c r="MYP6" s="340"/>
      <c r="MYQ6" s="340"/>
      <c r="MYR6" s="340"/>
      <c r="MYS6" s="340"/>
      <c r="MYT6" s="340"/>
      <c r="MYU6" s="340"/>
      <c r="MYV6" s="340"/>
      <c r="MYW6" s="340"/>
      <c r="MYX6" s="340"/>
      <c r="MYY6" s="340"/>
      <c r="MYZ6" s="340"/>
      <c r="MZA6" s="340"/>
      <c r="MZB6" s="340"/>
      <c r="MZC6" s="340"/>
      <c r="MZD6" s="340"/>
      <c r="MZE6" s="340"/>
      <c r="MZF6" s="340"/>
      <c r="MZG6" s="340"/>
      <c r="MZH6" s="340"/>
      <c r="MZI6" s="340"/>
      <c r="MZJ6" s="340"/>
      <c r="MZK6" s="340"/>
      <c r="MZL6" s="340"/>
      <c r="MZM6" s="340"/>
      <c r="MZN6" s="340"/>
      <c r="MZO6" s="340"/>
      <c r="MZP6" s="340"/>
      <c r="MZQ6" s="340"/>
      <c r="MZR6" s="340"/>
      <c r="MZS6" s="340"/>
      <c r="MZT6" s="340"/>
      <c r="MZU6" s="340"/>
      <c r="MZV6" s="340"/>
      <c r="MZW6" s="340"/>
      <c r="MZX6" s="340"/>
      <c r="MZY6" s="340"/>
      <c r="MZZ6" s="340"/>
      <c r="NAA6" s="340"/>
      <c r="NAB6" s="340"/>
      <c r="NAC6" s="340"/>
      <c r="NAD6" s="340"/>
      <c r="NAE6" s="340"/>
      <c r="NAF6" s="340"/>
      <c r="NAG6" s="340"/>
      <c r="NAH6" s="340"/>
      <c r="NAI6" s="340"/>
      <c r="NAJ6" s="340"/>
      <c r="NAK6" s="340"/>
      <c r="NAL6" s="340"/>
      <c r="NAM6" s="340"/>
      <c r="NAN6" s="340"/>
      <c r="NAO6" s="340"/>
      <c r="NAP6" s="340"/>
      <c r="NAQ6" s="340"/>
      <c r="NAR6" s="340"/>
      <c r="NAS6" s="340"/>
      <c r="NAT6" s="340"/>
      <c r="NAU6" s="340"/>
      <c r="NAV6" s="340"/>
      <c r="NAW6" s="340"/>
      <c r="NAX6" s="340"/>
      <c r="NAY6" s="340"/>
      <c r="NAZ6" s="340"/>
      <c r="NBA6" s="340"/>
      <c r="NBB6" s="340"/>
      <c r="NBC6" s="340"/>
      <c r="NBD6" s="340"/>
      <c r="NBE6" s="340"/>
      <c r="NBF6" s="340"/>
      <c r="NBG6" s="340"/>
      <c r="NBH6" s="340"/>
      <c r="NBI6" s="340"/>
      <c r="NBJ6" s="340"/>
      <c r="NBK6" s="340"/>
      <c r="NBL6" s="340"/>
      <c r="NBM6" s="340"/>
      <c r="NBN6" s="340"/>
      <c r="NBO6" s="340"/>
      <c r="NBP6" s="340"/>
      <c r="NBQ6" s="340"/>
      <c r="NBR6" s="340"/>
      <c r="NBS6" s="340"/>
      <c r="NBT6" s="340"/>
      <c r="NBU6" s="340"/>
      <c r="NBV6" s="340"/>
      <c r="NBW6" s="340"/>
      <c r="NBX6" s="340"/>
      <c r="NBY6" s="340"/>
      <c r="NBZ6" s="340"/>
      <c r="NCA6" s="340"/>
      <c r="NCB6" s="340"/>
      <c r="NCC6" s="340"/>
      <c r="NCD6" s="340"/>
      <c r="NCE6" s="340"/>
      <c r="NCF6" s="340"/>
      <c r="NCG6" s="340"/>
      <c r="NCH6" s="340"/>
      <c r="NCI6" s="340"/>
      <c r="NCJ6" s="340"/>
      <c r="NCK6" s="340"/>
      <c r="NCL6" s="340"/>
      <c r="NCM6" s="340"/>
      <c r="NCN6" s="340"/>
      <c r="NCO6" s="340"/>
      <c r="NCP6" s="340"/>
      <c r="NCQ6" s="340"/>
      <c r="NCR6" s="340"/>
      <c r="NCS6" s="340"/>
      <c r="NCT6" s="340"/>
      <c r="NCU6" s="340"/>
      <c r="NCV6" s="340"/>
      <c r="NCW6" s="340"/>
      <c r="NCX6" s="340"/>
      <c r="NCY6" s="340"/>
      <c r="NCZ6" s="340"/>
      <c r="NDA6" s="340"/>
      <c r="NDB6" s="340"/>
      <c r="NDC6" s="340"/>
      <c r="NDD6" s="340"/>
      <c r="NDE6" s="340"/>
      <c r="NDF6" s="340"/>
      <c r="NDG6" s="340"/>
      <c r="NDH6" s="340"/>
      <c r="NDI6" s="340"/>
      <c r="NDJ6" s="340"/>
      <c r="NDK6" s="340"/>
      <c r="NDL6" s="340"/>
      <c r="NDM6" s="340"/>
      <c r="NDN6" s="340"/>
      <c r="NDO6" s="340"/>
      <c r="NDP6" s="340"/>
      <c r="NDQ6" s="340"/>
      <c r="NDR6" s="340"/>
      <c r="NDS6" s="340"/>
      <c r="NDT6" s="340"/>
      <c r="NDU6" s="340"/>
      <c r="NDV6" s="340"/>
      <c r="NDW6" s="340"/>
      <c r="NDX6" s="340"/>
      <c r="NDY6" s="340"/>
      <c r="NDZ6" s="340"/>
      <c r="NEA6" s="340"/>
      <c r="NEB6" s="340"/>
      <c r="NEC6" s="340"/>
      <c r="NED6" s="340"/>
      <c r="NEE6" s="340"/>
      <c r="NEF6" s="340"/>
      <c r="NEG6" s="340"/>
      <c r="NEH6" s="340"/>
      <c r="NEI6" s="340"/>
      <c r="NEJ6" s="340"/>
      <c r="NEK6" s="340"/>
      <c r="NEL6" s="340"/>
      <c r="NEM6" s="340"/>
      <c r="NEN6" s="340"/>
      <c r="NEO6" s="340"/>
      <c r="NEP6" s="340"/>
      <c r="NEQ6" s="340"/>
      <c r="NER6" s="340"/>
      <c r="NES6" s="340"/>
      <c r="NET6" s="340"/>
      <c r="NEU6" s="340"/>
      <c r="NEV6" s="340"/>
      <c r="NEW6" s="340"/>
      <c r="NEX6" s="340"/>
      <c r="NEY6" s="340"/>
      <c r="NEZ6" s="340"/>
      <c r="NFA6" s="340"/>
      <c r="NFB6" s="340"/>
      <c r="NFC6" s="340"/>
      <c r="NFD6" s="340"/>
      <c r="NFE6" s="340"/>
      <c r="NFF6" s="340"/>
      <c r="NFG6" s="340"/>
      <c r="NFH6" s="340"/>
      <c r="NFI6" s="340"/>
      <c r="NFJ6" s="340"/>
      <c r="NFK6" s="340"/>
      <c r="NFL6" s="340"/>
      <c r="NFM6" s="340"/>
      <c r="NFN6" s="340"/>
      <c r="NFO6" s="340"/>
      <c r="NFP6" s="340"/>
      <c r="NFQ6" s="340"/>
      <c r="NFR6" s="340"/>
      <c r="NFS6" s="340"/>
      <c r="NFT6" s="340"/>
      <c r="NFU6" s="340"/>
      <c r="NFV6" s="340"/>
      <c r="NFW6" s="340"/>
      <c r="NFX6" s="340"/>
      <c r="NFY6" s="340"/>
      <c r="NFZ6" s="340"/>
      <c r="NGA6" s="340"/>
      <c r="NGB6" s="340"/>
      <c r="NGC6" s="340"/>
      <c r="NGD6" s="340"/>
      <c r="NGE6" s="340"/>
      <c r="NGF6" s="340"/>
      <c r="NGG6" s="340"/>
      <c r="NGH6" s="340"/>
      <c r="NGI6" s="340"/>
      <c r="NGJ6" s="340"/>
      <c r="NGK6" s="340"/>
      <c r="NGL6" s="340"/>
      <c r="NGM6" s="340"/>
      <c r="NGN6" s="340"/>
      <c r="NGO6" s="340"/>
      <c r="NGP6" s="340"/>
      <c r="NGQ6" s="340"/>
      <c r="NGR6" s="340"/>
      <c r="NGS6" s="340"/>
      <c r="NGT6" s="340"/>
      <c r="NGU6" s="340"/>
      <c r="NGV6" s="340"/>
      <c r="NGW6" s="340"/>
      <c r="NGX6" s="340"/>
      <c r="NGY6" s="340"/>
      <c r="NGZ6" s="340"/>
      <c r="NHA6" s="340"/>
      <c r="NHB6" s="340"/>
      <c r="NHC6" s="340"/>
      <c r="NHD6" s="340"/>
      <c r="NHE6" s="340"/>
      <c r="NHF6" s="340"/>
      <c r="NHG6" s="340"/>
      <c r="NHH6" s="340"/>
      <c r="NHI6" s="340"/>
      <c r="NHJ6" s="340"/>
      <c r="NHK6" s="340"/>
      <c r="NHL6" s="340"/>
      <c r="NHM6" s="340"/>
      <c r="NHN6" s="340"/>
      <c r="NHO6" s="340"/>
      <c r="NHP6" s="340"/>
      <c r="NHQ6" s="340"/>
      <c r="NHR6" s="340"/>
      <c r="NHS6" s="340"/>
      <c r="NHT6" s="340"/>
      <c r="NHU6" s="340"/>
      <c r="NHV6" s="340"/>
      <c r="NHW6" s="340"/>
      <c r="NHX6" s="340"/>
      <c r="NHY6" s="340"/>
      <c r="NHZ6" s="340"/>
      <c r="NIA6" s="340"/>
      <c r="NIB6" s="340"/>
      <c r="NIC6" s="340"/>
      <c r="NID6" s="340"/>
      <c r="NIE6" s="340"/>
      <c r="NIF6" s="340"/>
      <c r="NIG6" s="340"/>
      <c r="NIH6" s="340"/>
      <c r="NII6" s="340"/>
      <c r="NIJ6" s="340"/>
      <c r="NIK6" s="340"/>
      <c r="NIL6" s="340"/>
      <c r="NIM6" s="340"/>
      <c r="NIN6" s="340"/>
      <c r="NIO6" s="340"/>
      <c r="NIP6" s="340"/>
      <c r="NIQ6" s="340"/>
      <c r="NIR6" s="340"/>
      <c r="NIS6" s="340"/>
      <c r="NIT6" s="340"/>
      <c r="NIU6" s="340"/>
      <c r="NIV6" s="340"/>
      <c r="NIW6" s="340"/>
      <c r="NIX6" s="340"/>
      <c r="NIY6" s="340"/>
      <c r="NIZ6" s="340"/>
      <c r="NJA6" s="340"/>
      <c r="NJB6" s="340"/>
      <c r="NJC6" s="340"/>
      <c r="NJD6" s="340"/>
      <c r="NJE6" s="340"/>
      <c r="NJF6" s="340"/>
      <c r="NJG6" s="340"/>
      <c r="NJH6" s="340"/>
      <c r="NJI6" s="340"/>
      <c r="NJJ6" s="340"/>
      <c r="NJK6" s="340"/>
      <c r="NJL6" s="340"/>
      <c r="NJM6" s="340"/>
      <c r="NJN6" s="340"/>
      <c r="NJO6" s="340"/>
      <c r="NJP6" s="340"/>
      <c r="NJQ6" s="340"/>
      <c r="NJR6" s="340"/>
      <c r="NJS6" s="340"/>
      <c r="NJT6" s="340"/>
      <c r="NJU6" s="340"/>
      <c r="NJV6" s="340"/>
      <c r="NJW6" s="340"/>
      <c r="NJX6" s="340"/>
      <c r="NJY6" s="340"/>
      <c r="NJZ6" s="340"/>
      <c r="NKA6" s="340"/>
      <c r="NKB6" s="340"/>
      <c r="NKC6" s="340"/>
      <c r="NKD6" s="340"/>
      <c r="NKE6" s="340"/>
      <c r="NKF6" s="340"/>
      <c r="NKG6" s="340"/>
      <c r="NKH6" s="340"/>
      <c r="NKI6" s="340"/>
      <c r="NKJ6" s="340"/>
      <c r="NKK6" s="340"/>
      <c r="NKL6" s="340"/>
      <c r="NKM6" s="340"/>
      <c r="NKN6" s="340"/>
      <c r="NKO6" s="340"/>
      <c r="NKP6" s="340"/>
      <c r="NKQ6" s="340"/>
      <c r="NKR6" s="340"/>
      <c r="NKS6" s="340"/>
      <c r="NKT6" s="340"/>
      <c r="NKU6" s="340"/>
      <c r="NKV6" s="340"/>
      <c r="NKW6" s="340"/>
      <c r="NKX6" s="340"/>
      <c r="NKY6" s="340"/>
      <c r="NKZ6" s="340"/>
      <c r="NLA6" s="340"/>
      <c r="NLB6" s="340"/>
      <c r="NLC6" s="340"/>
      <c r="NLD6" s="340"/>
      <c r="NLE6" s="340"/>
      <c r="NLF6" s="340"/>
      <c r="NLG6" s="340"/>
      <c r="NLH6" s="340"/>
      <c r="NLI6" s="340"/>
      <c r="NLJ6" s="340"/>
      <c r="NLK6" s="340"/>
      <c r="NLL6" s="340"/>
      <c r="NLM6" s="340"/>
      <c r="NLN6" s="340"/>
      <c r="NLO6" s="340"/>
      <c r="NLP6" s="340"/>
      <c r="NLQ6" s="340"/>
      <c r="NLR6" s="340"/>
      <c r="NLS6" s="340"/>
      <c r="NLT6" s="340"/>
      <c r="NLU6" s="340"/>
      <c r="NLV6" s="340"/>
      <c r="NLW6" s="340"/>
      <c r="NLX6" s="340"/>
      <c r="NLY6" s="340"/>
      <c r="NLZ6" s="340"/>
      <c r="NMA6" s="340"/>
      <c r="NMB6" s="340"/>
      <c r="NMC6" s="340"/>
      <c r="NMD6" s="340"/>
      <c r="NME6" s="340"/>
      <c r="NMF6" s="340"/>
      <c r="NMG6" s="340"/>
      <c r="NMH6" s="340"/>
      <c r="NMI6" s="340"/>
      <c r="NMJ6" s="340"/>
      <c r="NMK6" s="340"/>
      <c r="NML6" s="340"/>
      <c r="NMM6" s="340"/>
      <c r="NMN6" s="340"/>
      <c r="NMO6" s="340"/>
      <c r="NMP6" s="340"/>
      <c r="NMQ6" s="340"/>
      <c r="NMR6" s="340"/>
      <c r="NMS6" s="340"/>
      <c r="NMT6" s="340"/>
      <c r="NMU6" s="340"/>
      <c r="NMV6" s="340"/>
      <c r="NMW6" s="340"/>
      <c r="NMX6" s="340"/>
      <c r="NMY6" s="340"/>
      <c r="NMZ6" s="340"/>
      <c r="NNA6" s="340"/>
      <c r="NNB6" s="340"/>
      <c r="NNC6" s="340"/>
      <c r="NND6" s="340"/>
      <c r="NNE6" s="340"/>
      <c r="NNF6" s="340"/>
      <c r="NNG6" s="340"/>
      <c r="NNH6" s="340"/>
      <c r="NNI6" s="340"/>
      <c r="NNJ6" s="340"/>
      <c r="NNK6" s="340"/>
      <c r="NNL6" s="340"/>
      <c r="NNM6" s="340"/>
      <c r="NNN6" s="340"/>
      <c r="NNO6" s="340"/>
      <c r="NNP6" s="340"/>
      <c r="NNQ6" s="340"/>
      <c r="NNR6" s="340"/>
      <c r="NNS6" s="340"/>
      <c r="NNT6" s="340"/>
      <c r="NNU6" s="340"/>
      <c r="NNV6" s="340"/>
      <c r="NNW6" s="340"/>
      <c r="NNX6" s="340"/>
      <c r="NNY6" s="340"/>
      <c r="NNZ6" s="340"/>
      <c r="NOA6" s="340"/>
      <c r="NOB6" s="340"/>
      <c r="NOC6" s="340"/>
      <c r="NOD6" s="340"/>
      <c r="NOE6" s="340"/>
      <c r="NOF6" s="340"/>
      <c r="NOG6" s="340"/>
      <c r="NOH6" s="340"/>
      <c r="NOI6" s="340"/>
      <c r="NOJ6" s="340"/>
      <c r="NOK6" s="340"/>
      <c r="NOL6" s="340"/>
      <c r="NOM6" s="340"/>
      <c r="NON6" s="340"/>
      <c r="NOO6" s="340"/>
      <c r="NOP6" s="340"/>
      <c r="NOQ6" s="340"/>
      <c r="NOR6" s="340"/>
      <c r="NOS6" s="340"/>
      <c r="NOT6" s="340"/>
      <c r="NOU6" s="340"/>
      <c r="NOV6" s="340"/>
      <c r="NOW6" s="340"/>
      <c r="NOX6" s="340"/>
      <c r="NOY6" s="340"/>
      <c r="NOZ6" s="340"/>
      <c r="NPA6" s="340"/>
      <c r="NPB6" s="340"/>
      <c r="NPC6" s="340"/>
      <c r="NPD6" s="340"/>
      <c r="NPE6" s="340"/>
      <c r="NPF6" s="340"/>
      <c r="NPG6" s="340"/>
      <c r="NPH6" s="340"/>
      <c r="NPI6" s="340"/>
      <c r="NPJ6" s="340"/>
      <c r="NPK6" s="340"/>
      <c r="NPL6" s="340"/>
      <c r="NPM6" s="340"/>
      <c r="NPN6" s="340"/>
      <c r="NPO6" s="340"/>
      <c r="NPP6" s="340"/>
      <c r="NPQ6" s="340"/>
      <c r="NPR6" s="340"/>
      <c r="NPS6" s="340"/>
      <c r="NPT6" s="340"/>
      <c r="NPU6" s="340"/>
      <c r="NPV6" s="340"/>
      <c r="NPW6" s="340"/>
      <c r="NPX6" s="340"/>
      <c r="NPY6" s="340"/>
      <c r="NPZ6" s="340"/>
      <c r="NQA6" s="340"/>
      <c r="NQB6" s="340"/>
      <c r="NQC6" s="340"/>
      <c r="NQD6" s="340"/>
      <c r="NQE6" s="340"/>
      <c r="NQF6" s="340"/>
      <c r="NQG6" s="340"/>
      <c r="NQH6" s="340"/>
      <c r="NQI6" s="340"/>
      <c r="NQJ6" s="340"/>
      <c r="NQK6" s="340"/>
      <c r="NQL6" s="340"/>
      <c r="NQM6" s="340"/>
      <c r="NQN6" s="340"/>
      <c r="NQO6" s="340"/>
      <c r="NQP6" s="340"/>
      <c r="NQQ6" s="340"/>
      <c r="NQR6" s="340"/>
      <c r="NQS6" s="340"/>
      <c r="NQT6" s="340"/>
      <c r="NQU6" s="340"/>
      <c r="NQV6" s="340"/>
      <c r="NQW6" s="340"/>
      <c r="NQX6" s="340"/>
      <c r="NQY6" s="340"/>
      <c r="NQZ6" s="340"/>
      <c r="NRA6" s="340"/>
      <c r="NRB6" s="340"/>
      <c r="NRC6" s="340"/>
      <c r="NRD6" s="340"/>
      <c r="NRE6" s="340"/>
      <c r="NRF6" s="340"/>
      <c r="NRG6" s="340"/>
      <c r="NRH6" s="340"/>
      <c r="NRI6" s="340"/>
      <c r="NRJ6" s="340"/>
      <c r="NRK6" s="340"/>
      <c r="NRL6" s="340"/>
      <c r="NRM6" s="340"/>
      <c r="NRN6" s="340"/>
      <c r="NRO6" s="340"/>
      <c r="NRP6" s="340"/>
      <c r="NRQ6" s="340"/>
      <c r="NRR6" s="340"/>
      <c r="NRS6" s="340"/>
      <c r="NRT6" s="340"/>
      <c r="NRU6" s="340"/>
      <c r="NRV6" s="340"/>
      <c r="NRW6" s="340"/>
      <c r="NRX6" s="340"/>
      <c r="NRY6" s="340"/>
      <c r="NRZ6" s="340"/>
      <c r="NSA6" s="340"/>
      <c r="NSB6" s="340"/>
      <c r="NSC6" s="340"/>
      <c r="NSD6" s="340"/>
      <c r="NSE6" s="340"/>
      <c r="NSF6" s="340"/>
      <c r="NSG6" s="340"/>
      <c r="NSH6" s="340"/>
      <c r="NSI6" s="340"/>
      <c r="NSJ6" s="340"/>
      <c r="NSK6" s="340"/>
      <c r="NSL6" s="340"/>
      <c r="NSM6" s="340"/>
      <c r="NSN6" s="340"/>
      <c r="NSO6" s="340"/>
      <c r="NSP6" s="340"/>
      <c r="NSQ6" s="340"/>
      <c r="NSR6" s="340"/>
      <c r="NSS6" s="340"/>
      <c r="NST6" s="340"/>
      <c r="NSU6" s="340"/>
      <c r="NSV6" s="340"/>
      <c r="NSW6" s="340"/>
      <c r="NSX6" s="340"/>
      <c r="NSY6" s="340"/>
      <c r="NSZ6" s="340"/>
      <c r="NTA6" s="340"/>
      <c r="NTB6" s="340"/>
      <c r="NTC6" s="340"/>
      <c r="NTD6" s="340"/>
      <c r="NTE6" s="340"/>
      <c r="NTF6" s="340"/>
      <c r="NTG6" s="340"/>
      <c r="NTH6" s="340"/>
      <c r="NTI6" s="340"/>
      <c r="NTJ6" s="340"/>
      <c r="NTK6" s="340"/>
      <c r="NTL6" s="340"/>
      <c r="NTM6" s="340"/>
      <c r="NTN6" s="340"/>
      <c r="NTO6" s="340"/>
      <c r="NTP6" s="340"/>
      <c r="NTQ6" s="340"/>
      <c r="NTR6" s="340"/>
      <c r="NTS6" s="340"/>
      <c r="NTT6" s="340"/>
      <c r="NTU6" s="340"/>
      <c r="NTV6" s="340"/>
      <c r="NTW6" s="340"/>
      <c r="NTX6" s="340"/>
      <c r="NTY6" s="340"/>
      <c r="NTZ6" s="340"/>
      <c r="NUA6" s="340"/>
      <c r="NUB6" s="340"/>
      <c r="NUC6" s="340"/>
      <c r="NUD6" s="340"/>
      <c r="NUE6" s="340"/>
      <c r="NUF6" s="340"/>
      <c r="NUG6" s="340"/>
      <c r="NUH6" s="340"/>
      <c r="NUI6" s="340"/>
      <c r="NUJ6" s="340"/>
      <c r="NUK6" s="340"/>
      <c r="NUL6" s="340"/>
      <c r="NUM6" s="340"/>
      <c r="NUN6" s="340"/>
      <c r="NUO6" s="340"/>
      <c r="NUP6" s="340"/>
      <c r="NUQ6" s="340"/>
      <c r="NUR6" s="340"/>
      <c r="NUS6" s="340"/>
      <c r="NUT6" s="340"/>
      <c r="NUU6" s="340"/>
      <c r="NUV6" s="340"/>
      <c r="NUW6" s="340"/>
      <c r="NUX6" s="340"/>
      <c r="NUY6" s="340"/>
      <c r="NUZ6" s="340"/>
      <c r="NVA6" s="340"/>
      <c r="NVB6" s="340"/>
      <c r="NVC6" s="340"/>
      <c r="NVD6" s="340"/>
      <c r="NVE6" s="340"/>
      <c r="NVF6" s="340"/>
      <c r="NVG6" s="340"/>
      <c r="NVH6" s="340"/>
      <c r="NVI6" s="340"/>
      <c r="NVJ6" s="340"/>
      <c r="NVK6" s="340"/>
      <c r="NVL6" s="340"/>
      <c r="NVM6" s="340"/>
      <c r="NVN6" s="340"/>
      <c r="NVO6" s="340"/>
      <c r="NVP6" s="340"/>
      <c r="NVQ6" s="340"/>
      <c r="NVR6" s="340"/>
      <c r="NVS6" s="340"/>
      <c r="NVT6" s="340"/>
      <c r="NVU6" s="340"/>
      <c r="NVV6" s="340"/>
      <c r="NVW6" s="340"/>
      <c r="NVX6" s="340"/>
      <c r="NVY6" s="340"/>
      <c r="NVZ6" s="340"/>
      <c r="NWA6" s="340"/>
      <c r="NWB6" s="340"/>
      <c r="NWC6" s="340"/>
      <c r="NWD6" s="340"/>
      <c r="NWE6" s="340"/>
      <c r="NWF6" s="340"/>
      <c r="NWG6" s="340"/>
      <c r="NWH6" s="340"/>
      <c r="NWI6" s="340"/>
      <c r="NWJ6" s="340"/>
      <c r="NWK6" s="340"/>
      <c r="NWL6" s="340"/>
      <c r="NWM6" s="340"/>
      <c r="NWN6" s="340"/>
      <c r="NWO6" s="340"/>
      <c r="NWP6" s="340"/>
      <c r="NWQ6" s="340"/>
      <c r="NWR6" s="340"/>
      <c r="NWS6" s="340"/>
      <c r="NWT6" s="340"/>
      <c r="NWU6" s="340"/>
      <c r="NWV6" s="340"/>
      <c r="NWW6" s="340"/>
      <c r="NWX6" s="340"/>
      <c r="NWY6" s="340"/>
      <c r="NWZ6" s="340"/>
      <c r="NXA6" s="340"/>
      <c r="NXB6" s="340"/>
      <c r="NXC6" s="340"/>
      <c r="NXD6" s="340"/>
      <c r="NXE6" s="340"/>
      <c r="NXF6" s="340"/>
      <c r="NXG6" s="340"/>
      <c r="NXH6" s="340"/>
      <c r="NXI6" s="340"/>
      <c r="NXJ6" s="340"/>
      <c r="NXK6" s="340"/>
      <c r="NXL6" s="340"/>
      <c r="NXM6" s="340"/>
      <c r="NXN6" s="340"/>
      <c r="NXO6" s="340"/>
      <c r="NXP6" s="340"/>
      <c r="NXQ6" s="340"/>
      <c r="NXR6" s="340"/>
      <c r="NXS6" s="340"/>
      <c r="NXT6" s="340"/>
      <c r="NXU6" s="340"/>
      <c r="NXV6" s="340"/>
      <c r="NXW6" s="340"/>
      <c r="NXX6" s="340"/>
      <c r="NXY6" s="340"/>
      <c r="NXZ6" s="340"/>
      <c r="NYA6" s="340"/>
      <c r="NYB6" s="340"/>
      <c r="NYC6" s="340"/>
      <c r="NYD6" s="340"/>
      <c r="NYE6" s="340"/>
      <c r="NYF6" s="340"/>
      <c r="NYG6" s="340"/>
      <c r="NYH6" s="340"/>
      <c r="NYI6" s="340"/>
      <c r="NYJ6" s="340"/>
      <c r="NYK6" s="340"/>
      <c r="NYL6" s="340"/>
      <c r="NYM6" s="340"/>
      <c r="NYN6" s="340"/>
      <c r="NYO6" s="340"/>
      <c r="NYP6" s="340"/>
      <c r="NYQ6" s="340"/>
      <c r="NYR6" s="340"/>
      <c r="NYS6" s="340"/>
      <c r="NYT6" s="340"/>
      <c r="NYU6" s="340"/>
      <c r="NYV6" s="340"/>
      <c r="NYW6" s="340"/>
      <c r="NYX6" s="340"/>
      <c r="NYY6" s="340"/>
      <c r="NYZ6" s="340"/>
      <c r="NZA6" s="340"/>
      <c r="NZB6" s="340"/>
      <c r="NZC6" s="340"/>
      <c r="NZD6" s="340"/>
      <c r="NZE6" s="340"/>
      <c r="NZF6" s="340"/>
      <c r="NZG6" s="340"/>
      <c r="NZH6" s="340"/>
      <c r="NZI6" s="340"/>
      <c r="NZJ6" s="340"/>
      <c r="NZK6" s="340"/>
      <c r="NZL6" s="340"/>
      <c r="NZM6" s="340"/>
      <c r="NZN6" s="340"/>
      <c r="NZO6" s="340"/>
      <c r="NZP6" s="340"/>
      <c r="NZQ6" s="340"/>
      <c r="NZR6" s="340"/>
      <c r="NZS6" s="340"/>
      <c r="NZT6" s="340"/>
      <c r="NZU6" s="340"/>
      <c r="NZV6" s="340"/>
      <c r="NZW6" s="340"/>
      <c r="NZX6" s="340"/>
      <c r="NZY6" s="340"/>
      <c r="NZZ6" s="340"/>
      <c r="OAA6" s="340"/>
      <c r="OAB6" s="340"/>
      <c r="OAC6" s="340"/>
      <c r="OAD6" s="340"/>
      <c r="OAE6" s="340"/>
      <c r="OAF6" s="340"/>
      <c r="OAG6" s="340"/>
      <c r="OAH6" s="340"/>
      <c r="OAI6" s="340"/>
      <c r="OAJ6" s="340"/>
      <c r="OAK6" s="340"/>
      <c r="OAL6" s="340"/>
      <c r="OAM6" s="340"/>
      <c r="OAN6" s="340"/>
      <c r="OAO6" s="340"/>
      <c r="OAP6" s="340"/>
      <c r="OAQ6" s="340"/>
      <c r="OAR6" s="340"/>
      <c r="OAS6" s="340"/>
      <c r="OAT6" s="340"/>
      <c r="OAU6" s="340"/>
      <c r="OAV6" s="340"/>
      <c r="OAW6" s="340"/>
      <c r="OAX6" s="340"/>
      <c r="OAY6" s="340"/>
      <c r="OAZ6" s="340"/>
      <c r="OBA6" s="340"/>
      <c r="OBB6" s="340"/>
      <c r="OBC6" s="340"/>
      <c r="OBD6" s="340"/>
      <c r="OBE6" s="340"/>
      <c r="OBF6" s="340"/>
      <c r="OBG6" s="340"/>
      <c r="OBH6" s="340"/>
      <c r="OBI6" s="340"/>
      <c r="OBJ6" s="340"/>
      <c r="OBK6" s="340"/>
      <c r="OBL6" s="340"/>
      <c r="OBM6" s="340"/>
      <c r="OBN6" s="340"/>
      <c r="OBO6" s="340"/>
      <c r="OBP6" s="340"/>
      <c r="OBQ6" s="340"/>
      <c r="OBR6" s="340"/>
      <c r="OBS6" s="340"/>
      <c r="OBT6" s="340"/>
      <c r="OBU6" s="340"/>
      <c r="OBV6" s="340"/>
      <c r="OBW6" s="340"/>
      <c r="OBX6" s="340"/>
      <c r="OBY6" s="340"/>
      <c r="OBZ6" s="340"/>
      <c r="OCA6" s="340"/>
      <c r="OCB6" s="340"/>
      <c r="OCC6" s="340"/>
      <c r="OCD6" s="340"/>
      <c r="OCE6" s="340"/>
      <c r="OCF6" s="340"/>
      <c r="OCG6" s="340"/>
      <c r="OCH6" s="340"/>
      <c r="OCI6" s="340"/>
      <c r="OCJ6" s="340"/>
      <c r="OCK6" s="340"/>
      <c r="OCL6" s="340"/>
      <c r="OCM6" s="340"/>
      <c r="OCN6" s="340"/>
      <c r="OCO6" s="340"/>
      <c r="OCP6" s="340"/>
      <c r="OCQ6" s="340"/>
      <c r="OCR6" s="340"/>
      <c r="OCS6" s="340"/>
      <c r="OCT6" s="340"/>
      <c r="OCU6" s="340"/>
      <c r="OCV6" s="340"/>
      <c r="OCW6" s="340"/>
      <c r="OCX6" s="340"/>
      <c r="OCY6" s="340"/>
      <c r="OCZ6" s="340"/>
      <c r="ODA6" s="340"/>
      <c r="ODB6" s="340"/>
      <c r="ODC6" s="340"/>
      <c r="ODD6" s="340"/>
      <c r="ODE6" s="340"/>
      <c r="ODF6" s="340"/>
      <c r="ODG6" s="340"/>
      <c r="ODH6" s="340"/>
      <c r="ODI6" s="340"/>
      <c r="ODJ6" s="340"/>
      <c r="ODK6" s="340"/>
      <c r="ODL6" s="340"/>
      <c r="ODM6" s="340"/>
      <c r="ODN6" s="340"/>
      <c r="ODO6" s="340"/>
      <c r="ODP6" s="340"/>
      <c r="ODQ6" s="340"/>
      <c r="ODR6" s="340"/>
      <c r="ODS6" s="340"/>
      <c r="ODT6" s="340"/>
      <c r="ODU6" s="340"/>
      <c r="ODV6" s="340"/>
      <c r="ODW6" s="340"/>
      <c r="ODX6" s="340"/>
      <c r="ODY6" s="340"/>
      <c r="ODZ6" s="340"/>
      <c r="OEA6" s="340"/>
      <c r="OEB6" s="340"/>
      <c r="OEC6" s="340"/>
      <c r="OED6" s="340"/>
      <c r="OEE6" s="340"/>
      <c r="OEF6" s="340"/>
      <c r="OEG6" s="340"/>
      <c r="OEH6" s="340"/>
      <c r="OEI6" s="340"/>
      <c r="OEJ6" s="340"/>
      <c r="OEK6" s="340"/>
      <c r="OEL6" s="340"/>
      <c r="OEM6" s="340"/>
      <c r="OEN6" s="340"/>
      <c r="OEO6" s="340"/>
      <c r="OEP6" s="340"/>
      <c r="OEQ6" s="340"/>
      <c r="OER6" s="340"/>
      <c r="OES6" s="340"/>
      <c r="OET6" s="340"/>
      <c r="OEU6" s="340"/>
      <c r="OEV6" s="340"/>
      <c r="OEW6" s="340"/>
      <c r="OEX6" s="340"/>
      <c r="OEY6" s="340"/>
      <c r="OEZ6" s="340"/>
      <c r="OFA6" s="340"/>
      <c r="OFB6" s="340"/>
      <c r="OFC6" s="340"/>
      <c r="OFD6" s="340"/>
      <c r="OFE6" s="340"/>
      <c r="OFF6" s="340"/>
      <c r="OFG6" s="340"/>
      <c r="OFH6" s="340"/>
      <c r="OFI6" s="340"/>
      <c r="OFJ6" s="340"/>
      <c r="OFK6" s="340"/>
      <c r="OFL6" s="340"/>
      <c r="OFM6" s="340"/>
      <c r="OFN6" s="340"/>
      <c r="OFO6" s="340"/>
      <c r="OFP6" s="340"/>
      <c r="OFQ6" s="340"/>
      <c r="OFR6" s="340"/>
      <c r="OFS6" s="340"/>
      <c r="OFT6" s="340"/>
      <c r="OFU6" s="340"/>
      <c r="OFV6" s="340"/>
      <c r="OFW6" s="340"/>
      <c r="OFX6" s="340"/>
      <c r="OFY6" s="340"/>
      <c r="OFZ6" s="340"/>
      <c r="OGA6" s="340"/>
      <c r="OGB6" s="340"/>
      <c r="OGC6" s="340"/>
      <c r="OGD6" s="340"/>
      <c r="OGE6" s="340"/>
      <c r="OGF6" s="340"/>
      <c r="OGG6" s="340"/>
      <c r="OGH6" s="340"/>
      <c r="OGI6" s="340"/>
      <c r="OGJ6" s="340"/>
      <c r="OGK6" s="340"/>
      <c r="OGL6" s="340"/>
      <c r="OGM6" s="340"/>
      <c r="OGN6" s="340"/>
      <c r="OGO6" s="340"/>
      <c r="OGP6" s="340"/>
      <c r="OGQ6" s="340"/>
      <c r="OGR6" s="340"/>
      <c r="OGS6" s="340"/>
      <c r="OGT6" s="340"/>
      <c r="OGU6" s="340"/>
      <c r="OGV6" s="340"/>
      <c r="OGW6" s="340"/>
      <c r="OGX6" s="340"/>
      <c r="OGY6" s="340"/>
      <c r="OGZ6" s="340"/>
      <c r="OHA6" s="340"/>
      <c r="OHB6" s="340"/>
      <c r="OHC6" s="340"/>
      <c r="OHD6" s="340"/>
      <c r="OHE6" s="340"/>
      <c r="OHF6" s="340"/>
      <c r="OHG6" s="340"/>
      <c r="OHH6" s="340"/>
      <c r="OHI6" s="340"/>
      <c r="OHJ6" s="340"/>
      <c r="OHK6" s="340"/>
      <c r="OHL6" s="340"/>
      <c r="OHM6" s="340"/>
      <c r="OHN6" s="340"/>
      <c r="OHO6" s="340"/>
      <c r="OHP6" s="340"/>
      <c r="OHQ6" s="340"/>
      <c r="OHR6" s="340"/>
      <c r="OHS6" s="340"/>
      <c r="OHT6" s="340"/>
      <c r="OHU6" s="340"/>
      <c r="OHV6" s="340"/>
      <c r="OHW6" s="340"/>
      <c r="OHX6" s="340"/>
      <c r="OHY6" s="340"/>
      <c r="OHZ6" s="340"/>
      <c r="OIA6" s="340"/>
      <c r="OIB6" s="340"/>
      <c r="OIC6" s="340"/>
      <c r="OID6" s="340"/>
      <c r="OIE6" s="340"/>
      <c r="OIF6" s="340"/>
      <c r="OIG6" s="340"/>
      <c r="OIH6" s="340"/>
      <c r="OII6" s="340"/>
      <c r="OIJ6" s="340"/>
      <c r="OIK6" s="340"/>
      <c r="OIL6" s="340"/>
      <c r="OIM6" s="340"/>
      <c r="OIN6" s="340"/>
      <c r="OIO6" s="340"/>
      <c r="OIP6" s="340"/>
      <c r="OIQ6" s="340"/>
      <c r="OIR6" s="340"/>
      <c r="OIS6" s="340"/>
      <c r="OIT6" s="340"/>
      <c r="OIU6" s="340"/>
      <c r="OIV6" s="340"/>
      <c r="OIW6" s="340"/>
      <c r="OIX6" s="340"/>
      <c r="OIY6" s="340"/>
      <c r="OIZ6" s="340"/>
      <c r="OJA6" s="340"/>
      <c r="OJB6" s="340"/>
      <c r="OJC6" s="340"/>
      <c r="OJD6" s="340"/>
      <c r="OJE6" s="340"/>
      <c r="OJF6" s="340"/>
      <c r="OJG6" s="340"/>
      <c r="OJH6" s="340"/>
      <c r="OJI6" s="340"/>
      <c r="OJJ6" s="340"/>
      <c r="OJK6" s="340"/>
      <c r="OJL6" s="340"/>
      <c r="OJM6" s="340"/>
      <c r="OJN6" s="340"/>
      <c r="OJO6" s="340"/>
      <c r="OJP6" s="340"/>
      <c r="OJQ6" s="340"/>
      <c r="OJR6" s="340"/>
      <c r="OJS6" s="340"/>
      <c r="OJT6" s="340"/>
      <c r="OJU6" s="340"/>
      <c r="OJV6" s="340"/>
      <c r="OJW6" s="340"/>
      <c r="OJX6" s="340"/>
      <c r="OJY6" s="340"/>
      <c r="OJZ6" s="340"/>
      <c r="OKA6" s="340"/>
      <c r="OKB6" s="340"/>
      <c r="OKC6" s="340"/>
      <c r="OKD6" s="340"/>
      <c r="OKE6" s="340"/>
      <c r="OKF6" s="340"/>
      <c r="OKG6" s="340"/>
      <c r="OKH6" s="340"/>
      <c r="OKI6" s="340"/>
      <c r="OKJ6" s="340"/>
      <c r="OKK6" s="340"/>
      <c r="OKL6" s="340"/>
      <c r="OKM6" s="340"/>
      <c r="OKN6" s="340"/>
      <c r="OKO6" s="340"/>
      <c r="OKP6" s="340"/>
      <c r="OKQ6" s="340"/>
      <c r="OKR6" s="340"/>
      <c r="OKS6" s="340"/>
      <c r="OKT6" s="340"/>
      <c r="OKU6" s="340"/>
      <c r="OKV6" s="340"/>
      <c r="OKW6" s="340"/>
      <c r="OKX6" s="340"/>
      <c r="OKY6" s="340"/>
      <c r="OKZ6" s="340"/>
      <c r="OLA6" s="340"/>
      <c r="OLB6" s="340"/>
      <c r="OLC6" s="340"/>
      <c r="OLD6" s="340"/>
      <c r="OLE6" s="340"/>
      <c r="OLF6" s="340"/>
      <c r="OLG6" s="340"/>
      <c r="OLH6" s="340"/>
      <c r="OLI6" s="340"/>
      <c r="OLJ6" s="340"/>
      <c r="OLK6" s="340"/>
      <c r="OLL6" s="340"/>
      <c r="OLM6" s="340"/>
      <c r="OLN6" s="340"/>
      <c r="OLO6" s="340"/>
      <c r="OLP6" s="340"/>
      <c r="OLQ6" s="340"/>
      <c r="OLR6" s="340"/>
      <c r="OLS6" s="340"/>
      <c r="OLT6" s="340"/>
      <c r="OLU6" s="340"/>
      <c r="OLV6" s="340"/>
      <c r="OLW6" s="340"/>
      <c r="OLX6" s="340"/>
      <c r="OLY6" s="340"/>
      <c r="OLZ6" s="340"/>
      <c r="OMA6" s="340"/>
      <c r="OMB6" s="340"/>
      <c r="OMC6" s="340"/>
      <c r="OMD6" s="340"/>
      <c r="OME6" s="340"/>
      <c r="OMF6" s="340"/>
      <c r="OMG6" s="340"/>
      <c r="OMH6" s="340"/>
      <c r="OMI6" s="340"/>
      <c r="OMJ6" s="340"/>
      <c r="OMK6" s="340"/>
      <c r="OML6" s="340"/>
      <c r="OMM6" s="340"/>
      <c r="OMN6" s="340"/>
      <c r="OMO6" s="340"/>
      <c r="OMP6" s="340"/>
      <c r="OMQ6" s="340"/>
      <c r="OMR6" s="340"/>
      <c r="OMS6" s="340"/>
      <c r="OMT6" s="340"/>
      <c r="OMU6" s="340"/>
      <c r="OMV6" s="340"/>
      <c r="OMW6" s="340"/>
      <c r="OMX6" s="340"/>
      <c r="OMY6" s="340"/>
      <c r="OMZ6" s="340"/>
      <c r="ONA6" s="340"/>
      <c r="ONB6" s="340"/>
      <c r="ONC6" s="340"/>
      <c r="OND6" s="340"/>
      <c r="ONE6" s="340"/>
      <c r="ONF6" s="340"/>
      <c r="ONG6" s="340"/>
      <c r="ONH6" s="340"/>
      <c r="ONI6" s="340"/>
      <c r="ONJ6" s="340"/>
      <c r="ONK6" s="340"/>
      <c r="ONL6" s="340"/>
      <c r="ONM6" s="340"/>
      <c r="ONN6" s="340"/>
      <c r="ONO6" s="340"/>
      <c r="ONP6" s="340"/>
      <c r="ONQ6" s="340"/>
      <c r="ONR6" s="340"/>
      <c r="ONS6" s="340"/>
      <c r="ONT6" s="340"/>
      <c r="ONU6" s="340"/>
      <c r="ONV6" s="340"/>
      <c r="ONW6" s="340"/>
      <c r="ONX6" s="340"/>
      <c r="ONY6" s="340"/>
      <c r="ONZ6" s="340"/>
      <c r="OOA6" s="340"/>
      <c r="OOB6" s="340"/>
      <c r="OOC6" s="340"/>
      <c r="OOD6" s="340"/>
      <c r="OOE6" s="340"/>
      <c r="OOF6" s="340"/>
      <c r="OOG6" s="340"/>
      <c r="OOH6" s="340"/>
      <c r="OOI6" s="340"/>
      <c r="OOJ6" s="340"/>
      <c r="OOK6" s="340"/>
      <c r="OOL6" s="340"/>
      <c r="OOM6" s="340"/>
      <c r="OON6" s="340"/>
      <c r="OOO6" s="340"/>
      <c r="OOP6" s="340"/>
      <c r="OOQ6" s="340"/>
      <c r="OOR6" s="340"/>
      <c r="OOS6" s="340"/>
      <c r="OOT6" s="340"/>
      <c r="OOU6" s="340"/>
      <c r="OOV6" s="340"/>
      <c r="OOW6" s="340"/>
      <c r="OOX6" s="340"/>
      <c r="OOY6" s="340"/>
      <c r="OOZ6" s="340"/>
      <c r="OPA6" s="340"/>
      <c r="OPB6" s="340"/>
      <c r="OPC6" s="340"/>
      <c r="OPD6" s="340"/>
      <c r="OPE6" s="340"/>
      <c r="OPF6" s="340"/>
      <c r="OPG6" s="340"/>
      <c r="OPH6" s="340"/>
      <c r="OPI6" s="340"/>
      <c r="OPJ6" s="340"/>
      <c r="OPK6" s="340"/>
      <c r="OPL6" s="340"/>
      <c r="OPM6" s="340"/>
      <c r="OPN6" s="340"/>
      <c r="OPO6" s="340"/>
      <c r="OPP6" s="340"/>
      <c r="OPQ6" s="340"/>
      <c r="OPR6" s="340"/>
      <c r="OPS6" s="340"/>
      <c r="OPT6" s="340"/>
      <c r="OPU6" s="340"/>
      <c r="OPV6" s="340"/>
      <c r="OPW6" s="340"/>
      <c r="OPX6" s="340"/>
      <c r="OPY6" s="340"/>
      <c r="OPZ6" s="340"/>
      <c r="OQA6" s="340"/>
      <c r="OQB6" s="340"/>
      <c r="OQC6" s="340"/>
      <c r="OQD6" s="340"/>
      <c r="OQE6" s="340"/>
      <c r="OQF6" s="340"/>
      <c r="OQG6" s="340"/>
      <c r="OQH6" s="340"/>
      <c r="OQI6" s="340"/>
      <c r="OQJ6" s="340"/>
      <c r="OQK6" s="340"/>
      <c r="OQL6" s="340"/>
      <c r="OQM6" s="340"/>
      <c r="OQN6" s="340"/>
      <c r="OQO6" s="340"/>
      <c r="OQP6" s="340"/>
      <c r="OQQ6" s="340"/>
      <c r="OQR6" s="340"/>
      <c r="OQS6" s="340"/>
      <c r="OQT6" s="340"/>
      <c r="OQU6" s="340"/>
      <c r="OQV6" s="340"/>
      <c r="OQW6" s="340"/>
      <c r="OQX6" s="340"/>
      <c r="OQY6" s="340"/>
      <c r="OQZ6" s="340"/>
      <c r="ORA6" s="340"/>
      <c r="ORB6" s="340"/>
      <c r="ORC6" s="340"/>
      <c r="ORD6" s="340"/>
      <c r="ORE6" s="340"/>
      <c r="ORF6" s="340"/>
      <c r="ORG6" s="340"/>
      <c r="ORH6" s="340"/>
      <c r="ORI6" s="340"/>
      <c r="ORJ6" s="340"/>
      <c r="ORK6" s="340"/>
      <c r="ORL6" s="340"/>
      <c r="ORM6" s="340"/>
      <c r="ORN6" s="340"/>
      <c r="ORO6" s="340"/>
      <c r="ORP6" s="340"/>
      <c r="ORQ6" s="340"/>
      <c r="ORR6" s="340"/>
      <c r="ORS6" s="340"/>
      <c r="ORT6" s="340"/>
      <c r="ORU6" s="340"/>
      <c r="ORV6" s="340"/>
      <c r="ORW6" s="340"/>
      <c r="ORX6" s="340"/>
      <c r="ORY6" s="340"/>
      <c r="ORZ6" s="340"/>
      <c r="OSA6" s="340"/>
      <c r="OSB6" s="340"/>
      <c r="OSC6" s="340"/>
      <c r="OSD6" s="340"/>
      <c r="OSE6" s="340"/>
      <c r="OSF6" s="340"/>
      <c r="OSG6" s="340"/>
      <c r="OSH6" s="340"/>
      <c r="OSI6" s="340"/>
      <c r="OSJ6" s="340"/>
      <c r="OSK6" s="340"/>
      <c r="OSL6" s="340"/>
      <c r="OSM6" s="340"/>
      <c r="OSN6" s="340"/>
      <c r="OSO6" s="340"/>
      <c r="OSP6" s="340"/>
      <c r="OSQ6" s="340"/>
      <c r="OSR6" s="340"/>
      <c r="OSS6" s="340"/>
      <c r="OST6" s="340"/>
      <c r="OSU6" s="340"/>
      <c r="OSV6" s="340"/>
      <c r="OSW6" s="340"/>
      <c r="OSX6" s="340"/>
      <c r="OSY6" s="340"/>
      <c r="OSZ6" s="340"/>
      <c r="OTA6" s="340"/>
      <c r="OTB6" s="340"/>
      <c r="OTC6" s="340"/>
      <c r="OTD6" s="340"/>
      <c r="OTE6" s="340"/>
      <c r="OTF6" s="340"/>
      <c r="OTG6" s="340"/>
      <c r="OTH6" s="340"/>
      <c r="OTI6" s="340"/>
      <c r="OTJ6" s="340"/>
      <c r="OTK6" s="340"/>
      <c r="OTL6" s="340"/>
      <c r="OTM6" s="340"/>
      <c r="OTN6" s="340"/>
      <c r="OTO6" s="340"/>
      <c r="OTP6" s="340"/>
      <c r="OTQ6" s="340"/>
      <c r="OTR6" s="340"/>
      <c r="OTS6" s="340"/>
      <c r="OTT6" s="340"/>
      <c r="OTU6" s="340"/>
      <c r="OTV6" s="340"/>
      <c r="OTW6" s="340"/>
      <c r="OTX6" s="340"/>
      <c r="OTY6" s="340"/>
      <c r="OTZ6" s="340"/>
      <c r="OUA6" s="340"/>
      <c r="OUB6" s="340"/>
      <c r="OUC6" s="340"/>
      <c r="OUD6" s="340"/>
      <c r="OUE6" s="340"/>
      <c r="OUF6" s="340"/>
      <c r="OUG6" s="340"/>
      <c r="OUH6" s="340"/>
      <c r="OUI6" s="340"/>
      <c r="OUJ6" s="340"/>
      <c r="OUK6" s="340"/>
      <c r="OUL6" s="340"/>
      <c r="OUM6" s="340"/>
      <c r="OUN6" s="340"/>
      <c r="OUO6" s="340"/>
      <c r="OUP6" s="340"/>
      <c r="OUQ6" s="340"/>
      <c r="OUR6" s="340"/>
      <c r="OUS6" s="340"/>
      <c r="OUT6" s="340"/>
      <c r="OUU6" s="340"/>
      <c r="OUV6" s="340"/>
      <c r="OUW6" s="340"/>
      <c r="OUX6" s="340"/>
      <c r="OUY6" s="340"/>
      <c r="OUZ6" s="340"/>
      <c r="OVA6" s="340"/>
      <c r="OVB6" s="340"/>
      <c r="OVC6" s="340"/>
      <c r="OVD6" s="340"/>
      <c r="OVE6" s="340"/>
      <c r="OVF6" s="340"/>
      <c r="OVG6" s="340"/>
      <c r="OVH6" s="340"/>
      <c r="OVI6" s="340"/>
      <c r="OVJ6" s="340"/>
      <c r="OVK6" s="340"/>
      <c r="OVL6" s="340"/>
      <c r="OVM6" s="340"/>
      <c r="OVN6" s="340"/>
      <c r="OVO6" s="340"/>
      <c r="OVP6" s="340"/>
      <c r="OVQ6" s="340"/>
      <c r="OVR6" s="340"/>
      <c r="OVS6" s="340"/>
      <c r="OVT6" s="340"/>
      <c r="OVU6" s="340"/>
      <c r="OVV6" s="340"/>
      <c r="OVW6" s="340"/>
      <c r="OVX6" s="340"/>
      <c r="OVY6" s="340"/>
      <c r="OVZ6" s="340"/>
      <c r="OWA6" s="340"/>
      <c r="OWB6" s="340"/>
      <c r="OWC6" s="340"/>
      <c r="OWD6" s="340"/>
      <c r="OWE6" s="340"/>
      <c r="OWF6" s="340"/>
      <c r="OWG6" s="340"/>
      <c r="OWH6" s="340"/>
      <c r="OWI6" s="340"/>
      <c r="OWJ6" s="340"/>
      <c r="OWK6" s="340"/>
      <c r="OWL6" s="340"/>
      <c r="OWM6" s="340"/>
      <c r="OWN6" s="340"/>
      <c r="OWO6" s="340"/>
      <c r="OWP6" s="340"/>
      <c r="OWQ6" s="340"/>
      <c r="OWR6" s="340"/>
      <c r="OWS6" s="340"/>
      <c r="OWT6" s="340"/>
      <c r="OWU6" s="340"/>
      <c r="OWV6" s="340"/>
      <c r="OWW6" s="340"/>
      <c r="OWX6" s="340"/>
      <c r="OWY6" s="340"/>
      <c r="OWZ6" s="340"/>
      <c r="OXA6" s="340"/>
      <c r="OXB6" s="340"/>
      <c r="OXC6" s="340"/>
      <c r="OXD6" s="340"/>
      <c r="OXE6" s="340"/>
      <c r="OXF6" s="340"/>
      <c r="OXG6" s="340"/>
      <c r="OXH6" s="340"/>
      <c r="OXI6" s="340"/>
      <c r="OXJ6" s="340"/>
      <c r="OXK6" s="340"/>
      <c r="OXL6" s="340"/>
      <c r="OXM6" s="340"/>
      <c r="OXN6" s="340"/>
      <c r="OXO6" s="340"/>
      <c r="OXP6" s="340"/>
      <c r="OXQ6" s="340"/>
      <c r="OXR6" s="340"/>
      <c r="OXS6" s="340"/>
      <c r="OXT6" s="340"/>
      <c r="OXU6" s="340"/>
      <c r="OXV6" s="340"/>
      <c r="OXW6" s="340"/>
      <c r="OXX6" s="340"/>
      <c r="OXY6" s="340"/>
      <c r="OXZ6" s="340"/>
      <c r="OYA6" s="340"/>
      <c r="OYB6" s="340"/>
      <c r="OYC6" s="340"/>
      <c r="OYD6" s="340"/>
      <c r="OYE6" s="340"/>
      <c r="OYF6" s="340"/>
      <c r="OYG6" s="340"/>
      <c r="OYH6" s="340"/>
      <c r="OYI6" s="340"/>
      <c r="OYJ6" s="340"/>
      <c r="OYK6" s="340"/>
      <c r="OYL6" s="340"/>
      <c r="OYM6" s="340"/>
      <c r="OYN6" s="340"/>
      <c r="OYO6" s="340"/>
      <c r="OYP6" s="340"/>
      <c r="OYQ6" s="340"/>
      <c r="OYR6" s="340"/>
      <c r="OYS6" s="340"/>
      <c r="OYT6" s="340"/>
      <c r="OYU6" s="340"/>
      <c r="OYV6" s="340"/>
      <c r="OYW6" s="340"/>
      <c r="OYX6" s="340"/>
      <c r="OYY6" s="340"/>
      <c r="OYZ6" s="340"/>
      <c r="OZA6" s="340"/>
      <c r="OZB6" s="340"/>
      <c r="OZC6" s="340"/>
      <c r="OZD6" s="340"/>
      <c r="OZE6" s="340"/>
      <c r="OZF6" s="340"/>
      <c r="OZG6" s="340"/>
      <c r="OZH6" s="340"/>
      <c r="OZI6" s="340"/>
      <c r="OZJ6" s="340"/>
      <c r="OZK6" s="340"/>
      <c r="OZL6" s="340"/>
      <c r="OZM6" s="340"/>
      <c r="OZN6" s="340"/>
      <c r="OZO6" s="340"/>
      <c r="OZP6" s="340"/>
      <c r="OZQ6" s="340"/>
      <c r="OZR6" s="340"/>
      <c r="OZS6" s="340"/>
      <c r="OZT6" s="340"/>
      <c r="OZU6" s="340"/>
      <c r="OZV6" s="340"/>
      <c r="OZW6" s="340"/>
      <c r="OZX6" s="340"/>
      <c r="OZY6" s="340"/>
      <c r="OZZ6" s="340"/>
      <c r="PAA6" s="340"/>
      <c r="PAB6" s="340"/>
      <c r="PAC6" s="340"/>
      <c r="PAD6" s="340"/>
      <c r="PAE6" s="340"/>
      <c r="PAF6" s="340"/>
      <c r="PAG6" s="340"/>
      <c r="PAH6" s="340"/>
      <c r="PAI6" s="340"/>
      <c r="PAJ6" s="340"/>
      <c r="PAK6" s="340"/>
      <c r="PAL6" s="340"/>
      <c r="PAM6" s="340"/>
      <c r="PAN6" s="340"/>
      <c r="PAO6" s="340"/>
      <c r="PAP6" s="340"/>
      <c r="PAQ6" s="340"/>
      <c r="PAR6" s="340"/>
      <c r="PAS6" s="340"/>
      <c r="PAT6" s="340"/>
      <c r="PAU6" s="340"/>
      <c r="PAV6" s="340"/>
      <c r="PAW6" s="340"/>
      <c r="PAX6" s="340"/>
      <c r="PAY6" s="340"/>
      <c r="PAZ6" s="340"/>
      <c r="PBA6" s="340"/>
      <c r="PBB6" s="340"/>
      <c r="PBC6" s="340"/>
      <c r="PBD6" s="340"/>
      <c r="PBE6" s="340"/>
      <c r="PBF6" s="340"/>
      <c r="PBG6" s="340"/>
      <c r="PBH6" s="340"/>
      <c r="PBI6" s="340"/>
      <c r="PBJ6" s="340"/>
      <c r="PBK6" s="340"/>
      <c r="PBL6" s="340"/>
      <c r="PBM6" s="340"/>
      <c r="PBN6" s="340"/>
      <c r="PBO6" s="340"/>
      <c r="PBP6" s="340"/>
      <c r="PBQ6" s="340"/>
      <c r="PBR6" s="340"/>
      <c r="PBS6" s="340"/>
      <c r="PBT6" s="340"/>
      <c r="PBU6" s="340"/>
      <c r="PBV6" s="340"/>
      <c r="PBW6" s="340"/>
      <c r="PBX6" s="340"/>
      <c r="PBY6" s="340"/>
      <c r="PBZ6" s="340"/>
      <c r="PCA6" s="340"/>
      <c r="PCB6" s="340"/>
      <c r="PCC6" s="340"/>
      <c r="PCD6" s="340"/>
      <c r="PCE6" s="340"/>
      <c r="PCF6" s="340"/>
      <c r="PCG6" s="340"/>
      <c r="PCH6" s="340"/>
      <c r="PCI6" s="340"/>
      <c r="PCJ6" s="340"/>
      <c r="PCK6" s="340"/>
      <c r="PCL6" s="340"/>
      <c r="PCM6" s="340"/>
      <c r="PCN6" s="340"/>
      <c r="PCO6" s="340"/>
      <c r="PCP6" s="340"/>
      <c r="PCQ6" s="340"/>
      <c r="PCR6" s="340"/>
      <c r="PCS6" s="340"/>
      <c r="PCT6" s="340"/>
      <c r="PCU6" s="340"/>
      <c r="PCV6" s="340"/>
      <c r="PCW6" s="340"/>
      <c r="PCX6" s="340"/>
      <c r="PCY6" s="340"/>
      <c r="PCZ6" s="340"/>
      <c r="PDA6" s="340"/>
      <c r="PDB6" s="340"/>
      <c r="PDC6" s="340"/>
      <c r="PDD6" s="340"/>
      <c r="PDE6" s="340"/>
      <c r="PDF6" s="340"/>
      <c r="PDG6" s="340"/>
      <c r="PDH6" s="340"/>
      <c r="PDI6" s="340"/>
      <c r="PDJ6" s="340"/>
      <c r="PDK6" s="340"/>
      <c r="PDL6" s="340"/>
      <c r="PDM6" s="340"/>
      <c r="PDN6" s="340"/>
      <c r="PDO6" s="340"/>
      <c r="PDP6" s="340"/>
      <c r="PDQ6" s="340"/>
      <c r="PDR6" s="340"/>
      <c r="PDS6" s="340"/>
      <c r="PDT6" s="340"/>
      <c r="PDU6" s="340"/>
      <c r="PDV6" s="340"/>
      <c r="PDW6" s="340"/>
      <c r="PDX6" s="340"/>
      <c r="PDY6" s="340"/>
      <c r="PDZ6" s="340"/>
      <c r="PEA6" s="340"/>
      <c r="PEB6" s="340"/>
      <c r="PEC6" s="340"/>
      <c r="PED6" s="340"/>
      <c r="PEE6" s="340"/>
      <c r="PEF6" s="340"/>
      <c r="PEG6" s="340"/>
      <c r="PEH6" s="340"/>
      <c r="PEI6" s="340"/>
      <c r="PEJ6" s="340"/>
      <c r="PEK6" s="340"/>
      <c r="PEL6" s="340"/>
      <c r="PEM6" s="340"/>
      <c r="PEN6" s="340"/>
      <c r="PEO6" s="340"/>
      <c r="PEP6" s="340"/>
      <c r="PEQ6" s="340"/>
      <c r="PER6" s="340"/>
      <c r="PES6" s="340"/>
      <c r="PET6" s="340"/>
      <c r="PEU6" s="340"/>
      <c r="PEV6" s="340"/>
      <c r="PEW6" s="340"/>
      <c r="PEX6" s="340"/>
      <c r="PEY6" s="340"/>
      <c r="PEZ6" s="340"/>
      <c r="PFA6" s="340"/>
      <c r="PFB6" s="340"/>
      <c r="PFC6" s="340"/>
      <c r="PFD6" s="340"/>
      <c r="PFE6" s="340"/>
      <c r="PFF6" s="340"/>
      <c r="PFG6" s="340"/>
      <c r="PFH6" s="340"/>
      <c r="PFI6" s="340"/>
      <c r="PFJ6" s="340"/>
      <c r="PFK6" s="340"/>
      <c r="PFL6" s="340"/>
      <c r="PFM6" s="340"/>
      <c r="PFN6" s="340"/>
      <c r="PFO6" s="340"/>
      <c r="PFP6" s="340"/>
      <c r="PFQ6" s="340"/>
      <c r="PFR6" s="340"/>
      <c r="PFS6" s="340"/>
      <c r="PFT6" s="340"/>
      <c r="PFU6" s="340"/>
      <c r="PFV6" s="340"/>
      <c r="PFW6" s="340"/>
      <c r="PFX6" s="340"/>
      <c r="PFY6" s="340"/>
      <c r="PFZ6" s="340"/>
      <c r="PGA6" s="340"/>
      <c r="PGB6" s="340"/>
      <c r="PGC6" s="340"/>
      <c r="PGD6" s="340"/>
      <c r="PGE6" s="340"/>
      <c r="PGF6" s="340"/>
      <c r="PGG6" s="340"/>
      <c r="PGH6" s="340"/>
      <c r="PGI6" s="340"/>
      <c r="PGJ6" s="340"/>
      <c r="PGK6" s="340"/>
      <c r="PGL6" s="340"/>
      <c r="PGM6" s="340"/>
      <c r="PGN6" s="340"/>
      <c r="PGO6" s="340"/>
      <c r="PGP6" s="340"/>
      <c r="PGQ6" s="340"/>
      <c r="PGR6" s="340"/>
      <c r="PGS6" s="340"/>
      <c r="PGT6" s="340"/>
      <c r="PGU6" s="340"/>
      <c r="PGV6" s="340"/>
      <c r="PGW6" s="340"/>
      <c r="PGX6" s="340"/>
      <c r="PGY6" s="340"/>
      <c r="PGZ6" s="340"/>
      <c r="PHA6" s="340"/>
      <c r="PHB6" s="340"/>
      <c r="PHC6" s="340"/>
      <c r="PHD6" s="340"/>
      <c r="PHE6" s="340"/>
      <c r="PHF6" s="340"/>
      <c r="PHG6" s="340"/>
      <c r="PHH6" s="340"/>
      <c r="PHI6" s="340"/>
      <c r="PHJ6" s="340"/>
      <c r="PHK6" s="340"/>
      <c r="PHL6" s="340"/>
      <c r="PHM6" s="340"/>
      <c r="PHN6" s="340"/>
      <c r="PHO6" s="340"/>
      <c r="PHP6" s="340"/>
      <c r="PHQ6" s="340"/>
      <c r="PHR6" s="340"/>
      <c r="PHS6" s="340"/>
      <c r="PHT6" s="340"/>
      <c r="PHU6" s="340"/>
      <c r="PHV6" s="340"/>
      <c r="PHW6" s="340"/>
      <c r="PHX6" s="340"/>
      <c r="PHY6" s="340"/>
      <c r="PHZ6" s="340"/>
      <c r="PIA6" s="340"/>
      <c r="PIB6" s="340"/>
      <c r="PIC6" s="340"/>
      <c r="PID6" s="340"/>
      <c r="PIE6" s="340"/>
      <c r="PIF6" s="340"/>
      <c r="PIG6" s="340"/>
      <c r="PIH6" s="340"/>
      <c r="PII6" s="340"/>
      <c r="PIJ6" s="340"/>
      <c r="PIK6" s="340"/>
      <c r="PIL6" s="340"/>
      <c r="PIM6" s="340"/>
      <c r="PIN6" s="340"/>
      <c r="PIO6" s="340"/>
      <c r="PIP6" s="340"/>
      <c r="PIQ6" s="340"/>
      <c r="PIR6" s="340"/>
      <c r="PIS6" s="340"/>
      <c r="PIT6" s="340"/>
      <c r="PIU6" s="340"/>
      <c r="PIV6" s="340"/>
      <c r="PIW6" s="340"/>
      <c r="PIX6" s="340"/>
      <c r="PIY6" s="340"/>
      <c r="PIZ6" s="340"/>
      <c r="PJA6" s="340"/>
      <c r="PJB6" s="340"/>
      <c r="PJC6" s="340"/>
      <c r="PJD6" s="340"/>
      <c r="PJE6" s="340"/>
      <c r="PJF6" s="340"/>
      <c r="PJG6" s="340"/>
      <c r="PJH6" s="340"/>
      <c r="PJI6" s="340"/>
      <c r="PJJ6" s="340"/>
      <c r="PJK6" s="340"/>
      <c r="PJL6" s="340"/>
      <c r="PJM6" s="340"/>
      <c r="PJN6" s="340"/>
      <c r="PJO6" s="340"/>
      <c r="PJP6" s="340"/>
      <c r="PJQ6" s="340"/>
      <c r="PJR6" s="340"/>
      <c r="PJS6" s="340"/>
      <c r="PJT6" s="340"/>
      <c r="PJU6" s="340"/>
      <c r="PJV6" s="340"/>
      <c r="PJW6" s="340"/>
      <c r="PJX6" s="340"/>
      <c r="PJY6" s="340"/>
      <c r="PJZ6" s="340"/>
      <c r="PKA6" s="340"/>
      <c r="PKB6" s="340"/>
      <c r="PKC6" s="340"/>
      <c r="PKD6" s="340"/>
      <c r="PKE6" s="340"/>
      <c r="PKF6" s="340"/>
      <c r="PKG6" s="340"/>
      <c r="PKH6" s="340"/>
      <c r="PKI6" s="340"/>
      <c r="PKJ6" s="340"/>
      <c r="PKK6" s="340"/>
      <c r="PKL6" s="340"/>
      <c r="PKM6" s="340"/>
      <c r="PKN6" s="340"/>
      <c r="PKO6" s="340"/>
      <c r="PKP6" s="340"/>
      <c r="PKQ6" s="340"/>
      <c r="PKR6" s="340"/>
      <c r="PKS6" s="340"/>
      <c r="PKT6" s="340"/>
      <c r="PKU6" s="340"/>
      <c r="PKV6" s="340"/>
      <c r="PKW6" s="340"/>
      <c r="PKX6" s="340"/>
      <c r="PKY6" s="340"/>
      <c r="PKZ6" s="340"/>
      <c r="PLA6" s="340"/>
      <c r="PLB6" s="340"/>
      <c r="PLC6" s="340"/>
      <c r="PLD6" s="340"/>
      <c r="PLE6" s="340"/>
      <c r="PLF6" s="340"/>
      <c r="PLG6" s="340"/>
      <c r="PLH6" s="340"/>
      <c r="PLI6" s="340"/>
      <c r="PLJ6" s="340"/>
      <c r="PLK6" s="340"/>
      <c r="PLL6" s="340"/>
      <c r="PLM6" s="340"/>
      <c r="PLN6" s="340"/>
      <c r="PLO6" s="340"/>
      <c r="PLP6" s="340"/>
      <c r="PLQ6" s="340"/>
      <c r="PLR6" s="340"/>
      <c r="PLS6" s="340"/>
      <c r="PLT6" s="340"/>
      <c r="PLU6" s="340"/>
      <c r="PLV6" s="340"/>
      <c r="PLW6" s="340"/>
      <c r="PLX6" s="340"/>
      <c r="PLY6" s="340"/>
      <c r="PLZ6" s="340"/>
      <c r="PMA6" s="340"/>
      <c r="PMB6" s="340"/>
      <c r="PMC6" s="340"/>
      <c r="PMD6" s="340"/>
      <c r="PME6" s="340"/>
      <c r="PMF6" s="340"/>
      <c r="PMG6" s="340"/>
      <c r="PMH6" s="340"/>
      <c r="PMI6" s="340"/>
      <c r="PMJ6" s="340"/>
      <c r="PMK6" s="340"/>
      <c r="PML6" s="340"/>
      <c r="PMM6" s="340"/>
      <c r="PMN6" s="340"/>
      <c r="PMO6" s="340"/>
      <c r="PMP6" s="340"/>
      <c r="PMQ6" s="340"/>
      <c r="PMR6" s="340"/>
      <c r="PMS6" s="340"/>
      <c r="PMT6" s="340"/>
      <c r="PMU6" s="340"/>
      <c r="PMV6" s="340"/>
      <c r="PMW6" s="340"/>
      <c r="PMX6" s="340"/>
      <c r="PMY6" s="340"/>
      <c r="PMZ6" s="340"/>
      <c r="PNA6" s="340"/>
      <c r="PNB6" s="340"/>
      <c r="PNC6" s="340"/>
      <c r="PND6" s="340"/>
      <c r="PNE6" s="340"/>
      <c r="PNF6" s="340"/>
      <c r="PNG6" s="340"/>
      <c r="PNH6" s="340"/>
      <c r="PNI6" s="340"/>
      <c r="PNJ6" s="340"/>
      <c r="PNK6" s="340"/>
      <c r="PNL6" s="340"/>
      <c r="PNM6" s="340"/>
      <c r="PNN6" s="340"/>
      <c r="PNO6" s="340"/>
      <c r="PNP6" s="340"/>
      <c r="PNQ6" s="340"/>
      <c r="PNR6" s="340"/>
      <c r="PNS6" s="340"/>
      <c r="PNT6" s="340"/>
      <c r="PNU6" s="340"/>
      <c r="PNV6" s="340"/>
      <c r="PNW6" s="340"/>
      <c r="PNX6" s="340"/>
      <c r="PNY6" s="340"/>
      <c r="PNZ6" s="340"/>
      <c r="POA6" s="340"/>
      <c r="POB6" s="340"/>
      <c r="POC6" s="340"/>
      <c r="POD6" s="340"/>
      <c r="POE6" s="340"/>
      <c r="POF6" s="340"/>
      <c r="POG6" s="340"/>
      <c r="POH6" s="340"/>
      <c r="POI6" s="340"/>
      <c r="POJ6" s="340"/>
      <c r="POK6" s="340"/>
      <c r="POL6" s="340"/>
      <c r="POM6" s="340"/>
      <c r="PON6" s="340"/>
      <c r="POO6" s="340"/>
      <c r="POP6" s="340"/>
      <c r="POQ6" s="340"/>
      <c r="POR6" s="340"/>
      <c r="POS6" s="340"/>
      <c r="POT6" s="340"/>
      <c r="POU6" s="340"/>
      <c r="POV6" s="340"/>
      <c r="POW6" s="340"/>
      <c r="POX6" s="340"/>
      <c r="POY6" s="340"/>
      <c r="POZ6" s="340"/>
      <c r="PPA6" s="340"/>
      <c r="PPB6" s="340"/>
      <c r="PPC6" s="340"/>
      <c r="PPD6" s="340"/>
      <c r="PPE6" s="340"/>
      <c r="PPF6" s="340"/>
      <c r="PPG6" s="340"/>
      <c r="PPH6" s="340"/>
      <c r="PPI6" s="340"/>
      <c r="PPJ6" s="340"/>
      <c r="PPK6" s="340"/>
      <c r="PPL6" s="340"/>
      <c r="PPM6" s="340"/>
      <c r="PPN6" s="340"/>
      <c r="PPO6" s="340"/>
      <c r="PPP6" s="340"/>
      <c r="PPQ6" s="340"/>
      <c r="PPR6" s="340"/>
      <c r="PPS6" s="340"/>
      <c r="PPT6" s="340"/>
      <c r="PPU6" s="340"/>
      <c r="PPV6" s="340"/>
      <c r="PPW6" s="340"/>
      <c r="PPX6" s="340"/>
      <c r="PPY6" s="340"/>
      <c r="PPZ6" s="340"/>
      <c r="PQA6" s="340"/>
      <c r="PQB6" s="340"/>
      <c r="PQC6" s="340"/>
      <c r="PQD6" s="340"/>
      <c r="PQE6" s="340"/>
      <c r="PQF6" s="340"/>
      <c r="PQG6" s="340"/>
      <c r="PQH6" s="340"/>
      <c r="PQI6" s="340"/>
      <c r="PQJ6" s="340"/>
      <c r="PQK6" s="340"/>
      <c r="PQL6" s="340"/>
      <c r="PQM6" s="340"/>
      <c r="PQN6" s="340"/>
      <c r="PQO6" s="340"/>
      <c r="PQP6" s="340"/>
      <c r="PQQ6" s="340"/>
      <c r="PQR6" s="340"/>
      <c r="PQS6" s="340"/>
      <c r="PQT6" s="340"/>
      <c r="PQU6" s="340"/>
      <c r="PQV6" s="340"/>
      <c r="PQW6" s="340"/>
      <c r="PQX6" s="340"/>
      <c r="PQY6" s="340"/>
      <c r="PQZ6" s="340"/>
      <c r="PRA6" s="340"/>
      <c r="PRB6" s="340"/>
      <c r="PRC6" s="340"/>
      <c r="PRD6" s="340"/>
      <c r="PRE6" s="340"/>
      <c r="PRF6" s="340"/>
      <c r="PRG6" s="340"/>
      <c r="PRH6" s="340"/>
      <c r="PRI6" s="340"/>
      <c r="PRJ6" s="340"/>
      <c r="PRK6" s="340"/>
      <c r="PRL6" s="340"/>
      <c r="PRM6" s="340"/>
      <c r="PRN6" s="340"/>
      <c r="PRO6" s="340"/>
      <c r="PRP6" s="340"/>
      <c r="PRQ6" s="340"/>
      <c r="PRR6" s="340"/>
      <c r="PRS6" s="340"/>
      <c r="PRT6" s="340"/>
      <c r="PRU6" s="340"/>
      <c r="PRV6" s="340"/>
      <c r="PRW6" s="340"/>
      <c r="PRX6" s="340"/>
      <c r="PRY6" s="340"/>
      <c r="PRZ6" s="340"/>
      <c r="PSA6" s="340"/>
      <c r="PSB6" s="340"/>
      <c r="PSC6" s="340"/>
      <c r="PSD6" s="340"/>
      <c r="PSE6" s="340"/>
      <c r="PSF6" s="340"/>
      <c r="PSG6" s="340"/>
      <c r="PSH6" s="340"/>
      <c r="PSI6" s="340"/>
      <c r="PSJ6" s="340"/>
      <c r="PSK6" s="340"/>
      <c r="PSL6" s="340"/>
      <c r="PSM6" s="340"/>
      <c r="PSN6" s="340"/>
      <c r="PSO6" s="340"/>
      <c r="PSP6" s="340"/>
      <c r="PSQ6" s="340"/>
      <c r="PSR6" s="340"/>
      <c r="PSS6" s="340"/>
      <c r="PST6" s="340"/>
      <c r="PSU6" s="340"/>
      <c r="PSV6" s="340"/>
      <c r="PSW6" s="340"/>
      <c r="PSX6" s="340"/>
      <c r="PSY6" s="340"/>
      <c r="PSZ6" s="340"/>
      <c r="PTA6" s="340"/>
      <c r="PTB6" s="340"/>
      <c r="PTC6" s="340"/>
      <c r="PTD6" s="340"/>
      <c r="PTE6" s="340"/>
      <c r="PTF6" s="340"/>
      <c r="PTG6" s="340"/>
      <c r="PTH6" s="340"/>
      <c r="PTI6" s="340"/>
      <c r="PTJ6" s="340"/>
      <c r="PTK6" s="340"/>
      <c r="PTL6" s="340"/>
      <c r="PTM6" s="340"/>
      <c r="PTN6" s="340"/>
      <c r="PTO6" s="340"/>
      <c r="PTP6" s="340"/>
      <c r="PTQ6" s="340"/>
      <c r="PTR6" s="340"/>
      <c r="PTS6" s="340"/>
      <c r="PTT6" s="340"/>
      <c r="PTU6" s="340"/>
      <c r="PTV6" s="340"/>
      <c r="PTW6" s="340"/>
      <c r="PTX6" s="340"/>
      <c r="PTY6" s="340"/>
      <c r="PTZ6" s="340"/>
      <c r="PUA6" s="340"/>
      <c r="PUB6" s="340"/>
      <c r="PUC6" s="340"/>
      <c r="PUD6" s="340"/>
      <c r="PUE6" s="340"/>
      <c r="PUF6" s="340"/>
      <c r="PUG6" s="340"/>
      <c r="PUH6" s="340"/>
      <c r="PUI6" s="340"/>
      <c r="PUJ6" s="340"/>
      <c r="PUK6" s="340"/>
      <c r="PUL6" s="340"/>
      <c r="PUM6" s="340"/>
      <c r="PUN6" s="340"/>
      <c r="PUO6" s="340"/>
      <c r="PUP6" s="340"/>
      <c r="PUQ6" s="340"/>
      <c r="PUR6" s="340"/>
      <c r="PUS6" s="340"/>
      <c r="PUT6" s="340"/>
      <c r="PUU6" s="340"/>
      <c r="PUV6" s="340"/>
      <c r="PUW6" s="340"/>
      <c r="PUX6" s="340"/>
      <c r="PUY6" s="340"/>
      <c r="PUZ6" s="340"/>
      <c r="PVA6" s="340"/>
      <c r="PVB6" s="340"/>
      <c r="PVC6" s="340"/>
      <c r="PVD6" s="340"/>
      <c r="PVE6" s="340"/>
      <c r="PVF6" s="340"/>
      <c r="PVG6" s="340"/>
      <c r="PVH6" s="340"/>
      <c r="PVI6" s="340"/>
      <c r="PVJ6" s="340"/>
      <c r="PVK6" s="340"/>
      <c r="PVL6" s="340"/>
      <c r="PVM6" s="340"/>
      <c r="PVN6" s="340"/>
      <c r="PVO6" s="340"/>
      <c r="PVP6" s="340"/>
      <c r="PVQ6" s="340"/>
      <c r="PVR6" s="340"/>
      <c r="PVS6" s="340"/>
      <c r="PVT6" s="340"/>
      <c r="PVU6" s="340"/>
      <c r="PVV6" s="340"/>
      <c r="PVW6" s="340"/>
      <c r="PVX6" s="340"/>
      <c r="PVY6" s="340"/>
      <c r="PVZ6" s="340"/>
      <c r="PWA6" s="340"/>
      <c r="PWB6" s="340"/>
      <c r="PWC6" s="340"/>
      <c r="PWD6" s="340"/>
      <c r="PWE6" s="340"/>
      <c r="PWF6" s="340"/>
      <c r="PWG6" s="340"/>
      <c r="PWH6" s="340"/>
      <c r="PWI6" s="340"/>
      <c r="PWJ6" s="340"/>
      <c r="PWK6" s="340"/>
      <c r="PWL6" s="340"/>
      <c r="PWM6" s="340"/>
      <c r="PWN6" s="340"/>
      <c r="PWO6" s="340"/>
      <c r="PWP6" s="340"/>
      <c r="PWQ6" s="340"/>
      <c r="PWR6" s="340"/>
      <c r="PWS6" s="340"/>
      <c r="PWT6" s="340"/>
      <c r="PWU6" s="340"/>
      <c r="PWV6" s="340"/>
      <c r="PWW6" s="340"/>
      <c r="PWX6" s="340"/>
      <c r="PWY6" s="340"/>
      <c r="PWZ6" s="340"/>
      <c r="PXA6" s="340"/>
      <c r="PXB6" s="340"/>
      <c r="PXC6" s="340"/>
      <c r="PXD6" s="340"/>
      <c r="PXE6" s="340"/>
      <c r="PXF6" s="340"/>
      <c r="PXG6" s="340"/>
      <c r="PXH6" s="340"/>
      <c r="PXI6" s="340"/>
      <c r="PXJ6" s="340"/>
      <c r="PXK6" s="340"/>
      <c r="PXL6" s="340"/>
      <c r="PXM6" s="340"/>
      <c r="PXN6" s="340"/>
      <c r="PXO6" s="340"/>
      <c r="PXP6" s="340"/>
      <c r="PXQ6" s="340"/>
      <c r="PXR6" s="340"/>
      <c r="PXS6" s="340"/>
      <c r="PXT6" s="340"/>
      <c r="PXU6" s="340"/>
      <c r="PXV6" s="340"/>
      <c r="PXW6" s="340"/>
      <c r="PXX6" s="340"/>
      <c r="PXY6" s="340"/>
      <c r="PXZ6" s="340"/>
      <c r="PYA6" s="340"/>
      <c r="PYB6" s="340"/>
      <c r="PYC6" s="340"/>
      <c r="PYD6" s="340"/>
      <c r="PYE6" s="340"/>
      <c r="PYF6" s="340"/>
      <c r="PYG6" s="340"/>
      <c r="PYH6" s="340"/>
      <c r="PYI6" s="340"/>
      <c r="PYJ6" s="340"/>
      <c r="PYK6" s="340"/>
      <c r="PYL6" s="340"/>
      <c r="PYM6" s="340"/>
      <c r="PYN6" s="340"/>
      <c r="PYO6" s="340"/>
      <c r="PYP6" s="340"/>
      <c r="PYQ6" s="340"/>
      <c r="PYR6" s="340"/>
      <c r="PYS6" s="340"/>
      <c r="PYT6" s="340"/>
      <c r="PYU6" s="340"/>
      <c r="PYV6" s="340"/>
      <c r="PYW6" s="340"/>
      <c r="PYX6" s="340"/>
      <c r="PYY6" s="340"/>
      <c r="PYZ6" s="340"/>
      <c r="PZA6" s="340"/>
      <c r="PZB6" s="340"/>
      <c r="PZC6" s="340"/>
      <c r="PZD6" s="340"/>
      <c r="PZE6" s="340"/>
      <c r="PZF6" s="340"/>
      <c r="PZG6" s="340"/>
      <c r="PZH6" s="340"/>
      <c r="PZI6" s="340"/>
      <c r="PZJ6" s="340"/>
      <c r="PZK6" s="340"/>
      <c r="PZL6" s="340"/>
      <c r="PZM6" s="340"/>
      <c r="PZN6" s="340"/>
      <c r="PZO6" s="340"/>
      <c r="PZP6" s="340"/>
      <c r="PZQ6" s="340"/>
      <c r="PZR6" s="340"/>
      <c r="PZS6" s="340"/>
      <c r="PZT6" s="340"/>
      <c r="PZU6" s="340"/>
      <c r="PZV6" s="340"/>
      <c r="PZW6" s="340"/>
      <c r="PZX6" s="340"/>
      <c r="PZY6" s="340"/>
      <c r="PZZ6" s="340"/>
      <c r="QAA6" s="340"/>
      <c r="QAB6" s="340"/>
      <c r="QAC6" s="340"/>
      <c r="QAD6" s="340"/>
      <c r="QAE6" s="340"/>
      <c r="QAF6" s="340"/>
      <c r="QAG6" s="340"/>
      <c r="QAH6" s="340"/>
      <c r="QAI6" s="340"/>
      <c r="QAJ6" s="340"/>
      <c r="QAK6" s="340"/>
      <c r="QAL6" s="340"/>
      <c r="QAM6" s="340"/>
      <c r="QAN6" s="340"/>
      <c r="QAO6" s="340"/>
      <c r="QAP6" s="340"/>
      <c r="QAQ6" s="340"/>
      <c r="QAR6" s="340"/>
      <c r="QAS6" s="340"/>
      <c r="QAT6" s="340"/>
      <c r="QAU6" s="340"/>
      <c r="QAV6" s="340"/>
      <c r="QAW6" s="340"/>
      <c r="QAX6" s="340"/>
      <c r="QAY6" s="340"/>
      <c r="QAZ6" s="340"/>
      <c r="QBA6" s="340"/>
      <c r="QBB6" s="340"/>
      <c r="QBC6" s="340"/>
      <c r="QBD6" s="340"/>
      <c r="QBE6" s="340"/>
      <c r="QBF6" s="340"/>
      <c r="QBG6" s="340"/>
      <c r="QBH6" s="340"/>
      <c r="QBI6" s="340"/>
      <c r="QBJ6" s="340"/>
      <c r="QBK6" s="340"/>
      <c r="QBL6" s="340"/>
      <c r="QBM6" s="340"/>
      <c r="QBN6" s="340"/>
      <c r="QBO6" s="340"/>
      <c r="QBP6" s="340"/>
      <c r="QBQ6" s="340"/>
      <c r="QBR6" s="340"/>
      <c r="QBS6" s="340"/>
      <c r="QBT6" s="340"/>
      <c r="QBU6" s="340"/>
      <c r="QBV6" s="340"/>
      <c r="QBW6" s="340"/>
      <c r="QBX6" s="340"/>
      <c r="QBY6" s="340"/>
      <c r="QBZ6" s="340"/>
      <c r="QCA6" s="340"/>
      <c r="QCB6" s="340"/>
      <c r="QCC6" s="340"/>
      <c r="QCD6" s="340"/>
      <c r="QCE6" s="340"/>
      <c r="QCF6" s="340"/>
      <c r="QCG6" s="340"/>
      <c r="QCH6" s="340"/>
      <c r="QCI6" s="340"/>
      <c r="QCJ6" s="340"/>
      <c r="QCK6" s="340"/>
      <c r="QCL6" s="340"/>
      <c r="QCM6" s="340"/>
      <c r="QCN6" s="340"/>
      <c r="QCO6" s="340"/>
      <c r="QCP6" s="340"/>
      <c r="QCQ6" s="340"/>
      <c r="QCR6" s="340"/>
      <c r="QCS6" s="340"/>
      <c r="QCT6" s="340"/>
      <c r="QCU6" s="340"/>
      <c r="QCV6" s="340"/>
      <c r="QCW6" s="340"/>
      <c r="QCX6" s="340"/>
      <c r="QCY6" s="340"/>
      <c r="QCZ6" s="340"/>
      <c r="QDA6" s="340"/>
      <c r="QDB6" s="340"/>
      <c r="QDC6" s="340"/>
      <c r="QDD6" s="340"/>
      <c r="QDE6" s="340"/>
      <c r="QDF6" s="340"/>
      <c r="QDG6" s="340"/>
      <c r="QDH6" s="340"/>
      <c r="QDI6" s="340"/>
      <c r="QDJ6" s="340"/>
      <c r="QDK6" s="340"/>
      <c r="QDL6" s="340"/>
      <c r="QDM6" s="340"/>
      <c r="QDN6" s="340"/>
      <c r="QDO6" s="340"/>
      <c r="QDP6" s="340"/>
      <c r="QDQ6" s="340"/>
      <c r="QDR6" s="340"/>
      <c r="QDS6" s="340"/>
      <c r="QDT6" s="340"/>
      <c r="QDU6" s="340"/>
      <c r="QDV6" s="340"/>
      <c r="QDW6" s="340"/>
      <c r="QDX6" s="340"/>
      <c r="QDY6" s="340"/>
      <c r="QDZ6" s="340"/>
      <c r="QEA6" s="340"/>
      <c r="QEB6" s="340"/>
      <c r="QEC6" s="340"/>
      <c r="QED6" s="340"/>
      <c r="QEE6" s="340"/>
      <c r="QEF6" s="340"/>
      <c r="QEG6" s="340"/>
      <c r="QEH6" s="340"/>
      <c r="QEI6" s="340"/>
      <c r="QEJ6" s="340"/>
      <c r="QEK6" s="340"/>
      <c r="QEL6" s="340"/>
      <c r="QEM6" s="340"/>
      <c r="QEN6" s="340"/>
      <c r="QEO6" s="340"/>
      <c r="QEP6" s="340"/>
      <c r="QEQ6" s="340"/>
      <c r="QER6" s="340"/>
      <c r="QES6" s="340"/>
      <c r="QET6" s="340"/>
      <c r="QEU6" s="340"/>
      <c r="QEV6" s="340"/>
      <c r="QEW6" s="340"/>
      <c r="QEX6" s="340"/>
      <c r="QEY6" s="340"/>
      <c r="QEZ6" s="340"/>
      <c r="QFA6" s="340"/>
      <c r="QFB6" s="340"/>
      <c r="QFC6" s="340"/>
      <c r="QFD6" s="340"/>
      <c r="QFE6" s="340"/>
      <c r="QFF6" s="340"/>
      <c r="QFG6" s="340"/>
      <c r="QFH6" s="340"/>
      <c r="QFI6" s="340"/>
      <c r="QFJ6" s="340"/>
      <c r="QFK6" s="340"/>
      <c r="QFL6" s="340"/>
      <c r="QFM6" s="340"/>
      <c r="QFN6" s="340"/>
      <c r="QFO6" s="340"/>
      <c r="QFP6" s="340"/>
      <c r="QFQ6" s="340"/>
      <c r="QFR6" s="340"/>
      <c r="QFS6" s="340"/>
      <c r="QFT6" s="340"/>
      <c r="QFU6" s="340"/>
      <c r="QFV6" s="340"/>
      <c r="QFW6" s="340"/>
      <c r="QFX6" s="340"/>
      <c r="QFY6" s="340"/>
      <c r="QFZ6" s="340"/>
      <c r="QGA6" s="340"/>
      <c r="QGB6" s="340"/>
      <c r="QGC6" s="340"/>
      <c r="QGD6" s="340"/>
      <c r="QGE6" s="340"/>
      <c r="QGF6" s="340"/>
      <c r="QGG6" s="340"/>
      <c r="QGH6" s="340"/>
      <c r="QGI6" s="340"/>
      <c r="QGJ6" s="340"/>
      <c r="QGK6" s="340"/>
      <c r="QGL6" s="340"/>
      <c r="QGM6" s="340"/>
      <c r="QGN6" s="340"/>
      <c r="QGO6" s="340"/>
      <c r="QGP6" s="340"/>
      <c r="QGQ6" s="340"/>
      <c r="QGR6" s="340"/>
      <c r="QGS6" s="340"/>
      <c r="QGT6" s="340"/>
      <c r="QGU6" s="340"/>
      <c r="QGV6" s="340"/>
      <c r="QGW6" s="340"/>
      <c r="QGX6" s="340"/>
      <c r="QGY6" s="340"/>
      <c r="QGZ6" s="340"/>
      <c r="QHA6" s="340"/>
      <c r="QHB6" s="340"/>
      <c r="QHC6" s="340"/>
      <c r="QHD6" s="340"/>
      <c r="QHE6" s="340"/>
      <c r="QHF6" s="340"/>
      <c r="QHG6" s="340"/>
      <c r="QHH6" s="340"/>
      <c r="QHI6" s="340"/>
      <c r="QHJ6" s="340"/>
      <c r="QHK6" s="340"/>
      <c r="QHL6" s="340"/>
      <c r="QHM6" s="340"/>
      <c r="QHN6" s="340"/>
      <c r="QHO6" s="340"/>
      <c r="QHP6" s="340"/>
      <c r="QHQ6" s="340"/>
      <c r="QHR6" s="340"/>
      <c r="QHS6" s="340"/>
      <c r="QHT6" s="340"/>
      <c r="QHU6" s="340"/>
      <c r="QHV6" s="340"/>
      <c r="QHW6" s="340"/>
      <c r="QHX6" s="340"/>
      <c r="QHY6" s="340"/>
      <c r="QHZ6" s="340"/>
      <c r="QIA6" s="340"/>
      <c r="QIB6" s="340"/>
      <c r="QIC6" s="340"/>
      <c r="QID6" s="340"/>
      <c r="QIE6" s="340"/>
      <c r="QIF6" s="340"/>
      <c r="QIG6" s="340"/>
      <c r="QIH6" s="340"/>
      <c r="QII6" s="340"/>
      <c r="QIJ6" s="340"/>
      <c r="QIK6" s="340"/>
      <c r="QIL6" s="340"/>
      <c r="QIM6" s="340"/>
      <c r="QIN6" s="340"/>
      <c r="QIO6" s="340"/>
      <c r="QIP6" s="340"/>
      <c r="QIQ6" s="340"/>
      <c r="QIR6" s="340"/>
      <c r="QIS6" s="340"/>
      <c r="QIT6" s="340"/>
      <c r="QIU6" s="340"/>
      <c r="QIV6" s="340"/>
      <c r="QIW6" s="340"/>
      <c r="QIX6" s="340"/>
      <c r="QIY6" s="340"/>
      <c r="QIZ6" s="340"/>
      <c r="QJA6" s="340"/>
      <c r="QJB6" s="340"/>
      <c r="QJC6" s="340"/>
      <c r="QJD6" s="340"/>
      <c r="QJE6" s="340"/>
      <c r="QJF6" s="340"/>
      <c r="QJG6" s="340"/>
      <c r="QJH6" s="340"/>
      <c r="QJI6" s="340"/>
      <c r="QJJ6" s="340"/>
      <c r="QJK6" s="340"/>
      <c r="QJL6" s="340"/>
      <c r="QJM6" s="340"/>
      <c r="QJN6" s="340"/>
      <c r="QJO6" s="340"/>
      <c r="QJP6" s="340"/>
      <c r="QJQ6" s="340"/>
      <c r="QJR6" s="340"/>
      <c r="QJS6" s="340"/>
      <c r="QJT6" s="340"/>
      <c r="QJU6" s="340"/>
      <c r="QJV6" s="340"/>
      <c r="QJW6" s="340"/>
      <c r="QJX6" s="340"/>
      <c r="QJY6" s="340"/>
      <c r="QJZ6" s="340"/>
      <c r="QKA6" s="340"/>
      <c r="QKB6" s="340"/>
      <c r="QKC6" s="340"/>
      <c r="QKD6" s="340"/>
      <c r="QKE6" s="340"/>
      <c r="QKF6" s="340"/>
      <c r="QKG6" s="340"/>
      <c r="QKH6" s="340"/>
      <c r="QKI6" s="340"/>
      <c r="QKJ6" s="340"/>
      <c r="QKK6" s="340"/>
      <c r="QKL6" s="340"/>
      <c r="QKM6" s="340"/>
      <c r="QKN6" s="340"/>
      <c r="QKO6" s="340"/>
      <c r="QKP6" s="340"/>
      <c r="QKQ6" s="340"/>
      <c r="QKR6" s="340"/>
      <c r="QKS6" s="340"/>
      <c r="QKT6" s="340"/>
      <c r="QKU6" s="340"/>
      <c r="QKV6" s="340"/>
      <c r="QKW6" s="340"/>
      <c r="QKX6" s="340"/>
      <c r="QKY6" s="340"/>
      <c r="QKZ6" s="340"/>
      <c r="QLA6" s="340"/>
      <c r="QLB6" s="340"/>
      <c r="QLC6" s="340"/>
      <c r="QLD6" s="340"/>
      <c r="QLE6" s="340"/>
      <c r="QLF6" s="340"/>
      <c r="QLG6" s="340"/>
      <c r="QLH6" s="340"/>
      <c r="QLI6" s="340"/>
      <c r="QLJ6" s="340"/>
      <c r="QLK6" s="340"/>
      <c r="QLL6" s="340"/>
      <c r="QLM6" s="340"/>
      <c r="QLN6" s="340"/>
      <c r="QLO6" s="340"/>
      <c r="QLP6" s="340"/>
      <c r="QLQ6" s="340"/>
      <c r="QLR6" s="340"/>
      <c r="QLS6" s="340"/>
      <c r="QLT6" s="340"/>
      <c r="QLU6" s="340"/>
      <c r="QLV6" s="340"/>
      <c r="QLW6" s="340"/>
      <c r="QLX6" s="340"/>
      <c r="QLY6" s="340"/>
      <c r="QLZ6" s="340"/>
      <c r="QMA6" s="340"/>
      <c r="QMB6" s="340"/>
      <c r="QMC6" s="340"/>
      <c r="QMD6" s="340"/>
      <c r="QME6" s="340"/>
      <c r="QMF6" s="340"/>
      <c r="QMG6" s="340"/>
      <c r="QMH6" s="340"/>
      <c r="QMI6" s="340"/>
      <c r="QMJ6" s="340"/>
      <c r="QMK6" s="340"/>
      <c r="QML6" s="340"/>
      <c r="QMM6" s="340"/>
      <c r="QMN6" s="340"/>
      <c r="QMO6" s="340"/>
      <c r="QMP6" s="340"/>
      <c r="QMQ6" s="340"/>
      <c r="QMR6" s="340"/>
      <c r="QMS6" s="340"/>
      <c r="QMT6" s="340"/>
      <c r="QMU6" s="340"/>
      <c r="QMV6" s="340"/>
      <c r="QMW6" s="340"/>
      <c r="QMX6" s="340"/>
      <c r="QMY6" s="340"/>
      <c r="QMZ6" s="340"/>
      <c r="QNA6" s="340"/>
      <c r="QNB6" s="340"/>
      <c r="QNC6" s="340"/>
      <c r="QND6" s="340"/>
      <c r="QNE6" s="340"/>
      <c r="QNF6" s="340"/>
      <c r="QNG6" s="340"/>
      <c r="QNH6" s="340"/>
      <c r="QNI6" s="340"/>
      <c r="QNJ6" s="340"/>
      <c r="QNK6" s="340"/>
      <c r="QNL6" s="340"/>
      <c r="QNM6" s="340"/>
      <c r="QNN6" s="340"/>
      <c r="QNO6" s="340"/>
      <c r="QNP6" s="340"/>
      <c r="QNQ6" s="340"/>
      <c r="QNR6" s="340"/>
      <c r="QNS6" s="340"/>
      <c r="QNT6" s="340"/>
      <c r="QNU6" s="340"/>
      <c r="QNV6" s="340"/>
      <c r="QNW6" s="340"/>
      <c r="QNX6" s="340"/>
      <c r="QNY6" s="340"/>
      <c r="QNZ6" s="340"/>
      <c r="QOA6" s="340"/>
      <c r="QOB6" s="340"/>
      <c r="QOC6" s="340"/>
      <c r="QOD6" s="340"/>
      <c r="QOE6" s="340"/>
      <c r="QOF6" s="340"/>
      <c r="QOG6" s="340"/>
      <c r="QOH6" s="340"/>
      <c r="QOI6" s="340"/>
      <c r="QOJ6" s="340"/>
      <c r="QOK6" s="340"/>
      <c r="QOL6" s="340"/>
      <c r="QOM6" s="340"/>
      <c r="QON6" s="340"/>
      <c r="QOO6" s="340"/>
      <c r="QOP6" s="340"/>
      <c r="QOQ6" s="340"/>
      <c r="QOR6" s="340"/>
      <c r="QOS6" s="340"/>
      <c r="QOT6" s="340"/>
      <c r="QOU6" s="340"/>
      <c r="QOV6" s="340"/>
      <c r="QOW6" s="340"/>
      <c r="QOX6" s="340"/>
      <c r="QOY6" s="340"/>
      <c r="QOZ6" s="340"/>
      <c r="QPA6" s="340"/>
      <c r="QPB6" s="340"/>
      <c r="QPC6" s="340"/>
      <c r="QPD6" s="340"/>
      <c r="QPE6" s="340"/>
      <c r="QPF6" s="340"/>
      <c r="QPG6" s="340"/>
      <c r="QPH6" s="340"/>
      <c r="QPI6" s="340"/>
      <c r="QPJ6" s="340"/>
      <c r="QPK6" s="340"/>
      <c r="QPL6" s="340"/>
      <c r="QPM6" s="340"/>
      <c r="QPN6" s="340"/>
      <c r="QPO6" s="340"/>
      <c r="QPP6" s="340"/>
      <c r="QPQ6" s="340"/>
      <c r="QPR6" s="340"/>
      <c r="QPS6" s="340"/>
      <c r="QPT6" s="340"/>
      <c r="QPU6" s="340"/>
      <c r="QPV6" s="340"/>
      <c r="QPW6" s="340"/>
      <c r="QPX6" s="340"/>
      <c r="QPY6" s="340"/>
      <c r="QPZ6" s="340"/>
      <c r="QQA6" s="340"/>
      <c r="QQB6" s="340"/>
      <c r="QQC6" s="340"/>
      <c r="QQD6" s="340"/>
      <c r="QQE6" s="340"/>
      <c r="QQF6" s="340"/>
      <c r="QQG6" s="340"/>
      <c r="QQH6" s="340"/>
      <c r="QQI6" s="340"/>
      <c r="QQJ6" s="340"/>
      <c r="QQK6" s="340"/>
      <c r="QQL6" s="340"/>
      <c r="QQM6" s="340"/>
      <c r="QQN6" s="340"/>
      <c r="QQO6" s="340"/>
      <c r="QQP6" s="340"/>
      <c r="QQQ6" s="340"/>
      <c r="QQR6" s="340"/>
      <c r="QQS6" s="340"/>
      <c r="QQT6" s="340"/>
      <c r="QQU6" s="340"/>
      <c r="QQV6" s="340"/>
      <c r="QQW6" s="340"/>
      <c r="QQX6" s="340"/>
      <c r="QQY6" s="340"/>
      <c r="QQZ6" s="340"/>
      <c r="QRA6" s="340"/>
      <c r="QRB6" s="340"/>
      <c r="QRC6" s="340"/>
      <c r="QRD6" s="340"/>
      <c r="QRE6" s="340"/>
      <c r="QRF6" s="340"/>
      <c r="QRG6" s="340"/>
      <c r="QRH6" s="340"/>
      <c r="QRI6" s="340"/>
      <c r="QRJ6" s="340"/>
      <c r="QRK6" s="340"/>
      <c r="QRL6" s="340"/>
      <c r="QRM6" s="340"/>
      <c r="QRN6" s="340"/>
      <c r="QRO6" s="340"/>
      <c r="QRP6" s="340"/>
      <c r="QRQ6" s="340"/>
      <c r="QRR6" s="340"/>
      <c r="QRS6" s="340"/>
      <c r="QRT6" s="340"/>
      <c r="QRU6" s="340"/>
      <c r="QRV6" s="340"/>
      <c r="QRW6" s="340"/>
      <c r="QRX6" s="340"/>
      <c r="QRY6" s="340"/>
      <c r="QRZ6" s="340"/>
      <c r="QSA6" s="340"/>
      <c r="QSB6" s="340"/>
      <c r="QSC6" s="340"/>
      <c r="QSD6" s="340"/>
      <c r="QSE6" s="340"/>
      <c r="QSF6" s="340"/>
      <c r="QSG6" s="340"/>
      <c r="QSH6" s="340"/>
      <c r="QSI6" s="340"/>
      <c r="QSJ6" s="340"/>
      <c r="QSK6" s="340"/>
      <c r="QSL6" s="340"/>
      <c r="QSM6" s="340"/>
      <c r="QSN6" s="340"/>
      <c r="QSO6" s="340"/>
      <c r="QSP6" s="340"/>
      <c r="QSQ6" s="340"/>
      <c r="QSR6" s="340"/>
      <c r="QSS6" s="340"/>
      <c r="QST6" s="340"/>
      <c r="QSU6" s="340"/>
      <c r="QSV6" s="340"/>
      <c r="QSW6" s="340"/>
      <c r="QSX6" s="340"/>
      <c r="QSY6" s="340"/>
      <c r="QSZ6" s="340"/>
      <c r="QTA6" s="340"/>
      <c r="QTB6" s="340"/>
      <c r="QTC6" s="340"/>
      <c r="QTD6" s="340"/>
      <c r="QTE6" s="340"/>
      <c r="QTF6" s="340"/>
      <c r="QTG6" s="340"/>
      <c r="QTH6" s="340"/>
      <c r="QTI6" s="340"/>
      <c r="QTJ6" s="340"/>
      <c r="QTK6" s="340"/>
      <c r="QTL6" s="340"/>
      <c r="QTM6" s="340"/>
      <c r="QTN6" s="340"/>
      <c r="QTO6" s="340"/>
      <c r="QTP6" s="340"/>
      <c r="QTQ6" s="340"/>
      <c r="QTR6" s="340"/>
      <c r="QTS6" s="340"/>
      <c r="QTT6" s="340"/>
      <c r="QTU6" s="340"/>
      <c r="QTV6" s="340"/>
      <c r="QTW6" s="340"/>
      <c r="QTX6" s="340"/>
      <c r="QTY6" s="340"/>
      <c r="QTZ6" s="340"/>
      <c r="QUA6" s="340"/>
      <c r="QUB6" s="340"/>
      <c r="QUC6" s="340"/>
      <c r="QUD6" s="340"/>
      <c r="QUE6" s="340"/>
      <c r="QUF6" s="340"/>
      <c r="QUG6" s="340"/>
      <c r="QUH6" s="340"/>
      <c r="QUI6" s="340"/>
      <c r="QUJ6" s="340"/>
      <c r="QUK6" s="340"/>
      <c r="QUL6" s="340"/>
      <c r="QUM6" s="340"/>
      <c r="QUN6" s="340"/>
      <c r="QUO6" s="340"/>
      <c r="QUP6" s="340"/>
      <c r="QUQ6" s="340"/>
      <c r="QUR6" s="340"/>
      <c r="QUS6" s="340"/>
      <c r="QUT6" s="340"/>
      <c r="QUU6" s="340"/>
      <c r="QUV6" s="340"/>
      <c r="QUW6" s="340"/>
      <c r="QUX6" s="340"/>
      <c r="QUY6" s="340"/>
      <c r="QUZ6" s="340"/>
      <c r="QVA6" s="340"/>
      <c r="QVB6" s="340"/>
      <c r="QVC6" s="340"/>
      <c r="QVD6" s="340"/>
      <c r="QVE6" s="340"/>
      <c r="QVF6" s="340"/>
      <c r="QVG6" s="340"/>
      <c r="QVH6" s="340"/>
      <c r="QVI6" s="340"/>
      <c r="QVJ6" s="340"/>
      <c r="QVK6" s="340"/>
      <c r="QVL6" s="340"/>
      <c r="QVM6" s="340"/>
      <c r="QVN6" s="340"/>
      <c r="QVO6" s="340"/>
      <c r="QVP6" s="340"/>
      <c r="QVQ6" s="340"/>
      <c r="QVR6" s="340"/>
      <c r="QVS6" s="340"/>
      <c r="QVT6" s="340"/>
      <c r="QVU6" s="340"/>
      <c r="QVV6" s="340"/>
      <c r="QVW6" s="340"/>
      <c r="QVX6" s="340"/>
      <c r="QVY6" s="340"/>
      <c r="QVZ6" s="340"/>
      <c r="QWA6" s="340"/>
      <c r="QWB6" s="340"/>
      <c r="QWC6" s="340"/>
      <c r="QWD6" s="340"/>
      <c r="QWE6" s="340"/>
      <c r="QWF6" s="340"/>
      <c r="QWG6" s="340"/>
      <c r="QWH6" s="340"/>
      <c r="QWI6" s="340"/>
      <c r="QWJ6" s="340"/>
      <c r="QWK6" s="340"/>
      <c r="QWL6" s="340"/>
      <c r="QWM6" s="340"/>
      <c r="QWN6" s="340"/>
      <c r="QWO6" s="340"/>
      <c r="QWP6" s="340"/>
      <c r="QWQ6" s="340"/>
      <c r="QWR6" s="340"/>
      <c r="QWS6" s="340"/>
      <c r="QWT6" s="340"/>
      <c r="QWU6" s="340"/>
      <c r="QWV6" s="340"/>
      <c r="QWW6" s="340"/>
      <c r="QWX6" s="340"/>
      <c r="QWY6" s="340"/>
      <c r="QWZ6" s="340"/>
      <c r="QXA6" s="340"/>
      <c r="QXB6" s="340"/>
      <c r="QXC6" s="340"/>
      <c r="QXD6" s="340"/>
      <c r="QXE6" s="340"/>
      <c r="QXF6" s="340"/>
      <c r="QXG6" s="340"/>
      <c r="QXH6" s="340"/>
      <c r="QXI6" s="340"/>
      <c r="QXJ6" s="340"/>
      <c r="QXK6" s="340"/>
      <c r="QXL6" s="340"/>
      <c r="QXM6" s="340"/>
      <c r="QXN6" s="340"/>
      <c r="QXO6" s="340"/>
      <c r="QXP6" s="340"/>
      <c r="QXQ6" s="340"/>
      <c r="QXR6" s="340"/>
      <c r="QXS6" s="340"/>
      <c r="QXT6" s="340"/>
      <c r="QXU6" s="340"/>
      <c r="QXV6" s="340"/>
      <c r="QXW6" s="340"/>
      <c r="QXX6" s="340"/>
      <c r="QXY6" s="340"/>
      <c r="QXZ6" s="340"/>
      <c r="QYA6" s="340"/>
      <c r="QYB6" s="340"/>
      <c r="QYC6" s="340"/>
      <c r="QYD6" s="340"/>
      <c r="QYE6" s="340"/>
      <c r="QYF6" s="340"/>
      <c r="QYG6" s="340"/>
      <c r="QYH6" s="340"/>
      <c r="QYI6" s="340"/>
      <c r="QYJ6" s="340"/>
      <c r="QYK6" s="340"/>
      <c r="QYL6" s="340"/>
      <c r="QYM6" s="340"/>
      <c r="QYN6" s="340"/>
      <c r="QYO6" s="340"/>
      <c r="QYP6" s="340"/>
      <c r="QYQ6" s="340"/>
      <c r="QYR6" s="340"/>
      <c r="QYS6" s="340"/>
      <c r="QYT6" s="340"/>
      <c r="QYU6" s="340"/>
      <c r="QYV6" s="340"/>
      <c r="QYW6" s="340"/>
      <c r="QYX6" s="340"/>
      <c r="QYY6" s="340"/>
      <c r="QYZ6" s="340"/>
      <c r="QZA6" s="340"/>
      <c r="QZB6" s="340"/>
      <c r="QZC6" s="340"/>
      <c r="QZD6" s="340"/>
      <c r="QZE6" s="340"/>
      <c r="QZF6" s="340"/>
      <c r="QZG6" s="340"/>
      <c r="QZH6" s="340"/>
      <c r="QZI6" s="340"/>
      <c r="QZJ6" s="340"/>
      <c r="QZK6" s="340"/>
      <c r="QZL6" s="340"/>
      <c r="QZM6" s="340"/>
      <c r="QZN6" s="340"/>
      <c r="QZO6" s="340"/>
      <c r="QZP6" s="340"/>
      <c r="QZQ6" s="340"/>
      <c r="QZR6" s="340"/>
      <c r="QZS6" s="340"/>
      <c r="QZT6" s="340"/>
      <c r="QZU6" s="340"/>
      <c r="QZV6" s="340"/>
      <c r="QZW6" s="340"/>
      <c r="QZX6" s="340"/>
      <c r="QZY6" s="340"/>
      <c r="QZZ6" s="340"/>
      <c r="RAA6" s="340"/>
      <c r="RAB6" s="340"/>
      <c r="RAC6" s="340"/>
      <c r="RAD6" s="340"/>
      <c r="RAE6" s="340"/>
      <c r="RAF6" s="340"/>
      <c r="RAG6" s="340"/>
      <c r="RAH6" s="340"/>
      <c r="RAI6" s="340"/>
      <c r="RAJ6" s="340"/>
      <c r="RAK6" s="340"/>
      <c r="RAL6" s="340"/>
      <c r="RAM6" s="340"/>
      <c r="RAN6" s="340"/>
      <c r="RAO6" s="340"/>
      <c r="RAP6" s="340"/>
      <c r="RAQ6" s="340"/>
      <c r="RAR6" s="340"/>
      <c r="RAS6" s="340"/>
      <c r="RAT6" s="340"/>
      <c r="RAU6" s="340"/>
      <c r="RAV6" s="340"/>
      <c r="RAW6" s="340"/>
      <c r="RAX6" s="340"/>
      <c r="RAY6" s="340"/>
      <c r="RAZ6" s="340"/>
      <c r="RBA6" s="340"/>
      <c r="RBB6" s="340"/>
      <c r="RBC6" s="340"/>
      <c r="RBD6" s="340"/>
      <c r="RBE6" s="340"/>
      <c r="RBF6" s="340"/>
      <c r="RBG6" s="340"/>
      <c r="RBH6" s="340"/>
      <c r="RBI6" s="340"/>
      <c r="RBJ6" s="340"/>
      <c r="RBK6" s="340"/>
      <c r="RBL6" s="340"/>
      <c r="RBM6" s="340"/>
      <c r="RBN6" s="340"/>
      <c r="RBO6" s="340"/>
      <c r="RBP6" s="340"/>
      <c r="RBQ6" s="340"/>
      <c r="RBR6" s="340"/>
      <c r="RBS6" s="340"/>
      <c r="RBT6" s="340"/>
      <c r="RBU6" s="340"/>
      <c r="RBV6" s="340"/>
      <c r="RBW6" s="340"/>
      <c r="RBX6" s="340"/>
      <c r="RBY6" s="340"/>
      <c r="RBZ6" s="340"/>
      <c r="RCA6" s="340"/>
      <c r="RCB6" s="340"/>
      <c r="RCC6" s="340"/>
      <c r="RCD6" s="340"/>
      <c r="RCE6" s="340"/>
      <c r="RCF6" s="340"/>
      <c r="RCG6" s="340"/>
      <c r="RCH6" s="340"/>
      <c r="RCI6" s="340"/>
      <c r="RCJ6" s="340"/>
      <c r="RCK6" s="340"/>
      <c r="RCL6" s="340"/>
      <c r="RCM6" s="340"/>
      <c r="RCN6" s="340"/>
      <c r="RCO6" s="340"/>
      <c r="RCP6" s="340"/>
      <c r="RCQ6" s="340"/>
      <c r="RCR6" s="340"/>
      <c r="RCS6" s="340"/>
      <c r="RCT6" s="340"/>
      <c r="RCU6" s="340"/>
      <c r="RCV6" s="340"/>
      <c r="RCW6" s="340"/>
      <c r="RCX6" s="340"/>
      <c r="RCY6" s="340"/>
      <c r="RCZ6" s="340"/>
      <c r="RDA6" s="340"/>
      <c r="RDB6" s="340"/>
      <c r="RDC6" s="340"/>
      <c r="RDD6" s="340"/>
      <c r="RDE6" s="340"/>
      <c r="RDF6" s="340"/>
      <c r="RDG6" s="340"/>
      <c r="RDH6" s="340"/>
      <c r="RDI6" s="340"/>
      <c r="RDJ6" s="340"/>
      <c r="RDK6" s="340"/>
      <c r="RDL6" s="340"/>
      <c r="RDM6" s="340"/>
      <c r="RDN6" s="340"/>
      <c r="RDO6" s="340"/>
      <c r="RDP6" s="340"/>
      <c r="RDQ6" s="340"/>
      <c r="RDR6" s="340"/>
      <c r="RDS6" s="340"/>
      <c r="RDT6" s="340"/>
      <c r="RDU6" s="340"/>
      <c r="RDV6" s="340"/>
      <c r="RDW6" s="340"/>
      <c r="RDX6" s="340"/>
      <c r="RDY6" s="340"/>
      <c r="RDZ6" s="340"/>
      <c r="REA6" s="340"/>
      <c r="REB6" s="340"/>
      <c r="REC6" s="340"/>
      <c r="RED6" s="340"/>
      <c r="REE6" s="340"/>
      <c r="REF6" s="340"/>
      <c r="REG6" s="340"/>
      <c r="REH6" s="340"/>
      <c r="REI6" s="340"/>
      <c r="REJ6" s="340"/>
      <c r="REK6" s="340"/>
      <c r="REL6" s="340"/>
      <c r="REM6" s="340"/>
      <c r="REN6" s="340"/>
      <c r="REO6" s="340"/>
      <c r="REP6" s="340"/>
      <c r="REQ6" s="340"/>
      <c r="RER6" s="340"/>
      <c r="RES6" s="340"/>
      <c r="RET6" s="340"/>
      <c r="REU6" s="340"/>
      <c r="REV6" s="340"/>
      <c r="REW6" s="340"/>
      <c r="REX6" s="340"/>
      <c r="REY6" s="340"/>
      <c r="REZ6" s="340"/>
      <c r="RFA6" s="340"/>
      <c r="RFB6" s="340"/>
      <c r="RFC6" s="340"/>
      <c r="RFD6" s="340"/>
      <c r="RFE6" s="340"/>
      <c r="RFF6" s="340"/>
      <c r="RFG6" s="340"/>
      <c r="RFH6" s="340"/>
      <c r="RFI6" s="340"/>
      <c r="RFJ6" s="340"/>
      <c r="RFK6" s="340"/>
      <c r="RFL6" s="340"/>
      <c r="RFM6" s="340"/>
      <c r="RFN6" s="340"/>
      <c r="RFO6" s="340"/>
      <c r="RFP6" s="340"/>
      <c r="RFQ6" s="340"/>
      <c r="RFR6" s="340"/>
      <c r="RFS6" s="340"/>
      <c r="RFT6" s="340"/>
      <c r="RFU6" s="340"/>
      <c r="RFV6" s="340"/>
      <c r="RFW6" s="340"/>
      <c r="RFX6" s="340"/>
      <c r="RFY6" s="340"/>
      <c r="RFZ6" s="340"/>
      <c r="RGA6" s="340"/>
      <c r="RGB6" s="340"/>
      <c r="RGC6" s="340"/>
      <c r="RGD6" s="340"/>
      <c r="RGE6" s="340"/>
      <c r="RGF6" s="340"/>
      <c r="RGG6" s="340"/>
      <c r="RGH6" s="340"/>
      <c r="RGI6" s="340"/>
      <c r="RGJ6" s="340"/>
      <c r="RGK6" s="340"/>
      <c r="RGL6" s="340"/>
      <c r="RGM6" s="340"/>
      <c r="RGN6" s="340"/>
      <c r="RGO6" s="340"/>
      <c r="RGP6" s="340"/>
      <c r="RGQ6" s="340"/>
      <c r="RGR6" s="340"/>
      <c r="RGS6" s="340"/>
      <c r="RGT6" s="340"/>
      <c r="RGU6" s="340"/>
      <c r="RGV6" s="340"/>
      <c r="RGW6" s="340"/>
      <c r="RGX6" s="340"/>
      <c r="RGY6" s="340"/>
      <c r="RGZ6" s="340"/>
      <c r="RHA6" s="340"/>
      <c r="RHB6" s="340"/>
      <c r="RHC6" s="340"/>
      <c r="RHD6" s="340"/>
      <c r="RHE6" s="340"/>
      <c r="RHF6" s="340"/>
      <c r="RHG6" s="340"/>
      <c r="RHH6" s="340"/>
      <c r="RHI6" s="340"/>
      <c r="RHJ6" s="340"/>
      <c r="RHK6" s="340"/>
      <c r="RHL6" s="340"/>
      <c r="RHM6" s="340"/>
      <c r="RHN6" s="340"/>
      <c r="RHO6" s="340"/>
      <c r="RHP6" s="340"/>
      <c r="RHQ6" s="340"/>
      <c r="RHR6" s="340"/>
      <c r="RHS6" s="340"/>
      <c r="RHT6" s="340"/>
      <c r="RHU6" s="340"/>
      <c r="RHV6" s="340"/>
      <c r="RHW6" s="340"/>
      <c r="RHX6" s="340"/>
      <c r="RHY6" s="340"/>
      <c r="RHZ6" s="340"/>
      <c r="RIA6" s="340"/>
      <c r="RIB6" s="340"/>
      <c r="RIC6" s="340"/>
      <c r="RID6" s="340"/>
      <c r="RIE6" s="340"/>
      <c r="RIF6" s="340"/>
      <c r="RIG6" s="340"/>
      <c r="RIH6" s="340"/>
      <c r="RII6" s="340"/>
      <c r="RIJ6" s="340"/>
      <c r="RIK6" s="340"/>
      <c r="RIL6" s="340"/>
      <c r="RIM6" s="340"/>
      <c r="RIN6" s="340"/>
      <c r="RIO6" s="340"/>
      <c r="RIP6" s="340"/>
      <c r="RIQ6" s="340"/>
      <c r="RIR6" s="340"/>
      <c r="RIS6" s="340"/>
      <c r="RIT6" s="340"/>
      <c r="RIU6" s="340"/>
      <c r="RIV6" s="340"/>
      <c r="RIW6" s="340"/>
      <c r="RIX6" s="340"/>
      <c r="RIY6" s="340"/>
      <c r="RIZ6" s="340"/>
      <c r="RJA6" s="340"/>
      <c r="RJB6" s="340"/>
      <c r="RJC6" s="340"/>
      <c r="RJD6" s="340"/>
      <c r="RJE6" s="340"/>
      <c r="RJF6" s="340"/>
      <c r="RJG6" s="340"/>
      <c r="RJH6" s="340"/>
      <c r="RJI6" s="340"/>
      <c r="RJJ6" s="340"/>
      <c r="RJK6" s="340"/>
      <c r="RJL6" s="340"/>
      <c r="RJM6" s="340"/>
      <c r="RJN6" s="340"/>
      <c r="RJO6" s="340"/>
      <c r="RJP6" s="340"/>
      <c r="RJQ6" s="340"/>
      <c r="RJR6" s="340"/>
      <c r="RJS6" s="340"/>
      <c r="RJT6" s="340"/>
      <c r="RJU6" s="340"/>
      <c r="RJV6" s="340"/>
      <c r="RJW6" s="340"/>
      <c r="RJX6" s="340"/>
      <c r="RJY6" s="340"/>
      <c r="RJZ6" s="340"/>
      <c r="RKA6" s="340"/>
      <c r="RKB6" s="340"/>
      <c r="RKC6" s="340"/>
      <c r="RKD6" s="340"/>
      <c r="RKE6" s="340"/>
      <c r="RKF6" s="340"/>
      <c r="RKG6" s="340"/>
      <c r="RKH6" s="340"/>
      <c r="RKI6" s="340"/>
      <c r="RKJ6" s="340"/>
      <c r="RKK6" s="340"/>
      <c r="RKL6" s="340"/>
      <c r="RKM6" s="340"/>
      <c r="RKN6" s="340"/>
      <c r="RKO6" s="340"/>
      <c r="RKP6" s="340"/>
      <c r="RKQ6" s="340"/>
      <c r="RKR6" s="340"/>
      <c r="RKS6" s="340"/>
      <c r="RKT6" s="340"/>
      <c r="RKU6" s="340"/>
      <c r="RKV6" s="340"/>
      <c r="RKW6" s="340"/>
      <c r="RKX6" s="340"/>
      <c r="RKY6" s="340"/>
      <c r="RKZ6" s="340"/>
      <c r="RLA6" s="340"/>
      <c r="RLB6" s="340"/>
      <c r="RLC6" s="340"/>
      <c r="RLD6" s="340"/>
      <c r="RLE6" s="340"/>
      <c r="RLF6" s="340"/>
      <c r="RLG6" s="340"/>
      <c r="RLH6" s="340"/>
      <c r="RLI6" s="340"/>
      <c r="RLJ6" s="340"/>
      <c r="RLK6" s="340"/>
      <c r="RLL6" s="340"/>
      <c r="RLM6" s="340"/>
      <c r="RLN6" s="340"/>
      <c r="RLO6" s="340"/>
      <c r="RLP6" s="340"/>
      <c r="RLQ6" s="340"/>
      <c r="RLR6" s="340"/>
      <c r="RLS6" s="340"/>
      <c r="RLT6" s="340"/>
      <c r="RLU6" s="340"/>
      <c r="RLV6" s="340"/>
      <c r="RLW6" s="340"/>
      <c r="RLX6" s="340"/>
      <c r="RLY6" s="340"/>
      <c r="RLZ6" s="340"/>
      <c r="RMA6" s="340"/>
      <c r="RMB6" s="340"/>
      <c r="RMC6" s="340"/>
      <c r="RMD6" s="340"/>
      <c r="RME6" s="340"/>
      <c r="RMF6" s="340"/>
      <c r="RMG6" s="340"/>
      <c r="RMH6" s="340"/>
      <c r="RMI6" s="340"/>
      <c r="RMJ6" s="340"/>
      <c r="RMK6" s="340"/>
      <c r="RML6" s="340"/>
      <c r="RMM6" s="340"/>
      <c r="RMN6" s="340"/>
      <c r="RMO6" s="340"/>
      <c r="RMP6" s="340"/>
      <c r="RMQ6" s="340"/>
      <c r="RMR6" s="340"/>
      <c r="RMS6" s="340"/>
      <c r="RMT6" s="340"/>
      <c r="RMU6" s="340"/>
      <c r="RMV6" s="340"/>
      <c r="RMW6" s="340"/>
      <c r="RMX6" s="340"/>
      <c r="RMY6" s="340"/>
      <c r="RMZ6" s="340"/>
      <c r="RNA6" s="340"/>
      <c r="RNB6" s="340"/>
      <c r="RNC6" s="340"/>
      <c r="RND6" s="340"/>
      <c r="RNE6" s="340"/>
      <c r="RNF6" s="340"/>
      <c r="RNG6" s="340"/>
      <c r="RNH6" s="340"/>
      <c r="RNI6" s="340"/>
      <c r="RNJ6" s="340"/>
      <c r="RNK6" s="340"/>
      <c r="RNL6" s="340"/>
      <c r="RNM6" s="340"/>
      <c r="RNN6" s="340"/>
      <c r="RNO6" s="340"/>
      <c r="RNP6" s="340"/>
      <c r="RNQ6" s="340"/>
      <c r="RNR6" s="340"/>
      <c r="RNS6" s="340"/>
      <c r="RNT6" s="340"/>
      <c r="RNU6" s="340"/>
      <c r="RNV6" s="340"/>
      <c r="RNW6" s="340"/>
      <c r="RNX6" s="340"/>
      <c r="RNY6" s="340"/>
      <c r="RNZ6" s="340"/>
      <c r="ROA6" s="340"/>
      <c r="ROB6" s="340"/>
      <c r="ROC6" s="340"/>
      <c r="ROD6" s="340"/>
      <c r="ROE6" s="340"/>
      <c r="ROF6" s="340"/>
      <c r="ROG6" s="340"/>
      <c r="ROH6" s="340"/>
      <c r="ROI6" s="340"/>
      <c r="ROJ6" s="340"/>
      <c r="ROK6" s="340"/>
      <c r="ROL6" s="340"/>
      <c r="ROM6" s="340"/>
      <c r="RON6" s="340"/>
      <c r="ROO6" s="340"/>
      <c r="ROP6" s="340"/>
      <c r="ROQ6" s="340"/>
      <c r="ROR6" s="340"/>
      <c r="ROS6" s="340"/>
      <c r="ROT6" s="340"/>
      <c r="ROU6" s="340"/>
      <c r="ROV6" s="340"/>
      <c r="ROW6" s="340"/>
      <c r="ROX6" s="340"/>
      <c r="ROY6" s="340"/>
      <c r="ROZ6" s="340"/>
      <c r="RPA6" s="340"/>
      <c r="RPB6" s="340"/>
      <c r="RPC6" s="340"/>
      <c r="RPD6" s="340"/>
      <c r="RPE6" s="340"/>
      <c r="RPF6" s="340"/>
      <c r="RPG6" s="340"/>
      <c r="RPH6" s="340"/>
      <c r="RPI6" s="340"/>
      <c r="RPJ6" s="340"/>
      <c r="RPK6" s="340"/>
      <c r="RPL6" s="340"/>
      <c r="RPM6" s="340"/>
      <c r="RPN6" s="340"/>
      <c r="RPO6" s="340"/>
      <c r="RPP6" s="340"/>
      <c r="RPQ6" s="340"/>
      <c r="RPR6" s="340"/>
      <c r="RPS6" s="340"/>
      <c r="RPT6" s="340"/>
      <c r="RPU6" s="340"/>
      <c r="RPV6" s="340"/>
      <c r="RPW6" s="340"/>
      <c r="RPX6" s="340"/>
      <c r="RPY6" s="340"/>
      <c r="RPZ6" s="340"/>
      <c r="RQA6" s="340"/>
      <c r="RQB6" s="340"/>
      <c r="RQC6" s="340"/>
      <c r="RQD6" s="340"/>
      <c r="RQE6" s="340"/>
      <c r="RQF6" s="340"/>
      <c r="RQG6" s="340"/>
      <c r="RQH6" s="340"/>
      <c r="RQI6" s="340"/>
      <c r="RQJ6" s="340"/>
      <c r="RQK6" s="340"/>
      <c r="RQL6" s="340"/>
      <c r="RQM6" s="340"/>
      <c r="RQN6" s="340"/>
      <c r="RQO6" s="340"/>
      <c r="RQP6" s="340"/>
      <c r="RQQ6" s="340"/>
      <c r="RQR6" s="340"/>
      <c r="RQS6" s="340"/>
      <c r="RQT6" s="340"/>
      <c r="RQU6" s="340"/>
      <c r="RQV6" s="340"/>
      <c r="RQW6" s="340"/>
      <c r="RQX6" s="340"/>
      <c r="RQY6" s="340"/>
      <c r="RQZ6" s="340"/>
      <c r="RRA6" s="340"/>
      <c r="RRB6" s="340"/>
      <c r="RRC6" s="340"/>
      <c r="RRD6" s="340"/>
      <c r="RRE6" s="340"/>
      <c r="RRF6" s="340"/>
      <c r="RRG6" s="340"/>
      <c r="RRH6" s="340"/>
      <c r="RRI6" s="340"/>
      <c r="RRJ6" s="340"/>
      <c r="RRK6" s="340"/>
      <c r="RRL6" s="340"/>
      <c r="RRM6" s="340"/>
      <c r="RRN6" s="340"/>
      <c r="RRO6" s="340"/>
      <c r="RRP6" s="340"/>
      <c r="RRQ6" s="340"/>
      <c r="RRR6" s="340"/>
      <c r="RRS6" s="340"/>
      <c r="RRT6" s="340"/>
      <c r="RRU6" s="340"/>
      <c r="RRV6" s="340"/>
      <c r="RRW6" s="340"/>
      <c r="RRX6" s="340"/>
      <c r="RRY6" s="340"/>
      <c r="RRZ6" s="340"/>
      <c r="RSA6" s="340"/>
      <c r="RSB6" s="340"/>
      <c r="RSC6" s="340"/>
      <c r="RSD6" s="340"/>
      <c r="RSE6" s="340"/>
      <c r="RSF6" s="340"/>
      <c r="RSG6" s="340"/>
      <c r="RSH6" s="340"/>
      <c r="RSI6" s="340"/>
      <c r="RSJ6" s="340"/>
      <c r="RSK6" s="340"/>
      <c r="RSL6" s="340"/>
      <c r="RSM6" s="340"/>
      <c r="RSN6" s="340"/>
      <c r="RSO6" s="340"/>
      <c r="RSP6" s="340"/>
      <c r="RSQ6" s="340"/>
      <c r="RSR6" s="340"/>
      <c r="RSS6" s="340"/>
      <c r="RST6" s="340"/>
      <c r="RSU6" s="340"/>
      <c r="RSV6" s="340"/>
      <c r="RSW6" s="340"/>
      <c r="RSX6" s="340"/>
      <c r="RSY6" s="340"/>
      <c r="RSZ6" s="340"/>
      <c r="RTA6" s="340"/>
      <c r="RTB6" s="340"/>
      <c r="RTC6" s="340"/>
      <c r="RTD6" s="340"/>
      <c r="RTE6" s="340"/>
      <c r="RTF6" s="340"/>
      <c r="RTG6" s="340"/>
      <c r="RTH6" s="340"/>
      <c r="RTI6" s="340"/>
      <c r="RTJ6" s="340"/>
      <c r="RTK6" s="340"/>
      <c r="RTL6" s="340"/>
      <c r="RTM6" s="340"/>
      <c r="RTN6" s="340"/>
      <c r="RTO6" s="340"/>
      <c r="RTP6" s="340"/>
      <c r="RTQ6" s="340"/>
      <c r="RTR6" s="340"/>
      <c r="RTS6" s="340"/>
      <c r="RTT6" s="340"/>
      <c r="RTU6" s="340"/>
      <c r="RTV6" s="340"/>
      <c r="RTW6" s="340"/>
      <c r="RTX6" s="340"/>
      <c r="RTY6" s="340"/>
      <c r="RTZ6" s="340"/>
      <c r="RUA6" s="340"/>
      <c r="RUB6" s="340"/>
      <c r="RUC6" s="340"/>
      <c r="RUD6" s="340"/>
      <c r="RUE6" s="340"/>
      <c r="RUF6" s="340"/>
      <c r="RUG6" s="340"/>
      <c r="RUH6" s="340"/>
      <c r="RUI6" s="340"/>
      <c r="RUJ6" s="340"/>
      <c r="RUK6" s="340"/>
      <c r="RUL6" s="340"/>
      <c r="RUM6" s="340"/>
      <c r="RUN6" s="340"/>
      <c r="RUO6" s="340"/>
      <c r="RUP6" s="340"/>
      <c r="RUQ6" s="340"/>
      <c r="RUR6" s="340"/>
      <c r="RUS6" s="340"/>
      <c r="RUT6" s="340"/>
      <c r="RUU6" s="340"/>
      <c r="RUV6" s="340"/>
      <c r="RUW6" s="340"/>
      <c r="RUX6" s="340"/>
      <c r="RUY6" s="340"/>
      <c r="RUZ6" s="340"/>
      <c r="RVA6" s="340"/>
      <c r="RVB6" s="340"/>
      <c r="RVC6" s="340"/>
      <c r="RVD6" s="340"/>
      <c r="RVE6" s="340"/>
      <c r="RVF6" s="340"/>
      <c r="RVG6" s="340"/>
      <c r="RVH6" s="340"/>
      <c r="RVI6" s="340"/>
      <c r="RVJ6" s="340"/>
      <c r="RVK6" s="340"/>
      <c r="RVL6" s="340"/>
      <c r="RVM6" s="340"/>
      <c r="RVN6" s="340"/>
      <c r="RVO6" s="340"/>
      <c r="RVP6" s="340"/>
      <c r="RVQ6" s="340"/>
      <c r="RVR6" s="340"/>
      <c r="RVS6" s="340"/>
      <c r="RVT6" s="340"/>
      <c r="RVU6" s="340"/>
      <c r="RVV6" s="340"/>
      <c r="RVW6" s="340"/>
      <c r="RVX6" s="340"/>
      <c r="RVY6" s="340"/>
      <c r="RVZ6" s="340"/>
      <c r="RWA6" s="340"/>
      <c r="RWB6" s="340"/>
      <c r="RWC6" s="340"/>
      <c r="RWD6" s="340"/>
      <c r="RWE6" s="340"/>
      <c r="RWF6" s="340"/>
      <c r="RWG6" s="340"/>
      <c r="RWH6" s="340"/>
      <c r="RWI6" s="340"/>
      <c r="RWJ6" s="340"/>
      <c r="RWK6" s="340"/>
      <c r="RWL6" s="340"/>
      <c r="RWM6" s="340"/>
      <c r="RWN6" s="340"/>
      <c r="RWO6" s="340"/>
      <c r="RWP6" s="340"/>
      <c r="RWQ6" s="340"/>
      <c r="RWR6" s="340"/>
      <c r="RWS6" s="340"/>
      <c r="RWT6" s="340"/>
      <c r="RWU6" s="340"/>
      <c r="RWV6" s="340"/>
      <c r="RWW6" s="340"/>
      <c r="RWX6" s="340"/>
      <c r="RWY6" s="340"/>
      <c r="RWZ6" s="340"/>
      <c r="RXA6" s="340"/>
      <c r="RXB6" s="340"/>
      <c r="RXC6" s="340"/>
      <c r="RXD6" s="340"/>
      <c r="RXE6" s="340"/>
      <c r="RXF6" s="340"/>
      <c r="RXG6" s="340"/>
      <c r="RXH6" s="340"/>
      <c r="RXI6" s="340"/>
      <c r="RXJ6" s="340"/>
      <c r="RXK6" s="340"/>
      <c r="RXL6" s="340"/>
      <c r="RXM6" s="340"/>
      <c r="RXN6" s="340"/>
      <c r="RXO6" s="340"/>
      <c r="RXP6" s="340"/>
      <c r="RXQ6" s="340"/>
      <c r="RXR6" s="340"/>
      <c r="RXS6" s="340"/>
      <c r="RXT6" s="340"/>
      <c r="RXU6" s="340"/>
      <c r="RXV6" s="340"/>
      <c r="RXW6" s="340"/>
      <c r="RXX6" s="340"/>
      <c r="RXY6" s="340"/>
      <c r="RXZ6" s="340"/>
      <c r="RYA6" s="340"/>
      <c r="RYB6" s="340"/>
      <c r="RYC6" s="340"/>
      <c r="RYD6" s="340"/>
      <c r="RYE6" s="340"/>
      <c r="RYF6" s="340"/>
      <c r="RYG6" s="340"/>
      <c r="RYH6" s="340"/>
      <c r="RYI6" s="340"/>
      <c r="RYJ6" s="340"/>
      <c r="RYK6" s="340"/>
      <c r="RYL6" s="340"/>
      <c r="RYM6" s="340"/>
      <c r="RYN6" s="340"/>
      <c r="RYO6" s="340"/>
      <c r="RYP6" s="340"/>
      <c r="RYQ6" s="340"/>
      <c r="RYR6" s="340"/>
      <c r="RYS6" s="340"/>
      <c r="RYT6" s="340"/>
      <c r="RYU6" s="340"/>
      <c r="RYV6" s="340"/>
      <c r="RYW6" s="340"/>
      <c r="RYX6" s="340"/>
      <c r="RYY6" s="340"/>
      <c r="RYZ6" s="340"/>
      <c r="RZA6" s="340"/>
      <c r="RZB6" s="340"/>
      <c r="RZC6" s="340"/>
      <c r="RZD6" s="340"/>
      <c r="RZE6" s="340"/>
      <c r="RZF6" s="340"/>
      <c r="RZG6" s="340"/>
      <c r="RZH6" s="340"/>
      <c r="RZI6" s="340"/>
      <c r="RZJ6" s="340"/>
      <c r="RZK6" s="340"/>
      <c r="RZL6" s="340"/>
      <c r="RZM6" s="340"/>
      <c r="RZN6" s="340"/>
      <c r="RZO6" s="340"/>
      <c r="RZP6" s="340"/>
      <c r="RZQ6" s="340"/>
      <c r="RZR6" s="340"/>
      <c r="RZS6" s="340"/>
      <c r="RZT6" s="340"/>
      <c r="RZU6" s="340"/>
      <c r="RZV6" s="340"/>
      <c r="RZW6" s="340"/>
      <c r="RZX6" s="340"/>
      <c r="RZY6" s="340"/>
      <c r="RZZ6" s="340"/>
      <c r="SAA6" s="340"/>
      <c r="SAB6" s="340"/>
      <c r="SAC6" s="340"/>
      <c r="SAD6" s="340"/>
      <c r="SAE6" s="340"/>
      <c r="SAF6" s="340"/>
      <c r="SAG6" s="340"/>
      <c r="SAH6" s="340"/>
      <c r="SAI6" s="340"/>
      <c r="SAJ6" s="340"/>
      <c r="SAK6" s="340"/>
      <c r="SAL6" s="340"/>
      <c r="SAM6" s="340"/>
      <c r="SAN6" s="340"/>
      <c r="SAO6" s="340"/>
      <c r="SAP6" s="340"/>
      <c r="SAQ6" s="340"/>
      <c r="SAR6" s="340"/>
      <c r="SAS6" s="340"/>
      <c r="SAT6" s="340"/>
      <c r="SAU6" s="340"/>
      <c r="SAV6" s="340"/>
      <c r="SAW6" s="340"/>
      <c r="SAX6" s="340"/>
      <c r="SAY6" s="340"/>
      <c r="SAZ6" s="340"/>
      <c r="SBA6" s="340"/>
      <c r="SBB6" s="340"/>
      <c r="SBC6" s="340"/>
      <c r="SBD6" s="340"/>
      <c r="SBE6" s="340"/>
      <c r="SBF6" s="340"/>
      <c r="SBG6" s="340"/>
      <c r="SBH6" s="340"/>
      <c r="SBI6" s="340"/>
      <c r="SBJ6" s="340"/>
      <c r="SBK6" s="340"/>
      <c r="SBL6" s="340"/>
      <c r="SBM6" s="340"/>
      <c r="SBN6" s="340"/>
      <c r="SBO6" s="340"/>
      <c r="SBP6" s="340"/>
      <c r="SBQ6" s="340"/>
      <c r="SBR6" s="340"/>
      <c r="SBS6" s="340"/>
      <c r="SBT6" s="340"/>
      <c r="SBU6" s="340"/>
      <c r="SBV6" s="340"/>
      <c r="SBW6" s="340"/>
      <c r="SBX6" s="340"/>
      <c r="SBY6" s="340"/>
      <c r="SBZ6" s="340"/>
      <c r="SCA6" s="340"/>
      <c r="SCB6" s="340"/>
      <c r="SCC6" s="340"/>
      <c r="SCD6" s="340"/>
      <c r="SCE6" s="340"/>
      <c r="SCF6" s="340"/>
      <c r="SCG6" s="340"/>
      <c r="SCH6" s="340"/>
      <c r="SCI6" s="340"/>
      <c r="SCJ6" s="340"/>
      <c r="SCK6" s="340"/>
      <c r="SCL6" s="340"/>
      <c r="SCM6" s="340"/>
      <c r="SCN6" s="340"/>
      <c r="SCO6" s="340"/>
      <c r="SCP6" s="340"/>
      <c r="SCQ6" s="340"/>
      <c r="SCR6" s="340"/>
      <c r="SCS6" s="340"/>
      <c r="SCT6" s="340"/>
      <c r="SCU6" s="340"/>
      <c r="SCV6" s="340"/>
      <c r="SCW6" s="340"/>
      <c r="SCX6" s="340"/>
      <c r="SCY6" s="340"/>
      <c r="SCZ6" s="340"/>
      <c r="SDA6" s="340"/>
      <c r="SDB6" s="340"/>
      <c r="SDC6" s="340"/>
      <c r="SDD6" s="340"/>
      <c r="SDE6" s="340"/>
      <c r="SDF6" s="340"/>
      <c r="SDG6" s="340"/>
      <c r="SDH6" s="340"/>
      <c r="SDI6" s="340"/>
      <c r="SDJ6" s="340"/>
      <c r="SDK6" s="340"/>
      <c r="SDL6" s="340"/>
      <c r="SDM6" s="340"/>
      <c r="SDN6" s="340"/>
      <c r="SDO6" s="340"/>
      <c r="SDP6" s="340"/>
      <c r="SDQ6" s="340"/>
      <c r="SDR6" s="340"/>
      <c r="SDS6" s="340"/>
      <c r="SDT6" s="340"/>
      <c r="SDU6" s="340"/>
      <c r="SDV6" s="340"/>
      <c r="SDW6" s="340"/>
      <c r="SDX6" s="340"/>
      <c r="SDY6" s="340"/>
      <c r="SDZ6" s="340"/>
      <c r="SEA6" s="340"/>
      <c r="SEB6" s="340"/>
      <c r="SEC6" s="340"/>
      <c r="SED6" s="340"/>
      <c r="SEE6" s="340"/>
      <c r="SEF6" s="340"/>
      <c r="SEG6" s="340"/>
      <c r="SEH6" s="340"/>
      <c r="SEI6" s="340"/>
      <c r="SEJ6" s="340"/>
      <c r="SEK6" s="340"/>
      <c r="SEL6" s="340"/>
      <c r="SEM6" s="340"/>
      <c r="SEN6" s="340"/>
      <c r="SEO6" s="340"/>
      <c r="SEP6" s="340"/>
      <c r="SEQ6" s="340"/>
      <c r="SER6" s="340"/>
      <c r="SES6" s="340"/>
      <c r="SET6" s="340"/>
      <c r="SEU6" s="340"/>
      <c r="SEV6" s="340"/>
      <c r="SEW6" s="340"/>
      <c r="SEX6" s="340"/>
      <c r="SEY6" s="340"/>
      <c r="SEZ6" s="340"/>
      <c r="SFA6" s="340"/>
      <c r="SFB6" s="340"/>
      <c r="SFC6" s="340"/>
      <c r="SFD6" s="340"/>
      <c r="SFE6" s="340"/>
      <c r="SFF6" s="340"/>
      <c r="SFG6" s="340"/>
      <c r="SFH6" s="340"/>
      <c r="SFI6" s="340"/>
      <c r="SFJ6" s="340"/>
      <c r="SFK6" s="340"/>
      <c r="SFL6" s="340"/>
      <c r="SFM6" s="340"/>
      <c r="SFN6" s="340"/>
      <c r="SFO6" s="340"/>
      <c r="SFP6" s="340"/>
      <c r="SFQ6" s="340"/>
      <c r="SFR6" s="340"/>
      <c r="SFS6" s="340"/>
      <c r="SFT6" s="340"/>
      <c r="SFU6" s="340"/>
      <c r="SFV6" s="340"/>
      <c r="SFW6" s="340"/>
      <c r="SFX6" s="340"/>
      <c r="SFY6" s="340"/>
      <c r="SFZ6" s="340"/>
      <c r="SGA6" s="340"/>
      <c r="SGB6" s="340"/>
      <c r="SGC6" s="340"/>
      <c r="SGD6" s="340"/>
      <c r="SGE6" s="340"/>
      <c r="SGF6" s="340"/>
      <c r="SGG6" s="340"/>
      <c r="SGH6" s="340"/>
      <c r="SGI6" s="340"/>
      <c r="SGJ6" s="340"/>
      <c r="SGK6" s="340"/>
      <c r="SGL6" s="340"/>
      <c r="SGM6" s="340"/>
      <c r="SGN6" s="340"/>
      <c r="SGO6" s="340"/>
      <c r="SGP6" s="340"/>
      <c r="SGQ6" s="340"/>
      <c r="SGR6" s="340"/>
      <c r="SGS6" s="340"/>
      <c r="SGT6" s="340"/>
      <c r="SGU6" s="340"/>
      <c r="SGV6" s="340"/>
      <c r="SGW6" s="340"/>
      <c r="SGX6" s="340"/>
      <c r="SGY6" s="340"/>
      <c r="SGZ6" s="340"/>
      <c r="SHA6" s="340"/>
      <c r="SHB6" s="340"/>
      <c r="SHC6" s="340"/>
      <c r="SHD6" s="340"/>
      <c r="SHE6" s="340"/>
      <c r="SHF6" s="340"/>
      <c r="SHG6" s="340"/>
      <c r="SHH6" s="340"/>
      <c r="SHI6" s="340"/>
      <c r="SHJ6" s="340"/>
      <c r="SHK6" s="340"/>
      <c r="SHL6" s="340"/>
      <c r="SHM6" s="340"/>
      <c r="SHN6" s="340"/>
      <c r="SHO6" s="340"/>
      <c r="SHP6" s="340"/>
      <c r="SHQ6" s="340"/>
      <c r="SHR6" s="340"/>
      <c r="SHS6" s="340"/>
      <c r="SHT6" s="340"/>
      <c r="SHU6" s="340"/>
      <c r="SHV6" s="340"/>
      <c r="SHW6" s="340"/>
      <c r="SHX6" s="340"/>
      <c r="SHY6" s="340"/>
      <c r="SHZ6" s="340"/>
      <c r="SIA6" s="340"/>
      <c r="SIB6" s="340"/>
      <c r="SIC6" s="340"/>
      <c r="SID6" s="340"/>
      <c r="SIE6" s="340"/>
      <c r="SIF6" s="340"/>
      <c r="SIG6" s="340"/>
      <c r="SIH6" s="340"/>
      <c r="SII6" s="340"/>
      <c r="SIJ6" s="340"/>
      <c r="SIK6" s="340"/>
      <c r="SIL6" s="340"/>
      <c r="SIM6" s="340"/>
      <c r="SIN6" s="340"/>
      <c r="SIO6" s="340"/>
      <c r="SIP6" s="340"/>
      <c r="SIQ6" s="340"/>
      <c r="SIR6" s="340"/>
      <c r="SIS6" s="340"/>
      <c r="SIT6" s="340"/>
      <c r="SIU6" s="340"/>
      <c r="SIV6" s="340"/>
      <c r="SIW6" s="340"/>
      <c r="SIX6" s="340"/>
      <c r="SIY6" s="340"/>
      <c r="SIZ6" s="340"/>
      <c r="SJA6" s="340"/>
      <c r="SJB6" s="340"/>
      <c r="SJC6" s="340"/>
      <c r="SJD6" s="340"/>
      <c r="SJE6" s="340"/>
      <c r="SJF6" s="340"/>
      <c r="SJG6" s="340"/>
      <c r="SJH6" s="340"/>
      <c r="SJI6" s="340"/>
      <c r="SJJ6" s="340"/>
      <c r="SJK6" s="340"/>
      <c r="SJL6" s="340"/>
      <c r="SJM6" s="340"/>
      <c r="SJN6" s="340"/>
      <c r="SJO6" s="340"/>
      <c r="SJP6" s="340"/>
      <c r="SJQ6" s="340"/>
      <c r="SJR6" s="340"/>
      <c r="SJS6" s="340"/>
      <c r="SJT6" s="340"/>
      <c r="SJU6" s="340"/>
      <c r="SJV6" s="340"/>
      <c r="SJW6" s="340"/>
      <c r="SJX6" s="340"/>
      <c r="SJY6" s="340"/>
      <c r="SJZ6" s="340"/>
      <c r="SKA6" s="340"/>
      <c r="SKB6" s="340"/>
      <c r="SKC6" s="340"/>
      <c r="SKD6" s="340"/>
      <c r="SKE6" s="340"/>
      <c r="SKF6" s="340"/>
      <c r="SKG6" s="340"/>
      <c r="SKH6" s="340"/>
      <c r="SKI6" s="340"/>
      <c r="SKJ6" s="340"/>
      <c r="SKK6" s="340"/>
      <c r="SKL6" s="340"/>
      <c r="SKM6" s="340"/>
      <c r="SKN6" s="340"/>
      <c r="SKO6" s="340"/>
      <c r="SKP6" s="340"/>
      <c r="SKQ6" s="340"/>
      <c r="SKR6" s="340"/>
      <c r="SKS6" s="340"/>
      <c r="SKT6" s="340"/>
      <c r="SKU6" s="340"/>
      <c r="SKV6" s="340"/>
      <c r="SKW6" s="340"/>
      <c r="SKX6" s="340"/>
      <c r="SKY6" s="340"/>
      <c r="SKZ6" s="340"/>
      <c r="SLA6" s="340"/>
      <c r="SLB6" s="340"/>
      <c r="SLC6" s="340"/>
      <c r="SLD6" s="340"/>
      <c r="SLE6" s="340"/>
      <c r="SLF6" s="340"/>
      <c r="SLG6" s="340"/>
      <c r="SLH6" s="340"/>
      <c r="SLI6" s="340"/>
      <c r="SLJ6" s="340"/>
      <c r="SLK6" s="340"/>
      <c r="SLL6" s="340"/>
      <c r="SLM6" s="340"/>
      <c r="SLN6" s="340"/>
      <c r="SLO6" s="340"/>
      <c r="SLP6" s="340"/>
      <c r="SLQ6" s="340"/>
      <c r="SLR6" s="340"/>
      <c r="SLS6" s="340"/>
      <c r="SLT6" s="340"/>
      <c r="SLU6" s="340"/>
      <c r="SLV6" s="340"/>
      <c r="SLW6" s="340"/>
      <c r="SLX6" s="340"/>
      <c r="SLY6" s="340"/>
      <c r="SLZ6" s="340"/>
      <c r="SMA6" s="340"/>
      <c r="SMB6" s="340"/>
      <c r="SMC6" s="340"/>
      <c r="SMD6" s="340"/>
      <c r="SME6" s="340"/>
      <c r="SMF6" s="340"/>
      <c r="SMG6" s="340"/>
      <c r="SMH6" s="340"/>
      <c r="SMI6" s="340"/>
      <c r="SMJ6" s="340"/>
      <c r="SMK6" s="340"/>
      <c r="SML6" s="340"/>
      <c r="SMM6" s="340"/>
      <c r="SMN6" s="340"/>
      <c r="SMO6" s="340"/>
      <c r="SMP6" s="340"/>
      <c r="SMQ6" s="340"/>
      <c r="SMR6" s="340"/>
      <c r="SMS6" s="340"/>
      <c r="SMT6" s="340"/>
      <c r="SMU6" s="340"/>
      <c r="SMV6" s="340"/>
      <c r="SMW6" s="340"/>
      <c r="SMX6" s="340"/>
      <c r="SMY6" s="340"/>
      <c r="SMZ6" s="340"/>
      <c r="SNA6" s="340"/>
      <c r="SNB6" s="340"/>
      <c r="SNC6" s="340"/>
      <c r="SND6" s="340"/>
      <c r="SNE6" s="340"/>
      <c r="SNF6" s="340"/>
      <c r="SNG6" s="340"/>
      <c r="SNH6" s="340"/>
      <c r="SNI6" s="340"/>
      <c r="SNJ6" s="340"/>
      <c r="SNK6" s="340"/>
      <c r="SNL6" s="340"/>
      <c r="SNM6" s="340"/>
      <c r="SNN6" s="340"/>
      <c r="SNO6" s="340"/>
      <c r="SNP6" s="340"/>
      <c r="SNQ6" s="340"/>
      <c r="SNR6" s="340"/>
      <c r="SNS6" s="340"/>
      <c r="SNT6" s="340"/>
      <c r="SNU6" s="340"/>
      <c r="SNV6" s="340"/>
      <c r="SNW6" s="340"/>
      <c r="SNX6" s="340"/>
      <c r="SNY6" s="340"/>
      <c r="SNZ6" s="340"/>
      <c r="SOA6" s="340"/>
      <c r="SOB6" s="340"/>
      <c r="SOC6" s="340"/>
      <c r="SOD6" s="340"/>
      <c r="SOE6" s="340"/>
      <c r="SOF6" s="340"/>
      <c r="SOG6" s="340"/>
      <c r="SOH6" s="340"/>
      <c r="SOI6" s="340"/>
      <c r="SOJ6" s="340"/>
      <c r="SOK6" s="340"/>
      <c r="SOL6" s="340"/>
      <c r="SOM6" s="340"/>
      <c r="SON6" s="340"/>
      <c r="SOO6" s="340"/>
      <c r="SOP6" s="340"/>
      <c r="SOQ6" s="340"/>
      <c r="SOR6" s="340"/>
      <c r="SOS6" s="340"/>
      <c r="SOT6" s="340"/>
      <c r="SOU6" s="340"/>
      <c r="SOV6" s="340"/>
      <c r="SOW6" s="340"/>
      <c r="SOX6" s="340"/>
      <c r="SOY6" s="340"/>
      <c r="SOZ6" s="340"/>
      <c r="SPA6" s="340"/>
      <c r="SPB6" s="340"/>
      <c r="SPC6" s="340"/>
      <c r="SPD6" s="340"/>
      <c r="SPE6" s="340"/>
      <c r="SPF6" s="340"/>
      <c r="SPG6" s="340"/>
      <c r="SPH6" s="340"/>
      <c r="SPI6" s="340"/>
      <c r="SPJ6" s="340"/>
      <c r="SPK6" s="340"/>
      <c r="SPL6" s="340"/>
      <c r="SPM6" s="340"/>
      <c r="SPN6" s="340"/>
      <c r="SPO6" s="340"/>
      <c r="SPP6" s="340"/>
      <c r="SPQ6" s="340"/>
      <c r="SPR6" s="340"/>
      <c r="SPS6" s="340"/>
      <c r="SPT6" s="340"/>
      <c r="SPU6" s="340"/>
      <c r="SPV6" s="340"/>
      <c r="SPW6" s="340"/>
      <c r="SPX6" s="340"/>
      <c r="SPY6" s="340"/>
      <c r="SPZ6" s="340"/>
      <c r="SQA6" s="340"/>
      <c r="SQB6" s="340"/>
      <c r="SQC6" s="340"/>
      <c r="SQD6" s="340"/>
      <c r="SQE6" s="340"/>
      <c r="SQF6" s="340"/>
      <c r="SQG6" s="340"/>
      <c r="SQH6" s="340"/>
      <c r="SQI6" s="340"/>
      <c r="SQJ6" s="340"/>
      <c r="SQK6" s="340"/>
      <c r="SQL6" s="340"/>
      <c r="SQM6" s="340"/>
      <c r="SQN6" s="340"/>
      <c r="SQO6" s="340"/>
      <c r="SQP6" s="340"/>
      <c r="SQQ6" s="340"/>
      <c r="SQR6" s="340"/>
      <c r="SQS6" s="340"/>
      <c r="SQT6" s="340"/>
      <c r="SQU6" s="340"/>
      <c r="SQV6" s="340"/>
      <c r="SQW6" s="340"/>
      <c r="SQX6" s="340"/>
      <c r="SQY6" s="340"/>
      <c r="SQZ6" s="340"/>
      <c r="SRA6" s="340"/>
      <c r="SRB6" s="340"/>
      <c r="SRC6" s="340"/>
      <c r="SRD6" s="340"/>
      <c r="SRE6" s="340"/>
      <c r="SRF6" s="340"/>
      <c r="SRG6" s="340"/>
      <c r="SRH6" s="340"/>
      <c r="SRI6" s="340"/>
      <c r="SRJ6" s="340"/>
      <c r="SRK6" s="340"/>
      <c r="SRL6" s="340"/>
      <c r="SRM6" s="340"/>
      <c r="SRN6" s="340"/>
      <c r="SRO6" s="340"/>
      <c r="SRP6" s="340"/>
      <c r="SRQ6" s="340"/>
      <c r="SRR6" s="340"/>
      <c r="SRS6" s="340"/>
      <c r="SRT6" s="340"/>
      <c r="SRU6" s="340"/>
      <c r="SRV6" s="340"/>
      <c r="SRW6" s="340"/>
      <c r="SRX6" s="340"/>
      <c r="SRY6" s="340"/>
      <c r="SRZ6" s="340"/>
      <c r="SSA6" s="340"/>
      <c r="SSB6" s="340"/>
      <c r="SSC6" s="340"/>
      <c r="SSD6" s="340"/>
      <c r="SSE6" s="340"/>
      <c r="SSF6" s="340"/>
      <c r="SSG6" s="340"/>
      <c r="SSH6" s="340"/>
      <c r="SSI6" s="340"/>
      <c r="SSJ6" s="340"/>
      <c r="SSK6" s="340"/>
      <c r="SSL6" s="340"/>
      <c r="SSM6" s="340"/>
      <c r="SSN6" s="340"/>
      <c r="SSO6" s="340"/>
      <c r="SSP6" s="340"/>
      <c r="SSQ6" s="340"/>
      <c r="SSR6" s="340"/>
      <c r="SSS6" s="340"/>
      <c r="SST6" s="340"/>
      <c r="SSU6" s="340"/>
      <c r="SSV6" s="340"/>
      <c r="SSW6" s="340"/>
      <c r="SSX6" s="340"/>
      <c r="SSY6" s="340"/>
      <c r="SSZ6" s="340"/>
      <c r="STA6" s="340"/>
      <c r="STB6" s="340"/>
      <c r="STC6" s="340"/>
      <c r="STD6" s="340"/>
      <c r="STE6" s="340"/>
      <c r="STF6" s="340"/>
      <c r="STG6" s="340"/>
      <c r="STH6" s="340"/>
      <c r="STI6" s="340"/>
      <c r="STJ6" s="340"/>
      <c r="STK6" s="340"/>
      <c r="STL6" s="340"/>
      <c r="STM6" s="340"/>
      <c r="STN6" s="340"/>
      <c r="STO6" s="340"/>
      <c r="STP6" s="340"/>
      <c r="STQ6" s="340"/>
      <c r="STR6" s="340"/>
      <c r="STS6" s="340"/>
      <c r="STT6" s="340"/>
      <c r="STU6" s="340"/>
      <c r="STV6" s="340"/>
      <c r="STW6" s="340"/>
      <c r="STX6" s="340"/>
      <c r="STY6" s="340"/>
      <c r="STZ6" s="340"/>
      <c r="SUA6" s="340"/>
      <c r="SUB6" s="340"/>
      <c r="SUC6" s="340"/>
      <c r="SUD6" s="340"/>
      <c r="SUE6" s="340"/>
      <c r="SUF6" s="340"/>
      <c r="SUG6" s="340"/>
      <c r="SUH6" s="340"/>
      <c r="SUI6" s="340"/>
      <c r="SUJ6" s="340"/>
      <c r="SUK6" s="340"/>
      <c r="SUL6" s="340"/>
      <c r="SUM6" s="340"/>
      <c r="SUN6" s="340"/>
      <c r="SUO6" s="340"/>
      <c r="SUP6" s="340"/>
      <c r="SUQ6" s="340"/>
      <c r="SUR6" s="340"/>
      <c r="SUS6" s="340"/>
      <c r="SUT6" s="340"/>
      <c r="SUU6" s="340"/>
      <c r="SUV6" s="340"/>
      <c r="SUW6" s="340"/>
      <c r="SUX6" s="340"/>
      <c r="SUY6" s="340"/>
      <c r="SUZ6" s="340"/>
      <c r="SVA6" s="340"/>
      <c r="SVB6" s="340"/>
      <c r="SVC6" s="340"/>
      <c r="SVD6" s="340"/>
      <c r="SVE6" s="340"/>
      <c r="SVF6" s="340"/>
      <c r="SVG6" s="340"/>
      <c r="SVH6" s="340"/>
      <c r="SVI6" s="340"/>
      <c r="SVJ6" s="340"/>
      <c r="SVK6" s="340"/>
      <c r="SVL6" s="340"/>
      <c r="SVM6" s="340"/>
      <c r="SVN6" s="340"/>
      <c r="SVO6" s="340"/>
      <c r="SVP6" s="340"/>
      <c r="SVQ6" s="340"/>
      <c r="SVR6" s="340"/>
      <c r="SVS6" s="340"/>
      <c r="SVT6" s="340"/>
      <c r="SVU6" s="340"/>
      <c r="SVV6" s="340"/>
      <c r="SVW6" s="340"/>
      <c r="SVX6" s="340"/>
      <c r="SVY6" s="340"/>
      <c r="SVZ6" s="340"/>
      <c r="SWA6" s="340"/>
      <c r="SWB6" s="340"/>
      <c r="SWC6" s="340"/>
      <c r="SWD6" s="340"/>
      <c r="SWE6" s="340"/>
      <c r="SWF6" s="340"/>
      <c r="SWG6" s="340"/>
      <c r="SWH6" s="340"/>
      <c r="SWI6" s="340"/>
      <c r="SWJ6" s="340"/>
      <c r="SWK6" s="340"/>
      <c r="SWL6" s="340"/>
      <c r="SWM6" s="340"/>
      <c r="SWN6" s="340"/>
      <c r="SWO6" s="340"/>
      <c r="SWP6" s="340"/>
      <c r="SWQ6" s="340"/>
      <c r="SWR6" s="340"/>
      <c r="SWS6" s="340"/>
      <c r="SWT6" s="340"/>
      <c r="SWU6" s="340"/>
      <c r="SWV6" s="340"/>
      <c r="SWW6" s="340"/>
      <c r="SWX6" s="340"/>
      <c r="SWY6" s="340"/>
      <c r="SWZ6" s="340"/>
      <c r="SXA6" s="340"/>
      <c r="SXB6" s="340"/>
      <c r="SXC6" s="340"/>
      <c r="SXD6" s="340"/>
      <c r="SXE6" s="340"/>
      <c r="SXF6" s="340"/>
      <c r="SXG6" s="340"/>
      <c r="SXH6" s="340"/>
      <c r="SXI6" s="340"/>
      <c r="SXJ6" s="340"/>
      <c r="SXK6" s="340"/>
      <c r="SXL6" s="340"/>
      <c r="SXM6" s="340"/>
      <c r="SXN6" s="340"/>
      <c r="SXO6" s="340"/>
      <c r="SXP6" s="340"/>
      <c r="SXQ6" s="340"/>
      <c r="SXR6" s="340"/>
      <c r="SXS6" s="340"/>
      <c r="SXT6" s="340"/>
      <c r="SXU6" s="340"/>
      <c r="SXV6" s="340"/>
      <c r="SXW6" s="340"/>
      <c r="SXX6" s="340"/>
      <c r="SXY6" s="340"/>
      <c r="SXZ6" s="340"/>
      <c r="SYA6" s="340"/>
      <c r="SYB6" s="340"/>
      <c r="SYC6" s="340"/>
      <c r="SYD6" s="340"/>
      <c r="SYE6" s="340"/>
      <c r="SYF6" s="340"/>
      <c r="SYG6" s="340"/>
      <c r="SYH6" s="340"/>
      <c r="SYI6" s="340"/>
      <c r="SYJ6" s="340"/>
      <c r="SYK6" s="340"/>
      <c r="SYL6" s="340"/>
      <c r="SYM6" s="340"/>
      <c r="SYN6" s="340"/>
      <c r="SYO6" s="340"/>
      <c r="SYP6" s="340"/>
      <c r="SYQ6" s="340"/>
      <c r="SYR6" s="340"/>
      <c r="SYS6" s="340"/>
      <c r="SYT6" s="340"/>
      <c r="SYU6" s="340"/>
      <c r="SYV6" s="340"/>
      <c r="SYW6" s="340"/>
      <c r="SYX6" s="340"/>
      <c r="SYY6" s="340"/>
      <c r="SYZ6" s="340"/>
      <c r="SZA6" s="340"/>
      <c r="SZB6" s="340"/>
      <c r="SZC6" s="340"/>
      <c r="SZD6" s="340"/>
      <c r="SZE6" s="340"/>
      <c r="SZF6" s="340"/>
      <c r="SZG6" s="340"/>
      <c r="SZH6" s="340"/>
      <c r="SZI6" s="340"/>
      <c r="SZJ6" s="340"/>
      <c r="SZK6" s="340"/>
      <c r="SZL6" s="340"/>
      <c r="SZM6" s="340"/>
      <c r="SZN6" s="340"/>
      <c r="SZO6" s="340"/>
      <c r="SZP6" s="340"/>
      <c r="SZQ6" s="340"/>
      <c r="SZR6" s="340"/>
      <c r="SZS6" s="340"/>
      <c r="SZT6" s="340"/>
      <c r="SZU6" s="340"/>
      <c r="SZV6" s="340"/>
      <c r="SZW6" s="340"/>
      <c r="SZX6" s="340"/>
      <c r="SZY6" s="340"/>
      <c r="SZZ6" s="340"/>
      <c r="TAA6" s="340"/>
      <c r="TAB6" s="340"/>
      <c r="TAC6" s="340"/>
      <c r="TAD6" s="340"/>
      <c r="TAE6" s="340"/>
      <c r="TAF6" s="340"/>
      <c r="TAG6" s="340"/>
      <c r="TAH6" s="340"/>
      <c r="TAI6" s="340"/>
      <c r="TAJ6" s="340"/>
      <c r="TAK6" s="340"/>
      <c r="TAL6" s="340"/>
      <c r="TAM6" s="340"/>
      <c r="TAN6" s="340"/>
      <c r="TAO6" s="340"/>
      <c r="TAP6" s="340"/>
      <c r="TAQ6" s="340"/>
      <c r="TAR6" s="340"/>
      <c r="TAS6" s="340"/>
      <c r="TAT6" s="340"/>
      <c r="TAU6" s="340"/>
      <c r="TAV6" s="340"/>
      <c r="TAW6" s="340"/>
      <c r="TAX6" s="340"/>
      <c r="TAY6" s="340"/>
      <c r="TAZ6" s="340"/>
      <c r="TBA6" s="340"/>
      <c r="TBB6" s="340"/>
      <c r="TBC6" s="340"/>
      <c r="TBD6" s="340"/>
      <c r="TBE6" s="340"/>
      <c r="TBF6" s="340"/>
      <c r="TBG6" s="340"/>
      <c r="TBH6" s="340"/>
      <c r="TBI6" s="340"/>
      <c r="TBJ6" s="340"/>
      <c r="TBK6" s="340"/>
      <c r="TBL6" s="340"/>
      <c r="TBM6" s="340"/>
      <c r="TBN6" s="340"/>
      <c r="TBO6" s="340"/>
      <c r="TBP6" s="340"/>
      <c r="TBQ6" s="340"/>
      <c r="TBR6" s="340"/>
      <c r="TBS6" s="340"/>
      <c r="TBT6" s="340"/>
      <c r="TBU6" s="340"/>
      <c r="TBV6" s="340"/>
      <c r="TBW6" s="340"/>
      <c r="TBX6" s="340"/>
      <c r="TBY6" s="340"/>
      <c r="TBZ6" s="340"/>
      <c r="TCA6" s="340"/>
      <c r="TCB6" s="340"/>
      <c r="TCC6" s="340"/>
      <c r="TCD6" s="340"/>
      <c r="TCE6" s="340"/>
      <c r="TCF6" s="340"/>
      <c r="TCG6" s="340"/>
      <c r="TCH6" s="340"/>
      <c r="TCI6" s="340"/>
      <c r="TCJ6" s="340"/>
      <c r="TCK6" s="340"/>
      <c r="TCL6" s="340"/>
      <c r="TCM6" s="340"/>
      <c r="TCN6" s="340"/>
      <c r="TCO6" s="340"/>
      <c r="TCP6" s="340"/>
      <c r="TCQ6" s="340"/>
      <c r="TCR6" s="340"/>
      <c r="TCS6" s="340"/>
      <c r="TCT6" s="340"/>
      <c r="TCU6" s="340"/>
      <c r="TCV6" s="340"/>
      <c r="TCW6" s="340"/>
      <c r="TCX6" s="340"/>
      <c r="TCY6" s="340"/>
      <c r="TCZ6" s="340"/>
      <c r="TDA6" s="340"/>
      <c r="TDB6" s="340"/>
      <c r="TDC6" s="340"/>
      <c r="TDD6" s="340"/>
      <c r="TDE6" s="340"/>
      <c r="TDF6" s="340"/>
      <c r="TDG6" s="340"/>
      <c r="TDH6" s="340"/>
      <c r="TDI6" s="340"/>
      <c r="TDJ6" s="340"/>
      <c r="TDK6" s="340"/>
      <c r="TDL6" s="340"/>
      <c r="TDM6" s="340"/>
      <c r="TDN6" s="340"/>
      <c r="TDO6" s="340"/>
      <c r="TDP6" s="340"/>
      <c r="TDQ6" s="340"/>
      <c r="TDR6" s="340"/>
      <c r="TDS6" s="340"/>
      <c r="TDT6" s="340"/>
      <c r="TDU6" s="340"/>
      <c r="TDV6" s="340"/>
      <c r="TDW6" s="340"/>
      <c r="TDX6" s="340"/>
      <c r="TDY6" s="340"/>
      <c r="TDZ6" s="340"/>
      <c r="TEA6" s="340"/>
      <c r="TEB6" s="340"/>
      <c r="TEC6" s="340"/>
      <c r="TED6" s="340"/>
      <c r="TEE6" s="340"/>
      <c r="TEF6" s="340"/>
      <c r="TEG6" s="340"/>
      <c r="TEH6" s="340"/>
      <c r="TEI6" s="340"/>
      <c r="TEJ6" s="340"/>
      <c r="TEK6" s="340"/>
      <c r="TEL6" s="340"/>
      <c r="TEM6" s="340"/>
      <c r="TEN6" s="340"/>
      <c r="TEO6" s="340"/>
      <c r="TEP6" s="340"/>
      <c r="TEQ6" s="340"/>
      <c r="TER6" s="340"/>
      <c r="TES6" s="340"/>
      <c r="TET6" s="340"/>
      <c r="TEU6" s="340"/>
      <c r="TEV6" s="340"/>
      <c r="TEW6" s="340"/>
      <c r="TEX6" s="340"/>
      <c r="TEY6" s="340"/>
      <c r="TEZ6" s="340"/>
      <c r="TFA6" s="340"/>
      <c r="TFB6" s="340"/>
      <c r="TFC6" s="340"/>
      <c r="TFD6" s="340"/>
      <c r="TFE6" s="340"/>
      <c r="TFF6" s="340"/>
      <c r="TFG6" s="340"/>
      <c r="TFH6" s="340"/>
      <c r="TFI6" s="340"/>
      <c r="TFJ6" s="340"/>
      <c r="TFK6" s="340"/>
      <c r="TFL6" s="340"/>
      <c r="TFM6" s="340"/>
      <c r="TFN6" s="340"/>
      <c r="TFO6" s="340"/>
      <c r="TFP6" s="340"/>
      <c r="TFQ6" s="340"/>
      <c r="TFR6" s="340"/>
      <c r="TFS6" s="340"/>
      <c r="TFT6" s="340"/>
      <c r="TFU6" s="340"/>
      <c r="TFV6" s="340"/>
      <c r="TFW6" s="340"/>
      <c r="TFX6" s="340"/>
      <c r="TFY6" s="340"/>
      <c r="TFZ6" s="340"/>
      <c r="TGA6" s="340"/>
      <c r="TGB6" s="340"/>
      <c r="TGC6" s="340"/>
      <c r="TGD6" s="340"/>
      <c r="TGE6" s="340"/>
      <c r="TGF6" s="340"/>
      <c r="TGG6" s="340"/>
      <c r="TGH6" s="340"/>
      <c r="TGI6" s="340"/>
      <c r="TGJ6" s="340"/>
      <c r="TGK6" s="340"/>
      <c r="TGL6" s="340"/>
      <c r="TGM6" s="340"/>
      <c r="TGN6" s="340"/>
      <c r="TGO6" s="340"/>
      <c r="TGP6" s="340"/>
      <c r="TGQ6" s="340"/>
      <c r="TGR6" s="340"/>
      <c r="TGS6" s="340"/>
      <c r="TGT6" s="340"/>
      <c r="TGU6" s="340"/>
      <c r="TGV6" s="340"/>
      <c r="TGW6" s="340"/>
      <c r="TGX6" s="340"/>
      <c r="TGY6" s="340"/>
      <c r="TGZ6" s="340"/>
      <c r="THA6" s="340"/>
      <c r="THB6" s="340"/>
      <c r="THC6" s="340"/>
      <c r="THD6" s="340"/>
      <c r="THE6" s="340"/>
      <c r="THF6" s="340"/>
      <c r="THG6" s="340"/>
      <c r="THH6" s="340"/>
      <c r="THI6" s="340"/>
      <c r="THJ6" s="340"/>
      <c r="THK6" s="340"/>
      <c r="THL6" s="340"/>
      <c r="THM6" s="340"/>
      <c r="THN6" s="340"/>
      <c r="THO6" s="340"/>
      <c r="THP6" s="340"/>
      <c r="THQ6" s="340"/>
      <c r="THR6" s="340"/>
      <c r="THS6" s="340"/>
      <c r="THT6" s="340"/>
      <c r="THU6" s="340"/>
      <c r="THV6" s="340"/>
      <c r="THW6" s="340"/>
      <c r="THX6" s="340"/>
      <c r="THY6" s="340"/>
      <c r="THZ6" s="340"/>
      <c r="TIA6" s="340"/>
      <c r="TIB6" s="340"/>
      <c r="TIC6" s="340"/>
      <c r="TID6" s="340"/>
      <c r="TIE6" s="340"/>
      <c r="TIF6" s="340"/>
      <c r="TIG6" s="340"/>
      <c r="TIH6" s="340"/>
      <c r="TII6" s="340"/>
      <c r="TIJ6" s="340"/>
      <c r="TIK6" s="340"/>
      <c r="TIL6" s="340"/>
      <c r="TIM6" s="340"/>
      <c r="TIN6" s="340"/>
      <c r="TIO6" s="340"/>
      <c r="TIP6" s="340"/>
      <c r="TIQ6" s="340"/>
      <c r="TIR6" s="340"/>
      <c r="TIS6" s="340"/>
      <c r="TIT6" s="340"/>
      <c r="TIU6" s="340"/>
      <c r="TIV6" s="340"/>
      <c r="TIW6" s="340"/>
      <c r="TIX6" s="340"/>
      <c r="TIY6" s="340"/>
      <c r="TIZ6" s="340"/>
      <c r="TJA6" s="340"/>
      <c r="TJB6" s="340"/>
      <c r="TJC6" s="340"/>
      <c r="TJD6" s="340"/>
      <c r="TJE6" s="340"/>
      <c r="TJF6" s="340"/>
      <c r="TJG6" s="340"/>
      <c r="TJH6" s="340"/>
      <c r="TJI6" s="340"/>
      <c r="TJJ6" s="340"/>
      <c r="TJK6" s="340"/>
      <c r="TJL6" s="340"/>
      <c r="TJM6" s="340"/>
      <c r="TJN6" s="340"/>
      <c r="TJO6" s="340"/>
      <c r="TJP6" s="340"/>
      <c r="TJQ6" s="340"/>
      <c r="TJR6" s="340"/>
      <c r="TJS6" s="340"/>
      <c r="TJT6" s="340"/>
      <c r="TJU6" s="340"/>
      <c r="TJV6" s="340"/>
      <c r="TJW6" s="340"/>
      <c r="TJX6" s="340"/>
      <c r="TJY6" s="340"/>
      <c r="TJZ6" s="340"/>
      <c r="TKA6" s="340"/>
      <c r="TKB6" s="340"/>
      <c r="TKC6" s="340"/>
      <c r="TKD6" s="340"/>
      <c r="TKE6" s="340"/>
      <c r="TKF6" s="340"/>
      <c r="TKG6" s="340"/>
      <c r="TKH6" s="340"/>
      <c r="TKI6" s="340"/>
      <c r="TKJ6" s="340"/>
      <c r="TKK6" s="340"/>
      <c r="TKL6" s="340"/>
      <c r="TKM6" s="340"/>
      <c r="TKN6" s="340"/>
      <c r="TKO6" s="340"/>
      <c r="TKP6" s="340"/>
      <c r="TKQ6" s="340"/>
      <c r="TKR6" s="340"/>
      <c r="TKS6" s="340"/>
      <c r="TKT6" s="340"/>
      <c r="TKU6" s="340"/>
      <c r="TKV6" s="340"/>
      <c r="TKW6" s="340"/>
      <c r="TKX6" s="340"/>
      <c r="TKY6" s="340"/>
      <c r="TKZ6" s="340"/>
      <c r="TLA6" s="340"/>
      <c r="TLB6" s="340"/>
      <c r="TLC6" s="340"/>
      <c r="TLD6" s="340"/>
      <c r="TLE6" s="340"/>
      <c r="TLF6" s="340"/>
      <c r="TLG6" s="340"/>
      <c r="TLH6" s="340"/>
      <c r="TLI6" s="340"/>
      <c r="TLJ6" s="340"/>
      <c r="TLK6" s="340"/>
      <c r="TLL6" s="340"/>
      <c r="TLM6" s="340"/>
      <c r="TLN6" s="340"/>
      <c r="TLO6" s="340"/>
      <c r="TLP6" s="340"/>
      <c r="TLQ6" s="340"/>
      <c r="TLR6" s="340"/>
      <c r="TLS6" s="340"/>
      <c r="TLT6" s="340"/>
      <c r="TLU6" s="340"/>
      <c r="TLV6" s="340"/>
      <c r="TLW6" s="340"/>
      <c r="TLX6" s="340"/>
      <c r="TLY6" s="340"/>
      <c r="TLZ6" s="340"/>
      <c r="TMA6" s="340"/>
      <c r="TMB6" s="340"/>
      <c r="TMC6" s="340"/>
      <c r="TMD6" s="340"/>
      <c r="TME6" s="340"/>
      <c r="TMF6" s="340"/>
      <c r="TMG6" s="340"/>
      <c r="TMH6" s="340"/>
      <c r="TMI6" s="340"/>
      <c r="TMJ6" s="340"/>
      <c r="TMK6" s="340"/>
      <c r="TML6" s="340"/>
      <c r="TMM6" s="340"/>
      <c r="TMN6" s="340"/>
      <c r="TMO6" s="340"/>
      <c r="TMP6" s="340"/>
      <c r="TMQ6" s="340"/>
      <c r="TMR6" s="340"/>
      <c r="TMS6" s="340"/>
      <c r="TMT6" s="340"/>
      <c r="TMU6" s="340"/>
      <c r="TMV6" s="340"/>
      <c r="TMW6" s="340"/>
      <c r="TMX6" s="340"/>
      <c r="TMY6" s="340"/>
      <c r="TMZ6" s="340"/>
      <c r="TNA6" s="340"/>
      <c r="TNB6" s="340"/>
      <c r="TNC6" s="340"/>
      <c r="TND6" s="340"/>
      <c r="TNE6" s="340"/>
      <c r="TNF6" s="340"/>
      <c r="TNG6" s="340"/>
      <c r="TNH6" s="340"/>
      <c r="TNI6" s="340"/>
      <c r="TNJ6" s="340"/>
      <c r="TNK6" s="340"/>
      <c r="TNL6" s="340"/>
      <c r="TNM6" s="340"/>
      <c r="TNN6" s="340"/>
      <c r="TNO6" s="340"/>
      <c r="TNP6" s="340"/>
      <c r="TNQ6" s="340"/>
      <c r="TNR6" s="340"/>
      <c r="TNS6" s="340"/>
      <c r="TNT6" s="340"/>
      <c r="TNU6" s="340"/>
      <c r="TNV6" s="340"/>
      <c r="TNW6" s="340"/>
      <c r="TNX6" s="340"/>
      <c r="TNY6" s="340"/>
      <c r="TNZ6" s="340"/>
      <c r="TOA6" s="340"/>
      <c r="TOB6" s="340"/>
      <c r="TOC6" s="340"/>
      <c r="TOD6" s="340"/>
      <c r="TOE6" s="340"/>
      <c r="TOF6" s="340"/>
      <c r="TOG6" s="340"/>
      <c r="TOH6" s="340"/>
      <c r="TOI6" s="340"/>
      <c r="TOJ6" s="340"/>
      <c r="TOK6" s="340"/>
      <c r="TOL6" s="340"/>
      <c r="TOM6" s="340"/>
      <c r="TON6" s="340"/>
      <c r="TOO6" s="340"/>
      <c r="TOP6" s="340"/>
      <c r="TOQ6" s="340"/>
      <c r="TOR6" s="340"/>
      <c r="TOS6" s="340"/>
      <c r="TOT6" s="340"/>
      <c r="TOU6" s="340"/>
      <c r="TOV6" s="340"/>
      <c r="TOW6" s="340"/>
      <c r="TOX6" s="340"/>
      <c r="TOY6" s="340"/>
      <c r="TOZ6" s="340"/>
      <c r="TPA6" s="340"/>
      <c r="TPB6" s="340"/>
      <c r="TPC6" s="340"/>
      <c r="TPD6" s="340"/>
      <c r="TPE6" s="340"/>
      <c r="TPF6" s="340"/>
      <c r="TPG6" s="340"/>
      <c r="TPH6" s="340"/>
      <c r="TPI6" s="340"/>
      <c r="TPJ6" s="340"/>
      <c r="TPK6" s="340"/>
      <c r="TPL6" s="340"/>
      <c r="TPM6" s="340"/>
      <c r="TPN6" s="340"/>
      <c r="TPO6" s="340"/>
      <c r="TPP6" s="340"/>
      <c r="TPQ6" s="340"/>
      <c r="TPR6" s="340"/>
      <c r="TPS6" s="340"/>
      <c r="TPT6" s="340"/>
      <c r="TPU6" s="340"/>
      <c r="TPV6" s="340"/>
      <c r="TPW6" s="340"/>
      <c r="TPX6" s="340"/>
      <c r="TPY6" s="340"/>
      <c r="TPZ6" s="340"/>
      <c r="TQA6" s="340"/>
      <c r="TQB6" s="340"/>
      <c r="TQC6" s="340"/>
      <c r="TQD6" s="340"/>
      <c r="TQE6" s="340"/>
      <c r="TQF6" s="340"/>
      <c r="TQG6" s="340"/>
      <c r="TQH6" s="340"/>
      <c r="TQI6" s="340"/>
      <c r="TQJ6" s="340"/>
      <c r="TQK6" s="340"/>
      <c r="TQL6" s="340"/>
      <c r="TQM6" s="340"/>
      <c r="TQN6" s="340"/>
      <c r="TQO6" s="340"/>
      <c r="TQP6" s="340"/>
      <c r="TQQ6" s="340"/>
      <c r="TQR6" s="340"/>
      <c r="TQS6" s="340"/>
      <c r="TQT6" s="340"/>
      <c r="TQU6" s="340"/>
      <c r="TQV6" s="340"/>
      <c r="TQW6" s="340"/>
      <c r="TQX6" s="340"/>
      <c r="TQY6" s="340"/>
      <c r="TQZ6" s="340"/>
      <c r="TRA6" s="340"/>
      <c r="TRB6" s="340"/>
      <c r="TRC6" s="340"/>
      <c r="TRD6" s="340"/>
      <c r="TRE6" s="340"/>
      <c r="TRF6" s="340"/>
      <c r="TRG6" s="340"/>
      <c r="TRH6" s="340"/>
      <c r="TRI6" s="340"/>
      <c r="TRJ6" s="340"/>
      <c r="TRK6" s="340"/>
      <c r="TRL6" s="340"/>
      <c r="TRM6" s="340"/>
      <c r="TRN6" s="340"/>
      <c r="TRO6" s="340"/>
      <c r="TRP6" s="340"/>
      <c r="TRQ6" s="340"/>
      <c r="TRR6" s="340"/>
      <c r="TRS6" s="340"/>
      <c r="TRT6" s="340"/>
      <c r="TRU6" s="340"/>
      <c r="TRV6" s="340"/>
      <c r="TRW6" s="340"/>
      <c r="TRX6" s="340"/>
      <c r="TRY6" s="340"/>
      <c r="TRZ6" s="340"/>
      <c r="TSA6" s="340"/>
      <c r="TSB6" s="340"/>
      <c r="TSC6" s="340"/>
      <c r="TSD6" s="340"/>
      <c r="TSE6" s="340"/>
      <c r="TSF6" s="340"/>
      <c r="TSG6" s="340"/>
      <c r="TSH6" s="340"/>
      <c r="TSI6" s="340"/>
      <c r="TSJ6" s="340"/>
      <c r="TSK6" s="340"/>
      <c r="TSL6" s="340"/>
      <c r="TSM6" s="340"/>
      <c r="TSN6" s="340"/>
      <c r="TSO6" s="340"/>
      <c r="TSP6" s="340"/>
      <c r="TSQ6" s="340"/>
      <c r="TSR6" s="340"/>
      <c r="TSS6" s="340"/>
      <c r="TST6" s="340"/>
      <c r="TSU6" s="340"/>
      <c r="TSV6" s="340"/>
      <c r="TSW6" s="340"/>
      <c r="TSX6" s="340"/>
      <c r="TSY6" s="340"/>
      <c r="TSZ6" s="340"/>
      <c r="TTA6" s="340"/>
      <c r="TTB6" s="340"/>
      <c r="TTC6" s="340"/>
      <c r="TTD6" s="340"/>
      <c r="TTE6" s="340"/>
      <c r="TTF6" s="340"/>
      <c r="TTG6" s="340"/>
      <c r="TTH6" s="340"/>
      <c r="TTI6" s="340"/>
      <c r="TTJ6" s="340"/>
      <c r="TTK6" s="340"/>
      <c r="TTL6" s="340"/>
      <c r="TTM6" s="340"/>
      <c r="TTN6" s="340"/>
      <c r="TTO6" s="340"/>
      <c r="TTP6" s="340"/>
      <c r="TTQ6" s="340"/>
      <c r="TTR6" s="340"/>
      <c r="TTS6" s="340"/>
      <c r="TTT6" s="340"/>
      <c r="TTU6" s="340"/>
      <c r="TTV6" s="340"/>
      <c r="TTW6" s="340"/>
      <c r="TTX6" s="340"/>
      <c r="TTY6" s="340"/>
      <c r="TTZ6" s="340"/>
      <c r="TUA6" s="340"/>
      <c r="TUB6" s="340"/>
      <c r="TUC6" s="340"/>
      <c r="TUD6" s="340"/>
      <c r="TUE6" s="340"/>
      <c r="TUF6" s="340"/>
      <c r="TUG6" s="340"/>
      <c r="TUH6" s="340"/>
      <c r="TUI6" s="340"/>
      <c r="TUJ6" s="340"/>
      <c r="TUK6" s="340"/>
      <c r="TUL6" s="340"/>
      <c r="TUM6" s="340"/>
      <c r="TUN6" s="340"/>
      <c r="TUO6" s="340"/>
      <c r="TUP6" s="340"/>
      <c r="TUQ6" s="340"/>
      <c r="TUR6" s="340"/>
      <c r="TUS6" s="340"/>
      <c r="TUT6" s="340"/>
      <c r="TUU6" s="340"/>
      <c r="TUV6" s="340"/>
      <c r="TUW6" s="340"/>
      <c r="TUX6" s="340"/>
      <c r="TUY6" s="340"/>
      <c r="TUZ6" s="340"/>
      <c r="TVA6" s="340"/>
      <c r="TVB6" s="340"/>
      <c r="TVC6" s="340"/>
      <c r="TVD6" s="340"/>
      <c r="TVE6" s="340"/>
      <c r="TVF6" s="340"/>
      <c r="TVG6" s="340"/>
      <c r="TVH6" s="340"/>
      <c r="TVI6" s="340"/>
      <c r="TVJ6" s="340"/>
      <c r="TVK6" s="340"/>
      <c r="TVL6" s="340"/>
      <c r="TVM6" s="340"/>
      <c r="TVN6" s="340"/>
      <c r="TVO6" s="340"/>
      <c r="TVP6" s="340"/>
      <c r="TVQ6" s="340"/>
      <c r="TVR6" s="340"/>
      <c r="TVS6" s="340"/>
      <c r="TVT6" s="340"/>
      <c r="TVU6" s="340"/>
      <c r="TVV6" s="340"/>
      <c r="TVW6" s="340"/>
      <c r="TVX6" s="340"/>
      <c r="TVY6" s="340"/>
      <c r="TVZ6" s="340"/>
      <c r="TWA6" s="340"/>
      <c r="TWB6" s="340"/>
      <c r="TWC6" s="340"/>
      <c r="TWD6" s="340"/>
      <c r="TWE6" s="340"/>
      <c r="TWF6" s="340"/>
      <c r="TWG6" s="340"/>
      <c r="TWH6" s="340"/>
      <c r="TWI6" s="340"/>
      <c r="TWJ6" s="340"/>
      <c r="TWK6" s="340"/>
      <c r="TWL6" s="340"/>
      <c r="TWM6" s="340"/>
      <c r="TWN6" s="340"/>
      <c r="TWO6" s="340"/>
      <c r="TWP6" s="340"/>
      <c r="TWQ6" s="340"/>
      <c r="TWR6" s="340"/>
      <c r="TWS6" s="340"/>
      <c r="TWT6" s="340"/>
      <c r="TWU6" s="340"/>
      <c r="TWV6" s="340"/>
      <c r="TWW6" s="340"/>
      <c r="TWX6" s="340"/>
      <c r="TWY6" s="340"/>
      <c r="TWZ6" s="340"/>
      <c r="TXA6" s="340"/>
      <c r="TXB6" s="340"/>
      <c r="TXC6" s="340"/>
      <c r="TXD6" s="340"/>
      <c r="TXE6" s="340"/>
      <c r="TXF6" s="340"/>
      <c r="TXG6" s="340"/>
      <c r="TXH6" s="340"/>
      <c r="TXI6" s="340"/>
      <c r="TXJ6" s="340"/>
      <c r="TXK6" s="340"/>
      <c r="TXL6" s="340"/>
      <c r="TXM6" s="340"/>
      <c r="TXN6" s="340"/>
      <c r="TXO6" s="340"/>
      <c r="TXP6" s="340"/>
      <c r="TXQ6" s="340"/>
      <c r="TXR6" s="340"/>
      <c r="TXS6" s="340"/>
      <c r="TXT6" s="340"/>
      <c r="TXU6" s="340"/>
      <c r="TXV6" s="340"/>
      <c r="TXW6" s="340"/>
      <c r="TXX6" s="340"/>
      <c r="TXY6" s="340"/>
      <c r="TXZ6" s="340"/>
      <c r="TYA6" s="340"/>
      <c r="TYB6" s="340"/>
      <c r="TYC6" s="340"/>
      <c r="TYD6" s="340"/>
      <c r="TYE6" s="340"/>
      <c r="TYF6" s="340"/>
      <c r="TYG6" s="340"/>
      <c r="TYH6" s="340"/>
      <c r="TYI6" s="340"/>
      <c r="TYJ6" s="340"/>
      <c r="TYK6" s="340"/>
      <c r="TYL6" s="340"/>
      <c r="TYM6" s="340"/>
      <c r="TYN6" s="340"/>
      <c r="TYO6" s="340"/>
      <c r="TYP6" s="340"/>
      <c r="TYQ6" s="340"/>
      <c r="TYR6" s="340"/>
      <c r="TYS6" s="340"/>
      <c r="TYT6" s="340"/>
      <c r="TYU6" s="340"/>
      <c r="TYV6" s="340"/>
      <c r="TYW6" s="340"/>
      <c r="TYX6" s="340"/>
      <c r="TYY6" s="340"/>
      <c r="TYZ6" s="340"/>
      <c r="TZA6" s="340"/>
      <c r="TZB6" s="340"/>
      <c r="TZC6" s="340"/>
      <c r="TZD6" s="340"/>
      <c r="TZE6" s="340"/>
      <c r="TZF6" s="340"/>
      <c r="TZG6" s="340"/>
      <c r="TZH6" s="340"/>
      <c r="TZI6" s="340"/>
      <c r="TZJ6" s="340"/>
      <c r="TZK6" s="340"/>
      <c r="TZL6" s="340"/>
      <c r="TZM6" s="340"/>
      <c r="TZN6" s="340"/>
      <c r="TZO6" s="340"/>
      <c r="TZP6" s="340"/>
      <c r="TZQ6" s="340"/>
      <c r="TZR6" s="340"/>
      <c r="TZS6" s="340"/>
      <c r="TZT6" s="340"/>
      <c r="TZU6" s="340"/>
      <c r="TZV6" s="340"/>
      <c r="TZW6" s="340"/>
      <c r="TZX6" s="340"/>
      <c r="TZY6" s="340"/>
      <c r="TZZ6" s="340"/>
      <c r="UAA6" s="340"/>
      <c r="UAB6" s="340"/>
      <c r="UAC6" s="340"/>
      <c r="UAD6" s="340"/>
      <c r="UAE6" s="340"/>
      <c r="UAF6" s="340"/>
      <c r="UAG6" s="340"/>
      <c r="UAH6" s="340"/>
      <c r="UAI6" s="340"/>
      <c r="UAJ6" s="340"/>
      <c r="UAK6" s="340"/>
      <c r="UAL6" s="340"/>
      <c r="UAM6" s="340"/>
      <c r="UAN6" s="340"/>
      <c r="UAO6" s="340"/>
      <c r="UAP6" s="340"/>
      <c r="UAQ6" s="340"/>
      <c r="UAR6" s="340"/>
      <c r="UAS6" s="340"/>
      <c r="UAT6" s="340"/>
      <c r="UAU6" s="340"/>
      <c r="UAV6" s="340"/>
      <c r="UAW6" s="340"/>
      <c r="UAX6" s="340"/>
      <c r="UAY6" s="340"/>
      <c r="UAZ6" s="340"/>
      <c r="UBA6" s="340"/>
      <c r="UBB6" s="340"/>
      <c r="UBC6" s="340"/>
      <c r="UBD6" s="340"/>
      <c r="UBE6" s="340"/>
      <c r="UBF6" s="340"/>
      <c r="UBG6" s="340"/>
      <c r="UBH6" s="340"/>
      <c r="UBI6" s="340"/>
      <c r="UBJ6" s="340"/>
      <c r="UBK6" s="340"/>
      <c r="UBL6" s="340"/>
      <c r="UBM6" s="340"/>
      <c r="UBN6" s="340"/>
      <c r="UBO6" s="340"/>
      <c r="UBP6" s="340"/>
      <c r="UBQ6" s="340"/>
      <c r="UBR6" s="340"/>
      <c r="UBS6" s="340"/>
      <c r="UBT6" s="340"/>
      <c r="UBU6" s="340"/>
      <c r="UBV6" s="340"/>
      <c r="UBW6" s="340"/>
      <c r="UBX6" s="340"/>
      <c r="UBY6" s="340"/>
      <c r="UBZ6" s="340"/>
      <c r="UCA6" s="340"/>
      <c r="UCB6" s="340"/>
      <c r="UCC6" s="340"/>
      <c r="UCD6" s="340"/>
      <c r="UCE6" s="340"/>
      <c r="UCF6" s="340"/>
      <c r="UCG6" s="340"/>
      <c r="UCH6" s="340"/>
      <c r="UCI6" s="340"/>
      <c r="UCJ6" s="340"/>
      <c r="UCK6" s="340"/>
      <c r="UCL6" s="340"/>
      <c r="UCM6" s="340"/>
      <c r="UCN6" s="340"/>
      <c r="UCO6" s="340"/>
      <c r="UCP6" s="340"/>
      <c r="UCQ6" s="340"/>
      <c r="UCR6" s="340"/>
      <c r="UCS6" s="340"/>
      <c r="UCT6" s="340"/>
      <c r="UCU6" s="340"/>
      <c r="UCV6" s="340"/>
      <c r="UCW6" s="340"/>
      <c r="UCX6" s="340"/>
      <c r="UCY6" s="340"/>
      <c r="UCZ6" s="340"/>
      <c r="UDA6" s="340"/>
      <c r="UDB6" s="340"/>
      <c r="UDC6" s="340"/>
      <c r="UDD6" s="340"/>
      <c r="UDE6" s="340"/>
      <c r="UDF6" s="340"/>
      <c r="UDG6" s="340"/>
      <c r="UDH6" s="340"/>
      <c r="UDI6" s="340"/>
      <c r="UDJ6" s="340"/>
      <c r="UDK6" s="340"/>
      <c r="UDL6" s="340"/>
      <c r="UDM6" s="340"/>
      <c r="UDN6" s="340"/>
      <c r="UDO6" s="340"/>
      <c r="UDP6" s="340"/>
      <c r="UDQ6" s="340"/>
      <c r="UDR6" s="340"/>
      <c r="UDS6" s="340"/>
      <c r="UDT6" s="340"/>
      <c r="UDU6" s="340"/>
      <c r="UDV6" s="340"/>
      <c r="UDW6" s="340"/>
      <c r="UDX6" s="340"/>
      <c r="UDY6" s="340"/>
      <c r="UDZ6" s="340"/>
      <c r="UEA6" s="340"/>
      <c r="UEB6" s="340"/>
      <c r="UEC6" s="340"/>
      <c r="UED6" s="340"/>
      <c r="UEE6" s="340"/>
      <c r="UEF6" s="340"/>
      <c r="UEG6" s="340"/>
      <c r="UEH6" s="340"/>
      <c r="UEI6" s="340"/>
      <c r="UEJ6" s="340"/>
      <c r="UEK6" s="340"/>
      <c r="UEL6" s="340"/>
      <c r="UEM6" s="340"/>
      <c r="UEN6" s="340"/>
      <c r="UEO6" s="340"/>
      <c r="UEP6" s="340"/>
      <c r="UEQ6" s="340"/>
      <c r="UER6" s="340"/>
      <c r="UES6" s="340"/>
      <c r="UET6" s="340"/>
      <c r="UEU6" s="340"/>
      <c r="UEV6" s="340"/>
      <c r="UEW6" s="340"/>
      <c r="UEX6" s="340"/>
      <c r="UEY6" s="340"/>
      <c r="UEZ6" s="340"/>
      <c r="UFA6" s="340"/>
      <c r="UFB6" s="340"/>
      <c r="UFC6" s="340"/>
      <c r="UFD6" s="340"/>
      <c r="UFE6" s="340"/>
      <c r="UFF6" s="340"/>
      <c r="UFG6" s="340"/>
      <c r="UFH6" s="340"/>
      <c r="UFI6" s="340"/>
      <c r="UFJ6" s="340"/>
      <c r="UFK6" s="340"/>
      <c r="UFL6" s="340"/>
      <c r="UFM6" s="340"/>
      <c r="UFN6" s="340"/>
      <c r="UFO6" s="340"/>
      <c r="UFP6" s="340"/>
      <c r="UFQ6" s="340"/>
      <c r="UFR6" s="340"/>
      <c r="UFS6" s="340"/>
      <c r="UFT6" s="340"/>
      <c r="UFU6" s="340"/>
      <c r="UFV6" s="340"/>
      <c r="UFW6" s="340"/>
      <c r="UFX6" s="340"/>
      <c r="UFY6" s="340"/>
      <c r="UFZ6" s="340"/>
      <c r="UGA6" s="340"/>
      <c r="UGB6" s="340"/>
      <c r="UGC6" s="340"/>
      <c r="UGD6" s="340"/>
      <c r="UGE6" s="340"/>
      <c r="UGF6" s="340"/>
      <c r="UGG6" s="340"/>
      <c r="UGH6" s="340"/>
      <c r="UGI6" s="340"/>
      <c r="UGJ6" s="340"/>
      <c r="UGK6" s="340"/>
      <c r="UGL6" s="340"/>
      <c r="UGM6" s="340"/>
      <c r="UGN6" s="340"/>
      <c r="UGO6" s="340"/>
      <c r="UGP6" s="340"/>
      <c r="UGQ6" s="340"/>
      <c r="UGR6" s="340"/>
      <c r="UGS6" s="340"/>
      <c r="UGT6" s="340"/>
      <c r="UGU6" s="340"/>
      <c r="UGV6" s="340"/>
      <c r="UGW6" s="340"/>
      <c r="UGX6" s="340"/>
      <c r="UGY6" s="340"/>
      <c r="UGZ6" s="340"/>
      <c r="UHA6" s="340"/>
      <c r="UHB6" s="340"/>
      <c r="UHC6" s="340"/>
      <c r="UHD6" s="340"/>
      <c r="UHE6" s="340"/>
      <c r="UHF6" s="340"/>
      <c r="UHG6" s="340"/>
      <c r="UHH6" s="340"/>
      <c r="UHI6" s="340"/>
      <c r="UHJ6" s="340"/>
      <c r="UHK6" s="340"/>
      <c r="UHL6" s="340"/>
      <c r="UHM6" s="340"/>
      <c r="UHN6" s="340"/>
      <c r="UHO6" s="340"/>
      <c r="UHP6" s="340"/>
      <c r="UHQ6" s="340"/>
      <c r="UHR6" s="340"/>
      <c r="UHS6" s="340"/>
      <c r="UHT6" s="340"/>
      <c r="UHU6" s="340"/>
      <c r="UHV6" s="340"/>
      <c r="UHW6" s="340"/>
      <c r="UHX6" s="340"/>
      <c r="UHY6" s="340"/>
      <c r="UHZ6" s="340"/>
      <c r="UIA6" s="340"/>
      <c r="UIB6" s="340"/>
      <c r="UIC6" s="340"/>
      <c r="UID6" s="340"/>
      <c r="UIE6" s="340"/>
      <c r="UIF6" s="340"/>
      <c r="UIG6" s="340"/>
      <c r="UIH6" s="340"/>
      <c r="UII6" s="340"/>
      <c r="UIJ6" s="340"/>
      <c r="UIK6" s="340"/>
      <c r="UIL6" s="340"/>
      <c r="UIM6" s="340"/>
      <c r="UIN6" s="340"/>
      <c r="UIO6" s="340"/>
      <c r="UIP6" s="340"/>
      <c r="UIQ6" s="340"/>
      <c r="UIR6" s="340"/>
      <c r="UIS6" s="340"/>
      <c r="UIT6" s="340"/>
      <c r="UIU6" s="340"/>
      <c r="UIV6" s="340"/>
      <c r="UIW6" s="340"/>
      <c r="UIX6" s="340"/>
      <c r="UIY6" s="340"/>
      <c r="UIZ6" s="340"/>
      <c r="UJA6" s="340"/>
      <c r="UJB6" s="340"/>
      <c r="UJC6" s="340"/>
      <c r="UJD6" s="340"/>
      <c r="UJE6" s="340"/>
      <c r="UJF6" s="340"/>
      <c r="UJG6" s="340"/>
      <c r="UJH6" s="340"/>
      <c r="UJI6" s="340"/>
      <c r="UJJ6" s="340"/>
      <c r="UJK6" s="340"/>
      <c r="UJL6" s="340"/>
      <c r="UJM6" s="340"/>
      <c r="UJN6" s="340"/>
      <c r="UJO6" s="340"/>
      <c r="UJP6" s="340"/>
      <c r="UJQ6" s="340"/>
      <c r="UJR6" s="340"/>
      <c r="UJS6" s="340"/>
      <c r="UJT6" s="340"/>
      <c r="UJU6" s="340"/>
      <c r="UJV6" s="340"/>
      <c r="UJW6" s="340"/>
      <c r="UJX6" s="340"/>
      <c r="UJY6" s="340"/>
      <c r="UJZ6" s="340"/>
      <c r="UKA6" s="340"/>
      <c r="UKB6" s="340"/>
      <c r="UKC6" s="340"/>
      <c r="UKD6" s="340"/>
      <c r="UKE6" s="340"/>
      <c r="UKF6" s="340"/>
      <c r="UKG6" s="340"/>
      <c r="UKH6" s="340"/>
      <c r="UKI6" s="340"/>
      <c r="UKJ6" s="340"/>
      <c r="UKK6" s="340"/>
      <c r="UKL6" s="340"/>
      <c r="UKM6" s="340"/>
      <c r="UKN6" s="340"/>
      <c r="UKO6" s="340"/>
      <c r="UKP6" s="340"/>
      <c r="UKQ6" s="340"/>
      <c r="UKR6" s="340"/>
      <c r="UKS6" s="340"/>
      <c r="UKT6" s="340"/>
      <c r="UKU6" s="340"/>
      <c r="UKV6" s="340"/>
      <c r="UKW6" s="340"/>
      <c r="UKX6" s="340"/>
      <c r="UKY6" s="340"/>
      <c r="UKZ6" s="340"/>
      <c r="ULA6" s="340"/>
      <c r="ULB6" s="340"/>
      <c r="ULC6" s="340"/>
      <c r="ULD6" s="340"/>
      <c r="ULE6" s="340"/>
      <c r="ULF6" s="340"/>
      <c r="ULG6" s="340"/>
      <c r="ULH6" s="340"/>
      <c r="ULI6" s="340"/>
      <c r="ULJ6" s="340"/>
      <c r="ULK6" s="340"/>
      <c r="ULL6" s="340"/>
      <c r="ULM6" s="340"/>
      <c r="ULN6" s="340"/>
      <c r="ULO6" s="340"/>
      <c r="ULP6" s="340"/>
      <c r="ULQ6" s="340"/>
      <c r="ULR6" s="340"/>
      <c r="ULS6" s="340"/>
      <c r="ULT6" s="340"/>
      <c r="ULU6" s="340"/>
      <c r="ULV6" s="340"/>
      <c r="ULW6" s="340"/>
      <c r="ULX6" s="340"/>
      <c r="ULY6" s="340"/>
      <c r="ULZ6" s="340"/>
      <c r="UMA6" s="340"/>
      <c r="UMB6" s="340"/>
      <c r="UMC6" s="340"/>
      <c r="UMD6" s="340"/>
      <c r="UME6" s="340"/>
      <c r="UMF6" s="340"/>
      <c r="UMG6" s="340"/>
      <c r="UMH6" s="340"/>
      <c r="UMI6" s="340"/>
      <c r="UMJ6" s="340"/>
      <c r="UMK6" s="340"/>
      <c r="UML6" s="340"/>
      <c r="UMM6" s="340"/>
      <c r="UMN6" s="340"/>
      <c r="UMO6" s="340"/>
      <c r="UMP6" s="340"/>
      <c r="UMQ6" s="340"/>
      <c r="UMR6" s="340"/>
      <c r="UMS6" s="340"/>
      <c r="UMT6" s="340"/>
      <c r="UMU6" s="340"/>
      <c r="UMV6" s="340"/>
      <c r="UMW6" s="340"/>
      <c r="UMX6" s="340"/>
      <c r="UMY6" s="340"/>
      <c r="UMZ6" s="340"/>
      <c r="UNA6" s="340"/>
      <c r="UNB6" s="340"/>
      <c r="UNC6" s="340"/>
      <c r="UND6" s="340"/>
      <c r="UNE6" s="340"/>
      <c r="UNF6" s="340"/>
      <c r="UNG6" s="340"/>
      <c r="UNH6" s="340"/>
      <c r="UNI6" s="340"/>
      <c r="UNJ6" s="340"/>
      <c r="UNK6" s="340"/>
      <c r="UNL6" s="340"/>
      <c r="UNM6" s="340"/>
      <c r="UNN6" s="340"/>
      <c r="UNO6" s="340"/>
      <c r="UNP6" s="340"/>
      <c r="UNQ6" s="340"/>
      <c r="UNR6" s="340"/>
      <c r="UNS6" s="340"/>
      <c r="UNT6" s="340"/>
      <c r="UNU6" s="340"/>
      <c r="UNV6" s="340"/>
      <c r="UNW6" s="340"/>
      <c r="UNX6" s="340"/>
      <c r="UNY6" s="340"/>
      <c r="UNZ6" s="340"/>
      <c r="UOA6" s="340"/>
      <c r="UOB6" s="340"/>
      <c r="UOC6" s="340"/>
      <c r="UOD6" s="340"/>
      <c r="UOE6" s="340"/>
      <c r="UOF6" s="340"/>
      <c r="UOG6" s="340"/>
      <c r="UOH6" s="340"/>
      <c r="UOI6" s="340"/>
      <c r="UOJ6" s="340"/>
      <c r="UOK6" s="340"/>
      <c r="UOL6" s="340"/>
      <c r="UOM6" s="340"/>
      <c r="UON6" s="340"/>
      <c r="UOO6" s="340"/>
      <c r="UOP6" s="340"/>
      <c r="UOQ6" s="340"/>
      <c r="UOR6" s="340"/>
      <c r="UOS6" s="340"/>
      <c r="UOT6" s="340"/>
      <c r="UOU6" s="340"/>
      <c r="UOV6" s="340"/>
      <c r="UOW6" s="340"/>
      <c r="UOX6" s="340"/>
      <c r="UOY6" s="340"/>
      <c r="UOZ6" s="340"/>
      <c r="UPA6" s="340"/>
      <c r="UPB6" s="340"/>
      <c r="UPC6" s="340"/>
      <c r="UPD6" s="340"/>
      <c r="UPE6" s="340"/>
      <c r="UPF6" s="340"/>
      <c r="UPG6" s="340"/>
      <c r="UPH6" s="340"/>
      <c r="UPI6" s="340"/>
      <c r="UPJ6" s="340"/>
      <c r="UPK6" s="340"/>
      <c r="UPL6" s="340"/>
      <c r="UPM6" s="340"/>
      <c r="UPN6" s="340"/>
      <c r="UPO6" s="340"/>
      <c r="UPP6" s="340"/>
      <c r="UPQ6" s="340"/>
      <c r="UPR6" s="340"/>
      <c r="UPS6" s="340"/>
      <c r="UPT6" s="340"/>
      <c r="UPU6" s="340"/>
      <c r="UPV6" s="340"/>
      <c r="UPW6" s="340"/>
      <c r="UPX6" s="340"/>
      <c r="UPY6" s="340"/>
      <c r="UPZ6" s="340"/>
      <c r="UQA6" s="340"/>
      <c r="UQB6" s="340"/>
      <c r="UQC6" s="340"/>
      <c r="UQD6" s="340"/>
      <c r="UQE6" s="340"/>
      <c r="UQF6" s="340"/>
      <c r="UQG6" s="340"/>
      <c r="UQH6" s="340"/>
      <c r="UQI6" s="340"/>
      <c r="UQJ6" s="340"/>
      <c r="UQK6" s="340"/>
      <c r="UQL6" s="340"/>
      <c r="UQM6" s="340"/>
      <c r="UQN6" s="340"/>
      <c r="UQO6" s="340"/>
      <c r="UQP6" s="340"/>
      <c r="UQQ6" s="340"/>
      <c r="UQR6" s="340"/>
      <c r="UQS6" s="340"/>
      <c r="UQT6" s="340"/>
      <c r="UQU6" s="340"/>
      <c r="UQV6" s="340"/>
      <c r="UQW6" s="340"/>
      <c r="UQX6" s="340"/>
      <c r="UQY6" s="340"/>
      <c r="UQZ6" s="340"/>
      <c r="URA6" s="340"/>
      <c r="URB6" s="340"/>
      <c r="URC6" s="340"/>
      <c r="URD6" s="340"/>
      <c r="URE6" s="340"/>
      <c r="URF6" s="340"/>
      <c r="URG6" s="340"/>
      <c r="URH6" s="340"/>
      <c r="URI6" s="340"/>
      <c r="URJ6" s="340"/>
      <c r="URK6" s="340"/>
      <c r="URL6" s="340"/>
      <c r="URM6" s="340"/>
      <c r="URN6" s="340"/>
      <c r="URO6" s="340"/>
      <c r="URP6" s="340"/>
      <c r="URQ6" s="340"/>
      <c r="URR6" s="340"/>
      <c r="URS6" s="340"/>
      <c r="URT6" s="340"/>
      <c r="URU6" s="340"/>
      <c r="URV6" s="340"/>
      <c r="URW6" s="340"/>
      <c r="URX6" s="340"/>
      <c r="URY6" s="340"/>
      <c r="URZ6" s="340"/>
      <c r="USA6" s="340"/>
      <c r="USB6" s="340"/>
      <c r="USC6" s="340"/>
      <c r="USD6" s="340"/>
      <c r="USE6" s="340"/>
      <c r="USF6" s="340"/>
      <c r="USG6" s="340"/>
      <c r="USH6" s="340"/>
      <c r="USI6" s="340"/>
      <c r="USJ6" s="340"/>
      <c r="USK6" s="340"/>
      <c r="USL6" s="340"/>
      <c r="USM6" s="340"/>
      <c r="USN6" s="340"/>
      <c r="USO6" s="340"/>
      <c r="USP6" s="340"/>
      <c r="USQ6" s="340"/>
      <c r="USR6" s="340"/>
      <c r="USS6" s="340"/>
      <c r="UST6" s="340"/>
      <c r="USU6" s="340"/>
      <c r="USV6" s="340"/>
      <c r="USW6" s="340"/>
      <c r="USX6" s="340"/>
      <c r="USY6" s="340"/>
      <c r="USZ6" s="340"/>
      <c r="UTA6" s="340"/>
      <c r="UTB6" s="340"/>
      <c r="UTC6" s="340"/>
      <c r="UTD6" s="340"/>
      <c r="UTE6" s="340"/>
      <c r="UTF6" s="340"/>
      <c r="UTG6" s="340"/>
      <c r="UTH6" s="340"/>
      <c r="UTI6" s="340"/>
      <c r="UTJ6" s="340"/>
      <c r="UTK6" s="340"/>
      <c r="UTL6" s="340"/>
      <c r="UTM6" s="340"/>
      <c r="UTN6" s="340"/>
      <c r="UTO6" s="340"/>
      <c r="UTP6" s="340"/>
      <c r="UTQ6" s="340"/>
      <c r="UTR6" s="340"/>
      <c r="UTS6" s="340"/>
      <c r="UTT6" s="340"/>
      <c r="UTU6" s="340"/>
      <c r="UTV6" s="340"/>
      <c r="UTW6" s="340"/>
      <c r="UTX6" s="340"/>
      <c r="UTY6" s="340"/>
      <c r="UTZ6" s="340"/>
      <c r="UUA6" s="340"/>
      <c r="UUB6" s="340"/>
      <c r="UUC6" s="340"/>
      <c r="UUD6" s="340"/>
      <c r="UUE6" s="340"/>
      <c r="UUF6" s="340"/>
      <c r="UUG6" s="340"/>
      <c r="UUH6" s="340"/>
      <c r="UUI6" s="340"/>
      <c r="UUJ6" s="340"/>
      <c r="UUK6" s="340"/>
      <c r="UUL6" s="340"/>
      <c r="UUM6" s="340"/>
      <c r="UUN6" s="340"/>
      <c r="UUO6" s="340"/>
      <c r="UUP6" s="340"/>
      <c r="UUQ6" s="340"/>
      <c r="UUR6" s="340"/>
      <c r="UUS6" s="340"/>
      <c r="UUT6" s="340"/>
      <c r="UUU6" s="340"/>
      <c r="UUV6" s="340"/>
      <c r="UUW6" s="340"/>
      <c r="UUX6" s="340"/>
      <c r="UUY6" s="340"/>
      <c r="UUZ6" s="340"/>
      <c r="UVA6" s="340"/>
      <c r="UVB6" s="340"/>
      <c r="UVC6" s="340"/>
      <c r="UVD6" s="340"/>
      <c r="UVE6" s="340"/>
      <c r="UVF6" s="340"/>
      <c r="UVG6" s="340"/>
      <c r="UVH6" s="340"/>
      <c r="UVI6" s="340"/>
      <c r="UVJ6" s="340"/>
      <c r="UVK6" s="340"/>
      <c r="UVL6" s="340"/>
      <c r="UVM6" s="340"/>
      <c r="UVN6" s="340"/>
      <c r="UVO6" s="340"/>
      <c r="UVP6" s="340"/>
      <c r="UVQ6" s="340"/>
      <c r="UVR6" s="340"/>
      <c r="UVS6" s="340"/>
      <c r="UVT6" s="340"/>
      <c r="UVU6" s="340"/>
      <c r="UVV6" s="340"/>
      <c r="UVW6" s="340"/>
      <c r="UVX6" s="340"/>
      <c r="UVY6" s="340"/>
      <c r="UVZ6" s="340"/>
      <c r="UWA6" s="340"/>
      <c r="UWB6" s="340"/>
      <c r="UWC6" s="340"/>
      <c r="UWD6" s="340"/>
      <c r="UWE6" s="340"/>
      <c r="UWF6" s="340"/>
      <c r="UWG6" s="340"/>
      <c r="UWH6" s="340"/>
      <c r="UWI6" s="340"/>
      <c r="UWJ6" s="340"/>
      <c r="UWK6" s="340"/>
      <c r="UWL6" s="340"/>
      <c r="UWM6" s="340"/>
      <c r="UWN6" s="340"/>
      <c r="UWO6" s="340"/>
      <c r="UWP6" s="340"/>
      <c r="UWQ6" s="340"/>
      <c r="UWR6" s="340"/>
      <c r="UWS6" s="340"/>
      <c r="UWT6" s="340"/>
      <c r="UWU6" s="340"/>
      <c r="UWV6" s="340"/>
      <c r="UWW6" s="340"/>
      <c r="UWX6" s="340"/>
      <c r="UWY6" s="340"/>
      <c r="UWZ6" s="340"/>
      <c r="UXA6" s="340"/>
      <c r="UXB6" s="340"/>
      <c r="UXC6" s="340"/>
      <c r="UXD6" s="340"/>
      <c r="UXE6" s="340"/>
      <c r="UXF6" s="340"/>
      <c r="UXG6" s="340"/>
      <c r="UXH6" s="340"/>
      <c r="UXI6" s="340"/>
      <c r="UXJ6" s="340"/>
      <c r="UXK6" s="340"/>
      <c r="UXL6" s="340"/>
      <c r="UXM6" s="340"/>
      <c r="UXN6" s="340"/>
      <c r="UXO6" s="340"/>
      <c r="UXP6" s="340"/>
      <c r="UXQ6" s="340"/>
      <c r="UXR6" s="340"/>
      <c r="UXS6" s="340"/>
      <c r="UXT6" s="340"/>
      <c r="UXU6" s="340"/>
      <c r="UXV6" s="340"/>
      <c r="UXW6" s="340"/>
      <c r="UXX6" s="340"/>
      <c r="UXY6" s="340"/>
      <c r="UXZ6" s="340"/>
      <c r="UYA6" s="340"/>
      <c r="UYB6" s="340"/>
      <c r="UYC6" s="340"/>
      <c r="UYD6" s="340"/>
      <c r="UYE6" s="340"/>
      <c r="UYF6" s="340"/>
      <c r="UYG6" s="340"/>
      <c r="UYH6" s="340"/>
      <c r="UYI6" s="340"/>
      <c r="UYJ6" s="340"/>
      <c r="UYK6" s="340"/>
      <c r="UYL6" s="340"/>
      <c r="UYM6" s="340"/>
      <c r="UYN6" s="340"/>
      <c r="UYO6" s="340"/>
      <c r="UYP6" s="340"/>
      <c r="UYQ6" s="340"/>
      <c r="UYR6" s="340"/>
      <c r="UYS6" s="340"/>
      <c r="UYT6" s="340"/>
      <c r="UYU6" s="340"/>
      <c r="UYV6" s="340"/>
      <c r="UYW6" s="340"/>
      <c r="UYX6" s="340"/>
      <c r="UYY6" s="340"/>
      <c r="UYZ6" s="340"/>
      <c r="UZA6" s="340"/>
      <c r="UZB6" s="340"/>
      <c r="UZC6" s="340"/>
      <c r="UZD6" s="340"/>
      <c r="UZE6" s="340"/>
      <c r="UZF6" s="340"/>
      <c r="UZG6" s="340"/>
      <c r="UZH6" s="340"/>
      <c r="UZI6" s="340"/>
      <c r="UZJ6" s="340"/>
      <c r="UZK6" s="340"/>
      <c r="UZL6" s="340"/>
      <c r="UZM6" s="340"/>
      <c r="UZN6" s="340"/>
      <c r="UZO6" s="340"/>
      <c r="UZP6" s="340"/>
      <c r="UZQ6" s="340"/>
      <c r="UZR6" s="340"/>
      <c r="UZS6" s="340"/>
      <c r="UZT6" s="340"/>
      <c r="UZU6" s="340"/>
      <c r="UZV6" s="340"/>
      <c r="UZW6" s="340"/>
      <c r="UZX6" s="340"/>
      <c r="UZY6" s="340"/>
      <c r="UZZ6" s="340"/>
      <c r="VAA6" s="340"/>
      <c r="VAB6" s="340"/>
      <c r="VAC6" s="340"/>
      <c r="VAD6" s="340"/>
      <c r="VAE6" s="340"/>
      <c r="VAF6" s="340"/>
      <c r="VAG6" s="340"/>
      <c r="VAH6" s="340"/>
      <c r="VAI6" s="340"/>
      <c r="VAJ6" s="340"/>
      <c r="VAK6" s="340"/>
      <c r="VAL6" s="340"/>
      <c r="VAM6" s="340"/>
      <c r="VAN6" s="340"/>
      <c r="VAO6" s="340"/>
      <c r="VAP6" s="340"/>
      <c r="VAQ6" s="340"/>
      <c r="VAR6" s="340"/>
      <c r="VAS6" s="340"/>
      <c r="VAT6" s="340"/>
      <c r="VAU6" s="340"/>
      <c r="VAV6" s="340"/>
      <c r="VAW6" s="340"/>
      <c r="VAX6" s="340"/>
      <c r="VAY6" s="340"/>
      <c r="VAZ6" s="340"/>
      <c r="VBA6" s="340"/>
      <c r="VBB6" s="340"/>
      <c r="VBC6" s="340"/>
      <c r="VBD6" s="340"/>
      <c r="VBE6" s="340"/>
      <c r="VBF6" s="340"/>
      <c r="VBG6" s="340"/>
      <c r="VBH6" s="340"/>
      <c r="VBI6" s="340"/>
      <c r="VBJ6" s="340"/>
      <c r="VBK6" s="340"/>
      <c r="VBL6" s="340"/>
      <c r="VBM6" s="340"/>
      <c r="VBN6" s="340"/>
      <c r="VBO6" s="340"/>
      <c r="VBP6" s="340"/>
      <c r="VBQ6" s="340"/>
      <c r="VBR6" s="340"/>
      <c r="VBS6" s="340"/>
      <c r="VBT6" s="340"/>
      <c r="VBU6" s="340"/>
      <c r="VBV6" s="340"/>
      <c r="VBW6" s="340"/>
      <c r="VBX6" s="340"/>
      <c r="VBY6" s="340"/>
      <c r="VBZ6" s="340"/>
      <c r="VCA6" s="340"/>
      <c r="VCB6" s="340"/>
      <c r="VCC6" s="340"/>
      <c r="VCD6" s="340"/>
      <c r="VCE6" s="340"/>
      <c r="VCF6" s="340"/>
      <c r="VCG6" s="340"/>
      <c r="VCH6" s="340"/>
      <c r="VCI6" s="340"/>
      <c r="VCJ6" s="340"/>
      <c r="VCK6" s="340"/>
      <c r="VCL6" s="340"/>
      <c r="VCM6" s="340"/>
      <c r="VCN6" s="340"/>
      <c r="VCO6" s="340"/>
      <c r="VCP6" s="340"/>
      <c r="VCQ6" s="340"/>
      <c r="VCR6" s="340"/>
      <c r="VCS6" s="340"/>
      <c r="VCT6" s="340"/>
      <c r="VCU6" s="340"/>
      <c r="VCV6" s="340"/>
      <c r="VCW6" s="340"/>
      <c r="VCX6" s="340"/>
      <c r="VCY6" s="340"/>
      <c r="VCZ6" s="340"/>
      <c r="VDA6" s="340"/>
      <c r="VDB6" s="340"/>
      <c r="VDC6" s="340"/>
      <c r="VDD6" s="340"/>
      <c r="VDE6" s="340"/>
      <c r="VDF6" s="340"/>
      <c r="VDG6" s="340"/>
      <c r="VDH6" s="340"/>
      <c r="VDI6" s="340"/>
      <c r="VDJ6" s="340"/>
      <c r="VDK6" s="340"/>
      <c r="VDL6" s="340"/>
      <c r="VDM6" s="340"/>
      <c r="VDN6" s="340"/>
      <c r="VDO6" s="340"/>
      <c r="VDP6" s="340"/>
      <c r="VDQ6" s="340"/>
      <c r="VDR6" s="340"/>
      <c r="VDS6" s="340"/>
      <c r="VDT6" s="340"/>
      <c r="VDU6" s="340"/>
      <c r="VDV6" s="340"/>
      <c r="VDW6" s="340"/>
      <c r="VDX6" s="340"/>
      <c r="VDY6" s="340"/>
      <c r="VDZ6" s="340"/>
      <c r="VEA6" s="340"/>
      <c r="VEB6" s="340"/>
      <c r="VEC6" s="340"/>
      <c r="VED6" s="340"/>
      <c r="VEE6" s="340"/>
      <c r="VEF6" s="340"/>
      <c r="VEG6" s="340"/>
      <c r="VEH6" s="340"/>
      <c r="VEI6" s="340"/>
      <c r="VEJ6" s="340"/>
      <c r="VEK6" s="340"/>
      <c r="VEL6" s="340"/>
      <c r="VEM6" s="340"/>
      <c r="VEN6" s="340"/>
      <c r="VEO6" s="340"/>
      <c r="VEP6" s="340"/>
      <c r="VEQ6" s="340"/>
      <c r="VER6" s="340"/>
      <c r="VES6" s="340"/>
      <c r="VET6" s="340"/>
      <c r="VEU6" s="340"/>
      <c r="VEV6" s="340"/>
      <c r="VEW6" s="340"/>
      <c r="VEX6" s="340"/>
      <c r="VEY6" s="340"/>
      <c r="VEZ6" s="340"/>
      <c r="VFA6" s="340"/>
      <c r="VFB6" s="340"/>
      <c r="VFC6" s="340"/>
      <c r="VFD6" s="340"/>
      <c r="VFE6" s="340"/>
      <c r="VFF6" s="340"/>
      <c r="VFG6" s="340"/>
      <c r="VFH6" s="340"/>
      <c r="VFI6" s="340"/>
      <c r="VFJ6" s="340"/>
      <c r="VFK6" s="340"/>
      <c r="VFL6" s="340"/>
      <c r="VFM6" s="340"/>
      <c r="VFN6" s="340"/>
      <c r="VFO6" s="340"/>
      <c r="VFP6" s="340"/>
      <c r="VFQ6" s="340"/>
      <c r="VFR6" s="340"/>
      <c r="VFS6" s="340"/>
      <c r="VFT6" s="340"/>
      <c r="VFU6" s="340"/>
      <c r="VFV6" s="340"/>
      <c r="VFW6" s="340"/>
      <c r="VFX6" s="340"/>
      <c r="VFY6" s="340"/>
      <c r="VFZ6" s="340"/>
      <c r="VGA6" s="340"/>
      <c r="VGB6" s="340"/>
      <c r="VGC6" s="340"/>
      <c r="VGD6" s="340"/>
      <c r="VGE6" s="340"/>
      <c r="VGF6" s="340"/>
      <c r="VGG6" s="340"/>
      <c r="VGH6" s="340"/>
      <c r="VGI6" s="340"/>
      <c r="VGJ6" s="340"/>
      <c r="VGK6" s="340"/>
      <c r="VGL6" s="340"/>
      <c r="VGM6" s="340"/>
      <c r="VGN6" s="340"/>
      <c r="VGO6" s="340"/>
      <c r="VGP6" s="340"/>
      <c r="VGQ6" s="340"/>
      <c r="VGR6" s="340"/>
      <c r="VGS6" s="340"/>
      <c r="VGT6" s="340"/>
      <c r="VGU6" s="340"/>
      <c r="VGV6" s="340"/>
      <c r="VGW6" s="340"/>
      <c r="VGX6" s="340"/>
      <c r="VGY6" s="340"/>
      <c r="VGZ6" s="340"/>
      <c r="VHA6" s="340"/>
      <c r="VHB6" s="340"/>
      <c r="VHC6" s="340"/>
      <c r="VHD6" s="340"/>
      <c r="VHE6" s="340"/>
      <c r="VHF6" s="340"/>
      <c r="VHG6" s="340"/>
      <c r="VHH6" s="340"/>
      <c r="VHI6" s="340"/>
      <c r="VHJ6" s="340"/>
      <c r="VHK6" s="340"/>
      <c r="VHL6" s="340"/>
      <c r="VHM6" s="340"/>
      <c r="VHN6" s="340"/>
      <c r="VHO6" s="340"/>
      <c r="VHP6" s="340"/>
      <c r="VHQ6" s="340"/>
      <c r="VHR6" s="340"/>
      <c r="VHS6" s="340"/>
      <c r="VHT6" s="340"/>
      <c r="VHU6" s="340"/>
      <c r="VHV6" s="340"/>
      <c r="VHW6" s="340"/>
      <c r="VHX6" s="340"/>
      <c r="VHY6" s="340"/>
      <c r="VHZ6" s="340"/>
      <c r="VIA6" s="340"/>
      <c r="VIB6" s="340"/>
      <c r="VIC6" s="340"/>
      <c r="VID6" s="340"/>
      <c r="VIE6" s="340"/>
      <c r="VIF6" s="340"/>
      <c r="VIG6" s="340"/>
      <c r="VIH6" s="340"/>
      <c r="VII6" s="340"/>
      <c r="VIJ6" s="340"/>
      <c r="VIK6" s="340"/>
      <c r="VIL6" s="340"/>
      <c r="VIM6" s="340"/>
      <c r="VIN6" s="340"/>
      <c r="VIO6" s="340"/>
      <c r="VIP6" s="340"/>
      <c r="VIQ6" s="340"/>
      <c r="VIR6" s="340"/>
      <c r="VIS6" s="340"/>
      <c r="VIT6" s="340"/>
      <c r="VIU6" s="340"/>
      <c r="VIV6" s="340"/>
      <c r="VIW6" s="340"/>
      <c r="VIX6" s="340"/>
      <c r="VIY6" s="340"/>
      <c r="VIZ6" s="340"/>
      <c r="VJA6" s="340"/>
      <c r="VJB6" s="340"/>
      <c r="VJC6" s="340"/>
      <c r="VJD6" s="340"/>
      <c r="VJE6" s="340"/>
      <c r="VJF6" s="340"/>
      <c r="VJG6" s="340"/>
      <c r="VJH6" s="340"/>
      <c r="VJI6" s="340"/>
      <c r="VJJ6" s="340"/>
      <c r="VJK6" s="340"/>
      <c r="VJL6" s="340"/>
      <c r="VJM6" s="340"/>
      <c r="VJN6" s="340"/>
      <c r="VJO6" s="340"/>
      <c r="VJP6" s="340"/>
      <c r="VJQ6" s="340"/>
      <c r="VJR6" s="340"/>
      <c r="VJS6" s="340"/>
      <c r="VJT6" s="340"/>
      <c r="VJU6" s="340"/>
      <c r="VJV6" s="340"/>
      <c r="VJW6" s="340"/>
      <c r="VJX6" s="340"/>
      <c r="VJY6" s="340"/>
      <c r="VJZ6" s="340"/>
      <c r="VKA6" s="340"/>
      <c r="VKB6" s="340"/>
      <c r="VKC6" s="340"/>
      <c r="VKD6" s="340"/>
      <c r="VKE6" s="340"/>
      <c r="VKF6" s="340"/>
      <c r="VKG6" s="340"/>
      <c r="VKH6" s="340"/>
      <c r="VKI6" s="340"/>
      <c r="VKJ6" s="340"/>
      <c r="VKK6" s="340"/>
      <c r="VKL6" s="340"/>
      <c r="VKM6" s="340"/>
      <c r="VKN6" s="340"/>
      <c r="VKO6" s="340"/>
      <c r="VKP6" s="340"/>
      <c r="VKQ6" s="340"/>
      <c r="VKR6" s="340"/>
      <c r="VKS6" s="340"/>
      <c r="VKT6" s="340"/>
      <c r="VKU6" s="340"/>
      <c r="VKV6" s="340"/>
      <c r="VKW6" s="340"/>
      <c r="VKX6" s="340"/>
      <c r="VKY6" s="340"/>
      <c r="VKZ6" s="340"/>
      <c r="VLA6" s="340"/>
      <c r="VLB6" s="340"/>
      <c r="VLC6" s="340"/>
      <c r="VLD6" s="340"/>
      <c r="VLE6" s="340"/>
      <c r="VLF6" s="340"/>
      <c r="VLG6" s="340"/>
      <c r="VLH6" s="340"/>
      <c r="VLI6" s="340"/>
      <c r="VLJ6" s="340"/>
      <c r="VLK6" s="340"/>
      <c r="VLL6" s="340"/>
      <c r="VLM6" s="340"/>
      <c r="VLN6" s="340"/>
      <c r="VLO6" s="340"/>
      <c r="VLP6" s="340"/>
      <c r="VLQ6" s="340"/>
      <c r="VLR6" s="340"/>
      <c r="VLS6" s="340"/>
      <c r="VLT6" s="340"/>
      <c r="VLU6" s="340"/>
      <c r="VLV6" s="340"/>
      <c r="VLW6" s="340"/>
      <c r="VLX6" s="340"/>
      <c r="VLY6" s="340"/>
      <c r="VLZ6" s="340"/>
      <c r="VMA6" s="340"/>
      <c r="VMB6" s="340"/>
      <c r="VMC6" s="340"/>
      <c r="VMD6" s="340"/>
      <c r="VME6" s="340"/>
      <c r="VMF6" s="340"/>
      <c r="VMG6" s="340"/>
      <c r="VMH6" s="340"/>
      <c r="VMI6" s="340"/>
      <c r="VMJ6" s="340"/>
      <c r="VMK6" s="340"/>
      <c r="VML6" s="340"/>
      <c r="VMM6" s="340"/>
      <c r="VMN6" s="340"/>
      <c r="VMO6" s="340"/>
      <c r="VMP6" s="340"/>
      <c r="VMQ6" s="340"/>
      <c r="VMR6" s="340"/>
      <c r="VMS6" s="340"/>
      <c r="VMT6" s="340"/>
      <c r="VMU6" s="340"/>
      <c r="VMV6" s="340"/>
      <c r="VMW6" s="340"/>
      <c r="VMX6" s="340"/>
      <c r="VMY6" s="340"/>
      <c r="VMZ6" s="340"/>
      <c r="VNA6" s="340"/>
      <c r="VNB6" s="340"/>
      <c r="VNC6" s="340"/>
      <c r="VND6" s="340"/>
      <c r="VNE6" s="340"/>
      <c r="VNF6" s="340"/>
      <c r="VNG6" s="340"/>
      <c r="VNH6" s="340"/>
      <c r="VNI6" s="340"/>
      <c r="VNJ6" s="340"/>
      <c r="VNK6" s="340"/>
      <c r="VNL6" s="340"/>
      <c r="VNM6" s="340"/>
      <c r="VNN6" s="340"/>
      <c r="VNO6" s="340"/>
      <c r="VNP6" s="340"/>
      <c r="VNQ6" s="340"/>
      <c r="VNR6" s="340"/>
      <c r="VNS6" s="340"/>
      <c r="VNT6" s="340"/>
      <c r="VNU6" s="340"/>
      <c r="VNV6" s="340"/>
      <c r="VNW6" s="340"/>
      <c r="VNX6" s="340"/>
      <c r="VNY6" s="340"/>
      <c r="VNZ6" s="340"/>
      <c r="VOA6" s="340"/>
      <c r="VOB6" s="340"/>
      <c r="VOC6" s="340"/>
      <c r="VOD6" s="340"/>
      <c r="VOE6" s="340"/>
      <c r="VOF6" s="340"/>
      <c r="VOG6" s="340"/>
      <c r="VOH6" s="340"/>
      <c r="VOI6" s="340"/>
      <c r="VOJ6" s="340"/>
      <c r="VOK6" s="340"/>
      <c r="VOL6" s="340"/>
      <c r="VOM6" s="340"/>
      <c r="VON6" s="340"/>
      <c r="VOO6" s="340"/>
      <c r="VOP6" s="340"/>
      <c r="VOQ6" s="340"/>
      <c r="VOR6" s="340"/>
      <c r="VOS6" s="340"/>
      <c r="VOT6" s="340"/>
      <c r="VOU6" s="340"/>
      <c r="VOV6" s="340"/>
      <c r="VOW6" s="340"/>
      <c r="VOX6" s="340"/>
      <c r="VOY6" s="340"/>
      <c r="VOZ6" s="340"/>
      <c r="VPA6" s="340"/>
      <c r="VPB6" s="340"/>
      <c r="VPC6" s="340"/>
      <c r="VPD6" s="340"/>
      <c r="VPE6" s="340"/>
      <c r="VPF6" s="340"/>
      <c r="VPG6" s="340"/>
      <c r="VPH6" s="340"/>
      <c r="VPI6" s="340"/>
      <c r="VPJ6" s="340"/>
      <c r="VPK6" s="340"/>
      <c r="VPL6" s="340"/>
      <c r="VPM6" s="340"/>
      <c r="VPN6" s="340"/>
      <c r="VPO6" s="340"/>
      <c r="VPP6" s="340"/>
      <c r="VPQ6" s="340"/>
      <c r="VPR6" s="340"/>
      <c r="VPS6" s="340"/>
      <c r="VPT6" s="340"/>
      <c r="VPU6" s="340"/>
      <c r="VPV6" s="340"/>
      <c r="VPW6" s="340"/>
      <c r="VPX6" s="340"/>
      <c r="VPY6" s="340"/>
      <c r="VPZ6" s="340"/>
      <c r="VQA6" s="340"/>
      <c r="VQB6" s="340"/>
      <c r="VQC6" s="340"/>
      <c r="VQD6" s="340"/>
      <c r="VQE6" s="340"/>
      <c r="VQF6" s="340"/>
      <c r="VQG6" s="340"/>
      <c r="VQH6" s="340"/>
      <c r="VQI6" s="340"/>
      <c r="VQJ6" s="340"/>
      <c r="VQK6" s="340"/>
      <c r="VQL6" s="340"/>
      <c r="VQM6" s="340"/>
      <c r="VQN6" s="340"/>
      <c r="VQO6" s="340"/>
      <c r="VQP6" s="340"/>
      <c r="VQQ6" s="340"/>
      <c r="VQR6" s="340"/>
      <c r="VQS6" s="340"/>
      <c r="VQT6" s="340"/>
      <c r="VQU6" s="340"/>
      <c r="VQV6" s="340"/>
      <c r="VQW6" s="340"/>
      <c r="VQX6" s="340"/>
      <c r="VQY6" s="340"/>
      <c r="VQZ6" s="340"/>
      <c r="VRA6" s="340"/>
      <c r="VRB6" s="340"/>
      <c r="VRC6" s="340"/>
      <c r="VRD6" s="340"/>
      <c r="VRE6" s="340"/>
      <c r="VRF6" s="340"/>
      <c r="VRG6" s="340"/>
      <c r="VRH6" s="340"/>
      <c r="VRI6" s="340"/>
      <c r="VRJ6" s="340"/>
      <c r="VRK6" s="340"/>
      <c r="VRL6" s="340"/>
      <c r="VRM6" s="340"/>
      <c r="VRN6" s="340"/>
      <c r="VRO6" s="340"/>
      <c r="VRP6" s="340"/>
      <c r="VRQ6" s="340"/>
      <c r="VRR6" s="340"/>
      <c r="VRS6" s="340"/>
      <c r="VRT6" s="340"/>
      <c r="VRU6" s="340"/>
      <c r="VRV6" s="340"/>
      <c r="VRW6" s="340"/>
      <c r="VRX6" s="340"/>
      <c r="VRY6" s="340"/>
      <c r="VRZ6" s="340"/>
      <c r="VSA6" s="340"/>
      <c r="VSB6" s="340"/>
      <c r="VSC6" s="340"/>
      <c r="VSD6" s="340"/>
      <c r="VSE6" s="340"/>
      <c r="VSF6" s="340"/>
      <c r="VSG6" s="340"/>
      <c r="VSH6" s="340"/>
      <c r="VSI6" s="340"/>
      <c r="VSJ6" s="340"/>
      <c r="VSK6" s="340"/>
      <c r="VSL6" s="340"/>
      <c r="VSM6" s="340"/>
      <c r="VSN6" s="340"/>
      <c r="VSO6" s="340"/>
      <c r="VSP6" s="340"/>
      <c r="VSQ6" s="340"/>
      <c r="VSR6" s="340"/>
      <c r="VSS6" s="340"/>
      <c r="VST6" s="340"/>
      <c r="VSU6" s="340"/>
      <c r="VSV6" s="340"/>
      <c r="VSW6" s="340"/>
      <c r="VSX6" s="340"/>
      <c r="VSY6" s="340"/>
      <c r="VSZ6" s="340"/>
      <c r="VTA6" s="340"/>
      <c r="VTB6" s="340"/>
      <c r="VTC6" s="340"/>
      <c r="VTD6" s="340"/>
      <c r="VTE6" s="340"/>
      <c r="VTF6" s="340"/>
      <c r="VTG6" s="340"/>
      <c r="VTH6" s="340"/>
      <c r="VTI6" s="340"/>
      <c r="VTJ6" s="340"/>
      <c r="VTK6" s="340"/>
      <c r="VTL6" s="340"/>
      <c r="VTM6" s="340"/>
      <c r="VTN6" s="340"/>
      <c r="VTO6" s="340"/>
      <c r="VTP6" s="340"/>
      <c r="VTQ6" s="340"/>
      <c r="VTR6" s="340"/>
      <c r="VTS6" s="340"/>
      <c r="VTT6" s="340"/>
      <c r="VTU6" s="340"/>
      <c r="VTV6" s="340"/>
      <c r="VTW6" s="340"/>
      <c r="VTX6" s="340"/>
      <c r="VTY6" s="340"/>
      <c r="VTZ6" s="340"/>
      <c r="VUA6" s="340"/>
      <c r="VUB6" s="340"/>
      <c r="VUC6" s="340"/>
      <c r="VUD6" s="340"/>
      <c r="VUE6" s="340"/>
      <c r="VUF6" s="340"/>
      <c r="VUG6" s="340"/>
      <c r="VUH6" s="340"/>
      <c r="VUI6" s="340"/>
      <c r="VUJ6" s="340"/>
      <c r="VUK6" s="340"/>
      <c r="VUL6" s="340"/>
      <c r="VUM6" s="340"/>
      <c r="VUN6" s="340"/>
      <c r="VUO6" s="340"/>
      <c r="VUP6" s="340"/>
      <c r="VUQ6" s="340"/>
      <c r="VUR6" s="340"/>
      <c r="VUS6" s="340"/>
      <c r="VUT6" s="340"/>
      <c r="VUU6" s="340"/>
      <c r="VUV6" s="340"/>
      <c r="VUW6" s="340"/>
      <c r="VUX6" s="340"/>
      <c r="VUY6" s="340"/>
      <c r="VUZ6" s="340"/>
      <c r="VVA6" s="340"/>
      <c r="VVB6" s="340"/>
      <c r="VVC6" s="340"/>
      <c r="VVD6" s="340"/>
      <c r="VVE6" s="340"/>
      <c r="VVF6" s="340"/>
      <c r="VVG6" s="340"/>
      <c r="VVH6" s="340"/>
      <c r="VVI6" s="340"/>
      <c r="VVJ6" s="340"/>
      <c r="VVK6" s="340"/>
      <c r="VVL6" s="340"/>
      <c r="VVM6" s="340"/>
      <c r="VVN6" s="340"/>
      <c r="VVO6" s="340"/>
      <c r="VVP6" s="340"/>
      <c r="VVQ6" s="340"/>
      <c r="VVR6" s="340"/>
      <c r="VVS6" s="340"/>
      <c r="VVT6" s="340"/>
      <c r="VVU6" s="340"/>
      <c r="VVV6" s="340"/>
      <c r="VVW6" s="340"/>
      <c r="VVX6" s="340"/>
      <c r="VVY6" s="340"/>
      <c r="VVZ6" s="340"/>
      <c r="VWA6" s="340"/>
      <c r="VWB6" s="340"/>
      <c r="VWC6" s="340"/>
      <c r="VWD6" s="340"/>
      <c r="VWE6" s="340"/>
      <c r="VWF6" s="340"/>
      <c r="VWG6" s="340"/>
      <c r="VWH6" s="340"/>
      <c r="VWI6" s="340"/>
      <c r="VWJ6" s="340"/>
      <c r="VWK6" s="340"/>
      <c r="VWL6" s="340"/>
      <c r="VWM6" s="340"/>
      <c r="VWN6" s="340"/>
      <c r="VWO6" s="340"/>
      <c r="VWP6" s="340"/>
      <c r="VWQ6" s="340"/>
      <c r="VWR6" s="340"/>
      <c r="VWS6" s="340"/>
      <c r="VWT6" s="340"/>
      <c r="VWU6" s="340"/>
      <c r="VWV6" s="340"/>
      <c r="VWW6" s="340"/>
      <c r="VWX6" s="340"/>
      <c r="VWY6" s="340"/>
      <c r="VWZ6" s="340"/>
      <c r="VXA6" s="340"/>
      <c r="VXB6" s="340"/>
      <c r="VXC6" s="340"/>
      <c r="VXD6" s="340"/>
      <c r="VXE6" s="340"/>
      <c r="VXF6" s="340"/>
      <c r="VXG6" s="340"/>
      <c r="VXH6" s="340"/>
      <c r="VXI6" s="340"/>
      <c r="VXJ6" s="340"/>
      <c r="VXK6" s="340"/>
      <c r="VXL6" s="340"/>
      <c r="VXM6" s="340"/>
      <c r="VXN6" s="340"/>
      <c r="VXO6" s="340"/>
      <c r="VXP6" s="340"/>
      <c r="VXQ6" s="340"/>
      <c r="VXR6" s="340"/>
      <c r="VXS6" s="340"/>
      <c r="VXT6" s="340"/>
      <c r="VXU6" s="340"/>
      <c r="VXV6" s="340"/>
      <c r="VXW6" s="340"/>
      <c r="VXX6" s="340"/>
      <c r="VXY6" s="340"/>
      <c r="VXZ6" s="340"/>
      <c r="VYA6" s="340"/>
      <c r="VYB6" s="340"/>
      <c r="VYC6" s="340"/>
      <c r="VYD6" s="340"/>
      <c r="VYE6" s="340"/>
      <c r="VYF6" s="340"/>
      <c r="VYG6" s="340"/>
      <c r="VYH6" s="340"/>
      <c r="VYI6" s="340"/>
      <c r="VYJ6" s="340"/>
      <c r="VYK6" s="340"/>
      <c r="VYL6" s="340"/>
      <c r="VYM6" s="340"/>
      <c r="VYN6" s="340"/>
      <c r="VYO6" s="340"/>
      <c r="VYP6" s="340"/>
      <c r="VYQ6" s="340"/>
      <c r="VYR6" s="340"/>
      <c r="VYS6" s="340"/>
      <c r="VYT6" s="340"/>
      <c r="VYU6" s="340"/>
      <c r="VYV6" s="340"/>
      <c r="VYW6" s="340"/>
      <c r="VYX6" s="340"/>
      <c r="VYY6" s="340"/>
      <c r="VYZ6" s="340"/>
      <c r="VZA6" s="340"/>
      <c r="VZB6" s="340"/>
      <c r="VZC6" s="340"/>
      <c r="VZD6" s="340"/>
      <c r="VZE6" s="340"/>
      <c r="VZF6" s="340"/>
      <c r="VZG6" s="340"/>
      <c r="VZH6" s="340"/>
      <c r="VZI6" s="340"/>
      <c r="VZJ6" s="340"/>
      <c r="VZK6" s="340"/>
      <c r="VZL6" s="340"/>
      <c r="VZM6" s="340"/>
      <c r="VZN6" s="340"/>
      <c r="VZO6" s="340"/>
      <c r="VZP6" s="340"/>
      <c r="VZQ6" s="340"/>
      <c r="VZR6" s="340"/>
      <c r="VZS6" s="340"/>
      <c r="VZT6" s="340"/>
      <c r="VZU6" s="340"/>
      <c r="VZV6" s="340"/>
      <c r="VZW6" s="340"/>
      <c r="VZX6" s="340"/>
      <c r="VZY6" s="340"/>
      <c r="VZZ6" s="340"/>
      <c r="WAA6" s="340"/>
      <c r="WAB6" s="340"/>
      <c r="WAC6" s="340"/>
      <c r="WAD6" s="340"/>
      <c r="WAE6" s="340"/>
      <c r="WAF6" s="340"/>
      <c r="WAG6" s="340"/>
      <c r="WAH6" s="340"/>
      <c r="WAI6" s="340"/>
      <c r="WAJ6" s="340"/>
      <c r="WAK6" s="340"/>
      <c r="WAL6" s="340"/>
      <c r="WAM6" s="340"/>
      <c r="WAN6" s="340"/>
      <c r="WAO6" s="340"/>
      <c r="WAP6" s="340"/>
      <c r="WAQ6" s="340"/>
      <c r="WAR6" s="340"/>
      <c r="WAS6" s="340"/>
      <c r="WAT6" s="340"/>
      <c r="WAU6" s="340"/>
      <c r="WAV6" s="340"/>
      <c r="WAW6" s="340"/>
      <c r="WAX6" s="340"/>
      <c r="WAY6" s="340"/>
      <c r="WAZ6" s="340"/>
      <c r="WBA6" s="340"/>
      <c r="WBB6" s="340"/>
      <c r="WBC6" s="340"/>
      <c r="WBD6" s="340"/>
      <c r="WBE6" s="340"/>
      <c r="WBF6" s="340"/>
      <c r="WBG6" s="340"/>
      <c r="WBH6" s="340"/>
      <c r="WBI6" s="340"/>
      <c r="WBJ6" s="340"/>
      <c r="WBK6" s="340"/>
      <c r="WBL6" s="340"/>
      <c r="WBM6" s="340"/>
      <c r="WBN6" s="340"/>
      <c r="WBO6" s="340"/>
      <c r="WBP6" s="340"/>
      <c r="WBQ6" s="340"/>
      <c r="WBR6" s="340"/>
      <c r="WBS6" s="340"/>
      <c r="WBT6" s="340"/>
      <c r="WBU6" s="340"/>
      <c r="WBV6" s="340"/>
      <c r="WBW6" s="340"/>
      <c r="WBX6" s="340"/>
      <c r="WBY6" s="340"/>
      <c r="WBZ6" s="340"/>
      <c r="WCA6" s="340"/>
      <c r="WCB6" s="340"/>
      <c r="WCC6" s="340"/>
      <c r="WCD6" s="340"/>
      <c r="WCE6" s="340"/>
      <c r="WCF6" s="340"/>
      <c r="WCG6" s="340"/>
      <c r="WCH6" s="340"/>
      <c r="WCI6" s="340"/>
      <c r="WCJ6" s="340"/>
      <c r="WCK6" s="340"/>
      <c r="WCL6" s="340"/>
      <c r="WCM6" s="340"/>
      <c r="WCN6" s="340"/>
      <c r="WCO6" s="340"/>
      <c r="WCP6" s="340"/>
      <c r="WCQ6" s="340"/>
      <c r="WCR6" s="340"/>
      <c r="WCS6" s="340"/>
      <c r="WCT6" s="340"/>
      <c r="WCU6" s="340"/>
      <c r="WCV6" s="340"/>
      <c r="WCW6" s="340"/>
      <c r="WCX6" s="340"/>
      <c r="WCY6" s="340"/>
      <c r="WCZ6" s="340"/>
      <c r="WDA6" s="340"/>
      <c r="WDB6" s="340"/>
      <c r="WDC6" s="340"/>
      <c r="WDD6" s="340"/>
      <c r="WDE6" s="340"/>
      <c r="WDF6" s="340"/>
      <c r="WDG6" s="340"/>
      <c r="WDH6" s="340"/>
      <c r="WDI6" s="340"/>
      <c r="WDJ6" s="340"/>
      <c r="WDK6" s="340"/>
      <c r="WDL6" s="340"/>
      <c r="WDM6" s="340"/>
      <c r="WDN6" s="340"/>
      <c r="WDO6" s="340"/>
      <c r="WDP6" s="340"/>
      <c r="WDQ6" s="340"/>
      <c r="WDR6" s="340"/>
      <c r="WDS6" s="340"/>
      <c r="WDT6" s="340"/>
      <c r="WDU6" s="340"/>
      <c r="WDV6" s="340"/>
      <c r="WDW6" s="340"/>
      <c r="WDX6" s="340"/>
      <c r="WDY6" s="340"/>
      <c r="WDZ6" s="340"/>
      <c r="WEA6" s="340"/>
      <c r="WEB6" s="340"/>
      <c r="WEC6" s="340"/>
      <c r="WED6" s="340"/>
      <c r="WEE6" s="340"/>
      <c r="WEF6" s="340"/>
      <c r="WEG6" s="340"/>
      <c r="WEH6" s="340"/>
      <c r="WEI6" s="340"/>
      <c r="WEJ6" s="340"/>
      <c r="WEK6" s="340"/>
      <c r="WEL6" s="340"/>
      <c r="WEM6" s="340"/>
      <c r="WEN6" s="340"/>
      <c r="WEO6" s="340"/>
      <c r="WEP6" s="340"/>
      <c r="WEQ6" s="340"/>
      <c r="WER6" s="340"/>
      <c r="WES6" s="340"/>
      <c r="WET6" s="340"/>
      <c r="WEU6" s="340"/>
      <c r="WEV6" s="340"/>
      <c r="WEW6" s="340"/>
      <c r="WEX6" s="340"/>
      <c r="WEY6" s="340"/>
      <c r="WEZ6" s="340"/>
      <c r="WFA6" s="340"/>
      <c r="WFB6" s="340"/>
      <c r="WFC6" s="340"/>
      <c r="WFD6" s="340"/>
      <c r="WFE6" s="340"/>
      <c r="WFF6" s="340"/>
      <c r="WFG6" s="340"/>
      <c r="WFH6" s="340"/>
      <c r="WFI6" s="340"/>
      <c r="WFJ6" s="340"/>
      <c r="WFK6" s="340"/>
      <c r="WFL6" s="340"/>
      <c r="WFM6" s="340"/>
      <c r="WFN6" s="340"/>
      <c r="WFO6" s="340"/>
      <c r="WFP6" s="340"/>
      <c r="WFQ6" s="340"/>
      <c r="WFR6" s="340"/>
      <c r="WFS6" s="340"/>
      <c r="WFT6" s="340"/>
      <c r="WFU6" s="340"/>
      <c r="WFV6" s="340"/>
      <c r="WFW6" s="340"/>
      <c r="WFX6" s="340"/>
      <c r="WFY6" s="340"/>
      <c r="WFZ6" s="340"/>
      <c r="WGA6" s="340"/>
      <c r="WGB6" s="340"/>
      <c r="WGC6" s="340"/>
      <c r="WGD6" s="340"/>
      <c r="WGE6" s="340"/>
      <c r="WGF6" s="340"/>
      <c r="WGG6" s="340"/>
      <c r="WGH6" s="340"/>
      <c r="WGI6" s="340"/>
      <c r="WGJ6" s="340"/>
      <c r="WGK6" s="340"/>
      <c r="WGL6" s="340"/>
      <c r="WGM6" s="340"/>
      <c r="WGN6" s="340"/>
      <c r="WGO6" s="340"/>
      <c r="WGP6" s="340"/>
      <c r="WGQ6" s="340"/>
      <c r="WGR6" s="340"/>
      <c r="WGS6" s="340"/>
      <c r="WGT6" s="340"/>
      <c r="WGU6" s="340"/>
      <c r="WGV6" s="340"/>
      <c r="WGW6" s="340"/>
      <c r="WGX6" s="340"/>
      <c r="WGY6" s="340"/>
      <c r="WGZ6" s="340"/>
      <c r="WHA6" s="340"/>
      <c r="WHB6" s="340"/>
      <c r="WHC6" s="340"/>
      <c r="WHD6" s="340"/>
      <c r="WHE6" s="340"/>
      <c r="WHF6" s="340"/>
      <c r="WHG6" s="340"/>
      <c r="WHH6" s="340"/>
      <c r="WHI6" s="340"/>
      <c r="WHJ6" s="340"/>
      <c r="WHK6" s="340"/>
      <c r="WHL6" s="340"/>
      <c r="WHM6" s="340"/>
      <c r="WHN6" s="340"/>
      <c r="WHO6" s="340"/>
      <c r="WHP6" s="340"/>
      <c r="WHQ6" s="340"/>
      <c r="WHR6" s="340"/>
      <c r="WHS6" s="340"/>
      <c r="WHT6" s="340"/>
      <c r="WHU6" s="340"/>
      <c r="WHV6" s="340"/>
      <c r="WHW6" s="340"/>
      <c r="WHX6" s="340"/>
      <c r="WHY6" s="340"/>
      <c r="WHZ6" s="340"/>
      <c r="WIA6" s="340"/>
      <c r="WIB6" s="340"/>
      <c r="WIC6" s="340"/>
      <c r="WID6" s="340"/>
      <c r="WIE6" s="340"/>
      <c r="WIF6" s="340"/>
      <c r="WIG6" s="340"/>
      <c r="WIH6" s="340"/>
      <c r="WII6" s="340"/>
      <c r="WIJ6" s="340"/>
      <c r="WIK6" s="340"/>
      <c r="WIL6" s="340"/>
      <c r="WIM6" s="340"/>
      <c r="WIN6" s="340"/>
      <c r="WIO6" s="340"/>
      <c r="WIP6" s="340"/>
      <c r="WIQ6" s="340"/>
      <c r="WIR6" s="340"/>
      <c r="WIS6" s="340"/>
      <c r="WIT6" s="340"/>
      <c r="WIU6" s="340"/>
      <c r="WIV6" s="340"/>
      <c r="WIW6" s="340"/>
      <c r="WIX6" s="340"/>
      <c r="WIY6" s="340"/>
      <c r="WIZ6" s="340"/>
      <c r="WJA6" s="340"/>
      <c r="WJB6" s="340"/>
      <c r="WJC6" s="340"/>
      <c r="WJD6" s="340"/>
      <c r="WJE6" s="340"/>
      <c r="WJF6" s="340"/>
      <c r="WJG6" s="340"/>
      <c r="WJH6" s="340"/>
      <c r="WJI6" s="340"/>
      <c r="WJJ6" s="340"/>
      <c r="WJK6" s="340"/>
      <c r="WJL6" s="340"/>
      <c r="WJM6" s="340"/>
      <c r="WJN6" s="340"/>
      <c r="WJO6" s="340"/>
      <c r="WJP6" s="340"/>
      <c r="WJQ6" s="340"/>
      <c r="WJR6" s="340"/>
      <c r="WJS6" s="340"/>
      <c r="WJT6" s="340"/>
      <c r="WJU6" s="340"/>
      <c r="WJV6" s="340"/>
      <c r="WJW6" s="340"/>
      <c r="WJX6" s="340"/>
      <c r="WJY6" s="340"/>
      <c r="WJZ6" s="340"/>
      <c r="WKA6" s="340"/>
      <c r="WKB6" s="340"/>
      <c r="WKC6" s="340"/>
      <c r="WKD6" s="340"/>
      <c r="WKE6" s="340"/>
      <c r="WKF6" s="340"/>
      <c r="WKG6" s="340"/>
      <c r="WKH6" s="340"/>
      <c r="WKI6" s="340"/>
      <c r="WKJ6" s="340"/>
      <c r="WKK6" s="340"/>
      <c r="WKL6" s="340"/>
      <c r="WKM6" s="340"/>
      <c r="WKN6" s="340"/>
      <c r="WKO6" s="340"/>
      <c r="WKP6" s="340"/>
      <c r="WKQ6" s="340"/>
      <c r="WKR6" s="340"/>
      <c r="WKS6" s="340"/>
      <c r="WKT6" s="340"/>
      <c r="WKU6" s="340"/>
      <c r="WKV6" s="340"/>
      <c r="WKW6" s="340"/>
      <c r="WKX6" s="340"/>
      <c r="WKY6" s="340"/>
      <c r="WKZ6" s="340"/>
      <c r="WLA6" s="340"/>
      <c r="WLB6" s="340"/>
      <c r="WLC6" s="340"/>
      <c r="WLD6" s="340"/>
      <c r="WLE6" s="340"/>
      <c r="WLF6" s="340"/>
      <c r="WLG6" s="340"/>
      <c r="WLH6" s="340"/>
      <c r="WLI6" s="340"/>
      <c r="WLJ6" s="340"/>
      <c r="WLK6" s="340"/>
      <c r="WLL6" s="340"/>
      <c r="WLM6" s="340"/>
      <c r="WLN6" s="340"/>
      <c r="WLO6" s="340"/>
      <c r="WLP6" s="340"/>
      <c r="WLQ6" s="340"/>
      <c r="WLR6" s="340"/>
      <c r="WLS6" s="340"/>
      <c r="WLT6" s="340"/>
      <c r="WLU6" s="340"/>
      <c r="WLV6" s="340"/>
      <c r="WLW6" s="340"/>
      <c r="WLX6" s="340"/>
      <c r="WLY6" s="340"/>
      <c r="WLZ6" s="340"/>
      <c r="WMA6" s="340"/>
      <c r="WMB6" s="340"/>
      <c r="WMC6" s="340"/>
      <c r="WMD6" s="340"/>
      <c r="WME6" s="340"/>
      <c r="WMF6" s="340"/>
      <c r="WMG6" s="340"/>
      <c r="WMH6" s="340"/>
      <c r="WMI6" s="340"/>
      <c r="WMJ6" s="340"/>
      <c r="WMK6" s="340"/>
      <c r="WML6" s="340"/>
      <c r="WMM6" s="340"/>
      <c r="WMN6" s="340"/>
      <c r="WMO6" s="340"/>
      <c r="WMP6" s="340"/>
      <c r="WMQ6" s="340"/>
      <c r="WMR6" s="340"/>
      <c r="WMS6" s="340"/>
      <c r="WMT6" s="340"/>
      <c r="WMU6" s="340"/>
      <c r="WMV6" s="340"/>
      <c r="WMW6" s="340"/>
      <c r="WMX6" s="340"/>
      <c r="WMY6" s="340"/>
      <c r="WMZ6" s="340"/>
      <c r="WNA6" s="340"/>
      <c r="WNB6" s="340"/>
      <c r="WNC6" s="340"/>
      <c r="WND6" s="340"/>
      <c r="WNE6" s="340"/>
      <c r="WNF6" s="340"/>
      <c r="WNG6" s="340"/>
      <c r="WNH6" s="340"/>
      <c r="WNI6" s="340"/>
      <c r="WNJ6" s="340"/>
      <c r="WNK6" s="340"/>
      <c r="WNL6" s="340"/>
      <c r="WNM6" s="340"/>
      <c r="WNN6" s="340"/>
      <c r="WNO6" s="340"/>
      <c r="WNP6" s="340"/>
      <c r="WNQ6" s="340"/>
      <c r="WNR6" s="340"/>
      <c r="WNS6" s="340"/>
      <c r="WNT6" s="340"/>
      <c r="WNU6" s="340"/>
      <c r="WNV6" s="340"/>
      <c r="WNW6" s="340"/>
      <c r="WNX6" s="340"/>
      <c r="WNY6" s="340"/>
      <c r="WNZ6" s="340"/>
      <c r="WOA6" s="340"/>
      <c r="WOB6" s="340"/>
      <c r="WOC6" s="340"/>
      <c r="WOD6" s="340"/>
      <c r="WOE6" s="340"/>
      <c r="WOF6" s="340"/>
      <c r="WOG6" s="340"/>
      <c r="WOH6" s="340"/>
      <c r="WOI6" s="340"/>
      <c r="WOJ6" s="340"/>
      <c r="WOK6" s="340"/>
      <c r="WOL6" s="340"/>
      <c r="WOM6" s="340"/>
      <c r="WON6" s="340"/>
      <c r="WOO6" s="340"/>
      <c r="WOP6" s="340"/>
      <c r="WOQ6" s="340"/>
      <c r="WOR6" s="340"/>
      <c r="WOS6" s="342"/>
      <c r="WOT6" s="342"/>
      <c r="WOU6" s="342"/>
      <c r="WOV6" s="342"/>
      <c r="WOW6" s="342"/>
      <c r="WOX6" s="342"/>
      <c r="WOY6" s="342"/>
      <c r="WOZ6" s="342"/>
      <c r="WPA6" s="342"/>
      <c r="WPB6" s="342"/>
      <c r="WPC6" s="342"/>
      <c r="WPD6" s="342"/>
      <c r="WPE6" s="342"/>
      <c r="WPF6" s="342"/>
      <c r="WPG6" s="342"/>
      <c r="WPH6" s="342"/>
      <c r="WPI6" s="342"/>
      <c r="WPJ6" s="342"/>
      <c r="WPK6" s="342"/>
      <c r="WPL6" s="342"/>
      <c r="WPM6" s="342"/>
      <c r="WPN6" s="342"/>
      <c r="WPO6" s="342"/>
      <c r="WPP6" s="342"/>
      <c r="WPQ6" s="342"/>
      <c r="WPR6" s="342"/>
      <c r="WPS6" s="342"/>
      <c r="WPT6" s="342"/>
      <c r="WPU6" s="342"/>
      <c r="WPV6" s="342"/>
      <c r="WPW6" s="342"/>
      <c r="WPX6" s="342"/>
      <c r="WPY6" s="342"/>
      <c r="WPZ6" s="342"/>
      <c r="WQA6" s="342"/>
      <c r="WQB6" s="342"/>
      <c r="WQC6" s="342"/>
      <c r="WQD6" s="342"/>
      <c r="WQE6" s="342"/>
      <c r="WQF6" s="342"/>
      <c r="WQG6" s="342"/>
      <c r="WQH6" s="342"/>
      <c r="WQI6" s="342"/>
      <c r="WQJ6" s="342"/>
      <c r="WQK6" s="342"/>
      <c r="WQL6" s="342"/>
      <c r="WQM6" s="342"/>
      <c r="WQN6" s="342"/>
      <c r="WQO6" s="342"/>
      <c r="WQP6" s="342"/>
      <c r="WQQ6" s="342"/>
      <c r="WQR6" s="342"/>
      <c r="WQS6" s="342"/>
      <c r="WQT6" s="342"/>
      <c r="WQU6" s="342"/>
      <c r="WQV6" s="342"/>
      <c r="WQW6" s="342"/>
      <c r="WQX6" s="342"/>
      <c r="WQY6" s="342"/>
      <c r="WQZ6" s="342"/>
      <c r="WRA6" s="342"/>
      <c r="WRB6" s="342"/>
      <c r="WRC6" s="342"/>
      <c r="WRD6" s="342"/>
      <c r="WRE6" s="342"/>
      <c r="WRF6" s="342"/>
      <c r="WRG6" s="342"/>
      <c r="WRH6" s="342"/>
      <c r="WRI6" s="342"/>
      <c r="WRJ6" s="342"/>
      <c r="WRK6" s="342"/>
      <c r="WRL6" s="342"/>
      <c r="WRM6" s="342"/>
      <c r="WRN6" s="342"/>
      <c r="WRO6" s="342"/>
      <c r="WRP6" s="342"/>
      <c r="WRQ6" s="342"/>
      <c r="WRR6" s="342"/>
      <c r="WRS6" s="342"/>
      <c r="WRT6" s="342"/>
      <c r="WRU6" s="342"/>
      <c r="WRV6" s="342"/>
      <c r="WRW6" s="340"/>
      <c r="WRX6" s="340"/>
      <c r="WRY6" s="340"/>
      <c r="WRZ6" s="340"/>
      <c r="WSA6" s="340"/>
      <c r="WSB6" s="340"/>
      <c r="WSC6" s="340"/>
      <c r="WSD6" s="340"/>
      <c r="WSE6" s="340"/>
      <c r="WSF6" s="340"/>
      <c r="WSG6" s="340"/>
      <c r="WSH6" s="340"/>
      <c r="WSI6" s="340"/>
      <c r="WSJ6" s="340"/>
      <c r="WSK6" s="340"/>
      <c r="WSL6" s="340"/>
      <c r="WSM6" s="340"/>
      <c r="WSN6" s="340"/>
      <c r="WSO6" s="340"/>
      <c r="WSP6" s="340"/>
      <c r="WSQ6" s="340"/>
      <c r="WSR6" s="340"/>
      <c r="WSS6" s="340"/>
      <c r="WTE6" s="345"/>
      <c r="WTF6" s="345"/>
      <c r="WTG6" s="345"/>
      <c r="WTH6" s="345"/>
      <c r="WTI6" s="345"/>
      <c r="WTJ6" s="345"/>
      <c r="WTK6" s="345"/>
      <c r="WTL6" s="345"/>
      <c r="WTM6" s="345"/>
      <c r="WTN6" s="345"/>
      <c r="WTO6" s="345"/>
      <c r="WTP6" s="345"/>
      <c r="WTQ6" s="345"/>
      <c r="WTR6" s="345"/>
      <c r="WTS6" s="345"/>
      <c r="WTT6" s="345"/>
      <c r="WTU6" s="345"/>
      <c r="WTV6" s="345"/>
      <c r="WTW6" s="345"/>
      <c r="WTX6" s="345"/>
      <c r="WTY6" s="345"/>
      <c r="WTZ6" s="345"/>
      <c r="WUA6" s="341"/>
      <c r="WUB6" s="341"/>
      <c r="WUC6" s="341"/>
      <c r="WUD6" s="341"/>
      <c r="WUE6" s="341"/>
      <c r="WUF6" s="341"/>
      <c r="WUG6" s="341"/>
      <c r="WUH6" s="341"/>
      <c r="WUI6" s="341"/>
      <c r="WUJ6" s="341"/>
      <c r="WUK6" s="341"/>
      <c r="WUL6" s="341"/>
      <c r="WUM6" s="341"/>
      <c r="WUN6" s="341"/>
      <c r="WUO6" s="341"/>
      <c r="WUP6" s="341"/>
      <c r="WUQ6" s="341"/>
      <c r="WUR6" s="341"/>
      <c r="WUS6" s="341"/>
      <c r="WUT6" s="341"/>
      <c r="WUU6" s="341"/>
      <c r="WUV6" s="341"/>
      <c r="WUW6" s="341"/>
      <c r="WUX6" s="341"/>
      <c r="WUY6" s="341"/>
      <c r="WUZ6" s="341"/>
      <c r="WVA6" s="341"/>
      <c r="WVB6" s="341"/>
      <c r="WVC6" s="341"/>
      <c r="WVD6" s="341"/>
      <c r="WVE6" s="341"/>
      <c r="WVF6" s="341"/>
      <c r="WVG6" s="341"/>
      <c r="WVH6" s="341"/>
      <c r="WVI6" s="341"/>
      <c r="WVJ6" s="341"/>
      <c r="WVK6" s="341"/>
      <c r="WVL6" s="341"/>
      <c r="WVM6" s="341"/>
      <c r="WVN6" s="341"/>
    </row>
    <row r="7" spans="1:16134" s="341" customFormat="1" ht="12" x14ac:dyDescent="0.2">
      <c r="A7" s="356"/>
      <c r="B7" s="362" t="s">
        <v>2589</v>
      </c>
      <c r="C7" s="363">
        <v>79943834</v>
      </c>
      <c r="D7" s="364" t="s">
        <v>2590</v>
      </c>
      <c r="E7" s="360" t="s">
        <v>278</v>
      </c>
      <c r="F7" s="360" t="s">
        <v>423</v>
      </c>
      <c r="G7" s="360" t="s">
        <v>280</v>
      </c>
      <c r="H7" s="365" t="s">
        <v>2647</v>
      </c>
      <c r="WMY7" s="344"/>
      <c r="WOH7" s="340"/>
      <c r="WOI7" s="340"/>
      <c r="WOJ7" s="340"/>
      <c r="WOK7" s="340"/>
      <c r="WOL7" s="340"/>
      <c r="WOM7" s="340"/>
      <c r="WON7" s="340"/>
      <c r="WOO7" s="340"/>
      <c r="WOP7" s="340"/>
      <c r="WOQ7" s="340"/>
      <c r="WOR7" s="340"/>
      <c r="WOS7" s="340"/>
      <c r="WOT7" s="340"/>
      <c r="WOU7" s="340"/>
      <c r="WOV7" s="340"/>
      <c r="WOW7" s="340"/>
      <c r="WOX7" s="340"/>
      <c r="WOY7" s="340"/>
      <c r="WOZ7" s="340"/>
      <c r="WPA7" s="340"/>
      <c r="WPB7" s="340"/>
      <c r="WPC7" s="340"/>
      <c r="WPD7" s="340"/>
      <c r="WPE7" s="340"/>
      <c r="WPF7" s="340"/>
      <c r="WPG7" s="340"/>
      <c r="WPH7" s="340"/>
      <c r="WPI7" s="340"/>
      <c r="WPJ7" s="340"/>
      <c r="WPK7" s="340"/>
      <c r="WPL7" s="340"/>
      <c r="WPM7" s="340"/>
      <c r="WPN7" s="340"/>
      <c r="WPO7" s="340"/>
      <c r="WPP7" s="340"/>
      <c r="WPQ7" s="340"/>
      <c r="WPR7" s="340"/>
      <c r="WPS7" s="340"/>
      <c r="WPT7" s="340"/>
      <c r="WPU7" s="340"/>
      <c r="WPV7" s="340"/>
      <c r="WPW7" s="340"/>
      <c r="WPX7" s="340"/>
      <c r="WPY7" s="340"/>
      <c r="WPZ7" s="340"/>
      <c r="WQA7" s="340"/>
      <c r="WQB7" s="340"/>
      <c r="WQC7" s="340"/>
      <c r="WQD7" s="340"/>
      <c r="WQE7" s="340"/>
      <c r="WQF7" s="340"/>
      <c r="WQG7" s="340"/>
      <c r="WQH7" s="340"/>
      <c r="WQI7" s="340"/>
      <c r="WQJ7" s="340"/>
      <c r="WQK7" s="340"/>
      <c r="WQL7" s="340"/>
      <c r="WQM7" s="340"/>
      <c r="WQN7" s="340"/>
      <c r="WQO7" s="340"/>
      <c r="WQP7" s="340"/>
      <c r="WQQ7" s="340"/>
      <c r="WQR7" s="340"/>
      <c r="WQS7" s="340"/>
      <c r="WQT7" s="343"/>
      <c r="WQU7" s="343"/>
      <c r="WQV7" s="343"/>
      <c r="WQW7" s="343"/>
      <c r="WQX7" s="343"/>
      <c r="WQY7" s="343"/>
      <c r="WQZ7" s="343"/>
      <c r="WRA7" s="343"/>
      <c r="WRB7" s="340"/>
      <c r="WRC7" s="340"/>
      <c r="WRD7" s="340"/>
      <c r="WRE7" s="340"/>
      <c r="WRF7" s="340"/>
      <c r="WRG7" s="340"/>
      <c r="WRH7" s="340"/>
      <c r="WRI7" s="340"/>
      <c r="WRJ7" s="340"/>
      <c r="WRK7" s="340"/>
      <c r="WRL7" s="340"/>
      <c r="WRM7" s="340"/>
      <c r="WRN7" s="340"/>
      <c r="WRO7" s="340"/>
      <c r="WRP7" s="340"/>
      <c r="WRQ7" s="340"/>
      <c r="WRR7" s="340"/>
      <c r="WRS7" s="340"/>
      <c r="WRT7" s="340"/>
      <c r="WRU7" s="340"/>
      <c r="WRV7" s="340"/>
      <c r="WRW7" s="340"/>
      <c r="WRX7" s="340"/>
      <c r="WRY7" s="340"/>
      <c r="WRZ7" s="340"/>
      <c r="WSA7" s="340"/>
      <c r="WSB7" s="340"/>
      <c r="WSC7" s="340"/>
      <c r="WSD7" s="340"/>
      <c r="WSE7" s="340"/>
      <c r="WSF7" s="343"/>
      <c r="WSG7" s="343"/>
      <c r="WSH7" s="343"/>
      <c r="WSI7" s="343"/>
      <c r="WSJ7" s="343"/>
      <c r="WSK7" s="343"/>
      <c r="WSL7" s="343"/>
      <c r="WSM7" s="343"/>
      <c r="WSN7" s="343"/>
      <c r="WSO7" s="343"/>
      <c r="WSP7" s="343"/>
      <c r="WSQ7" s="343"/>
      <c r="WSR7" s="343"/>
      <c r="WSS7" s="343"/>
      <c r="WST7" s="343"/>
      <c r="WSU7" s="343"/>
      <c r="WSV7" s="343"/>
      <c r="WSW7" s="343"/>
      <c r="WSX7" s="343"/>
      <c r="WSY7" s="343"/>
      <c r="WSZ7" s="343"/>
      <c r="WTA7" s="343"/>
      <c r="WTB7" s="343"/>
      <c r="WTC7" s="343"/>
      <c r="WTD7" s="343"/>
      <c r="WTE7" s="343"/>
      <c r="WTF7" s="343"/>
      <c r="WTG7" s="343"/>
      <c r="WTH7" s="343"/>
      <c r="WTI7" s="343"/>
      <c r="WTJ7" s="343"/>
      <c r="WTK7" s="343"/>
      <c r="WTL7" s="343"/>
      <c r="WTM7" s="343"/>
      <c r="WTN7" s="343"/>
      <c r="WTO7" s="343"/>
      <c r="WTP7" s="343"/>
      <c r="WTQ7" s="343"/>
      <c r="WTR7" s="343"/>
      <c r="WTS7" s="343"/>
      <c r="WTT7" s="343"/>
      <c r="WTU7" s="343"/>
      <c r="WTV7" s="343"/>
      <c r="WTW7" s="343"/>
      <c r="WTX7" s="343"/>
      <c r="WTY7" s="343"/>
      <c r="WTZ7" s="343"/>
      <c r="WUA7" s="343"/>
      <c r="WUB7" s="343"/>
      <c r="WUC7" s="343"/>
      <c r="WUD7" s="343"/>
      <c r="WUE7" s="343"/>
      <c r="WUF7" s="343"/>
      <c r="WUG7" s="343"/>
      <c r="WUH7" s="343"/>
      <c r="WUI7" s="343"/>
      <c r="WUJ7" s="343"/>
      <c r="WUK7" s="343"/>
      <c r="WUL7" s="343"/>
      <c r="WUM7" s="343"/>
      <c r="WUN7" s="343"/>
      <c r="WUO7" s="343"/>
      <c r="WUP7" s="343"/>
      <c r="WUQ7" s="343"/>
      <c r="WUR7" s="343"/>
      <c r="WUS7" s="343"/>
      <c r="WUT7" s="343"/>
      <c r="WUU7" s="343"/>
      <c r="WUV7" s="343"/>
      <c r="WUW7" s="343"/>
      <c r="WUX7" s="343"/>
      <c r="WUY7" s="343"/>
      <c r="WUZ7" s="343"/>
      <c r="WVA7" s="343"/>
      <c r="WVB7" s="343"/>
      <c r="WVC7" s="343"/>
      <c r="WVD7" s="343"/>
      <c r="WVE7" s="343"/>
      <c r="WVF7" s="343"/>
      <c r="WVG7" s="343"/>
      <c r="WVH7" s="343"/>
      <c r="WVI7" s="343"/>
      <c r="WVJ7" s="343"/>
      <c r="WVK7" s="343"/>
      <c r="WVL7" s="343"/>
      <c r="WVM7" s="343"/>
      <c r="WVN7" s="343"/>
    </row>
    <row r="8" spans="1:16134" ht="11.4" x14ac:dyDescent="0.2">
      <c r="A8" s="350"/>
      <c r="B8" s="362" t="s">
        <v>2591</v>
      </c>
      <c r="C8" s="359">
        <v>79325573</v>
      </c>
      <c r="D8" s="360" t="s">
        <v>2592</v>
      </c>
      <c r="E8" s="360" t="s">
        <v>278</v>
      </c>
      <c r="F8" s="360" t="s">
        <v>423</v>
      </c>
      <c r="G8" s="360" t="s">
        <v>280</v>
      </c>
      <c r="H8" s="365" t="s">
        <v>2648</v>
      </c>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c r="KM8" s="340"/>
      <c r="KN8" s="340"/>
      <c r="KO8" s="340"/>
      <c r="KP8" s="340"/>
      <c r="KQ8" s="340"/>
      <c r="KR8" s="340"/>
      <c r="KS8" s="340"/>
      <c r="KT8" s="340"/>
      <c r="KU8" s="340"/>
      <c r="KV8" s="340"/>
      <c r="KW8" s="340"/>
      <c r="KX8" s="340"/>
      <c r="KY8" s="340"/>
      <c r="KZ8" s="340"/>
      <c r="LA8" s="340"/>
      <c r="LB8" s="340"/>
      <c r="LC8" s="340"/>
      <c r="LD8" s="340"/>
      <c r="LE8" s="340"/>
      <c r="LF8" s="340"/>
      <c r="LG8" s="340"/>
      <c r="LH8" s="340"/>
      <c r="LI8" s="340"/>
      <c r="LJ8" s="340"/>
      <c r="LK8" s="340"/>
      <c r="LL8" s="340"/>
      <c r="LM8" s="340"/>
      <c r="LN8" s="340"/>
      <c r="LO8" s="340"/>
      <c r="LP8" s="340"/>
      <c r="LQ8" s="340"/>
      <c r="LR8" s="340"/>
      <c r="LS8" s="340"/>
      <c r="LT8" s="340"/>
      <c r="LU8" s="340"/>
      <c r="LV8" s="340"/>
      <c r="LW8" s="340"/>
      <c r="LX8" s="340"/>
      <c r="LY8" s="340"/>
      <c r="LZ8" s="340"/>
      <c r="MA8" s="340"/>
      <c r="MB8" s="340"/>
      <c r="MC8" s="340"/>
      <c r="MD8" s="340"/>
      <c r="ME8" s="340"/>
      <c r="MF8" s="340"/>
      <c r="MG8" s="340"/>
      <c r="MH8" s="340"/>
      <c r="MI8" s="340"/>
      <c r="MJ8" s="340"/>
      <c r="MK8" s="340"/>
      <c r="ML8" s="340"/>
      <c r="MM8" s="340"/>
      <c r="MN8" s="340"/>
      <c r="MO8" s="340"/>
      <c r="MP8" s="340"/>
      <c r="MQ8" s="340"/>
      <c r="MR8" s="340"/>
      <c r="MS8" s="340"/>
      <c r="MT8" s="340"/>
      <c r="MU8" s="340"/>
      <c r="MV8" s="340"/>
      <c r="MW8" s="340"/>
      <c r="MX8" s="340"/>
      <c r="MY8" s="340"/>
      <c r="MZ8" s="340"/>
      <c r="NA8" s="340"/>
      <c r="NB8" s="340"/>
      <c r="NC8" s="340"/>
      <c r="ND8" s="340"/>
      <c r="NE8" s="340"/>
      <c r="NF8" s="340"/>
      <c r="NG8" s="340"/>
      <c r="NH8" s="340"/>
      <c r="NI8" s="340"/>
      <c r="NJ8" s="340"/>
      <c r="NK8" s="340"/>
      <c r="NL8" s="340"/>
      <c r="NM8" s="340"/>
      <c r="NN8" s="340"/>
      <c r="NO8" s="340"/>
      <c r="NP8" s="340"/>
      <c r="NQ8" s="340"/>
      <c r="NR8" s="340"/>
      <c r="NS8" s="340"/>
      <c r="NT8" s="340"/>
      <c r="NU8" s="340"/>
      <c r="NV8" s="340"/>
      <c r="NW8" s="340"/>
      <c r="NX8" s="340"/>
      <c r="NY8" s="340"/>
      <c r="NZ8" s="340"/>
      <c r="OA8" s="340"/>
      <c r="OB8" s="340"/>
      <c r="OC8" s="340"/>
      <c r="OD8" s="340"/>
      <c r="OE8" s="340"/>
      <c r="OF8" s="340"/>
      <c r="OG8" s="340"/>
      <c r="OH8" s="340"/>
      <c r="OI8" s="340"/>
      <c r="OJ8" s="340"/>
      <c r="OK8" s="340"/>
      <c r="OL8" s="340"/>
      <c r="OM8" s="340"/>
      <c r="ON8" s="340"/>
      <c r="OO8" s="340"/>
      <c r="OP8" s="340"/>
      <c r="OQ8" s="340"/>
      <c r="OR8" s="340"/>
      <c r="OS8" s="340"/>
      <c r="OT8" s="340"/>
      <c r="OU8" s="340"/>
      <c r="OV8" s="340"/>
      <c r="OW8" s="340"/>
      <c r="OX8" s="340"/>
      <c r="OY8" s="340"/>
      <c r="OZ8" s="340"/>
      <c r="PA8" s="340"/>
      <c r="PB8" s="340"/>
      <c r="PC8" s="340"/>
      <c r="PD8" s="340"/>
      <c r="PE8" s="340"/>
      <c r="PF8" s="340"/>
      <c r="PG8" s="340"/>
      <c r="PH8" s="340"/>
      <c r="PI8" s="340"/>
      <c r="PJ8" s="340"/>
      <c r="PK8" s="340"/>
      <c r="PL8" s="340"/>
      <c r="PM8" s="340"/>
      <c r="PN8" s="340"/>
      <c r="PO8" s="340"/>
      <c r="PP8" s="340"/>
      <c r="PQ8" s="340"/>
      <c r="PR8" s="340"/>
      <c r="PS8" s="340"/>
      <c r="PT8" s="340"/>
      <c r="PU8" s="340"/>
      <c r="PV8" s="340"/>
      <c r="PW8" s="340"/>
      <c r="PX8" s="340"/>
      <c r="PY8" s="340"/>
      <c r="PZ8" s="340"/>
      <c r="QA8" s="340"/>
      <c r="QB8" s="340"/>
      <c r="QC8" s="340"/>
      <c r="QD8" s="340"/>
      <c r="QE8" s="340"/>
      <c r="QF8" s="340"/>
      <c r="QG8" s="340"/>
      <c r="QH8" s="340"/>
      <c r="QI8" s="340"/>
      <c r="QJ8" s="340"/>
      <c r="QK8" s="340"/>
      <c r="QL8" s="340"/>
      <c r="QM8" s="340"/>
      <c r="QN8" s="340"/>
      <c r="QO8" s="340"/>
      <c r="QP8" s="340"/>
      <c r="QQ8" s="340"/>
      <c r="QR8" s="340"/>
      <c r="QS8" s="340"/>
      <c r="QT8" s="340"/>
      <c r="QU8" s="340"/>
      <c r="QV8" s="340"/>
      <c r="QW8" s="340"/>
      <c r="QX8" s="340"/>
      <c r="QY8" s="340"/>
      <c r="QZ8" s="340"/>
      <c r="RA8" s="340"/>
      <c r="RB8" s="340"/>
      <c r="RC8" s="340"/>
      <c r="RD8" s="340"/>
      <c r="RE8" s="340"/>
      <c r="RF8" s="340"/>
      <c r="RG8" s="340"/>
      <c r="RH8" s="340"/>
      <c r="RI8" s="340"/>
      <c r="RJ8" s="340"/>
      <c r="RK8" s="340"/>
      <c r="RL8" s="340"/>
      <c r="RM8" s="340"/>
      <c r="RN8" s="340"/>
      <c r="RO8" s="340"/>
      <c r="RP8" s="340"/>
      <c r="RQ8" s="340"/>
      <c r="RR8" s="340"/>
      <c r="RS8" s="340"/>
      <c r="RT8" s="340"/>
      <c r="RU8" s="340"/>
      <c r="RV8" s="340"/>
      <c r="RW8" s="340"/>
      <c r="RX8" s="340"/>
      <c r="RY8" s="340"/>
      <c r="RZ8" s="340"/>
      <c r="SA8" s="340"/>
      <c r="SB8" s="340"/>
      <c r="SC8" s="340"/>
      <c r="SD8" s="340"/>
      <c r="SE8" s="340"/>
      <c r="SF8" s="340"/>
      <c r="SG8" s="340"/>
      <c r="SH8" s="340"/>
      <c r="SI8" s="340"/>
      <c r="SJ8" s="340"/>
      <c r="SK8" s="340"/>
      <c r="SL8" s="340"/>
      <c r="SM8" s="340"/>
      <c r="SN8" s="340"/>
      <c r="SO8" s="340"/>
      <c r="SP8" s="340"/>
      <c r="SQ8" s="340"/>
      <c r="SR8" s="340"/>
      <c r="SS8" s="340"/>
      <c r="ST8" s="340"/>
      <c r="SU8" s="340"/>
      <c r="SV8" s="340"/>
      <c r="SW8" s="340"/>
      <c r="SX8" s="340"/>
      <c r="SY8" s="340"/>
      <c r="SZ8" s="340"/>
      <c r="TA8" s="340"/>
      <c r="TB8" s="340"/>
      <c r="TC8" s="340"/>
      <c r="TD8" s="340"/>
      <c r="TE8" s="340"/>
      <c r="TF8" s="340"/>
      <c r="TG8" s="340"/>
      <c r="TH8" s="340"/>
      <c r="TI8" s="340"/>
      <c r="TJ8" s="340"/>
      <c r="TK8" s="340"/>
      <c r="TL8" s="340"/>
      <c r="TM8" s="340"/>
      <c r="TN8" s="340"/>
      <c r="TO8" s="340"/>
      <c r="TP8" s="340"/>
      <c r="TQ8" s="340"/>
      <c r="TR8" s="340"/>
      <c r="TS8" s="340"/>
      <c r="TT8" s="340"/>
      <c r="TU8" s="340"/>
      <c r="TV8" s="340"/>
      <c r="TW8" s="340"/>
      <c r="TX8" s="340"/>
      <c r="TY8" s="340"/>
      <c r="TZ8" s="340"/>
      <c r="UA8" s="340"/>
      <c r="UB8" s="340"/>
      <c r="UC8" s="340"/>
      <c r="UD8" s="340"/>
      <c r="UE8" s="340"/>
      <c r="UF8" s="340"/>
      <c r="UG8" s="340"/>
      <c r="UH8" s="340"/>
      <c r="UI8" s="340"/>
      <c r="UJ8" s="340"/>
      <c r="UK8" s="340"/>
      <c r="UL8" s="340"/>
      <c r="UM8" s="340"/>
      <c r="UN8" s="340"/>
      <c r="UO8" s="340"/>
      <c r="UP8" s="340"/>
      <c r="UQ8" s="340"/>
      <c r="UR8" s="340"/>
      <c r="US8" s="340"/>
      <c r="UT8" s="340"/>
      <c r="UU8" s="340"/>
      <c r="UV8" s="340"/>
      <c r="UW8" s="340"/>
      <c r="UX8" s="340"/>
      <c r="UY8" s="340"/>
      <c r="UZ8" s="340"/>
      <c r="VA8" s="340"/>
      <c r="VB8" s="340"/>
      <c r="VC8" s="340"/>
      <c r="VD8" s="340"/>
      <c r="VE8" s="340"/>
      <c r="VF8" s="340"/>
      <c r="VG8" s="340"/>
      <c r="VH8" s="340"/>
      <c r="VI8" s="340"/>
      <c r="VJ8" s="340"/>
      <c r="VK8" s="340"/>
      <c r="VL8" s="340"/>
      <c r="VM8" s="340"/>
      <c r="VN8" s="340"/>
      <c r="VO8" s="340"/>
      <c r="VP8" s="340"/>
      <c r="VQ8" s="340"/>
      <c r="VR8" s="340"/>
      <c r="VS8" s="340"/>
      <c r="VT8" s="340"/>
      <c r="VU8" s="340"/>
      <c r="VV8" s="340"/>
      <c r="VW8" s="340"/>
      <c r="VX8" s="340"/>
      <c r="VY8" s="340"/>
      <c r="VZ8" s="340"/>
      <c r="WA8" s="340"/>
      <c r="WB8" s="340"/>
      <c r="WC8" s="340"/>
      <c r="WD8" s="340"/>
      <c r="WE8" s="340"/>
      <c r="WF8" s="340"/>
      <c r="WG8" s="340"/>
      <c r="WH8" s="340"/>
      <c r="WI8" s="340"/>
      <c r="WJ8" s="340"/>
      <c r="WK8" s="340"/>
      <c r="WL8" s="340"/>
      <c r="WM8" s="340"/>
      <c r="WN8" s="340"/>
      <c r="WO8" s="340"/>
      <c r="WP8" s="340"/>
      <c r="WQ8" s="340"/>
      <c r="WR8" s="340"/>
      <c r="WS8" s="340"/>
      <c r="WT8" s="340"/>
      <c r="WU8" s="340"/>
      <c r="WV8" s="340"/>
      <c r="WW8" s="340"/>
      <c r="WX8" s="340"/>
      <c r="WY8" s="340"/>
      <c r="WZ8" s="340"/>
      <c r="XA8" s="340"/>
      <c r="XB8" s="340"/>
      <c r="XC8" s="340"/>
      <c r="XD8" s="340"/>
      <c r="XE8" s="340"/>
      <c r="XF8" s="340"/>
      <c r="XG8" s="340"/>
      <c r="XH8" s="340"/>
      <c r="XI8" s="340"/>
      <c r="XJ8" s="340"/>
      <c r="XK8" s="340"/>
      <c r="XL8" s="340"/>
      <c r="XM8" s="340"/>
      <c r="XN8" s="340"/>
      <c r="XO8" s="340"/>
      <c r="XP8" s="340"/>
      <c r="XQ8" s="340"/>
      <c r="XR8" s="340"/>
      <c r="XS8" s="340"/>
      <c r="XT8" s="340"/>
      <c r="XU8" s="340"/>
      <c r="XV8" s="340"/>
      <c r="XW8" s="340"/>
      <c r="XX8" s="340"/>
      <c r="XY8" s="340"/>
      <c r="XZ8" s="340"/>
      <c r="YA8" s="340"/>
      <c r="YB8" s="340"/>
      <c r="YC8" s="340"/>
      <c r="YD8" s="340"/>
      <c r="YE8" s="340"/>
      <c r="YF8" s="340"/>
      <c r="YG8" s="340"/>
      <c r="YH8" s="340"/>
      <c r="YI8" s="340"/>
      <c r="YJ8" s="340"/>
      <c r="YK8" s="340"/>
      <c r="YL8" s="340"/>
      <c r="YM8" s="340"/>
      <c r="YN8" s="340"/>
      <c r="YO8" s="340"/>
      <c r="YP8" s="340"/>
      <c r="YQ8" s="340"/>
      <c r="YR8" s="340"/>
      <c r="YS8" s="340"/>
      <c r="YT8" s="340"/>
      <c r="YU8" s="340"/>
      <c r="YV8" s="340"/>
      <c r="YW8" s="340"/>
      <c r="YX8" s="340"/>
      <c r="YY8" s="340"/>
      <c r="YZ8" s="340"/>
      <c r="ZA8" s="340"/>
      <c r="ZB8" s="340"/>
      <c r="ZC8" s="340"/>
      <c r="ZD8" s="340"/>
      <c r="ZE8" s="340"/>
      <c r="ZF8" s="340"/>
      <c r="ZG8" s="340"/>
      <c r="ZH8" s="340"/>
      <c r="ZI8" s="340"/>
      <c r="ZJ8" s="340"/>
      <c r="ZK8" s="340"/>
      <c r="ZL8" s="340"/>
      <c r="ZM8" s="340"/>
      <c r="ZN8" s="340"/>
      <c r="ZO8" s="340"/>
      <c r="ZP8" s="340"/>
      <c r="ZQ8" s="340"/>
      <c r="ZR8" s="340"/>
      <c r="ZS8" s="340"/>
      <c r="ZT8" s="340"/>
      <c r="ZU8" s="340"/>
      <c r="ZV8" s="340"/>
      <c r="ZW8" s="340"/>
      <c r="ZX8" s="340"/>
      <c r="ZY8" s="340"/>
      <c r="ZZ8" s="340"/>
      <c r="AAA8" s="340"/>
      <c r="AAB8" s="340"/>
      <c r="AAC8" s="340"/>
      <c r="AAD8" s="340"/>
      <c r="AAE8" s="340"/>
      <c r="AAF8" s="340"/>
      <c r="AAG8" s="340"/>
      <c r="AAH8" s="340"/>
      <c r="AAI8" s="340"/>
      <c r="AAJ8" s="340"/>
      <c r="AAK8" s="340"/>
      <c r="AAL8" s="340"/>
      <c r="AAM8" s="340"/>
      <c r="AAN8" s="340"/>
      <c r="AAO8" s="340"/>
      <c r="AAP8" s="340"/>
      <c r="AAQ8" s="340"/>
      <c r="AAR8" s="340"/>
      <c r="AAS8" s="340"/>
      <c r="AAT8" s="340"/>
      <c r="AAU8" s="340"/>
      <c r="AAV8" s="340"/>
      <c r="AAW8" s="340"/>
      <c r="AAX8" s="340"/>
      <c r="AAY8" s="340"/>
      <c r="AAZ8" s="340"/>
      <c r="ABA8" s="340"/>
      <c r="ABB8" s="340"/>
      <c r="ABC8" s="340"/>
      <c r="ABD8" s="340"/>
      <c r="ABE8" s="340"/>
      <c r="ABF8" s="340"/>
      <c r="ABG8" s="340"/>
      <c r="ABH8" s="340"/>
      <c r="ABI8" s="340"/>
      <c r="ABJ8" s="340"/>
      <c r="ABK8" s="340"/>
      <c r="ABL8" s="340"/>
      <c r="ABM8" s="340"/>
      <c r="ABN8" s="340"/>
      <c r="ABO8" s="340"/>
      <c r="ABP8" s="340"/>
      <c r="ABQ8" s="340"/>
      <c r="ABR8" s="340"/>
      <c r="ABS8" s="340"/>
      <c r="ABT8" s="340"/>
      <c r="ABU8" s="340"/>
      <c r="ABV8" s="340"/>
      <c r="ABW8" s="340"/>
      <c r="ABX8" s="340"/>
      <c r="ABY8" s="340"/>
      <c r="ABZ8" s="340"/>
      <c r="ACA8" s="340"/>
      <c r="ACB8" s="340"/>
      <c r="ACC8" s="340"/>
      <c r="ACD8" s="340"/>
      <c r="ACE8" s="340"/>
      <c r="ACF8" s="340"/>
      <c r="ACG8" s="340"/>
      <c r="ACH8" s="340"/>
      <c r="ACI8" s="340"/>
      <c r="ACJ8" s="340"/>
      <c r="ACK8" s="340"/>
      <c r="ACL8" s="340"/>
      <c r="ACM8" s="340"/>
      <c r="ACN8" s="340"/>
      <c r="ACO8" s="340"/>
      <c r="ACP8" s="340"/>
      <c r="ACQ8" s="340"/>
      <c r="ACR8" s="340"/>
      <c r="ACS8" s="340"/>
      <c r="ACT8" s="340"/>
      <c r="ACU8" s="340"/>
      <c r="ACV8" s="340"/>
      <c r="ACW8" s="340"/>
      <c r="ACX8" s="340"/>
      <c r="ACY8" s="340"/>
      <c r="ACZ8" s="340"/>
      <c r="ADA8" s="340"/>
      <c r="ADB8" s="340"/>
      <c r="ADC8" s="340"/>
      <c r="ADD8" s="340"/>
      <c r="ADE8" s="340"/>
      <c r="ADF8" s="340"/>
      <c r="ADG8" s="340"/>
      <c r="ADH8" s="340"/>
      <c r="ADI8" s="340"/>
      <c r="ADJ8" s="340"/>
      <c r="ADK8" s="340"/>
      <c r="ADL8" s="340"/>
      <c r="ADM8" s="340"/>
      <c r="ADN8" s="340"/>
      <c r="ADO8" s="340"/>
      <c r="ADP8" s="340"/>
      <c r="ADQ8" s="340"/>
      <c r="ADR8" s="340"/>
      <c r="ADS8" s="340"/>
      <c r="ADT8" s="340"/>
      <c r="ADU8" s="340"/>
      <c r="ADV8" s="340"/>
      <c r="ADW8" s="340"/>
      <c r="ADX8" s="340"/>
      <c r="ADY8" s="340"/>
      <c r="ADZ8" s="340"/>
      <c r="AEA8" s="340"/>
      <c r="AEB8" s="340"/>
      <c r="AEC8" s="340"/>
      <c r="AED8" s="340"/>
      <c r="AEE8" s="340"/>
      <c r="AEF8" s="340"/>
      <c r="AEG8" s="340"/>
      <c r="AEH8" s="340"/>
      <c r="AEI8" s="340"/>
      <c r="AEJ8" s="340"/>
      <c r="AEK8" s="340"/>
      <c r="AEL8" s="340"/>
      <c r="AEM8" s="340"/>
      <c r="AEN8" s="340"/>
      <c r="AEO8" s="340"/>
      <c r="AEP8" s="340"/>
      <c r="AEQ8" s="340"/>
      <c r="AER8" s="340"/>
      <c r="AES8" s="340"/>
      <c r="AET8" s="340"/>
      <c r="AEU8" s="340"/>
      <c r="AEV8" s="340"/>
      <c r="AEW8" s="340"/>
      <c r="AEX8" s="340"/>
      <c r="AEY8" s="340"/>
      <c r="AEZ8" s="340"/>
      <c r="AFA8" s="340"/>
      <c r="AFB8" s="340"/>
      <c r="AFC8" s="340"/>
      <c r="AFD8" s="340"/>
      <c r="AFE8" s="340"/>
      <c r="AFF8" s="340"/>
      <c r="AFG8" s="340"/>
      <c r="AFH8" s="340"/>
      <c r="AFI8" s="340"/>
      <c r="AFJ8" s="340"/>
      <c r="AFK8" s="340"/>
      <c r="AFL8" s="340"/>
      <c r="AFM8" s="340"/>
      <c r="AFN8" s="340"/>
      <c r="AFO8" s="340"/>
      <c r="AFP8" s="340"/>
      <c r="AFQ8" s="340"/>
      <c r="AFR8" s="340"/>
      <c r="AFS8" s="340"/>
      <c r="AFT8" s="340"/>
      <c r="AFU8" s="340"/>
      <c r="AFV8" s="340"/>
      <c r="AFW8" s="340"/>
      <c r="AFX8" s="340"/>
      <c r="AFY8" s="340"/>
      <c r="AFZ8" s="340"/>
      <c r="AGA8" s="340"/>
      <c r="AGB8" s="340"/>
      <c r="AGC8" s="340"/>
      <c r="AGD8" s="340"/>
      <c r="AGE8" s="340"/>
      <c r="AGF8" s="340"/>
      <c r="AGG8" s="340"/>
      <c r="AGH8" s="340"/>
      <c r="AGI8" s="340"/>
      <c r="AGJ8" s="340"/>
      <c r="AGK8" s="340"/>
      <c r="AGL8" s="340"/>
      <c r="AGM8" s="340"/>
      <c r="AGN8" s="340"/>
      <c r="AGO8" s="340"/>
      <c r="AGP8" s="340"/>
      <c r="AGQ8" s="340"/>
      <c r="AGR8" s="340"/>
      <c r="AGS8" s="340"/>
      <c r="AGT8" s="340"/>
      <c r="AGU8" s="340"/>
      <c r="AGV8" s="340"/>
      <c r="AGW8" s="340"/>
      <c r="AGX8" s="340"/>
      <c r="AGY8" s="340"/>
      <c r="AGZ8" s="340"/>
      <c r="AHA8" s="340"/>
      <c r="AHB8" s="340"/>
      <c r="AHC8" s="340"/>
      <c r="AHD8" s="340"/>
      <c r="AHE8" s="340"/>
      <c r="AHF8" s="340"/>
      <c r="AHG8" s="340"/>
      <c r="AHH8" s="340"/>
      <c r="AHI8" s="340"/>
      <c r="AHJ8" s="340"/>
      <c r="AHK8" s="340"/>
      <c r="AHL8" s="340"/>
      <c r="AHM8" s="340"/>
      <c r="AHN8" s="340"/>
      <c r="AHO8" s="340"/>
      <c r="AHP8" s="340"/>
      <c r="AHQ8" s="340"/>
      <c r="AHR8" s="340"/>
      <c r="AHS8" s="340"/>
      <c r="AHT8" s="340"/>
      <c r="AHU8" s="340"/>
      <c r="AHV8" s="340"/>
      <c r="AHW8" s="340"/>
      <c r="AHX8" s="340"/>
      <c r="AHY8" s="340"/>
      <c r="AHZ8" s="340"/>
      <c r="AIA8" s="340"/>
      <c r="AIB8" s="340"/>
      <c r="AIC8" s="340"/>
      <c r="AID8" s="340"/>
      <c r="AIE8" s="340"/>
      <c r="AIF8" s="340"/>
      <c r="AIG8" s="340"/>
      <c r="AIH8" s="340"/>
      <c r="AII8" s="340"/>
      <c r="AIJ8" s="340"/>
      <c r="AIK8" s="340"/>
      <c r="AIL8" s="340"/>
      <c r="AIM8" s="340"/>
      <c r="AIN8" s="340"/>
      <c r="AIO8" s="340"/>
      <c r="AIP8" s="340"/>
      <c r="AIQ8" s="340"/>
      <c r="AIR8" s="340"/>
      <c r="AIS8" s="340"/>
      <c r="AIT8" s="340"/>
      <c r="AIU8" s="340"/>
      <c r="AIV8" s="340"/>
      <c r="AIW8" s="340"/>
      <c r="AIX8" s="340"/>
      <c r="AIY8" s="340"/>
      <c r="AIZ8" s="340"/>
      <c r="AJA8" s="340"/>
      <c r="AJB8" s="340"/>
      <c r="AJC8" s="340"/>
      <c r="AJD8" s="340"/>
      <c r="AJE8" s="340"/>
      <c r="AJF8" s="340"/>
      <c r="AJG8" s="340"/>
      <c r="AJH8" s="340"/>
      <c r="AJI8" s="340"/>
      <c r="AJJ8" s="340"/>
      <c r="AJK8" s="340"/>
      <c r="AJL8" s="340"/>
      <c r="AJM8" s="340"/>
      <c r="AJN8" s="340"/>
      <c r="AJO8" s="340"/>
      <c r="AJP8" s="340"/>
      <c r="AJQ8" s="340"/>
      <c r="AJR8" s="340"/>
      <c r="AJS8" s="340"/>
      <c r="AJT8" s="340"/>
      <c r="AJU8" s="340"/>
      <c r="AJV8" s="340"/>
      <c r="AJW8" s="340"/>
      <c r="AJX8" s="340"/>
      <c r="AJY8" s="340"/>
      <c r="AJZ8" s="340"/>
      <c r="AKA8" s="340"/>
      <c r="AKB8" s="340"/>
      <c r="AKC8" s="340"/>
      <c r="AKD8" s="340"/>
      <c r="AKE8" s="340"/>
      <c r="AKF8" s="340"/>
      <c r="AKG8" s="340"/>
      <c r="AKH8" s="340"/>
      <c r="AKI8" s="340"/>
      <c r="AKJ8" s="340"/>
      <c r="AKK8" s="340"/>
      <c r="AKL8" s="340"/>
      <c r="AKM8" s="340"/>
      <c r="AKN8" s="340"/>
      <c r="AKO8" s="340"/>
      <c r="AKP8" s="340"/>
      <c r="AKQ8" s="340"/>
      <c r="AKR8" s="340"/>
      <c r="AKS8" s="340"/>
      <c r="AKT8" s="340"/>
      <c r="AKU8" s="340"/>
      <c r="AKV8" s="340"/>
      <c r="AKW8" s="340"/>
      <c r="AKX8" s="340"/>
      <c r="AKY8" s="340"/>
      <c r="AKZ8" s="340"/>
      <c r="ALA8" s="340"/>
      <c r="ALB8" s="340"/>
      <c r="ALC8" s="340"/>
      <c r="ALD8" s="340"/>
      <c r="ALE8" s="340"/>
      <c r="ALF8" s="340"/>
      <c r="ALG8" s="340"/>
      <c r="ALH8" s="340"/>
      <c r="ALI8" s="340"/>
      <c r="ALJ8" s="340"/>
      <c r="ALK8" s="340"/>
      <c r="ALL8" s="340"/>
      <c r="ALM8" s="340"/>
      <c r="ALN8" s="340"/>
      <c r="ALO8" s="340"/>
      <c r="ALP8" s="340"/>
      <c r="ALQ8" s="340"/>
      <c r="ALR8" s="340"/>
      <c r="ALS8" s="340"/>
      <c r="ALT8" s="340"/>
      <c r="ALU8" s="340"/>
      <c r="ALV8" s="340"/>
      <c r="ALW8" s="340"/>
      <c r="ALX8" s="340"/>
      <c r="ALY8" s="340"/>
      <c r="ALZ8" s="340"/>
      <c r="AMA8" s="340"/>
      <c r="AMB8" s="340"/>
      <c r="AMC8" s="340"/>
      <c r="AMD8" s="340"/>
      <c r="AME8" s="340"/>
      <c r="AMF8" s="340"/>
      <c r="AMG8" s="340"/>
      <c r="AMH8" s="340"/>
      <c r="AMI8" s="340"/>
      <c r="AMJ8" s="340"/>
      <c r="AMK8" s="340"/>
      <c r="AML8" s="340"/>
      <c r="AMM8" s="340"/>
      <c r="AMN8" s="340"/>
      <c r="AMO8" s="340"/>
      <c r="AMP8" s="340"/>
      <c r="AMQ8" s="340"/>
      <c r="AMR8" s="340"/>
      <c r="AMS8" s="340"/>
      <c r="AMT8" s="340"/>
      <c r="AMU8" s="340"/>
      <c r="AMV8" s="340"/>
      <c r="AMW8" s="340"/>
      <c r="AMX8" s="340"/>
      <c r="AMY8" s="340"/>
      <c r="AMZ8" s="340"/>
      <c r="ANA8" s="340"/>
      <c r="ANB8" s="340"/>
      <c r="ANC8" s="340"/>
      <c r="AND8" s="340"/>
      <c r="ANE8" s="340"/>
      <c r="ANF8" s="340"/>
      <c r="ANG8" s="340"/>
      <c r="ANH8" s="340"/>
      <c r="ANI8" s="340"/>
      <c r="ANJ8" s="340"/>
      <c r="ANK8" s="340"/>
      <c r="ANL8" s="340"/>
      <c r="ANM8" s="340"/>
      <c r="ANN8" s="340"/>
      <c r="ANO8" s="340"/>
      <c r="ANP8" s="340"/>
      <c r="ANQ8" s="340"/>
      <c r="ANR8" s="340"/>
      <c r="ANS8" s="340"/>
      <c r="ANT8" s="340"/>
      <c r="ANU8" s="340"/>
      <c r="ANV8" s="340"/>
      <c r="ANW8" s="340"/>
      <c r="ANX8" s="340"/>
      <c r="ANY8" s="340"/>
      <c r="ANZ8" s="340"/>
      <c r="AOA8" s="340"/>
      <c r="AOB8" s="340"/>
      <c r="AOC8" s="340"/>
      <c r="AOD8" s="340"/>
      <c r="AOE8" s="340"/>
      <c r="AOF8" s="340"/>
      <c r="AOG8" s="340"/>
      <c r="AOH8" s="340"/>
      <c r="AOI8" s="340"/>
      <c r="AOJ8" s="340"/>
      <c r="AOK8" s="340"/>
      <c r="AOL8" s="340"/>
      <c r="AOM8" s="340"/>
      <c r="AON8" s="340"/>
      <c r="AOO8" s="340"/>
      <c r="AOP8" s="340"/>
      <c r="AOQ8" s="340"/>
      <c r="AOR8" s="340"/>
      <c r="AOS8" s="340"/>
      <c r="AOT8" s="340"/>
      <c r="AOU8" s="340"/>
      <c r="AOV8" s="340"/>
      <c r="AOW8" s="340"/>
      <c r="AOX8" s="340"/>
      <c r="AOY8" s="340"/>
      <c r="AOZ8" s="340"/>
      <c r="APA8" s="340"/>
      <c r="APB8" s="340"/>
      <c r="APC8" s="340"/>
      <c r="APD8" s="340"/>
      <c r="APE8" s="340"/>
      <c r="APF8" s="340"/>
      <c r="APG8" s="340"/>
      <c r="APH8" s="340"/>
      <c r="API8" s="340"/>
      <c r="APJ8" s="340"/>
      <c r="APK8" s="340"/>
      <c r="APL8" s="340"/>
      <c r="APM8" s="340"/>
      <c r="APN8" s="340"/>
      <c r="APO8" s="340"/>
      <c r="APP8" s="340"/>
      <c r="APQ8" s="340"/>
      <c r="APR8" s="340"/>
      <c r="APS8" s="340"/>
      <c r="APT8" s="340"/>
      <c r="APU8" s="340"/>
      <c r="APV8" s="340"/>
      <c r="APW8" s="340"/>
      <c r="APX8" s="340"/>
      <c r="APY8" s="340"/>
      <c r="APZ8" s="340"/>
      <c r="AQA8" s="340"/>
      <c r="AQB8" s="340"/>
      <c r="AQC8" s="340"/>
      <c r="AQD8" s="340"/>
      <c r="AQE8" s="340"/>
      <c r="AQF8" s="340"/>
      <c r="AQG8" s="340"/>
      <c r="AQH8" s="340"/>
      <c r="AQI8" s="340"/>
      <c r="AQJ8" s="340"/>
      <c r="AQK8" s="340"/>
      <c r="AQL8" s="340"/>
      <c r="AQM8" s="340"/>
      <c r="AQN8" s="340"/>
      <c r="AQO8" s="340"/>
      <c r="AQP8" s="340"/>
      <c r="AQQ8" s="340"/>
      <c r="AQR8" s="340"/>
      <c r="AQS8" s="340"/>
      <c r="AQT8" s="340"/>
      <c r="AQU8" s="340"/>
      <c r="AQV8" s="340"/>
      <c r="AQW8" s="340"/>
      <c r="AQX8" s="340"/>
      <c r="AQY8" s="340"/>
      <c r="AQZ8" s="340"/>
      <c r="ARA8" s="340"/>
      <c r="ARB8" s="340"/>
      <c r="ARC8" s="340"/>
      <c r="ARD8" s="340"/>
      <c r="ARE8" s="340"/>
      <c r="ARF8" s="340"/>
      <c r="ARG8" s="340"/>
      <c r="ARH8" s="340"/>
      <c r="ARI8" s="340"/>
      <c r="ARJ8" s="340"/>
      <c r="ARK8" s="340"/>
      <c r="ARL8" s="340"/>
      <c r="ARM8" s="340"/>
      <c r="ARN8" s="340"/>
      <c r="ARO8" s="340"/>
      <c r="ARP8" s="340"/>
      <c r="ARQ8" s="340"/>
      <c r="ARR8" s="340"/>
      <c r="ARS8" s="340"/>
      <c r="ART8" s="340"/>
      <c r="ARU8" s="340"/>
      <c r="ARV8" s="340"/>
      <c r="ARW8" s="340"/>
      <c r="ARX8" s="340"/>
      <c r="ARY8" s="340"/>
      <c r="ARZ8" s="340"/>
      <c r="ASA8" s="340"/>
      <c r="ASB8" s="340"/>
      <c r="ASC8" s="340"/>
      <c r="ASD8" s="340"/>
      <c r="ASE8" s="340"/>
      <c r="ASF8" s="340"/>
      <c r="ASG8" s="340"/>
      <c r="ASH8" s="340"/>
      <c r="ASI8" s="340"/>
      <c r="ASJ8" s="340"/>
      <c r="ASK8" s="340"/>
      <c r="ASL8" s="340"/>
      <c r="ASM8" s="340"/>
      <c r="ASN8" s="340"/>
      <c r="ASO8" s="340"/>
      <c r="ASP8" s="340"/>
      <c r="ASQ8" s="340"/>
      <c r="ASR8" s="340"/>
      <c r="ASS8" s="340"/>
      <c r="AST8" s="340"/>
      <c r="ASU8" s="340"/>
      <c r="ASV8" s="340"/>
      <c r="ASW8" s="340"/>
      <c r="ASX8" s="340"/>
      <c r="ASY8" s="340"/>
      <c r="ASZ8" s="340"/>
      <c r="ATA8" s="340"/>
      <c r="ATB8" s="340"/>
      <c r="ATC8" s="340"/>
      <c r="ATD8" s="340"/>
      <c r="ATE8" s="340"/>
      <c r="ATF8" s="340"/>
      <c r="ATG8" s="340"/>
      <c r="ATH8" s="340"/>
      <c r="ATI8" s="340"/>
      <c r="ATJ8" s="340"/>
      <c r="ATK8" s="340"/>
      <c r="ATL8" s="340"/>
      <c r="ATM8" s="340"/>
      <c r="ATN8" s="340"/>
      <c r="ATO8" s="340"/>
      <c r="ATP8" s="340"/>
      <c r="ATQ8" s="340"/>
      <c r="ATR8" s="340"/>
      <c r="ATS8" s="340"/>
      <c r="ATT8" s="340"/>
      <c r="ATU8" s="340"/>
      <c r="ATV8" s="340"/>
      <c r="ATW8" s="340"/>
      <c r="ATX8" s="340"/>
      <c r="ATY8" s="340"/>
      <c r="ATZ8" s="340"/>
      <c r="AUA8" s="340"/>
      <c r="AUB8" s="340"/>
      <c r="AUC8" s="340"/>
      <c r="AUD8" s="340"/>
      <c r="AUE8" s="340"/>
      <c r="AUF8" s="340"/>
      <c r="AUG8" s="340"/>
      <c r="AUH8" s="340"/>
      <c r="AUI8" s="340"/>
      <c r="AUJ8" s="340"/>
      <c r="AUK8" s="340"/>
      <c r="AUL8" s="340"/>
      <c r="AUM8" s="340"/>
      <c r="AUN8" s="340"/>
      <c r="AUO8" s="340"/>
      <c r="AUP8" s="340"/>
      <c r="AUQ8" s="340"/>
      <c r="AUR8" s="340"/>
      <c r="AUS8" s="340"/>
      <c r="AUT8" s="340"/>
      <c r="AUU8" s="340"/>
      <c r="AUV8" s="340"/>
      <c r="AUW8" s="340"/>
      <c r="AUX8" s="340"/>
      <c r="AUY8" s="340"/>
      <c r="AUZ8" s="340"/>
      <c r="AVA8" s="340"/>
      <c r="AVB8" s="340"/>
      <c r="AVC8" s="340"/>
      <c r="AVD8" s="340"/>
      <c r="AVE8" s="340"/>
      <c r="AVF8" s="340"/>
      <c r="AVG8" s="340"/>
      <c r="AVH8" s="340"/>
      <c r="AVI8" s="340"/>
      <c r="AVJ8" s="340"/>
      <c r="AVK8" s="340"/>
      <c r="AVL8" s="340"/>
      <c r="AVM8" s="340"/>
      <c r="AVN8" s="340"/>
      <c r="AVO8" s="340"/>
      <c r="AVP8" s="340"/>
      <c r="AVQ8" s="340"/>
      <c r="AVR8" s="340"/>
      <c r="AVS8" s="340"/>
      <c r="AVT8" s="340"/>
      <c r="AVU8" s="340"/>
      <c r="AVV8" s="340"/>
      <c r="AVW8" s="340"/>
      <c r="AVX8" s="340"/>
      <c r="AVY8" s="340"/>
      <c r="AVZ8" s="340"/>
      <c r="AWA8" s="340"/>
      <c r="AWB8" s="340"/>
      <c r="AWC8" s="340"/>
      <c r="AWD8" s="340"/>
      <c r="AWE8" s="340"/>
      <c r="AWF8" s="340"/>
      <c r="AWG8" s="340"/>
      <c r="AWH8" s="340"/>
      <c r="AWI8" s="340"/>
      <c r="AWJ8" s="340"/>
      <c r="AWK8" s="340"/>
      <c r="AWL8" s="340"/>
      <c r="AWM8" s="340"/>
      <c r="AWN8" s="340"/>
      <c r="AWO8" s="340"/>
      <c r="AWP8" s="340"/>
      <c r="AWQ8" s="340"/>
      <c r="AWR8" s="340"/>
      <c r="AWS8" s="340"/>
      <c r="AWT8" s="340"/>
      <c r="AWU8" s="340"/>
      <c r="AWV8" s="340"/>
      <c r="AWW8" s="340"/>
      <c r="AWX8" s="340"/>
      <c r="AWY8" s="340"/>
      <c r="AWZ8" s="340"/>
      <c r="AXA8" s="340"/>
      <c r="AXB8" s="340"/>
      <c r="AXC8" s="340"/>
      <c r="AXD8" s="340"/>
      <c r="AXE8" s="340"/>
      <c r="AXF8" s="340"/>
      <c r="AXG8" s="340"/>
      <c r="AXH8" s="340"/>
      <c r="AXI8" s="340"/>
      <c r="AXJ8" s="340"/>
      <c r="AXK8" s="340"/>
      <c r="AXL8" s="340"/>
      <c r="AXM8" s="340"/>
      <c r="AXN8" s="340"/>
      <c r="AXO8" s="340"/>
      <c r="AXP8" s="340"/>
      <c r="AXQ8" s="340"/>
      <c r="AXR8" s="340"/>
      <c r="AXS8" s="340"/>
      <c r="AXT8" s="340"/>
      <c r="AXU8" s="340"/>
      <c r="AXV8" s="340"/>
      <c r="AXW8" s="340"/>
      <c r="AXX8" s="340"/>
      <c r="AXY8" s="340"/>
      <c r="AXZ8" s="340"/>
      <c r="AYA8" s="340"/>
      <c r="AYB8" s="340"/>
      <c r="AYC8" s="340"/>
      <c r="AYD8" s="340"/>
      <c r="AYE8" s="340"/>
      <c r="AYF8" s="340"/>
      <c r="AYG8" s="340"/>
      <c r="AYH8" s="340"/>
      <c r="AYI8" s="340"/>
      <c r="AYJ8" s="340"/>
      <c r="AYK8" s="340"/>
      <c r="AYL8" s="340"/>
      <c r="AYM8" s="340"/>
      <c r="AYN8" s="340"/>
      <c r="AYO8" s="340"/>
      <c r="AYP8" s="340"/>
      <c r="AYQ8" s="340"/>
      <c r="AYR8" s="340"/>
      <c r="AYS8" s="340"/>
      <c r="AYT8" s="340"/>
      <c r="AYU8" s="340"/>
      <c r="AYV8" s="340"/>
      <c r="AYW8" s="340"/>
      <c r="AYX8" s="340"/>
      <c r="AYY8" s="340"/>
      <c r="AYZ8" s="340"/>
      <c r="AZA8" s="340"/>
      <c r="AZB8" s="340"/>
      <c r="AZC8" s="340"/>
      <c r="AZD8" s="340"/>
      <c r="AZE8" s="340"/>
      <c r="AZF8" s="340"/>
      <c r="AZG8" s="340"/>
      <c r="AZH8" s="340"/>
      <c r="AZI8" s="340"/>
      <c r="AZJ8" s="340"/>
      <c r="AZK8" s="340"/>
      <c r="AZL8" s="340"/>
      <c r="AZM8" s="340"/>
      <c r="AZN8" s="340"/>
      <c r="AZO8" s="340"/>
      <c r="AZP8" s="340"/>
      <c r="AZQ8" s="340"/>
      <c r="AZR8" s="340"/>
      <c r="AZS8" s="340"/>
      <c r="AZT8" s="340"/>
      <c r="AZU8" s="340"/>
      <c r="AZV8" s="340"/>
      <c r="AZW8" s="340"/>
      <c r="AZX8" s="340"/>
      <c r="AZY8" s="340"/>
      <c r="AZZ8" s="340"/>
      <c r="BAA8" s="340"/>
      <c r="BAB8" s="340"/>
      <c r="BAC8" s="340"/>
      <c r="BAD8" s="340"/>
      <c r="BAE8" s="340"/>
      <c r="BAF8" s="340"/>
      <c r="BAG8" s="340"/>
      <c r="BAH8" s="340"/>
      <c r="BAI8" s="340"/>
      <c r="BAJ8" s="340"/>
      <c r="BAK8" s="340"/>
      <c r="BAL8" s="340"/>
      <c r="BAM8" s="340"/>
      <c r="BAN8" s="340"/>
      <c r="BAO8" s="340"/>
      <c r="BAP8" s="340"/>
      <c r="BAQ8" s="340"/>
      <c r="BAR8" s="340"/>
      <c r="BAS8" s="340"/>
      <c r="BAT8" s="340"/>
      <c r="BAU8" s="340"/>
      <c r="BAV8" s="340"/>
      <c r="BAW8" s="340"/>
      <c r="BAX8" s="340"/>
      <c r="BAY8" s="340"/>
      <c r="BAZ8" s="340"/>
      <c r="BBA8" s="340"/>
      <c r="BBB8" s="340"/>
      <c r="BBC8" s="340"/>
      <c r="BBD8" s="340"/>
      <c r="BBE8" s="340"/>
      <c r="BBF8" s="340"/>
      <c r="BBG8" s="340"/>
      <c r="BBH8" s="340"/>
      <c r="BBI8" s="340"/>
      <c r="BBJ8" s="340"/>
      <c r="BBK8" s="340"/>
      <c r="BBL8" s="340"/>
      <c r="BBM8" s="340"/>
      <c r="BBN8" s="340"/>
      <c r="BBO8" s="340"/>
      <c r="BBP8" s="340"/>
      <c r="BBQ8" s="340"/>
      <c r="BBR8" s="340"/>
      <c r="BBS8" s="340"/>
      <c r="BBT8" s="340"/>
      <c r="BBU8" s="340"/>
      <c r="BBV8" s="340"/>
      <c r="BBW8" s="340"/>
      <c r="BBX8" s="340"/>
      <c r="BBY8" s="340"/>
      <c r="BBZ8" s="340"/>
      <c r="BCA8" s="340"/>
      <c r="BCB8" s="340"/>
      <c r="BCC8" s="340"/>
      <c r="BCD8" s="340"/>
      <c r="BCE8" s="340"/>
      <c r="BCF8" s="340"/>
      <c r="BCG8" s="340"/>
      <c r="BCH8" s="340"/>
      <c r="BCI8" s="340"/>
      <c r="BCJ8" s="340"/>
      <c r="BCK8" s="340"/>
      <c r="BCL8" s="340"/>
      <c r="BCM8" s="340"/>
      <c r="BCN8" s="340"/>
      <c r="BCO8" s="340"/>
      <c r="BCP8" s="340"/>
      <c r="BCQ8" s="340"/>
      <c r="BCR8" s="340"/>
      <c r="BCS8" s="340"/>
      <c r="BCT8" s="340"/>
      <c r="BCU8" s="340"/>
      <c r="BCV8" s="340"/>
      <c r="BCW8" s="340"/>
      <c r="BCX8" s="340"/>
      <c r="BCY8" s="340"/>
      <c r="BCZ8" s="340"/>
      <c r="BDA8" s="340"/>
      <c r="BDB8" s="340"/>
      <c r="BDC8" s="340"/>
      <c r="BDD8" s="340"/>
      <c r="BDE8" s="340"/>
      <c r="BDF8" s="340"/>
      <c r="BDG8" s="340"/>
      <c r="BDH8" s="340"/>
      <c r="BDI8" s="340"/>
      <c r="BDJ8" s="340"/>
      <c r="BDK8" s="340"/>
      <c r="BDL8" s="340"/>
      <c r="BDM8" s="340"/>
      <c r="BDN8" s="340"/>
      <c r="BDO8" s="340"/>
      <c r="BDP8" s="340"/>
      <c r="BDQ8" s="340"/>
      <c r="BDR8" s="340"/>
      <c r="BDS8" s="340"/>
      <c r="BDT8" s="340"/>
      <c r="BDU8" s="340"/>
      <c r="BDV8" s="340"/>
      <c r="BDW8" s="340"/>
      <c r="BDX8" s="340"/>
      <c r="BDY8" s="340"/>
      <c r="BDZ8" s="340"/>
      <c r="BEA8" s="340"/>
      <c r="BEB8" s="340"/>
      <c r="BEC8" s="340"/>
      <c r="BED8" s="340"/>
      <c r="BEE8" s="340"/>
      <c r="BEF8" s="340"/>
      <c r="BEG8" s="340"/>
      <c r="BEH8" s="340"/>
      <c r="BEI8" s="340"/>
      <c r="BEJ8" s="340"/>
      <c r="BEK8" s="340"/>
      <c r="BEL8" s="340"/>
      <c r="BEM8" s="340"/>
      <c r="BEN8" s="340"/>
      <c r="BEO8" s="340"/>
      <c r="BEP8" s="340"/>
      <c r="BEQ8" s="340"/>
      <c r="BER8" s="340"/>
      <c r="BES8" s="340"/>
      <c r="BET8" s="340"/>
      <c r="BEU8" s="340"/>
      <c r="BEV8" s="340"/>
      <c r="BEW8" s="340"/>
      <c r="BEX8" s="340"/>
      <c r="BEY8" s="340"/>
      <c r="BEZ8" s="340"/>
      <c r="BFA8" s="340"/>
      <c r="BFB8" s="340"/>
      <c r="BFC8" s="340"/>
      <c r="BFD8" s="340"/>
      <c r="BFE8" s="340"/>
      <c r="BFF8" s="340"/>
      <c r="BFG8" s="340"/>
      <c r="BFH8" s="340"/>
      <c r="BFI8" s="340"/>
      <c r="BFJ8" s="340"/>
      <c r="BFK8" s="340"/>
      <c r="BFL8" s="340"/>
      <c r="BFM8" s="340"/>
      <c r="BFN8" s="340"/>
      <c r="BFO8" s="340"/>
      <c r="BFP8" s="340"/>
      <c r="BFQ8" s="340"/>
      <c r="BFR8" s="340"/>
      <c r="BFS8" s="340"/>
      <c r="BFT8" s="340"/>
      <c r="BFU8" s="340"/>
      <c r="BFV8" s="340"/>
      <c r="BFW8" s="340"/>
      <c r="BFX8" s="340"/>
      <c r="BFY8" s="340"/>
      <c r="BFZ8" s="340"/>
      <c r="BGA8" s="340"/>
      <c r="BGB8" s="340"/>
      <c r="BGC8" s="340"/>
      <c r="BGD8" s="340"/>
      <c r="BGE8" s="340"/>
      <c r="BGF8" s="340"/>
      <c r="BGG8" s="340"/>
      <c r="BGH8" s="340"/>
      <c r="BGI8" s="340"/>
      <c r="BGJ8" s="340"/>
      <c r="BGK8" s="340"/>
      <c r="BGL8" s="340"/>
      <c r="BGM8" s="340"/>
      <c r="BGN8" s="340"/>
      <c r="BGO8" s="340"/>
      <c r="BGP8" s="340"/>
      <c r="BGQ8" s="340"/>
      <c r="BGR8" s="340"/>
      <c r="BGS8" s="340"/>
      <c r="BGT8" s="340"/>
      <c r="BGU8" s="340"/>
      <c r="BGV8" s="340"/>
      <c r="BGW8" s="340"/>
      <c r="BGX8" s="340"/>
      <c r="BGY8" s="340"/>
      <c r="BGZ8" s="340"/>
      <c r="BHA8" s="340"/>
      <c r="BHB8" s="340"/>
      <c r="BHC8" s="340"/>
      <c r="BHD8" s="340"/>
      <c r="BHE8" s="340"/>
      <c r="BHF8" s="340"/>
      <c r="BHG8" s="340"/>
      <c r="BHH8" s="340"/>
      <c r="BHI8" s="340"/>
      <c r="BHJ8" s="340"/>
      <c r="BHK8" s="340"/>
      <c r="BHL8" s="340"/>
      <c r="BHM8" s="340"/>
      <c r="BHN8" s="340"/>
      <c r="BHO8" s="340"/>
      <c r="BHP8" s="340"/>
      <c r="BHQ8" s="340"/>
      <c r="BHR8" s="340"/>
      <c r="BHS8" s="340"/>
      <c r="BHT8" s="340"/>
      <c r="BHU8" s="340"/>
      <c r="BHV8" s="340"/>
      <c r="BHW8" s="340"/>
      <c r="BHX8" s="340"/>
      <c r="BHY8" s="340"/>
      <c r="BHZ8" s="340"/>
      <c r="BIA8" s="340"/>
      <c r="BIB8" s="340"/>
      <c r="BIC8" s="340"/>
      <c r="BID8" s="340"/>
      <c r="BIE8" s="340"/>
      <c r="BIF8" s="340"/>
      <c r="BIG8" s="340"/>
      <c r="BIH8" s="340"/>
      <c r="BII8" s="340"/>
      <c r="BIJ8" s="340"/>
      <c r="BIK8" s="340"/>
      <c r="BIL8" s="340"/>
      <c r="BIM8" s="340"/>
      <c r="BIN8" s="340"/>
      <c r="BIO8" s="340"/>
      <c r="BIP8" s="340"/>
      <c r="BIQ8" s="340"/>
      <c r="BIR8" s="340"/>
      <c r="BIS8" s="340"/>
      <c r="BIT8" s="340"/>
      <c r="BIU8" s="340"/>
      <c r="BIV8" s="340"/>
      <c r="BIW8" s="340"/>
      <c r="BIX8" s="340"/>
      <c r="BIY8" s="340"/>
      <c r="BIZ8" s="340"/>
      <c r="BJA8" s="340"/>
      <c r="BJB8" s="340"/>
      <c r="BJC8" s="340"/>
      <c r="BJD8" s="340"/>
      <c r="BJE8" s="340"/>
      <c r="BJF8" s="340"/>
      <c r="BJG8" s="340"/>
      <c r="BJH8" s="340"/>
      <c r="BJI8" s="340"/>
      <c r="BJJ8" s="340"/>
      <c r="BJK8" s="340"/>
      <c r="BJL8" s="340"/>
      <c r="BJM8" s="340"/>
      <c r="BJN8" s="340"/>
      <c r="BJO8" s="340"/>
      <c r="BJP8" s="340"/>
      <c r="BJQ8" s="340"/>
      <c r="BJR8" s="340"/>
      <c r="BJS8" s="340"/>
      <c r="BJT8" s="340"/>
      <c r="BJU8" s="340"/>
      <c r="BJV8" s="340"/>
      <c r="BJW8" s="340"/>
      <c r="BJX8" s="340"/>
      <c r="BJY8" s="340"/>
      <c r="BJZ8" s="340"/>
      <c r="BKA8" s="340"/>
      <c r="BKB8" s="340"/>
      <c r="BKC8" s="340"/>
      <c r="BKD8" s="340"/>
      <c r="BKE8" s="340"/>
      <c r="BKF8" s="340"/>
      <c r="BKG8" s="340"/>
      <c r="BKH8" s="340"/>
      <c r="BKI8" s="340"/>
      <c r="BKJ8" s="340"/>
      <c r="BKK8" s="340"/>
      <c r="BKL8" s="340"/>
      <c r="BKM8" s="340"/>
      <c r="BKN8" s="340"/>
      <c r="BKO8" s="340"/>
      <c r="BKP8" s="340"/>
      <c r="BKQ8" s="340"/>
      <c r="BKR8" s="340"/>
      <c r="BKS8" s="340"/>
      <c r="BKT8" s="340"/>
      <c r="BKU8" s="340"/>
      <c r="BKV8" s="340"/>
      <c r="BKW8" s="340"/>
      <c r="BKX8" s="340"/>
      <c r="BKY8" s="340"/>
      <c r="BKZ8" s="340"/>
      <c r="BLA8" s="340"/>
      <c r="BLB8" s="340"/>
      <c r="BLC8" s="340"/>
      <c r="BLD8" s="340"/>
      <c r="BLE8" s="340"/>
      <c r="BLF8" s="340"/>
      <c r="BLG8" s="340"/>
      <c r="BLH8" s="340"/>
      <c r="BLI8" s="340"/>
      <c r="BLJ8" s="340"/>
      <c r="BLK8" s="340"/>
      <c r="BLL8" s="340"/>
      <c r="BLM8" s="340"/>
      <c r="BLN8" s="340"/>
      <c r="BLO8" s="340"/>
      <c r="BLP8" s="340"/>
      <c r="BLQ8" s="340"/>
      <c r="BLR8" s="340"/>
      <c r="BLS8" s="340"/>
      <c r="BLT8" s="340"/>
      <c r="BLU8" s="340"/>
      <c r="BLV8" s="340"/>
      <c r="BLW8" s="340"/>
      <c r="BLX8" s="340"/>
      <c r="BLY8" s="340"/>
      <c r="BLZ8" s="340"/>
      <c r="BMA8" s="340"/>
      <c r="BMB8" s="340"/>
      <c r="BMC8" s="340"/>
      <c r="BMD8" s="340"/>
      <c r="BME8" s="340"/>
      <c r="BMF8" s="340"/>
      <c r="BMG8" s="340"/>
      <c r="BMH8" s="340"/>
      <c r="BMI8" s="340"/>
      <c r="BMJ8" s="340"/>
      <c r="BMK8" s="340"/>
      <c r="BML8" s="340"/>
      <c r="BMM8" s="340"/>
      <c r="BMN8" s="340"/>
      <c r="BMO8" s="340"/>
      <c r="BMP8" s="340"/>
      <c r="BMQ8" s="340"/>
      <c r="BMR8" s="340"/>
      <c r="BMS8" s="340"/>
      <c r="BMT8" s="340"/>
      <c r="BMU8" s="340"/>
      <c r="BMV8" s="340"/>
      <c r="BMW8" s="340"/>
      <c r="BMX8" s="340"/>
      <c r="BMY8" s="340"/>
      <c r="BMZ8" s="340"/>
      <c r="BNA8" s="340"/>
      <c r="BNB8" s="340"/>
      <c r="BNC8" s="340"/>
      <c r="BND8" s="340"/>
      <c r="BNE8" s="340"/>
      <c r="BNF8" s="340"/>
      <c r="BNG8" s="340"/>
      <c r="BNH8" s="340"/>
      <c r="BNI8" s="340"/>
      <c r="BNJ8" s="340"/>
      <c r="BNK8" s="340"/>
      <c r="BNL8" s="340"/>
      <c r="BNM8" s="340"/>
      <c r="BNN8" s="340"/>
      <c r="BNO8" s="340"/>
      <c r="BNP8" s="340"/>
      <c r="BNQ8" s="340"/>
      <c r="BNR8" s="340"/>
      <c r="BNS8" s="340"/>
      <c r="BNT8" s="340"/>
      <c r="BNU8" s="340"/>
      <c r="BNV8" s="340"/>
      <c r="BNW8" s="340"/>
      <c r="BNX8" s="340"/>
      <c r="BNY8" s="340"/>
      <c r="BNZ8" s="340"/>
      <c r="BOA8" s="340"/>
      <c r="BOB8" s="340"/>
      <c r="BOC8" s="340"/>
      <c r="BOD8" s="340"/>
      <c r="BOE8" s="340"/>
      <c r="BOF8" s="340"/>
      <c r="BOG8" s="340"/>
      <c r="BOH8" s="340"/>
      <c r="BOI8" s="340"/>
      <c r="BOJ8" s="340"/>
      <c r="BOK8" s="340"/>
      <c r="BOL8" s="340"/>
      <c r="BOM8" s="340"/>
      <c r="BON8" s="340"/>
      <c r="BOO8" s="340"/>
      <c r="BOP8" s="340"/>
      <c r="BOQ8" s="340"/>
      <c r="BOR8" s="340"/>
      <c r="BOS8" s="340"/>
      <c r="BOT8" s="340"/>
      <c r="BOU8" s="340"/>
      <c r="BOV8" s="340"/>
      <c r="BOW8" s="340"/>
      <c r="BOX8" s="340"/>
      <c r="BOY8" s="340"/>
      <c r="BOZ8" s="340"/>
      <c r="BPA8" s="340"/>
      <c r="BPB8" s="340"/>
      <c r="BPC8" s="340"/>
      <c r="BPD8" s="340"/>
      <c r="BPE8" s="340"/>
      <c r="BPF8" s="340"/>
      <c r="BPG8" s="340"/>
      <c r="BPH8" s="340"/>
      <c r="BPI8" s="340"/>
      <c r="BPJ8" s="340"/>
      <c r="BPK8" s="340"/>
      <c r="BPL8" s="340"/>
      <c r="BPM8" s="340"/>
      <c r="BPN8" s="340"/>
      <c r="BPO8" s="340"/>
      <c r="BPP8" s="340"/>
      <c r="BPQ8" s="340"/>
      <c r="BPR8" s="340"/>
      <c r="BPS8" s="340"/>
      <c r="BPT8" s="340"/>
      <c r="BPU8" s="340"/>
      <c r="BPV8" s="340"/>
      <c r="BPW8" s="340"/>
      <c r="BPX8" s="340"/>
      <c r="BPY8" s="340"/>
      <c r="BPZ8" s="340"/>
      <c r="BQA8" s="340"/>
      <c r="BQB8" s="340"/>
      <c r="BQC8" s="340"/>
      <c r="BQD8" s="340"/>
      <c r="BQE8" s="340"/>
      <c r="BQF8" s="340"/>
      <c r="BQG8" s="340"/>
      <c r="BQH8" s="340"/>
      <c r="BQI8" s="340"/>
      <c r="BQJ8" s="340"/>
      <c r="BQK8" s="340"/>
      <c r="BQL8" s="340"/>
      <c r="BQM8" s="340"/>
      <c r="BQN8" s="340"/>
      <c r="BQO8" s="340"/>
      <c r="BQP8" s="340"/>
      <c r="BQQ8" s="340"/>
      <c r="BQR8" s="340"/>
      <c r="BQS8" s="340"/>
      <c r="BQT8" s="340"/>
      <c r="BQU8" s="340"/>
      <c r="BQV8" s="340"/>
      <c r="BQW8" s="340"/>
      <c r="BQX8" s="340"/>
      <c r="BQY8" s="340"/>
      <c r="BQZ8" s="340"/>
      <c r="BRA8" s="340"/>
      <c r="BRB8" s="340"/>
      <c r="BRC8" s="340"/>
      <c r="BRD8" s="340"/>
      <c r="BRE8" s="340"/>
      <c r="BRF8" s="340"/>
      <c r="BRG8" s="340"/>
      <c r="BRH8" s="340"/>
      <c r="BRI8" s="340"/>
      <c r="BRJ8" s="340"/>
      <c r="BRK8" s="340"/>
      <c r="BRL8" s="340"/>
      <c r="BRM8" s="340"/>
      <c r="BRN8" s="340"/>
      <c r="BRO8" s="340"/>
      <c r="BRP8" s="340"/>
      <c r="BRQ8" s="340"/>
      <c r="BRR8" s="340"/>
      <c r="BRS8" s="340"/>
      <c r="BRT8" s="340"/>
      <c r="BRU8" s="340"/>
      <c r="BRV8" s="340"/>
      <c r="BRW8" s="340"/>
      <c r="BRX8" s="340"/>
      <c r="BRY8" s="340"/>
      <c r="BRZ8" s="340"/>
      <c r="BSA8" s="340"/>
      <c r="BSB8" s="340"/>
      <c r="BSC8" s="340"/>
      <c r="BSD8" s="340"/>
      <c r="BSE8" s="340"/>
      <c r="BSF8" s="340"/>
      <c r="BSG8" s="340"/>
      <c r="BSH8" s="340"/>
      <c r="BSI8" s="340"/>
      <c r="BSJ8" s="340"/>
      <c r="BSK8" s="340"/>
      <c r="BSL8" s="340"/>
      <c r="BSM8" s="340"/>
      <c r="BSN8" s="340"/>
      <c r="BSO8" s="340"/>
      <c r="BSP8" s="340"/>
      <c r="BSQ8" s="340"/>
      <c r="BSR8" s="340"/>
      <c r="BSS8" s="340"/>
      <c r="BST8" s="340"/>
      <c r="BSU8" s="340"/>
      <c r="BSV8" s="340"/>
      <c r="BSW8" s="340"/>
      <c r="BSX8" s="340"/>
      <c r="BSY8" s="340"/>
      <c r="BSZ8" s="340"/>
      <c r="BTA8" s="340"/>
      <c r="BTB8" s="340"/>
      <c r="BTC8" s="340"/>
      <c r="BTD8" s="340"/>
      <c r="BTE8" s="340"/>
      <c r="BTF8" s="340"/>
      <c r="BTG8" s="340"/>
      <c r="BTH8" s="340"/>
      <c r="BTI8" s="340"/>
      <c r="BTJ8" s="340"/>
      <c r="BTK8" s="340"/>
      <c r="BTL8" s="340"/>
      <c r="BTM8" s="340"/>
      <c r="BTN8" s="340"/>
      <c r="BTO8" s="340"/>
      <c r="BTP8" s="340"/>
      <c r="BTQ8" s="340"/>
      <c r="BTR8" s="340"/>
      <c r="BTS8" s="340"/>
      <c r="BTT8" s="340"/>
      <c r="BTU8" s="340"/>
      <c r="BTV8" s="340"/>
      <c r="BTW8" s="340"/>
      <c r="BTX8" s="340"/>
      <c r="BTY8" s="340"/>
      <c r="BTZ8" s="340"/>
      <c r="BUA8" s="340"/>
      <c r="BUB8" s="340"/>
      <c r="BUC8" s="340"/>
      <c r="BUD8" s="340"/>
      <c r="BUE8" s="340"/>
      <c r="BUF8" s="340"/>
      <c r="BUG8" s="340"/>
      <c r="BUH8" s="340"/>
      <c r="BUI8" s="340"/>
      <c r="BUJ8" s="340"/>
      <c r="BUK8" s="340"/>
      <c r="BUL8" s="340"/>
      <c r="BUM8" s="340"/>
      <c r="BUN8" s="340"/>
      <c r="BUO8" s="340"/>
      <c r="BUP8" s="340"/>
      <c r="BUQ8" s="340"/>
      <c r="BUR8" s="340"/>
      <c r="BUS8" s="340"/>
      <c r="BUT8" s="340"/>
      <c r="BUU8" s="340"/>
      <c r="BUV8" s="340"/>
      <c r="BUW8" s="340"/>
      <c r="BUX8" s="340"/>
      <c r="BUY8" s="340"/>
      <c r="BUZ8" s="340"/>
      <c r="BVA8" s="340"/>
      <c r="BVB8" s="340"/>
      <c r="BVC8" s="340"/>
      <c r="BVD8" s="340"/>
      <c r="BVE8" s="340"/>
      <c r="BVF8" s="340"/>
      <c r="BVG8" s="340"/>
      <c r="BVH8" s="340"/>
      <c r="BVI8" s="340"/>
      <c r="BVJ8" s="340"/>
      <c r="BVK8" s="340"/>
      <c r="BVL8" s="340"/>
      <c r="BVM8" s="340"/>
      <c r="BVN8" s="340"/>
      <c r="BVO8" s="340"/>
      <c r="BVP8" s="340"/>
      <c r="BVQ8" s="340"/>
      <c r="BVR8" s="340"/>
      <c r="BVS8" s="340"/>
      <c r="BVT8" s="340"/>
      <c r="BVU8" s="340"/>
      <c r="BVV8" s="340"/>
      <c r="BVW8" s="340"/>
      <c r="BVX8" s="340"/>
      <c r="BVY8" s="340"/>
      <c r="BVZ8" s="340"/>
      <c r="BWA8" s="340"/>
      <c r="BWB8" s="340"/>
      <c r="BWC8" s="340"/>
      <c r="BWD8" s="340"/>
      <c r="BWE8" s="340"/>
      <c r="BWF8" s="340"/>
      <c r="BWG8" s="340"/>
      <c r="BWH8" s="340"/>
      <c r="BWI8" s="340"/>
      <c r="BWJ8" s="340"/>
      <c r="BWK8" s="340"/>
      <c r="BWL8" s="340"/>
      <c r="BWM8" s="340"/>
      <c r="BWN8" s="340"/>
      <c r="BWO8" s="340"/>
      <c r="BWP8" s="340"/>
      <c r="BWQ8" s="340"/>
      <c r="BWR8" s="340"/>
      <c r="BWS8" s="340"/>
      <c r="BWT8" s="340"/>
      <c r="BWU8" s="340"/>
      <c r="BWV8" s="340"/>
      <c r="BWW8" s="340"/>
      <c r="BWX8" s="340"/>
      <c r="BWY8" s="340"/>
      <c r="BWZ8" s="340"/>
      <c r="BXA8" s="340"/>
      <c r="BXB8" s="340"/>
      <c r="BXC8" s="340"/>
      <c r="BXD8" s="340"/>
      <c r="BXE8" s="340"/>
      <c r="BXF8" s="340"/>
      <c r="BXG8" s="340"/>
      <c r="BXH8" s="340"/>
      <c r="BXI8" s="340"/>
      <c r="BXJ8" s="340"/>
      <c r="BXK8" s="340"/>
      <c r="BXL8" s="340"/>
      <c r="BXM8" s="340"/>
      <c r="BXN8" s="340"/>
      <c r="BXO8" s="340"/>
      <c r="BXP8" s="340"/>
      <c r="BXQ8" s="340"/>
      <c r="BXR8" s="340"/>
      <c r="BXS8" s="340"/>
      <c r="BXT8" s="340"/>
      <c r="BXU8" s="340"/>
      <c r="BXV8" s="340"/>
      <c r="BXW8" s="340"/>
      <c r="BXX8" s="340"/>
      <c r="BXY8" s="340"/>
      <c r="BXZ8" s="340"/>
      <c r="BYA8" s="340"/>
      <c r="BYB8" s="340"/>
      <c r="BYC8" s="340"/>
      <c r="BYD8" s="340"/>
      <c r="BYE8" s="340"/>
      <c r="BYF8" s="340"/>
      <c r="BYG8" s="340"/>
      <c r="BYH8" s="340"/>
      <c r="BYI8" s="340"/>
      <c r="BYJ8" s="340"/>
      <c r="BYK8" s="340"/>
      <c r="BYL8" s="340"/>
      <c r="BYM8" s="340"/>
      <c r="BYN8" s="340"/>
      <c r="BYO8" s="340"/>
      <c r="BYP8" s="340"/>
      <c r="BYQ8" s="340"/>
      <c r="BYR8" s="340"/>
      <c r="BYS8" s="340"/>
      <c r="BYT8" s="340"/>
      <c r="BYU8" s="340"/>
      <c r="BYV8" s="340"/>
      <c r="BYW8" s="340"/>
      <c r="BYX8" s="340"/>
      <c r="BYY8" s="340"/>
      <c r="BYZ8" s="340"/>
      <c r="BZA8" s="340"/>
      <c r="BZB8" s="340"/>
      <c r="BZC8" s="340"/>
      <c r="BZD8" s="340"/>
      <c r="BZE8" s="340"/>
      <c r="BZF8" s="340"/>
      <c r="BZG8" s="340"/>
      <c r="BZH8" s="340"/>
      <c r="BZI8" s="340"/>
      <c r="BZJ8" s="340"/>
      <c r="BZK8" s="340"/>
      <c r="BZL8" s="340"/>
      <c r="BZM8" s="340"/>
      <c r="BZN8" s="340"/>
      <c r="BZO8" s="340"/>
      <c r="BZP8" s="340"/>
      <c r="BZQ8" s="340"/>
      <c r="BZR8" s="340"/>
      <c r="BZS8" s="340"/>
      <c r="BZT8" s="340"/>
      <c r="BZU8" s="340"/>
      <c r="BZV8" s="340"/>
      <c r="BZW8" s="340"/>
      <c r="BZX8" s="340"/>
      <c r="BZY8" s="340"/>
      <c r="BZZ8" s="340"/>
      <c r="CAA8" s="340"/>
      <c r="CAB8" s="340"/>
      <c r="CAC8" s="340"/>
      <c r="CAD8" s="340"/>
      <c r="CAE8" s="340"/>
      <c r="CAF8" s="340"/>
      <c r="CAG8" s="340"/>
      <c r="CAH8" s="340"/>
      <c r="CAI8" s="340"/>
      <c r="CAJ8" s="340"/>
      <c r="CAK8" s="340"/>
      <c r="CAL8" s="340"/>
      <c r="CAM8" s="340"/>
      <c r="CAN8" s="340"/>
      <c r="CAO8" s="340"/>
      <c r="CAP8" s="340"/>
      <c r="CAQ8" s="340"/>
      <c r="CAR8" s="340"/>
      <c r="CAS8" s="340"/>
      <c r="CAT8" s="340"/>
      <c r="CAU8" s="340"/>
      <c r="CAV8" s="340"/>
      <c r="CAW8" s="340"/>
      <c r="CAX8" s="340"/>
      <c r="CAY8" s="340"/>
      <c r="CAZ8" s="340"/>
      <c r="CBA8" s="340"/>
      <c r="CBB8" s="340"/>
      <c r="CBC8" s="340"/>
      <c r="CBD8" s="340"/>
      <c r="CBE8" s="340"/>
      <c r="CBF8" s="340"/>
      <c r="CBG8" s="340"/>
      <c r="CBH8" s="340"/>
      <c r="CBI8" s="340"/>
      <c r="CBJ8" s="340"/>
      <c r="CBK8" s="340"/>
      <c r="CBL8" s="340"/>
      <c r="CBM8" s="340"/>
      <c r="CBN8" s="340"/>
      <c r="CBO8" s="340"/>
      <c r="CBP8" s="340"/>
      <c r="CBQ8" s="340"/>
      <c r="CBR8" s="340"/>
      <c r="CBS8" s="340"/>
      <c r="CBT8" s="340"/>
      <c r="CBU8" s="340"/>
      <c r="CBV8" s="340"/>
      <c r="CBW8" s="340"/>
      <c r="CBX8" s="340"/>
      <c r="CBY8" s="340"/>
      <c r="CBZ8" s="340"/>
      <c r="CCA8" s="340"/>
      <c r="CCB8" s="340"/>
      <c r="CCC8" s="340"/>
      <c r="CCD8" s="340"/>
      <c r="CCE8" s="340"/>
      <c r="CCF8" s="340"/>
      <c r="CCG8" s="340"/>
      <c r="CCH8" s="340"/>
      <c r="CCI8" s="340"/>
      <c r="CCJ8" s="340"/>
      <c r="CCK8" s="340"/>
      <c r="CCL8" s="340"/>
      <c r="CCM8" s="340"/>
      <c r="CCN8" s="340"/>
      <c r="CCO8" s="340"/>
      <c r="CCP8" s="340"/>
      <c r="CCQ8" s="340"/>
      <c r="CCR8" s="340"/>
      <c r="CCS8" s="340"/>
      <c r="CCT8" s="340"/>
      <c r="CCU8" s="340"/>
      <c r="CCV8" s="340"/>
      <c r="CCW8" s="340"/>
      <c r="CCX8" s="340"/>
      <c r="CCY8" s="340"/>
      <c r="CCZ8" s="340"/>
      <c r="CDA8" s="340"/>
      <c r="CDB8" s="340"/>
      <c r="CDC8" s="340"/>
      <c r="CDD8" s="340"/>
      <c r="CDE8" s="340"/>
      <c r="CDF8" s="340"/>
      <c r="CDG8" s="340"/>
      <c r="CDH8" s="340"/>
      <c r="CDI8" s="340"/>
      <c r="CDJ8" s="340"/>
      <c r="CDK8" s="340"/>
      <c r="CDL8" s="340"/>
      <c r="CDM8" s="340"/>
      <c r="CDN8" s="340"/>
      <c r="CDO8" s="340"/>
      <c r="CDP8" s="340"/>
      <c r="CDQ8" s="340"/>
      <c r="CDR8" s="340"/>
      <c r="CDS8" s="340"/>
      <c r="CDT8" s="340"/>
      <c r="CDU8" s="340"/>
      <c r="CDV8" s="340"/>
      <c r="CDW8" s="340"/>
      <c r="CDX8" s="340"/>
      <c r="CDY8" s="340"/>
      <c r="CDZ8" s="340"/>
      <c r="CEA8" s="340"/>
      <c r="CEB8" s="340"/>
      <c r="CEC8" s="340"/>
      <c r="CED8" s="340"/>
      <c r="CEE8" s="340"/>
      <c r="CEF8" s="340"/>
      <c r="CEG8" s="340"/>
      <c r="CEH8" s="340"/>
      <c r="CEI8" s="340"/>
      <c r="CEJ8" s="340"/>
      <c r="CEK8" s="340"/>
      <c r="CEL8" s="340"/>
      <c r="CEM8" s="340"/>
      <c r="CEN8" s="340"/>
      <c r="CEO8" s="340"/>
      <c r="CEP8" s="340"/>
      <c r="CEQ8" s="340"/>
      <c r="CER8" s="340"/>
      <c r="CES8" s="340"/>
      <c r="CET8" s="340"/>
      <c r="CEU8" s="340"/>
      <c r="CEV8" s="340"/>
      <c r="CEW8" s="340"/>
      <c r="CEX8" s="340"/>
      <c r="CEY8" s="340"/>
      <c r="CEZ8" s="340"/>
      <c r="CFA8" s="340"/>
      <c r="CFB8" s="340"/>
      <c r="CFC8" s="340"/>
      <c r="CFD8" s="340"/>
      <c r="CFE8" s="340"/>
      <c r="CFF8" s="340"/>
      <c r="CFG8" s="340"/>
      <c r="CFH8" s="340"/>
      <c r="CFI8" s="340"/>
      <c r="CFJ8" s="340"/>
      <c r="CFK8" s="340"/>
      <c r="CFL8" s="340"/>
      <c r="CFM8" s="340"/>
      <c r="CFN8" s="340"/>
      <c r="CFO8" s="340"/>
      <c r="CFP8" s="340"/>
      <c r="CFQ8" s="340"/>
      <c r="CFR8" s="340"/>
      <c r="CFS8" s="340"/>
      <c r="CFT8" s="340"/>
      <c r="CFU8" s="340"/>
      <c r="CFV8" s="340"/>
      <c r="CFW8" s="340"/>
      <c r="CFX8" s="340"/>
      <c r="CFY8" s="340"/>
      <c r="CFZ8" s="340"/>
      <c r="CGA8" s="340"/>
      <c r="CGB8" s="340"/>
      <c r="CGC8" s="340"/>
      <c r="CGD8" s="340"/>
      <c r="CGE8" s="340"/>
      <c r="CGF8" s="340"/>
      <c r="CGG8" s="340"/>
      <c r="CGH8" s="340"/>
      <c r="CGI8" s="340"/>
      <c r="CGJ8" s="340"/>
      <c r="CGK8" s="340"/>
      <c r="CGL8" s="340"/>
      <c r="CGM8" s="340"/>
      <c r="CGN8" s="340"/>
      <c r="CGO8" s="340"/>
      <c r="CGP8" s="340"/>
      <c r="CGQ8" s="340"/>
      <c r="CGR8" s="340"/>
      <c r="CGS8" s="340"/>
      <c r="CGT8" s="340"/>
      <c r="CGU8" s="340"/>
      <c r="CGV8" s="340"/>
      <c r="CGW8" s="340"/>
      <c r="CGX8" s="340"/>
      <c r="CGY8" s="340"/>
      <c r="CGZ8" s="340"/>
      <c r="CHA8" s="340"/>
      <c r="CHB8" s="340"/>
      <c r="CHC8" s="340"/>
      <c r="CHD8" s="340"/>
      <c r="CHE8" s="340"/>
      <c r="CHF8" s="340"/>
      <c r="CHG8" s="340"/>
      <c r="CHH8" s="340"/>
      <c r="CHI8" s="340"/>
      <c r="CHJ8" s="340"/>
      <c r="CHK8" s="340"/>
      <c r="CHL8" s="340"/>
      <c r="CHM8" s="340"/>
      <c r="CHN8" s="340"/>
      <c r="CHO8" s="340"/>
      <c r="CHP8" s="340"/>
      <c r="CHQ8" s="340"/>
      <c r="CHR8" s="340"/>
      <c r="CHS8" s="340"/>
      <c r="CHT8" s="340"/>
      <c r="CHU8" s="340"/>
      <c r="CHV8" s="340"/>
      <c r="CHW8" s="340"/>
      <c r="CHX8" s="340"/>
      <c r="CHY8" s="340"/>
      <c r="CHZ8" s="340"/>
      <c r="CIA8" s="340"/>
      <c r="CIB8" s="340"/>
      <c r="CIC8" s="340"/>
      <c r="CID8" s="340"/>
      <c r="CIE8" s="340"/>
      <c r="CIF8" s="340"/>
      <c r="CIG8" s="340"/>
      <c r="CIH8" s="340"/>
      <c r="CII8" s="340"/>
      <c r="CIJ8" s="340"/>
      <c r="CIK8" s="340"/>
      <c r="CIL8" s="340"/>
      <c r="CIM8" s="340"/>
      <c r="CIN8" s="340"/>
      <c r="CIO8" s="340"/>
      <c r="CIP8" s="340"/>
      <c r="CIQ8" s="340"/>
      <c r="CIR8" s="340"/>
      <c r="CIS8" s="340"/>
      <c r="CIT8" s="340"/>
      <c r="CIU8" s="340"/>
      <c r="CIV8" s="340"/>
      <c r="CIW8" s="340"/>
      <c r="CIX8" s="340"/>
      <c r="CIY8" s="340"/>
      <c r="CIZ8" s="340"/>
      <c r="CJA8" s="340"/>
      <c r="CJB8" s="340"/>
      <c r="CJC8" s="340"/>
      <c r="CJD8" s="340"/>
      <c r="CJE8" s="340"/>
      <c r="CJF8" s="340"/>
      <c r="CJG8" s="340"/>
      <c r="CJH8" s="340"/>
      <c r="CJI8" s="340"/>
      <c r="CJJ8" s="340"/>
      <c r="CJK8" s="340"/>
      <c r="CJL8" s="340"/>
      <c r="CJM8" s="340"/>
      <c r="CJN8" s="340"/>
      <c r="CJO8" s="340"/>
      <c r="CJP8" s="340"/>
      <c r="CJQ8" s="340"/>
      <c r="CJR8" s="340"/>
      <c r="CJS8" s="340"/>
      <c r="CJT8" s="340"/>
      <c r="CJU8" s="340"/>
      <c r="CJV8" s="340"/>
      <c r="CJW8" s="340"/>
      <c r="CJX8" s="340"/>
      <c r="CJY8" s="340"/>
      <c r="CJZ8" s="340"/>
      <c r="CKA8" s="340"/>
      <c r="CKB8" s="340"/>
      <c r="CKC8" s="340"/>
      <c r="CKD8" s="340"/>
      <c r="CKE8" s="340"/>
      <c r="CKF8" s="340"/>
      <c r="CKG8" s="340"/>
      <c r="CKH8" s="340"/>
      <c r="CKI8" s="340"/>
      <c r="CKJ8" s="340"/>
      <c r="CKK8" s="340"/>
      <c r="CKL8" s="340"/>
      <c r="CKM8" s="340"/>
      <c r="CKN8" s="340"/>
      <c r="CKO8" s="340"/>
      <c r="CKP8" s="340"/>
      <c r="CKQ8" s="340"/>
      <c r="CKR8" s="340"/>
      <c r="CKS8" s="340"/>
      <c r="CKT8" s="340"/>
      <c r="CKU8" s="340"/>
      <c r="CKV8" s="340"/>
      <c r="CKW8" s="340"/>
      <c r="CKX8" s="340"/>
      <c r="CKY8" s="340"/>
      <c r="CKZ8" s="340"/>
      <c r="CLA8" s="340"/>
      <c r="CLB8" s="340"/>
      <c r="CLC8" s="340"/>
      <c r="CLD8" s="340"/>
      <c r="CLE8" s="340"/>
      <c r="CLF8" s="340"/>
      <c r="CLG8" s="340"/>
      <c r="CLH8" s="340"/>
      <c r="CLI8" s="340"/>
      <c r="CLJ8" s="340"/>
      <c r="CLK8" s="340"/>
      <c r="CLL8" s="340"/>
      <c r="CLM8" s="340"/>
      <c r="CLN8" s="340"/>
      <c r="CLO8" s="340"/>
      <c r="CLP8" s="340"/>
      <c r="CLQ8" s="340"/>
      <c r="CLR8" s="340"/>
      <c r="CLS8" s="340"/>
      <c r="CLT8" s="340"/>
      <c r="CLU8" s="340"/>
      <c r="CLV8" s="340"/>
      <c r="CLW8" s="340"/>
      <c r="CLX8" s="340"/>
      <c r="CLY8" s="340"/>
      <c r="CLZ8" s="340"/>
      <c r="CMA8" s="340"/>
      <c r="CMB8" s="340"/>
      <c r="CMC8" s="340"/>
      <c r="CMD8" s="340"/>
      <c r="CME8" s="340"/>
      <c r="CMF8" s="340"/>
      <c r="CMG8" s="340"/>
      <c r="CMH8" s="340"/>
      <c r="CMI8" s="340"/>
      <c r="CMJ8" s="340"/>
      <c r="CMK8" s="340"/>
      <c r="CML8" s="340"/>
      <c r="CMM8" s="340"/>
      <c r="CMN8" s="340"/>
      <c r="CMO8" s="340"/>
      <c r="CMP8" s="340"/>
      <c r="CMQ8" s="340"/>
      <c r="CMR8" s="340"/>
      <c r="CMS8" s="340"/>
      <c r="CMT8" s="340"/>
      <c r="CMU8" s="340"/>
      <c r="CMV8" s="340"/>
      <c r="CMW8" s="340"/>
      <c r="CMX8" s="340"/>
      <c r="CMY8" s="340"/>
      <c r="CMZ8" s="340"/>
      <c r="CNA8" s="340"/>
      <c r="CNB8" s="340"/>
      <c r="CNC8" s="340"/>
      <c r="CND8" s="340"/>
      <c r="CNE8" s="340"/>
      <c r="CNF8" s="340"/>
      <c r="CNG8" s="340"/>
      <c r="CNH8" s="340"/>
      <c r="CNI8" s="340"/>
      <c r="CNJ8" s="340"/>
      <c r="CNK8" s="340"/>
      <c r="CNL8" s="340"/>
      <c r="CNM8" s="340"/>
      <c r="CNN8" s="340"/>
      <c r="CNO8" s="340"/>
      <c r="CNP8" s="340"/>
      <c r="CNQ8" s="340"/>
      <c r="CNR8" s="340"/>
      <c r="CNS8" s="340"/>
      <c r="CNT8" s="340"/>
      <c r="CNU8" s="340"/>
      <c r="CNV8" s="340"/>
      <c r="CNW8" s="340"/>
      <c r="CNX8" s="340"/>
      <c r="CNY8" s="340"/>
      <c r="CNZ8" s="340"/>
      <c r="COA8" s="340"/>
      <c r="COB8" s="340"/>
      <c r="COC8" s="340"/>
      <c r="COD8" s="340"/>
      <c r="COE8" s="340"/>
      <c r="COF8" s="340"/>
      <c r="COG8" s="340"/>
      <c r="COH8" s="340"/>
      <c r="COI8" s="340"/>
      <c r="COJ8" s="340"/>
      <c r="COK8" s="340"/>
      <c r="COL8" s="340"/>
      <c r="COM8" s="340"/>
      <c r="CON8" s="340"/>
      <c r="COO8" s="340"/>
      <c r="COP8" s="340"/>
      <c r="COQ8" s="340"/>
      <c r="COR8" s="340"/>
      <c r="COS8" s="340"/>
      <c r="COT8" s="340"/>
      <c r="COU8" s="340"/>
      <c r="COV8" s="340"/>
      <c r="COW8" s="340"/>
      <c r="COX8" s="340"/>
      <c r="COY8" s="340"/>
      <c r="COZ8" s="340"/>
      <c r="CPA8" s="340"/>
      <c r="CPB8" s="340"/>
      <c r="CPC8" s="340"/>
      <c r="CPD8" s="340"/>
      <c r="CPE8" s="340"/>
      <c r="CPF8" s="340"/>
      <c r="CPG8" s="340"/>
      <c r="CPH8" s="340"/>
      <c r="CPI8" s="340"/>
      <c r="CPJ8" s="340"/>
      <c r="CPK8" s="340"/>
      <c r="CPL8" s="340"/>
      <c r="CPM8" s="340"/>
      <c r="CPN8" s="340"/>
      <c r="CPO8" s="340"/>
      <c r="CPP8" s="340"/>
      <c r="CPQ8" s="340"/>
      <c r="CPR8" s="340"/>
      <c r="CPS8" s="340"/>
      <c r="CPT8" s="340"/>
      <c r="CPU8" s="340"/>
      <c r="CPV8" s="340"/>
      <c r="CPW8" s="340"/>
      <c r="CPX8" s="340"/>
      <c r="CPY8" s="340"/>
      <c r="CPZ8" s="340"/>
      <c r="CQA8" s="340"/>
      <c r="CQB8" s="340"/>
      <c r="CQC8" s="340"/>
      <c r="CQD8" s="340"/>
      <c r="CQE8" s="340"/>
      <c r="CQF8" s="340"/>
      <c r="CQG8" s="340"/>
      <c r="CQH8" s="340"/>
      <c r="CQI8" s="340"/>
      <c r="CQJ8" s="340"/>
      <c r="CQK8" s="340"/>
      <c r="CQL8" s="340"/>
      <c r="CQM8" s="340"/>
      <c r="CQN8" s="340"/>
      <c r="CQO8" s="340"/>
      <c r="CQP8" s="340"/>
      <c r="CQQ8" s="340"/>
      <c r="CQR8" s="340"/>
      <c r="CQS8" s="340"/>
      <c r="CQT8" s="340"/>
      <c r="CQU8" s="340"/>
      <c r="CQV8" s="340"/>
      <c r="CQW8" s="340"/>
      <c r="CQX8" s="340"/>
      <c r="CQY8" s="340"/>
      <c r="CQZ8" s="340"/>
      <c r="CRA8" s="340"/>
      <c r="CRB8" s="340"/>
      <c r="CRC8" s="340"/>
      <c r="CRD8" s="340"/>
      <c r="CRE8" s="340"/>
      <c r="CRF8" s="340"/>
      <c r="CRG8" s="340"/>
      <c r="CRH8" s="340"/>
      <c r="CRI8" s="340"/>
      <c r="CRJ8" s="340"/>
      <c r="CRK8" s="340"/>
      <c r="CRL8" s="340"/>
      <c r="CRM8" s="340"/>
      <c r="CRN8" s="340"/>
      <c r="CRO8" s="340"/>
      <c r="CRP8" s="340"/>
      <c r="CRQ8" s="340"/>
      <c r="CRR8" s="340"/>
      <c r="CRS8" s="340"/>
      <c r="CRT8" s="340"/>
      <c r="CRU8" s="340"/>
      <c r="CRV8" s="340"/>
      <c r="CRW8" s="340"/>
      <c r="CRX8" s="340"/>
      <c r="CRY8" s="340"/>
      <c r="CRZ8" s="340"/>
      <c r="CSA8" s="340"/>
      <c r="CSB8" s="340"/>
      <c r="CSC8" s="340"/>
      <c r="CSD8" s="340"/>
      <c r="CSE8" s="340"/>
      <c r="CSF8" s="340"/>
      <c r="CSG8" s="340"/>
      <c r="CSH8" s="340"/>
      <c r="CSI8" s="340"/>
      <c r="CSJ8" s="340"/>
      <c r="CSK8" s="340"/>
      <c r="CSL8" s="340"/>
      <c r="CSM8" s="340"/>
      <c r="CSN8" s="340"/>
      <c r="CSO8" s="340"/>
      <c r="CSP8" s="340"/>
      <c r="CSQ8" s="340"/>
      <c r="CSR8" s="340"/>
      <c r="CSS8" s="340"/>
      <c r="CST8" s="340"/>
      <c r="CSU8" s="340"/>
      <c r="CSV8" s="340"/>
      <c r="CSW8" s="340"/>
      <c r="CSX8" s="340"/>
      <c r="CSY8" s="340"/>
      <c r="CSZ8" s="340"/>
      <c r="CTA8" s="340"/>
      <c r="CTB8" s="340"/>
      <c r="CTC8" s="340"/>
      <c r="CTD8" s="340"/>
      <c r="CTE8" s="340"/>
      <c r="CTF8" s="340"/>
      <c r="CTG8" s="340"/>
      <c r="CTH8" s="340"/>
      <c r="CTI8" s="340"/>
      <c r="CTJ8" s="340"/>
      <c r="CTK8" s="340"/>
      <c r="CTL8" s="340"/>
      <c r="CTM8" s="340"/>
      <c r="CTN8" s="340"/>
      <c r="CTO8" s="340"/>
      <c r="CTP8" s="340"/>
      <c r="CTQ8" s="340"/>
      <c r="CTR8" s="340"/>
      <c r="CTS8" s="340"/>
      <c r="CTT8" s="340"/>
      <c r="CTU8" s="340"/>
      <c r="CTV8" s="340"/>
      <c r="CTW8" s="340"/>
      <c r="CTX8" s="340"/>
      <c r="CTY8" s="340"/>
      <c r="CTZ8" s="340"/>
      <c r="CUA8" s="340"/>
      <c r="CUB8" s="340"/>
      <c r="CUC8" s="340"/>
      <c r="CUD8" s="340"/>
      <c r="CUE8" s="340"/>
      <c r="CUF8" s="340"/>
      <c r="CUG8" s="340"/>
      <c r="CUH8" s="340"/>
      <c r="CUI8" s="340"/>
      <c r="CUJ8" s="340"/>
      <c r="CUK8" s="340"/>
      <c r="CUL8" s="340"/>
      <c r="CUM8" s="340"/>
      <c r="CUN8" s="340"/>
      <c r="CUO8" s="340"/>
      <c r="CUP8" s="340"/>
      <c r="CUQ8" s="340"/>
      <c r="CUR8" s="340"/>
      <c r="CUS8" s="340"/>
      <c r="CUT8" s="340"/>
      <c r="CUU8" s="340"/>
      <c r="CUV8" s="340"/>
      <c r="CUW8" s="340"/>
      <c r="CUX8" s="340"/>
      <c r="CUY8" s="340"/>
      <c r="CUZ8" s="340"/>
      <c r="CVA8" s="340"/>
      <c r="CVB8" s="340"/>
      <c r="CVC8" s="340"/>
      <c r="CVD8" s="340"/>
      <c r="CVE8" s="340"/>
      <c r="CVF8" s="340"/>
      <c r="CVG8" s="340"/>
      <c r="CVH8" s="340"/>
      <c r="CVI8" s="340"/>
      <c r="CVJ8" s="340"/>
      <c r="CVK8" s="340"/>
      <c r="CVL8" s="340"/>
      <c r="CVM8" s="340"/>
      <c r="CVN8" s="340"/>
      <c r="CVO8" s="340"/>
      <c r="CVP8" s="340"/>
      <c r="CVQ8" s="340"/>
      <c r="CVR8" s="340"/>
      <c r="CVS8" s="340"/>
      <c r="CVT8" s="340"/>
      <c r="CVU8" s="340"/>
      <c r="CVV8" s="340"/>
      <c r="CVW8" s="340"/>
      <c r="CVX8" s="340"/>
      <c r="CVY8" s="340"/>
      <c r="CVZ8" s="340"/>
      <c r="CWA8" s="340"/>
      <c r="CWB8" s="340"/>
      <c r="CWC8" s="340"/>
      <c r="CWD8" s="340"/>
      <c r="CWE8" s="340"/>
      <c r="CWF8" s="340"/>
      <c r="CWG8" s="340"/>
      <c r="CWH8" s="340"/>
      <c r="CWI8" s="340"/>
      <c r="CWJ8" s="340"/>
      <c r="CWK8" s="340"/>
      <c r="CWL8" s="340"/>
      <c r="CWM8" s="340"/>
      <c r="CWN8" s="340"/>
      <c r="CWO8" s="340"/>
      <c r="CWP8" s="340"/>
      <c r="CWQ8" s="340"/>
      <c r="CWR8" s="340"/>
      <c r="CWS8" s="340"/>
      <c r="CWT8" s="340"/>
      <c r="CWU8" s="340"/>
      <c r="CWV8" s="340"/>
      <c r="CWW8" s="340"/>
      <c r="CWX8" s="340"/>
      <c r="CWY8" s="340"/>
      <c r="CWZ8" s="340"/>
      <c r="CXA8" s="340"/>
      <c r="CXB8" s="340"/>
      <c r="CXC8" s="340"/>
      <c r="CXD8" s="340"/>
      <c r="CXE8" s="340"/>
      <c r="CXF8" s="340"/>
      <c r="CXG8" s="340"/>
      <c r="CXH8" s="340"/>
      <c r="CXI8" s="340"/>
      <c r="CXJ8" s="340"/>
      <c r="CXK8" s="340"/>
      <c r="CXL8" s="340"/>
      <c r="CXM8" s="340"/>
      <c r="CXN8" s="340"/>
      <c r="CXO8" s="340"/>
      <c r="CXP8" s="340"/>
      <c r="CXQ8" s="340"/>
      <c r="CXR8" s="340"/>
      <c r="CXS8" s="340"/>
      <c r="CXT8" s="340"/>
      <c r="CXU8" s="340"/>
      <c r="CXV8" s="340"/>
      <c r="CXW8" s="340"/>
      <c r="CXX8" s="340"/>
      <c r="CXY8" s="340"/>
      <c r="CXZ8" s="340"/>
      <c r="CYA8" s="340"/>
      <c r="CYB8" s="340"/>
      <c r="CYC8" s="340"/>
      <c r="CYD8" s="340"/>
      <c r="CYE8" s="340"/>
      <c r="CYF8" s="340"/>
      <c r="CYG8" s="340"/>
      <c r="CYH8" s="340"/>
      <c r="CYI8" s="340"/>
      <c r="CYJ8" s="340"/>
      <c r="CYK8" s="340"/>
      <c r="CYL8" s="340"/>
      <c r="CYM8" s="340"/>
      <c r="CYN8" s="340"/>
      <c r="CYO8" s="340"/>
      <c r="CYP8" s="340"/>
      <c r="CYQ8" s="340"/>
      <c r="CYR8" s="340"/>
      <c r="CYS8" s="340"/>
      <c r="CYT8" s="340"/>
      <c r="CYU8" s="340"/>
      <c r="CYV8" s="340"/>
      <c r="CYW8" s="340"/>
      <c r="CYX8" s="340"/>
      <c r="CYY8" s="340"/>
      <c r="CYZ8" s="340"/>
      <c r="CZA8" s="340"/>
      <c r="CZB8" s="340"/>
      <c r="CZC8" s="340"/>
      <c r="CZD8" s="340"/>
      <c r="CZE8" s="340"/>
      <c r="CZF8" s="340"/>
      <c r="CZG8" s="340"/>
      <c r="CZH8" s="340"/>
      <c r="CZI8" s="340"/>
      <c r="CZJ8" s="340"/>
      <c r="CZK8" s="340"/>
      <c r="CZL8" s="340"/>
      <c r="CZM8" s="340"/>
      <c r="CZN8" s="340"/>
      <c r="CZO8" s="340"/>
      <c r="CZP8" s="340"/>
      <c r="CZQ8" s="340"/>
      <c r="CZR8" s="340"/>
      <c r="CZS8" s="340"/>
      <c r="CZT8" s="340"/>
      <c r="CZU8" s="340"/>
      <c r="CZV8" s="340"/>
      <c r="CZW8" s="340"/>
      <c r="CZX8" s="340"/>
      <c r="CZY8" s="340"/>
      <c r="CZZ8" s="340"/>
      <c r="DAA8" s="340"/>
      <c r="DAB8" s="340"/>
      <c r="DAC8" s="340"/>
      <c r="DAD8" s="340"/>
      <c r="DAE8" s="340"/>
      <c r="DAF8" s="340"/>
      <c r="DAG8" s="340"/>
      <c r="DAH8" s="340"/>
      <c r="DAI8" s="340"/>
      <c r="DAJ8" s="340"/>
      <c r="DAK8" s="340"/>
      <c r="DAL8" s="340"/>
      <c r="DAM8" s="340"/>
      <c r="DAN8" s="340"/>
      <c r="DAO8" s="340"/>
      <c r="DAP8" s="340"/>
      <c r="DAQ8" s="340"/>
      <c r="DAR8" s="340"/>
      <c r="DAS8" s="340"/>
      <c r="DAT8" s="340"/>
      <c r="DAU8" s="340"/>
      <c r="DAV8" s="340"/>
      <c r="DAW8" s="340"/>
      <c r="DAX8" s="340"/>
      <c r="DAY8" s="340"/>
      <c r="DAZ8" s="340"/>
      <c r="DBA8" s="340"/>
      <c r="DBB8" s="340"/>
      <c r="DBC8" s="340"/>
      <c r="DBD8" s="340"/>
      <c r="DBE8" s="340"/>
      <c r="DBF8" s="340"/>
      <c r="DBG8" s="340"/>
      <c r="DBH8" s="340"/>
      <c r="DBI8" s="340"/>
      <c r="DBJ8" s="340"/>
      <c r="DBK8" s="340"/>
      <c r="DBL8" s="340"/>
      <c r="DBM8" s="340"/>
      <c r="DBN8" s="340"/>
      <c r="DBO8" s="340"/>
      <c r="DBP8" s="340"/>
      <c r="DBQ8" s="340"/>
      <c r="DBR8" s="340"/>
      <c r="DBS8" s="340"/>
      <c r="DBT8" s="340"/>
      <c r="DBU8" s="340"/>
      <c r="DBV8" s="340"/>
      <c r="DBW8" s="340"/>
      <c r="DBX8" s="340"/>
      <c r="DBY8" s="340"/>
      <c r="DBZ8" s="340"/>
      <c r="DCA8" s="340"/>
      <c r="DCB8" s="340"/>
      <c r="DCC8" s="340"/>
      <c r="DCD8" s="340"/>
      <c r="DCE8" s="340"/>
      <c r="DCF8" s="340"/>
      <c r="DCG8" s="340"/>
      <c r="DCH8" s="340"/>
      <c r="DCI8" s="340"/>
      <c r="DCJ8" s="340"/>
      <c r="DCK8" s="340"/>
      <c r="DCL8" s="340"/>
      <c r="DCM8" s="340"/>
      <c r="DCN8" s="340"/>
      <c r="DCO8" s="340"/>
      <c r="DCP8" s="340"/>
      <c r="DCQ8" s="340"/>
      <c r="DCR8" s="340"/>
      <c r="DCS8" s="340"/>
      <c r="DCT8" s="340"/>
      <c r="DCU8" s="340"/>
      <c r="DCV8" s="340"/>
      <c r="DCW8" s="340"/>
      <c r="DCX8" s="340"/>
      <c r="DCY8" s="340"/>
      <c r="DCZ8" s="340"/>
      <c r="DDA8" s="340"/>
      <c r="DDB8" s="340"/>
      <c r="DDC8" s="340"/>
      <c r="DDD8" s="340"/>
      <c r="DDE8" s="340"/>
      <c r="DDF8" s="340"/>
      <c r="DDG8" s="340"/>
      <c r="DDH8" s="340"/>
      <c r="DDI8" s="340"/>
      <c r="DDJ8" s="340"/>
      <c r="DDK8" s="340"/>
      <c r="DDL8" s="340"/>
      <c r="DDM8" s="340"/>
      <c r="DDN8" s="340"/>
      <c r="DDO8" s="340"/>
      <c r="DDP8" s="340"/>
      <c r="DDQ8" s="340"/>
      <c r="DDR8" s="340"/>
      <c r="DDS8" s="340"/>
      <c r="DDT8" s="340"/>
      <c r="DDU8" s="340"/>
      <c r="DDV8" s="340"/>
      <c r="DDW8" s="340"/>
      <c r="DDX8" s="340"/>
      <c r="DDY8" s="340"/>
      <c r="DDZ8" s="340"/>
      <c r="DEA8" s="340"/>
      <c r="DEB8" s="340"/>
      <c r="DEC8" s="340"/>
      <c r="DED8" s="340"/>
      <c r="DEE8" s="340"/>
      <c r="DEF8" s="340"/>
      <c r="DEG8" s="340"/>
      <c r="DEH8" s="340"/>
      <c r="DEI8" s="340"/>
      <c r="DEJ8" s="340"/>
      <c r="DEK8" s="340"/>
      <c r="DEL8" s="340"/>
      <c r="DEM8" s="340"/>
      <c r="DEN8" s="340"/>
      <c r="DEO8" s="340"/>
      <c r="DEP8" s="340"/>
      <c r="DEQ8" s="340"/>
      <c r="DER8" s="340"/>
      <c r="DES8" s="340"/>
      <c r="DET8" s="340"/>
      <c r="DEU8" s="340"/>
      <c r="DEV8" s="340"/>
      <c r="DEW8" s="340"/>
      <c r="DEX8" s="340"/>
      <c r="DEY8" s="340"/>
      <c r="DEZ8" s="340"/>
      <c r="DFA8" s="340"/>
      <c r="DFB8" s="340"/>
      <c r="DFC8" s="340"/>
      <c r="DFD8" s="340"/>
      <c r="DFE8" s="340"/>
      <c r="DFF8" s="340"/>
      <c r="DFG8" s="340"/>
      <c r="DFH8" s="340"/>
      <c r="DFI8" s="340"/>
      <c r="DFJ8" s="340"/>
      <c r="DFK8" s="340"/>
      <c r="DFL8" s="340"/>
      <c r="DFM8" s="340"/>
      <c r="DFN8" s="340"/>
      <c r="DFO8" s="340"/>
      <c r="DFP8" s="340"/>
      <c r="DFQ8" s="340"/>
      <c r="DFR8" s="340"/>
      <c r="DFS8" s="340"/>
      <c r="DFT8" s="340"/>
      <c r="DFU8" s="340"/>
      <c r="DFV8" s="340"/>
      <c r="DFW8" s="340"/>
      <c r="DFX8" s="340"/>
      <c r="DFY8" s="340"/>
      <c r="DFZ8" s="340"/>
      <c r="DGA8" s="340"/>
      <c r="DGB8" s="340"/>
      <c r="DGC8" s="340"/>
      <c r="DGD8" s="340"/>
      <c r="DGE8" s="340"/>
      <c r="DGF8" s="340"/>
      <c r="DGG8" s="340"/>
      <c r="DGH8" s="340"/>
      <c r="DGI8" s="340"/>
      <c r="DGJ8" s="340"/>
      <c r="DGK8" s="340"/>
      <c r="DGL8" s="340"/>
      <c r="DGM8" s="340"/>
      <c r="DGN8" s="340"/>
      <c r="DGO8" s="340"/>
      <c r="DGP8" s="340"/>
      <c r="DGQ8" s="340"/>
      <c r="DGR8" s="340"/>
      <c r="DGS8" s="340"/>
      <c r="DGT8" s="340"/>
      <c r="DGU8" s="340"/>
      <c r="DGV8" s="340"/>
      <c r="DGW8" s="340"/>
      <c r="DGX8" s="340"/>
      <c r="DGY8" s="340"/>
      <c r="DGZ8" s="340"/>
      <c r="DHA8" s="340"/>
      <c r="DHB8" s="340"/>
      <c r="DHC8" s="340"/>
      <c r="DHD8" s="340"/>
      <c r="DHE8" s="340"/>
      <c r="DHF8" s="340"/>
      <c r="DHG8" s="340"/>
      <c r="DHH8" s="340"/>
      <c r="DHI8" s="340"/>
      <c r="DHJ8" s="340"/>
      <c r="DHK8" s="340"/>
      <c r="DHL8" s="340"/>
      <c r="DHM8" s="340"/>
      <c r="DHN8" s="340"/>
      <c r="DHO8" s="340"/>
      <c r="DHP8" s="340"/>
      <c r="DHQ8" s="340"/>
      <c r="DHR8" s="340"/>
      <c r="DHS8" s="340"/>
      <c r="DHT8" s="340"/>
      <c r="DHU8" s="340"/>
      <c r="DHV8" s="340"/>
      <c r="DHW8" s="340"/>
      <c r="DHX8" s="340"/>
      <c r="DHY8" s="340"/>
      <c r="DHZ8" s="340"/>
      <c r="DIA8" s="340"/>
      <c r="DIB8" s="340"/>
      <c r="DIC8" s="340"/>
      <c r="DID8" s="340"/>
      <c r="DIE8" s="340"/>
      <c r="DIF8" s="340"/>
      <c r="DIG8" s="340"/>
      <c r="DIH8" s="340"/>
      <c r="DII8" s="340"/>
      <c r="DIJ8" s="340"/>
      <c r="DIK8" s="340"/>
      <c r="DIL8" s="340"/>
      <c r="DIM8" s="340"/>
      <c r="DIN8" s="340"/>
      <c r="DIO8" s="340"/>
      <c r="DIP8" s="340"/>
      <c r="DIQ8" s="340"/>
      <c r="DIR8" s="340"/>
      <c r="DIS8" s="340"/>
      <c r="DIT8" s="340"/>
      <c r="DIU8" s="340"/>
      <c r="DIV8" s="340"/>
      <c r="DIW8" s="340"/>
      <c r="DIX8" s="340"/>
      <c r="DIY8" s="340"/>
      <c r="DIZ8" s="340"/>
      <c r="DJA8" s="340"/>
      <c r="DJB8" s="340"/>
      <c r="DJC8" s="340"/>
      <c r="DJD8" s="340"/>
      <c r="DJE8" s="340"/>
      <c r="DJF8" s="340"/>
      <c r="DJG8" s="340"/>
      <c r="DJH8" s="340"/>
      <c r="DJI8" s="340"/>
      <c r="DJJ8" s="340"/>
      <c r="DJK8" s="340"/>
      <c r="DJL8" s="340"/>
      <c r="DJM8" s="340"/>
      <c r="DJN8" s="340"/>
      <c r="DJO8" s="340"/>
      <c r="DJP8" s="340"/>
      <c r="DJQ8" s="340"/>
      <c r="DJR8" s="340"/>
      <c r="DJS8" s="340"/>
      <c r="DJT8" s="340"/>
      <c r="DJU8" s="340"/>
      <c r="DJV8" s="340"/>
      <c r="DJW8" s="340"/>
      <c r="DJX8" s="340"/>
      <c r="DJY8" s="340"/>
      <c r="DJZ8" s="340"/>
      <c r="DKA8" s="340"/>
      <c r="DKB8" s="340"/>
      <c r="DKC8" s="340"/>
      <c r="DKD8" s="340"/>
      <c r="DKE8" s="340"/>
      <c r="DKF8" s="340"/>
      <c r="DKG8" s="340"/>
      <c r="DKH8" s="340"/>
      <c r="DKI8" s="340"/>
      <c r="DKJ8" s="340"/>
      <c r="DKK8" s="340"/>
      <c r="DKL8" s="340"/>
      <c r="DKM8" s="340"/>
      <c r="DKN8" s="340"/>
      <c r="DKO8" s="340"/>
      <c r="DKP8" s="340"/>
      <c r="DKQ8" s="340"/>
      <c r="DKR8" s="340"/>
      <c r="DKS8" s="340"/>
      <c r="DKT8" s="340"/>
      <c r="DKU8" s="340"/>
      <c r="DKV8" s="340"/>
      <c r="DKW8" s="340"/>
      <c r="DKX8" s="340"/>
      <c r="DKY8" s="340"/>
      <c r="DKZ8" s="340"/>
      <c r="DLA8" s="340"/>
      <c r="DLB8" s="340"/>
      <c r="DLC8" s="340"/>
      <c r="DLD8" s="340"/>
      <c r="DLE8" s="340"/>
      <c r="DLF8" s="340"/>
      <c r="DLG8" s="340"/>
      <c r="DLH8" s="340"/>
      <c r="DLI8" s="340"/>
      <c r="DLJ8" s="340"/>
      <c r="DLK8" s="340"/>
      <c r="DLL8" s="340"/>
      <c r="DLM8" s="340"/>
      <c r="DLN8" s="340"/>
      <c r="DLO8" s="340"/>
      <c r="DLP8" s="340"/>
      <c r="DLQ8" s="340"/>
      <c r="DLR8" s="340"/>
      <c r="DLS8" s="340"/>
      <c r="DLT8" s="340"/>
      <c r="DLU8" s="340"/>
      <c r="DLV8" s="340"/>
      <c r="DLW8" s="340"/>
      <c r="DLX8" s="340"/>
      <c r="DLY8" s="340"/>
      <c r="DLZ8" s="340"/>
      <c r="DMA8" s="340"/>
      <c r="DMB8" s="340"/>
      <c r="DMC8" s="340"/>
      <c r="DMD8" s="340"/>
      <c r="DME8" s="340"/>
      <c r="DMF8" s="340"/>
      <c r="DMG8" s="340"/>
      <c r="DMH8" s="340"/>
      <c r="DMI8" s="340"/>
      <c r="DMJ8" s="340"/>
      <c r="DMK8" s="340"/>
      <c r="DML8" s="340"/>
      <c r="DMM8" s="340"/>
      <c r="DMN8" s="340"/>
      <c r="DMO8" s="340"/>
      <c r="DMP8" s="340"/>
      <c r="DMQ8" s="340"/>
      <c r="DMR8" s="340"/>
      <c r="DMS8" s="340"/>
      <c r="DMT8" s="340"/>
      <c r="DMU8" s="340"/>
      <c r="DMV8" s="340"/>
      <c r="DMW8" s="340"/>
      <c r="DMX8" s="340"/>
      <c r="DMY8" s="340"/>
      <c r="DMZ8" s="340"/>
      <c r="DNA8" s="340"/>
      <c r="DNB8" s="340"/>
      <c r="DNC8" s="340"/>
      <c r="DND8" s="340"/>
      <c r="DNE8" s="340"/>
      <c r="DNF8" s="340"/>
      <c r="DNG8" s="340"/>
      <c r="DNH8" s="340"/>
      <c r="DNI8" s="340"/>
      <c r="DNJ8" s="340"/>
      <c r="DNK8" s="340"/>
      <c r="DNL8" s="340"/>
      <c r="DNM8" s="340"/>
      <c r="DNN8" s="340"/>
      <c r="DNO8" s="340"/>
      <c r="DNP8" s="340"/>
      <c r="DNQ8" s="340"/>
      <c r="DNR8" s="340"/>
      <c r="DNS8" s="340"/>
      <c r="DNT8" s="340"/>
      <c r="DNU8" s="340"/>
      <c r="DNV8" s="340"/>
      <c r="DNW8" s="340"/>
      <c r="DNX8" s="340"/>
      <c r="DNY8" s="340"/>
      <c r="DNZ8" s="340"/>
      <c r="DOA8" s="340"/>
      <c r="DOB8" s="340"/>
      <c r="DOC8" s="340"/>
      <c r="DOD8" s="340"/>
      <c r="DOE8" s="340"/>
      <c r="DOF8" s="340"/>
      <c r="DOG8" s="340"/>
      <c r="DOH8" s="340"/>
      <c r="DOI8" s="340"/>
      <c r="DOJ8" s="340"/>
      <c r="DOK8" s="340"/>
      <c r="DOL8" s="340"/>
      <c r="DOM8" s="340"/>
      <c r="DON8" s="340"/>
      <c r="DOO8" s="340"/>
      <c r="DOP8" s="340"/>
      <c r="DOQ8" s="340"/>
      <c r="DOR8" s="340"/>
      <c r="DOS8" s="340"/>
      <c r="DOT8" s="340"/>
      <c r="DOU8" s="340"/>
      <c r="DOV8" s="340"/>
      <c r="DOW8" s="340"/>
      <c r="DOX8" s="340"/>
      <c r="DOY8" s="340"/>
      <c r="DOZ8" s="340"/>
      <c r="DPA8" s="340"/>
      <c r="DPB8" s="340"/>
      <c r="DPC8" s="340"/>
      <c r="DPD8" s="340"/>
      <c r="DPE8" s="340"/>
      <c r="DPF8" s="340"/>
      <c r="DPG8" s="340"/>
      <c r="DPH8" s="340"/>
      <c r="DPI8" s="340"/>
      <c r="DPJ8" s="340"/>
      <c r="DPK8" s="340"/>
      <c r="DPL8" s="340"/>
      <c r="DPM8" s="340"/>
      <c r="DPN8" s="340"/>
      <c r="DPO8" s="340"/>
      <c r="DPP8" s="340"/>
      <c r="DPQ8" s="340"/>
      <c r="DPR8" s="340"/>
      <c r="DPS8" s="340"/>
      <c r="DPT8" s="340"/>
      <c r="DPU8" s="340"/>
      <c r="DPV8" s="340"/>
      <c r="DPW8" s="340"/>
      <c r="DPX8" s="340"/>
      <c r="DPY8" s="340"/>
      <c r="DPZ8" s="340"/>
      <c r="DQA8" s="340"/>
      <c r="DQB8" s="340"/>
      <c r="DQC8" s="340"/>
      <c r="DQD8" s="340"/>
      <c r="DQE8" s="340"/>
      <c r="DQF8" s="340"/>
      <c r="DQG8" s="340"/>
      <c r="DQH8" s="340"/>
      <c r="DQI8" s="340"/>
      <c r="DQJ8" s="340"/>
      <c r="DQK8" s="340"/>
      <c r="DQL8" s="340"/>
      <c r="DQM8" s="340"/>
      <c r="DQN8" s="340"/>
      <c r="DQO8" s="340"/>
      <c r="DQP8" s="340"/>
      <c r="DQQ8" s="340"/>
      <c r="DQR8" s="340"/>
      <c r="DQS8" s="340"/>
      <c r="DQT8" s="340"/>
      <c r="DQU8" s="340"/>
      <c r="DQV8" s="340"/>
      <c r="DQW8" s="340"/>
      <c r="DQX8" s="340"/>
      <c r="DQY8" s="340"/>
      <c r="DQZ8" s="340"/>
      <c r="DRA8" s="340"/>
      <c r="DRB8" s="340"/>
      <c r="DRC8" s="340"/>
      <c r="DRD8" s="340"/>
      <c r="DRE8" s="340"/>
      <c r="DRF8" s="340"/>
      <c r="DRG8" s="340"/>
      <c r="DRH8" s="340"/>
      <c r="DRI8" s="340"/>
      <c r="DRJ8" s="340"/>
      <c r="DRK8" s="340"/>
      <c r="DRL8" s="340"/>
      <c r="DRM8" s="340"/>
      <c r="DRN8" s="340"/>
      <c r="DRO8" s="340"/>
      <c r="DRP8" s="340"/>
      <c r="DRQ8" s="340"/>
      <c r="DRR8" s="340"/>
      <c r="DRS8" s="340"/>
      <c r="DRT8" s="340"/>
      <c r="DRU8" s="340"/>
      <c r="DRV8" s="340"/>
      <c r="DRW8" s="340"/>
      <c r="DRX8" s="340"/>
      <c r="DRY8" s="340"/>
      <c r="DRZ8" s="340"/>
      <c r="DSA8" s="340"/>
      <c r="DSB8" s="340"/>
      <c r="DSC8" s="340"/>
      <c r="DSD8" s="340"/>
      <c r="DSE8" s="340"/>
      <c r="DSF8" s="340"/>
      <c r="DSG8" s="340"/>
      <c r="DSH8" s="340"/>
      <c r="DSI8" s="340"/>
      <c r="DSJ8" s="340"/>
      <c r="DSK8" s="340"/>
      <c r="DSL8" s="340"/>
      <c r="DSM8" s="340"/>
      <c r="DSN8" s="340"/>
      <c r="DSO8" s="340"/>
      <c r="DSP8" s="340"/>
      <c r="DSQ8" s="340"/>
      <c r="DSR8" s="340"/>
      <c r="DSS8" s="340"/>
      <c r="DST8" s="340"/>
      <c r="DSU8" s="340"/>
      <c r="DSV8" s="340"/>
      <c r="DSW8" s="340"/>
      <c r="DSX8" s="340"/>
      <c r="DSY8" s="340"/>
      <c r="DSZ8" s="340"/>
      <c r="DTA8" s="340"/>
      <c r="DTB8" s="340"/>
      <c r="DTC8" s="340"/>
      <c r="DTD8" s="340"/>
      <c r="DTE8" s="340"/>
      <c r="DTF8" s="340"/>
      <c r="DTG8" s="340"/>
      <c r="DTH8" s="340"/>
      <c r="DTI8" s="340"/>
      <c r="DTJ8" s="340"/>
      <c r="DTK8" s="340"/>
      <c r="DTL8" s="340"/>
      <c r="DTM8" s="340"/>
      <c r="DTN8" s="340"/>
      <c r="DTO8" s="340"/>
      <c r="DTP8" s="340"/>
      <c r="DTQ8" s="340"/>
      <c r="DTR8" s="340"/>
      <c r="DTS8" s="340"/>
      <c r="DTT8" s="340"/>
      <c r="DTU8" s="340"/>
      <c r="DTV8" s="340"/>
      <c r="DTW8" s="340"/>
      <c r="DTX8" s="340"/>
      <c r="DTY8" s="340"/>
      <c r="DTZ8" s="340"/>
      <c r="DUA8" s="340"/>
      <c r="DUB8" s="340"/>
      <c r="DUC8" s="340"/>
      <c r="DUD8" s="340"/>
      <c r="DUE8" s="340"/>
      <c r="DUF8" s="340"/>
      <c r="DUG8" s="340"/>
      <c r="DUH8" s="340"/>
      <c r="DUI8" s="340"/>
      <c r="DUJ8" s="340"/>
      <c r="DUK8" s="340"/>
      <c r="DUL8" s="340"/>
      <c r="DUM8" s="340"/>
      <c r="DUN8" s="340"/>
      <c r="DUO8" s="340"/>
      <c r="DUP8" s="340"/>
      <c r="DUQ8" s="340"/>
      <c r="DUR8" s="340"/>
      <c r="DUS8" s="340"/>
      <c r="DUT8" s="340"/>
      <c r="DUU8" s="340"/>
      <c r="DUV8" s="340"/>
      <c r="DUW8" s="340"/>
      <c r="DUX8" s="340"/>
      <c r="DUY8" s="340"/>
      <c r="DUZ8" s="340"/>
      <c r="DVA8" s="340"/>
      <c r="DVB8" s="340"/>
      <c r="DVC8" s="340"/>
      <c r="DVD8" s="340"/>
      <c r="DVE8" s="340"/>
      <c r="DVF8" s="340"/>
      <c r="DVG8" s="340"/>
      <c r="DVH8" s="340"/>
      <c r="DVI8" s="340"/>
      <c r="DVJ8" s="340"/>
      <c r="DVK8" s="340"/>
      <c r="DVL8" s="340"/>
      <c r="DVM8" s="340"/>
      <c r="DVN8" s="340"/>
      <c r="DVO8" s="340"/>
      <c r="DVP8" s="340"/>
      <c r="DVQ8" s="340"/>
      <c r="DVR8" s="340"/>
      <c r="DVS8" s="340"/>
      <c r="DVT8" s="340"/>
      <c r="DVU8" s="340"/>
      <c r="DVV8" s="340"/>
      <c r="DVW8" s="340"/>
      <c r="DVX8" s="340"/>
      <c r="DVY8" s="340"/>
      <c r="DVZ8" s="340"/>
      <c r="DWA8" s="340"/>
      <c r="DWB8" s="340"/>
      <c r="DWC8" s="340"/>
      <c r="DWD8" s="340"/>
      <c r="DWE8" s="340"/>
      <c r="DWF8" s="340"/>
      <c r="DWG8" s="340"/>
      <c r="DWH8" s="340"/>
      <c r="DWI8" s="340"/>
      <c r="DWJ8" s="340"/>
      <c r="DWK8" s="340"/>
      <c r="DWL8" s="340"/>
      <c r="DWM8" s="340"/>
      <c r="DWN8" s="340"/>
      <c r="DWO8" s="340"/>
      <c r="DWP8" s="340"/>
      <c r="DWQ8" s="340"/>
      <c r="DWR8" s="340"/>
      <c r="DWS8" s="340"/>
      <c r="DWT8" s="340"/>
      <c r="DWU8" s="340"/>
      <c r="DWV8" s="340"/>
      <c r="DWW8" s="340"/>
      <c r="DWX8" s="340"/>
      <c r="DWY8" s="340"/>
      <c r="DWZ8" s="340"/>
      <c r="DXA8" s="340"/>
      <c r="DXB8" s="340"/>
      <c r="DXC8" s="340"/>
      <c r="DXD8" s="340"/>
      <c r="DXE8" s="340"/>
      <c r="DXF8" s="340"/>
      <c r="DXG8" s="340"/>
      <c r="DXH8" s="340"/>
      <c r="DXI8" s="340"/>
      <c r="DXJ8" s="340"/>
      <c r="DXK8" s="340"/>
      <c r="DXL8" s="340"/>
      <c r="DXM8" s="340"/>
      <c r="DXN8" s="340"/>
      <c r="DXO8" s="340"/>
      <c r="DXP8" s="340"/>
      <c r="DXQ8" s="340"/>
      <c r="DXR8" s="340"/>
      <c r="DXS8" s="340"/>
      <c r="DXT8" s="340"/>
      <c r="DXU8" s="340"/>
      <c r="DXV8" s="340"/>
      <c r="DXW8" s="340"/>
      <c r="DXX8" s="340"/>
      <c r="DXY8" s="340"/>
      <c r="DXZ8" s="340"/>
      <c r="DYA8" s="340"/>
      <c r="DYB8" s="340"/>
      <c r="DYC8" s="340"/>
      <c r="DYD8" s="340"/>
      <c r="DYE8" s="340"/>
      <c r="DYF8" s="340"/>
      <c r="DYG8" s="340"/>
      <c r="DYH8" s="340"/>
      <c r="DYI8" s="340"/>
      <c r="DYJ8" s="340"/>
      <c r="DYK8" s="340"/>
      <c r="DYL8" s="340"/>
      <c r="DYM8" s="340"/>
      <c r="DYN8" s="340"/>
      <c r="DYO8" s="340"/>
      <c r="DYP8" s="340"/>
      <c r="DYQ8" s="340"/>
      <c r="DYR8" s="340"/>
      <c r="DYS8" s="340"/>
      <c r="DYT8" s="340"/>
      <c r="DYU8" s="340"/>
      <c r="DYV8" s="340"/>
      <c r="DYW8" s="340"/>
      <c r="DYX8" s="340"/>
      <c r="DYY8" s="340"/>
      <c r="DYZ8" s="340"/>
      <c r="DZA8" s="340"/>
      <c r="DZB8" s="340"/>
      <c r="DZC8" s="340"/>
      <c r="DZD8" s="340"/>
      <c r="DZE8" s="340"/>
      <c r="DZF8" s="340"/>
      <c r="DZG8" s="340"/>
      <c r="DZH8" s="340"/>
      <c r="DZI8" s="340"/>
      <c r="DZJ8" s="340"/>
      <c r="DZK8" s="340"/>
      <c r="DZL8" s="340"/>
      <c r="DZM8" s="340"/>
      <c r="DZN8" s="340"/>
      <c r="DZO8" s="340"/>
      <c r="DZP8" s="340"/>
      <c r="DZQ8" s="340"/>
      <c r="DZR8" s="340"/>
      <c r="DZS8" s="340"/>
      <c r="DZT8" s="340"/>
      <c r="DZU8" s="340"/>
      <c r="DZV8" s="340"/>
      <c r="DZW8" s="340"/>
      <c r="DZX8" s="340"/>
      <c r="DZY8" s="340"/>
      <c r="DZZ8" s="340"/>
      <c r="EAA8" s="340"/>
      <c r="EAB8" s="340"/>
      <c r="EAC8" s="340"/>
      <c r="EAD8" s="340"/>
      <c r="EAE8" s="340"/>
      <c r="EAF8" s="340"/>
      <c r="EAG8" s="340"/>
      <c r="EAH8" s="340"/>
      <c r="EAI8" s="340"/>
      <c r="EAJ8" s="340"/>
      <c r="EAK8" s="340"/>
      <c r="EAL8" s="340"/>
      <c r="EAM8" s="340"/>
      <c r="EAN8" s="340"/>
      <c r="EAO8" s="340"/>
      <c r="EAP8" s="340"/>
      <c r="EAQ8" s="340"/>
      <c r="EAR8" s="340"/>
      <c r="EAS8" s="340"/>
      <c r="EAT8" s="340"/>
      <c r="EAU8" s="340"/>
      <c r="EAV8" s="340"/>
      <c r="EAW8" s="340"/>
      <c r="EAX8" s="340"/>
      <c r="EAY8" s="340"/>
      <c r="EAZ8" s="340"/>
      <c r="EBA8" s="340"/>
      <c r="EBB8" s="340"/>
      <c r="EBC8" s="340"/>
      <c r="EBD8" s="340"/>
      <c r="EBE8" s="340"/>
      <c r="EBF8" s="340"/>
      <c r="EBG8" s="340"/>
      <c r="EBH8" s="340"/>
      <c r="EBI8" s="340"/>
      <c r="EBJ8" s="340"/>
      <c r="EBK8" s="340"/>
      <c r="EBL8" s="340"/>
      <c r="EBM8" s="340"/>
      <c r="EBN8" s="340"/>
      <c r="EBO8" s="340"/>
      <c r="EBP8" s="340"/>
      <c r="EBQ8" s="340"/>
      <c r="EBR8" s="340"/>
      <c r="EBS8" s="340"/>
      <c r="EBT8" s="340"/>
      <c r="EBU8" s="340"/>
      <c r="EBV8" s="340"/>
      <c r="EBW8" s="340"/>
      <c r="EBX8" s="340"/>
      <c r="EBY8" s="340"/>
      <c r="EBZ8" s="340"/>
      <c r="ECA8" s="340"/>
      <c r="ECB8" s="340"/>
      <c r="ECC8" s="340"/>
      <c r="ECD8" s="340"/>
      <c r="ECE8" s="340"/>
      <c r="ECF8" s="340"/>
      <c r="ECG8" s="340"/>
      <c r="ECH8" s="340"/>
      <c r="ECI8" s="340"/>
      <c r="ECJ8" s="340"/>
      <c r="ECK8" s="340"/>
      <c r="ECL8" s="340"/>
      <c r="ECM8" s="340"/>
      <c r="ECN8" s="340"/>
      <c r="ECO8" s="340"/>
      <c r="ECP8" s="340"/>
      <c r="ECQ8" s="340"/>
      <c r="ECR8" s="340"/>
      <c r="ECS8" s="340"/>
      <c r="ECT8" s="340"/>
      <c r="ECU8" s="340"/>
      <c r="ECV8" s="340"/>
      <c r="ECW8" s="340"/>
      <c r="ECX8" s="340"/>
      <c r="ECY8" s="340"/>
      <c r="ECZ8" s="340"/>
      <c r="EDA8" s="340"/>
      <c r="EDB8" s="340"/>
      <c r="EDC8" s="340"/>
      <c r="EDD8" s="340"/>
      <c r="EDE8" s="340"/>
      <c r="EDF8" s="340"/>
      <c r="EDG8" s="340"/>
      <c r="EDH8" s="340"/>
      <c r="EDI8" s="340"/>
      <c r="EDJ8" s="340"/>
      <c r="EDK8" s="340"/>
      <c r="EDL8" s="340"/>
      <c r="EDM8" s="340"/>
      <c r="EDN8" s="340"/>
      <c r="EDO8" s="340"/>
      <c r="EDP8" s="340"/>
      <c r="EDQ8" s="340"/>
      <c r="EDR8" s="340"/>
      <c r="EDS8" s="340"/>
      <c r="EDT8" s="340"/>
      <c r="EDU8" s="340"/>
      <c r="EDV8" s="340"/>
      <c r="EDW8" s="340"/>
      <c r="EDX8" s="340"/>
      <c r="EDY8" s="340"/>
      <c r="EDZ8" s="340"/>
      <c r="EEA8" s="340"/>
      <c r="EEB8" s="340"/>
      <c r="EEC8" s="340"/>
      <c r="EED8" s="340"/>
      <c r="EEE8" s="340"/>
      <c r="EEF8" s="340"/>
      <c r="EEG8" s="340"/>
      <c r="EEH8" s="340"/>
      <c r="EEI8" s="340"/>
      <c r="EEJ8" s="340"/>
      <c r="EEK8" s="340"/>
      <c r="EEL8" s="340"/>
      <c r="EEM8" s="340"/>
      <c r="EEN8" s="340"/>
      <c r="EEO8" s="340"/>
      <c r="EEP8" s="340"/>
      <c r="EEQ8" s="340"/>
      <c r="EER8" s="340"/>
      <c r="EES8" s="340"/>
      <c r="EET8" s="340"/>
      <c r="EEU8" s="340"/>
      <c r="EEV8" s="340"/>
      <c r="EEW8" s="340"/>
      <c r="EEX8" s="340"/>
      <c r="EEY8" s="340"/>
      <c r="EEZ8" s="340"/>
      <c r="EFA8" s="340"/>
      <c r="EFB8" s="340"/>
      <c r="EFC8" s="340"/>
      <c r="EFD8" s="340"/>
      <c r="EFE8" s="340"/>
      <c r="EFF8" s="340"/>
      <c r="EFG8" s="340"/>
      <c r="EFH8" s="340"/>
      <c r="EFI8" s="340"/>
      <c r="EFJ8" s="340"/>
      <c r="EFK8" s="340"/>
      <c r="EFL8" s="340"/>
      <c r="EFM8" s="340"/>
      <c r="EFN8" s="340"/>
      <c r="EFO8" s="340"/>
      <c r="EFP8" s="340"/>
      <c r="EFQ8" s="340"/>
      <c r="EFR8" s="340"/>
      <c r="EFS8" s="340"/>
      <c r="EFT8" s="340"/>
      <c r="EFU8" s="340"/>
      <c r="EFV8" s="340"/>
      <c r="EFW8" s="340"/>
      <c r="EFX8" s="340"/>
      <c r="EFY8" s="340"/>
      <c r="EFZ8" s="340"/>
      <c r="EGA8" s="340"/>
      <c r="EGB8" s="340"/>
      <c r="EGC8" s="340"/>
      <c r="EGD8" s="340"/>
      <c r="EGE8" s="340"/>
      <c r="EGF8" s="340"/>
      <c r="EGG8" s="340"/>
      <c r="EGH8" s="340"/>
      <c r="EGI8" s="340"/>
      <c r="EGJ8" s="340"/>
      <c r="EGK8" s="340"/>
      <c r="EGL8" s="340"/>
      <c r="EGM8" s="340"/>
      <c r="EGN8" s="340"/>
      <c r="EGO8" s="340"/>
      <c r="EGP8" s="340"/>
      <c r="EGQ8" s="340"/>
      <c r="EGR8" s="340"/>
      <c r="EGS8" s="340"/>
      <c r="EGT8" s="340"/>
      <c r="EGU8" s="340"/>
      <c r="EGV8" s="340"/>
      <c r="EGW8" s="340"/>
      <c r="EGX8" s="340"/>
      <c r="EGY8" s="340"/>
      <c r="EGZ8" s="340"/>
      <c r="EHA8" s="340"/>
      <c r="EHB8" s="340"/>
      <c r="EHC8" s="340"/>
      <c r="EHD8" s="340"/>
      <c r="EHE8" s="340"/>
      <c r="EHF8" s="340"/>
      <c r="EHG8" s="340"/>
      <c r="EHH8" s="340"/>
      <c r="EHI8" s="340"/>
      <c r="EHJ8" s="340"/>
      <c r="EHK8" s="340"/>
      <c r="EHL8" s="340"/>
      <c r="EHM8" s="340"/>
      <c r="EHN8" s="340"/>
      <c r="EHO8" s="340"/>
      <c r="EHP8" s="340"/>
      <c r="EHQ8" s="340"/>
      <c r="EHR8" s="340"/>
      <c r="EHS8" s="340"/>
      <c r="EHT8" s="340"/>
      <c r="EHU8" s="340"/>
      <c r="EHV8" s="340"/>
      <c r="EHW8" s="340"/>
      <c r="EHX8" s="340"/>
      <c r="EHY8" s="340"/>
      <c r="EHZ8" s="340"/>
      <c r="EIA8" s="340"/>
      <c r="EIB8" s="340"/>
      <c r="EIC8" s="340"/>
      <c r="EID8" s="340"/>
      <c r="EIE8" s="340"/>
      <c r="EIF8" s="340"/>
      <c r="EIG8" s="340"/>
      <c r="EIH8" s="340"/>
      <c r="EII8" s="340"/>
      <c r="EIJ8" s="340"/>
      <c r="EIK8" s="340"/>
      <c r="EIL8" s="340"/>
      <c r="EIM8" s="340"/>
      <c r="EIN8" s="340"/>
      <c r="EIO8" s="340"/>
      <c r="EIP8" s="340"/>
      <c r="EIQ8" s="340"/>
      <c r="EIR8" s="340"/>
      <c r="EIS8" s="340"/>
      <c r="EIT8" s="340"/>
      <c r="EIU8" s="340"/>
      <c r="EIV8" s="340"/>
      <c r="EIW8" s="340"/>
      <c r="EIX8" s="340"/>
      <c r="EIY8" s="340"/>
      <c r="EIZ8" s="340"/>
      <c r="EJA8" s="340"/>
      <c r="EJB8" s="340"/>
      <c r="EJC8" s="340"/>
      <c r="EJD8" s="340"/>
      <c r="EJE8" s="340"/>
      <c r="EJF8" s="340"/>
      <c r="EJG8" s="340"/>
      <c r="EJH8" s="340"/>
      <c r="EJI8" s="340"/>
      <c r="EJJ8" s="340"/>
      <c r="EJK8" s="340"/>
      <c r="EJL8" s="340"/>
      <c r="EJM8" s="340"/>
      <c r="EJN8" s="340"/>
      <c r="EJO8" s="340"/>
      <c r="EJP8" s="340"/>
      <c r="EJQ8" s="340"/>
      <c r="EJR8" s="340"/>
      <c r="EJS8" s="340"/>
      <c r="EJT8" s="340"/>
      <c r="EJU8" s="340"/>
      <c r="EJV8" s="340"/>
      <c r="EJW8" s="340"/>
      <c r="EJX8" s="340"/>
      <c r="EJY8" s="340"/>
      <c r="EJZ8" s="340"/>
      <c r="EKA8" s="340"/>
      <c r="EKB8" s="340"/>
      <c r="EKC8" s="340"/>
      <c r="EKD8" s="340"/>
      <c r="EKE8" s="340"/>
      <c r="EKF8" s="340"/>
      <c r="EKG8" s="340"/>
      <c r="EKH8" s="340"/>
      <c r="EKI8" s="340"/>
      <c r="EKJ8" s="340"/>
      <c r="EKK8" s="340"/>
      <c r="EKL8" s="340"/>
      <c r="EKM8" s="340"/>
      <c r="EKN8" s="340"/>
      <c r="EKO8" s="340"/>
      <c r="EKP8" s="340"/>
      <c r="EKQ8" s="340"/>
      <c r="EKR8" s="340"/>
      <c r="EKS8" s="340"/>
      <c r="EKT8" s="340"/>
      <c r="EKU8" s="340"/>
      <c r="EKV8" s="340"/>
      <c r="EKW8" s="340"/>
      <c r="EKX8" s="340"/>
      <c r="EKY8" s="340"/>
      <c r="EKZ8" s="340"/>
      <c r="ELA8" s="340"/>
      <c r="ELB8" s="340"/>
      <c r="ELC8" s="340"/>
      <c r="ELD8" s="340"/>
      <c r="ELE8" s="340"/>
      <c r="ELF8" s="340"/>
      <c r="ELG8" s="340"/>
      <c r="ELH8" s="340"/>
      <c r="ELI8" s="340"/>
      <c r="ELJ8" s="340"/>
      <c r="ELK8" s="340"/>
      <c r="ELL8" s="340"/>
      <c r="ELM8" s="340"/>
      <c r="ELN8" s="340"/>
      <c r="ELO8" s="340"/>
      <c r="ELP8" s="340"/>
      <c r="ELQ8" s="340"/>
      <c r="ELR8" s="340"/>
      <c r="ELS8" s="340"/>
      <c r="ELT8" s="340"/>
      <c r="ELU8" s="340"/>
      <c r="ELV8" s="340"/>
      <c r="ELW8" s="340"/>
      <c r="ELX8" s="340"/>
      <c r="ELY8" s="340"/>
      <c r="ELZ8" s="340"/>
      <c r="EMA8" s="340"/>
      <c r="EMB8" s="340"/>
      <c r="EMC8" s="340"/>
      <c r="EMD8" s="340"/>
      <c r="EME8" s="340"/>
      <c r="EMF8" s="340"/>
      <c r="EMG8" s="340"/>
      <c r="EMH8" s="340"/>
      <c r="EMI8" s="340"/>
      <c r="EMJ8" s="340"/>
      <c r="EMK8" s="340"/>
      <c r="EML8" s="340"/>
      <c r="EMM8" s="340"/>
      <c r="EMN8" s="340"/>
      <c r="EMO8" s="340"/>
      <c r="EMP8" s="340"/>
      <c r="EMQ8" s="340"/>
      <c r="EMR8" s="340"/>
      <c r="EMS8" s="340"/>
      <c r="EMT8" s="340"/>
      <c r="EMU8" s="340"/>
      <c r="EMV8" s="340"/>
      <c r="EMW8" s="340"/>
      <c r="EMX8" s="340"/>
      <c r="EMY8" s="340"/>
      <c r="EMZ8" s="340"/>
      <c r="ENA8" s="340"/>
      <c r="ENB8" s="340"/>
      <c r="ENC8" s="340"/>
      <c r="END8" s="340"/>
      <c r="ENE8" s="340"/>
      <c r="ENF8" s="340"/>
      <c r="ENG8" s="340"/>
      <c r="ENH8" s="340"/>
      <c r="ENI8" s="340"/>
      <c r="ENJ8" s="340"/>
      <c r="ENK8" s="340"/>
      <c r="ENL8" s="340"/>
      <c r="ENM8" s="340"/>
      <c r="ENN8" s="340"/>
      <c r="ENO8" s="340"/>
      <c r="ENP8" s="340"/>
      <c r="ENQ8" s="340"/>
      <c r="ENR8" s="340"/>
      <c r="ENS8" s="340"/>
      <c r="ENT8" s="340"/>
      <c r="ENU8" s="340"/>
      <c r="ENV8" s="340"/>
      <c r="ENW8" s="340"/>
      <c r="ENX8" s="340"/>
      <c r="ENY8" s="340"/>
      <c r="ENZ8" s="340"/>
      <c r="EOA8" s="340"/>
      <c r="EOB8" s="340"/>
      <c r="EOC8" s="340"/>
      <c r="EOD8" s="340"/>
      <c r="EOE8" s="340"/>
      <c r="EOF8" s="340"/>
      <c r="EOG8" s="340"/>
      <c r="EOH8" s="340"/>
      <c r="EOI8" s="340"/>
      <c r="EOJ8" s="340"/>
      <c r="EOK8" s="340"/>
      <c r="EOL8" s="340"/>
      <c r="EOM8" s="340"/>
      <c r="EON8" s="340"/>
      <c r="EOO8" s="340"/>
      <c r="EOP8" s="340"/>
      <c r="EOQ8" s="340"/>
      <c r="EOR8" s="340"/>
      <c r="EOS8" s="340"/>
      <c r="EOT8" s="340"/>
      <c r="EOU8" s="340"/>
      <c r="EOV8" s="340"/>
      <c r="EOW8" s="340"/>
      <c r="EOX8" s="340"/>
      <c r="EOY8" s="340"/>
      <c r="EOZ8" s="340"/>
      <c r="EPA8" s="340"/>
      <c r="EPB8" s="340"/>
      <c r="EPC8" s="340"/>
      <c r="EPD8" s="340"/>
      <c r="EPE8" s="340"/>
      <c r="EPF8" s="340"/>
      <c r="EPG8" s="340"/>
      <c r="EPH8" s="340"/>
      <c r="EPI8" s="340"/>
      <c r="EPJ8" s="340"/>
      <c r="EPK8" s="340"/>
      <c r="EPL8" s="340"/>
      <c r="EPM8" s="340"/>
      <c r="EPN8" s="340"/>
      <c r="EPO8" s="340"/>
      <c r="EPP8" s="340"/>
      <c r="EPQ8" s="340"/>
      <c r="EPR8" s="340"/>
      <c r="EPS8" s="340"/>
      <c r="EPT8" s="340"/>
      <c r="EPU8" s="340"/>
      <c r="EPV8" s="340"/>
      <c r="EPW8" s="340"/>
      <c r="EPX8" s="340"/>
      <c r="EPY8" s="340"/>
      <c r="EPZ8" s="340"/>
      <c r="EQA8" s="340"/>
      <c r="EQB8" s="340"/>
      <c r="EQC8" s="340"/>
      <c r="EQD8" s="340"/>
      <c r="EQE8" s="340"/>
      <c r="EQF8" s="340"/>
      <c r="EQG8" s="340"/>
      <c r="EQH8" s="340"/>
      <c r="EQI8" s="340"/>
      <c r="EQJ8" s="340"/>
      <c r="EQK8" s="340"/>
      <c r="EQL8" s="340"/>
      <c r="EQM8" s="340"/>
      <c r="EQN8" s="340"/>
      <c r="EQO8" s="340"/>
      <c r="EQP8" s="340"/>
      <c r="EQQ8" s="340"/>
      <c r="EQR8" s="340"/>
      <c r="EQS8" s="340"/>
      <c r="EQT8" s="340"/>
      <c r="EQU8" s="340"/>
      <c r="EQV8" s="340"/>
      <c r="EQW8" s="340"/>
      <c r="EQX8" s="340"/>
      <c r="EQY8" s="340"/>
      <c r="EQZ8" s="340"/>
      <c r="ERA8" s="340"/>
      <c r="ERB8" s="340"/>
      <c r="ERC8" s="340"/>
      <c r="ERD8" s="340"/>
      <c r="ERE8" s="340"/>
      <c r="ERF8" s="340"/>
      <c r="ERG8" s="340"/>
      <c r="ERH8" s="340"/>
      <c r="ERI8" s="340"/>
      <c r="ERJ8" s="340"/>
      <c r="ERK8" s="340"/>
      <c r="ERL8" s="340"/>
      <c r="ERM8" s="340"/>
      <c r="ERN8" s="340"/>
      <c r="ERO8" s="340"/>
      <c r="ERP8" s="340"/>
      <c r="ERQ8" s="340"/>
      <c r="ERR8" s="340"/>
      <c r="ERS8" s="340"/>
      <c r="ERT8" s="340"/>
      <c r="ERU8" s="340"/>
      <c r="ERV8" s="340"/>
      <c r="ERW8" s="340"/>
      <c r="ERX8" s="340"/>
      <c r="ERY8" s="340"/>
      <c r="ERZ8" s="340"/>
      <c r="ESA8" s="340"/>
      <c r="ESB8" s="340"/>
      <c r="ESC8" s="340"/>
      <c r="ESD8" s="340"/>
      <c r="ESE8" s="340"/>
      <c r="ESF8" s="340"/>
      <c r="ESG8" s="340"/>
      <c r="ESH8" s="340"/>
      <c r="ESI8" s="340"/>
      <c r="ESJ8" s="340"/>
      <c r="ESK8" s="340"/>
      <c r="ESL8" s="340"/>
      <c r="ESM8" s="340"/>
      <c r="ESN8" s="340"/>
      <c r="ESO8" s="340"/>
      <c r="ESP8" s="340"/>
      <c r="ESQ8" s="340"/>
      <c r="ESR8" s="340"/>
      <c r="ESS8" s="340"/>
      <c r="EST8" s="340"/>
      <c r="ESU8" s="340"/>
      <c r="ESV8" s="340"/>
      <c r="ESW8" s="340"/>
      <c r="ESX8" s="340"/>
      <c r="ESY8" s="340"/>
      <c r="ESZ8" s="340"/>
      <c r="ETA8" s="340"/>
      <c r="ETB8" s="340"/>
      <c r="ETC8" s="340"/>
      <c r="ETD8" s="340"/>
      <c r="ETE8" s="340"/>
      <c r="ETF8" s="340"/>
      <c r="ETG8" s="340"/>
      <c r="ETH8" s="340"/>
      <c r="ETI8" s="340"/>
      <c r="ETJ8" s="340"/>
      <c r="ETK8" s="340"/>
      <c r="ETL8" s="340"/>
      <c r="ETM8" s="340"/>
      <c r="ETN8" s="340"/>
      <c r="ETO8" s="340"/>
      <c r="ETP8" s="340"/>
      <c r="ETQ8" s="340"/>
      <c r="ETR8" s="340"/>
      <c r="ETS8" s="340"/>
      <c r="ETT8" s="340"/>
      <c r="ETU8" s="340"/>
      <c r="ETV8" s="340"/>
      <c r="ETW8" s="340"/>
      <c r="ETX8" s="340"/>
      <c r="ETY8" s="340"/>
      <c r="ETZ8" s="340"/>
      <c r="EUA8" s="340"/>
      <c r="EUB8" s="340"/>
      <c r="EUC8" s="340"/>
      <c r="EUD8" s="340"/>
      <c r="EUE8" s="340"/>
      <c r="EUF8" s="340"/>
      <c r="EUG8" s="340"/>
      <c r="EUH8" s="340"/>
      <c r="EUI8" s="340"/>
      <c r="EUJ8" s="340"/>
      <c r="EUK8" s="340"/>
      <c r="EUL8" s="340"/>
      <c r="EUM8" s="340"/>
      <c r="EUN8" s="340"/>
      <c r="EUO8" s="340"/>
      <c r="EUP8" s="340"/>
      <c r="EUQ8" s="340"/>
      <c r="EUR8" s="340"/>
      <c r="EUS8" s="340"/>
      <c r="EUT8" s="340"/>
      <c r="EUU8" s="340"/>
      <c r="EUV8" s="340"/>
      <c r="EUW8" s="340"/>
      <c r="EUX8" s="340"/>
      <c r="EUY8" s="340"/>
      <c r="EUZ8" s="340"/>
      <c r="EVA8" s="340"/>
      <c r="EVB8" s="340"/>
      <c r="EVC8" s="340"/>
      <c r="EVD8" s="340"/>
      <c r="EVE8" s="340"/>
      <c r="EVF8" s="340"/>
      <c r="EVG8" s="340"/>
      <c r="EVH8" s="340"/>
      <c r="EVI8" s="340"/>
      <c r="EVJ8" s="340"/>
      <c r="EVK8" s="340"/>
      <c r="EVL8" s="340"/>
      <c r="EVM8" s="340"/>
      <c r="EVN8" s="340"/>
      <c r="EVO8" s="340"/>
      <c r="EVP8" s="340"/>
      <c r="EVQ8" s="340"/>
      <c r="EVR8" s="340"/>
      <c r="EVS8" s="340"/>
      <c r="EVT8" s="340"/>
      <c r="EVU8" s="340"/>
      <c r="EVV8" s="340"/>
      <c r="EVW8" s="340"/>
      <c r="EVX8" s="340"/>
      <c r="EVY8" s="340"/>
      <c r="EVZ8" s="340"/>
      <c r="EWA8" s="340"/>
      <c r="EWB8" s="340"/>
      <c r="EWC8" s="340"/>
      <c r="EWD8" s="340"/>
      <c r="EWE8" s="340"/>
      <c r="EWF8" s="340"/>
      <c r="EWG8" s="340"/>
      <c r="EWH8" s="340"/>
      <c r="EWI8" s="340"/>
      <c r="EWJ8" s="340"/>
      <c r="EWK8" s="340"/>
      <c r="EWL8" s="340"/>
      <c r="EWM8" s="340"/>
      <c r="EWN8" s="340"/>
      <c r="EWO8" s="340"/>
      <c r="EWP8" s="340"/>
      <c r="EWQ8" s="340"/>
      <c r="EWR8" s="340"/>
      <c r="EWS8" s="340"/>
      <c r="EWT8" s="340"/>
      <c r="EWU8" s="340"/>
      <c r="EWV8" s="340"/>
      <c r="EWW8" s="340"/>
      <c r="EWX8" s="340"/>
      <c r="EWY8" s="340"/>
      <c r="EWZ8" s="340"/>
      <c r="EXA8" s="340"/>
      <c r="EXB8" s="340"/>
      <c r="EXC8" s="340"/>
      <c r="EXD8" s="340"/>
      <c r="EXE8" s="340"/>
      <c r="EXF8" s="340"/>
      <c r="EXG8" s="340"/>
      <c r="EXH8" s="340"/>
      <c r="EXI8" s="340"/>
      <c r="EXJ8" s="340"/>
      <c r="EXK8" s="340"/>
      <c r="EXL8" s="340"/>
      <c r="EXM8" s="340"/>
      <c r="EXN8" s="340"/>
      <c r="EXO8" s="340"/>
      <c r="EXP8" s="340"/>
      <c r="EXQ8" s="340"/>
      <c r="EXR8" s="340"/>
      <c r="EXS8" s="340"/>
      <c r="EXT8" s="340"/>
      <c r="EXU8" s="340"/>
      <c r="EXV8" s="340"/>
      <c r="EXW8" s="340"/>
      <c r="EXX8" s="340"/>
      <c r="EXY8" s="340"/>
      <c r="EXZ8" s="340"/>
      <c r="EYA8" s="340"/>
      <c r="EYB8" s="340"/>
      <c r="EYC8" s="340"/>
      <c r="EYD8" s="340"/>
      <c r="EYE8" s="340"/>
      <c r="EYF8" s="340"/>
      <c r="EYG8" s="340"/>
      <c r="EYH8" s="340"/>
      <c r="EYI8" s="340"/>
      <c r="EYJ8" s="340"/>
      <c r="EYK8" s="340"/>
      <c r="EYL8" s="340"/>
      <c r="EYM8" s="340"/>
      <c r="EYN8" s="340"/>
      <c r="EYO8" s="340"/>
      <c r="EYP8" s="340"/>
      <c r="EYQ8" s="340"/>
      <c r="EYR8" s="340"/>
      <c r="EYS8" s="340"/>
      <c r="EYT8" s="340"/>
      <c r="EYU8" s="340"/>
      <c r="EYV8" s="340"/>
      <c r="EYW8" s="340"/>
      <c r="EYX8" s="340"/>
      <c r="EYY8" s="340"/>
      <c r="EYZ8" s="340"/>
      <c r="EZA8" s="340"/>
      <c r="EZB8" s="340"/>
      <c r="EZC8" s="340"/>
      <c r="EZD8" s="340"/>
      <c r="EZE8" s="340"/>
      <c r="EZF8" s="340"/>
      <c r="EZG8" s="340"/>
      <c r="EZH8" s="340"/>
      <c r="EZI8" s="340"/>
      <c r="EZJ8" s="340"/>
      <c r="EZK8" s="340"/>
      <c r="EZL8" s="340"/>
      <c r="EZM8" s="340"/>
      <c r="EZN8" s="340"/>
      <c r="EZO8" s="340"/>
      <c r="EZP8" s="340"/>
      <c r="EZQ8" s="340"/>
      <c r="EZR8" s="340"/>
      <c r="EZS8" s="340"/>
      <c r="EZT8" s="340"/>
      <c r="EZU8" s="340"/>
      <c r="EZV8" s="340"/>
      <c r="EZW8" s="340"/>
      <c r="EZX8" s="340"/>
      <c r="EZY8" s="340"/>
      <c r="EZZ8" s="340"/>
      <c r="FAA8" s="340"/>
      <c r="FAB8" s="340"/>
      <c r="FAC8" s="340"/>
      <c r="FAD8" s="340"/>
      <c r="FAE8" s="340"/>
      <c r="FAF8" s="340"/>
      <c r="FAG8" s="340"/>
      <c r="FAH8" s="340"/>
      <c r="FAI8" s="340"/>
      <c r="FAJ8" s="340"/>
      <c r="FAK8" s="340"/>
      <c r="FAL8" s="340"/>
      <c r="FAM8" s="340"/>
      <c r="FAN8" s="340"/>
      <c r="FAO8" s="340"/>
      <c r="FAP8" s="340"/>
      <c r="FAQ8" s="340"/>
      <c r="FAR8" s="340"/>
      <c r="FAS8" s="340"/>
      <c r="FAT8" s="340"/>
      <c r="FAU8" s="340"/>
      <c r="FAV8" s="340"/>
      <c r="FAW8" s="340"/>
      <c r="FAX8" s="340"/>
      <c r="FAY8" s="340"/>
      <c r="FAZ8" s="340"/>
      <c r="FBA8" s="340"/>
      <c r="FBB8" s="340"/>
      <c r="FBC8" s="340"/>
      <c r="FBD8" s="340"/>
      <c r="FBE8" s="340"/>
      <c r="FBF8" s="340"/>
      <c r="FBG8" s="340"/>
      <c r="FBH8" s="340"/>
      <c r="FBI8" s="340"/>
      <c r="FBJ8" s="340"/>
      <c r="FBK8" s="340"/>
      <c r="FBL8" s="340"/>
      <c r="FBM8" s="340"/>
      <c r="FBN8" s="340"/>
      <c r="FBO8" s="340"/>
      <c r="FBP8" s="340"/>
      <c r="FBQ8" s="340"/>
      <c r="FBR8" s="340"/>
      <c r="FBS8" s="340"/>
      <c r="FBT8" s="340"/>
      <c r="FBU8" s="340"/>
      <c r="FBV8" s="340"/>
      <c r="FBW8" s="340"/>
      <c r="FBX8" s="340"/>
      <c r="FBY8" s="340"/>
      <c r="FBZ8" s="340"/>
      <c r="FCA8" s="340"/>
      <c r="FCB8" s="340"/>
      <c r="FCC8" s="340"/>
      <c r="FCD8" s="340"/>
      <c r="FCE8" s="340"/>
      <c r="FCF8" s="340"/>
      <c r="FCG8" s="340"/>
      <c r="FCH8" s="340"/>
      <c r="FCI8" s="340"/>
      <c r="FCJ8" s="340"/>
      <c r="FCK8" s="340"/>
      <c r="FCL8" s="340"/>
      <c r="FCM8" s="340"/>
      <c r="FCN8" s="340"/>
      <c r="FCO8" s="340"/>
      <c r="FCP8" s="340"/>
      <c r="FCQ8" s="340"/>
      <c r="FCR8" s="340"/>
      <c r="FCS8" s="340"/>
      <c r="FCT8" s="340"/>
      <c r="FCU8" s="340"/>
      <c r="FCV8" s="340"/>
      <c r="FCW8" s="340"/>
      <c r="FCX8" s="340"/>
      <c r="FCY8" s="340"/>
      <c r="FCZ8" s="340"/>
      <c r="FDA8" s="340"/>
      <c r="FDB8" s="340"/>
      <c r="FDC8" s="340"/>
      <c r="FDD8" s="340"/>
      <c r="FDE8" s="340"/>
      <c r="FDF8" s="340"/>
      <c r="FDG8" s="340"/>
      <c r="FDH8" s="340"/>
      <c r="FDI8" s="340"/>
      <c r="FDJ8" s="340"/>
      <c r="FDK8" s="340"/>
      <c r="FDL8" s="340"/>
      <c r="FDM8" s="340"/>
      <c r="FDN8" s="340"/>
      <c r="FDO8" s="340"/>
      <c r="FDP8" s="340"/>
      <c r="FDQ8" s="340"/>
      <c r="FDR8" s="340"/>
      <c r="FDS8" s="340"/>
      <c r="FDT8" s="340"/>
      <c r="FDU8" s="340"/>
      <c r="FDV8" s="340"/>
      <c r="FDW8" s="340"/>
      <c r="FDX8" s="340"/>
      <c r="FDY8" s="340"/>
      <c r="FDZ8" s="340"/>
      <c r="FEA8" s="340"/>
      <c r="FEB8" s="340"/>
      <c r="FEC8" s="340"/>
      <c r="FED8" s="340"/>
      <c r="FEE8" s="340"/>
      <c r="FEF8" s="340"/>
      <c r="FEG8" s="340"/>
      <c r="FEH8" s="340"/>
      <c r="FEI8" s="340"/>
      <c r="FEJ8" s="340"/>
      <c r="FEK8" s="340"/>
      <c r="FEL8" s="340"/>
      <c r="FEM8" s="340"/>
      <c r="FEN8" s="340"/>
      <c r="FEO8" s="340"/>
      <c r="FEP8" s="340"/>
      <c r="FEQ8" s="340"/>
      <c r="FER8" s="340"/>
      <c r="FES8" s="340"/>
      <c r="FET8" s="340"/>
      <c r="FEU8" s="340"/>
      <c r="FEV8" s="340"/>
      <c r="FEW8" s="340"/>
      <c r="FEX8" s="340"/>
      <c r="FEY8" s="340"/>
      <c r="FEZ8" s="340"/>
      <c r="FFA8" s="340"/>
      <c r="FFB8" s="340"/>
      <c r="FFC8" s="340"/>
      <c r="FFD8" s="340"/>
      <c r="FFE8" s="340"/>
      <c r="FFF8" s="340"/>
      <c r="FFG8" s="340"/>
      <c r="FFH8" s="340"/>
      <c r="FFI8" s="340"/>
      <c r="FFJ8" s="340"/>
      <c r="FFK8" s="340"/>
      <c r="FFL8" s="340"/>
      <c r="FFM8" s="340"/>
      <c r="FFN8" s="340"/>
      <c r="FFO8" s="340"/>
      <c r="FFP8" s="340"/>
      <c r="FFQ8" s="340"/>
      <c r="FFR8" s="340"/>
      <c r="FFS8" s="340"/>
      <c r="FFT8" s="340"/>
      <c r="FFU8" s="340"/>
      <c r="FFV8" s="340"/>
      <c r="FFW8" s="340"/>
      <c r="FFX8" s="340"/>
      <c r="FFY8" s="340"/>
      <c r="FFZ8" s="340"/>
      <c r="FGA8" s="340"/>
      <c r="FGB8" s="340"/>
      <c r="FGC8" s="340"/>
      <c r="FGD8" s="340"/>
      <c r="FGE8" s="340"/>
      <c r="FGF8" s="340"/>
      <c r="FGG8" s="340"/>
      <c r="FGH8" s="340"/>
      <c r="FGI8" s="340"/>
      <c r="FGJ8" s="340"/>
      <c r="FGK8" s="340"/>
      <c r="FGL8" s="340"/>
      <c r="FGM8" s="340"/>
      <c r="FGN8" s="340"/>
      <c r="FGO8" s="340"/>
      <c r="FGP8" s="340"/>
      <c r="FGQ8" s="340"/>
      <c r="FGR8" s="340"/>
      <c r="FGS8" s="340"/>
      <c r="FGT8" s="340"/>
      <c r="FGU8" s="340"/>
      <c r="FGV8" s="340"/>
      <c r="FGW8" s="340"/>
      <c r="FGX8" s="340"/>
      <c r="FGY8" s="340"/>
      <c r="FGZ8" s="340"/>
      <c r="FHA8" s="340"/>
      <c r="FHB8" s="340"/>
      <c r="FHC8" s="340"/>
      <c r="FHD8" s="340"/>
      <c r="FHE8" s="340"/>
      <c r="FHF8" s="340"/>
      <c r="FHG8" s="340"/>
      <c r="FHH8" s="340"/>
      <c r="FHI8" s="340"/>
      <c r="FHJ8" s="340"/>
      <c r="FHK8" s="340"/>
      <c r="FHL8" s="340"/>
      <c r="FHM8" s="340"/>
      <c r="FHN8" s="340"/>
      <c r="FHO8" s="340"/>
      <c r="FHP8" s="340"/>
      <c r="FHQ8" s="340"/>
      <c r="FHR8" s="340"/>
      <c r="FHS8" s="340"/>
      <c r="FHT8" s="340"/>
      <c r="FHU8" s="340"/>
      <c r="FHV8" s="340"/>
      <c r="FHW8" s="340"/>
      <c r="FHX8" s="340"/>
      <c r="FHY8" s="340"/>
      <c r="FHZ8" s="340"/>
      <c r="FIA8" s="340"/>
      <c r="FIB8" s="340"/>
      <c r="FIC8" s="340"/>
      <c r="FID8" s="340"/>
      <c r="FIE8" s="340"/>
      <c r="FIF8" s="340"/>
      <c r="FIG8" s="340"/>
      <c r="FIH8" s="340"/>
      <c r="FII8" s="340"/>
      <c r="FIJ8" s="340"/>
      <c r="FIK8" s="340"/>
      <c r="FIL8" s="340"/>
      <c r="FIM8" s="340"/>
      <c r="FIN8" s="340"/>
      <c r="FIO8" s="340"/>
      <c r="FIP8" s="340"/>
      <c r="FIQ8" s="340"/>
      <c r="FIR8" s="340"/>
      <c r="FIS8" s="340"/>
      <c r="FIT8" s="340"/>
      <c r="FIU8" s="340"/>
      <c r="FIV8" s="340"/>
      <c r="FIW8" s="340"/>
      <c r="FIX8" s="340"/>
      <c r="FIY8" s="340"/>
      <c r="FIZ8" s="340"/>
      <c r="FJA8" s="340"/>
      <c r="FJB8" s="340"/>
      <c r="FJC8" s="340"/>
      <c r="FJD8" s="340"/>
      <c r="FJE8" s="340"/>
      <c r="FJF8" s="340"/>
      <c r="FJG8" s="340"/>
      <c r="FJH8" s="340"/>
      <c r="FJI8" s="340"/>
      <c r="FJJ8" s="340"/>
      <c r="FJK8" s="340"/>
      <c r="FJL8" s="340"/>
      <c r="FJM8" s="340"/>
      <c r="FJN8" s="340"/>
      <c r="FJO8" s="340"/>
      <c r="FJP8" s="340"/>
      <c r="FJQ8" s="340"/>
      <c r="FJR8" s="340"/>
      <c r="FJS8" s="340"/>
      <c r="FJT8" s="340"/>
      <c r="FJU8" s="340"/>
      <c r="FJV8" s="340"/>
      <c r="FJW8" s="340"/>
      <c r="FJX8" s="340"/>
      <c r="FJY8" s="340"/>
      <c r="FJZ8" s="340"/>
      <c r="FKA8" s="340"/>
      <c r="FKB8" s="340"/>
      <c r="FKC8" s="340"/>
      <c r="FKD8" s="340"/>
      <c r="FKE8" s="340"/>
      <c r="FKF8" s="340"/>
      <c r="FKG8" s="340"/>
      <c r="FKH8" s="340"/>
      <c r="FKI8" s="340"/>
      <c r="FKJ8" s="340"/>
      <c r="FKK8" s="340"/>
      <c r="FKL8" s="340"/>
      <c r="FKM8" s="340"/>
      <c r="FKN8" s="340"/>
      <c r="FKO8" s="340"/>
      <c r="FKP8" s="340"/>
      <c r="FKQ8" s="340"/>
      <c r="FKR8" s="340"/>
      <c r="FKS8" s="340"/>
      <c r="FKT8" s="340"/>
      <c r="FKU8" s="340"/>
      <c r="FKV8" s="340"/>
      <c r="FKW8" s="340"/>
      <c r="FKX8" s="340"/>
      <c r="FKY8" s="340"/>
      <c r="FKZ8" s="340"/>
      <c r="FLA8" s="340"/>
      <c r="FLB8" s="340"/>
      <c r="FLC8" s="340"/>
      <c r="FLD8" s="340"/>
      <c r="FLE8" s="340"/>
      <c r="FLF8" s="340"/>
      <c r="FLG8" s="340"/>
      <c r="FLH8" s="340"/>
      <c r="FLI8" s="340"/>
      <c r="FLJ8" s="340"/>
      <c r="FLK8" s="340"/>
      <c r="FLL8" s="340"/>
      <c r="FLM8" s="340"/>
      <c r="FLN8" s="340"/>
      <c r="FLO8" s="340"/>
      <c r="FLP8" s="340"/>
      <c r="FLQ8" s="340"/>
      <c r="FLR8" s="340"/>
      <c r="FLS8" s="340"/>
      <c r="FLT8" s="340"/>
      <c r="FLU8" s="340"/>
      <c r="FLV8" s="340"/>
      <c r="FLW8" s="340"/>
      <c r="FLX8" s="340"/>
      <c r="FLY8" s="340"/>
      <c r="FLZ8" s="340"/>
      <c r="FMA8" s="340"/>
      <c r="FMB8" s="340"/>
      <c r="FMC8" s="340"/>
      <c r="FMD8" s="340"/>
      <c r="FME8" s="340"/>
      <c r="FMF8" s="340"/>
      <c r="FMG8" s="340"/>
      <c r="FMH8" s="340"/>
      <c r="FMI8" s="340"/>
      <c r="FMJ8" s="340"/>
      <c r="FMK8" s="340"/>
      <c r="FML8" s="340"/>
      <c r="FMM8" s="340"/>
      <c r="FMN8" s="340"/>
      <c r="FMO8" s="340"/>
      <c r="FMP8" s="340"/>
      <c r="FMQ8" s="340"/>
      <c r="FMR8" s="340"/>
      <c r="FMS8" s="340"/>
      <c r="FMT8" s="340"/>
      <c r="FMU8" s="340"/>
      <c r="FMV8" s="340"/>
      <c r="FMW8" s="340"/>
      <c r="FMX8" s="340"/>
      <c r="FMY8" s="340"/>
      <c r="FMZ8" s="340"/>
      <c r="FNA8" s="340"/>
      <c r="FNB8" s="340"/>
      <c r="FNC8" s="340"/>
      <c r="FND8" s="340"/>
      <c r="FNE8" s="340"/>
      <c r="FNF8" s="340"/>
      <c r="FNG8" s="340"/>
      <c r="FNH8" s="340"/>
      <c r="FNI8" s="340"/>
      <c r="FNJ8" s="340"/>
      <c r="FNK8" s="340"/>
      <c r="FNL8" s="340"/>
      <c r="FNM8" s="340"/>
      <c r="FNN8" s="340"/>
      <c r="FNO8" s="340"/>
      <c r="FNP8" s="340"/>
      <c r="FNQ8" s="340"/>
      <c r="FNR8" s="340"/>
      <c r="FNS8" s="340"/>
      <c r="FNT8" s="340"/>
      <c r="FNU8" s="340"/>
      <c r="FNV8" s="340"/>
      <c r="FNW8" s="340"/>
      <c r="FNX8" s="340"/>
      <c r="FNY8" s="340"/>
      <c r="FNZ8" s="340"/>
      <c r="FOA8" s="340"/>
      <c r="FOB8" s="340"/>
      <c r="FOC8" s="340"/>
      <c r="FOD8" s="340"/>
      <c r="FOE8" s="340"/>
      <c r="FOF8" s="340"/>
      <c r="FOG8" s="340"/>
      <c r="FOH8" s="340"/>
      <c r="FOI8" s="340"/>
      <c r="FOJ8" s="340"/>
      <c r="FOK8" s="340"/>
      <c r="FOL8" s="340"/>
      <c r="FOM8" s="340"/>
      <c r="FON8" s="340"/>
      <c r="FOO8" s="340"/>
      <c r="FOP8" s="340"/>
      <c r="FOQ8" s="340"/>
      <c r="FOR8" s="340"/>
      <c r="FOS8" s="340"/>
      <c r="FOT8" s="340"/>
      <c r="FOU8" s="340"/>
      <c r="FOV8" s="340"/>
      <c r="FOW8" s="340"/>
      <c r="FOX8" s="340"/>
      <c r="FOY8" s="340"/>
      <c r="FOZ8" s="340"/>
      <c r="FPA8" s="340"/>
      <c r="FPB8" s="340"/>
      <c r="FPC8" s="340"/>
      <c r="FPD8" s="340"/>
      <c r="FPE8" s="340"/>
      <c r="FPF8" s="340"/>
      <c r="FPG8" s="340"/>
      <c r="FPH8" s="340"/>
      <c r="FPI8" s="340"/>
      <c r="FPJ8" s="340"/>
      <c r="FPK8" s="340"/>
      <c r="FPL8" s="340"/>
      <c r="FPM8" s="340"/>
      <c r="FPN8" s="340"/>
      <c r="FPO8" s="340"/>
      <c r="FPP8" s="340"/>
      <c r="FPQ8" s="340"/>
      <c r="FPR8" s="340"/>
      <c r="FPS8" s="340"/>
      <c r="FPT8" s="340"/>
      <c r="FPU8" s="340"/>
      <c r="FPV8" s="340"/>
      <c r="FPW8" s="340"/>
      <c r="FPX8" s="340"/>
      <c r="FPY8" s="340"/>
      <c r="FPZ8" s="340"/>
      <c r="FQA8" s="340"/>
      <c r="FQB8" s="340"/>
      <c r="FQC8" s="340"/>
      <c r="FQD8" s="340"/>
      <c r="FQE8" s="340"/>
      <c r="FQF8" s="340"/>
      <c r="FQG8" s="340"/>
      <c r="FQH8" s="340"/>
      <c r="FQI8" s="340"/>
      <c r="FQJ8" s="340"/>
      <c r="FQK8" s="340"/>
      <c r="FQL8" s="340"/>
      <c r="FQM8" s="340"/>
      <c r="FQN8" s="340"/>
      <c r="FQO8" s="340"/>
      <c r="FQP8" s="340"/>
      <c r="FQQ8" s="340"/>
      <c r="FQR8" s="340"/>
      <c r="FQS8" s="340"/>
      <c r="FQT8" s="340"/>
      <c r="FQU8" s="340"/>
      <c r="FQV8" s="340"/>
      <c r="FQW8" s="340"/>
      <c r="FQX8" s="340"/>
      <c r="FQY8" s="340"/>
      <c r="FQZ8" s="340"/>
      <c r="FRA8" s="340"/>
      <c r="FRB8" s="340"/>
      <c r="FRC8" s="340"/>
      <c r="FRD8" s="340"/>
      <c r="FRE8" s="340"/>
      <c r="FRF8" s="340"/>
      <c r="FRG8" s="340"/>
      <c r="FRH8" s="340"/>
      <c r="FRI8" s="340"/>
      <c r="FRJ8" s="340"/>
      <c r="FRK8" s="340"/>
      <c r="FRL8" s="340"/>
      <c r="FRM8" s="340"/>
      <c r="FRN8" s="340"/>
      <c r="FRO8" s="340"/>
      <c r="FRP8" s="340"/>
      <c r="FRQ8" s="340"/>
      <c r="FRR8" s="340"/>
      <c r="FRS8" s="340"/>
      <c r="FRT8" s="340"/>
      <c r="FRU8" s="340"/>
      <c r="FRV8" s="340"/>
      <c r="FRW8" s="340"/>
      <c r="FRX8" s="340"/>
      <c r="FRY8" s="340"/>
      <c r="FRZ8" s="340"/>
      <c r="FSA8" s="340"/>
      <c r="FSB8" s="340"/>
      <c r="FSC8" s="340"/>
      <c r="FSD8" s="340"/>
      <c r="FSE8" s="340"/>
      <c r="FSF8" s="340"/>
      <c r="FSG8" s="340"/>
      <c r="FSH8" s="340"/>
      <c r="FSI8" s="340"/>
      <c r="FSJ8" s="340"/>
      <c r="FSK8" s="340"/>
      <c r="FSL8" s="340"/>
      <c r="FSM8" s="340"/>
      <c r="FSN8" s="340"/>
      <c r="FSO8" s="340"/>
      <c r="FSP8" s="340"/>
      <c r="FSQ8" s="340"/>
      <c r="FSR8" s="340"/>
      <c r="FSS8" s="340"/>
      <c r="FST8" s="340"/>
      <c r="FSU8" s="340"/>
      <c r="FSV8" s="340"/>
      <c r="FSW8" s="340"/>
      <c r="FSX8" s="340"/>
      <c r="FSY8" s="340"/>
      <c r="FSZ8" s="340"/>
      <c r="FTA8" s="340"/>
      <c r="FTB8" s="340"/>
      <c r="FTC8" s="340"/>
      <c r="FTD8" s="340"/>
      <c r="FTE8" s="340"/>
      <c r="FTF8" s="340"/>
      <c r="FTG8" s="340"/>
      <c r="FTH8" s="340"/>
      <c r="FTI8" s="340"/>
      <c r="FTJ8" s="340"/>
      <c r="FTK8" s="340"/>
      <c r="FTL8" s="340"/>
      <c r="FTM8" s="340"/>
      <c r="FTN8" s="340"/>
      <c r="FTO8" s="340"/>
      <c r="FTP8" s="340"/>
      <c r="FTQ8" s="340"/>
      <c r="FTR8" s="340"/>
      <c r="FTS8" s="340"/>
      <c r="FTT8" s="340"/>
      <c r="FTU8" s="340"/>
      <c r="FTV8" s="340"/>
      <c r="FTW8" s="340"/>
      <c r="FTX8" s="340"/>
      <c r="FTY8" s="340"/>
      <c r="FTZ8" s="340"/>
      <c r="FUA8" s="340"/>
      <c r="FUB8" s="340"/>
      <c r="FUC8" s="340"/>
      <c r="FUD8" s="340"/>
      <c r="FUE8" s="340"/>
      <c r="FUF8" s="340"/>
      <c r="FUG8" s="340"/>
      <c r="FUH8" s="340"/>
      <c r="FUI8" s="340"/>
      <c r="FUJ8" s="340"/>
      <c r="FUK8" s="340"/>
      <c r="FUL8" s="340"/>
      <c r="FUM8" s="340"/>
      <c r="FUN8" s="340"/>
      <c r="FUO8" s="340"/>
      <c r="FUP8" s="340"/>
      <c r="FUQ8" s="340"/>
      <c r="FUR8" s="340"/>
      <c r="FUS8" s="340"/>
      <c r="FUT8" s="340"/>
      <c r="FUU8" s="340"/>
      <c r="FUV8" s="340"/>
      <c r="FUW8" s="340"/>
      <c r="FUX8" s="340"/>
      <c r="FUY8" s="340"/>
      <c r="FUZ8" s="340"/>
      <c r="FVA8" s="340"/>
      <c r="FVB8" s="340"/>
      <c r="FVC8" s="340"/>
      <c r="FVD8" s="340"/>
      <c r="FVE8" s="340"/>
      <c r="FVF8" s="340"/>
      <c r="FVG8" s="340"/>
      <c r="FVH8" s="340"/>
      <c r="FVI8" s="340"/>
      <c r="FVJ8" s="340"/>
      <c r="FVK8" s="340"/>
      <c r="FVL8" s="340"/>
      <c r="FVM8" s="340"/>
      <c r="FVN8" s="340"/>
      <c r="FVO8" s="340"/>
      <c r="FVP8" s="340"/>
      <c r="FVQ8" s="340"/>
      <c r="FVR8" s="340"/>
      <c r="FVS8" s="340"/>
      <c r="FVT8" s="340"/>
      <c r="FVU8" s="340"/>
      <c r="FVV8" s="340"/>
      <c r="FVW8" s="340"/>
      <c r="FVX8" s="340"/>
      <c r="FVY8" s="340"/>
      <c r="FVZ8" s="340"/>
      <c r="FWA8" s="340"/>
      <c r="FWB8" s="340"/>
      <c r="FWC8" s="340"/>
      <c r="FWD8" s="340"/>
      <c r="FWE8" s="340"/>
      <c r="FWF8" s="340"/>
      <c r="FWG8" s="340"/>
      <c r="FWH8" s="340"/>
      <c r="FWI8" s="340"/>
      <c r="FWJ8" s="340"/>
      <c r="FWK8" s="340"/>
      <c r="FWL8" s="340"/>
      <c r="FWM8" s="340"/>
      <c r="FWN8" s="340"/>
      <c r="FWO8" s="340"/>
      <c r="FWP8" s="340"/>
      <c r="FWQ8" s="340"/>
      <c r="FWR8" s="340"/>
      <c r="FWS8" s="340"/>
      <c r="FWT8" s="340"/>
      <c r="FWU8" s="340"/>
      <c r="FWV8" s="340"/>
      <c r="FWW8" s="340"/>
      <c r="FWX8" s="340"/>
      <c r="FWY8" s="340"/>
      <c r="FWZ8" s="340"/>
      <c r="FXA8" s="340"/>
      <c r="FXB8" s="340"/>
      <c r="FXC8" s="340"/>
      <c r="FXD8" s="340"/>
      <c r="FXE8" s="340"/>
      <c r="FXF8" s="340"/>
      <c r="FXG8" s="340"/>
      <c r="FXH8" s="340"/>
      <c r="FXI8" s="340"/>
      <c r="FXJ8" s="340"/>
      <c r="FXK8" s="340"/>
      <c r="FXL8" s="340"/>
      <c r="FXM8" s="340"/>
      <c r="FXN8" s="340"/>
      <c r="FXO8" s="340"/>
      <c r="FXP8" s="340"/>
      <c r="FXQ8" s="340"/>
      <c r="FXR8" s="340"/>
      <c r="FXS8" s="340"/>
      <c r="FXT8" s="340"/>
      <c r="FXU8" s="340"/>
      <c r="FXV8" s="340"/>
      <c r="FXW8" s="340"/>
      <c r="FXX8" s="340"/>
      <c r="FXY8" s="340"/>
      <c r="FXZ8" s="340"/>
      <c r="FYA8" s="340"/>
      <c r="FYB8" s="340"/>
      <c r="FYC8" s="340"/>
      <c r="FYD8" s="340"/>
      <c r="FYE8" s="340"/>
      <c r="FYF8" s="340"/>
      <c r="FYG8" s="340"/>
      <c r="FYH8" s="340"/>
      <c r="FYI8" s="340"/>
      <c r="FYJ8" s="340"/>
      <c r="FYK8" s="340"/>
      <c r="FYL8" s="340"/>
      <c r="FYM8" s="340"/>
      <c r="FYN8" s="340"/>
      <c r="FYO8" s="340"/>
      <c r="FYP8" s="340"/>
      <c r="FYQ8" s="340"/>
      <c r="FYR8" s="340"/>
      <c r="FYS8" s="340"/>
      <c r="FYT8" s="340"/>
      <c r="FYU8" s="340"/>
      <c r="FYV8" s="340"/>
      <c r="FYW8" s="340"/>
      <c r="FYX8" s="340"/>
      <c r="FYY8" s="340"/>
      <c r="FYZ8" s="340"/>
      <c r="FZA8" s="340"/>
      <c r="FZB8" s="340"/>
      <c r="FZC8" s="340"/>
      <c r="FZD8" s="340"/>
      <c r="FZE8" s="340"/>
      <c r="FZF8" s="340"/>
      <c r="FZG8" s="340"/>
      <c r="FZH8" s="340"/>
      <c r="FZI8" s="340"/>
      <c r="FZJ8" s="340"/>
      <c r="FZK8" s="340"/>
      <c r="FZL8" s="340"/>
      <c r="FZM8" s="340"/>
      <c r="FZN8" s="340"/>
      <c r="FZO8" s="340"/>
      <c r="FZP8" s="340"/>
      <c r="FZQ8" s="340"/>
      <c r="FZR8" s="340"/>
      <c r="FZS8" s="340"/>
      <c r="FZT8" s="340"/>
      <c r="FZU8" s="340"/>
      <c r="FZV8" s="340"/>
      <c r="FZW8" s="340"/>
      <c r="FZX8" s="340"/>
      <c r="FZY8" s="340"/>
      <c r="FZZ8" s="340"/>
      <c r="GAA8" s="340"/>
      <c r="GAB8" s="340"/>
      <c r="GAC8" s="340"/>
      <c r="GAD8" s="340"/>
      <c r="GAE8" s="340"/>
      <c r="GAF8" s="340"/>
      <c r="GAG8" s="340"/>
      <c r="GAH8" s="340"/>
      <c r="GAI8" s="340"/>
      <c r="GAJ8" s="340"/>
      <c r="GAK8" s="340"/>
      <c r="GAL8" s="340"/>
      <c r="GAM8" s="340"/>
      <c r="GAN8" s="340"/>
      <c r="GAO8" s="340"/>
      <c r="GAP8" s="340"/>
      <c r="GAQ8" s="340"/>
      <c r="GAR8" s="340"/>
      <c r="GAS8" s="340"/>
      <c r="GAT8" s="340"/>
      <c r="GAU8" s="340"/>
      <c r="GAV8" s="340"/>
      <c r="GAW8" s="340"/>
      <c r="GAX8" s="340"/>
      <c r="GAY8" s="340"/>
      <c r="GAZ8" s="340"/>
      <c r="GBA8" s="340"/>
      <c r="GBB8" s="340"/>
      <c r="GBC8" s="340"/>
      <c r="GBD8" s="340"/>
      <c r="GBE8" s="340"/>
      <c r="GBF8" s="340"/>
      <c r="GBG8" s="340"/>
      <c r="GBH8" s="340"/>
      <c r="GBI8" s="340"/>
      <c r="GBJ8" s="340"/>
      <c r="GBK8" s="340"/>
      <c r="GBL8" s="340"/>
      <c r="GBM8" s="340"/>
      <c r="GBN8" s="340"/>
      <c r="GBO8" s="340"/>
      <c r="GBP8" s="340"/>
      <c r="GBQ8" s="340"/>
      <c r="GBR8" s="340"/>
      <c r="GBS8" s="340"/>
      <c r="GBT8" s="340"/>
      <c r="GBU8" s="340"/>
      <c r="GBV8" s="340"/>
      <c r="GBW8" s="340"/>
      <c r="GBX8" s="340"/>
      <c r="GBY8" s="340"/>
      <c r="GBZ8" s="340"/>
      <c r="GCA8" s="340"/>
      <c r="GCB8" s="340"/>
      <c r="GCC8" s="340"/>
      <c r="GCD8" s="340"/>
      <c r="GCE8" s="340"/>
      <c r="GCF8" s="340"/>
      <c r="GCG8" s="340"/>
      <c r="GCH8" s="340"/>
      <c r="GCI8" s="340"/>
      <c r="GCJ8" s="340"/>
      <c r="GCK8" s="340"/>
      <c r="GCL8" s="340"/>
      <c r="GCM8" s="340"/>
      <c r="GCN8" s="340"/>
      <c r="GCO8" s="340"/>
      <c r="GCP8" s="340"/>
      <c r="GCQ8" s="340"/>
      <c r="GCR8" s="340"/>
      <c r="GCS8" s="340"/>
      <c r="GCT8" s="340"/>
      <c r="GCU8" s="340"/>
      <c r="GCV8" s="340"/>
      <c r="GCW8" s="340"/>
      <c r="GCX8" s="340"/>
      <c r="GCY8" s="340"/>
      <c r="GCZ8" s="340"/>
      <c r="GDA8" s="340"/>
      <c r="GDB8" s="340"/>
      <c r="GDC8" s="340"/>
      <c r="GDD8" s="340"/>
      <c r="GDE8" s="340"/>
      <c r="GDF8" s="340"/>
      <c r="GDG8" s="340"/>
      <c r="GDH8" s="340"/>
      <c r="GDI8" s="340"/>
      <c r="GDJ8" s="340"/>
      <c r="GDK8" s="340"/>
      <c r="GDL8" s="340"/>
      <c r="GDM8" s="340"/>
      <c r="GDN8" s="340"/>
      <c r="GDO8" s="340"/>
      <c r="GDP8" s="340"/>
      <c r="GDQ8" s="340"/>
      <c r="GDR8" s="340"/>
      <c r="GDS8" s="340"/>
      <c r="GDT8" s="340"/>
      <c r="GDU8" s="340"/>
      <c r="GDV8" s="340"/>
      <c r="GDW8" s="340"/>
      <c r="GDX8" s="340"/>
      <c r="GDY8" s="340"/>
      <c r="GDZ8" s="340"/>
      <c r="GEA8" s="340"/>
      <c r="GEB8" s="340"/>
      <c r="GEC8" s="340"/>
      <c r="GED8" s="340"/>
      <c r="GEE8" s="340"/>
      <c r="GEF8" s="340"/>
      <c r="GEG8" s="340"/>
      <c r="GEH8" s="340"/>
      <c r="GEI8" s="340"/>
      <c r="GEJ8" s="340"/>
      <c r="GEK8" s="340"/>
      <c r="GEL8" s="340"/>
      <c r="GEM8" s="340"/>
      <c r="GEN8" s="340"/>
      <c r="GEO8" s="340"/>
      <c r="GEP8" s="340"/>
      <c r="GEQ8" s="340"/>
      <c r="GER8" s="340"/>
      <c r="GES8" s="340"/>
      <c r="GET8" s="340"/>
      <c r="GEU8" s="340"/>
      <c r="GEV8" s="340"/>
      <c r="GEW8" s="340"/>
      <c r="GEX8" s="340"/>
      <c r="GEY8" s="340"/>
      <c r="GEZ8" s="340"/>
      <c r="GFA8" s="340"/>
      <c r="GFB8" s="340"/>
      <c r="GFC8" s="340"/>
      <c r="GFD8" s="340"/>
      <c r="GFE8" s="340"/>
      <c r="GFF8" s="340"/>
      <c r="GFG8" s="340"/>
      <c r="GFH8" s="340"/>
      <c r="GFI8" s="340"/>
      <c r="GFJ8" s="340"/>
      <c r="GFK8" s="340"/>
      <c r="GFL8" s="340"/>
      <c r="GFM8" s="340"/>
      <c r="GFN8" s="340"/>
      <c r="GFO8" s="340"/>
      <c r="GFP8" s="340"/>
      <c r="GFQ8" s="340"/>
      <c r="GFR8" s="340"/>
      <c r="GFS8" s="340"/>
      <c r="GFT8" s="340"/>
      <c r="GFU8" s="340"/>
      <c r="GFV8" s="340"/>
      <c r="GFW8" s="340"/>
      <c r="GFX8" s="340"/>
      <c r="GFY8" s="340"/>
      <c r="GFZ8" s="340"/>
      <c r="GGA8" s="340"/>
      <c r="GGB8" s="340"/>
      <c r="GGC8" s="340"/>
      <c r="GGD8" s="340"/>
      <c r="GGE8" s="340"/>
      <c r="GGF8" s="340"/>
      <c r="GGG8" s="340"/>
      <c r="GGH8" s="340"/>
      <c r="GGI8" s="340"/>
      <c r="GGJ8" s="340"/>
      <c r="GGK8" s="340"/>
      <c r="GGL8" s="340"/>
      <c r="GGM8" s="340"/>
      <c r="GGN8" s="340"/>
      <c r="GGO8" s="340"/>
      <c r="GGP8" s="340"/>
      <c r="GGQ8" s="340"/>
      <c r="GGR8" s="340"/>
      <c r="GGS8" s="340"/>
      <c r="GGT8" s="340"/>
      <c r="GGU8" s="340"/>
      <c r="GGV8" s="340"/>
      <c r="GGW8" s="340"/>
      <c r="GGX8" s="340"/>
      <c r="GGY8" s="340"/>
      <c r="GGZ8" s="340"/>
      <c r="GHA8" s="340"/>
      <c r="GHB8" s="340"/>
      <c r="GHC8" s="340"/>
      <c r="GHD8" s="340"/>
      <c r="GHE8" s="340"/>
      <c r="GHF8" s="340"/>
      <c r="GHG8" s="340"/>
      <c r="GHH8" s="340"/>
      <c r="GHI8" s="340"/>
      <c r="GHJ8" s="340"/>
      <c r="GHK8" s="340"/>
      <c r="GHL8" s="340"/>
      <c r="GHM8" s="340"/>
      <c r="GHN8" s="340"/>
      <c r="GHO8" s="340"/>
      <c r="GHP8" s="340"/>
      <c r="GHQ8" s="340"/>
      <c r="GHR8" s="340"/>
      <c r="GHS8" s="340"/>
      <c r="GHT8" s="340"/>
      <c r="GHU8" s="340"/>
      <c r="GHV8" s="340"/>
      <c r="GHW8" s="340"/>
      <c r="GHX8" s="340"/>
      <c r="GHY8" s="340"/>
      <c r="GHZ8" s="340"/>
      <c r="GIA8" s="340"/>
      <c r="GIB8" s="340"/>
      <c r="GIC8" s="340"/>
      <c r="GID8" s="340"/>
      <c r="GIE8" s="340"/>
      <c r="GIF8" s="340"/>
      <c r="GIG8" s="340"/>
      <c r="GIH8" s="340"/>
      <c r="GII8" s="340"/>
      <c r="GIJ8" s="340"/>
      <c r="GIK8" s="340"/>
      <c r="GIL8" s="340"/>
      <c r="GIM8" s="340"/>
      <c r="GIN8" s="340"/>
      <c r="GIO8" s="340"/>
      <c r="GIP8" s="340"/>
      <c r="GIQ8" s="340"/>
      <c r="GIR8" s="340"/>
      <c r="GIS8" s="340"/>
      <c r="GIT8" s="340"/>
      <c r="GIU8" s="340"/>
      <c r="GIV8" s="340"/>
      <c r="GIW8" s="340"/>
      <c r="GIX8" s="340"/>
      <c r="GIY8" s="340"/>
      <c r="GIZ8" s="340"/>
      <c r="GJA8" s="340"/>
      <c r="GJB8" s="340"/>
      <c r="GJC8" s="340"/>
      <c r="GJD8" s="340"/>
      <c r="GJE8" s="340"/>
      <c r="GJF8" s="340"/>
      <c r="GJG8" s="340"/>
      <c r="GJH8" s="340"/>
      <c r="GJI8" s="340"/>
      <c r="GJJ8" s="340"/>
      <c r="GJK8" s="340"/>
      <c r="GJL8" s="340"/>
      <c r="GJM8" s="340"/>
      <c r="GJN8" s="340"/>
      <c r="GJO8" s="340"/>
      <c r="GJP8" s="340"/>
      <c r="GJQ8" s="340"/>
      <c r="GJR8" s="340"/>
      <c r="GJS8" s="340"/>
      <c r="GJT8" s="340"/>
      <c r="GJU8" s="340"/>
      <c r="GJV8" s="340"/>
      <c r="GJW8" s="340"/>
      <c r="GJX8" s="340"/>
      <c r="GJY8" s="340"/>
      <c r="GJZ8" s="340"/>
      <c r="GKA8" s="340"/>
      <c r="GKB8" s="340"/>
      <c r="GKC8" s="340"/>
      <c r="GKD8" s="340"/>
      <c r="GKE8" s="340"/>
      <c r="GKF8" s="340"/>
      <c r="GKG8" s="340"/>
      <c r="GKH8" s="340"/>
      <c r="GKI8" s="340"/>
      <c r="GKJ8" s="340"/>
      <c r="GKK8" s="340"/>
      <c r="GKL8" s="340"/>
      <c r="GKM8" s="340"/>
      <c r="GKN8" s="340"/>
      <c r="GKO8" s="340"/>
      <c r="GKP8" s="340"/>
      <c r="GKQ8" s="340"/>
      <c r="GKR8" s="340"/>
      <c r="GKS8" s="340"/>
      <c r="GKT8" s="340"/>
      <c r="GKU8" s="340"/>
      <c r="GKV8" s="340"/>
      <c r="GKW8" s="340"/>
      <c r="GKX8" s="340"/>
      <c r="GKY8" s="340"/>
      <c r="GKZ8" s="340"/>
      <c r="GLA8" s="340"/>
      <c r="GLB8" s="340"/>
      <c r="GLC8" s="340"/>
      <c r="GLD8" s="340"/>
      <c r="GLE8" s="340"/>
      <c r="GLF8" s="340"/>
      <c r="GLG8" s="340"/>
      <c r="GLH8" s="340"/>
      <c r="GLI8" s="340"/>
      <c r="GLJ8" s="340"/>
      <c r="GLK8" s="340"/>
      <c r="GLL8" s="340"/>
      <c r="GLM8" s="340"/>
      <c r="GLN8" s="340"/>
      <c r="GLO8" s="340"/>
      <c r="GLP8" s="340"/>
      <c r="GLQ8" s="340"/>
      <c r="GLR8" s="340"/>
      <c r="GLS8" s="340"/>
      <c r="GLT8" s="340"/>
      <c r="GLU8" s="340"/>
      <c r="GLV8" s="340"/>
      <c r="GLW8" s="340"/>
      <c r="GLX8" s="340"/>
      <c r="GLY8" s="340"/>
      <c r="GLZ8" s="340"/>
      <c r="GMA8" s="340"/>
      <c r="GMB8" s="340"/>
      <c r="GMC8" s="340"/>
      <c r="GMD8" s="340"/>
      <c r="GME8" s="340"/>
      <c r="GMF8" s="340"/>
      <c r="GMG8" s="340"/>
      <c r="GMH8" s="340"/>
      <c r="GMI8" s="340"/>
      <c r="GMJ8" s="340"/>
      <c r="GMK8" s="340"/>
      <c r="GML8" s="340"/>
      <c r="GMM8" s="340"/>
      <c r="GMN8" s="340"/>
      <c r="GMO8" s="340"/>
      <c r="GMP8" s="340"/>
      <c r="GMQ8" s="340"/>
      <c r="GMR8" s="340"/>
      <c r="GMS8" s="340"/>
      <c r="GMT8" s="340"/>
      <c r="GMU8" s="340"/>
      <c r="GMV8" s="340"/>
      <c r="GMW8" s="340"/>
      <c r="GMX8" s="340"/>
      <c r="GMY8" s="340"/>
      <c r="GMZ8" s="340"/>
      <c r="GNA8" s="340"/>
      <c r="GNB8" s="340"/>
      <c r="GNC8" s="340"/>
      <c r="GND8" s="340"/>
      <c r="GNE8" s="340"/>
      <c r="GNF8" s="340"/>
      <c r="GNG8" s="340"/>
      <c r="GNH8" s="340"/>
      <c r="GNI8" s="340"/>
      <c r="GNJ8" s="340"/>
      <c r="GNK8" s="340"/>
      <c r="GNL8" s="340"/>
      <c r="GNM8" s="340"/>
      <c r="GNN8" s="340"/>
      <c r="GNO8" s="340"/>
      <c r="GNP8" s="340"/>
      <c r="GNQ8" s="340"/>
      <c r="GNR8" s="340"/>
      <c r="GNS8" s="340"/>
      <c r="GNT8" s="340"/>
      <c r="GNU8" s="340"/>
      <c r="GNV8" s="340"/>
      <c r="GNW8" s="340"/>
      <c r="GNX8" s="340"/>
      <c r="GNY8" s="340"/>
      <c r="GNZ8" s="340"/>
      <c r="GOA8" s="340"/>
      <c r="GOB8" s="340"/>
      <c r="GOC8" s="340"/>
      <c r="GOD8" s="340"/>
      <c r="GOE8" s="340"/>
      <c r="GOF8" s="340"/>
      <c r="GOG8" s="340"/>
      <c r="GOH8" s="340"/>
      <c r="GOI8" s="340"/>
      <c r="GOJ8" s="340"/>
      <c r="GOK8" s="340"/>
      <c r="GOL8" s="340"/>
      <c r="GOM8" s="340"/>
      <c r="GON8" s="340"/>
      <c r="GOO8" s="340"/>
      <c r="GOP8" s="340"/>
      <c r="GOQ8" s="340"/>
      <c r="GOR8" s="340"/>
      <c r="GOS8" s="340"/>
      <c r="GOT8" s="340"/>
      <c r="GOU8" s="340"/>
      <c r="GOV8" s="340"/>
      <c r="GOW8" s="340"/>
      <c r="GOX8" s="340"/>
      <c r="GOY8" s="340"/>
      <c r="GOZ8" s="340"/>
      <c r="GPA8" s="340"/>
      <c r="GPB8" s="340"/>
      <c r="GPC8" s="340"/>
      <c r="GPD8" s="340"/>
      <c r="GPE8" s="340"/>
      <c r="GPF8" s="340"/>
      <c r="GPG8" s="340"/>
      <c r="GPH8" s="340"/>
      <c r="GPI8" s="340"/>
      <c r="GPJ8" s="340"/>
      <c r="GPK8" s="340"/>
      <c r="GPL8" s="340"/>
      <c r="GPM8" s="340"/>
      <c r="GPN8" s="340"/>
      <c r="GPO8" s="340"/>
      <c r="GPP8" s="340"/>
      <c r="GPQ8" s="340"/>
      <c r="GPR8" s="340"/>
      <c r="GPS8" s="340"/>
      <c r="GPT8" s="340"/>
      <c r="GPU8" s="340"/>
      <c r="GPV8" s="340"/>
      <c r="GPW8" s="340"/>
      <c r="GPX8" s="340"/>
      <c r="GPY8" s="340"/>
      <c r="GPZ8" s="340"/>
      <c r="GQA8" s="340"/>
      <c r="GQB8" s="340"/>
      <c r="GQC8" s="340"/>
      <c r="GQD8" s="340"/>
      <c r="GQE8" s="340"/>
      <c r="GQF8" s="340"/>
      <c r="GQG8" s="340"/>
      <c r="GQH8" s="340"/>
      <c r="GQI8" s="340"/>
      <c r="GQJ8" s="340"/>
      <c r="GQK8" s="340"/>
      <c r="GQL8" s="340"/>
      <c r="GQM8" s="340"/>
      <c r="GQN8" s="340"/>
      <c r="GQO8" s="340"/>
      <c r="GQP8" s="340"/>
      <c r="GQQ8" s="340"/>
      <c r="GQR8" s="340"/>
      <c r="GQS8" s="340"/>
      <c r="GQT8" s="340"/>
      <c r="GQU8" s="340"/>
      <c r="GQV8" s="340"/>
      <c r="GQW8" s="340"/>
      <c r="GQX8" s="340"/>
      <c r="GQY8" s="340"/>
      <c r="GQZ8" s="340"/>
      <c r="GRA8" s="340"/>
      <c r="GRB8" s="340"/>
      <c r="GRC8" s="340"/>
      <c r="GRD8" s="340"/>
      <c r="GRE8" s="340"/>
      <c r="GRF8" s="340"/>
      <c r="GRG8" s="340"/>
      <c r="GRH8" s="340"/>
      <c r="GRI8" s="340"/>
      <c r="GRJ8" s="340"/>
      <c r="GRK8" s="340"/>
      <c r="GRL8" s="340"/>
      <c r="GRM8" s="340"/>
      <c r="GRN8" s="340"/>
      <c r="GRO8" s="340"/>
      <c r="GRP8" s="340"/>
      <c r="GRQ8" s="340"/>
      <c r="GRR8" s="340"/>
      <c r="GRS8" s="340"/>
      <c r="GRT8" s="340"/>
      <c r="GRU8" s="340"/>
      <c r="GRV8" s="340"/>
      <c r="GRW8" s="340"/>
      <c r="GRX8" s="340"/>
      <c r="GRY8" s="340"/>
      <c r="GRZ8" s="340"/>
      <c r="GSA8" s="340"/>
      <c r="GSB8" s="340"/>
      <c r="GSC8" s="340"/>
      <c r="GSD8" s="340"/>
      <c r="GSE8" s="340"/>
      <c r="GSF8" s="340"/>
      <c r="GSG8" s="340"/>
      <c r="GSH8" s="340"/>
      <c r="GSI8" s="340"/>
      <c r="GSJ8" s="340"/>
      <c r="GSK8" s="340"/>
      <c r="GSL8" s="340"/>
      <c r="GSM8" s="340"/>
      <c r="GSN8" s="340"/>
      <c r="GSO8" s="340"/>
      <c r="GSP8" s="340"/>
      <c r="GSQ8" s="340"/>
      <c r="GSR8" s="340"/>
      <c r="GSS8" s="340"/>
      <c r="GST8" s="340"/>
      <c r="GSU8" s="340"/>
      <c r="GSV8" s="340"/>
      <c r="GSW8" s="340"/>
      <c r="GSX8" s="340"/>
      <c r="GSY8" s="340"/>
      <c r="GSZ8" s="340"/>
      <c r="GTA8" s="340"/>
      <c r="GTB8" s="340"/>
      <c r="GTC8" s="340"/>
      <c r="GTD8" s="340"/>
      <c r="GTE8" s="340"/>
      <c r="GTF8" s="340"/>
      <c r="GTG8" s="340"/>
      <c r="GTH8" s="340"/>
      <c r="GTI8" s="340"/>
      <c r="GTJ8" s="340"/>
      <c r="GTK8" s="340"/>
      <c r="GTL8" s="340"/>
      <c r="GTM8" s="340"/>
      <c r="GTN8" s="340"/>
      <c r="GTO8" s="340"/>
      <c r="GTP8" s="340"/>
      <c r="GTQ8" s="340"/>
      <c r="GTR8" s="340"/>
      <c r="GTS8" s="340"/>
      <c r="GTT8" s="340"/>
      <c r="GTU8" s="340"/>
      <c r="GTV8" s="340"/>
      <c r="GTW8" s="340"/>
      <c r="GTX8" s="340"/>
      <c r="GTY8" s="340"/>
      <c r="GTZ8" s="340"/>
      <c r="GUA8" s="340"/>
      <c r="GUB8" s="340"/>
      <c r="GUC8" s="340"/>
      <c r="GUD8" s="340"/>
      <c r="GUE8" s="340"/>
      <c r="GUF8" s="340"/>
      <c r="GUG8" s="340"/>
      <c r="GUH8" s="340"/>
      <c r="GUI8" s="340"/>
      <c r="GUJ8" s="340"/>
      <c r="GUK8" s="340"/>
      <c r="GUL8" s="340"/>
      <c r="GUM8" s="340"/>
      <c r="GUN8" s="340"/>
      <c r="GUO8" s="340"/>
      <c r="GUP8" s="340"/>
      <c r="GUQ8" s="340"/>
      <c r="GUR8" s="340"/>
      <c r="GUS8" s="340"/>
      <c r="GUT8" s="340"/>
      <c r="GUU8" s="340"/>
      <c r="GUV8" s="340"/>
      <c r="GUW8" s="340"/>
      <c r="GUX8" s="340"/>
      <c r="GUY8" s="340"/>
      <c r="GUZ8" s="340"/>
      <c r="GVA8" s="340"/>
      <c r="GVB8" s="340"/>
      <c r="GVC8" s="340"/>
      <c r="GVD8" s="340"/>
      <c r="GVE8" s="340"/>
      <c r="GVF8" s="340"/>
      <c r="GVG8" s="340"/>
      <c r="GVH8" s="340"/>
      <c r="GVI8" s="340"/>
      <c r="GVJ8" s="340"/>
      <c r="GVK8" s="340"/>
      <c r="GVL8" s="340"/>
      <c r="GVM8" s="340"/>
      <c r="GVN8" s="340"/>
      <c r="GVO8" s="340"/>
      <c r="GVP8" s="340"/>
      <c r="GVQ8" s="340"/>
      <c r="GVR8" s="340"/>
      <c r="GVS8" s="340"/>
      <c r="GVT8" s="340"/>
      <c r="GVU8" s="340"/>
      <c r="GVV8" s="340"/>
      <c r="GVW8" s="340"/>
      <c r="GVX8" s="340"/>
      <c r="GVY8" s="340"/>
      <c r="GVZ8" s="340"/>
      <c r="GWA8" s="340"/>
      <c r="GWB8" s="340"/>
      <c r="GWC8" s="340"/>
      <c r="GWD8" s="340"/>
      <c r="GWE8" s="340"/>
      <c r="GWF8" s="340"/>
      <c r="GWG8" s="340"/>
      <c r="GWH8" s="340"/>
      <c r="GWI8" s="340"/>
      <c r="GWJ8" s="340"/>
      <c r="GWK8" s="340"/>
      <c r="GWL8" s="340"/>
      <c r="GWM8" s="340"/>
      <c r="GWN8" s="340"/>
      <c r="GWO8" s="340"/>
      <c r="GWP8" s="340"/>
      <c r="GWQ8" s="340"/>
      <c r="GWR8" s="340"/>
      <c r="GWS8" s="340"/>
      <c r="GWT8" s="340"/>
      <c r="GWU8" s="340"/>
      <c r="GWV8" s="340"/>
      <c r="GWW8" s="340"/>
      <c r="GWX8" s="340"/>
      <c r="GWY8" s="340"/>
      <c r="GWZ8" s="340"/>
      <c r="GXA8" s="340"/>
      <c r="GXB8" s="340"/>
      <c r="GXC8" s="340"/>
      <c r="GXD8" s="340"/>
      <c r="GXE8" s="340"/>
      <c r="GXF8" s="340"/>
      <c r="GXG8" s="340"/>
      <c r="GXH8" s="340"/>
      <c r="GXI8" s="340"/>
      <c r="GXJ8" s="340"/>
      <c r="GXK8" s="340"/>
      <c r="GXL8" s="340"/>
      <c r="GXM8" s="340"/>
      <c r="GXN8" s="340"/>
      <c r="GXO8" s="340"/>
      <c r="GXP8" s="340"/>
      <c r="GXQ8" s="340"/>
      <c r="GXR8" s="340"/>
      <c r="GXS8" s="340"/>
      <c r="GXT8" s="340"/>
      <c r="GXU8" s="340"/>
      <c r="GXV8" s="340"/>
      <c r="GXW8" s="340"/>
      <c r="GXX8" s="340"/>
      <c r="GXY8" s="340"/>
      <c r="GXZ8" s="340"/>
      <c r="GYA8" s="340"/>
      <c r="GYB8" s="340"/>
      <c r="GYC8" s="340"/>
      <c r="GYD8" s="340"/>
      <c r="GYE8" s="340"/>
      <c r="GYF8" s="340"/>
      <c r="GYG8" s="340"/>
      <c r="GYH8" s="340"/>
      <c r="GYI8" s="340"/>
      <c r="GYJ8" s="340"/>
      <c r="GYK8" s="340"/>
      <c r="GYL8" s="340"/>
      <c r="GYM8" s="340"/>
      <c r="GYN8" s="340"/>
      <c r="GYO8" s="340"/>
      <c r="GYP8" s="340"/>
      <c r="GYQ8" s="340"/>
      <c r="GYR8" s="340"/>
      <c r="GYS8" s="340"/>
      <c r="GYT8" s="340"/>
      <c r="GYU8" s="340"/>
      <c r="GYV8" s="340"/>
      <c r="GYW8" s="340"/>
      <c r="GYX8" s="340"/>
      <c r="GYY8" s="340"/>
      <c r="GYZ8" s="340"/>
      <c r="GZA8" s="340"/>
      <c r="GZB8" s="340"/>
      <c r="GZC8" s="340"/>
      <c r="GZD8" s="340"/>
      <c r="GZE8" s="340"/>
      <c r="GZF8" s="340"/>
      <c r="GZG8" s="340"/>
      <c r="GZH8" s="340"/>
      <c r="GZI8" s="340"/>
      <c r="GZJ8" s="340"/>
      <c r="GZK8" s="340"/>
      <c r="GZL8" s="340"/>
      <c r="GZM8" s="340"/>
      <c r="GZN8" s="340"/>
      <c r="GZO8" s="340"/>
      <c r="GZP8" s="340"/>
      <c r="GZQ8" s="340"/>
      <c r="GZR8" s="340"/>
      <c r="GZS8" s="340"/>
      <c r="GZT8" s="340"/>
      <c r="GZU8" s="340"/>
      <c r="GZV8" s="340"/>
      <c r="GZW8" s="340"/>
      <c r="GZX8" s="340"/>
      <c r="GZY8" s="340"/>
      <c r="GZZ8" s="340"/>
      <c r="HAA8" s="340"/>
      <c r="HAB8" s="340"/>
      <c r="HAC8" s="340"/>
      <c r="HAD8" s="340"/>
      <c r="HAE8" s="340"/>
      <c r="HAF8" s="340"/>
      <c r="HAG8" s="340"/>
      <c r="HAH8" s="340"/>
      <c r="HAI8" s="340"/>
      <c r="HAJ8" s="340"/>
      <c r="HAK8" s="340"/>
      <c r="HAL8" s="340"/>
      <c r="HAM8" s="340"/>
      <c r="HAN8" s="340"/>
      <c r="HAO8" s="340"/>
      <c r="HAP8" s="340"/>
      <c r="HAQ8" s="340"/>
      <c r="HAR8" s="340"/>
      <c r="HAS8" s="340"/>
      <c r="HAT8" s="340"/>
      <c r="HAU8" s="340"/>
      <c r="HAV8" s="340"/>
      <c r="HAW8" s="340"/>
      <c r="HAX8" s="340"/>
      <c r="HAY8" s="340"/>
      <c r="HAZ8" s="340"/>
      <c r="HBA8" s="340"/>
      <c r="HBB8" s="340"/>
      <c r="HBC8" s="340"/>
      <c r="HBD8" s="340"/>
      <c r="HBE8" s="340"/>
      <c r="HBF8" s="340"/>
      <c r="HBG8" s="340"/>
      <c r="HBH8" s="340"/>
      <c r="HBI8" s="340"/>
      <c r="HBJ8" s="340"/>
      <c r="HBK8" s="340"/>
      <c r="HBL8" s="340"/>
      <c r="HBM8" s="340"/>
      <c r="HBN8" s="340"/>
      <c r="HBO8" s="340"/>
      <c r="HBP8" s="340"/>
      <c r="HBQ8" s="340"/>
      <c r="HBR8" s="340"/>
      <c r="HBS8" s="340"/>
      <c r="HBT8" s="340"/>
      <c r="HBU8" s="340"/>
      <c r="HBV8" s="340"/>
      <c r="HBW8" s="340"/>
      <c r="HBX8" s="340"/>
      <c r="HBY8" s="340"/>
      <c r="HBZ8" s="340"/>
      <c r="HCA8" s="340"/>
      <c r="HCB8" s="340"/>
      <c r="HCC8" s="340"/>
      <c r="HCD8" s="340"/>
      <c r="HCE8" s="340"/>
      <c r="HCF8" s="340"/>
      <c r="HCG8" s="340"/>
      <c r="HCH8" s="340"/>
      <c r="HCI8" s="340"/>
      <c r="HCJ8" s="340"/>
      <c r="HCK8" s="340"/>
      <c r="HCL8" s="340"/>
      <c r="HCM8" s="340"/>
      <c r="HCN8" s="340"/>
      <c r="HCO8" s="340"/>
      <c r="HCP8" s="340"/>
      <c r="HCQ8" s="340"/>
      <c r="HCR8" s="340"/>
      <c r="HCS8" s="340"/>
      <c r="HCT8" s="340"/>
      <c r="HCU8" s="340"/>
      <c r="HCV8" s="340"/>
      <c r="HCW8" s="340"/>
      <c r="HCX8" s="340"/>
      <c r="HCY8" s="340"/>
      <c r="HCZ8" s="340"/>
      <c r="HDA8" s="340"/>
      <c r="HDB8" s="340"/>
      <c r="HDC8" s="340"/>
      <c r="HDD8" s="340"/>
      <c r="HDE8" s="340"/>
      <c r="HDF8" s="340"/>
      <c r="HDG8" s="340"/>
      <c r="HDH8" s="340"/>
      <c r="HDI8" s="340"/>
      <c r="HDJ8" s="340"/>
      <c r="HDK8" s="340"/>
      <c r="HDL8" s="340"/>
      <c r="HDM8" s="340"/>
      <c r="HDN8" s="340"/>
      <c r="HDO8" s="340"/>
      <c r="HDP8" s="340"/>
      <c r="HDQ8" s="340"/>
      <c r="HDR8" s="340"/>
      <c r="HDS8" s="340"/>
      <c r="HDT8" s="340"/>
      <c r="HDU8" s="340"/>
      <c r="HDV8" s="340"/>
      <c r="HDW8" s="340"/>
      <c r="HDX8" s="340"/>
      <c r="HDY8" s="340"/>
      <c r="HDZ8" s="340"/>
      <c r="HEA8" s="340"/>
      <c r="HEB8" s="340"/>
      <c r="HEC8" s="340"/>
      <c r="HED8" s="340"/>
      <c r="HEE8" s="340"/>
      <c r="HEF8" s="340"/>
      <c r="HEG8" s="340"/>
      <c r="HEH8" s="340"/>
      <c r="HEI8" s="340"/>
      <c r="HEJ8" s="340"/>
      <c r="HEK8" s="340"/>
      <c r="HEL8" s="340"/>
      <c r="HEM8" s="340"/>
      <c r="HEN8" s="340"/>
      <c r="HEO8" s="340"/>
      <c r="HEP8" s="340"/>
      <c r="HEQ8" s="340"/>
      <c r="HER8" s="340"/>
      <c r="HES8" s="340"/>
      <c r="HET8" s="340"/>
      <c r="HEU8" s="340"/>
      <c r="HEV8" s="340"/>
      <c r="HEW8" s="340"/>
      <c r="HEX8" s="340"/>
      <c r="HEY8" s="340"/>
      <c r="HEZ8" s="340"/>
      <c r="HFA8" s="340"/>
      <c r="HFB8" s="340"/>
      <c r="HFC8" s="340"/>
      <c r="HFD8" s="340"/>
      <c r="HFE8" s="340"/>
      <c r="HFF8" s="340"/>
      <c r="HFG8" s="340"/>
      <c r="HFH8" s="340"/>
      <c r="HFI8" s="340"/>
      <c r="HFJ8" s="340"/>
      <c r="HFK8" s="340"/>
      <c r="HFL8" s="340"/>
      <c r="HFM8" s="340"/>
      <c r="HFN8" s="340"/>
      <c r="HFO8" s="340"/>
      <c r="HFP8" s="340"/>
      <c r="HFQ8" s="340"/>
      <c r="HFR8" s="340"/>
      <c r="HFS8" s="340"/>
      <c r="HFT8" s="340"/>
      <c r="HFU8" s="340"/>
      <c r="HFV8" s="340"/>
      <c r="HFW8" s="340"/>
      <c r="HFX8" s="340"/>
      <c r="HFY8" s="340"/>
      <c r="HFZ8" s="340"/>
      <c r="HGA8" s="340"/>
      <c r="HGB8" s="340"/>
      <c r="HGC8" s="340"/>
      <c r="HGD8" s="340"/>
      <c r="HGE8" s="340"/>
      <c r="HGF8" s="340"/>
      <c r="HGG8" s="340"/>
      <c r="HGH8" s="340"/>
      <c r="HGI8" s="340"/>
      <c r="HGJ8" s="340"/>
      <c r="HGK8" s="340"/>
      <c r="HGL8" s="340"/>
      <c r="HGM8" s="340"/>
      <c r="HGN8" s="340"/>
      <c r="HGO8" s="340"/>
      <c r="HGP8" s="340"/>
      <c r="HGQ8" s="340"/>
      <c r="HGR8" s="340"/>
      <c r="HGS8" s="340"/>
      <c r="HGT8" s="340"/>
      <c r="HGU8" s="340"/>
      <c r="HGV8" s="340"/>
      <c r="HGW8" s="340"/>
      <c r="HGX8" s="340"/>
      <c r="HGY8" s="340"/>
      <c r="HGZ8" s="340"/>
      <c r="HHA8" s="340"/>
      <c r="HHB8" s="340"/>
      <c r="HHC8" s="340"/>
      <c r="HHD8" s="340"/>
      <c r="HHE8" s="340"/>
      <c r="HHF8" s="340"/>
      <c r="HHG8" s="340"/>
      <c r="HHH8" s="340"/>
      <c r="HHI8" s="340"/>
      <c r="HHJ8" s="340"/>
      <c r="HHK8" s="340"/>
      <c r="HHL8" s="340"/>
      <c r="HHM8" s="340"/>
      <c r="HHN8" s="340"/>
      <c r="HHO8" s="340"/>
      <c r="HHP8" s="340"/>
      <c r="HHQ8" s="340"/>
      <c r="HHR8" s="340"/>
      <c r="HHS8" s="340"/>
      <c r="HHT8" s="340"/>
      <c r="HHU8" s="340"/>
      <c r="HHV8" s="340"/>
      <c r="HHW8" s="340"/>
      <c r="HHX8" s="340"/>
      <c r="HHY8" s="340"/>
      <c r="HHZ8" s="340"/>
      <c r="HIA8" s="340"/>
      <c r="HIB8" s="340"/>
      <c r="HIC8" s="340"/>
      <c r="HID8" s="340"/>
      <c r="HIE8" s="340"/>
      <c r="HIF8" s="340"/>
      <c r="HIG8" s="340"/>
      <c r="HIH8" s="340"/>
      <c r="HII8" s="340"/>
      <c r="HIJ8" s="340"/>
      <c r="HIK8" s="340"/>
      <c r="HIL8" s="340"/>
      <c r="HIM8" s="340"/>
      <c r="HIN8" s="340"/>
      <c r="HIO8" s="340"/>
      <c r="HIP8" s="340"/>
      <c r="HIQ8" s="340"/>
      <c r="HIR8" s="340"/>
      <c r="HIS8" s="340"/>
      <c r="HIT8" s="340"/>
      <c r="HIU8" s="340"/>
      <c r="HIV8" s="340"/>
      <c r="HIW8" s="340"/>
      <c r="HIX8" s="340"/>
      <c r="HIY8" s="340"/>
      <c r="HIZ8" s="340"/>
      <c r="HJA8" s="340"/>
      <c r="HJB8" s="340"/>
      <c r="HJC8" s="340"/>
      <c r="HJD8" s="340"/>
      <c r="HJE8" s="340"/>
      <c r="HJF8" s="340"/>
      <c r="HJG8" s="340"/>
      <c r="HJH8" s="340"/>
      <c r="HJI8" s="340"/>
      <c r="HJJ8" s="340"/>
      <c r="HJK8" s="340"/>
      <c r="HJL8" s="340"/>
      <c r="HJM8" s="340"/>
      <c r="HJN8" s="340"/>
      <c r="HJO8" s="340"/>
      <c r="HJP8" s="340"/>
      <c r="HJQ8" s="340"/>
      <c r="HJR8" s="340"/>
      <c r="HJS8" s="340"/>
      <c r="HJT8" s="340"/>
      <c r="HJU8" s="340"/>
      <c r="HJV8" s="340"/>
      <c r="HJW8" s="340"/>
      <c r="HJX8" s="340"/>
      <c r="HJY8" s="340"/>
      <c r="HJZ8" s="340"/>
      <c r="HKA8" s="340"/>
      <c r="HKB8" s="340"/>
      <c r="HKC8" s="340"/>
      <c r="HKD8" s="340"/>
      <c r="HKE8" s="340"/>
      <c r="HKF8" s="340"/>
      <c r="HKG8" s="340"/>
      <c r="HKH8" s="340"/>
      <c r="HKI8" s="340"/>
      <c r="HKJ8" s="340"/>
      <c r="HKK8" s="340"/>
      <c r="HKL8" s="340"/>
      <c r="HKM8" s="340"/>
      <c r="HKN8" s="340"/>
      <c r="HKO8" s="340"/>
      <c r="HKP8" s="340"/>
      <c r="HKQ8" s="340"/>
      <c r="HKR8" s="340"/>
      <c r="HKS8" s="340"/>
      <c r="HKT8" s="340"/>
      <c r="HKU8" s="340"/>
      <c r="HKV8" s="340"/>
      <c r="HKW8" s="340"/>
      <c r="HKX8" s="340"/>
      <c r="HKY8" s="340"/>
      <c r="HKZ8" s="340"/>
      <c r="HLA8" s="340"/>
      <c r="HLB8" s="340"/>
      <c r="HLC8" s="340"/>
      <c r="HLD8" s="340"/>
      <c r="HLE8" s="340"/>
      <c r="HLF8" s="340"/>
      <c r="HLG8" s="340"/>
      <c r="HLH8" s="340"/>
      <c r="HLI8" s="340"/>
      <c r="HLJ8" s="340"/>
      <c r="HLK8" s="340"/>
      <c r="HLL8" s="340"/>
      <c r="HLM8" s="340"/>
      <c r="HLN8" s="340"/>
      <c r="HLO8" s="340"/>
      <c r="HLP8" s="340"/>
      <c r="HLQ8" s="340"/>
      <c r="HLR8" s="340"/>
      <c r="HLS8" s="340"/>
      <c r="HLT8" s="340"/>
      <c r="HLU8" s="340"/>
      <c r="HLV8" s="340"/>
      <c r="HLW8" s="340"/>
      <c r="HLX8" s="340"/>
      <c r="HLY8" s="340"/>
      <c r="HLZ8" s="340"/>
      <c r="HMA8" s="340"/>
      <c r="HMB8" s="340"/>
      <c r="HMC8" s="340"/>
      <c r="HMD8" s="340"/>
      <c r="HME8" s="340"/>
      <c r="HMF8" s="340"/>
      <c r="HMG8" s="340"/>
      <c r="HMH8" s="340"/>
      <c r="HMI8" s="340"/>
      <c r="HMJ8" s="340"/>
      <c r="HMK8" s="340"/>
      <c r="HML8" s="340"/>
      <c r="HMM8" s="340"/>
      <c r="HMN8" s="340"/>
      <c r="HMO8" s="340"/>
      <c r="HMP8" s="340"/>
      <c r="HMQ8" s="340"/>
      <c r="HMR8" s="340"/>
      <c r="HMS8" s="340"/>
      <c r="HMT8" s="340"/>
      <c r="HMU8" s="340"/>
      <c r="HMV8" s="340"/>
      <c r="HMW8" s="340"/>
      <c r="HMX8" s="340"/>
      <c r="HMY8" s="340"/>
      <c r="HMZ8" s="340"/>
      <c r="HNA8" s="340"/>
      <c r="HNB8" s="340"/>
      <c r="HNC8" s="340"/>
      <c r="HND8" s="340"/>
      <c r="HNE8" s="340"/>
      <c r="HNF8" s="340"/>
      <c r="HNG8" s="340"/>
      <c r="HNH8" s="340"/>
      <c r="HNI8" s="340"/>
      <c r="HNJ8" s="340"/>
      <c r="HNK8" s="340"/>
      <c r="HNL8" s="340"/>
      <c r="HNM8" s="340"/>
      <c r="HNN8" s="340"/>
      <c r="HNO8" s="340"/>
      <c r="HNP8" s="340"/>
      <c r="HNQ8" s="340"/>
      <c r="HNR8" s="340"/>
      <c r="HNS8" s="340"/>
      <c r="HNT8" s="340"/>
      <c r="HNU8" s="340"/>
      <c r="HNV8" s="340"/>
      <c r="HNW8" s="340"/>
      <c r="HNX8" s="340"/>
      <c r="HNY8" s="340"/>
      <c r="HNZ8" s="340"/>
      <c r="HOA8" s="340"/>
      <c r="HOB8" s="340"/>
      <c r="HOC8" s="340"/>
      <c r="HOD8" s="340"/>
      <c r="HOE8" s="340"/>
      <c r="HOF8" s="340"/>
      <c r="HOG8" s="340"/>
      <c r="HOH8" s="340"/>
      <c r="HOI8" s="340"/>
      <c r="HOJ8" s="340"/>
      <c r="HOK8" s="340"/>
      <c r="HOL8" s="340"/>
      <c r="HOM8" s="340"/>
      <c r="HON8" s="340"/>
      <c r="HOO8" s="340"/>
      <c r="HOP8" s="340"/>
      <c r="HOQ8" s="340"/>
      <c r="HOR8" s="340"/>
      <c r="HOS8" s="340"/>
      <c r="HOT8" s="340"/>
      <c r="HOU8" s="340"/>
      <c r="HOV8" s="340"/>
      <c r="HOW8" s="340"/>
      <c r="HOX8" s="340"/>
      <c r="HOY8" s="340"/>
      <c r="HOZ8" s="340"/>
      <c r="HPA8" s="340"/>
      <c r="HPB8" s="340"/>
      <c r="HPC8" s="340"/>
      <c r="HPD8" s="340"/>
      <c r="HPE8" s="340"/>
      <c r="HPF8" s="340"/>
      <c r="HPG8" s="340"/>
      <c r="HPH8" s="340"/>
      <c r="HPI8" s="340"/>
      <c r="HPJ8" s="340"/>
      <c r="HPK8" s="340"/>
      <c r="HPL8" s="340"/>
      <c r="HPM8" s="340"/>
      <c r="HPN8" s="340"/>
      <c r="HPO8" s="340"/>
      <c r="HPP8" s="340"/>
      <c r="HPQ8" s="340"/>
      <c r="HPR8" s="340"/>
      <c r="HPS8" s="340"/>
      <c r="HPT8" s="340"/>
      <c r="HPU8" s="340"/>
      <c r="HPV8" s="340"/>
      <c r="HPW8" s="340"/>
      <c r="HPX8" s="340"/>
      <c r="HPY8" s="340"/>
      <c r="HPZ8" s="340"/>
      <c r="HQA8" s="340"/>
      <c r="HQB8" s="340"/>
      <c r="HQC8" s="340"/>
      <c r="HQD8" s="340"/>
      <c r="HQE8" s="340"/>
      <c r="HQF8" s="340"/>
      <c r="HQG8" s="340"/>
      <c r="HQH8" s="340"/>
      <c r="HQI8" s="340"/>
      <c r="HQJ8" s="340"/>
      <c r="HQK8" s="340"/>
      <c r="HQL8" s="340"/>
      <c r="HQM8" s="340"/>
      <c r="HQN8" s="340"/>
      <c r="HQO8" s="340"/>
      <c r="HQP8" s="340"/>
      <c r="HQQ8" s="340"/>
      <c r="HQR8" s="340"/>
      <c r="HQS8" s="340"/>
      <c r="HQT8" s="340"/>
      <c r="HQU8" s="340"/>
      <c r="HQV8" s="340"/>
      <c r="HQW8" s="340"/>
      <c r="HQX8" s="340"/>
      <c r="HQY8" s="340"/>
      <c r="HQZ8" s="340"/>
      <c r="HRA8" s="340"/>
      <c r="HRB8" s="340"/>
      <c r="HRC8" s="340"/>
      <c r="HRD8" s="340"/>
      <c r="HRE8" s="340"/>
      <c r="HRF8" s="340"/>
      <c r="HRG8" s="340"/>
      <c r="HRH8" s="340"/>
      <c r="HRI8" s="340"/>
      <c r="HRJ8" s="340"/>
      <c r="HRK8" s="340"/>
      <c r="HRL8" s="340"/>
      <c r="HRM8" s="340"/>
      <c r="HRN8" s="340"/>
      <c r="HRO8" s="340"/>
      <c r="HRP8" s="340"/>
      <c r="HRQ8" s="340"/>
      <c r="HRR8" s="340"/>
      <c r="HRS8" s="340"/>
      <c r="HRT8" s="340"/>
      <c r="HRU8" s="340"/>
      <c r="HRV8" s="340"/>
      <c r="HRW8" s="340"/>
      <c r="HRX8" s="340"/>
      <c r="HRY8" s="340"/>
      <c r="HRZ8" s="340"/>
      <c r="HSA8" s="340"/>
      <c r="HSB8" s="340"/>
      <c r="HSC8" s="340"/>
      <c r="HSD8" s="340"/>
      <c r="HSE8" s="340"/>
      <c r="HSF8" s="340"/>
      <c r="HSG8" s="340"/>
      <c r="HSH8" s="340"/>
      <c r="HSI8" s="340"/>
      <c r="HSJ8" s="340"/>
      <c r="HSK8" s="340"/>
      <c r="HSL8" s="340"/>
      <c r="HSM8" s="340"/>
      <c r="HSN8" s="340"/>
      <c r="HSO8" s="340"/>
      <c r="HSP8" s="340"/>
      <c r="HSQ8" s="340"/>
      <c r="HSR8" s="340"/>
      <c r="HSS8" s="340"/>
      <c r="HST8" s="340"/>
      <c r="HSU8" s="340"/>
      <c r="HSV8" s="340"/>
      <c r="HSW8" s="340"/>
      <c r="HSX8" s="340"/>
      <c r="HSY8" s="340"/>
      <c r="HSZ8" s="340"/>
      <c r="HTA8" s="340"/>
      <c r="HTB8" s="340"/>
      <c r="HTC8" s="340"/>
      <c r="HTD8" s="340"/>
      <c r="HTE8" s="340"/>
      <c r="HTF8" s="340"/>
      <c r="HTG8" s="340"/>
      <c r="HTH8" s="340"/>
      <c r="HTI8" s="340"/>
      <c r="HTJ8" s="340"/>
      <c r="HTK8" s="340"/>
      <c r="HTL8" s="340"/>
      <c r="HTM8" s="340"/>
      <c r="HTN8" s="340"/>
      <c r="HTO8" s="340"/>
      <c r="HTP8" s="340"/>
      <c r="HTQ8" s="340"/>
      <c r="HTR8" s="340"/>
      <c r="HTS8" s="340"/>
      <c r="HTT8" s="340"/>
      <c r="HTU8" s="340"/>
      <c r="HTV8" s="340"/>
      <c r="HTW8" s="340"/>
      <c r="HTX8" s="340"/>
      <c r="HTY8" s="340"/>
      <c r="HTZ8" s="340"/>
      <c r="HUA8" s="340"/>
      <c r="HUB8" s="340"/>
      <c r="HUC8" s="340"/>
      <c r="HUD8" s="340"/>
      <c r="HUE8" s="340"/>
      <c r="HUF8" s="340"/>
      <c r="HUG8" s="340"/>
      <c r="HUH8" s="340"/>
      <c r="HUI8" s="340"/>
      <c r="HUJ8" s="340"/>
      <c r="HUK8" s="340"/>
      <c r="HUL8" s="340"/>
      <c r="HUM8" s="340"/>
      <c r="HUN8" s="340"/>
      <c r="HUO8" s="340"/>
      <c r="HUP8" s="340"/>
      <c r="HUQ8" s="340"/>
      <c r="HUR8" s="340"/>
      <c r="HUS8" s="340"/>
      <c r="HUT8" s="340"/>
      <c r="HUU8" s="340"/>
      <c r="HUV8" s="340"/>
      <c r="HUW8" s="340"/>
      <c r="HUX8" s="340"/>
      <c r="HUY8" s="340"/>
      <c r="HUZ8" s="340"/>
      <c r="HVA8" s="340"/>
      <c r="HVB8" s="340"/>
      <c r="HVC8" s="340"/>
      <c r="HVD8" s="340"/>
      <c r="HVE8" s="340"/>
      <c r="HVF8" s="340"/>
      <c r="HVG8" s="340"/>
      <c r="HVH8" s="340"/>
      <c r="HVI8" s="340"/>
      <c r="HVJ8" s="340"/>
      <c r="HVK8" s="340"/>
      <c r="HVL8" s="340"/>
      <c r="HVM8" s="340"/>
      <c r="HVN8" s="340"/>
      <c r="HVO8" s="340"/>
      <c r="HVP8" s="340"/>
      <c r="HVQ8" s="340"/>
      <c r="HVR8" s="340"/>
      <c r="HVS8" s="340"/>
      <c r="HVT8" s="340"/>
      <c r="HVU8" s="340"/>
      <c r="HVV8" s="340"/>
      <c r="HVW8" s="340"/>
      <c r="HVX8" s="340"/>
      <c r="HVY8" s="340"/>
      <c r="HVZ8" s="340"/>
      <c r="HWA8" s="340"/>
      <c r="HWB8" s="340"/>
      <c r="HWC8" s="340"/>
      <c r="HWD8" s="340"/>
      <c r="HWE8" s="340"/>
      <c r="HWF8" s="340"/>
      <c r="HWG8" s="340"/>
      <c r="HWH8" s="340"/>
      <c r="HWI8" s="340"/>
      <c r="HWJ8" s="340"/>
      <c r="HWK8" s="340"/>
      <c r="HWL8" s="340"/>
      <c r="HWM8" s="340"/>
      <c r="HWN8" s="340"/>
      <c r="HWO8" s="340"/>
      <c r="HWP8" s="340"/>
      <c r="HWQ8" s="340"/>
      <c r="HWR8" s="340"/>
      <c r="HWS8" s="340"/>
      <c r="HWT8" s="340"/>
      <c r="HWU8" s="340"/>
      <c r="HWV8" s="340"/>
      <c r="HWW8" s="340"/>
      <c r="HWX8" s="340"/>
      <c r="HWY8" s="340"/>
      <c r="HWZ8" s="340"/>
      <c r="HXA8" s="340"/>
      <c r="HXB8" s="340"/>
      <c r="HXC8" s="340"/>
      <c r="HXD8" s="340"/>
      <c r="HXE8" s="340"/>
      <c r="HXF8" s="340"/>
      <c r="HXG8" s="340"/>
      <c r="HXH8" s="340"/>
      <c r="HXI8" s="340"/>
      <c r="HXJ8" s="340"/>
      <c r="HXK8" s="340"/>
      <c r="HXL8" s="340"/>
      <c r="HXM8" s="340"/>
      <c r="HXN8" s="340"/>
      <c r="HXO8" s="340"/>
      <c r="HXP8" s="340"/>
      <c r="HXQ8" s="340"/>
      <c r="HXR8" s="340"/>
      <c r="HXS8" s="340"/>
      <c r="HXT8" s="340"/>
      <c r="HXU8" s="340"/>
      <c r="HXV8" s="340"/>
      <c r="HXW8" s="340"/>
      <c r="HXX8" s="340"/>
      <c r="HXY8" s="340"/>
      <c r="HXZ8" s="340"/>
      <c r="HYA8" s="340"/>
      <c r="HYB8" s="340"/>
      <c r="HYC8" s="340"/>
      <c r="HYD8" s="340"/>
      <c r="HYE8" s="340"/>
      <c r="HYF8" s="340"/>
      <c r="HYG8" s="340"/>
      <c r="HYH8" s="340"/>
      <c r="HYI8" s="340"/>
      <c r="HYJ8" s="340"/>
      <c r="HYK8" s="340"/>
      <c r="HYL8" s="340"/>
      <c r="HYM8" s="340"/>
      <c r="HYN8" s="340"/>
      <c r="HYO8" s="340"/>
      <c r="HYP8" s="340"/>
      <c r="HYQ8" s="340"/>
      <c r="HYR8" s="340"/>
      <c r="HYS8" s="340"/>
      <c r="HYT8" s="340"/>
      <c r="HYU8" s="340"/>
      <c r="HYV8" s="340"/>
      <c r="HYW8" s="340"/>
      <c r="HYX8" s="340"/>
      <c r="HYY8" s="340"/>
      <c r="HYZ8" s="340"/>
      <c r="HZA8" s="340"/>
      <c r="HZB8" s="340"/>
      <c r="HZC8" s="340"/>
      <c r="HZD8" s="340"/>
      <c r="HZE8" s="340"/>
      <c r="HZF8" s="340"/>
      <c r="HZG8" s="340"/>
      <c r="HZH8" s="340"/>
      <c r="HZI8" s="340"/>
      <c r="HZJ8" s="340"/>
      <c r="HZK8" s="340"/>
      <c r="HZL8" s="340"/>
      <c r="HZM8" s="340"/>
      <c r="HZN8" s="340"/>
      <c r="HZO8" s="340"/>
      <c r="HZP8" s="340"/>
      <c r="HZQ8" s="340"/>
      <c r="HZR8" s="340"/>
      <c r="HZS8" s="340"/>
      <c r="HZT8" s="340"/>
      <c r="HZU8" s="340"/>
      <c r="HZV8" s="340"/>
      <c r="HZW8" s="340"/>
      <c r="HZX8" s="340"/>
      <c r="HZY8" s="340"/>
      <c r="HZZ8" s="340"/>
      <c r="IAA8" s="340"/>
      <c r="IAB8" s="340"/>
      <c r="IAC8" s="340"/>
      <c r="IAD8" s="340"/>
      <c r="IAE8" s="340"/>
      <c r="IAF8" s="340"/>
      <c r="IAG8" s="340"/>
      <c r="IAH8" s="340"/>
      <c r="IAI8" s="340"/>
      <c r="IAJ8" s="340"/>
      <c r="IAK8" s="340"/>
      <c r="IAL8" s="340"/>
      <c r="IAM8" s="340"/>
      <c r="IAN8" s="340"/>
      <c r="IAO8" s="340"/>
      <c r="IAP8" s="340"/>
      <c r="IAQ8" s="340"/>
      <c r="IAR8" s="340"/>
      <c r="IAS8" s="340"/>
      <c r="IAT8" s="340"/>
      <c r="IAU8" s="340"/>
      <c r="IAV8" s="340"/>
      <c r="IAW8" s="340"/>
      <c r="IAX8" s="340"/>
      <c r="IAY8" s="340"/>
      <c r="IAZ8" s="340"/>
      <c r="IBA8" s="340"/>
      <c r="IBB8" s="340"/>
      <c r="IBC8" s="340"/>
      <c r="IBD8" s="340"/>
      <c r="IBE8" s="340"/>
      <c r="IBF8" s="340"/>
      <c r="IBG8" s="340"/>
      <c r="IBH8" s="340"/>
      <c r="IBI8" s="340"/>
      <c r="IBJ8" s="340"/>
      <c r="IBK8" s="340"/>
      <c r="IBL8" s="340"/>
      <c r="IBM8" s="340"/>
      <c r="IBN8" s="340"/>
      <c r="IBO8" s="340"/>
      <c r="IBP8" s="340"/>
      <c r="IBQ8" s="340"/>
      <c r="IBR8" s="340"/>
      <c r="IBS8" s="340"/>
      <c r="IBT8" s="340"/>
      <c r="IBU8" s="340"/>
      <c r="IBV8" s="340"/>
      <c r="IBW8" s="340"/>
      <c r="IBX8" s="340"/>
      <c r="IBY8" s="340"/>
      <c r="IBZ8" s="340"/>
      <c r="ICA8" s="340"/>
      <c r="ICB8" s="340"/>
      <c r="ICC8" s="340"/>
      <c r="ICD8" s="340"/>
      <c r="ICE8" s="340"/>
      <c r="ICF8" s="340"/>
      <c r="ICG8" s="340"/>
      <c r="ICH8" s="340"/>
      <c r="ICI8" s="340"/>
      <c r="ICJ8" s="340"/>
      <c r="ICK8" s="340"/>
      <c r="ICL8" s="340"/>
      <c r="ICM8" s="340"/>
      <c r="ICN8" s="340"/>
      <c r="ICO8" s="340"/>
      <c r="ICP8" s="340"/>
      <c r="ICQ8" s="340"/>
      <c r="ICR8" s="340"/>
      <c r="ICS8" s="340"/>
      <c r="ICT8" s="340"/>
      <c r="ICU8" s="340"/>
      <c r="ICV8" s="340"/>
      <c r="ICW8" s="340"/>
      <c r="ICX8" s="340"/>
      <c r="ICY8" s="340"/>
      <c r="ICZ8" s="340"/>
      <c r="IDA8" s="340"/>
      <c r="IDB8" s="340"/>
      <c r="IDC8" s="340"/>
      <c r="IDD8" s="340"/>
      <c r="IDE8" s="340"/>
      <c r="IDF8" s="340"/>
      <c r="IDG8" s="340"/>
      <c r="IDH8" s="340"/>
      <c r="IDI8" s="340"/>
      <c r="IDJ8" s="340"/>
      <c r="IDK8" s="340"/>
      <c r="IDL8" s="340"/>
      <c r="IDM8" s="340"/>
      <c r="IDN8" s="340"/>
      <c r="IDO8" s="340"/>
      <c r="IDP8" s="340"/>
      <c r="IDQ8" s="340"/>
      <c r="IDR8" s="340"/>
      <c r="IDS8" s="340"/>
      <c r="IDT8" s="340"/>
      <c r="IDU8" s="340"/>
      <c r="IDV8" s="340"/>
      <c r="IDW8" s="340"/>
      <c r="IDX8" s="340"/>
      <c r="IDY8" s="340"/>
      <c r="IDZ8" s="340"/>
      <c r="IEA8" s="340"/>
      <c r="IEB8" s="340"/>
      <c r="IEC8" s="340"/>
      <c r="IED8" s="340"/>
      <c r="IEE8" s="340"/>
      <c r="IEF8" s="340"/>
      <c r="IEG8" s="340"/>
      <c r="IEH8" s="340"/>
      <c r="IEI8" s="340"/>
      <c r="IEJ8" s="340"/>
      <c r="IEK8" s="340"/>
      <c r="IEL8" s="340"/>
      <c r="IEM8" s="340"/>
      <c r="IEN8" s="340"/>
      <c r="IEO8" s="340"/>
      <c r="IEP8" s="340"/>
      <c r="IEQ8" s="340"/>
      <c r="IER8" s="340"/>
      <c r="IES8" s="340"/>
      <c r="IET8" s="340"/>
      <c r="IEU8" s="340"/>
      <c r="IEV8" s="340"/>
      <c r="IEW8" s="340"/>
      <c r="IEX8" s="340"/>
      <c r="IEY8" s="340"/>
      <c r="IEZ8" s="340"/>
      <c r="IFA8" s="340"/>
      <c r="IFB8" s="340"/>
      <c r="IFC8" s="340"/>
      <c r="IFD8" s="340"/>
      <c r="IFE8" s="340"/>
      <c r="IFF8" s="340"/>
      <c r="IFG8" s="340"/>
      <c r="IFH8" s="340"/>
      <c r="IFI8" s="340"/>
      <c r="IFJ8" s="340"/>
      <c r="IFK8" s="340"/>
      <c r="IFL8" s="340"/>
      <c r="IFM8" s="340"/>
      <c r="IFN8" s="340"/>
      <c r="IFO8" s="340"/>
      <c r="IFP8" s="340"/>
      <c r="IFQ8" s="340"/>
      <c r="IFR8" s="340"/>
      <c r="IFS8" s="340"/>
      <c r="IFT8" s="340"/>
      <c r="IFU8" s="340"/>
      <c r="IFV8" s="340"/>
      <c r="IFW8" s="340"/>
      <c r="IFX8" s="340"/>
      <c r="IFY8" s="340"/>
      <c r="IFZ8" s="340"/>
      <c r="IGA8" s="340"/>
      <c r="IGB8" s="340"/>
      <c r="IGC8" s="340"/>
      <c r="IGD8" s="340"/>
      <c r="IGE8" s="340"/>
      <c r="IGF8" s="340"/>
      <c r="IGG8" s="340"/>
      <c r="IGH8" s="340"/>
      <c r="IGI8" s="340"/>
      <c r="IGJ8" s="340"/>
      <c r="IGK8" s="340"/>
      <c r="IGL8" s="340"/>
      <c r="IGM8" s="340"/>
      <c r="IGN8" s="340"/>
      <c r="IGO8" s="340"/>
      <c r="IGP8" s="340"/>
      <c r="IGQ8" s="340"/>
      <c r="IGR8" s="340"/>
      <c r="IGS8" s="340"/>
      <c r="IGT8" s="340"/>
      <c r="IGU8" s="340"/>
      <c r="IGV8" s="340"/>
      <c r="IGW8" s="340"/>
      <c r="IGX8" s="340"/>
      <c r="IGY8" s="340"/>
      <c r="IGZ8" s="340"/>
      <c r="IHA8" s="340"/>
      <c r="IHB8" s="340"/>
      <c r="IHC8" s="340"/>
      <c r="IHD8" s="340"/>
      <c r="IHE8" s="340"/>
      <c r="IHF8" s="340"/>
      <c r="IHG8" s="340"/>
      <c r="IHH8" s="340"/>
      <c r="IHI8" s="340"/>
      <c r="IHJ8" s="340"/>
      <c r="IHK8" s="340"/>
      <c r="IHL8" s="340"/>
      <c r="IHM8" s="340"/>
      <c r="IHN8" s="340"/>
      <c r="IHO8" s="340"/>
      <c r="IHP8" s="340"/>
      <c r="IHQ8" s="340"/>
      <c r="IHR8" s="340"/>
      <c r="IHS8" s="340"/>
      <c r="IHT8" s="340"/>
      <c r="IHU8" s="340"/>
      <c r="IHV8" s="340"/>
      <c r="IHW8" s="340"/>
      <c r="IHX8" s="340"/>
      <c r="IHY8" s="340"/>
      <c r="IHZ8" s="340"/>
      <c r="IIA8" s="340"/>
      <c r="IIB8" s="340"/>
      <c r="IIC8" s="340"/>
      <c r="IID8" s="340"/>
      <c r="IIE8" s="340"/>
      <c r="IIF8" s="340"/>
      <c r="IIG8" s="340"/>
      <c r="IIH8" s="340"/>
      <c r="III8" s="340"/>
      <c r="IIJ8" s="340"/>
      <c r="IIK8" s="340"/>
      <c r="IIL8" s="340"/>
      <c r="IIM8" s="340"/>
      <c r="IIN8" s="340"/>
      <c r="IIO8" s="340"/>
      <c r="IIP8" s="340"/>
      <c r="IIQ8" s="340"/>
      <c r="IIR8" s="340"/>
      <c r="IIS8" s="340"/>
      <c r="IIT8" s="340"/>
      <c r="IIU8" s="340"/>
      <c r="IIV8" s="340"/>
      <c r="IIW8" s="340"/>
      <c r="IIX8" s="340"/>
      <c r="IIY8" s="340"/>
      <c r="IIZ8" s="340"/>
      <c r="IJA8" s="340"/>
      <c r="IJB8" s="340"/>
      <c r="IJC8" s="340"/>
      <c r="IJD8" s="340"/>
      <c r="IJE8" s="340"/>
      <c r="IJF8" s="340"/>
      <c r="IJG8" s="340"/>
      <c r="IJH8" s="340"/>
      <c r="IJI8" s="340"/>
      <c r="IJJ8" s="340"/>
      <c r="IJK8" s="340"/>
      <c r="IJL8" s="340"/>
      <c r="IJM8" s="340"/>
      <c r="IJN8" s="340"/>
      <c r="IJO8" s="340"/>
      <c r="IJP8" s="340"/>
      <c r="IJQ8" s="340"/>
      <c r="IJR8" s="340"/>
      <c r="IJS8" s="340"/>
      <c r="IJT8" s="340"/>
      <c r="IJU8" s="340"/>
      <c r="IJV8" s="340"/>
      <c r="IJW8" s="340"/>
      <c r="IJX8" s="340"/>
      <c r="IJY8" s="340"/>
      <c r="IJZ8" s="340"/>
      <c r="IKA8" s="340"/>
      <c r="IKB8" s="340"/>
      <c r="IKC8" s="340"/>
      <c r="IKD8" s="340"/>
      <c r="IKE8" s="340"/>
      <c r="IKF8" s="340"/>
      <c r="IKG8" s="340"/>
      <c r="IKH8" s="340"/>
      <c r="IKI8" s="340"/>
      <c r="IKJ8" s="340"/>
      <c r="IKK8" s="340"/>
      <c r="IKL8" s="340"/>
      <c r="IKM8" s="340"/>
      <c r="IKN8" s="340"/>
      <c r="IKO8" s="340"/>
      <c r="IKP8" s="340"/>
      <c r="IKQ8" s="340"/>
      <c r="IKR8" s="340"/>
      <c r="IKS8" s="340"/>
      <c r="IKT8" s="340"/>
      <c r="IKU8" s="340"/>
      <c r="IKV8" s="340"/>
      <c r="IKW8" s="340"/>
      <c r="IKX8" s="340"/>
      <c r="IKY8" s="340"/>
      <c r="IKZ8" s="340"/>
      <c r="ILA8" s="340"/>
      <c r="ILB8" s="340"/>
      <c r="ILC8" s="340"/>
      <c r="ILD8" s="340"/>
      <c r="ILE8" s="340"/>
      <c r="ILF8" s="340"/>
      <c r="ILG8" s="340"/>
      <c r="ILH8" s="340"/>
      <c r="ILI8" s="340"/>
      <c r="ILJ8" s="340"/>
      <c r="ILK8" s="340"/>
      <c r="ILL8" s="340"/>
      <c r="ILM8" s="340"/>
      <c r="ILN8" s="340"/>
      <c r="ILO8" s="340"/>
      <c r="ILP8" s="340"/>
      <c r="ILQ8" s="340"/>
      <c r="ILR8" s="340"/>
      <c r="ILS8" s="340"/>
      <c r="ILT8" s="340"/>
      <c r="ILU8" s="340"/>
      <c r="ILV8" s="340"/>
      <c r="ILW8" s="340"/>
      <c r="ILX8" s="340"/>
      <c r="ILY8" s="340"/>
      <c r="ILZ8" s="340"/>
      <c r="IMA8" s="340"/>
      <c r="IMB8" s="340"/>
      <c r="IMC8" s="340"/>
      <c r="IMD8" s="340"/>
      <c r="IME8" s="340"/>
      <c r="IMF8" s="340"/>
      <c r="IMG8" s="340"/>
      <c r="IMH8" s="340"/>
      <c r="IMI8" s="340"/>
      <c r="IMJ8" s="340"/>
      <c r="IMK8" s="340"/>
      <c r="IML8" s="340"/>
      <c r="IMM8" s="340"/>
      <c r="IMN8" s="340"/>
      <c r="IMO8" s="340"/>
      <c r="IMP8" s="340"/>
      <c r="IMQ8" s="340"/>
      <c r="IMR8" s="340"/>
      <c r="IMS8" s="340"/>
      <c r="IMT8" s="340"/>
      <c r="IMU8" s="340"/>
      <c r="IMV8" s="340"/>
      <c r="IMW8" s="340"/>
      <c r="IMX8" s="340"/>
      <c r="IMY8" s="340"/>
      <c r="IMZ8" s="340"/>
      <c r="INA8" s="340"/>
      <c r="INB8" s="340"/>
      <c r="INC8" s="340"/>
      <c r="IND8" s="340"/>
      <c r="INE8" s="340"/>
      <c r="INF8" s="340"/>
      <c r="ING8" s="340"/>
      <c r="INH8" s="340"/>
      <c r="INI8" s="340"/>
      <c r="INJ8" s="340"/>
      <c r="INK8" s="340"/>
      <c r="INL8" s="340"/>
      <c r="INM8" s="340"/>
      <c r="INN8" s="340"/>
      <c r="INO8" s="340"/>
      <c r="INP8" s="340"/>
      <c r="INQ8" s="340"/>
      <c r="INR8" s="340"/>
      <c r="INS8" s="340"/>
      <c r="INT8" s="340"/>
      <c r="INU8" s="340"/>
      <c r="INV8" s="340"/>
      <c r="INW8" s="340"/>
      <c r="INX8" s="340"/>
      <c r="INY8" s="340"/>
      <c r="INZ8" s="340"/>
      <c r="IOA8" s="340"/>
      <c r="IOB8" s="340"/>
      <c r="IOC8" s="340"/>
      <c r="IOD8" s="340"/>
      <c r="IOE8" s="340"/>
      <c r="IOF8" s="340"/>
      <c r="IOG8" s="340"/>
      <c r="IOH8" s="340"/>
      <c r="IOI8" s="340"/>
      <c r="IOJ8" s="340"/>
      <c r="IOK8" s="340"/>
      <c r="IOL8" s="340"/>
      <c r="IOM8" s="340"/>
      <c r="ION8" s="340"/>
      <c r="IOO8" s="340"/>
      <c r="IOP8" s="340"/>
      <c r="IOQ8" s="340"/>
      <c r="IOR8" s="340"/>
      <c r="IOS8" s="340"/>
      <c r="IOT8" s="340"/>
      <c r="IOU8" s="340"/>
      <c r="IOV8" s="340"/>
      <c r="IOW8" s="340"/>
      <c r="IOX8" s="340"/>
      <c r="IOY8" s="340"/>
      <c r="IOZ8" s="340"/>
      <c r="IPA8" s="340"/>
      <c r="IPB8" s="340"/>
      <c r="IPC8" s="340"/>
      <c r="IPD8" s="340"/>
      <c r="IPE8" s="340"/>
      <c r="IPF8" s="340"/>
      <c r="IPG8" s="340"/>
      <c r="IPH8" s="340"/>
      <c r="IPI8" s="340"/>
      <c r="IPJ8" s="340"/>
      <c r="IPK8" s="340"/>
      <c r="IPL8" s="340"/>
      <c r="IPM8" s="340"/>
      <c r="IPN8" s="340"/>
      <c r="IPO8" s="340"/>
      <c r="IPP8" s="340"/>
      <c r="IPQ8" s="340"/>
      <c r="IPR8" s="340"/>
      <c r="IPS8" s="340"/>
      <c r="IPT8" s="340"/>
      <c r="IPU8" s="340"/>
      <c r="IPV8" s="340"/>
      <c r="IPW8" s="340"/>
      <c r="IPX8" s="340"/>
      <c r="IPY8" s="340"/>
      <c r="IPZ8" s="340"/>
      <c r="IQA8" s="340"/>
      <c r="IQB8" s="340"/>
      <c r="IQC8" s="340"/>
      <c r="IQD8" s="340"/>
      <c r="IQE8" s="340"/>
      <c r="IQF8" s="340"/>
      <c r="IQG8" s="340"/>
      <c r="IQH8" s="340"/>
      <c r="IQI8" s="340"/>
      <c r="IQJ8" s="340"/>
      <c r="IQK8" s="340"/>
      <c r="IQL8" s="340"/>
      <c r="IQM8" s="340"/>
      <c r="IQN8" s="340"/>
      <c r="IQO8" s="340"/>
      <c r="IQP8" s="340"/>
      <c r="IQQ8" s="340"/>
      <c r="IQR8" s="340"/>
      <c r="IQS8" s="340"/>
      <c r="IQT8" s="340"/>
      <c r="IQU8" s="340"/>
      <c r="IQV8" s="340"/>
      <c r="IQW8" s="340"/>
      <c r="IQX8" s="340"/>
      <c r="IQY8" s="340"/>
      <c r="IQZ8" s="340"/>
      <c r="IRA8" s="340"/>
      <c r="IRB8" s="340"/>
      <c r="IRC8" s="340"/>
      <c r="IRD8" s="340"/>
      <c r="IRE8" s="340"/>
      <c r="IRF8" s="340"/>
      <c r="IRG8" s="340"/>
      <c r="IRH8" s="340"/>
      <c r="IRI8" s="340"/>
      <c r="IRJ8" s="340"/>
      <c r="IRK8" s="340"/>
      <c r="IRL8" s="340"/>
      <c r="IRM8" s="340"/>
      <c r="IRN8" s="340"/>
      <c r="IRO8" s="340"/>
      <c r="IRP8" s="340"/>
      <c r="IRQ8" s="340"/>
      <c r="IRR8" s="340"/>
      <c r="IRS8" s="340"/>
      <c r="IRT8" s="340"/>
      <c r="IRU8" s="340"/>
      <c r="IRV8" s="340"/>
      <c r="IRW8" s="340"/>
      <c r="IRX8" s="340"/>
      <c r="IRY8" s="340"/>
      <c r="IRZ8" s="340"/>
      <c r="ISA8" s="340"/>
      <c r="ISB8" s="340"/>
      <c r="ISC8" s="340"/>
      <c r="ISD8" s="340"/>
      <c r="ISE8" s="340"/>
      <c r="ISF8" s="340"/>
      <c r="ISG8" s="340"/>
      <c r="ISH8" s="340"/>
      <c r="ISI8" s="340"/>
      <c r="ISJ8" s="340"/>
      <c r="ISK8" s="340"/>
      <c r="ISL8" s="340"/>
      <c r="ISM8" s="340"/>
      <c r="ISN8" s="340"/>
      <c r="ISO8" s="340"/>
      <c r="ISP8" s="340"/>
      <c r="ISQ8" s="340"/>
      <c r="ISR8" s="340"/>
      <c r="ISS8" s="340"/>
      <c r="IST8" s="340"/>
      <c r="ISU8" s="340"/>
      <c r="ISV8" s="340"/>
      <c r="ISW8" s="340"/>
      <c r="ISX8" s="340"/>
      <c r="ISY8" s="340"/>
      <c r="ISZ8" s="340"/>
      <c r="ITA8" s="340"/>
      <c r="ITB8" s="340"/>
      <c r="ITC8" s="340"/>
      <c r="ITD8" s="340"/>
      <c r="ITE8" s="340"/>
      <c r="ITF8" s="340"/>
      <c r="ITG8" s="340"/>
      <c r="ITH8" s="340"/>
      <c r="ITI8" s="340"/>
      <c r="ITJ8" s="340"/>
      <c r="ITK8" s="340"/>
      <c r="ITL8" s="340"/>
      <c r="ITM8" s="340"/>
      <c r="ITN8" s="340"/>
      <c r="ITO8" s="340"/>
      <c r="ITP8" s="340"/>
      <c r="ITQ8" s="340"/>
      <c r="ITR8" s="340"/>
      <c r="ITS8" s="340"/>
      <c r="ITT8" s="340"/>
      <c r="ITU8" s="340"/>
      <c r="ITV8" s="340"/>
      <c r="ITW8" s="340"/>
      <c r="ITX8" s="340"/>
      <c r="ITY8" s="340"/>
      <c r="ITZ8" s="340"/>
      <c r="IUA8" s="340"/>
      <c r="IUB8" s="340"/>
      <c r="IUC8" s="340"/>
      <c r="IUD8" s="340"/>
      <c r="IUE8" s="340"/>
      <c r="IUF8" s="340"/>
      <c r="IUG8" s="340"/>
      <c r="IUH8" s="340"/>
      <c r="IUI8" s="340"/>
      <c r="IUJ8" s="340"/>
      <c r="IUK8" s="340"/>
      <c r="IUL8" s="340"/>
      <c r="IUM8" s="340"/>
      <c r="IUN8" s="340"/>
      <c r="IUO8" s="340"/>
      <c r="IUP8" s="340"/>
      <c r="IUQ8" s="340"/>
      <c r="IUR8" s="340"/>
      <c r="IUS8" s="340"/>
      <c r="IUT8" s="340"/>
      <c r="IUU8" s="340"/>
      <c r="IUV8" s="340"/>
      <c r="IUW8" s="340"/>
      <c r="IUX8" s="340"/>
      <c r="IUY8" s="340"/>
      <c r="IUZ8" s="340"/>
      <c r="IVA8" s="340"/>
      <c r="IVB8" s="340"/>
      <c r="IVC8" s="340"/>
      <c r="IVD8" s="340"/>
      <c r="IVE8" s="340"/>
      <c r="IVF8" s="340"/>
      <c r="IVG8" s="340"/>
      <c r="IVH8" s="340"/>
      <c r="IVI8" s="340"/>
      <c r="IVJ8" s="340"/>
      <c r="IVK8" s="340"/>
      <c r="IVL8" s="340"/>
      <c r="IVM8" s="340"/>
      <c r="IVN8" s="340"/>
      <c r="IVO8" s="340"/>
      <c r="IVP8" s="340"/>
      <c r="IVQ8" s="340"/>
      <c r="IVR8" s="340"/>
      <c r="IVS8" s="340"/>
      <c r="IVT8" s="340"/>
      <c r="IVU8" s="340"/>
      <c r="IVV8" s="340"/>
      <c r="IVW8" s="340"/>
      <c r="IVX8" s="340"/>
      <c r="IVY8" s="340"/>
      <c r="IVZ8" s="340"/>
      <c r="IWA8" s="340"/>
      <c r="IWB8" s="340"/>
      <c r="IWC8" s="340"/>
      <c r="IWD8" s="340"/>
      <c r="IWE8" s="340"/>
      <c r="IWF8" s="340"/>
      <c r="IWG8" s="340"/>
      <c r="IWH8" s="340"/>
      <c r="IWI8" s="340"/>
      <c r="IWJ8" s="340"/>
      <c r="IWK8" s="340"/>
      <c r="IWL8" s="340"/>
      <c r="IWM8" s="340"/>
      <c r="IWN8" s="340"/>
      <c r="IWO8" s="340"/>
      <c r="IWP8" s="340"/>
      <c r="IWQ8" s="340"/>
      <c r="IWR8" s="340"/>
      <c r="IWS8" s="340"/>
      <c r="IWT8" s="340"/>
      <c r="IWU8" s="340"/>
      <c r="IWV8" s="340"/>
      <c r="IWW8" s="340"/>
      <c r="IWX8" s="340"/>
      <c r="IWY8" s="340"/>
      <c r="IWZ8" s="340"/>
      <c r="IXA8" s="340"/>
      <c r="IXB8" s="340"/>
      <c r="IXC8" s="340"/>
      <c r="IXD8" s="340"/>
      <c r="IXE8" s="340"/>
      <c r="IXF8" s="340"/>
      <c r="IXG8" s="340"/>
      <c r="IXH8" s="340"/>
      <c r="IXI8" s="340"/>
      <c r="IXJ8" s="340"/>
      <c r="IXK8" s="340"/>
      <c r="IXL8" s="340"/>
      <c r="IXM8" s="340"/>
      <c r="IXN8" s="340"/>
      <c r="IXO8" s="340"/>
      <c r="IXP8" s="340"/>
      <c r="IXQ8" s="340"/>
      <c r="IXR8" s="340"/>
      <c r="IXS8" s="340"/>
      <c r="IXT8" s="340"/>
      <c r="IXU8" s="340"/>
      <c r="IXV8" s="340"/>
      <c r="IXW8" s="340"/>
      <c r="IXX8" s="340"/>
      <c r="IXY8" s="340"/>
      <c r="IXZ8" s="340"/>
      <c r="IYA8" s="340"/>
      <c r="IYB8" s="340"/>
      <c r="IYC8" s="340"/>
      <c r="IYD8" s="340"/>
      <c r="IYE8" s="340"/>
      <c r="IYF8" s="340"/>
      <c r="IYG8" s="340"/>
      <c r="IYH8" s="340"/>
      <c r="IYI8" s="340"/>
      <c r="IYJ8" s="340"/>
      <c r="IYK8" s="340"/>
      <c r="IYL8" s="340"/>
      <c r="IYM8" s="340"/>
      <c r="IYN8" s="340"/>
      <c r="IYO8" s="340"/>
      <c r="IYP8" s="340"/>
      <c r="IYQ8" s="340"/>
      <c r="IYR8" s="340"/>
      <c r="IYS8" s="340"/>
      <c r="IYT8" s="340"/>
      <c r="IYU8" s="340"/>
      <c r="IYV8" s="340"/>
      <c r="IYW8" s="340"/>
      <c r="IYX8" s="340"/>
      <c r="IYY8" s="340"/>
      <c r="IYZ8" s="340"/>
      <c r="IZA8" s="340"/>
      <c r="IZB8" s="340"/>
      <c r="IZC8" s="340"/>
      <c r="IZD8" s="340"/>
      <c r="IZE8" s="340"/>
      <c r="IZF8" s="340"/>
      <c r="IZG8" s="340"/>
      <c r="IZH8" s="340"/>
      <c r="IZI8" s="340"/>
      <c r="IZJ8" s="340"/>
      <c r="IZK8" s="340"/>
      <c r="IZL8" s="340"/>
      <c r="IZM8" s="340"/>
      <c r="IZN8" s="340"/>
      <c r="IZO8" s="340"/>
      <c r="IZP8" s="340"/>
      <c r="IZQ8" s="340"/>
      <c r="IZR8" s="340"/>
      <c r="IZS8" s="340"/>
      <c r="IZT8" s="340"/>
      <c r="IZU8" s="340"/>
      <c r="IZV8" s="340"/>
      <c r="IZW8" s="340"/>
      <c r="IZX8" s="340"/>
      <c r="IZY8" s="340"/>
      <c r="IZZ8" s="340"/>
      <c r="JAA8" s="340"/>
      <c r="JAB8" s="340"/>
      <c r="JAC8" s="340"/>
      <c r="JAD8" s="340"/>
      <c r="JAE8" s="340"/>
      <c r="JAF8" s="340"/>
      <c r="JAG8" s="340"/>
      <c r="JAH8" s="340"/>
      <c r="JAI8" s="340"/>
      <c r="JAJ8" s="340"/>
      <c r="JAK8" s="340"/>
      <c r="JAL8" s="340"/>
      <c r="JAM8" s="340"/>
      <c r="JAN8" s="340"/>
      <c r="JAO8" s="340"/>
      <c r="JAP8" s="340"/>
      <c r="JAQ8" s="340"/>
      <c r="JAR8" s="340"/>
      <c r="JAS8" s="340"/>
      <c r="JAT8" s="340"/>
      <c r="JAU8" s="340"/>
      <c r="JAV8" s="340"/>
      <c r="JAW8" s="340"/>
      <c r="JAX8" s="340"/>
      <c r="JAY8" s="340"/>
      <c r="JAZ8" s="340"/>
      <c r="JBA8" s="340"/>
      <c r="JBB8" s="340"/>
      <c r="JBC8" s="340"/>
      <c r="JBD8" s="340"/>
      <c r="JBE8" s="340"/>
      <c r="JBF8" s="340"/>
      <c r="JBG8" s="340"/>
      <c r="JBH8" s="340"/>
      <c r="JBI8" s="340"/>
      <c r="JBJ8" s="340"/>
      <c r="JBK8" s="340"/>
      <c r="JBL8" s="340"/>
      <c r="JBM8" s="340"/>
      <c r="JBN8" s="340"/>
      <c r="JBO8" s="340"/>
      <c r="JBP8" s="340"/>
      <c r="JBQ8" s="340"/>
      <c r="JBR8" s="340"/>
      <c r="JBS8" s="340"/>
      <c r="JBT8" s="340"/>
      <c r="JBU8" s="340"/>
      <c r="JBV8" s="340"/>
      <c r="JBW8" s="340"/>
      <c r="JBX8" s="340"/>
      <c r="JBY8" s="340"/>
      <c r="JBZ8" s="340"/>
      <c r="JCA8" s="340"/>
      <c r="JCB8" s="340"/>
      <c r="JCC8" s="340"/>
      <c r="JCD8" s="340"/>
      <c r="JCE8" s="340"/>
      <c r="JCF8" s="340"/>
      <c r="JCG8" s="340"/>
      <c r="JCH8" s="340"/>
      <c r="JCI8" s="340"/>
      <c r="JCJ8" s="340"/>
      <c r="JCK8" s="340"/>
      <c r="JCL8" s="340"/>
      <c r="JCM8" s="340"/>
      <c r="JCN8" s="340"/>
      <c r="JCO8" s="340"/>
      <c r="JCP8" s="340"/>
      <c r="JCQ8" s="340"/>
      <c r="JCR8" s="340"/>
      <c r="JCS8" s="340"/>
      <c r="JCT8" s="340"/>
      <c r="JCU8" s="340"/>
      <c r="JCV8" s="340"/>
      <c r="JCW8" s="340"/>
      <c r="JCX8" s="340"/>
      <c r="JCY8" s="340"/>
      <c r="JCZ8" s="340"/>
      <c r="JDA8" s="340"/>
      <c r="JDB8" s="340"/>
      <c r="JDC8" s="340"/>
      <c r="JDD8" s="340"/>
      <c r="JDE8" s="340"/>
      <c r="JDF8" s="340"/>
      <c r="JDG8" s="340"/>
      <c r="JDH8" s="340"/>
      <c r="JDI8" s="340"/>
      <c r="JDJ8" s="340"/>
      <c r="JDK8" s="340"/>
      <c r="JDL8" s="340"/>
      <c r="JDM8" s="340"/>
      <c r="JDN8" s="340"/>
      <c r="JDO8" s="340"/>
      <c r="JDP8" s="340"/>
      <c r="JDQ8" s="340"/>
      <c r="JDR8" s="340"/>
      <c r="JDS8" s="340"/>
      <c r="JDT8" s="340"/>
      <c r="JDU8" s="340"/>
      <c r="JDV8" s="340"/>
      <c r="JDW8" s="340"/>
      <c r="JDX8" s="340"/>
      <c r="JDY8" s="340"/>
      <c r="JDZ8" s="340"/>
      <c r="JEA8" s="340"/>
      <c r="JEB8" s="340"/>
      <c r="JEC8" s="340"/>
      <c r="JED8" s="340"/>
      <c r="JEE8" s="340"/>
      <c r="JEF8" s="340"/>
      <c r="JEG8" s="340"/>
      <c r="JEH8" s="340"/>
      <c r="JEI8" s="340"/>
      <c r="JEJ8" s="340"/>
      <c r="JEK8" s="340"/>
      <c r="JEL8" s="340"/>
      <c r="JEM8" s="340"/>
      <c r="JEN8" s="340"/>
      <c r="JEO8" s="340"/>
      <c r="JEP8" s="340"/>
      <c r="JEQ8" s="340"/>
      <c r="JER8" s="340"/>
      <c r="JES8" s="340"/>
      <c r="JET8" s="340"/>
      <c r="JEU8" s="340"/>
      <c r="JEV8" s="340"/>
      <c r="JEW8" s="340"/>
      <c r="JEX8" s="340"/>
      <c r="JEY8" s="340"/>
      <c r="JEZ8" s="340"/>
      <c r="JFA8" s="340"/>
      <c r="JFB8" s="340"/>
      <c r="JFC8" s="340"/>
      <c r="JFD8" s="340"/>
      <c r="JFE8" s="340"/>
      <c r="JFF8" s="340"/>
      <c r="JFG8" s="340"/>
      <c r="JFH8" s="340"/>
      <c r="JFI8" s="340"/>
      <c r="JFJ8" s="340"/>
      <c r="JFK8" s="340"/>
      <c r="JFL8" s="340"/>
      <c r="JFM8" s="340"/>
      <c r="JFN8" s="340"/>
      <c r="JFO8" s="340"/>
      <c r="JFP8" s="340"/>
      <c r="JFQ8" s="340"/>
      <c r="JFR8" s="340"/>
      <c r="JFS8" s="340"/>
      <c r="JFT8" s="340"/>
      <c r="JFU8" s="340"/>
      <c r="JFV8" s="340"/>
      <c r="JFW8" s="340"/>
      <c r="JFX8" s="340"/>
      <c r="JFY8" s="340"/>
      <c r="JFZ8" s="340"/>
      <c r="JGA8" s="340"/>
      <c r="JGB8" s="340"/>
      <c r="JGC8" s="340"/>
      <c r="JGD8" s="340"/>
      <c r="JGE8" s="340"/>
      <c r="JGF8" s="340"/>
      <c r="JGG8" s="340"/>
      <c r="JGH8" s="340"/>
      <c r="JGI8" s="340"/>
      <c r="JGJ8" s="340"/>
      <c r="JGK8" s="340"/>
      <c r="JGL8" s="340"/>
      <c r="JGM8" s="340"/>
      <c r="JGN8" s="340"/>
      <c r="JGO8" s="340"/>
      <c r="JGP8" s="340"/>
      <c r="JGQ8" s="340"/>
      <c r="JGR8" s="340"/>
      <c r="JGS8" s="340"/>
      <c r="JGT8" s="340"/>
      <c r="JGU8" s="340"/>
      <c r="JGV8" s="340"/>
      <c r="JGW8" s="340"/>
      <c r="JGX8" s="340"/>
      <c r="JGY8" s="340"/>
      <c r="JGZ8" s="340"/>
      <c r="JHA8" s="340"/>
      <c r="JHB8" s="340"/>
      <c r="JHC8" s="340"/>
      <c r="JHD8" s="340"/>
      <c r="JHE8" s="340"/>
      <c r="JHF8" s="340"/>
      <c r="JHG8" s="340"/>
      <c r="JHH8" s="340"/>
      <c r="JHI8" s="340"/>
      <c r="JHJ8" s="340"/>
      <c r="JHK8" s="340"/>
      <c r="JHL8" s="340"/>
      <c r="JHM8" s="340"/>
      <c r="JHN8" s="340"/>
      <c r="JHO8" s="340"/>
      <c r="JHP8" s="340"/>
      <c r="JHQ8" s="340"/>
      <c r="JHR8" s="340"/>
      <c r="JHS8" s="340"/>
      <c r="JHT8" s="340"/>
      <c r="JHU8" s="340"/>
      <c r="JHV8" s="340"/>
      <c r="JHW8" s="340"/>
      <c r="JHX8" s="340"/>
      <c r="JHY8" s="340"/>
      <c r="JHZ8" s="340"/>
      <c r="JIA8" s="340"/>
      <c r="JIB8" s="340"/>
      <c r="JIC8" s="340"/>
      <c r="JID8" s="340"/>
      <c r="JIE8" s="340"/>
      <c r="JIF8" s="340"/>
      <c r="JIG8" s="340"/>
      <c r="JIH8" s="340"/>
      <c r="JII8" s="340"/>
      <c r="JIJ8" s="340"/>
      <c r="JIK8" s="340"/>
      <c r="JIL8" s="340"/>
      <c r="JIM8" s="340"/>
      <c r="JIN8" s="340"/>
      <c r="JIO8" s="340"/>
      <c r="JIP8" s="340"/>
      <c r="JIQ8" s="340"/>
      <c r="JIR8" s="340"/>
      <c r="JIS8" s="340"/>
      <c r="JIT8" s="340"/>
      <c r="JIU8" s="340"/>
      <c r="JIV8" s="340"/>
      <c r="JIW8" s="340"/>
      <c r="JIX8" s="340"/>
      <c r="JIY8" s="340"/>
      <c r="JIZ8" s="340"/>
      <c r="JJA8" s="340"/>
      <c r="JJB8" s="340"/>
      <c r="JJC8" s="340"/>
      <c r="JJD8" s="340"/>
      <c r="JJE8" s="340"/>
      <c r="JJF8" s="340"/>
      <c r="JJG8" s="340"/>
      <c r="JJH8" s="340"/>
      <c r="JJI8" s="340"/>
      <c r="JJJ8" s="340"/>
      <c r="JJK8" s="340"/>
      <c r="JJL8" s="340"/>
      <c r="JJM8" s="340"/>
      <c r="JJN8" s="340"/>
      <c r="JJO8" s="340"/>
      <c r="JJP8" s="340"/>
      <c r="JJQ8" s="340"/>
      <c r="JJR8" s="340"/>
      <c r="JJS8" s="340"/>
      <c r="JJT8" s="340"/>
      <c r="JJU8" s="340"/>
      <c r="JJV8" s="340"/>
      <c r="JJW8" s="340"/>
      <c r="JJX8" s="340"/>
      <c r="JJY8" s="340"/>
      <c r="JJZ8" s="340"/>
      <c r="JKA8" s="340"/>
      <c r="JKB8" s="340"/>
      <c r="JKC8" s="340"/>
      <c r="JKD8" s="340"/>
      <c r="JKE8" s="340"/>
      <c r="JKF8" s="340"/>
      <c r="JKG8" s="340"/>
      <c r="JKH8" s="340"/>
      <c r="JKI8" s="340"/>
      <c r="JKJ8" s="340"/>
      <c r="JKK8" s="340"/>
      <c r="JKL8" s="340"/>
      <c r="JKM8" s="340"/>
      <c r="JKN8" s="340"/>
      <c r="JKO8" s="340"/>
      <c r="JKP8" s="340"/>
      <c r="JKQ8" s="340"/>
      <c r="JKR8" s="340"/>
      <c r="JKS8" s="340"/>
      <c r="JKT8" s="340"/>
      <c r="JKU8" s="340"/>
      <c r="JKV8" s="340"/>
      <c r="JKW8" s="340"/>
      <c r="JKX8" s="340"/>
      <c r="JKY8" s="340"/>
      <c r="JKZ8" s="340"/>
      <c r="JLA8" s="340"/>
      <c r="JLB8" s="340"/>
      <c r="JLC8" s="340"/>
      <c r="JLD8" s="340"/>
      <c r="JLE8" s="340"/>
      <c r="JLF8" s="340"/>
      <c r="JLG8" s="340"/>
      <c r="JLH8" s="340"/>
      <c r="JLI8" s="340"/>
      <c r="JLJ8" s="340"/>
      <c r="JLK8" s="340"/>
      <c r="JLL8" s="340"/>
      <c r="JLM8" s="340"/>
      <c r="JLN8" s="340"/>
      <c r="JLO8" s="340"/>
      <c r="JLP8" s="340"/>
      <c r="JLQ8" s="340"/>
      <c r="JLR8" s="340"/>
      <c r="JLS8" s="340"/>
      <c r="JLT8" s="340"/>
      <c r="JLU8" s="340"/>
      <c r="JLV8" s="340"/>
      <c r="JLW8" s="340"/>
      <c r="JLX8" s="340"/>
      <c r="JLY8" s="340"/>
      <c r="JLZ8" s="340"/>
      <c r="JMA8" s="340"/>
      <c r="JMB8" s="340"/>
      <c r="JMC8" s="340"/>
      <c r="JMD8" s="340"/>
      <c r="JME8" s="340"/>
      <c r="JMF8" s="340"/>
      <c r="JMG8" s="340"/>
      <c r="JMH8" s="340"/>
      <c r="JMI8" s="340"/>
      <c r="JMJ8" s="340"/>
      <c r="JMK8" s="340"/>
      <c r="JML8" s="340"/>
      <c r="JMM8" s="340"/>
      <c r="JMN8" s="340"/>
      <c r="JMO8" s="340"/>
      <c r="JMP8" s="340"/>
      <c r="JMQ8" s="340"/>
      <c r="JMR8" s="340"/>
      <c r="JMS8" s="340"/>
      <c r="JMT8" s="340"/>
      <c r="JMU8" s="340"/>
      <c r="JMV8" s="340"/>
      <c r="JMW8" s="340"/>
      <c r="JMX8" s="340"/>
      <c r="JMY8" s="340"/>
      <c r="JMZ8" s="340"/>
      <c r="JNA8" s="340"/>
      <c r="JNB8" s="340"/>
      <c r="JNC8" s="340"/>
      <c r="JND8" s="340"/>
      <c r="JNE8" s="340"/>
      <c r="JNF8" s="340"/>
      <c r="JNG8" s="340"/>
      <c r="JNH8" s="340"/>
      <c r="JNI8" s="340"/>
      <c r="JNJ8" s="340"/>
      <c r="JNK8" s="340"/>
      <c r="JNL8" s="340"/>
      <c r="JNM8" s="340"/>
      <c r="JNN8" s="340"/>
      <c r="JNO8" s="340"/>
      <c r="JNP8" s="340"/>
      <c r="JNQ8" s="340"/>
      <c r="JNR8" s="340"/>
      <c r="JNS8" s="340"/>
      <c r="JNT8" s="340"/>
      <c r="JNU8" s="340"/>
      <c r="JNV8" s="340"/>
      <c r="JNW8" s="340"/>
      <c r="JNX8" s="340"/>
      <c r="JNY8" s="340"/>
      <c r="JNZ8" s="340"/>
      <c r="JOA8" s="340"/>
      <c r="JOB8" s="340"/>
      <c r="JOC8" s="340"/>
      <c r="JOD8" s="340"/>
      <c r="JOE8" s="340"/>
      <c r="JOF8" s="340"/>
      <c r="JOG8" s="340"/>
      <c r="JOH8" s="340"/>
      <c r="JOI8" s="340"/>
      <c r="JOJ8" s="340"/>
      <c r="JOK8" s="340"/>
      <c r="JOL8" s="340"/>
      <c r="JOM8" s="340"/>
      <c r="JON8" s="340"/>
      <c r="JOO8" s="340"/>
      <c r="JOP8" s="340"/>
      <c r="JOQ8" s="340"/>
      <c r="JOR8" s="340"/>
      <c r="JOS8" s="340"/>
      <c r="JOT8" s="340"/>
      <c r="JOU8" s="340"/>
      <c r="JOV8" s="340"/>
      <c r="JOW8" s="340"/>
      <c r="JOX8" s="340"/>
      <c r="JOY8" s="340"/>
      <c r="JOZ8" s="340"/>
      <c r="JPA8" s="340"/>
      <c r="JPB8" s="340"/>
      <c r="JPC8" s="340"/>
      <c r="JPD8" s="340"/>
      <c r="JPE8" s="340"/>
      <c r="JPF8" s="340"/>
      <c r="JPG8" s="340"/>
      <c r="JPH8" s="340"/>
      <c r="JPI8" s="340"/>
      <c r="JPJ8" s="340"/>
      <c r="JPK8" s="340"/>
      <c r="JPL8" s="340"/>
      <c r="JPM8" s="340"/>
      <c r="JPN8" s="340"/>
      <c r="JPO8" s="340"/>
      <c r="JPP8" s="340"/>
      <c r="JPQ8" s="340"/>
      <c r="JPR8" s="340"/>
      <c r="JPS8" s="340"/>
      <c r="JPT8" s="340"/>
      <c r="JPU8" s="340"/>
      <c r="JPV8" s="340"/>
      <c r="JPW8" s="340"/>
      <c r="JPX8" s="340"/>
      <c r="JPY8" s="340"/>
      <c r="JPZ8" s="340"/>
      <c r="JQA8" s="340"/>
      <c r="JQB8" s="340"/>
      <c r="JQC8" s="340"/>
      <c r="JQD8" s="340"/>
      <c r="JQE8" s="340"/>
      <c r="JQF8" s="340"/>
      <c r="JQG8" s="340"/>
      <c r="JQH8" s="340"/>
      <c r="JQI8" s="340"/>
      <c r="JQJ8" s="340"/>
      <c r="JQK8" s="340"/>
      <c r="JQL8" s="340"/>
      <c r="JQM8" s="340"/>
      <c r="JQN8" s="340"/>
      <c r="JQO8" s="340"/>
      <c r="JQP8" s="340"/>
      <c r="JQQ8" s="340"/>
      <c r="JQR8" s="340"/>
      <c r="JQS8" s="340"/>
      <c r="JQT8" s="340"/>
      <c r="JQU8" s="340"/>
      <c r="JQV8" s="340"/>
      <c r="JQW8" s="340"/>
      <c r="JQX8" s="340"/>
      <c r="JQY8" s="340"/>
      <c r="JQZ8" s="340"/>
      <c r="JRA8" s="340"/>
      <c r="JRB8" s="340"/>
      <c r="JRC8" s="340"/>
      <c r="JRD8" s="340"/>
      <c r="JRE8" s="340"/>
      <c r="JRF8" s="340"/>
      <c r="JRG8" s="340"/>
      <c r="JRH8" s="340"/>
      <c r="JRI8" s="340"/>
      <c r="JRJ8" s="340"/>
      <c r="JRK8" s="340"/>
      <c r="JRL8" s="340"/>
      <c r="JRM8" s="340"/>
      <c r="JRN8" s="340"/>
      <c r="JRO8" s="340"/>
      <c r="JRP8" s="340"/>
      <c r="JRQ8" s="340"/>
      <c r="JRR8" s="340"/>
      <c r="JRS8" s="340"/>
      <c r="JRT8" s="340"/>
      <c r="JRU8" s="340"/>
      <c r="JRV8" s="340"/>
      <c r="JRW8" s="340"/>
      <c r="JRX8" s="340"/>
      <c r="JRY8" s="340"/>
      <c r="JRZ8" s="340"/>
      <c r="JSA8" s="340"/>
      <c r="JSB8" s="340"/>
      <c r="JSC8" s="340"/>
      <c r="JSD8" s="340"/>
      <c r="JSE8" s="340"/>
      <c r="JSF8" s="340"/>
      <c r="JSG8" s="340"/>
      <c r="JSH8" s="340"/>
      <c r="JSI8" s="340"/>
      <c r="JSJ8" s="340"/>
      <c r="JSK8" s="340"/>
      <c r="JSL8" s="340"/>
      <c r="JSM8" s="340"/>
      <c r="JSN8" s="340"/>
      <c r="JSO8" s="340"/>
      <c r="JSP8" s="340"/>
      <c r="JSQ8" s="340"/>
      <c r="JSR8" s="340"/>
      <c r="JSS8" s="340"/>
      <c r="JST8" s="340"/>
      <c r="JSU8" s="340"/>
      <c r="JSV8" s="340"/>
      <c r="JSW8" s="340"/>
      <c r="JSX8" s="340"/>
      <c r="JSY8" s="340"/>
      <c r="JSZ8" s="340"/>
      <c r="JTA8" s="340"/>
      <c r="JTB8" s="340"/>
      <c r="JTC8" s="340"/>
      <c r="JTD8" s="340"/>
      <c r="JTE8" s="340"/>
      <c r="JTF8" s="340"/>
      <c r="JTG8" s="340"/>
      <c r="JTH8" s="340"/>
      <c r="JTI8" s="340"/>
      <c r="JTJ8" s="340"/>
      <c r="JTK8" s="340"/>
      <c r="JTL8" s="340"/>
      <c r="JTM8" s="340"/>
      <c r="JTN8" s="340"/>
      <c r="JTO8" s="340"/>
      <c r="JTP8" s="340"/>
      <c r="JTQ8" s="340"/>
      <c r="JTR8" s="340"/>
      <c r="JTS8" s="340"/>
      <c r="JTT8" s="340"/>
      <c r="JTU8" s="340"/>
      <c r="JTV8" s="340"/>
      <c r="JTW8" s="340"/>
      <c r="JTX8" s="340"/>
      <c r="JTY8" s="340"/>
      <c r="JTZ8" s="340"/>
      <c r="JUA8" s="340"/>
      <c r="JUB8" s="340"/>
      <c r="JUC8" s="340"/>
      <c r="JUD8" s="340"/>
      <c r="JUE8" s="340"/>
      <c r="JUF8" s="340"/>
      <c r="JUG8" s="340"/>
      <c r="JUH8" s="340"/>
      <c r="JUI8" s="340"/>
      <c r="JUJ8" s="340"/>
      <c r="JUK8" s="340"/>
      <c r="JUL8" s="340"/>
      <c r="JUM8" s="340"/>
      <c r="JUN8" s="340"/>
      <c r="JUO8" s="340"/>
      <c r="JUP8" s="340"/>
      <c r="JUQ8" s="340"/>
      <c r="JUR8" s="340"/>
      <c r="JUS8" s="340"/>
      <c r="JUT8" s="340"/>
      <c r="JUU8" s="340"/>
      <c r="JUV8" s="340"/>
      <c r="JUW8" s="340"/>
      <c r="JUX8" s="340"/>
      <c r="JUY8" s="340"/>
      <c r="JUZ8" s="340"/>
      <c r="JVA8" s="340"/>
      <c r="JVB8" s="340"/>
      <c r="JVC8" s="340"/>
      <c r="JVD8" s="340"/>
      <c r="JVE8" s="340"/>
      <c r="JVF8" s="340"/>
      <c r="JVG8" s="340"/>
      <c r="JVH8" s="340"/>
      <c r="JVI8" s="340"/>
      <c r="JVJ8" s="340"/>
      <c r="JVK8" s="340"/>
      <c r="JVL8" s="340"/>
      <c r="JVM8" s="340"/>
      <c r="JVN8" s="340"/>
      <c r="JVO8" s="340"/>
      <c r="JVP8" s="340"/>
      <c r="JVQ8" s="340"/>
      <c r="JVR8" s="340"/>
      <c r="JVS8" s="340"/>
      <c r="JVT8" s="340"/>
      <c r="JVU8" s="340"/>
      <c r="JVV8" s="340"/>
      <c r="JVW8" s="340"/>
      <c r="JVX8" s="340"/>
      <c r="JVY8" s="340"/>
      <c r="JVZ8" s="340"/>
      <c r="JWA8" s="340"/>
      <c r="JWB8" s="340"/>
      <c r="JWC8" s="340"/>
      <c r="JWD8" s="340"/>
      <c r="JWE8" s="340"/>
      <c r="JWF8" s="340"/>
      <c r="JWG8" s="340"/>
      <c r="JWH8" s="340"/>
      <c r="JWI8" s="340"/>
      <c r="JWJ8" s="340"/>
      <c r="JWK8" s="340"/>
      <c r="JWL8" s="340"/>
      <c r="JWM8" s="340"/>
      <c r="JWN8" s="340"/>
      <c r="JWO8" s="340"/>
      <c r="JWP8" s="340"/>
      <c r="JWQ8" s="340"/>
      <c r="JWR8" s="340"/>
      <c r="JWS8" s="340"/>
      <c r="JWT8" s="340"/>
      <c r="JWU8" s="340"/>
      <c r="JWV8" s="340"/>
      <c r="JWW8" s="340"/>
      <c r="JWX8" s="340"/>
      <c r="JWY8" s="340"/>
      <c r="JWZ8" s="340"/>
      <c r="JXA8" s="340"/>
      <c r="JXB8" s="340"/>
      <c r="JXC8" s="340"/>
      <c r="JXD8" s="340"/>
      <c r="JXE8" s="340"/>
      <c r="JXF8" s="340"/>
      <c r="JXG8" s="340"/>
      <c r="JXH8" s="340"/>
      <c r="JXI8" s="340"/>
      <c r="JXJ8" s="340"/>
      <c r="JXK8" s="340"/>
      <c r="JXL8" s="340"/>
      <c r="JXM8" s="340"/>
      <c r="JXN8" s="340"/>
      <c r="JXO8" s="340"/>
      <c r="JXP8" s="340"/>
      <c r="JXQ8" s="340"/>
      <c r="JXR8" s="340"/>
      <c r="JXS8" s="340"/>
      <c r="JXT8" s="340"/>
      <c r="JXU8" s="340"/>
      <c r="JXV8" s="340"/>
      <c r="JXW8" s="340"/>
      <c r="JXX8" s="340"/>
      <c r="JXY8" s="340"/>
      <c r="JXZ8" s="340"/>
      <c r="JYA8" s="340"/>
      <c r="JYB8" s="340"/>
      <c r="JYC8" s="340"/>
      <c r="JYD8" s="340"/>
      <c r="JYE8" s="340"/>
      <c r="JYF8" s="340"/>
      <c r="JYG8" s="340"/>
      <c r="JYH8" s="340"/>
      <c r="JYI8" s="340"/>
      <c r="JYJ8" s="340"/>
      <c r="JYK8" s="340"/>
      <c r="JYL8" s="340"/>
      <c r="JYM8" s="340"/>
      <c r="JYN8" s="340"/>
      <c r="JYO8" s="340"/>
      <c r="JYP8" s="340"/>
      <c r="JYQ8" s="340"/>
      <c r="JYR8" s="340"/>
      <c r="JYS8" s="340"/>
      <c r="JYT8" s="340"/>
      <c r="JYU8" s="340"/>
      <c r="JYV8" s="340"/>
      <c r="JYW8" s="340"/>
      <c r="JYX8" s="340"/>
      <c r="JYY8" s="340"/>
      <c r="JYZ8" s="340"/>
      <c r="JZA8" s="340"/>
      <c r="JZB8" s="340"/>
      <c r="JZC8" s="340"/>
      <c r="JZD8" s="340"/>
      <c r="JZE8" s="340"/>
      <c r="JZF8" s="340"/>
      <c r="JZG8" s="340"/>
      <c r="JZH8" s="340"/>
      <c r="JZI8" s="340"/>
      <c r="JZJ8" s="340"/>
      <c r="JZK8" s="340"/>
      <c r="JZL8" s="340"/>
      <c r="JZM8" s="340"/>
      <c r="JZN8" s="340"/>
      <c r="JZO8" s="340"/>
      <c r="JZP8" s="340"/>
      <c r="JZQ8" s="340"/>
      <c r="JZR8" s="340"/>
      <c r="JZS8" s="340"/>
      <c r="JZT8" s="340"/>
      <c r="JZU8" s="340"/>
      <c r="JZV8" s="340"/>
      <c r="JZW8" s="340"/>
      <c r="JZX8" s="340"/>
      <c r="JZY8" s="340"/>
      <c r="JZZ8" s="340"/>
      <c r="KAA8" s="340"/>
      <c r="KAB8" s="340"/>
      <c r="KAC8" s="340"/>
      <c r="KAD8" s="340"/>
      <c r="KAE8" s="340"/>
      <c r="KAF8" s="340"/>
      <c r="KAG8" s="340"/>
      <c r="KAH8" s="340"/>
      <c r="KAI8" s="340"/>
      <c r="KAJ8" s="340"/>
      <c r="KAK8" s="340"/>
      <c r="KAL8" s="340"/>
      <c r="KAM8" s="340"/>
      <c r="KAN8" s="340"/>
      <c r="KAO8" s="340"/>
      <c r="KAP8" s="340"/>
      <c r="KAQ8" s="340"/>
      <c r="KAR8" s="340"/>
      <c r="KAS8" s="340"/>
      <c r="KAT8" s="340"/>
      <c r="KAU8" s="340"/>
      <c r="KAV8" s="340"/>
      <c r="KAW8" s="340"/>
      <c r="KAX8" s="340"/>
      <c r="KAY8" s="340"/>
      <c r="KAZ8" s="340"/>
      <c r="KBA8" s="340"/>
      <c r="KBB8" s="340"/>
      <c r="KBC8" s="340"/>
      <c r="KBD8" s="340"/>
      <c r="KBE8" s="340"/>
      <c r="KBF8" s="340"/>
      <c r="KBG8" s="340"/>
      <c r="KBH8" s="340"/>
      <c r="KBI8" s="340"/>
      <c r="KBJ8" s="340"/>
      <c r="KBK8" s="340"/>
      <c r="KBL8" s="340"/>
      <c r="KBM8" s="340"/>
      <c r="KBN8" s="340"/>
      <c r="KBO8" s="340"/>
      <c r="KBP8" s="340"/>
      <c r="KBQ8" s="340"/>
      <c r="KBR8" s="340"/>
      <c r="KBS8" s="340"/>
      <c r="KBT8" s="340"/>
      <c r="KBU8" s="340"/>
      <c r="KBV8" s="340"/>
      <c r="KBW8" s="340"/>
      <c r="KBX8" s="340"/>
      <c r="KBY8" s="340"/>
      <c r="KBZ8" s="340"/>
      <c r="KCA8" s="340"/>
      <c r="KCB8" s="340"/>
      <c r="KCC8" s="340"/>
      <c r="KCD8" s="340"/>
      <c r="KCE8" s="340"/>
      <c r="KCF8" s="340"/>
      <c r="KCG8" s="340"/>
      <c r="KCH8" s="340"/>
      <c r="KCI8" s="340"/>
      <c r="KCJ8" s="340"/>
      <c r="KCK8" s="340"/>
      <c r="KCL8" s="340"/>
      <c r="KCM8" s="340"/>
      <c r="KCN8" s="340"/>
      <c r="KCO8" s="340"/>
      <c r="KCP8" s="340"/>
      <c r="KCQ8" s="340"/>
      <c r="KCR8" s="340"/>
      <c r="KCS8" s="340"/>
      <c r="KCT8" s="340"/>
      <c r="KCU8" s="340"/>
      <c r="KCV8" s="340"/>
      <c r="KCW8" s="340"/>
      <c r="KCX8" s="340"/>
      <c r="KCY8" s="340"/>
      <c r="KCZ8" s="340"/>
      <c r="KDA8" s="340"/>
      <c r="KDB8" s="340"/>
      <c r="KDC8" s="340"/>
      <c r="KDD8" s="340"/>
      <c r="KDE8" s="340"/>
      <c r="KDF8" s="340"/>
      <c r="KDG8" s="340"/>
      <c r="KDH8" s="340"/>
      <c r="KDI8" s="340"/>
      <c r="KDJ8" s="340"/>
      <c r="KDK8" s="340"/>
      <c r="KDL8" s="340"/>
      <c r="KDM8" s="340"/>
      <c r="KDN8" s="340"/>
      <c r="KDO8" s="340"/>
      <c r="KDP8" s="340"/>
      <c r="KDQ8" s="340"/>
      <c r="KDR8" s="340"/>
      <c r="KDS8" s="340"/>
      <c r="KDT8" s="340"/>
      <c r="KDU8" s="340"/>
      <c r="KDV8" s="340"/>
      <c r="KDW8" s="340"/>
      <c r="KDX8" s="340"/>
      <c r="KDY8" s="340"/>
      <c r="KDZ8" s="340"/>
      <c r="KEA8" s="340"/>
      <c r="KEB8" s="340"/>
      <c r="KEC8" s="340"/>
      <c r="KED8" s="340"/>
      <c r="KEE8" s="340"/>
      <c r="KEF8" s="340"/>
      <c r="KEG8" s="340"/>
      <c r="KEH8" s="340"/>
      <c r="KEI8" s="340"/>
      <c r="KEJ8" s="340"/>
      <c r="KEK8" s="340"/>
      <c r="KEL8" s="340"/>
      <c r="KEM8" s="340"/>
      <c r="KEN8" s="340"/>
      <c r="KEO8" s="340"/>
      <c r="KEP8" s="340"/>
      <c r="KEQ8" s="340"/>
      <c r="KER8" s="340"/>
      <c r="KES8" s="340"/>
      <c r="KET8" s="340"/>
      <c r="KEU8" s="340"/>
      <c r="KEV8" s="340"/>
      <c r="KEW8" s="340"/>
      <c r="KEX8" s="340"/>
      <c r="KEY8" s="340"/>
      <c r="KEZ8" s="340"/>
      <c r="KFA8" s="340"/>
      <c r="KFB8" s="340"/>
      <c r="KFC8" s="340"/>
      <c r="KFD8" s="340"/>
      <c r="KFE8" s="340"/>
      <c r="KFF8" s="340"/>
      <c r="KFG8" s="340"/>
      <c r="KFH8" s="340"/>
      <c r="KFI8" s="340"/>
      <c r="KFJ8" s="340"/>
      <c r="KFK8" s="340"/>
      <c r="KFL8" s="340"/>
      <c r="KFM8" s="340"/>
      <c r="KFN8" s="340"/>
      <c r="KFO8" s="340"/>
      <c r="KFP8" s="340"/>
      <c r="KFQ8" s="340"/>
      <c r="KFR8" s="340"/>
      <c r="KFS8" s="340"/>
      <c r="KFT8" s="340"/>
      <c r="KFU8" s="340"/>
      <c r="KFV8" s="340"/>
      <c r="KFW8" s="340"/>
      <c r="KFX8" s="340"/>
      <c r="KFY8" s="340"/>
      <c r="KFZ8" s="340"/>
      <c r="KGA8" s="340"/>
      <c r="KGB8" s="340"/>
      <c r="KGC8" s="340"/>
      <c r="KGD8" s="340"/>
      <c r="KGE8" s="340"/>
      <c r="KGF8" s="340"/>
      <c r="KGG8" s="340"/>
      <c r="KGH8" s="340"/>
      <c r="KGI8" s="340"/>
      <c r="KGJ8" s="340"/>
      <c r="KGK8" s="340"/>
      <c r="KGL8" s="340"/>
      <c r="KGM8" s="340"/>
      <c r="KGN8" s="340"/>
      <c r="KGO8" s="340"/>
      <c r="KGP8" s="340"/>
      <c r="KGQ8" s="340"/>
      <c r="KGR8" s="340"/>
      <c r="KGS8" s="340"/>
      <c r="KGT8" s="340"/>
      <c r="KGU8" s="340"/>
      <c r="KGV8" s="340"/>
      <c r="KGW8" s="340"/>
      <c r="KGX8" s="340"/>
      <c r="KGY8" s="340"/>
      <c r="KGZ8" s="340"/>
      <c r="KHA8" s="340"/>
      <c r="KHB8" s="340"/>
      <c r="KHC8" s="340"/>
      <c r="KHD8" s="340"/>
      <c r="KHE8" s="340"/>
      <c r="KHF8" s="340"/>
      <c r="KHG8" s="340"/>
      <c r="KHH8" s="340"/>
      <c r="KHI8" s="340"/>
      <c r="KHJ8" s="340"/>
      <c r="KHK8" s="340"/>
      <c r="KHL8" s="340"/>
      <c r="KHM8" s="340"/>
      <c r="KHN8" s="340"/>
      <c r="KHO8" s="340"/>
      <c r="KHP8" s="340"/>
      <c r="KHQ8" s="340"/>
      <c r="KHR8" s="340"/>
      <c r="KHS8" s="340"/>
      <c r="KHT8" s="340"/>
      <c r="KHU8" s="340"/>
      <c r="KHV8" s="340"/>
      <c r="KHW8" s="340"/>
      <c r="KHX8" s="340"/>
      <c r="KHY8" s="340"/>
      <c r="KHZ8" s="340"/>
      <c r="KIA8" s="340"/>
      <c r="KIB8" s="340"/>
      <c r="KIC8" s="340"/>
      <c r="KID8" s="340"/>
      <c r="KIE8" s="340"/>
      <c r="KIF8" s="340"/>
      <c r="KIG8" s="340"/>
      <c r="KIH8" s="340"/>
      <c r="KII8" s="340"/>
      <c r="KIJ8" s="340"/>
      <c r="KIK8" s="340"/>
      <c r="KIL8" s="340"/>
      <c r="KIM8" s="340"/>
      <c r="KIN8" s="340"/>
      <c r="KIO8" s="340"/>
      <c r="KIP8" s="340"/>
      <c r="KIQ8" s="340"/>
      <c r="KIR8" s="340"/>
      <c r="KIS8" s="340"/>
      <c r="KIT8" s="340"/>
      <c r="KIU8" s="340"/>
      <c r="KIV8" s="340"/>
      <c r="KIW8" s="340"/>
      <c r="KIX8" s="340"/>
      <c r="KIY8" s="340"/>
      <c r="KIZ8" s="340"/>
      <c r="KJA8" s="340"/>
      <c r="KJB8" s="340"/>
      <c r="KJC8" s="340"/>
      <c r="KJD8" s="340"/>
      <c r="KJE8" s="340"/>
      <c r="KJF8" s="340"/>
      <c r="KJG8" s="340"/>
      <c r="KJH8" s="340"/>
      <c r="KJI8" s="340"/>
      <c r="KJJ8" s="340"/>
      <c r="KJK8" s="340"/>
      <c r="KJL8" s="340"/>
      <c r="KJM8" s="340"/>
      <c r="KJN8" s="340"/>
      <c r="KJO8" s="340"/>
      <c r="KJP8" s="340"/>
      <c r="KJQ8" s="340"/>
      <c r="KJR8" s="340"/>
      <c r="KJS8" s="340"/>
      <c r="KJT8" s="340"/>
      <c r="KJU8" s="340"/>
      <c r="KJV8" s="340"/>
      <c r="KJW8" s="340"/>
      <c r="KJX8" s="340"/>
      <c r="KJY8" s="340"/>
      <c r="KJZ8" s="340"/>
      <c r="KKA8" s="340"/>
      <c r="KKB8" s="340"/>
      <c r="KKC8" s="340"/>
      <c r="KKD8" s="340"/>
      <c r="KKE8" s="340"/>
      <c r="KKF8" s="340"/>
      <c r="KKG8" s="340"/>
      <c r="KKH8" s="340"/>
      <c r="KKI8" s="340"/>
      <c r="KKJ8" s="340"/>
      <c r="KKK8" s="340"/>
      <c r="KKL8" s="340"/>
      <c r="KKM8" s="340"/>
      <c r="KKN8" s="340"/>
      <c r="KKO8" s="340"/>
      <c r="KKP8" s="340"/>
      <c r="KKQ8" s="340"/>
      <c r="KKR8" s="340"/>
      <c r="KKS8" s="340"/>
      <c r="KKT8" s="340"/>
      <c r="KKU8" s="340"/>
      <c r="KKV8" s="340"/>
      <c r="KKW8" s="340"/>
      <c r="KKX8" s="340"/>
      <c r="KKY8" s="340"/>
      <c r="KKZ8" s="340"/>
      <c r="KLA8" s="340"/>
      <c r="KLB8" s="340"/>
      <c r="KLC8" s="340"/>
      <c r="KLD8" s="340"/>
      <c r="KLE8" s="340"/>
      <c r="KLF8" s="340"/>
      <c r="KLG8" s="340"/>
      <c r="KLH8" s="340"/>
      <c r="KLI8" s="340"/>
      <c r="KLJ8" s="340"/>
      <c r="KLK8" s="340"/>
      <c r="KLL8" s="340"/>
      <c r="KLM8" s="340"/>
      <c r="KLN8" s="340"/>
      <c r="KLO8" s="340"/>
      <c r="KLP8" s="340"/>
      <c r="KLQ8" s="340"/>
      <c r="KLR8" s="340"/>
      <c r="KLS8" s="340"/>
      <c r="KLT8" s="340"/>
      <c r="KLU8" s="340"/>
      <c r="KLV8" s="340"/>
      <c r="KLW8" s="340"/>
      <c r="KLX8" s="340"/>
      <c r="KLY8" s="340"/>
      <c r="KLZ8" s="340"/>
      <c r="KMA8" s="340"/>
      <c r="KMB8" s="340"/>
      <c r="KMC8" s="340"/>
      <c r="KMD8" s="340"/>
      <c r="KME8" s="340"/>
      <c r="KMF8" s="340"/>
      <c r="KMG8" s="340"/>
      <c r="KMH8" s="340"/>
      <c r="KMI8" s="340"/>
      <c r="KMJ8" s="340"/>
      <c r="KMK8" s="340"/>
      <c r="KML8" s="340"/>
      <c r="KMM8" s="340"/>
      <c r="KMN8" s="340"/>
      <c r="KMO8" s="340"/>
      <c r="KMP8" s="340"/>
      <c r="KMQ8" s="340"/>
      <c r="KMR8" s="340"/>
      <c r="KMS8" s="340"/>
      <c r="KMT8" s="340"/>
      <c r="KMU8" s="340"/>
      <c r="KMV8" s="340"/>
      <c r="KMW8" s="340"/>
      <c r="KMX8" s="340"/>
      <c r="KMY8" s="340"/>
      <c r="KMZ8" s="340"/>
      <c r="KNA8" s="340"/>
      <c r="KNB8" s="340"/>
      <c r="KNC8" s="340"/>
      <c r="KND8" s="340"/>
      <c r="KNE8" s="340"/>
      <c r="KNF8" s="340"/>
      <c r="KNG8" s="340"/>
      <c r="KNH8" s="340"/>
      <c r="KNI8" s="340"/>
      <c r="KNJ8" s="340"/>
      <c r="KNK8" s="340"/>
      <c r="KNL8" s="340"/>
      <c r="KNM8" s="340"/>
      <c r="KNN8" s="340"/>
      <c r="KNO8" s="340"/>
      <c r="KNP8" s="340"/>
      <c r="KNQ8" s="340"/>
      <c r="KNR8" s="340"/>
      <c r="KNS8" s="340"/>
      <c r="KNT8" s="340"/>
      <c r="KNU8" s="340"/>
      <c r="KNV8" s="340"/>
      <c r="KNW8" s="340"/>
      <c r="KNX8" s="340"/>
      <c r="KNY8" s="340"/>
      <c r="KNZ8" s="340"/>
      <c r="KOA8" s="340"/>
      <c r="KOB8" s="340"/>
      <c r="KOC8" s="340"/>
      <c r="KOD8" s="340"/>
      <c r="KOE8" s="340"/>
      <c r="KOF8" s="340"/>
      <c r="KOG8" s="340"/>
      <c r="KOH8" s="340"/>
      <c r="KOI8" s="340"/>
      <c r="KOJ8" s="340"/>
      <c r="KOK8" s="340"/>
      <c r="KOL8" s="340"/>
      <c r="KOM8" s="340"/>
      <c r="KON8" s="340"/>
      <c r="KOO8" s="340"/>
      <c r="KOP8" s="340"/>
      <c r="KOQ8" s="340"/>
      <c r="KOR8" s="340"/>
      <c r="KOS8" s="340"/>
      <c r="KOT8" s="340"/>
      <c r="KOU8" s="340"/>
      <c r="KOV8" s="340"/>
      <c r="KOW8" s="340"/>
      <c r="KOX8" s="340"/>
      <c r="KOY8" s="340"/>
      <c r="KOZ8" s="340"/>
      <c r="KPA8" s="340"/>
      <c r="KPB8" s="340"/>
      <c r="KPC8" s="340"/>
      <c r="KPD8" s="340"/>
      <c r="KPE8" s="340"/>
      <c r="KPF8" s="340"/>
      <c r="KPG8" s="340"/>
      <c r="KPH8" s="340"/>
      <c r="KPI8" s="340"/>
      <c r="KPJ8" s="340"/>
      <c r="KPK8" s="340"/>
      <c r="KPL8" s="340"/>
      <c r="KPM8" s="340"/>
      <c r="KPN8" s="340"/>
      <c r="KPO8" s="340"/>
      <c r="KPP8" s="340"/>
      <c r="KPQ8" s="340"/>
      <c r="KPR8" s="340"/>
      <c r="KPS8" s="340"/>
      <c r="KPT8" s="340"/>
      <c r="KPU8" s="340"/>
      <c r="KPV8" s="340"/>
      <c r="KPW8" s="340"/>
      <c r="KPX8" s="340"/>
      <c r="KPY8" s="340"/>
      <c r="KPZ8" s="340"/>
      <c r="KQA8" s="340"/>
      <c r="KQB8" s="340"/>
      <c r="KQC8" s="340"/>
      <c r="KQD8" s="340"/>
      <c r="KQE8" s="340"/>
      <c r="KQF8" s="340"/>
      <c r="KQG8" s="340"/>
      <c r="KQH8" s="340"/>
      <c r="KQI8" s="340"/>
      <c r="KQJ8" s="340"/>
      <c r="KQK8" s="340"/>
      <c r="KQL8" s="340"/>
      <c r="KQM8" s="340"/>
      <c r="KQN8" s="340"/>
      <c r="KQO8" s="340"/>
      <c r="KQP8" s="340"/>
      <c r="KQQ8" s="340"/>
      <c r="KQR8" s="340"/>
      <c r="KQS8" s="340"/>
      <c r="KQT8" s="340"/>
      <c r="KQU8" s="340"/>
      <c r="KQV8" s="340"/>
      <c r="KQW8" s="340"/>
      <c r="KQX8" s="340"/>
      <c r="KQY8" s="340"/>
      <c r="KQZ8" s="340"/>
      <c r="KRA8" s="340"/>
      <c r="KRB8" s="340"/>
      <c r="KRC8" s="340"/>
      <c r="KRD8" s="340"/>
      <c r="KRE8" s="340"/>
      <c r="KRF8" s="340"/>
      <c r="KRG8" s="340"/>
      <c r="KRH8" s="340"/>
      <c r="KRI8" s="340"/>
      <c r="KRJ8" s="340"/>
      <c r="KRK8" s="340"/>
      <c r="KRL8" s="340"/>
      <c r="KRM8" s="340"/>
      <c r="KRN8" s="340"/>
      <c r="KRO8" s="340"/>
      <c r="KRP8" s="340"/>
      <c r="KRQ8" s="340"/>
      <c r="KRR8" s="340"/>
      <c r="KRS8" s="340"/>
      <c r="KRT8" s="340"/>
      <c r="KRU8" s="340"/>
      <c r="KRV8" s="340"/>
      <c r="KRW8" s="340"/>
      <c r="KRX8" s="340"/>
      <c r="KRY8" s="340"/>
      <c r="KRZ8" s="340"/>
      <c r="KSA8" s="340"/>
      <c r="KSB8" s="340"/>
      <c r="KSC8" s="340"/>
      <c r="KSD8" s="340"/>
      <c r="KSE8" s="340"/>
      <c r="KSF8" s="340"/>
      <c r="KSG8" s="340"/>
      <c r="KSH8" s="340"/>
      <c r="KSI8" s="340"/>
      <c r="KSJ8" s="340"/>
      <c r="KSK8" s="340"/>
      <c r="KSL8" s="340"/>
      <c r="KSM8" s="340"/>
      <c r="KSN8" s="340"/>
      <c r="KSO8" s="340"/>
      <c r="KSP8" s="340"/>
      <c r="KSQ8" s="340"/>
      <c r="KSR8" s="340"/>
      <c r="KSS8" s="340"/>
      <c r="KST8" s="340"/>
      <c r="KSU8" s="340"/>
      <c r="KSV8" s="340"/>
      <c r="KSW8" s="340"/>
      <c r="KSX8" s="340"/>
      <c r="KSY8" s="340"/>
      <c r="KSZ8" s="340"/>
      <c r="KTA8" s="340"/>
      <c r="KTB8" s="340"/>
      <c r="KTC8" s="340"/>
      <c r="KTD8" s="340"/>
      <c r="KTE8" s="340"/>
      <c r="KTF8" s="340"/>
      <c r="KTG8" s="340"/>
      <c r="KTH8" s="340"/>
      <c r="KTI8" s="340"/>
      <c r="KTJ8" s="340"/>
      <c r="KTK8" s="340"/>
      <c r="KTL8" s="340"/>
      <c r="KTM8" s="340"/>
      <c r="KTN8" s="340"/>
      <c r="KTO8" s="340"/>
      <c r="KTP8" s="340"/>
      <c r="KTQ8" s="340"/>
      <c r="KTR8" s="340"/>
      <c r="KTS8" s="340"/>
      <c r="KTT8" s="340"/>
      <c r="KTU8" s="340"/>
      <c r="KTV8" s="340"/>
      <c r="KTW8" s="340"/>
      <c r="KTX8" s="340"/>
      <c r="KTY8" s="340"/>
      <c r="KTZ8" s="340"/>
      <c r="KUA8" s="340"/>
      <c r="KUB8" s="340"/>
      <c r="KUC8" s="340"/>
      <c r="KUD8" s="340"/>
      <c r="KUE8" s="340"/>
      <c r="KUF8" s="340"/>
      <c r="KUG8" s="340"/>
      <c r="KUH8" s="340"/>
      <c r="KUI8" s="340"/>
      <c r="KUJ8" s="340"/>
      <c r="KUK8" s="340"/>
      <c r="KUL8" s="340"/>
      <c r="KUM8" s="340"/>
      <c r="KUN8" s="340"/>
      <c r="KUO8" s="340"/>
      <c r="KUP8" s="340"/>
      <c r="KUQ8" s="340"/>
      <c r="KUR8" s="340"/>
      <c r="KUS8" s="340"/>
      <c r="KUT8" s="340"/>
      <c r="KUU8" s="340"/>
      <c r="KUV8" s="340"/>
      <c r="KUW8" s="340"/>
      <c r="KUX8" s="340"/>
      <c r="KUY8" s="340"/>
      <c r="KUZ8" s="340"/>
      <c r="KVA8" s="340"/>
      <c r="KVB8" s="340"/>
      <c r="KVC8" s="340"/>
      <c r="KVD8" s="340"/>
      <c r="KVE8" s="340"/>
      <c r="KVF8" s="340"/>
      <c r="KVG8" s="340"/>
      <c r="KVH8" s="340"/>
      <c r="KVI8" s="340"/>
      <c r="KVJ8" s="340"/>
      <c r="KVK8" s="340"/>
      <c r="KVL8" s="340"/>
      <c r="KVM8" s="340"/>
      <c r="KVN8" s="340"/>
      <c r="KVO8" s="340"/>
      <c r="KVP8" s="340"/>
      <c r="KVQ8" s="340"/>
      <c r="KVR8" s="340"/>
      <c r="KVS8" s="340"/>
      <c r="KVT8" s="340"/>
      <c r="KVU8" s="340"/>
      <c r="KVV8" s="340"/>
      <c r="KVW8" s="340"/>
      <c r="KVX8" s="340"/>
      <c r="KVY8" s="340"/>
      <c r="KVZ8" s="340"/>
      <c r="KWA8" s="340"/>
      <c r="KWB8" s="340"/>
      <c r="KWC8" s="340"/>
      <c r="KWD8" s="340"/>
      <c r="KWE8" s="340"/>
      <c r="KWF8" s="340"/>
      <c r="KWG8" s="340"/>
      <c r="KWH8" s="340"/>
      <c r="KWI8" s="340"/>
      <c r="KWJ8" s="340"/>
      <c r="KWK8" s="340"/>
      <c r="KWL8" s="340"/>
      <c r="KWM8" s="340"/>
      <c r="KWN8" s="340"/>
      <c r="KWO8" s="340"/>
      <c r="KWP8" s="340"/>
      <c r="KWQ8" s="340"/>
      <c r="KWR8" s="340"/>
      <c r="KWS8" s="340"/>
      <c r="KWT8" s="340"/>
      <c r="KWU8" s="340"/>
      <c r="KWV8" s="340"/>
      <c r="KWW8" s="340"/>
      <c r="KWX8" s="340"/>
      <c r="KWY8" s="340"/>
      <c r="KWZ8" s="340"/>
      <c r="KXA8" s="340"/>
      <c r="KXB8" s="340"/>
      <c r="KXC8" s="340"/>
      <c r="KXD8" s="340"/>
      <c r="KXE8" s="340"/>
      <c r="KXF8" s="340"/>
      <c r="KXG8" s="340"/>
      <c r="KXH8" s="340"/>
      <c r="KXI8" s="340"/>
      <c r="KXJ8" s="340"/>
      <c r="KXK8" s="340"/>
      <c r="KXL8" s="340"/>
      <c r="KXM8" s="340"/>
      <c r="KXN8" s="340"/>
      <c r="KXO8" s="340"/>
      <c r="KXP8" s="340"/>
      <c r="KXQ8" s="340"/>
      <c r="KXR8" s="340"/>
      <c r="KXS8" s="340"/>
      <c r="KXT8" s="340"/>
      <c r="KXU8" s="340"/>
      <c r="KXV8" s="340"/>
      <c r="KXW8" s="340"/>
      <c r="KXX8" s="340"/>
      <c r="KXY8" s="340"/>
      <c r="KXZ8" s="340"/>
      <c r="KYA8" s="340"/>
      <c r="KYB8" s="340"/>
      <c r="KYC8" s="340"/>
      <c r="KYD8" s="340"/>
      <c r="KYE8" s="340"/>
      <c r="KYF8" s="340"/>
      <c r="KYG8" s="340"/>
      <c r="KYH8" s="340"/>
      <c r="KYI8" s="340"/>
      <c r="KYJ8" s="340"/>
      <c r="KYK8" s="340"/>
      <c r="KYL8" s="340"/>
      <c r="KYM8" s="340"/>
      <c r="KYN8" s="340"/>
      <c r="KYO8" s="340"/>
      <c r="KYP8" s="340"/>
      <c r="KYQ8" s="340"/>
      <c r="KYR8" s="340"/>
      <c r="KYS8" s="340"/>
      <c r="KYT8" s="340"/>
      <c r="KYU8" s="340"/>
      <c r="KYV8" s="340"/>
      <c r="KYW8" s="340"/>
      <c r="KYX8" s="340"/>
      <c r="KYY8" s="340"/>
      <c r="KYZ8" s="340"/>
      <c r="KZA8" s="340"/>
      <c r="KZB8" s="340"/>
      <c r="KZC8" s="340"/>
      <c r="KZD8" s="340"/>
      <c r="KZE8" s="340"/>
      <c r="KZF8" s="340"/>
      <c r="KZG8" s="340"/>
      <c r="KZH8" s="340"/>
      <c r="KZI8" s="340"/>
      <c r="KZJ8" s="340"/>
      <c r="KZK8" s="340"/>
      <c r="KZL8" s="340"/>
      <c r="KZM8" s="340"/>
      <c r="KZN8" s="340"/>
      <c r="KZO8" s="340"/>
      <c r="KZP8" s="340"/>
      <c r="KZQ8" s="340"/>
      <c r="KZR8" s="340"/>
      <c r="KZS8" s="340"/>
      <c r="KZT8" s="340"/>
      <c r="KZU8" s="340"/>
      <c r="KZV8" s="340"/>
      <c r="KZW8" s="340"/>
      <c r="KZX8" s="340"/>
      <c r="KZY8" s="340"/>
      <c r="KZZ8" s="340"/>
      <c r="LAA8" s="340"/>
      <c r="LAB8" s="340"/>
      <c r="LAC8" s="340"/>
      <c r="LAD8" s="340"/>
      <c r="LAE8" s="340"/>
      <c r="LAF8" s="340"/>
      <c r="LAG8" s="340"/>
      <c r="LAH8" s="340"/>
      <c r="LAI8" s="340"/>
      <c r="LAJ8" s="340"/>
      <c r="LAK8" s="340"/>
      <c r="LAL8" s="340"/>
      <c r="LAM8" s="340"/>
      <c r="LAN8" s="340"/>
      <c r="LAO8" s="340"/>
      <c r="LAP8" s="340"/>
      <c r="LAQ8" s="340"/>
      <c r="LAR8" s="340"/>
      <c r="LAS8" s="340"/>
      <c r="LAT8" s="340"/>
      <c r="LAU8" s="340"/>
      <c r="LAV8" s="340"/>
      <c r="LAW8" s="340"/>
      <c r="LAX8" s="340"/>
      <c r="LAY8" s="340"/>
      <c r="LAZ8" s="340"/>
      <c r="LBA8" s="340"/>
      <c r="LBB8" s="340"/>
      <c r="LBC8" s="340"/>
      <c r="LBD8" s="340"/>
      <c r="LBE8" s="340"/>
      <c r="LBF8" s="340"/>
      <c r="LBG8" s="340"/>
      <c r="LBH8" s="340"/>
      <c r="LBI8" s="340"/>
      <c r="LBJ8" s="340"/>
      <c r="LBK8" s="340"/>
      <c r="LBL8" s="340"/>
      <c r="LBM8" s="340"/>
      <c r="LBN8" s="340"/>
      <c r="LBO8" s="340"/>
      <c r="LBP8" s="340"/>
      <c r="LBQ8" s="340"/>
      <c r="LBR8" s="340"/>
      <c r="LBS8" s="340"/>
      <c r="LBT8" s="340"/>
      <c r="LBU8" s="340"/>
      <c r="LBV8" s="340"/>
      <c r="LBW8" s="340"/>
      <c r="LBX8" s="340"/>
      <c r="LBY8" s="340"/>
      <c r="LBZ8" s="340"/>
      <c r="LCA8" s="340"/>
      <c r="LCB8" s="340"/>
      <c r="LCC8" s="340"/>
      <c r="LCD8" s="340"/>
      <c r="LCE8" s="340"/>
      <c r="LCF8" s="340"/>
      <c r="LCG8" s="340"/>
      <c r="LCH8" s="340"/>
      <c r="LCI8" s="340"/>
      <c r="LCJ8" s="340"/>
      <c r="LCK8" s="340"/>
      <c r="LCL8" s="340"/>
      <c r="LCM8" s="340"/>
      <c r="LCN8" s="340"/>
      <c r="LCO8" s="340"/>
      <c r="LCP8" s="340"/>
      <c r="LCQ8" s="340"/>
      <c r="LCR8" s="340"/>
      <c r="LCS8" s="340"/>
      <c r="LCT8" s="340"/>
      <c r="LCU8" s="340"/>
      <c r="LCV8" s="340"/>
      <c r="LCW8" s="340"/>
      <c r="LCX8" s="340"/>
      <c r="LCY8" s="340"/>
      <c r="LCZ8" s="340"/>
      <c r="LDA8" s="340"/>
      <c r="LDB8" s="340"/>
      <c r="LDC8" s="340"/>
      <c r="LDD8" s="340"/>
      <c r="LDE8" s="340"/>
      <c r="LDF8" s="340"/>
      <c r="LDG8" s="340"/>
      <c r="LDH8" s="340"/>
      <c r="LDI8" s="340"/>
      <c r="LDJ8" s="340"/>
      <c r="LDK8" s="340"/>
      <c r="LDL8" s="340"/>
      <c r="LDM8" s="340"/>
      <c r="LDN8" s="340"/>
      <c r="LDO8" s="340"/>
      <c r="LDP8" s="340"/>
      <c r="LDQ8" s="340"/>
      <c r="LDR8" s="340"/>
      <c r="LDS8" s="340"/>
      <c r="LDT8" s="340"/>
      <c r="LDU8" s="340"/>
      <c r="LDV8" s="340"/>
      <c r="LDW8" s="340"/>
      <c r="LDX8" s="340"/>
      <c r="LDY8" s="340"/>
      <c r="LDZ8" s="340"/>
      <c r="LEA8" s="340"/>
      <c r="LEB8" s="340"/>
      <c r="LEC8" s="340"/>
      <c r="LED8" s="340"/>
      <c r="LEE8" s="340"/>
      <c r="LEF8" s="340"/>
      <c r="LEG8" s="340"/>
      <c r="LEH8" s="340"/>
      <c r="LEI8" s="340"/>
      <c r="LEJ8" s="340"/>
      <c r="LEK8" s="340"/>
      <c r="LEL8" s="340"/>
      <c r="LEM8" s="340"/>
      <c r="LEN8" s="340"/>
      <c r="LEO8" s="340"/>
      <c r="LEP8" s="340"/>
      <c r="LEQ8" s="340"/>
      <c r="LER8" s="340"/>
      <c r="LES8" s="340"/>
      <c r="LET8" s="340"/>
      <c r="LEU8" s="340"/>
      <c r="LEV8" s="340"/>
      <c r="LEW8" s="340"/>
      <c r="LEX8" s="340"/>
      <c r="LEY8" s="340"/>
      <c r="LEZ8" s="340"/>
      <c r="LFA8" s="340"/>
      <c r="LFB8" s="340"/>
      <c r="LFC8" s="340"/>
      <c r="LFD8" s="340"/>
      <c r="LFE8" s="340"/>
      <c r="LFF8" s="340"/>
      <c r="LFG8" s="340"/>
      <c r="LFH8" s="340"/>
      <c r="LFI8" s="340"/>
      <c r="LFJ8" s="340"/>
      <c r="LFK8" s="340"/>
      <c r="LFL8" s="340"/>
      <c r="LFM8" s="340"/>
      <c r="LFN8" s="340"/>
      <c r="LFO8" s="340"/>
      <c r="LFP8" s="340"/>
      <c r="LFQ8" s="340"/>
      <c r="LFR8" s="340"/>
      <c r="LFS8" s="340"/>
      <c r="LFT8" s="340"/>
      <c r="LFU8" s="340"/>
      <c r="LFV8" s="340"/>
      <c r="LFW8" s="340"/>
      <c r="LFX8" s="340"/>
      <c r="LFY8" s="340"/>
      <c r="LFZ8" s="340"/>
      <c r="LGA8" s="340"/>
      <c r="LGB8" s="340"/>
      <c r="LGC8" s="340"/>
      <c r="LGD8" s="340"/>
      <c r="LGE8" s="340"/>
      <c r="LGF8" s="340"/>
      <c r="LGG8" s="340"/>
      <c r="LGH8" s="340"/>
      <c r="LGI8" s="340"/>
      <c r="LGJ8" s="340"/>
      <c r="LGK8" s="340"/>
      <c r="LGL8" s="340"/>
      <c r="LGM8" s="340"/>
      <c r="LGN8" s="340"/>
      <c r="LGO8" s="340"/>
      <c r="LGP8" s="340"/>
      <c r="LGQ8" s="340"/>
      <c r="LGR8" s="340"/>
      <c r="LGS8" s="340"/>
      <c r="LGT8" s="340"/>
      <c r="LGU8" s="340"/>
      <c r="LGV8" s="340"/>
      <c r="LGW8" s="340"/>
      <c r="LGX8" s="340"/>
      <c r="LGY8" s="340"/>
      <c r="LGZ8" s="340"/>
      <c r="LHA8" s="340"/>
      <c r="LHB8" s="340"/>
      <c r="LHC8" s="340"/>
      <c r="LHD8" s="340"/>
      <c r="LHE8" s="340"/>
      <c r="LHF8" s="340"/>
      <c r="LHG8" s="340"/>
      <c r="LHH8" s="340"/>
      <c r="LHI8" s="340"/>
      <c r="LHJ8" s="340"/>
      <c r="LHK8" s="340"/>
      <c r="LHL8" s="340"/>
      <c r="LHM8" s="340"/>
      <c r="LHN8" s="340"/>
      <c r="LHO8" s="340"/>
      <c r="LHP8" s="340"/>
      <c r="LHQ8" s="340"/>
      <c r="LHR8" s="340"/>
      <c r="LHS8" s="340"/>
      <c r="LHT8" s="340"/>
      <c r="LHU8" s="340"/>
      <c r="LHV8" s="340"/>
      <c r="LHW8" s="340"/>
      <c r="LHX8" s="340"/>
      <c r="LHY8" s="340"/>
      <c r="LHZ8" s="340"/>
      <c r="LIA8" s="340"/>
      <c r="LIB8" s="340"/>
      <c r="LIC8" s="340"/>
      <c r="LID8" s="340"/>
      <c r="LIE8" s="340"/>
      <c r="LIF8" s="340"/>
      <c r="LIG8" s="340"/>
      <c r="LIH8" s="340"/>
      <c r="LII8" s="340"/>
      <c r="LIJ8" s="340"/>
      <c r="LIK8" s="340"/>
      <c r="LIL8" s="340"/>
      <c r="LIM8" s="340"/>
      <c r="LIN8" s="340"/>
      <c r="LIO8" s="340"/>
      <c r="LIP8" s="340"/>
      <c r="LIQ8" s="340"/>
      <c r="LIR8" s="340"/>
      <c r="LIS8" s="340"/>
      <c r="LIT8" s="340"/>
      <c r="LIU8" s="340"/>
      <c r="LIV8" s="340"/>
      <c r="LIW8" s="340"/>
      <c r="LIX8" s="340"/>
      <c r="LIY8" s="340"/>
      <c r="LIZ8" s="340"/>
      <c r="LJA8" s="340"/>
      <c r="LJB8" s="340"/>
      <c r="LJC8" s="340"/>
      <c r="LJD8" s="340"/>
      <c r="LJE8" s="340"/>
      <c r="LJF8" s="340"/>
      <c r="LJG8" s="340"/>
      <c r="LJH8" s="340"/>
      <c r="LJI8" s="340"/>
      <c r="LJJ8" s="340"/>
      <c r="LJK8" s="340"/>
      <c r="LJL8" s="340"/>
      <c r="LJM8" s="340"/>
      <c r="LJN8" s="340"/>
      <c r="LJO8" s="340"/>
      <c r="LJP8" s="340"/>
      <c r="LJQ8" s="340"/>
      <c r="LJR8" s="340"/>
      <c r="LJS8" s="340"/>
      <c r="LJT8" s="340"/>
      <c r="LJU8" s="340"/>
      <c r="LJV8" s="340"/>
      <c r="LJW8" s="340"/>
      <c r="LJX8" s="340"/>
      <c r="LJY8" s="340"/>
      <c r="LJZ8" s="340"/>
      <c r="LKA8" s="340"/>
      <c r="LKB8" s="340"/>
      <c r="LKC8" s="340"/>
      <c r="LKD8" s="340"/>
      <c r="LKE8" s="340"/>
      <c r="LKF8" s="340"/>
      <c r="LKG8" s="340"/>
      <c r="LKH8" s="340"/>
      <c r="LKI8" s="340"/>
      <c r="LKJ8" s="340"/>
      <c r="LKK8" s="340"/>
      <c r="LKL8" s="340"/>
      <c r="LKM8" s="340"/>
      <c r="LKN8" s="340"/>
      <c r="LKO8" s="340"/>
      <c r="LKP8" s="340"/>
      <c r="LKQ8" s="340"/>
      <c r="LKR8" s="340"/>
      <c r="LKS8" s="340"/>
      <c r="LKT8" s="340"/>
      <c r="LKU8" s="340"/>
      <c r="LKV8" s="340"/>
      <c r="LKW8" s="340"/>
      <c r="LKX8" s="340"/>
      <c r="LKY8" s="340"/>
      <c r="LKZ8" s="340"/>
      <c r="LLA8" s="340"/>
      <c r="LLB8" s="340"/>
      <c r="LLC8" s="340"/>
      <c r="LLD8" s="340"/>
      <c r="LLE8" s="340"/>
      <c r="LLF8" s="340"/>
      <c r="LLG8" s="340"/>
      <c r="LLH8" s="340"/>
      <c r="LLI8" s="340"/>
      <c r="LLJ8" s="340"/>
      <c r="LLK8" s="340"/>
      <c r="LLL8" s="340"/>
      <c r="LLM8" s="340"/>
      <c r="LLN8" s="340"/>
      <c r="LLO8" s="340"/>
      <c r="LLP8" s="340"/>
      <c r="LLQ8" s="340"/>
      <c r="LLR8" s="340"/>
      <c r="LLS8" s="340"/>
      <c r="LLT8" s="340"/>
      <c r="LLU8" s="340"/>
      <c r="LLV8" s="340"/>
      <c r="LLW8" s="340"/>
      <c r="LLX8" s="340"/>
      <c r="LLY8" s="340"/>
      <c r="LLZ8" s="340"/>
      <c r="LMA8" s="340"/>
      <c r="LMB8" s="340"/>
      <c r="LMC8" s="340"/>
      <c r="LMD8" s="340"/>
      <c r="LME8" s="340"/>
      <c r="LMF8" s="340"/>
      <c r="LMG8" s="340"/>
      <c r="LMH8" s="340"/>
      <c r="LMI8" s="340"/>
      <c r="LMJ8" s="340"/>
      <c r="LMK8" s="340"/>
      <c r="LML8" s="340"/>
      <c r="LMM8" s="340"/>
      <c r="LMN8" s="340"/>
      <c r="LMO8" s="340"/>
      <c r="LMP8" s="340"/>
      <c r="LMQ8" s="340"/>
      <c r="LMR8" s="340"/>
      <c r="LMS8" s="340"/>
      <c r="LMT8" s="340"/>
      <c r="LMU8" s="340"/>
      <c r="LMV8" s="340"/>
      <c r="LMW8" s="340"/>
      <c r="LMX8" s="340"/>
      <c r="LMY8" s="340"/>
      <c r="LMZ8" s="340"/>
      <c r="LNA8" s="340"/>
      <c r="LNB8" s="340"/>
      <c r="LNC8" s="340"/>
      <c r="LND8" s="340"/>
      <c r="LNE8" s="340"/>
      <c r="LNF8" s="340"/>
      <c r="LNG8" s="340"/>
      <c r="LNH8" s="340"/>
      <c r="LNI8" s="340"/>
      <c r="LNJ8" s="340"/>
      <c r="LNK8" s="340"/>
      <c r="LNL8" s="340"/>
      <c r="LNM8" s="340"/>
      <c r="LNN8" s="340"/>
      <c r="LNO8" s="340"/>
      <c r="LNP8" s="340"/>
      <c r="LNQ8" s="340"/>
      <c r="LNR8" s="340"/>
      <c r="LNS8" s="340"/>
      <c r="LNT8" s="340"/>
      <c r="LNU8" s="340"/>
      <c r="LNV8" s="340"/>
      <c r="LNW8" s="340"/>
      <c r="LNX8" s="340"/>
      <c r="LNY8" s="340"/>
      <c r="LNZ8" s="340"/>
      <c r="LOA8" s="340"/>
      <c r="LOB8" s="340"/>
      <c r="LOC8" s="340"/>
      <c r="LOD8" s="340"/>
      <c r="LOE8" s="340"/>
      <c r="LOF8" s="340"/>
      <c r="LOG8" s="340"/>
      <c r="LOH8" s="340"/>
      <c r="LOI8" s="340"/>
      <c r="LOJ8" s="340"/>
      <c r="LOK8" s="340"/>
      <c r="LOL8" s="340"/>
      <c r="LOM8" s="340"/>
      <c r="LON8" s="340"/>
      <c r="LOO8" s="340"/>
      <c r="LOP8" s="340"/>
      <c r="LOQ8" s="340"/>
      <c r="LOR8" s="340"/>
      <c r="LOS8" s="340"/>
      <c r="LOT8" s="340"/>
      <c r="LOU8" s="340"/>
      <c r="LOV8" s="340"/>
      <c r="LOW8" s="340"/>
      <c r="LOX8" s="340"/>
      <c r="LOY8" s="340"/>
      <c r="LOZ8" s="340"/>
      <c r="LPA8" s="340"/>
      <c r="LPB8" s="340"/>
      <c r="LPC8" s="340"/>
      <c r="LPD8" s="340"/>
      <c r="LPE8" s="340"/>
      <c r="LPF8" s="340"/>
      <c r="LPG8" s="340"/>
      <c r="LPH8" s="340"/>
      <c r="LPI8" s="340"/>
      <c r="LPJ8" s="340"/>
      <c r="LPK8" s="340"/>
      <c r="LPL8" s="340"/>
      <c r="LPM8" s="340"/>
      <c r="LPN8" s="340"/>
      <c r="LPO8" s="340"/>
      <c r="LPP8" s="340"/>
      <c r="LPQ8" s="340"/>
      <c r="LPR8" s="340"/>
      <c r="LPS8" s="340"/>
      <c r="LPT8" s="340"/>
      <c r="LPU8" s="340"/>
      <c r="LPV8" s="340"/>
      <c r="LPW8" s="340"/>
      <c r="LPX8" s="340"/>
      <c r="LPY8" s="340"/>
      <c r="LPZ8" s="340"/>
      <c r="LQA8" s="340"/>
      <c r="LQB8" s="340"/>
      <c r="LQC8" s="340"/>
      <c r="LQD8" s="340"/>
      <c r="LQE8" s="340"/>
      <c r="LQF8" s="340"/>
      <c r="LQG8" s="340"/>
      <c r="LQH8" s="340"/>
      <c r="LQI8" s="340"/>
      <c r="LQJ8" s="340"/>
      <c r="LQK8" s="340"/>
      <c r="LQL8" s="340"/>
      <c r="LQM8" s="340"/>
      <c r="LQN8" s="340"/>
      <c r="LQO8" s="340"/>
      <c r="LQP8" s="340"/>
      <c r="LQQ8" s="340"/>
      <c r="LQR8" s="340"/>
      <c r="LQS8" s="340"/>
      <c r="LQT8" s="340"/>
      <c r="LQU8" s="340"/>
      <c r="LQV8" s="340"/>
      <c r="LQW8" s="340"/>
      <c r="LQX8" s="340"/>
      <c r="LQY8" s="340"/>
      <c r="LQZ8" s="340"/>
      <c r="LRA8" s="340"/>
      <c r="LRB8" s="340"/>
      <c r="LRC8" s="340"/>
      <c r="LRD8" s="340"/>
      <c r="LRE8" s="340"/>
      <c r="LRF8" s="340"/>
      <c r="LRG8" s="340"/>
      <c r="LRH8" s="340"/>
      <c r="LRI8" s="340"/>
      <c r="LRJ8" s="340"/>
      <c r="LRK8" s="340"/>
      <c r="LRL8" s="340"/>
      <c r="LRM8" s="340"/>
      <c r="LRN8" s="340"/>
      <c r="LRO8" s="340"/>
      <c r="LRP8" s="340"/>
      <c r="LRQ8" s="340"/>
      <c r="LRR8" s="340"/>
      <c r="LRS8" s="340"/>
      <c r="LRT8" s="340"/>
      <c r="LRU8" s="340"/>
      <c r="LRV8" s="340"/>
      <c r="LRW8" s="340"/>
      <c r="LRX8" s="340"/>
      <c r="LRY8" s="340"/>
      <c r="LRZ8" s="340"/>
      <c r="LSA8" s="340"/>
      <c r="LSB8" s="340"/>
      <c r="LSC8" s="340"/>
      <c r="LSD8" s="340"/>
      <c r="LSE8" s="340"/>
      <c r="LSF8" s="340"/>
      <c r="LSG8" s="340"/>
      <c r="LSH8" s="340"/>
      <c r="LSI8" s="340"/>
      <c r="LSJ8" s="340"/>
      <c r="LSK8" s="340"/>
      <c r="LSL8" s="340"/>
      <c r="LSM8" s="340"/>
      <c r="LSN8" s="340"/>
      <c r="LSO8" s="340"/>
      <c r="LSP8" s="340"/>
      <c r="LSQ8" s="340"/>
      <c r="LSR8" s="340"/>
      <c r="LSS8" s="340"/>
      <c r="LST8" s="340"/>
      <c r="LSU8" s="340"/>
      <c r="LSV8" s="340"/>
      <c r="LSW8" s="340"/>
      <c r="LSX8" s="340"/>
      <c r="LSY8" s="340"/>
      <c r="LSZ8" s="340"/>
      <c r="LTA8" s="340"/>
      <c r="LTB8" s="340"/>
      <c r="LTC8" s="340"/>
      <c r="LTD8" s="340"/>
      <c r="LTE8" s="340"/>
      <c r="LTF8" s="340"/>
      <c r="LTG8" s="340"/>
      <c r="LTH8" s="340"/>
      <c r="LTI8" s="340"/>
      <c r="LTJ8" s="340"/>
      <c r="LTK8" s="340"/>
      <c r="LTL8" s="340"/>
      <c r="LTM8" s="340"/>
      <c r="LTN8" s="340"/>
      <c r="LTO8" s="340"/>
      <c r="LTP8" s="340"/>
      <c r="LTQ8" s="340"/>
      <c r="LTR8" s="340"/>
      <c r="LTS8" s="340"/>
      <c r="LTT8" s="340"/>
      <c r="LTU8" s="340"/>
      <c r="LTV8" s="340"/>
      <c r="LTW8" s="340"/>
      <c r="LTX8" s="340"/>
      <c r="LTY8" s="340"/>
      <c r="LTZ8" s="340"/>
      <c r="LUA8" s="340"/>
      <c r="LUB8" s="340"/>
      <c r="LUC8" s="340"/>
      <c r="LUD8" s="340"/>
      <c r="LUE8" s="340"/>
      <c r="LUF8" s="340"/>
      <c r="LUG8" s="340"/>
      <c r="LUH8" s="340"/>
      <c r="LUI8" s="340"/>
      <c r="LUJ8" s="340"/>
      <c r="LUK8" s="340"/>
      <c r="LUL8" s="340"/>
      <c r="LUM8" s="340"/>
      <c r="LUN8" s="340"/>
      <c r="LUO8" s="340"/>
      <c r="LUP8" s="340"/>
      <c r="LUQ8" s="340"/>
      <c r="LUR8" s="340"/>
      <c r="LUS8" s="340"/>
      <c r="LUT8" s="340"/>
      <c r="LUU8" s="340"/>
      <c r="LUV8" s="340"/>
      <c r="LUW8" s="340"/>
      <c r="LUX8" s="340"/>
      <c r="LUY8" s="340"/>
      <c r="LUZ8" s="340"/>
      <c r="LVA8" s="340"/>
      <c r="LVB8" s="340"/>
      <c r="LVC8" s="340"/>
      <c r="LVD8" s="340"/>
      <c r="LVE8" s="340"/>
      <c r="LVF8" s="340"/>
      <c r="LVG8" s="340"/>
      <c r="LVH8" s="340"/>
      <c r="LVI8" s="340"/>
      <c r="LVJ8" s="340"/>
      <c r="LVK8" s="340"/>
      <c r="LVL8" s="340"/>
      <c r="LVM8" s="340"/>
      <c r="LVN8" s="340"/>
      <c r="LVO8" s="340"/>
      <c r="LVP8" s="340"/>
      <c r="LVQ8" s="340"/>
      <c r="LVR8" s="340"/>
      <c r="LVS8" s="340"/>
      <c r="LVT8" s="340"/>
      <c r="LVU8" s="340"/>
      <c r="LVV8" s="340"/>
      <c r="LVW8" s="340"/>
      <c r="LVX8" s="340"/>
      <c r="LVY8" s="340"/>
      <c r="LVZ8" s="340"/>
      <c r="LWA8" s="340"/>
      <c r="LWB8" s="340"/>
      <c r="LWC8" s="340"/>
      <c r="LWD8" s="340"/>
      <c r="LWE8" s="340"/>
      <c r="LWF8" s="340"/>
      <c r="LWG8" s="340"/>
      <c r="LWH8" s="340"/>
      <c r="LWI8" s="340"/>
      <c r="LWJ8" s="340"/>
      <c r="LWK8" s="340"/>
      <c r="LWL8" s="340"/>
      <c r="LWM8" s="340"/>
      <c r="LWN8" s="340"/>
      <c r="LWO8" s="340"/>
      <c r="LWP8" s="340"/>
      <c r="LWQ8" s="340"/>
      <c r="LWR8" s="340"/>
      <c r="LWS8" s="340"/>
      <c r="LWT8" s="340"/>
      <c r="LWU8" s="340"/>
      <c r="LWV8" s="340"/>
      <c r="LWW8" s="340"/>
      <c r="LWX8" s="340"/>
      <c r="LWY8" s="340"/>
      <c r="LWZ8" s="340"/>
      <c r="LXA8" s="340"/>
      <c r="LXB8" s="340"/>
      <c r="LXC8" s="340"/>
      <c r="LXD8" s="340"/>
      <c r="LXE8" s="340"/>
      <c r="LXF8" s="340"/>
      <c r="LXG8" s="340"/>
      <c r="LXH8" s="340"/>
      <c r="LXI8" s="340"/>
      <c r="LXJ8" s="340"/>
      <c r="LXK8" s="340"/>
      <c r="LXL8" s="340"/>
      <c r="LXM8" s="340"/>
      <c r="LXN8" s="340"/>
      <c r="LXO8" s="340"/>
      <c r="LXP8" s="340"/>
      <c r="LXQ8" s="340"/>
      <c r="LXR8" s="340"/>
      <c r="LXS8" s="340"/>
      <c r="LXT8" s="340"/>
      <c r="LXU8" s="340"/>
      <c r="LXV8" s="340"/>
      <c r="LXW8" s="340"/>
      <c r="LXX8" s="340"/>
      <c r="LXY8" s="340"/>
      <c r="LXZ8" s="340"/>
      <c r="LYA8" s="340"/>
      <c r="LYB8" s="340"/>
      <c r="LYC8" s="340"/>
      <c r="LYD8" s="340"/>
      <c r="LYE8" s="340"/>
      <c r="LYF8" s="340"/>
      <c r="LYG8" s="340"/>
      <c r="LYH8" s="340"/>
      <c r="LYI8" s="340"/>
      <c r="LYJ8" s="340"/>
      <c r="LYK8" s="340"/>
      <c r="LYL8" s="340"/>
      <c r="LYM8" s="340"/>
      <c r="LYN8" s="340"/>
      <c r="LYO8" s="340"/>
      <c r="LYP8" s="340"/>
      <c r="LYQ8" s="340"/>
      <c r="LYR8" s="340"/>
      <c r="LYS8" s="340"/>
      <c r="LYT8" s="340"/>
      <c r="LYU8" s="340"/>
      <c r="LYV8" s="340"/>
      <c r="LYW8" s="340"/>
      <c r="LYX8" s="340"/>
      <c r="LYY8" s="340"/>
      <c r="LYZ8" s="340"/>
      <c r="LZA8" s="340"/>
      <c r="LZB8" s="340"/>
      <c r="LZC8" s="340"/>
      <c r="LZD8" s="340"/>
      <c r="LZE8" s="340"/>
      <c r="LZF8" s="340"/>
      <c r="LZG8" s="340"/>
      <c r="LZH8" s="340"/>
      <c r="LZI8" s="340"/>
      <c r="LZJ8" s="340"/>
      <c r="LZK8" s="340"/>
      <c r="LZL8" s="340"/>
      <c r="LZM8" s="340"/>
      <c r="LZN8" s="340"/>
      <c r="LZO8" s="340"/>
      <c r="LZP8" s="340"/>
      <c r="LZQ8" s="340"/>
      <c r="LZR8" s="340"/>
      <c r="LZS8" s="340"/>
      <c r="LZT8" s="340"/>
      <c r="LZU8" s="340"/>
      <c r="LZV8" s="340"/>
      <c r="LZW8" s="340"/>
      <c r="LZX8" s="340"/>
      <c r="LZY8" s="340"/>
      <c r="LZZ8" s="340"/>
      <c r="MAA8" s="340"/>
      <c r="MAB8" s="340"/>
      <c r="MAC8" s="340"/>
      <c r="MAD8" s="340"/>
      <c r="MAE8" s="340"/>
      <c r="MAF8" s="340"/>
      <c r="MAG8" s="340"/>
      <c r="MAH8" s="340"/>
      <c r="MAI8" s="340"/>
      <c r="MAJ8" s="340"/>
      <c r="MAK8" s="340"/>
      <c r="MAL8" s="340"/>
      <c r="MAM8" s="340"/>
      <c r="MAN8" s="340"/>
      <c r="MAO8" s="340"/>
      <c r="MAP8" s="340"/>
      <c r="MAQ8" s="340"/>
      <c r="MAR8" s="340"/>
      <c r="MAS8" s="340"/>
      <c r="MAT8" s="340"/>
      <c r="MAU8" s="340"/>
      <c r="MAV8" s="340"/>
      <c r="MAW8" s="340"/>
      <c r="MAX8" s="340"/>
      <c r="MAY8" s="340"/>
      <c r="MAZ8" s="340"/>
      <c r="MBA8" s="340"/>
      <c r="MBB8" s="340"/>
      <c r="MBC8" s="340"/>
      <c r="MBD8" s="340"/>
      <c r="MBE8" s="340"/>
      <c r="MBF8" s="340"/>
      <c r="MBG8" s="340"/>
      <c r="MBH8" s="340"/>
      <c r="MBI8" s="340"/>
      <c r="MBJ8" s="340"/>
      <c r="MBK8" s="340"/>
      <c r="MBL8" s="340"/>
      <c r="MBM8" s="340"/>
      <c r="MBN8" s="340"/>
      <c r="MBO8" s="340"/>
      <c r="MBP8" s="340"/>
      <c r="MBQ8" s="340"/>
      <c r="MBR8" s="340"/>
      <c r="MBS8" s="340"/>
      <c r="MBT8" s="340"/>
      <c r="MBU8" s="340"/>
      <c r="MBV8" s="340"/>
      <c r="MBW8" s="340"/>
      <c r="MBX8" s="340"/>
      <c r="MBY8" s="340"/>
      <c r="MBZ8" s="340"/>
      <c r="MCA8" s="340"/>
      <c r="MCB8" s="340"/>
      <c r="MCC8" s="340"/>
      <c r="MCD8" s="340"/>
      <c r="MCE8" s="340"/>
      <c r="MCF8" s="340"/>
      <c r="MCG8" s="340"/>
      <c r="MCH8" s="340"/>
      <c r="MCI8" s="340"/>
      <c r="MCJ8" s="340"/>
      <c r="MCK8" s="340"/>
      <c r="MCL8" s="340"/>
      <c r="MCM8" s="340"/>
      <c r="MCN8" s="340"/>
      <c r="MCO8" s="340"/>
      <c r="MCP8" s="340"/>
      <c r="MCQ8" s="340"/>
      <c r="MCR8" s="340"/>
      <c r="MCS8" s="340"/>
      <c r="MCT8" s="340"/>
      <c r="MCU8" s="340"/>
      <c r="MCV8" s="340"/>
      <c r="MCW8" s="340"/>
      <c r="MCX8" s="340"/>
      <c r="MCY8" s="340"/>
      <c r="MCZ8" s="340"/>
      <c r="MDA8" s="340"/>
      <c r="MDB8" s="340"/>
      <c r="MDC8" s="340"/>
      <c r="MDD8" s="340"/>
      <c r="MDE8" s="340"/>
      <c r="MDF8" s="340"/>
      <c r="MDG8" s="340"/>
      <c r="MDH8" s="340"/>
      <c r="MDI8" s="340"/>
      <c r="MDJ8" s="340"/>
      <c r="MDK8" s="340"/>
      <c r="MDL8" s="340"/>
      <c r="MDM8" s="340"/>
      <c r="MDN8" s="340"/>
      <c r="MDO8" s="340"/>
      <c r="MDP8" s="340"/>
      <c r="MDQ8" s="340"/>
      <c r="MDR8" s="340"/>
      <c r="MDS8" s="340"/>
      <c r="MDT8" s="340"/>
      <c r="MDU8" s="340"/>
      <c r="MDV8" s="340"/>
      <c r="MDW8" s="340"/>
      <c r="MDX8" s="340"/>
      <c r="MDY8" s="340"/>
      <c r="MDZ8" s="340"/>
      <c r="MEA8" s="340"/>
      <c r="MEB8" s="340"/>
      <c r="MEC8" s="340"/>
      <c r="MED8" s="340"/>
      <c r="MEE8" s="340"/>
      <c r="MEF8" s="340"/>
      <c r="MEG8" s="340"/>
      <c r="MEH8" s="340"/>
      <c r="MEI8" s="340"/>
      <c r="MEJ8" s="340"/>
      <c r="MEK8" s="340"/>
      <c r="MEL8" s="340"/>
      <c r="MEM8" s="340"/>
      <c r="MEN8" s="340"/>
      <c r="MEO8" s="340"/>
      <c r="MEP8" s="340"/>
      <c r="MEQ8" s="340"/>
      <c r="MER8" s="340"/>
      <c r="MES8" s="340"/>
      <c r="MET8" s="340"/>
      <c r="MEU8" s="340"/>
      <c r="MEV8" s="340"/>
      <c r="MEW8" s="340"/>
      <c r="MEX8" s="340"/>
      <c r="MEY8" s="340"/>
      <c r="MEZ8" s="340"/>
      <c r="MFA8" s="340"/>
      <c r="MFB8" s="340"/>
      <c r="MFC8" s="340"/>
      <c r="MFD8" s="340"/>
      <c r="MFE8" s="340"/>
      <c r="MFF8" s="340"/>
      <c r="MFG8" s="340"/>
      <c r="MFH8" s="340"/>
      <c r="MFI8" s="340"/>
      <c r="MFJ8" s="340"/>
      <c r="MFK8" s="340"/>
      <c r="MFL8" s="340"/>
      <c r="MFM8" s="340"/>
      <c r="MFN8" s="340"/>
      <c r="MFO8" s="340"/>
      <c r="MFP8" s="340"/>
      <c r="MFQ8" s="340"/>
      <c r="MFR8" s="340"/>
      <c r="MFS8" s="340"/>
      <c r="MFT8" s="340"/>
      <c r="MFU8" s="340"/>
      <c r="MFV8" s="340"/>
      <c r="MFW8" s="340"/>
      <c r="MFX8" s="340"/>
      <c r="MFY8" s="340"/>
      <c r="MFZ8" s="340"/>
      <c r="MGA8" s="340"/>
      <c r="MGB8" s="340"/>
      <c r="MGC8" s="340"/>
      <c r="MGD8" s="340"/>
      <c r="MGE8" s="340"/>
      <c r="MGF8" s="340"/>
      <c r="MGG8" s="340"/>
      <c r="MGH8" s="340"/>
      <c r="MGI8" s="340"/>
      <c r="MGJ8" s="340"/>
      <c r="MGK8" s="340"/>
      <c r="MGL8" s="340"/>
      <c r="MGM8" s="340"/>
      <c r="MGN8" s="340"/>
      <c r="MGO8" s="340"/>
      <c r="MGP8" s="340"/>
      <c r="MGQ8" s="340"/>
      <c r="MGR8" s="340"/>
      <c r="MGS8" s="340"/>
      <c r="MGT8" s="340"/>
      <c r="MGU8" s="340"/>
      <c r="MGV8" s="340"/>
      <c r="MGW8" s="340"/>
      <c r="MGX8" s="340"/>
      <c r="MGY8" s="340"/>
      <c r="MGZ8" s="340"/>
      <c r="MHA8" s="340"/>
      <c r="MHB8" s="340"/>
      <c r="MHC8" s="340"/>
      <c r="MHD8" s="340"/>
      <c r="MHE8" s="340"/>
      <c r="MHF8" s="340"/>
      <c r="MHG8" s="340"/>
      <c r="MHH8" s="340"/>
      <c r="MHI8" s="340"/>
      <c r="MHJ8" s="340"/>
      <c r="MHK8" s="340"/>
      <c r="MHL8" s="340"/>
      <c r="MHM8" s="340"/>
      <c r="MHN8" s="340"/>
      <c r="MHO8" s="340"/>
      <c r="MHP8" s="340"/>
      <c r="MHQ8" s="340"/>
      <c r="MHR8" s="340"/>
      <c r="MHS8" s="340"/>
      <c r="MHT8" s="340"/>
      <c r="MHU8" s="340"/>
      <c r="MHV8" s="340"/>
      <c r="MHW8" s="340"/>
      <c r="MHX8" s="340"/>
      <c r="MHY8" s="340"/>
      <c r="MHZ8" s="340"/>
      <c r="MIA8" s="340"/>
      <c r="MIB8" s="340"/>
      <c r="MIC8" s="340"/>
      <c r="MID8" s="340"/>
      <c r="MIE8" s="340"/>
      <c r="MIF8" s="340"/>
      <c r="MIG8" s="340"/>
      <c r="MIH8" s="340"/>
      <c r="MII8" s="340"/>
      <c r="MIJ8" s="340"/>
      <c r="MIK8" s="340"/>
      <c r="MIL8" s="340"/>
      <c r="MIM8" s="340"/>
      <c r="MIN8" s="340"/>
      <c r="MIO8" s="340"/>
      <c r="MIP8" s="340"/>
      <c r="MIQ8" s="340"/>
      <c r="MIR8" s="340"/>
      <c r="MIS8" s="340"/>
      <c r="MIT8" s="340"/>
      <c r="MIU8" s="340"/>
      <c r="MIV8" s="340"/>
      <c r="MIW8" s="340"/>
      <c r="MIX8" s="340"/>
      <c r="MIY8" s="340"/>
      <c r="MIZ8" s="340"/>
      <c r="MJA8" s="340"/>
      <c r="MJB8" s="340"/>
      <c r="MJC8" s="340"/>
      <c r="MJD8" s="340"/>
      <c r="MJE8" s="340"/>
      <c r="MJF8" s="340"/>
      <c r="MJG8" s="340"/>
      <c r="MJH8" s="340"/>
      <c r="MJI8" s="340"/>
      <c r="MJJ8" s="340"/>
      <c r="MJK8" s="340"/>
      <c r="MJL8" s="340"/>
      <c r="MJM8" s="340"/>
      <c r="MJN8" s="340"/>
      <c r="MJO8" s="340"/>
      <c r="MJP8" s="340"/>
      <c r="MJQ8" s="340"/>
      <c r="MJR8" s="340"/>
      <c r="MJS8" s="340"/>
      <c r="MJT8" s="340"/>
      <c r="MJU8" s="340"/>
      <c r="MJV8" s="340"/>
      <c r="MJW8" s="340"/>
      <c r="MJX8" s="340"/>
      <c r="MJY8" s="340"/>
      <c r="MJZ8" s="340"/>
      <c r="MKA8" s="340"/>
      <c r="MKB8" s="340"/>
      <c r="MKC8" s="340"/>
      <c r="MKD8" s="340"/>
      <c r="MKE8" s="340"/>
      <c r="MKF8" s="340"/>
      <c r="MKG8" s="340"/>
      <c r="MKH8" s="340"/>
      <c r="MKI8" s="340"/>
      <c r="MKJ8" s="340"/>
      <c r="MKK8" s="340"/>
      <c r="MKL8" s="340"/>
      <c r="MKM8" s="340"/>
      <c r="MKN8" s="340"/>
      <c r="MKO8" s="340"/>
      <c r="MKP8" s="340"/>
      <c r="MKQ8" s="340"/>
      <c r="MKR8" s="340"/>
      <c r="MKS8" s="340"/>
      <c r="MKT8" s="340"/>
      <c r="MKU8" s="340"/>
      <c r="MKV8" s="340"/>
      <c r="MKW8" s="340"/>
      <c r="MKX8" s="340"/>
      <c r="MKY8" s="340"/>
      <c r="MKZ8" s="340"/>
      <c r="MLA8" s="340"/>
      <c r="MLB8" s="340"/>
      <c r="MLC8" s="340"/>
      <c r="MLD8" s="340"/>
      <c r="MLE8" s="340"/>
      <c r="MLF8" s="340"/>
      <c r="MLG8" s="340"/>
      <c r="MLH8" s="340"/>
      <c r="MLI8" s="340"/>
      <c r="MLJ8" s="340"/>
      <c r="MLK8" s="340"/>
      <c r="MLL8" s="340"/>
      <c r="MLM8" s="340"/>
      <c r="MLN8" s="340"/>
      <c r="MLO8" s="340"/>
      <c r="MLP8" s="340"/>
      <c r="MLQ8" s="340"/>
      <c r="MLR8" s="340"/>
      <c r="MLS8" s="340"/>
      <c r="MLT8" s="340"/>
      <c r="MLU8" s="340"/>
      <c r="MLV8" s="340"/>
      <c r="MLW8" s="340"/>
      <c r="MLX8" s="340"/>
      <c r="MLY8" s="340"/>
      <c r="MLZ8" s="340"/>
      <c r="MMA8" s="340"/>
      <c r="MMB8" s="340"/>
      <c r="MMC8" s="340"/>
      <c r="MMD8" s="340"/>
      <c r="MME8" s="340"/>
      <c r="MMF8" s="340"/>
      <c r="MMG8" s="340"/>
      <c r="MMH8" s="340"/>
      <c r="MMI8" s="340"/>
      <c r="MMJ8" s="340"/>
      <c r="MMK8" s="340"/>
      <c r="MML8" s="340"/>
      <c r="MMM8" s="340"/>
      <c r="MMN8" s="340"/>
      <c r="MMO8" s="340"/>
      <c r="MMP8" s="340"/>
      <c r="MMQ8" s="340"/>
      <c r="MMR8" s="340"/>
      <c r="MMS8" s="340"/>
      <c r="MMT8" s="340"/>
      <c r="MMU8" s="340"/>
      <c r="MMV8" s="340"/>
      <c r="MMW8" s="340"/>
      <c r="MMX8" s="340"/>
      <c r="MMY8" s="340"/>
      <c r="MMZ8" s="340"/>
      <c r="MNA8" s="340"/>
      <c r="MNB8" s="340"/>
      <c r="MNC8" s="340"/>
      <c r="MND8" s="340"/>
      <c r="MNE8" s="340"/>
      <c r="MNF8" s="340"/>
      <c r="MNG8" s="340"/>
      <c r="MNH8" s="340"/>
      <c r="MNI8" s="340"/>
      <c r="MNJ8" s="340"/>
      <c r="MNK8" s="340"/>
      <c r="MNL8" s="340"/>
      <c r="MNM8" s="340"/>
      <c r="MNN8" s="340"/>
      <c r="MNO8" s="340"/>
      <c r="MNP8" s="340"/>
      <c r="MNQ8" s="340"/>
      <c r="MNR8" s="340"/>
      <c r="MNS8" s="340"/>
      <c r="MNT8" s="340"/>
      <c r="MNU8" s="340"/>
      <c r="MNV8" s="340"/>
      <c r="MNW8" s="340"/>
      <c r="MNX8" s="340"/>
      <c r="MNY8" s="340"/>
      <c r="MNZ8" s="340"/>
      <c r="MOA8" s="340"/>
      <c r="MOB8" s="340"/>
      <c r="MOC8" s="340"/>
      <c r="MOD8" s="340"/>
      <c r="MOE8" s="340"/>
      <c r="MOF8" s="340"/>
      <c r="MOG8" s="340"/>
      <c r="MOH8" s="340"/>
      <c r="MOI8" s="340"/>
      <c r="MOJ8" s="340"/>
      <c r="MOK8" s="340"/>
      <c r="MOL8" s="340"/>
      <c r="MOM8" s="340"/>
      <c r="MON8" s="340"/>
      <c r="MOO8" s="340"/>
      <c r="MOP8" s="340"/>
      <c r="MOQ8" s="340"/>
      <c r="MOR8" s="340"/>
      <c r="MOS8" s="340"/>
      <c r="MOT8" s="340"/>
      <c r="MOU8" s="340"/>
      <c r="MOV8" s="340"/>
      <c r="MOW8" s="340"/>
      <c r="MOX8" s="340"/>
      <c r="MOY8" s="340"/>
      <c r="MOZ8" s="340"/>
      <c r="MPA8" s="340"/>
      <c r="MPB8" s="340"/>
      <c r="MPC8" s="340"/>
      <c r="MPD8" s="340"/>
      <c r="MPE8" s="340"/>
      <c r="MPF8" s="340"/>
      <c r="MPG8" s="340"/>
      <c r="MPH8" s="340"/>
      <c r="MPI8" s="340"/>
      <c r="MPJ8" s="340"/>
      <c r="MPK8" s="340"/>
      <c r="MPL8" s="340"/>
      <c r="MPM8" s="340"/>
      <c r="MPN8" s="340"/>
      <c r="MPO8" s="340"/>
      <c r="MPP8" s="340"/>
      <c r="MPQ8" s="340"/>
      <c r="MPR8" s="340"/>
      <c r="MPS8" s="340"/>
      <c r="MPT8" s="340"/>
      <c r="MPU8" s="340"/>
      <c r="MPV8" s="340"/>
      <c r="MPW8" s="340"/>
      <c r="MPX8" s="340"/>
      <c r="MPY8" s="340"/>
      <c r="MPZ8" s="340"/>
      <c r="MQA8" s="340"/>
      <c r="MQB8" s="340"/>
      <c r="MQC8" s="340"/>
      <c r="MQD8" s="340"/>
      <c r="MQE8" s="340"/>
      <c r="MQF8" s="340"/>
      <c r="MQG8" s="340"/>
      <c r="MQH8" s="340"/>
      <c r="MQI8" s="340"/>
      <c r="MQJ8" s="340"/>
      <c r="MQK8" s="340"/>
      <c r="MQL8" s="340"/>
      <c r="MQM8" s="340"/>
      <c r="MQN8" s="340"/>
      <c r="MQO8" s="340"/>
      <c r="MQP8" s="340"/>
      <c r="MQQ8" s="340"/>
      <c r="MQR8" s="340"/>
      <c r="MQS8" s="340"/>
      <c r="MQT8" s="340"/>
      <c r="MQU8" s="340"/>
      <c r="MQV8" s="340"/>
      <c r="MQW8" s="340"/>
      <c r="MQX8" s="340"/>
      <c r="MQY8" s="340"/>
      <c r="MQZ8" s="340"/>
      <c r="MRA8" s="340"/>
      <c r="MRB8" s="340"/>
      <c r="MRC8" s="340"/>
      <c r="MRD8" s="340"/>
      <c r="MRE8" s="340"/>
      <c r="MRF8" s="340"/>
      <c r="MRG8" s="340"/>
      <c r="MRH8" s="340"/>
      <c r="MRI8" s="340"/>
      <c r="MRJ8" s="340"/>
      <c r="MRK8" s="340"/>
      <c r="MRL8" s="340"/>
      <c r="MRM8" s="340"/>
      <c r="MRN8" s="340"/>
      <c r="MRO8" s="340"/>
      <c r="MRP8" s="340"/>
      <c r="MRQ8" s="340"/>
      <c r="MRR8" s="340"/>
      <c r="MRS8" s="340"/>
      <c r="MRT8" s="340"/>
      <c r="MRU8" s="340"/>
      <c r="MRV8" s="340"/>
      <c r="MRW8" s="340"/>
      <c r="MRX8" s="340"/>
      <c r="MRY8" s="340"/>
      <c r="MRZ8" s="340"/>
      <c r="MSA8" s="340"/>
      <c r="MSB8" s="340"/>
      <c r="MSC8" s="340"/>
      <c r="MSD8" s="340"/>
      <c r="MSE8" s="340"/>
      <c r="MSF8" s="340"/>
      <c r="MSG8" s="340"/>
      <c r="MSH8" s="340"/>
      <c r="MSI8" s="340"/>
      <c r="MSJ8" s="340"/>
      <c r="MSK8" s="340"/>
      <c r="MSL8" s="340"/>
      <c r="MSM8" s="340"/>
      <c r="MSN8" s="340"/>
      <c r="MSO8" s="340"/>
      <c r="MSP8" s="340"/>
      <c r="MSQ8" s="340"/>
      <c r="MSR8" s="340"/>
      <c r="MSS8" s="340"/>
      <c r="MST8" s="340"/>
      <c r="MSU8" s="340"/>
      <c r="MSV8" s="340"/>
      <c r="MSW8" s="340"/>
      <c r="MSX8" s="340"/>
      <c r="MSY8" s="340"/>
      <c r="MSZ8" s="340"/>
      <c r="MTA8" s="340"/>
      <c r="MTB8" s="340"/>
      <c r="MTC8" s="340"/>
      <c r="MTD8" s="340"/>
      <c r="MTE8" s="340"/>
      <c r="MTF8" s="340"/>
      <c r="MTG8" s="340"/>
      <c r="MTH8" s="340"/>
      <c r="MTI8" s="340"/>
      <c r="MTJ8" s="340"/>
      <c r="MTK8" s="340"/>
      <c r="MTL8" s="340"/>
      <c r="MTM8" s="340"/>
      <c r="MTN8" s="340"/>
      <c r="MTO8" s="340"/>
      <c r="MTP8" s="340"/>
      <c r="MTQ8" s="340"/>
      <c r="MTR8" s="340"/>
      <c r="MTS8" s="340"/>
      <c r="MTT8" s="340"/>
      <c r="MTU8" s="340"/>
      <c r="MTV8" s="340"/>
      <c r="MTW8" s="340"/>
      <c r="MTX8" s="340"/>
      <c r="MTY8" s="340"/>
      <c r="MTZ8" s="340"/>
      <c r="MUA8" s="340"/>
      <c r="MUB8" s="340"/>
      <c r="MUC8" s="340"/>
      <c r="MUD8" s="340"/>
      <c r="MUE8" s="340"/>
      <c r="MUF8" s="340"/>
      <c r="MUG8" s="340"/>
      <c r="MUH8" s="340"/>
      <c r="MUI8" s="340"/>
      <c r="MUJ8" s="340"/>
      <c r="MUK8" s="340"/>
      <c r="MUL8" s="340"/>
      <c r="MUM8" s="340"/>
      <c r="MUN8" s="340"/>
      <c r="MUO8" s="340"/>
      <c r="MUP8" s="340"/>
      <c r="MUQ8" s="340"/>
      <c r="MUR8" s="340"/>
      <c r="MUS8" s="340"/>
      <c r="MUT8" s="340"/>
      <c r="MUU8" s="340"/>
      <c r="MUV8" s="340"/>
      <c r="MUW8" s="340"/>
      <c r="MUX8" s="340"/>
      <c r="MUY8" s="340"/>
      <c r="MUZ8" s="340"/>
      <c r="MVA8" s="340"/>
      <c r="MVB8" s="340"/>
      <c r="MVC8" s="340"/>
      <c r="MVD8" s="340"/>
      <c r="MVE8" s="340"/>
      <c r="MVF8" s="340"/>
      <c r="MVG8" s="340"/>
      <c r="MVH8" s="340"/>
      <c r="MVI8" s="340"/>
      <c r="MVJ8" s="340"/>
      <c r="MVK8" s="340"/>
      <c r="MVL8" s="340"/>
      <c r="MVM8" s="340"/>
      <c r="MVN8" s="340"/>
      <c r="MVO8" s="340"/>
      <c r="MVP8" s="340"/>
      <c r="MVQ8" s="340"/>
      <c r="MVR8" s="340"/>
      <c r="MVS8" s="340"/>
      <c r="MVT8" s="340"/>
      <c r="MVU8" s="340"/>
      <c r="MVV8" s="340"/>
      <c r="MVW8" s="340"/>
      <c r="MVX8" s="340"/>
      <c r="MVY8" s="340"/>
      <c r="MVZ8" s="340"/>
      <c r="MWA8" s="340"/>
      <c r="MWB8" s="340"/>
      <c r="MWC8" s="340"/>
      <c r="MWD8" s="340"/>
      <c r="MWE8" s="340"/>
      <c r="MWF8" s="340"/>
      <c r="MWG8" s="340"/>
      <c r="MWH8" s="340"/>
      <c r="MWI8" s="340"/>
      <c r="MWJ8" s="340"/>
      <c r="MWK8" s="340"/>
      <c r="MWL8" s="340"/>
      <c r="MWM8" s="340"/>
      <c r="MWN8" s="340"/>
      <c r="MWO8" s="340"/>
      <c r="MWP8" s="340"/>
      <c r="MWQ8" s="340"/>
      <c r="MWR8" s="340"/>
      <c r="MWS8" s="340"/>
      <c r="MWT8" s="340"/>
      <c r="MWU8" s="340"/>
      <c r="MWV8" s="340"/>
      <c r="MWW8" s="340"/>
      <c r="MWX8" s="340"/>
      <c r="MWY8" s="340"/>
      <c r="MWZ8" s="340"/>
      <c r="MXA8" s="340"/>
      <c r="MXB8" s="340"/>
      <c r="MXC8" s="340"/>
      <c r="MXD8" s="340"/>
      <c r="MXE8" s="340"/>
      <c r="MXF8" s="340"/>
      <c r="MXG8" s="340"/>
      <c r="MXH8" s="340"/>
      <c r="MXI8" s="340"/>
      <c r="MXJ8" s="340"/>
      <c r="MXK8" s="340"/>
      <c r="MXL8" s="340"/>
      <c r="MXM8" s="340"/>
      <c r="MXN8" s="340"/>
      <c r="MXO8" s="340"/>
      <c r="MXP8" s="340"/>
      <c r="MXQ8" s="340"/>
      <c r="MXR8" s="340"/>
      <c r="MXS8" s="340"/>
      <c r="MXT8" s="340"/>
      <c r="MXU8" s="340"/>
      <c r="MXV8" s="340"/>
      <c r="MXW8" s="340"/>
      <c r="MXX8" s="340"/>
      <c r="MXY8" s="340"/>
      <c r="MXZ8" s="340"/>
      <c r="MYA8" s="340"/>
      <c r="MYB8" s="340"/>
      <c r="MYC8" s="340"/>
      <c r="MYD8" s="340"/>
      <c r="MYE8" s="340"/>
      <c r="MYF8" s="340"/>
      <c r="MYG8" s="340"/>
      <c r="MYH8" s="340"/>
      <c r="MYI8" s="340"/>
      <c r="MYJ8" s="340"/>
      <c r="MYK8" s="340"/>
      <c r="MYL8" s="340"/>
      <c r="MYM8" s="340"/>
      <c r="MYN8" s="340"/>
      <c r="MYO8" s="340"/>
      <c r="MYP8" s="340"/>
      <c r="MYQ8" s="340"/>
      <c r="MYR8" s="340"/>
      <c r="MYS8" s="340"/>
      <c r="MYT8" s="340"/>
      <c r="MYU8" s="340"/>
      <c r="MYV8" s="340"/>
      <c r="MYW8" s="340"/>
      <c r="MYX8" s="340"/>
      <c r="MYY8" s="340"/>
      <c r="MYZ8" s="340"/>
      <c r="MZA8" s="340"/>
      <c r="MZB8" s="340"/>
      <c r="MZC8" s="340"/>
      <c r="MZD8" s="340"/>
      <c r="MZE8" s="340"/>
      <c r="MZF8" s="340"/>
      <c r="MZG8" s="340"/>
      <c r="MZH8" s="340"/>
      <c r="MZI8" s="340"/>
      <c r="MZJ8" s="340"/>
      <c r="MZK8" s="340"/>
      <c r="MZL8" s="340"/>
      <c r="MZM8" s="340"/>
      <c r="MZN8" s="340"/>
      <c r="MZO8" s="340"/>
      <c r="MZP8" s="340"/>
      <c r="MZQ8" s="340"/>
      <c r="MZR8" s="340"/>
      <c r="MZS8" s="340"/>
      <c r="MZT8" s="340"/>
      <c r="MZU8" s="340"/>
      <c r="MZV8" s="340"/>
      <c r="MZW8" s="340"/>
      <c r="MZX8" s="340"/>
      <c r="MZY8" s="340"/>
      <c r="MZZ8" s="340"/>
      <c r="NAA8" s="340"/>
      <c r="NAB8" s="340"/>
      <c r="NAC8" s="340"/>
      <c r="NAD8" s="340"/>
      <c r="NAE8" s="340"/>
      <c r="NAF8" s="340"/>
      <c r="NAG8" s="340"/>
      <c r="NAH8" s="340"/>
      <c r="NAI8" s="340"/>
      <c r="NAJ8" s="340"/>
      <c r="NAK8" s="340"/>
      <c r="NAL8" s="340"/>
      <c r="NAM8" s="340"/>
      <c r="NAN8" s="340"/>
      <c r="NAO8" s="340"/>
      <c r="NAP8" s="340"/>
      <c r="NAQ8" s="340"/>
      <c r="NAR8" s="340"/>
      <c r="NAS8" s="340"/>
      <c r="NAT8" s="340"/>
      <c r="NAU8" s="340"/>
      <c r="NAV8" s="340"/>
      <c r="NAW8" s="340"/>
      <c r="NAX8" s="340"/>
      <c r="NAY8" s="340"/>
      <c r="NAZ8" s="340"/>
      <c r="NBA8" s="340"/>
      <c r="NBB8" s="340"/>
      <c r="NBC8" s="340"/>
      <c r="NBD8" s="340"/>
      <c r="NBE8" s="340"/>
      <c r="NBF8" s="340"/>
      <c r="NBG8" s="340"/>
      <c r="NBH8" s="340"/>
      <c r="NBI8" s="340"/>
      <c r="NBJ8" s="340"/>
      <c r="NBK8" s="340"/>
      <c r="NBL8" s="340"/>
      <c r="NBM8" s="340"/>
      <c r="NBN8" s="340"/>
      <c r="NBO8" s="340"/>
      <c r="NBP8" s="340"/>
      <c r="NBQ8" s="340"/>
      <c r="NBR8" s="340"/>
      <c r="NBS8" s="340"/>
      <c r="NBT8" s="340"/>
      <c r="NBU8" s="340"/>
      <c r="NBV8" s="340"/>
      <c r="NBW8" s="340"/>
      <c r="NBX8" s="340"/>
      <c r="NBY8" s="340"/>
      <c r="NBZ8" s="340"/>
      <c r="NCA8" s="340"/>
      <c r="NCB8" s="340"/>
      <c r="NCC8" s="340"/>
      <c r="NCD8" s="340"/>
      <c r="NCE8" s="340"/>
      <c r="NCF8" s="340"/>
      <c r="NCG8" s="340"/>
      <c r="NCH8" s="340"/>
      <c r="NCI8" s="340"/>
      <c r="NCJ8" s="340"/>
      <c r="NCK8" s="340"/>
      <c r="NCL8" s="340"/>
      <c r="NCM8" s="340"/>
      <c r="NCN8" s="340"/>
      <c r="NCO8" s="340"/>
      <c r="NCP8" s="340"/>
      <c r="NCQ8" s="340"/>
      <c r="NCR8" s="340"/>
      <c r="NCS8" s="340"/>
      <c r="NCT8" s="340"/>
      <c r="NCU8" s="340"/>
      <c r="NCV8" s="340"/>
      <c r="NCW8" s="340"/>
      <c r="NCX8" s="340"/>
      <c r="NCY8" s="340"/>
      <c r="NCZ8" s="340"/>
      <c r="NDA8" s="340"/>
      <c r="NDB8" s="340"/>
      <c r="NDC8" s="340"/>
      <c r="NDD8" s="340"/>
      <c r="NDE8" s="340"/>
      <c r="NDF8" s="340"/>
      <c r="NDG8" s="340"/>
      <c r="NDH8" s="340"/>
      <c r="NDI8" s="340"/>
      <c r="NDJ8" s="340"/>
      <c r="NDK8" s="340"/>
      <c r="NDL8" s="340"/>
      <c r="NDM8" s="340"/>
      <c r="NDN8" s="340"/>
      <c r="NDO8" s="340"/>
      <c r="NDP8" s="340"/>
      <c r="NDQ8" s="340"/>
      <c r="NDR8" s="340"/>
      <c r="NDS8" s="340"/>
      <c r="NDT8" s="340"/>
      <c r="NDU8" s="340"/>
      <c r="NDV8" s="340"/>
      <c r="NDW8" s="340"/>
      <c r="NDX8" s="340"/>
      <c r="NDY8" s="340"/>
      <c r="NDZ8" s="340"/>
      <c r="NEA8" s="340"/>
      <c r="NEB8" s="340"/>
      <c r="NEC8" s="340"/>
      <c r="NED8" s="340"/>
      <c r="NEE8" s="340"/>
      <c r="NEF8" s="340"/>
      <c r="NEG8" s="340"/>
      <c r="NEH8" s="340"/>
      <c r="NEI8" s="340"/>
      <c r="NEJ8" s="340"/>
      <c r="NEK8" s="340"/>
      <c r="NEL8" s="340"/>
      <c r="NEM8" s="340"/>
      <c r="NEN8" s="340"/>
      <c r="NEO8" s="340"/>
      <c r="NEP8" s="340"/>
      <c r="NEQ8" s="340"/>
      <c r="NER8" s="340"/>
      <c r="NES8" s="340"/>
      <c r="NET8" s="340"/>
      <c r="NEU8" s="340"/>
      <c r="NEV8" s="340"/>
      <c r="NEW8" s="340"/>
      <c r="NEX8" s="340"/>
      <c r="NEY8" s="340"/>
      <c r="NEZ8" s="340"/>
      <c r="NFA8" s="340"/>
      <c r="NFB8" s="340"/>
      <c r="NFC8" s="340"/>
      <c r="NFD8" s="340"/>
      <c r="NFE8" s="340"/>
      <c r="NFF8" s="340"/>
      <c r="NFG8" s="340"/>
      <c r="NFH8" s="340"/>
      <c r="NFI8" s="340"/>
      <c r="NFJ8" s="340"/>
      <c r="NFK8" s="340"/>
      <c r="NFL8" s="340"/>
      <c r="NFM8" s="340"/>
      <c r="NFN8" s="340"/>
      <c r="NFO8" s="340"/>
      <c r="NFP8" s="340"/>
      <c r="NFQ8" s="340"/>
      <c r="NFR8" s="340"/>
      <c r="NFS8" s="340"/>
      <c r="NFT8" s="340"/>
      <c r="NFU8" s="340"/>
      <c r="NFV8" s="340"/>
      <c r="NFW8" s="340"/>
      <c r="NFX8" s="340"/>
      <c r="NFY8" s="340"/>
      <c r="NFZ8" s="340"/>
      <c r="NGA8" s="340"/>
      <c r="NGB8" s="340"/>
      <c r="NGC8" s="340"/>
      <c r="NGD8" s="340"/>
      <c r="NGE8" s="340"/>
      <c r="NGF8" s="340"/>
      <c r="NGG8" s="340"/>
      <c r="NGH8" s="340"/>
      <c r="NGI8" s="340"/>
      <c r="NGJ8" s="340"/>
      <c r="NGK8" s="340"/>
      <c r="NGL8" s="340"/>
      <c r="NGM8" s="340"/>
      <c r="NGN8" s="340"/>
      <c r="NGO8" s="340"/>
      <c r="NGP8" s="340"/>
      <c r="NGQ8" s="340"/>
      <c r="NGR8" s="340"/>
      <c r="NGS8" s="340"/>
      <c r="NGT8" s="340"/>
      <c r="NGU8" s="340"/>
      <c r="NGV8" s="340"/>
      <c r="NGW8" s="340"/>
      <c r="NGX8" s="340"/>
      <c r="NGY8" s="340"/>
      <c r="NGZ8" s="340"/>
      <c r="NHA8" s="340"/>
      <c r="NHB8" s="340"/>
      <c r="NHC8" s="340"/>
      <c r="NHD8" s="340"/>
      <c r="NHE8" s="340"/>
      <c r="NHF8" s="340"/>
      <c r="NHG8" s="340"/>
      <c r="NHH8" s="340"/>
      <c r="NHI8" s="340"/>
      <c r="NHJ8" s="340"/>
      <c r="NHK8" s="340"/>
      <c r="NHL8" s="340"/>
      <c r="NHM8" s="340"/>
      <c r="NHN8" s="340"/>
      <c r="NHO8" s="340"/>
      <c r="NHP8" s="340"/>
      <c r="NHQ8" s="340"/>
      <c r="NHR8" s="340"/>
      <c r="NHS8" s="340"/>
      <c r="NHT8" s="340"/>
      <c r="NHU8" s="340"/>
      <c r="NHV8" s="340"/>
      <c r="NHW8" s="340"/>
      <c r="NHX8" s="340"/>
      <c r="NHY8" s="340"/>
      <c r="NHZ8" s="340"/>
      <c r="NIA8" s="340"/>
      <c r="NIB8" s="340"/>
      <c r="NIC8" s="340"/>
      <c r="NID8" s="340"/>
      <c r="NIE8" s="340"/>
      <c r="NIF8" s="340"/>
      <c r="NIG8" s="340"/>
      <c r="NIH8" s="340"/>
      <c r="NII8" s="340"/>
      <c r="NIJ8" s="340"/>
      <c r="NIK8" s="340"/>
      <c r="NIL8" s="340"/>
      <c r="NIM8" s="340"/>
      <c r="NIN8" s="340"/>
      <c r="NIO8" s="340"/>
      <c r="NIP8" s="340"/>
      <c r="NIQ8" s="340"/>
      <c r="NIR8" s="340"/>
      <c r="NIS8" s="340"/>
      <c r="NIT8" s="340"/>
      <c r="NIU8" s="340"/>
      <c r="NIV8" s="340"/>
      <c r="NIW8" s="340"/>
      <c r="NIX8" s="340"/>
      <c r="NIY8" s="340"/>
      <c r="NIZ8" s="340"/>
      <c r="NJA8" s="340"/>
      <c r="NJB8" s="340"/>
      <c r="NJC8" s="340"/>
      <c r="NJD8" s="340"/>
      <c r="NJE8" s="340"/>
      <c r="NJF8" s="340"/>
      <c r="NJG8" s="340"/>
      <c r="NJH8" s="340"/>
      <c r="NJI8" s="340"/>
      <c r="NJJ8" s="340"/>
      <c r="NJK8" s="340"/>
      <c r="NJL8" s="340"/>
      <c r="NJM8" s="340"/>
      <c r="NJN8" s="340"/>
      <c r="NJO8" s="340"/>
      <c r="NJP8" s="340"/>
      <c r="NJQ8" s="340"/>
      <c r="NJR8" s="340"/>
      <c r="NJS8" s="340"/>
      <c r="NJT8" s="340"/>
      <c r="NJU8" s="340"/>
      <c r="NJV8" s="340"/>
      <c r="NJW8" s="340"/>
      <c r="NJX8" s="340"/>
      <c r="NJY8" s="340"/>
      <c r="NJZ8" s="340"/>
      <c r="NKA8" s="340"/>
      <c r="NKB8" s="340"/>
      <c r="NKC8" s="340"/>
      <c r="NKD8" s="340"/>
      <c r="NKE8" s="340"/>
      <c r="NKF8" s="340"/>
      <c r="NKG8" s="340"/>
      <c r="NKH8" s="340"/>
      <c r="NKI8" s="340"/>
      <c r="NKJ8" s="340"/>
      <c r="NKK8" s="340"/>
      <c r="NKL8" s="340"/>
      <c r="NKM8" s="340"/>
      <c r="NKN8" s="340"/>
      <c r="NKO8" s="340"/>
      <c r="NKP8" s="340"/>
      <c r="NKQ8" s="340"/>
      <c r="NKR8" s="340"/>
      <c r="NKS8" s="340"/>
      <c r="NKT8" s="340"/>
      <c r="NKU8" s="340"/>
      <c r="NKV8" s="340"/>
      <c r="NKW8" s="340"/>
      <c r="NKX8" s="340"/>
      <c r="NKY8" s="340"/>
      <c r="NKZ8" s="340"/>
      <c r="NLA8" s="340"/>
      <c r="NLB8" s="340"/>
      <c r="NLC8" s="340"/>
      <c r="NLD8" s="340"/>
      <c r="NLE8" s="340"/>
      <c r="NLF8" s="340"/>
      <c r="NLG8" s="340"/>
      <c r="NLH8" s="340"/>
      <c r="NLI8" s="340"/>
      <c r="NLJ8" s="340"/>
      <c r="NLK8" s="340"/>
      <c r="NLL8" s="340"/>
      <c r="NLM8" s="340"/>
      <c r="NLN8" s="340"/>
      <c r="NLO8" s="340"/>
      <c r="NLP8" s="340"/>
      <c r="NLQ8" s="340"/>
      <c r="NLR8" s="340"/>
      <c r="NLS8" s="340"/>
      <c r="NLT8" s="340"/>
      <c r="NLU8" s="340"/>
      <c r="NLV8" s="340"/>
      <c r="NLW8" s="340"/>
      <c r="NLX8" s="340"/>
      <c r="NLY8" s="340"/>
      <c r="NLZ8" s="340"/>
      <c r="NMA8" s="340"/>
      <c r="NMB8" s="340"/>
      <c r="NMC8" s="340"/>
      <c r="NMD8" s="340"/>
      <c r="NME8" s="340"/>
      <c r="NMF8" s="340"/>
      <c r="NMG8" s="340"/>
      <c r="NMH8" s="340"/>
      <c r="NMI8" s="340"/>
      <c r="NMJ8" s="340"/>
      <c r="NMK8" s="340"/>
      <c r="NML8" s="340"/>
      <c r="NMM8" s="340"/>
      <c r="NMN8" s="340"/>
      <c r="NMO8" s="340"/>
      <c r="NMP8" s="340"/>
      <c r="NMQ8" s="340"/>
      <c r="NMR8" s="340"/>
      <c r="NMS8" s="340"/>
      <c r="NMT8" s="340"/>
      <c r="NMU8" s="340"/>
      <c r="NMV8" s="340"/>
      <c r="NMW8" s="340"/>
      <c r="NMX8" s="340"/>
      <c r="NMY8" s="340"/>
      <c r="NMZ8" s="340"/>
      <c r="NNA8" s="340"/>
      <c r="NNB8" s="340"/>
      <c r="NNC8" s="340"/>
      <c r="NND8" s="340"/>
      <c r="NNE8" s="340"/>
      <c r="NNF8" s="340"/>
      <c r="NNG8" s="340"/>
      <c r="NNH8" s="340"/>
      <c r="NNI8" s="340"/>
      <c r="NNJ8" s="340"/>
      <c r="NNK8" s="340"/>
      <c r="NNL8" s="340"/>
      <c r="NNM8" s="340"/>
      <c r="NNN8" s="340"/>
      <c r="NNO8" s="340"/>
      <c r="NNP8" s="340"/>
      <c r="NNQ8" s="340"/>
      <c r="NNR8" s="340"/>
      <c r="NNS8" s="340"/>
      <c r="NNT8" s="340"/>
      <c r="NNU8" s="340"/>
      <c r="NNV8" s="340"/>
      <c r="NNW8" s="340"/>
      <c r="NNX8" s="340"/>
      <c r="NNY8" s="340"/>
      <c r="NNZ8" s="340"/>
      <c r="NOA8" s="340"/>
      <c r="NOB8" s="340"/>
      <c r="NOC8" s="340"/>
      <c r="NOD8" s="340"/>
      <c r="NOE8" s="340"/>
      <c r="NOF8" s="340"/>
      <c r="NOG8" s="340"/>
      <c r="NOH8" s="340"/>
      <c r="NOI8" s="340"/>
      <c r="NOJ8" s="340"/>
      <c r="NOK8" s="340"/>
      <c r="NOL8" s="340"/>
      <c r="NOM8" s="340"/>
      <c r="NON8" s="340"/>
      <c r="NOO8" s="340"/>
      <c r="NOP8" s="340"/>
      <c r="NOQ8" s="340"/>
      <c r="NOR8" s="340"/>
      <c r="NOS8" s="340"/>
      <c r="NOT8" s="340"/>
      <c r="NOU8" s="340"/>
      <c r="NOV8" s="340"/>
      <c r="NOW8" s="340"/>
      <c r="NOX8" s="340"/>
      <c r="NOY8" s="340"/>
      <c r="NOZ8" s="340"/>
      <c r="NPA8" s="340"/>
      <c r="NPB8" s="340"/>
      <c r="NPC8" s="340"/>
      <c r="NPD8" s="340"/>
      <c r="NPE8" s="340"/>
      <c r="NPF8" s="340"/>
      <c r="NPG8" s="340"/>
      <c r="NPH8" s="340"/>
      <c r="NPI8" s="340"/>
      <c r="NPJ8" s="340"/>
      <c r="NPK8" s="340"/>
      <c r="NPL8" s="340"/>
      <c r="NPM8" s="340"/>
      <c r="NPN8" s="340"/>
      <c r="NPO8" s="340"/>
      <c r="NPP8" s="340"/>
      <c r="NPQ8" s="340"/>
      <c r="NPR8" s="340"/>
      <c r="NPS8" s="340"/>
      <c r="NPT8" s="340"/>
      <c r="NPU8" s="340"/>
      <c r="NPV8" s="340"/>
      <c r="NPW8" s="340"/>
      <c r="NPX8" s="340"/>
      <c r="NPY8" s="340"/>
      <c r="NPZ8" s="340"/>
      <c r="NQA8" s="340"/>
      <c r="NQB8" s="340"/>
      <c r="NQC8" s="340"/>
      <c r="NQD8" s="340"/>
      <c r="NQE8" s="340"/>
      <c r="NQF8" s="340"/>
      <c r="NQG8" s="340"/>
      <c r="NQH8" s="340"/>
      <c r="NQI8" s="340"/>
      <c r="NQJ8" s="340"/>
      <c r="NQK8" s="340"/>
      <c r="NQL8" s="340"/>
      <c r="NQM8" s="340"/>
      <c r="NQN8" s="340"/>
      <c r="NQO8" s="340"/>
      <c r="NQP8" s="340"/>
      <c r="NQQ8" s="340"/>
      <c r="NQR8" s="340"/>
      <c r="NQS8" s="340"/>
      <c r="NQT8" s="340"/>
      <c r="NQU8" s="340"/>
      <c r="NQV8" s="340"/>
      <c r="NQW8" s="340"/>
      <c r="NQX8" s="340"/>
      <c r="NQY8" s="340"/>
      <c r="NQZ8" s="340"/>
      <c r="NRA8" s="340"/>
      <c r="NRB8" s="340"/>
      <c r="NRC8" s="340"/>
      <c r="NRD8" s="340"/>
      <c r="NRE8" s="340"/>
      <c r="NRF8" s="340"/>
      <c r="NRG8" s="340"/>
      <c r="NRH8" s="340"/>
      <c r="NRI8" s="340"/>
      <c r="NRJ8" s="340"/>
      <c r="NRK8" s="340"/>
      <c r="NRL8" s="340"/>
      <c r="NRM8" s="340"/>
      <c r="NRN8" s="340"/>
      <c r="NRO8" s="340"/>
      <c r="NRP8" s="340"/>
      <c r="NRQ8" s="340"/>
      <c r="NRR8" s="340"/>
      <c r="NRS8" s="340"/>
      <c r="NRT8" s="340"/>
      <c r="NRU8" s="340"/>
      <c r="NRV8" s="340"/>
      <c r="NRW8" s="340"/>
      <c r="NRX8" s="340"/>
      <c r="NRY8" s="340"/>
      <c r="NRZ8" s="340"/>
      <c r="NSA8" s="340"/>
      <c r="NSB8" s="340"/>
      <c r="NSC8" s="340"/>
      <c r="NSD8" s="340"/>
      <c r="NSE8" s="340"/>
      <c r="NSF8" s="340"/>
      <c r="NSG8" s="340"/>
      <c r="NSH8" s="340"/>
      <c r="NSI8" s="340"/>
      <c r="NSJ8" s="340"/>
      <c r="NSK8" s="340"/>
      <c r="NSL8" s="340"/>
      <c r="NSM8" s="340"/>
      <c r="NSN8" s="340"/>
      <c r="NSO8" s="340"/>
      <c r="NSP8" s="340"/>
      <c r="NSQ8" s="340"/>
      <c r="NSR8" s="340"/>
      <c r="NSS8" s="340"/>
      <c r="NST8" s="340"/>
      <c r="NSU8" s="340"/>
      <c r="NSV8" s="340"/>
      <c r="NSW8" s="340"/>
      <c r="NSX8" s="340"/>
      <c r="NSY8" s="340"/>
      <c r="NSZ8" s="340"/>
      <c r="NTA8" s="340"/>
      <c r="NTB8" s="340"/>
      <c r="NTC8" s="340"/>
      <c r="NTD8" s="340"/>
      <c r="NTE8" s="340"/>
      <c r="NTF8" s="340"/>
      <c r="NTG8" s="340"/>
      <c r="NTH8" s="340"/>
      <c r="NTI8" s="340"/>
      <c r="NTJ8" s="340"/>
      <c r="NTK8" s="340"/>
      <c r="NTL8" s="340"/>
      <c r="NTM8" s="340"/>
      <c r="NTN8" s="340"/>
      <c r="NTO8" s="340"/>
      <c r="NTP8" s="340"/>
      <c r="NTQ8" s="340"/>
      <c r="NTR8" s="340"/>
      <c r="NTS8" s="340"/>
      <c r="NTT8" s="340"/>
      <c r="NTU8" s="340"/>
      <c r="NTV8" s="340"/>
      <c r="NTW8" s="340"/>
      <c r="NTX8" s="340"/>
      <c r="NTY8" s="340"/>
      <c r="NTZ8" s="340"/>
      <c r="NUA8" s="340"/>
      <c r="NUB8" s="340"/>
      <c r="NUC8" s="340"/>
      <c r="NUD8" s="340"/>
      <c r="NUE8" s="340"/>
      <c r="NUF8" s="340"/>
      <c r="NUG8" s="340"/>
      <c r="NUH8" s="340"/>
      <c r="NUI8" s="340"/>
      <c r="NUJ8" s="340"/>
      <c r="NUK8" s="340"/>
      <c r="NUL8" s="340"/>
      <c r="NUM8" s="340"/>
      <c r="NUN8" s="340"/>
      <c r="NUO8" s="340"/>
      <c r="NUP8" s="340"/>
      <c r="NUQ8" s="340"/>
      <c r="NUR8" s="340"/>
      <c r="NUS8" s="340"/>
      <c r="NUT8" s="340"/>
      <c r="NUU8" s="340"/>
      <c r="NUV8" s="340"/>
      <c r="NUW8" s="340"/>
      <c r="NUX8" s="340"/>
      <c r="NUY8" s="340"/>
      <c r="NUZ8" s="340"/>
      <c r="NVA8" s="340"/>
      <c r="NVB8" s="340"/>
      <c r="NVC8" s="340"/>
      <c r="NVD8" s="340"/>
      <c r="NVE8" s="340"/>
      <c r="NVF8" s="340"/>
      <c r="NVG8" s="340"/>
      <c r="NVH8" s="340"/>
      <c r="NVI8" s="340"/>
      <c r="NVJ8" s="340"/>
      <c r="NVK8" s="340"/>
      <c r="NVL8" s="340"/>
      <c r="NVM8" s="340"/>
      <c r="NVN8" s="340"/>
      <c r="NVO8" s="340"/>
      <c r="NVP8" s="340"/>
      <c r="NVQ8" s="340"/>
      <c r="NVR8" s="340"/>
      <c r="NVS8" s="340"/>
      <c r="NVT8" s="340"/>
      <c r="NVU8" s="340"/>
      <c r="NVV8" s="340"/>
      <c r="NVW8" s="340"/>
      <c r="NVX8" s="340"/>
      <c r="NVY8" s="340"/>
      <c r="NVZ8" s="340"/>
      <c r="NWA8" s="340"/>
      <c r="NWB8" s="340"/>
      <c r="NWC8" s="340"/>
      <c r="NWD8" s="340"/>
      <c r="NWE8" s="340"/>
      <c r="NWF8" s="340"/>
      <c r="NWG8" s="340"/>
      <c r="NWH8" s="340"/>
      <c r="NWI8" s="340"/>
      <c r="NWJ8" s="340"/>
      <c r="NWK8" s="340"/>
      <c r="NWL8" s="340"/>
      <c r="NWM8" s="340"/>
      <c r="NWN8" s="340"/>
      <c r="NWO8" s="340"/>
      <c r="NWP8" s="340"/>
      <c r="NWQ8" s="340"/>
      <c r="NWR8" s="340"/>
      <c r="NWS8" s="340"/>
      <c r="NWT8" s="340"/>
      <c r="NWU8" s="340"/>
      <c r="NWV8" s="340"/>
      <c r="NWW8" s="340"/>
      <c r="NWX8" s="340"/>
      <c r="NWY8" s="340"/>
      <c r="NWZ8" s="340"/>
      <c r="NXA8" s="340"/>
      <c r="NXB8" s="340"/>
      <c r="NXC8" s="340"/>
      <c r="NXD8" s="340"/>
      <c r="NXE8" s="340"/>
      <c r="NXF8" s="340"/>
      <c r="NXG8" s="340"/>
      <c r="NXH8" s="340"/>
      <c r="NXI8" s="340"/>
      <c r="NXJ8" s="340"/>
      <c r="NXK8" s="340"/>
      <c r="NXL8" s="340"/>
      <c r="NXM8" s="340"/>
      <c r="NXN8" s="340"/>
      <c r="NXO8" s="340"/>
      <c r="NXP8" s="340"/>
      <c r="NXQ8" s="340"/>
      <c r="NXR8" s="340"/>
      <c r="NXS8" s="340"/>
      <c r="NXT8" s="340"/>
      <c r="NXU8" s="340"/>
      <c r="NXV8" s="340"/>
      <c r="NXW8" s="340"/>
      <c r="NXX8" s="340"/>
      <c r="NXY8" s="340"/>
      <c r="NXZ8" s="340"/>
      <c r="NYA8" s="340"/>
      <c r="NYB8" s="340"/>
      <c r="NYC8" s="340"/>
      <c r="NYD8" s="340"/>
      <c r="NYE8" s="340"/>
      <c r="NYF8" s="340"/>
      <c r="NYG8" s="340"/>
      <c r="NYH8" s="340"/>
      <c r="NYI8" s="340"/>
      <c r="NYJ8" s="340"/>
      <c r="NYK8" s="340"/>
      <c r="NYL8" s="340"/>
      <c r="NYM8" s="340"/>
      <c r="NYN8" s="340"/>
      <c r="NYO8" s="340"/>
      <c r="NYP8" s="340"/>
      <c r="NYQ8" s="340"/>
      <c r="NYR8" s="340"/>
      <c r="NYS8" s="340"/>
      <c r="NYT8" s="340"/>
      <c r="NYU8" s="340"/>
      <c r="NYV8" s="340"/>
      <c r="NYW8" s="340"/>
      <c r="NYX8" s="340"/>
      <c r="NYY8" s="340"/>
      <c r="NYZ8" s="340"/>
      <c r="NZA8" s="340"/>
      <c r="NZB8" s="340"/>
      <c r="NZC8" s="340"/>
      <c r="NZD8" s="340"/>
      <c r="NZE8" s="340"/>
      <c r="NZF8" s="340"/>
      <c r="NZG8" s="340"/>
      <c r="NZH8" s="340"/>
      <c r="NZI8" s="340"/>
      <c r="NZJ8" s="340"/>
      <c r="NZK8" s="340"/>
      <c r="NZL8" s="340"/>
      <c r="NZM8" s="340"/>
      <c r="NZN8" s="340"/>
      <c r="NZO8" s="340"/>
      <c r="NZP8" s="340"/>
      <c r="NZQ8" s="340"/>
      <c r="NZR8" s="340"/>
      <c r="NZS8" s="340"/>
      <c r="NZT8" s="340"/>
      <c r="NZU8" s="340"/>
      <c r="NZV8" s="340"/>
      <c r="NZW8" s="340"/>
      <c r="NZX8" s="340"/>
      <c r="NZY8" s="340"/>
      <c r="NZZ8" s="340"/>
      <c r="OAA8" s="340"/>
      <c r="OAB8" s="340"/>
      <c r="OAC8" s="340"/>
      <c r="OAD8" s="340"/>
      <c r="OAE8" s="340"/>
      <c r="OAF8" s="340"/>
      <c r="OAG8" s="340"/>
      <c r="OAH8" s="340"/>
      <c r="OAI8" s="340"/>
      <c r="OAJ8" s="340"/>
      <c r="OAK8" s="340"/>
      <c r="OAL8" s="340"/>
      <c r="OAM8" s="340"/>
      <c r="OAN8" s="340"/>
      <c r="OAO8" s="340"/>
      <c r="OAP8" s="340"/>
      <c r="OAQ8" s="340"/>
      <c r="OAR8" s="340"/>
      <c r="OAS8" s="340"/>
      <c r="OAT8" s="340"/>
      <c r="OAU8" s="340"/>
      <c r="OAV8" s="340"/>
      <c r="OAW8" s="340"/>
      <c r="OAX8" s="340"/>
      <c r="OAY8" s="340"/>
      <c r="OAZ8" s="340"/>
      <c r="OBA8" s="340"/>
      <c r="OBB8" s="340"/>
      <c r="OBC8" s="340"/>
      <c r="OBD8" s="340"/>
      <c r="OBE8" s="340"/>
      <c r="OBF8" s="340"/>
      <c r="OBG8" s="340"/>
      <c r="OBH8" s="340"/>
      <c r="OBI8" s="340"/>
      <c r="OBJ8" s="340"/>
      <c r="OBK8" s="340"/>
      <c r="OBL8" s="340"/>
      <c r="OBM8" s="340"/>
      <c r="OBN8" s="340"/>
      <c r="OBO8" s="340"/>
      <c r="OBP8" s="340"/>
      <c r="OBQ8" s="340"/>
      <c r="OBR8" s="340"/>
      <c r="OBS8" s="340"/>
      <c r="OBT8" s="340"/>
      <c r="OBU8" s="340"/>
      <c r="OBV8" s="340"/>
      <c r="OBW8" s="340"/>
      <c r="OBX8" s="340"/>
      <c r="OBY8" s="340"/>
      <c r="OBZ8" s="340"/>
      <c r="OCA8" s="340"/>
      <c r="OCB8" s="340"/>
      <c r="OCC8" s="340"/>
      <c r="OCD8" s="340"/>
      <c r="OCE8" s="340"/>
      <c r="OCF8" s="340"/>
      <c r="OCG8" s="340"/>
      <c r="OCH8" s="340"/>
      <c r="OCI8" s="340"/>
      <c r="OCJ8" s="340"/>
      <c r="OCK8" s="340"/>
      <c r="OCL8" s="340"/>
      <c r="OCM8" s="340"/>
      <c r="OCN8" s="340"/>
      <c r="OCO8" s="340"/>
      <c r="OCP8" s="340"/>
      <c r="OCQ8" s="340"/>
      <c r="OCR8" s="340"/>
      <c r="OCS8" s="340"/>
      <c r="OCT8" s="340"/>
      <c r="OCU8" s="340"/>
      <c r="OCV8" s="340"/>
      <c r="OCW8" s="340"/>
      <c r="OCX8" s="340"/>
      <c r="OCY8" s="340"/>
      <c r="OCZ8" s="340"/>
      <c r="ODA8" s="340"/>
      <c r="ODB8" s="340"/>
      <c r="ODC8" s="340"/>
      <c r="ODD8" s="340"/>
      <c r="ODE8" s="340"/>
      <c r="ODF8" s="340"/>
      <c r="ODG8" s="340"/>
      <c r="ODH8" s="340"/>
      <c r="ODI8" s="340"/>
      <c r="ODJ8" s="340"/>
      <c r="ODK8" s="340"/>
      <c r="ODL8" s="340"/>
      <c r="ODM8" s="340"/>
      <c r="ODN8" s="340"/>
      <c r="ODO8" s="340"/>
      <c r="ODP8" s="340"/>
      <c r="ODQ8" s="340"/>
      <c r="ODR8" s="340"/>
      <c r="ODS8" s="340"/>
      <c r="ODT8" s="340"/>
      <c r="ODU8" s="340"/>
      <c r="ODV8" s="340"/>
      <c r="ODW8" s="340"/>
      <c r="ODX8" s="340"/>
      <c r="ODY8" s="340"/>
      <c r="ODZ8" s="340"/>
      <c r="OEA8" s="340"/>
      <c r="OEB8" s="340"/>
      <c r="OEC8" s="340"/>
      <c r="OED8" s="340"/>
      <c r="OEE8" s="340"/>
      <c r="OEF8" s="340"/>
      <c r="OEG8" s="340"/>
      <c r="OEH8" s="340"/>
      <c r="OEI8" s="340"/>
      <c r="OEJ8" s="340"/>
      <c r="OEK8" s="340"/>
      <c r="OEL8" s="340"/>
      <c r="OEM8" s="340"/>
      <c r="OEN8" s="340"/>
      <c r="OEO8" s="340"/>
      <c r="OEP8" s="340"/>
      <c r="OEQ8" s="340"/>
      <c r="OER8" s="340"/>
      <c r="OES8" s="340"/>
      <c r="OET8" s="340"/>
      <c r="OEU8" s="340"/>
      <c r="OEV8" s="340"/>
      <c r="OEW8" s="340"/>
      <c r="OEX8" s="340"/>
      <c r="OEY8" s="340"/>
      <c r="OEZ8" s="340"/>
      <c r="OFA8" s="340"/>
      <c r="OFB8" s="340"/>
      <c r="OFC8" s="340"/>
      <c r="OFD8" s="340"/>
      <c r="OFE8" s="340"/>
      <c r="OFF8" s="340"/>
      <c r="OFG8" s="340"/>
      <c r="OFH8" s="340"/>
      <c r="OFI8" s="340"/>
      <c r="OFJ8" s="340"/>
      <c r="OFK8" s="340"/>
      <c r="OFL8" s="340"/>
      <c r="OFM8" s="340"/>
      <c r="OFN8" s="340"/>
      <c r="OFO8" s="340"/>
      <c r="OFP8" s="340"/>
      <c r="OFQ8" s="340"/>
      <c r="OFR8" s="340"/>
      <c r="OFS8" s="340"/>
      <c r="OFT8" s="340"/>
      <c r="OFU8" s="340"/>
      <c r="OFV8" s="340"/>
      <c r="OFW8" s="340"/>
      <c r="OFX8" s="340"/>
      <c r="OFY8" s="340"/>
      <c r="OFZ8" s="340"/>
      <c r="OGA8" s="340"/>
      <c r="OGB8" s="340"/>
      <c r="OGC8" s="340"/>
      <c r="OGD8" s="340"/>
      <c r="OGE8" s="340"/>
      <c r="OGF8" s="340"/>
      <c r="OGG8" s="340"/>
      <c r="OGH8" s="340"/>
      <c r="OGI8" s="340"/>
      <c r="OGJ8" s="340"/>
      <c r="OGK8" s="340"/>
      <c r="OGL8" s="340"/>
      <c r="OGM8" s="340"/>
      <c r="OGN8" s="340"/>
      <c r="OGO8" s="340"/>
      <c r="OGP8" s="340"/>
      <c r="OGQ8" s="340"/>
      <c r="OGR8" s="340"/>
      <c r="OGS8" s="340"/>
      <c r="OGT8" s="340"/>
      <c r="OGU8" s="340"/>
      <c r="OGV8" s="340"/>
      <c r="OGW8" s="340"/>
      <c r="OGX8" s="340"/>
      <c r="OGY8" s="340"/>
      <c r="OGZ8" s="340"/>
      <c r="OHA8" s="340"/>
      <c r="OHB8" s="340"/>
      <c r="OHC8" s="340"/>
      <c r="OHD8" s="340"/>
      <c r="OHE8" s="340"/>
      <c r="OHF8" s="340"/>
      <c r="OHG8" s="340"/>
      <c r="OHH8" s="340"/>
      <c r="OHI8" s="340"/>
      <c r="OHJ8" s="340"/>
      <c r="OHK8" s="340"/>
      <c r="OHL8" s="340"/>
      <c r="OHM8" s="340"/>
      <c r="OHN8" s="340"/>
      <c r="OHO8" s="340"/>
      <c r="OHP8" s="340"/>
      <c r="OHQ8" s="340"/>
      <c r="OHR8" s="340"/>
      <c r="OHS8" s="340"/>
      <c r="OHT8" s="340"/>
      <c r="OHU8" s="340"/>
      <c r="OHV8" s="340"/>
      <c r="OHW8" s="340"/>
      <c r="OHX8" s="340"/>
      <c r="OHY8" s="340"/>
      <c r="OHZ8" s="340"/>
      <c r="OIA8" s="340"/>
      <c r="OIB8" s="340"/>
      <c r="OIC8" s="340"/>
      <c r="OID8" s="340"/>
      <c r="OIE8" s="340"/>
      <c r="OIF8" s="340"/>
      <c r="OIG8" s="340"/>
      <c r="OIH8" s="340"/>
      <c r="OII8" s="340"/>
      <c r="OIJ8" s="340"/>
      <c r="OIK8" s="340"/>
      <c r="OIL8" s="340"/>
      <c r="OIM8" s="340"/>
      <c r="OIN8" s="340"/>
      <c r="OIO8" s="340"/>
      <c r="OIP8" s="340"/>
      <c r="OIQ8" s="340"/>
      <c r="OIR8" s="340"/>
      <c r="OIS8" s="340"/>
      <c r="OIT8" s="340"/>
      <c r="OIU8" s="340"/>
      <c r="OIV8" s="340"/>
      <c r="OIW8" s="340"/>
      <c r="OIX8" s="340"/>
      <c r="OIY8" s="340"/>
      <c r="OIZ8" s="340"/>
      <c r="OJA8" s="340"/>
      <c r="OJB8" s="340"/>
      <c r="OJC8" s="340"/>
      <c r="OJD8" s="340"/>
      <c r="OJE8" s="340"/>
      <c r="OJF8" s="340"/>
      <c r="OJG8" s="340"/>
      <c r="OJH8" s="340"/>
      <c r="OJI8" s="340"/>
      <c r="OJJ8" s="340"/>
      <c r="OJK8" s="340"/>
      <c r="OJL8" s="340"/>
      <c r="OJM8" s="340"/>
      <c r="OJN8" s="340"/>
      <c r="OJO8" s="340"/>
      <c r="OJP8" s="340"/>
      <c r="OJQ8" s="340"/>
      <c r="OJR8" s="340"/>
      <c r="OJS8" s="340"/>
      <c r="OJT8" s="340"/>
      <c r="OJU8" s="340"/>
      <c r="OJV8" s="340"/>
      <c r="OJW8" s="340"/>
      <c r="OJX8" s="340"/>
      <c r="OJY8" s="340"/>
      <c r="OJZ8" s="340"/>
      <c r="OKA8" s="340"/>
      <c r="OKB8" s="340"/>
      <c r="OKC8" s="340"/>
      <c r="OKD8" s="340"/>
      <c r="OKE8" s="340"/>
      <c r="OKF8" s="340"/>
      <c r="OKG8" s="340"/>
      <c r="OKH8" s="340"/>
      <c r="OKI8" s="340"/>
      <c r="OKJ8" s="340"/>
      <c r="OKK8" s="340"/>
      <c r="OKL8" s="340"/>
      <c r="OKM8" s="340"/>
      <c r="OKN8" s="340"/>
      <c r="OKO8" s="340"/>
      <c r="OKP8" s="340"/>
      <c r="OKQ8" s="340"/>
      <c r="OKR8" s="340"/>
      <c r="OKS8" s="340"/>
      <c r="OKT8" s="340"/>
      <c r="OKU8" s="340"/>
      <c r="OKV8" s="340"/>
      <c r="OKW8" s="340"/>
      <c r="OKX8" s="340"/>
      <c r="OKY8" s="340"/>
      <c r="OKZ8" s="340"/>
      <c r="OLA8" s="340"/>
      <c r="OLB8" s="340"/>
      <c r="OLC8" s="340"/>
      <c r="OLD8" s="340"/>
      <c r="OLE8" s="340"/>
      <c r="OLF8" s="340"/>
      <c r="OLG8" s="340"/>
      <c r="OLH8" s="340"/>
      <c r="OLI8" s="340"/>
      <c r="OLJ8" s="340"/>
      <c r="OLK8" s="340"/>
      <c r="OLL8" s="340"/>
      <c r="OLM8" s="340"/>
      <c r="OLN8" s="340"/>
      <c r="OLO8" s="340"/>
      <c r="OLP8" s="340"/>
      <c r="OLQ8" s="340"/>
      <c r="OLR8" s="340"/>
      <c r="OLS8" s="340"/>
      <c r="OLT8" s="340"/>
      <c r="OLU8" s="340"/>
      <c r="OLV8" s="340"/>
      <c r="OLW8" s="340"/>
      <c r="OLX8" s="340"/>
      <c r="OLY8" s="340"/>
      <c r="OLZ8" s="340"/>
      <c r="OMA8" s="340"/>
      <c r="OMB8" s="340"/>
      <c r="OMC8" s="340"/>
      <c r="OMD8" s="340"/>
      <c r="OME8" s="340"/>
      <c r="OMF8" s="340"/>
      <c r="OMG8" s="340"/>
      <c r="OMH8" s="340"/>
      <c r="OMI8" s="340"/>
      <c r="OMJ8" s="340"/>
      <c r="OMK8" s="340"/>
      <c r="OML8" s="340"/>
      <c r="OMM8" s="340"/>
      <c r="OMN8" s="340"/>
      <c r="OMO8" s="340"/>
      <c r="OMP8" s="340"/>
      <c r="OMQ8" s="340"/>
      <c r="OMR8" s="340"/>
      <c r="OMS8" s="340"/>
      <c r="OMT8" s="340"/>
      <c r="OMU8" s="340"/>
      <c r="OMV8" s="340"/>
      <c r="OMW8" s="340"/>
      <c r="OMX8" s="340"/>
      <c r="OMY8" s="340"/>
      <c r="OMZ8" s="340"/>
      <c r="ONA8" s="340"/>
      <c r="ONB8" s="340"/>
      <c r="ONC8" s="340"/>
      <c r="OND8" s="340"/>
      <c r="ONE8" s="340"/>
      <c r="ONF8" s="340"/>
      <c r="ONG8" s="340"/>
      <c r="ONH8" s="340"/>
      <c r="ONI8" s="340"/>
      <c r="ONJ8" s="340"/>
      <c r="ONK8" s="340"/>
      <c r="ONL8" s="340"/>
      <c r="ONM8" s="340"/>
      <c r="ONN8" s="340"/>
      <c r="ONO8" s="340"/>
      <c r="ONP8" s="340"/>
      <c r="ONQ8" s="340"/>
      <c r="ONR8" s="340"/>
      <c r="ONS8" s="340"/>
      <c r="ONT8" s="340"/>
      <c r="ONU8" s="340"/>
      <c r="ONV8" s="340"/>
      <c r="ONW8" s="340"/>
      <c r="ONX8" s="340"/>
      <c r="ONY8" s="340"/>
      <c r="ONZ8" s="340"/>
      <c r="OOA8" s="340"/>
      <c r="OOB8" s="340"/>
      <c r="OOC8" s="340"/>
      <c r="OOD8" s="340"/>
      <c r="OOE8" s="340"/>
      <c r="OOF8" s="340"/>
      <c r="OOG8" s="340"/>
      <c r="OOH8" s="340"/>
      <c r="OOI8" s="340"/>
      <c r="OOJ8" s="340"/>
      <c r="OOK8" s="340"/>
      <c r="OOL8" s="340"/>
      <c r="OOM8" s="340"/>
      <c r="OON8" s="340"/>
      <c r="OOO8" s="340"/>
      <c r="OOP8" s="340"/>
      <c r="OOQ8" s="340"/>
      <c r="OOR8" s="340"/>
      <c r="OOS8" s="340"/>
      <c r="OOT8" s="340"/>
      <c r="OOU8" s="340"/>
      <c r="OOV8" s="340"/>
      <c r="OOW8" s="340"/>
      <c r="OOX8" s="340"/>
      <c r="OOY8" s="340"/>
      <c r="OOZ8" s="340"/>
      <c r="OPA8" s="340"/>
      <c r="OPB8" s="340"/>
      <c r="OPC8" s="340"/>
      <c r="OPD8" s="340"/>
      <c r="OPE8" s="340"/>
      <c r="OPF8" s="340"/>
      <c r="OPG8" s="340"/>
      <c r="OPH8" s="340"/>
      <c r="OPI8" s="340"/>
      <c r="OPJ8" s="340"/>
      <c r="OPK8" s="340"/>
      <c r="OPL8" s="340"/>
      <c r="OPM8" s="340"/>
      <c r="OPN8" s="340"/>
      <c r="OPO8" s="340"/>
      <c r="OPP8" s="340"/>
      <c r="OPQ8" s="340"/>
      <c r="OPR8" s="340"/>
      <c r="OPS8" s="340"/>
      <c r="OPT8" s="340"/>
      <c r="OPU8" s="340"/>
      <c r="OPV8" s="340"/>
      <c r="OPW8" s="340"/>
      <c r="OPX8" s="340"/>
      <c r="OPY8" s="340"/>
      <c r="OPZ8" s="340"/>
      <c r="OQA8" s="340"/>
      <c r="OQB8" s="340"/>
      <c r="OQC8" s="340"/>
      <c r="OQD8" s="340"/>
      <c r="OQE8" s="340"/>
      <c r="OQF8" s="340"/>
      <c r="OQG8" s="340"/>
      <c r="OQH8" s="340"/>
      <c r="OQI8" s="340"/>
      <c r="OQJ8" s="340"/>
      <c r="OQK8" s="340"/>
      <c r="OQL8" s="340"/>
      <c r="OQM8" s="340"/>
      <c r="OQN8" s="340"/>
      <c r="OQO8" s="340"/>
      <c r="OQP8" s="340"/>
      <c r="OQQ8" s="340"/>
      <c r="OQR8" s="340"/>
      <c r="OQS8" s="340"/>
      <c r="OQT8" s="340"/>
      <c r="OQU8" s="340"/>
      <c r="OQV8" s="340"/>
      <c r="OQW8" s="340"/>
      <c r="OQX8" s="340"/>
      <c r="OQY8" s="340"/>
      <c r="OQZ8" s="340"/>
      <c r="ORA8" s="340"/>
      <c r="ORB8" s="340"/>
      <c r="ORC8" s="340"/>
      <c r="ORD8" s="340"/>
      <c r="ORE8" s="340"/>
      <c r="ORF8" s="340"/>
      <c r="ORG8" s="340"/>
      <c r="ORH8" s="340"/>
      <c r="ORI8" s="340"/>
      <c r="ORJ8" s="340"/>
      <c r="ORK8" s="340"/>
      <c r="ORL8" s="340"/>
      <c r="ORM8" s="340"/>
      <c r="ORN8" s="340"/>
      <c r="ORO8" s="340"/>
      <c r="ORP8" s="340"/>
      <c r="ORQ8" s="340"/>
      <c r="ORR8" s="340"/>
      <c r="ORS8" s="340"/>
      <c r="ORT8" s="340"/>
      <c r="ORU8" s="340"/>
      <c r="ORV8" s="340"/>
      <c r="ORW8" s="340"/>
      <c r="ORX8" s="340"/>
      <c r="ORY8" s="340"/>
      <c r="ORZ8" s="340"/>
      <c r="OSA8" s="340"/>
      <c r="OSB8" s="340"/>
      <c r="OSC8" s="340"/>
      <c r="OSD8" s="340"/>
      <c r="OSE8" s="340"/>
      <c r="OSF8" s="340"/>
      <c r="OSG8" s="340"/>
      <c r="OSH8" s="340"/>
      <c r="OSI8" s="340"/>
      <c r="OSJ8" s="340"/>
      <c r="OSK8" s="340"/>
      <c r="OSL8" s="340"/>
      <c r="OSM8" s="340"/>
      <c r="OSN8" s="340"/>
      <c r="OSO8" s="340"/>
      <c r="OSP8" s="340"/>
      <c r="OSQ8" s="340"/>
      <c r="OSR8" s="340"/>
      <c r="OSS8" s="340"/>
      <c r="OST8" s="340"/>
      <c r="OSU8" s="340"/>
      <c r="OSV8" s="340"/>
      <c r="OSW8" s="340"/>
      <c r="OSX8" s="340"/>
      <c r="OSY8" s="340"/>
      <c r="OSZ8" s="340"/>
      <c r="OTA8" s="340"/>
      <c r="OTB8" s="340"/>
      <c r="OTC8" s="340"/>
      <c r="OTD8" s="340"/>
      <c r="OTE8" s="340"/>
      <c r="OTF8" s="340"/>
      <c r="OTG8" s="340"/>
      <c r="OTH8" s="340"/>
      <c r="OTI8" s="340"/>
      <c r="OTJ8" s="340"/>
      <c r="OTK8" s="340"/>
      <c r="OTL8" s="340"/>
      <c r="OTM8" s="340"/>
      <c r="OTN8" s="340"/>
      <c r="OTO8" s="340"/>
      <c r="OTP8" s="340"/>
      <c r="OTQ8" s="340"/>
      <c r="OTR8" s="340"/>
      <c r="OTS8" s="340"/>
      <c r="OTT8" s="340"/>
      <c r="OTU8" s="340"/>
      <c r="OTV8" s="340"/>
      <c r="OTW8" s="340"/>
      <c r="OTX8" s="340"/>
      <c r="OTY8" s="340"/>
      <c r="OTZ8" s="340"/>
      <c r="OUA8" s="340"/>
      <c r="OUB8" s="340"/>
      <c r="OUC8" s="340"/>
      <c r="OUD8" s="340"/>
      <c r="OUE8" s="340"/>
      <c r="OUF8" s="340"/>
      <c r="OUG8" s="340"/>
      <c r="OUH8" s="340"/>
      <c r="OUI8" s="340"/>
      <c r="OUJ8" s="340"/>
      <c r="OUK8" s="340"/>
      <c r="OUL8" s="340"/>
      <c r="OUM8" s="340"/>
      <c r="OUN8" s="340"/>
      <c r="OUO8" s="340"/>
      <c r="OUP8" s="340"/>
      <c r="OUQ8" s="340"/>
      <c r="OUR8" s="340"/>
      <c r="OUS8" s="340"/>
      <c r="OUT8" s="340"/>
      <c r="OUU8" s="340"/>
      <c r="OUV8" s="340"/>
      <c r="OUW8" s="340"/>
      <c r="OUX8" s="340"/>
      <c r="OUY8" s="340"/>
      <c r="OUZ8" s="340"/>
      <c r="OVA8" s="340"/>
      <c r="OVB8" s="340"/>
      <c r="OVC8" s="340"/>
      <c r="OVD8" s="340"/>
      <c r="OVE8" s="340"/>
      <c r="OVF8" s="340"/>
      <c r="OVG8" s="340"/>
      <c r="OVH8" s="340"/>
      <c r="OVI8" s="340"/>
      <c r="OVJ8" s="340"/>
      <c r="OVK8" s="340"/>
      <c r="OVL8" s="340"/>
      <c r="OVM8" s="340"/>
      <c r="OVN8" s="340"/>
      <c r="OVO8" s="340"/>
      <c r="OVP8" s="340"/>
      <c r="OVQ8" s="340"/>
      <c r="OVR8" s="340"/>
      <c r="OVS8" s="340"/>
      <c r="OVT8" s="340"/>
      <c r="OVU8" s="340"/>
      <c r="OVV8" s="340"/>
      <c r="OVW8" s="340"/>
      <c r="OVX8" s="340"/>
      <c r="OVY8" s="340"/>
      <c r="OVZ8" s="340"/>
      <c r="OWA8" s="340"/>
      <c r="OWB8" s="340"/>
      <c r="OWC8" s="340"/>
      <c r="OWD8" s="340"/>
      <c r="OWE8" s="340"/>
      <c r="OWF8" s="340"/>
      <c r="OWG8" s="340"/>
      <c r="OWH8" s="340"/>
      <c r="OWI8" s="340"/>
      <c r="OWJ8" s="340"/>
      <c r="OWK8" s="340"/>
      <c r="OWL8" s="340"/>
      <c r="OWM8" s="340"/>
      <c r="OWN8" s="340"/>
      <c r="OWO8" s="340"/>
      <c r="OWP8" s="340"/>
      <c r="OWQ8" s="340"/>
      <c r="OWR8" s="340"/>
      <c r="OWS8" s="340"/>
      <c r="OWT8" s="340"/>
      <c r="OWU8" s="340"/>
      <c r="OWV8" s="340"/>
      <c r="OWW8" s="340"/>
      <c r="OWX8" s="340"/>
      <c r="OWY8" s="340"/>
      <c r="OWZ8" s="340"/>
      <c r="OXA8" s="340"/>
      <c r="OXB8" s="340"/>
      <c r="OXC8" s="340"/>
      <c r="OXD8" s="340"/>
      <c r="OXE8" s="340"/>
      <c r="OXF8" s="340"/>
      <c r="OXG8" s="340"/>
      <c r="OXH8" s="340"/>
      <c r="OXI8" s="340"/>
      <c r="OXJ8" s="340"/>
      <c r="OXK8" s="340"/>
      <c r="OXL8" s="340"/>
      <c r="OXM8" s="340"/>
      <c r="OXN8" s="340"/>
      <c r="OXO8" s="340"/>
      <c r="OXP8" s="340"/>
      <c r="OXQ8" s="340"/>
      <c r="OXR8" s="340"/>
      <c r="OXS8" s="340"/>
      <c r="OXT8" s="340"/>
      <c r="OXU8" s="340"/>
      <c r="OXV8" s="340"/>
      <c r="OXW8" s="340"/>
      <c r="OXX8" s="340"/>
      <c r="OXY8" s="340"/>
      <c r="OXZ8" s="340"/>
      <c r="OYA8" s="340"/>
      <c r="OYB8" s="340"/>
      <c r="OYC8" s="340"/>
      <c r="OYD8" s="340"/>
      <c r="OYE8" s="340"/>
      <c r="OYF8" s="340"/>
      <c r="OYG8" s="340"/>
      <c r="OYH8" s="340"/>
      <c r="OYI8" s="340"/>
      <c r="OYJ8" s="340"/>
      <c r="OYK8" s="340"/>
      <c r="OYL8" s="340"/>
      <c r="OYM8" s="340"/>
      <c r="OYN8" s="340"/>
      <c r="OYO8" s="340"/>
      <c r="OYP8" s="340"/>
      <c r="OYQ8" s="340"/>
      <c r="OYR8" s="340"/>
      <c r="OYS8" s="340"/>
      <c r="OYT8" s="340"/>
      <c r="OYU8" s="340"/>
      <c r="OYV8" s="340"/>
      <c r="OYW8" s="340"/>
      <c r="OYX8" s="340"/>
      <c r="OYY8" s="340"/>
      <c r="OYZ8" s="340"/>
      <c r="OZA8" s="340"/>
      <c r="OZB8" s="340"/>
      <c r="OZC8" s="340"/>
      <c r="OZD8" s="340"/>
      <c r="OZE8" s="340"/>
      <c r="OZF8" s="340"/>
      <c r="OZG8" s="340"/>
      <c r="OZH8" s="340"/>
      <c r="OZI8" s="340"/>
      <c r="OZJ8" s="340"/>
      <c r="OZK8" s="340"/>
      <c r="OZL8" s="340"/>
      <c r="OZM8" s="340"/>
      <c r="OZN8" s="340"/>
      <c r="OZO8" s="340"/>
      <c r="OZP8" s="340"/>
      <c r="OZQ8" s="340"/>
      <c r="OZR8" s="340"/>
      <c r="OZS8" s="340"/>
      <c r="OZT8" s="340"/>
      <c r="OZU8" s="340"/>
      <c r="OZV8" s="340"/>
      <c r="OZW8" s="340"/>
      <c r="OZX8" s="340"/>
      <c r="OZY8" s="340"/>
      <c r="OZZ8" s="340"/>
      <c r="PAA8" s="340"/>
      <c r="PAB8" s="340"/>
      <c r="PAC8" s="340"/>
      <c r="PAD8" s="340"/>
      <c r="PAE8" s="340"/>
      <c r="PAF8" s="340"/>
      <c r="PAG8" s="340"/>
      <c r="PAH8" s="340"/>
      <c r="PAI8" s="340"/>
      <c r="PAJ8" s="340"/>
      <c r="PAK8" s="340"/>
      <c r="PAL8" s="340"/>
      <c r="PAM8" s="340"/>
      <c r="PAN8" s="340"/>
      <c r="PAO8" s="340"/>
      <c r="PAP8" s="340"/>
      <c r="PAQ8" s="340"/>
      <c r="PAR8" s="340"/>
      <c r="PAS8" s="340"/>
      <c r="PAT8" s="340"/>
      <c r="PAU8" s="340"/>
      <c r="PAV8" s="340"/>
      <c r="PAW8" s="340"/>
      <c r="PAX8" s="340"/>
      <c r="PAY8" s="340"/>
      <c r="PAZ8" s="340"/>
      <c r="PBA8" s="340"/>
      <c r="PBB8" s="340"/>
      <c r="PBC8" s="340"/>
      <c r="PBD8" s="340"/>
      <c r="PBE8" s="340"/>
      <c r="PBF8" s="340"/>
      <c r="PBG8" s="340"/>
      <c r="PBH8" s="340"/>
      <c r="PBI8" s="340"/>
      <c r="PBJ8" s="340"/>
      <c r="PBK8" s="340"/>
      <c r="PBL8" s="340"/>
      <c r="PBM8" s="340"/>
      <c r="PBN8" s="340"/>
      <c r="PBO8" s="340"/>
      <c r="PBP8" s="340"/>
      <c r="PBQ8" s="340"/>
      <c r="PBR8" s="340"/>
      <c r="PBS8" s="340"/>
      <c r="PBT8" s="340"/>
      <c r="PBU8" s="340"/>
      <c r="PBV8" s="340"/>
      <c r="PBW8" s="340"/>
      <c r="PBX8" s="340"/>
      <c r="PBY8" s="340"/>
      <c r="PBZ8" s="340"/>
      <c r="PCA8" s="340"/>
      <c r="PCB8" s="340"/>
      <c r="PCC8" s="340"/>
      <c r="PCD8" s="340"/>
      <c r="PCE8" s="340"/>
      <c r="PCF8" s="340"/>
      <c r="PCG8" s="340"/>
      <c r="PCH8" s="340"/>
      <c r="PCI8" s="340"/>
      <c r="PCJ8" s="340"/>
      <c r="PCK8" s="340"/>
      <c r="PCL8" s="340"/>
      <c r="PCM8" s="340"/>
      <c r="PCN8" s="340"/>
      <c r="PCO8" s="340"/>
      <c r="PCP8" s="340"/>
      <c r="PCQ8" s="340"/>
      <c r="PCR8" s="340"/>
      <c r="PCS8" s="340"/>
      <c r="PCT8" s="340"/>
      <c r="PCU8" s="340"/>
      <c r="PCV8" s="340"/>
      <c r="PCW8" s="340"/>
      <c r="PCX8" s="340"/>
      <c r="PCY8" s="340"/>
      <c r="PCZ8" s="340"/>
      <c r="PDA8" s="340"/>
      <c r="PDB8" s="340"/>
      <c r="PDC8" s="340"/>
      <c r="PDD8" s="340"/>
      <c r="PDE8" s="340"/>
      <c r="PDF8" s="340"/>
      <c r="PDG8" s="340"/>
      <c r="PDH8" s="340"/>
      <c r="PDI8" s="340"/>
      <c r="PDJ8" s="340"/>
      <c r="PDK8" s="340"/>
      <c r="PDL8" s="340"/>
      <c r="PDM8" s="340"/>
      <c r="PDN8" s="340"/>
      <c r="PDO8" s="340"/>
      <c r="PDP8" s="340"/>
      <c r="PDQ8" s="340"/>
      <c r="PDR8" s="340"/>
      <c r="PDS8" s="340"/>
      <c r="PDT8" s="340"/>
      <c r="PDU8" s="340"/>
      <c r="PDV8" s="340"/>
      <c r="PDW8" s="340"/>
      <c r="PDX8" s="340"/>
      <c r="PDY8" s="340"/>
      <c r="PDZ8" s="340"/>
      <c r="PEA8" s="340"/>
      <c r="PEB8" s="340"/>
      <c r="PEC8" s="340"/>
      <c r="PED8" s="340"/>
      <c r="PEE8" s="340"/>
      <c r="PEF8" s="340"/>
      <c r="PEG8" s="340"/>
      <c r="PEH8" s="340"/>
      <c r="PEI8" s="340"/>
      <c r="PEJ8" s="340"/>
      <c r="PEK8" s="340"/>
      <c r="PEL8" s="340"/>
      <c r="PEM8" s="340"/>
      <c r="PEN8" s="340"/>
      <c r="PEO8" s="340"/>
      <c r="PEP8" s="340"/>
      <c r="PEQ8" s="340"/>
      <c r="PER8" s="340"/>
      <c r="PES8" s="340"/>
      <c r="PET8" s="340"/>
      <c r="PEU8" s="340"/>
      <c r="PEV8" s="340"/>
      <c r="PEW8" s="340"/>
      <c r="PEX8" s="340"/>
      <c r="PEY8" s="340"/>
      <c r="PEZ8" s="340"/>
      <c r="PFA8" s="340"/>
      <c r="PFB8" s="340"/>
      <c r="PFC8" s="340"/>
      <c r="PFD8" s="340"/>
      <c r="PFE8" s="340"/>
      <c r="PFF8" s="340"/>
      <c r="PFG8" s="340"/>
      <c r="PFH8" s="340"/>
      <c r="PFI8" s="340"/>
      <c r="PFJ8" s="340"/>
      <c r="PFK8" s="340"/>
      <c r="PFL8" s="340"/>
      <c r="PFM8" s="340"/>
      <c r="PFN8" s="340"/>
      <c r="PFO8" s="340"/>
      <c r="PFP8" s="340"/>
      <c r="PFQ8" s="340"/>
      <c r="PFR8" s="340"/>
      <c r="PFS8" s="340"/>
      <c r="PFT8" s="340"/>
      <c r="PFU8" s="340"/>
      <c r="PFV8" s="340"/>
      <c r="PFW8" s="340"/>
      <c r="PFX8" s="340"/>
      <c r="PFY8" s="340"/>
      <c r="PFZ8" s="340"/>
      <c r="PGA8" s="340"/>
      <c r="PGB8" s="340"/>
      <c r="PGC8" s="340"/>
      <c r="PGD8" s="340"/>
      <c r="PGE8" s="340"/>
      <c r="PGF8" s="340"/>
      <c r="PGG8" s="340"/>
      <c r="PGH8" s="340"/>
      <c r="PGI8" s="340"/>
      <c r="PGJ8" s="340"/>
      <c r="PGK8" s="340"/>
      <c r="PGL8" s="340"/>
      <c r="PGM8" s="340"/>
      <c r="PGN8" s="340"/>
      <c r="PGO8" s="340"/>
      <c r="PGP8" s="340"/>
      <c r="PGQ8" s="340"/>
      <c r="PGR8" s="340"/>
      <c r="PGS8" s="340"/>
      <c r="PGT8" s="340"/>
      <c r="PGU8" s="340"/>
      <c r="PGV8" s="340"/>
      <c r="PGW8" s="340"/>
      <c r="PGX8" s="340"/>
      <c r="PGY8" s="340"/>
      <c r="PGZ8" s="340"/>
      <c r="PHA8" s="340"/>
      <c r="PHB8" s="340"/>
      <c r="PHC8" s="340"/>
      <c r="PHD8" s="340"/>
      <c r="PHE8" s="340"/>
      <c r="PHF8" s="340"/>
      <c r="PHG8" s="340"/>
      <c r="PHH8" s="340"/>
      <c r="PHI8" s="340"/>
      <c r="PHJ8" s="340"/>
      <c r="PHK8" s="340"/>
      <c r="PHL8" s="340"/>
      <c r="PHM8" s="340"/>
      <c r="PHN8" s="340"/>
      <c r="PHO8" s="340"/>
      <c r="PHP8" s="340"/>
      <c r="PHQ8" s="340"/>
      <c r="PHR8" s="340"/>
      <c r="PHS8" s="340"/>
      <c r="PHT8" s="340"/>
      <c r="PHU8" s="340"/>
      <c r="PHV8" s="340"/>
      <c r="PHW8" s="340"/>
      <c r="PHX8" s="340"/>
      <c r="PHY8" s="340"/>
      <c r="PHZ8" s="340"/>
      <c r="PIA8" s="340"/>
      <c r="PIB8" s="340"/>
      <c r="PIC8" s="340"/>
      <c r="PID8" s="340"/>
      <c r="PIE8" s="340"/>
      <c r="PIF8" s="340"/>
      <c r="PIG8" s="340"/>
      <c r="PIH8" s="340"/>
      <c r="PII8" s="340"/>
      <c r="PIJ8" s="340"/>
      <c r="PIK8" s="340"/>
      <c r="PIL8" s="340"/>
      <c r="PIM8" s="340"/>
      <c r="PIN8" s="340"/>
      <c r="PIO8" s="340"/>
      <c r="PIP8" s="340"/>
      <c r="PIQ8" s="340"/>
      <c r="PIR8" s="340"/>
      <c r="PIS8" s="340"/>
      <c r="PIT8" s="340"/>
      <c r="PIU8" s="340"/>
      <c r="PIV8" s="340"/>
      <c r="PIW8" s="340"/>
      <c r="PIX8" s="340"/>
      <c r="PIY8" s="340"/>
      <c r="PIZ8" s="340"/>
      <c r="PJA8" s="340"/>
      <c r="PJB8" s="340"/>
      <c r="PJC8" s="340"/>
      <c r="PJD8" s="340"/>
      <c r="PJE8" s="340"/>
      <c r="PJF8" s="340"/>
      <c r="PJG8" s="340"/>
      <c r="PJH8" s="340"/>
      <c r="PJI8" s="340"/>
      <c r="PJJ8" s="340"/>
      <c r="PJK8" s="340"/>
      <c r="PJL8" s="340"/>
      <c r="PJM8" s="340"/>
      <c r="PJN8" s="340"/>
      <c r="PJO8" s="340"/>
      <c r="PJP8" s="340"/>
      <c r="PJQ8" s="340"/>
      <c r="PJR8" s="340"/>
      <c r="PJS8" s="340"/>
      <c r="PJT8" s="340"/>
      <c r="PJU8" s="340"/>
      <c r="PJV8" s="340"/>
      <c r="PJW8" s="340"/>
      <c r="PJX8" s="340"/>
      <c r="PJY8" s="340"/>
      <c r="PJZ8" s="340"/>
      <c r="PKA8" s="340"/>
      <c r="PKB8" s="340"/>
      <c r="PKC8" s="340"/>
      <c r="PKD8" s="340"/>
      <c r="PKE8" s="340"/>
      <c r="PKF8" s="340"/>
      <c r="PKG8" s="340"/>
      <c r="PKH8" s="340"/>
      <c r="PKI8" s="340"/>
      <c r="PKJ8" s="340"/>
      <c r="PKK8" s="340"/>
      <c r="PKL8" s="340"/>
      <c r="PKM8" s="340"/>
      <c r="PKN8" s="340"/>
      <c r="PKO8" s="340"/>
      <c r="PKP8" s="340"/>
      <c r="PKQ8" s="340"/>
      <c r="PKR8" s="340"/>
      <c r="PKS8" s="340"/>
      <c r="PKT8" s="340"/>
      <c r="PKU8" s="340"/>
      <c r="PKV8" s="340"/>
      <c r="PKW8" s="340"/>
      <c r="PKX8" s="340"/>
      <c r="PKY8" s="340"/>
      <c r="PKZ8" s="340"/>
      <c r="PLA8" s="340"/>
      <c r="PLB8" s="340"/>
      <c r="PLC8" s="340"/>
      <c r="PLD8" s="340"/>
      <c r="PLE8" s="340"/>
      <c r="PLF8" s="340"/>
      <c r="PLG8" s="340"/>
      <c r="PLH8" s="340"/>
      <c r="PLI8" s="340"/>
      <c r="PLJ8" s="340"/>
      <c r="PLK8" s="340"/>
      <c r="PLL8" s="340"/>
      <c r="PLM8" s="340"/>
      <c r="PLN8" s="340"/>
      <c r="PLO8" s="340"/>
      <c r="PLP8" s="340"/>
      <c r="PLQ8" s="340"/>
      <c r="PLR8" s="340"/>
      <c r="PLS8" s="340"/>
      <c r="PLT8" s="340"/>
      <c r="PLU8" s="340"/>
      <c r="PLV8" s="340"/>
      <c r="PLW8" s="340"/>
      <c r="PLX8" s="340"/>
      <c r="PLY8" s="340"/>
      <c r="PLZ8" s="340"/>
      <c r="PMA8" s="340"/>
      <c r="PMB8" s="340"/>
      <c r="PMC8" s="340"/>
      <c r="PMD8" s="340"/>
      <c r="PME8" s="340"/>
      <c r="PMF8" s="340"/>
      <c r="PMG8" s="340"/>
      <c r="PMH8" s="340"/>
      <c r="PMI8" s="340"/>
      <c r="PMJ8" s="340"/>
      <c r="PMK8" s="340"/>
      <c r="PML8" s="340"/>
      <c r="PMM8" s="340"/>
      <c r="PMN8" s="340"/>
      <c r="PMO8" s="340"/>
      <c r="PMP8" s="340"/>
      <c r="PMQ8" s="340"/>
      <c r="PMR8" s="340"/>
      <c r="PMS8" s="340"/>
      <c r="PMT8" s="340"/>
      <c r="PMU8" s="340"/>
      <c r="PMV8" s="340"/>
      <c r="PMW8" s="340"/>
      <c r="PMX8" s="340"/>
      <c r="PMY8" s="340"/>
      <c r="PMZ8" s="340"/>
      <c r="PNA8" s="340"/>
      <c r="PNB8" s="340"/>
      <c r="PNC8" s="340"/>
      <c r="PND8" s="340"/>
      <c r="PNE8" s="340"/>
      <c r="PNF8" s="340"/>
      <c r="PNG8" s="340"/>
      <c r="PNH8" s="340"/>
      <c r="PNI8" s="340"/>
      <c r="PNJ8" s="340"/>
      <c r="PNK8" s="340"/>
      <c r="PNL8" s="340"/>
      <c r="PNM8" s="340"/>
      <c r="PNN8" s="340"/>
      <c r="PNO8" s="340"/>
      <c r="PNP8" s="340"/>
      <c r="PNQ8" s="340"/>
      <c r="PNR8" s="340"/>
      <c r="PNS8" s="340"/>
      <c r="PNT8" s="340"/>
      <c r="PNU8" s="340"/>
      <c r="PNV8" s="340"/>
      <c r="PNW8" s="340"/>
      <c r="PNX8" s="340"/>
      <c r="PNY8" s="340"/>
      <c r="PNZ8" s="340"/>
      <c r="POA8" s="340"/>
      <c r="POB8" s="340"/>
      <c r="POC8" s="340"/>
      <c r="POD8" s="340"/>
      <c r="POE8" s="340"/>
      <c r="POF8" s="340"/>
      <c r="POG8" s="340"/>
      <c r="POH8" s="340"/>
      <c r="POI8" s="340"/>
      <c r="POJ8" s="340"/>
      <c r="POK8" s="340"/>
      <c r="POL8" s="340"/>
      <c r="POM8" s="340"/>
      <c r="PON8" s="340"/>
      <c r="POO8" s="340"/>
      <c r="POP8" s="340"/>
      <c r="POQ8" s="340"/>
      <c r="POR8" s="340"/>
      <c r="POS8" s="340"/>
      <c r="POT8" s="340"/>
      <c r="POU8" s="340"/>
      <c r="POV8" s="340"/>
      <c r="POW8" s="340"/>
      <c r="POX8" s="340"/>
      <c r="POY8" s="340"/>
      <c r="POZ8" s="340"/>
      <c r="PPA8" s="340"/>
      <c r="PPB8" s="340"/>
      <c r="PPC8" s="340"/>
      <c r="PPD8" s="340"/>
      <c r="PPE8" s="340"/>
      <c r="PPF8" s="340"/>
      <c r="PPG8" s="340"/>
      <c r="PPH8" s="340"/>
      <c r="PPI8" s="340"/>
      <c r="PPJ8" s="340"/>
      <c r="PPK8" s="340"/>
      <c r="PPL8" s="340"/>
      <c r="PPM8" s="340"/>
      <c r="PPN8" s="340"/>
      <c r="PPO8" s="340"/>
      <c r="PPP8" s="340"/>
      <c r="PPQ8" s="340"/>
      <c r="PPR8" s="340"/>
      <c r="PPS8" s="340"/>
      <c r="PPT8" s="340"/>
      <c r="PPU8" s="340"/>
      <c r="PPV8" s="340"/>
      <c r="PPW8" s="340"/>
      <c r="PPX8" s="340"/>
      <c r="PPY8" s="340"/>
      <c r="PPZ8" s="340"/>
      <c r="PQA8" s="340"/>
      <c r="PQB8" s="340"/>
      <c r="PQC8" s="340"/>
      <c r="PQD8" s="340"/>
      <c r="PQE8" s="340"/>
      <c r="PQF8" s="340"/>
      <c r="PQG8" s="340"/>
      <c r="PQH8" s="340"/>
      <c r="PQI8" s="340"/>
      <c r="PQJ8" s="340"/>
      <c r="PQK8" s="340"/>
      <c r="PQL8" s="340"/>
      <c r="PQM8" s="340"/>
      <c r="PQN8" s="340"/>
      <c r="PQO8" s="340"/>
      <c r="PQP8" s="340"/>
      <c r="PQQ8" s="340"/>
      <c r="PQR8" s="340"/>
      <c r="PQS8" s="340"/>
      <c r="PQT8" s="340"/>
      <c r="PQU8" s="340"/>
      <c r="PQV8" s="340"/>
      <c r="PQW8" s="340"/>
      <c r="PQX8" s="340"/>
      <c r="PQY8" s="340"/>
      <c r="PQZ8" s="340"/>
      <c r="PRA8" s="340"/>
      <c r="PRB8" s="340"/>
      <c r="PRC8" s="340"/>
      <c r="PRD8" s="340"/>
      <c r="PRE8" s="340"/>
      <c r="PRF8" s="340"/>
      <c r="PRG8" s="340"/>
      <c r="PRH8" s="340"/>
      <c r="PRI8" s="340"/>
      <c r="PRJ8" s="340"/>
      <c r="PRK8" s="340"/>
      <c r="PRL8" s="340"/>
      <c r="PRM8" s="340"/>
      <c r="PRN8" s="340"/>
      <c r="PRO8" s="340"/>
      <c r="PRP8" s="340"/>
      <c r="PRQ8" s="340"/>
      <c r="PRR8" s="340"/>
      <c r="PRS8" s="340"/>
      <c r="PRT8" s="340"/>
      <c r="PRU8" s="340"/>
      <c r="PRV8" s="340"/>
      <c r="PRW8" s="340"/>
      <c r="PRX8" s="340"/>
      <c r="PRY8" s="340"/>
      <c r="PRZ8" s="340"/>
      <c r="PSA8" s="340"/>
      <c r="PSB8" s="340"/>
      <c r="PSC8" s="340"/>
      <c r="PSD8" s="340"/>
      <c r="PSE8" s="340"/>
      <c r="PSF8" s="340"/>
      <c r="PSG8" s="340"/>
      <c r="PSH8" s="340"/>
      <c r="PSI8" s="340"/>
      <c r="PSJ8" s="340"/>
      <c r="PSK8" s="340"/>
      <c r="PSL8" s="340"/>
      <c r="PSM8" s="340"/>
      <c r="PSN8" s="340"/>
      <c r="PSO8" s="340"/>
      <c r="PSP8" s="340"/>
      <c r="PSQ8" s="340"/>
      <c r="PSR8" s="340"/>
      <c r="PSS8" s="340"/>
      <c r="PST8" s="340"/>
      <c r="PSU8" s="340"/>
      <c r="PSV8" s="340"/>
      <c r="PSW8" s="340"/>
      <c r="PSX8" s="340"/>
      <c r="PSY8" s="340"/>
      <c r="PSZ8" s="340"/>
      <c r="PTA8" s="340"/>
      <c r="PTB8" s="340"/>
      <c r="PTC8" s="340"/>
      <c r="PTD8" s="340"/>
      <c r="PTE8" s="340"/>
      <c r="PTF8" s="340"/>
      <c r="PTG8" s="340"/>
      <c r="PTH8" s="340"/>
      <c r="PTI8" s="340"/>
      <c r="PTJ8" s="340"/>
      <c r="PTK8" s="340"/>
      <c r="PTL8" s="340"/>
      <c r="PTM8" s="340"/>
      <c r="PTN8" s="340"/>
      <c r="PTO8" s="340"/>
      <c r="PTP8" s="340"/>
      <c r="PTQ8" s="340"/>
      <c r="PTR8" s="340"/>
      <c r="PTS8" s="340"/>
      <c r="PTT8" s="340"/>
      <c r="PTU8" s="340"/>
      <c r="PTV8" s="340"/>
      <c r="PTW8" s="340"/>
      <c r="PTX8" s="340"/>
      <c r="PTY8" s="340"/>
      <c r="PTZ8" s="340"/>
      <c r="PUA8" s="340"/>
      <c r="PUB8" s="340"/>
      <c r="PUC8" s="340"/>
      <c r="PUD8" s="340"/>
      <c r="PUE8" s="340"/>
      <c r="PUF8" s="340"/>
      <c r="PUG8" s="340"/>
      <c r="PUH8" s="340"/>
      <c r="PUI8" s="340"/>
      <c r="PUJ8" s="340"/>
      <c r="PUK8" s="340"/>
      <c r="PUL8" s="340"/>
      <c r="PUM8" s="340"/>
      <c r="PUN8" s="340"/>
      <c r="PUO8" s="340"/>
      <c r="PUP8" s="340"/>
      <c r="PUQ8" s="340"/>
      <c r="PUR8" s="340"/>
      <c r="PUS8" s="340"/>
      <c r="PUT8" s="340"/>
      <c r="PUU8" s="340"/>
      <c r="PUV8" s="340"/>
      <c r="PUW8" s="340"/>
      <c r="PUX8" s="340"/>
      <c r="PUY8" s="340"/>
      <c r="PUZ8" s="340"/>
      <c r="PVA8" s="340"/>
      <c r="PVB8" s="340"/>
      <c r="PVC8" s="340"/>
      <c r="PVD8" s="340"/>
      <c r="PVE8" s="340"/>
      <c r="PVF8" s="340"/>
      <c r="PVG8" s="340"/>
      <c r="PVH8" s="340"/>
      <c r="PVI8" s="340"/>
      <c r="PVJ8" s="340"/>
      <c r="PVK8" s="340"/>
      <c r="PVL8" s="340"/>
      <c r="PVM8" s="340"/>
      <c r="PVN8" s="340"/>
      <c r="PVO8" s="340"/>
      <c r="PVP8" s="340"/>
      <c r="PVQ8" s="340"/>
      <c r="PVR8" s="340"/>
      <c r="PVS8" s="340"/>
      <c r="PVT8" s="340"/>
      <c r="PVU8" s="340"/>
      <c r="PVV8" s="340"/>
      <c r="PVW8" s="340"/>
      <c r="PVX8" s="340"/>
      <c r="PVY8" s="340"/>
      <c r="PVZ8" s="340"/>
      <c r="PWA8" s="340"/>
      <c r="PWB8" s="340"/>
      <c r="PWC8" s="340"/>
      <c r="PWD8" s="340"/>
      <c r="PWE8" s="340"/>
      <c r="PWF8" s="340"/>
      <c r="PWG8" s="340"/>
      <c r="PWH8" s="340"/>
      <c r="PWI8" s="340"/>
      <c r="PWJ8" s="340"/>
      <c r="PWK8" s="340"/>
      <c r="PWL8" s="340"/>
      <c r="PWM8" s="340"/>
      <c r="PWN8" s="340"/>
      <c r="PWO8" s="340"/>
      <c r="PWP8" s="340"/>
      <c r="PWQ8" s="340"/>
      <c r="PWR8" s="340"/>
      <c r="PWS8" s="340"/>
      <c r="PWT8" s="340"/>
      <c r="PWU8" s="340"/>
      <c r="PWV8" s="340"/>
      <c r="PWW8" s="340"/>
      <c r="PWX8" s="340"/>
      <c r="PWY8" s="340"/>
      <c r="PWZ8" s="340"/>
      <c r="PXA8" s="340"/>
      <c r="PXB8" s="340"/>
      <c r="PXC8" s="340"/>
      <c r="PXD8" s="340"/>
      <c r="PXE8" s="340"/>
      <c r="PXF8" s="340"/>
      <c r="PXG8" s="340"/>
      <c r="PXH8" s="340"/>
      <c r="PXI8" s="340"/>
      <c r="PXJ8" s="340"/>
      <c r="PXK8" s="340"/>
      <c r="PXL8" s="340"/>
      <c r="PXM8" s="340"/>
      <c r="PXN8" s="340"/>
      <c r="PXO8" s="340"/>
      <c r="PXP8" s="340"/>
      <c r="PXQ8" s="340"/>
      <c r="PXR8" s="340"/>
      <c r="PXS8" s="340"/>
      <c r="PXT8" s="340"/>
      <c r="PXU8" s="340"/>
      <c r="PXV8" s="340"/>
      <c r="PXW8" s="340"/>
      <c r="PXX8" s="340"/>
      <c r="PXY8" s="340"/>
      <c r="PXZ8" s="340"/>
      <c r="PYA8" s="340"/>
      <c r="PYB8" s="340"/>
      <c r="PYC8" s="340"/>
      <c r="PYD8" s="340"/>
      <c r="PYE8" s="340"/>
      <c r="PYF8" s="340"/>
      <c r="PYG8" s="340"/>
      <c r="PYH8" s="340"/>
      <c r="PYI8" s="340"/>
      <c r="PYJ8" s="340"/>
      <c r="PYK8" s="340"/>
      <c r="PYL8" s="340"/>
      <c r="PYM8" s="340"/>
      <c r="PYN8" s="340"/>
      <c r="PYO8" s="340"/>
      <c r="PYP8" s="340"/>
      <c r="PYQ8" s="340"/>
      <c r="PYR8" s="340"/>
      <c r="PYS8" s="340"/>
      <c r="PYT8" s="340"/>
      <c r="PYU8" s="340"/>
      <c r="PYV8" s="340"/>
      <c r="PYW8" s="340"/>
      <c r="PYX8" s="340"/>
      <c r="PYY8" s="340"/>
      <c r="PYZ8" s="340"/>
      <c r="PZA8" s="340"/>
      <c r="PZB8" s="340"/>
      <c r="PZC8" s="340"/>
      <c r="PZD8" s="340"/>
      <c r="PZE8" s="340"/>
      <c r="PZF8" s="340"/>
      <c r="PZG8" s="340"/>
      <c r="PZH8" s="340"/>
      <c r="PZI8" s="340"/>
      <c r="PZJ8" s="340"/>
      <c r="PZK8" s="340"/>
      <c r="PZL8" s="340"/>
      <c r="PZM8" s="340"/>
      <c r="PZN8" s="340"/>
      <c r="PZO8" s="340"/>
      <c r="PZP8" s="340"/>
      <c r="PZQ8" s="340"/>
      <c r="PZR8" s="340"/>
      <c r="PZS8" s="340"/>
      <c r="PZT8" s="340"/>
      <c r="PZU8" s="340"/>
      <c r="PZV8" s="340"/>
      <c r="PZW8" s="340"/>
      <c r="PZX8" s="340"/>
      <c r="PZY8" s="340"/>
      <c r="PZZ8" s="340"/>
      <c r="QAA8" s="340"/>
      <c r="QAB8" s="340"/>
      <c r="QAC8" s="340"/>
      <c r="QAD8" s="340"/>
      <c r="QAE8" s="340"/>
      <c r="QAF8" s="340"/>
      <c r="QAG8" s="340"/>
      <c r="QAH8" s="340"/>
      <c r="QAI8" s="340"/>
      <c r="QAJ8" s="340"/>
      <c r="QAK8" s="340"/>
      <c r="QAL8" s="340"/>
      <c r="QAM8" s="340"/>
      <c r="QAN8" s="340"/>
      <c r="QAO8" s="340"/>
      <c r="QAP8" s="340"/>
      <c r="QAQ8" s="340"/>
      <c r="QAR8" s="340"/>
      <c r="QAS8" s="340"/>
      <c r="QAT8" s="340"/>
      <c r="QAU8" s="340"/>
      <c r="QAV8" s="340"/>
      <c r="QAW8" s="340"/>
      <c r="QAX8" s="340"/>
      <c r="QAY8" s="340"/>
      <c r="QAZ8" s="340"/>
      <c r="QBA8" s="340"/>
      <c r="QBB8" s="340"/>
      <c r="QBC8" s="340"/>
      <c r="QBD8" s="340"/>
      <c r="QBE8" s="340"/>
      <c r="QBF8" s="340"/>
      <c r="QBG8" s="340"/>
      <c r="QBH8" s="340"/>
      <c r="QBI8" s="340"/>
      <c r="QBJ8" s="340"/>
      <c r="QBK8" s="340"/>
      <c r="QBL8" s="340"/>
      <c r="QBM8" s="340"/>
      <c r="QBN8" s="340"/>
      <c r="QBO8" s="340"/>
      <c r="QBP8" s="340"/>
      <c r="QBQ8" s="340"/>
      <c r="QBR8" s="340"/>
      <c r="QBS8" s="340"/>
      <c r="QBT8" s="340"/>
      <c r="QBU8" s="340"/>
      <c r="QBV8" s="340"/>
      <c r="QBW8" s="340"/>
      <c r="QBX8" s="340"/>
      <c r="QBY8" s="340"/>
      <c r="QBZ8" s="340"/>
      <c r="QCA8" s="340"/>
      <c r="QCB8" s="340"/>
      <c r="QCC8" s="340"/>
      <c r="QCD8" s="340"/>
      <c r="QCE8" s="340"/>
      <c r="QCF8" s="340"/>
      <c r="QCG8" s="340"/>
      <c r="QCH8" s="340"/>
      <c r="QCI8" s="340"/>
      <c r="QCJ8" s="340"/>
      <c r="QCK8" s="340"/>
      <c r="QCL8" s="340"/>
      <c r="QCM8" s="340"/>
      <c r="QCN8" s="340"/>
      <c r="QCO8" s="340"/>
      <c r="QCP8" s="340"/>
      <c r="QCQ8" s="340"/>
      <c r="QCR8" s="340"/>
      <c r="QCS8" s="340"/>
      <c r="QCT8" s="340"/>
      <c r="QCU8" s="340"/>
      <c r="QCV8" s="340"/>
      <c r="QCW8" s="340"/>
      <c r="QCX8" s="340"/>
      <c r="QCY8" s="340"/>
      <c r="QCZ8" s="340"/>
      <c r="QDA8" s="340"/>
      <c r="QDB8" s="340"/>
      <c r="QDC8" s="340"/>
      <c r="QDD8" s="340"/>
      <c r="QDE8" s="340"/>
      <c r="QDF8" s="340"/>
      <c r="QDG8" s="340"/>
      <c r="QDH8" s="340"/>
      <c r="QDI8" s="340"/>
      <c r="QDJ8" s="340"/>
      <c r="QDK8" s="340"/>
      <c r="QDL8" s="340"/>
      <c r="QDM8" s="340"/>
      <c r="QDN8" s="340"/>
      <c r="QDO8" s="340"/>
      <c r="QDP8" s="340"/>
      <c r="QDQ8" s="340"/>
      <c r="QDR8" s="340"/>
      <c r="QDS8" s="340"/>
      <c r="QDT8" s="340"/>
      <c r="QDU8" s="340"/>
      <c r="QDV8" s="340"/>
      <c r="QDW8" s="340"/>
      <c r="QDX8" s="340"/>
      <c r="QDY8" s="340"/>
      <c r="QDZ8" s="340"/>
      <c r="QEA8" s="340"/>
      <c r="QEB8" s="340"/>
      <c r="QEC8" s="340"/>
      <c r="QED8" s="340"/>
      <c r="QEE8" s="340"/>
      <c r="QEF8" s="340"/>
      <c r="QEG8" s="340"/>
      <c r="QEH8" s="340"/>
      <c r="QEI8" s="340"/>
      <c r="QEJ8" s="340"/>
      <c r="QEK8" s="340"/>
      <c r="QEL8" s="340"/>
      <c r="QEM8" s="340"/>
      <c r="QEN8" s="340"/>
      <c r="QEO8" s="340"/>
      <c r="QEP8" s="340"/>
      <c r="QEQ8" s="340"/>
      <c r="QER8" s="340"/>
      <c r="QES8" s="340"/>
      <c r="QET8" s="340"/>
      <c r="QEU8" s="340"/>
      <c r="QEV8" s="340"/>
      <c r="QEW8" s="340"/>
      <c r="QEX8" s="340"/>
      <c r="QEY8" s="340"/>
      <c r="QEZ8" s="340"/>
      <c r="QFA8" s="340"/>
      <c r="QFB8" s="340"/>
      <c r="QFC8" s="340"/>
      <c r="QFD8" s="340"/>
      <c r="QFE8" s="340"/>
      <c r="QFF8" s="340"/>
      <c r="QFG8" s="340"/>
      <c r="QFH8" s="340"/>
      <c r="QFI8" s="340"/>
      <c r="QFJ8" s="340"/>
      <c r="QFK8" s="340"/>
      <c r="QFL8" s="340"/>
      <c r="QFM8" s="340"/>
      <c r="QFN8" s="340"/>
      <c r="QFO8" s="340"/>
      <c r="QFP8" s="340"/>
      <c r="QFQ8" s="340"/>
      <c r="QFR8" s="340"/>
      <c r="QFS8" s="340"/>
      <c r="QFT8" s="340"/>
      <c r="QFU8" s="340"/>
      <c r="QFV8" s="340"/>
      <c r="QFW8" s="340"/>
      <c r="QFX8" s="340"/>
      <c r="QFY8" s="340"/>
      <c r="QFZ8" s="340"/>
      <c r="QGA8" s="340"/>
      <c r="QGB8" s="340"/>
      <c r="QGC8" s="340"/>
      <c r="QGD8" s="340"/>
      <c r="QGE8" s="340"/>
      <c r="QGF8" s="340"/>
      <c r="QGG8" s="340"/>
      <c r="QGH8" s="340"/>
      <c r="QGI8" s="340"/>
      <c r="QGJ8" s="340"/>
      <c r="QGK8" s="340"/>
      <c r="QGL8" s="340"/>
      <c r="QGM8" s="340"/>
      <c r="QGN8" s="340"/>
      <c r="QGO8" s="340"/>
      <c r="QGP8" s="340"/>
      <c r="QGQ8" s="340"/>
      <c r="QGR8" s="340"/>
      <c r="QGS8" s="340"/>
      <c r="QGT8" s="340"/>
      <c r="QGU8" s="340"/>
      <c r="QGV8" s="340"/>
      <c r="QGW8" s="340"/>
      <c r="QGX8" s="340"/>
      <c r="QGY8" s="340"/>
      <c r="QGZ8" s="340"/>
      <c r="QHA8" s="340"/>
      <c r="QHB8" s="340"/>
      <c r="QHC8" s="340"/>
      <c r="QHD8" s="340"/>
      <c r="QHE8" s="340"/>
      <c r="QHF8" s="340"/>
      <c r="QHG8" s="340"/>
      <c r="QHH8" s="340"/>
      <c r="QHI8" s="340"/>
      <c r="QHJ8" s="340"/>
      <c r="QHK8" s="340"/>
      <c r="QHL8" s="340"/>
      <c r="QHM8" s="340"/>
      <c r="QHN8" s="340"/>
      <c r="QHO8" s="340"/>
      <c r="QHP8" s="340"/>
      <c r="QHQ8" s="340"/>
      <c r="QHR8" s="340"/>
      <c r="QHS8" s="340"/>
      <c r="QHT8" s="340"/>
      <c r="QHU8" s="340"/>
      <c r="QHV8" s="340"/>
      <c r="QHW8" s="340"/>
      <c r="QHX8" s="340"/>
      <c r="QHY8" s="340"/>
      <c r="QHZ8" s="340"/>
      <c r="QIA8" s="340"/>
      <c r="QIB8" s="340"/>
      <c r="QIC8" s="340"/>
      <c r="QID8" s="340"/>
      <c r="QIE8" s="340"/>
      <c r="QIF8" s="340"/>
      <c r="QIG8" s="340"/>
      <c r="QIH8" s="340"/>
      <c r="QII8" s="340"/>
      <c r="QIJ8" s="340"/>
      <c r="QIK8" s="340"/>
      <c r="QIL8" s="340"/>
      <c r="QIM8" s="340"/>
      <c r="QIN8" s="340"/>
      <c r="QIO8" s="340"/>
      <c r="QIP8" s="340"/>
      <c r="QIQ8" s="340"/>
      <c r="QIR8" s="340"/>
      <c r="QIS8" s="340"/>
      <c r="QIT8" s="340"/>
      <c r="QIU8" s="340"/>
      <c r="QIV8" s="340"/>
      <c r="QIW8" s="340"/>
      <c r="QIX8" s="340"/>
      <c r="QIY8" s="340"/>
      <c r="QIZ8" s="340"/>
      <c r="QJA8" s="340"/>
      <c r="QJB8" s="340"/>
      <c r="QJC8" s="340"/>
      <c r="QJD8" s="340"/>
      <c r="QJE8" s="340"/>
      <c r="QJF8" s="340"/>
      <c r="QJG8" s="340"/>
      <c r="QJH8" s="340"/>
      <c r="QJI8" s="340"/>
      <c r="QJJ8" s="340"/>
      <c r="QJK8" s="340"/>
      <c r="QJL8" s="340"/>
      <c r="QJM8" s="340"/>
      <c r="QJN8" s="340"/>
      <c r="QJO8" s="340"/>
      <c r="QJP8" s="340"/>
      <c r="QJQ8" s="340"/>
      <c r="QJR8" s="340"/>
      <c r="QJS8" s="340"/>
      <c r="QJT8" s="340"/>
      <c r="QJU8" s="340"/>
      <c r="QJV8" s="340"/>
      <c r="QJW8" s="340"/>
      <c r="QJX8" s="340"/>
      <c r="QJY8" s="340"/>
      <c r="QJZ8" s="340"/>
      <c r="QKA8" s="340"/>
      <c r="QKB8" s="340"/>
      <c r="QKC8" s="340"/>
      <c r="QKD8" s="340"/>
      <c r="QKE8" s="340"/>
      <c r="QKF8" s="340"/>
      <c r="QKG8" s="340"/>
      <c r="QKH8" s="340"/>
      <c r="QKI8" s="340"/>
      <c r="QKJ8" s="340"/>
      <c r="QKK8" s="340"/>
      <c r="QKL8" s="340"/>
      <c r="QKM8" s="340"/>
      <c r="QKN8" s="340"/>
      <c r="QKO8" s="340"/>
      <c r="QKP8" s="340"/>
      <c r="QKQ8" s="340"/>
      <c r="QKR8" s="340"/>
      <c r="QKS8" s="340"/>
      <c r="QKT8" s="340"/>
      <c r="QKU8" s="340"/>
      <c r="QKV8" s="340"/>
      <c r="QKW8" s="340"/>
      <c r="QKX8" s="340"/>
      <c r="QKY8" s="340"/>
      <c r="QKZ8" s="340"/>
      <c r="QLA8" s="340"/>
      <c r="QLB8" s="340"/>
      <c r="QLC8" s="340"/>
      <c r="QLD8" s="340"/>
      <c r="QLE8" s="340"/>
      <c r="QLF8" s="340"/>
      <c r="QLG8" s="340"/>
      <c r="QLH8" s="340"/>
      <c r="QLI8" s="340"/>
      <c r="QLJ8" s="340"/>
      <c r="QLK8" s="340"/>
      <c r="QLL8" s="340"/>
      <c r="QLM8" s="340"/>
      <c r="QLN8" s="340"/>
      <c r="QLO8" s="340"/>
      <c r="QLP8" s="340"/>
      <c r="QLQ8" s="340"/>
      <c r="QLR8" s="340"/>
      <c r="QLS8" s="340"/>
      <c r="QLT8" s="340"/>
      <c r="QLU8" s="340"/>
      <c r="QLV8" s="340"/>
      <c r="QLW8" s="340"/>
      <c r="QLX8" s="340"/>
      <c r="QLY8" s="340"/>
      <c r="QLZ8" s="340"/>
      <c r="QMA8" s="340"/>
      <c r="QMB8" s="340"/>
      <c r="QMC8" s="340"/>
      <c r="QMD8" s="340"/>
      <c r="QME8" s="340"/>
      <c r="QMF8" s="340"/>
      <c r="QMG8" s="340"/>
      <c r="QMH8" s="340"/>
      <c r="QMI8" s="340"/>
      <c r="QMJ8" s="340"/>
      <c r="QMK8" s="340"/>
      <c r="QML8" s="340"/>
      <c r="QMM8" s="340"/>
      <c r="QMN8" s="340"/>
      <c r="QMO8" s="340"/>
      <c r="QMP8" s="340"/>
      <c r="QMQ8" s="340"/>
      <c r="QMR8" s="340"/>
      <c r="QMS8" s="340"/>
      <c r="QMT8" s="340"/>
      <c r="QMU8" s="340"/>
      <c r="QMV8" s="340"/>
      <c r="QMW8" s="340"/>
      <c r="QMX8" s="340"/>
      <c r="QMY8" s="340"/>
      <c r="QMZ8" s="340"/>
      <c r="QNA8" s="340"/>
      <c r="QNB8" s="340"/>
      <c r="QNC8" s="340"/>
      <c r="QND8" s="340"/>
      <c r="QNE8" s="340"/>
      <c r="QNF8" s="340"/>
      <c r="QNG8" s="340"/>
      <c r="QNH8" s="340"/>
      <c r="QNI8" s="340"/>
      <c r="QNJ8" s="340"/>
      <c r="QNK8" s="340"/>
      <c r="QNL8" s="340"/>
      <c r="QNM8" s="340"/>
      <c r="QNN8" s="340"/>
      <c r="QNO8" s="340"/>
      <c r="QNP8" s="340"/>
      <c r="QNQ8" s="340"/>
      <c r="QNR8" s="340"/>
      <c r="QNS8" s="340"/>
      <c r="QNT8" s="340"/>
      <c r="QNU8" s="340"/>
      <c r="QNV8" s="340"/>
      <c r="QNW8" s="340"/>
      <c r="QNX8" s="340"/>
      <c r="QNY8" s="340"/>
      <c r="QNZ8" s="340"/>
      <c r="QOA8" s="340"/>
      <c r="QOB8" s="340"/>
      <c r="QOC8" s="340"/>
      <c r="QOD8" s="340"/>
      <c r="QOE8" s="340"/>
      <c r="QOF8" s="340"/>
      <c r="QOG8" s="340"/>
      <c r="QOH8" s="340"/>
      <c r="QOI8" s="340"/>
      <c r="QOJ8" s="340"/>
      <c r="QOK8" s="340"/>
      <c r="QOL8" s="340"/>
      <c r="QOM8" s="340"/>
      <c r="QON8" s="340"/>
      <c r="QOO8" s="340"/>
      <c r="QOP8" s="340"/>
      <c r="QOQ8" s="340"/>
      <c r="QOR8" s="340"/>
      <c r="QOS8" s="340"/>
      <c r="QOT8" s="340"/>
      <c r="QOU8" s="340"/>
      <c r="QOV8" s="340"/>
      <c r="QOW8" s="340"/>
      <c r="QOX8" s="340"/>
      <c r="QOY8" s="340"/>
      <c r="QOZ8" s="340"/>
      <c r="QPA8" s="340"/>
      <c r="QPB8" s="340"/>
      <c r="QPC8" s="340"/>
      <c r="QPD8" s="340"/>
      <c r="QPE8" s="340"/>
      <c r="QPF8" s="340"/>
      <c r="QPG8" s="340"/>
      <c r="QPH8" s="340"/>
      <c r="QPI8" s="340"/>
      <c r="QPJ8" s="340"/>
      <c r="QPK8" s="340"/>
      <c r="QPL8" s="340"/>
      <c r="QPM8" s="340"/>
      <c r="QPN8" s="340"/>
      <c r="QPO8" s="340"/>
      <c r="QPP8" s="340"/>
      <c r="QPQ8" s="340"/>
      <c r="QPR8" s="340"/>
      <c r="QPS8" s="340"/>
      <c r="QPT8" s="340"/>
      <c r="QPU8" s="340"/>
      <c r="QPV8" s="340"/>
      <c r="QPW8" s="340"/>
      <c r="QPX8" s="340"/>
      <c r="QPY8" s="340"/>
      <c r="QPZ8" s="340"/>
      <c r="QQA8" s="340"/>
      <c r="QQB8" s="340"/>
      <c r="QQC8" s="340"/>
      <c r="QQD8" s="340"/>
      <c r="QQE8" s="340"/>
      <c r="QQF8" s="340"/>
      <c r="QQG8" s="340"/>
      <c r="QQH8" s="340"/>
      <c r="QQI8" s="340"/>
      <c r="QQJ8" s="340"/>
      <c r="QQK8" s="340"/>
      <c r="QQL8" s="340"/>
      <c r="QQM8" s="340"/>
      <c r="QQN8" s="340"/>
      <c r="QQO8" s="340"/>
      <c r="QQP8" s="340"/>
      <c r="QQQ8" s="340"/>
      <c r="QQR8" s="340"/>
      <c r="QQS8" s="340"/>
      <c r="QQT8" s="340"/>
      <c r="QQU8" s="340"/>
      <c r="QQV8" s="340"/>
      <c r="QQW8" s="340"/>
      <c r="QQX8" s="340"/>
      <c r="QQY8" s="340"/>
      <c r="QQZ8" s="340"/>
      <c r="QRA8" s="340"/>
      <c r="QRB8" s="340"/>
      <c r="QRC8" s="340"/>
      <c r="QRD8" s="340"/>
      <c r="QRE8" s="340"/>
      <c r="QRF8" s="340"/>
      <c r="QRG8" s="340"/>
      <c r="QRH8" s="340"/>
      <c r="QRI8" s="340"/>
      <c r="QRJ8" s="340"/>
      <c r="QRK8" s="340"/>
      <c r="QRL8" s="340"/>
      <c r="QRM8" s="340"/>
      <c r="QRN8" s="340"/>
      <c r="QRO8" s="340"/>
      <c r="QRP8" s="340"/>
      <c r="QRQ8" s="340"/>
      <c r="QRR8" s="340"/>
      <c r="QRS8" s="340"/>
      <c r="QRT8" s="340"/>
      <c r="QRU8" s="340"/>
      <c r="QRV8" s="340"/>
      <c r="QRW8" s="340"/>
      <c r="QRX8" s="340"/>
      <c r="QRY8" s="340"/>
      <c r="QRZ8" s="340"/>
      <c r="QSA8" s="340"/>
      <c r="QSB8" s="340"/>
      <c r="QSC8" s="340"/>
      <c r="QSD8" s="340"/>
      <c r="QSE8" s="340"/>
      <c r="QSF8" s="340"/>
      <c r="QSG8" s="340"/>
      <c r="QSH8" s="340"/>
      <c r="QSI8" s="340"/>
      <c r="QSJ8" s="340"/>
      <c r="QSK8" s="340"/>
      <c r="QSL8" s="340"/>
      <c r="QSM8" s="340"/>
      <c r="QSN8" s="340"/>
      <c r="QSO8" s="340"/>
      <c r="QSP8" s="340"/>
      <c r="QSQ8" s="340"/>
      <c r="QSR8" s="340"/>
      <c r="QSS8" s="340"/>
      <c r="QST8" s="340"/>
      <c r="QSU8" s="340"/>
      <c r="QSV8" s="340"/>
      <c r="QSW8" s="340"/>
      <c r="QSX8" s="340"/>
      <c r="QSY8" s="340"/>
      <c r="QSZ8" s="340"/>
      <c r="QTA8" s="340"/>
      <c r="QTB8" s="340"/>
      <c r="QTC8" s="340"/>
      <c r="QTD8" s="340"/>
      <c r="QTE8" s="340"/>
      <c r="QTF8" s="340"/>
      <c r="QTG8" s="340"/>
      <c r="QTH8" s="340"/>
      <c r="QTI8" s="340"/>
      <c r="QTJ8" s="340"/>
      <c r="QTK8" s="340"/>
      <c r="QTL8" s="340"/>
      <c r="QTM8" s="340"/>
      <c r="QTN8" s="340"/>
      <c r="QTO8" s="340"/>
      <c r="QTP8" s="340"/>
      <c r="QTQ8" s="340"/>
      <c r="QTR8" s="340"/>
      <c r="QTS8" s="340"/>
      <c r="QTT8" s="340"/>
      <c r="QTU8" s="340"/>
      <c r="QTV8" s="340"/>
      <c r="QTW8" s="340"/>
      <c r="QTX8" s="340"/>
      <c r="QTY8" s="340"/>
      <c r="QTZ8" s="340"/>
      <c r="QUA8" s="340"/>
      <c r="QUB8" s="340"/>
      <c r="QUC8" s="340"/>
      <c r="QUD8" s="340"/>
      <c r="QUE8" s="340"/>
      <c r="QUF8" s="340"/>
      <c r="QUG8" s="340"/>
      <c r="QUH8" s="340"/>
      <c r="QUI8" s="340"/>
      <c r="QUJ8" s="340"/>
      <c r="QUK8" s="340"/>
      <c r="QUL8" s="340"/>
      <c r="QUM8" s="340"/>
      <c r="QUN8" s="340"/>
      <c r="QUO8" s="340"/>
      <c r="QUP8" s="340"/>
      <c r="QUQ8" s="340"/>
      <c r="QUR8" s="340"/>
      <c r="QUS8" s="340"/>
      <c r="QUT8" s="340"/>
      <c r="QUU8" s="340"/>
      <c r="QUV8" s="340"/>
      <c r="QUW8" s="340"/>
      <c r="QUX8" s="340"/>
      <c r="QUY8" s="340"/>
      <c r="QUZ8" s="340"/>
      <c r="QVA8" s="340"/>
      <c r="QVB8" s="340"/>
      <c r="QVC8" s="340"/>
      <c r="QVD8" s="340"/>
      <c r="QVE8" s="340"/>
      <c r="QVF8" s="340"/>
      <c r="QVG8" s="340"/>
      <c r="QVH8" s="340"/>
      <c r="QVI8" s="340"/>
      <c r="QVJ8" s="340"/>
      <c r="QVK8" s="340"/>
      <c r="QVL8" s="340"/>
      <c r="QVM8" s="340"/>
      <c r="QVN8" s="340"/>
      <c r="QVO8" s="340"/>
      <c r="QVP8" s="340"/>
      <c r="QVQ8" s="340"/>
      <c r="QVR8" s="340"/>
      <c r="QVS8" s="340"/>
      <c r="QVT8" s="340"/>
      <c r="QVU8" s="340"/>
      <c r="QVV8" s="340"/>
      <c r="QVW8" s="340"/>
      <c r="QVX8" s="340"/>
      <c r="QVY8" s="340"/>
      <c r="QVZ8" s="340"/>
      <c r="QWA8" s="340"/>
      <c r="QWB8" s="340"/>
      <c r="QWC8" s="340"/>
      <c r="QWD8" s="340"/>
      <c r="QWE8" s="340"/>
      <c r="QWF8" s="340"/>
      <c r="QWG8" s="340"/>
      <c r="QWH8" s="340"/>
      <c r="QWI8" s="340"/>
      <c r="QWJ8" s="340"/>
      <c r="QWK8" s="340"/>
      <c r="QWL8" s="340"/>
      <c r="QWM8" s="340"/>
      <c r="QWN8" s="340"/>
      <c r="QWO8" s="340"/>
      <c r="QWP8" s="340"/>
      <c r="QWQ8" s="340"/>
      <c r="QWR8" s="340"/>
      <c r="QWS8" s="340"/>
      <c r="QWT8" s="340"/>
      <c r="QWU8" s="340"/>
      <c r="QWV8" s="340"/>
      <c r="QWW8" s="340"/>
      <c r="QWX8" s="340"/>
      <c r="QWY8" s="340"/>
      <c r="QWZ8" s="340"/>
      <c r="QXA8" s="340"/>
      <c r="QXB8" s="340"/>
      <c r="QXC8" s="340"/>
      <c r="QXD8" s="340"/>
      <c r="QXE8" s="340"/>
      <c r="QXF8" s="340"/>
      <c r="QXG8" s="340"/>
      <c r="QXH8" s="340"/>
      <c r="QXI8" s="340"/>
      <c r="QXJ8" s="340"/>
      <c r="QXK8" s="340"/>
      <c r="QXL8" s="340"/>
      <c r="QXM8" s="340"/>
      <c r="QXN8" s="340"/>
      <c r="QXO8" s="340"/>
      <c r="QXP8" s="340"/>
      <c r="QXQ8" s="340"/>
      <c r="QXR8" s="340"/>
      <c r="QXS8" s="340"/>
      <c r="QXT8" s="340"/>
      <c r="QXU8" s="340"/>
      <c r="QXV8" s="340"/>
      <c r="QXW8" s="340"/>
      <c r="QXX8" s="340"/>
      <c r="QXY8" s="340"/>
      <c r="QXZ8" s="340"/>
      <c r="QYA8" s="340"/>
      <c r="QYB8" s="340"/>
      <c r="QYC8" s="340"/>
      <c r="QYD8" s="340"/>
      <c r="QYE8" s="340"/>
      <c r="QYF8" s="340"/>
      <c r="QYG8" s="340"/>
      <c r="QYH8" s="340"/>
      <c r="QYI8" s="340"/>
      <c r="QYJ8" s="340"/>
      <c r="QYK8" s="340"/>
      <c r="QYL8" s="340"/>
      <c r="QYM8" s="340"/>
      <c r="QYN8" s="340"/>
      <c r="QYO8" s="340"/>
      <c r="QYP8" s="340"/>
      <c r="QYQ8" s="340"/>
      <c r="QYR8" s="340"/>
      <c r="QYS8" s="340"/>
      <c r="QYT8" s="340"/>
      <c r="QYU8" s="340"/>
      <c r="QYV8" s="340"/>
      <c r="QYW8" s="340"/>
      <c r="QYX8" s="340"/>
      <c r="QYY8" s="340"/>
      <c r="QYZ8" s="340"/>
      <c r="QZA8" s="340"/>
      <c r="QZB8" s="340"/>
      <c r="QZC8" s="340"/>
      <c r="QZD8" s="340"/>
      <c r="QZE8" s="340"/>
      <c r="QZF8" s="340"/>
      <c r="QZG8" s="340"/>
      <c r="QZH8" s="340"/>
      <c r="QZI8" s="340"/>
      <c r="QZJ8" s="340"/>
      <c r="QZK8" s="340"/>
      <c r="QZL8" s="340"/>
      <c r="QZM8" s="340"/>
      <c r="QZN8" s="340"/>
      <c r="QZO8" s="340"/>
      <c r="QZP8" s="340"/>
      <c r="QZQ8" s="340"/>
      <c r="QZR8" s="340"/>
      <c r="QZS8" s="340"/>
      <c r="QZT8" s="340"/>
      <c r="QZU8" s="340"/>
      <c r="QZV8" s="340"/>
      <c r="QZW8" s="340"/>
      <c r="QZX8" s="340"/>
      <c r="QZY8" s="340"/>
      <c r="QZZ8" s="340"/>
      <c r="RAA8" s="340"/>
      <c r="RAB8" s="340"/>
      <c r="RAC8" s="340"/>
      <c r="RAD8" s="340"/>
      <c r="RAE8" s="340"/>
      <c r="RAF8" s="340"/>
      <c r="RAG8" s="340"/>
      <c r="RAH8" s="340"/>
      <c r="RAI8" s="340"/>
      <c r="RAJ8" s="340"/>
      <c r="RAK8" s="340"/>
      <c r="RAL8" s="340"/>
      <c r="RAM8" s="340"/>
      <c r="RAN8" s="340"/>
      <c r="RAO8" s="340"/>
      <c r="RAP8" s="340"/>
      <c r="RAQ8" s="340"/>
      <c r="RAR8" s="340"/>
      <c r="RAS8" s="340"/>
      <c r="RAT8" s="340"/>
      <c r="RAU8" s="340"/>
      <c r="RAV8" s="340"/>
      <c r="RAW8" s="340"/>
      <c r="RAX8" s="340"/>
      <c r="RAY8" s="340"/>
      <c r="RAZ8" s="340"/>
      <c r="RBA8" s="340"/>
      <c r="RBB8" s="340"/>
      <c r="RBC8" s="340"/>
      <c r="RBD8" s="340"/>
      <c r="RBE8" s="340"/>
      <c r="RBF8" s="340"/>
      <c r="RBG8" s="340"/>
      <c r="RBH8" s="340"/>
      <c r="RBI8" s="340"/>
      <c r="RBJ8" s="340"/>
      <c r="RBK8" s="340"/>
      <c r="RBL8" s="340"/>
      <c r="RBM8" s="340"/>
      <c r="RBN8" s="340"/>
      <c r="RBO8" s="340"/>
      <c r="RBP8" s="340"/>
      <c r="RBQ8" s="340"/>
      <c r="RBR8" s="340"/>
      <c r="RBS8" s="340"/>
      <c r="RBT8" s="340"/>
      <c r="RBU8" s="340"/>
      <c r="RBV8" s="340"/>
      <c r="RBW8" s="340"/>
      <c r="RBX8" s="340"/>
      <c r="RBY8" s="340"/>
      <c r="RBZ8" s="340"/>
      <c r="RCA8" s="340"/>
      <c r="RCB8" s="340"/>
      <c r="RCC8" s="340"/>
      <c r="RCD8" s="340"/>
      <c r="RCE8" s="340"/>
      <c r="RCF8" s="340"/>
      <c r="RCG8" s="340"/>
      <c r="RCH8" s="340"/>
      <c r="RCI8" s="340"/>
      <c r="RCJ8" s="340"/>
      <c r="RCK8" s="340"/>
      <c r="RCL8" s="340"/>
      <c r="RCM8" s="340"/>
      <c r="RCN8" s="340"/>
      <c r="RCO8" s="340"/>
      <c r="RCP8" s="340"/>
      <c r="RCQ8" s="340"/>
      <c r="RCR8" s="340"/>
      <c r="RCS8" s="340"/>
      <c r="RCT8" s="340"/>
      <c r="RCU8" s="340"/>
      <c r="RCV8" s="340"/>
      <c r="RCW8" s="340"/>
      <c r="RCX8" s="340"/>
      <c r="RCY8" s="340"/>
      <c r="RCZ8" s="340"/>
      <c r="RDA8" s="340"/>
      <c r="RDB8" s="340"/>
      <c r="RDC8" s="340"/>
      <c r="RDD8" s="340"/>
      <c r="RDE8" s="340"/>
      <c r="RDF8" s="340"/>
      <c r="RDG8" s="340"/>
      <c r="RDH8" s="340"/>
      <c r="RDI8" s="340"/>
      <c r="RDJ8" s="340"/>
      <c r="RDK8" s="340"/>
      <c r="RDL8" s="340"/>
      <c r="RDM8" s="340"/>
      <c r="RDN8" s="340"/>
      <c r="RDO8" s="340"/>
      <c r="RDP8" s="340"/>
      <c r="RDQ8" s="340"/>
      <c r="RDR8" s="340"/>
      <c r="RDS8" s="340"/>
      <c r="RDT8" s="340"/>
      <c r="RDU8" s="340"/>
      <c r="RDV8" s="340"/>
      <c r="RDW8" s="340"/>
      <c r="RDX8" s="340"/>
      <c r="RDY8" s="340"/>
      <c r="RDZ8" s="340"/>
      <c r="REA8" s="340"/>
      <c r="REB8" s="340"/>
      <c r="REC8" s="340"/>
      <c r="RED8" s="340"/>
      <c r="REE8" s="340"/>
      <c r="REF8" s="340"/>
      <c r="REG8" s="340"/>
      <c r="REH8" s="340"/>
      <c r="REI8" s="340"/>
      <c r="REJ8" s="340"/>
      <c r="REK8" s="340"/>
      <c r="REL8" s="340"/>
      <c r="REM8" s="340"/>
      <c r="REN8" s="340"/>
      <c r="REO8" s="340"/>
      <c r="REP8" s="340"/>
      <c r="REQ8" s="340"/>
      <c r="RER8" s="340"/>
      <c r="RES8" s="340"/>
      <c r="RET8" s="340"/>
      <c r="REU8" s="340"/>
      <c r="REV8" s="340"/>
      <c r="REW8" s="340"/>
      <c r="REX8" s="340"/>
      <c r="REY8" s="340"/>
      <c r="REZ8" s="340"/>
      <c r="RFA8" s="340"/>
      <c r="RFB8" s="340"/>
      <c r="RFC8" s="340"/>
      <c r="RFD8" s="340"/>
      <c r="RFE8" s="340"/>
      <c r="RFF8" s="340"/>
      <c r="RFG8" s="340"/>
      <c r="RFH8" s="340"/>
      <c r="RFI8" s="340"/>
      <c r="RFJ8" s="340"/>
      <c r="RFK8" s="340"/>
      <c r="RFL8" s="340"/>
      <c r="RFM8" s="340"/>
      <c r="RFN8" s="340"/>
      <c r="RFO8" s="340"/>
      <c r="RFP8" s="340"/>
      <c r="RFQ8" s="340"/>
      <c r="RFR8" s="340"/>
      <c r="RFS8" s="340"/>
      <c r="RFT8" s="340"/>
      <c r="RFU8" s="340"/>
      <c r="RFV8" s="340"/>
      <c r="RFW8" s="340"/>
      <c r="RFX8" s="340"/>
      <c r="RFY8" s="340"/>
      <c r="RFZ8" s="340"/>
      <c r="RGA8" s="340"/>
      <c r="RGB8" s="340"/>
      <c r="RGC8" s="340"/>
      <c r="RGD8" s="340"/>
      <c r="RGE8" s="340"/>
      <c r="RGF8" s="340"/>
      <c r="RGG8" s="340"/>
      <c r="RGH8" s="340"/>
      <c r="RGI8" s="340"/>
      <c r="RGJ8" s="340"/>
      <c r="RGK8" s="340"/>
      <c r="RGL8" s="340"/>
      <c r="RGM8" s="340"/>
      <c r="RGN8" s="340"/>
      <c r="RGO8" s="340"/>
      <c r="RGP8" s="340"/>
      <c r="RGQ8" s="340"/>
      <c r="RGR8" s="340"/>
      <c r="RGS8" s="340"/>
      <c r="RGT8" s="340"/>
      <c r="RGU8" s="340"/>
      <c r="RGV8" s="340"/>
      <c r="RGW8" s="340"/>
      <c r="RGX8" s="340"/>
      <c r="RGY8" s="340"/>
      <c r="RGZ8" s="340"/>
      <c r="RHA8" s="340"/>
      <c r="RHB8" s="340"/>
      <c r="RHC8" s="340"/>
      <c r="RHD8" s="340"/>
      <c r="RHE8" s="340"/>
      <c r="RHF8" s="340"/>
      <c r="RHG8" s="340"/>
      <c r="RHH8" s="340"/>
      <c r="RHI8" s="340"/>
      <c r="RHJ8" s="340"/>
      <c r="RHK8" s="340"/>
      <c r="RHL8" s="340"/>
      <c r="RHM8" s="340"/>
      <c r="RHN8" s="340"/>
      <c r="RHO8" s="340"/>
      <c r="RHP8" s="340"/>
      <c r="RHQ8" s="340"/>
      <c r="RHR8" s="340"/>
      <c r="RHS8" s="340"/>
      <c r="RHT8" s="340"/>
      <c r="RHU8" s="340"/>
      <c r="RHV8" s="340"/>
      <c r="RHW8" s="340"/>
      <c r="RHX8" s="340"/>
      <c r="RHY8" s="340"/>
      <c r="RHZ8" s="340"/>
      <c r="RIA8" s="340"/>
      <c r="RIB8" s="340"/>
      <c r="RIC8" s="340"/>
      <c r="RID8" s="340"/>
      <c r="RIE8" s="340"/>
      <c r="RIF8" s="340"/>
      <c r="RIG8" s="340"/>
      <c r="RIH8" s="340"/>
      <c r="RII8" s="340"/>
      <c r="RIJ8" s="340"/>
      <c r="RIK8" s="340"/>
      <c r="RIL8" s="340"/>
      <c r="RIM8" s="340"/>
      <c r="RIN8" s="340"/>
      <c r="RIO8" s="340"/>
      <c r="RIP8" s="340"/>
      <c r="RIQ8" s="340"/>
      <c r="RIR8" s="340"/>
      <c r="RIS8" s="340"/>
      <c r="RIT8" s="340"/>
      <c r="RIU8" s="340"/>
      <c r="RIV8" s="340"/>
      <c r="RIW8" s="340"/>
      <c r="RIX8" s="340"/>
      <c r="RIY8" s="340"/>
      <c r="RIZ8" s="340"/>
      <c r="RJA8" s="340"/>
      <c r="RJB8" s="340"/>
      <c r="RJC8" s="340"/>
      <c r="RJD8" s="340"/>
      <c r="RJE8" s="340"/>
      <c r="RJF8" s="340"/>
      <c r="RJG8" s="340"/>
      <c r="RJH8" s="340"/>
      <c r="RJI8" s="340"/>
      <c r="RJJ8" s="340"/>
      <c r="RJK8" s="340"/>
      <c r="RJL8" s="340"/>
      <c r="RJM8" s="340"/>
      <c r="RJN8" s="340"/>
      <c r="RJO8" s="340"/>
      <c r="RJP8" s="340"/>
      <c r="RJQ8" s="340"/>
      <c r="RJR8" s="340"/>
      <c r="RJS8" s="340"/>
      <c r="RJT8" s="340"/>
      <c r="RJU8" s="340"/>
      <c r="RJV8" s="340"/>
      <c r="RJW8" s="340"/>
      <c r="RJX8" s="340"/>
      <c r="RJY8" s="340"/>
      <c r="RJZ8" s="340"/>
      <c r="RKA8" s="340"/>
      <c r="RKB8" s="340"/>
      <c r="RKC8" s="340"/>
      <c r="RKD8" s="340"/>
      <c r="RKE8" s="340"/>
      <c r="RKF8" s="340"/>
      <c r="RKG8" s="340"/>
      <c r="RKH8" s="340"/>
      <c r="RKI8" s="340"/>
      <c r="RKJ8" s="340"/>
      <c r="RKK8" s="340"/>
      <c r="RKL8" s="340"/>
      <c r="RKM8" s="340"/>
      <c r="RKN8" s="340"/>
      <c r="RKO8" s="340"/>
      <c r="RKP8" s="340"/>
      <c r="RKQ8" s="340"/>
      <c r="RKR8" s="340"/>
      <c r="RKS8" s="340"/>
      <c r="RKT8" s="340"/>
      <c r="RKU8" s="340"/>
      <c r="RKV8" s="340"/>
      <c r="RKW8" s="340"/>
      <c r="RKX8" s="340"/>
      <c r="RKY8" s="340"/>
      <c r="RKZ8" s="340"/>
      <c r="RLA8" s="340"/>
      <c r="RLB8" s="340"/>
      <c r="RLC8" s="340"/>
      <c r="RLD8" s="340"/>
      <c r="RLE8" s="340"/>
      <c r="RLF8" s="340"/>
      <c r="RLG8" s="340"/>
      <c r="RLH8" s="340"/>
      <c r="RLI8" s="340"/>
      <c r="RLJ8" s="340"/>
      <c r="RLK8" s="340"/>
      <c r="RLL8" s="340"/>
      <c r="RLM8" s="340"/>
      <c r="RLN8" s="340"/>
      <c r="RLO8" s="340"/>
      <c r="RLP8" s="340"/>
      <c r="RLQ8" s="340"/>
      <c r="RLR8" s="340"/>
      <c r="RLS8" s="340"/>
      <c r="RLT8" s="340"/>
      <c r="RLU8" s="340"/>
      <c r="RLV8" s="340"/>
      <c r="RLW8" s="340"/>
      <c r="RLX8" s="340"/>
      <c r="RLY8" s="340"/>
      <c r="RLZ8" s="340"/>
      <c r="RMA8" s="340"/>
      <c r="RMB8" s="340"/>
      <c r="RMC8" s="340"/>
      <c r="RMD8" s="340"/>
      <c r="RME8" s="340"/>
      <c r="RMF8" s="340"/>
      <c r="RMG8" s="340"/>
      <c r="RMH8" s="340"/>
      <c r="RMI8" s="340"/>
      <c r="RMJ8" s="340"/>
      <c r="RMK8" s="340"/>
      <c r="RML8" s="340"/>
      <c r="RMM8" s="340"/>
      <c r="RMN8" s="340"/>
      <c r="RMO8" s="340"/>
      <c r="RMP8" s="340"/>
      <c r="RMQ8" s="340"/>
      <c r="RMR8" s="340"/>
      <c r="RMS8" s="340"/>
      <c r="RMT8" s="340"/>
      <c r="RMU8" s="340"/>
      <c r="RMV8" s="340"/>
      <c r="RMW8" s="340"/>
      <c r="RMX8" s="340"/>
      <c r="RMY8" s="340"/>
      <c r="RMZ8" s="340"/>
      <c r="RNA8" s="340"/>
      <c r="RNB8" s="340"/>
      <c r="RNC8" s="340"/>
      <c r="RND8" s="340"/>
      <c r="RNE8" s="340"/>
      <c r="RNF8" s="340"/>
      <c r="RNG8" s="340"/>
      <c r="RNH8" s="340"/>
      <c r="RNI8" s="340"/>
      <c r="RNJ8" s="340"/>
      <c r="RNK8" s="340"/>
      <c r="RNL8" s="340"/>
      <c r="RNM8" s="340"/>
      <c r="RNN8" s="340"/>
      <c r="RNO8" s="340"/>
      <c r="RNP8" s="340"/>
      <c r="RNQ8" s="340"/>
      <c r="RNR8" s="340"/>
      <c r="RNS8" s="340"/>
      <c r="RNT8" s="340"/>
      <c r="RNU8" s="340"/>
      <c r="RNV8" s="340"/>
      <c r="RNW8" s="340"/>
      <c r="RNX8" s="340"/>
      <c r="RNY8" s="340"/>
      <c r="RNZ8" s="340"/>
      <c r="ROA8" s="340"/>
      <c r="ROB8" s="340"/>
      <c r="ROC8" s="340"/>
      <c r="ROD8" s="340"/>
      <c r="ROE8" s="340"/>
      <c r="ROF8" s="340"/>
      <c r="ROG8" s="340"/>
      <c r="ROH8" s="340"/>
      <c r="ROI8" s="340"/>
      <c r="ROJ8" s="340"/>
      <c r="ROK8" s="340"/>
      <c r="ROL8" s="340"/>
      <c r="ROM8" s="340"/>
      <c r="RON8" s="340"/>
      <c r="ROO8" s="340"/>
      <c r="ROP8" s="340"/>
      <c r="ROQ8" s="340"/>
      <c r="ROR8" s="340"/>
      <c r="ROS8" s="340"/>
      <c r="ROT8" s="340"/>
      <c r="ROU8" s="340"/>
      <c r="ROV8" s="340"/>
      <c r="ROW8" s="340"/>
      <c r="ROX8" s="340"/>
      <c r="ROY8" s="340"/>
      <c r="ROZ8" s="340"/>
      <c r="RPA8" s="340"/>
      <c r="RPB8" s="340"/>
      <c r="RPC8" s="340"/>
      <c r="RPD8" s="340"/>
      <c r="RPE8" s="340"/>
      <c r="RPF8" s="340"/>
      <c r="RPG8" s="340"/>
      <c r="RPH8" s="340"/>
      <c r="RPI8" s="340"/>
      <c r="RPJ8" s="340"/>
      <c r="RPK8" s="340"/>
      <c r="RPL8" s="340"/>
      <c r="RPM8" s="340"/>
      <c r="RPN8" s="340"/>
      <c r="RPO8" s="340"/>
      <c r="RPP8" s="340"/>
      <c r="RPQ8" s="340"/>
      <c r="RPR8" s="340"/>
      <c r="RPS8" s="340"/>
      <c r="RPT8" s="340"/>
      <c r="RPU8" s="340"/>
      <c r="RPV8" s="340"/>
      <c r="RPW8" s="340"/>
      <c r="RPX8" s="340"/>
      <c r="RPY8" s="340"/>
      <c r="RPZ8" s="340"/>
      <c r="RQA8" s="340"/>
      <c r="RQB8" s="340"/>
      <c r="RQC8" s="340"/>
      <c r="RQD8" s="340"/>
      <c r="RQE8" s="340"/>
      <c r="RQF8" s="340"/>
      <c r="RQG8" s="340"/>
      <c r="RQH8" s="340"/>
      <c r="RQI8" s="340"/>
      <c r="RQJ8" s="340"/>
      <c r="RQK8" s="340"/>
      <c r="RQL8" s="340"/>
      <c r="RQM8" s="340"/>
      <c r="RQN8" s="340"/>
      <c r="RQO8" s="340"/>
      <c r="RQP8" s="340"/>
      <c r="RQQ8" s="340"/>
      <c r="RQR8" s="340"/>
      <c r="RQS8" s="340"/>
      <c r="RQT8" s="340"/>
      <c r="RQU8" s="340"/>
      <c r="RQV8" s="340"/>
      <c r="RQW8" s="340"/>
      <c r="RQX8" s="340"/>
      <c r="RQY8" s="340"/>
      <c r="RQZ8" s="340"/>
      <c r="RRA8" s="340"/>
      <c r="RRB8" s="340"/>
      <c r="RRC8" s="340"/>
      <c r="RRD8" s="340"/>
      <c r="RRE8" s="340"/>
      <c r="RRF8" s="340"/>
      <c r="RRG8" s="340"/>
      <c r="RRH8" s="340"/>
      <c r="RRI8" s="340"/>
      <c r="RRJ8" s="340"/>
      <c r="RRK8" s="340"/>
      <c r="RRL8" s="340"/>
      <c r="RRM8" s="340"/>
      <c r="RRN8" s="340"/>
      <c r="RRO8" s="340"/>
      <c r="RRP8" s="340"/>
      <c r="RRQ8" s="340"/>
      <c r="RRR8" s="340"/>
      <c r="RRS8" s="340"/>
      <c r="RRT8" s="340"/>
      <c r="RRU8" s="340"/>
      <c r="RRV8" s="340"/>
      <c r="RRW8" s="340"/>
      <c r="RRX8" s="340"/>
      <c r="RRY8" s="340"/>
      <c r="RRZ8" s="340"/>
      <c r="RSA8" s="340"/>
      <c r="RSB8" s="340"/>
      <c r="RSC8" s="340"/>
      <c r="RSD8" s="340"/>
      <c r="RSE8" s="340"/>
      <c r="RSF8" s="340"/>
      <c r="RSG8" s="340"/>
      <c r="RSH8" s="340"/>
      <c r="RSI8" s="340"/>
      <c r="RSJ8" s="340"/>
      <c r="RSK8" s="340"/>
      <c r="RSL8" s="340"/>
      <c r="RSM8" s="340"/>
      <c r="RSN8" s="340"/>
      <c r="RSO8" s="340"/>
      <c r="RSP8" s="340"/>
      <c r="RSQ8" s="340"/>
      <c r="RSR8" s="340"/>
      <c r="RSS8" s="340"/>
      <c r="RST8" s="340"/>
      <c r="RSU8" s="340"/>
      <c r="RSV8" s="340"/>
      <c r="RSW8" s="340"/>
      <c r="RSX8" s="340"/>
      <c r="RSY8" s="340"/>
      <c r="RSZ8" s="340"/>
      <c r="RTA8" s="340"/>
      <c r="RTB8" s="340"/>
      <c r="RTC8" s="340"/>
      <c r="RTD8" s="340"/>
      <c r="RTE8" s="340"/>
      <c r="RTF8" s="340"/>
      <c r="RTG8" s="340"/>
      <c r="RTH8" s="340"/>
      <c r="RTI8" s="340"/>
      <c r="RTJ8" s="340"/>
      <c r="RTK8" s="340"/>
      <c r="RTL8" s="340"/>
      <c r="RTM8" s="340"/>
      <c r="RTN8" s="340"/>
      <c r="RTO8" s="340"/>
      <c r="RTP8" s="340"/>
      <c r="RTQ8" s="340"/>
      <c r="RTR8" s="340"/>
      <c r="RTS8" s="340"/>
      <c r="RTT8" s="340"/>
      <c r="RTU8" s="340"/>
      <c r="RTV8" s="340"/>
      <c r="RTW8" s="340"/>
      <c r="RTX8" s="340"/>
      <c r="RTY8" s="340"/>
      <c r="RTZ8" s="340"/>
      <c r="RUA8" s="340"/>
      <c r="RUB8" s="340"/>
      <c r="RUC8" s="340"/>
      <c r="RUD8" s="340"/>
      <c r="RUE8" s="340"/>
      <c r="RUF8" s="340"/>
      <c r="RUG8" s="340"/>
      <c r="RUH8" s="340"/>
      <c r="RUI8" s="340"/>
      <c r="RUJ8" s="340"/>
      <c r="RUK8" s="340"/>
      <c r="RUL8" s="340"/>
      <c r="RUM8" s="340"/>
      <c r="RUN8" s="340"/>
      <c r="RUO8" s="340"/>
      <c r="RUP8" s="340"/>
      <c r="RUQ8" s="340"/>
      <c r="RUR8" s="340"/>
      <c r="RUS8" s="340"/>
      <c r="RUT8" s="340"/>
      <c r="RUU8" s="340"/>
      <c r="RUV8" s="340"/>
      <c r="RUW8" s="340"/>
      <c r="RUX8" s="340"/>
      <c r="RUY8" s="340"/>
      <c r="RUZ8" s="340"/>
      <c r="RVA8" s="340"/>
      <c r="RVB8" s="340"/>
      <c r="RVC8" s="340"/>
      <c r="RVD8" s="340"/>
      <c r="RVE8" s="340"/>
      <c r="RVF8" s="340"/>
      <c r="RVG8" s="340"/>
      <c r="RVH8" s="340"/>
      <c r="RVI8" s="340"/>
      <c r="RVJ8" s="340"/>
      <c r="RVK8" s="340"/>
      <c r="RVL8" s="340"/>
      <c r="RVM8" s="340"/>
      <c r="RVN8" s="340"/>
      <c r="RVO8" s="340"/>
      <c r="RVP8" s="340"/>
      <c r="RVQ8" s="340"/>
      <c r="RVR8" s="340"/>
      <c r="RVS8" s="340"/>
      <c r="RVT8" s="340"/>
      <c r="RVU8" s="340"/>
      <c r="RVV8" s="340"/>
      <c r="RVW8" s="340"/>
      <c r="RVX8" s="340"/>
      <c r="RVY8" s="340"/>
      <c r="RVZ8" s="340"/>
      <c r="RWA8" s="340"/>
      <c r="RWB8" s="340"/>
      <c r="RWC8" s="340"/>
      <c r="RWD8" s="340"/>
      <c r="RWE8" s="340"/>
      <c r="RWF8" s="340"/>
      <c r="RWG8" s="340"/>
      <c r="RWH8" s="340"/>
      <c r="RWI8" s="340"/>
      <c r="RWJ8" s="340"/>
      <c r="RWK8" s="340"/>
      <c r="RWL8" s="340"/>
      <c r="RWM8" s="340"/>
      <c r="RWN8" s="340"/>
      <c r="RWO8" s="340"/>
      <c r="RWP8" s="340"/>
      <c r="RWQ8" s="340"/>
      <c r="RWR8" s="340"/>
      <c r="RWS8" s="340"/>
      <c r="RWT8" s="340"/>
      <c r="RWU8" s="340"/>
      <c r="RWV8" s="340"/>
      <c r="RWW8" s="340"/>
      <c r="RWX8" s="340"/>
      <c r="RWY8" s="340"/>
      <c r="RWZ8" s="340"/>
      <c r="RXA8" s="340"/>
      <c r="RXB8" s="340"/>
      <c r="RXC8" s="340"/>
      <c r="RXD8" s="340"/>
      <c r="RXE8" s="340"/>
      <c r="RXF8" s="340"/>
      <c r="RXG8" s="340"/>
      <c r="RXH8" s="340"/>
      <c r="RXI8" s="340"/>
      <c r="RXJ8" s="340"/>
      <c r="RXK8" s="340"/>
      <c r="RXL8" s="340"/>
      <c r="RXM8" s="340"/>
      <c r="RXN8" s="340"/>
      <c r="RXO8" s="340"/>
      <c r="RXP8" s="340"/>
      <c r="RXQ8" s="340"/>
      <c r="RXR8" s="340"/>
      <c r="RXS8" s="340"/>
      <c r="RXT8" s="340"/>
      <c r="RXU8" s="340"/>
      <c r="RXV8" s="340"/>
      <c r="RXW8" s="340"/>
      <c r="RXX8" s="340"/>
      <c r="RXY8" s="340"/>
      <c r="RXZ8" s="340"/>
      <c r="RYA8" s="340"/>
      <c r="RYB8" s="340"/>
      <c r="RYC8" s="340"/>
      <c r="RYD8" s="340"/>
      <c r="RYE8" s="340"/>
      <c r="RYF8" s="340"/>
      <c r="RYG8" s="340"/>
      <c r="RYH8" s="340"/>
      <c r="RYI8" s="340"/>
      <c r="RYJ8" s="340"/>
      <c r="RYK8" s="340"/>
      <c r="RYL8" s="340"/>
      <c r="RYM8" s="340"/>
      <c r="RYN8" s="340"/>
      <c r="RYO8" s="340"/>
      <c r="RYP8" s="340"/>
      <c r="RYQ8" s="340"/>
      <c r="RYR8" s="340"/>
      <c r="RYS8" s="340"/>
      <c r="RYT8" s="340"/>
      <c r="RYU8" s="340"/>
      <c r="RYV8" s="340"/>
      <c r="RYW8" s="340"/>
      <c r="RYX8" s="340"/>
      <c r="RYY8" s="340"/>
      <c r="RYZ8" s="340"/>
      <c r="RZA8" s="340"/>
      <c r="RZB8" s="340"/>
      <c r="RZC8" s="340"/>
      <c r="RZD8" s="340"/>
      <c r="RZE8" s="340"/>
      <c r="RZF8" s="340"/>
      <c r="RZG8" s="340"/>
      <c r="RZH8" s="340"/>
      <c r="RZI8" s="340"/>
      <c r="RZJ8" s="340"/>
      <c r="RZK8" s="340"/>
      <c r="RZL8" s="340"/>
      <c r="RZM8" s="340"/>
      <c r="RZN8" s="340"/>
      <c r="RZO8" s="340"/>
      <c r="RZP8" s="340"/>
      <c r="RZQ8" s="340"/>
      <c r="RZR8" s="340"/>
      <c r="RZS8" s="340"/>
      <c r="RZT8" s="340"/>
      <c r="RZU8" s="340"/>
      <c r="RZV8" s="340"/>
      <c r="RZW8" s="340"/>
      <c r="RZX8" s="340"/>
      <c r="RZY8" s="340"/>
      <c r="RZZ8" s="340"/>
      <c r="SAA8" s="340"/>
      <c r="SAB8" s="340"/>
      <c r="SAC8" s="340"/>
      <c r="SAD8" s="340"/>
      <c r="SAE8" s="340"/>
      <c r="SAF8" s="340"/>
      <c r="SAG8" s="340"/>
      <c r="SAH8" s="340"/>
      <c r="SAI8" s="340"/>
      <c r="SAJ8" s="340"/>
      <c r="SAK8" s="340"/>
      <c r="SAL8" s="340"/>
      <c r="SAM8" s="340"/>
      <c r="SAN8" s="340"/>
      <c r="SAO8" s="340"/>
      <c r="SAP8" s="340"/>
      <c r="SAQ8" s="340"/>
      <c r="SAR8" s="340"/>
      <c r="SAS8" s="340"/>
      <c r="SAT8" s="340"/>
      <c r="SAU8" s="340"/>
      <c r="SAV8" s="340"/>
      <c r="SAW8" s="340"/>
      <c r="SAX8" s="340"/>
      <c r="SAY8" s="340"/>
      <c r="SAZ8" s="340"/>
      <c r="SBA8" s="340"/>
      <c r="SBB8" s="340"/>
      <c r="SBC8" s="340"/>
      <c r="SBD8" s="340"/>
      <c r="SBE8" s="340"/>
      <c r="SBF8" s="340"/>
      <c r="SBG8" s="340"/>
      <c r="SBH8" s="340"/>
      <c r="SBI8" s="340"/>
      <c r="SBJ8" s="340"/>
      <c r="SBK8" s="340"/>
      <c r="SBL8" s="340"/>
      <c r="SBM8" s="340"/>
      <c r="SBN8" s="340"/>
      <c r="SBO8" s="340"/>
      <c r="SBP8" s="340"/>
      <c r="SBQ8" s="340"/>
      <c r="SBR8" s="340"/>
      <c r="SBS8" s="340"/>
      <c r="SBT8" s="340"/>
      <c r="SBU8" s="340"/>
      <c r="SBV8" s="340"/>
      <c r="SBW8" s="340"/>
      <c r="SBX8" s="340"/>
      <c r="SBY8" s="340"/>
      <c r="SBZ8" s="340"/>
      <c r="SCA8" s="340"/>
      <c r="SCB8" s="340"/>
      <c r="SCC8" s="340"/>
      <c r="SCD8" s="340"/>
      <c r="SCE8" s="340"/>
      <c r="SCF8" s="340"/>
      <c r="SCG8" s="340"/>
      <c r="SCH8" s="340"/>
      <c r="SCI8" s="340"/>
      <c r="SCJ8" s="340"/>
      <c r="SCK8" s="340"/>
      <c r="SCL8" s="340"/>
      <c r="SCM8" s="340"/>
      <c r="SCN8" s="340"/>
      <c r="SCO8" s="340"/>
      <c r="SCP8" s="340"/>
      <c r="SCQ8" s="340"/>
      <c r="SCR8" s="340"/>
      <c r="SCS8" s="340"/>
      <c r="SCT8" s="340"/>
      <c r="SCU8" s="340"/>
      <c r="SCV8" s="340"/>
      <c r="SCW8" s="340"/>
      <c r="SCX8" s="340"/>
      <c r="SCY8" s="340"/>
      <c r="SCZ8" s="340"/>
      <c r="SDA8" s="340"/>
      <c r="SDB8" s="340"/>
      <c r="SDC8" s="340"/>
      <c r="SDD8" s="340"/>
      <c r="SDE8" s="340"/>
      <c r="SDF8" s="340"/>
      <c r="SDG8" s="340"/>
      <c r="SDH8" s="340"/>
      <c r="SDI8" s="340"/>
      <c r="SDJ8" s="340"/>
      <c r="SDK8" s="340"/>
      <c r="SDL8" s="340"/>
      <c r="SDM8" s="340"/>
      <c r="SDN8" s="340"/>
      <c r="SDO8" s="340"/>
      <c r="SDP8" s="340"/>
      <c r="SDQ8" s="340"/>
      <c r="SDR8" s="340"/>
      <c r="SDS8" s="340"/>
      <c r="SDT8" s="340"/>
      <c r="SDU8" s="340"/>
      <c r="SDV8" s="340"/>
      <c r="SDW8" s="340"/>
      <c r="SDX8" s="340"/>
      <c r="SDY8" s="340"/>
      <c r="SDZ8" s="340"/>
      <c r="SEA8" s="340"/>
      <c r="SEB8" s="340"/>
      <c r="SEC8" s="340"/>
      <c r="SED8" s="340"/>
      <c r="SEE8" s="340"/>
      <c r="SEF8" s="340"/>
      <c r="SEG8" s="340"/>
      <c r="SEH8" s="340"/>
      <c r="SEI8" s="340"/>
      <c r="SEJ8" s="340"/>
      <c r="SEK8" s="340"/>
      <c r="SEL8" s="340"/>
      <c r="SEM8" s="340"/>
      <c r="SEN8" s="340"/>
      <c r="SEO8" s="340"/>
      <c r="SEP8" s="340"/>
      <c r="SEQ8" s="340"/>
      <c r="SER8" s="340"/>
      <c r="SES8" s="340"/>
      <c r="SET8" s="340"/>
      <c r="SEU8" s="340"/>
      <c r="SEV8" s="340"/>
      <c r="SEW8" s="340"/>
      <c r="SEX8" s="340"/>
      <c r="SEY8" s="340"/>
      <c r="SEZ8" s="340"/>
      <c r="SFA8" s="340"/>
      <c r="SFB8" s="340"/>
      <c r="SFC8" s="340"/>
      <c r="SFD8" s="340"/>
      <c r="SFE8" s="340"/>
      <c r="SFF8" s="340"/>
      <c r="SFG8" s="340"/>
      <c r="SFH8" s="340"/>
      <c r="SFI8" s="340"/>
      <c r="SFJ8" s="340"/>
      <c r="SFK8" s="340"/>
      <c r="SFL8" s="340"/>
      <c r="SFM8" s="340"/>
      <c r="SFN8" s="340"/>
      <c r="SFO8" s="340"/>
      <c r="SFP8" s="340"/>
      <c r="SFQ8" s="340"/>
      <c r="SFR8" s="340"/>
      <c r="SFS8" s="340"/>
      <c r="SFT8" s="340"/>
      <c r="SFU8" s="340"/>
      <c r="SFV8" s="340"/>
      <c r="SFW8" s="340"/>
      <c r="SFX8" s="340"/>
      <c r="SFY8" s="340"/>
      <c r="SFZ8" s="340"/>
      <c r="SGA8" s="340"/>
      <c r="SGB8" s="340"/>
      <c r="SGC8" s="340"/>
      <c r="SGD8" s="340"/>
      <c r="SGE8" s="340"/>
      <c r="SGF8" s="340"/>
      <c r="SGG8" s="340"/>
      <c r="SGH8" s="340"/>
      <c r="SGI8" s="340"/>
      <c r="SGJ8" s="340"/>
      <c r="SGK8" s="340"/>
      <c r="SGL8" s="340"/>
      <c r="SGM8" s="340"/>
      <c r="SGN8" s="340"/>
      <c r="SGO8" s="340"/>
      <c r="SGP8" s="340"/>
      <c r="SGQ8" s="340"/>
      <c r="SGR8" s="340"/>
      <c r="SGS8" s="340"/>
      <c r="SGT8" s="340"/>
      <c r="SGU8" s="340"/>
      <c r="SGV8" s="340"/>
      <c r="SGW8" s="340"/>
      <c r="SGX8" s="340"/>
      <c r="SGY8" s="340"/>
      <c r="SGZ8" s="340"/>
      <c r="SHA8" s="340"/>
      <c r="SHB8" s="340"/>
      <c r="SHC8" s="340"/>
      <c r="SHD8" s="340"/>
      <c r="SHE8" s="340"/>
      <c r="SHF8" s="340"/>
      <c r="SHG8" s="340"/>
      <c r="SHH8" s="340"/>
      <c r="SHI8" s="340"/>
      <c r="SHJ8" s="340"/>
      <c r="SHK8" s="340"/>
      <c r="SHL8" s="340"/>
      <c r="SHM8" s="340"/>
      <c r="SHN8" s="340"/>
      <c r="SHO8" s="340"/>
      <c r="SHP8" s="340"/>
      <c r="SHQ8" s="340"/>
      <c r="SHR8" s="340"/>
      <c r="SHS8" s="340"/>
      <c r="SHT8" s="340"/>
      <c r="SHU8" s="340"/>
      <c r="SHV8" s="340"/>
      <c r="SHW8" s="340"/>
      <c r="SHX8" s="340"/>
      <c r="SHY8" s="340"/>
      <c r="SHZ8" s="340"/>
      <c r="SIA8" s="340"/>
      <c r="SIB8" s="340"/>
      <c r="SIC8" s="340"/>
      <c r="SID8" s="340"/>
      <c r="SIE8" s="340"/>
      <c r="SIF8" s="340"/>
      <c r="SIG8" s="340"/>
      <c r="SIH8" s="340"/>
      <c r="SII8" s="340"/>
      <c r="SIJ8" s="340"/>
      <c r="SIK8" s="340"/>
      <c r="SIL8" s="340"/>
      <c r="SIM8" s="340"/>
      <c r="SIN8" s="340"/>
      <c r="SIO8" s="340"/>
      <c r="SIP8" s="340"/>
      <c r="SIQ8" s="340"/>
      <c r="SIR8" s="340"/>
      <c r="SIS8" s="340"/>
      <c r="SIT8" s="340"/>
      <c r="SIU8" s="340"/>
      <c r="SIV8" s="340"/>
      <c r="SIW8" s="340"/>
      <c r="SIX8" s="340"/>
      <c r="SIY8" s="340"/>
      <c r="SIZ8" s="340"/>
      <c r="SJA8" s="340"/>
      <c r="SJB8" s="340"/>
      <c r="SJC8" s="340"/>
      <c r="SJD8" s="340"/>
      <c r="SJE8" s="340"/>
      <c r="SJF8" s="340"/>
      <c r="SJG8" s="340"/>
      <c r="SJH8" s="340"/>
      <c r="SJI8" s="340"/>
      <c r="SJJ8" s="340"/>
      <c r="SJK8" s="340"/>
      <c r="SJL8" s="340"/>
      <c r="SJM8" s="340"/>
      <c r="SJN8" s="340"/>
      <c r="SJO8" s="340"/>
      <c r="SJP8" s="340"/>
      <c r="SJQ8" s="340"/>
      <c r="SJR8" s="340"/>
      <c r="SJS8" s="340"/>
      <c r="SJT8" s="340"/>
      <c r="SJU8" s="340"/>
      <c r="SJV8" s="340"/>
      <c r="SJW8" s="340"/>
      <c r="SJX8" s="340"/>
      <c r="SJY8" s="340"/>
      <c r="SJZ8" s="340"/>
      <c r="SKA8" s="340"/>
      <c r="SKB8" s="340"/>
      <c r="SKC8" s="340"/>
      <c r="SKD8" s="340"/>
      <c r="SKE8" s="340"/>
      <c r="SKF8" s="340"/>
      <c r="SKG8" s="340"/>
      <c r="SKH8" s="340"/>
      <c r="SKI8" s="340"/>
      <c r="SKJ8" s="340"/>
      <c r="SKK8" s="340"/>
      <c r="SKL8" s="340"/>
      <c r="SKM8" s="340"/>
      <c r="SKN8" s="340"/>
      <c r="SKO8" s="340"/>
      <c r="SKP8" s="340"/>
      <c r="SKQ8" s="340"/>
      <c r="SKR8" s="340"/>
      <c r="SKS8" s="340"/>
      <c r="SKT8" s="340"/>
      <c r="SKU8" s="340"/>
      <c r="SKV8" s="340"/>
      <c r="SKW8" s="340"/>
      <c r="SKX8" s="340"/>
      <c r="SKY8" s="340"/>
      <c r="SKZ8" s="340"/>
      <c r="SLA8" s="340"/>
      <c r="SLB8" s="340"/>
      <c r="SLC8" s="340"/>
      <c r="SLD8" s="340"/>
      <c r="SLE8" s="340"/>
      <c r="SLF8" s="340"/>
      <c r="SLG8" s="340"/>
      <c r="SLH8" s="340"/>
      <c r="SLI8" s="340"/>
      <c r="SLJ8" s="340"/>
      <c r="SLK8" s="340"/>
      <c r="SLL8" s="340"/>
      <c r="SLM8" s="340"/>
      <c r="SLN8" s="340"/>
      <c r="SLO8" s="340"/>
      <c r="SLP8" s="340"/>
      <c r="SLQ8" s="340"/>
      <c r="SLR8" s="340"/>
      <c r="SLS8" s="340"/>
      <c r="SLT8" s="340"/>
      <c r="SLU8" s="340"/>
      <c r="SLV8" s="340"/>
      <c r="SLW8" s="340"/>
      <c r="SLX8" s="340"/>
      <c r="SLY8" s="340"/>
      <c r="SLZ8" s="340"/>
      <c r="SMA8" s="340"/>
      <c r="SMB8" s="340"/>
      <c r="SMC8" s="340"/>
      <c r="SMD8" s="340"/>
      <c r="SME8" s="340"/>
      <c r="SMF8" s="340"/>
      <c r="SMG8" s="340"/>
      <c r="SMH8" s="340"/>
      <c r="SMI8" s="340"/>
      <c r="SMJ8" s="340"/>
      <c r="SMK8" s="340"/>
      <c r="SML8" s="340"/>
      <c r="SMM8" s="340"/>
      <c r="SMN8" s="340"/>
      <c r="SMO8" s="340"/>
      <c r="SMP8" s="340"/>
      <c r="SMQ8" s="340"/>
      <c r="SMR8" s="340"/>
      <c r="SMS8" s="340"/>
      <c r="SMT8" s="340"/>
      <c r="SMU8" s="340"/>
      <c r="SMV8" s="340"/>
      <c r="SMW8" s="340"/>
      <c r="SMX8" s="340"/>
      <c r="SMY8" s="340"/>
      <c r="SMZ8" s="340"/>
      <c r="SNA8" s="340"/>
      <c r="SNB8" s="340"/>
      <c r="SNC8" s="340"/>
      <c r="SND8" s="340"/>
      <c r="SNE8" s="340"/>
      <c r="SNF8" s="340"/>
      <c r="SNG8" s="340"/>
      <c r="SNH8" s="340"/>
      <c r="SNI8" s="340"/>
      <c r="SNJ8" s="340"/>
      <c r="SNK8" s="340"/>
      <c r="SNL8" s="340"/>
      <c r="SNM8" s="340"/>
      <c r="SNN8" s="340"/>
      <c r="SNO8" s="340"/>
      <c r="SNP8" s="340"/>
      <c r="SNQ8" s="340"/>
      <c r="SNR8" s="340"/>
      <c r="SNS8" s="340"/>
      <c r="SNT8" s="340"/>
      <c r="SNU8" s="340"/>
      <c r="SNV8" s="340"/>
      <c r="SNW8" s="340"/>
      <c r="SNX8" s="340"/>
      <c r="SNY8" s="340"/>
      <c r="SNZ8" s="340"/>
      <c r="SOA8" s="340"/>
      <c r="SOB8" s="340"/>
      <c r="SOC8" s="340"/>
      <c r="SOD8" s="340"/>
      <c r="SOE8" s="340"/>
      <c r="SOF8" s="340"/>
      <c r="SOG8" s="340"/>
      <c r="SOH8" s="340"/>
      <c r="SOI8" s="340"/>
      <c r="SOJ8" s="340"/>
      <c r="SOK8" s="340"/>
      <c r="SOL8" s="340"/>
      <c r="SOM8" s="340"/>
      <c r="SON8" s="340"/>
      <c r="SOO8" s="340"/>
      <c r="SOP8" s="340"/>
      <c r="SOQ8" s="340"/>
      <c r="SOR8" s="340"/>
      <c r="SOS8" s="340"/>
      <c r="SOT8" s="340"/>
      <c r="SOU8" s="340"/>
      <c r="SOV8" s="340"/>
      <c r="SOW8" s="340"/>
      <c r="SOX8" s="340"/>
      <c r="SOY8" s="340"/>
      <c r="SOZ8" s="340"/>
      <c r="SPA8" s="340"/>
      <c r="SPB8" s="340"/>
      <c r="SPC8" s="340"/>
      <c r="SPD8" s="340"/>
      <c r="SPE8" s="340"/>
      <c r="SPF8" s="340"/>
      <c r="SPG8" s="340"/>
      <c r="SPH8" s="340"/>
      <c r="SPI8" s="340"/>
      <c r="SPJ8" s="340"/>
      <c r="SPK8" s="340"/>
      <c r="SPL8" s="340"/>
      <c r="SPM8" s="340"/>
      <c r="SPN8" s="340"/>
      <c r="SPO8" s="340"/>
      <c r="SPP8" s="340"/>
      <c r="SPQ8" s="340"/>
      <c r="SPR8" s="340"/>
      <c r="SPS8" s="340"/>
      <c r="SPT8" s="340"/>
      <c r="SPU8" s="340"/>
      <c r="SPV8" s="340"/>
      <c r="SPW8" s="340"/>
      <c r="SPX8" s="340"/>
      <c r="SPY8" s="340"/>
      <c r="SPZ8" s="340"/>
      <c r="SQA8" s="340"/>
      <c r="SQB8" s="340"/>
      <c r="SQC8" s="340"/>
      <c r="SQD8" s="340"/>
      <c r="SQE8" s="340"/>
      <c r="SQF8" s="340"/>
      <c r="SQG8" s="340"/>
      <c r="SQH8" s="340"/>
      <c r="SQI8" s="340"/>
      <c r="SQJ8" s="340"/>
      <c r="SQK8" s="340"/>
      <c r="SQL8" s="340"/>
      <c r="SQM8" s="340"/>
      <c r="SQN8" s="340"/>
      <c r="SQO8" s="340"/>
      <c r="SQP8" s="340"/>
      <c r="SQQ8" s="340"/>
      <c r="SQR8" s="340"/>
      <c r="SQS8" s="340"/>
      <c r="SQT8" s="340"/>
      <c r="SQU8" s="340"/>
      <c r="SQV8" s="340"/>
      <c r="SQW8" s="340"/>
      <c r="SQX8" s="340"/>
      <c r="SQY8" s="340"/>
      <c r="SQZ8" s="340"/>
      <c r="SRA8" s="340"/>
      <c r="SRB8" s="340"/>
      <c r="SRC8" s="340"/>
      <c r="SRD8" s="340"/>
      <c r="SRE8" s="340"/>
      <c r="SRF8" s="340"/>
      <c r="SRG8" s="340"/>
      <c r="SRH8" s="340"/>
      <c r="SRI8" s="340"/>
      <c r="SRJ8" s="340"/>
      <c r="SRK8" s="340"/>
      <c r="SRL8" s="340"/>
      <c r="SRM8" s="340"/>
      <c r="SRN8" s="340"/>
      <c r="SRO8" s="340"/>
      <c r="SRP8" s="340"/>
      <c r="SRQ8" s="340"/>
      <c r="SRR8" s="340"/>
      <c r="SRS8" s="340"/>
      <c r="SRT8" s="340"/>
      <c r="SRU8" s="340"/>
      <c r="SRV8" s="340"/>
      <c r="SRW8" s="340"/>
      <c r="SRX8" s="340"/>
      <c r="SRY8" s="340"/>
      <c r="SRZ8" s="340"/>
      <c r="SSA8" s="340"/>
      <c r="SSB8" s="340"/>
      <c r="SSC8" s="340"/>
      <c r="SSD8" s="340"/>
      <c r="SSE8" s="340"/>
      <c r="SSF8" s="340"/>
      <c r="SSG8" s="340"/>
      <c r="SSH8" s="340"/>
      <c r="SSI8" s="340"/>
      <c r="SSJ8" s="340"/>
      <c r="SSK8" s="340"/>
      <c r="SSL8" s="340"/>
      <c r="SSM8" s="340"/>
      <c r="SSN8" s="340"/>
      <c r="SSO8" s="340"/>
      <c r="SSP8" s="340"/>
      <c r="SSQ8" s="340"/>
      <c r="SSR8" s="340"/>
      <c r="SSS8" s="340"/>
      <c r="SST8" s="340"/>
      <c r="SSU8" s="340"/>
      <c r="SSV8" s="340"/>
      <c r="SSW8" s="340"/>
      <c r="SSX8" s="340"/>
      <c r="SSY8" s="340"/>
      <c r="SSZ8" s="340"/>
      <c r="STA8" s="340"/>
      <c r="STB8" s="340"/>
      <c r="STC8" s="340"/>
      <c r="STD8" s="340"/>
      <c r="STE8" s="340"/>
      <c r="STF8" s="340"/>
      <c r="STG8" s="340"/>
      <c r="STH8" s="340"/>
      <c r="STI8" s="340"/>
      <c r="STJ8" s="340"/>
      <c r="STK8" s="340"/>
      <c r="STL8" s="340"/>
      <c r="STM8" s="340"/>
      <c r="STN8" s="340"/>
      <c r="STO8" s="340"/>
      <c r="STP8" s="340"/>
      <c r="STQ8" s="340"/>
      <c r="STR8" s="340"/>
      <c r="STS8" s="340"/>
      <c r="STT8" s="340"/>
      <c r="STU8" s="340"/>
      <c r="STV8" s="340"/>
      <c r="STW8" s="340"/>
      <c r="STX8" s="340"/>
      <c r="STY8" s="340"/>
      <c r="STZ8" s="340"/>
      <c r="SUA8" s="340"/>
      <c r="SUB8" s="340"/>
      <c r="SUC8" s="340"/>
      <c r="SUD8" s="340"/>
      <c r="SUE8" s="340"/>
      <c r="SUF8" s="340"/>
      <c r="SUG8" s="340"/>
      <c r="SUH8" s="340"/>
      <c r="SUI8" s="340"/>
      <c r="SUJ8" s="340"/>
      <c r="SUK8" s="340"/>
      <c r="SUL8" s="340"/>
      <c r="SUM8" s="340"/>
      <c r="SUN8" s="340"/>
      <c r="SUO8" s="340"/>
      <c r="SUP8" s="340"/>
      <c r="SUQ8" s="340"/>
      <c r="SUR8" s="340"/>
      <c r="SUS8" s="340"/>
      <c r="SUT8" s="340"/>
      <c r="SUU8" s="340"/>
      <c r="SUV8" s="340"/>
      <c r="SUW8" s="340"/>
      <c r="SUX8" s="340"/>
      <c r="SUY8" s="340"/>
      <c r="SUZ8" s="340"/>
      <c r="SVA8" s="340"/>
      <c r="SVB8" s="340"/>
      <c r="SVC8" s="340"/>
      <c r="SVD8" s="340"/>
      <c r="SVE8" s="340"/>
      <c r="SVF8" s="340"/>
      <c r="SVG8" s="340"/>
      <c r="SVH8" s="340"/>
      <c r="SVI8" s="340"/>
      <c r="SVJ8" s="340"/>
      <c r="SVK8" s="340"/>
      <c r="SVL8" s="340"/>
      <c r="SVM8" s="340"/>
      <c r="SVN8" s="340"/>
      <c r="SVO8" s="340"/>
      <c r="SVP8" s="340"/>
      <c r="SVQ8" s="340"/>
      <c r="SVR8" s="340"/>
      <c r="SVS8" s="340"/>
      <c r="SVT8" s="340"/>
      <c r="SVU8" s="340"/>
      <c r="SVV8" s="340"/>
      <c r="SVW8" s="340"/>
      <c r="SVX8" s="340"/>
      <c r="SVY8" s="340"/>
      <c r="SVZ8" s="340"/>
      <c r="SWA8" s="340"/>
      <c r="SWB8" s="340"/>
      <c r="SWC8" s="340"/>
      <c r="SWD8" s="340"/>
      <c r="SWE8" s="340"/>
      <c r="SWF8" s="340"/>
      <c r="SWG8" s="340"/>
      <c r="SWH8" s="340"/>
      <c r="SWI8" s="340"/>
      <c r="SWJ8" s="340"/>
      <c r="SWK8" s="340"/>
      <c r="SWL8" s="340"/>
      <c r="SWM8" s="340"/>
      <c r="SWN8" s="340"/>
      <c r="SWO8" s="340"/>
      <c r="SWP8" s="340"/>
      <c r="SWQ8" s="340"/>
      <c r="SWR8" s="340"/>
      <c r="SWS8" s="340"/>
      <c r="SWT8" s="340"/>
      <c r="SWU8" s="340"/>
      <c r="SWV8" s="340"/>
      <c r="SWW8" s="340"/>
      <c r="SWX8" s="340"/>
      <c r="SWY8" s="340"/>
      <c r="SWZ8" s="340"/>
      <c r="SXA8" s="340"/>
      <c r="SXB8" s="340"/>
      <c r="SXC8" s="340"/>
      <c r="SXD8" s="340"/>
      <c r="SXE8" s="340"/>
      <c r="SXF8" s="340"/>
      <c r="SXG8" s="340"/>
      <c r="SXH8" s="340"/>
      <c r="SXI8" s="340"/>
      <c r="SXJ8" s="340"/>
      <c r="SXK8" s="340"/>
      <c r="SXL8" s="340"/>
      <c r="SXM8" s="340"/>
      <c r="SXN8" s="340"/>
      <c r="SXO8" s="340"/>
      <c r="SXP8" s="340"/>
      <c r="SXQ8" s="340"/>
      <c r="SXR8" s="340"/>
      <c r="SXS8" s="340"/>
      <c r="SXT8" s="340"/>
      <c r="SXU8" s="340"/>
      <c r="SXV8" s="340"/>
      <c r="SXW8" s="340"/>
      <c r="SXX8" s="340"/>
      <c r="SXY8" s="340"/>
      <c r="SXZ8" s="340"/>
      <c r="SYA8" s="340"/>
      <c r="SYB8" s="340"/>
      <c r="SYC8" s="340"/>
      <c r="SYD8" s="340"/>
      <c r="SYE8" s="340"/>
      <c r="SYF8" s="340"/>
      <c r="SYG8" s="340"/>
      <c r="SYH8" s="340"/>
      <c r="SYI8" s="340"/>
      <c r="SYJ8" s="340"/>
      <c r="SYK8" s="340"/>
      <c r="SYL8" s="340"/>
      <c r="SYM8" s="340"/>
      <c r="SYN8" s="340"/>
      <c r="SYO8" s="340"/>
      <c r="SYP8" s="340"/>
      <c r="SYQ8" s="340"/>
      <c r="SYR8" s="340"/>
      <c r="SYS8" s="340"/>
      <c r="SYT8" s="340"/>
      <c r="SYU8" s="340"/>
      <c r="SYV8" s="340"/>
      <c r="SYW8" s="340"/>
      <c r="SYX8" s="340"/>
      <c r="SYY8" s="340"/>
      <c r="SYZ8" s="340"/>
      <c r="SZA8" s="340"/>
      <c r="SZB8" s="340"/>
      <c r="SZC8" s="340"/>
      <c r="SZD8" s="340"/>
      <c r="SZE8" s="340"/>
      <c r="SZF8" s="340"/>
      <c r="SZG8" s="340"/>
      <c r="SZH8" s="340"/>
      <c r="SZI8" s="340"/>
      <c r="SZJ8" s="340"/>
      <c r="SZK8" s="340"/>
      <c r="SZL8" s="340"/>
      <c r="SZM8" s="340"/>
      <c r="SZN8" s="340"/>
      <c r="SZO8" s="340"/>
      <c r="SZP8" s="340"/>
      <c r="SZQ8" s="340"/>
      <c r="SZR8" s="340"/>
      <c r="SZS8" s="340"/>
      <c r="SZT8" s="340"/>
      <c r="SZU8" s="340"/>
      <c r="SZV8" s="340"/>
      <c r="SZW8" s="340"/>
      <c r="SZX8" s="340"/>
      <c r="SZY8" s="340"/>
      <c r="SZZ8" s="340"/>
      <c r="TAA8" s="340"/>
      <c r="TAB8" s="340"/>
      <c r="TAC8" s="340"/>
      <c r="TAD8" s="340"/>
      <c r="TAE8" s="340"/>
      <c r="TAF8" s="340"/>
      <c r="TAG8" s="340"/>
      <c r="TAH8" s="340"/>
      <c r="TAI8" s="340"/>
      <c r="TAJ8" s="340"/>
      <c r="TAK8" s="340"/>
      <c r="TAL8" s="340"/>
      <c r="TAM8" s="340"/>
      <c r="TAN8" s="340"/>
      <c r="TAO8" s="340"/>
      <c r="TAP8" s="340"/>
      <c r="TAQ8" s="340"/>
      <c r="TAR8" s="340"/>
      <c r="TAS8" s="340"/>
      <c r="TAT8" s="340"/>
      <c r="TAU8" s="340"/>
      <c r="TAV8" s="340"/>
      <c r="TAW8" s="340"/>
      <c r="TAX8" s="340"/>
      <c r="TAY8" s="340"/>
      <c r="TAZ8" s="340"/>
      <c r="TBA8" s="340"/>
      <c r="TBB8" s="340"/>
      <c r="TBC8" s="340"/>
      <c r="TBD8" s="340"/>
      <c r="TBE8" s="340"/>
      <c r="TBF8" s="340"/>
      <c r="TBG8" s="340"/>
      <c r="TBH8" s="340"/>
      <c r="TBI8" s="340"/>
      <c r="TBJ8" s="340"/>
      <c r="TBK8" s="340"/>
      <c r="TBL8" s="340"/>
      <c r="TBM8" s="340"/>
      <c r="TBN8" s="340"/>
      <c r="TBO8" s="340"/>
      <c r="TBP8" s="340"/>
      <c r="TBQ8" s="340"/>
      <c r="TBR8" s="340"/>
      <c r="TBS8" s="340"/>
      <c r="TBT8" s="340"/>
      <c r="TBU8" s="340"/>
      <c r="TBV8" s="340"/>
      <c r="TBW8" s="340"/>
      <c r="TBX8" s="340"/>
      <c r="TBY8" s="340"/>
      <c r="TBZ8" s="340"/>
      <c r="TCA8" s="340"/>
      <c r="TCB8" s="340"/>
      <c r="TCC8" s="340"/>
      <c r="TCD8" s="340"/>
      <c r="TCE8" s="340"/>
      <c r="TCF8" s="340"/>
      <c r="TCG8" s="340"/>
      <c r="TCH8" s="340"/>
      <c r="TCI8" s="340"/>
      <c r="TCJ8" s="340"/>
      <c r="TCK8" s="340"/>
      <c r="TCL8" s="340"/>
      <c r="TCM8" s="340"/>
      <c r="TCN8" s="340"/>
      <c r="TCO8" s="340"/>
      <c r="TCP8" s="340"/>
      <c r="TCQ8" s="340"/>
      <c r="TCR8" s="340"/>
      <c r="TCS8" s="340"/>
      <c r="TCT8" s="340"/>
      <c r="TCU8" s="340"/>
      <c r="TCV8" s="340"/>
      <c r="TCW8" s="340"/>
      <c r="TCX8" s="340"/>
      <c r="TCY8" s="340"/>
      <c r="TCZ8" s="340"/>
      <c r="TDA8" s="340"/>
      <c r="TDB8" s="340"/>
      <c r="TDC8" s="340"/>
      <c r="TDD8" s="340"/>
      <c r="TDE8" s="340"/>
      <c r="TDF8" s="340"/>
      <c r="TDG8" s="340"/>
      <c r="TDH8" s="340"/>
      <c r="TDI8" s="340"/>
      <c r="TDJ8" s="340"/>
      <c r="TDK8" s="340"/>
      <c r="TDL8" s="340"/>
      <c r="TDM8" s="340"/>
      <c r="TDN8" s="340"/>
      <c r="TDO8" s="340"/>
      <c r="TDP8" s="340"/>
      <c r="TDQ8" s="340"/>
      <c r="TDR8" s="340"/>
      <c r="TDS8" s="340"/>
      <c r="TDT8" s="340"/>
      <c r="TDU8" s="340"/>
      <c r="TDV8" s="340"/>
      <c r="TDW8" s="340"/>
      <c r="TDX8" s="340"/>
      <c r="TDY8" s="340"/>
      <c r="TDZ8" s="340"/>
      <c r="TEA8" s="340"/>
      <c r="TEB8" s="340"/>
      <c r="TEC8" s="340"/>
      <c r="TED8" s="340"/>
      <c r="TEE8" s="340"/>
      <c r="TEF8" s="340"/>
      <c r="TEG8" s="340"/>
      <c r="TEH8" s="340"/>
      <c r="TEI8" s="340"/>
      <c r="TEJ8" s="340"/>
      <c r="TEK8" s="340"/>
      <c r="TEL8" s="340"/>
      <c r="TEM8" s="340"/>
      <c r="TEN8" s="340"/>
      <c r="TEO8" s="340"/>
      <c r="TEP8" s="340"/>
      <c r="TEQ8" s="340"/>
      <c r="TER8" s="340"/>
      <c r="TES8" s="340"/>
      <c r="TET8" s="340"/>
      <c r="TEU8" s="340"/>
      <c r="TEV8" s="340"/>
      <c r="TEW8" s="340"/>
      <c r="TEX8" s="340"/>
      <c r="TEY8" s="340"/>
      <c r="TEZ8" s="340"/>
      <c r="TFA8" s="340"/>
      <c r="TFB8" s="340"/>
      <c r="TFC8" s="340"/>
      <c r="TFD8" s="340"/>
      <c r="TFE8" s="340"/>
      <c r="TFF8" s="340"/>
      <c r="TFG8" s="340"/>
      <c r="TFH8" s="340"/>
      <c r="TFI8" s="340"/>
      <c r="TFJ8" s="340"/>
      <c r="TFK8" s="340"/>
      <c r="TFL8" s="340"/>
      <c r="TFM8" s="340"/>
      <c r="TFN8" s="340"/>
      <c r="TFO8" s="340"/>
      <c r="TFP8" s="340"/>
      <c r="TFQ8" s="340"/>
      <c r="TFR8" s="340"/>
      <c r="TFS8" s="340"/>
      <c r="TFT8" s="340"/>
      <c r="TFU8" s="340"/>
      <c r="TFV8" s="340"/>
      <c r="TFW8" s="340"/>
      <c r="TFX8" s="340"/>
      <c r="TFY8" s="340"/>
      <c r="TFZ8" s="340"/>
      <c r="TGA8" s="340"/>
      <c r="TGB8" s="340"/>
      <c r="TGC8" s="340"/>
      <c r="TGD8" s="340"/>
      <c r="TGE8" s="340"/>
      <c r="TGF8" s="340"/>
      <c r="TGG8" s="340"/>
      <c r="TGH8" s="340"/>
      <c r="TGI8" s="340"/>
      <c r="TGJ8" s="340"/>
      <c r="TGK8" s="340"/>
      <c r="TGL8" s="340"/>
      <c r="TGM8" s="340"/>
      <c r="TGN8" s="340"/>
      <c r="TGO8" s="340"/>
      <c r="TGP8" s="340"/>
      <c r="TGQ8" s="340"/>
      <c r="TGR8" s="340"/>
      <c r="TGS8" s="340"/>
      <c r="TGT8" s="340"/>
      <c r="TGU8" s="340"/>
      <c r="TGV8" s="340"/>
      <c r="TGW8" s="340"/>
      <c r="TGX8" s="340"/>
      <c r="TGY8" s="340"/>
      <c r="TGZ8" s="340"/>
      <c r="THA8" s="340"/>
      <c r="THB8" s="340"/>
      <c r="THC8" s="340"/>
      <c r="THD8" s="340"/>
      <c r="THE8" s="340"/>
      <c r="THF8" s="340"/>
      <c r="THG8" s="340"/>
      <c r="THH8" s="340"/>
      <c r="THI8" s="340"/>
      <c r="THJ8" s="340"/>
      <c r="THK8" s="340"/>
      <c r="THL8" s="340"/>
      <c r="THM8" s="340"/>
      <c r="THN8" s="340"/>
      <c r="THO8" s="340"/>
      <c r="THP8" s="340"/>
      <c r="THQ8" s="340"/>
      <c r="THR8" s="340"/>
      <c r="THS8" s="340"/>
      <c r="THT8" s="340"/>
      <c r="THU8" s="340"/>
      <c r="THV8" s="340"/>
      <c r="THW8" s="340"/>
      <c r="THX8" s="340"/>
      <c r="THY8" s="340"/>
      <c r="THZ8" s="340"/>
      <c r="TIA8" s="340"/>
      <c r="TIB8" s="340"/>
      <c r="TIC8" s="340"/>
      <c r="TID8" s="340"/>
      <c r="TIE8" s="340"/>
      <c r="TIF8" s="340"/>
      <c r="TIG8" s="340"/>
      <c r="TIH8" s="340"/>
      <c r="TII8" s="340"/>
      <c r="TIJ8" s="340"/>
      <c r="TIK8" s="340"/>
      <c r="TIL8" s="340"/>
      <c r="TIM8" s="340"/>
      <c r="TIN8" s="340"/>
      <c r="TIO8" s="340"/>
      <c r="TIP8" s="340"/>
      <c r="TIQ8" s="340"/>
      <c r="TIR8" s="340"/>
      <c r="TIS8" s="340"/>
      <c r="TIT8" s="340"/>
      <c r="TIU8" s="340"/>
      <c r="TIV8" s="340"/>
      <c r="TIW8" s="340"/>
      <c r="TIX8" s="340"/>
      <c r="TIY8" s="340"/>
      <c r="TIZ8" s="340"/>
      <c r="TJA8" s="340"/>
      <c r="TJB8" s="340"/>
      <c r="TJC8" s="340"/>
      <c r="TJD8" s="340"/>
      <c r="TJE8" s="340"/>
      <c r="TJF8" s="340"/>
      <c r="TJG8" s="340"/>
      <c r="TJH8" s="340"/>
      <c r="TJI8" s="340"/>
      <c r="TJJ8" s="340"/>
      <c r="TJK8" s="340"/>
      <c r="TJL8" s="340"/>
      <c r="TJM8" s="340"/>
      <c r="TJN8" s="340"/>
      <c r="TJO8" s="340"/>
      <c r="TJP8" s="340"/>
      <c r="TJQ8" s="340"/>
      <c r="TJR8" s="340"/>
      <c r="TJS8" s="340"/>
      <c r="TJT8" s="340"/>
      <c r="TJU8" s="340"/>
      <c r="TJV8" s="340"/>
      <c r="TJW8" s="340"/>
      <c r="TJX8" s="340"/>
      <c r="TJY8" s="340"/>
      <c r="TJZ8" s="340"/>
      <c r="TKA8" s="340"/>
      <c r="TKB8" s="340"/>
      <c r="TKC8" s="340"/>
      <c r="TKD8" s="340"/>
      <c r="TKE8" s="340"/>
      <c r="TKF8" s="340"/>
      <c r="TKG8" s="340"/>
      <c r="TKH8" s="340"/>
      <c r="TKI8" s="340"/>
      <c r="TKJ8" s="340"/>
      <c r="TKK8" s="340"/>
      <c r="TKL8" s="340"/>
      <c r="TKM8" s="340"/>
      <c r="TKN8" s="340"/>
      <c r="TKO8" s="340"/>
      <c r="TKP8" s="340"/>
      <c r="TKQ8" s="340"/>
      <c r="TKR8" s="340"/>
      <c r="TKS8" s="340"/>
      <c r="TKT8" s="340"/>
      <c r="TKU8" s="340"/>
      <c r="TKV8" s="340"/>
      <c r="TKW8" s="340"/>
      <c r="TKX8" s="340"/>
      <c r="TKY8" s="340"/>
      <c r="TKZ8" s="340"/>
      <c r="TLA8" s="340"/>
      <c r="TLB8" s="340"/>
      <c r="TLC8" s="340"/>
      <c r="TLD8" s="340"/>
      <c r="TLE8" s="340"/>
      <c r="TLF8" s="340"/>
      <c r="TLG8" s="340"/>
      <c r="TLH8" s="340"/>
      <c r="TLI8" s="340"/>
      <c r="TLJ8" s="340"/>
      <c r="TLK8" s="340"/>
      <c r="TLL8" s="340"/>
      <c r="TLM8" s="340"/>
      <c r="TLN8" s="340"/>
      <c r="TLO8" s="340"/>
      <c r="TLP8" s="340"/>
      <c r="TLQ8" s="340"/>
      <c r="TLR8" s="340"/>
      <c r="TLS8" s="340"/>
      <c r="TLT8" s="340"/>
      <c r="TLU8" s="340"/>
      <c r="TLV8" s="340"/>
      <c r="TLW8" s="340"/>
      <c r="TLX8" s="340"/>
      <c r="TLY8" s="340"/>
      <c r="TLZ8" s="340"/>
      <c r="TMA8" s="340"/>
      <c r="TMB8" s="340"/>
      <c r="TMC8" s="340"/>
      <c r="TMD8" s="340"/>
      <c r="TME8" s="340"/>
      <c r="TMF8" s="340"/>
      <c r="TMG8" s="340"/>
      <c r="TMH8" s="340"/>
      <c r="TMI8" s="340"/>
      <c r="TMJ8" s="340"/>
      <c r="TMK8" s="340"/>
      <c r="TML8" s="340"/>
      <c r="TMM8" s="340"/>
      <c r="TMN8" s="340"/>
      <c r="TMO8" s="340"/>
      <c r="TMP8" s="340"/>
      <c r="TMQ8" s="340"/>
      <c r="TMR8" s="340"/>
      <c r="TMS8" s="340"/>
      <c r="TMT8" s="340"/>
      <c r="TMU8" s="340"/>
      <c r="TMV8" s="340"/>
      <c r="TMW8" s="340"/>
      <c r="TMX8" s="340"/>
      <c r="TMY8" s="340"/>
      <c r="TMZ8" s="340"/>
      <c r="TNA8" s="340"/>
      <c r="TNB8" s="340"/>
      <c r="TNC8" s="340"/>
      <c r="TND8" s="340"/>
      <c r="TNE8" s="340"/>
      <c r="TNF8" s="340"/>
      <c r="TNG8" s="340"/>
      <c r="TNH8" s="340"/>
      <c r="TNI8" s="340"/>
      <c r="TNJ8" s="340"/>
      <c r="TNK8" s="340"/>
      <c r="TNL8" s="340"/>
      <c r="TNM8" s="340"/>
      <c r="TNN8" s="340"/>
      <c r="TNO8" s="340"/>
      <c r="TNP8" s="340"/>
      <c r="TNQ8" s="340"/>
      <c r="TNR8" s="340"/>
      <c r="TNS8" s="340"/>
      <c r="TNT8" s="340"/>
      <c r="TNU8" s="340"/>
      <c r="TNV8" s="340"/>
      <c r="TNW8" s="340"/>
      <c r="TNX8" s="340"/>
      <c r="TNY8" s="340"/>
      <c r="TNZ8" s="340"/>
      <c r="TOA8" s="340"/>
      <c r="TOB8" s="340"/>
      <c r="TOC8" s="340"/>
      <c r="TOD8" s="340"/>
      <c r="TOE8" s="340"/>
      <c r="TOF8" s="340"/>
      <c r="TOG8" s="340"/>
      <c r="TOH8" s="340"/>
      <c r="TOI8" s="340"/>
      <c r="TOJ8" s="340"/>
      <c r="TOK8" s="340"/>
      <c r="TOL8" s="340"/>
      <c r="TOM8" s="340"/>
      <c r="TON8" s="340"/>
      <c r="TOO8" s="340"/>
      <c r="TOP8" s="340"/>
      <c r="TOQ8" s="340"/>
      <c r="TOR8" s="340"/>
      <c r="TOS8" s="340"/>
      <c r="TOT8" s="340"/>
      <c r="TOU8" s="340"/>
      <c r="TOV8" s="340"/>
      <c r="TOW8" s="340"/>
      <c r="TOX8" s="340"/>
      <c r="TOY8" s="340"/>
      <c r="TOZ8" s="340"/>
      <c r="TPA8" s="340"/>
      <c r="TPB8" s="340"/>
      <c r="TPC8" s="340"/>
      <c r="TPD8" s="340"/>
      <c r="TPE8" s="340"/>
      <c r="TPF8" s="340"/>
      <c r="TPG8" s="340"/>
      <c r="TPH8" s="340"/>
      <c r="TPI8" s="340"/>
      <c r="TPJ8" s="340"/>
      <c r="TPK8" s="340"/>
      <c r="TPL8" s="340"/>
      <c r="TPM8" s="340"/>
      <c r="TPN8" s="340"/>
      <c r="TPO8" s="340"/>
      <c r="TPP8" s="340"/>
      <c r="TPQ8" s="340"/>
      <c r="TPR8" s="340"/>
      <c r="TPS8" s="340"/>
      <c r="TPT8" s="340"/>
      <c r="TPU8" s="340"/>
      <c r="TPV8" s="340"/>
      <c r="TPW8" s="340"/>
      <c r="TPX8" s="340"/>
      <c r="TPY8" s="340"/>
      <c r="TPZ8" s="340"/>
      <c r="TQA8" s="340"/>
      <c r="TQB8" s="340"/>
      <c r="TQC8" s="340"/>
      <c r="TQD8" s="340"/>
      <c r="TQE8" s="340"/>
      <c r="TQF8" s="340"/>
      <c r="TQG8" s="340"/>
      <c r="TQH8" s="340"/>
      <c r="TQI8" s="340"/>
      <c r="TQJ8" s="340"/>
      <c r="TQK8" s="340"/>
      <c r="TQL8" s="340"/>
      <c r="TQM8" s="340"/>
      <c r="TQN8" s="340"/>
      <c r="TQO8" s="340"/>
      <c r="TQP8" s="340"/>
      <c r="TQQ8" s="340"/>
      <c r="TQR8" s="340"/>
      <c r="TQS8" s="340"/>
      <c r="TQT8" s="340"/>
      <c r="TQU8" s="340"/>
      <c r="TQV8" s="340"/>
      <c r="TQW8" s="340"/>
      <c r="TQX8" s="340"/>
      <c r="TQY8" s="340"/>
      <c r="TQZ8" s="340"/>
      <c r="TRA8" s="340"/>
      <c r="TRB8" s="340"/>
      <c r="TRC8" s="340"/>
      <c r="TRD8" s="340"/>
      <c r="TRE8" s="340"/>
      <c r="TRF8" s="340"/>
      <c r="TRG8" s="340"/>
      <c r="TRH8" s="340"/>
      <c r="TRI8" s="340"/>
      <c r="TRJ8" s="340"/>
      <c r="TRK8" s="340"/>
      <c r="TRL8" s="340"/>
      <c r="TRM8" s="340"/>
      <c r="TRN8" s="340"/>
      <c r="TRO8" s="340"/>
      <c r="TRP8" s="340"/>
      <c r="TRQ8" s="340"/>
      <c r="TRR8" s="340"/>
      <c r="TRS8" s="340"/>
      <c r="TRT8" s="340"/>
      <c r="TRU8" s="340"/>
      <c r="TRV8" s="340"/>
      <c r="TRW8" s="340"/>
      <c r="TRX8" s="340"/>
      <c r="TRY8" s="340"/>
      <c r="TRZ8" s="340"/>
      <c r="TSA8" s="340"/>
      <c r="TSB8" s="340"/>
      <c r="TSC8" s="340"/>
      <c r="TSD8" s="340"/>
      <c r="TSE8" s="340"/>
      <c r="TSF8" s="340"/>
      <c r="TSG8" s="340"/>
      <c r="TSH8" s="340"/>
      <c r="TSI8" s="340"/>
      <c r="TSJ8" s="340"/>
      <c r="TSK8" s="340"/>
      <c r="TSL8" s="340"/>
      <c r="TSM8" s="340"/>
      <c r="TSN8" s="340"/>
      <c r="TSO8" s="340"/>
      <c r="TSP8" s="340"/>
      <c r="TSQ8" s="340"/>
      <c r="TSR8" s="340"/>
      <c r="TSS8" s="340"/>
      <c r="TST8" s="340"/>
      <c r="TSU8" s="340"/>
      <c r="TSV8" s="340"/>
      <c r="TSW8" s="340"/>
      <c r="TSX8" s="340"/>
      <c r="TSY8" s="340"/>
      <c r="TSZ8" s="340"/>
      <c r="TTA8" s="340"/>
      <c r="TTB8" s="340"/>
      <c r="TTC8" s="340"/>
      <c r="TTD8" s="340"/>
      <c r="TTE8" s="340"/>
      <c r="TTF8" s="340"/>
      <c r="TTG8" s="340"/>
      <c r="TTH8" s="340"/>
      <c r="TTI8" s="340"/>
      <c r="TTJ8" s="340"/>
      <c r="TTK8" s="340"/>
      <c r="TTL8" s="340"/>
      <c r="TTM8" s="340"/>
      <c r="TTN8" s="340"/>
      <c r="TTO8" s="340"/>
      <c r="TTP8" s="340"/>
      <c r="TTQ8" s="340"/>
      <c r="TTR8" s="340"/>
      <c r="TTS8" s="340"/>
      <c r="TTT8" s="340"/>
      <c r="TTU8" s="340"/>
      <c r="TTV8" s="340"/>
      <c r="TTW8" s="340"/>
      <c r="TTX8" s="340"/>
      <c r="TTY8" s="340"/>
      <c r="TTZ8" s="340"/>
      <c r="TUA8" s="340"/>
      <c r="TUB8" s="340"/>
      <c r="TUC8" s="340"/>
      <c r="TUD8" s="340"/>
      <c r="TUE8" s="340"/>
      <c r="TUF8" s="340"/>
      <c r="TUG8" s="340"/>
      <c r="TUH8" s="340"/>
      <c r="TUI8" s="340"/>
      <c r="TUJ8" s="340"/>
      <c r="TUK8" s="340"/>
      <c r="TUL8" s="340"/>
      <c r="TUM8" s="340"/>
      <c r="TUN8" s="340"/>
      <c r="TUO8" s="340"/>
      <c r="TUP8" s="340"/>
      <c r="TUQ8" s="340"/>
      <c r="TUR8" s="340"/>
      <c r="TUS8" s="340"/>
      <c r="TUT8" s="340"/>
      <c r="TUU8" s="340"/>
      <c r="TUV8" s="340"/>
      <c r="TUW8" s="340"/>
      <c r="TUX8" s="340"/>
      <c r="TUY8" s="340"/>
      <c r="TUZ8" s="340"/>
      <c r="TVA8" s="340"/>
      <c r="TVB8" s="340"/>
      <c r="TVC8" s="340"/>
      <c r="TVD8" s="340"/>
      <c r="TVE8" s="340"/>
      <c r="TVF8" s="340"/>
      <c r="TVG8" s="340"/>
      <c r="TVH8" s="340"/>
      <c r="TVI8" s="340"/>
      <c r="TVJ8" s="340"/>
      <c r="TVK8" s="340"/>
      <c r="TVL8" s="340"/>
      <c r="TVM8" s="340"/>
      <c r="TVN8" s="340"/>
      <c r="TVO8" s="340"/>
      <c r="TVP8" s="340"/>
      <c r="TVQ8" s="340"/>
      <c r="TVR8" s="340"/>
      <c r="TVS8" s="340"/>
      <c r="TVT8" s="340"/>
      <c r="TVU8" s="340"/>
      <c r="TVV8" s="340"/>
      <c r="TVW8" s="340"/>
      <c r="TVX8" s="340"/>
      <c r="TVY8" s="340"/>
      <c r="TVZ8" s="340"/>
      <c r="TWA8" s="340"/>
      <c r="TWB8" s="340"/>
      <c r="TWC8" s="340"/>
      <c r="TWD8" s="340"/>
      <c r="TWE8" s="340"/>
      <c r="TWF8" s="340"/>
      <c r="TWG8" s="340"/>
      <c r="TWH8" s="340"/>
      <c r="TWI8" s="340"/>
      <c r="TWJ8" s="340"/>
      <c r="TWK8" s="340"/>
      <c r="TWL8" s="340"/>
      <c r="TWM8" s="340"/>
      <c r="TWN8" s="340"/>
      <c r="TWO8" s="340"/>
      <c r="TWP8" s="340"/>
      <c r="TWQ8" s="340"/>
      <c r="TWR8" s="340"/>
      <c r="TWS8" s="340"/>
      <c r="TWT8" s="340"/>
      <c r="TWU8" s="340"/>
      <c r="TWV8" s="340"/>
      <c r="TWW8" s="340"/>
      <c r="TWX8" s="340"/>
      <c r="TWY8" s="340"/>
      <c r="TWZ8" s="340"/>
      <c r="TXA8" s="340"/>
      <c r="TXB8" s="340"/>
      <c r="TXC8" s="340"/>
      <c r="TXD8" s="340"/>
      <c r="TXE8" s="340"/>
      <c r="TXF8" s="340"/>
      <c r="TXG8" s="340"/>
      <c r="TXH8" s="340"/>
      <c r="TXI8" s="340"/>
      <c r="TXJ8" s="340"/>
      <c r="TXK8" s="340"/>
      <c r="TXL8" s="340"/>
      <c r="TXM8" s="340"/>
      <c r="TXN8" s="340"/>
      <c r="TXO8" s="340"/>
      <c r="TXP8" s="340"/>
      <c r="TXQ8" s="340"/>
      <c r="TXR8" s="340"/>
      <c r="TXS8" s="340"/>
      <c r="TXT8" s="340"/>
      <c r="TXU8" s="340"/>
      <c r="TXV8" s="340"/>
      <c r="TXW8" s="340"/>
      <c r="TXX8" s="340"/>
      <c r="TXY8" s="340"/>
      <c r="TXZ8" s="340"/>
      <c r="TYA8" s="340"/>
      <c r="TYB8" s="340"/>
      <c r="TYC8" s="340"/>
      <c r="TYD8" s="340"/>
      <c r="TYE8" s="340"/>
      <c r="TYF8" s="340"/>
      <c r="TYG8" s="340"/>
      <c r="TYH8" s="340"/>
      <c r="TYI8" s="340"/>
      <c r="TYJ8" s="340"/>
      <c r="TYK8" s="340"/>
      <c r="TYL8" s="340"/>
      <c r="TYM8" s="340"/>
      <c r="TYN8" s="340"/>
      <c r="TYO8" s="340"/>
      <c r="TYP8" s="340"/>
      <c r="TYQ8" s="340"/>
      <c r="TYR8" s="340"/>
      <c r="TYS8" s="340"/>
      <c r="TYT8" s="340"/>
      <c r="TYU8" s="340"/>
      <c r="TYV8" s="340"/>
      <c r="TYW8" s="340"/>
      <c r="TYX8" s="340"/>
      <c r="TYY8" s="340"/>
      <c r="TYZ8" s="340"/>
      <c r="TZA8" s="340"/>
      <c r="TZB8" s="340"/>
      <c r="TZC8" s="340"/>
      <c r="TZD8" s="340"/>
      <c r="TZE8" s="340"/>
      <c r="TZF8" s="340"/>
      <c r="TZG8" s="340"/>
      <c r="TZH8" s="340"/>
      <c r="TZI8" s="340"/>
      <c r="TZJ8" s="340"/>
      <c r="TZK8" s="340"/>
      <c r="TZL8" s="340"/>
      <c r="TZM8" s="340"/>
      <c r="TZN8" s="340"/>
      <c r="TZO8" s="340"/>
      <c r="TZP8" s="340"/>
      <c r="TZQ8" s="340"/>
      <c r="TZR8" s="340"/>
      <c r="TZS8" s="340"/>
      <c r="TZT8" s="340"/>
      <c r="TZU8" s="340"/>
      <c r="TZV8" s="340"/>
      <c r="TZW8" s="340"/>
      <c r="TZX8" s="340"/>
      <c r="TZY8" s="340"/>
      <c r="TZZ8" s="340"/>
      <c r="UAA8" s="340"/>
      <c r="UAB8" s="340"/>
      <c r="UAC8" s="340"/>
      <c r="UAD8" s="340"/>
      <c r="UAE8" s="340"/>
      <c r="UAF8" s="340"/>
      <c r="UAG8" s="340"/>
      <c r="UAH8" s="340"/>
      <c r="UAI8" s="340"/>
      <c r="UAJ8" s="340"/>
      <c r="UAK8" s="340"/>
      <c r="UAL8" s="340"/>
      <c r="UAM8" s="340"/>
      <c r="UAN8" s="340"/>
      <c r="UAO8" s="340"/>
      <c r="UAP8" s="340"/>
      <c r="UAQ8" s="340"/>
      <c r="UAR8" s="340"/>
      <c r="UAS8" s="340"/>
      <c r="UAT8" s="340"/>
      <c r="UAU8" s="340"/>
      <c r="UAV8" s="340"/>
      <c r="UAW8" s="340"/>
      <c r="UAX8" s="340"/>
      <c r="UAY8" s="340"/>
      <c r="UAZ8" s="340"/>
      <c r="UBA8" s="340"/>
      <c r="UBB8" s="340"/>
      <c r="UBC8" s="340"/>
      <c r="UBD8" s="340"/>
      <c r="UBE8" s="340"/>
      <c r="UBF8" s="340"/>
      <c r="UBG8" s="340"/>
      <c r="UBH8" s="340"/>
      <c r="UBI8" s="340"/>
      <c r="UBJ8" s="340"/>
      <c r="UBK8" s="340"/>
      <c r="UBL8" s="340"/>
      <c r="UBM8" s="340"/>
      <c r="UBN8" s="340"/>
      <c r="UBO8" s="340"/>
      <c r="UBP8" s="340"/>
      <c r="UBQ8" s="340"/>
      <c r="UBR8" s="340"/>
      <c r="UBS8" s="340"/>
      <c r="UBT8" s="340"/>
      <c r="UBU8" s="340"/>
      <c r="UBV8" s="340"/>
      <c r="UBW8" s="340"/>
      <c r="UBX8" s="340"/>
      <c r="UBY8" s="340"/>
      <c r="UBZ8" s="340"/>
      <c r="UCA8" s="340"/>
      <c r="UCB8" s="340"/>
      <c r="UCC8" s="340"/>
      <c r="UCD8" s="340"/>
      <c r="UCE8" s="340"/>
      <c r="UCF8" s="340"/>
      <c r="UCG8" s="340"/>
      <c r="UCH8" s="340"/>
      <c r="UCI8" s="340"/>
      <c r="UCJ8" s="340"/>
      <c r="UCK8" s="340"/>
      <c r="UCL8" s="340"/>
      <c r="UCM8" s="340"/>
      <c r="UCN8" s="340"/>
      <c r="UCO8" s="340"/>
      <c r="UCP8" s="340"/>
      <c r="UCQ8" s="340"/>
      <c r="UCR8" s="340"/>
      <c r="UCS8" s="340"/>
      <c r="UCT8" s="340"/>
      <c r="UCU8" s="340"/>
      <c r="UCV8" s="340"/>
      <c r="UCW8" s="340"/>
      <c r="UCX8" s="340"/>
      <c r="UCY8" s="340"/>
      <c r="UCZ8" s="340"/>
      <c r="UDA8" s="340"/>
      <c r="UDB8" s="340"/>
      <c r="UDC8" s="340"/>
      <c r="UDD8" s="340"/>
      <c r="UDE8" s="340"/>
      <c r="UDF8" s="340"/>
      <c r="UDG8" s="340"/>
      <c r="UDH8" s="340"/>
      <c r="UDI8" s="340"/>
      <c r="UDJ8" s="340"/>
      <c r="UDK8" s="340"/>
      <c r="UDL8" s="340"/>
      <c r="UDM8" s="340"/>
      <c r="UDN8" s="340"/>
      <c r="UDO8" s="340"/>
      <c r="UDP8" s="340"/>
      <c r="UDQ8" s="340"/>
      <c r="UDR8" s="340"/>
      <c r="UDS8" s="340"/>
      <c r="UDT8" s="340"/>
      <c r="UDU8" s="340"/>
      <c r="UDV8" s="340"/>
      <c r="UDW8" s="340"/>
      <c r="UDX8" s="340"/>
      <c r="UDY8" s="340"/>
      <c r="UDZ8" s="340"/>
      <c r="UEA8" s="340"/>
      <c r="UEB8" s="340"/>
      <c r="UEC8" s="340"/>
      <c r="UED8" s="340"/>
      <c r="UEE8" s="340"/>
      <c r="UEF8" s="340"/>
      <c r="UEG8" s="340"/>
      <c r="UEH8" s="340"/>
      <c r="UEI8" s="340"/>
      <c r="UEJ8" s="340"/>
      <c r="UEK8" s="340"/>
      <c r="UEL8" s="340"/>
      <c r="UEM8" s="340"/>
      <c r="UEN8" s="340"/>
      <c r="UEO8" s="340"/>
      <c r="UEP8" s="340"/>
      <c r="UEQ8" s="340"/>
      <c r="UER8" s="340"/>
      <c r="UES8" s="340"/>
      <c r="UET8" s="340"/>
      <c r="UEU8" s="340"/>
      <c r="UEV8" s="340"/>
      <c r="UEW8" s="340"/>
      <c r="UEX8" s="340"/>
      <c r="UEY8" s="340"/>
      <c r="UEZ8" s="340"/>
      <c r="UFA8" s="340"/>
      <c r="UFB8" s="340"/>
      <c r="UFC8" s="340"/>
      <c r="UFD8" s="340"/>
      <c r="UFE8" s="340"/>
      <c r="UFF8" s="340"/>
      <c r="UFG8" s="340"/>
      <c r="UFH8" s="340"/>
      <c r="UFI8" s="340"/>
      <c r="UFJ8" s="340"/>
      <c r="UFK8" s="340"/>
      <c r="UFL8" s="340"/>
      <c r="UFM8" s="340"/>
      <c r="UFN8" s="340"/>
      <c r="UFO8" s="340"/>
      <c r="UFP8" s="340"/>
      <c r="UFQ8" s="340"/>
      <c r="UFR8" s="340"/>
      <c r="UFS8" s="340"/>
      <c r="UFT8" s="340"/>
      <c r="UFU8" s="340"/>
      <c r="UFV8" s="340"/>
      <c r="UFW8" s="340"/>
      <c r="UFX8" s="340"/>
      <c r="UFY8" s="340"/>
      <c r="UFZ8" s="340"/>
      <c r="UGA8" s="340"/>
      <c r="UGB8" s="340"/>
      <c r="UGC8" s="340"/>
      <c r="UGD8" s="340"/>
      <c r="UGE8" s="340"/>
      <c r="UGF8" s="340"/>
      <c r="UGG8" s="340"/>
      <c r="UGH8" s="340"/>
      <c r="UGI8" s="340"/>
      <c r="UGJ8" s="340"/>
      <c r="UGK8" s="340"/>
      <c r="UGL8" s="340"/>
      <c r="UGM8" s="340"/>
      <c r="UGN8" s="340"/>
      <c r="UGO8" s="340"/>
      <c r="UGP8" s="340"/>
      <c r="UGQ8" s="340"/>
      <c r="UGR8" s="340"/>
      <c r="UGS8" s="340"/>
      <c r="UGT8" s="340"/>
      <c r="UGU8" s="340"/>
      <c r="UGV8" s="340"/>
      <c r="UGW8" s="340"/>
      <c r="UGX8" s="340"/>
      <c r="UGY8" s="340"/>
      <c r="UGZ8" s="340"/>
      <c r="UHA8" s="340"/>
      <c r="UHB8" s="340"/>
      <c r="UHC8" s="340"/>
      <c r="UHD8" s="340"/>
      <c r="UHE8" s="340"/>
      <c r="UHF8" s="340"/>
      <c r="UHG8" s="340"/>
      <c r="UHH8" s="340"/>
      <c r="UHI8" s="340"/>
      <c r="UHJ8" s="340"/>
      <c r="UHK8" s="340"/>
      <c r="UHL8" s="340"/>
      <c r="UHM8" s="340"/>
      <c r="UHN8" s="340"/>
      <c r="UHO8" s="340"/>
      <c r="UHP8" s="340"/>
      <c r="UHQ8" s="340"/>
      <c r="UHR8" s="340"/>
      <c r="UHS8" s="340"/>
      <c r="UHT8" s="340"/>
      <c r="UHU8" s="340"/>
      <c r="UHV8" s="340"/>
      <c r="UHW8" s="340"/>
      <c r="UHX8" s="340"/>
      <c r="UHY8" s="340"/>
      <c r="UHZ8" s="340"/>
      <c r="UIA8" s="340"/>
      <c r="UIB8" s="340"/>
      <c r="UIC8" s="340"/>
      <c r="UID8" s="340"/>
      <c r="UIE8" s="340"/>
      <c r="UIF8" s="340"/>
      <c r="UIG8" s="340"/>
      <c r="UIH8" s="340"/>
      <c r="UII8" s="340"/>
      <c r="UIJ8" s="340"/>
      <c r="UIK8" s="340"/>
      <c r="UIL8" s="340"/>
      <c r="UIM8" s="340"/>
      <c r="UIN8" s="340"/>
      <c r="UIO8" s="340"/>
      <c r="UIP8" s="340"/>
      <c r="UIQ8" s="340"/>
      <c r="UIR8" s="340"/>
      <c r="UIS8" s="340"/>
      <c r="UIT8" s="340"/>
      <c r="UIU8" s="340"/>
      <c r="UIV8" s="340"/>
      <c r="UIW8" s="340"/>
      <c r="UIX8" s="340"/>
      <c r="UIY8" s="340"/>
      <c r="UIZ8" s="340"/>
      <c r="UJA8" s="340"/>
      <c r="UJB8" s="340"/>
      <c r="UJC8" s="340"/>
      <c r="UJD8" s="340"/>
      <c r="UJE8" s="340"/>
      <c r="UJF8" s="340"/>
      <c r="UJG8" s="340"/>
      <c r="UJH8" s="340"/>
      <c r="UJI8" s="340"/>
      <c r="UJJ8" s="340"/>
      <c r="UJK8" s="340"/>
      <c r="UJL8" s="340"/>
      <c r="UJM8" s="340"/>
      <c r="UJN8" s="340"/>
      <c r="UJO8" s="340"/>
      <c r="UJP8" s="340"/>
      <c r="UJQ8" s="340"/>
      <c r="UJR8" s="340"/>
      <c r="UJS8" s="340"/>
      <c r="UJT8" s="340"/>
      <c r="UJU8" s="340"/>
      <c r="UJV8" s="340"/>
      <c r="UJW8" s="340"/>
      <c r="UJX8" s="340"/>
      <c r="UJY8" s="340"/>
      <c r="UJZ8" s="340"/>
      <c r="UKA8" s="340"/>
      <c r="UKB8" s="340"/>
      <c r="UKC8" s="340"/>
      <c r="UKD8" s="340"/>
      <c r="UKE8" s="340"/>
      <c r="UKF8" s="340"/>
      <c r="UKG8" s="340"/>
      <c r="UKH8" s="340"/>
      <c r="UKI8" s="340"/>
      <c r="UKJ8" s="340"/>
      <c r="UKK8" s="340"/>
      <c r="UKL8" s="340"/>
      <c r="UKM8" s="340"/>
      <c r="UKN8" s="340"/>
      <c r="UKO8" s="340"/>
      <c r="UKP8" s="340"/>
      <c r="UKQ8" s="340"/>
      <c r="UKR8" s="340"/>
      <c r="UKS8" s="340"/>
      <c r="UKT8" s="340"/>
      <c r="UKU8" s="340"/>
      <c r="UKV8" s="340"/>
      <c r="UKW8" s="340"/>
      <c r="UKX8" s="340"/>
      <c r="UKY8" s="340"/>
      <c r="UKZ8" s="340"/>
      <c r="ULA8" s="340"/>
      <c r="ULB8" s="340"/>
      <c r="ULC8" s="340"/>
      <c r="ULD8" s="340"/>
      <c r="ULE8" s="340"/>
      <c r="ULF8" s="340"/>
      <c r="ULG8" s="340"/>
      <c r="ULH8" s="340"/>
      <c r="ULI8" s="340"/>
      <c r="ULJ8" s="340"/>
      <c r="ULK8" s="340"/>
      <c r="ULL8" s="340"/>
      <c r="ULM8" s="340"/>
      <c r="ULN8" s="340"/>
      <c r="ULO8" s="340"/>
      <c r="ULP8" s="340"/>
      <c r="ULQ8" s="340"/>
      <c r="ULR8" s="340"/>
      <c r="ULS8" s="340"/>
      <c r="ULT8" s="340"/>
      <c r="ULU8" s="340"/>
      <c r="ULV8" s="340"/>
      <c r="ULW8" s="340"/>
      <c r="ULX8" s="340"/>
      <c r="ULY8" s="340"/>
      <c r="ULZ8" s="340"/>
      <c r="UMA8" s="340"/>
      <c r="UMB8" s="340"/>
      <c r="UMC8" s="340"/>
      <c r="UMD8" s="340"/>
      <c r="UME8" s="340"/>
      <c r="UMF8" s="340"/>
      <c r="UMG8" s="340"/>
      <c r="UMH8" s="340"/>
      <c r="UMI8" s="340"/>
      <c r="UMJ8" s="340"/>
      <c r="UMK8" s="340"/>
      <c r="UML8" s="340"/>
      <c r="UMM8" s="340"/>
      <c r="UMN8" s="340"/>
      <c r="UMO8" s="340"/>
      <c r="UMP8" s="340"/>
      <c r="UMQ8" s="340"/>
      <c r="UMR8" s="340"/>
      <c r="UMS8" s="340"/>
      <c r="UMT8" s="340"/>
      <c r="UMU8" s="340"/>
      <c r="UMV8" s="340"/>
      <c r="UMW8" s="340"/>
      <c r="UMX8" s="340"/>
      <c r="UMY8" s="340"/>
      <c r="UMZ8" s="340"/>
      <c r="UNA8" s="340"/>
      <c r="UNB8" s="340"/>
      <c r="UNC8" s="340"/>
      <c r="UND8" s="340"/>
      <c r="UNE8" s="340"/>
      <c r="UNF8" s="340"/>
      <c r="UNG8" s="340"/>
      <c r="UNH8" s="340"/>
      <c r="UNI8" s="340"/>
      <c r="UNJ8" s="340"/>
      <c r="UNK8" s="340"/>
      <c r="UNL8" s="340"/>
      <c r="UNM8" s="340"/>
      <c r="UNN8" s="340"/>
      <c r="UNO8" s="340"/>
      <c r="UNP8" s="340"/>
      <c r="UNQ8" s="340"/>
      <c r="UNR8" s="340"/>
      <c r="UNS8" s="340"/>
      <c r="UNT8" s="340"/>
      <c r="UNU8" s="340"/>
      <c r="UNV8" s="340"/>
      <c r="UNW8" s="340"/>
      <c r="UNX8" s="340"/>
      <c r="UNY8" s="340"/>
      <c r="UNZ8" s="340"/>
      <c r="UOA8" s="340"/>
      <c r="UOB8" s="340"/>
      <c r="UOC8" s="340"/>
      <c r="UOD8" s="340"/>
      <c r="UOE8" s="340"/>
      <c r="UOF8" s="340"/>
      <c r="UOG8" s="340"/>
      <c r="UOH8" s="340"/>
      <c r="UOI8" s="340"/>
      <c r="UOJ8" s="340"/>
      <c r="UOK8" s="340"/>
      <c r="UOL8" s="340"/>
      <c r="UOM8" s="340"/>
      <c r="UON8" s="340"/>
      <c r="UOO8" s="340"/>
      <c r="UOP8" s="340"/>
      <c r="UOQ8" s="340"/>
      <c r="UOR8" s="340"/>
      <c r="UOS8" s="340"/>
      <c r="UOT8" s="340"/>
      <c r="UOU8" s="340"/>
      <c r="UOV8" s="340"/>
      <c r="UOW8" s="340"/>
      <c r="UOX8" s="340"/>
      <c r="UOY8" s="340"/>
      <c r="UOZ8" s="340"/>
      <c r="UPA8" s="340"/>
      <c r="UPB8" s="340"/>
      <c r="UPC8" s="340"/>
      <c r="UPD8" s="340"/>
      <c r="UPE8" s="340"/>
      <c r="UPF8" s="340"/>
      <c r="UPG8" s="340"/>
      <c r="UPH8" s="340"/>
      <c r="UPI8" s="340"/>
      <c r="UPJ8" s="340"/>
      <c r="UPK8" s="340"/>
      <c r="UPL8" s="340"/>
      <c r="UPM8" s="340"/>
      <c r="UPN8" s="340"/>
      <c r="UPO8" s="340"/>
      <c r="UPP8" s="340"/>
      <c r="UPQ8" s="340"/>
      <c r="UPR8" s="340"/>
      <c r="UPS8" s="340"/>
      <c r="UPT8" s="340"/>
      <c r="UPU8" s="340"/>
      <c r="UPV8" s="340"/>
      <c r="UPW8" s="340"/>
      <c r="UPX8" s="340"/>
      <c r="UPY8" s="340"/>
      <c r="UPZ8" s="340"/>
      <c r="UQA8" s="340"/>
      <c r="UQB8" s="340"/>
      <c r="UQC8" s="340"/>
      <c r="UQD8" s="340"/>
      <c r="UQE8" s="340"/>
      <c r="UQF8" s="340"/>
      <c r="UQG8" s="340"/>
      <c r="UQH8" s="340"/>
      <c r="UQI8" s="340"/>
      <c r="UQJ8" s="340"/>
      <c r="UQK8" s="340"/>
      <c r="UQL8" s="340"/>
      <c r="UQM8" s="340"/>
      <c r="UQN8" s="340"/>
      <c r="UQO8" s="340"/>
      <c r="UQP8" s="340"/>
      <c r="UQQ8" s="340"/>
      <c r="UQR8" s="340"/>
      <c r="UQS8" s="340"/>
      <c r="UQT8" s="340"/>
      <c r="UQU8" s="340"/>
      <c r="UQV8" s="340"/>
      <c r="UQW8" s="340"/>
      <c r="UQX8" s="340"/>
      <c r="UQY8" s="340"/>
      <c r="UQZ8" s="340"/>
      <c r="URA8" s="340"/>
      <c r="URB8" s="340"/>
      <c r="URC8" s="340"/>
      <c r="URD8" s="340"/>
      <c r="URE8" s="340"/>
      <c r="URF8" s="340"/>
      <c r="URG8" s="340"/>
      <c r="URH8" s="340"/>
      <c r="URI8" s="340"/>
      <c r="URJ8" s="340"/>
      <c r="URK8" s="340"/>
      <c r="URL8" s="340"/>
      <c r="URM8" s="340"/>
      <c r="URN8" s="340"/>
      <c r="URO8" s="340"/>
      <c r="URP8" s="340"/>
      <c r="URQ8" s="340"/>
      <c r="URR8" s="340"/>
      <c r="URS8" s="340"/>
      <c r="URT8" s="340"/>
      <c r="URU8" s="340"/>
      <c r="URV8" s="340"/>
      <c r="URW8" s="340"/>
      <c r="URX8" s="340"/>
      <c r="URY8" s="340"/>
      <c r="URZ8" s="340"/>
      <c r="USA8" s="340"/>
      <c r="USB8" s="340"/>
      <c r="USC8" s="340"/>
      <c r="USD8" s="340"/>
      <c r="USE8" s="340"/>
      <c r="USF8" s="340"/>
      <c r="USG8" s="340"/>
      <c r="USH8" s="340"/>
      <c r="USI8" s="340"/>
      <c r="USJ8" s="340"/>
      <c r="USK8" s="340"/>
      <c r="USL8" s="340"/>
      <c r="USM8" s="340"/>
      <c r="USN8" s="340"/>
      <c r="USO8" s="340"/>
      <c r="USP8" s="340"/>
      <c r="USQ8" s="340"/>
      <c r="USR8" s="340"/>
      <c r="USS8" s="340"/>
      <c r="UST8" s="340"/>
      <c r="USU8" s="340"/>
      <c r="USV8" s="340"/>
      <c r="USW8" s="340"/>
      <c r="USX8" s="340"/>
      <c r="USY8" s="340"/>
      <c r="USZ8" s="340"/>
      <c r="UTA8" s="340"/>
      <c r="UTB8" s="340"/>
      <c r="UTC8" s="340"/>
      <c r="UTD8" s="340"/>
      <c r="UTE8" s="340"/>
      <c r="UTF8" s="340"/>
      <c r="UTG8" s="340"/>
      <c r="UTH8" s="340"/>
      <c r="UTI8" s="340"/>
      <c r="UTJ8" s="340"/>
      <c r="UTK8" s="340"/>
      <c r="UTL8" s="340"/>
      <c r="UTM8" s="340"/>
      <c r="UTN8" s="340"/>
      <c r="UTO8" s="340"/>
      <c r="UTP8" s="340"/>
      <c r="UTQ8" s="340"/>
      <c r="UTR8" s="340"/>
      <c r="UTS8" s="340"/>
      <c r="UTT8" s="340"/>
      <c r="UTU8" s="340"/>
      <c r="UTV8" s="340"/>
      <c r="UTW8" s="340"/>
      <c r="UTX8" s="340"/>
      <c r="UTY8" s="340"/>
      <c r="UTZ8" s="340"/>
      <c r="UUA8" s="340"/>
      <c r="UUB8" s="340"/>
      <c r="UUC8" s="340"/>
      <c r="UUD8" s="340"/>
      <c r="UUE8" s="340"/>
      <c r="UUF8" s="340"/>
      <c r="UUG8" s="340"/>
      <c r="UUH8" s="340"/>
      <c r="UUI8" s="340"/>
      <c r="UUJ8" s="340"/>
      <c r="UUK8" s="340"/>
      <c r="UUL8" s="340"/>
      <c r="UUM8" s="340"/>
      <c r="UUN8" s="340"/>
      <c r="UUO8" s="340"/>
      <c r="UUP8" s="340"/>
      <c r="UUQ8" s="340"/>
      <c r="UUR8" s="340"/>
      <c r="UUS8" s="340"/>
      <c r="UUT8" s="340"/>
      <c r="UUU8" s="340"/>
      <c r="UUV8" s="340"/>
      <c r="UUW8" s="340"/>
      <c r="UUX8" s="340"/>
      <c r="UUY8" s="340"/>
      <c r="UUZ8" s="340"/>
      <c r="UVA8" s="340"/>
      <c r="UVB8" s="340"/>
      <c r="UVC8" s="340"/>
      <c r="UVD8" s="340"/>
      <c r="UVE8" s="340"/>
      <c r="UVF8" s="340"/>
      <c r="UVG8" s="340"/>
      <c r="UVH8" s="340"/>
      <c r="UVI8" s="340"/>
      <c r="UVJ8" s="340"/>
      <c r="UVK8" s="340"/>
      <c r="UVL8" s="340"/>
      <c r="UVM8" s="340"/>
      <c r="UVN8" s="340"/>
      <c r="UVO8" s="340"/>
      <c r="UVP8" s="340"/>
      <c r="UVQ8" s="340"/>
      <c r="UVR8" s="340"/>
      <c r="UVS8" s="340"/>
      <c r="UVT8" s="340"/>
      <c r="UVU8" s="340"/>
      <c r="UVV8" s="340"/>
      <c r="UVW8" s="340"/>
      <c r="UVX8" s="340"/>
      <c r="UVY8" s="340"/>
      <c r="UVZ8" s="340"/>
      <c r="UWA8" s="340"/>
      <c r="UWB8" s="340"/>
      <c r="UWC8" s="340"/>
      <c r="UWD8" s="340"/>
      <c r="UWE8" s="340"/>
      <c r="UWF8" s="340"/>
      <c r="UWG8" s="340"/>
      <c r="UWH8" s="340"/>
      <c r="UWI8" s="340"/>
      <c r="UWJ8" s="340"/>
      <c r="UWK8" s="340"/>
      <c r="UWL8" s="340"/>
      <c r="UWM8" s="340"/>
      <c r="UWN8" s="340"/>
      <c r="UWO8" s="340"/>
      <c r="UWP8" s="340"/>
      <c r="UWQ8" s="340"/>
      <c r="UWR8" s="340"/>
      <c r="UWS8" s="340"/>
      <c r="UWT8" s="340"/>
      <c r="UWU8" s="340"/>
      <c r="UWV8" s="340"/>
      <c r="UWW8" s="340"/>
      <c r="UWX8" s="340"/>
      <c r="UWY8" s="340"/>
      <c r="UWZ8" s="340"/>
      <c r="UXA8" s="340"/>
      <c r="UXB8" s="340"/>
      <c r="UXC8" s="340"/>
      <c r="UXD8" s="340"/>
      <c r="UXE8" s="340"/>
      <c r="UXF8" s="340"/>
      <c r="UXG8" s="340"/>
      <c r="UXH8" s="340"/>
      <c r="UXI8" s="340"/>
      <c r="UXJ8" s="340"/>
      <c r="UXK8" s="340"/>
      <c r="UXL8" s="340"/>
      <c r="UXM8" s="340"/>
      <c r="UXN8" s="340"/>
      <c r="UXO8" s="340"/>
      <c r="UXP8" s="340"/>
      <c r="UXQ8" s="340"/>
      <c r="UXR8" s="340"/>
      <c r="UXS8" s="340"/>
      <c r="UXT8" s="340"/>
      <c r="UXU8" s="340"/>
      <c r="UXV8" s="340"/>
      <c r="UXW8" s="340"/>
      <c r="UXX8" s="340"/>
      <c r="UXY8" s="340"/>
      <c r="UXZ8" s="340"/>
      <c r="UYA8" s="340"/>
      <c r="UYB8" s="340"/>
      <c r="UYC8" s="340"/>
      <c r="UYD8" s="340"/>
      <c r="UYE8" s="340"/>
      <c r="UYF8" s="340"/>
      <c r="UYG8" s="340"/>
      <c r="UYH8" s="340"/>
      <c r="UYI8" s="340"/>
      <c r="UYJ8" s="340"/>
      <c r="UYK8" s="340"/>
      <c r="UYL8" s="340"/>
      <c r="UYM8" s="340"/>
      <c r="UYN8" s="340"/>
      <c r="UYO8" s="340"/>
      <c r="UYP8" s="340"/>
      <c r="UYQ8" s="340"/>
      <c r="UYR8" s="340"/>
      <c r="UYS8" s="340"/>
      <c r="UYT8" s="340"/>
      <c r="UYU8" s="340"/>
      <c r="UYV8" s="340"/>
      <c r="UYW8" s="340"/>
      <c r="UYX8" s="340"/>
      <c r="UYY8" s="340"/>
      <c r="UYZ8" s="340"/>
      <c r="UZA8" s="340"/>
      <c r="UZB8" s="340"/>
      <c r="UZC8" s="340"/>
      <c r="UZD8" s="340"/>
      <c r="UZE8" s="340"/>
      <c r="UZF8" s="340"/>
      <c r="UZG8" s="340"/>
      <c r="UZH8" s="340"/>
      <c r="UZI8" s="340"/>
      <c r="UZJ8" s="340"/>
      <c r="UZK8" s="340"/>
      <c r="UZL8" s="340"/>
      <c r="UZM8" s="340"/>
      <c r="UZN8" s="340"/>
      <c r="UZO8" s="340"/>
      <c r="UZP8" s="340"/>
      <c r="UZQ8" s="340"/>
      <c r="UZR8" s="340"/>
      <c r="UZS8" s="340"/>
      <c r="UZT8" s="340"/>
      <c r="UZU8" s="340"/>
      <c r="UZV8" s="340"/>
      <c r="UZW8" s="340"/>
      <c r="UZX8" s="340"/>
      <c r="UZY8" s="340"/>
      <c r="UZZ8" s="340"/>
      <c r="VAA8" s="340"/>
      <c r="VAB8" s="340"/>
      <c r="VAC8" s="340"/>
      <c r="VAD8" s="340"/>
      <c r="VAE8" s="340"/>
      <c r="VAF8" s="340"/>
      <c r="VAG8" s="340"/>
      <c r="VAH8" s="340"/>
      <c r="VAI8" s="340"/>
      <c r="VAJ8" s="340"/>
      <c r="VAK8" s="340"/>
      <c r="VAL8" s="340"/>
      <c r="VAM8" s="340"/>
      <c r="VAN8" s="340"/>
      <c r="VAO8" s="340"/>
      <c r="VAP8" s="340"/>
      <c r="VAQ8" s="340"/>
      <c r="VAR8" s="340"/>
      <c r="VAS8" s="340"/>
      <c r="VAT8" s="340"/>
      <c r="VAU8" s="340"/>
      <c r="VAV8" s="340"/>
      <c r="VAW8" s="340"/>
      <c r="VAX8" s="340"/>
      <c r="VAY8" s="340"/>
      <c r="VAZ8" s="340"/>
      <c r="VBA8" s="340"/>
      <c r="VBB8" s="340"/>
      <c r="VBC8" s="340"/>
      <c r="VBD8" s="340"/>
      <c r="VBE8" s="340"/>
      <c r="VBF8" s="340"/>
      <c r="VBG8" s="340"/>
      <c r="VBH8" s="340"/>
      <c r="VBI8" s="340"/>
      <c r="VBJ8" s="340"/>
      <c r="VBK8" s="340"/>
      <c r="VBL8" s="340"/>
      <c r="VBM8" s="340"/>
      <c r="VBN8" s="340"/>
      <c r="VBO8" s="340"/>
      <c r="VBP8" s="340"/>
      <c r="VBQ8" s="340"/>
      <c r="VBR8" s="340"/>
      <c r="VBS8" s="340"/>
      <c r="VBT8" s="340"/>
      <c r="VBU8" s="340"/>
      <c r="VBV8" s="340"/>
      <c r="VBW8" s="340"/>
      <c r="VBX8" s="340"/>
      <c r="VBY8" s="340"/>
      <c r="VBZ8" s="340"/>
      <c r="VCA8" s="340"/>
      <c r="VCB8" s="340"/>
      <c r="VCC8" s="340"/>
      <c r="VCD8" s="340"/>
      <c r="VCE8" s="340"/>
      <c r="VCF8" s="340"/>
      <c r="VCG8" s="340"/>
      <c r="VCH8" s="340"/>
      <c r="VCI8" s="340"/>
      <c r="VCJ8" s="340"/>
      <c r="VCK8" s="340"/>
      <c r="VCL8" s="340"/>
      <c r="VCM8" s="340"/>
      <c r="VCN8" s="340"/>
      <c r="VCO8" s="340"/>
      <c r="VCP8" s="340"/>
      <c r="VCQ8" s="340"/>
      <c r="VCR8" s="340"/>
      <c r="VCS8" s="340"/>
      <c r="VCT8" s="340"/>
      <c r="VCU8" s="340"/>
      <c r="VCV8" s="340"/>
      <c r="VCW8" s="340"/>
      <c r="VCX8" s="340"/>
      <c r="VCY8" s="340"/>
      <c r="VCZ8" s="340"/>
      <c r="VDA8" s="340"/>
      <c r="VDB8" s="340"/>
      <c r="VDC8" s="340"/>
      <c r="VDD8" s="340"/>
      <c r="VDE8" s="340"/>
      <c r="VDF8" s="340"/>
      <c r="VDG8" s="340"/>
      <c r="VDH8" s="340"/>
      <c r="VDI8" s="340"/>
      <c r="VDJ8" s="340"/>
      <c r="VDK8" s="340"/>
      <c r="VDL8" s="340"/>
      <c r="VDM8" s="340"/>
      <c r="VDN8" s="340"/>
      <c r="VDO8" s="340"/>
      <c r="VDP8" s="340"/>
      <c r="VDQ8" s="340"/>
      <c r="VDR8" s="340"/>
      <c r="VDS8" s="340"/>
      <c r="VDT8" s="340"/>
      <c r="VDU8" s="340"/>
      <c r="VDV8" s="340"/>
      <c r="VDW8" s="340"/>
      <c r="VDX8" s="340"/>
      <c r="VDY8" s="340"/>
      <c r="VDZ8" s="340"/>
      <c r="VEA8" s="340"/>
      <c r="VEB8" s="340"/>
      <c r="VEC8" s="340"/>
      <c r="VED8" s="340"/>
      <c r="VEE8" s="340"/>
      <c r="VEF8" s="340"/>
      <c r="VEG8" s="340"/>
      <c r="VEH8" s="340"/>
      <c r="VEI8" s="340"/>
      <c r="VEJ8" s="340"/>
      <c r="VEK8" s="340"/>
      <c r="VEL8" s="340"/>
      <c r="VEM8" s="340"/>
      <c r="VEN8" s="340"/>
      <c r="VEO8" s="340"/>
      <c r="VEP8" s="340"/>
      <c r="VEQ8" s="340"/>
      <c r="VER8" s="340"/>
      <c r="VES8" s="340"/>
      <c r="VET8" s="340"/>
      <c r="VEU8" s="340"/>
      <c r="VEV8" s="340"/>
      <c r="VEW8" s="340"/>
      <c r="VEX8" s="340"/>
      <c r="VEY8" s="340"/>
      <c r="VEZ8" s="340"/>
      <c r="VFA8" s="340"/>
      <c r="VFB8" s="340"/>
      <c r="VFC8" s="340"/>
      <c r="VFD8" s="340"/>
      <c r="VFE8" s="340"/>
      <c r="VFF8" s="340"/>
      <c r="VFG8" s="340"/>
      <c r="VFH8" s="340"/>
      <c r="VFI8" s="340"/>
      <c r="VFJ8" s="340"/>
      <c r="VFK8" s="340"/>
      <c r="VFL8" s="340"/>
      <c r="VFM8" s="340"/>
      <c r="VFN8" s="340"/>
      <c r="VFO8" s="340"/>
      <c r="VFP8" s="340"/>
      <c r="VFQ8" s="340"/>
      <c r="VFR8" s="340"/>
      <c r="VFS8" s="340"/>
      <c r="VFT8" s="340"/>
      <c r="VFU8" s="340"/>
      <c r="VFV8" s="340"/>
      <c r="VFW8" s="340"/>
      <c r="VFX8" s="340"/>
      <c r="VFY8" s="340"/>
      <c r="VFZ8" s="340"/>
      <c r="VGA8" s="340"/>
      <c r="VGB8" s="340"/>
      <c r="VGC8" s="340"/>
      <c r="VGD8" s="340"/>
      <c r="VGE8" s="340"/>
      <c r="VGF8" s="340"/>
      <c r="VGG8" s="340"/>
      <c r="VGH8" s="340"/>
      <c r="VGI8" s="340"/>
      <c r="VGJ8" s="340"/>
      <c r="VGK8" s="340"/>
      <c r="VGL8" s="340"/>
      <c r="VGM8" s="340"/>
      <c r="VGN8" s="340"/>
      <c r="VGO8" s="340"/>
      <c r="VGP8" s="340"/>
      <c r="VGQ8" s="340"/>
      <c r="VGR8" s="340"/>
      <c r="VGS8" s="340"/>
      <c r="VGT8" s="340"/>
      <c r="VGU8" s="340"/>
      <c r="VGV8" s="340"/>
      <c r="VGW8" s="340"/>
      <c r="VGX8" s="340"/>
      <c r="VGY8" s="340"/>
      <c r="VGZ8" s="340"/>
      <c r="VHA8" s="340"/>
      <c r="VHB8" s="340"/>
      <c r="VHC8" s="340"/>
      <c r="VHD8" s="340"/>
      <c r="VHE8" s="340"/>
      <c r="VHF8" s="340"/>
      <c r="VHG8" s="340"/>
      <c r="VHH8" s="340"/>
      <c r="VHI8" s="340"/>
      <c r="VHJ8" s="340"/>
      <c r="VHK8" s="340"/>
      <c r="VHL8" s="340"/>
      <c r="VHM8" s="340"/>
      <c r="VHN8" s="340"/>
      <c r="VHO8" s="340"/>
      <c r="VHP8" s="340"/>
      <c r="VHQ8" s="340"/>
      <c r="VHR8" s="340"/>
      <c r="VHS8" s="340"/>
      <c r="VHT8" s="340"/>
      <c r="VHU8" s="340"/>
      <c r="VHV8" s="340"/>
      <c r="VHW8" s="340"/>
      <c r="VHX8" s="340"/>
      <c r="VHY8" s="340"/>
      <c r="VHZ8" s="340"/>
      <c r="VIA8" s="340"/>
      <c r="VIB8" s="340"/>
      <c r="VIC8" s="340"/>
      <c r="VID8" s="340"/>
      <c r="VIE8" s="340"/>
      <c r="VIF8" s="340"/>
      <c r="VIG8" s="340"/>
      <c r="VIH8" s="340"/>
      <c r="VII8" s="340"/>
      <c r="VIJ8" s="340"/>
      <c r="VIK8" s="340"/>
      <c r="VIL8" s="340"/>
      <c r="VIM8" s="340"/>
      <c r="VIN8" s="340"/>
      <c r="VIO8" s="340"/>
      <c r="VIP8" s="340"/>
      <c r="VIQ8" s="340"/>
      <c r="VIR8" s="340"/>
      <c r="VIS8" s="340"/>
      <c r="VIT8" s="340"/>
      <c r="VIU8" s="340"/>
      <c r="VIV8" s="340"/>
      <c r="VIW8" s="340"/>
      <c r="VIX8" s="340"/>
      <c r="VIY8" s="340"/>
      <c r="VIZ8" s="340"/>
      <c r="VJA8" s="340"/>
      <c r="VJB8" s="340"/>
      <c r="VJC8" s="340"/>
      <c r="VJD8" s="340"/>
      <c r="VJE8" s="340"/>
      <c r="VJF8" s="340"/>
      <c r="VJG8" s="340"/>
      <c r="VJH8" s="340"/>
      <c r="VJI8" s="340"/>
      <c r="VJJ8" s="340"/>
      <c r="VJK8" s="340"/>
      <c r="VJL8" s="340"/>
      <c r="VJM8" s="340"/>
      <c r="VJN8" s="340"/>
      <c r="VJO8" s="340"/>
      <c r="VJP8" s="340"/>
      <c r="VJQ8" s="340"/>
      <c r="VJR8" s="340"/>
      <c r="VJS8" s="340"/>
      <c r="VJT8" s="340"/>
      <c r="VJU8" s="340"/>
      <c r="VJV8" s="340"/>
      <c r="VJW8" s="340"/>
      <c r="VJX8" s="340"/>
      <c r="VJY8" s="340"/>
      <c r="VJZ8" s="340"/>
      <c r="VKA8" s="340"/>
      <c r="VKB8" s="340"/>
      <c r="VKC8" s="340"/>
      <c r="VKD8" s="340"/>
      <c r="VKE8" s="340"/>
      <c r="VKF8" s="340"/>
      <c r="VKG8" s="340"/>
      <c r="VKH8" s="340"/>
      <c r="VKI8" s="340"/>
      <c r="VKJ8" s="340"/>
      <c r="VKK8" s="340"/>
      <c r="VKL8" s="340"/>
      <c r="VKM8" s="340"/>
      <c r="VKN8" s="340"/>
      <c r="VKO8" s="340"/>
      <c r="VKP8" s="340"/>
      <c r="VKQ8" s="340"/>
      <c r="VKR8" s="340"/>
      <c r="VKS8" s="340"/>
      <c r="VKT8" s="340"/>
      <c r="VKU8" s="340"/>
      <c r="VKV8" s="340"/>
      <c r="VKW8" s="340"/>
      <c r="VKX8" s="340"/>
      <c r="VKY8" s="340"/>
      <c r="VKZ8" s="340"/>
      <c r="VLA8" s="340"/>
      <c r="VLB8" s="340"/>
      <c r="VLC8" s="340"/>
      <c r="VLD8" s="340"/>
      <c r="VLE8" s="340"/>
      <c r="VLF8" s="340"/>
      <c r="VLG8" s="340"/>
      <c r="VLH8" s="340"/>
      <c r="VLI8" s="340"/>
      <c r="VLJ8" s="340"/>
      <c r="VLK8" s="340"/>
      <c r="VLL8" s="340"/>
      <c r="VLM8" s="340"/>
      <c r="VLN8" s="340"/>
      <c r="VLO8" s="340"/>
      <c r="VLP8" s="340"/>
      <c r="VLQ8" s="340"/>
      <c r="VLR8" s="340"/>
      <c r="VLS8" s="340"/>
      <c r="VLT8" s="340"/>
      <c r="VLU8" s="340"/>
      <c r="VLV8" s="340"/>
      <c r="VLW8" s="340"/>
      <c r="VLX8" s="340"/>
      <c r="VLY8" s="340"/>
      <c r="VLZ8" s="340"/>
      <c r="VMA8" s="340"/>
      <c r="VMB8" s="340"/>
      <c r="VMC8" s="340"/>
      <c r="VMD8" s="340"/>
      <c r="VME8" s="340"/>
      <c r="VMF8" s="340"/>
      <c r="VMG8" s="340"/>
      <c r="VMH8" s="340"/>
      <c r="VMI8" s="340"/>
      <c r="VMJ8" s="340"/>
      <c r="VMK8" s="340"/>
      <c r="VML8" s="340"/>
      <c r="VMM8" s="340"/>
      <c r="VMN8" s="340"/>
      <c r="VMO8" s="340"/>
      <c r="VMP8" s="340"/>
      <c r="VMQ8" s="340"/>
      <c r="VMR8" s="340"/>
      <c r="VMS8" s="340"/>
      <c r="VMT8" s="340"/>
      <c r="VMU8" s="340"/>
      <c r="VMV8" s="340"/>
      <c r="VMW8" s="340"/>
      <c r="VMX8" s="340"/>
      <c r="VMY8" s="340"/>
      <c r="VMZ8" s="340"/>
      <c r="VNA8" s="340"/>
      <c r="VNB8" s="340"/>
      <c r="VNC8" s="340"/>
      <c r="VND8" s="340"/>
      <c r="VNE8" s="340"/>
      <c r="VNF8" s="340"/>
      <c r="VNG8" s="340"/>
      <c r="VNH8" s="340"/>
      <c r="VNI8" s="340"/>
      <c r="VNJ8" s="340"/>
      <c r="VNK8" s="340"/>
      <c r="VNL8" s="340"/>
      <c r="VNM8" s="340"/>
      <c r="VNN8" s="340"/>
      <c r="VNO8" s="340"/>
      <c r="VNP8" s="340"/>
      <c r="VNQ8" s="340"/>
      <c r="VNR8" s="340"/>
      <c r="VNS8" s="340"/>
      <c r="VNT8" s="340"/>
      <c r="VNU8" s="340"/>
      <c r="VNV8" s="340"/>
      <c r="VNW8" s="340"/>
      <c r="VNX8" s="340"/>
      <c r="VNY8" s="340"/>
      <c r="VNZ8" s="340"/>
      <c r="VOA8" s="340"/>
      <c r="VOB8" s="340"/>
      <c r="VOC8" s="340"/>
      <c r="VOD8" s="340"/>
      <c r="VOE8" s="340"/>
      <c r="VOF8" s="340"/>
      <c r="VOG8" s="340"/>
      <c r="VOH8" s="340"/>
      <c r="VOI8" s="340"/>
      <c r="VOJ8" s="340"/>
      <c r="VOK8" s="340"/>
      <c r="VOL8" s="340"/>
      <c r="VOM8" s="340"/>
      <c r="VON8" s="340"/>
      <c r="VOO8" s="340"/>
      <c r="VOP8" s="340"/>
      <c r="VOQ8" s="340"/>
      <c r="VOR8" s="340"/>
      <c r="VOS8" s="340"/>
      <c r="VOT8" s="340"/>
      <c r="VOU8" s="340"/>
      <c r="VOV8" s="340"/>
      <c r="VOW8" s="340"/>
      <c r="VOX8" s="340"/>
      <c r="VOY8" s="340"/>
      <c r="VOZ8" s="340"/>
      <c r="VPA8" s="340"/>
      <c r="VPB8" s="340"/>
      <c r="VPC8" s="340"/>
      <c r="VPD8" s="340"/>
      <c r="VPE8" s="340"/>
      <c r="VPF8" s="340"/>
      <c r="VPG8" s="340"/>
      <c r="VPH8" s="340"/>
      <c r="VPI8" s="340"/>
      <c r="VPJ8" s="340"/>
      <c r="VPK8" s="340"/>
      <c r="VPL8" s="340"/>
      <c r="VPM8" s="340"/>
      <c r="VPN8" s="340"/>
      <c r="VPO8" s="340"/>
      <c r="VPP8" s="340"/>
      <c r="VPQ8" s="340"/>
      <c r="VPR8" s="340"/>
      <c r="VPS8" s="340"/>
      <c r="VPT8" s="340"/>
      <c r="VPU8" s="340"/>
      <c r="VPV8" s="340"/>
      <c r="VPW8" s="340"/>
      <c r="VPX8" s="340"/>
      <c r="VPY8" s="340"/>
      <c r="VPZ8" s="340"/>
      <c r="VQA8" s="340"/>
      <c r="VQB8" s="340"/>
      <c r="VQC8" s="340"/>
      <c r="VQD8" s="340"/>
      <c r="VQE8" s="340"/>
      <c r="VQF8" s="340"/>
      <c r="VQG8" s="340"/>
      <c r="VQH8" s="340"/>
      <c r="VQI8" s="340"/>
      <c r="VQJ8" s="340"/>
      <c r="VQK8" s="340"/>
      <c r="VQL8" s="340"/>
      <c r="VQM8" s="340"/>
      <c r="VQN8" s="340"/>
      <c r="VQO8" s="340"/>
      <c r="VQP8" s="340"/>
      <c r="VQQ8" s="340"/>
      <c r="VQR8" s="340"/>
      <c r="VQS8" s="340"/>
      <c r="VQT8" s="340"/>
      <c r="VQU8" s="340"/>
      <c r="VQV8" s="340"/>
      <c r="VQW8" s="340"/>
      <c r="VQX8" s="340"/>
      <c r="VQY8" s="340"/>
      <c r="VQZ8" s="340"/>
      <c r="VRA8" s="340"/>
      <c r="VRB8" s="340"/>
      <c r="VRC8" s="340"/>
      <c r="VRD8" s="340"/>
      <c r="VRE8" s="340"/>
      <c r="VRF8" s="340"/>
      <c r="VRG8" s="340"/>
      <c r="VRH8" s="340"/>
      <c r="VRI8" s="340"/>
      <c r="VRJ8" s="340"/>
      <c r="VRK8" s="340"/>
      <c r="VRL8" s="340"/>
      <c r="VRM8" s="340"/>
      <c r="VRN8" s="340"/>
      <c r="VRO8" s="340"/>
      <c r="VRP8" s="340"/>
      <c r="VRQ8" s="340"/>
      <c r="VRR8" s="340"/>
      <c r="VRS8" s="340"/>
      <c r="VRT8" s="340"/>
      <c r="VRU8" s="340"/>
      <c r="VRV8" s="340"/>
      <c r="VRW8" s="340"/>
      <c r="VRX8" s="340"/>
      <c r="VRY8" s="340"/>
      <c r="VRZ8" s="340"/>
      <c r="VSA8" s="340"/>
      <c r="VSB8" s="340"/>
      <c r="VSC8" s="340"/>
      <c r="VSD8" s="340"/>
      <c r="VSE8" s="340"/>
      <c r="VSF8" s="340"/>
      <c r="VSG8" s="340"/>
      <c r="VSH8" s="340"/>
      <c r="VSI8" s="340"/>
      <c r="VSJ8" s="340"/>
      <c r="VSK8" s="340"/>
      <c r="VSL8" s="340"/>
      <c r="VSM8" s="340"/>
      <c r="VSN8" s="340"/>
      <c r="VSO8" s="340"/>
      <c r="VSP8" s="340"/>
      <c r="VSQ8" s="340"/>
      <c r="VSR8" s="340"/>
      <c r="VSS8" s="340"/>
      <c r="VST8" s="340"/>
      <c r="VSU8" s="340"/>
      <c r="VSV8" s="340"/>
      <c r="VSW8" s="340"/>
      <c r="VSX8" s="340"/>
      <c r="VSY8" s="340"/>
      <c r="VSZ8" s="340"/>
      <c r="VTA8" s="340"/>
      <c r="VTB8" s="340"/>
      <c r="VTC8" s="340"/>
      <c r="VTD8" s="340"/>
      <c r="VTE8" s="340"/>
      <c r="VTF8" s="340"/>
      <c r="VTG8" s="340"/>
      <c r="VTH8" s="340"/>
      <c r="VTI8" s="340"/>
      <c r="VTJ8" s="340"/>
      <c r="VTK8" s="340"/>
      <c r="VTL8" s="340"/>
      <c r="VTM8" s="340"/>
      <c r="VTN8" s="340"/>
      <c r="VTO8" s="340"/>
      <c r="VTP8" s="340"/>
      <c r="VTQ8" s="340"/>
      <c r="VTR8" s="340"/>
      <c r="VTS8" s="340"/>
      <c r="VTT8" s="340"/>
      <c r="VTU8" s="340"/>
      <c r="VTV8" s="340"/>
      <c r="VTW8" s="340"/>
      <c r="VTX8" s="340"/>
      <c r="VTY8" s="340"/>
      <c r="VTZ8" s="340"/>
      <c r="VUA8" s="340"/>
      <c r="VUB8" s="340"/>
      <c r="VUC8" s="340"/>
      <c r="VUD8" s="340"/>
      <c r="VUE8" s="340"/>
      <c r="VUF8" s="340"/>
      <c r="VUG8" s="340"/>
      <c r="VUH8" s="340"/>
      <c r="VUI8" s="340"/>
      <c r="VUJ8" s="340"/>
      <c r="VUK8" s="340"/>
      <c r="VUL8" s="340"/>
      <c r="VUM8" s="340"/>
      <c r="VUN8" s="340"/>
      <c r="VUO8" s="340"/>
      <c r="VUP8" s="340"/>
      <c r="VUQ8" s="340"/>
      <c r="VUR8" s="340"/>
      <c r="VUS8" s="340"/>
      <c r="VUT8" s="340"/>
      <c r="VUU8" s="340"/>
      <c r="VUV8" s="340"/>
      <c r="VUW8" s="340"/>
      <c r="VUX8" s="340"/>
      <c r="VUY8" s="340"/>
      <c r="VUZ8" s="340"/>
      <c r="VVA8" s="340"/>
      <c r="VVB8" s="340"/>
      <c r="VVC8" s="340"/>
      <c r="VVD8" s="340"/>
      <c r="VVE8" s="340"/>
      <c r="VVF8" s="340"/>
      <c r="VVG8" s="340"/>
      <c r="VVH8" s="340"/>
      <c r="VVI8" s="340"/>
      <c r="VVJ8" s="340"/>
      <c r="VVK8" s="340"/>
      <c r="VVL8" s="340"/>
      <c r="VVM8" s="340"/>
      <c r="VVN8" s="340"/>
      <c r="VVO8" s="340"/>
      <c r="VVP8" s="340"/>
      <c r="VVQ8" s="340"/>
      <c r="VVR8" s="340"/>
      <c r="VVS8" s="340"/>
      <c r="VVT8" s="340"/>
      <c r="VVU8" s="340"/>
      <c r="VVV8" s="340"/>
      <c r="VVW8" s="340"/>
      <c r="VVX8" s="340"/>
      <c r="VVY8" s="340"/>
      <c r="VVZ8" s="340"/>
      <c r="VWA8" s="340"/>
      <c r="VWB8" s="340"/>
      <c r="VWC8" s="340"/>
      <c r="VWD8" s="340"/>
      <c r="VWE8" s="340"/>
      <c r="VWF8" s="340"/>
      <c r="VWG8" s="340"/>
      <c r="VWH8" s="340"/>
      <c r="VWI8" s="340"/>
      <c r="VWJ8" s="340"/>
      <c r="VWK8" s="340"/>
      <c r="VWL8" s="340"/>
      <c r="VWM8" s="340"/>
      <c r="VWN8" s="340"/>
      <c r="VWO8" s="340"/>
      <c r="VWP8" s="340"/>
      <c r="VWQ8" s="340"/>
      <c r="VWR8" s="340"/>
      <c r="VWS8" s="340"/>
      <c r="VWT8" s="340"/>
      <c r="VWU8" s="340"/>
      <c r="VWV8" s="340"/>
      <c r="VWW8" s="340"/>
      <c r="VWX8" s="340"/>
      <c r="VWY8" s="340"/>
      <c r="VWZ8" s="340"/>
      <c r="VXA8" s="340"/>
      <c r="VXB8" s="340"/>
      <c r="VXC8" s="340"/>
      <c r="VXD8" s="340"/>
      <c r="VXE8" s="340"/>
      <c r="VXF8" s="340"/>
      <c r="VXG8" s="340"/>
      <c r="VXH8" s="340"/>
      <c r="VXI8" s="340"/>
      <c r="VXJ8" s="340"/>
      <c r="VXK8" s="340"/>
      <c r="VXL8" s="340"/>
      <c r="VXM8" s="340"/>
      <c r="VXN8" s="340"/>
      <c r="VXO8" s="340"/>
      <c r="VXP8" s="340"/>
      <c r="VXQ8" s="340"/>
      <c r="VXR8" s="340"/>
      <c r="VXS8" s="340"/>
      <c r="VXT8" s="340"/>
      <c r="VXU8" s="340"/>
      <c r="VXV8" s="340"/>
      <c r="VXW8" s="340"/>
      <c r="VXX8" s="340"/>
      <c r="VXY8" s="340"/>
      <c r="VXZ8" s="340"/>
      <c r="VYA8" s="340"/>
      <c r="VYB8" s="340"/>
      <c r="VYC8" s="340"/>
      <c r="VYD8" s="340"/>
      <c r="VYE8" s="340"/>
      <c r="VYF8" s="340"/>
      <c r="VYG8" s="340"/>
      <c r="VYH8" s="340"/>
      <c r="VYI8" s="340"/>
      <c r="VYJ8" s="340"/>
      <c r="VYK8" s="340"/>
      <c r="VYL8" s="340"/>
      <c r="VYM8" s="340"/>
      <c r="VYN8" s="340"/>
      <c r="VYO8" s="340"/>
      <c r="VYP8" s="340"/>
      <c r="VYQ8" s="340"/>
      <c r="VYR8" s="340"/>
      <c r="VYS8" s="340"/>
      <c r="VYT8" s="340"/>
      <c r="VYU8" s="340"/>
      <c r="VYV8" s="340"/>
      <c r="VYW8" s="340"/>
      <c r="VYX8" s="340"/>
      <c r="VYY8" s="340"/>
      <c r="VYZ8" s="340"/>
      <c r="VZA8" s="340"/>
      <c r="VZB8" s="340"/>
      <c r="VZC8" s="340"/>
      <c r="VZD8" s="340"/>
      <c r="VZE8" s="340"/>
      <c r="VZF8" s="340"/>
      <c r="VZG8" s="340"/>
      <c r="VZH8" s="340"/>
      <c r="VZI8" s="340"/>
      <c r="VZJ8" s="340"/>
      <c r="VZK8" s="340"/>
      <c r="VZL8" s="340"/>
      <c r="VZM8" s="340"/>
      <c r="VZN8" s="340"/>
      <c r="VZO8" s="340"/>
      <c r="VZP8" s="340"/>
      <c r="VZQ8" s="340"/>
      <c r="VZR8" s="340"/>
      <c r="VZS8" s="340"/>
      <c r="VZT8" s="340"/>
      <c r="VZU8" s="340"/>
      <c r="VZV8" s="340"/>
      <c r="VZW8" s="340"/>
      <c r="VZX8" s="340"/>
      <c r="VZY8" s="340"/>
      <c r="VZZ8" s="340"/>
      <c r="WAA8" s="340"/>
      <c r="WAB8" s="340"/>
      <c r="WAC8" s="340"/>
      <c r="WAD8" s="340"/>
      <c r="WAE8" s="340"/>
      <c r="WAF8" s="340"/>
      <c r="WAG8" s="340"/>
      <c r="WAH8" s="340"/>
      <c r="WAI8" s="340"/>
      <c r="WAJ8" s="340"/>
      <c r="WAK8" s="340"/>
      <c r="WAL8" s="340"/>
      <c r="WAM8" s="340"/>
      <c r="WAN8" s="340"/>
      <c r="WAO8" s="340"/>
      <c r="WAP8" s="340"/>
      <c r="WAQ8" s="340"/>
      <c r="WAR8" s="340"/>
      <c r="WAS8" s="340"/>
      <c r="WAT8" s="340"/>
      <c r="WAU8" s="340"/>
      <c r="WAV8" s="340"/>
      <c r="WAW8" s="340"/>
      <c r="WAX8" s="340"/>
      <c r="WAY8" s="340"/>
      <c r="WAZ8" s="340"/>
      <c r="WBA8" s="340"/>
      <c r="WBB8" s="340"/>
      <c r="WBC8" s="340"/>
      <c r="WBD8" s="340"/>
      <c r="WBE8" s="340"/>
      <c r="WBF8" s="340"/>
      <c r="WBG8" s="340"/>
      <c r="WBH8" s="340"/>
      <c r="WBI8" s="340"/>
      <c r="WBJ8" s="340"/>
      <c r="WBK8" s="340"/>
      <c r="WBL8" s="340"/>
      <c r="WBM8" s="340"/>
      <c r="WBN8" s="340"/>
      <c r="WBO8" s="340"/>
      <c r="WBP8" s="340"/>
      <c r="WBQ8" s="340"/>
      <c r="WBR8" s="340"/>
      <c r="WBS8" s="340"/>
      <c r="WBT8" s="340"/>
      <c r="WBU8" s="340"/>
      <c r="WBV8" s="340"/>
      <c r="WBW8" s="340"/>
      <c r="WBX8" s="340"/>
      <c r="WBY8" s="340"/>
      <c r="WBZ8" s="340"/>
      <c r="WCA8" s="340"/>
      <c r="WCB8" s="340"/>
      <c r="WCC8" s="340"/>
      <c r="WCD8" s="340"/>
      <c r="WCE8" s="340"/>
      <c r="WCF8" s="340"/>
      <c r="WCG8" s="340"/>
      <c r="WCH8" s="340"/>
      <c r="WCI8" s="340"/>
      <c r="WCJ8" s="340"/>
      <c r="WCK8" s="340"/>
      <c r="WCL8" s="340"/>
      <c r="WCM8" s="340"/>
      <c r="WCN8" s="340"/>
      <c r="WCO8" s="340"/>
      <c r="WCP8" s="340"/>
      <c r="WCQ8" s="340"/>
      <c r="WCR8" s="340"/>
      <c r="WCS8" s="340"/>
      <c r="WCT8" s="340"/>
      <c r="WCU8" s="340"/>
      <c r="WCV8" s="340"/>
      <c r="WCW8" s="340"/>
      <c r="WCX8" s="340"/>
      <c r="WCY8" s="340"/>
      <c r="WCZ8" s="340"/>
      <c r="WDA8" s="340"/>
      <c r="WDB8" s="340"/>
      <c r="WDC8" s="340"/>
      <c r="WDD8" s="340"/>
      <c r="WDE8" s="340"/>
      <c r="WDF8" s="340"/>
      <c r="WDG8" s="340"/>
      <c r="WDH8" s="340"/>
      <c r="WDI8" s="340"/>
      <c r="WDJ8" s="340"/>
      <c r="WDK8" s="340"/>
      <c r="WDL8" s="340"/>
      <c r="WDM8" s="340"/>
      <c r="WDN8" s="340"/>
      <c r="WDO8" s="340"/>
      <c r="WDP8" s="340"/>
      <c r="WDQ8" s="340"/>
      <c r="WDR8" s="340"/>
      <c r="WDS8" s="340"/>
      <c r="WDT8" s="340"/>
      <c r="WDU8" s="340"/>
      <c r="WDV8" s="340"/>
      <c r="WDW8" s="340"/>
      <c r="WDX8" s="340"/>
      <c r="WDY8" s="340"/>
      <c r="WDZ8" s="340"/>
      <c r="WEA8" s="340"/>
      <c r="WEB8" s="340"/>
      <c r="WEC8" s="340"/>
      <c r="WED8" s="340"/>
      <c r="WEE8" s="340"/>
      <c r="WEF8" s="340"/>
      <c r="WEG8" s="340"/>
      <c r="WEH8" s="340"/>
      <c r="WEI8" s="340"/>
      <c r="WEJ8" s="340"/>
      <c r="WEK8" s="340"/>
      <c r="WEL8" s="340"/>
      <c r="WEM8" s="340"/>
      <c r="WEN8" s="340"/>
      <c r="WEO8" s="340"/>
      <c r="WEP8" s="340"/>
      <c r="WEQ8" s="340"/>
      <c r="WER8" s="340"/>
      <c r="WES8" s="340"/>
      <c r="WET8" s="340"/>
      <c r="WEU8" s="340"/>
      <c r="WEV8" s="340"/>
      <c r="WEW8" s="340"/>
      <c r="WEX8" s="340"/>
      <c r="WEY8" s="340"/>
      <c r="WEZ8" s="340"/>
      <c r="WFA8" s="340"/>
      <c r="WFB8" s="340"/>
      <c r="WFC8" s="340"/>
      <c r="WFD8" s="340"/>
      <c r="WFE8" s="340"/>
      <c r="WFF8" s="340"/>
      <c r="WFG8" s="340"/>
      <c r="WFH8" s="340"/>
      <c r="WFI8" s="340"/>
      <c r="WFJ8" s="340"/>
      <c r="WFK8" s="340"/>
      <c r="WFL8" s="340"/>
      <c r="WFM8" s="340"/>
      <c r="WFN8" s="340"/>
      <c r="WFO8" s="340"/>
      <c r="WFP8" s="340"/>
      <c r="WFQ8" s="340"/>
      <c r="WFR8" s="340"/>
      <c r="WFS8" s="340"/>
      <c r="WFT8" s="340"/>
      <c r="WFU8" s="340"/>
      <c r="WFV8" s="340"/>
      <c r="WFW8" s="340"/>
      <c r="WFX8" s="340"/>
      <c r="WFY8" s="340"/>
      <c r="WFZ8" s="340"/>
      <c r="WGA8" s="340"/>
      <c r="WGB8" s="340"/>
      <c r="WGC8" s="340"/>
      <c r="WGD8" s="340"/>
      <c r="WGE8" s="340"/>
      <c r="WGF8" s="340"/>
      <c r="WGG8" s="340"/>
      <c r="WGH8" s="340"/>
      <c r="WGI8" s="340"/>
      <c r="WGJ8" s="340"/>
      <c r="WGK8" s="340"/>
      <c r="WGL8" s="340"/>
      <c r="WGM8" s="340"/>
      <c r="WGN8" s="340"/>
      <c r="WGO8" s="340"/>
      <c r="WGP8" s="340"/>
      <c r="WGQ8" s="340"/>
      <c r="WGR8" s="340"/>
      <c r="WGS8" s="340"/>
      <c r="WGT8" s="340"/>
      <c r="WGU8" s="340"/>
      <c r="WGV8" s="340"/>
      <c r="WGW8" s="340"/>
      <c r="WGX8" s="340"/>
      <c r="WGY8" s="340"/>
      <c r="WGZ8" s="340"/>
      <c r="WHA8" s="340"/>
      <c r="WHB8" s="340"/>
      <c r="WHC8" s="340"/>
      <c r="WHD8" s="340"/>
      <c r="WHE8" s="340"/>
      <c r="WHF8" s="340"/>
      <c r="WHG8" s="340"/>
      <c r="WHH8" s="340"/>
      <c r="WHI8" s="340"/>
      <c r="WHJ8" s="340"/>
      <c r="WHK8" s="340"/>
      <c r="WHL8" s="340"/>
      <c r="WHM8" s="340"/>
      <c r="WHN8" s="340"/>
      <c r="WHO8" s="340"/>
      <c r="WHP8" s="340"/>
      <c r="WHQ8" s="340"/>
      <c r="WHR8" s="340"/>
      <c r="WHS8" s="340"/>
      <c r="WHT8" s="340"/>
      <c r="WHU8" s="340"/>
      <c r="WHV8" s="340"/>
      <c r="WHW8" s="340"/>
      <c r="WHX8" s="340"/>
      <c r="WHY8" s="340"/>
      <c r="WHZ8" s="340"/>
      <c r="WIA8" s="340"/>
      <c r="WIB8" s="340"/>
      <c r="WIC8" s="340"/>
      <c r="WID8" s="340"/>
      <c r="WIE8" s="340"/>
      <c r="WIF8" s="340"/>
      <c r="WIG8" s="340"/>
      <c r="WIH8" s="340"/>
      <c r="WII8" s="340"/>
      <c r="WIJ8" s="340"/>
      <c r="WIK8" s="340"/>
      <c r="WIL8" s="340"/>
      <c r="WIM8" s="340"/>
      <c r="WIN8" s="340"/>
      <c r="WIO8" s="340"/>
      <c r="WIP8" s="340"/>
      <c r="WIQ8" s="340"/>
      <c r="WIR8" s="340"/>
      <c r="WIS8" s="340"/>
      <c r="WIT8" s="340"/>
      <c r="WIU8" s="340"/>
      <c r="WIV8" s="340"/>
      <c r="WIW8" s="340"/>
      <c r="WIX8" s="340"/>
      <c r="WIY8" s="340"/>
      <c r="WIZ8" s="340"/>
      <c r="WJA8" s="340"/>
      <c r="WJB8" s="340"/>
      <c r="WJC8" s="340"/>
      <c r="WJD8" s="340"/>
      <c r="WJE8" s="340"/>
      <c r="WJF8" s="340"/>
      <c r="WJG8" s="340"/>
      <c r="WJH8" s="340"/>
      <c r="WJI8" s="340"/>
      <c r="WJJ8" s="340"/>
      <c r="WJK8" s="340"/>
      <c r="WJL8" s="340"/>
      <c r="WJM8" s="340"/>
      <c r="WJN8" s="340"/>
      <c r="WJO8" s="340"/>
      <c r="WJP8" s="340"/>
      <c r="WJQ8" s="340"/>
      <c r="WJR8" s="340"/>
      <c r="WJS8" s="340"/>
      <c r="WJT8" s="340"/>
      <c r="WJU8" s="340"/>
      <c r="WJV8" s="340"/>
      <c r="WJW8" s="340"/>
      <c r="WJX8" s="340"/>
      <c r="WJY8" s="340"/>
      <c r="WJZ8" s="340"/>
      <c r="WKA8" s="340"/>
      <c r="WKB8" s="340"/>
      <c r="WKC8" s="340"/>
      <c r="WKD8" s="340"/>
      <c r="WKE8" s="340"/>
      <c r="WKF8" s="340"/>
      <c r="WKG8" s="340"/>
      <c r="WKH8" s="340"/>
      <c r="WKI8" s="340"/>
      <c r="WKJ8" s="340"/>
      <c r="WKK8" s="340"/>
      <c r="WKL8" s="340"/>
      <c r="WKM8" s="340"/>
      <c r="WKN8" s="340"/>
      <c r="WKO8" s="340"/>
      <c r="WKP8" s="340"/>
      <c r="WKQ8" s="340"/>
      <c r="WKR8" s="340"/>
      <c r="WKS8" s="340"/>
      <c r="WKT8" s="340"/>
      <c r="WKU8" s="340"/>
      <c r="WKV8" s="340"/>
      <c r="WKW8" s="340"/>
      <c r="WKX8" s="340"/>
      <c r="WKY8" s="340"/>
      <c r="WKZ8" s="340"/>
      <c r="WLA8" s="340"/>
      <c r="WLB8" s="340"/>
      <c r="WLC8" s="340"/>
      <c r="WLD8" s="340"/>
      <c r="WLE8" s="340"/>
      <c r="WLF8" s="340"/>
      <c r="WLG8" s="340"/>
      <c r="WLH8" s="340"/>
      <c r="WLI8" s="340"/>
      <c r="WLJ8" s="340"/>
      <c r="WLK8" s="340"/>
      <c r="WLL8" s="340"/>
      <c r="WLM8" s="340"/>
      <c r="WLN8" s="340"/>
      <c r="WLO8" s="340"/>
      <c r="WLP8" s="340"/>
      <c r="WLQ8" s="340"/>
      <c r="WLR8" s="340"/>
      <c r="WLS8" s="340"/>
      <c r="WLT8" s="340"/>
      <c r="WLU8" s="340"/>
      <c r="WLV8" s="340"/>
      <c r="WLW8" s="340"/>
      <c r="WLX8" s="340"/>
      <c r="WLY8" s="340"/>
      <c r="WLZ8" s="340"/>
      <c r="WMA8" s="340"/>
      <c r="WMB8" s="340"/>
      <c r="WMC8" s="340"/>
      <c r="WMD8" s="340"/>
      <c r="WME8" s="340"/>
      <c r="WMF8" s="340"/>
      <c r="WMG8" s="340"/>
      <c r="WMH8" s="340"/>
      <c r="WMI8" s="340"/>
      <c r="WMJ8" s="340"/>
      <c r="WMK8" s="340"/>
      <c r="WML8" s="340"/>
      <c r="WMM8" s="340"/>
      <c r="WMN8" s="340"/>
      <c r="WMO8" s="340"/>
      <c r="WMP8" s="340"/>
      <c r="WMQ8" s="340"/>
      <c r="WMR8" s="340"/>
      <c r="WMS8" s="340"/>
      <c r="WMT8" s="340"/>
      <c r="WMU8" s="340"/>
      <c r="WMV8" s="340"/>
      <c r="WMW8" s="340"/>
      <c r="WMX8" s="340"/>
      <c r="WMY8" s="340"/>
      <c r="WMZ8" s="340"/>
      <c r="WNA8" s="340"/>
      <c r="WNB8" s="340"/>
      <c r="WNC8" s="340"/>
      <c r="WND8" s="340"/>
      <c r="WNE8" s="340"/>
      <c r="WNF8" s="340"/>
      <c r="WNG8" s="340"/>
      <c r="WNH8" s="340"/>
      <c r="WNI8" s="340"/>
      <c r="WNJ8" s="340"/>
      <c r="WNK8" s="340"/>
      <c r="WNL8" s="340"/>
      <c r="WNM8" s="340"/>
      <c r="WNN8" s="340"/>
      <c r="WNO8" s="340"/>
      <c r="WNP8" s="340"/>
      <c r="WNQ8" s="340"/>
      <c r="WNR8" s="340"/>
      <c r="WNS8" s="340"/>
      <c r="WNT8" s="340"/>
      <c r="WNU8" s="340"/>
      <c r="WNV8" s="340"/>
      <c r="WNW8" s="340"/>
      <c r="WNX8" s="340"/>
      <c r="WNY8" s="340"/>
      <c r="WNZ8" s="340"/>
      <c r="WOA8" s="340"/>
      <c r="WOB8" s="340"/>
      <c r="WOC8" s="340"/>
      <c r="WOD8" s="340"/>
      <c r="WOE8" s="340"/>
      <c r="WOF8" s="340"/>
      <c r="WOG8" s="340"/>
      <c r="WOH8" s="340"/>
      <c r="WOI8" s="340"/>
      <c r="WOJ8" s="340"/>
      <c r="WOK8" s="340"/>
      <c r="WOL8" s="340"/>
      <c r="WOM8" s="340"/>
      <c r="WON8" s="340"/>
      <c r="WOO8" s="340"/>
      <c r="WOP8" s="340"/>
      <c r="WOQ8" s="340"/>
      <c r="WOR8" s="340"/>
      <c r="WOS8" s="340"/>
      <c r="WOT8" s="340"/>
      <c r="WOU8" s="340"/>
      <c r="WOV8" s="340"/>
      <c r="WOW8" s="340"/>
      <c r="WOX8" s="340"/>
      <c r="WOY8" s="340"/>
      <c r="WOZ8" s="340"/>
      <c r="WPA8" s="340"/>
      <c r="WPB8" s="340"/>
      <c r="WPC8" s="340"/>
      <c r="WPD8" s="340"/>
      <c r="WPE8" s="340"/>
      <c r="WPF8" s="340"/>
      <c r="WPG8" s="340"/>
      <c r="WPH8" s="340"/>
      <c r="WPI8" s="340"/>
      <c r="WPJ8" s="340"/>
      <c r="WSO8" s="341"/>
      <c r="WSP8" s="341"/>
      <c r="WSQ8" s="341"/>
      <c r="WSR8" s="341"/>
      <c r="WSS8" s="341"/>
      <c r="WST8" s="341"/>
      <c r="WSU8" s="341"/>
      <c r="WSV8" s="341"/>
      <c r="WSW8" s="341"/>
      <c r="WSX8" s="341"/>
      <c r="WSY8" s="341"/>
      <c r="WSZ8" s="341"/>
    </row>
    <row r="9" spans="1:16134" s="341" customFormat="1" ht="11.4" x14ac:dyDescent="0.2">
      <c r="A9" s="350"/>
      <c r="B9" s="362" t="s">
        <v>2594</v>
      </c>
      <c r="C9" s="367">
        <v>1121825251</v>
      </c>
      <c r="D9" s="364" t="s">
        <v>2595</v>
      </c>
      <c r="E9" s="360" t="s">
        <v>278</v>
      </c>
      <c r="F9" s="360" t="s">
        <v>423</v>
      </c>
      <c r="G9" s="360" t="s">
        <v>280</v>
      </c>
      <c r="H9" s="365" t="s">
        <v>2649</v>
      </c>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c r="KM9" s="340"/>
      <c r="KN9" s="340"/>
      <c r="KO9" s="340"/>
      <c r="KP9" s="340"/>
      <c r="KQ9" s="340"/>
      <c r="KR9" s="340"/>
      <c r="KS9" s="340"/>
      <c r="KT9" s="340"/>
      <c r="KU9" s="340"/>
      <c r="KV9" s="340"/>
      <c r="KW9" s="340"/>
      <c r="KX9" s="340"/>
      <c r="KY9" s="340"/>
      <c r="KZ9" s="340"/>
      <c r="LA9" s="340"/>
      <c r="LB9" s="340"/>
      <c r="LC9" s="340"/>
      <c r="LD9" s="340"/>
      <c r="LE9" s="340"/>
      <c r="LF9" s="340"/>
      <c r="LG9" s="340"/>
      <c r="LH9" s="340"/>
      <c r="LI9" s="340"/>
      <c r="LJ9" s="340"/>
      <c r="LK9" s="340"/>
      <c r="LL9" s="340"/>
      <c r="LM9" s="340"/>
      <c r="LN9" s="340"/>
      <c r="LO9" s="340"/>
      <c r="LP9" s="340"/>
      <c r="LQ9" s="340"/>
      <c r="LR9" s="340"/>
      <c r="LS9" s="340"/>
      <c r="LT9" s="340"/>
      <c r="LU9" s="340"/>
      <c r="LV9" s="340"/>
      <c r="LW9" s="340"/>
      <c r="LX9" s="340"/>
      <c r="LY9" s="340"/>
      <c r="LZ9" s="340"/>
      <c r="MA9" s="340"/>
      <c r="MB9" s="340"/>
      <c r="MC9" s="340"/>
      <c r="MD9" s="340"/>
      <c r="ME9" s="340"/>
      <c r="MF9" s="340"/>
      <c r="MG9" s="340"/>
      <c r="MH9" s="340"/>
      <c r="MI9" s="340"/>
      <c r="MJ9" s="340"/>
      <c r="MK9" s="340"/>
      <c r="ML9" s="340"/>
      <c r="MM9" s="340"/>
      <c r="MN9" s="340"/>
      <c r="MO9" s="340"/>
      <c r="MP9" s="340"/>
      <c r="MQ9" s="340"/>
      <c r="MR9" s="340"/>
      <c r="MS9" s="340"/>
      <c r="MT9" s="340"/>
      <c r="MU9" s="340"/>
      <c r="MV9" s="340"/>
      <c r="MW9" s="340"/>
      <c r="MX9" s="340"/>
      <c r="MY9" s="340"/>
      <c r="MZ9" s="340"/>
      <c r="NA9" s="340"/>
      <c r="NB9" s="340"/>
      <c r="NC9" s="340"/>
      <c r="ND9" s="340"/>
      <c r="NE9" s="340"/>
      <c r="NF9" s="340"/>
      <c r="NG9" s="340"/>
      <c r="NH9" s="340"/>
      <c r="NI9" s="340"/>
      <c r="NJ9" s="340"/>
      <c r="NK9" s="340"/>
      <c r="NL9" s="340"/>
      <c r="NM9" s="340"/>
      <c r="NN9" s="340"/>
      <c r="NO9" s="340"/>
      <c r="NP9" s="340"/>
      <c r="NQ9" s="340"/>
      <c r="NR9" s="340"/>
      <c r="NS9" s="340"/>
      <c r="NT9" s="340"/>
      <c r="NU9" s="340"/>
      <c r="NV9" s="340"/>
      <c r="NW9" s="340"/>
      <c r="NX9" s="340"/>
      <c r="NY9" s="340"/>
      <c r="NZ9" s="340"/>
      <c r="OA9" s="340"/>
      <c r="OB9" s="340"/>
      <c r="OC9" s="340"/>
      <c r="OD9" s="340"/>
      <c r="OE9" s="340"/>
      <c r="OF9" s="340"/>
      <c r="OG9" s="340"/>
      <c r="OH9" s="340"/>
      <c r="OI9" s="340"/>
      <c r="OJ9" s="340"/>
      <c r="OK9" s="340"/>
      <c r="OL9" s="340"/>
      <c r="OM9" s="340"/>
      <c r="ON9" s="340"/>
      <c r="OO9" s="340"/>
      <c r="OP9" s="340"/>
      <c r="OQ9" s="340"/>
      <c r="OR9" s="340"/>
      <c r="OS9" s="340"/>
      <c r="OT9" s="340"/>
      <c r="OU9" s="340"/>
      <c r="OV9" s="340"/>
      <c r="OW9" s="340"/>
      <c r="OX9" s="340"/>
      <c r="OY9" s="340"/>
      <c r="OZ9" s="340"/>
      <c r="PA9" s="340"/>
      <c r="PB9" s="340"/>
      <c r="PC9" s="340"/>
      <c r="PD9" s="340"/>
      <c r="PE9" s="340"/>
      <c r="PF9" s="340"/>
      <c r="PG9" s="340"/>
      <c r="PH9" s="340"/>
      <c r="PI9" s="340"/>
      <c r="PJ9" s="340"/>
      <c r="PK9" s="340"/>
      <c r="PL9" s="340"/>
      <c r="PM9" s="340"/>
      <c r="PN9" s="340"/>
      <c r="PO9" s="340"/>
      <c r="PP9" s="340"/>
      <c r="PQ9" s="340"/>
      <c r="PR9" s="340"/>
      <c r="PS9" s="340"/>
      <c r="PT9" s="340"/>
      <c r="PU9" s="340"/>
      <c r="PV9" s="340"/>
      <c r="PW9" s="340"/>
      <c r="PX9" s="340"/>
      <c r="PY9" s="340"/>
      <c r="PZ9" s="340"/>
      <c r="QA9" s="340"/>
      <c r="QB9" s="340"/>
      <c r="QC9" s="340"/>
      <c r="QD9" s="340"/>
      <c r="QE9" s="340"/>
      <c r="QF9" s="340"/>
      <c r="QG9" s="340"/>
      <c r="QH9" s="340"/>
      <c r="QI9" s="340"/>
      <c r="QJ9" s="340"/>
      <c r="QK9" s="340"/>
      <c r="QL9" s="340"/>
      <c r="QM9" s="340"/>
      <c r="QN9" s="340"/>
      <c r="QO9" s="340"/>
      <c r="QP9" s="340"/>
      <c r="QQ9" s="340"/>
      <c r="QR9" s="340"/>
      <c r="QS9" s="340"/>
      <c r="QT9" s="340"/>
      <c r="QU9" s="340"/>
      <c r="QV9" s="340"/>
      <c r="QW9" s="340"/>
      <c r="QX9" s="340"/>
      <c r="QY9" s="340"/>
      <c r="QZ9" s="340"/>
      <c r="RA9" s="340"/>
      <c r="RB9" s="340"/>
      <c r="RC9" s="340"/>
      <c r="RD9" s="340"/>
      <c r="RE9" s="340"/>
      <c r="RF9" s="340"/>
      <c r="RG9" s="340"/>
      <c r="RH9" s="340"/>
      <c r="RI9" s="340"/>
      <c r="RJ9" s="340"/>
      <c r="RK9" s="340"/>
      <c r="RL9" s="340"/>
      <c r="RM9" s="340"/>
      <c r="RN9" s="340"/>
      <c r="RO9" s="340"/>
      <c r="RP9" s="340"/>
      <c r="RQ9" s="340"/>
      <c r="RR9" s="340"/>
      <c r="RS9" s="340"/>
      <c r="RT9" s="340"/>
      <c r="RU9" s="340"/>
      <c r="RV9" s="340"/>
      <c r="RW9" s="340"/>
      <c r="RX9" s="340"/>
      <c r="RY9" s="340"/>
      <c r="RZ9" s="340"/>
      <c r="SA9" s="340"/>
      <c r="SB9" s="340"/>
      <c r="SC9" s="340"/>
      <c r="SD9" s="340"/>
      <c r="SE9" s="340"/>
      <c r="SF9" s="340"/>
      <c r="SG9" s="340"/>
      <c r="SH9" s="340"/>
      <c r="SI9" s="340"/>
      <c r="SJ9" s="340"/>
      <c r="SK9" s="340"/>
      <c r="SL9" s="340"/>
      <c r="SM9" s="340"/>
      <c r="SN9" s="340"/>
      <c r="SO9" s="340"/>
      <c r="SP9" s="340"/>
      <c r="SQ9" s="340"/>
      <c r="SR9" s="340"/>
      <c r="SS9" s="340"/>
      <c r="ST9" s="340"/>
      <c r="SU9" s="340"/>
      <c r="SV9" s="340"/>
      <c r="SW9" s="340"/>
      <c r="SX9" s="340"/>
      <c r="SY9" s="340"/>
      <c r="SZ9" s="340"/>
      <c r="TA9" s="340"/>
      <c r="TB9" s="340"/>
      <c r="TC9" s="340"/>
      <c r="TD9" s="340"/>
      <c r="TE9" s="340"/>
      <c r="TF9" s="340"/>
      <c r="TG9" s="340"/>
      <c r="TH9" s="340"/>
      <c r="TI9" s="340"/>
      <c r="TJ9" s="340"/>
      <c r="TK9" s="340"/>
      <c r="TL9" s="340"/>
      <c r="TM9" s="340"/>
      <c r="TN9" s="340"/>
      <c r="TO9" s="340"/>
      <c r="TP9" s="340"/>
      <c r="TQ9" s="340"/>
      <c r="TR9" s="340"/>
      <c r="TS9" s="340"/>
      <c r="TT9" s="340"/>
      <c r="TU9" s="340"/>
      <c r="TV9" s="340"/>
      <c r="TW9" s="340"/>
      <c r="TX9" s="340"/>
      <c r="TY9" s="340"/>
      <c r="TZ9" s="340"/>
      <c r="UA9" s="340"/>
      <c r="UB9" s="340"/>
      <c r="UC9" s="340"/>
      <c r="UD9" s="340"/>
      <c r="UE9" s="340"/>
      <c r="UF9" s="340"/>
      <c r="UG9" s="340"/>
      <c r="UH9" s="340"/>
      <c r="UI9" s="340"/>
      <c r="UJ9" s="340"/>
      <c r="UK9" s="340"/>
      <c r="UL9" s="340"/>
      <c r="UM9" s="340"/>
      <c r="UN9" s="340"/>
      <c r="UO9" s="340"/>
      <c r="UP9" s="340"/>
      <c r="UQ9" s="340"/>
      <c r="UR9" s="340"/>
      <c r="US9" s="340"/>
      <c r="UT9" s="340"/>
      <c r="UU9" s="340"/>
      <c r="UV9" s="340"/>
      <c r="UW9" s="340"/>
      <c r="UX9" s="340"/>
      <c r="UY9" s="340"/>
      <c r="UZ9" s="340"/>
      <c r="VA9" s="340"/>
      <c r="VB9" s="340"/>
      <c r="VC9" s="340"/>
      <c r="VD9" s="340"/>
      <c r="VE9" s="340"/>
      <c r="VF9" s="340"/>
      <c r="VG9" s="340"/>
      <c r="VH9" s="340"/>
      <c r="VI9" s="340"/>
      <c r="VJ9" s="340"/>
      <c r="VK9" s="340"/>
      <c r="VL9" s="340"/>
      <c r="VM9" s="340"/>
      <c r="VN9" s="340"/>
      <c r="VO9" s="340"/>
      <c r="VP9" s="340"/>
      <c r="VQ9" s="340"/>
      <c r="VR9" s="340"/>
      <c r="VS9" s="340"/>
      <c r="VT9" s="340"/>
      <c r="VU9" s="340"/>
      <c r="VV9" s="340"/>
      <c r="VW9" s="340"/>
      <c r="VX9" s="340"/>
      <c r="VY9" s="340"/>
      <c r="VZ9" s="340"/>
      <c r="WA9" s="340"/>
      <c r="WB9" s="340"/>
      <c r="WC9" s="340"/>
      <c r="WD9" s="340"/>
      <c r="WE9" s="340"/>
      <c r="WF9" s="340"/>
      <c r="WG9" s="340"/>
      <c r="WH9" s="340"/>
      <c r="WI9" s="340"/>
      <c r="WJ9" s="340"/>
      <c r="WK9" s="340"/>
      <c r="WL9" s="340"/>
      <c r="WM9" s="340"/>
      <c r="WN9" s="340"/>
      <c r="WO9" s="340"/>
      <c r="WP9" s="340"/>
      <c r="WQ9" s="340"/>
      <c r="WR9" s="340"/>
      <c r="WS9" s="340"/>
      <c r="WT9" s="340"/>
      <c r="WU9" s="340"/>
      <c r="WV9" s="340"/>
      <c r="WW9" s="340"/>
      <c r="WX9" s="340"/>
      <c r="WY9" s="340"/>
      <c r="WZ9" s="340"/>
      <c r="XA9" s="340"/>
      <c r="XB9" s="340"/>
      <c r="XC9" s="340"/>
      <c r="XD9" s="340"/>
      <c r="XE9" s="340"/>
      <c r="XF9" s="340"/>
      <c r="XG9" s="340"/>
      <c r="XH9" s="340"/>
      <c r="XI9" s="340"/>
      <c r="XJ9" s="340"/>
      <c r="XK9" s="340"/>
      <c r="XL9" s="340"/>
      <c r="XM9" s="340"/>
      <c r="XN9" s="340"/>
      <c r="XO9" s="340"/>
      <c r="XP9" s="340"/>
      <c r="XQ9" s="340"/>
      <c r="XR9" s="340"/>
      <c r="XS9" s="340"/>
      <c r="XT9" s="340"/>
      <c r="XU9" s="340"/>
      <c r="XV9" s="340"/>
      <c r="XW9" s="340"/>
      <c r="XX9" s="340"/>
      <c r="XY9" s="340"/>
      <c r="XZ9" s="340"/>
      <c r="YA9" s="340"/>
      <c r="YB9" s="340"/>
      <c r="YC9" s="340"/>
      <c r="YD9" s="340"/>
      <c r="YE9" s="340"/>
      <c r="YF9" s="340"/>
      <c r="YG9" s="340"/>
      <c r="YH9" s="340"/>
      <c r="YI9" s="340"/>
      <c r="YJ9" s="340"/>
      <c r="YK9" s="340"/>
      <c r="YL9" s="340"/>
      <c r="YM9" s="340"/>
      <c r="YN9" s="340"/>
      <c r="YO9" s="340"/>
      <c r="YP9" s="340"/>
      <c r="YQ9" s="340"/>
      <c r="YR9" s="340"/>
      <c r="YS9" s="340"/>
      <c r="YT9" s="340"/>
      <c r="YU9" s="340"/>
      <c r="YV9" s="340"/>
      <c r="YW9" s="340"/>
      <c r="YX9" s="340"/>
      <c r="YY9" s="340"/>
      <c r="YZ9" s="340"/>
      <c r="ZA9" s="340"/>
      <c r="ZB9" s="340"/>
      <c r="ZC9" s="340"/>
      <c r="ZD9" s="340"/>
      <c r="ZE9" s="340"/>
      <c r="ZF9" s="340"/>
      <c r="ZG9" s="340"/>
      <c r="ZH9" s="340"/>
      <c r="ZI9" s="340"/>
      <c r="ZJ9" s="340"/>
      <c r="ZK9" s="340"/>
      <c r="ZL9" s="340"/>
      <c r="ZM9" s="340"/>
      <c r="ZN9" s="340"/>
      <c r="ZO9" s="340"/>
      <c r="ZP9" s="340"/>
      <c r="ZQ9" s="340"/>
      <c r="ZR9" s="340"/>
      <c r="ZS9" s="340"/>
      <c r="ZT9" s="340"/>
      <c r="ZU9" s="340"/>
      <c r="ZV9" s="340"/>
      <c r="ZW9" s="340"/>
      <c r="ZX9" s="340"/>
      <c r="ZY9" s="340"/>
      <c r="ZZ9" s="340"/>
      <c r="AAA9" s="340"/>
      <c r="AAB9" s="340"/>
      <c r="AAC9" s="340"/>
      <c r="AAD9" s="340"/>
      <c r="AAE9" s="340"/>
      <c r="AAF9" s="340"/>
      <c r="AAG9" s="340"/>
      <c r="AAH9" s="340"/>
      <c r="AAI9" s="340"/>
      <c r="AAJ9" s="340"/>
      <c r="AAK9" s="340"/>
      <c r="AAL9" s="340"/>
      <c r="AAM9" s="340"/>
      <c r="AAN9" s="340"/>
      <c r="AAO9" s="340"/>
      <c r="AAP9" s="340"/>
      <c r="AAQ9" s="340"/>
      <c r="AAR9" s="340"/>
      <c r="AAS9" s="340"/>
      <c r="AAT9" s="340"/>
      <c r="AAU9" s="340"/>
      <c r="AAV9" s="340"/>
      <c r="AAW9" s="340"/>
      <c r="AAX9" s="340"/>
      <c r="AAY9" s="340"/>
      <c r="AAZ9" s="340"/>
      <c r="ABA9" s="340"/>
      <c r="ABB9" s="340"/>
      <c r="ABC9" s="340"/>
      <c r="ABD9" s="340"/>
      <c r="ABE9" s="340"/>
      <c r="ABF9" s="340"/>
      <c r="ABG9" s="340"/>
      <c r="ABH9" s="340"/>
      <c r="ABI9" s="340"/>
      <c r="ABJ9" s="340"/>
      <c r="ABK9" s="340"/>
      <c r="ABL9" s="340"/>
      <c r="ABM9" s="340"/>
      <c r="ABN9" s="340"/>
      <c r="ABO9" s="340"/>
      <c r="ABP9" s="340"/>
      <c r="ABQ9" s="340"/>
      <c r="ABR9" s="340"/>
      <c r="ABS9" s="340"/>
      <c r="ABT9" s="340"/>
      <c r="ABU9" s="340"/>
      <c r="ABV9" s="340"/>
      <c r="ABW9" s="340"/>
      <c r="ABX9" s="340"/>
      <c r="ABY9" s="340"/>
      <c r="ABZ9" s="340"/>
      <c r="ACA9" s="340"/>
      <c r="ACB9" s="340"/>
      <c r="ACC9" s="340"/>
      <c r="ACD9" s="340"/>
      <c r="ACE9" s="340"/>
      <c r="ACF9" s="340"/>
      <c r="ACG9" s="340"/>
      <c r="ACH9" s="340"/>
      <c r="ACI9" s="340"/>
      <c r="ACJ9" s="340"/>
      <c r="ACK9" s="340"/>
      <c r="ACL9" s="340"/>
      <c r="ACM9" s="340"/>
      <c r="ACN9" s="340"/>
      <c r="ACO9" s="340"/>
      <c r="ACP9" s="340"/>
      <c r="ACQ9" s="340"/>
      <c r="ACR9" s="340"/>
      <c r="ACS9" s="340"/>
      <c r="ACT9" s="340"/>
      <c r="ACU9" s="340"/>
      <c r="ACV9" s="340"/>
      <c r="ACW9" s="340"/>
      <c r="ACX9" s="340"/>
      <c r="ACY9" s="340"/>
      <c r="ACZ9" s="340"/>
      <c r="ADA9" s="340"/>
      <c r="ADB9" s="340"/>
      <c r="ADC9" s="340"/>
      <c r="ADD9" s="340"/>
      <c r="ADE9" s="340"/>
      <c r="ADF9" s="340"/>
      <c r="ADG9" s="340"/>
      <c r="ADH9" s="340"/>
      <c r="ADI9" s="340"/>
      <c r="ADJ9" s="340"/>
      <c r="ADK9" s="340"/>
      <c r="ADL9" s="340"/>
      <c r="ADM9" s="340"/>
      <c r="ADN9" s="340"/>
      <c r="ADO9" s="340"/>
      <c r="ADP9" s="340"/>
      <c r="ADQ9" s="340"/>
      <c r="ADR9" s="340"/>
      <c r="ADS9" s="340"/>
      <c r="ADT9" s="340"/>
      <c r="ADU9" s="340"/>
      <c r="ADV9" s="340"/>
      <c r="ADW9" s="340"/>
      <c r="ADX9" s="340"/>
      <c r="ADY9" s="340"/>
      <c r="ADZ9" s="340"/>
      <c r="AEA9" s="340"/>
      <c r="AEB9" s="340"/>
      <c r="AEC9" s="340"/>
      <c r="AED9" s="340"/>
      <c r="AEE9" s="340"/>
      <c r="AEF9" s="340"/>
      <c r="AEG9" s="340"/>
      <c r="AEH9" s="340"/>
      <c r="AEI9" s="340"/>
      <c r="AEJ9" s="340"/>
      <c r="AEK9" s="340"/>
      <c r="AEL9" s="340"/>
      <c r="AEM9" s="340"/>
      <c r="AEN9" s="340"/>
      <c r="AEO9" s="340"/>
      <c r="AEP9" s="340"/>
      <c r="AEQ9" s="340"/>
      <c r="AER9" s="340"/>
      <c r="AES9" s="340"/>
      <c r="AET9" s="340"/>
      <c r="AEU9" s="340"/>
      <c r="AEV9" s="340"/>
      <c r="AEW9" s="340"/>
      <c r="AEX9" s="340"/>
      <c r="AEY9" s="340"/>
      <c r="AEZ9" s="340"/>
      <c r="AFA9" s="340"/>
      <c r="AFB9" s="340"/>
      <c r="AFC9" s="340"/>
      <c r="AFD9" s="340"/>
      <c r="AFE9" s="340"/>
      <c r="AFF9" s="340"/>
      <c r="AFG9" s="340"/>
      <c r="AFH9" s="340"/>
      <c r="AFI9" s="340"/>
      <c r="AFJ9" s="340"/>
      <c r="AFK9" s="340"/>
      <c r="AFL9" s="340"/>
      <c r="AFM9" s="340"/>
      <c r="AFN9" s="340"/>
      <c r="AFO9" s="340"/>
      <c r="AFP9" s="340"/>
      <c r="AFQ9" s="340"/>
      <c r="AFR9" s="340"/>
      <c r="AFS9" s="340"/>
      <c r="AFT9" s="340"/>
      <c r="AFU9" s="340"/>
      <c r="AFV9" s="340"/>
      <c r="AFW9" s="340"/>
      <c r="AFX9" s="340"/>
      <c r="AFY9" s="340"/>
      <c r="AFZ9" s="340"/>
      <c r="AGA9" s="340"/>
      <c r="AGB9" s="340"/>
      <c r="AGC9" s="340"/>
      <c r="AGD9" s="340"/>
      <c r="AGE9" s="340"/>
      <c r="AGF9" s="340"/>
      <c r="AGG9" s="340"/>
      <c r="AGH9" s="340"/>
      <c r="AGI9" s="340"/>
      <c r="AGJ9" s="340"/>
      <c r="AGK9" s="340"/>
      <c r="AGL9" s="340"/>
      <c r="AGM9" s="340"/>
      <c r="AGN9" s="340"/>
      <c r="AGO9" s="340"/>
      <c r="AGP9" s="340"/>
      <c r="AGQ9" s="340"/>
      <c r="AGR9" s="340"/>
      <c r="AGS9" s="340"/>
      <c r="AGT9" s="340"/>
      <c r="AGU9" s="340"/>
      <c r="AGV9" s="340"/>
      <c r="AGW9" s="340"/>
      <c r="AGX9" s="340"/>
      <c r="AGY9" s="340"/>
      <c r="AGZ9" s="340"/>
      <c r="AHA9" s="340"/>
      <c r="AHB9" s="340"/>
      <c r="AHC9" s="340"/>
      <c r="AHD9" s="340"/>
      <c r="AHE9" s="340"/>
      <c r="AHF9" s="340"/>
      <c r="AHG9" s="340"/>
      <c r="AHH9" s="340"/>
      <c r="AHI9" s="340"/>
      <c r="AHJ9" s="340"/>
      <c r="AHK9" s="340"/>
      <c r="AHL9" s="340"/>
      <c r="AHM9" s="340"/>
      <c r="AHN9" s="340"/>
      <c r="AHO9" s="340"/>
      <c r="AHP9" s="340"/>
      <c r="AHQ9" s="340"/>
      <c r="AHR9" s="340"/>
      <c r="AHS9" s="340"/>
      <c r="AHT9" s="340"/>
      <c r="AHU9" s="340"/>
      <c r="AHV9" s="340"/>
      <c r="AHW9" s="340"/>
      <c r="AHX9" s="340"/>
      <c r="AHY9" s="340"/>
      <c r="AHZ9" s="340"/>
      <c r="AIA9" s="340"/>
      <c r="AIB9" s="340"/>
      <c r="AIC9" s="340"/>
      <c r="AID9" s="340"/>
      <c r="AIE9" s="340"/>
      <c r="AIF9" s="340"/>
      <c r="AIG9" s="340"/>
      <c r="AIH9" s="340"/>
      <c r="AII9" s="340"/>
      <c r="AIJ9" s="340"/>
      <c r="AIK9" s="340"/>
      <c r="AIL9" s="340"/>
      <c r="AIM9" s="340"/>
      <c r="AIN9" s="340"/>
      <c r="AIO9" s="340"/>
      <c r="AIP9" s="340"/>
      <c r="AIQ9" s="340"/>
      <c r="AIR9" s="340"/>
      <c r="AIS9" s="340"/>
      <c r="AIT9" s="340"/>
      <c r="AIU9" s="340"/>
      <c r="AIV9" s="340"/>
      <c r="AIW9" s="340"/>
      <c r="AIX9" s="340"/>
      <c r="AIY9" s="340"/>
      <c r="AIZ9" s="340"/>
      <c r="AJA9" s="340"/>
      <c r="AJB9" s="340"/>
      <c r="AJC9" s="340"/>
      <c r="AJD9" s="340"/>
      <c r="AJE9" s="340"/>
      <c r="AJF9" s="340"/>
      <c r="AJG9" s="340"/>
      <c r="AJH9" s="340"/>
      <c r="AJI9" s="340"/>
      <c r="AJJ9" s="340"/>
      <c r="AJK9" s="340"/>
      <c r="AJL9" s="340"/>
      <c r="AJM9" s="340"/>
      <c r="AJN9" s="340"/>
      <c r="AJO9" s="340"/>
      <c r="AJP9" s="340"/>
      <c r="AJQ9" s="340"/>
      <c r="AJR9" s="340"/>
      <c r="AJS9" s="340"/>
      <c r="AJT9" s="340"/>
      <c r="AJU9" s="340"/>
      <c r="AJV9" s="340"/>
      <c r="AJW9" s="340"/>
      <c r="AJX9" s="340"/>
      <c r="AJY9" s="340"/>
      <c r="AJZ9" s="340"/>
      <c r="AKA9" s="340"/>
      <c r="AKB9" s="340"/>
      <c r="AKC9" s="340"/>
      <c r="AKD9" s="340"/>
      <c r="AKE9" s="340"/>
      <c r="AKF9" s="340"/>
      <c r="AKG9" s="340"/>
      <c r="AKH9" s="340"/>
      <c r="AKI9" s="340"/>
      <c r="AKJ9" s="340"/>
      <c r="AKK9" s="340"/>
      <c r="AKL9" s="340"/>
      <c r="AKM9" s="340"/>
      <c r="AKN9" s="340"/>
      <c r="AKO9" s="340"/>
      <c r="AKP9" s="340"/>
      <c r="AKQ9" s="340"/>
      <c r="AKR9" s="340"/>
      <c r="AKS9" s="340"/>
      <c r="AKT9" s="340"/>
      <c r="AKU9" s="340"/>
      <c r="AKV9" s="340"/>
      <c r="AKW9" s="340"/>
      <c r="AKX9" s="340"/>
      <c r="AKY9" s="340"/>
      <c r="AKZ9" s="340"/>
      <c r="ALA9" s="340"/>
      <c r="ALB9" s="340"/>
      <c r="ALC9" s="340"/>
      <c r="ALD9" s="340"/>
      <c r="ALE9" s="340"/>
      <c r="ALF9" s="340"/>
      <c r="ALG9" s="340"/>
      <c r="ALH9" s="340"/>
      <c r="ALI9" s="340"/>
      <c r="ALJ9" s="340"/>
      <c r="ALK9" s="340"/>
      <c r="ALL9" s="340"/>
      <c r="ALM9" s="340"/>
      <c r="ALN9" s="340"/>
      <c r="ALO9" s="340"/>
      <c r="ALP9" s="340"/>
      <c r="ALQ9" s="340"/>
      <c r="ALR9" s="340"/>
      <c r="ALS9" s="340"/>
      <c r="ALT9" s="340"/>
      <c r="ALU9" s="340"/>
      <c r="ALV9" s="340"/>
      <c r="ALW9" s="340"/>
      <c r="ALX9" s="340"/>
      <c r="ALY9" s="340"/>
      <c r="ALZ9" s="340"/>
      <c r="AMA9" s="340"/>
      <c r="AMB9" s="340"/>
      <c r="AMC9" s="340"/>
      <c r="AMD9" s="340"/>
      <c r="AME9" s="340"/>
      <c r="AMF9" s="340"/>
      <c r="AMG9" s="340"/>
      <c r="AMH9" s="340"/>
      <c r="AMI9" s="340"/>
      <c r="AMJ9" s="340"/>
      <c r="AMK9" s="340"/>
      <c r="AML9" s="340"/>
      <c r="AMM9" s="340"/>
      <c r="AMN9" s="340"/>
      <c r="AMO9" s="340"/>
      <c r="AMP9" s="340"/>
      <c r="AMQ9" s="340"/>
      <c r="AMR9" s="340"/>
      <c r="AMS9" s="340"/>
      <c r="AMT9" s="340"/>
      <c r="AMU9" s="340"/>
      <c r="AMV9" s="340"/>
      <c r="AMW9" s="340"/>
      <c r="AMX9" s="340"/>
      <c r="AMY9" s="340"/>
      <c r="AMZ9" s="340"/>
      <c r="ANA9" s="340"/>
      <c r="ANB9" s="340"/>
      <c r="ANC9" s="340"/>
      <c r="AND9" s="340"/>
      <c r="ANE9" s="340"/>
      <c r="ANF9" s="340"/>
      <c r="ANG9" s="340"/>
      <c r="ANH9" s="340"/>
      <c r="ANI9" s="340"/>
      <c r="ANJ9" s="340"/>
      <c r="ANK9" s="340"/>
      <c r="ANL9" s="340"/>
      <c r="ANM9" s="340"/>
      <c r="ANN9" s="340"/>
      <c r="ANO9" s="340"/>
      <c r="ANP9" s="340"/>
      <c r="ANQ9" s="340"/>
      <c r="ANR9" s="340"/>
      <c r="ANS9" s="340"/>
      <c r="ANT9" s="340"/>
      <c r="ANU9" s="340"/>
      <c r="ANV9" s="340"/>
      <c r="ANW9" s="340"/>
      <c r="ANX9" s="340"/>
      <c r="ANY9" s="340"/>
      <c r="ANZ9" s="340"/>
      <c r="AOA9" s="340"/>
      <c r="AOB9" s="340"/>
      <c r="AOC9" s="340"/>
      <c r="AOD9" s="340"/>
      <c r="AOE9" s="340"/>
      <c r="AOF9" s="340"/>
      <c r="AOG9" s="340"/>
      <c r="AOH9" s="340"/>
      <c r="AOI9" s="340"/>
      <c r="AOJ9" s="340"/>
      <c r="AOK9" s="340"/>
      <c r="AOL9" s="340"/>
      <c r="AOM9" s="340"/>
      <c r="AON9" s="340"/>
      <c r="AOO9" s="340"/>
      <c r="AOP9" s="340"/>
      <c r="AOQ9" s="340"/>
      <c r="AOR9" s="340"/>
      <c r="AOS9" s="340"/>
      <c r="AOT9" s="340"/>
      <c r="AOU9" s="340"/>
      <c r="AOV9" s="340"/>
      <c r="AOW9" s="340"/>
      <c r="AOX9" s="340"/>
      <c r="AOY9" s="340"/>
      <c r="AOZ9" s="340"/>
      <c r="APA9" s="340"/>
      <c r="APB9" s="340"/>
      <c r="APC9" s="340"/>
      <c r="APD9" s="340"/>
      <c r="APE9" s="340"/>
      <c r="APF9" s="340"/>
      <c r="APG9" s="340"/>
      <c r="APH9" s="340"/>
      <c r="API9" s="340"/>
      <c r="APJ9" s="340"/>
      <c r="APK9" s="340"/>
      <c r="APL9" s="340"/>
      <c r="APM9" s="340"/>
      <c r="APN9" s="340"/>
      <c r="APO9" s="340"/>
      <c r="APP9" s="340"/>
      <c r="APQ9" s="340"/>
      <c r="APR9" s="340"/>
      <c r="APS9" s="340"/>
      <c r="APT9" s="340"/>
      <c r="APU9" s="340"/>
      <c r="APV9" s="340"/>
      <c r="APW9" s="340"/>
      <c r="APX9" s="340"/>
      <c r="APY9" s="340"/>
      <c r="APZ9" s="340"/>
      <c r="AQA9" s="340"/>
      <c r="AQB9" s="340"/>
      <c r="AQC9" s="340"/>
      <c r="AQD9" s="340"/>
      <c r="AQE9" s="340"/>
      <c r="AQF9" s="340"/>
      <c r="AQG9" s="340"/>
      <c r="AQH9" s="340"/>
      <c r="AQI9" s="340"/>
      <c r="AQJ9" s="340"/>
      <c r="AQK9" s="340"/>
      <c r="AQL9" s="340"/>
      <c r="AQM9" s="340"/>
      <c r="AQN9" s="340"/>
      <c r="AQO9" s="340"/>
      <c r="AQP9" s="340"/>
      <c r="AQQ9" s="340"/>
      <c r="AQR9" s="340"/>
      <c r="AQS9" s="340"/>
      <c r="AQT9" s="340"/>
      <c r="AQU9" s="340"/>
      <c r="AQV9" s="340"/>
      <c r="AQW9" s="340"/>
      <c r="AQX9" s="340"/>
      <c r="AQY9" s="340"/>
      <c r="AQZ9" s="340"/>
      <c r="ARA9" s="340"/>
      <c r="ARB9" s="340"/>
      <c r="ARC9" s="340"/>
      <c r="ARD9" s="340"/>
      <c r="ARE9" s="340"/>
      <c r="ARF9" s="340"/>
      <c r="ARG9" s="340"/>
      <c r="ARH9" s="340"/>
      <c r="ARI9" s="340"/>
      <c r="ARJ9" s="340"/>
      <c r="ARK9" s="340"/>
      <c r="ARL9" s="340"/>
      <c r="ARM9" s="340"/>
      <c r="ARN9" s="340"/>
      <c r="ARO9" s="340"/>
      <c r="ARP9" s="340"/>
      <c r="ARQ9" s="340"/>
      <c r="ARR9" s="340"/>
      <c r="ARS9" s="340"/>
      <c r="ART9" s="340"/>
      <c r="ARU9" s="340"/>
      <c r="ARV9" s="340"/>
      <c r="ARW9" s="340"/>
      <c r="ARX9" s="340"/>
      <c r="ARY9" s="340"/>
      <c r="ARZ9" s="340"/>
      <c r="ASA9" s="340"/>
      <c r="ASB9" s="340"/>
      <c r="ASC9" s="340"/>
      <c r="ASD9" s="340"/>
      <c r="ASE9" s="340"/>
      <c r="ASF9" s="340"/>
      <c r="ASG9" s="340"/>
      <c r="ASH9" s="340"/>
      <c r="ASI9" s="340"/>
      <c r="ASJ9" s="340"/>
      <c r="ASK9" s="340"/>
      <c r="ASL9" s="340"/>
      <c r="ASM9" s="340"/>
      <c r="ASN9" s="340"/>
      <c r="ASO9" s="340"/>
      <c r="ASP9" s="340"/>
      <c r="ASQ9" s="340"/>
      <c r="ASR9" s="340"/>
      <c r="ASS9" s="340"/>
      <c r="AST9" s="340"/>
      <c r="ASU9" s="340"/>
      <c r="ASV9" s="340"/>
      <c r="ASW9" s="340"/>
      <c r="ASX9" s="340"/>
      <c r="ASY9" s="340"/>
      <c r="ASZ9" s="340"/>
      <c r="ATA9" s="340"/>
      <c r="ATB9" s="340"/>
      <c r="ATC9" s="340"/>
      <c r="ATD9" s="340"/>
      <c r="ATE9" s="340"/>
      <c r="ATF9" s="340"/>
      <c r="ATG9" s="340"/>
      <c r="ATH9" s="340"/>
      <c r="ATI9" s="340"/>
      <c r="ATJ9" s="340"/>
      <c r="ATK9" s="340"/>
      <c r="ATL9" s="340"/>
      <c r="ATM9" s="340"/>
      <c r="ATN9" s="340"/>
      <c r="ATO9" s="340"/>
      <c r="ATP9" s="340"/>
      <c r="ATQ9" s="340"/>
      <c r="ATR9" s="340"/>
      <c r="ATS9" s="340"/>
      <c r="ATT9" s="340"/>
      <c r="ATU9" s="340"/>
      <c r="ATV9" s="340"/>
      <c r="ATW9" s="340"/>
      <c r="ATX9" s="340"/>
      <c r="ATY9" s="340"/>
      <c r="ATZ9" s="340"/>
      <c r="AUA9" s="340"/>
      <c r="AUB9" s="340"/>
      <c r="AUC9" s="340"/>
      <c r="AUD9" s="340"/>
      <c r="AUE9" s="340"/>
      <c r="AUF9" s="340"/>
      <c r="AUG9" s="340"/>
      <c r="AUH9" s="340"/>
      <c r="AUI9" s="340"/>
      <c r="AUJ9" s="340"/>
      <c r="AUK9" s="340"/>
      <c r="AUL9" s="340"/>
      <c r="AUM9" s="340"/>
      <c r="AUN9" s="340"/>
      <c r="AUO9" s="340"/>
      <c r="AUP9" s="340"/>
      <c r="AUQ9" s="340"/>
      <c r="AUR9" s="340"/>
      <c r="AUS9" s="340"/>
      <c r="AUT9" s="340"/>
      <c r="AUU9" s="340"/>
      <c r="AUV9" s="340"/>
      <c r="AUW9" s="340"/>
      <c r="AUX9" s="340"/>
      <c r="AUY9" s="340"/>
      <c r="AUZ9" s="340"/>
      <c r="AVA9" s="340"/>
      <c r="AVB9" s="340"/>
      <c r="AVC9" s="340"/>
      <c r="AVD9" s="340"/>
      <c r="AVE9" s="340"/>
      <c r="AVF9" s="340"/>
      <c r="AVG9" s="340"/>
      <c r="AVH9" s="340"/>
      <c r="AVI9" s="340"/>
      <c r="AVJ9" s="340"/>
      <c r="AVK9" s="340"/>
      <c r="AVL9" s="340"/>
      <c r="AVM9" s="340"/>
      <c r="AVN9" s="340"/>
      <c r="AVO9" s="340"/>
      <c r="AVP9" s="340"/>
      <c r="AVQ9" s="340"/>
      <c r="AVR9" s="340"/>
      <c r="AVS9" s="340"/>
      <c r="AVT9" s="340"/>
      <c r="AVU9" s="340"/>
      <c r="AVV9" s="340"/>
      <c r="AVW9" s="340"/>
      <c r="AVX9" s="340"/>
      <c r="AVY9" s="340"/>
      <c r="AVZ9" s="340"/>
      <c r="AWA9" s="340"/>
      <c r="AWB9" s="340"/>
      <c r="AWC9" s="340"/>
      <c r="AWD9" s="340"/>
      <c r="AWE9" s="340"/>
      <c r="AWF9" s="340"/>
      <c r="AWG9" s="340"/>
      <c r="AWH9" s="340"/>
      <c r="AWI9" s="340"/>
      <c r="AWJ9" s="340"/>
      <c r="AWK9" s="340"/>
      <c r="AWL9" s="340"/>
      <c r="AWM9" s="340"/>
      <c r="AWN9" s="340"/>
      <c r="AWO9" s="340"/>
      <c r="AWP9" s="340"/>
      <c r="AWQ9" s="340"/>
      <c r="AWR9" s="340"/>
      <c r="AWS9" s="340"/>
      <c r="AWT9" s="340"/>
      <c r="AWU9" s="340"/>
      <c r="AWV9" s="340"/>
      <c r="AWW9" s="340"/>
      <c r="AWX9" s="340"/>
      <c r="AWY9" s="340"/>
      <c r="AWZ9" s="340"/>
      <c r="AXA9" s="340"/>
      <c r="AXB9" s="340"/>
      <c r="AXC9" s="340"/>
      <c r="AXD9" s="340"/>
      <c r="AXE9" s="340"/>
      <c r="AXF9" s="340"/>
      <c r="AXG9" s="340"/>
      <c r="AXH9" s="340"/>
      <c r="AXI9" s="340"/>
      <c r="AXJ9" s="340"/>
      <c r="AXK9" s="340"/>
      <c r="AXL9" s="340"/>
      <c r="AXM9" s="340"/>
      <c r="AXN9" s="340"/>
      <c r="AXO9" s="340"/>
      <c r="AXP9" s="340"/>
      <c r="AXQ9" s="340"/>
      <c r="AXR9" s="340"/>
      <c r="AXS9" s="340"/>
      <c r="AXT9" s="340"/>
      <c r="AXU9" s="340"/>
      <c r="AXV9" s="340"/>
      <c r="AXW9" s="340"/>
      <c r="AXX9" s="340"/>
      <c r="AXY9" s="340"/>
      <c r="AXZ9" s="340"/>
      <c r="AYA9" s="340"/>
      <c r="AYB9" s="340"/>
      <c r="AYC9" s="340"/>
      <c r="AYD9" s="340"/>
      <c r="AYE9" s="340"/>
      <c r="AYF9" s="340"/>
      <c r="AYG9" s="340"/>
      <c r="AYH9" s="340"/>
      <c r="AYI9" s="340"/>
      <c r="AYJ9" s="340"/>
      <c r="AYK9" s="340"/>
      <c r="AYL9" s="340"/>
      <c r="AYM9" s="340"/>
      <c r="AYN9" s="340"/>
      <c r="AYO9" s="340"/>
      <c r="AYP9" s="340"/>
      <c r="AYQ9" s="340"/>
      <c r="AYR9" s="340"/>
      <c r="AYS9" s="340"/>
      <c r="AYT9" s="340"/>
      <c r="AYU9" s="340"/>
      <c r="AYV9" s="340"/>
      <c r="AYW9" s="340"/>
      <c r="AYX9" s="340"/>
      <c r="AYY9" s="340"/>
      <c r="AYZ9" s="340"/>
      <c r="AZA9" s="340"/>
      <c r="AZB9" s="340"/>
      <c r="AZC9" s="340"/>
      <c r="AZD9" s="340"/>
      <c r="AZE9" s="340"/>
      <c r="AZF9" s="340"/>
      <c r="AZG9" s="340"/>
      <c r="AZH9" s="340"/>
      <c r="AZI9" s="340"/>
      <c r="AZJ9" s="340"/>
      <c r="AZK9" s="340"/>
      <c r="AZL9" s="340"/>
      <c r="AZM9" s="340"/>
      <c r="AZN9" s="340"/>
      <c r="AZO9" s="340"/>
      <c r="AZP9" s="340"/>
      <c r="AZQ9" s="340"/>
      <c r="AZR9" s="340"/>
      <c r="AZS9" s="340"/>
      <c r="AZT9" s="340"/>
      <c r="AZU9" s="340"/>
      <c r="AZV9" s="340"/>
      <c r="AZW9" s="340"/>
      <c r="AZX9" s="340"/>
      <c r="AZY9" s="340"/>
      <c r="AZZ9" s="340"/>
      <c r="BAA9" s="340"/>
      <c r="BAB9" s="340"/>
      <c r="BAC9" s="340"/>
      <c r="BAD9" s="340"/>
      <c r="BAE9" s="340"/>
      <c r="BAF9" s="340"/>
      <c r="BAG9" s="340"/>
      <c r="BAH9" s="340"/>
      <c r="BAI9" s="340"/>
      <c r="BAJ9" s="340"/>
      <c r="BAK9" s="340"/>
      <c r="BAL9" s="340"/>
      <c r="BAM9" s="340"/>
      <c r="BAN9" s="340"/>
      <c r="BAO9" s="340"/>
      <c r="BAP9" s="340"/>
      <c r="BAQ9" s="340"/>
      <c r="BAR9" s="340"/>
      <c r="BAS9" s="340"/>
      <c r="BAT9" s="340"/>
      <c r="BAU9" s="340"/>
      <c r="BAV9" s="340"/>
      <c r="BAW9" s="340"/>
      <c r="BAX9" s="340"/>
      <c r="BAY9" s="340"/>
      <c r="BAZ9" s="340"/>
      <c r="BBA9" s="340"/>
      <c r="BBB9" s="340"/>
      <c r="BBC9" s="340"/>
      <c r="BBD9" s="340"/>
      <c r="BBE9" s="340"/>
      <c r="BBF9" s="340"/>
      <c r="BBG9" s="340"/>
      <c r="BBH9" s="340"/>
      <c r="BBI9" s="340"/>
      <c r="BBJ9" s="340"/>
      <c r="BBK9" s="340"/>
      <c r="BBL9" s="340"/>
      <c r="BBM9" s="340"/>
      <c r="BBN9" s="340"/>
      <c r="BBO9" s="340"/>
      <c r="BBP9" s="340"/>
      <c r="BBQ9" s="340"/>
      <c r="BBR9" s="340"/>
      <c r="BBS9" s="340"/>
      <c r="BBT9" s="340"/>
      <c r="BBU9" s="340"/>
      <c r="BBV9" s="340"/>
      <c r="BBW9" s="340"/>
      <c r="BBX9" s="340"/>
      <c r="BBY9" s="340"/>
      <c r="BBZ9" s="340"/>
      <c r="BCA9" s="340"/>
      <c r="BCB9" s="340"/>
      <c r="BCC9" s="340"/>
      <c r="BCD9" s="340"/>
      <c r="BCE9" s="340"/>
      <c r="BCF9" s="340"/>
      <c r="BCG9" s="340"/>
      <c r="BCH9" s="340"/>
      <c r="BCI9" s="340"/>
      <c r="BCJ9" s="340"/>
      <c r="BCK9" s="340"/>
      <c r="BCL9" s="340"/>
      <c r="BCM9" s="340"/>
      <c r="BCN9" s="340"/>
      <c r="BCO9" s="340"/>
      <c r="BCP9" s="340"/>
      <c r="BCQ9" s="340"/>
      <c r="BCR9" s="340"/>
      <c r="BCS9" s="340"/>
      <c r="BCT9" s="340"/>
      <c r="BCU9" s="340"/>
      <c r="BCV9" s="340"/>
      <c r="BCW9" s="340"/>
      <c r="BCX9" s="340"/>
      <c r="BCY9" s="340"/>
      <c r="BCZ9" s="340"/>
      <c r="BDA9" s="340"/>
      <c r="BDB9" s="340"/>
      <c r="BDC9" s="340"/>
      <c r="BDD9" s="340"/>
      <c r="BDE9" s="340"/>
      <c r="BDF9" s="340"/>
      <c r="BDG9" s="340"/>
      <c r="BDH9" s="340"/>
      <c r="BDI9" s="340"/>
      <c r="BDJ9" s="340"/>
      <c r="BDK9" s="340"/>
      <c r="BDL9" s="340"/>
      <c r="BDM9" s="340"/>
      <c r="BDN9" s="340"/>
      <c r="BDO9" s="340"/>
      <c r="BDP9" s="340"/>
      <c r="BDQ9" s="340"/>
      <c r="BDR9" s="340"/>
      <c r="BDS9" s="340"/>
      <c r="BDT9" s="340"/>
      <c r="BDU9" s="340"/>
      <c r="BDV9" s="340"/>
      <c r="BDW9" s="340"/>
      <c r="BDX9" s="340"/>
      <c r="BDY9" s="340"/>
      <c r="BDZ9" s="340"/>
      <c r="BEA9" s="340"/>
      <c r="BEB9" s="340"/>
      <c r="BEC9" s="340"/>
      <c r="BED9" s="340"/>
      <c r="BEE9" s="340"/>
      <c r="BEF9" s="340"/>
      <c r="BEG9" s="340"/>
      <c r="BEH9" s="340"/>
      <c r="BEI9" s="340"/>
      <c r="BEJ9" s="340"/>
      <c r="BEK9" s="340"/>
      <c r="BEL9" s="340"/>
      <c r="BEM9" s="340"/>
      <c r="BEN9" s="340"/>
      <c r="BEO9" s="340"/>
      <c r="BEP9" s="340"/>
      <c r="BEQ9" s="340"/>
      <c r="BER9" s="340"/>
      <c r="BES9" s="340"/>
      <c r="BET9" s="340"/>
      <c r="BEU9" s="340"/>
      <c r="BEV9" s="340"/>
      <c r="BEW9" s="340"/>
      <c r="BEX9" s="340"/>
      <c r="BEY9" s="340"/>
      <c r="BEZ9" s="340"/>
      <c r="BFA9" s="340"/>
      <c r="BFB9" s="340"/>
      <c r="BFC9" s="340"/>
      <c r="BFD9" s="340"/>
      <c r="BFE9" s="340"/>
      <c r="BFF9" s="340"/>
      <c r="BFG9" s="340"/>
      <c r="BFH9" s="340"/>
      <c r="BFI9" s="340"/>
      <c r="BFJ9" s="340"/>
      <c r="BFK9" s="340"/>
      <c r="BFL9" s="340"/>
      <c r="BFM9" s="340"/>
      <c r="BFN9" s="340"/>
      <c r="BFO9" s="340"/>
      <c r="BFP9" s="340"/>
      <c r="BFQ9" s="340"/>
      <c r="BFR9" s="340"/>
      <c r="BFS9" s="340"/>
      <c r="BFT9" s="340"/>
      <c r="BFU9" s="340"/>
      <c r="BFV9" s="340"/>
      <c r="BFW9" s="340"/>
      <c r="BFX9" s="340"/>
      <c r="BFY9" s="340"/>
      <c r="BFZ9" s="340"/>
      <c r="BGA9" s="340"/>
      <c r="BGB9" s="340"/>
      <c r="BGC9" s="340"/>
      <c r="BGD9" s="340"/>
      <c r="BGE9" s="340"/>
      <c r="BGF9" s="340"/>
      <c r="BGG9" s="340"/>
      <c r="BGH9" s="340"/>
      <c r="BGI9" s="340"/>
      <c r="BGJ9" s="340"/>
      <c r="BGK9" s="340"/>
      <c r="BGL9" s="340"/>
      <c r="BGM9" s="340"/>
      <c r="BGN9" s="340"/>
      <c r="BGO9" s="340"/>
      <c r="BGP9" s="340"/>
      <c r="BGQ9" s="340"/>
      <c r="BGR9" s="340"/>
      <c r="BGS9" s="340"/>
      <c r="BGT9" s="340"/>
      <c r="BGU9" s="340"/>
      <c r="BGV9" s="340"/>
      <c r="BGW9" s="340"/>
      <c r="BGX9" s="340"/>
      <c r="BGY9" s="340"/>
      <c r="BGZ9" s="340"/>
      <c r="BHA9" s="340"/>
      <c r="BHB9" s="340"/>
      <c r="BHC9" s="340"/>
      <c r="BHD9" s="340"/>
      <c r="BHE9" s="340"/>
      <c r="BHF9" s="340"/>
      <c r="BHG9" s="340"/>
      <c r="BHH9" s="340"/>
      <c r="BHI9" s="340"/>
      <c r="BHJ9" s="340"/>
      <c r="BHK9" s="340"/>
      <c r="BHL9" s="340"/>
      <c r="BHM9" s="340"/>
      <c r="BHN9" s="340"/>
      <c r="BHO9" s="340"/>
      <c r="BHP9" s="340"/>
      <c r="BHQ9" s="340"/>
      <c r="BHR9" s="340"/>
      <c r="BHS9" s="340"/>
      <c r="BHT9" s="340"/>
      <c r="BHU9" s="340"/>
      <c r="BHV9" s="340"/>
      <c r="BHW9" s="340"/>
      <c r="BHX9" s="340"/>
      <c r="BHY9" s="340"/>
      <c r="BHZ9" s="340"/>
      <c r="BIA9" s="340"/>
      <c r="BIB9" s="340"/>
      <c r="BIC9" s="340"/>
      <c r="BID9" s="340"/>
      <c r="BIE9" s="340"/>
      <c r="BIF9" s="340"/>
      <c r="BIG9" s="340"/>
      <c r="BIH9" s="340"/>
      <c r="BII9" s="340"/>
      <c r="BIJ9" s="340"/>
      <c r="BIK9" s="340"/>
      <c r="BIL9" s="340"/>
      <c r="BIM9" s="340"/>
      <c r="BIN9" s="340"/>
      <c r="BIO9" s="340"/>
      <c r="BIP9" s="340"/>
      <c r="BIQ9" s="340"/>
      <c r="BIR9" s="340"/>
      <c r="BIS9" s="340"/>
      <c r="BIT9" s="340"/>
      <c r="BIU9" s="340"/>
      <c r="BIV9" s="340"/>
      <c r="BIW9" s="340"/>
      <c r="BIX9" s="340"/>
      <c r="BIY9" s="340"/>
      <c r="BIZ9" s="340"/>
      <c r="BJA9" s="340"/>
      <c r="BJB9" s="340"/>
      <c r="BJC9" s="340"/>
      <c r="BJD9" s="340"/>
      <c r="BJE9" s="340"/>
      <c r="BJF9" s="340"/>
      <c r="BJG9" s="340"/>
      <c r="BJH9" s="340"/>
      <c r="BJI9" s="340"/>
      <c r="BJJ9" s="340"/>
      <c r="BJK9" s="340"/>
      <c r="BJL9" s="340"/>
      <c r="BJM9" s="340"/>
      <c r="BJN9" s="340"/>
      <c r="BJO9" s="340"/>
      <c r="BJP9" s="340"/>
      <c r="BJQ9" s="340"/>
      <c r="BJR9" s="340"/>
      <c r="BJS9" s="340"/>
      <c r="BJT9" s="340"/>
      <c r="BJU9" s="340"/>
      <c r="BJV9" s="340"/>
      <c r="BJW9" s="340"/>
      <c r="BJX9" s="340"/>
      <c r="BJY9" s="340"/>
      <c r="BJZ9" s="340"/>
      <c r="BKA9" s="340"/>
      <c r="BKB9" s="340"/>
      <c r="BKC9" s="340"/>
      <c r="BKD9" s="340"/>
      <c r="BKE9" s="340"/>
      <c r="BKF9" s="340"/>
      <c r="BKG9" s="340"/>
      <c r="BKH9" s="340"/>
      <c r="BKI9" s="340"/>
      <c r="BKJ9" s="340"/>
      <c r="BKK9" s="340"/>
      <c r="BKL9" s="340"/>
      <c r="BKM9" s="340"/>
      <c r="BKN9" s="340"/>
      <c r="BKO9" s="340"/>
      <c r="BKP9" s="340"/>
      <c r="BKQ9" s="340"/>
      <c r="BKR9" s="340"/>
      <c r="BKS9" s="340"/>
      <c r="BKT9" s="340"/>
      <c r="BKU9" s="340"/>
      <c r="BKV9" s="340"/>
      <c r="BKW9" s="340"/>
      <c r="BKX9" s="340"/>
      <c r="BKY9" s="340"/>
      <c r="BKZ9" s="340"/>
      <c r="BLA9" s="340"/>
      <c r="BLB9" s="340"/>
      <c r="BLC9" s="340"/>
      <c r="BLD9" s="340"/>
      <c r="BLE9" s="340"/>
      <c r="BLF9" s="340"/>
      <c r="BLG9" s="340"/>
      <c r="BLH9" s="340"/>
      <c r="BLI9" s="340"/>
      <c r="BLJ9" s="340"/>
      <c r="BLK9" s="340"/>
      <c r="BLL9" s="340"/>
      <c r="BLM9" s="340"/>
      <c r="BLN9" s="340"/>
      <c r="BLO9" s="340"/>
      <c r="BLP9" s="340"/>
      <c r="BLQ9" s="340"/>
      <c r="BLR9" s="340"/>
      <c r="BLS9" s="340"/>
      <c r="BLT9" s="340"/>
      <c r="BLU9" s="340"/>
      <c r="BLV9" s="340"/>
      <c r="BLW9" s="340"/>
      <c r="BLX9" s="340"/>
      <c r="BLY9" s="340"/>
      <c r="BLZ9" s="340"/>
      <c r="BMA9" s="340"/>
      <c r="BMB9" s="340"/>
      <c r="BMC9" s="340"/>
      <c r="BMD9" s="340"/>
      <c r="BME9" s="340"/>
      <c r="BMF9" s="340"/>
      <c r="BMG9" s="340"/>
      <c r="BMH9" s="340"/>
      <c r="BMI9" s="340"/>
      <c r="BMJ9" s="340"/>
      <c r="BMK9" s="340"/>
      <c r="BML9" s="340"/>
      <c r="BMM9" s="340"/>
      <c r="BMN9" s="340"/>
      <c r="BMO9" s="340"/>
      <c r="BMP9" s="340"/>
      <c r="BMQ9" s="340"/>
      <c r="BMR9" s="340"/>
      <c r="BMS9" s="340"/>
      <c r="BMT9" s="340"/>
      <c r="BMU9" s="340"/>
      <c r="BMV9" s="340"/>
      <c r="BMW9" s="340"/>
      <c r="BMX9" s="340"/>
      <c r="BMY9" s="340"/>
      <c r="BMZ9" s="340"/>
      <c r="BNA9" s="340"/>
      <c r="BNB9" s="340"/>
      <c r="BNC9" s="340"/>
      <c r="BND9" s="340"/>
      <c r="BNE9" s="340"/>
      <c r="BNF9" s="340"/>
      <c r="BNG9" s="340"/>
      <c r="BNH9" s="340"/>
      <c r="BNI9" s="340"/>
      <c r="BNJ9" s="340"/>
      <c r="BNK9" s="340"/>
      <c r="BNL9" s="340"/>
      <c r="BNM9" s="340"/>
      <c r="BNN9" s="340"/>
      <c r="BNO9" s="340"/>
      <c r="BNP9" s="340"/>
      <c r="BNQ9" s="340"/>
      <c r="BNR9" s="340"/>
      <c r="BNS9" s="340"/>
      <c r="BNT9" s="340"/>
      <c r="BNU9" s="340"/>
      <c r="BNV9" s="340"/>
      <c r="BNW9" s="340"/>
      <c r="BNX9" s="340"/>
      <c r="BNY9" s="340"/>
      <c r="BNZ9" s="340"/>
      <c r="BOA9" s="340"/>
      <c r="BOB9" s="340"/>
      <c r="BOC9" s="340"/>
      <c r="BOD9" s="340"/>
      <c r="BOE9" s="340"/>
      <c r="BOF9" s="340"/>
      <c r="BOG9" s="340"/>
      <c r="BOH9" s="340"/>
      <c r="BOI9" s="340"/>
      <c r="BOJ9" s="340"/>
      <c r="BOK9" s="340"/>
      <c r="BOL9" s="340"/>
      <c r="BOM9" s="340"/>
      <c r="BON9" s="340"/>
      <c r="BOO9" s="340"/>
      <c r="BOP9" s="340"/>
      <c r="BOQ9" s="340"/>
      <c r="BOR9" s="340"/>
      <c r="BOS9" s="340"/>
      <c r="BOT9" s="340"/>
      <c r="BOU9" s="340"/>
      <c r="BOV9" s="340"/>
      <c r="BOW9" s="340"/>
      <c r="BOX9" s="340"/>
      <c r="BOY9" s="340"/>
      <c r="BOZ9" s="340"/>
      <c r="BPA9" s="340"/>
      <c r="BPB9" s="340"/>
      <c r="BPC9" s="340"/>
      <c r="BPD9" s="340"/>
      <c r="BPE9" s="340"/>
      <c r="BPF9" s="340"/>
      <c r="BPG9" s="340"/>
      <c r="BPH9" s="340"/>
      <c r="BPI9" s="340"/>
      <c r="BPJ9" s="340"/>
      <c r="BPK9" s="340"/>
      <c r="BPL9" s="340"/>
      <c r="BPM9" s="340"/>
      <c r="BPN9" s="340"/>
      <c r="BPO9" s="340"/>
      <c r="BPP9" s="340"/>
      <c r="BPQ9" s="340"/>
      <c r="BPR9" s="340"/>
      <c r="BPS9" s="340"/>
      <c r="BPT9" s="340"/>
      <c r="BPU9" s="340"/>
      <c r="BPV9" s="340"/>
      <c r="BPW9" s="340"/>
      <c r="BPX9" s="340"/>
      <c r="BPY9" s="340"/>
      <c r="BPZ9" s="340"/>
      <c r="BQA9" s="340"/>
      <c r="BQB9" s="340"/>
      <c r="BQC9" s="340"/>
      <c r="BQD9" s="340"/>
      <c r="BQE9" s="340"/>
      <c r="BQF9" s="340"/>
      <c r="BQG9" s="340"/>
      <c r="BQH9" s="340"/>
      <c r="BQI9" s="340"/>
      <c r="BQJ9" s="340"/>
      <c r="BQK9" s="340"/>
      <c r="BQL9" s="340"/>
      <c r="BQM9" s="340"/>
      <c r="BQN9" s="340"/>
      <c r="BQO9" s="340"/>
      <c r="BQP9" s="340"/>
      <c r="BQQ9" s="340"/>
      <c r="BQR9" s="340"/>
      <c r="BQS9" s="340"/>
      <c r="BQT9" s="340"/>
      <c r="BQU9" s="340"/>
      <c r="BQV9" s="340"/>
      <c r="BQW9" s="340"/>
      <c r="BQX9" s="340"/>
      <c r="BQY9" s="340"/>
      <c r="BQZ9" s="340"/>
      <c r="BRA9" s="340"/>
      <c r="BRB9" s="340"/>
      <c r="BRC9" s="340"/>
      <c r="BRD9" s="340"/>
      <c r="BRE9" s="340"/>
      <c r="BRF9" s="340"/>
      <c r="BRG9" s="340"/>
      <c r="BRH9" s="340"/>
      <c r="BRI9" s="340"/>
      <c r="BRJ9" s="340"/>
      <c r="BRK9" s="340"/>
      <c r="BRL9" s="340"/>
      <c r="BRM9" s="340"/>
      <c r="BRN9" s="340"/>
      <c r="BRO9" s="340"/>
      <c r="BRP9" s="340"/>
      <c r="BRQ9" s="340"/>
      <c r="BRR9" s="340"/>
      <c r="BRS9" s="340"/>
      <c r="BRT9" s="340"/>
      <c r="BRU9" s="340"/>
      <c r="BRV9" s="340"/>
      <c r="BRW9" s="340"/>
      <c r="BRX9" s="340"/>
      <c r="BRY9" s="340"/>
      <c r="BRZ9" s="340"/>
      <c r="BSA9" s="340"/>
      <c r="BSB9" s="340"/>
      <c r="BSC9" s="340"/>
      <c r="BSD9" s="340"/>
      <c r="BSE9" s="340"/>
      <c r="BSF9" s="340"/>
      <c r="BSG9" s="340"/>
      <c r="BSH9" s="340"/>
      <c r="BSI9" s="340"/>
      <c r="BSJ9" s="340"/>
      <c r="BSK9" s="340"/>
      <c r="BSL9" s="340"/>
      <c r="BSM9" s="340"/>
      <c r="BSN9" s="340"/>
      <c r="BSO9" s="340"/>
      <c r="BSP9" s="340"/>
      <c r="BSQ9" s="340"/>
      <c r="BSR9" s="340"/>
      <c r="BSS9" s="340"/>
      <c r="BST9" s="340"/>
      <c r="BSU9" s="340"/>
      <c r="BSV9" s="340"/>
      <c r="BSW9" s="340"/>
      <c r="BSX9" s="340"/>
      <c r="BSY9" s="340"/>
      <c r="BSZ9" s="340"/>
      <c r="BTA9" s="340"/>
      <c r="BTB9" s="340"/>
      <c r="BTC9" s="340"/>
      <c r="BTD9" s="340"/>
      <c r="BTE9" s="340"/>
      <c r="BTF9" s="340"/>
      <c r="BTG9" s="340"/>
      <c r="BTH9" s="340"/>
      <c r="BTI9" s="340"/>
      <c r="BTJ9" s="340"/>
      <c r="BTK9" s="340"/>
      <c r="BTL9" s="340"/>
      <c r="BTM9" s="340"/>
      <c r="BTN9" s="340"/>
      <c r="BTO9" s="340"/>
      <c r="BTP9" s="340"/>
      <c r="BTQ9" s="340"/>
      <c r="BTR9" s="340"/>
      <c r="BTS9" s="340"/>
      <c r="BTT9" s="340"/>
      <c r="BTU9" s="340"/>
      <c r="BTV9" s="340"/>
      <c r="BTW9" s="340"/>
      <c r="BTX9" s="340"/>
      <c r="BTY9" s="340"/>
      <c r="BTZ9" s="340"/>
      <c r="BUA9" s="340"/>
      <c r="BUB9" s="340"/>
      <c r="BUC9" s="340"/>
      <c r="BUD9" s="340"/>
      <c r="BUE9" s="340"/>
      <c r="BUF9" s="340"/>
      <c r="BUG9" s="340"/>
      <c r="BUH9" s="340"/>
      <c r="BUI9" s="340"/>
      <c r="BUJ9" s="340"/>
      <c r="BUK9" s="340"/>
      <c r="BUL9" s="340"/>
      <c r="BUM9" s="340"/>
      <c r="BUN9" s="340"/>
      <c r="BUO9" s="340"/>
      <c r="BUP9" s="340"/>
      <c r="BUQ9" s="340"/>
      <c r="BUR9" s="340"/>
      <c r="BUS9" s="340"/>
      <c r="BUT9" s="340"/>
      <c r="BUU9" s="340"/>
      <c r="BUV9" s="340"/>
      <c r="BUW9" s="340"/>
      <c r="BUX9" s="340"/>
      <c r="BUY9" s="340"/>
      <c r="BUZ9" s="340"/>
      <c r="BVA9" s="340"/>
      <c r="BVB9" s="340"/>
      <c r="BVC9" s="340"/>
      <c r="BVD9" s="340"/>
      <c r="BVE9" s="340"/>
      <c r="BVF9" s="340"/>
      <c r="BVG9" s="340"/>
      <c r="BVH9" s="340"/>
      <c r="BVI9" s="340"/>
      <c r="BVJ9" s="340"/>
      <c r="BVK9" s="340"/>
      <c r="BVL9" s="340"/>
      <c r="BVM9" s="340"/>
      <c r="BVN9" s="340"/>
      <c r="BVO9" s="340"/>
      <c r="BVP9" s="340"/>
      <c r="BVQ9" s="340"/>
      <c r="BVR9" s="340"/>
      <c r="BVS9" s="340"/>
      <c r="BVT9" s="340"/>
      <c r="BVU9" s="340"/>
      <c r="BVV9" s="340"/>
      <c r="BVW9" s="340"/>
      <c r="BVX9" s="340"/>
      <c r="BVY9" s="340"/>
      <c r="BVZ9" s="340"/>
      <c r="BWA9" s="340"/>
      <c r="BWB9" s="340"/>
      <c r="BWC9" s="340"/>
      <c r="BWD9" s="340"/>
      <c r="BWE9" s="340"/>
      <c r="BWF9" s="340"/>
      <c r="BWG9" s="340"/>
      <c r="BWH9" s="340"/>
      <c r="BWI9" s="340"/>
      <c r="BWJ9" s="340"/>
      <c r="BWK9" s="340"/>
      <c r="BWL9" s="340"/>
      <c r="BWM9" s="340"/>
      <c r="BWN9" s="340"/>
      <c r="BWO9" s="340"/>
      <c r="BWP9" s="340"/>
      <c r="BWQ9" s="340"/>
      <c r="BWR9" s="340"/>
      <c r="BWS9" s="340"/>
      <c r="BWT9" s="340"/>
      <c r="BWU9" s="340"/>
      <c r="BWV9" s="340"/>
      <c r="BWW9" s="340"/>
      <c r="BWX9" s="340"/>
      <c r="BWY9" s="340"/>
      <c r="BWZ9" s="340"/>
      <c r="BXA9" s="340"/>
      <c r="BXB9" s="340"/>
      <c r="BXC9" s="340"/>
      <c r="BXD9" s="340"/>
      <c r="BXE9" s="340"/>
      <c r="BXF9" s="340"/>
      <c r="BXG9" s="340"/>
      <c r="BXH9" s="340"/>
      <c r="BXI9" s="340"/>
      <c r="BXJ9" s="340"/>
      <c r="BXK9" s="340"/>
      <c r="BXL9" s="340"/>
      <c r="BXM9" s="340"/>
      <c r="BXN9" s="340"/>
      <c r="BXO9" s="340"/>
      <c r="BXP9" s="340"/>
      <c r="BXQ9" s="340"/>
      <c r="BXR9" s="340"/>
      <c r="BXS9" s="340"/>
      <c r="BXT9" s="340"/>
      <c r="BXU9" s="340"/>
      <c r="BXV9" s="340"/>
      <c r="BXW9" s="340"/>
      <c r="BXX9" s="340"/>
      <c r="BXY9" s="340"/>
      <c r="BXZ9" s="340"/>
      <c r="BYA9" s="340"/>
      <c r="BYB9" s="340"/>
      <c r="BYC9" s="340"/>
      <c r="BYD9" s="340"/>
      <c r="BYE9" s="340"/>
      <c r="BYF9" s="340"/>
      <c r="BYG9" s="340"/>
      <c r="BYH9" s="340"/>
      <c r="BYI9" s="340"/>
      <c r="BYJ9" s="340"/>
      <c r="BYK9" s="340"/>
      <c r="BYL9" s="340"/>
      <c r="BYM9" s="340"/>
      <c r="BYN9" s="340"/>
      <c r="BYO9" s="340"/>
      <c r="BYP9" s="340"/>
      <c r="BYQ9" s="340"/>
      <c r="BYR9" s="340"/>
      <c r="BYS9" s="340"/>
      <c r="BYT9" s="340"/>
      <c r="BYU9" s="340"/>
      <c r="BYV9" s="340"/>
      <c r="BYW9" s="340"/>
      <c r="BYX9" s="340"/>
      <c r="BYY9" s="340"/>
      <c r="BYZ9" s="340"/>
      <c r="BZA9" s="340"/>
      <c r="BZB9" s="340"/>
      <c r="BZC9" s="340"/>
      <c r="BZD9" s="340"/>
      <c r="BZE9" s="340"/>
      <c r="BZF9" s="340"/>
      <c r="BZG9" s="340"/>
      <c r="BZH9" s="340"/>
      <c r="BZI9" s="340"/>
      <c r="BZJ9" s="340"/>
      <c r="BZK9" s="340"/>
      <c r="BZL9" s="340"/>
      <c r="BZM9" s="340"/>
      <c r="BZN9" s="340"/>
      <c r="BZO9" s="340"/>
      <c r="BZP9" s="340"/>
      <c r="BZQ9" s="340"/>
      <c r="BZR9" s="340"/>
      <c r="BZS9" s="340"/>
      <c r="BZT9" s="340"/>
      <c r="BZU9" s="340"/>
      <c r="BZV9" s="340"/>
      <c r="BZW9" s="340"/>
      <c r="BZX9" s="340"/>
      <c r="BZY9" s="340"/>
      <c r="BZZ9" s="340"/>
      <c r="CAA9" s="340"/>
      <c r="CAB9" s="340"/>
      <c r="CAC9" s="340"/>
      <c r="CAD9" s="340"/>
      <c r="CAE9" s="340"/>
      <c r="CAF9" s="340"/>
      <c r="CAG9" s="340"/>
      <c r="CAH9" s="340"/>
      <c r="CAI9" s="340"/>
      <c r="CAJ9" s="340"/>
      <c r="CAK9" s="340"/>
      <c r="CAL9" s="340"/>
      <c r="CAM9" s="340"/>
      <c r="CAN9" s="340"/>
      <c r="CAO9" s="340"/>
      <c r="CAP9" s="340"/>
      <c r="CAQ9" s="340"/>
      <c r="CAR9" s="340"/>
      <c r="CAS9" s="340"/>
      <c r="CAT9" s="340"/>
      <c r="CAU9" s="340"/>
      <c r="CAV9" s="340"/>
      <c r="CAW9" s="340"/>
      <c r="CAX9" s="340"/>
      <c r="CAY9" s="340"/>
      <c r="CAZ9" s="340"/>
      <c r="CBA9" s="340"/>
      <c r="CBB9" s="340"/>
      <c r="CBC9" s="340"/>
      <c r="CBD9" s="340"/>
      <c r="CBE9" s="340"/>
      <c r="CBF9" s="340"/>
      <c r="CBG9" s="340"/>
      <c r="CBH9" s="340"/>
      <c r="CBI9" s="340"/>
      <c r="CBJ9" s="340"/>
      <c r="CBK9" s="340"/>
      <c r="CBL9" s="340"/>
      <c r="CBM9" s="340"/>
      <c r="CBN9" s="340"/>
      <c r="CBO9" s="340"/>
      <c r="CBP9" s="340"/>
      <c r="CBQ9" s="340"/>
      <c r="CBR9" s="340"/>
      <c r="CBS9" s="340"/>
      <c r="CBT9" s="340"/>
      <c r="CBU9" s="340"/>
      <c r="CBV9" s="340"/>
      <c r="CBW9" s="340"/>
      <c r="CBX9" s="340"/>
      <c r="CBY9" s="340"/>
      <c r="CBZ9" s="340"/>
      <c r="CCA9" s="340"/>
      <c r="CCB9" s="340"/>
      <c r="CCC9" s="340"/>
      <c r="CCD9" s="340"/>
      <c r="CCE9" s="340"/>
      <c r="CCF9" s="340"/>
      <c r="CCG9" s="340"/>
      <c r="CCH9" s="340"/>
      <c r="CCI9" s="340"/>
      <c r="CCJ9" s="340"/>
      <c r="CCK9" s="340"/>
      <c r="CCL9" s="340"/>
      <c r="CCM9" s="340"/>
      <c r="CCN9" s="340"/>
      <c r="CCO9" s="340"/>
      <c r="CCP9" s="340"/>
      <c r="CCQ9" s="340"/>
      <c r="CCR9" s="340"/>
      <c r="CCS9" s="340"/>
      <c r="CCT9" s="340"/>
      <c r="CCU9" s="340"/>
      <c r="CCV9" s="340"/>
      <c r="CCW9" s="340"/>
      <c r="CCX9" s="340"/>
      <c r="CCY9" s="340"/>
      <c r="CCZ9" s="340"/>
      <c r="CDA9" s="340"/>
      <c r="CDB9" s="340"/>
      <c r="CDC9" s="340"/>
      <c r="CDD9" s="340"/>
      <c r="CDE9" s="340"/>
      <c r="CDF9" s="340"/>
      <c r="CDG9" s="340"/>
      <c r="CDH9" s="340"/>
      <c r="CDI9" s="340"/>
      <c r="CDJ9" s="340"/>
      <c r="CDK9" s="340"/>
      <c r="CDL9" s="340"/>
      <c r="CDM9" s="340"/>
      <c r="CDN9" s="340"/>
      <c r="CDO9" s="340"/>
      <c r="CDP9" s="340"/>
      <c r="CDQ9" s="340"/>
      <c r="CDR9" s="340"/>
      <c r="CDS9" s="340"/>
      <c r="CDT9" s="340"/>
      <c r="CDU9" s="340"/>
      <c r="CDV9" s="340"/>
      <c r="CDW9" s="340"/>
      <c r="CDX9" s="340"/>
      <c r="CDY9" s="340"/>
      <c r="CDZ9" s="340"/>
      <c r="CEA9" s="340"/>
      <c r="CEB9" s="340"/>
      <c r="CEC9" s="340"/>
      <c r="CED9" s="340"/>
      <c r="CEE9" s="340"/>
      <c r="CEF9" s="340"/>
      <c r="CEG9" s="340"/>
      <c r="CEH9" s="340"/>
      <c r="CEI9" s="340"/>
      <c r="CEJ9" s="340"/>
      <c r="CEK9" s="340"/>
      <c r="CEL9" s="340"/>
      <c r="CEM9" s="340"/>
      <c r="CEN9" s="340"/>
      <c r="CEO9" s="340"/>
      <c r="CEP9" s="340"/>
      <c r="CEQ9" s="340"/>
      <c r="CER9" s="340"/>
      <c r="CES9" s="340"/>
      <c r="CET9" s="340"/>
      <c r="CEU9" s="340"/>
      <c r="CEV9" s="340"/>
      <c r="CEW9" s="340"/>
      <c r="CEX9" s="340"/>
      <c r="CEY9" s="340"/>
      <c r="CEZ9" s="340"/>
      <c r="CFA9" s="340"/>
      <c r="CFB9" s="340"/>
      <c r="CFC9" s="340"/>
      <c r="CFD9" s="340"/>
      <c r="CFE9" s="340"/>
      <c r="CFF9" s="340"/>
      <c r="CFG9" s="340"/>
      <c r="CFH9" s="340"/>
      <c r="CFI9" s="340"/>
      <c r="CFJ9" s="340"/>
      <c r="CFK9" s="340"/>
      <c r="CFL9" s="340"/>
      <c r="CFM9" s="340"/>
      <c r="CFN9" s="340"/>
      <c r="CFO9" s="340"/>
      <c r="CFP9" s="340"/>
      <c r="CFQ9" s="340"/>
      <c r="CFR9" s="340"/>
      <c r="CFS9" s="340"/>
      <c r="CFT9" s="340"/>
      <c r="CFU9" s="340"/>
      <c r="CFV9" s="340"/>
      <c r="CFW9" s="340"/>
      <c r="CFX9" s="340"/>
      <c r="CFY9" s="340"/>
      <c r="CFZ9" s="340"/>
      <c r="CGA9" s="340"/>
      <c r="CGB9" s="340"/>
      <c r="CGC9" s="340"/>
      <c r="CGD9" s="340"/>
      <c r="CGE9" s="340"/>
      <c r="CGF9" s="340"/>
      <c r="CGG9" s="340"/>
      <c r="CGH9" s="340"/>
      <c r="CGI9" s="340"/>
      <c r="CGJ9" s="340"/>
      <c r="CGK9" s="340"/>
      <c r="CGL9" s="340"/>
      <c r="CGM9" s="340"/>
      <c r="CGN9" s="340"/>
      <c r="CGO9" s="340"/>
      <c r="CGP9" s="340"/>
      <c r="CGQ9" s="340"/>
      <c r="CGR9" s="340"/>
      <c r="CGS9" s="340"/>
      <c r="CGT9" s="340"/>
      <c r="CGU9" s="340"/>
      <c r="CGV9" s="340"/>
      <c r="CGW9" s="340"/>
      <c r="CGX9" s="340"/>
      <c r="CGY9" s="340"/>
      <c r="CGZ9" s="340"/>
      <c r="CHA9" s="340"/>
      <c r="CHB9" s="340"/>
      <c r="CHC9" s="340"/>
      <c r="CHD9" s="340"/>
      <c r="CHE9" s="340"/>
      <c r="CHF9" s="340"/>
      <c r="CHG9" s="340"/>
      <c r="CHH9" s="340"/>
      <c r="CHI9" s="340"/>
      <c r="CHJ9" s="340"/>
      <c r="CHK9" s="340"/>
      <c r="CHL9" s="340"/>
      <c r="CHM9" s="340"/>
      <c r="CHN9" s="340"/>
      <c r="CHO9" s="340"/>
      <c r="CHP9" s="340"/>
      <c r="CHQ9" s="340"/>
      <c r="CHR9" s="340"/>
      <c r="CHS9" s="340"/>
      <c r="CHT9" s="340"/>
      <c r="CHU9" s="340"/>
      <c r="CHV9" s="340"/>
      <c r="CHW9" s="340"/>
      <c r="CHX9" s="340"/>
      <c r="CHY9" s="340"/>
      <c r="CHZ9" s="340"/>
      <c r="CIA9" s="340"/>
      <c r="CIB9" s="340"/>
      <c r="CIC9" s="340"/>
      <c r="CID9" s="340"/>
      <c r="CIE9" s="340"/>
      <c r="CIF9" s="340"/>
      <c r="CIG9" s="340"/>
      <c r="CIH9" s="340"/>
      <c r="CII9" s="340"/>
      <c r="CIJ9" s="340"/>
      <c r="CIK9" s="340"/>
      <c r="CIL9" s="340"/>
      <c r="CIM9" s="340"/>
      <c r="CIN9" s="340"/>
      <c r="CIO9" s="340"/>
      <c r="CIP9" s="340"/>
      <c r="CIQ9" s="340"/>
      <c r="CIR9" s="340"/>
      <c r="CIS9" s="340"/>
      <c r="CIT9" s="340"/>
      <c r="CIU9" s="340"/>
      <c r="CIV9" s="340"/>
      <c r="CIW9" s="340"/>
      <c r="CIX9" s="340"/>
      <c r="CIY9" s="340"/>
      <c r="CIZ9" s="340"/>
      <c r="CJA9" s="340"/>
      <c r="CJB9" s="340"/>
      <c r="CJC9" s="340"/>
      <c r="CJD9" s="340"/>
      <c r="CJE9" s="340"/>
      <c r="CJF9" s="340"/>
      <c r="CJG9" s="340"/>
      <c r="CJH9" s="340"/>
      <c r="CJI9" s="340"/>
      <c r="CJJ9" s="340"/>
      <c r="CJK9" s="340"/>
      <c r="CJL9" s="340"/>
      <c r="CJM9" s="340"/>
      <c r="CJN9" s="340"/>
      <c r="CJO9" s="340"/>
      <c r="CJP9" s="340"/>
      <c r="CJQ9" s="340"/>
      <c r="CJR9" s="340"/>
      <c r="CJS9" s="340"/>
      <c r="CJT9" s="340"/>
      <c r="CJU9" s="340"/>
      <c r="CJV9" s="340"/>
      <c r="CJW9" s="340"/>
      <c r="CJX9" s="340"/>
      <c r="CJY9" s="340"/>
      <c r="CJZ9" s="340"/>
      <c r="CKA9" s="340"/>
      <c r="CKB9" s="340"/>
      <c r="CKC9" s="340"/>
      <c r="CKD9" s="340"/>
      <c r="CKE9" s="340"/>
      <c r="CKF9" s="340"/>
      <c r="CKG9" s="340"/>
      <c r="CKH9" s="340"/>
      <c r="CKI9" s="340"/>
      <c r="CKJ9" s="340"/>
      <c r="CKK9" s="340"/>
      <c r="CKL9" s="340"/>
      <c r="CKM9" s="340"/>
      <c r="CKN9" s="340"/>
      <c r="CKO9" s="340"/>
      <c r="CKP9" s="340"/>
      <c r="CKQ9" s="340"/>
      <c r="CKR9" s="340"/>
      <c r="CKS9" s="340"/>
      <c r="CKT9" s="340"/>
      <c r="CKU9" s="340"/>
      <c r="CKV9" s="340"/>
      <c r="CKW9" s="340"/>
      <c r="CKX9" s="340"/>
      <c r="CKY9" s="340"/>
      <c r="CKZ9" s="340"/>
      <c r="CLA9" s="340"/>
      <c r="CLB9" s="340"/>
      <c r="CLC9" s="340"/>
      <c r="CLD9" s="340"/>
      <c r="CLE9" s="340"/>
      <c r="CLF9" s="340"/>
      <c r="CLG9" s="340"/>
      <c r="CLH9" s="340"/>
      <c r="CLI9" s="340"/>
      <c r="CLJ9" s="340"/>
      <c r="CLK9" s="340"/>
      <c r="CLL9" s="340"/>
      <c r="CLM9" s="340"/>
      <c r="CLN9" s="340"/>
      <c r="CLO9" s="340"/>
      <c r="CLP9" s="340"/>
      <c r="CLQ9" s="340"/>
      <c r="CLR9" s="340"/>
      <c r="CLS9" s="340"/>
      <c r="CLT9" s="340"/>
      <c r="CLU9" s="340"/>
      <c r="CLV9" s="340"/>
      <c r="CLW9" s="340"/>
      <c r="CLX9" s="340"/>
      <c r="CLY9" s="340"/>
      <c r="CLZ9" s="340"/>
      <c r="CMA9" s="340"/>
      <c r="CMB9" s="340"/>
      <c r="CMC9" s="340"/>
      <c r="CMD9" s="340"/>
      <c r="CME9" s="340"/>
      <c r="CMF9" s="340"/>
      <c r="CMG9" s="340"/>
      <c r="CMH9" s="340"/>
      <c r="CMI9" s="340"/>
      <c r="CMJ9" s="340"/>
      <c r="CMK9" s="340"/>
      <c r="CML9" s="340"/>
      <c r="CMM9" s="340"/>
      <c r="CMN9" s="340"/>
      <c r="CMO9" s="340"/>
      <c r="CMP9" s="340"/>
      <c r="CMQ9" s="340"/>
      <c r="CMR9" s="340"/>
      <c r="CMS9" s="340"/>
      <c r="CMT9" s="340"/>
      <c r="CMU9" s="340"/>
      <c r="CMV9" s="340"/>
      <c r="CMW9" s="340"/>
      <c r="CMX9" s="340"/>
      <c r="CMY9" s="340"/>
      <c r="CMZ9" s="340"/>
      <c r="CNA9" s="340"/>
      <c r="CNB9" s="340"/>
      <c r="CNC9" s="340"/>
      <c r="CND9" s="340"/>
      <c r="CNE9" s="340"/>
      <c r="CNF9" s="340"/>
      <c r="CNG9" s="340"/>
      <c r="CNH9" s="340"/>
      <c r="CNI9" s="340"/>
      <c r="CNJ9" s="340"/>
      <c r="CNK9" s="340"/>
      <c r="CNL9" s="340"/>
      <c r="CNM9" s="340"/>
      <c r="CNN9" s="340"/>
      <c r="CNO9" s="340"/>
      <c r="CNP9" s="340"/>
      <c r="CNQ9" s="340"/>
      <c r="CNR9" s="340"/>
      <c r="CNS9" s="340"/>
      <c r="CNT9" s="340"/>
      <c r="CNU9" s="340"/>
      <c r="CNV9" s="340"/>
      <c r="CNW9" s="340"/>
      <c r="CNX9" s="340"/>
      <c r="CNY9" s="340"/>
      <c r="CNZ9" s="340"/>
      <c r="COA9" s="340"/>
      <c r="COB9" s="340"/>
      <c r="COC9" s="340"/>
      <c r="COD9" s="340"/>
      <c r="COE9" s="340"/>
      <c r="COF9" s="340"/>
      <c r="COG9" s="340"/>
      <c r="COH9" s="340"/>
      <c r="COI9" s="340"/>
      <c r="COJ9" s="340"/>
      <c r="COK9" s="340"/>
      <c r="COL9" s="340"/>
      <c r="COM9" s="340"/>
      <c r="CON9" s="340"/>
      <c r="COO9" s="340"/>
      <c r="COP9" s="340"/>
      <c r="COQ9" s="340"/>
      <c r="COR9" s="340"/>
      <c r="COS9" s="340"/>
      <c r="COT9" s="340"/>
      <c r="COU9" s="340"/>
      <c r="COV9" s="340"/>
      <c r="COW9" s="340"/>
      <c r="COX9" s="340"/>
      <c r="COY9" s="340"/>
      <c r="COZ9" s="340"/>
      <c r="CPA9" s="340"/>
      <c r="CPB9" s="340"/>
      <c r="CPC9" s="340"/>
      <c r="CPD9" s="340"/>
      <c r="CPE9" s="340"/>
      <c r="CPF9" s="340"/>
      <c r="CPG9" s="340"/>
      <c r="CPH9" s="340"/>
      <c r="CPI9" s="340"/>
      <c r="CPJ9" s="340"/>
      <c r="CPK9" s="340"/>
      <c r="CPL9" s="340"/>
      <c r="CPM9" s="340"/>
      <c r="CPN9" s="340"/>
      <c r="CPO9" s="340"/>
      <c r="CPP9" s="340"/>
      <c r="CPQ9" s="340"/>
      <c r="CPR9" s="340"/>
      <c r="CPS9" s="340"/>
      <c r="CPT9" s="340"/>
      <c r="CPU9" s="340"/>
      <c r="CPV9" s="340"/>
      <c r="CPW9" s="340"/>
      <c r="CPX9" s="340"/>
      <c r="CPY9" s="340"/>
      <c r="CPZ9" s="340"/>
      <c r="CQA9" s="340"/>
      <c r="CQB9" s="340"/>
      <c r="CQC9" s="340"/>
      <c r="CQD9" s="340"/>
      <c r="CQE9" s="340"/>
      <c r="CQF9" s="340"/>
      <c r="CQG9" s="340"/>
      <c r="CQH9" s="340"/>
      <c r="CQI9" s="340"/>
      <c r="CQJ9" s="340"/>
      <c r="CQK9" s="340"/>
      <c r="CQL9" s="340"/>
      <c r="CQM9" s="340"/>
      <c r="CQN9" s="340"/>
      <c r="CQO9" s="340"/>
      <c r="CQP9" s="340"/>
      <c r="CQQ9" s="340"/>
      <c r="CQR9" s="340"/>
      <c r="CQS9" s="340"/>
      <c r="CQT9" s="340"/>
      <c r="CQU9" s="340"/>
      <c r="CQV9" s="340"/>
      <c r="CQW9" s="340"/>
      <c r="CQX9" s="340"/>
      <c r="CQY9" s="340"/>
      <c r="CQZ9" s="340"/>
      <c r="CRA9" s="340"/>
      <c r="CRB9" s="340"/>
      <c r="CRC9" s="340"/>
      <c r="CRD9" s="340"/>
      <c r="CRE9" s="340"/>
      <c r="CRF9" s="340"/>
      <c r="CRG9" s="340"/>
      <c r="CRH9" s="340"/>
      <c r="CRI9" s="340"/>
      <c r="CRJ9" s="340"/>
      <c r="CRK9" s="340"/>
      <c r="CRL9" s="340"/>
      <c r="CRM9" s="340"/>
      <c r="CRN9" s="340"/>
      <c r="CRO9" s="340"/>
      <c r="CRP9" s="340"/>
      <c r="CRQ9" s="340"/>
      <c r="CRR9" s="340"/>
      <c r="CRS9" s="340"/>
      <c r="CRT9" s="340"/>
      <c r="CRU9" s="340"/>
      <c r="CRV9" s="340"/>
      <c r="CRW9" s="340"/>
      <c r="CRX9" s="340"/>
      <c r="CRY9" s="340"/>
      <c r="CRZ9" s="340"/>
      <c r="CSA9" s="340"/>
      <c r="CSB9" s="340"/>
      <c r="CSC9" s="340"/>
      <c r="CSD9" s="340"/>
      <c r="CSE9" s="340"/>
      <c r="CSF9" s="340"/>
      <c r="CSG9" s="340"/>
      <c r="CSH9" s="340"/>
      <c r="CSI9" s="340"/>
      <c r="CSJ9" s="340"/>
      <c r="CSK9" s="340"/>
      <c r="CSL9" s="340"/>
      <c r="CSM9" s="340"/>
      <c r="CSN9" s="340"/>
      <c r="CSO9" s="340"/>
      <c r="CSP9" s="340"/>
      <c r="CSQ9" s="340"/>
      <c r="CSR9" s="340"/>
      <c r="CSS9" s="340"/>
      <c r="CST9" s="340"/>
      <c r="CSU9" s="340"/>
      <c r="CSV9" s="340"/>
      <c r="CSW9" s="340"/>
      <c r="CSX9" s="340"/>
      <c r="CSY9" s="340"/>
      <c r="CSZ9" s="340"/>
      <c r="CTA9" s="340"/>
      <c r="CTB9" s="340"/>
      <c r="CTC9" s="340"/>
      <c r="CTD9" s="340"/>
      <c r="CTE9" s="340"/>
      <c r="CTF9" s="340"/>
      <c r="CTG9" s="340"/>
      <c r="CTH9" s="340"/>
      <c r="CTI9" s="340"/>
      <c r="CTJ9" s="340"/>
      <c r="CTK9" s="340"/>
      <c r="CTL9" s="340"/>
      <c r="CTM9" s="340"/>
      <c r="CTN9" s="340"/>
      <c r="CTO9" s="340"/>
      <c r="CTP9" s="340"/>
      <c r="CTQ9" s="340"/>
      <c r="CTR9" s="340"/>
      <c r="CTS9" s="340"/>
      <c r="CTT9" s="340"/>
      <c r="CTU9" s="340"/>
      <c r="CTV9" s="340"/>
      <c r="CTW9" s="340"/>
      <c r="CTX9" s="340"/>
      <c r="CTY9" s="340"/>
      <c r="CTZ9" s="340"/>
      <c r="CUA9" s="340"/>
      <c r="CUB9" s="340"/>
      <c r="CUC9" s="340"/>
      <c r="CUD9" s="340"/>
      <c r="CUE9" s="340"/>
      <c r="CUF9" s="340"/>
      <c r="CUG9" s="340"/>
      <c r="CUH9" s="340"/>
      <c r="CUI9" s="340"/>
      <c r="CUJ9" s="340"/>
      <c r="CUK9" s="340"/>
      <c r="CUL9" s="340"/>
      <c r="CUM9" s="340"/>
      <c r="CUN9" s="340"/>
      <c r="CUO9" s="340"/>
      <c r="CUP9" s="340"/>
      <c r="CUQ9" s="340"/>
      <c r="CUR9" s="340"/>
      <c r="CUS9" s="340"/>
      <c r="CUT9" s="340"/>
      <c r="CUU9" s="340"/>
      <c r="CUV9" s="340"/>
      <c r="CUW9" s="340"/>
      <c r="CUX9" s="340"/>
      <c r="CUY9" s="340"/>
      <c r="CUZ9" s="340"/>
      <c r="CVA9" s="340"/>
      <c r="CVB9" s="340"/>
      <c r="CVC9" s="340"/>
      <c r="CVD9" s="340"/>
      <c r="CVE9" s="340"/>
      <c r="CVF9" s="340"/>
      <c r="CVG9" s="340"/>
      <c r="CVH9" s="340"/>
      <c r="CVI9" s="340"/>
      <c r="CVJ9" s="340"/>
      <c r="CVK9" s="340"/>
      <c r="CVL9" s="340"/>
      <c r="CVM9" s="340"/>
      <c r="CVN9" s="340"/>
      <c r="CVO9" s="340"/>
      <c r="CVP9" s="340"/>
      <c r="CVQ9" s="340"/>
      <c r="CVR9" s="340"/>
      <c r="CVS9" s="340"/>
      <c r="CVT9" s="340"/>
      <c r="CVU9" s="340"/>
      <c r="CVV9" s="340"/>
      <c r="CVW9" s="340"/>
      <c r="CVX9" s="340"/>
      <c r="CVY9" s="340"/>
      <c r="CVZ9" s="340"/>
      <c r="CWA9" s="340"/>
      <c r="CWB9" s="340"/>
      <c r="CWC9" s="340"/>
      <c r="CWD9" s="340"/>
      <c r="CWE9" s="340"/>
      <c r="CWF9" s="340"/>
      <c r="CWG9" s="340"/>
      <c r="CWH9" s="340"/>
      <c r="CWI9" s="340"/>
      <c r="CWJ9" s="340"/>
      <c r="CWK9" s="340"/>
      <c r="CWL9" s="340"/>
      <c r="CWM9" s="340"/>
      <c r="CWN9" s="340"/>
      <c r="CWO9" s="340"/>
      <c r="CWP9" s="340"/>
      <c r="CWQ9" s="340"/>
      <c r="CWR9" s="340"/>
      <c r="CWS9" s="340"/>
      <c r="CWT9" s="340"/>
      <c r="CWU9" s="340"/>
      <c r="CWV9" s="340"/>
      <c r="CWW9" s="340"/>
      <c r="CWX9" s="340"/>
      <c r="CWY9" s="340"/>
      <c r="CWZ9" s="340"/>
      <c r="CXA9" s="340"/>
      <c r="CXB9" s="340"/>
      <c r="CXC9" s="340"/>
      <c r="CXD9" s="340"/>
      <c r="CXE9" s="340"/>
      <c r="CXF9" s="340"/>
      <c r="CXG9" s="340"/>
      <c r="CXH9" s="340"/>
      <c r="CXI9" s="340"/>
      <c r="CXJ9" s="340"/>
      <c r="CXK9" s="340"/>
      <c r="CXL9" s="340"/>
      <c r="CXM9" s="340"/>
      <c r="CXN9" s="340"/>
      <c r="CXO9" s="340"/>
      <c r="CXP9" s="340"/>
      <c r="CXQ9" s="340"/>
      <c r="CXR9" s="340"/>
      <c r="CXS9" s="340"/>
      <c r="CXT9" s="340"/>
      <c r="CXU9" s="340"/>
      <c r="CXV9" s="340"/>
      <c r="CXW9" s="340"/>
      <c r="CXX9" s="340"/>
      <c r="CXY9" s="340"/>
      <c r="CXZ9" s="340"/>
      <c r="CYA9" s="340"/>
      <c r="CYB9" s="340"/>
      <c r="CYC9" s="340"/>
      <c r="CYD9" s="340"/>
      <c r="CYE9" s="340"/>
      <c r="CYF9" s="340"/>
      <c r="CYG9" s="340"/>
      <c r="CYH9" s="340"/>
      <c r="CYI9" s="340"/>
      <c r="CYJ9" s="340"/>
      <c r="CYK9" s="340"/>
      <c r="CYL9" s="340"/>
      <c r="CYM9" s="340"/>
      <c r="CYN9" s="340"/>
      <c r="CYO9" s="340"/>
      <c r="CYP9" s="340"/>
      <c r="CYQ9" s="340"/>
      <c r="CYR9" s="340"/>
      <c r="CYS9" s="340"/>
      <c r="CYT9" s="340"/>
      <c r="CYU9" s="340"/>
      <c r="CYV9" s="340"/>
      <c r="CYW9" s="340"/>
      <c r="CYX9" s="340"/>
      <c r="CYY9" s="340"/>
      <c r="CYZ9" s="340"/>
      <c r="CZA9" s="340"/>
      <c r="CZB9" s="340"/>
      <c r="CZC9" s="340"/>
      <c r="CZD9" s="340"/>
      <c r="CZE9" s="340"/>
      <c r="CZF9" s="340"/>
      <c r="CZG9" s="340"/>
      <c r="CZH9" s="340"/>
      <c r="CZI9" s="340"/>
      <c r="CZJ9" s="340"/>
      <c r="CZK9" s="340"/>
      <c r="CZL9" s="340"/>
      <c r="CZM9" s="340"/>
      <c r="CZN9" s="340"/>
      <c r="CZO9" s="340"/>
      <c r="CZP9" s="340"/>
      <c r="CZQ9" s="340"/>
      <c r="CZR9" s="340"/>
      <c r="CZS9" s="340"/>
      <c r="CZT9" s="340"/>
      <c r="CZU9" s="340"/>
      <c r="CZV9" s="340"/>
      <c r="CZW9" s="340"/>
      <c r="CZX9" s="340"/>
      <c r="CZY9" s="340"/>
      <c r="CZZ9" s="340"/>
      <c r="DAA9" s="340"/>
      <c r="DAB9" s="340"/>
      <c r="DAC9" s="340"/>
      <c r="DAD9" s="340"/>
      <c r="DAE9" s="340"/>
      <c r="DAF9" s="340"/>
      <c r="DAG9" s="340"/>
      <c r="DAH9" s="340"/>
      <c r="DAI9" s="340"/>
      <c r="DAJ9" s="340"/>
      <c r="DAK9" s="340"/>
      <c r="DAL9" s="340"/>
      <c r="DAM9" s="340"/>
      <c r="DAN9" s="340"/>
      <c r="DAO9" s="340"/>
      <c r="DAP9" s="340"/>
      <c r="DAQ9" s="340"/>
      <c r="DAR9" s="340"/>
      <c r="DAS9" s="340"/>
      <c r="DAT9" s="340"/>
      <c r="DAU9" s="340"/>
      <c r="DAV9" s="340"/>
      <c r="DAW9" s="340"/>
      <c r="DAX9" s="340"/>
      <c r="DAY9" s="340"/>
      <c r="DAZ9" s="340"/>
      <c r="DBA9" s="340"/>
      <c r="DBB9" s="340"/>
      <c r="DBC9" s="340"/>
      <c r="DBD9" s="340"/>
      <c r="DBE9" s="340"/>
      <c r="DBF9" s="340"/>
      <c r="DBG9" s="340"/>
      <c r="DBH9" s="340"/>
      <c r="DBI9" s="340"/>
      <c r="DBJ9" s="340"/>
      <c r="DBK9" s="340"/>
      <c r="DBL9" s="340"/>
      <c r="DBM9" s="340"/>
      <c r="DBN9" s="340"/>
      <c r="DBO9" s="340"/>
      <c r="DBP9" s="340"/>
      <c r="DBQ9" s="340"/>
      <c r="DBR9" s="340"/>
      <c r="DBS9" s="340"/>
      <c r="DBT9" s="340"/>
      <c r="DBU9" s="340"/>
      <c r="DBV9" s="340"/>
      <c r="DBW9" s="340"/>
      <c r="DBX9" s="340"/>
      <c r="DBY9" s="340"/>
      <c r="DBZ9" s="340"/>
      <c r="DCA9" s="340"/>
      <c r="DCB9" s="340"/>
      <c r="DCC9" s="340"/>
      <c r="DCD9" s="340"/>
      <c r="DCE9" s="340"/>
      <c r="DCF9" s="340"/>
      <c r="DCG9" s="340"/>
      <c r="DCH9" s="340"/>
      <c r="DCI9" s="340"/>
      <c r="DCJ9" s="340"/>
      <c r="DCK9" s="340"/>
      <c r="DCL9" s="340"/>
      <c r="DCM9" s="340"/>
      <c r="DCN9" s="340"/>
      <c r="DCO9" s="340"/>
      <c r="DCP9" s="340"/>
      <c r="DCQ9" s="340"/>
      <c r="DCR9" s="340"/>
      <c r="DCS9" s="340"/>
      <c r="DCT9" s="340"/>
      <c r="DCU9" s="340"/>
      <c r="DCV9" s="340"/>
      <c r="DCW9" s="340"/>
      <c r="DCX9" s="340"/>
      <c r="DCY9" s="340"/>
      <c r="DCZ9" s="340"/>
      <c r="DDA9" s="340"/>
      <c r="DDB9" s="340"/>
      <c r="DDC9" s="340"/>
      <c r="DDD9" s="340"/>
      <c r="DDE9" s="340"/>
      <c r="DDF9" s="340"/>
      <c r="DDG9" s="340"/>
      <c r="DDH9" s="340"/>
      <c r="DDI9" s="340"/>
      <c r="DDJ9" s="340"/>
      <c r="DDK9" s="340"/>
      <c r="DDL9" s="340"/>
      <c r="DDM9" s="340"/>
      <c r="DDN9" s="340"/>
      <c r="DDO9" s="340"/>
      <c r="DDP9" s="340"/>
      <c r="DDQ9" s="340"/>
      <c r="DDR9" s="340"/>
      <c r="DDS9" s="340"/>
      <c r="DDT9" s="340"/>
      <c r="DDU9" s="340"/>
      <c r="DDV9" s="340"/>
      <c r="DDW9" s="340"/>
      <c r="DDX9" s="340"/>
      <c r="DDY9" s="340"/>
      <c r="DDZ9" s="340"/>
      <c r="DEA9" s="340"/>
      <c r="DEB9" s="340"/>
      <c r="DEC9" s="340"/>
      <c r="DED9" s="340"/>
      <c r="DEE9" s="340"/>
      <c r="DEF9" s="340"/>
      <c r="DEG9" s="340"/>
      <c r="DEH9" s="340"/>
      <c r="DEI9" s="340"/>
      <c r="DEJ9" s="340"/>
      <c r="DEK9" s="340"/>
      <c r="DEL9" s="340"/>
      <c r="DEM9" s="340"/>
      <c r="DEN9" s="340"/>
      <c r="DEO9" s="340"/>
      <c r="DEP9" s="340"/>
      <c r="DEQ9" s="340"/>
      <c r="DER9" s="340"/>
      <c r="DES9" s="340"/>
      <c r="DET9" s="340"/>
      <c r="DEU9" s="340"/>
      <c r="DEV9" s="340"/>
      <c r="DEW9" s="340"/>
      <c r="DEX9" s="340"/>
      <c r="DEY9" s="340"/>
      <c r="DEZ9" s="340"/>
      <c r="DFA9" s="340"/>
      <c r="DFB9" s="340"/>
      <c r="DFC9" s="340"/>
      <c r="DFD9" s="340"/>
      <c r="DFE9" s="340"/>
      <c r="DFF9" s="340"/>
      <c r="DFG9" s="340"/>
      <c r="DFH9" s="340"/>
      <c r="DFI9" s="340"/>
      <c r="DFJ9" s="340"/>
      <c r="DFK9" s="340"/>
      <c r="DFL9" s="340"/>
      <c r="DFM9" s="340"/>
      <c r="DFN9" s="340"/>
      <c r="DFO9" s="340"/>
      <c r="DFP9" s="340"/>
      <c r="DFQ9" s="340"/>
      <c r="DFR9" s="340"/>
      <c r="DFS9" s="340"/>
      <c r="DFT9" s="340"/>
      <c r="DFU9" s="340"/>
      <c r="DFV9" s="340"/>
      <c r="DFW9" s="340"/>
      <c r="DFX9" s="340"/>
      <c r="DFY9" s="340"/>
      <c r="DFZ9" s="340"/>
      <c r="DGA9" s="340"/>
      <c r="DGB9" s="340"/>
      <c r="DGC9" s="340"/>
      <c r="DGD9" s="340"/>
      <c r="DGE9" s="340"/>
      <c r="DGF9" s="340"/>
      <c r="DGG9" s="340"/>
      <c r="DGH9" s="340"/>
      <c r="DGI9" s="340"/>
      <c r="DGJ9" s="340"/>
      <c r="DGK9" s="340"/>
      <c r="DGL9" s="340"/>
      <c r="DGM9" s="340"/>
      <c r="DGN9" s="340"/>
      <c r="DGO9" s="340"/>
      <c r="DGP9" s="340"/>
      <c r="DGQ9" s="340"/>
      <c r="DGR9" s="340"/>
      <c r="DGS9" s="340"/>
      <c r="DGT9" s="340"/>
      <c r="DGU9" s="340"/>
      <c r="DGV9" s="340"/>
      <c r="DGW9" s="340"/>
      <c r="DGX9" s="340"/>
      <c r="DGY9" s="340"/>
      <c r="DGZ9" s="340"/>
      <c r="DHA9" s="340"/>
      <c r="DHB9" s="340"/>
      <c r="DHC9" s="340"/>
      <c r="DHD9" s="340"/>
      <c r="DHE9" s="340"/>
      <c r="DHF9" s="340"/>
      <c r="DHG9" s="340"/>
      <c r="DHH9" s="340"/>
      <c r="DHI9" s="340"/>
      <c r="DHJ9" s="340"/>
      <c r="DHK9" s="340"/>
      <c r="DHL9" s="340"/>
      <c r="DHM9" s="340"/>
      <c r="DHN9" s="340"/>
      <c r="DHO9" s="340"/>
      <c r="DHP9" s="340"/>
      <c r="DHQ9" s="340"/>
      <c r="DHR9" s="340"/>
      <c r="DHS9" s="340"/>
      <c r="DHT9" s="340"/>
      <c r="DHU9" s="340"/>
      <c r="DHV9" s="340"/>
      <c r="DHW9" s="340"/>
      <c r="DHX9" s="340"/>
      <c r="DHY9" s="340"/>
      <c r="DHZ9" s="340"/>
      <c r="DIA9" s="340"/>
      <c r="DIB9" s="340"/>
      <c r="DIC9" s="340"/>
      <c r="DID9" s="340"/>
      <c r="DIE9" s="340"/>
      <c r="DIF9" s="340"/>
      <c r="DIG9" s="340"/>
      <c r="DIH9" s="340"/>
      <c r="DII9" s="340"/>
      <c r="DIJ9" s="340"/>
      <c r="DIK9" s="340"/>
      <c r="DIL9" s="340"/>
      <c r="DIM9" s="340"/>
      <c r="DIN9" s="340"/>
      <c r="DIO9" s="340"/>
      <c r="DIP9" s="340"/>
      <c r="DIQ9" s="340"/>
      <c r="DIR9" s="340"/>
      <c r="DIS9" s="340"/>
      <c r="DIT9" s="340"/>
      <c r="DIU9" s="340"/>
      <c r="DIV9" s="340"/>
      <c r="DIW9" s="340"/>
      <c r="DIX9" s="340"/>
      <c r="DIY9" s="340"/>
      <c r="DIZ9" s="340"/>
      <c r="DJA9" s="340"/>
      <c r="DJB9" s="340"/>
      <c r="DJC9" s="340"/>
      <c r="DJD9" s="340"/>
      <c r="DJE9" s="340"/>
      <c r="DJF9" s="340"/>
      <c r="DJG9" s="340"/>
      <c r="DJH9" s="340"/>
      <c r="DJI9" s="340"/>
      <c r="DJJ9" s="340"/>
      <c r="DJK9" s="340"/>
      <c r="DJL9" s="340"/>
      <c r="DJM9" s="340"/>
      <c r="DJN9" s="340"/>
      <c r="DJO9" s="340"/>
      <c r="DJP9" s="340"/>
      <c r="DJQ9" s="340"/>
      <c r="DJR9" s="340"/>
      <c r="DJS9" s="340"/>
      <c r="DJT9" s="340"/>
      <c r="DJU9" s="340"/>
      <c r="DJV9" s="340"/>
      <c r="DJW9" s="340"/>
      <c r="DJX9" s="340"/>
      <c r="DJY9" s="340"/>
      <c r="DJZ9" s="340"/>
      <c r="DKA9" s="340"/>
      <c r="DKB9" s="340"/>
      <c r="DKC9" s="340"/>
      <c r="DKD9" s="340"/>
      <c r="DKE9" s="340"/>
      <c r="DKF9" s="340"/>
      <c r="DKG9" s="340"/>
      <c r="DKH9" s="340"/>
      <c r="DKI9" s="340"/>
      <c r="DKJ9" s="340"/>
      <c r="DKK9" s="340"/>
      <c r="DKL9" s="340"/>
      <c r="DKM9" s="340"/>
      <c r="DKN9" s="340"/>
      <c r="DKO9" s="340"/>
      <c r="DKP9" s="340"/>
      <c r="DKQ9" s="340"/>
      <c r="DKR9" s="340"/>
      <c r="DKS9" s="340"/>
      <c r="DKT9" s="340"/>
      <c r="DKU9" s="340"/>
      <c r="DKV9" s="340"/>
      <c r="DKW9" s="340"/>
      <c r="DKX9" s="340"/>
      <c r="DKY9" s="340"/>
      <c r="DKZ9" s="340"/>
      <c r="DLA9" s="340"/>
      <c r="DLB9" s="340"/>
      <c r="DLC9" s="340"/>
      <c r="DLD9" s="340"/>
      <c r="DLE9" s="340"/>
      <c r="DLF9" s="340"/>
      <c r="DLG9" s="340"/>
      <c r="DLH9" s="340"/>
      <c r="DLI9" s="340"/>
      <c r="DLJ9" s="340"/>
      <c r="DLK9" s="340"/>
      <c r="DLL9" s="340"/>
      <c r="DLM9" s="340"/>
      <c r="DLN9" s="340"/>
      <c r="DLO9" s="340"/>
      <c r="DLP9" s="340"/>
      <c r="DLQ9" s="340"/>
      <c r="DLR9" s="340"/>
      <c r="DLS9" s="340"/>
      <c r="DLT9" s="340"/>
      <c r="DLU9" s="340"/>
      <c r="DLV9" s="340"/>
      <c r="DLW9" s="340"/>
      <c r="DLX9" s="340"/>
      <c r="DLY9" s="340"/>
      <c r="DLZ9" s="340"/>
      <c r="DMA9" s="340"/>
      <c r="DMB9" s="340"/>
      <c r="DMC9" s="340"/>
      <c r="DMD9" s="340"/>
      <c r="DME9" s="340"/>
      <c r="DMF9" s="340"/>
      <c r="DMG9" s="340"/>
      <c r="DMH9" s="340"/>
      <c r="DMI9" s="340"/>
      <c r="DMJ9" s="340"/>
      <c r="DMK9" s="340"/>
      <c r="DML9" s="340"/>
      <c r="DMM9" s="340"/>
      <c r="DMN9" s="340"/>
      <c r="DMO9" s="340"/>
      <c r="DMP9" s="340"/>
      <c r="DMQ9" s="340"/>
      <c r="DMR9" s="340"/>
      <c r="DMS9" s="340"/>
      <c r="DMT9" s="340"/>
      <c r="DMU9" s="340"/>
      <c r="DMV9" s="340"/>
      <c r="DMW9" s="340"/>
      <c r="DMX9" s="340"/>
      <c r="DMY9" s="340"/>
      <c r="DMZ9" s="340"/>
      <c r="DNA9" s="340"/>
      <c r="DNB9" s="340"/>
      <c r="DNC9" s="340"/>
      <c r="DND9" s="340"/>
      <c r="DNE9" s="340"/>
      <c r="DNF9" s="340"/>
      <c r="DNG9" s="340"/>
      <c r="DNH9" s="340"/>
      <c r="DNI9" s="340"/>
      <c r="DNJ9" s="340"/>
      <c r="DNK9" s="340"/>
      <c r="DNL9" s="340"/>
      <c r="DNM9" s="340"/>
      <c r="DNN9" s="340"/>
      <c r="DNO9" s="340"/>
      <c r="DNP9" s="340"/>
      <c r="DNQ9" s="340"/>
      <c r="DNR9" s="340"/>
      <c r="DNS9" s="340"/>
      <c r="DNT9" s="340"/>
      <c r="DNU9" s="340"/>
      <c r="DNV9" s="340"/>
      <c r="DNW9" s="340"/>
      <c r="DNX9" s="340"/>
      <c r="DNY9" s="340"/>
      <c r="DNZ9" s="340"/>
      <c r="DOA9" s="340"/>
      <c r="DOB9" s="340"/>
      <c r="DOC9" s="340"/>
      <c r="DOD9" s="340"/>
      <c r="DOE9" s="340"/>
      <c r="DOF9" s="340"/>
      <c r="DOG9" s="340"/>
      <c r="DOH9" s="340"/>
      <c r="DOI9" s="340"/>
      <c r="DOJ9" s="340"/>
      <c r="DOK9" s="340"/>
      <c r="DOL9" s="340"/>
      <c r="DOM9" s="340"/>
      <c r="DON9" s="340"/>
      <c r="DOO9" s="340"/>
      <c r="DOP9" s="340"/>
      <c r="DOQ9" s="340"/>
      <c r="DOR9" s="340"/>
      <c r="DOS9" s="340"/>
      <c r="DOT9" s="340"/>
      <c r="DOU9" s="340"/>
      <c r="DOV9" s="340"/>
      <c r="DOW9" s="340"/>
      <c r="DOX9" s="340"/>
      <c r="DOY9" s="340"/>
      <c r="DOZ9" s="340"/>
      <c r="DPA9" s="340"/>
      <c r="DPB9" s="340"/>
      <c r="DPC9" s="340"/>
      <c r="DPD9" s="340"/>
      <c r="DPE9" s="340"/>
      <c r="DPF9" s="340"/>
      <c r="DPG9" s="340"/>
      <c r="DPH9" s="340"/>
      <c r="DPI9" s="340"/>
      <c r="DPJ9" s="340"/>
      <c r="DPK9" s="340"/>
      <c r="DPL9" s="340"/>
      <c r="DPM9" s="340"/>
      <c r="DPN9" s="340"/>
      <c r="DPO9" s="340"/>
      <c r="DPP9" s="340"/>
      <c r="DPQ9" s="340"/>
      <c r="DPR9" s="340"/>
      <c r="DPS9" s="340"/>
      <c r="DPT9" s="340"/>
      <c r="DPU9" s="340"/>
      <c r="DPV9" s="340"/>
      <c r="DPW9" s="340"/>
      <c r="DPX9" s="340"/>
      <c r="DPY9" s="340"/>
      <c r="DPZ9" s="340"/>
      <c r="DQA9" s="340"/>
      <c r="DQB9" s="340"/>
      <c r="DQC9" s="340"/>
      <c r="DQD9" s="340"/>
      <c r="DQE9" s="340"/>
      <c r="DQF9" s="340"/>
      <c r="DQG9" s="340"/>
      <c r="DQH9" s="340"/>
      <c r="DQI9" s="340"/>
      <c r="DQJ9" s="340"/>
      <c r="DQK9" s="340"/>
      <c r="DQL9" s="340"/>
      <c r="DQM9" s="340"/>
      <c r="DQN9" s="340"/>
      <c r="DQO9" s="340"/>
      <c r="DQP9" s="340"/>
      <c r="DQQ9" s="340"/>
      <c r="DQR9" s="340"/>
      <c r="DQS9" s="340"/>
      <c r="DQT9" s="340"/>
      <c r="DQU9" s="340"/>
      <c r="DQV9" s="340"/>
      <c r="DQW9" s="340"/>
      <c r="DQX9" s="340"/>
      <c r="DQY9" s="340"/>
      <c r="DQZ9" s="340"/>
      <c r="DRA9" s="340"/>
      <c r="DRB9" s="340"/>
      <c r="DRC9" s="340"/>
      <c r="DRD9" s="340"/>
      <c r="DRE9" s="340"/>
      <c r="DRF9" s="340"/>
      <c r="DRG9" s="340"/>
      <c r="DRH9" s="340"/>
      <c r="DRI9" s="340"/>
      <c r="DRJ9" s="340"/>
      <c r="DRK9" s="340"/>
      <c r="DRL9" s="340"/>
      <c r="DRM9" s="340"/>
      <c r="DRN9" s="340"/>
      <c r="DRO9" s="340"/>
      <c r="DRP9" s="340"/>
      <c r="DRQ9" s="340"/>
      <c r="DRR9" s="340"/>
      <c r="DRS9" s="340"/>
      <c r="DRT9" s="340"/>
      <c r="DRU9" s="340"/>
      <c r="DRV9" s="340"/>
      <c r="DRW9" s="340"/>
      <c r="DRX9" s="340"/>
      <c r="DRY9" s="340"/>
      <c r="DRZ9" s="340"/>
      <c r="DSA9" s="340"/>
      <c r="DSB9" s="340"/>
      <c r="DSC9" s="340"/>
      <c r="DSD9" s="340"/>
      <c r="DSE9" s="340"/>
      <c r="DSF9" s="340"/>
      <c r="DSG9" s="340"/>
      <c r="DSH9" s="340"/>
      <c r="DSI9" s="340"/>
      <c r="DSJ9" s="340"/>
      <c r="DSK9" s="340"/>
      <c r="DSL9" s="340"/>
      <c r="DSM9" s="340"/>
      <c r="DSN9" s="340"/>
      <c r="DSO9" s="340"/>
      <c r="DSP9" s="340"/>
      <c r="DSQ9" s="340"/>
      <c r="DSR9" s="340"/>
      <c r="DSS9" s="340"/>
      <c r="DST9" s="340"/>
      <c r="DSU9" s="340"/>
      <c r="DSV9" s="340"/>
      <c r="DSW9" s="340"/>
      <c r="DSX9" s="340"/>
      <c r="DSY9" s="340"/>
      <c r="DSZ9" s="340"/>
      <c r="DTA9" s="340"/>
      <c r="DTB9" s="340"/>
      <c r="DTC9" s="340"/>
      <c r="DTD9" s="340"/>
      <c r="DTE9" s="340"/>
      <c r="DTF9" s="340"/>
      <c r="DTG9" s="340"/>
      <c r="DTH9" s="340"/>
      <c r="DTI9" s="340"/>
      <c r="DTJ9" s="340"/>
      <c r="DTK9" s="340"/>
      <c r="DTL9" s="340"/>
      <c r="DTM9" s="340"/>
      <c r="DTN9" s="340"/>
      <c r="DTO9" s="340"/>
      <c r="DTP9" s="340"/>
      <c r="DTQ9" s="340"/>
      <c r="DTR9" s="340"/>
      <c r="DTS9" s="340"/>
      <c r="DTT9" s="340"/>
      <c r="DTU9" s="340"/>
      <c r="DTV9" s="340"/>
      <c r="DTW9" s="340"/>
      <c r="DTX9" s="340"/>
      <c r="DTY9" s="340"/>
      <c r="DTZ9" s="340"/>
      <c r="DUA9" s="340"/>
      <c r="DUB9" s="340"/>
      <c r="DUC9" s="340"/>
      <c r="DUD9" s="340"/>
      <c r="DUE9" s="340"/>
      <c r="DUF9" s="340"/>
      <c r="DUG9" s="340"/>
      <c r="DUH9" s="340"/>
      <c r="DUI9" s="340"/>
      <c r="DUJ9" s="340"/>
      <c r="DUK9" s="340"/>
      <c r="DUL9" s="340"/>
      <c r="DUM9" s="340"/>
      <c r="DUN9" s="340"/>
      <c r="DUO9" s="340"/>
      <c r="DUP9" s="340"/>
      <c r="DUQ9" s="340"/>
      <c r="DUR9" s="340"/>
      <c r="DUS9" s="340"/>
      <c r="DUT9" s="340"/>
      <c r="DUU9" s="340"/>
      <c r="DUV9" s="340"/>
      <c r="DUW9" s="340"/>
      <c r="DUX9" s="340"/>
      <c r="DUY9" s="340"/>
      <c r="DUZ9" s="340"/>
      <c r="DVA9" s="340"/>
      <c r="DVB9" s="340"/>
      <c r="DVC9" s="340"/>
      <c r="DVD9" s="340"/>
      <c r="DVE9" s="340"/>
      <c r="DVF9" s="340"/>
      <c r="DVG9" s="340"/>
      <c r="DVH9" s="340"/>
      <c r="DVI9" s="340"/>
      <c r="DVJ9" s="340"/>
      <c r="DVK9" s="340"/>
      <c r="DVL9" s="340"/>
      <c r="DVM9" s="340"/>
      <c r="DVN9" s="340"/>
      <c r="DVO9" s="340"/>
      <c r="DVP9" s="340"/>
      <c r="DVQ9" s="340"/>
      <c r="DVR9" s="340"/>
      <c r="DVS9" s="340"/>
      <c r="DVT9" s="340"/>
      <c r="DVU9" s="340"/>
      <c r="DVV9" s="340"/>
      <c r="DVW9" s="340"/>
      <c r="DVX9" s="340"/>
      <c r="DVY9" s="340"/>
      <c r="DVZ9" s="340"/>
      <c r="DWA9" s="340"/>
      <c r="DWB9" s="340"/>
      <c r="DWC9" s="340"/>
      <c r="DWD9" s="340"/>
      <c r="DWE9" s="340"/>
      <c r="DWF9" s="340"/>
      <c r="DWG9" s="340"/>
      <c r="DWH9" s="340"/>
      <c r="DWI9" s="340"/>
      <c r="DWJ9" s="340"/>
      <c r="DWK9" s="340"/>
      <c r="DWL9" s="340"/>
      <c r="DWM9" s="340"/>
      <c r="DWN9" s="340"/>
      <c r="DWO9" s="340"/>
      <c r="DWP9" s="340"/>
      <c r="DWQ9" s="340"/>
      <c r="DWR9" s="340"/>
      <c r="DWS9" s="340"/>
      <c r="DWT9" s="340"/>
      <c r="DWU9" s="340"/>
      <c r="DWV9" s="340"/>
      <c r="DWW9" s="340"/>
      <c r="DWX9" s="340"/>
      <c r="DWY9" s="340"/>
      <c r="DWZ9" s="340"/>
      <c r="DXA9" s="340"/>
      <c r="DXB9" s="340"/>
      <c r="DXC9" s="340"/>
      <c r="DXD9" s="340"/>
      <c r="DXE9" s="340"/>
      <c r="DXF9" s="340"/>
      <c r="DXG9" s="340"/>
      <c r="DXH9" s="340"/>
      <c r="DXI9" s="340"/>
      <c r="DXJ9" s="340"/>
      <c r="DXK9" s="340"/>
      <c r="DXL9" s="340"/>
      <c r="DXM9" s="340"/>
      <c r="DXN9" s="340"/>
      <c r="DXO9" s="340"/>
      <c r="DXP9" s="340"/>
      <c r="DXQ9" s="340"/>
      <c r="DXR9" s="340"/>
      <c r="DXS9" s="340"/>
      <c r="DXT9" s="340"/>
      <c r="DXU9" s="340"/>
      <c r="DXV9" s="340"/>
      <c r="DXW9" s="340"/>
      <c r="DXX9" s="340"/>
      <c r="DXY9" s="340"/>
      <c r="DXZ9" s="340"/>
      <c r="DYA9" s="340"/>
      <c r="DYB9" s="340"/>
      <c r="DYC9" s="340"/>
      <c r="DYD9" s="340"/>
      <c r="DYE9" s="340"/>
      <c r="DYF9" s="340"/>
      <c r="DYG9" s="340"/>
      <c r="DYH9" s="340"/>
      <c r="DYI9" s="340"/>
      <c r="DYJ9" s="340"/>
      <c r="DYK9" s="340"/>
      <c r="DYL9" s="340"/>
      <c r="DYM9" s="340"/>
      <c r="DYN9" s="340"/>
      <c r="DYO9" s="340"/>
      <c r="DYP9" s="340"/>
      <c r="DYQ9" s="340"/>
      <c r="DYR9" s="340"/>
      <c r="DYS9" s="340"/>
      <c r="DYT9" s="340"/>
      <c r="DYU9" s="340"/>
      <c r="DYV9" s="340"/>
      <c r="DYW9" s="340"/>
      <c r="DYX9" s="340"/>
      <c r="DYY9" s="340"/>
      <c r="DYZ9" s="340"/>
      <c r="DZA9" s="340"/>
      <c r="DZB9" s="340"/>
      <c r="DZC9" s="340"/>
      <c r="DZD9" s="340"/>
      <c r="DZE9" s="340"/>
      <c r="DZF9" s="340"/>
      <c r="DZG9" s="340"/>
      <c r="DZH9" s="340"/>
      <c r="DZI9" s="340"/>
      <c r="DZJ9" s="340"/>
      <c r="DZK9" s="340"/>
      <c r="DZL9" s="340"/>
      <c r="DZM9" s="340"/>
      <c r="DZN9" s="340"/>
      <c r="DZO9" s="340"/>
      <c r="DZP9" s="340"/>
      <c r="DZQ9" s="340"/>
      <c r="DZR9" s="340"/>
      <c r="DZS9" s="340"/>
      <c r="DZT9" s="340"/>
      <c r="DZU9" s="340"/>
      <c r="DZV9" s="340"/>
      <c r="DZW9" s="340"/>
      <c r="DZX9" s="340"/>
      <c r="DZY9" s="340"/>
      <c r="DZZ9" s="340"/>
      <c r="EAA9" s="340"/>
      <c r="EAB9" s="340"/>
      <c r="EAC9" s="340"/>
      <c r="EAD9" s="340"/>
      <c r="EAE9" s="340"/>
      <c r="EAF9" s="340"/>
      <c r="EAG9" s="340"/>
      <c r="EAH9" s="340"/>
      <c r="EAI9" s="340"/>
      <c r="EAJ9" s="340"/>
      <c r="EAK9" s="340"/>
      <c r="EAL9" s="340"/>
      <c r="EAM9" s="340"/>
      <c r="EAN9" s="340"/>
      <c r="EAO9" s="340"/>
      <c r="EAP9" s="340"/>
      <c r="EAQ9" s="340"/>
      <c r="EAR9" s="340"/>
      <c r="EAS9" s="340"/>
      <c r="EAT9" s="340"/>
      <c r="EAU9" s="340"/>
      <c r="EAV9" s="340"/>
      <c r="EAW9" s="340"/>
      <c r="EAX9" s="340"/>
      <c r="EAY9" s="340"/>
      <c r="EAZ9" s="340"/>
      <c r="EBA9" s="340"/>
      <c r="EBB9" s="340"/>
      <c r="EBC9" s="340"/>
      <c r="EBD9" s="340"/>
      <c r="EBE9" s="340"/>
      <c r="EBF9" s="340"/>
      <c r="EBG9" s="340"/>
      <c r="EBH9" s="340"/>
      <c r="EBI9" s="340"/>
      <c r="EBJ9" s="340"/>
      <c r="EBK9" s="340"/>
      <c r="EBL9" s="340"/>
      <c r="EBM9" s="340"/>
      <c r="EBN9" s="340"/>
      <c r="EBO9" s="340"/>
      <c r="EBP9" s="340"/>
      <c r="EBQ9" s="340"/>
      <c r="EBR9" s="340"/>
      <c r="EBS9" s="340"/>
      <c r="EBT9" s="340"/>
      <c r="EBU9" s="340"/>
      <c r="EBV9" s="340"/>
      <c r="EBW9" s="340"/>
      <c r="EBX9" s="340"/>
      <c r="EBY9" s="340"/>
      <c r="EBZ9" s="340"/>
      <c r="ECA9" s="340"/>
      <c r="ECB9" s="340"/>
      <c r="ECC9" s="340"/>
      <c r="ECD9" s="340"/>
      <c r="ECE9" s="340"/>
      <c r="ECF9" s="340"/>
      <c r="ECG9" s="340"/>
      <c r="ECH9" s="340"/>
      <c r="ECI9" s="340"/>
      <c r="ECJ9" s="340"/>
      <c r="ECK9" s="340"/>
      <c r="ECL9" s="340"/>
      <c r="ECM9" s="340"/>
      <c r="ECN9" s="340"/>
      <c r="ECO9" s="340"/>
      <c r="ECP9" s="340"/>
      <c r="ECQ9" s="340"/>
      <c r="ECR9" s="340"/>
      <c r="ECS9" s="340"/>
      <c r="ECT9" s="340"/>
      <c r="ECU9" s="340"/>
      <c r="ECV9" s="340"/>
      <c r="ECW9" s="340"/>
      <c r="ECX9" s="340"/>
      <c r="ECY9" s="340"/>
      <c r="ECZ9" s="340"/>
      <c r="EDA9" s="340"/>
      <c r="EDB9" s="340"/>
      <c r="EDC9" s="340"/>
      <c r="EDD9" s="340"/>
      <c r="EDE9" s="340"/>
      <c r="EDF9" s="340"/>
      <c r="EDG9" s="340"/>
      <c r="EDH9" s="340"/>
      <c r="EDI9" s="340"/>
      <c r="EDJ9" s="340"/>
      <c r="EDK9" s="340"/>
      <c r="EDL9" s="340"/>
      <c r="EDM9" s="340"/>
      <c r="EDN9" s="340"/>
      <c r="EDO9" s="340"/>
      <c r="EDP9" s="340"/>
      <c r="EDQ9" s="340"/>
      <c r="EDR9" s="340"/>
      <c r="EDS9" s="340"/>
      <c r="EDT9" s="340"/>
      <c r="EDU9" s="340"/>
      <c r="EDV9" s="340"/>
      <c r="EDW9" s="340"/>
      <c r="EDX9" s="340"/>
      <c r="EDY9" s="340"/>
      <c r="EDZ9" s="340"/>
      <c r="EEA9" s="340"/>
      <c r="EEB9" s="340"/>
      <c r="EEC9" s="340"/>
      <c r="EED9" s="340"/>
      <c r="EEE9" s="340"/>
      <c r="EEF9" s="340"/>
      <c r="EEG9" s="340"/>
      <c r="EEH9" s="340"/>
      <c r="EEI9" s="340"/>
      <c r="EEJ9" s="340"/>
      <c r="EEK9" s="340"/>
      <c r="EEL9" s="340"/>
      <c r="EEM9" s="340"/>
      <c r="EEN9" s="340"/>
      <c r="EEO9" s="340"/>
      <c r="EEP9" s="340"/>
      <c r="EEQ9" s="340"/>
      <c r="EER9" s="340"/>
      <c r="EES9" s="340"/>
      <c r="EET9" s="340"/>
      <c r="EEU9" s="340"/>
      <c r="EEV9" s="340"/>
      <c r="EEW9" s="340"/>
      <c r="EEX9" s="340"/>
      <c r="EEY9" s="340"/>
      <c r="EEZ9" s="340"/>
      <c r="EFA9" s="340"/>
      <c r="EFB9" s="340"/>
      <c r="EFC9" s="340"/>
      <c r="EFD9" s="340"/>
      <c r="EFE9" s="340"/>
      <c r="EFF9" s="340"/>
      <c r="EFG9" s="340"/>
      <c r="EFH9" s="340"/>
      <c r="EFI9" s="340"/>
      <c r="EFJ9" s="340"/>
      <c r="EFK9" s="340"/>
      <c r="EFL9" s="340"/>
      <c r="EFM9" s="340"/>
      <c r="EFN9" s="340"/>
      <c r="EFO9" s="340"/>
      <c r="EFP9" s="340"/>
      <c r="EFQ9" s="340"/>
      <c r="EFR9" s="340"/>
      <c r="EFS9" s="340"/>
      <c r="EFT9" s="340"/>
      <c r="EFU9" s="340"/>
      <c r="EFV9" s="340"/>
      <c r="EFW9" s="340"/>
      <c r="EFX9" s="340"/>
      <c r="EFY9" s="340"/>
      <c r="EFZ9" s="340"/>
      <c r="EGA9" s="340"/>
      <c r="EGB9" s="340"/>
      <c r="EGC9" s="340"/>
      <c r="EGD9" s="340"/>
      <c r="EGE9" s="340"/>
      <c r="EGF9" s="340"/>
      <c r="EGG9" s="340"/>
      <c r="EGH9" s="340"/>
      <c r="EGI9" s="340"/>
      <c r="EGJ9" s="340"/>
      <c r="EGK9" s="340"/>
      <c r="EGL9" s="340"/>
      <c r="EGM9" s="340"/>
      <c r="EGN9" s="340"/>
      <c r="EGO9" s="340"/>
      <c r="EGP9" s="340"/>
      <c r="EGQ9" s="340"/>
      <c r="EGR9" s="340"/>
      <c r="EGS9" s="340"/>
      <c r="EGT9" s="340"/>
      <c r="EGU9" s="340"/>
      <c r="EGV9" s="340"/>
      <c r="EGW9" s="340"/>
      <c r="EGX9" s="340"/>
      <c r="EGY9" s="340"/>
      <c r="EGZ9" s="340"/>
      <c r="EHA9" s="340"/>
      <c r="EHB9" s="340"/>
      <c r="EHC9" s="340"/>
      <c r="EHD9" s="340"/>
      <c r="EHE9" s="340"/>
      <c r="EHF9" s="340"/>
      <c r="EHG9" s="340"/>
      <c r="EHH9" s="340"/>
      <c r="EHI9" s="340"/>
      <c r="EHJ9" s="340"/>
      <c r="EHK9" s="340"/>
      <c r="EHL9" s="340"/>
      <c r="EHM9" s="340"/>
      <c r="EHN9" s="340"/>
      <c r="EHO9" s="340"/>
      <c r="EHP9" s="340"/>
      <c r="EHQ9" s="340"/>
      <c r="EHR9" s="340"/>
      <c r="EHS9" s="340"/>
      <c r="EHT9" s="340"/>
      <c r="EHU9" s="340"/>
      <c r="EHV9" s="340"/>
      <c r="EHW9" s="340"/>
      <c r="EHX9" s="340"/>
      <c r="EHY9" s="340"/>
      <c r="EHZ9" s="340"/>
      <c r="EIA9" s="340"/>
      <c r="EIB9" s="340"/>
      <c r="EIC9" s="340"/>
      <c r="EID9" s="340"/>
      <c r="EIE9" s="340"/>
      <c r="EIF9" s="340"/>
      <c r="EIG9" s="340"/>
      <c r="EIH9" s="340"/>
      <c r="EII9" s="340"/>
      <c r="EIJ9" s="340"/>
      <c r="EIK9" s="340"/>
      <c r="EIL9" s="340"/>
      <c r="EIM9" s="340"/>
      <c r="EIN9" s="340"/>
      <c r="EIO9" s="340"/>
      <c r="EIP9" s="340"/>
      <c r="EIQ9" s="340"/>
      <c r="EIR9" s="340"/>
      <c r="EIS9" s="340"/>
      <c r="EIT9" s="340"/>
      <c r="EIU9" s="340"/>
      <c r="EIV9" s="340"/>
      <c r="EIW9" s="340"/>
      <c r="EIX9" s="340"/>
      <c r="EIY9" s="340"/>
      <c r="EIZ9" s="340"/>
      <c r="EJA9" s="340"/>
      <c r="EJB9" s="340"/>
      <c r="EJC9" s="340"/>
      <c r="EJD9" s="340"/>
      <c r="EJE9" s="340"/>
      <c r="EJF9" s="340"/>
      <c r="EJG9" s="340"/>
      <c r="EJH9" s="340"/>
      <c r="EJI9" s="340"/>
      <c r="EJJ9" s="340"/>
      <c r="EJK9" s="340"/>
      <c r="EJL9" s="340"/>
      <c r="EJM9" s="340"/>
      <c r="EJN9" s="340"/>
      <c r="EJO9" s="340"/>
      <c r="EJP9" s="340"/>
      <c r="EJQ9" s="340"/>
      <c r="EJR9" s="340"/>
      <c r="EJS9" s="340"/>
      <c r="EJT9" s="340"/>
      <c r="EJU9" s="340"/>
      <c r="EJV9" s="340"/>
      <c r="EJW9" s="340"/>
      <c r="EJX9" s="340"/>
      <c r="EJY9" s="340"/>
      <c r="EJZ9" s="340"/>
      <c r="EKA9" s="340"/>
      <c r="EKB9" s="340"/>
      <c r="EKC9" s="340"/>
      <c r="EKD9" s="340"/>
      <c r="EKE9" s="340"/>
      <c r="EKF9" s="340"/>
      <c r="EKG9" s="340"/>
      <c r="EKH9" s="340"/>
      <c r="EKI9" s="340"/>
      <c r="EKJ9" s="340"/>
      <c r="EKK9" s="340"/>
      <c r="EKL9" s="340"/>
      <c r="EKM9" s="340"/>
      <c r="EKN9" s="340"/>
      <c r="EKO9" s="340"/>
      <c r="EKP9" s="340"/>
      <c r="EKQ9" s="340"/>
      <c r="EKR9" s="340"/>
      <c r="EKS9" s="340"/>
      <c r="EKT9" s="340"/>
      <c r="EKU9" s="340"/>
      <c r="EKV9" s="340"/>
      <c r="EKW9" s="340"/>
      <c r="EKX9" s="340"/>
      <c r="EKY9" s="340"/>
      <c r="EKZ9" s="340"/>
      <c r="ELA9" s="340"/>
      <c r="ELB9" s="340"/>
      <c r="ELC9" s="340"/>
      <c r="ELD9" s="340"/>
      <c r="ELE9" s="340"/>
      <c r="ELF9" s="340"/>
      <c r="ELG9" s="340"/>
      <c r="ELH9" s="340"/>
      <c r="ELI9" s="340"/>
      <c r="ELJ9" s="340"/>
      <c r="ELK9" s="340"/>
      <c r="ELL9" s="340"/>
      <c r="ELM9" s="340"/>
      <c r="ELN9" s="340"/>
      <c r="ELO9" s="340"/>
      <c r="ELP9" s="340"/>
      <c r="ELQ9" s="340"/>
      <c r="ELR9" s="340"/>
      <c r="ELS9" s="340"/>
      <c r="ELT9" s="340"/>
      <c r="ELU9" s="340"/>
      <c r="ELV9" s="340"/>
      <c r="ELW9" s="340"/>
      <c r="ELX9" s="340"/>
      <c r="ELY9" s="340"/>
      <c r="ELZ9" s="340"/>
      <c r="EMA9" s="340"/>
      <c r="EMB9" s="340"/>
      <c r="EMC9" s="340"/>
      <c r="EMD9" s="340"/>
      <c r="EME9" s="340"/>
      <c r="EMF9" s="340"/>
      <c r="EMG9" s="340"/>
      <c r="EMH9" s="340"/>
      <c r="EMI9" s="340"/>
      <c r="EMJ9" s="340"/>
      <c r="EMK9" s="340"/>
      <c r="EML9" s="340"/>
      <c r="EMM9" s="340"/>
      <c r="EMN9" s="340"/>
      <c r="EMO9" s="340"/>
      <c r="EMP9" s="340"/>
      <c r="EMQ9" s="340"/>
      <c r="EMR9" s="340"/>
      <c r="EMS9" s="340"/>
      <c r="EMT9" s="340"/>
      <c r="EMU9" s="340"/>
      <c r="EMV9" s="340"/>
      <c r="EMW9" s="340"/>
      <c r="EMX9" s="340"/>
      <c r="EMY9" s="340"/>
      <c r="EMZ9" s="340"/>
      <c r="ENA9" s="340"/>
      <c r="ENB9" s="340"/>
      <c r="ENC9" s="340"/>
      <c r="END9" s="340"/>
      <c r="ENE9" s="340"/>
      <c r="ENF9" s="340"/>
      <c r="ENG9" s="340"/>
      <c r="ENH9" s="340"/>
      <c r="ENI9" s="340"/>
      <c r="ENJ9" s="340"/>
      <c r="ENK9" s="340"/>
      <c r="ENL9" s="340"/>
      <c r="ENM9" s="340"/>
      <c r="ENN9" s="340"/>
      <c r="ENO9" s="340"/>
      <c r="ENP9" s="340"/>
      <c r="ENQ9" s="340"/>
      <c r="ENR9" s="340"/>
      <c r="ENS9" s="340"/>
      <c r="ENT9" s="340"/>
      <c r="ENU9" s="340"/>
      <c r="ENV9" s="340"/>
      <c r="ENW9" s="340"/>
      <c r="ENX9" s="340"/>
      <c r="ENY9" s="340"/>
      <c r="ENZ9" s="340"/>
      <c r="EOA9" s="340"/>
      <c r="EOB9" s="340"/>
      <c r="EOC9" s="340"/>
      <c r="EOD9" s="340"/>
      <c r="EOE9" s="340"/>
      <c r="EOF9" s="340"/>
      <c r="EOG9" s="340"/>
      <c r="EOH9" s="340"/>
      <c r="EOI9" s="340"/>
      <c r="EOJ9" s="340"/>
      <c r="EOK9" s="340"/>
      <c r="EOL9" s="340"/>
      <c r="EOM9" s="340"/>
      <c r="EON9" s="340"/>
      <c r="EOO9" s="340"/>
      <c r="EOP9" s="340"/>
      <c r="EOQ9" s="340"/>
      <c r="EOR9" s="340"/>
      <c r="EOS9" s="340"/>
      <c r="EOT9" s="340"/>
      <c r="EOU9" s="340"/>
      <c r="EOV9" s="340"/>
      <c r="EOW9" s="340"/>
      <c r="EOX9" s="340"/>
      <c r="EOY9" s="340"/>
      <c r="EOZ9" s="340"/>
      <c r="EPA9" s="340"/>
      <c r="EPB9" s="340"/>
      <c r="EPC9" s="340"/>
      <c r="EPD9" s="340"/>
      <c r="EPE9" s="340"/>
      <c r="EPF9" s="340"/>
      <c r="EPG9" s="340"/>
      <c r="EPH9" s="340"/>
      <c r="EPI9" s="340"/>
      <c r="EPJ9" s="340"/>
      <c r="EPK9" s="340"/>
      <c r="EPL9" s="340"/>
      <c r="EPM9" s="340"/>
      <c r="EPN9" s="340"/>
      <c r="EPO9" s="340"/>
      <c r="EPP9" s="340"/>
      <c r="EPQ9" s="340"/>
      <c r="EPR9" s="340"/>
      <c r="EPS9" s="340"/>
      <c r="EPT9" s="340"/>
      <c r="EPU9" s="340"/>
      <c r="EPV9" s="340"/>
      <c r="EPW9" s="340"/>
      <c r="EPX9" s="340"/>
      <c r="EPY9" s="340"/>
      <c r="EPZ9" s="340"/>
      <c r="EQA9" s="340"/>
      <c r="EQB9" s="340"/>
      <c r="EQC9" s="340"/>
      <c r="EQD9" s="340"/>
      <c r="EQE9" s="340"/>
      <c r="EQF9" s="340"/>
      <c r="EQG9" s="340"/>
      <c r="EQH9" s="340"/>
      <c r="EQI9" s="340"/>
      <c r="EQJ9" s="340"/>
      <c r="EQK9" s="340"/>
      <c r="EQL9" s="340"/>
      <c r="EQM9" s="340"/>
      <c r="EQN9" s="340"/>
      <c r="EQO9" s="340"/>
      <c r="EQP9" s="340"/>
      <c r="EQQ9" s="340"/>
      <c r="EQR9" s="340"/>
      <c r="EQS9" s="340"/>
      <c r="EQT9" s="340"/>
      <c r="EQU9" s="340"/>
      <c r="EQV9" s="340"/>
      <c r="EQW9" s="340"/>
      <c r="EQX9" s="340"/>
      <c r="EQY9" s="340"/>
      <c r="EQZ9" s="340"/>
      <c r="ERA9" s="340"/>
      <c r="ERB9" s="340"/>
      <c r="ERC9" s="340"/>
      <c r="ERD9" s="340"/>
      <c r="ERE9" s="340"/>
      <c r="ERF9" s="340"/>
      <c r="ERG9" s="340"/>
      <c r="ERH9" s="340"/>
      <c r="ERI9" s="340"/>
      <c r="ERJ9" s="340"/>
      <c r="ERK9" s="340"/>
      <c r="ERL9" s="340"/>
      <c r="ERM9" s="340"/>
      <c r="ERN9" s="340"/>
      <c r="ERO9" s="340"/>
      <c r="ERP9" s="340"/>
      <c r="ERQ9" s="340"/>
      <c r="ERR9" s="340"/>
      <c r="ERS9" s="340"/>
      <c r="ERT9" s="340"/>
      <c r="ERU9" s="340"/>
      <c r="ERV9" s="340"/>
      <c r="ERW9" s="340"/>
      <c r="ERX9" s="340"/>
      <c r="ERY9" s="340"/>
      <c r="ERZ9" s="340"/>
      <c r="ESA9" s="340"/>
      <c r="ESB9" s="340"/>
      <c r="ESC9" s="340"/>
      <c r="ESD9" s="340"/>
      <c r="ESE9" s="340"/>
      <c r="ESF9" s="340"/>
      <c r="ESG9" s="340"/>
      <c r="ESH9" s="340"/>
      <c r="ESI9" s="340"/>
      <c r="ESJ9" s="340"/>
      <c r="ESK9" s="340"/>
      <c r="ESL9" s="340"/>
      <c r="ESM9" s="340"/>
      <c r="ESN9" s="340"/>
      <c r="ESO9" s="340"/>
      <c r="ESP9" s="340"/>
      <c r="ESQ9" s="340"/>
      <c r="ESR9" s="340"/>
      <c r="ESS9" s="340"/>
      <c r="EST9" s="340"/>
      <c r="ESU9" s="340"/>
      <c r="ESV9" s="340"/>
      <c r="ESW9" s="340"/>
      <c r="ESX9" s="340"/>
      <c r="ESY9" s="340"/>
      <c r="ESZ9" s="340"/>
      <c r="ETA9" s="340"/>
      <c r="ETB9" s="340"/>
      <c r="ETC9" s="340"/>
      <c r="ETD9" s="340"/>
      <c r="ETE9" s="340"/>
      <c r="ETF9" s="340"/>
      <c r="ETG9" s="340"/>
      <c r="ETH9" s="340"/>
      <c r="ETI9" s="340"/>
      <c r="ETJ9" s="340"/>
      <c r="ETK9" s="340"/>
      <c r="ETL9" s="340"/>
      <c r="ETM9" s="340"/>
      <c r="ETN9" s="340"/>
      <c r="ETO9" s="340"/>
      <c r="ETP9" s="340"/>
      <c r="ETQ9" s="340"/>
      <c r="ETR9" s="340"/>
      <c r="ETS9" s="340"/>
      <c r="ETT9" s="340"/>
      <c r="ETU9" s="340"/>
      <c r="ETV9" s="340"/>
      <c r="ETW9" s="340"/>
      <c r="ETX9" s="340"/>
      <c r="ETY9" s="340"/>
      <c r="ETZ9" s="340"/>
      <c r="EUA9" s="340"/>
      <c r="EUB9" s="340"/>
      <c r="EUC9" s="340"/>
      <c r="EUD9" s="340"/>
      <c r="EUE9" s="340"/>
      <c r="EUF9" s="340"/>
      <c r="EUG9" s="340"/>
      <c r="EUH9" s="340"/>
      <c r="EUI9" s="340"/>
      <c r="EUJ9" s="340"/>
      <c r="EUK9" s="340"/>
      <c r="EUL9" s="340"/>
      <c r="EUM9" s="340"/>
      <c r="EUN9" s="340"/>
      <c r="EUO9" s="340"/>
      <c r="EUP9" s="340"/>
      <c r="EUQ9" s="340"/>
      <c r="EUR9" s="340"/>
      <c r="EUS9" s="340"/>
      <c r="EUT9" s="340"/>
      <c r="EUU9" s="340"/>
      <c r="EUV9" s="340"/>
      <c r="EUW9" s="340"/>
      <c r="EUX9" s="340"/>
      <c r="EUY9" s="340"/>
      <c r="EUZ9" s="340"/>
      <c r="EVA9" s="340"/>
      <c r="EVB9" s="340"/>
      <c r="EVC9" s="340"/>
      <c r="EVD9" s="340"/>
      <c r="EVE9" s="340"/>
      <c r="EVF9" s="340"/>
      <c r="EVG9" s="340"/>
      <c r="EVH9" s="340"/>
      <c r="EVI9" s="340"/>
      <c r="EVJ9" s="340"/>
      <c r="EVK9" s="340"/>
      <c r="EVL9" s="340"/>
      <c r="EVM9" s="340"/>
      <c r="EVN9" s="340"/>
      <c r="EVO9" s="340"/>
      <c r="EVP9" s="340"/>
      <c r="EVQ9" s="340"/>
      <c r="EVR9" s="340"/>
      <c r="EVS9" s="340"/>
      <c r="EVT9" s="340"/>
      <c r="EVU9" s="340"/>
      <c r="EVV9" s="340"/>
      <c r="EVW9" s="340"/>
      <c r="EVX9" s="340"/>
      <c r="EVY9" s="340"/>
      <c r="EVZ9" s="340"/>
      <c r="EWA9" s="340"/>
      <c r="EWB9" s="340"/>
      <c r="EWC9" s="340"/>
      <c r="EWD9" s="340"/>
      <c r="EWE9" s="340"/>
      <c r="EWF9" s="340"/>
      <c r="EWG9" s="340"/>
      <c r="EWH9" s="340"/>
      <c r="EWI9" s="340"/>
      <c r="EWJ9" s="340"/>
      <c r="EWK9" s="340"/>
      <c r="EWL9" s="340"/>
      <c r="EWM9" s="340"/>
      <c r="EWN9" s="340"/>
      <c r="EWO9" s="340"/>
      <c r="EWP9" s="340"/>
      <c r="EWQ9" s="340"/>
      <c r="EWR9" s="340"/>
      <c r="EWS9" s="340"/>
      <c r="EWT9" s="340"/>
      <c r="EWU9" s="340"/>
      <c r="EWV9" s="340"/>
      <c r="EWW9" s="340"/>
      <c r="EWX9" s="340"/>
      <c r="EWY9" s="340"/>
      <c r="EWZ9" s="340"/>
      <c r="EXA9" s="340"/>
      <c r="EXB9" s="340"/>
      <c r="EXC9" s="340"/>
      <c r="EXD9" s="340"/>
      <c r="EXE9" s="340"/>
      <c r="EXF9" s="340"/>
      <c r="EXG9" s="340"/>
      <c r="EXH9" s="340"/>
      <c r="EXI9" s="340"/>
      <c r="EXJ9" s="340"/>
      <c r="EXK9" s="340"/>
      <c r="EXL9" s="340"/>
      <c r="EXM9" s="340"/>
      <c r="EXN9" s="340"/>
      <c r="EXO9" s="340"/>
      <c r="EXP9" s="340"/>
      <c r="EXQ9" s="340"/>
      <c r="EXR9" s="340"/>
      <c r="EXS9" s="340"/>
      <c r="EXT9" s="340"/>
      <c r="EXU9" s="340"/>
      <c r="EXV9" s="340"/>
      <c r="EXW9" s="340"/>
      <c r="EXX9" s="340"/>
      <c r="EXY9" s="340"/>
      <c r="EXZ9" s="340"/>
      <c r="EYA9" s="340"/>
      <c r="EYB9" s="340"/>
      <c r="EYC9" s="340"/>
      <c r="EYD9" s="340"/>
      <c r="EYE9" s="340"/>
      <c r="EYF9" s="340"/>
      <c r="EYG9" s="340"/>
      <c r="EYH9" s="340"/>
      <c r="EYI9" s="340"/>
      <c r="EYJ9" s="340"/>
      <c r="EYK9" s="340"/>
      <c r="EYL9" s="340"/>
      <c r="EYM9" s="340"/>
      <c r="EYN9" s="340"/>
      <c r="EYO9" s="340"/>
      <c r="EYP9" s="340"/>
      <c r="EYQ9" s="340"/>
      <c r="EYR9" s="340"/>
      <c r="EYS9" s="340"/>
      <c r="EYT9" s="340"/>
      <c r="EYU9" s="340"/>
      <c r="EYV9" s="340"/>
      <c r="EYW9" s="340"/>
      <c r="EYX9" s="340"/>
      <c r="EYY9" s="340"/>
      <c r="EYZ9" s="340"/>
      <c r="EZA9" s="340"/>
      <c r="EZB9" s="340"/>
      <c r="EZC9" s="340"/>
      <c r="EZD9" s="340"/>
      <c r="EZE9" s="340"/>
      <c r="EZF9" s="340"/>
      <c r="EZG9" s="340"/>
      <c r="EZH9" s="340"/>
      <c r="EZI9" s="340"/>
      <c r="EZJ9" s="340"/>
      <c r="EZK9" s="340"/>
      <c r="EZL9" s="340"/>
      <c r="EZM9" s="340"/>
      <c r="EZN9" s="340"/>
      <c r="EZO9" s="340"/>
      <c r="EZP9" s="340"/>
      <c r="EZQ9" s="340"/>
      <c r="EZR9" s="340"/>
      <c r="EZS9" s="340"/>
      <c r="EZT9" s="340"/>
      <c r="EZU9" s="340"/>
      <c r="EZV9" s="340"/>
      <c r="EZW9" s="340"/>
      <c r="EZX9" s="340"/>
      <c r="EZY9" s="340"/>
      <c r="EZZ9" s="340"/>
      <c r="FAA9" s="340"/>
      <c r="FAB9" s="340"/>
      <c r="FAC9" s="340"/>
      <c r="FAD9" s="340"/>
      <c r="FAE9" s="340"/>
      <c r="FAF9" s="340"/>
      <c r="FAG9" s="340"/>
      <c r="FAH9" s="340"/>
      <c r="FAI9" s="340"/>
      <c r="FAJ9" s="340"/>
      <c r="FAK9" s="340"/>
      <c r="FAL9" s="340"/>
      <c r="FAM9" s="340"/>
      <c r="FAN9" s="340"/>
      <c r="FAO9" s="340"/>
      <c r="FAP9" s="340"/>
      <c r="FAQ9" s="340"/>
      <c r="FAR9" s="340"/>
      <c r="FAS9" s="340"/>
      <c r="FAT9" s="340"/>
      <c r="FAU9" s="340"/>
      <c r="FAV9" s="340"/>
      <c r="FAW9" s="340"/>
      <c r="FAX9" s="340"/>
      <c r="FAY9" s="340"/>
      <c r="FAZ9" s="340"/>
      <c r="FBA9" s="340"/>
      <c r="FBB9" s="340"/>
      <c r="FBC9" s="340"/>
      <c r="FBD9" s="340"/>
      <c r="FBE9" s="340"/>
      <c r="FBF9" s="340"/>
      <c r="FBG9" s="340"/>
      <c r="FBH9" s="340"/>
      <c r="FBI9" s="340"/>
      <c r="FBJ9" s="340"/>
      <c r="FBK9" s="340"/>
      <c r="FBL9" s="340"/>
      <c r="FBM9" s="340"/>
      <c r="FBN9" s="340"/>
      <c r="FBO9" s="340"/>
      <c r="FBP9" s="340"/>
      <c r="FBQ9" s="340"/>
      <c r="FBR9" s="340"/>
      <c r="FBS9" s="340"/>
      <c r="FBT9" s="340"/>
      <c r="FBU9" s="340"/>
      <c r="FBV9" s="340"/>
      <c r="FBW9" s="340"/>
      <c r="FBX9" s="340"/>
      <c r="FBY9" s="340"/>
      <c r="FBZ9" s="340"/>
      <c r="FCA9" s="340"/>
      <c r="FCB9" s="340"/>
      <c r="FCC9" s="340"/>
      <c r="FCD9" s="340"/>
      <c r="FCE9" s="340"/>
      <c r="FCF9" s="340"/>
      <c r="FCG9" s="340"/>
      <c r="FCH9" s="340"/>
      <c r="FCI9" s="340"/>
      <c r="FCJ9" s="340"/>
      <c r="FCK9" s="340"/>
      <c r="FCL9" s="340"/>
      <c r="FCM9" s="340"/>
      <c r="FCN9" s="340"/>
      <c r="FCO9" s="340"/>
      <c r="FCP9" s="340"/>
      <c r="FCQ9" s="340"/>
      <c r="FCR9" s="340"/>
      <c r="FCS9" s="340"/>
      <c r="FCT9" s="340"/>
      <c r="FCU9" s="340"/>
      <c r="FCV9" s="340"/>
      <c r="FCW9" s="340"/>
      <c r="FCX9" s="340"/>
      <c r="FCY9" s="340"/>
      <c r="FCZ9" s="340"/>
      <c r="FDA9" s="340"/>
      <c r="FDB9" s="340"/>
      <c r="FDC9" s="340"/>
      <c r="FDD9" s="340"/>
      <c r="FDE9" s="340"/>
      <c r="FDF9" s="340"/>
      <c r="FDG9" s="340"/>
      <c r="FDH9" s="340"/>
      <c r="FDI9" s="340"/>
      <c r="FDJ9" s="340"/>
      <c r="FDK9" s="340"/>
      <c r="FDL9" s="340"/>
      <c r="FDM9" s="340"/>
      <c r="FDN9" s="340"/>
      <c r="FDO9" s="340"/>
      <c r="FDP9" s="340"/>
      <c r="FDQ9" s="340"/>
      <c r="FDR9" s="340"/>
      <c r="FDS9" s="340"/>
      <c r="FDT9" s="340"/>
      <c r="FDU9" s="340"/>
      <c r="FDV9" s="340"/>
      <c r="FDW9" s="340"/>
      <c r="FDX9" s="340"/>
      <c r="FDY9" s="340"/>
      <c r="FDZ9" s="340"/>
      <c r="FEA9" s="340"/>
      <c r="FEB9" s="340"/>
      <c r="FEC9" s="340"/>
      <c r="FED9" s="340"/>
      <c r="FEE9" s="340"/>
      <c r="FEF9" s="340"/>
      <c r="FEG9" s="340"/>
      <c r="FEH9" s="340"/>
      <c r="FEI9" s="340"/>
      <c r="FEJ9" s="340"/>
      <c r="FEK9" s="340"/>
      <c r="FEL9" s="340"/>
      <c r="FEM9" s="340"/>
      <c r="FEN9" s="340"/>
      <c r="FEO9" s="340"/>
      <c r="FEP9" s="340"/>
      <c r="FEQ9" s="340"/>
      <c r="FER9" s="340"/>
      <c r="FES9" s="340"/>
      <c r="FET9" s="340"/>
      <c r="FEU9" s="340"/>
      <c r="FEV9" s="340"/>
      <c r="FEW9" s="340"/>
      <c r="FEX9" s="340"/>
      <c r="FEY9" s="340"/>
      <c r="FEZ9" s="340"/>
      <c r="FFA9" s="340"/>
      <c r="FFB9" s="340"/>
      <c r="FFC9" s="340"/>
      <c r="FFD9" s="340"/>
      <c r="FFE9" s="340"/>
      <c r="FFF9" s="340"/>
      <c r="FFG9" s="340"/>
      <c r="FFH9" s="340"/>
      <c r="FFI9" s="340"/>
      <c r="FFJ9" s="340"/>
      <c r="FFK9" s="340"/>
      <c r="FFL9" s="340"/>
      <c r="FFM9" s="340"/>
      <c r="FFN9" s="340"/>
      <c r="FFO9" s="340"/>
      <c r="FFP9" s="340"/>
      <c r="FFQ9" s="340"/>
      <c r="FFR9" s="340"/>
      <c r="FFS9" s="340"/>
      <c r="FFT9" s="340"/>
      <c r="FFU9" s="340"/>
      <c r="FFV9" s="340"/>
      <c r="FFW9" s="340"/>
      <c r="FFX9" s="340"/>
      <c r="FFY9" s="340"/>
      <c r="FFZ9" s="340"/>
      <c r="FGA9" s="340"/>
      <c r="FGB9" s="340"/>
      <c r="FGC9" s="340"/>
      <c r="FGD9" s="340"/>
      <c r="FGE9" s="340"/>
      <c r="FGF9" s="340"/>
      <c r="FGG9" s="340"/>
      <c r="FGH9" s="340"/>
      <c r="FGI9" s="340"/>
      <c r="FGJ9" s="340"/>
      <c r="FGK9" s="340"/>
      <c r="FGL9" s="340"/>
      <c r="FGM9" s="340"/>
      <c r="FGN9" s="340"/>
      <c r="FGO9" s="340"/>
      <c r="FGP9" s="340"/>
      <c r="FGQ9" s="340"/>
      <c r="FGR9" s="340"/>
      <c r="FGS9" s="340"/>
      <c r="FGT9" s="340"/>
      <c r="FGU9" s="340"/>
      <c r="FGV9" s="340"/>
      <c r="FGW9" s="340"/>
      <c r="FGX9" s="340"/>
      <c r="FGY9" s="340"/>
      <c r="FGZ9" s="340"/>
      <c r="FHA9" s="340"/>
      <c r="FHB9" s="340"/>
      <c r="FHC9" s="340"/>
      <c r="FHD9" s="340"/>
      <c r="FHE9" s="340"/>
      <c r="FHF9" s="340"/>
      <c r="FHG9" s="340"/>
      <c r="FHH9" s="340"/>
      <c r="FHI9" s="340"/>
      <c r="FHJ9" s="340"/>
      <c r="FHK9" s="340"/>
      <c r="FHL9" s="340"/>
      <c r="FHM9" s="340"/>
      <c r="FHN9" s="340"/>
      <c r="FHO9" s="340"/>
      <c r="FHP9" s="340"/>
      <c r="FHQ9" s="340"/>
      <c r="FHR9" s="340"/>
      <c r="FHS9" s="340"/>
      <c r="FHT9" s="340"/>
      <c r="FHU9" s="340"/>
      <c r="FHV9" s="340"/>
      <c r="FHW9" s="340"/>
      <c r="FHX9" s="340"/>
      <c r="FHY9" s="340"/>
      <c r="FHZ9" s="340"/>
      <c r="FIA9" s="340"/>
      <c r="FIB9" s="340"/>
      <c r="FIC9" s="340"/>
      <c r="FID9" s="340"/>
      <c r="FIE9" s="340"/>
      <c r="FIF9" s="340"/>
      <c r="FIG9" s="340"/>
      <c r="FIH9" s="340"/>
      <c r="FII9" s="340"/>
      <c r="FIJ9" s="340"/>
      <c r="FIK9" s="340"/>
      <c r="FIL9" s="340"/>
      <c r="FIM9" s="340"/>
      <c r="FIN9" s="340"/>
      <c r="FIO9" s="340"/>
      <c r="FIP9" s="340"/>
      <c r="FIQ9" s="340"/>
      <c r="FIR9" s="340"/>
      <c r="FIS9" s="340"/>
      <c r="FIT9" s="340"/>
      <c r="FIU9" s="340"/>
      <c r="FIV9" s="340"/>
      <c r="FIW9" s="340"/>
      <c r="FIX9" s="340"/>
      <c r="FIY9" s="340"/>
      <c r="FIZ9" s="340"/>
      <c r="FJA9" s="340"/>
      <c r="FJB9" s="340"/>
      <c r="FJC9" s="340"/>
      <c r="FJD9" s="340"/>
      <c r="FJE9" s="340"/>
      <c r="FJF9" s="340"/>
      <c r="FJG9" s="340"/>
      <c r="FJH9" s="340"/>
      <c r="FJI9" s="340"/>
      <c r="FJJ9" s="340"/>
      <c r="FJK9" s="340"/>
      <c r="FJL9" s="340"/>
      <c r="FJM9" s="340"/>
      <c r="FJN9" s="340"/>
      <c r="FJO9" s="340"/>
      <c r="FJP9" s="340"/>
      <c r="FJQ9" s="340"/>
      <c r="FJR9" s="340"/>
      <c r="FJS9" s="340"/>
      <c r="FJT9" s="340"/>
      <c r="FJU9" s="340"/>
      <c r="FJV9" s="340"/>
      <c r="FJW9" s="340"/>
      <c r="FJX9" s="340"/>
      <c r="FJY9" s="340"/>
      <c r="FJZ9" s="340"/>
      <c r="FKA9" s="340"/>
      <c r="FKB9" s="340"/>
      <c r="FKC9" s="340"/>
      <c r="FKD9" s="340"/>
      <c r="FKE9" s="340"/>
      <c r="FKF9" s="340"/>
      <c r="FKG9" s="340"/>
      <c r="FKH9" s="340"/>
      <c r="FKI9" s="340"/>
      <c r="FKJ9" s="340"/>
      <c r="FKK9" s="340"/>
      <c r="FKL9" s="340"/>
      <c r="FKM9" s="340"/>
      <c r="FKN9" s="340"/>
      <c r="FKO9" s="340"/>
      <c r="FKP9" s="340"/>
      <c r="FKQ9" s="340"/>
      <c r="FKR9" s="340"/>
      <c r="FKS9" s="340"/>
      <c r="FKT9" s="340"/>
      <c r="FKU9" s="340"/>
      <c r="FKV9" s="340"/>
      <c r="FKW9" s="340"/>
      <c r="FKX9" s="340"/>
      <c r="FKY9" s="340"/>
      <c r="FKZ9" s="340"/>
      <c r="FLA9" s="340"/>
      <c r="FLB9" s="340"/>
      <c r="FLC9" s="340"/>
      <c r="FLD9" s="340"/>
      <c r="FLE9" s="340"/>
      <c r="FLF9" s="340"/>
      <c r="FLG9" s="340"/>
      <c r="FLH9" s="340"/>
      <c r="FLI9" s="340"/>
      <c r="FLJ9" s="340"/>
      <c r="FLK9" s="340"/>
      <c r="FLL9" s="340"/>
      <c r="FLM9" s="340"/>
      <c r="FLN9" s="340"/>
      <c r="FLO9" s="340"/>
      <c r="FLP9" s="340"/>
      <c r="FLQ9" s="340"/>
      <c r="FLR9" s="340"/>
      <c r="FLS9" s="340"/>
      <c r="FLT9" s="340"/>
      <c r="FLU9" s="340"/>
      <c r="FLV9" s="340"/>
      <c r="FLW9" s="340"/>
      <c r="FLX9" s="340"/>
      <c r="FLY9" s="340"/>
      <c r="FLZ9" s="340"/>
      <c r="FMA9" s="340"/>
      <c r="FMB9" s="340"/>
      <c r="FMC9" s="340"/>
      <c r="FMD9" s="340"/>
      <c r="FME9" s="340"/>
      <c r="FMF9" s="340"/>
      <c r="FMG9" s="340"/>
      <c r="FMH9" s="340"/>
      <c r="FMI9" s="340"/>
      <c r="FMJ9" s="340"/>
      <c r="FMK9" s="340"/>
      <c r="FML9" s="340"/>
      <c r="FMM9" s="340"/>
      <c r="FMN9" s="340"/>
      <c r="FMO9" s="340"/>
      <c r="FMP9" s="340"/>
      <c r="FMQ9" s="340"/>
      <c r="FMR9" s="340"/>
      <c r="FMS9" s="340"/>
      <c r="FMT9" s="340"/>
      <c r="FMU9" s="340"/>
      <c r="FMV9" s="340"/>
      <c r="FMW9" s="340"/>
      <c r="FMX9" s="340"/>
      <c r="FMY9" s="340"/>
      <c r="FMZ9" s="340"/>
      <c r="FNA9" s="340"/>
      <c r="FNB9" s="340"/>
      <c r="FNC9" s="340"/>
      <c r="FND9" s="340"/>
      <c r="FNE9" s="340"/>
      <c r="FNF9" s="340"/>
      <c r="FNG9" s="340"/>
      <c r="FNH9" s="340"/>
      <c r="FNI9" s="340"/>
      <c r="FNJ9" s="340"/>
      <c r="FNK9" s="340"/>
      <c r="FNL9" s="340"/>
      <c r="FNM9" s="340"/>
      <c r="FNN9" s="340"/>
      <c r="FNO9" s="340"/>
      <c r="FNP9" s="340"/>
      <c r="FNQ9" s="340"/>
      <c r="FNR9" s="340"/>
      <c r="FNS9" s="340"/>
      <c r="FNT9" s="340"/>
      <c r="FNU9" s="340"/>
      <c r="FNV9" s="340"/>
      <c r="FNW9" s="340"/>
      <c r="FNX9" s="340"/>
      <c r="FNY9" s="340"/>
      <c r="FNZ9" s="340"/>
      <c r="FOA9" s="340"/>
      <c r="FOB9" s="340"/>
      <c r="FOC9" s="340"/>
      <c r="FOD9" s="340"/>
      <c r="FOE9" s="340"/>
      <c r="FOF9" s="340"/>
      <c r="FOG9" s="340"/>
      <c r="FOH9" s="340"/>
      <c r="FOI9" s="340"/>
      <c r="FOJ9" s="340"/>
      <c r="FOK9" s="340"/>
      <c r="FOL9" s="340"/>
      <c r="FOM9" s="340"/>
      <c r="FON9" s="340"/>
      <c r="FOO9" s="340"/>
      <c r="FOP9" s="340"/>
      <c r="FOQ9" s="340"/>
      <c r="FOR9" s="340"/>
      <c r="FOS9" s="340"/>
      <c r="FOT9" s="340"/>
      <c r="FOU9" s="340"/>
      <c r="FOV9" s="340"/>
      <c r="FOW9" s="340"/>
      <c r="FOX9" s="340"/>
      <c r="FOY9" s="340"/>
      <c r="FOZ9" s="340"/>
      <c r="FPA9" s="340"/>
      <c r="FPB9" s="340"/>
      <c r="FPC9" s="340"/>
      <c r="FPD9" s="340"/>
      <c r="FPE9" s="340"/>
      <c r="FPF9" s="340"/>
      <c r="FPG9" s="340"/>
      <c r="FPH9" s="340"/>
      <c r="FPI9" s="340"/>
      <c r="FPJ9" s="340"/>
      <c r="FPK9" s="340"/>
      <c r="FPL9" s="340"/>
      <c r="FPM9" s="340"/>
      <c r="FPN9" s="340"/>
      <c r="FPO9" s="340"/>
      <c r="FPP9" s="340"/>
      <c r="FPQ9" s="340"/>
      <c r="FPR9" s="340"/>
      <c r="FPS9" s="340"/>
      <c r="FPT9" s="340"/>
      <c r="FPU9" s="340"/>
      <c r="FPV9" s="340"/>
      <c r="FPW9" s="340"/>
      <c r="FPX9" s="340"/>
      <c r="FPY9" s="340"/>
      <c r="FPZ9" s="340"/>
      <c r="FQA9" s="340"/>
      <c r="FQB9" s="340"/>
      <c r="FQC9" s="340"/>
      <c r="FQD9" s="340"/>
      <c r="FQE9" s="340"/>
      <c r="FQF9" s="340"/>
      <c r="FQG9" s="340"/>
      <c r="FQH9" s="340"/>
      <c r="FQI9" s="340"/>
      <c r="FQJ9" s="340"/>
      <c r="FQK9" s="340"/>
      <c r="FQL9" s="340"/>
      <c r="FQM9" s="340"/>
      <c r="FQN9" s="340"/>
      <c r="FQO9" s="340"/>
      <c r="FQP9" s="340"/>
      <c r="FQQ9" s="340"/>
      <c r="FQR9" s="340"/>
      <c r="FQS9" s="340"/>
      <c r="FQT9" s="340"/>
      <c r="FQU9" s="340"/>
      <c r="FQV9" s="340"/>
      <c r="FQW9" s="340"/>
      <c r="FQX9" s="340"/>
      <c r="FQY9" s="340"/>
      <c r="FQZ9" s="340"/>
      <c r="FRA9" s="340"/>
      <c r="FRB9" s="340"/>
      <c r="FRC9" s="340"/>
      <c r="FRD9" s="340"/>
      <c r="FRE9" s="340"/>
      <c r="FRF9" s="340"/>
      <c r="FRG9" s="340"/>
      <c r="FRH9" s="340"/>
      <c r="FRI9" s="340"/>
      <c r="FRJ9" s="340"/>
      <c r="FRK9" s="340"/>
      <c r="FRL9" s="340"/>
      <c r="FRM9" s="340"/>
      <c r="FRN9" s="340"/>
      <c r="FRO9" s="340"/>
      <c r="FRP9" s="340"/>
      <c r="FRQ9" s="340"/>
      <c r="FRR9" s="340"/>
      <c r="FRS9" s="340"/>
      <c r="FRT9" s="340"/>
      <c r="FRU9" s="340"/>
      <c r="FRV9" s="340"/>
      <c r="FRW9" s="340"/>
      <c r="FRX9" s="340"/>
      <c r="FRY9" s="340"/>
      <c r="FRZ9" s="340"/>
      <c r="FSA9" s="340"/>
      <c r="FSB9" s="340"/>
      <c r="FSC9" s="340"/>
      <c r="FSD9" s="340"/>
      <c r="FSE9" s="340"/>
      <c r="FSF9" s="340"/>
      <c r="FSG9" s="340"/>
      <c r="FSH9" s="340"/>
      <c r="FSI9" s="340"/>
      <c r="FSJ9" s="340"/>
      <c r="FSK9" s="340"/>
      <c r="FSL9" s="340"/>
      <c r="FSM9" s="340"/>
      <c r="FSN9" s="340"/>
      <c r="FSO9" s="340"/>
      <c r="FSP9" s="340"/>
      <c r="FSQ9" s="340"/>
      <c r="FSR9" s="340"/>
      <c r="FSS9" s="340"/>
      <c r="FST9" s="340"/>
      <c r="FSU9" s="340"/>
      <c r="FSV9" s="340"/>
      <c r="FSW9" s="340"/>
      <c r="FSX9" s="340"/>
      <c r="FSY9" s="340"/>
      <c r="FSZ9" s="340"/>
      <c r="FTA9" s="340"/>
      <c r="FTB9" s="340"/>
      <c r="FTC9" s="340"/>
      <c r="FTD9" s="340"/>
      <c r="FTE9" s="340"/>
      <c r="FTF9" s="340"/>
      <c r="FTG9" s="340"/>
      <c r="FTH9" s="340"/>
      <c r="FTI9" s="340"/>
      <c r="FTJ9" s="340"/>
      <c r="FTK9" s="340"/>
      <c r="FTL9" s="340"/>
      <c r="FTM9" s="340"/>
      <c r="FTN9" s="340"/>
      <c r="FTO9" s="340"/>
      <c r="FTP9" s="340"/>
      <c r="FTQ9" s="340"/>
      <c r="FTR9" s="340"/>
      <c r="FTS9" s="340"/>
      <c r="FTT9" s="340"/>
      <c r="FTU9" s="340"/>
      <c r="FTV9" s="340"/>
      <c r="FTW9" s="340"/>
      <c r="FTX9" s="340"/>
      <c r="FTY9" s="340"/>
      <c r="FTZ9" s="340"/>
      <c r="FUA9" s="340"/>
      <c r="FUB9" s="340"/>
      <c r="FUC9" s="340"/>
      <c r="FUD9" s="340"/>
      <c r="FUE9" s="340"/>
      <c r="FUF9" s="340"/>
      <c r="FUG9" s="340"/>
      <c r="FUH9" s="340"/>
      <c r="FUI9" s="340"/>
      <c r="FUJ9" s="340"/>
      <c r="FUK9" s="340"/>
      <c r="FUL9" s="340"/>
      <c r="FUM9" s="340"/>
      <c r="FUN9" s="340"/>
      <c r="FUO9" s="340"/>
      <c r="FUP9" s="340"/>
      <c r="FUQ9" s="340"/>
      <c r="FUR9" s="340"/>
      <c r="FUS9" s="340"/>
      <c r="FUT9" s="340"/>
      <c r="FUU9" s="340"/>
      <c r="FUV9" s="340"/>
      <c r="FUW9" s="340"/>
      <c r="FUX9" s="340"/>
      <c r="FUY9" s="340"/>
      <c r="FUZ9" s="340"/>
      <c r="FVA9" s="340"/>
      <c r="FVB9" s="340"/>
      <c r="FVC9" s="340"/>
      <c r="FVD9" s="340"/>
      <c r="FVE9" s="340"/>
      <c r="FVF9" s="340"/>
      <c r="FVG9" s="340"/>
      <c r="FVH9" s="340"/>
      <c r="FVI9" s="340"/>
      <c r="FVJ9" s="340"/>
      <c r="FVK9" s="340"/>
      <c r="FVL9" s="340"/>
      <c r="FVM9" s="340"/>
      <c r="FVN9" s="340"/>
      <c r="FVO9" s="340"/>
      <c r="FVP9" s="340"/>
      <c r="FVQ9" s="340"/>
      <c r="FVR9" s="340"/>
      <c r="FVS9" s="340"/>
      <c r="FVT9" s="340"/>
      <c r="FVU9" s="340"/>
      <c r="FVV9" s="340"/>
      <c r="FVW9" s="340"/>
      <c r="FVX9" s="340"/>
      <c r="FVY9" s="340"/>
      <c r="FVZ9" s="340"/>
      <c r="FWA9" s="340"/>
      <c r="FWB9" s="340"/>
      <c r="FWC9" s="340"/>
      <c r="FWD9" s="340"/>
      <c r="FWE9" s="340"/>
      <c r="FWF9" s="340"/>
      <c r="FWG9" s="340"/>
      <c r="FWH9" s="340"/>
      <c r="FWI9" s="340"/>
      <c r="FWJ9" s="340"/>
      <c r="FWK9" s="340"/>
      <c r="FWL9" s="340"/>
      <c r="FWM9" s="340"/>
      <c r="FWN9" s="340"/>
      <c r="FWO9" s="340"/>
      <c r="FWP9" s="340"/>
      <c r="FWQ9" s="340"/>
      <c r="FWR9" s="340"/>
      <c r="FWS9" s="340"/>
      <c r="FWT9" s="340"/>
      <c r="FWU9" s="340"/>
      <c r="FWV9" s="340"/>
      <c r="FWW9" s="340"/>
      <c r="FWX9" s="340"/>
      <c r="FWY9" s="340"/>
      <c r="FWZ9" s="340"/>
      <c r="FXA9" s="340"/>
      <c r="FXB9" s="340"/>
      <c r="FXC9" s="340"/>
      <c r="FXD9" s="340"/>
      <c r="FXE9" s="340"/>
      <c r="FXF9" s="340"/>
      <c r="FXG9" s="340"/>
      <c r="FXH9" s="340"/>
      <c r="FXI9" s="340"/>
      <c r="FXJ9" s="340"/>
      <c r="FXK9" s="340"/>
      <c r="FXL9" s="340"/>
      <c r="FXM9" s="340"/>
      <c r="FXN9" s="340"/>
      <c r="FXO9" s="340"/>
      <c r="FXP9" s="340"/>
      <c r="FXQ9" s="340"/>
      <c r="FXR9" s="340"/>
      <c r="FXS9" s="340"/>
      <c r="FXT9" s="340"/>
      <c r="FXU9" s="340"/>
      <c r="FXV9" s="340"/>
      <c r="FXW9" s="340"/>
      <c r="FXX9" s="340"/>
      <c r="FXY9" s="340"/>
      <c r="FXZ9" s="340"/>
      <c r="FYA9" s="340"/>
      <c r="FYB9" s="340"/>
      <c r="FYC9" s="340"/>
      <c r="FYD9" s="340"/>
      <c r="FYE9" s="340"/>
      <c r="FYF9" s="340"/>
      <c r="FYG9" s="340"/>
      <c r="FYH9" s="340"/>
      <c r="FYI9" s="340"/>
      <c r="FYJ9" s="340"/>
      <c r="FYK9" s="340"/>
      <c r="FYL9" s="340"/>
      <c r="FYM9" s="340"/>
      <c r="FYN9" s="340"/>
      <c r="FYO9" s="340"/>
      <c r="FYP9" s="340"/>
      <c r="FYQ9" s="340"/>
      <c r="FYR9" s="340"/>
      <c r="FYS9" s="340"/>
      <c r="FYT9" s="340"/>
      <c r="FYU9" s="340"/>
      <c r="FYV9" s="340"/>
      <c r="FYW9" s="340"/>
      <c r="FYX9" s="340"/>
      <c r="FYY9" s="340"/>
      <c r="FYZ9" s="340"/>
      <c r="FZA9" s="340"/>
      <c r="FZB9" s="340"/>
      <c r="FZC9" s="340"/>
      <c r="FZD9" s="340"/>
      <c r="FZE9" s="340"/>
      <c r="FZF9" s="340"/>
      <c r="FZG9" s="340"/>
      <c r="FZH9" s="340"/>
      <c r="FZI9" s="340"/>
      <c r="FZJ9" s="340"/>
      <c r="FZK9" s="340"/>
      <c r="FZL9" s="340"/>
      <c r="FZM9" s="340"/>
      <c r="FZN9" s="340"/>
      <c r="FZO9" s="340"/>
      <c r="FZP9" s="340"/>
      <c r="FZQ9" s="340"/>
      <c r="FZR9" s="340"/>
      <c r="FZS9" s="340"/>
      <c r="FZT9" s="340"/>
      <c r="FZU9" s="340"/>
      <c r="FZV9" s="340"/>
      <c r="FZW9" s="340"/>
      <c r="FZX9" s="340"/>
      <c r="FZY9" s="340"/>
      <c r="FZZ9" s="340"/>
      <c r="GAA9" s="340"/>
      <c r="GAB9" s="340"/>
      <c r="GAC9" s="340"/>
      <c r="GAD9" s="340"/>
      <c r="GAE9" s="340"/>
      <c r="GAF9" s="340"/>
      <c r="GAG9" s="340"/>
      <c r="GAH9" s="340"/>
      <c r="GAI9" s="340"/>
      <c r="GAJ9" s="340"/>
      <c r="GAK9" s="340"/>
      <c r="GAL9" s="340"/>
      <c r="GAM9" s="340"/>
      <c r="GAN9" s="340"/>
      <c r="GAO9" s="340"/>
      <c r="GAP9" s="340"/>
      <c r="GAQ9" s="340"/>
      <c r="GAR9" s="340"/>
      <c r="GAS9" s="340"/>
      <c r="GAT9" s="340"/>
      <c r="GAU9" s="340"/>
      <c r="GAV9" s="340"/>
      <c r="GAW9" s="340"/>
      <c r="GAX9" s="340"/>
      <c r="GAY9" s="340"/>
      <c r="GAZ9" s="340"/>
      <c r="GBA9" s="340"/>
      <c r="GBB9" s="340"/>
      <c r="GBC9" s="340"/>
      <c r="GBD9" s="340"/>
      <c r="GBE9" s="340"/>
      <c r="GBF9" s="340"/>
      <c r="GBG9" s="340"/>
      <c r="GBH9" s="340"/>
      <c r="GBI9" s="340"/>
      <c r="GBJ9" s="340"/>
      <c r="GBK9" s="340"/>
      <c r="GBL9" s="340"/>
      <c r="GBM9" s="340"/>
      <c r="GBN9" s="340"/>
      <c r="GBO9" s="340"/>
      <c r="GBP9" s="340"/>
      <c r="GBQ9" s="340"/>
      <c r="GBR9" s="340"/>
      <c r="GBS9" s="340"/>
      <c r="GBT9" s="340"/>
      <c r="GBU9" s="340"/>
      <c r="GBV9" s="340"/>
      <c r="GBW9" s="340"/>
      <c r="GBX9" s="340"/>
      <c r="GBY9" s="340"/>
      <c r="GBZ9" s="340"/>
      <c r="GCA9" s="340"/>
      <c r="GCB9" s="340"/>
      <c r="GCC9" s="340"/>
      <c r="GCD9" s="340"/>
      <c r="GCE9" s="340"/>
      <c r="GCF9" s="340"/>
      <c r="GCG9" s="340"/>
      <c r="GCH9" s="340"/>
      <c r="GCI9" s="340"/>
      <c r="GCJ9" s="340"/>
      <c r="GCK9" s="340"/>
      <c r="GCL9" s="340"/>
      <c r="GCM9" s="340"/>
      <c r="GCN9" s="340"/>
      <c r="GCO9" s="340"/>
      <c r="GCP9" s="340"/>
      <c r="GCQ9" s="340"/>
      <c r="GCR9" s="340"/>
      <c r="GCS9" s="340"/>
      <c r="GCT9" s="340"/>
      <c r="GCU9" s="340"/>
      <c r="GCV9" s="340"/>
      <c r="GCW9" s="340"/>
      <c r="GCX9" s="340"/>
      <c r="GCY9" s="340"/>
      <c r="GCZ9" s="340"/>
      <c r="GDA9" s="340"/>
      <c r="GDB9" s="340"/>
      <c r="GDC9" s="340"/>
      <c r="GDD9" s="340"/>
      <c r="GDE9" s="340"/>
      <c r="GDF9" s="340"/>
      <c r="GDG9" s="340"/>
      <c r="GDH9" s="340"/>
      <c r="GDI9" s="340"/>
      <c r="GDJ9" s="340"/>
      <c r="GDK9" s="340"/>
      <c r="GDL9" s="340"/>
      <c r="GDM9" s="340"/>
      <c r="GDN9" s="340"/>
      <c r="GDO9" s="340"/>
      <c r="GDP9" s="340"/>
      <c r="GDQ9" s="340"/>
      <c r="GDR9" s="340"/>
      <c r="GDS9" s="340"/>
      <c r="GDT9" s="340"/>
      <c r="GDU9" s="340"/>
      <c r="GDV9" s="340"/>
      <c r="GDW9" s="340"/>
      <c r="GDX9" s="340"/>
      <c r="GDY9" s="340"/>
      <c r="GDZ9" s="340"/>
      <c r="GEA9" s="340"/>
      <c r="GEB9" s="340"/>
      <c r="GEC9" s="340"/>
      <c r="GED9" s="340"/>
      <c r="GEE9" s="340"/>
      <c r="GEF9" s="340"/>
      <c r="GEG9" s="340"/>
      <c r="GEH9" s="340"/>
      <c r="GEI9" s="340"/>
      <c r="GEJ9" s="340"/>
      <c r="GEK9" s="340"/>
      <c r="GEL9" s="340"/>
      <c r="GEM9" s="340"/>
      <c r="GEN9" s="340"/>
      <c r="GEO9" s="340"/>
      <c r="GEP9" s="340"/>
      <c r="GEQ9" s="340"/>
      <c r="GER9" s="340"/>
      <c r="GES9" s="340"/>
      <c r="GET9" s="340"/>
      <c r="GEU9" s="340"/>
      <c r="GEV9" s="340"/>
      <c r="GEW9" s="340"/>
      <c r="GEX9" s="340"/>
      <c r="GEY9" s="340"/>
      <c r="GEZ9" s="340"/>
      <c r="GFA9" s="340"/>
      <c r="GFB9" s="340"/>
      <c r="GFC9" s="340"/>
      <c r="GFD9" s="340"/>
      <c r="GFE9" s="340"/>
      <c r="GFF9" s="340"/>
      <c r="GFG9" s="340"/>
      <c r="GFH9" s="340"/>
      <c r="GFI9" s="340"/>
      <c r="GFJ9" s="340"/>
      <c r="GFK9" s="340"/>
      <c r="GFL9" s="340"/>
      <c r="GFM9" s="340"/>
      <c r="GFN9" s="340"/>
      <c r="GFO9" s="340"/>
      <c r="GFP9" s="340"/>
      <c r="GFQ9" s="340"/>
      <c r="GFR9" s="340"/>
      <c r="GFS9" s="340"/>
      <c r="GFT9" s="340"/>
      <c r="GFU9" s="340"/>
      <c r="GFV9" s="340"/>
      <c r="GFW9" s="340"/>
      <c r="GFX9" s="340"/>
      <c r="GFY9" s="340"/>
      <c r="GFZ9" s="340"/>
      <c r="GGA9" s="340"/>
      <c r="GGB9" s="340"/>
      <c r="GGC9" s="340"/>
      <c r="GGD9" s="340"/>
      <c r="GGE9" s="340"/>
      <c r="GGF9" s="340"/>
      <c r="GGG9" s="340"/>
      <c r="GGH9" s="340"/>
      <c r="GGI9" s="340"/>
      <c r="GGJ9" s="340"/>
      <c r="GGK9" s="340"/>
      <c r="GGL9" s="340"/>
      <c r="GGM9" s="340"/>
      <c r="GGN9" s="340"/>
      <c r="GGO9" s="340"/>
      <c r="GGP9" s="340"/>
      <c r="GGQ9" s="340"/>
      <c r="GGR9" s="340"/>
      <c r="GGS9" s="340"/>
      <c r="GGT9" s="340"/>
      <c r="GGU9" s="340"/>
      <c r="GGV9" s="340"/>
      <c r="GGW9" s="340"/>
      <c r="GGX9" s="340"/>
      <c r="GGY9" s="340"/>
      <c r="GGZ9" s="340"/>
      <c r="GHA9" s="340"/>
      <c r="GHB9" s="340"/>
      <c r="GHC9" s="340"/>
      <c r="GHD9" s="340"/>
      <c r="GHE9" s="340"/>
      <c r="GHF9" s="340"/>
      <c r="GHG9" s="340"/>
      <c r="GHH9" s="340"/>
      <c r="GHI9" s="340"/>
      <c r="GHJ9" s="340"/>
      <c r="GHK9" s="340"/>
      <c r="GHL9" s="340"/>
      <c r="GHM9" s="340"/>
      <c r="GHN9" s="340"/>
      <c r="GHO9" s="340"/>
      <c r="GHP9" s="340"/>
      <c r="GHQ9" s="340"/>
      <c r="GHR9" s="340"/>
      <c r="GHS9" s="340"/>
      <c r="GHT9" s="340"/>
      <c r="GHU9" s="340"/>
      <c r="GHV9" s="340"/>
      <c r="GHW9" s="340"/>
      <c r="GHX9" s="340"/>
      <c r="GHY9" s="340"/>
      <c r="GHZ9" s="340"/>
      <c r="GIA9" s="340"/>
      <c r="GIB9" s="340"/>
      <c r="GIC9" s="340"/>
      <c r="GID9" s="340"/>
      <c r="GIE9" s="340"/>
      <c r="GIF9" s="340"/>
      <c r="GIG9" s="340"/>
      <c r="GIH9" s="340"/>
      <c r="GII9" s="340"/>
      <c r="GIJ9" s="340"/>
      <c r="GIK9" s="340"/>
      <c r="GIL9" s="340"/>
      <c r="GIM9" s="340"/>
      <c r="GIN9" s="340"/>
      <c r="GIO9" s="340"/>
      <c r="GIP9" s="340"/>
      <c r="GIQ9" s="340"/>
      <c r="GIR9" s="340"/>
      <c r="GIS9" s="340"/>
      <c r="GIT9" s="340"/>
      <c r="GIU9" s="340"/>
      <c r="GIV9" s="340"/>
      <c r="GIW9" s="340"/>
      <c r="GIX9" s="340"/>
      <c r="GIY9" s="340"/>
      <c r="GIZ9" s="340"/>
      <c r="GJA9" s="340"/>
      <c r="GJB9" s="340"/>
      <c r="GJC9" s="340"/>
      <c r="GJD9" s="340"/>
      <c r="GJE9" s="340"/>
      <c r="GJF9" s="340"/>
      <c r="GJG9" s="340"/>
      <c r="GJH9" s="340"/>
      <c r="GJI9" s="340"/>
      <c r="GJJ9" s="340"/>
      <c r="GJK9" s="340"/>
      <c r="GJL9" s="340"/>
      <c r="GJM9" s="340"/>
      <c r="GJN9" s="340"/>
      <c r="GJO9" s="340"/>
      <c r="GJP9" s="340"/>
      <c r="GJQ9" s="340"/>
      <c r="GJR9" s="340"/>
      <c r="GJS9" s="340"/>
      <c r="GJT9" s="340"/>
      <c r="GJU9" s="340"/>
      <c r="GJV9" s="340"/>
      <c r="GJW9" s="340"/>
      <c r="GJX9" s="340"/>
      <c r="GJY9" s="340"/>
      <c r="GJZ9" s="340"/>
      <c r="GKA9" s="340"/>
      <c r="GKB9" s="340"/>
      <c r="GKC9" s="340"/>
      <c r="GKD9" s="340"/>
      <c r="GKE9" s="340"/>
      <c r="GKF9" s="340"/>
      <c r="GKG9" s="340"/>
      <c r="GKH9" s="340"/>
      <c r="GKI9" s="340"/>
      <c r="GKJ9" s="340"/>
      <c r="GKK9" s="340"/>
      <c r="GKL9" s="340"/>
      <c r="GKM9" s="340"/>
      <c r="GKN9" s="340"/>
      <c r="GKO9" s="340"/>
      <c r="GKP9" s="340"/>
      <c r="GKQ9" s="340"/>
      <c r="GKR9" s="340"/>
      <c r="GKS9" s="340"/>
      <c r="GKT9" s="340"/>
      <c r="GKU9" s="340"/>
      <c r="GKV9" s="340"/>
      <c r="GKW9" s="340"/>
      <c r="GKX9" s="340"/>
      <c r="GKY9" s="340"/>
      <c r="GKZ9" s="340"/>
      <c r="GLA9" s="340"/>
      <c r="GLB9" s="340"/>
      <c r="GLC9" s="340"/>
      <c r="GLD9" s="340"/>
      <c r="GLE9" s="340"/>
      <c r="GLF9" s="340"/>
      <c r="GLG9" s="340"/>
      <c r="GLH9" s="340"/>
      <c r="GLI9" s="340"/>
      <c r="GLJ9" s="340"/>
      <c r="GLK9" s="340"/>
      <c r="GLL9" s="340"/>
      <c r="GLM9" s="340"/>
      <c r="GLN9" s="340"/>
      <c r="GLO9" s="340"/>
      <c r="GLP9" s="340"/>
      <c r="GLQ9" s="340"/>
      <c r="GLR9" s="340"/>
      <c r="GLS9" s="340"/>
      <c r="GLT9" s="340"/>
      <c r="GLU9" s="340"/>
      <c r="GLV9" s="340"/>
      <c r="GLW9" s="340"/>
      <c r="GLX9" s="340"/>
      <c r="GLY9" s="340"/>
      <c r="GLZ9" s="340"/>
      <c r="GMA9" s="340"/>
      <c r="GMB9" s="340"/>
      <c r="GMC9" s="340"/>
      <c r="GMD9" s="340"/>
      <c r="GME9" s="340"/>
      <c r="GMF9" s="340"/>
      <c r="GMG9" s="340"/>
      <c r="GMH9" s="340"/>
      <c r="GMI9" s="340"/>
      <c r="GMJ9" s="340"/>
      <c r="GMK9" s="340"/>
      <c r="GML9" s="340"/>
      <c r="GMM9" s="340"/>
      <c r="GMN9" s="340"/>
      <c r="GMO9" s="340"/>
      <c r="GMP9" s="340"/>
      <c r="GMQ9" s="340"/>
      <c r="GMR9" s="340"/>
      <c r="GMS9" s="340"/>
      <c r="GMT9" s="340"/>
      <c r="GMU9" s="340"/>
      <c r="GMV9" s="340"/>
      <c r="GMW9" s="340"/>
      <c r="GMX9" s="340"/>
      <c r="GMY9" s="340"/>
      <c r="GMZ9" s="340"/>
      <c r="GNA9" s="340"/>
      <c r="GNB9" s="340"/>
      <c r="GNC9" s="340"/>
      <c r="GND9" s="340"/>
      <c r="GNE9" s="340"/>
      <c r="GNF9" s="340"/>
      <c r="GNG9" s="340"/>
      <c r="GNH9" s="340"/>
      <c r="GNI9" s="340"/>
      <c r="GNJ9" s="340"/>
      <c r="GNK9" s="340"/>
      <c r="GNL9" s="340"/>
      <c r="GNM9" s="340"/>
      <c r="GNN9" s="340"/>
      <c r="GNO9" s="340"/>
      <c r="GNP9" s="340"/>
      <c r="GNQ9" s="340"/>
      <c r="GNR9" s="340"/>
      <c r="GNS9" s="340"/>
      <c r="GNT9" s="340"/>
      <c r="GNU9" s="340"/>
      <c r="GNV9" s="340"/>
      <c r="GNW9" s="340"/>
      <c r="GNX9" s="340"/>
      <c r="GNY9" s="340"/>
      <c r="GNZ9" s="340"/>
      <c r="GOA9" s="340"/>
      <c r="GOB9" s="340"/>
      <c r="GOC9" s="340"/>
      <c r="GOD9" s="340"/>
      <c r="GOE9" s="340"/>
      <c r="GOF9" s="340"/>
      <c r="GOG9" s="340"/>
      <c r="GOH9" s="340"/>
      <c r="GOI9" s="340"/>
      <c r="GOJ9" s="340"/>
      <c r="GOK9" s="340"/>
      <c r="GOL9" s="340"/>
      <c r="GOM9" s="340"/>
      <c r="GON9" s="340"/>
      <c r="GOO9" s="340"/>
      <c r="GOP9" s="340"/>
      <c r="GOQ9" s="340"/>
      <c r="GOR9" s="340"/>
      <c r="GOS9" s="340"/>
      <c r="GOT9" s="340"/>
      <c r="GOU9" s="340"/>
      <c r="GOV9" s="340"/>
      <c r="GOW9" s="340"/>
      <c r="GOX9" s="340"/>
      <c r="GOY9" s="340"/>
      <c r="GOZ9" s="340"/>
      <c r="GPA9" s="340"/>
      <c r="GPB9" s="340"/>
      <c r="GPC9" s="340"/>
      <c r="GPD9" s="340"/>
      <c r="GPE9" s="340"/>
      <c r="GPF9" s="340"/>
      <c r="GPG9" s="340"/>
      <c r="GPH9" s="340"/>
      <c r="GPI9" s="340"/>
      <c r="GPJ9" s="340"/>
      <c r="GPK9" s="340"/>
      <c r="GPL9" s="340"/>
      <c r="GPM9" s="340"/>
      <c r="GPN9" s="340"/>
      <c r="GPO9" s="340"/>
      <c r="GPP9" s="340"/>
      <c r="GPQ9" s="340"/>
      <c r="GPR9" s="340"/>
      <c r="GPS9" s="340"/>
      <c r="GPT9" s="340"/>
      <c r="GPU9" s="340"/>
      <c r="GPV9" s="340"/>
      <c r="GPW9" s="340"/>
      <c r="GPX9" s="340"/>
      <c r="GPY9" s="340"/>
      <c r="GPZ9" s="340"/>
      <c r="GQA9" s="340"/>
      <c r="GQB9" s="340"/>
      <c r="GQC9" s="340"/>
      <c r="GQD9" s="340"/>
      <c r="GQE9" s="340"/>
      <c r="GQF9" s="340"/>
      <c r="GQG9" s="340"/>
      <c r="GQH9" s="340"/>
      <c r="GQI9" s="340"/>
      <c r="GQJ9" s="340"/>
      <c r="GQK9" s="340"/>
      <c r="GQL9" s="340"/>
      <c r="GQM9" s="340"/>
      <c r="GQN9" s="340"/>
      <c r="GQO9" s="340"/>
      <c r="GQP9" s="340"/>
      <c r="GQQ9" s="340"/>
      <c r="GQR9" s="340"/>
      <c r="GQS9" s="340"/>
      <c r="GQT9" s="340"/>
      <c r="GQU9" s="340"/>
      <c r="GQV9" s="340"/>
      <c r="GQW9" s="340"/>
      <c r="GQX9" s="340"/>
      <c r="GQY9" s="340"/>
      <c r="GQZ9" s="340"/>
      <c r="GRA9" s="340"/>
      <c r="GRB9" s="340"/>
      <c r="GRC9" s="340"/>
      <c r="GRD9" s="340"/>
      <c r="GRE9" s="340"/>
      <c r="GRF9" s="340"/>
      <c r="GRG9" s="340"/>
      <c r="GRH9" s="340"/>
      <c r="GRI9" s="340"/>
      <c r="GRJ9" s="340"/>
      <c r="GRK9" s="340"/>
      <c r="GRL9" s="340"/>
      <c r="GRM9" s="340"/>
      <c r="GRN9" s="340"/>
      <c r="GRO9" s="340"/>
      <c r="GRP9" s="340"/>
      <c r="GRQ9" s="340"/>
      <c r="GRR9" s="340"/>
      <c r="GRS9" s="340"/>
      <c r="GRT9" s="340"/>
      <c r="GRU9" s="340"/>
      <c r="GRV9" s="340"/>
      <c r="GRW9" s="340"/>
      <c r="GRX9" s="340"/>
      <c r="GRY9" s="340"/>
      <c r="GRZ9" s="340"/>
      <c r="GSA9" s="340"/>
      <c r="GSB9" s="340"/>
      <c r="GSC9" s="340"/>
      <c r="GSD9" s="340"/>
      <c r="GSE9" s="340"/>
      <c r="GSF9" s="340"/>
      <c r="GSG9" s="340"/>
      <c r="GSH9" s="340"/>
      <c r="GSI9" s="340"/>
      <c r="GSJ9" s="340"/>
      <c r="GSK9" s="340"/>
      <c r="GSL9" s="340"/>
      <c r="GSM9" s="340"/>
      <c r="GSN9" s="340"/>
      <c r="GSO9" s="340"/>
      <c r="GSP9" s="340"/>
      <c r="GSQ9" s="340"/>
      <c r="GSR9" s="340"/>
      <c r="GSS9" s="340"/>
      <c r="GST9" s="340"/>
      <c r="GSU9" s="340"/>
      <c r="GSV9" s="340"/>
      <c r="GSW9" s="340"/>
      <c r="GSX9" s="340"/>
      <c r="GSY9" s="340"/>
      <c r="GSZ9" s="340"/>
      <c r="GTA9" s="340"/>
      <c r="GTB9" s="340"/>
      <c r="GTC9" s="340"/>
      <c r="GTD9" s="340"/>
      <c r="GTE9" s="340"/>
      <c r="GTF9" s="340"/>
      <c r="GTG9" s="340"/>
      <c r="GTH9" s="340"/>
      <c r="GTI9" s="340"/>
      <c r="GTJ9" s="340"/>
      <c r="GTK9" s="340"/>
      <c r="GTL9" s="340"/>
      <c r="GTM9" s="340"/>
      <c r="GTN9" s="340"/>
      <c r="GTO9" s="340"/>
      <c r="GTP9" s="340"/>
      <c r="GTQ9" s="340"/>
      <c r="GTR9" s="340"/>
      <c r="GTS9" s="340"/>
      <c r="GTT9" s="340"/>
      <c r="GTU9" s="340"/>
      <c r="GTV9" s="340"/>
      <c r="GTW9" s="340"/>
      <c r="GTX9" s="340"/>
      <c r="GTY9" s="340"/>
      <c r="GTZ9" s="340"/>
      <c r="GUA9" s="340"/>
      <c r="GUB9" s="340"/>
      <c r="GUC9" s="340"/>
      <c r="GUD9" s="340"/>
      <c r="GUE9" s="340"/>
      <c r="GUF9" s="340"/>
      <c r="GUG9" s="340"/>
      <c r="GUH9" s="340"/>
      <c r="GUI9" s="340"/>
      <c r="GUJ9" s="340"/>
      <c r="GUK9" s="340"/>
      <c r="GUL9" s="340"/>
      <c r="GUM9" s="340"/>
      <c r="GUN9" s="340"/>
      <c r="GUO9" s="340"/>
      <c r="GUP9" s="340"/>
      <c r="GUQ9" s="340"/>
      <c r="GUR9" s="340"/>
      <c r="GUS9" s="340"/>
      <c r="GUT9" s="340"/>
      <c r="GUU9" s="340"/>
      <c r="GUV9" s="340"/>
      <c r="GUW9" s="340"/>
      <c r="GUX9" s="340"/>
      <c r="GUY9" s="340"/>
      <c r="GUZ9" s="340"/>
      <c r="GVA9" s="340"/>
      <c r="GVB9" s="340"/>
      <c r="GVC9" s="340"/>
      <c r="GVD9" s="340"/>
      <c r="GVE9" s="340"/>
      <c r="GVF9" s="340"/>
      <c r="GVG9" s="340"/>
      <c r="GVH9" s="340"/>
      <c r="GVI9" s="340"/>
      <c r="GVJ9" s="340"/>
      <c r="GVK9" s="340"/>
      <c r="GVL9" s="340"/>
      <c r="GVM9" s="340"/>
      <c r="GVN9" s="340"/>
      <c r="GVO9" s="340"/>
      <c r="GVP9" s="340"/>
      <c r="GVQ9" s="340"/>
      <c r="GVR9" s="340"/>
      <c r="GVS9" s="340"/>
      <c r="GVT9" s="340"/>
      <c r="GVU9" s="340"/>
      <c r="GVV9" s="340"/>
      <c r="GVW9" s="340"/>
      <c r="GVX9" s="340"/>
      <c r="GVY9" s="340"/>
      <c r="GVZ9" s="340"/>
      <c r="GWA9" s="340"/>
      <c r="GWB9" s="340"/>
      <c r="GWC9" s="340"/>
      <c r="GWD9" s="340"/>
      <c r="GWE9" s="340"/>
      <c r="GWF9" s="340"/>
      <c r="GWG9" s="340"/>
      <c r="GWH9" s="340"/>
      <c r="GWI9" s="340"/>
      <c r="GWJ9" s="340"/>
      <c r="GWK9" s="340"/>
      <c r="GWL9" s="340"/>
      <c r="GWM9" s="340"/>
      <c r="GWN9" s="340"/>
      <c r="GWO9" s="340"/>
      <c r="GWP9" s="340"/>
      <c r="GWQ9" s="340"/>
      <c r="GWR9" s="340"/>
      <c r="GWS9" s="340"/>
      <c r="GWT9" s="340"/>
      <c r="GWU9" s="340"/>
      <c r="GWV9" s="340"/>
      <c r="GWW9" s="340"/>
      <c r="GWX9" s="340"/>
      <c r="GWY9" s="340"/>
      <c r="GWZ9" s="340"/>
      <c r="GXA9" s="340"/>
      <c r="GXB9" s="340"/>
      <c r="GXC9" s="340"/>
      <c r="GXD9" s="340"/>
      <c r="GXE9" s="340"/>
      <c r="GXF9" s="340"/>
      <c r="GXG9" s="340"/>
      <c r="GXH9" s="340"/>
      <c r="GXI9" s="340"/>
      <c r="GXJ9" s="340"/>
      <c r="GXK9" s="340"/>
      <c r="GXL9" s="340"/>
      <c r="GXM9" s="340"/>
      <c r="GXN9" s="340"/>
      <c r="GXO9" s="340"/>
      <c r="GXP9" s="340"/>
      <c r="GXQ9" s="340"/>
      <c r="GXR9" s="340"/>
      <c r="GXS9" s="340"/>
      <c r="GXT9" s="340"/>
      <c r="GXU9" s="340"/>
      <c r="GXV9" s="340"/>
      <c r="GXW9" s="340"/>
      <c r="GXX9" s="340"/>
      <c r="GXY9" s="340"/>
      <c r="GXZ9" s="340"/>
      <c r="GYA9" s="340"/>
      <c r="GYB9" s="340"/>
      <c r="GYC9" s="340"/>
      <c r="GYD9" s="340"/>
      <c r="GYE9" s="340"/>
      <c r="GYF9" s="340"/>
      <c r="GYG9" s="340"/>
      <c r="GYH9" s="340"/>
      <c r="GYI9" s="340"/>
      <c r="GYJ9" s="340"/>
      <c r="GYK9" s="340"/>
      <c r="GYL9" s="340"/>
      <c r="GYM9" s="340"/>
      <c r="GYN9" s="340"/>
      <c r="GYO9" s="340"/>
      <c r="GYP9" s="340"/>
      <c r="GYQ9" s="340"/>
      <c r="GYR9" s="340"/>
      <c r="GYS9" s="340"/>
      <c r="GYT9" s="340"/>
      <c r="GYU9" s="340"/>
      <c r="GYV9" s="340"/>
      <c r="GYW9" s="340"/>
      <c r="GYX9" s="340"/>
      <c r="GYY9" s="340"/>
      <c r="GYZ9" s="340"/>
      <c r="GZA9" s="340"/>
      <c r="GZB9" s="340"/>
      <c r="GZC9" s="340"/>
      <c r="GZD9" s="340"/>
      <c r="GZE9" s="340"/>
      <c r="GZF9" s="340"/>
      <c r="GZG9" s="340"/>
      <c r="GZH9" s="340"/>
      <c r="GZI9" s="340"/>
      <c r="GZJ9" s="340"/>
      <c r="GZK9" s="340"/>
      <c r="GZL9" s="340"/>
      <c r="GZM9" s="340"/>
      <c r="GZN9" s="340"/>
      <c r="GZO9" s="340"/>
      <c r="GZP9" s="340"/>
      <c r="GZQ9" s="340"/>
      <c r="GZR9" s="340"/>
      <c r="GZS9" s="340"/>
      <c r="GZT9" s="340"/>
      <c r="GZU9" s="340"/>
      <c r="GZV9" s="340"/>
      <c r="GZW9" s="340"/>
      <c r="GZX9" s="340"/>
      <c r="GZY9" s="340"/>
      <c r="GZZ9" s="340"/>
      <c r="HAA9" s="340"/>
      <c r="HAB9" s="340"/>
      <c r="HAC9" s="340"/>
      <c r="HAD9" s="340"/>
      <c r="HAE9" s="340"/>
      <c r="HAF9" s="340"/>
      <c r="HAG9" s="340"/>
      <c r="HAH9" s="340"/>
      <c r="HAI9" s="340"/>
      <c r="HAJ9" s="340"/>
      <c r="HAK9" s="340"/>
      <c r="HAL9" s="340"/>
      <c r="HAM9" s="340"/>
      <c r="HAN9" s="340"/>
      <c r="HAO9" s="340"/>
      <c r="HAP9" s="340"/>
      <c r="HAQ9" s="340"/>
      <c r="HAR9" s="340"/>
      <c r="HAS9" s="340"/>
      <c r="HAT9" s="340"/>
      <c r="HAU9" s="340"/>
      <c r="HAV9" s="340"/>
      <c r="HAW9" s="340"/>
      <c r="HAX9" s="340"/>
      <c r="HAY9" s="340"/>
      <c r="HAZ9" s="340"/>
      <c r="HBA9" s="340"/>
      <c r="HBB9" s="340"/>
      <c r="HBC9" s="340"/>
      <c r="HBD9" s="340"/>
      <c r="HBE9" s="340"/>
      <c r="HBF9" s="340"/>
      <c r="HBG9" s="340"/>
      <c r="HBH9" s="340"/>
      <c r="HBI9" s="340"/>
      <c r="HBJ9" s="340"/>
      <c r="HBK9" s="340"/>
      <c r="HBL9" s="340"/>
      <c r="HBM9" s="340"/>
      <c r="HBN9" s="340"/>
      <c r="HBO9" s="340"/>
      <c r="HBP9" s="340"/>
      <c r="HBQ9" s="340"/>
      <c r="HBR9" s="340"/>
      <c r="HBS9" s="340"/>
      <c r="HBT9" s="340"/>
      <c r="HBU9" s="340"/>
      <c r="HBV9" s="340"/>
      <c r="HBW9" s="340"/>
      <c r="HBX9" s="340"/>
      <c r="HBY9" s="340"/>
      <c r="HBZ9" s="340"/>
      <c r="HCA9" s="340"/>
      <c r="HCB9" s="340"/>
      <c r="HCC9" s="340"/>
      <c r="HCD9" s="340"/>
      <c r="HCE9" s="340"/>
      <c r="HCF9" s="340"/>
      <c r="HCG9" s="340"/>
      <c r="HCH9" s="340"/>
      <c r="HCI9" s="340"/>
      <c r="HCJ9" s="340"/>
      <c r="HCK9" s="340"/>
      <c r="HCL9" s="340"/>
      <c r="HCM9" s="340"/>
      <c r="HCN9" s="340"/>
      <c r="HCO9" s="340"/>
      <c r="HCP9" s="340"/>
      <c r="HCQ9" s="340"/>
      <c r="HCR9" s="340"/>
      <c r="HCS9" s="340"/>
      <c r="HCT9" s="340"/>
      <c r="HCU9" s="340"/>
      <c r="HCV9" s="340"/>
      <c r="HCW9" s="340"/>
      <c r="HCX9" s="340"/>
      <c r="HCY9" s="340"/>
      <c r="HCZ9" s="340"/>
      <c r="HDA9" s="340"/>
      <c r="HDB9" s="340"/>
      <c r="HDC9" s="340"/>
      <c r="HDD9" s="340"/>
      <c r="HDE9" s="340"/>
      <c r="HDF9" s="340"/>
      <c r="HDG9" s="340"/>
      <c r="HDH9" s="340"/>
      <c r="HDI9" s="340"/>
      <c r="HDJ9" s="340"/>
      <c r="HDK9" s="340"/>
      <c r="HDL9" s="340"/>
      <c r="HDM9" s="340"/>
      <c r="HDN9" s="340"/>
      <c r="HDO9" s="340"/>
      <c r="HDP9" s="340"/>
      <c r="HDQ9" s="340"/>
      <c r="HDR9" s="340"/>
      <c r="HDS9" s="340"/>
      <c r="HDT9" s="340"/>
      <c r="HDU9" s="340"/>
      <c r="HDV9" s="340"/>
      <c r="HDW9" s="340"/>
      <c r="HDX9" s="340"/>
      <c r="HDY9" s="340"/>
      <c r="HDZ9" s="340"/>
      <c r="HEA9" s="340"/>
      <c r="HEB9" s="340"/>
      <c r="HEC9" s="340"/>
      <c r="HED9" s="340"/>
      <c r="HEE9" s="340"/>
      <c r="HEF9" s="340"/>
      <c r="HEG9" s="340"/>
      <c r="HEH9" s="340"/>
      <c r="HEI9" s="340"/>
      <c r="HEJ9" s="340"/>
      <c r="HEK9" s="340"/>
      <c r="HEL9" s="340"/>
      <c r="HEM9" s="340"/>
      <c r="HEN9" s="340"/>
      <c r="HEO9" s="340"/>
      <c r="HEP9" s="340"/>
      <c r="HEQ9" s="340"/>
      <c r="HER9" s="340"/>
      <c r="HES9" s="340"/>
      <c r="HET9" s="340"/>
      <c r="HEU9" s="340"/>
      <c r="HEV9" s="340"/>
      <c r="HEW9" s="340"/>
      <c r="HEX9" s="340"/>
      <c r="HEY9" s="340"/>
      <c r="HEZ9" s="340"/>
      <c r="HFA9" s="340"/>
      <c r="HFB9" s="340"/>
      <c r="HFC9" s="340"/>
      <c r="HFD9" s="340"/>
      <c r="HFE9" s="340"/>
      <c r="HFF9" s="340"/>
      <c r="HFG9" s="340"/>
      <c r="HFH9" s="340"/>
      <c r="HFI9" s="340"/>
      <c r="HFJ9" s="340"/>
      <c r="HFK9" s="340"/>
      <c r="HFL9" s="340"/>
      <c r="HFM9" s="340"/>
      <c r="HFN9" s="340"/>
      <c r="HFO9" s="340"/>
      <c r="HFP9" s="340"/>
      <c r="HFQ9" s="340"/>
      <c r="HFR9" s="340"/>
      <c r="HFS9" s="340"/>
      <c r="HFT9" s="340"/>
      <c r="HFU9" s="340"/>
      <c r="HFV9" s="340"/>
      <c r="HFW9" s="340"/>
      <c r="HFX9" s="340"/>
      <c r="HFY9" s="340"/>
      <c r="HFZ9" s="340"/>
      <c r="HGA9" s="340"/>
      <c r="HGB9" s="340"/>
      <c r="HGC9" s="340"/>
      <c r="HGD9" s="340"/>
      <c r="HGE9" s="340"/>
      <c r="HGF9" s="340"/>
      <c r="HGG9" s="340"/>
      <c r="HGH9" s="340"/>
      <c r="HGI9" s="340"/>
      <c r="HGJ9" s="340"/>
      <c r="HGK9" s="340"/>
      <c r="HGL9" s="340"/>
      <c r="HGM9" s="340"/>
      <c r="HGN9" s="340"/>
      <c r="HGO9" s="340"/>
      <c r="HGP9" s="340"/>
      <c r="HGQ9" s="340"/>
      <c r="HGR9" s="340"/>
      <c r="HGS9" s="340"/>
      <c r="HGT9" s="340"/>
      <c r="HGU9" s="340"/>
      <c r="HGV9" s="340"/>
      <c r="HGW9" s="340"/>
      <c r="HGX9" s="340"/>
      <c r="HGY9" s="340"/>
      <c r="HGZ9" s="340"/>
      <c r="HHA9" s="340"/>
      <c r="HHB9" s="340"/>
      <c r="HHC9" s="340"/>
      <c r="HHD9" s="340"/>
      <c r="HHE9" s="340"/>
      <c r="HHF9" s="340"/>
      <c r="HHG9" s="340"/>
      <c r="HHH9" s="340"/>
      <c r="HHI9" s="340"/>
      <c r="HHJ9" s="340"/>
      <c r="HHK9" s="340"/>
      <c r="HHL9" s="340"/>
      <c r="HHM9" s="340"/>
      <c r="HHN9" s="340"/>
      <c r="HHO9" s="340"/>
      <c r="HHP9" s="340"/>
      <c r="HHQ9" s="340"/>
      <c r="HHR9" s="340"/>
      <c r="HHS9" s="340"/>
      <c r="HHT9" s="340"/>
      <c r="HHU9" s="340"/>
      <c r="HHV9" s="340"/>
      <c r="HHW9" s="340"/>
      <c r="HHX9" s="340"/>
      <c r="HHY9" s="340"/>
      <c r="HHZ9" s="340"/>
      <c r="HIA9" s="340"/>
      <c r="HIB9" s="340"/>
      <c r="HIC9" s="340"/>
      <c r="HID9" s="340"/>
      <c r="HIE9" s="340"/>
      <c r="HIF9" s="340"/>
      <c r="HIG9" s="340"/>
      <c r="HIH9" s="340"/>
      <c r="HII9" s="340"/>
      <c r="HIJ9" s="340"/>
      <c r="HIK9" s="340"/>
      <c r="HIL9" s="340"/>
      <c r="HIM9" s="340"/>
      <c r="HIN9" s="340"/>
      <c r="HIO9" s="340"/>
      <c r="HIP9" s="340"/>
      <c r="HIQ9" s="340"/>
      <c r="HIR9" s="340"/>
      <c r="HIS9" s="340"/>
      <c r="HIT9" s="340"/>
      <c r="HIU9" s="340"/>
      <c r="HIV9" s="340"/>
      <c r="HIW9" s="340"/>
      <c r="HIX9" s="340"/>
      <c r="HIY9" s="340"/>
      <c r="HIZ9" s="340"/>
      <c r="HJA9" s="340"/>
      <c r="HJB9" s="340"/>
      <c r="HJC9" s="340"/>
      <c r="HJD9" s="340"/>
      <c r="HJE9" s="340"/>
      <c r="HJF9" s="340"/>
      <c r="HJG9" s="340"/>
      <c r="HJH9" s="340"/>
      <c r="HJI9" s="340"/>
      <c r="HJJ9" s="340"/>
      <c r="HJK9" s="340"/>
      <c r="HJL9" s="340"/>
      <c r="HJM9" s="340"/>
      <c r="HJN9" s="340"/>
      <c r="HJO9" s="340"/>
      <c r="HJP9" s="340"/>
      <c r="HJQ9" s="340"/>
      <c r="HJR9" s="340"/>
      <c r="HJS9" s="340"/>
      <c r="HJT9" s="340"/>
      <c r="HJU9" s="340"/>
      <c r="HJV9" s="340"/>
      <c r="HJW9" s="340"/>
      <c r="HJX9" s="340"/>
      <c r="HJY9" s="340"/>
      <c r="HJZ9" s="340"/>
      <c r="HKA9" s="340"/>
      <c r="HKB9" s="340"/>
      <c r="HKC9" s="340"/>
      <c r="HKD9" s="340"/>
      <c r="HKE9" s="340"/>
      <c r="HKF9" s="340"/>
      <c r="HKG9" s="340"/>
      <c r="HKH9" s="340"/>
      <c r="HKI9" s="340"/>
      <c r="HKJ9" s="340"/>
      <c r="HKK9" s="340"/>
      <c r="HKL9" s="340"/>
      <c r="HKM9" s="340"/>
      <c r="HKN9" s="340"/>
      <c r="HKO9" s="340"/>
      <c r="HKP9" s="340"/>
      <c r="HKQ9" s="340"/>
      <c r="HKR9" s="340"/>
      <c r="HKS9" s="340"/>
      <c r="HKT9" s="340"/>
      <c r="HKU9" s="340"/>
      <c r="HKV9" s="340"/>
      <c r="HKW9" s="340"/>
      <c r="HKX9" s="340"/>
      <c r="HKY9" s="340"/>
      <c r="HKZ9" s="340"/>
      <c r="HLA9" s="340"/>
      <c r="HLB9" s="340"/>
      <c r="HLC9" s="340"/>
      <c r="HLD9" s="340"/>
      <c r="HLE9" s="340"/>
      <c r="HLF9" s="340"/>
      <c r="HLG9" s="340"/>
      <c r="HLH9" s="340"/>
      <c r="HLI9" s="340"/>
      <c r="HLJ9" s="340"/>
      <c r="HLK9" s="340"/>
      <c r="HLL9" s="340"/>
      <c r="HLM9" s="340"/>
      <c r="HLN9" s="340"/>
      <c r="HLO9" s="340"/>
      <c r="HLP9" s="340"/>
      <c r="HLQ9" s="340"/>
      <c r="HLR9" s="340"/>
      <c r="HLS9" s="340"/>
      <c r="HLT9" s="340"/>
      <c r="HLU9" s="340"/>
      <c r="HLV9" s="340"/>
      <c r="HLW9" s="340"/>
      <c r="HLX9" s="340"/>
      <c r="HLY9" s="340"/>
      <c r="HLZ9" s="340"/>
      <c r="HMA9" s="340"/>
      <c r="HMB9" s="340"/>
      <c r="HMC9" s="340"/>
      <c r="HMD9" s="340"/>
      <c r="HME9" s="340"/>
      <c r="HMF9" s="340"/>
      <c r="HMG9" s="340"/>
      <c r="HMH9" s="340"/>
      <c r="HMI9" s="340"/>
      <c r="HMJ9" s="340"/>
      <c r="HMK9" s="340"/>
      <c r="HML9" s="340"/>
      <c r="HMM9" s="340"/>
      <c r="HMN9" s="340"/>
      <c r="HMO9" s="340"/>
      <c r="HMP9" s="340"/>
      <c r="HMQ9" s="340"/>
      <c r="HMR9" s="340"/>
      <c r="HMS9" s="340"/>
      <c r="HMT9" s="340"/>
      <c r="HMU9" s="340"/>
      <c r="HMV9" s="340"/>
      <c r="HMW9" s="340"/>
      <c r="HMX9" s="340"/>
      <c r="HMY9" s="340"/>
      <c r="HMZ9" s="340"/>
      <c r="HNA9" s="340"/>
      <c r="HNB9" s="340"/>
      <c r="HNC9" s="340"/>
      <c r="HND9" s="340"/>
      <c r="HNE9" s="340"/>
      <c r="HNF9" s="340"/>
      <c r="HNG9" s="340"/>
      <c r="HNH9" s="340"/>
      <c r="HNI9" s="340"/>
      <c r="HNJ9" s="340"/>
      <c r="HNK9" s="340"/>
      <c r="HNL9" s="340"/>
      <c r="HNM9" s="340"/>
      <c r="HNN9" s="340"/>
      <c r="HNO9" s="340"/>
      <c r="HNP9" s="340"/>
      <c r="HNQ9" s="340"/>
      <c r="HNR9" s="340"/>
      <c r="HNS9" s="340"/>
      <c r="HNT9" s="340"/>
      <c r="HNU9" s="340"/>
      <c r="HNV9" s="340"/>
      <c r="HNW9" s="340"/>
      <c r="HNX9" s="340"/>
      <c r="HNY9" s="340"/>
      <c r="HNZ9" s="340"/>
      <c r="HOA9" s="340"/>
      <c r="HOB9" s="340"/>
      <c r="HOC9" s="340"/>
      <c r="HOD9" s="340"/>
      <c r="HOE9" s="340"/>
      <c r="HOF9" s="340"/>
      <c r="HOG9" s="340"/>
      <c r="HOH9" s="340"/>
      <c r="HOI9" s="340"/>
      <c r="HOJ9" s="340"/>
      <c r="HOK9" s="340"/>
      <c r="HOL9" s="340"/>
      <c r="HOM9" s="340"/>
      <c r="HON9" s="340"/>
      <c r="HOO9" s="340"/>
      <c r="HOP9" s="340"/>
      <c r="HOQ9" s="340"/>
      <c r="HOR9" s="340"/>
      <c r="HOS9" s="340"/>
      <c r="HOT9" s="340"/>
      <c r="HOU9" s="340"/>
      <c r="HOV9" s="340"/>
      <c r="HOW9" s="340"/>
      <c r="HOX9" s="340"/>
      <c r="HOY9" s="340"/>
      <c r="HOZ9" s="340"/>
      <c r="HPA9" s="340"/>
      <c r="HPB9" s="340"/>
      <c r="HPC9" s="340"/>
      <c r="HPD9" s="340"/>
      <c r="HPE9" s="340"/>
      <c r="HPF9" s="340"/>
      <c r="HPG9" s="340"/>
      <c r="HPH9" s="340"/>
      <c r="HPI9" s="340"/>
      <c r="HPJ9" s="340"/>
      <c r="HPK9" s="340"/>
      <c r="HPL9" s="340"/>
      <c r="HPM9" s="340"/>
      <c r="HPN9" s="340"/>
      <c r="HPO9" s="340"/>
      <c r="HPP9" s="340"/>
      <c r="HPQ9" s="340"/>
      <c r="HPR9" s="340"/>
      <c r="HPS9" s="340"/>
      <c r="HPT9" s="340"/>
      <c r="HPU9" s="340"/>
      <c r="HPV9" s="340"/>
      <c r="HPW9" s="340"/>
      <c r="HPX9" s="340"/>
      <c r="HPY9" s="340"/>
      <c r="HPZ9" s="340"/>
      <c r="HQA9" s="340"/>
      <c r="HQB9" s="340"/>
      <c r="HQC9" s="340"/>
      <c r="HQD9" s="340"/>
      <c r="HQE9" s="340"/>
      <c r="HQF9" s="340"/>
      <c r="HQG9" s="340"/>
      <c r="HQH9" s="340"/>
      <c r="HQI9" s="340"/>
      <c r="HQJ9" s="340"/>
      <c r="HQK9" s="340"/>
      <c r="HQL9" s="340"/>
      <c r="HQM9" s="340"/>
      <c r="HQN9" s="340"/>
      <c r="HQO9" s="340"/>
      <c r="HQP9" s="340"/>
      <c r="HQQ9" s="340"/>
      <c r="HQR9" s="340"/>
      <c r="HQS9" s="340"/>
      <c r="HQT9" s="340"/>
      <c r="HQU9" s="340"/>
      <c r="HQV9" s="340"/>
      <c r="HQW9" s="340"/>
      <c r="HQX9" s="340"/>
      <c r="HQY9" s="340"/>
      <c r="HQZ9" s="340"/>
      <c r="HRA9" s="340"/>
      <c r="HRB9" s="340"/>
      <c r="HRC9" s="340"/>
      <c r="HRD9" s="340"/>
      <c r="HRE9" s="340"/>
      <c r="HRF9" s="340"/>
      <c r="HRG9" s="340"/>
      <c r="HRH9" s="340"/>
      <c r="HRI9" s="340"/>
      <c r="HRJ9" s="340"/>
      <c r="HRK9" s="340"/>
      <c r="HRL9" s="340"/>
      <c r="HRM9" s="340"/>
      <c r="HRN9" s="340"/>
      <c r="HRO9" s="340"/>
      <c r="HRP9" s="340"/>
      <c r="HRQ9" s="340"/>
      <c r="HRR9" s="340"/>
      <c r="HRS9" s="340"/>
      <c r="HRT9" s="340"/>
      <c r="HRU9" s="340"/>
      <c r="HRV9" s="340"/>
      <c r="HRW9" s="340"/>
      <c r="HRX9" s="340"/>
      <c r="HRY9" s="340"/>
      <c r="HRZ9" s="340"/>
      <c r="HSA9" s="340"/>
      <c r="HSB9" s="340"/>
      <c r="HSC9" s="340"/>
      <c r="HSD9" s="340"/>
      <c r="HSE9" s="340"/>
      <c r="HSF9" s="340"/>
      <c r="HSG9" s="340"/>
      <c r="HSH9" s="340"/>
      <c r="HSI9" s="340"/>
      <c r="HSJ9" s="340"/>
      <c r="HSK9" s="340"/>
      <c r="HSL9" s="340"/>
      <c r="HSM9" s="340"/>
      <c r="HSN9" s="340"/>
      <c r="HSO9" s="340"/>
      <c r="HSP9" s="340"/>
      <c r="HSQ9" s="340"/>
      <c r="HSR9" s="340"/>
      <c r="HSS9" s="340"/>
      <c r="HST9" s="340"/>
      <c r="HSU9" s="340"/>
      <c r="HSV9" s="340"/>
      <c r="HSW9" s="340"/>
      <c r="HSX9" s="340"/>
      <c r="HSY9" s="340"/>
      <c r="HSZ9" s="340"/>
      <c r="HTA9" s="340"/>
      <c r="HTB9" s="340"/>
      <c r="HTC9" s="340"/>
      <c r="HTD9" s="340"/>
      <c r="HTE9" s="340"/>
      <c r="HTF9" s="340"/>
      <c r="HTG9" s="340"/>
      <c r="HTH9" s="340"/>
      <c r="HTI9" s="340"/>
      <c r="HTJ9" s="340"/>
      <c r="HTK9" s="340"/>
      <c r="HTL9" s="340"/>
      <c r="HTM9" s="340"/>
      <c r="HTN9" s="340"/>
      <c r="HTO9" s="340"/>
      <c r="HTP9" s="340"/>
      <c r="HTQ9" s="340"/>
      <c r="HTR9" s="340"/>
      <c r="HTS9" s="340"/>
      <c r="HTT9" s="340"/>
      <c r="HTU9" s="340"/>
      <c r="HTV9" s="340"/>
      <c r="HTW9" s="340"/>
      <c r="HTX9" s="340"/>
      <c r="HTY9" s="340"/>
      <c r="HTZ9" s="340"/>
      <c r="HUA9" s="340"/>
      <c r="HUB9" s="340"/>
      <c r="HUC9" s="340"/>
      <c r="HUD9" s="340"/>
      <c r="HUE9" s="340"/>
      <c r="HUF9" s="340"/>
      <c r="HUG9" s="340"/>
      <c r="HUH9" s="340"/>
      <c r="HUI9" s="340"/>
      <c r="HUJ9" s="340"/>
      <c r="HUK9" s="340"/>
      <c r="HUL9" s="340"/>
      <c r="HUM9" s="340"/>
      <c r="HUN9" s="340"/>
      <c r="HUO9" s="340"/>
      <c r="HUP9" s="340"/>
      <c r="HUQ9" s="340"/>
      <c r="HUR9" s="340"/>
      <c r="HUS9" s="340"/>
      <c r="HUT9" s="340"/>
      <c r="HUU9" s="340"/>
      <c r="HUV9" s="340"/>
      <c r="HUW9" s="340"/>
      <c r="HUX9" s="340"/>
      <c r="HUY9" s="340"/>
      <c r="HUZ9" s="340"/>
      <c r="HVA9" s="340"/>
      <c r="HVB9" s="340"/>
      <c r="HVC9" s="340"/>
      <c r="HVD9" s="340"/>
      <c r="HVE9" s="340"/>
      <c r="HVF9" s="340"/>
      <c r="HVG9" s="340"/>
      <c r="HVH9" s="340"/>
      <c r="HVI9" s="340"/>
      <c r="HVJ9" s="340"/>
      <c r="HVK9" s="340"/>
      <c r="HVL9" s="340"/>
      <c r="HVM9" s="340"/>
      <c r="HVN9" s="340"/>
      <c r="HVO9" s="340"/>
      <c r="HVP9" s="340"/>
      <c r="HVQ9" s="340"/>
      <c r="HVR9" s="340"/>
      <c r="HVS9" s="340"/>
      <c r="HVT9" s="340"/>
      <c r="HVU9" s="340"/>
      <c r="HVV9" s="340"/>
      <c r="HVW9" s="340"/>
      <c r="HVX9" s="340"/>
      <c r="HVY9" s="340"/>
      <c r="HVZ9" s="340"/>
      <c r="HWA9" s="340"/>
      <c r="HWB9" s="340"/>
      <c r="HWC9" s="340"/>
      <c r="HWD9" s="340"/>
      <c r="HWE9" s="340"/>
      <c r="HWF9" s="340"/>
      <c r="HWG9" s="340"/>
      <c r="HWH9" s="340"/>
      <c r="HWI9" s="340"/>
      <c r="HWJ9" s="340"/>
      <c r="HWK9" s="340"/>
      <c r="HWL9" s="340"/>
      <c r="HWM9" s="340"/>
      <c r="HWN9" s="340"/>
      <c r="HWO9" s="340"/>
      <c r="HWP9" s="340"/>
      <c r="HWQ9" s="340"/>
      <c r="HWR9" s="340"/>
      <c r="HWS9" s="340"/>
      <c r="HWT9" s="340"/>
      <c r="HWU9" s="340"/>
      <c r="HWV9" s="340"/>
      <c r="HWW9" s="340"/>
      <c r="HWX9" s="340"/>
      <c r="HWY9" s="340"/>
      <c r="HWZ9" s="340"/>
      <c r="HXA9" s="340"/>
      <c r="HXB9" s="340"/>
      <c r="HXC9" s="340"/>
      <c r="HXD9" s="340"/>
      <c r="HXE9" s="340"/>
      <c r="HXF9" s="340"/>
      <c r="HXG9" s="340"/>
      <c r="HXH9" s="340"/>
      <c r="HXI9" s="340"/>
      <c r="HXJ9" s="340"/>
      <c r="HXK9" s="340"/>
      <c r="HXL9" s="340"/>
      <c r="HXM9" s="340"/>
      <c r="HXN9" s="340"/>
      <c r="HXO9" s="340"/>
      <c r="HXP9" s="340"/>
      <c r="HXQ9" s="340"/>
      <c r="HXR9" s="340"/>
      <c r="HXS9" s="340"/>
      <c r="HXT9" s="340"/>
      <c r="HXU9" s="340"/>
      <c r="HXV9" s="340"/>
      <c r="HXW9" s="340"/>
      <c r="HXX9" s="340"/>
      <c r="HXY9" s="340"/>
      <c r="HXZ9" s="340"/>
      <c r="HYA9" s="340"/>
      <c r="HYB9" s="340"/>
      <c r="HYC9" s="340"/>
      <c r="HYD9" s="340"/>
      <c r="HYE9" s="340"/>
      <c r="HYF9" s="340"/>
      <c r="HYG9" s="340"/>
      <c r="HYH9" s="340"/>
      <c r="HYI9" s="340"/>
      <c r="HYJ9" s="340"/>
      <c r="HYK9" s="340"/>
      <c r="HYL9" s="340"/>
      <c r="HYM9" s="340"/>
      <c r="HYN9" s="340"/>
      <c r="HYO9" s="340"/>
      <c r="HYP9" s="340"/>
      <c r="HYQ9" s="340"/>
      <c r="HYR9" s="340"/>
      <c r="HYS9" s="340"/>
      <c r="HYT9" s="340"/>
      <c r="HYU9" s="340"/>
      <c r="HYV9" s="340"/>
      <c r="HYW9" s="340"/>
      <c r="HYX9" s="340"/>
      <c r="HYY9" s="340"/>
      <c r="HYZ9" s="340"/>
      <c r="HZA9" s="340"/>
      <c r="HZB9" s="340"/>
      <c r="HZC9" s="340"/>
      <c r="HZD9" s="340"/>
      <c r="HZE9" s="340"/>
      <c r="HZF9" s="340"/>
      <c r="HZG9" s="340"/>
      <c r="HZH9" s="340"/>
      <c r="HZI9" s="340"/>
      <c r="HZJ9" s="340"/>
      <c r="HZK9" s="340"/>
      <c r="HZL9" s="340"/>
      <c r="HZM9" s="340"/>
      <c r="HZN9" s="340"/>
      <c r="HZO9" s="340"/>
      <c r="HZP9" s="340"/>
      <c r="HZQ9" s="340"/>
      <c r="HZR9" s="340"/>
      <c r="HZS9" s="340"/>
      <c r="HZT9" s="340"/>
      <c r="HZU9" s="340"/>
      <c r="HZV9" s="340"/>
      <c r="HZW9" s="340"/>
      <c r="HZX9" s="340"/>
      <c r="HZY9" s="340"/>
      <c r="HZZ9" s="340"/>
      <c r="IAA9" s="340"/>
      <c r="IAB9" s="340"/>
      <c r="IAC9" s="340"/>
      <c r="IAD9" s="340"/>
      <c r="IAE9" s="340"/>
      <c r="IAF9" s="340"/>
      <c r="IAG9" s="340"/>
      <c r="IAH9" s="340"/>
      <c r="IAI9" s="340"/>
      <c r="IAJ9" s="340"/>
      <c r="IAK9" s="340"/>
      <c r="IAL9" s="340"/>
      <c r="IAM9" s="340"/>
      <c r="IAN9" s="340"/>
      <c r="IAO9" s="340"/>
      <c r="IAP9" s="340"/>
      <c r="IAQ9" s="340"/>
      <c r="IAR9" s="340"/>
      <c r="IAS9" s="340"/>
      <c r="IAT9" s="340"/>
      <c r="IAU9" s="340"/>
      <c r="IAV9" s="340"/>
      <c r="IAW9" s="340"/>
      <c r="IAX9" s="340"/>
      <c r="IAY9" s="340"/>
      <c r="IAZ9" s="340"/>
      <c r="IBA9" s="340"/>
      <c r="IBB9" s="340"/>
      <c r="IBC9" s="340"/>
      <c r="IBD9" s="340"/>
      <c r="IBE9" s="340"/>
      <c r="IBF9" s="340"/>
      <c r="IBG9" s="340"/>
      <c r="IBH9" s="340"/>
      <c r="IBI9" s="340"/>
      <c r="IBJ9" s="340"/>
      <c r="IBK9" s="340"/>
      <c r="IBL9" s="340"/>
      <c r="IBM9" s="340"/>
      <c r="IBN9" s="340"/>
      <c r="IBO9" s="340"/>
      <c r="IBP9" s="340"/>
      <c r="IBQ9" s="340"/>
      <c r="IBR9" s="340"/>
      <c r="IBS9" s="340"/>
      <c r="IBT9" s="340"/>
      <c r="IBU9" s="340"/>
      <c r="IBV9" s="340"/>
      <c r="IBW9" s="340"/>
      <c r="IBX9" s="340"/>
      <c r="IBY9" s="340"/>
      <c r="IBZ9" s="340"/>
      <c r="ICA9" s="340"/>
      <c r="ICB9" s="340"/>
      <c r="ICC9" s="340"/>
      <c r="ICD9" s="340"/>
      <c r="ICE9" s="340"/>
      <c r="ICF9" s="340"/>
      <c r="ICG9" s="340"/>
      <c r="ICH9" s="340"/>
      <c r="ICI9" s="340"/>
      <c r="ICJ9" s="340"/>
      <c r="ICK9" s="340"/>
      <c r="ICL9" s="340"/>
      <c r="ICM9" s="340"/>
      <c r="ICN9" s="340"/>
      <c r="ICO9" s="340"/>
      <c r="ICP9" s="340"/>
      <c r="ICQ9" s="340"/>
      <c r="ICR9" s="340"/>
      <c r="ICS9" s="340"/>
      <c r="ICT9" s="340"/>
      <c r="ICU9" s="340"/>
      <c r="ICV9" s="340"/>
      <c r="ICW9" s="340"/>
      <c r="ICX9" s="340"/>
      <c r="ICY9" s="340"/>
      <c r="ICZ9" s="340"/>
      <c r="IDA9" s="340"/>
      <c r="IDB9" s="340"/>
      <c r="IDC9" s="340"/>
      <c r="IDD9" s="340"/>
      <c r="IDE9" s="340"/>
      <c r="IDF9" s="340"/>
      <c r="IDG9" s="340"/>
      <c r="IDH9" s="340"/>
      <c r="IDI9" s="340"/>
      <c r="IDJ9" s="340"/>
      <c r="IDK9" s="340"/>
      <c r="IDL9" s="340"/>
      <c r="IDM9" s="340"/>
      <c r="IDN9" s="340"/>
      <c r="IDO9" s="340"/>
      <c r="IDP9" s="340"/>
      <c r="IDQ9" s="340"/>
      <c r="IDR9" s="340"/>
      <c r="IDS9" s="340"/>
      <c r="IDT9" s="340"/>
      <c r="IDU9" s="340"/>
      <c r="IDV9" s="340"/>
      <c r="IDW9" s="340"/>
      <c r="IDX9" s="340"/>
      <c r="IDY9" s="340"/>
      <c r="IDZ9" s="340"/>
      <c r="IEA9" s="340"/>
      <c r="IEB9" s="340"/>
      <c r="IEC9" s="340"/>
      <c r="IED9" s="340"/>
      <c r="IEE9" s="340"/>
      <c r="IEF9" s="340"/>
      <c r="IEG9" s="340"/>
      <c r="IEH9" s="340"/>
      <c r="IEI9" s="340"/>
      <c r="IEJ9" s="340"/>
      <c r="IEK9" s="340"/>
      <c r="IEL9" s="340"/>
      <c r="IEM9" s="340"/>
      <c r="IEN9" s="340"/>
      <c r="IEO9" s="340"/>
      <c r="IEP9" s="340"/>
      <c r="IEQ9" s="340"/>
      <c r="IER9" s="340"/>
      <c r="IES9" s="340"/>
      <c r="IET9" s="340"/>
      <c r="IEU9" s="340"/>
      <c r="IEV9" s="340"/>
      <c r="IEW9" s="340"/>
      <c r="IEX9" s="340"/>
      <c r="IEY9" s="340"/>
      <c r="IEZ9" s="340"/>
      <c r="IFA9" s="340"/>
      <c r="IFB9" s="340"/>
      <c r="IFC9" s="340"/>
      <c r="IFD9" s="340"/>
      <c r="IFE9" s="340"/>
      <c r="IFF9" s="340"/>
      <c r="IFG9" s="340"/>
      <c r="IFH9" s="340"/>
      <c r="IFI9" s="340"/>
      <c r="IFJ9" s="340"/>
      <c r="IFK9" s="340"/>
      <c r="IFL9" s="340"/>
      <c r="IFM9" s="340"/>
      <c r="IFN9" s="340"/>
      <c r="IFO9" s="340"/>
      <c r="IFP9" s="340"/>
      <c r="IFQ9" s="340"/>
      <c r="IFR9" s="340"/>
      <c r="IFS9" s="340"/>
      <c r="IFT9" s="340"/>
      <c r="IFU9" s="340"/>
      <c r="IFV9" s="340"/>
      <c r="IFW9" s="340"/>
      <c r="IFX9" s="340"/>
      <c r="IFY9" s="340"/>
      <c r="IFZ9" s="340"/>
      <c r="IGA9" s="340"/>
      <c r="IGB9" s="340"/>
      <c r="IGC9" s="340"/>
      <c r="IGD9" s="340"/>
      <c r="IGE9" s="340"/>
      <c r="IGF9" s="340"/>
      <c r="IGG9" s="340"/>
      <c r="IGH9" s="340"/>
      <c r="IGI9" s="340"/>
      <c r="IGJ9" s="340"/>
      <c r="IGK9" s="340"/>
      <c r="IGL9" s="340"/>
      <c r="IGM9" s="340"/>
      <c r="IGN9" s="340"/>
      <c r="IGO9" s="340"/>
      <c r="IGP9" s="340"/>
      <c r="IGQ9" s="340"/>
      <c r="IGR9" s="340"/>
      <c r="IGS9" s="340"/>
      <c r="IGT9" s="340"/>
      <c r="IGU9" s="340"/>
      <c r="IGV9" s="340"/>
      <c r="IGW9" s="340"/>
      <c r="IGX9" s="340"/>
      <c r="IGY9" s="340"/>
      <c r="IGZ9" s="340"/>
      <c r="IHA9" s="340"/>
      <c r="IHB9" s="340"/>
      <c r="IHC9" s="340"/>
      <c r="IHD9" s="340"/>
      <c r="IHE9" s="340"/>
      <c r="IHF9" s="340"/>
      <c r="IHG9" s="340"/>
      <c r="IHH9" s="340"/>
      <c r="IHI9" s="340"/>
      <c r="IHJ9" s="340"/>
      <c r="IHK9" s="340"/>
      <c r="IHL9" s="340"/>
      <c r="IHM9" s="340"/>
      <c r="IHN9" s="340"/>
      <c r="IHO9" s="340"/>
      <c r="IHP9" s="340"/>
      <c r="IHQ9" s="340"/>
      <c r="IHR9" s="340"/>
      <c r="IHS9" s="340"/>
      <c r="IHT9" s="340"/>
      <c r="IHU9" s="340"/>
      <c r="IHV9" s="340"/>
      <c r="IHW9" s="340"/>
      <c r="IHX9" s="340"/>
      <c r="IHY9" s="340"/>
      <c r="IHZ9" s="340"/>
      <c r="IIA9" s="340"/>
      <c r="IIB9" s="340"/>
      <c r="IIC9" s="340"/>
      <c r="IID9" s="340"/>
      <c r="IIE9" s="340"/>
      <c r="IIF9" s="340"/>
      <c r="IIG9" s="340"/>
      <c r="IIH9" s="340"/>
      <c r="III9" s="340"/>
      <c r="IIJ9" s="340"/>
      <c r="IIK9" s="340"/>
      <c r="IIL9" s="340"/>
      <c r="IIM9" s="340"/>
      <c r="IIN9" s="340"/>
      <c r="IIO9" s="340"/>
      <c r="IIP9" s="340"/>
      <c r="IIQ9" s="340"/>
      <c r="IIR9" s="340"/>
      <c r="IIS9" s="340"/>
      <c r="IIT9" s="340"/>
      <c r="IIU9" s="340"/>
      <c r="IIV9" s="340"/>
      <c r="IIW9" s="340"/>
      <c r="IIX9" s="340"/>
      <c r="IIY9" s="340"/>
      <c r="IIZ9" s="340"/>
      <c r="IJA9" s="340"/>
      <c r="IJB9" s="340"/>
      <c r="IJC9" s="340"/>
      <c r="IJD9" s="340"/>
      <c r="IJE9" s="340"/>
      <c r="IJF9" s="340"/>
      <c r="IJG9" s="340"/>
      <c r="IJH9" s="340"/>
      <c r="IJI9" s="340"/>
      <c r="IJJ9" s="340"/>
      <c r="IJK9" s="340"/>
      <c r="IJL9" s="340"/>
      <c r="IJM9" s="340"/>
      <c r="IJN9" s="340"/>
      <c r="IJO9" s="340"/>
      <c r="IJP9" s="340"/>
      <c r="IJQ9" s="340"/>
      <c r="IJR9" s="340"/>
      <c r="IJS9" s="340"/>
      <c r="IJT9" s="340"/>
      <c r="IJU9" s="340"/>
      <c r="IJV9" s="340"/>
      <c r="IJW9" s="340"/>
      <c r="IJX9" s="340"/>
      <c r="IJY9" s="340"/>
      <c r="IJZ9" s="340"/>
      <c r="IKA9" s="340"/>
      <c r="IKB9" s="340"/>
      <c r="IKC9" s="340"/>
      <c r="IKD9" s="340"/>
      <c r="IKE9" s="340"/>
      <c r="IKF9" s="340"/>
      <c r="IKG9" s="340"/>
      <c r="IKH9" s="340"/>
      <c r="IKI9" s="340"/>
      <c r="IKJ9" s="340"/>
      <c r="IKK9" s="340"/>
      <c r="IKL9" s="340"/>
      <c r="IKM9" s="340"/>
      <c r="IKN9" s="340"/>
      <c r="IKO9" s="340"/>
      <c r="IKP9" s="340"/>
      <c r="IKQ9" s="340"/>
      <c r="IKR9" s="340"/>
      <c r="IKS9" s="340"/>
      <c r="IKT9" s="340"/>
      <c r="IKU9" s="340"/>
      <c r="IKV9" s="340"/>
      <c r="IKW9" s="340"/>
      <c r="IKX9" s="340"/>
      <c r="IKY9" s="340"/>
      <c r="IKZ9" s="340"/>
      <c r="ILA9" s="340"/>
      <c r="ILB9" s="340"/>
      <c r="ILC9" s="340"/>
      <c r="ILD9" s="340"/>
      <c r="ILE9" s="340"/>
      <c r="ILF9" s="340"/>
      <c r="ILG9" s="340"/>
      <c r="ILH9" s="340"/>
      <c r="ILI9" s="340"/>
      <c r="ILJ9" s="340"/>
      <c r="ILK9" s="340"/>
      <c r="ILL9" s="340"/>
      <c r="ILM9" s="340"/>
      <c r="ILN9" s="340"/>
      <c r="ILO9" s="340"/>
      <c r="ILP9" s="340"/>
      <c r="ILQ9" s="340"/>
      <c r="ILR9" s="340"/>
      <c r="ILS9" s="340"/>
      <c r="ILT9" s="340"/>
      <c r="ILU9" s="340"/>
      <c r="ILV9" s="340"/>
      <c r="ILW9" s="340"/>
      <c r="ILX9" s="340"/>
      <c r="ILY9" s="340"/>
      <c r="ILZ9" s="340"/>
      <c r="IMA9" s="340"/>
      <c r="IMB9" s="340"/>
      <c r="IMC9" s="340"/>
      <c r="IMD9" s="340"/>
      <c r="IME9" s="340"/>
      <c r="IMF9" s="340"/>
      <c r="IMG9" s="340"/>
      <c r="IMH9" s="340"/>
      <c r="IMI9" s="340"/>
      <c r="IMJ9" s="340"/>
      <c r="IMK9" s="340"/>
      <c r="IML9" s="340"/>
      <c r="IMM9" s="340"/>
      <c r="IMN9" s="340"/>
      <c r="IMO9" s="340"/>
      <c r="IMP9" s="340"/>
      <c r="IMQ9" s="340"/>
      <c r="IMR9" s="340"/>
      <c r="IMS9" s="340"/>
      <c r="IMT9" s="340"/>
      <c r="IMU9" s="340"/>
      <c r="IMV9" s="340"/>
      <c r="IMW9" s="340"/>
      <c r="IMX9" s="340"/>
      <c r="IMY9" s="340"/>
      <c r="IMZ9" s="340"/>
      <c r="INA9" s="340"/>
      <c r="INB9" s="340"/>
      <c r="INC9" s="340"/>
      <c r="IND9" s="340"/>
      <c r="INE9" s="340"/>
      <c r="INF9" s="340"/>
      <c r="ING9" s="340"/>
      <c r="INH9" s="340"/>
      <c r="INI9" s="340"/>
      <c r="INJ9" s="340"/>
      <c r="INK9" s="340"/>
      <c r="INL9" s="340"/>
      <c r="INM9" s="340"/>
      <c r="INN9" s="340"/>
      <c r="INO9" s="340"/>
      <c r="INP9" s="340"/>
      <c r="INQ9" s="340"/>
      <c r="INR9" s="340"/>
      <c r="INS9" s="340"/>
      <c r="INT9" s="340"/>
      <c r="INU9" s="340"/>
      <c r="INV9" s="340"/>
      <c r="INW9" s="340"/>
      <c r="INX9" s="340"/>
      <c r="INY9" s="340"/>
      <c r="INZ9" s="340"/>
      <c r="IOA9" s="340"/>
      <c r="IOB9" s="340"/>
      <c r="IOC9" s="340"/>
      <c r="IOD9" s="340"/>
      <c r="IOE9" s="340"/>
      <c r="IOF9" s="340"/>
      <c r="IOG9" s="340"/>
      <c r="IOH9" s="340"/>
      <c r="IOI9" s="340"/>
      <c r="IOJ9" s="340"/>
      <c r="IOK9" s="340"/>
      <c r="IOL9" s="340"/>
      <c r="IOM9" s="340"/>
      <c r="ION9" s="340"/>
      <c r="IOO9" s="340"/>
      <c r="IOP9" s="340"/>
      <c r="IOQ9" s="340"/>
      <c r="IOR9" s="340"/>
      <c r="IOS9" s="340"/>
      <c r="IOT9" s="340"/>
      <c r="IOU9" s="340"/>
      <c r="IOV9" s="340"/>
      <c r="IOW9" s="340"/>
      <c r="IOX9" s="340"/>
      <c r="IOY9" s="340"/>
      <c r="IOZ9" s="340"/>
      <c r="IPA9" s="340"/>
      <c r="IPB9" s="340"/>
      <c r="IPC9" s="340"/>
      <c r="IPD9" s="340"/>
      <c r="IPE9" s="340"/>
      <c r="IPF9" s="340"/>
      <c r="IPG9" s="340"/>
      <c r="IPH9" s="340"/>
      <c r="IPI9" s="340"/>
      <c r="IPJ9" s="340"/>
      <c r="IPK9" s="340"/>
      <c r="IPL9" s="340"/>
      <c r="IPM9" s="340"/>
      <c r="IPN9" s="340"/>
      <c r="IPO9" s="340"/>
      <c r="IPP9" s="340"/>
      <c r="IPQ9" s="340"/>
      <c r="IPR9" s="340"/>
      <c r="IPS9" s="340"/>
      <c r="IPT9" s="340"/>
      <c r="IPU9" s="340"/>
      <c r="IPV9" s="340"/>
      <c r="IPW9" s="340"/>
      <c r="IPX9" s="340"/>
      <c r="IPY9" s="340"/>
      <c r="IPZ9" s="340"/>
      <c r="IQA9" s="340"/>
      <c r="IQB9" s="340"/>
      <c r="IQC9" s="340"/>
      <c r="IQD9" s="340"/>
      <c r="IQE9" s="340"/>
      <c r="IQF9" s="340"/>
      <c r="IQG9" s="340"/>
      <c r="IQH9" s="340"/>
      <c r="IQI9" s="340"/>
      <c r="IQJ9" s="340"/>
      <c r="IQK9" s="340"/>
      <c r="IQL9" s="340"/>
      <c r="IQM9" s="340"/>
      <c r="IQN9" s="340"/>
      <c r="IQO9" s="340"/>
      <c r="IQP9" s="340"/>
      <c r="IQQ9" s="340"/>
      <c r="IQR9" s="340"/>
      <c r="IQS9" s="340"/>
      <c r="IQT9" s="340"/>
      <c r="IQU9" s="340"/>
      <c r="IQV9" s="340"/>
      <c r="IQW9" s="340"/>
      <c r="IQX9" s="340"/>
      <c r="IQY9" s="340"/>
      <c r="IQZ9" s="340"/>
      <c r="IRA9" s="340"/>
      <c r="IRB9" s="340"/>
      <c r="IRC9" s="340"/>
      <c r="IRD9" s="340"/>
      <c r="IRE9" s="340"/>
      <c r="IRF9" s="340"/>
      <c r="IRG9" s="340"/>
      <c r="IRH9" s="340"/>
      <c r="IRI9" s="340"/>
      <c r="IRJ9" s="340"/>
      <c r="IRK9" s="340"/>
      <c r="IRL9" s="340"/>
      <c r="IRM9" s="340"/>
      <c r="IRN9" s="340"/>
      <c r="IRO9" s="340"/>
      <c r="IRP9" s="340"/>
      <c r="IRQ9" s="340"/>
      <c r="IRR9" s="340"/>
      <c r="IRS9" s="340"/>
      <c r="IRT9" s="340"/>
      <c r="IRU9" s="340"/>
      <c r="IRV9" s="340"/>
      <c r="IRW9" s="340"/>
      <c r="IRX9" s="340"/>
      <c r="IRY9" s="340"/>
      <c r="IRZ9" s="340"/>
      <c r="ISA9" s="340"/>
      <c r="ISB9" s="340"/>
      <c r="ISC9" s="340"/>
      <c r="ISD9" s="340"/>
      <c r="ISE9" s="340"/>
      <c r="ISF9" s="340"/>
      <c r="ISG9" s="340"/>
      <c r="ISH9" s="340"/>
      <c r="ISI9" s="340"/>
      <c r="ISJ9" s="340"/>
      <c r="ISK9" s="340"/>
      <c r="ISL9" s="340"/>
      <c r="ISM9" s="340"/>
      <c r="ISN9" s="340"/>
      <c r="ISO9" s="340"/>
      <c r="ISP9" s="340"/>
      <c r="ISQ9" s="340"/>
      <c r="ISR9" s="340"/>
      <c r="ISS9" s="340"/>
      <c r="IST9" s="340"/>
      <c r="ISU9" s="340"/>
      <c r="ISV9" s="340"/>
      <c r="ISW9" s="340"/>
      <c r="ISX9" s="340"/>
      <c r="ISY9" s="340"/>
      <c r="ISZ9" s="340"/>
      <c r="ITA9" s="340"/>
      <c r="ITB9" s="340"/>
      <c r="ITC9" s="340"/>
      <c r="ITD9" s="340"/>
      <c r="ITE9" s="340"/>
      <c r="ITF9" s="340"/>
      <c r="ITG9" s="340"/>
      <c r="ITH9" s="340"/>
      <c r="ITI9" s="340"/>
      <c r="ITJ9" s="340"/>
      <c r="ITK9" s="340"/>
      <c r="ITL9" s="340"/>
      <c r="ITM9" s="340"/>
      <c r="ITN9" s="340"/>
      <c r="ITO9" s="340"/>
      <c r="ITP9" s="340"/>
      <c r="ITQ9" s="340"/>
      <c r="ITR9" s="340"/>
      <c r="ITS9" s="340"/>
      <c r="ITT9" s="340"/>
      <c r="ITU9" s="340"/>
      <c r="ITV9" s="340"/>
      <c r="ITW9" s="340"/>
      <c r="ITX9" s="340"/>
      <c r="ITY9" s="340"/>
      <c r="ITZ9" s="340"/>
      <c r="IUA9" s="340"/>
      <c r="IUB9" s="340"/>
      <c r="IUC9" s="340"/>
      <c r="IUD9" s="340"/>
      <c r="IUE9" s="340"/>
      <c r="IUF9" s="340"/>
      <c r="IUG9" s="340"/>
      <c r="IUH9" s="340"/>
      <c r="IUI9" s="340"/>
      <c r="IUJ9" s="340"/>
      <c r="IUK9" s="340"/>
      <c r="IUL9" s="340"/>
      <c r="IUM9" s="340"/>
      <c r="IUN9" s="340"/>
      <c r="IUO9" s="340"/>
      <c r="IUP9" s="340"/>
      <c r="IUQ9" s="340"/>
      <c r="IUR9" s="340"/>
      <c r="IUS9" s="340"/>
      <c r="IUT9" s="340"/>
      <c r="IUU9" s="340"/>
      <c r="IUV9" s="340"/>
      <c r="IUW9" s="340"/>
      <c r="IUX9" s="340"/>
      <c r="IUY9" s="340"/>
      <c r="IUZ9" s="340"/>
      <c r="IVA9" s="340"/>
      <c r="IVB9" s="340"/>
      <c r="IVC9" s="340"/>
      <c r="IVD9" s="340"/>
      <c r="IVE9" s="340"/>
      <c r="IVF9" s="340"/>
      <c r="IVG9" s="340"/>
      <c r="IVH9" s="340"/>
      <c r="IVI9" s="340"/>
      <c r="IVJ9" s="340"/>
      <c r="IVK9" s="340"/>
      <c r="IVL9" s="340"/>
      <c r="IVM9" s="340"/>
      <c r="IVN9" s="340"/>
      <c r="IVO9" s="340"/>
      <c r="IVP9" s="340"/>
      <c r="IVQ9" s="340"/>
      <c r="IVR9" s="340"/>
      <c r="IVS9" s="340"/>
      <c r="IVT9" s="340"/>
      <c r="IVU9" s="340"/>
      <c r="IVV9" s="340"/>
      <c r="IVW9" s="340"/>
      <c r="IVX9" s="340"/>
      <c r="IVY9" s="340"/>
      <c r="IVZ9" s="340"/>
      <c r="IWA9" s="340"/>
      <c r="IWB9" s="340"/>
      <c r="IWC9" s="340"/>
      <c r="IWD9" s="340"/>
      <c r="IWE9" s="340"/>
      <c r="IWF9" s="340"/>
      <c r="IWG9" s="340"/>
      <c r="IWH9" s="340"/>
      <c r="IWI9" s="340"/>
      <c r="IWJ9" s="340"/>
      <c r="IWK9" s="340"/>
      <c r="IWL9" s="340"/>
      <c r="IWM9" s="340"/>
      <c r="IWN9" s="340"/>
      <c r="IWO9" s="340"/>
      <c r="IWP9" s="340"/>
      <c r="IWQ9" s="340"/>
      <c r="IWR9" s="340"/>
      <c r="IWS9" s="340"/>
      <c r="IWT9" s="340"/>
      <c r="IWU9" s="340"/>
      <c r="IWV9" s="340"/>
      <c r="IWW9" s="340"/>
      <c r="IWX9" s="340"/>
      <c r="IWY9" s="340"/>
      <c r="IWZ9" s="340"/>
      <c r="IXA9" s="340"/>
      <c r="IXB9" s="340"/>
      <c r="IXC9" s="340"/>
      <c r="IXD9" s="340"/>
      <c r="IXE9" s="340"/>
      <c r="IXF9" s="340"/>
      <c r="IXG9" s="340"/>
      <c r="IXH9" s="340"/>
      <c r="IXI9" s="340"/>
      <c r="IXJ9" s="340"/>
      <c r="IXK9" s="340"/>
      <c r="IXL9" s="340"/>
      <c r="IXM9" s="340"/>
      <c r="IXN9" s="340"/>
      <c r="IXO9" s="340"/>
      <c r="IXP9" s="340"/>
      <c r="IXQ9" s="340"/>
      <c r="IXR9" s="340"/>
      <c r="IXS9" s="340"/>
      <c r="IXT9" s="340"/>
      <c r="IXU9" s="340"/>
      <c r="IXV9" s="340"/>
      <c r="IXW9" s="340"/>
      <c r="IXX9" s="340"/>
      <c r="IXY9" s="340"/>
      <c r="IXZ9" s="340"/>
      <c r="IYA9" s="340"/>
      <c r="IYB9" s="340"/>
      <c r="IYC9" s="340"/>
      <c r="IYD9" s="340"/>
      <c r="IYE9" s="340"/>
      <c r="IYF9" s="340"/>
      <c r="IYG9" s="340"/>
      <c r="IYH9" s="340"/>
      <c r="IYI9" s="340"/>
      <c r="IYJ9" s="340"/>
      <c r="IYK9" s="340"/>
      <c r="IYL9" s="340"/>
      <c r="IYM9" s="340"/>
      <c r="IYN9" s="340"/>
      <c r="IYO9" s="340"/>
      <c r="IYP9" s="340"/>
      <c r="IYQ9" s="340"/>
      <c r="IYR9" s="340"/>
      <c r="IYS9" s="340"/>
      <c r="IYT9" s="340"/>
      <c r="IYU9" s="340"/>
      <c r="IYV9" s="340"/>
      <c r="IYW9" s="340"/>
      <c r="IYX9" s="340"/>
      <c r="IYY9" s="340"/>
      <c r="IYZ9" s="340"/>
      <c r="IZA9" s="340"/>
      <c r="IZB9" s="340"/>
      <c r="IZC9" s="340"/>
      <c r="IZD9" s="340"/>
      <c r="IZE9" s="340"/>
      <c r="IZF9" s="340"/>
      <c r="IZG9" s="340"/>
      <c r="IZH9" s="340"/>
      <c r="IZI9" s="340"/>
      <c r="IZJ9" s="340"/>
      <c r="IZK9" s="340"/>
      <c r="IZL9" s="340"/>
      <c r="IZM9" s="340"/>
      <c r="IZN9" s="340"/>
      <c r="IZO9" s="340"/>
      <c r="IZP9" s="340"/>
      <c r="IZQ9" s="340"/>
      <c r="IZR9" s="340"/>
      <c r="IZS9" s="340"/>
      <c r="IZT9" s="340"/>
      <c r="IZU9" s="340"/>
      <c r="IZV9" s="340"/>
      <c r="IZW9" s="340"/>
      <c r="IZX9" s="340"/>
      <c r="IZY9" s="340"/>
      <c r="IZZ9" s="340"/>
      <c r="JAA9" s="340"/>
      <c r="JAB9" s="340"/>
      <c r="JAC9" s="340"/>
      <c r="JAD9" s="340"/>
      <c r="JAE9" s="340"/>
      <c r="JAF9" s="340"/>
      <c r="JAG9" s="340"/>
      <c r="JAH9" s="340"/>
      <c r="JAI9" s="340"/>
      <c r="JAJ9" s="340"/>
      <c r="JAK9" s="340"/>
      <c r="JAL9" s="340"/>
      <c r="JAM9" s="340"/>
      <c r="JAN9" s="340"/>
      <c r="JAO9" s="340"/>
      <c r="JAP9" s="340"/>
      <c r="JAQ9" s="340"/>
      <c r="JAR9" s="340"/>
      <c r="JAS9" s="340"/>
      <c r="JAT9" s="340"/>
      <c r="JAU9" s="340"/>
      <c r="JAV9" s="340"/>
      <c r="JAW9" s="340"/>
      <c r="JAX9" s="340"/>
      <c r="JAY9" s="340"/>
      <c r="JAZ9" s="340"/>
      <c r="JBA9" s="340"/>
      <c r="JBB9" s="340"/>
      <c r="JBC9" s="340"/>
      <c r="JBD9" s="340"/>
      <c r="JBE9" s="340"/>
      <c r="JBF9" s="340"/>
      <c r="JBG9" s="340"/>
      <c r="JBH9" s="340"/>
      <c r="JBI9" s="340"/>
      <c r="JBJ9" s="340"/>
      <c r="JBK9" s="340"/>
      <c r="JBL9" s="340"/>
      <c r="JBM9" s="340"/>
      <c r="JBN9" s="340"/>
      <c r="JBO9" s="340"/>
      <c r="JBP9" s="340"/>
      <c r="JBQ9" s="340"/>
      <c r="JBR9" s="340"/>
      <c r="JBS9" s="340"/>
      <c r="JBT9" s="340"/>
      <c r="JBU9" s="340"/>
      <c r="JBV9" s="340"/>
      <c r="JBW9" s="340"/>
      <c r="JBX9" s="340"/>
      <c r="JBY9" s="340"/>
      <c r="JBZ9" s="340"/>
      <c r="JCA9" s="340"/>
      <c r="JCB9" s="340"/>
      <c r="JCC9" s="340"/>
      <c r="JCD9" s="340"/>
      <c r="JCE9" s="340"/>
      <c r="JCF9" s="340"/>
      <c r="JCG9" s="340"/>
      <c r="JCH9" s="340"/>
      <c r="JCI9" s="340"/>
      <c r="JCJ9" s="340"/>
      <c r="JCK9" s="340"/>
      <c r="JCL9" s="340"/>
      <c r="JCM9" s="340"/>
      <c r="JCN9" s="340"/>
      <c r="JCO9" s="340"/>
      <c r="JCP9" s="340"/>
      <c r="JCQ9" s="340"/>
      <c r="JCR9" s="340"/>
      <c r="JCS9" s="340"/>
      <c r="JCT9" s="340"/>
      <c r="JCU9" s="340"/>
      <c r="JCV9" s="340"/>
      <c r="JCW9" s="340"/>
      <c r="JCX9" s="340"/>
      <c r="JCY9" s="340"/>
      <c r="JCZ9" s="340"/>
      <c r="JDA9" s="340"/>
      <c r="JDB9" s="340"/>
      <c r="JDC9" s="340"/>
      <c r="JDD9" s="340"/>
      <c r="JDE9" s="340"/>
      <c r="JDF9" s="340"/>
      <c r="JDG9" s="340"/>
      <c r="JDH9" s="340"/>
      <c r="JDI9" s="340"/>
      <c r="JDJ9" s="340"/>
      <c r="JDK9" s="340"/>
      <c r="JDL9" s="340"/>
      <c r="JDM9" s="340"/>
      <c r="JDN9" s="340"/>
      <c r="JDO9" s="340"/>
      <c r="JDP9" s="340"/>
      <c r="JDQ9" s="340"/>
      <c r="JDR9" s="340"/>
      <c r="JDS9" s="340"/>
      <c r="JDT9" s="340"/>
      <c r="JDU9" s="340"/>
      <c r="JDV9" s="340"/>
      <c r="JDW9" s="340"/>
      <c r="JDX9" s="340"/>
      <c r="JDY9" s="340"/>
      <c r="JDZ9" s="340"/>
      <c r="JEA9" s="340"/>
      <c r="JEB9" s="340"/>
      <c r="JEC9" s="340"/>
      <c r="JED9" s="340"/>
      <c r="JEE9" s="340"/>
      <c r="JEF9" s="340"/>
      <c r="JEG9" s="340"/>
      <c r="JEH9" s="340"/>
      <c r="JEI9" s="340"/>
      <c r="JEJ9" s="340"/>
      <c r="JEK9" s="340"/>
      <c r="JEL9" s="340"/>
      <c r="JEM9" s="340"/>
      <c r="JEN9" s="340"/>
      <c r="JEO9" s="340"/>
      <c r="JEP9" s="340"/>
      <c r="JEQ9" s="340"/>
      <c r="JER9" s="340"/>
      <c r="JES9" s="340"/>
      <c r="JET9" s="340"/>
      <c r="JEU9" s="340"/>
      <c r="JEV9" s="340"/>
      <c r="JEW9" s="340"/>
      <c r="JEX9" s="340"/>
      <c r="JEY9" s="340"/>
      <c r="JEZ9" s="340"/>
      <c r="JFA9" s="340"/>
      <c r="JFB9" s="340"/>
      <c r="JFC9" s="340"/>
      <c r="JFD9" s="340"/>
      <c r="JFE9" s="340"/>
      <c r="JFF9" s="340"/>
      <c r="JFG9" s="340"/>
      <c r="JFH9" s="340"/>
      <c r="JFI9" s="340"/>
      <c r="JFJ9" s="340"/>
      <c r="JFK9" s="340"/>
      <c r="JFL9" s="340"/>
      <c r="JFM9" s="340"/>
      <c r="JFN9" s="340"/>
      <c r="JFO9" s="340"/>
      <c r="JFP9" s="340"/>
      <c r="JFQ9" s="340"/>
      <c r="JFR9" s="340"/>
      <c r="JFS9" s="340"/>
      <c r="JFT9" s="340"/>
      <c r="JFU9" s="340"/>
      <c r="JFV9" s="340"/>
      <c r="JFW9" s="340"/>
      <c r="JFX9" s="340"/>
      <c r="JFY9" s="340"/>
      <c r="JFZ9" s="340"/>
      <c r="JGA9" s="340"/>
      <c r="JGB9" s="340"/>
      <c r="JGC9" s="340"/>
      <c r="JGD9" s="340"/>
      <c r="JGE9" s="340"/>
      <c r="JGF9" s="340"/>
      <c r="JGG9" s="340"/>
      <c r="JGH9" s="340"/>
      <c r="JGI9" s="340"/>
      <c r="JGJ9" s="340"/>
      <c r="JGK9" s="340"/>
      <c r="JGL9" s="340"/>
      <c r="JGM9" s="340"/>
      <c r="JGN9" s="340"/>
      <c r="JGO9" s="340"/>
      <c r="JGP9" s="340"/>
      <c r="JGQ9" s="340"/>
      <c r="JGR9" s="340"/>
      <c r="JGS9" s="340"/>
      <c r="JGT9" s="340"/>
      <c r="JGU9" s="340"/>
      <c r="JGV9" s="340"/>
      <c r="JGW9" s="340"/>
      <c r="JGX9" s="340"/>
      <c r="JGY9" s="340"/>
      <c r="JGZ9" s="340"/>
      <c r="JHA9" s="340"/>
      <c r="JHB9" s="340"/>
      <c r="JHC9" s="340"/>
      <c r="JHD9" s="340"/>
      <c r="JHE9" s="340"/>
      <c r="JHF9" s="340"/>
      <c r="JHG9" s="340"/>
      <c r="JHH9" s="340"/>
      <c r="JHI9" s="340"/>
      <c r="JHJ9" s="340"/>
      <c r="JHK9" s="340"/>
      <c r="JHL9" s="340"/>
      <c r="JHM9" s="340"/>
      <c r="JHN9" s="340"/>
      <c r="JHO9" s="340"/>
      <c r="JHP9" s="340"/>
      <c r="JHQ9" s="340"/>
      <c r="JHR9" s="340"/>
      <c r="JHS9" s="340"/>
      <c r="JHT9" s="340"/>
      <c r="JHU9" s="340"/>
      <c r="JHV9" s="340"/>
      <c r="JHW9" s="340"/>
      <c r="JHX9" s="340"/>
      <c r="JHY9" s="340"/>
      <c r="JHZ9" s="340"/>
      <c r="JIA9" s="340"/>
      <c r="JIB9" s="340"/>
      <c r="JIC9" s="340"/>
      <c r="JID9" s="340"/>
      <c r="JIE9" s="340"/>
      <c r="JIF9" s="340"/>
      <c r="JIG9" s="340"/>
      <c r="JIH9" s="340"/>
      <c r="JII9" s="340"/>
      <c r="JIJ9" s="340"/>
      <c r="JIK9" s="340"/>
      <c r="JIL9" s="340"/>
      <c r="JIM9" s="340"/>
      <c r="JIN9" s="340"/>
      <c r="JIO9" s="340"/>
      <c r="JIP9" s="340"/>
      <c r="JIQ9" s="340"/>
      <c r="JIR9" s="340"/>
      <c r="JIS9" s="340"/>
      <c r="JIT9" s="340"/>
      <c r="JIU9" s="340"/>
      <c r="JIV9" s="340"/>
      <c r="JIW9" s="340"/>
      <c r="JIX9" s="340"/>
      <c r="JIY9" s="340"/>
      <c r="JIZ9" s="340"/>
      <c r="JJA9" s="340"/>
      <c r="JJB9" s="340"/>
      <c r="JJC9" s="340"/>
      <c r="JJD9" s="340"/>
      <c r="JJE9" s="340"/>
      <c r="JJF9" s="340"/>
      <c r="JJG9" s="340"/>
      <c r="JJH9" s="340"/>
      <c r="JJI9" s="340"/>
      <c r="JJJ9" s="340"/>
      <c r="JJK9" s="340"/>
      <c r="JJL9" s="340"/>
      <c r="JJM9" s="340"/>
      <c r="JJN9" s="340"/>
      <c r="JJO9" s="340"/>
      <c r="JJP9" s="340"/>
      <c r="JJQ9" s="340"/>
      <c r="JJR9" s="340"/>
      <c r="JJS9" s="340"/>
      <c r="JJT9" s="340"/>
      <c r="JJU9" s="340"/>
      <c r="JJV9" s="340"/>
      <c r="JJW9" s="340"/>
      <c r="JJX9" s="340"/>
      <c r="JJY9" s="340"/>
      <c r="JJZ9" s="340"/>
      <c r="JKA9" s="340"/>
      <c r="JKB9" s="340"/>
      <c r="JKC9" s="340"/>
      <c r="JKD9" s="340"/>
      <c r="JKE9" s="340"/>
      <c r="JKF9" s="340"/>
      <c r="JKG9" s="340"/>
      <c r="JKH9" s="340"/>
      <c r="JKI9" s="340"/>
      <c r="JKJ9" s="340"/>
      <c r="JKK9" s="340"/>
      <c r="JKL9" s="340"/>
      <c r="JKM9" s="340"/>
      <c r="JKN9" s="340"/>
      <c r="JKO9" s="340"/>
      <c r="JKP9" s="340"/>
      <c r="JKQ9" s="340"/>
      <c r="JKR9" s="340"/>
      <c r="JKS9" s="340"/>
      <c r="JKT9" s="340"/>
      <c r="JKU9" s="340"/>
      <c r="JKV9" s="340"/>
      <c r="JKW9" s="340"/>
      <c r="JKX9" s="340"/>
      <c r="JKY9" s="340"/>
      <c r="JKZ9" s="340"/>
      <c r="JLA9" s="340"/>
      <c r="JLB9" s="340"/>
      <c r="JLC9" s="340"/>
      <c r="JLD9" s="340"/>
      <c r="JLE9" s="340"/>
      <c r="JLF9" s="340"/>
      <c r="JLG9" s="340"/>
      <c r="JLH9" s="340"/>
      <c r="JLI9" s="340"/>
      <c r="JLJ9" s="340"/>
      <c r="JLK9" s="340"/>
      <c r="JLL9" s="340"/>
      <c r="JLM9" s="340"/>
      <c r="JLN9" s="340"/>
      <c r="JLO9" s="340"/>
      <c r="JLP9" s="340"/>
      <c r="JLQ9" s="340"/>
      <c r="JLR9" s="340"/>
      <c r="JLS9" s="340"/>
      <c r="JLT9" s="340"/>
      <c r="JLU9" s="340"/>
      <c r="JLV9" s="340"/>
      <c r="JLW9" s="340"/>
      <c r="JLX9" s="340"/>
      <c r="JLY9" s="340"/>
      <c r="JLZ9" s="340"/>
      <c r="JMA9" s="340"/>
      <c r="JMB9" s="340"/>
      <c r="JMC9" s="340"/>
      <c r="JMD9" s="340"/>
      <c r="JME9" s="340"/>
      <c r="JMF9" s="340"/>
      <c r="JMG9" s="340"/>
      <c r="JMH9" s="340"/>
      <c r="JMI9" s="340"/>
      <c r="JMJ9" s="340"/>
      <c r="JMK9" s="340"/>
      <c r="JML9" s="340"/>
      <c r="JMM9" s="340"/>
      <c r="JMN9" s="340"/>
      <c r="JMO9" s="340"/>
      <c r="JMP9" s="340"/>
      <c r="JMQ9" s="340"/>
      <c r="JMR9" s="340"/>
      <c r="JMS9" s="340"/>
      <c r="JMT9" s="340"/>
      <c r="JMU9" s="340"/>
      <c r="JMV9" s="340"/>
      <c r="JMW9" s="340"/>
      <c r="JMX9" s="340"/>
      <c r="JMY9" s="340"/>
      <c r="JMZ9" s="340"/>
      <c r="JNA9" s="340"/>
      <c r="JNB9" s="340"/>
      <c r="JNC9" s="340"/>
      <c r="JND9" s="340"/>
      <c r="JNE9" s="340"/>
      <c r="JNF9" s="340"/>
      <c r="JNG9" s="340"/>
      <c r="JNH9" s="340"/>
      <c r="JNI9" s="340"/>
      <c r="JNJ9" s="340"/>
      <c r="JNK9" s="340"/>
      <c r="JNL9" s="340"/>
      <c r="JNM9" s="340"/>
      <c r="JNN9" s="340"/>
      <c r="JNO9" s="340"/>
      <c r="JNP9" s="340"/>
      <c r="JNQ9" s="340"/>
      <c r="JNR9" s="340"/>
      <c r="JNS9" s="340"/>
      <c r="JNT9" s="340"/>
      <c r="JNU9" s="340"/>
      <c r="JNV9" s="340"/>
      <c r="JNW9" s="340"/>
      <c r="JNX9" s="340"/>
      <c r="JNY9" s="340"/>
      <c r="JNZ9" s="340"/>
      <c r="JOA9" s="340"/>
      <c r="JOB9" s="340"/>
      <c r="JOC9" s="340"/>
      <c r="JOD9" s="340"/>
      <c r="JOE9" s="340"/>
      <c r="JOF9" s="340"/>
      <c r="JOG9" s="340"/>
      <c r="JOH9" s="340"/>
      <c r="JOI9" s="340"/>
      <c r="JOJ9" s="340"/>
      <c r="JOK9" s="340"/>
      <c r="JOL9" s="340"/>
      <c r="JOM9" s="340"/>
      <c r="JON9" s="340"/>
      <c r="JOO9" s="340"/>
      <c r="JOP9" s="340"/>
      <c r="JOQ9" s="340"/>
      <c r="JOR9" s="340"/>
      <c r="JOS9" s="340"/>
      <c r="JOT9" s="340"/>
      <c r="JOU9" s="340"/>
      <c r="JOV9" s="340"/>
      <c r="JOW9" s="340"/>
      <c r="JOX9" s="340"/>
      <c r="JOY9" s="340"/>
      <c r="JOZ9" s="340"/>
      <c r="JPA9" s="340"/>
      <c r="JPB9" s="340"/>
      <c r="JPC9" s="340"/>
      <c r="JPD9" s="340"/>
      <c r="JPE9" s="340"/>
      <c r="JPF9" s="340"/>
      <c r="JPG9" s="340"/>
      <c r="JPH9" s="340"/>
      <c r="JPI9" s="340"/>
      <c r="JPJ9" s="340"/>
      <c r="JPK9" s="340"/>
      <c r="JPL9" s="340"/>
      <c r="JPM9" s="340"/>
      <c r="JPN9" s="340"/>
      <c r="JPO9" s="340"/>
      <c r="JPP9" s="340"/>
      <c r="JPQ9" s="340"/>
      <c r="JPR9" s="340"/>
      <c r="JPS9" s="340"/>
      <c r="JPT9" s="340"/>
      <c r="JPU9" s="340"/>
      <c r="JPV9" s="340"/>
      <c r="JPW9" s="340"/>
      <c r="JPX9" s="340"/>
      <c r="JPY9" s="340"/>
      <c r="JPZ9" s="340"/>
      <c r="JQA9" s="340"/>
      <c r="JQB9" s="340"/>
      <c r="JQC9" s="340"/>
      <c r="JQD9" s="340"/>
      <c r="JQE9" s="340"/>
      <c r="JQF9" s="340"/>
      <c r="JQG9" s="340"/>
      <c r="JQH9" s="340"/>
      <c r="JQI9" s="340"/>
      <c r="JQJ9" s="340"/>
      <c r="JQK9" s="340"/>
      <c r="JQL9" s="340"/>
      <c r="JQM9" s="340"/>
      <c r="JQN9" s="340"/>
      <c r="JQO9" s="340"/>
      <c r="JQP9" s="340"/>
      <c r="JQQ9" s="340"/>
      <c r="JQR9" s="340"/>
      <c r="JQS9" s="340"/>
      <c r="JQT9" s="340"/>
      <c r="JQU9" s="340"/>
      <c r="JQV9" s="340"/>
      <c r="JQW9" s="340"/>
      <c r="JQX9" s="340"/>
      <c r="JQY9" s="340"/>
      <c r="JQZ9" s="340"/>
      <c r="JRA9" s="340"/>
      <c r="JRB9" s="340"/>
      <c r="JRC9" s="340"/>
      <c r="JRD9" s="340"/>
      <c r="JRE9" s="340"/>
      <c r="JRF9" s="340"/>
      <c r="JRG9" s="340"/>
      <c r="JRH9" s="340"/>
      <c r="JRI9" s="340"/>
      <c r="JRJ9" s="340"/>
      <c r="JRK9" s="340"/>
      <c r="JRL9" s="340"/>
      <c r="JRM9" s="340"/>
      <c r="JRN9" s="340"/>
      <c r="JRO9" s="340"/>
      <c r="JRP9" s="340"/>
      <c r="JRQ9" s="340"/>
      <c r="JRR9" s="340"/>
      <c r="JRS9" s="340"/>
      <c r="JRT9" s="340"/>
      <c r="JRU9" s="340"/>
      <c r="JRV9" s="340"/>
      <c r="JRW9" s="340"/>
      <c r="JRX9" s="340"/>
      <c r="JRY9" s="340"/>
      <c r="JRZ9" s="340"/>
      <c r="JSA9" s="340"/>
      <c r="JSB9" s="340"/>
      <c r="JSC9" s="340"/>
      <c r="JSD9" s="340"/>
      <c r="JSE9" s="340"/>
      <c r="JSF9" s="340"/>
      <c r="JSG9" s="340"/>
      <c r="JSH9" s="340"/>
      <c r="JSI9" s="340"/>
      <c r="JSJ9" s="340"/>
      <c r="JSK9" s="340"/>
      <c r="JSL9" s="340"/>
      <c r="JSM9" s="340"/>
      <c r="JSN9" s="340"/>
      <c r="JSO9" s="340"/>
      <c r="JSP9" s="340"/>
      <c r="JSQ9" s="340"/>
      <c r="JSR9" s="340"/>
      <c r="JSS9" s="340"/>
      <c r="JST9" s="340"/>
      <c r="JSU9" s="340"/>
      <c r="JSV9" s="340"/>
      <c r="JSW9" s="340"/>
      <c r="JSX9" s="340"/>
      <c r="JSY9" s="340"/>
      <c r="JSZ9" s="340"/>
      <c r="JTA9" s="340"/>
      <c r="JTB9" s="340"/>
      <c r="JTC9" s="340"/>
      <c r="JTD9" s="340"/>
      <c r="JTE9" s="340"/>
      <c r="JTF9" s="340"/>
      <c r="JTG9" s="340"/>
      <c r="JTH9" s="340"/>
      <c r="JTI9" s="340"/>
      <c r="JTJ9" s="340"/>
      <c r="JTK9" s="340"/>
      <c r="JTL9" s="340"/>
      <c r="JTM9" s="340"/>
      <c r="JTN9" s="340"/>
      <c r="JTO9" s="340"/>
      <c r="JTP9" s="340"/>
      <c r="JTQ9" s="340"/>
      <c r="JTR9" s="340"/>
      <c r="JTS9" s="340"/>
      <c r="JTT9" s="340"/>
      <c r="JTU9" s="340"/>
      <c r="JTV9" s="340"/>
      <c r="JTW9" s="340"/>
      <c r="JTX9" s="340"/>
      <c r="JTY9" s="340"/>
      <c r="JTZ9" s="340"/>
      <c r="JUA9" s="340"/>
      <c r="JUB9" s="340"/>
      <c r="JUC9" s="340"/>
      <c r="JUD9" s="340"/>
      <c r="JUE9" s="340"/>
      <c r="JUF9" s="340"/>
      <c r="JUG9" s="340"/>
      <c r="JUH9" s="340"/>
      <c r="JUI9" s="340"/>
      <c r="JUJ9" s="340"/>
      <c r="JUK9" s="340"/>
      <c r="JUL9" s="340"/>
      <c r="JUM9" s="340"/>
      <c r="JUN9" s="340"/>
      <c r="JUO9" s="340"/>
      <c r="JUP9" s="340"/>
      <c r="JUQ9" s="340"/>
      <c r="JUR9" s="340"/>
      <c r="JUS9" s="340"/>
      <c r="JUT9" s="340"/>
      <c r="JUU9" s="340"/>
      <c r="JUV9" s="340"/>
      <c r="JUW9" s="340"/>
      <c r="JUX9" s="340"/>
      <c r="JUY9" s="340"/>
      <c r="JUZ9" s="340"/>
      <c r="JVA9" s="340"/>
      <c r="JVB9" s="340"/>
      <c r="JVC9" s="340"/>
      <c r="JVD9" s="340"/>
      <c r="JVE9" s="340"/>
      <c r="JVF9" s="340"/>
      <c r="JVG9" s="340"/>
      <c r="JVH9" s="340"/>
      <c r="JVI9" s="340"/>
      <c r="JVJ9" s="340"/>
      <c r="JVK9" s="340"/>
      <c r="JVL9" s="340"/>
      <c r="JVM9" s="340"/>
      <c r="JVN9" s="340"/>
      <c r="JVO9" s="340"/>
      <c r="JVP9" s="340"/>
      <c r="JVQ9" s="340"/>
      <c r="JVR9" s="340"/>
      <c r="JVS9" s="340"/>
      <c r="JVT9" s="340"/>
      <c r="JVU9" s="340"/>
      <c r="JVV9" s="340"/>
      <c r="JVW9" s="340"/>
      <c r="JVX9" s="340"/>
      <c r="JVY9" s="340"/>
      <c r="JVZ9" s="340"/>
      <c r="JWA9" s="340"/>
      <c r="JWB9" s="340"/>
      <c r="JWC9" s="340"/>
      <c r="JWD9" s="340"/>
      <c r="JWE9" s="340"/>
      <c r="JWF9" s="340"/>
      <c r="JWG9" s="340"/>
      <c r="JWH9" s="340"/>
      <c r="JWI9" s="340"/>
      <c r="JWJ9" s="340"/>
      <c r="JWK9" s="340"/>
      <c r="JWL9" s="340"/>
      <c r="JWM9" s="340"/>
      <c r="JWN9" s="340"/>
      <c r="JWO9" s="340"/>
      <c r="JWP9" s="340"/>
      <c r="JWQ9" s="340"/>
      <c r="JWR9" s="340"/>
      <c r="JWS9" s="340"/>
      <c r="JWT9" s="340"/>
      <c r="JWU9" s="340"/>
      <c r="JWV9" s="340"/>
      <c r="JWW9" s="340"/>
      <c r="JWX9" s="340"/>
      <c r="JWY9" s="340"/>
      <c r="JWZ9" s="340"/>
      <c r="JXA9" s="340"/>
      <c r="JXB9" s="340"/>
      <c r="JXC9" s="340"/>
      <c r="JXD9" s="340"/>
      <c r="JXE9" s="340"/>
      <c r="JXF9" s="340"/>
      <c r="JXG9" s="340"/>
      <c r="JXH9" s="340"/>
      <c r="JXI9" s="340"/>
      <c r="JXJ9" s="340"/>
      <c r="JXK9" s="340"/>
      <c r="JXL9" s="340"/>
      <c r="JXM9" s="340"/>
      <c r="JXN9" s="340"/>
      <c r="JXO9" s="340"/>
      <c r="JXP9" s="340"/>
      <c r="JXQ9" s="340"/>
      <c r="JXR9" s="340"/>
      <c r="JXS9" s="340"/>
      <c r="JXT9" s="340"/>
      <c r="JXU9" s="340"/>
      <c r="JXV9" s="340"/>
      <c r="JXW9" s="340"/>
      <c r="JXX9" s="340"/>
      <c r="JXY9" s="340"/>
      <c r="JXZ9" s="340"/>
      <c r="JYA9" s="340"/>
      <c r="JYB9" s="340"/>
      <c r="JYC9" s="340"/>
      <c r="JYD9" s="340"/>
      <c r="JYE9" s="340"/>
      <c r="JYF9" s="340"/>
      <c r="JYG9" s="340"/>
      <c r="JYH9" s="340"/>
      <c r="JYI9" s="340"/>
      <c r="JYJ9" s="340"/>
      <c r="JYK9" s="340"/>
      <c r="JYL9" s="340"/>
      <c r="JYM9" s="340"/>
      <c r="JYN9" s="340"/>
      <c r="JYO9" s="340"/>
      <c r="JYP9" s="340"/>
      <c r="JYQ9" s="340"/>
      <c r="JYR9" s="340"/>
      <c r="JYS9" s="340"/>
      <c r="JYT9" s="340"/>
      <c r="JYU9" s="340"/>
      <c r="JYV9" s="340"/>
      <c r="JYW9" s="340"/>
      <c r="JYX9" s="340"/>
      <c r="JYY9" s="340"/>
      <c r="JYZ9" s="340"/>
      <c r="JZA9" s="340"/>
      <c r="JZB9" s="340"/>
      <c r="JZC9" s="340"/>
      <c r="JZD9" s="340"/>
      <c r="JZE9" s="340"/>
      <c r="JZF9" s="340"/>
      <c r="JZG9" s="340"/>
      <c r="JZH9" s="340"/>
      <c r="JZI9" s="340"/>
      <c r="JZJ9" s="340"/>
      <c r="JZK9" s="340"/>
      <c r="JZL9" s="340"/>
      <c r="JZM9" s="340"/>
      <c r="JZN9" s="340"/>
      <c r="JZO9" s="340"/>
      <c r="JZP9" s="340"/>
      <c r="JZQ9" s="340"/>
      <c r="JZR9" s="340"/>
      <c r="JZS9" s="340"/>
      <c r="JZT9" s="340"/>
      <c r="JZU9" s="340"/>
      <c r="JZV9" s="340"/>
      <c r="JZW9" s="340"/>
      <c r="JZX9" s="340"/>
      <c r="JZY9" s="340"/>
      <c r="JZZ9" s="340"/>
      <c r="KAA9" s="340"/>
      <c r="KAB9" s="340"/>
      <c r="KAC9" s="340"/>
      <c r="KAD9" s="340"/>
      <c r="KAE9" s="340"/>
      <c r="KAF9" s="340"/>
      <c r="KAG9" s="340"/>
      <c r="KAH9" s="340"/>
      <c r="KAI9" s="340"/>
      <c r="KAJ9" s="340"/>
      <c r="KAK9" s="340"/>
      <c r="KAL9" s="340"/>
      <c r="KAM9" s="340"/>
      <c r="KAN9" s="340"/>
      <c r="KAO9" s="340"/>
      <c r="KAP9" s="340"/>
      <c r="KAQ9" s="340"/>
      <c r="KAR9" s="340"/>
      <c r="KAS9" s="340"/>
      <c r="KAT9" s="340"/>
      <c r="KAU9" s="340"/>
      <c r="KAV9" s="340"/>
      <c r="KAW9" s="340"/>
      <c r="KAX9" s="340"/>
      <c r="KAY9" s="340"/>
      <c r="KAZ9" s="340"/>
      <c r="KBA9" s="340"/>
      <c r="KBB9" s="340"/>
      <c r="KBC9" s="340"/>
      <c r="KBD9" s="340"/>
      <c r="KBE9" s="340"/>
      <c r="KBF9" s="340"/>
      <c r="KBG9" s="340"/>
      <c r="KBH9" s="340"/>
      <c r="KBI9" s="340"/>
      <c r="KBJ9" s="340"/>
      <c r="KBK9" s="340"/>
      <c r="KBL9" s="340"/>
      <c r="KBM9" s="340"/>
      <c r="KBN9" s="340"/>
      <c r="KBO9" s="340"/>
      <c r="KBP9" s="340"/>
      <c r="KBQ9" s="340"/>
      <c r="KBR9" s="340"/>
      <c r="KBS9" s="340"/>
      <c r="KBT9" s="340"/>
      <c r="KBU9" s="340"/>
      <c r="KBV9" s="340"/>
      <c r="KBW9" s="340"/>
      <c r="KBX9" s="340"/>
      <c r="KBY9" s="340"/>
      <c r="KBZ9" s="340"/>
      <c r="KCA9" s="340"/>
      <c r="KCB9" s="340"/>
      <c r="KCC9" s="340"/>
      <c r="KCD9" s="340"/>
      <c r="KCE9" s="340"/>
      <c r="KCF9" s="340"/>
      <c r="KCG9" s="340"/>
      <c r="KCH9" s="340"/>
      <c r="KCI9" s="340"/>
      <c r="KCJ9" s="340"/>
      <c r="KCK9" s="340"/>
      <c r="KCL9" s="340"/>
      <c r="KCM9" s="340"/>
      <c r="KCN9" s="340"/>
      <c r="KCO9" s="340"/>
      <c r="KCP9" s="340"/>
      <c r="KCQ9" s="340"/>
      <c r="KCR9" s="340"/>
      <c r="KCS9" s="340"/>
      <c r="KCT9" s="340"/>
      <c r="KCU9" s="340"/>
      <c r="KCV9" s="340"/>
      <c r="KCW9" s="340"/>
      <c r="KCX9" s="340"/>
      <c r="KCY9" s="340"/>
      <c r="KCZ9" s="340"/>
      <c r="KDA9" s="340"/>
      <c r="KDB9" s="340"/>
      <c r="KDC9" s="340"/>
      <c r="KDD9" s="340"/>
      <c r="KDE9" s="340"/>
      <c r="KDF9" s="340"/>
      <c r="KDG9" s="340"/>
      <c r="KDH9" s="340"/>
      <c r="KDI9" s="340"/>
      <c r="KDJ9" s="340"/>
      <c r="KDK9" s="340"/>
      <c r="KDL9" s="340"/>
      <c r="KDM9" s="340"/>
      <c r="KDN9" s="340"/>
      <c r="KDO9" s="340"/>
      <c r="KDP9" s="340"/>
      <c r="KDQ9" s="340"/>
      <c r="KDR9" s="340"/>
      <c r="KDS9" s="340"/>
      <c r="KDT9" s="340"/>
      <c r="KDU9" s="340"/>
      <c r="KDV9" s="340"/>
      <c r="KDW9" s="340"/>
      <c r="KDX9" s="340"/>
      <c r="KDY9" s="340"/>
      <c r="KDZ9" s="340"/>
      <c r="KEA9" s="340"/>
      <c r="KEB9" s="340"/>
      <c r="KEC9" s="340"/>
      <c r="KED9" s="340"/>
      <c r="KEE9" s="340"/>
      <c r="KEF9" s="340"/>
      <c r="KEG9" s="340"/>
      <c r="KEH9" s="340"/>
      <c r="KEI9" s="340"/>
      <c r="KEJ9" s="340"/>
      <c r="KEK9" s="340"/>
      <c r="KEL9" s="340"/>
      <c r="KEM9" s="340"/>
      <c r="KEN9" s="340"/>
      <c r="KEO9" s="340"/>
      <c r="KEP9" s="340"/>
      <c r="KEQ9" s="340"/>
      <c r="KER9" s="340"/>
      <c r="KES9" s="340"/>
      <c r="KET9" s="340"/>
      <c r="KEU9" s="340"/>
      <c r="KEV9" s="340"/>
      <c r="KEW9" s="340"/>
      <c r="KEX9" s="340"/>
      <c r="KEY9" s="340"/>
      <c r="KEZ9" s="340"/>
      <c r="KFA9" s="340"/>
      <c r="KFB9" s="340"/>
      <c r="KFC9" s="340"/>
      <c r="KFD9" s="340"/>
      <c r="KFE9" s="340"/>
      <c r="KFF9" s="340"/>
      <c r="KFG9" s="340"/>
      <c r="KFH9" s="340"/>
      <c r="KFI9" s="340"/>
      <c r="KFJ9" s="340"/>
      <c r="KFK9" s="340"/>
      <c r="KFL9" s="340"/>
      <c r="KFM9" s="340"/>
      <c r="KFN9" s="340"/>
      <c r="KFO9" s="340"/>
      <c r="KFP9" s="340"/>
      <c r="KFQ9" s="340"/>
      <c r="KFR9" s="340"/>
      <c r="KFS9" s="340"/>
      <c r="KFT9" s="340"/>
      <c r="KFU9" s="340"/>
      <c r="KFV9" s="340"/>
      <c r="KFW9" s="340"/>
      <c r="KFX9" s="340"/>
      <c r="KFY9" s="340"/>
      <c r="KFZ9" s="340"/>
      <c r="KGA9" s="340"/>
      <c r="KGB9" s="340"/>
      <c r="KGC9" s="340"/>
      <c r="KGD9" s="340"/>
      <c r="KGE9" s="340"/>
      <c r="KGF9" s="340"/>
      <c r="KGG9" s="340"/>
      <c r="KGH9" s="340"/>
      <c r="KGI9" s="340"/>
      <c r="KGJ9" s="340"/>
      <c r="KGK9" s="340"/>
      <c r="KGL9" s="340"/>
      <c r="KGM9" s="340"/>
      <c r="KGN9" s="340"/>
      <c r="KGO9" s="340"/>
      <c r="KGP9" s="340"/>
      <c r="KGQ9" s="340"/>
      <c r="KGR9" s="340"/>
      <c r="KGS9" s="340"/>
      <c r="KGT9" s="340"/>
      <c r="KGU9" s="340"/>
      <c r="KGV9" s="340"/>
      <c r="KGW9" s="340"/>
      <c r="KGX9" s="340"/>
      <c r="KGY9" s="340"/>
      <c r="KGZ9" s="340"/>
      <c r="KHA9" s="340"/>
      <c r="KHB9" s="340"/>
      <c r="KHC9" s="340"/>
      <c r="KHD9" s="340"/>
      <c r="KHE9" s="340"/>
      <c r="KHF9" s="340"/>
      <c r="KHG9" s="340"/>
      <c r="KHH9" s="340"/>
      <c r="KHI9" s="340"/>
      <c r="KHJ9" s="340"/>
      <c r="KHK9" s="340"/>
      <c r="KHL9" s="340"/>
      <c r="KHM9" s="340"/>
      <c r="KHN9" s="340"/>
      <c r="KHO9" s="340"/>
      <c r="KHP9" s="340"/>
      <c r="KHQ9" s="340"/>
      <c r="KHR9" s="340"/>
      <c r="KHS9" s="340"/>
      <c r="KHT9" s="340"/>
      <c r="KHU9" s="340"/>
      <c r="KHV9" s="340"/>
      <c r="KHW9" s="340"/>
      <c r="KHX9" s="340"/>
      <c r="KHY9" s="340"/>
      <c r="KHZ9" s="340"/>
      <c r="KIA9" s="340"/>
      <c r="KIB9" s="340"/>
      <c r="KIC9" s="340"/>
      <c r="KID9" s="340"/>
      <c r="KIE9" s="340"/>
      <c r="KIF9" s="340"/>
      <c r="KIG9" s="340"/>
      <c r="KIH9" s="340"/>
      <c r="KII9" s="340"/>
      <c r="KIJ9" s="340"/>
      <c r="KIK9" s="340"/>
      <c r="KIL9" s="340"/>
      <c r="KIM9" s="340"/>
      <c r="KIN9" s="340"/>
      <c r="KIO9" s="340"/>
      <c r="KIP9" s="340"/>
      <c r="KIQ9" s="340"/>
      <c r="KIR9" s="340"/>
      <c r="KIS9" s="340"/>
      <c r="KIT9" s="340"/>
      <c r="KIU9" s="340"/>
      <c r="KIV9" s="340"/>
      <c r="KIW9" s="340"/>
      <c r="KIX9" s="340"/>
      <c r="KIY9" s="340"/>
      <c r="KIZ9" s="340"/>
      <c r="KJA9" s="340"/>
      <c r="KJB9" s="340"/>
      <c r="KJC9" s="340"/>
      <c r="KJD9" s="340"/>
      <c r="KJE9" s="340"/>
      <c r="KJF9" s="340"/>
      <c r="KJG9" s="340"/>
      <c r="KJH9" s="340"/>
      <c r="KJI9" s="340"/>
      <c r="KJJ9" s="340"/>
      <c r="KJK9" s="340"/>
      <c r="KJL9" s="340"/>
      <c r="KJM9" s="340"/>
      <c r="KJN9" s="340"/>
      <c r="KJO9" s="340"/>
      <c r="KJP9" s="340"/>
      <c r="KJQ9" s="340"/>
      <c r="KJR9" s="340"/>
      <c r="KJS9" s="340"/>
      <c r="KJT9" s="340"/>
      <c r="KJU9" s="340"/>
      <c r="KJV9" s="340"/>
      <c r="KJW9" s="340"/>
      <c r="KJX9" s="340"/>
      <c r="KJY9" s="340"/>
      <c r="KJZ9" s="340"/>
      <c r="KKA9" s="340"/>
      <c r="KKB9" s="340"/>
      <c r="KKC9" s="340"/>
      <c r="KKD9" s="340"/>
      <c r="KKE9" s="340"/>
      <c r="KKF9" s="340"/>
      <c r="KKG9" s="340"/>
      <c r="KKH9" s="340"/>
      <c r="KKI9" s="340"/>
      <c r="KKJ9" s="340"/>
      <c r="KKK9" s="340"/>
      <c r="KKL9" s="340"/>
      <c r="KKM9" s="340"/>
      <c r="KKN9" s="340"/>
      <c r="KKO9" s="340"/>
      <c r="KKP9" s="340"/>
      <c r="KKQ9" s="340"/>
      <c r="KKR9" s="340"/>
      <c r="KKS9" s="340"/>
      <c r="KKT9" s="340"/>
      <c r="KKU9" s="340"/>
      <c r="KKV9" s="340"/>
      <c r="KKW9" s="340"/>
      <c r="KKX9" s="340"/>
      <c r="KKY9" s="340"/>
      <c r="KKZ9" s="340"/>
      <c r="KLA9" s="340"/>
      <c r="KLB9" s="340"/>
      <c r="KLC9" s="340"/>
      <c r="KLD9" s="340"/>
      <c r="KLE9" s="340"/>
      <c r="KLF9" s="340"/>
      <c r="KLG9" s="340"/>
      <c r="KLH9" s="340"/>
      <c r="KLI9" s="340"/>
      <c r="KLJ9" s="340"/>
      <c r="KLK9" s="340"/>
      <c r="KLL9" s="340"/>
      <c r="KLM9" s="340"/>
      <c r="KLN9" s="340"/>
      <c r="KLO9" s="340"/>
      <c r="KLP9" s="340"/>
      <c r="KLQ9" s="340"/>
      <c r="KLR9" s="340"/>
      <c r="KLS9" s="340"/>
      <c r="KLT9" s="340"/>
      <c r="KLU9" s="340"/>
      <c r="KLV9" s="340"/>
      <c r="KLW9" s="340"/>
      <c r="KLX9" s="340"/>
      <c r="KLY9" s="340"/>
      <c r="KLZ9" s="340"/>
      <c r="KMA9" s="340"/>
      <c r="KMB9" s="340"/>
      <c r="KMC9" s="340"/>
      <c r="KMD9" s="340"/>
      <c r="KME9" s="340"/>
      <c r="KMF9" s="340"/>
      <c r="KMG9" s="340"/>
      <c r="KMH9" s="340"/>
      <c r="KMI9" s="340"/>
      <c r="KMJ9" s="340"/>
      <c r="KMK9" s="340"/>
      <c r="KML9" s="340"/>
      <c r="KMM9" s="340"/>
      <c r="KMN9" s="340"/>
      <c r="KMO9" s="340"/>
      <c r="KMP9" s="340"/>
      <c r="KMQ9" s="340"/>
      <c r="KMR9" s="340"/>
      <c r="KMS9" s="340"/>
      <c r="KMT9" s="340"/>
      <c r="KMU9" s="340"/>
      <c r="KMV9" s="340"/>
      <c r="KMW9" s="340"/>
      <c r="KMX9" s="340"/>
      <c r="KMY9" s="340"/>
      <c r="KMZ9" s="340"/>
      <c r="KNA9" s="340"/>
      <c r="KNB9" s="340"/>
      <c r="KNC9" s="340"/>
      <c r="KND9" s="340"/>
      <c r="KNE9" s="340"/>
      <c r="KNF9" s="340"/>
      <c r="KNG9" s="340"/>
      <c r="KNH9" s="340"/>
      <c r="KNI9" s="340"/>
      <c r="KNJ9" s="340"/>
      <c r="KNK9" s="340"/>
      <c r="KNL9" s="340"/>
      <c r="KNM9" s="340"/>
      <c r="KNN9" s="340"/>
      <c r="KNO9" s="340"/>
      <c r="KNP9" s="340"/>
      <c r="KNQ9" s="340"/>
      <c r="KNR9" s="340"/>
      <c r="KNS9" s="340"/>
      <c r="KNT9" s="340"/>
      <c r="KNU9" s="340"/>
      <c r="KNV9" s="340"/>
      <c r="KNW9" s="340"/>
      <c r="KNX9" s="340"/>
      <c r="KNY9" s="340"/>
      <c r="KNZ9" s="340"/>
      <c r="KOA9" s="340"/>
      <c r="KOB9" s="340"/>
      <c r="KOC9" s="340"/>
      <c r="KOD9" s="340"/>
      <c r="KOE9" s="340"/>
      <c r="KOF9" s="340"/>
      <c r="KOG9" s="340"/>
      <c r="KOH9" s="340"/>
      <c r="KOI9" s="340"/>
      <c r="KOJ9" s="340"/>
      <c r="KOK9" s="340"/>
      <c r="KOL9" s="340"/>
      <c r="KOM9" s="340"/>
      <c r="KON9" s="340"/>
      <c r="KOO9" s="340"/>
      <c r="KOP9" s="340"/>
      <c r="KOQ9" s="340"/>
      <c r="KOR9" s="340"/>
      <c r="KOS9" s="340"/>
      <c r="KOT9" s="340"/>
      <c r="KOU9" s="340"/>
      <c r="KOV9" s="340"/>
      <c r="KOW9" s="340"/>
      <c r="KOX9" s="340"/>
      <c r="KOY9" s="340"/>
      <c r="KOZ9" s="340"/>
      <c r="KPA9" s="340"/>
      <c r="KPB9" s="340"/>
      <c r="KPC9" s="340"/>
      <c r="KPD9" s="340"/>
      <c r="KPE9" s="340"/>
      <c r="KPF9" s="340"/>
      <c r="KPG9" s="340"/>
      <c r="KPH9" s="340"/>
      <c r="KPI9" s="340"/>
      <c r="KPJ9" s="340"/>
      <c r="KPK9" s="340"/>
      <c r="KPL9" s="340"/>
      <c r="KPM9" s="340"/>
      <c r="KPN9" s="340"/>
      <c r="KPO9" s="340"/>
      <c r="KPP9" s="340"/>
      <c r="KPQ9" s="340"/>
      <c r="KPR9" s="340"/>
      <c r="KPS9" s="340"/>
      <c r="KPT9" s="340"/>
      <c r="KPU9" s="340"/>
      <c r="KPV9" s="340"/>
      <c r="KPW9" s="340"/>
      <c r="KPX9" s="340"/>
      <c r="KPY9" s="340"/>
      <c r="KPZ9" s="340"/>
      <c r="KQA9" s="340"/>
      <c r="KQB9" s="340"/>
      <c r="KQC9" s="340"/>
      <c r="KQD9" s="340"/>
      <c r="KQE9" s="340"/>
      <c r="KQF9" s="340"/>
      <c r="KQG9" s="340"/>
      <c r="KQH9" s="340"/>
      <c r="KQI9" s="340"/>
      <c r="KQJ9" s="340"/>
      <c r="KQK9" s="340"/>
      <c r="KQL9" s="340"/>
      <c r="KQM9" s="340"/>
      <c r="KQN9" s="340"/>
      <c r="KQO9" s="340"/>
      <c r="KQP9" s="340"/>
      <c r="KQQ9" s="340"/>
      <c r="KQR9" s="340"/>
      <c r="KQS9" s="340"/>
      <c r="KQT9" s="340"/>
      <c r="KQU9" s="340"/>
      <c r="KQV9" s="340"/>
      <c r="KQW9" s="340"/>
      <c r="KQX9" s="340"/>
      <c r="KQY9" s="340"/>
      <c r="KQZ9" s="340"/>
      <c r="KRA9" s="340"/>
      <c r="KRB9" s="340"/>
      <c r="KRC9" s="340"/>
      <c r="KRD9" s="340"/>
      <c r="KRE9" s="340"/>
      <c r="KRF9" s="340"/>
      <c r="KRG9" s="340"/>
      <c r="KRH9" s="340"/>
      <c r="KRI9" s="340"/>
      <c r="KRJ9" s="340"/>
      <c r="KRK9" s="340"/>
      <c r="KRL9" s="340"/>
      <c r="KRM9" s="340"/>
      <c r="KRN9" s="340"/>
      <c r="KRO9" s="340"/>
      <c r="KRP9" s="340"/>
      <c r="KRQ9" s="340"/>
      <c r="KRR9" s="340"/>
      <c r="KRS9" s="340"/>
      <c r="KRT9" s="340"/>
      <c r="KRU9" s="340"/>
      <c r="KRV9" s="340"/>
      <c r="KRW9" s="340"/>
      <c r="KRX9" s="340"/>
      <c r="KRY9" s="340"/>
      <c r="KRZ9" s="340"/>
      <c r="KSA9" s="340"/>
      <c r="KSB9" s="340"/>
      <c r="KSC9" s="340"/>
      <c r="KSD9" s="340"/>
      <c r="KSE9" s="340"/>
      <c r="KSF9" s="340"/>
      <c r="KSG9" s="340"/>
      <c r="KSH9" s="340"/>
      <c r="KSI9" s="340"/>
      <c r="KSJ9" s="340"/>
      <c r="KSK9" s="340"/>
      <c r="KSL9" s="340"/>
      <c r="KSM9" s="340"/>
      <c r="KSN9" s="340"/>
      <c r="KSO9" s="340"/>
      <c r="KSP9" s="340"/>
      <c r="KSQ9" s="340"/>
      <c r="KSR9" s="340"/>
      <c r="KSS9" s="340"/>
      <c r="KST9" s="340"/>
      <c r="KSU9" s="340"/>
      <c r="KSV9" s="340"/>
      <c r="KSW9" s="340"/>
      <c r="KSX9" s="340"/>
      <c r="KSY9" s="340"/>
      <c r="KSZ9" s="340"/>
      <c r="KTA9" s="340"/>
      <c r="KTB9" s="340"/>
      <c r="KTC9" s="340"/>
      <c r="KTD9" s="340"/>
      <c r="KTE9" s="340"/>
      <c r="KTF9" s="340"/>
      <c r="KTG9" s="340"/>
      <c r="KTH9" s="340"/>
      <c r="KTI9" s="340"/>
      <c r="KTJ9" s="340"/>
      <c r="KTK9" s="340"/>
      <c r="KTL9" s="340"/>
      <c r="KTM9" s="340"/>
      <c r="KTN9" s="340"/>
      <c r="KTO9" s="340"/>
      <c r="KTP9" s="340"/>
      <c r="KTQ9" s="340"/>
      <c r="KTR9" s="340"/>
      <c r="KTS9" s="340"/>
      <c r="KTT9" s="340"/>
      <c r="KTU9" s="340"/>
      <c r="KTV9" s="340"/>
      <c r="KTW9" s="340"/>
      <c r="KTX9" s="340"/>
      <c r="KTY9" s="340"/>
      <c r="KTZ9" s="340"/>
      <c r="KUA9" s="340"/>
      <c r="KUB9" s="340"/>
      <c r="KUC9" s="340"/>
      <c r="KUD9" s="340"/>
      <c r="KUE9" s="340"/>
      <c r="KUF9" s="340"/>
      <c r="KUG9" s="340"/>
      <c r="KUH9" s="340"/>
      <c r="KUI9" s="340"/>
      <c r="KUJ9" s="340"/>
      <c r="KUK9" s="340"/>
      <c r="KUL9" s="340"/>
      <c r="KUM9" s="340"/>
      <c r="KUN9" s="340"/>
      <c r="KUO9" s="340"/>
      <c r="KUP9" s="340"/>
      <c r="KUQ9" s="340"/>
      <c r="KUR9" s="340"/>
      <c r="KUS9" s="340"/>
      <c r="KUT9" s="340"/>
      <c r="KUU9" s="340"/>
      <c r="KUV9" s="340"/>
      <c r="KUW9" s="340"/>
      <c r="KUX9" s="340"/>
      <c r="KUY9" s="340"/>
      <c r="KUZ9" s="340"/>
      <c r="KVA9" s="340"/>
      <c r="KVB9" s="340"/>
      <c r="KVC9" s="340"/>
      <c r="KVD9" s="340"/>
      <c r="KVE9" s="340"/>
      <c r="KVF9" s="340"/>
      <c r="KVG9" s="340"/>
      <c r="KVH9" s="340"/>
      <c r="KVI9" s="340"/>
      <c r="KVJ9" s="340"/>
      <c r="KVK9" s="340"/>
      <c r="KVL9" s="340"/>
      <c r="KVM9" s="340"/>
      <c r="KVN9" s="340"/>
      <c r="KVO9" s="340"/>
      <c r="KVP9" s="340"/>
      <c r="KVQ9" s="340"/>
      <c r="KVR9" s="340"/>
      <c r="KVS9" s="340"/>
      <c r="KVT9" s="340"/>
      <c r="KVU9" s="340"/>
      <c r="KVV9" s="340"/>
      <c r="KVW9" s="340"/>
      <c r="KVX9" s="340"/>
      <c r="KVY9" s="340"/>
      <c r="KVZ9" s="340"/>
      <c r="KWA9" s="340"/>
      <c r="KWB9" s="340"/>
      <c r="KWC9" s="340"/>
      <c r="KWD9" s="340"/>
      <c r="KWE9" s="340"/>
      <c r="KWF9" s="340"/>
      <c r="KWG9" s="340"/>
      <c r="KWH9" s="340"/>
      <c r="KWI9" s="340"/>
      <c r="KWJ9" s="340"/>
      <c r="KWK9" s="340"/>
      <c r="KWL9" s="340"/>
      <c r="KWM9" s="340"/>
      <c r="KWN9" s="340"/>
      <c r="KWO9" s="340"/>
      <c r="KWP9" s="340"/>
      <c r="KWQ9" s="340"/>
      <c r="KWR9" s="340"/>
      <c r="KWS9" s="340"/>
      <c r="KWT9" s="340"/>
      <c r="KWU9" s="340"/>
      <c r="KWV9" s="340"/>
      <c r="KWW9" s="340"/>
      <c r="KWX9" s="340"/>
      <c r="KWY9" s="340"/>
      <c r="KWZ9" s="340"/>
      <c r="KXA9" s="340"/>
      <c r="KXB9" s="340"/>
      <c r="KXC9" s="340"/>
      <c r="KXD9" s="340"/>
      <c r="KXE9" s="340"/>
      <c r="KXF9" s="340"/>
      <c r="KXG9" s="340"/>
      <c r="KXH9" s="340"/>
      <c r="KXI9" s="340"/>
      <c r="KXJ9" s="340"/>
      <c r="KXK9" s="340"/>
      <c r="KXL9" s="340"/>
      <c r="KXM9" s="340"/>
      <c r="KXN9" s="340"/>
      <c r="KXO9" s="340"/>
      <c r="KXP9" s="340"/>
      <c r="KXQ9" s="340"/>
      <c r="KXR9" s="340"/>
      <c r="KXS9" s="340"/>
      <c r="KXT9" s="340"/>
      <c r="KXU9" s="340"/>
      <c r="KXV9" s="340"/>
      <c r="KXW9" s="340"/>
      <c r="KXX9" s="340"/>
      <c r="KXY9" s="340"/>
      <c r="KXZ9" s="340"/>
      <c r="KYA9" s="340"/>
      <c r="KYB9" s="340"/>
      <c r="KYC9" s="340"/>
      <c r="KYD9" s="340"/>
      <c r="KYE9" s="340"/>
      <c r="KYF9" s="340"/>
      <c r="KYG9" s="340"/>
      <c r="KYH9" s="340"/>
      <c r="KYI9" s="340"/>
      <c r="KYJ9" s="340"/>
      <c r="KYK9" s="340"/>
      <c r="KYL9" s="340"/>
      <c r="KYM9" s="340"/>
      <c r="KYN9" s="340"/>
      <c r="KYO9" s="340"/>
      <c r="KYP9" s="340"/>
      <c r="KYQ9" s="340"/>
      <c r="KYR9" s="340"/>
      <c r="KYS9" s="340"/>
      <c r="KYT9" s="340"/>
      <c r="KYU9" s="340"/>
      <c r="KYV9" s="340"/>
      <c r="KYW9" s="340"/>
      <c r="KYX9" s="340"/>
      <c r="KYY9" s="340"/>
      <c r="KYZ9" s="340"/>
      <c r="KZA9" s="340"/>
      <c r="KZB9" s="340"/>
      <c r="KZC9" s="340"/>
      <c r="KZD9" s="340"/>
      <c r="KZE9" s="340"/>
      <c r="KZF9" s="340"/>
      <c r="KZG9" s="340"/>
      <c r="KZH9" s="340"/>
      <c r="KZI9" s="340"/>
      <c r="KZJ9" s="340"/>
      <c r="KZK9" s="340"/>
      <c r="KZL9" s="340"/>
      <c r="KZM9" s="340"/>
      <c r="KZN9" s="340"/>
      <c r="KZO9" s="340"/>
      <c r="KZP9" s="340"/>
      <c r="KZQ9" s="340"/>
      <c r="KZR9" s="340"/>
      <c r="KZS9" s="340"/>
      <c r="KZT9" s="340"/>
      <c r="KZU9" s="340"/>
      <c r="KZV9" s="340"/>
      <c r="KZW9" s="340"/>
      <c r="KZX9" s="340"/>
      <c r="KZY9" s="340"/>
      <c r="KZZ9" s="340"/>
      <c r="LAA9" s="340"/>
      <c r="LAB9" s="340"/>
      <c r="LAC9" s="340"/>
      <c r="LAD9" s="340"/>
      <c r="LAE9" s="340"/>
      <c r="LAF9" s="340"/>
      <c r="LAG9" s="340"/>
      <c r="LAH9" s="340"/>
      <c r="LAI9" s="340"/>
      <c r="LAJ9" s="340"/>
      <c r="LAK9" s="340"/>
      <c r="LAL9" s="340"/>
      <c r="LAM9" s="340"/>
      <c r="LAN9" s="340"/>
      <c r="LAO9" s="340"/>
      <c r="LAP9" s="340"/>
      <c r="LAQ9" s="340"/>
      <c r="LAR9" s="340"/>
      <c r="LAS9" s="340"/>
      <c r="LAT9" s="340"/>
      <c r="LAU9" s="340"/>
      <c r="LAV9" s="340"/>
      <c r="LAW9" s="340"/>
      <c r="LAX9" s="340"/>
      <c r="LAY9" s="340"/>
      <c r="LAZ9" s="340"/>
      <c r="LBA9" s="340"/>
      <c r="LBB9" s="340"/>
      <c r="LBC9" s="340"/>
      <c r="LBD9" s="340"/>
      <c r="LBE9" s="340"/>
      <c r="LBF9" s="340"/>
      <c r="LBG9" s="340"/>
      <c r="LBH9" s="340"/>
      <c r="LBI9" s="340"/>
      <c r="LBJ9" s="340"/>
      <c r="LBK9" s="340"/>
      <c r="LBL9" s="340"/>
      <c r="LBM9" s="340"/>
      <c r="LBN9" s="340"/>
      <c r="LBO9" s="340"/>
      <c r="LBP9" s="340"/>
      <c r="LBQ9" s="340"/>
      <c r="LBR9" s="340"/>
      <c r="LBS9" s="340"/>
      <c r="LBT9" s="340"/>
      <c r="LBU9" s="340"/>
      <c r="LBV9" s="340"/>
      <c r="LBW9" s="340"/>
      <c r="LBX9" s="340"/>
      <c r="LBY9" s="340"/>
      <c r="LBZ9" s="340"/>
      <c r="LCA9" s="340"/>
      <c r="LCB9" s="340"/>
      <c r="LCC9" s="340"/>
      <c r="LCD9" s="340"/>
      <c r="LCE9" s="340"/>
      <c r="LCF9" s="340"/>
      <c r="LCG9" s="340"/>
      <c r="LCH9" s="340"/>
      <c r="LCI9" s="340"/>
      <c r="LCJ9" s="340"/>
      <c r="LCK9" s="340"/>
      <c r="LCL9" s="340"/>
      <c r="LCM9" s="340"/>
      <c r="LCN9" s="340"/>
      <c r="LCO9" s="340"/>
      <c r="LCP9" s="340"/>
      <c r="LCQ9" s="340"/>
      <c r="LCR9" s="340"/>
      <c r="LCS9" s="340"/>
      <c r="LCT9" s="340"/>
      <c r="LCU9" s="340"/>
      <c r="LCV9" s="340"/>
      <c r="LCW9" s="340"/>
      <c r="LCX9" s="340"/>
      <c r="LCY9" s="340"/>
      <c r="LCZ9" s="340"/>
      <c r="LDA9" s="340"/>
      <c r="LDB9" s="340"/>
      <c r="LDC9" s="340"/>
      <c r="LDD9" s="340"/>
      <c r="LDE9" s="340"/>
      <c r="LDF9" s="340"/>
      <c r="LDG9" s="340"/>
      <c r="LDH9" s="340"/>
      <c r="LDI9" s="340"/>
      <c r="LDJ9" s="340"/>
      <c r="LDK9" s="340"/>
      <c r="LDL9" s="340"/>
      <c r="LDM9" s="340"/>
      <c r="LDN9" s="340"/>
      <c r="LDO9" s="340"/>
      <c r="LDP9" s="340"/>
      <c r="LDQ9" s="340"/>
      <c r="LDR9" s="340"/>
      <c r="LDS9" s="340"/>
      <c r="LDT9" s="340"/>
      <c r="LDU9" s="340"/>
      <c r="LDV9" s="340"/>
      <c r="LDW9" s="340"/>
      <c r="LDX9" s="340"/>
      <c r="LDY9" s="340"/>
      <c r="LDZ9" s="340"/>
      <c r="LEA9" s="340"/>
      <c r="LEB9" s="340"/>
      <c r="LEC9" s="340"/>
      <c r="LED9" s="340"/>
      <c r="LEE9" s="340"/>
      <c r="LEF9" s="340"/>
      <c r="LEG9" s="340"/>
      <c r="LEH9" s="340"/>
      <c r="LEI9" s="340"/>
      <c r="LEJ9" s="340"/>
      <c r="LEK9" s="340"/>
      <c r="LEL9" s="340"/>
      <c r="LEM9" s="340"/>
      <c r="LEN9" s="340"/>
      <c r="LEO9" s="340"/>
      <c r="LEP9" s="340"/>
      <c r="LEQ9" s="340"/>
      <c r="LER9" s="340"/>
      <c r="LES9" s="340"/>
      <c r="LET9" s="340"/>
      <c r="LEU9" s="340"/>
      <c r="LEV9" s="340"/>
      <c r="LEW9" s="340"/>
      <c r="LEX9" s="340"/>
      <c r="LEY9" s="340"/>
      <c r="LEZ9" s="340"/>
      <c r="LFA9" s="340"/>
      <c r="LFB9" s="340"/>
      <c r="LFC9" s="340"/>
      <c r="LFD9" s="340"/>
      <c r="LFE9" s="340"/>
      <c r="LFF9" s="340"/>
      <c r="LFG9" s="340"/>
      <c r="LFH9" s="340"/>
      <c r="LFI9" s="340"/>
      <c r="LFJ9" s="340"/>
      <c r="LFK9" s="340"/>
      <c r="LFL9" s="340"/>
      <c r="LFM9" s="340"/>
      <c r="LFN9" s="340"/>
      <c r="LFO9" s="340"/>
      <c r="LFP9" s="340"/>
      <c r="LFQ9" s="340"/>
      <c r="LFR9" s="340"/>
      <c r="LFS9" s="340"/>
      <c r="LFT9" s="340"/>
      <c r="LFU9" s="340"/>
      <c r="LFV9" s="340"/>
      <c r="LFW9" s="340"/>
      <c r="LFX9" s="340"/>
      <c r="LFY9" s="340"/>
      <c r="LFZ9" s="340"/>
      <c r="LGA9" s="340"/>
      <c r="LGB9" s="340"/>
      <c r="LGC9" s="340"/>
      <c r="LGD9" s="340"/>
      <c r="LGE9" s="340"/>
      <c r="LGF9" s="340"/>
      <c r="LGG9" s="340"/>
      <c r="LGH9" s="340"/>
      <c r="LGI9" s="340"/>
      <c r="LGJ9" s="340"/>
      <c r="LGK9" s="340"/>
      <c r="LGL9" s="340"/>
      <c r="LGM9" s="340"/>
      <c r="LGN9" s="340"/>
      <c r="LGO9" s="340"/>
      <c r="LGP9" s="340"/>
      <c r="LGQ9" s="340"/>
      <c r="LGR9" s="340"/>
      <c r="LGS9" s="340"/>
      <c r="LGT9" s="340"/>
      <c r="LGU9" s="340"/>
      <c r="LGV9" s="340"/>
      <c r="LGW9" s="340"/>
      <c r="LGX9" s="340"/>
      <c r="LGY9" s="340"/>
      <c r="LGZ9" s="340"/>
      <c r="LHA9" s="340"/>
      <c r="LHB9" s="340"/>
      <c r="LHC9" s="340"/>
      <c r="LHD9" s="340"/>
      <c r="LHE9" s="340"/>
      <c r="LHF9" s="340"/>
      <c r="LHG9" s="340"/>
      <c r="LHH9" s="340"/>
      <c r="LHI9" s="340"/>
      <c r="LHJ9" s="340"/>
      <c r="LHK9" s="340"/>
      <c r="LHL9" s="340"/>
      <c r="LHM9" s="340"/>
      <c r="LHN9" s="340"/>
      <c r="LHO9" s="340"/>
      <c r="LHP9" s="340"/>
      <c r="LHQ9" s="340"/>
      <c r="LHR9" s="340"/>
      <c r="LHS9" s="340"/>
      <c r="LHT9" s="340"/>
      <c r="LHU9" s="340"/>
      <c r="LHV9" s="340"/>
      <c r="LHW9" s="340"/>
      <c r="LHX9" s="340"/>
      <c r="LHY9" s="340"/>
      <c r="LHZ9" s="340"/>
      <c r="LIA9" s="340"/>
      <c r="LIB9" s="340"/>
      <c r="LIC9" s="340"/>
      <c r="LID9" s="340"/>
      <c r="LIE9" s="340"/>
      <c r="LIF9" s="340"/>
      <c r="LIG9" s="340"/>
      <c r="LIH9" s="340"/>
      <c r="LII9" s="340"/>
      <c r="LIJ9" s="340"/>
      <c r="LIK9" s="340"/>
      <c r="LIL9" s="340"/>
      <c r="LIM9" s="340"/>
      <c r="LIN9" s="340"/>
      <c r="LIO9" s="340"/>
      <c r="LIP9" s="340"/>
      <c r="LIQ9" s="340"/>
      <c r="LIR9" s="340"/>
      <c r="LIS9" s="340"/>
      <c r="LIT9" s="340"/>
      <c r="LIU9" s="340"/>
      <c r="LIV9" s="340"/>
      <c r="LIW9" s="340"/>
      <c r="LIX9" s="340"/>
      <c r="LIY9" s="340"/>
      <c r="LIZ9" s="340"/>
      <c r="LJA9" s="340"/>
      <c r="LJB9" s="340"/>
      <c r="LJC9" s="340"/>
      <c r="LJD9" s="340"/>
      <c r="LJE9" s="340"/>
      <c r="LJF9" s="340"/>
      <c r="LJG9" s="340"/>
      <c r="LJH9" s="340"/>
      <c r="LJI9" s="340"/>
      <c r="LJJ9" s="340"/>
      <c r="LJK9" s="340"/>
      <c r="LJL9" s="340"/>
      <c r="LJM9" s="340"/>
      <c r="LJN9" s="340"/>
      <c r="LJO9" s="340"/>
      <c r="LJP9" s="340"/>
      <c r="LJQ9" s="340"/>
      <c r="LJR9" s="340"/>
      <c r="LJS9" s="340"/>
      <c r="LJT9" s="340"/>
      <c r="LJU9" s="340"/>
      <c r="LJV9" s="340"/>
      <c r="LJW9" s="340"/>
      <c r="LJX9" s="340"/>
      <c r="LJY9" s="340"/>
      <c r="LJZ9" s="340"/>
      <c r="LKA9" s="340"/>
      <c r="LKB9" s="340"/>
      <c r="LKC9" s="340"/>
      <c r="LKD9" s="340"/>
      <c r="LKE9" s="340"/>
      <c r="LKF9" s="340"/>
      <c r="LKG9" s="340"/>
      <c r="LKH9" s="340"/>
      <c r="LKI9" s="340"/>
      <c r="LKJ9" s="340"/>
      <c r="LKK9" s="340"/>
      <c r="LKL9" s="340"/>
      <c r="LKM9" s="340"/>
      <c r="LKN9" s="340"/>
      <c r="LKO9" s="340"/>
      <c r="LKP9" s="340"/>
      <c r="LKQ9" s="340"/>
      <c r="LKR9" s="340"/>
      <c r="LKS9" s="340"/>
      <c r="LKT9" s="340"/>
      <c r="LKU9" s="340"/>
      <c r="LKV9" s="340"/>
      <c r="LKW9" s="340"/>
      <c r="LKX9" s="340"/>
      <c r="LKY9" s="340"/>
      <c r="LKZ9" s="340"/>
      <c r="LLA9" s="340"/>
      <c r="LLB9" s="340"/>
      <c r="LLC9" s="340"/>
      <c r="LLD9" s="340"/>
      <c r="LLE9" s="340"/>
      <c r="LLF9" s="340"/>
      <c r="LLG9" s="340"/>
      <c r="LLH9" s="340"/>
      <c r="LLI9" s="340"/>
      <c r="LLJ9" s="340"/>
      <c r="LLK9" s="340"/>
      <c r="LLL9" s="340"/>
      <c r="LLM9" s="340"/>
      <c r="LLN9" s="340"/>
      <c r="LLO9" s="340"/>
      <c r="LLP9" s="340"/>
      <c r="LLQ9" s="340"/>
      <c r="LLR9" s="340"/>
      <c r="LLS9" s="340"/>
      <c r="LLT9" s="340"/>
      <c r="LLU9" s="340"/>
      <c r="LLV9" s="340"/>
      <c r="LLW9" s="340"/>
      <c r="LLX9" s="340"/>
      <c r="LLY9" s="340"/>
      <c r="LLZ9" s="340"/>
      <c r="LMA9" s="340"/>
      <c r="LMB9" s="340"/>
      <c r="LMC9" s="340"/>
      <c r="LMD9" s="340"/>
      <c r="LME9" s="340"/>
      <c r="LMF9" s="340"/>
      <c r="LMG9" s="340"/>
      <c r="LMH9" s="340"/>
      <c r="LMI9" s="340"/>
      <c r="LMJ9" s="340"/>
      <c r="LMK9" s="340"/>
      <c r="LML9" s="340"/>
      <c r="LMM9" s="340"/>
      <c r="LMN9" s="340"/>
      <c r="LMO9" s="340"/>
      <c r="LMP9" s="340"/>
      <c r="LMQ9" s="340"/>
      <c r="LMR9" s="340"/>
      <c r="LMS9" s="340"/>
      <c r="LMT9" s="340"/>
      <c r="LMU9" s="340"/>
      <c r="LMV9" s="340"/>
      <c r="LMW9" s="340"/>
      <c r="LMX9" s="340"/>
      <c r="LMY9" s="340"/>
      <c r="LMZ9" s="340"/>
      <c r="LNA9" s="340"/>
      <c r="LNB9" s="340"/>
      <c r="LNC9" s="340"/>
      <c r="LND9" s="340"/>
      <c r="LNE9" s="340"/>
      <c r="LNF9" s="340"/>
      <c r="LNG9" s="340"/>
      <c r="LNH9" s="340"/>
      <c r="LNI9" s="340"/>
      <c r="LNJ9" s="340"/>
      <c r="LNK9" s="340"/>
      <c r="LNL9" s="340"/>
      <c r="LNM9" s="340"/>
      <c r="LNN9" s="340"/>
      <c r="LNO9" s="340"/>
      <c r="LNP9" s="340"/>
      <c r="LNQ9" s="340"/>
      <c r="LNR9" s="340"/>
      <c r="LNS9" s="340"/>
      <c r="LNT9" s="340"/>
      <c r="LNU9" s="340"/>
      <c r="LNV9" s="340"/>
      <c r="LNW9" s="340"/>
      <c r="LNX9" s="340"/>
      <c r="LNY9" s="340"/>
      <c r="LNZ9" s="340"/>
      <c r="LOA9" s="340"/>
      <c r="LOB9" s="340"/>
      <c r="LOC9" s="340"/>
      <c r="LOD9" s="340"/>
      <c r="LOE9" s="340"/>
      <c r="LOF9" s="340"/>
      <c r="LOG9" s="340"/>
      <c r="LOH9" s="340"/>
      <c r="LOI9" s="340"/>
      <c r="LOJ9" s="340"/>
      <c r="LOK9" s="340"/>
      <c r="LOL9" s="340"/>
      <c r="LOM9" s="340"/>
      <c r="LON9" s="340"/>
      <c r="LOO9" s="340"/>
      <c r="LOP9" s="340"/>
      <c r="LOQ9" s="340"/>
      <c r="LOR9" s="340"/>
      <c r="LOS9" s="340"/>
      <c r="LOT9" s="340"/>
      <c r="LOU9" s="340"/>
      <c r="LOV9" s="340"/>
      <c r="LOW9" s="340"/>
      <c r="LOX9" s="340"/>
      <c r="LOY9" s="340"/>
      <c r="LOZ9" s="340"/>
      <c r="LPA9" s="340"/>
      <c r="LPB9" s="340"/>
      <c r="LPC9" s="340"/>
      <c r="LPD9" s="340"/>
      <c r="LPE9" s="340"/>
      <c r="LPF9" s="340"/>
      <c r="LPG9" s="340"/>
      <c r="LPH9" s="340"/>
      <c r="LPI9" s="340"/>
      <c r="LPJ9" s="340"/>
      <c r="LPK9" s="340"/>
      <c r="LPL9" s="340"/>
      <c r="LPM9" s="340"/>
      <c r="LPN9" s="340"/>
      <c r="LPO9" s="340"/>
      <c r="LPP9" s="340"/>
      <c r="LPQ9" s="340"/>
      <c r="LPR9" s="340"/>
      <c r="LPS9" s="340"/>
      <c r="LPT9" s="340"/>
      <c r="LPU9" s="340"/>
      <c r="LPV9" s="340"/>
      <c r="LPW9" s="340"/>
      <c r="LPX9" s="340"/>
      <c r="LPY9" s="340"/>
      <c r="LPZ9" s="340"/>
      <c r="LQA9" s="340"/>
      <c r="LQB9" s="340"/>
      <c r="LQC9" s="340"/>
      <c r="LQD9" s="340"/>
      <c r="LQE9" s="340"/>
      <c r="LQF9" s="340"/>
      <c r="LQG9" s="340"/>
      <c r="LQH9" s="340"/>
      <c r="LQI9" s="340"/>
      <c r="LQJ9" s="340"/>
      <c r="LQK9" s="340"/>
      <c r="LQL9" s="340"/>
      <c r="LQM9" s="340"/>
      <c r="LQN9" s="340"/>
      <c r="LQO9" s="340"/>
      <c r="LQP9" s="340"/>
      <c r="LQQ9" s="340"/>
      <c r="LQR9" s="340"/>
      <c r="LQS9" s="340"/>
      <c r="LQT9" s="340"/>
      <c r="LQU9" s="340"/>
      <c r="LQV9" s="340"/>
      <c r="LQW9" s="340"/>
      <c r="LQX9" s="340"/>
      <c r="LQY9" s="340"/>
      <c r="LQZ9" s="340"/>
      <c r="LRA9" s="340"/>
      <c r="LRB9" s="340"/>
      <c r="LRC9" s="340"/>
      <c r="LRD9" s="340"/>
      <c r="LRE9" s="340"/>
      <c r="LRF9" s="340"/>
      <c r="LRG9" s="340"/>
      <c r="LRH9" s="340"/>
      <c r="LRI9" s="340"/>
      <c r="LRJ9" s="340"/>
      <c r="LRK9" s="340"/>
      <c r="LRL9" s="340"/>
      <c r="LRM9" s="340"/>
      <c r="LRN9" s="340"/>
      <c r="LRO9" s="340"/>
      <c r="LRP9" s="340"/>
      <c r="LRQ9" s="340"/>
      <c r="LRR9" s="340"/>
      <c r="LRS9" s="340"/>
      <c r="LRT9" s="340"/>
      <c r="LRU9" s="340"/>
      <c r="LRV9" s="340"/>
      <c r="LRW9" s="340"/>
      <c r="LRX9" s="340"/>
      <c r="LRY9" s="340"/>
      <c r="LRZ9" s="340"/>
      <c r="LSA9" s="340"/>
      <c r="LSB9" s="340"/>
      <c r="LSC9" s="340"/>
      <c r="LSD9" s="340"/>
      <c r="LSE9" s="340"/>
      <c r="LSF9" s="340"/>
      <c r="LSG9" s="340"/>
      <c r="LSH9" s="340"/>
      <c r="LSI9" s="340"/>
      <c r="LSJ9" s="340"/>
      <c r="LSK9" s="340"/>
      <c r="LSL9" s="340"/>
      <c r="LSM9" s="340"/>
      <c r="LSN9" s="340"/>
      <c r="LSO9" s="340"/>
      <c r="LSP9" s="340"/>
      <c r="LSQ9" s="340"/>
      <c r="LSR9" s="340"/>
      <c r="LSS9" s="340"/>
      <c r="LST9" s="340"/>
      <c r="LSU9" s="340"/>
      <c r="LSV9" s="340"/>
      <c r="LSW9" s="340"/>
      <c r="LSX9" s="340"/>
      <c r="LSY9" s="340"/>
      <c r="LSZ9" s="340"/>
      <c r="LTA9" s="340"/>
      <c r="LTB9" s="340"/>
      <c r="LTC9" s="340"/>
      <c r="LTD9" s="340"/>
      <c r="LTE9" s="340"/>
      <c r="LTF9" s="340"/>
      <c r="LTG9" s="340"/>
      <c r="LTH9" s="340"/>
      <c r="LTI9" s="340"/>
      <c r="LTJ9" s="340"/>
      <c r="LTK9" s="340"/>
      <c r="LTL9" s="340"/>
      <c r="LTM9" s="340"/>
      <c r="LTN9" s="340"/>
      <c r="LTO9" s="340"/>
      <c r="LTP9" s="340"/>
      <c r="LTQ9" s="340"/>
      <c r="LTR9" s="340"/>
      <c r="LTS9" s="340"/>
      <c r="LTT9" s="340"/>
      <c r="LTU9" s="340"/>
      <c r="LTV9" s="340"/>
      <c r="LTW9" s="340"/>
      <c r="LTX9" s="340"/>
      <c r="LTY9" s="340"/>
      <c r="LTZ9" s="340"/>
      <c r="LUA9" s="340"/>
      <c r="LUB9" s="340"/>
      <c r="LUC9" s="340"/>
      <c r="LUD9" s="340"/>
      <c r="LUE9" s="340"/>
      <c r="LUF9" s="340"/>
      <c r="LUG9" s="340"/>
      <c r="LUH9" s="340"/>
      <c r="LUI9" s="340"/>
      <c r="LUJ9" s="340"/>
      <c r="LUK9" s="340"/>
      <c r="LUL9" s="340"/>
      <c r="LUM9" s="340"/>
      <c r="LUN9" s="340"/>
      <c r="LUO9" s="340"/>
      <c r="LUP9" s="340"/>
      <c r="LUQ9" s="340"/>
      <c r="LUR9" s="340"/>
      <c r="LUS9" s="340"/>
      <c r="LUT9" s="340"/>
      <c r="LUU9" s="340"/>
      <c r="LUV9" s="340"/>
      <c r="LUW9" s="340"/>
      <c r="LUX9" s="340"/>
      <c r="LUY9" s="340"/>
      <c r="LUZ9" s="340"/>
      <c r="LVA9" s="340"/>
      <c r="LVB9" s="340"/>
      <c r="LVC9" s="340"/>
      <c r="LVD9" s="340"/>
      <c r="LVE9" s="340"/>
      <c r="LVF9" s="340"/>
      <c r="LVG9" s="340"/>
      <c r="LVH9" s="340"/>
      <c r="LVI9" s="340"/>
      <c r="LVJ9" s="340"/>
      <c r="LVK9" s="340"/>
      <c r="LVL9" s="340"/>
      <c r="LVM9" s="340"/>
      <c r="LVN9" s="340"/>
      <c r="LVO9" s="340"/>
      <c r="LVP9" s="340"/>
      <c r="LVQ9" s="340"/>
      <c r="LVR9" s="340"/>
      <c r="LVS9" s="340"/>
      <c r="LVT9" s="340"/>
      <c r="LVU9" s="340"/>
      <c r="LVV9" s="340"/>
      <c r="LVW9" s="340"/>
      <c r="LVX9" s="340"/>
      <c r="LVY9" s="340"/>
      <c r="LVZ9" s="340"/>
      <c r="LWA9" s="340"/>
      <c r="LWB9" s="340"/>
      <c r="LWC9" s="340"/>
      <c r="LWD9" s="340"/>
      <c r="LWE9" s="340"/>
      <c r="LWF9" s="340"/>
      <c r="LWG9" s="340"/>
      <c r="LWH9" s="340"/>
      <c r="LWI9" s="340"/>
      <c r="LWJ9" s="340"/>
      <c r="LWK9" s="340"/>
      <c r="LWL9" s="340"/>
      <c r="LWM9" s="340"/>
      <c r="LWN9" s="340"/>
      <c r="LWO9" s="340"/>
      <c r="LWP9" s="340"/>
      <c r="LWQ9" s="340"/>
      <c r="LWR9" s="340"/>
      <c r="LWS9" s="340"/>
      <c r="LWT9" s="340"/>
      <c r="LWU9" s="340"/>
      <c r="LWV9" s="340"/>
      <c r="LWW9" s="340"/>
      <c r="LWX9" s="340"/>
      <c r="LWY9" s="340"/>
      <c r="LWZ9" s="340"/>
      <c r="LXA9" s="340"/>
      <c r="LXB9" s="340"/>
      <c r="LXC9" s="340"/>
      <c r="LXD9" s="340"/>
      <c r="LXE9" s="340"/>
      <c r="LXF9" s="340"/>
      <c r="LXG9" s="340"/>
      <c r="LXH9" s="340"/>
      <c r="LXI9" s="340"/>
      <c r="LXJ9" s="340"/>
      <c r="LXK9" s="340"/>
      <c r="LXL9" s="340"/>
      <c r="LXM9" s="340"/>
      <c r="LXN9" s="340"/>
      <c r="LXO9" s="340"/>
      <c r="LXP9" s="340"/>
      <c r="LXQ9" s="340"/>
      <c r="LXR9" s="340"/>
      <c r="LXS9" s="340"/>
      <c r="LXT9" s="340"/>
      <c r="LXU9" s="340"/>
      <c r="LXV9" s="340"/>
      <c r="LXW9" s="340"/>
      <c r="LXX9" s="340"/>
      <c r="LXY9" s="340"/>
      <c r="LXZ9" s="340"/>
      <c r="LYA9" s="340"/>
      <c r="LYB9" s="340"/>
      <c r="LYC9" s="340"/>
      <c r="LYD9" s="340"/>
      <c r="LYE9" s="340"/>
      <c r="LYF9" s="340"/>
      <c r="LYG9" s="340"/>
      <c r="LYH9" s="340"/>
      <c r="LYI9" s="340"/>
      <c r="LYJ9" s="340"/>
      <c r="LYK9" s="340"/>
      <c r="LYL9" s="340"/>
      <c r="LYM9" s="340"/>
      <c r="LYN9" s="340"/>
      <c r="LYO9" s="340"/>
      <c r="LYP9" s="340"/>
      <c r="LYQ9" s="340"/>
      <c r="LYR9" s="340"/>
      <c r="LYS9" s="340"/>
      <c r="LYT9" s="340"/>
      <c r="LYU9" s="340"/>
      <c r="LYV9" s="340"/>
      <c r="LYW9" s="340"/>
      <c r="LYX9" s="340"/>
      <c r="LYY9" s="340"/>
      <c r="LYZ9" s="340"/>
      <c r="LZA9" s="340"/>
      <c r="LZB9" s="340"/>
      <c r="LZC9" s="340"/>
      <c r="LZD9" s="340"/>
      <c r="LZE9" s="340"/>
      <c r="LZF9" s="340"/>
      <c r="LZG9" s="340"/>
      <c r="LZH9" s="340"/>
      <c r="LZI9" s="340"/>
      <c r="LZJ9" s="340"/>
      <c r="LZK9" s="340"/>
      <c r="LZL9" s="340"/>
      <c r="LZM9" s="340"/>
      <c r="LZN9" s="340"/>
      <c r="LZO9" s="340"/>
      <c r="LZP9" s="340"/>
      <c r="LZQ9" s="340"/>
      <c r="LZR9" s="340"/>
      <c r="LZS9" s="340"/>
      <c r="LZT9" s="340"/>
      <c r="LZU9" s="340"/>
      <c r="LZV9" s="340"/>
      <c r="LZW9" s="340"/>
      <c r="LZX9" s="340"/>
      <c r="LZY9" s="340"/>
      <c r="LZZ9" s="340"/>
      <c r="MAA9" s="340"/>
      <c r="MAB9" s="340"/>
      <c r="MAC9" s="340"/>
      <c r="MAD9" s="340"/>
      <c r="MAE9" s="340"/>
      <c r="MAF9" s="340"/>
      <c r="MAG9" s="340"/>
      <c r="MAH9" s="340"/>
      <c r="MAI9" s="340"/>
      <c r="MAJ9" s="340"/>
      <c r="MAK9" s="340"/>
      <c r="MAL9" s="340"/>
      <c r="MAM9" s="340"/>
      <c r="MAN9" s="340"/>
      <c r="MAO9" s="340"/>
      <c r="MAP9" s="340"/>
      <c r="MAQ9" s="340"/>
      <c r="MAR9" s="340"/>
      <c r="MAS9" s="340"/>
      <c r="MAT9" s="340"/>
      <c r="MAU9" s="340"/>
      <c r="MAV9" s="340"/>
      <c r="MAW9" s="340"/>
      <c r="MAX9" s="340"/>
      <c r="MAY9" s="340"/>
      <c r="MAZ9" s="340"/>
      <c r="MBA9" s="340"/>
      <c r="MBB9" s="340"/>
      <c r="MBC9" s="340"/>
      <c r="MBD9" s="340"/>
      <c r="MBE9" s="340"/>
      <c r="MBF9" s="340"/>
      <c r="MBG9" s="340"/>
      <c r="MBH9" s="340"/>
      <c r="MBI9" s="340"/>
      <c r="MBJ9" s="340"/>
      <c r="MBK9" s="340"/>
      <c r="MBL9" s="340"/>
      <c r="MBM9" s="340"/>
      <c r="MBN9" s="340"/>
      <c r="MBO9" s="340"/>
      <c r="MBP9" s="340"/>
      <c r="MBQ9" s="340"/>
      <c r="MBR9" s="340"/>
      <c r="MBS9" s="340"/>
      <c r="MBT9" s="340"/>
      <c r="MBU9" s="340"/>
      <c r="MBV9" s="340"/>
      <c r="MBW9" s="340"/>
      <c r="MBX9" s="340"/>
      <c r="MBY9" s="340"/>
      <c r="MBZ9" s="340"/>
      <c r="MCA9" s="340"/>
      <c r="MCB9" s="340"/>
      <c r="MCC9" s="340"/>
      <c r="MCD9" s="340"/>
      <c r="MCE9" s="340"/>
      <c r="MCF9" s="340"/>
      <c r="MCG9" s="340"/>
      <c r="MCH9" s="340"/>
      <c r="MCI9" s="340"/>
      <c r="MCJ9" s="340"/>
      <c r="MCK9" s="340"/>
      <c r="MCL9" s="340"/>
      <c r="MCM9" s="340"/>
      <c r="MCN9" s="340"/>
      <c r="MCO9" s="340"/>
      <c r="MCP9" s="340"/>
      <c r="MCQ9" s="340"/>
      <c r="MCR9" s="340"/>
      <c r="MCS9" s="340"/>
      <c r="MCT9" s="340"/>
      <c r="MCU9" s="340"/>
      <c r="MCV9" s="340"/>
      <c r="MCW9" s="340"/>
      <c r="MCX9" s="340"/>
      <c r="MCY9" s="340"/>
      <c r="MCZ9" s="340"/>
      <c r="MDA9" s="340"/>
      <c r="MDB9" s="340"/>
      <c r="MDC9" s="340"/>
      <c r="MDD9" s="340"/>
      <c r="MDE9" s="340"/>
      <c r="MDF9" s="340"/>
      <c r="MDG9" s="340"/>
      <c r="MDH9" s="340"/>
      <c r="MDI9" s="340"/>
      <c r="MDJ9" s="340"/>
      <c r="MDK9" s="340"/>
      <c r="MDL9" s="340"/>
      <c r="MDM9" s="340"/>
      <c r="MDN9" s="340"/>
      <c r="MDO9" s="340"/>
      <c r="MDP9" s="340"/>
      <c r="MDQ9" s="340"/>
      <c r="MDR9" s="340"/>
      <c r="MDS9" s="340"/>
      <c r="MDT9" s="340"/>
      <c r="MDU9" s="340"/>
      <c r="MDV9" s="340"/>
      <c r="MDW9" s="340"/>
      <c r="MDX9" s="340"/>
      <c r="MDY9" s="340"/>
      <c r="MDZ9" s="340"/>
      <c r="MEA9" s="340"/>
      <c r="MEB9" s="340"/>
      <c r="MEC9" s="340"/>
      <c r="MED9" s="340"/>
      <c r="MEE9" s="340"/>
      <c r="MEF9" s="340"/>
      <c r="MEG9" s="340"/>
      <c r="MEH9" s="340"/>
      <c r="MEI9" s="340"/>
      <c r="MEJ9" s="340"/>
      <c r="MEK9" s="340"/>
      <c r="MEL9" s="340"/>
      <c r="MEM9" s="340"/>
      <c r="MEN9" s="340"/>
      <c r="MEO9" s="340"/>
      <c r="MEP9" s="340"/>
      <c r="MEQ9" s="340"/>
      <c r="MER9" s="340"/>
      <c r="MES9" s="340"/>
      <c r="MET9" s="340"/>
      <c r="MEU9" s="340"/>
      <c r="MEV9" s="340"/>
      <c r="MEW9" s="340"/>
      <c r="MEX9" s="340"/>
      <c r="MEY9" s="340"/>
      <c r="MEZ9" s="340"/>
      <c r="MFA9" s="340"/>
      <c r="MFB9" s="340"/>
      <c r="MFC9" s="340"/>
      <c r="MFD9" s="340"/>
      <c r="MFE9" s="340"/>
      <c r="MFF9" s="340"/>
      <c r="MFG9" s="340"/>
      <c r="MFH9" s="340"/>
      <c r="MFI9" s="340"/>
      <c r="MFJ9" s="340"/>
      <c r="MFK9" s="340"/>
      <c r="MFL9" s="340"/>
      <c r="MFM9" s="340"/>
      <c r="MFN9" s="340"/>
      <c r="MFO9" s="340"/>
      <c r="MFP9" s="340"/>
      <c r="MFQ9" s="340"/>
      <c r="MFR9" s="340"/>
      <c r="MFS9" s="340"/>
      <c r="MFT9" s="340"/>
      <c r="MFU9" s="340"/>
      <c r="MFV9" s="340"/>
      <c r="MFW9" s="340"/>
      <c r="MFX9" s="340"/>
      <c r="MFY9" s="340"/>
      <c r="MFZ9" s="340"/>
      <c r="MGA9" s="340"/>
      <c r="MGB9" s="340"/>
      <c r="MGC9" s="340"/>
      <c r="MGD9" s="340"/>
      <c r="MGE9" s="340"/>
      <c r="MGF9" s="340"/>
      <c r="MGG9" s="340"/>
      <c r="MGH9" s="340"/>
      <c r="MGI9" s="340"/>
      <c r="MGJ9" s="340"/>
      <c r="MGK9" s="340"/>
      <c r="MGL9" s="340"/>
      <c r="MGM9" s="340"/>
      <c r="MGN9" s="340"/>
      <c r="MGO9" s="340"/>
      <c r="MGP9" s="340"/>
      <c r="MGQ9" s="340"/>
      <c r="MGR9" s="340"/>
      <c r="MGS9" s="340"/>
      <c r="MGT9" s="340"/>
      <c r="MGU9" s="340"/>
      <c r="MGV9" s="340"/>
      <c r="MGW9" s="340"/>
      <c r="MGX9" s="340"/>
      <c r="MGY9" s="340"/>
      <c r="MGZ9" s="340"/>
      <c r="MHA9" s="340"/>
      <c r="MHB9" s="340"/>
      <c r="MHC9" s="340"/>
      <c r="MHD9" s="340"/>
      <c r="MHE9" s="340"/>
      <c r="MHF9" s="340"/>
      <c r="MHG9" s="340"/>
      <c r="MHH9" s="340"/>
      <c r="MHI9" s="340"/>
      <c r="MHJ9" s="340"/>
      <c r="MHK9" s="340"/>
      <c r="MHL9" s="340"/>
      <c r="MHM9" s="340"/>
      <c r="MHN9" s="340"/>
      <c r="MHO9" s="340"/>
      <c r="MHP9" s="340"/>
      <c r="MHQ9" s="340"/>
      <c r="MHR9" s="340"/>
      <c r="MHS9" s="340"/>
      <c r="MHT9" s="340"/>
      <c r="MHU9" s="340"/>
      <c r="MHV9" s="340"/>
      <c r="MHW9" s="340"/>
      <c r="MHX9" s="340"/>
      <c r="MHY9" s="340"/>
      <c r="MHZ9" s="340"/>
      <c r="MIA9" s="340"/>
      <c r="MIB9" s="340"/>
      <c r="MIC9" s="340"/>
      <c r="MID9" s="340"/>
      <c r="MIE9" s="340"/>
      <c r="MIF9" s="340"/>
      <c r="MIG9" s="340"/>
      <c r="MIH9" s="340"/>
      <c r="MII9" s="340"/>
      <c r="MIJ9" s="340"/>
      <c r="MIK9" s="340"/>
      <c r="MIL9" s="340"/>
      <c r="MIM9" s="340"/>
      <c r="MIN9" s="340"/>
      <c r="MIO9" s="340"/>
      <c r="MIP9" s="340"/>
      <c r="MIQ9" s="340"/>
      <c r="MIR9" s="340"/>
      <c r="MIS9" s="340"/>
      <c r="MIT9" s="340"/>
      <c r="MIU9" s="340"/>
      <c r="MIV9" s="340"/>
      <c r="MIW9" s="340"/>
      <c r="MIX9" s="340"/>
      <c r="MIY9" s="340"/>
      <c r="MIZ9" s="340"/>
      <c r="MJA9" s="340"/>
      <c r="MJB9" s="340"/>
      <c r="MJC9" s="340"/>
      <c r="MJD9" s="340"/>
      <c r="MJE9" s="340"/>
      <c r="MJF9" s="340"/>
      <c r="MJG9" s="340"/>
      <c r="MJH9" s="340"/>
      <c r="MJI9" s="340"/>
      <c r="MJJ9" s="340"/>
      <c r="MJK9" s="340"/>
      <c r="MJL9" s="340"/>
      <c r="MJM9" s="340"/>
      <c r="MJN9" s="340"/>
      <c r="MJO9" s="340"/>
      <c r="MJP9" s="340"/>
      <c r="MJQ9" s="340"/>
      <c r="MJR9" s="340"/>
      <c r="MJS9" s="340"/>
      <c r="MJT9" s="340"/>
      <c r="MJU9" s="340"/>
      <c r="MJV9" s="340"/>
      <c r="MJW9" s="340"/>
      <c r="MJX9" s="340"/>
      <c r="MJY9" s="340"/>
      <c r="MJZ9" s="340"/>
      <c r="MKA9" s="340"/>
      <c r="MKB9" s="340"/>
      <c r="MKC9" s="340"/>
      <c r="MKD9" s="340"/>
      <c r="MKE9" s="340"/>
      <c r="MKF9" s="340"/>
      <c r="MKG9" s="340"/>
      <c r="MKH9" s="340"/>
      <c r="MKI9" s="340"/>
      <c r="MKJ9" s="340"/>
      <c r="MKK9" s="340"/>
      <c r="MKL9" s="340"/>
      <c r="MKM9" s="340"/>
      <c r="MKN9" s="340"/>
      <c r="MKO9" s="340"/>
      <c r="MKP9" s="340"/>
      <c r="MKQ9" s="340"/>
      <c r="MKR9" s="340"/>
      <c r="MKS9" s="340"/>
      <c r="MKT9" s="340"/>
      <c r="MKU9" s="340"/>
      <c r="MKV9" s="340"/>
      <c r="MKW9" s="340"/>
      <c r="MKX9" s="340"/>
      <c r="MKY9" s="340"/>
      <c r="MKZ9" s="340"/>
      <c r="MLA9" s="340"/>
      <c r="MLB9" s="340"/>
      <c r="MLC9" s="340"/>
      <c r="MLD9" s="340"/>
      <c r="MLE9" s="340"/>
      <c r="MLF9" s="340"/>
      <c r="MLG9" s="340"/>
      <c r="MLH9" s="340"/>
      <c r="MLI9" s="340"/>
      <c r="MLJ9" s="340"/>
      <c r="MLK9" s="340"/>
      <c r="MLL9" s="340"/>
      <c r="MLM9" s="340"/>
      <c r="MLN9" s="340"/>
      <c r="MLO9" s="340"/>
      <c r="MLP9" s="340"/>
      <c r="MLQ9" s="340"/>
      <c r="MLR9" s="340"/>
      <c r="MLS9" s="340"/>
      <c r="MLT9" s="340"/>
      <c r="MLU9" s="340"/>
      <c r="MLV9" s="340"/>
      <c r="MLW9" s="340"/>
      <c r="MLX9" s="340"/>
      <c r="MLY9" s="340"/>
      <c r="MLZ9" s="340"/>
      <c r="MMA9" s="340"/>
      <c r="MMB9" s="340"/>
      <c r="MMC9" s="340"/>
      <c r="MMD9" s="340"/>
      <c r="MME9" s="340"/>
      <c r="MMF9" s="340"/>
      <c r="MMG9" s="340"/>
      <c r="MMH9" s="340"/>
      <c r="MMI9" s="340"/>
      <c r="MMJ9" s="340"/>
      <c r="MMK9" s="340"/>
      <c r="MML9" s="340"/>
      <c r="MMM9" s="340"/>
      <c r="MMN9" s="340"/>
      <c r="MMO9" s="340"/>
      <c r="MMP9" s="340"/>
      <c r="MMQ9" s="340"/>
      <c r="MMR9" s="340"/>
      <c r="MMS9" s="340"/>
      <c r="MMT9" s="340"/>
      <c r="MMU9" s="340"/>
      <c r="MMV9" s="340"/>
      <c r="MMW9" s="340"/>
      <c r="MMX9" s="340"/>
      <c r="MMY9" s="340"/>
      <c r="MMZ9" s="340"/>
      <c r="MNA9" s="340"/>
      <c r="MNB9" s="340"/>
      <c r="MNC9" s="340"/>
      <c r="MND9" s="340"/>
      <c r="MNE9" s="340"/>
      <c r="MNF9" s="340"/>
      <c r="MNG9" s="340"/>
      <c r="MNH9" s="340"/>
      <c r="MNI9" s="340"/>
      <c r="MNJ9" s="340"/>
      <c r="MNK9" s="340"/>
      <c r="MNL9" s="340"/>
      <c r="MNM9" s="340"/>
      <c r="MNN9" s="340"/>
      <c r="MNO9" s="340"/>
      <c r="MNP9" s="340"/>
      <c r="MNQ9" s="340"/>
      <c r="MNR9" s="340"/>
      <c r="MNS9" s="340"/>
      <c r="MNT9" s="340"/>
      <c r="MNU9" s="340"/>
      <c r="MNV9" s="340"/>
      <c r="MNW9" s="340"/>
      <c r="MNX9" s="340"/>
      <c r="MNY9" s="340"/>
      <c r="MNZ9" s="340"/>
      <c r="MOA9" s="340"/>
      <c r="MOB9" s="340"/>
      <c r="MOC9" s="340"/>
      <c r="MOD9" s="340"/>
      <c r="MOE9" s="340"/>
      <c r="MOF9" s="340"/>
      <c r="MOG9" s="340"/>
      <c r="MOH9" s="340"/>
      <c r="MOI9" s="340"/>
      <c r="MOJ9" s="340"/>
      <c r="MOK9" s="340"/>
      <c r="MOL9" s="340"/>
      <c r="MOM9" s="340"/>
      <c r="MON9" s="340"/>
      <c r="MOO9" s="340"/>
      <c r="MOP9" s="340"/>
      <c r="MOQ9" s="340"/>
      <c r="MOR9" s="340"/>
      <c r="MOS9" s="340"/>
      <c r="MOT9" s="340"/>
      <c r="MOU9" s="340"/>
      <c r="MOV9" s="340"/>
      <c r="MOW9" s="340"/>
      <c r="MOX9" s="340"/>
      <c r="MOY9" s="340"/>
      <c r="MOZ9" s="340"/>
      <c r="MPA9" s="340"/>
      <c r="MPB9" s="340"/>
      <c r="MPC9" s="340"/>
      <c r="MPD9" s="340"/>
      <c r="MPE9" s="340"/>
      <c r="MPF9" s="340"/>
      <c r="MPG9" s="340"/>
      <c r="MPH9" s="340"/>
      <c r="MPI9" s="340"/>
      <c r="MPJ9" s="340"/>
      <c r="MPK9" s="340"/>
      <c r="MPL9" s="340"/>
      <c r="MPM9" s="340"/>
      <c r="MPN9" s="340"/>
      <c r="MPO9" s="340"/>
      <c r="MPP9" s="340"/>
      <c r="MPQ9" s="340"/>
      <c r="MPR9" s="340"/>
      <c r="MPS9" s="340"/>
      <c r="MPT9" s="340"/>
      <c r="MPU9" s="340"/>
      <c r="MPV9" s="340"/>
      <c r="MPW9" s="340"/>
      <c r="MPX9" s="340"/>
      <c r="MPY9" s="340"/>
      <c r="MPZ9" s="340"/>
      <c r="MQA9" s="340"/>
      <c r="MQB9" s="340"/>
      <c r="MQC9" s="340"/>
      <c r="MQD9" s="340"/>
      <c r="MQE9" s="340"/>
      <c r="MQF9" s="340"/>
      <c r="MQG9" s="340"/>
      <c r="MQH9" s="340"/>
      <c r="MQI9" s="340"/>
      <c r="MQJ9" s="340"/>
      <c r="MQK9" s="340"/>
      <c r="MQL9" s="340"/>
      <c r="MQM9" s="340"/>
      <c r="MQN9" s="340"/>
      <c r="MQO9" s="340"/>
      <c r="MQP9" s="340"/>
      <c r="MQQ9" s="340"/>
      <c r="MQR9" s="340"/>
      <c r="MQS9" s="340"/>
      <c r="MQT9" s="340"/>
      <c r="MQU9" s="340"/>
      <c r="MQV9" s="340"/>
      <c r="MQW9" s="340"/>
      <c r="MQX9" s="340"/>
      <c r="MQY9" s="340"/>
      <c r="MQZ9" s="340"/>
      <c r="MRA9" s="340"/>
      <c r="MRB9" s="340"/>
      <c r="MRC9" s="340"/>
      <c r="MRD9" s="340"/>
      <c r="MRE9" s="340"/>
      <c r="MRF9" s="340"/>
      <c r="MRG9" s="340"/>
      <c r="MRH9" s="340"/>
      <c r="MRI9" s="340"/>
      <c r="MRJ9" s="340"/>
      <c r="MRK9" s="340"/>
      <c r="MRL9" s="340"/>
      <c r="MRM9" s="340"/>
      <c r="MRN9" s="340"/>
      <c r="MRO9" s="340"/>
      <c r="MRP9" s="340"/>
      <c r="MRQ9" s="340"/>
      <c r="MRR9" s="340"/>
      <c r="MRS9" s="340"/>
      <c r="MRT9" s="340"/>
      <c r="MRU9" s="340"/>
      <c r="MRV9" s="340"/>
      <c r="MRW9" s="340"/>
      <c r="MRX9" s="340"/>
      <c r="MRY9" s="340"/>
      <c r="MRZ9" s="340"/>
      <c r="MSA9" s="340"/>
      <c r="MSB9" s="340"/>
      <c r="MSC9" s="340"/>
      <c r="MSD9" s="340"/>
      <c r="MSE9" s="340"/>
      <c r="MSF9" s="340"/>
      <c r="MSG9" s="340"/>
      <c r="MSH9" s="340"/>
      <c r="MSI9" s="340"/>
      <c r="MSJ9" s="340"/>
      <c r="MSK9" s="340"/>
      <c r="MSL9" s="340"/>
      <c r="MSM9" s="340"/>
      <c r="MSN9" s="340"/>
      <c r="MSO9" s="340"/>
      <c r="MSP9" s="340"/>
      <c r="MSQ9" s="340"/>
      <c r="MSR9" s="340"/>
      <c r="MSS9" s="340"/>
      <c r="MST9" s="340"/>
      <c r="MSU9" s="340"/>
      <c r="MSV9" s="340"/>
      <c r="MSW9" s="340"/>
      <c r="MSX9" s="340"/>
      <c r="MSY9" s="340"/>
      <c r="MSZ9" s="340"/>
      <c r="MTA9" s="340"/>
      <c r="MTB9" s="340"/>
      <c r="MTC9" s="340"/>
      <c r="MTD9" s="340"/>
      <c r="MTE9" s="340"/>
      <c r="MTF9" s="340"/>
      <c r="MTG9" s="340"/>
      <c r="MTH9" s="340"/>
      <c r="MTI9" s="340"/>
      <c r="MTJ9" s="340"/>
      <c r="MTK9" s="340"/>
      <c r="MTL9" s="340"/>
      <c r="MTM9" s="340"/>
      <c r="MTN9" s="340"/>
      <c r="MTO9" s="340"/>
      <c r="MTP9" s="340"/>
      <c r="MTQ9" s="340"/>
      <c r="MTR9" s="340"/>
      <c r="MTS9" s="340"/>
      <c r="MTT9" s="340"/>
      <c r="MTU9" s="340"/>
      <c r="MTV9" s="340"/>
      <c r="MTW9" s="340"/>
      <c r="MTX9" s="340"/>
      <c r="MTY9" s="340"/>
      <c r="MTZ9" s="340"/>
      <c r="MUA9" s="340"/>
      <c r="MUB9" s="340"/>
      <c r="MUC9" s="340"/>
      <c r="MUD9" s="340"/>
      <c r="MUE9" s="340"/>
      <c r="MUF9" s="340"/>
      <c r="MUG9" s="340"/>
      <c r="MUH9" s="340"/>
      <c r="MUI9" s="340"/>
      <c r="MUJ9" s="340"/>
      <c r="MUK9" s="340"/>
      <c r="MUL9" s="340"/>
      <c r="MUM9" s="340"/>
      <c r="MUN9" s="340"/>
      <c r="MUO9" s="340"/>
      <c r="MUP9" s="340"/>
      <c r="MUQ9" s="340"/>
      <c r="MUR9" s="340"/>
      <c r="MUS9" s="340"/>
      <c r="MUT9" s="340"/>
      <c r="MUU9" s="340"/>
      <c r="MUV9" s="340"/>
      <c r="MUW9" s="340"/>
      <c r="MUX9" s="340"/>
      <c r="MUY9" s="340"/>
      <c r="MUZ9" s="340"/>
      <c r="MVA9" s="340"/>
      <c r="MVB9" s="340"/>
      <c r="MVC9" s="340"/>
      <c r="MVD9" s="340"/>
      <c r="MVE9" s="340"/>
      <c r="MVF9" s="340"/>
      <c r="MVG9" s="340"/>
      <c r="MVH9" s="340"/>
      <c r="MVI9" s="340"/>
      <c r="MVJ9" s="340"/>
      <c r="MVK9" s="340"/>
      <c r="MVL9" s="340"/>
      <c r="MVM9" s="340"/>
      <c r="MVN9" s="340"/>
      <c r="MVO9" s="340"/>
      <c r="MVP9" s="340"/>
      <c r="MVQ9" s="340"/>
      <c r="MVR9" s="340"/>
      <c r="MVS9" s="340"/>
      <c r="MVT9" s="340"/>
      <c r="MVU9" s="340"/>
      <c r="MVV9" s="340"/>
      <c r="MVW9" s="340"/>
      <c r="MVX9" s="340"/>
      <c r="MVY9" s="340"/>
      <c r="MVZ9" s="340"/>
      <c r="MWA9" s="340"/>
      <c r="MWB9" s="340"/>
      <c r="MWC9" s="340"/>
      <c r="MWD9" s="340"/>
      <c r="MWE9" s="340"/>
      <c r="MWF9" s="340"/>
      <c r="MWG9" s="340"/>
      <c r="MWH9" s="340"/>
      <c r="MWI9" s="340"/>
      <c r="MWJ9" s="340"/>
      <c r="MWK9" s="340"/>
      <c r="MWL9" s="340"/>
      <c r="MWM9" s="340"/>
      <c r="MWN9" s="340"/>
      <c r="MWO9" s="340"/>
      <c r="MWP9" s="340"/>
      <c r="MWQ9" s="340"/>
      <c r="MWR9" s="340"/>
      <c r="MWS9" s="340"/>
      <c r="MWT9" s="340"/>
      <c r="MWU9" s="340"/>
      <c r="MWV9" s="340"/>
      <c r="MWW9" s="340"/>
      <c r="MWX9" s="340"/>
      <c r="MWY9" s="340"/>
      <c r="MWZ9" s="340"/>
      <c r="MXA9" s="340"/>
      <c r="MXB9" s="340"/>
      <c r="MXC9" s="340"/>
      <c r="MXD9" s="340"/>
      <c r="MXE9" s="340"/>
      <c r="MXF9" s="340"/>
      <c r="MXG9" s="340"/>
      <c r="MXH9" s="340"/>
      <c r="MXI9" s="340"/>
      <c r="MXJ9" s="340"/>
      <c r="MXK9" s="340"/>
      <c r="MXL9" s="340"/>
      <c r="MXM9" s="340"/>
      <c r="MXN9" s="340"/>
      <c r="MXO9" s="340"/>
      <c r="MXP9" s="340"/>
      <c r="MXQ9" s="340"/>
      <c r="MXR9" s="340"/>
      <c r="MXS9" s="340"/>
      <c r="MXT9" s="340"/>
      <c r="MXU9" s="340"/>
      <c r="MXV9" s="340"/>
      <c r="MXW9" s="340"/>
      <c r="MXX9" s="340"/>
      <c r="MXY9" s="340"/>
      <c r="MXZ9" s="340"/>
      <c r="MYA9" s="340"/>
      <c r="MYB9" s="340"/>
      <c r="MYC9" s="340"/>
      <c r="MYD9" s="340"/>
      <c r="MYE9" s="340"/>
      <c r="MYF9" s="340"/>
      <c r="MYG9" s="340"/>
      <c r="MYH9" s="340"/>
      <c r="MYI9" s="340"/>
      <c r="MYJ9" s="340"/>
      <c r="MYK9" s="340"/>
      <c r="MYL9" s="340"/>
      <c r="MYM9" s="340"/>
      <c r="MYN9" s="340"/>
      <c r="MYO9" s="340"/>
      <c r="MYP9" s="340"/>
      <c r="MYQ9" s="340"/>
      <c r="MYR9" s="340"/>
      <c r="MYS9" s="340"/>
      <c r="MYT9" s="340"/>
      <c r="MYU9" s="340"/>
      <c r="MYV9" s="340"/>
      <c r="MYW9" s="340"/>
      <c r="MYX9" s="340"/>
      <c r="MYY9" s="340"/>
      <c r="MYZ9" s="340"/>
      <c r="MZA9" s="340"/>
      <c r="MZB9" s="340"/>
      <c r="MZC9" s="340"/>
      <c r="MZD9" s="340"/>
      <c r="MZE9" s="340"/>
      <c r="MZF9" s="340"/>
      <c r="MZG9" s="340"/>
      <c r="MZH9" s="340"/>
      <c r="MZI9" s="340"/>
      <c r="MZJ9" s="340"/>
      <c r="MZK9" s="340"/>
      <c r="MZL9" s="340"/>
      <c r="MZM9" s="340"/>
      <c r="MZN9" s="340"/>
      <c r="MZO9" s="340"/>
      <c r="MZP9" s="340"/>
      <c r="MZQ9" s="340"/>
      <c r="MZR9" s="340"/>
      <c r="MZS9" s="340"/>
      <c r="MZT9" s="340"/>
      <c r="MZU9" s="340"/>
      <c r="MZV9" s="340"/>
      <c r="MZW9" s="340"/>
      <c r="MZX9" s="340"/>
      <c r="MZY9" s="340"/>
      <c r="MZZ9" s="340"/>
      <c r="NAA9" s="340"/>
      <c r="NAB9" s="340"/>
      <c r="NAC9" s="340"/>
      <c r="NAD9" s="340"/>
      <c r="NAE9" s="340"/>
      <c r="NAF9" s="340"/>
      <c r="NAG9" s="340"/>
      <c r="NAH9" s="340"/>
      <c r="NAI9" s="340"/>
      <c r="NAJ9" s="340"/>
      <c r="NAK9" s="340"/>
      <c r="NAL9" s="340"/>
      <c r="NAM9" s="340"/>
      <c r="NAN9" s="340"/>
      <c r="NAO9" s="340"/>
      <c r="NAP9" s="340"/>
      <c r="NAQ9" s="340"/>
      <c r="NAR9" s="340"/>
      <c r="NAS9" s="340"/>
      <c r="NAT9" s="340"/>
      <c r="NAU9" s="340"/>
      <c r="NAV9" s="340"/>
      <c r="NAW9" s="340"/>
      <c r="NAX9" s="340"/>
      <c r="NAY9" s="340"/>
      <c r="NAZ9" s="340"/>
      <c r="NBA9" s="340"/>
      <c r="NBB9" s="340"/>
      <c r="NBC9" s="340"/>
      <c r="NBD9" s="340"/>
      <c r="NBE9" s="340"/>
      <c r="NBF9" s="340"/>
      <c r="NBG9" s="340"/>
      <c r="NBH9" s="340"/>
      <c r="NBI9" s="340"/>
      <c r="NBJ9" s="340"/>
      <c r="NBK9" s="340"/>
      <c r="NBL9" s="340"/>
      <c r="NBM9" s="340"/>
      <c r="NBN9" s="340"/>
      <c r="NBO9" s="340"/>
      <c r="NBP9" s="340"/>
      <c r="NBQ9" s="340"/>
      <c r="NBR9" s="340"/>
      <c r="NBS9" s="340"/>
      <c r="NBT9" s="340"/>
      <c r="NBU9" s="340"/>
      <c r="NBV9" s="340"/>
      <c r="NBW9" s="340"/>
      <c r="NBX9" s="340"/>
      <c r="NBY9" s="340"/>
      <c r="NBZ9" s="340"/>
      <c r="NCA9" s="340"/>
      <c r="NCB9" s="340"/>
      <c r="NCC9" s="340"/>
      <c r="NCD9" s="340"/>
      <c r="NCE9" s="340"/>
      <c r="NCF9" s="340"/>
      <c r="NCG9" s="340"/>
      <c r="NCH9" s="340"/>
      <c r="NCI9" s="340"/>
      <c r="NCJ9" s="340"/>
      <c r="NCK9" s="340"/>
      <c r="NCL9" s="340"/>
      <c r="NCM9" s="340"/>
      <c r="NCN9" s="340"/>
      <c r="NCO9" s="340"/>
      <c r="NCP9" s="340"/>
      <c r="NCQ9" s="340"/>
      <c r="NCR9" s="340"/>
      <c r="NCS9" s="340"/>
      <c r="NCT9" s="340"/>
      <c r="NCU9" s="340"/>
      <c r="NCV9" s="340"/>
      <c r="NCW9" s="340"/>
      <c r="NCX9" s="340"/>
      <c r="NCY9" s="340"/>
      <c r="NCZ9" s="340"/>
      <c r="NDA9" s="340"/>
      <c r="NDB9" s="340"/>
      <c r="NDC9" s="340"/>
      <c r="NDD9" s="340"/>
      <c r="NDE9" s="340"/>
      <c r="NDF9" s="340"/>
      <c r="NDG9" s="340"/>
      <c r="NDH9" s="340"/>
      <c r="NDI9" s="340"/>
      <c r="NDJ9" s="340"/>
      <c r="NDK9" s="340"/>
      <c r="NDL9" s="340"/>
      <c r="NDM9" s="340"/>
      <c r="NDN9" s="340"/>
      <c r="NDO9" s="340"/>
      <c r="NDP9" s="340"/>
      <c r="NDQ9" s="340"/>
      <c r="NDR9" s="340"/>
      <c r="NDS9" s="340"/>
      <c r="NDT9" s="340"/>
      <c r="NDU9" s="340"/>
      <c r="NDV9" s="340"/>
      <c r="NDW9" s="340"/>
      <c r="NDX9" s="340"/>
      <c r="NDY9" s="340"/>
      <c r="NDZ9" s="340"/>
      <c r="NEA9" s="340"/>
      <c r="NEB9" s="340"/>
      <c r="NEC9" s="340"/>
      <c r="NED9" s="340"/>
      <c r="NEE9" s="340"/>
      <c r="NEF9" s="340"/>
      <c r="NEG9" s="340"/>
      <c r="NEH9" s="340"/>
      <c r="NEI9" s="340"/>
      <c r="NEJ9" s="340"/>
      <c r="NEK9" s="340"/>
      <c r="NEL9" s="340"/>
      <c r="NEM9" s="340"/>
      <c r="NEN9" s="340"/>
      <c r="NEO9" s="340"/>
      <c r="NEP9" s="340"/>
      <c r="NEQ9" s="340"/>
      <c r="NER9" s="340"/>
      <c r="NES9" s="340"/>
      <c r="NET9" s="340"/>
      <c r="NEU9" s="340"/>
      <c r="NEV9" s="340"/>
      <c r="NEW9" s="340"/>
      <c r="NEX9" s="340"/>
      <c r="NEY9" s="340"/>
      <c r="NEZ9" s="340"/>
      <c r="NFA9" s="340"/>
      <c r="NFB9" s="340"/>
      <c r="NFC9" s="340"/>
      <c r="NFD9" s="340"/>
      <c r="NFE9" s="340"/>
      <c r="NFF9" s="340"/>
      <c r="NFG9" s="340"/>
      <c r="NFH9" s="340"/>
      <c r="NFI9" s="340"/>
      <c r="NFJ9" s="340"/>
      <c r="NFK9" s="340"/>
      <c r="NFL9" s="340"/>
      <c r="NFM9" s="340"/>
      <c r="NFN9" s="340"/>
      <c r="NFO9" s="340"/>
      <c r="NFP9" s="340"/>
      <c r="NFQ9" s="340"/>
      <c r="NFR9" s="340"/>
      <c r="NFS9" s="340"/>
      <c r="NFT9" s="340"/>
      <c r="NFU9" s="340"/>
      <c r="NFV9" s="340"/>
      <c r="NFW9" s="340"/>
      <c r="NFX9" s="340"/>
      <c r="NFY9" s="340"/>
      <c r="NFZ9" s="340"/>
      <c r="NGA9" s="340"/>
      <c r="NGB9" s="340"/>
      <c r="NGC9" s="340"/>
      <c r="NGD9" s="340"/>
      <c r="NGE9" s="340"/>
      <c r="NGF9" s="340"/>
      <c r="NGG9" s="340"/>
      <c r="NGH9" s="340"/>
      <c r="NGI9" s="340"/>
      <c r="NGJ9" s="340"/>
      <c r="NGK9" s="340"/>
      <c r="NGL9" s="340"/>
      <c r="NGM9" s="340"/>
      <c r="NGN9" s="340"/>
      <c r="NGO9" s="340"/>
      <c r="NGP9" s="340"/>
      <c r="NGQ9" s="340"/>
      <c r="NGR9" s="340"/>
      <c r="NGS9" s="340"/>
      <c r="NGT9" s="340"/>
      <c r="NGU9" s="340"/>
      <c r="NGV9" s="340"/>
      <c r="NGW9" s="340"/>
      <c r="NGX9" s="340"/>
      <c r="NGY9" s="340"/>
      <c r="NGZ9" s="340"/>
      <c r="NHA9" s="340"/>
      <c r="NHB9" s="340"/>
      <c r="NHC9" s="340"/>
      <c r="NHD9" s="340"/>
      <c r="NHE9" s="340"/>
      <c r="NHF9" s="340"/>
      <c r="NHG9" s="340"/>
      <c r="NHH9" s="340"/>
      <c r="NHI9" s="340"/>
      <c r="NHJ9" s="340"/>
      <c r="NHK9" s="340"/>
      <c r="NHL9" s="340"/>
      <c r="NHM9" s="340"/>
      <c r="NHN9" s="340"/>
      <c r="NHO9" s="340"/>
      <c r="NHP9" s="340"/>
      <c r="NHQ9" s="340"/>
      <c r="NHR9" s="340"/>
      <c r="NHS9" s="340"/>
      <c r="NHT9" s="340"/>
      <c r="NHU9" s="340"/>
      <c r="NHV9" s="340"/>
      <c r="NHW9" s="340"/>
      <c r="NHX9" s="340"/>
      <c r="NHY9" s="340"/>
      <c r="NHZ9" s="340"/>
      <c r="NIA9" s="340"/>
      <c r="NIB9" s="340"/>
      <c r="NIC9" s="340"/>
      <c r="NID9" s="340"/>
      <c r="NIE9" s="340"/>
      <c r="NIF9" s="340"/>
      <c r="NIG9" s="340"/>
      <c r="NIH9" s="340"/>
      <c r="NII9" s="340"/>
      <c r="NIJ9" s="340"/>
      <c r="NIK9" s="340"/>
      <c r="NIL9" s="340"/>
      <c r="NIM9" s="340"/>
      <c r="NIN9" s="340"/>
      <c r="NIO9" s="340"/>
      <c r="NIP9" s="340"/>
      <c r="NIQ9" s="340"/>
      <c r="NIR9" s="340"/>
      <c r="NIS9" s="340"/>
      <c r="NIT9" s="340"/>
      <c r="NIU9" s="340"/>
      <c r="NIV9" s="340"/>
      <c r="NIW9" s="340"/>
      <c r="NIX9" s="340"/>
      <c r="NIY9" s="340"/>
      <c r="NIZ9" s="340"/>
      <c r="NJA9" s="340"/>
      <c r="NJB9" s="340"/>
      <c r="NJC9" s="340"/>
      <c r="NJD9" s="340"/>
      <c r="NJE9" s="340"/>
      <c r="NJF9" s="340"/>
      <c r="NJG9" s="340"/>
      <c r="NJH9" s="340"/>
      <c r="NJI9" s="340"/>
      <c r="NJJ9" s="340"/>
      <c r="NJK9" s="340"/>
      <c r="NJL9" s="340"/>
      <c r="NJM9" s="340"/>
      <c r="NJN9" s="340"/>
      <c r="NJO9" s="340"/>
      <c r="NJP9" s="340"/>
      <c r="NJQ9" s="340"/>
      <c r="NJR9" s="340"/>
      <c r="NJS9" s="340"/>
      <c r="NJT9" s="340"/>
      <c r="NJU9" s="340"/>
      <c r="NJV9" s="340"/>
      <c r="NJW9" s="340"/>
      <c r="NJX9" s="340"/>
      <c r="NJY9" s="340"/>
      <c r="NJZ9" s="340"/>
      <c r="NKA9" s="340"/>
      <c r="NKB9" s="340"/>
      <c r="NKC9" s="340"/>
      <c r="NKD9" s="340"/>
      <c r="NKE9" s="340"/>
      <c r="NKF9" s="340"/>
      <c r="NKG9" s="340"/>
      <c r="NKH9" s="340"/>
      <c r="NKI9" s="340"/>
      <c r="NKJ9" s="340"/>
      <c r="NKK9" s="340"/>
      <c r="NKL9" s="340"/>
      <c r="NKM9" s="340"/>
      <c r="NKN9" s="340"/>
      <c r="NKO9" s="340"/>
      <c r="NKP9" s="340"/>
      <c r="NKQ9" s="340"/>
      <c r="NKR9" s="340"/>
      <c r="NKS9" s="340"/>
      <c r="NKT9" s="340"/>
      <c r="NKU9" s="340"/>
      <c r="NKV9" s="340"/>
      <c r="NKW9" s="340"/>
      <c r="NKX9" s="340"/>
      <c r="NKY9" s="340"/>
      <c r="NKZ9" s="340"/>
      <c r="NLA9" s="340"/>
      <c r="NLB9" s="340"/>
      <c r="NLC9" s="340"/>
      <c r="NLD9" s="340"/>
      <c r="NLE9" s="340"/>
      <c r="NLF9" s="340"/>
      <c r="NLG9" s="340"/>
      <c r="NLH9" s="340"/>
      <c r="NLI9" s="340"/>
      <c r="NLJ9" s="340"/>
      <c r="NLK9" s="340"/>
      <c r="NLL9" s="340"/>
      <c r="NLM9" s="340"/>
      <c r="NLN9" s="340"/>
      <c r="NLO9" s="340"/>
      <c r="NLP9" s="340"/>
      <c r="NLQ9" s="340"/>
      <c r="NLR9" s="340"/>
      <c r="NLS9" s="340"/>
      <c r="NLT9" s="340"/>
      <c r="NLU9" s="340"/>
      <c r="NLV9" s="340"/>
      <c r="NLW9" s="340"/>
      <c r="NLX9" s="340"/>
      <c r="NLY9" s="340"/>
      <c r="NLZ9" s="340"/>
      <c r="NMA9" s="340"/>
      <c r="NMB9" s="340"/>
      <c r="NMC9" s="340"/>
      <c r="NMD9" s="340"/>
      <c r="NME9" s="340"/>
      <c r="NMF9" s="340"/>
      <c r="NMG9" s="340"/>
      <c r="NMH9" s="340"/>
      <c r="NMI9" s="340"/>
      <c r="NMJ9" s="340"/>
      <c r="NMK9" s="340"/>
      <c r="NML9" s="340"/>
      <c r="NMM9" s="340"/>
      <c r="NMN9" s="340"/>
      <c r="NMO9" s="340"/>
      <c r="NMP9" s="340"/>
      <c r="NMQ9" s="340"/>
      <c r="NMR9" s="340"/>
      <c r="NMS9" s="340"/>
      <c r="NMT9" s="340"/>
      <c r="NMU9" s="340"/>
      <c r="NMV9" s="340"/>
      <c r="NMW9" s="340"/>
      <c r="NMX9" s="340"/>
      <c r="NMY9" s="340"/>
      <c r="NMZ9" s="340"/>
      <c r="NNA9" s="340"/>
      <c r="NNB9" s="340"/>
      <c r="NNC9" s="340"/>
      <c r="NND9" s="340"/>
      <c r="NNE9" s="340"/>
      <c r="NNF9" s="340"/>
      <c r="NNG9" s="340"/>
      <c r="NNH9" s="340"/>
      <c r="NNI9" s="340"/>
      <c r="NNJ9" s="340"/>
      <c r="NNK9" s="340"/>
      <c r="NNL9" s="340"/>
      <c r="NNM9" s="340"/>
      <c r="NNN9" s="340"/>
      <c r="NNO9" s="340"/>
      <c r="NNP9" s="340"/>
      <c r="NNQ9" s="340"/>
      <c r="NNR9" s="340"/>
      <c r="NNS9" s="340"/>
      <c r="NNT9" s="340"/>
      <c r="NNU9" s="340"/>
      <c r="NNV9" s="340"/>
      <c r="NNW9" s="340"/>
      <c r="NNX9" s="340"/>
      <c r="NNY9" s="340"/>
      <c r="NNZ9" s="340"/>
      <c r="NOA9" s="340"/>
      <c r="NOB9" s="340"/>
      <c r="NOC9" s="340"/>
      <c r="NOD9" s="340"/>
      <c r="NOE9" s="340"/>
      <c r="NOF9" s="340"/>
      <c r="NOG9" s="340"/>
      <c r="NOH9" s="340"/>
      <c r="NOI9" s="340"/>
      <c r="NOJ9" s="340"/>
      <c r="NOK9" s="340"/>
      <c r="NOL9" s="340"/>
      <c r="NOM9" s="340"/>
      <c r="NON9" s="340"/>
      <c r="NOO9" s="340"/>
      <c r="NOP9" s="340"/>
      <c r="NOQ9" s="340"/>
      <c r="NOR9" s="340"/>
      <c r="NOS9" s="340"/>
      <c r="NOT9" s="340"/>
      <c r="NOU9" s="340"/>
      <c r="NOV9" s="340"/>
      <c r="NOW9" s="340"/>
      <c r="NOX9" s="340"/>
      <c r="NOY9" s="340"/>
      <c r="NOZ9" s="340"/>
      <c r="NPA9" s="340"/>
      <c r="NPB9" s="340"/>
      <c r="NPC9" s="340"/>
      <c r="NPD9" s="340"/>
      <c r="NPE9" s="340"/>
      <c r="NPF9" s="340"/>
      <c r="NPG9" s="340"/>
      <c r="NPH9" s="340"/>
      <c r="NPI9" s="340"/>
      <c r="NPJ9" s="340"/>
      <c r="NPK9" s="340"/>
      <c r="NPL9" s="340"/>
      <c r="NPM9" s="340"/>
      <c r="NPN9" s="340"/>
      <c r="NPO9" s="340"/>
      <c r="NPP9" s="340"/>
      <c r="NPQ9" s="340"/>
      <c r="NPR9" s="340"/>
      <c r="NPS9" s="340"/>
      <c r="NPT9" s="340"/>
      <c r="NPU9" s="340"/>
      <c r="NPV9" s="340"/>
      <c r="NPW9" s="340"/>
      <c r="NPX9" s="340"/>
      <c r="NPY9" s="340"/>
      <c r="NPZ9" s="340"/>
      <c r="NQA9" s="340"/>
      <c r="NQB9" s="340"/>
      <c r="NQC9" s="340"/>
      <c r="NQD9" s="340"/>
      <c r="NQE9" s="340"/>
      <c r="NQF9" s="340"/>
      <c r="NQG9" s="340"/>
      <c r="NQH9" s="340"/>
      <c r="NQI9" s="340"/>
      <c r="NQJ9" s="340"/>
      <c r="NQK9" s="340"/>
      <c r="NQL9" s="340"/>
      <c r="NQM9" s="340"/>
      <c r="NQN9" s="340"/>
      <c r="NQO9" s="340"/>
      <c r="NQP9" s="340"/>
      <c r="NQQ9" s="340"/>
      <c r="NQR9" s="340"/>
      <c r="NQS9" s="340"/>
      <c r="NQT9" s="340"/>
      <c r="NQU9" s="340"/>
      <c r="NQV9" s="340"/>
      <c r="NQW9" s="340"/>
      <c r="NQX9" s="340"/>
      <c r="NQY9" s="340"/>
      <c r="NQZ9" s="340"/>
      <c r="NRA9" s="340"/>
      <c r="NRB9" s="340"/>
      <c r="NRC9" s="340"/>
      <c r="NRD9" s="340"/>
      <c r="NRE9" s="340"/>
      <c r="NRF9" s="340"/>
      <c r="NRG9" s="340"/>
      <c r="NRH9" s="340"/>
      <c r="NRI9" s="340"/>
      <c r="NRJ9" s="340"/>
      <c r="NRK9" s="340"/>
      <c r="NRL9" s="340"/>
      <c r="NRM9" s="340"/>
      <c r="NRN9" s="340"/>
      <c r="NRO9" s="340"/>
      <c r="NRP9" s="340"/>
      <c r="NRQ9" s="340"/>
      <c r="NRR9" s="340"/>
      <c r="NRS9" s="340"/>
      <c r="NRT9" s="340"/>
      <c r="NRU9" s="340"/>
      <c r="NRV9" s="340"/>
      <c r="NRW9" s="340"/>
      <c r="NRX9" s="340"/>
      <c r="NRY9" s="340"/>
      <c r="NRZ9" s="340"/>
      <c r="NSA9" s="340"/>
      <c r="NSB9" s="340"/>
      <c r="NSC9" s="340"/>
      <c r="NSD9" s="340"/>
      <c r="NSE9" s="340"/>
      <c r="NSF9" s="340"/>
      <c r="NSG9" s="340"/>
      <c r="NSH9" s="340"/>
      <c r="NSI9" s="340"/>
      <c r="NSJ9" s="340"/>
      <c r="NSK9" s="340"/>
      <c r="NSL9" s="340"/>
      <c r="NSM9" s="340"/>
      <c r="NSN9" s="340"/>
      <c r="NSO9" s="340"/>
      <c r="NSP9" s="340"/>
      <c r="NSQ9" s="340"/>
      <c r="NSR9" s="340"/>
      <c r="NSS9" s="340"/>
      <c r="NST9" s="340"/>
      <c r="NSU9" s="340"/>
      <c r="NSV9" s="340"/>
      <c r="NSW9" s="340"/>
      <c r="NSX9" s="340"/>
      <c r="NSY9" s="340"/>
      <c r="NSZ9" s="340"/>
      <c r="NTA9" s="340"/>
      <c r="NTB9" s="340"/>
      <c r="NTC9" s="340"/>
      <c r="NTD9" s="340"/>
      <c r="NTE9" s="340"/>
      <c r="NTF9" s="340"/>
      <c r="NTG9" s="340"/>
      <c r="NTH9" s="340"/>
      <c r="NTI9" s="340"/>
      <c r="NTJ9" s="340"/>
      <c r="NTK9" s="340"/>
      <c r="NTL9" s="340"/>
      <c r="NTM9" s="340"/>
      <c r="NTN9" s="340"/>
      <c r="NTO9" s="340"/>
      <c r="NTP9" s="340"/>
      <c r="NTQ9" s="340"/>
      <c r="NTR9" s="340"/>
      <c r="NTS9" s="340"/>
      <c r="NTT9" s="340"/>
      <c r="NTU9" s="340"/>
      <c r="NTV9" s="340"/>
      <c r="NTW9" s="340"/>
      <c r="NTX9" s="340"/>
      <c r="NTY9" s="340"/>
      <c r="NTZ9" s="340"/>
      <c r="NUA9" s="340"/>
      <c r="NUB9" s="340"/>
      <c r="NUC9" s="340"/>
      <c r="NUD9" s="340"/>
      <c r="NUE9" s="340"/>
      <c r="NUF9" s="340"/>
      <c r="NUG9" s="340"/>
      <c r="NUH9" s="340"/>
      <c r="NUI9" s="340"/>
      <c r="NUJ9" s="340"/>
      <c r="NUK9" s="340"/>
      <c r="NUL9" s="340"/>
      <c r="NUM9" s="340"/>
      <c r="NUN9" s="340"/>
      <c r="NUO9" s="340"/>
      <c r="NUP9" s="340"/>
      <c r="NUQ9" s="340"/>
      <c r="NUR9" s="340"/>
      <c r="NUS9" s="340"/>
      <c r="NUT9" s="340"/>
      <c r="NUU9" s="340"/>
      <c r="NUV9" s="340"/>
      <c r="NUW9" s="340"/>
      <c r="NUX9" s="340"/>
      <c r="NUY9" s="340"/>
      <c r="NUZ9" s="340"/>
      <c r="NVA9" s="340"/>
      <c r="NVB9" s="340"/>
      <c r="NVC9" s="340"/>
      <c r="NVD9" s="340"/>
      <c r="NVE9" s="340"/>
      <c r="NVF9" s="340"/>
      <c r="NVG9" s="340"/>
      <c r="NVH9" s="340"/>
      <c r="NVI9" s="340"/>
      <c r="NVJ9" s="340"/>
      <c r="NVK9" s="340"/>
      <c r="NVL9" s="340"/>
      <c r="NVM9" s="340"/>
      <c r="NVN9" s="340"/>
      <c r="NVO9" s="340"/>
      <c r="NVP9" s="340"/>
      <c r="NVQ9" s="340"/>
      <c r="NVR9" s="340"/>
      <c r="NVS9" s="340"/>
      <c r="NVT9" s="340"/>
      <c r="NVU9" s="340"/>
      <c r="NVV9" s="340"/>
      <c r="NVW9" s="340"/>
      <c r="NVX9" s="340"/>
      <c r="NVY9" s="340"/>
      <c r="NVZ9" s="340"/>
      <c r="NWA9" s="340"/>
      <c r="NWB9" s="340"/>
      <c r="NWC9" s="340"/>
      <c r="NWD9" s="340"/>
      <c r="NWE9" s="340"/>
      <c r="NWF9" s="340"/>
      <c r="NWG9" s="340"/>
      <c r="NWH9" s="340"/>
      <c r="NWI9" s="340"/>
      <c r="NWJ9" s="340"/>
      <c r="NWK9" s="340"/>
      <c r="NWL9" s="340"/>
      <c r="NWM9" s="340"/>
      <c r="NWN9" s="340"/>
      <c r="NWO9" s="340"/>
      <c r="NWP9" s="340"/>
      <c r="NWQ9" s="340"/>
      <c r="NWR9" s="340"/>
      <c r="NWS9" s="340"/>
      <c r="NWT9" s="340"/>
      <c r="NWU9" s="340"/>
      <c r="NWV9" s="340"/>
      <c r="NWW9" s="340"/>
      <c r="NWX9" s="340"/>
      <c r="NWY9" s="340"/>
      <c r="NWZ9" s="340"/>
      <c r="NXA9" s="340"/>
      <c r="NXB9" s="340"/>
      <c r="NXC9" s="340"/>
      <c r="NXD9" s="340"/>
      <c r="NXE9" s="340"/>
      <c r="NXF9" s="340"/>
      <c r="NXG9" s="340"/>
      <c r="NXH9" s="340"/>
      <c r="NXI9" s="340"/>
      <c r="NXJ9" s="340"/>
      <c r="NXK9" s="340"/>
      <c r="NXL9" s="340"/>
      <c r="NXM9" s="340"/>
      <c r="NXN9" s="340"/>
      <c r="NXO9" s="340"/>
      <c r="NXP9" s="340"/>
      <c r="NXQ9" s="340"/>
      <c r="NXR9" s="340"/>
      <c r="NXS9" s="340"/>
      <c r="NXT9" s="340"/>
      <c r="NXU9" s="340"/>
      <c r="NXV9" s="340"/>
      <c r="NXW9" s="340"/>
      <c r="NXX9" s="340"/>
      <c r="NXY9" s="340"/>
      <c r="NXZ9" s="340"/>
      <c r="NYA9" s="340"/>
      <c r="NYB9" s="340"/>
      <c r="NYC9" s="340"/>
      <c r="NYD9" s="340"/>
      <c r="NYE9" s="340"/>
      <c r="NYF9" s="340"/>
      <c r="NYG9" s="340"/>
      <c r="NYH9" s="340"/>
      <c r="NYI9" s="340"/>
      <c r="NYJ9" s="340"/>
      <c r="NYK9" s="340"/>
      <c r="NYL9" s="340"/>
      <c r="NYM9" s="340"/>
      <c r="NYN9" s="340"/>
      <c r="NYO9" s="340"/>
      <c r="NYP9" s="340"/>
      <c r="NYQ9" s="340"/>
      <c r="NYR9" s="340"/>
      <c r="NYS9" s="340"/>
      <c r="NYT9" s="340"/>
      <c r="NYU9" s="340"/>
      <c r="NYV9" s="340"/>
      <c r="NYW9" s="340"/>
      <c r="NYX9" s="340"/>
      <c r="NYY9" s="340"/>
      <c r="NYZ9" s="340"/>
      <c r="NZA9" s="340"/>
      <c r="NZB9" s="340"/>
      <c r="NZC9" s="340"/>
      <c r="NZD9" s="340"/>
      <c r="NZE9" s="340"/>
      <c r="NZF9" s="340"/>
      <c r="NZG9" s="340"/>
      <c r="NZH9" s="340"/>
      <c r="NZI9" s="340"/>
      <c r="NZJ9" s="340"/>
      <c r="NZK9" s="340"/>
      <c r="NZL9" s="340"/>
      <c r="NZM9" s="340"/>
      <c r="NZN9" s="340"/>
      <c r="NZO9" s="340"/>
      <c r="NZP9" s="340"/>
      <c r="NZQ9" s="340"/>
      <c r="NZR9" s="340"/>
      <c r="NZS9" s="340"/>
      <c r="NZT9" s="340"/>
      <c r="NZU9" s="340"/>
      <c r="NZV9" s="340"/>
      <c r="NZW9" s="340"/>
      <c r="NZX9" s="340"/>
      <c r="NZY9" s="340"/>
      <c r="NZZ9" s="340"/>
      <c r="OAA9" s="340"/>
      <c r="OAB9" s="340"/>
      <c r="OAC9" s="340"/>
      <c r="OAD9" s="340"/>
      <c r="OAE9" s="340"/>
      <c r="OAF9" s="340"/>
      <c r="OAG9" s="340"/>
      <c r="OAH9" s="340"/>
      <c r="OAI9" s="340"/>
      <c r="OAJ9" s="340"/>
      <c r="OAK9" s="340"/>
      <c r="OAL9" s="340"/>
      <c r="OAM9" s="340"/>
      <c r="OAN9" s="340"/>
      <c r="OAO9" s="340"/>
      <c r="OAP9" s="340"/>
      <c r="OAQ9" s="340"/>
      <c r="OAR9" s="340"/>
      <c r="OAS9" s="340"/>
      <c r="OAT9" s="340"/>
      <c r="OAU9" s="340"/>
      <c r="OAV9" s="340"/>
      <c r="OAW9" s="340"/>
      <c r="OAX9" s="340"/>
      <c r="OAY9" s="340"/>
      <c r="OAZ9" s="340"/>
      <c r="OBA9" s="340"/>
      <c r="OBB9" s="340"/>
      <c r="OBC9" s="340"/>
      <c r="OBD9" s="340"/>
      <c r="OBE9" s="340"/>
      <c r="OBF9" s="340"/>
      <c r="OBG9" s="340"/>
      <c r="OBH9" s="340"/>
      <c r="OBI9" s="340"/>
      <c r="OBJ9" s="340"/>
      <c r="OBK9" s="340"/>
      <c r="OBL9" s="340"/>
      <c r="OBM9" s="340"/>
      <c r="OBN9" s="340"/>
      <c r="OBO9" s="340"/>
      <c r="OBP9" s="340"/>
      <c r="OBQ9" s="340"/>
      <c r="OBR9" s="340"/>
      <c r="OBS9" s="340"/>
      <c r="OBT9" s="340"/>
      <c r="OBU9" s="340"/>
      <c r="OBV9" s="340"/>
      <c r="OBW9" s="340"/>
      <c r="OBX9" s="340"/>
      <c r="OBY9" s="340"/>
      <c r="OBZ9" s="340"/>
      <c r="OCA9" s="340"/>
      <c r="OCB9" s="340"/>
      <c r="OCC9" s="340"/>
      <c r="OCD9" s="340"/>
      <c r="OCE9" s="340"/>
      <c r="OCF9" s="340"/>
      <c r="OCG9" s="340"/>
      <c r="OCH9" s="340"/>
      <c r="OCI9" s="340"/>
      <c r="OCJ9" s="340"/>
      <c r="OCK9" s="340"/>
      <c r="OCL9" s="340"/>
      <c r="OCM9" s="340"/>
      <c r="OCN9" s="340"/>
      <c r="OCO9" s="340"/>
      <c r="OCP9" s="340"/>
      <c r="OCQ9" s="340"/>
      <c r="OCR9" s="340"/>
      <c r="OCS9" s="340"/>
      <c r="OCT9" s="340"/>
      <c r="OCU9" s="340"/>
      <c r="OCV9" s="340"/>
      <c r="OCW9" s="340"/>
      <c r="OCX9" s="340"/>
      <c r="OCY9" s="340"/>
      <c r="OCZ9" s="340"/>
      <c r="ODA9" s="340"/>
      <c r="ODB9" s="340"/>
      <c r="ODC9" s="340"/>
      <c r="ODD9" s="340"/>
      <c r="ODE9" s="340"/>
      <c r="ODF9" s="340"/>
      <c r="ODG9" s="340"/>
      <c r="ODH9" s="340"/>
      <c r="ODI9" s="340"/>
      <c r="ODJ9" s="340"/>
      <c r="ODK9" s="340"/>
      <c r="ODL9" s="340"/>
      <c r="ODM9" s="340"/>
      <c r="ODN9" s="340"/>
      <c r="ODO9" s="340"/>
      <c r="ODP9" s="340"/>
      <c r="ODQ9" s="340"/>
      <c r="ODR9" s="340"/>
      <c r="ODS9" s="340"/>
      <c r="ODT9" s="340"/>
      <c r="ODU9" s="340"/>
      <c r="ODV9" s="340"/>
      <c r="ODW9" s="340"/>
      <c r="ODX9" s="340"/>
      <c r="ODY9" s="340"/>
      <c r="ODZ9" s="340"/>
      <c r="OEA9" s="340"/>
      <c r="OEB9" s="340"/>
      <c r="OEC9" s="340"/>
      <c r="OED9" s="340"/>
      <c r="OEE9" s="340"/>
      <c r="OEF9" s="340"/>
      <c r="OEG9" s="340"/>
      <c r="OEH9" s="340"/>
      <c r="OEI9" s="340"/>
      <c r="OEJ9" s="340"/>
      <c r="OEK9" s="340"/>
      <c r="OEL9" s="340"/>
      <c r="OEM9" s="340"/>
      <c r="OEN9" s="340"/>
      <c r="OEO9" s="340"/>
      <c r="OEP9" s="340"/>
      <c r="OEQ9" s="340"/>
      <c r="OER9" s="340"/>
      <c r="OES9" s="340"/>
      <c r="OET9" s="340"/>
      <c r="OEU9" s="340"/>
      <c r="OEV9" s="340"/>
      <c r="OEW9" s="340"/>
      <c r="OEX9" s="340"/>
      <c r="OEY9" s="340"/>
      <c r="OEZ9" s="340"/>
      <c r="OFA9" s="340"/>
      <c r="OFB9" s="340"/>
      <c r="OFC9" s="340"/>
      <c r="OFD9" s="340"/>
      <c r="OFE9" s="340"/>
      <c r="OFF9" s="340"/>
      <c r="OFG9" s="340"/>
      <c r="OFH9" s="340"/>
      <c r="OFI9" s="340"/>
      <c r="OFJ9" s="340"/>
      <c r="OFK9" s="340"/>
      <c r="OFL9" s="340"/>
      <c r="OFM9" s="340"/>
      <c r="OFN9" s="340"/>
      <c r="OFO9" s="340"/>
      <c r="OFP9" s="340"/>
      <c r="OFQ9" s="340"/>
      <c r="OFR9" s="340"/>
      <c r="OFS9" s="340"/>
      <c r="OFT9" s="340"/>
      <c r="OFU9" s="340"/>
      <c r="OFV9" s="340"/>
      <c r="OFW9" s="340"/>
      <c r="OFX9" s="340"/>
      <c r="OFY9" s="340"/>
      <c r="OFZ9" s="340"/>
      <c r="OGA9" s="340"/>
      <c r="OGB9" s="340"/>
      <c r="OGC9" s="340"/>
      <c r="OGD9" s="340"/>
      <c r="OGE9" s="340"/>
      <c r="OGF9" s="340"/>
      <c r="OGG9" s="340"/>
      <c r="OGH9" s="340"/>
      <c r="OGI9" s="340"/>
      <c r="OGJ9" s="340"/>
      <c r="OGK9" s="340"/>
      <c r="OGL9" s="340"/>
      <c r="OGM9" s="340"/>
      <c r="OGN9" s="340"/>
      <c r="OGO9" s="340"/>
      <c r="OGP9" s="340"/>
      <c r="OGQ9" s="340"/>
      <c r="OGR9" s="340"/>
      <c r="OGS9" s="340"/>
      <c r="OGT9" s="340"/>
      <c r="OGU9" s="340"/>
      <c r="OGV9" s="340"/>
      <c r="OGW9" s="340"/>
      <c r="OGX9" s="340"/>
      <c r="OGY9" s="340"/>
      <c r="OGZ9" s="340"/>
      <c r="OHA9" s="340"/>
      <c r="OHB9" s="340"/>
      <c r="OHC9" s="340"/>
      <c r="OHD9" s="340"/>
      <c r="OHE9" s="340"/>
      <c r="OHF9" s="340"/>
      <c r="OHG9" s="340"/>
      <c r="OHH9" s="340"/>
      <c r="OHI9" s="340"/>
      <c r="OHJ9" s="340"/>
      <c r="OHK9" s="340"/>
      <c r="OHL9" s="340"/>
      <c r="OHM9" s="340"/>
      <c r="OHN9" s="340"/>
      <c r="OHO9" s="340"/>
      <c r="OHP9" s="340"/>
      <c r="OHQ9" s="340"/>
      <c r="OHR9" s="340"/>
      <c r="OHS9" s="340"/>
      <c r="OHT9" s="340"/>
      <c r="OHU9" s="340"/>
      <c r="OHV9" s="340"/>
      <c r="OHW9" s="340"/>
      <c r="OHX9" s="340"/>
      <c r="OHY9" s="340"/>
      <c r="OHZ9" s="340"/>
      <c r="OIA9" s="340"/>
      <c r="OIB9" s="340"/>
      <c r="OIC9" s="340"/>
      <c r="OID9" s="340"/>
      <c r="OIE9" s="340"/>
      <c r="OIF9" s="340"/>
      <c r="OIG9" s="340"/>
      <c r="OIH9" s="340"/>
      <c r="OII9" s="340"/>
      <c r="OIJ9" s="340"/>
      <c r="OIK9" s="340"/>
      <c r="OIL9" s="340"/>
      <c r="OIM9" s="340"/>
      <c r="OIN9" s="340"/>
      <c r="OIO9" s="340"/>
      <c r="OIP9" s="340"/>
      <c r="OIQ9" s="340"/>
      <c r="OIR9" s="340"/>
      <c r="OIS9" s="340"/>
      <c r="OIT9" s="340"/>
      <c r="OIU9" s="340"/>
      <c r="OIV9" s="340"/>
      <c r="OIW9" s="340"/>
      <c r="OIX9" s="340"/>
      <c r="OIY9" s="340"/>
      <c r="OIZ9" s="340"/>
      <c r="OJA9" s="340"/>
      <c r="OJB9" s="340"/>
      <c r="OJC9" s="340"/>
      <c r="OJD9" s="340"/>
      <c r="OJE9" s="340"/>
      <c r="OJF9" s="340"/>
      <c r="OJG9" s="340"/>
      <c r="OJH9" s="340"/>
      <c r="OJI9" s="340"/>
      <c r="OJJ9" s="340"/>
      <c r="OJK9" s="340"/>
      <c r="OJL9" s="340"/>
      <c r="OJM9" s="340"/>
      <c r="OJN9" s="340"/>
      <c r="OJO9" s="340"/>
      <c r="OJP9" s="340"/>
      <c r="OJQ9" s="340"/>
      <c r="OJR9" s="340"/>
      <c r="OJS9" s="340"/>
      <c r="OJT9" s="340"/>
      <c r="OJU9" s="340"/>
      <c r="OJV9" s="340"/>
      <c r="OJW9" s="340"/>
      <c r="OJX9" s="340"/>
      <c r="OJY9" s="340"/>
      <c r="OJZ9" s="340"/>
      <c r="OKA9" s="340"/>
      <c r="OKB9" s="340"/>
      <c r="OKC9" s="340"/>
      <c r="OKD9" s="340"/>
      <c r="OKE9" s="340"/>
      <c r="OKF9" s="340"/>
      <c r="OKG9" s="340"/>
      <c r="OKH9" s="340"/>
      <c r="OKI9" s="340"/>
      <c r="OKJ9" s="340"/>
      <c r="OKK9" s="340"/>
      <c r="OKL9" s="340"/>
      <c r="OKM9" s="340"/>
      <c r="OKN9" s="340"/>
      <c r="OKO9" s="340"/>
      <c r="OKP9" s="340"/>
      <c r="OKQ9" s="340"/>
      <c r="OKR9" s="340"/>
      <c r="OKS9" s="340"/>
      <c r="OKT9" s="340"/>
      <c r="OKU9" s="340"/>
      <c r="OKV9" s="340"/>
      <c r="OKW9" s="340"/>
      <c r="OKX9" s="340"/>
      <c r="OKY9" s="340"/>
      <c r="OKZ9" s="340"/>
      <c r="OLA9" s="340"/>
      <c r="OLB9" s="340"/>
      <c r="OLC9" s="340"/>
      <c r="OLD9" s="340"/>
      <c r="OLE9" s="340"/>
      <c r="OLF9" s="340"/>
      <c r="OLG9" s="340"/>
      <c r="OLH9" s="340"/>
      <c r="OLI9" s="340"/>
      <c r="OLJ9" s="340"/>
      <c r="OLK9" s="340"/>
      <c r="OLL9" s="340"/>
      <c r="OLM9" s="340"/>
      <c r="OLN9" s="340"/>
      <c r="OLO9" s="340"/>
      <c r="OLP9" s="340"/>
      <c r="OLQ9" s="340"/>
      <c r="OLR9" s="340"/>
      <c r="OLS9" s="340"/>
      <c r="OLT9" s="340"/>
      <c r="OLU9" s="340"/>
      <c r="OLV9" s="340"/>
      <c r="OLW9" s="340"/>
      <c r="OLX9" s="340"/>
      <c r="OLY9" s="340"/>
      <c r="OLZ9" s="340"/>
      <c r="OMA9" s="340"/>
      <c r="OMB9" s="340"/>
      <c r="OMC9" s="340"/>
      <c r="OMD9" s="340"/>
      <c r="OME9" s="340"/>
      <c r="OMF9" s="340"/>
      <c r="OMG9" s="340"/>
      <c r="OMH9" s="340"/>
      <c r="OMI9" s="340"/>
      <c r="OMJ9" s="340"/>
      <c r="OMK9" s="340"/>
      <c r="OML9" s="340"/>
      <c r="OMM9" s="340"/>
      <c r="OMN9" s="340"/>
      <c r="OMO9" s="340"/>
      <c r="OMP9" s="340"/>
      <c r="OMQ9" s="340"/>
      <c r="OMR9" s="340"/>
      <c r="OMS9" s="340"/>
      <c r="OMT9" s="340"/>
      <c r="OMU9" s="340"/>
      <c r="OMV9" s="340"/>
      <c r="OMW9" s="340"/>
      <c r="OMX9" s="340"/>
      <c r="OMY9" s="340"/>
      <c r="OMZ9" s="340"/>
      <c r="ONA9" s="340"/>
      <c r="ONB9" s="340"/>
      <c r="ONC9" s="340"/>
      <c r="OND9" s="340"/>
      <c r="ONE9" s="340"/>
      <c r="ONF9" s="340"/>
      <c r="ONG9" s="340"/>
      <c r="ONH9" s="340"/>
      <c r="ONI9" s="340"/>
      <c r="ONJ9" s="340"/>
      <c r="ONK9" s="340"/>
      <c r="ONL9" s="340"/>
      <c r="ONM9" s="340"/>
      <c r="ONN9" s="340"/>
      <c r="ONO9" s="340"/>
      <c r="ONP9" s="340"/>
      <c r="ONQ9" s="340"/>
      <c r="ONR9" s="340"/>
      <c r="ONS9" s="340"/>
      <c r="ONT9" s="340"/>
      <c r="ONU9" s="340"/>
      <c r="ONV9" s="340"/>
      <c r="ONW9" s="340"/>
      <c r="ONX9" s="340"/>
      <c r="ONY9" s="340"/>
      <c r="ONZ9" s="340"/>
      <c r="OOA9" s="340"/>
      <c r="OOB9" s="340"/>
      <c r="OOC9" s="340"/>
      <c r="OOD9" s="340"/>
      <c r="OOE9" s="340"/>
      <c r="OOF9" s="340"/>
      <c r="OOG9" s="340"/>
      <c r="OOH9" s="340"/>
      <c r="OOI9" s="340"/>
      <c r="OOJ9" s="340"/>
      <c r="OOK9" s="340"/>
      <c r="OOL9" s="340"/>
      <c r="OOM9" s="340"/>
      <c r="OON9" s="340"/>
      <c r="OOO9" s="340"/>
      <c r="OOP9" s="340"/>
      <c r="OOQ9" s="340"/>
      <c r="OOR9" s="340"/>
      <c r="OOS9" s="340"/>
      <c r="OOT9" s="340"/>
      <c r="OOU9" s="340"/>
      <c r="OOV9" s="340"/>
      <c r="OOW9" s="340"/>
      <c r="OOX9" s="340"/>
      <c r="OOY9" s="340"/>
      <c r="OOZ9" s="340"/>
      <c r="OPA9" s="340"/>
      <c r="OPB9" s="340"/>
      <c r="OPC9" s="340"/>
      <c r="OPD9" s="340"/>
      <c r="OPE9" s="340"/>
      <c r="OPF9" s="340"/>
      <c r="OPG9" s="340"/>
      <c r="OPH9" s="340"/>
      <c r="OPI9" s="340"/>
      <c r="OPJ9" s="340"/>
      <c r="OPK9" s="340"/>
      <c r="OPL9" s="340"/>
      <c r="OPM9" s="340"/>
      <c r="OPN9" s="340"/>
      <c r="OPO9" s="340"/>
      <c r="OPP9" s="340"/>
      <c r="OPQ9" s="340"/>
      <c r="OPR9" s="340"/>
      <c r="OPS9" s="340"/>
      <c r="OPT9" s="340"/>
      <c r="OPU9" s="340"/>
      <c r="OPV9" s="340"/>
      <c r="OPW9" s="340"/>
      <c r="OPX9" s="340"/>
      <c r="OPY9" s="340"/>
      <c r="OPZ9" s="340"/>
      <c r="OQA9" s="340"/>
      <c r="OQB9" s="340"/>
      <c r="OQC9" s="340"/>
      <c r="OQD9" s="340"/>
      <c r="OQE9" s="340"/>
      <c r="OQF9" s="340"/>
      <c r="OQG9" s="340"/>
      <c r="OQH9" s="340"/>
      <c r="OQI9" s="340"/>
      <c r="OQJ9" s="340"/>
      <c r="OQK9" s="340"/>
      <c r="OQL9" s="340"/>
      <c r="OQM9" s="340"/>
      <c r="OQN9" s="340"/>
      <c r="OQO9" s="340"/>
      <c r="OQP9" s="340"/>
      <c r="OQQ9" s="340"/>
      <c r="OQR9" s="340"/>
      <c r="OQS9" s="340"/>
      <c r="OQT9" s="340"/>
      <c r="OQU9" s="340"/>
      <c r="OQV9" s="340"/>
      <c r="OQW9" s="340"/>
      <c r="OQX9" s="340"/>
      <c r="OQY9" s="340"/>
      <c r="OQZ9" s="340"/>
      <c r="ORA9" s="340"/>
      <c r="ORB9" s="340"/>
      <c r="ORC9" s="340"/>
      <c r="ORD9" s="340"/>
      <c r="ORE9" s="340"/>
      <c r="ORF9" s="340"/>
      <c r="ORG9" s="340"/>
      <c r="ORH9" s="340"/>
      <c r="ORI9" s="340"/>
      <c r="ORJ9" s="340"/>
      <c r="ORK9" s="340"/>
      <c r="ORL9" s="340"/>
      <c r="ORM9" s="340"/>
      <c r="ORN9" s="340"/>
      <c r="ORO9" s="340"/>
      <c r="ORP9" s="340"/>
      <c r="ORQ9" s="340"/>
      <c r="ORR9" s="340"/>
      <c r="ORS9" s="340"/>
      <c r="ORT9" s="340"/>
      <c r="ORU9" s="340"/>
      <c r="ORV9" s="340"/>
      <c r="ORW9" s="340"/>
      <c r="ORX9" s="340"/>
      <c r="ORY9" s="340"/>
      <c r="ORZ9" s="340"/>
      <c r="OSA9" s="340"/>
      <c r="OSB9" s="340"/>
      <c r="OSC9" s="340"/>
      <c r="OSD9" s="340"/>
      <c r="OSE9" s="340"/>
      <c r="OSF9" s="340"/>
      <c r="OSG9" s="340"/>
      <c r="OSH9" s="340"/>
      <c r="OSI9" s="340"/>
      <c r="OSJ9" s="340"/>
      <c r="OSK9" s="340"/>
      <c r="OSL9" s="340"/>
      <c r="OSM9" s="340"/>
      <c r="OSN9" s="340"/>
      <c r="OSO9" s="340"/>
      <c r="OSP9" s="340"/>
      <c r="OSQ9" s="340"/>
      <c r="OSR9" s="340"/>
      <c r="OSS9" s="340"/>
      <c r="OST9" s="340"/>
      <c r="OSU9" s="340"/>
      <c r="OSV9" s="340"/>
      <c r="OSW9" s="340"/>
      <c r="OSX9" s="340"/>
      <c r="OSY9" s="340"/>
      <c r="OSZ9" s="340"/>
      <c r="OTA9" s="340"/>
      <c r="OTB9" s="340"/>
      <c r="OTC9" s="340"/>
      <c r="OTD9" s="340"/>
      <c r="OTE9" s="340"/>
      <c r="OTF9" s="340"/>
      <c r="OTG9" s="340"/>
      <c r="OTH9" s="340"/>
      <c r="OTI9" s="340"/>
      <c r="OTJ9" s="340"/>
      <c r="OTK9" s="340"/>
      <c r="OTL9" s="340"/>
      <c r="OTM9" s="340"/>
      <c r="OTN9" s="340"/>
      <c r="OTO9" s="340"/>
      <c r="OTP9" s="340"/>
      <c r="OTQ9" s="340"/>
      <c r="OTR9" s="340"/>
      <c r="OTS9" s="340"/>
      <c r="OTT9" s="340"/>
      <c r="OTU9" s="340"/>
      <c r="OTV9" s="340"/>
      <c r="OTW9" s="340"/>
      <c r="OTX9" s="340"/>
      <c r="OTY9" s="340"/>
      <c r="OTZ9" s="340"/>
      <c r="OUA9" s="340"/>
      <c r="OUB9" s="340"/>
      <c r="OUC9" s="340"/>
      <c r="OUD9" s="340"/>
      <c r="OUE9" s="340"/>
      <c r="OUF9" s="340"/>
      <c r="OUG9" s="340"/>
      <c r="OUH9" s="340"/>
      <c r="OUI9" s="340"/>
      <c r="OUJ9" s="340"/>
      <c r="OUK9" s="340"/>
      <c r="OUL9" s="340"/>
      <c r="OUM9" s="340"/>
      <c r="OUN9" s="340"/>
      <c r="OUO9" s="340"/>
      <c r="OUP9" s="340"/>
      <c r="OUQ9" s="340"/>
      <c r="OUR9" s="340"/>
      <c r="OUS9" s="340"/>
      <c r="OUT9" s="340"/>
      <c r="OUU9" s="340"/>
      <c r="OUV9" s="340"/>
      <c r="OUW9" s="340"/>
      <c r="OUX9" s="340"/>
      <c r="OUY9" s="340"/>
      <c r="OUZ9" s="340"/>
      <c r="OVA9" s="340"/>
      <c r="OVB9" s="340"/>
      <c r="OVC9" s="340"/>
      <c r="OVD9" s="340"/>
      <c r="OVE9" s="340"/>
      <c r="OVF9" s="340"/>
      <c r="OVG9" s="340"/>
      <c r="OVH9" s="340"/>
      <c r="OVI9" s="340"/>
      <c r="OVJ9" s="340"/>
      <c r="OVK9" s="340"/>
      <c r="OVL9" s="340"/>
      <c r="OVM9" s="340"/>
      <c r="OVN9" s="340"/>
      <c r="OVO9" s="340"/>
      <c r="OVP9" s="340"/>
      <c r="OVQ9" s="340"/>
      <c r="OVR9" s="340"/>
      <c r="OVS9" s="340"/>
      <c r="OVT9" s="340"/>
      <c r="OVU9" s="340"/>
      <c r="OVV9" s="340"/>
      <c r="OVW9" s="340"/>
      <c r="OVX9" s="340"/>
      <c r="OVY9" s="340"/>
      <c r="OVZ9" s="340"/>
      <c r="OWA9" s="340"/>
      <c r="OWB9" s="340"/>
      <c r="OWC9" s="340"/>
      <c r="OWD9" s="340"/>
      <c r="OWE9" s="340"/>
      <c r="OWF9" s="340"/>
      <c r="OWG9" s="340"/>
      <c r="OWH9" s="340"/>
      <c r="OWI9" s="340"/>
      <c r="OWJ9" s="340"/>
      <c r="OWK9" s="340"/>
      <c r="OWL9" s="340"/>
      <c r="OWM9" s="340"/>
      <c r="OWN9" s="340"/>
      <c r="OWO9" s="340"/>
      <c r="OWP9" s="340"/>
      <c r="OWQ9" s="340"/>
      <c r="OWR9" s="340"/>
      <c r="OWS9" s="340"/>
      <c r="OWT9" s="340"/>
      <c r="OWU9" s="340"/>
      <c r="OWV9" s="340"/>
      <c r="OWW9" s="340"/>
      <c r="OWX9" s="340"/>
      <c r="OWY9" s="340"/>
      <c r="OWZ9" s="340"/>
      <c r="OXA9" s="340"/>
      <c r="OXB9" s="340"/>
      <c r="OXC9" s="340"/>
      <c r="OXD9" s="340"/>
      <c r="OXE9" s="340"/>
      <c r="OXF9" s="340"/>
      <c r="OXG9" s="340"/>
      <c r="OXH9" s="340"/>
      <c r="OXI9" s="340"/>
      <c r="OXJ9" s="340"/>
      <c r="OXK9" s="340"/>
      <c r="OXL9" s="340"/>
      <c r="OXM9" s="340"/>
      <c r="OXN9" s="340"/>
      <c r="OXO9" s="340"/>
      <c r="OXP9" s="340"/>
      <c r="OXQ9" s="340"/>
      <c r="OXR9" s="340"/>
      <c r="OXS9" s="340"/>
      <c r="OXT9" s="340"/>
      <c r="OXU9" s="340"/>
      <c r="OXV9" s="340"/>
      <c r="OXW9" s="340"/>
      <c r="OXX9" s="340"/>
      <c r="OXY9" s="340"/>
      <c r="OXZ9" s="340"/>
      <c r="OYA9" s="340"/>
      <c r="OYB9" s="340"/>
      <c r="OYC9" s="340"/>
      <c r="OYD9" s="340"/>
      <c r="OYE9" s="340"/>
      <c r="OYF9" s="340"/>
      <c r="OYG9" s="340"/>
      <c r="OYH9" s="340"/>
      <c r="OYI9" s="340"/>
      <c r="OYJ9" s="340"/>
      <c r="OYK9" s="340"/>
      <c r="OYL9" s="340"/>
      <c r="OYM9" s="340"/>
      <c r="OYN9" s="340"/>
      <c r="OYO9" s="340"/>
      <c r="OYP9" s="340"/>
      <c r="OYQ9" s="340"/>
      <c r="OYR9" s="340"/>
      <c r="OYS9" s="340"/>
      <c r="OYT9" s="340"/>
      <c r="OYU9" s="340"/>
      <c r="OYV9" s="340"/>
      <c r="OYW9" s="340"/>
      <c r="OYX9" s="340"/>
      <c r="OYY9" s="340"/>
      <c r="OYZ9" s="340"/>
      <c r="OZA9" s="340"/>
      <c r="OZB9" s="340"/>
      <c r="OZC9" s="340"/>
      <c r="OZD9" s="340"/>
      <c r="OZE9" s="340"/>
      <c r="OZF9" s="340"/>
      <c r="OZG9" s="340"/>
      <c r="OZH9" s="340"/>
      <c r="OZI9" s="340"/>
      <c r="OZJ9" s="340"/>
      <c r="OZK9" s="340"/>
      <c r="OZL9" s="340"/>
      <c r="OZM9" s="340"/>
      <c r="OZN9" s="340"/>
      <c r="OZO9" s="340"/>
      <c r="OZP9" s="340"/>
      <c r="OZQ9" s="340"/>
      <c r="OZR9" s="340"/>
      <c r="OZS9" s="340"/>
      <c r="OZT9" s="340"/>
      <c r="OZU9" s="340"/>
      <c r="OZV9" s="340"/>
      <c r="OZW9" s="340"/>
      <c r="OZX9" s="340"/>
      <c r="OZY9" s="340"/>
      <c r="OZZ9" s="340"/>
      <c r="PAA9" s="340"/>
      <c r="PAB9" s="340"/>
      <c r="PAC9" s="340"/>
      <c r="PAD9" s="340"/>
      <c r="PAE9" s="340"/>
      <c r="PAF9" s="340"/>
      <c r="PAG9" s="340"/>
      <c r="PAH9" s="340"/>
      <c r="PAI9" s="340"/>
      <c r="PAJ9" s="340"/>
      <c r="PAK9" s="340"/>
      <c r="PAL9" s="340"/>
      <c r="PAM9" s="340"/>
      <c r="PAN9" s="340"/>
      <c r="PAO9" s="340"/>
      <c r="PAP9" s="340"/>
      <c r="PAQ9" s="340"/>
      <c r="PAR9" s="340"/>
      <c r="PAS9" s="340"/>
      <c r="PAT9" s="340"/>
      <c r="PAU9" s="340"/>
      <c r="PAV9" s="340"/>
      <c r="PAW9" s="340"/>
      <c r="PAX9" s="340"/>
      <c r="PAY9" s="340"/>
      <c r="PAZ9" s="340"/>
      <c r="PBA9" s="340"/>
      <c r="PBB9" s="340"/>
      <c r="PBC9" s="340"/>
      <c r="PBD9" s="340"/>
      <c r="PBE9" s="340"/>
      <c r="PBF9" s="340"/>
      <c r="PBG9" s="340"/>
      <c r="PBH9" s="340"/>
      <c r="PBI9" s="340"/>
      <c r="PBJ9" s="340"/>
      <c r="PBK9" s="340"/>
      <c r="PBL9" s="340"/>
      <c r="PBM9" s="340"/>
      <c r="PBN9" s="340"/>
      <c r="PBO9" s="340"/>
      <c r="PBP9" s="340"/>
      <c r="PBQ9" s="340"/>
      <c r="PBR9" s="340"/>
      <c r="PBS9" s="340"/>
      <c r="PBT9" s="340"/>
      <c r="PBU9" s="340"/>
      <c r="PBV9" s="340"/>
      <c r="PBW9" s="340"/>
      <c r="PBX9" s="340"/>
      <c r="PBY9" s="340"/>
      <c r="PBZ9" s="340"/>
      <c r="PCA9" s="340"/>
      <c r="PCB9" s="340"/>
      <c r="PCC9" s="340"/>
      <c r="PCD9" s="340"/>
      <c r="PCE9" s="340"/>
      <c r="PCF9" s="340"/>
      <c r="PCG9" s="340"/>
      <c r="PCH9" s="340"/>
      <c r="PCI9" s="340"/>
      <c r="PCJ9" s="340"/>
      <c r="PCK9" s="340"/>
      <c r="PCL9" s="340"/>
      <c r="PCM9" s="340"/>
      <c r="PCN9" s="340"/>
      <c r="PCO9" s="340"/>
      <c r="PCP9" s="340"/>
      <c r="PCQ9" s="340"/>
      <c r="PCR9" s="340"/>
      <c r="PCS9" s="340"/>
      <c r="PCT9" s="340"/>
      <c r="PCU9" s="340"/>
      <c r="PCV9" s="340"/>
      <c r="PCW9" s="340"/>
      <c r="PCX9" s="340"/>
      <c r="PCY9" s="340"/>
      <c r="PCZ9" s="340"/>
      <c r="PDA9" s="340"/>
      <c r="PDB9" s="340"/>
      <c r="PDC9" s="340"/>
      <c r="PDD9" s="340"/>
      <c r="PDE9" s="340"/>
      <c r="PDF9" s="340"/>
      <c r="PDG9" s="340"/>
      <c r="PDH9" s="340"/>
      <c r="PDI9" s="340"/>
      <c r="PDJ9" s="340"/>
      <c r="PDK9" s="340"/>
      <c r="PDL9" s="340"/>
      <c r="PDM9" s="340"/>
      <c r="PDN9" s="340"/>
      <c r="PDO9" s="340"/>
      <c r="PDP9" s="340"/>
      <c r="PDQ9" s="340"/>
      <c r="PDR9" s="340"/>
      <c r="PDS9" s="340"/>
      <c r="PDT9" s="340"/>
      <c r="PDU9" s="340"/>
      <c r="PDV9" s="340"/>
      <c r="PDW9" s="340"/>
      <c r="PDX9" s="340"/>
      <c r="PDY9" s="340"/>
      <c r="PDZ9" s="340"/>
      <c r="PEA9" s="340"/>
      <c r="PEB9" s="340"/>
      <c r="PEC9" s="340"/>
      <c r="PED9" s="340"/>
      <c r="PEE9" s="340"/>
      <c r="PEF9" s="340"/>
      <c r="PEG9" s="340"/>
      <c r="PEH9" s="340"/>
      <c r="PEI9" s="340"/>
      <c r="PEJ9" s="340"/>
      <c r="PEK9" s="340"/>
      <c r="PEL9" s="340"/>
      <c r="PEM9" s="340"/>
      <c r="PEN9" s="340"/>
      <c r="PEO9" s="340"/>
      <c r="PEP9" s="340"/>
      <c r="PEQ9" s="340"/>
      <c r="PER9" s="340"/>
      <c r="PES9" s="340"/>
      <c r="PET9" s="340"/>
      <c r="PEU9" s="340"/>
      <c r="PEV9" s="340"/>
      <c r="PEW9" s="340"/>
      <c r="PEX9" s="340"/>
      <c r="PEY9" s="340"/>
      <c r="PEZ9" s="340"/>
      <c r="PFA9" s="340"/>
      <c r="PFB9" s="340"/>
      <c r="PFC9" s="340"/>
      <c r="PFD9" s="340"/>
      <c r="PFE9" s="340"/>
      <c r="PFF9" s="340"/>
      <c r="PFG9" s="340"/>
      <c r="PFH9" s="340"/>
      <c r="PFI9" s="340"/>
      <c r="PFJ9" s="340"/>
      <c r="PFK9" s="340"/>
      <c r="PFL9" s="340"/>
      <c r="PFM9" s="340"/>
      <c r="PFN9" s="340"/>
      <c r="PFO9" s="340"/>
      <c r="PFP9" s="340"/>
      <c r="PFQ9" s="340"/>
      <c r="PFR9" s="340"/>
      <c r="PFS9" s="340"/>
      <c r="PFT9" s="340"/>
      <c r="PFU9" s="340"/>
      <c r="PFV9" s="340"/>
      <c r="PFW9" s="340"/>
      <c r="PFX9" s="340"/>
      <c r="PFY9" s="340"/>
      <c r="PFZ9" s="340"/>
      <c r="PGA9" s="340"/>
      <c r="PGB9" s="340"/>
      <c r="PGC9" s="340"/>
      <c r="PGD9" s="340"/>
      <c r="PGE9" s="340"/>
      <c r="PGF9" s="340"/>
      <c r="PGG9" s="340"/>
      <c r="PGH9" s="340"/>
      <c r="PGI9" s="340"/>
      <c r="PGJ9" s="340"/>
      <c r="PGK9" s="340"/>
      <c r="PGL9" s="340"/>
      <c r="PGM9" s="340"/>
      <c r="PGN9" s="340"/>
      <c r="PGO9" s="340"/>
      <c r="PGP9" s="340"/>
      <c r="PGQ9" s="340"/>
      <c r="PGR9" s="340"/>
      <c r="PGS9" s="340"/>
      <c r="PGT9" s="340"/>
      <c r="PGU9" s="340"/>
      <c r="PGV9" s="340"/>
      <c r="PGW9" s="340"/>
      <c r="PGX9" s="340"/>
      <c r="PGY9" s="340"/>
      <c r="PGZ9" s="340"/>
      <c r="PHA9" s="340"/>
      <c r="PHB9" s="340"/>
      <c r="PHC9" s="340"/>
      <c r="PHD9" s="340"/>
      <c r="PHE9" s="340"/>
      <c r="PHF9" s="340"/>
      <c r="PHG9" s="340"/>
      <c r="PHH9" s="340"/>
      <c r="PHI9" s="340"/>
      <c r="PHJ9" s="340"/>
      <c r="PHK9" s="340"/>
      <c r="PHL9" s="340"/>
      <c r="PHM9" s="340"/>
      <c r="PHN9" s="340"/>
      <c r="PHO9" s="340"/>
      <c r="PHP9" s="340"/>
      <c r="PHQ9" s="340"/>
      <c r="PHR9" s="340"/>
      <c r="PHS9" s="340"/>
      <c r="PHT9" s="340"/>
      <c r="PHU9" s="340"/>
      <c r="PHV9" s="340"/>
      <c r="PHW9" s="340"/>
      <c r="PHX9" s="340"/>
      <c r="PHY9" s="340"/>
      <c r="PHZ9" s="340"/>
      <c r="PIA9" s="340"/>
      <c r="PIB9" s="340"/>
      <c r="PIC9" s="340"/>
      <c r="PID9" s="340"/>
      <c r="PIE9" s="340"/>
      <c r="PIF9" s="340"/>
      <c r="PIG9" s="340"/>
      <c r="PIH9" s="340"/>
      <c r="PII9" s="340"/>
      <c r="PIJ9" s="340"/>
      <c r="PIK9" s="340"/>
      <c r="PIL9" s="340"/>
      <c r="PIM9" s="340"/>
      <c r="PIN9" s="340"/>
      <c r="PIO9" s="340"/>
      <c r="PIP9" s="340"/>
      <c r="PIQ9" s="340"/>
      <c r="PIR9" s="340"/>
      <c r="PIS9" s="340"/>
      <c r="PIT9" s="340"/>
      <c r="PIU9" s="340"/>
      <c r="PIV9" s="340"/>
      <c r="PIW9" s="340"/>
      <c r="PIX9" s="340"/>
      <c r="PIY9" s="340"/>
      <c r="PIZ9" s="340"/>
      <c r="PJA9" s="340"/>
      <c r="PJB9" s="340"/>
      <c r="PJC9" s="340"/>
      <c r="PJD9" s="340"/>
      <c r="PJE9" s="340"/>
      <c r="PJF9" s="340"/>
      <c r="PJG9" s="340"/>
      <c r="PJH9" s="340"/>
      <c r="PJI9" s="340"/>
      <c r="PJJ9" s="340"/>
      <c r="PJK9" s="340"/>
      <c r="PJL9" s="340"/>
      <c r="PJM9" s="340"/>
      <c r="PJN9" s="340"/>
      <c r="PJO9" s="340"/>
      <c r="PJP9" s="340"/>
      <c r="PJQ9" s="340"/>
      <c r="PJR9" s="340"/>
      <c r="PJS9" s="340"/>
      <c r="PJT9" s="340"/>
      <c r="PJU9" s="340"/>
      <c r="PJV9" s="340"/>
      <c r="PJW9" s="340"/>
      <c r="PJX9" s="340"/>
      <c r="PJY9" s="340"/>
      <c r="PJZ9" s="340"/>
      <c r="PKA9" s="340"/>
      <c r="PKB9" s="340"/>
      <c r="PKC9" s="340"/>
      <c r="PKD9" s="340"/>
      <c r="PKE9" s="340"/>
      <c r="PKF9" s="340"/>
      <c r="PKG9" s="340"/>
      <c r="PKH9" s="340"/>
      <c r="PKI9" s="340"/>
      <c r="PKJ9" s="340"/>
      <c r="PKK9" s="340"/>
      <c r="PKL9" s="340"/>
      <c r="PKM9" s="340"/>
      <c r="PKN9" s="340"/>
      <c r="PKO9" s="340"/>
      <c r="PKP9" s="340"/>
      <c r="PKQ9" s="340"/>
      <c r="PKR9" s="340"/>
      <c r="PKS9" s="340"/>
      <c r="PKT9" s="340"/>
      <c r="PKU9" s="340"/>
      <c r="PKV9" s="340"/>
      <c r="PKW9" s="340"/>
      <c r="PKX9" s="340"/>
      <c r="PKY9" s="340"/>
      <c r="PKZ9" s="340"/>
      <c r="PLA9" s="340"/>
      <c r="PLB9" s="340"/>
      <c r="PLC9" s="340"/>
      <c r="PLD9" s="340"/>
      <c r="PLE9" s="340"/>
      <c r="PLF9" s="340"/>
      <c r="PLG9" s="340"/>
      <c r="PLH9" s="340"/>
      <c r="PLI9" s="340"/>
      <c r="PLJ9" s="340"/>
      <c r="PLK9" s="340"/>
      <c r="PLL9" s="340"/>
      <c r="PLM9" s="340"/>
      <c r="PLN9" s="340"/>
      <c r="PLO9" s="340"/>
      <c r="PLP9" s="340"/>
      <c r="PLQ9" s="340"/>
      <c r="PLR9" s="340"/>
      <c r="PLS9" s="340"/>
      <c r="PLT9" s="340"/>
      <c r="PLU9" s="340"/>
      <c r="PLV9" s="340"/>
      <c r="PLW9" s="340"/>
      <c r="PLX9" s="340"/>
      <c r="PLY9" s="340"/>
      <c r="PLZ9" s="340"/>
      <c r="PMA9" s="340"/>
      <c r="PMB9" s="340"/>
      <c r="PMC9" s="340"/>
      <c r="PMD9" s="340"/>
      <c r="PME9" s="340"/>
      <c r="PMF9" s="340"/>
      <c r="PMG9" s="340"/>
      <c r="PMH9" s="340"/>
      <c r="PMI9" s="340"/>
      <c r="PMJ9" s="340"/>
      <c r="PMK9" s="340"/>
      <c r="PML9" s="340"/>
      <c r="PMM9" s="340"/>
      <c r="PMN9" s="340"/>
      <c r="PMO9" s="340"/>
      <c r="PMP9" s="340"/>
      <c r="PMQ9" s="340"/>
      <c r="PMR9" s="340"/>
      <c r="PMS9" s="340"/>
      <c r="PMT9" s="340"/>
      <c r="PMU9" s="340"/>
      <c r="PMV9" s="340"/>
      <c r="PMW9" s="340"/>
      <c r="PMX9" s="340"/>
      <c r="PMY9" s="340"/>
      <c r="PMZ9" s="340"/>
      <c r="PNA9" s="340"/>
      <c r="PNB9" s="340"/>
      <c r="PNC9" s="340"/>
      <c r="PND9" s="340"/>
      <c r="PNE9" s="340"/>
      <c r="PNF9" s="340"/>
      <c r="PNG9" s="340"/>
      <c r="PNH9" s="340"/>
      <c r="PNI9" s="340"/>
      <c r="PNJ9" s="340"/>
      <c r="PNK9" s="340"/>
      <c r="PNL9" s="340"/>
      <c r="PNM9" s="340"/>
      <c r="PNN9" s="340"/>
      <c r="PNO9" s="340"/>
      <c r="PNP9" s="340"/>
      <c r="PNQ9" s="340"/>
      <c r="PNR9" s="340"/>
      <c r="PNS9" s="340"/>
      <c r="PNT9" s="340"/>
      <c r="PNU9" s="340"/>
      <c r="PNV9" s="340"/>
      <c r="PNW9" s="340"/>
      <c r="PNX9" s="340"/>
      <c r="PNY9" s="340"/>
      <c r="PNZ9" s="340"/>
      <c r="POA9" s="340"/>
      <c r="POB9" s="340"/>
      <c r="POC9" s="340"/>
      <c r="POD9" s="340"/>
      <c r="POE9" s="340"/>
      <c r="POF9" s="340"/>
      <c r="POG9" s="340"/>
      <c r="POH9" s="340"/>
      <c r="POI9" s="340"/>
      <c r="POJ9" s="340"/>
      <c r="POK9" s="340"/>
      <c r="POL9" s="340"/>
      <c r="POM9" s="340"/>
      <c r="PON9" s="340"/>
      <c r="POO9" s="340"/>
      <c r="POP9" s="340"/>
      <c r="POQ9" s="340"/>
      <c r="POR9" s="340"/>
      <c r="POS9" s="340"/>
      <c r="POT9" s="340"/>
      <c r="POU9" s="340"/>
      <c r="POV9" s="340"/>
      <c r="POW9" s="340"/>
      <c r="POX9" s="340"/>
      <c r="POY9" s="340"/>
      <c r="POZ9" s="340"/>
      <c r="PPA9" s="340"/>
      <c r="PPB9" s="340"/>
      <c r="PPC9" s="340"/>
      <c r="PPD9" s="340"/>
      <c r="PPE9" s="340"/>
      <c r="PPF9" s="340"/>
      <c r="PPG9" s="340"/>
      <c r="PPH9" s="340"/>
      <c r="PPI9" s="340"/>
      <c r="PPJ9" s="340"/>
      <c r="PPK9" s="340"/>
      <c r="PPL9" s="340"/>
      <c r="PPM9" s="340"/>
      <c r="PPN9" s="340"/>
      <c r="PPO9" s="340"/>
      <c r="PPP9" s="340"/>
      <c r="PPQ9" s="340"/>
      <c r="PPR9" s="340"/>
      <c r="PPS9" s="340"/>
      <c r="PPT9" s="340"/>
      <c r="PPU9" s="340"/>
      <c r="PPV9" s="340"/>
      <c r="PPW9" s="340"/>
      <c r="PPX9" s="340"/>
      <c r="PPY9" s="340"/>
      <c r="PPZ9" s="340"/>
      <c r="PQA9" s="340"/>
      <c r="PQB9" s="340"/>
      <c r="PQC9" s="340"/>
      <c r="PQD9" s="340"/>
      <c r="PQE9" s="340"/>
      <c r="PQF9" s="340"/>
      <c r="PQG9" s="340"/>
      <c r="PQH9" s="340"/>
      <c r="PQI9" s="340"/>
      <c r="PQJ9" s="340"/>
      <c r="PQK9" s="340"/>
      <c r="PQL9" s="340"/>
      <c r="PQM9" s="340"/>
      <c r="PQN9" s="340"/>
      <c r="PQO9" s="340"/>
      <c r="PQP9" s="340"/>
      <c r="PQQ9" s="340"/>
      <c r="PQR9" s="340"/>
      <c r="PQS9" s="340"/>
      <c r="PQT9" s="340"/>
      <c r="PQU9" s="340"/>
      <c r="PQV9" s="340"/>
      <c r="PQW9" s="340"/>
      <c r="PQX9" s="340"/>
      <c r="PQY9" s="340"/>
      <c r="PQZ9" s="340"/>
      <c r="PRA9" s="340"/>
      <c r="PRB9" s="340"/>
      <c r="PRC9" s="340"/>
      <c r="PRD9" s="340"/>
      <c r="PRE9" s="340"/>
      <c r="PRF9" s="340"/>
      <c r="PRG9" s="340"/>
      <c r="PRH9" s="340"/>
      <c r="PRI9" s="340"/>
      <c r="PRJ9" s="340"/>
      <c r="PRK9" s="340"/>
      <c r="PRL9" s="340"/>
      <c r="PRM9" s="340"/>
      <c r="PRN9" s="340"/>
      <c r="PRO9" s="340"/>
      <c r="PRP9" s="340"/>
      <c r="PRQ9" s="340"/>
      <c r="PRR9" s="340"/>
      <c r="PRS9" s="340"/>
      <c r="PRT9" s="340"/>
      <c r="PRU9" s="340"/>
      <c r="PRV9" s="340"/>
      <c r="PRW9" s="340"/>
      <c r="PRX9" s="340"/>
      <c r="PRY9" s="340"/>
      <c r="PRZ9" s="340"/>
      <c r="PSA9" s="340"/>
      <c r="PSB9" s="340"/>
      <c r="PSC9" s="340"/>
      <c r="PSD9" s="340"/>
      <c r="PSE9" s="340"/>
      <c r="PSF9" s="340"/>
      <c r="PSG9" s="340"/>
      <c r="PSH9" s="340"/>
      <c r="PSI9" s="340"/>
      <c r="PSJ9" s="340"/>
      <c r="PSK9" s="340"/>
      <c r="PSL9" s="340"/>
      <c r="PSM9" s="340"/>
      <c r="PSN9" s="340"/>
      <c r="PSO9" s="340"/>
      <c r="PSP9" s="340"/>
      <c r="PSQ9" s="340"/>
      <c r="PSR9" s="340"/>
      <c r="PSS9" s="340"/>
      <c r="PST9" s="340"/>
      <c r="PSU9" s="340"/>
      <c r="PSV9" s="340"/>
      <c r="PSW9" s="340"/>
      <c r="PSX9" s="340"/>
      <c r="PSY9" s="340"/>
      <c r="PSZ9" s="340"/>
      <c r="PTA9" s="340"/>
      <c r="PTB9" s="340"/>
      <c r="PTC9" s="340"/>
      <c r="PTD9" s="340"/>
      <c r="PTE9" s="340"/>
      <c r="PTF9" s="340"/>
      <c r="PTG9" s="340"/>
      <c r="PTH9" s="340"/>
      <c r="PTI9" s="340"/>
      <c r="PTJ9" s="340"/>
      <c r="PTK9" s="340"/>
      <c r="PTL9" s="340"/>
      <c r="PTM9" s="340"/>
      <c r="PTN9" s="340"/>
      <c r="PTO9" s="340"/>
      <c r="PTP9" s="340"/>
      <c r="PTQ9" s="340"/>
      <c r="PTR9" s="340"/>
      <c r="PTS9" s="340"/>
      <c r="PTT9" s="340"/>
      <c r="PTU9" s="340"/>
      <c r="PTV9" s="340"/>
      <c r="PTW9" s="340"/>
      <c r="PTX9" s="340"/>
      <c r="PTY9" s="340"/>
      <c r="PTZ9" s="340"/>
      <c r="PUA9" s="340"/>
      <c r="PUB9" s="340"/>
      <c r="PUC9" s="340"/>
      <c r="PUD9" s="340"/>
      <c r="PUE9" s="340"/>
      <c r="PUF9" s="340"/>
      <c r="PUG9" s="340"/>
      <c r="PUH9" s="340"/>
      <c r="PUI9" s="340"/>
      <c r="PUJ9" s="340"/>
      <c r="PUK9" s="340"/>
      <c r="PUL9" s="340"/>
      <c r="PUM9" s="340"/>
      <c r="PUN9" s="340"/>
      <c r="PUO9" s="340"/>
      <c r="PUP9" s="340"/>
      <c r="PUQ9" s="340"/>
      <c r="PUR9" s="340"/>
      <c r="PUS9" s="340"/>
      <c r="PUT9" s="340"/>
      <c r="PUU9" s="340"/>
      <c r="PUV9" s="340"/>
      <c r="PUW9" s="340"/>
      <c r="PUX9" s="340"/>
      <c r="PUY9" s="340"/>
      <c r="PUZ9" s="340"/>
      <c r="PVA9" s="340"/>
      <c r="PVB9" s="340"/>
      <c r="PVC9" s="340"/>
      <c r="PVD9" s="340"/>
      <c r="PVE9" s="340"/>
      <c r="PVF9" s="340"/>
      <c r="PVG9" s="340"/>
      <c r="PVH9" s="340"/>
      <c r="PVI9" s="340"/>
      <c r="PVJ9" s="340"/>
      <c r="PVK9" s="340"/>
      <c r="PVL9" s="340"/>
      <c r="PVM9" s="340"/>
      <c r="PVN9" s="340"/>
      <c r="PVO9" s="340"/>
      <c r="PVP9" s="340"/>
      <c r="PVQ9" s="340"/>
      <c r="PVR9" s="340"/>
      <c r="PVS9" s="340"/>
      <c r="PVT9" s="340"/>
      <c r="PVU9" s="340"/>
      <c r="PVV9" s="340"/>
      <c r="PVW9" s="340"/>
      <c r="PVX9" s="340"/>
      <c r="PVY9" s="340"/>
      <c r="PVZ9" s="340"/>
      <c r="PWA9" s="340"/>
      <c r="PWB9" s="340"/>
      <c r="PWC9" s="340"/>
      <c r="PWD9" s="340"/>
      <c r="PWE9" s="340"/>
      <c r="PWF9" s="340"/>
      <c r="PWG9" s="340"/>
      <c r="PWH9" s="340"/>
      <c r="PWI9" s="340"/>
      <c r="PWJ9" s="340"/>
      <c r="PWK9" s="340"/>
      <c r="PWL9" s="340"/>
      <c r="PWM9" s="340"/>
      <c r="PWN9" s="340"/>
      <c r="PWO9" s="340"/>
      <c r="PWP9" s="340"/>
      <c r="PWQ9" s="340"/>
      <c r="PWR9" s="340"/>
      <c r="PWS9" s="340"/>
      <c r="PWT9" s="340"/>
      <c r="PWU9" s="340"/>
      <c r="PWV9" s="340"/>
      <c r="PWW9" s="340"/>
      <c r="PWX9" s="340"/>
      <c r="PWY9" s="340"/>
      <c r="PWZ9" s="340"/>
      <c r="PXA9" s="340"/>
      <c r="PXB9" s="340"/>
      <c r="PXC9" s="340"/>
      <c r="PXD9" s="340"/>
      <c r="PXE9" s="340"/>
      <c r="PXF9" s="340"/>
      <c r="PXG9" s="340"/>
      <c r="PXH9" s="340"/>
      <c r="PXI9" s="340"/>
      <c r="PXJ9" s="340"/>
      <c r="PXK9" s="340"/>
      <c r="PXL9" s="340"/>
      <c r="PXM9" s="340"/>
      <c r="PXN9" s="340"/>
      <c r="PXO9" s="340"/>
      <c r="PXP9" s="340"/>
      <c r="PXQ9" s="340"/>
      <c r="PXR9" s="340"/>
      <c r="PXS9" s="340"/>
      <c r="PXT9" s="340"/>
      <c r="PXU9" s="340"/>
      <c r="PXV9" s="340"/>
      <c r="PXW9" s="340"/>
      <c r="PXX9" s="340"/>
      <c r="PXY9" s="340"/>
      <c r="PXZ9" s="340"/>
      <c r="PYA9" s="340"/>
      <c r="PYB9" s="340"/>
      <c r="PYC9" s="340"/>
      <c r="PYD9" s="340"/>
      <c r="PYE9" s="340"/>
      <c r="PYF9" s="340"/>
      <c r="PYG9" s="340"/>
      <c r="PYH9" s="340"/>
      <c r="PYI9" s="340"/>
      <c r="PYJ9" s="340"/>
      <c r="PYK9" s="340"/>
      <c r="PYL9" s="340"/>
      <c r="PYM9" s="340"/>
      <c r="PYN9" s="340"/>
      <c r="PYO9" s="340"/>
      <c r="PYP9" s="340"/>
      <c r="PYQ9" s="340"/>
      <c r="PYR9" s="340"/>
      <c r="PYS9" s="340"/>
      <c r="PYT9" s="340"/>
      <c r="PYU9" s="340"/>
      <c r="PYV9" s="340"/>
      <c r="PYW9" s="340"/>
      <c r="PYX9" s="340"/>
      <c r="PYY9" s="340"/>
      <c r="PYZ9" s="340"/>
      <c r="PZA9" s="340"/>
      <c r="PZB9" s="340"/>
      <c r="PZC9" s="340"/>
      <c r="PZD9" s="340"/>
      <c r="PZE9" s="340"/>
      <c r="PZF9" s="340"/>
      <c r="PZG9" s="340"/>
      <c r="PZH9" s="340"/>
      <c r="PZI9" s="340"/>
      <c r="PZJ9" s="340"/>
      <c r="PZK9" s="340"/>
      <c r="PZL9" s="340"/>
      <c r="PZM9" s="340"/>
      <c r="PZN9" s="340"/>
      <c r="PZO9" s="340"/>
      <c r="PZP9" s="340"/>
      <c r="PZQ9" s="340"/>
      <c r="PZR9" s="340"/>
      <c r="PZS9" s="340"/>
      <c r="PZT9" s="340"/>
      <c r="PZU9" s="340"/>
      <c r="PZV9" s="340"/>
      <c r="PZW9" s="340"/>
      <c r="PZX9" s="340"/>
      <c r="PZY9" s="340"/>
      <c r="PZZ9" s="340"/>
      <c r="QAA9" s="340"/>
      <c r="QAB9" s="340"/>
      <c r="QAC9" s="340"/>
      <c r="QAD9" s="340"/>
      <c r="QAE9" s="340"/>
      <c r="QAF9" s="340"/>
      <c r="QAG9" s="340"/>
      <c r="QAH9" s="340"/>
      <c r="QAI9" s="340"/>
      <c r="QAJ9" s="340"/>
      <c r="QAK9" s="340"/>
      <c r="QAL9" s="340"/>
      <c r="QAM9" s="340"/>
      <c r="QAN9" s="340"/>
      <c r="QAO9" s="340"/>
      <c r="QAP9" s="340"/>
      <c r="QAQ9" s="340"/>
      <c r="QAR9" s="340"/>
      <c r="QAS9" s="340"/>
      <c r="QAT9" s="340"/>
      <c r="QAU9" s="340"/>
      <c r="QAV9" s="340"/>
      <c r="QAW9" s="340"/>
      <c r="QAX9" s="340"/>
      <c r="QAY9" s="340"/>
      <c r="QAZ9" s="340"/>
      <c r="QBA9" s="340"/>
      <c r="QBB9" s="340"/>
      <c r="QBC9" s="340"/>
      <c r="QBD9" s="340"/>
      <c r="QBE9" s="340"/>
      <c r="QBF9" s="340"/>
      <c r="QBG9" s="340"/>
      <c r="QBH9" s="340"/>
      <c r="QBI9" s="340"/>
      <c r="QBJ9" s="340"/>
      <c r="QBK9" s="340"/>
      <c r="QBL9" s="340"/>
      <c r="QBM9" s="340"/>
      <c r="QBN9" s="340"/>
      <c r="QBO9" s="340"/>
      <c r="QBP9" s="340"/>
      <c r="QBQ9" s="340"/>
      <c r="QBR9" s="340"/>
      <c r="QBS9" s="340"/>
      <c r="QBT9" s="340"/>
      <c r="QBU9" s="340"/>
      <c r="QBV9" s="340"/>
      <c r="QBW9" s="340"/>
      <c r="QBX9" s="340"/>
      <c r="QBY9" s="340"/>
      <c r="QBZ9" s="340"/>
      <c r="QCA9" s="340"/>
      <c r="QCB9" s="340"/>
      <c r="QCC9" s="340"/>
      <c r="QCD9" s="340"/>
      <c r="QCE9" s="340"/>
      <c r="QCF9" s="340"/>
      <c r="QCG9" s="340"/>
      <c r="QCH9" s="340"/>
      <c r="QCI9" s="340"/>
      <c r="QCJ9" s="340"/>
      <c r="QCK9" s="340"/>
      <c r="QCL9" s="340"/>
      <c r="QCM9" s="340"/>
      <c r="QCN9" s="340"/>
      <c r="QCO9" s="340"/>
      <c r="QCP9" s="340"/>
      <c r="QCQ9" s="340"/>
      <c r="QCR9" s="340"/>
      <c r="QCS9" s="340"/>
      <c r="QCT9" s="340"/>
      <c r="QCU9" s="340"/>
      <c r="QCV9" s="340"/>
      <c r="QCW9" s="340"/>
      <c r="QCX9" s="340"/>
      <c r="QCY9" s="340"/>
      <c r="QCZ9" s="340"/>
      <c r="QDA9" s="340"/>
      <c r="QDB9" s="340"/>
      <c r="QDC9" s="340"/>
      <c r="QDD9" s="340"/>
      <c r="QDE9" s="340"/>
      <c r="QDF9" s="340"/>
      <c r="QDG9" s="340"/>
      <c r="QDH9" s="340"/>
      <c r="QDI9" s="340"/>
      <c r="QDJ9" s="340"/>
      <c r="QDK9" s="340"/>
      <c r="QDL9" s="340"/>
      <c r="QDM9" s="340"/>
      <c r="QDN9" s="340"/>
      <c r="QDO9" s="340"/>
      <c r="QDP9" s="340"/>
      <c r="QDQ9" s="340"/>
      <c r="QDR9" s="340"/>
      <c r="QDS9" s="340"/>
      <c r="QDT9" s="340"/>
      <c r="QDU9" s="340"/>
      <c r="QDV9" s="340"/>
      <c r="QDW9" s="340"/>
      <c r="QDX9" s="340"/>
      <c r="QDY9" s="340"/>
      <c r="QDZ9" s="340"/>
      <c r="QEA9" s="340"/>
      <c r="QEB9" s="340"/>
      <c r="QEC9" s="340"/>
      <c r="QED9" s="340"/>
      <c r="QEE9" s="340"/>
      <c r="QEF9" s="340"/>
      <c r="QEG9" s="340"/>
      <c r="QEH9" s="340"/>
      <c r="QEI9" s="340"/>
      <c r="QEJ9" s="340"/>
      <c r="QEK9" s="340"/>
      <c r="QEL9" s="340"/>
      <c r="QEM9" s="340"/>
      <c r="QEN9" s="340"/>
      <c r="QEO9" s="340"/>
      <c r="QEP9" s="340"/>
      <c r="QEQ9" s="340"/>
      <c r="QER9" s="340"/>
      <c r="QES9" s="340"/>
      <c r="QET9" s="340"/>
      <c r="QEU9" s="340"/>
      <c r="QEV9" s="340"/>
      <c r="QEW9" s="340"/>
      <c r="QEX9" s="340"/>
      <c r="QEY9" s="340"/>
      <c r="QEZ9" s="340"/>
      <c r="QFA9" s="340"/>
      <c r="QFB9" s="340"/>
      <c r="QFC9" s="340"/>
      <c r="QFD9" s="340"/>
      <c r="QFE9" s="340"/>
      <c r="QFF9" s="340"/>
      <c r="QFG9" s="340"/>
      <c r="QFH9" s="340"/>
      <c r="QFI9" s="340"/>
      <c r="QFJ9" s="340"/>
      <c r="QFK9" s="340"/>
      <c r="QFL9" s="340"/>
      <c r="QFM9" s="340"/>
      <c r="QFN9" s="340"/>
      <c r="QFO9" s="340"/>
      <c r="QFP9" s="340"/>
      <c r="QFQ9" s="340"/>
      <c r="QFR9" s="340"/>
      <c r="QFS9" s="340"/>
      <c r="QFT9" s="340"/>
      <c r="QFU9" s="340"/>
      <c r="QFV9" s="340"/>
      <c r="QFW9" s="340"/>
      <c r="QFX9" s="340"/>
      <c r="QFY9" s="340"/>
      <c r="QFZ9" s="340"/>
      <c r="QGA9" s="340"/>
      <c r="QGB9" s="340"/>
      <c r="QGC9" s="340"/>
      <c r="QGD9" s="340"/>
      <c r="QGE9" s="340"/>
      <c r="QGF9" s="340"/>
      <c r="QGG9" s="340"/>
      <c r="QGH9" s="340"/>
      <c r="QGI9" s="340"/>
      <c r="QGJ9" s="340"/>
      <c r="QGK9" s="340"/>
      <c r="QGL9" s="340"/>
      <c r="QGM9" s="340"/>
      <c r="QGN9" s="340"/>
      <c r="QGO9" s="340"/>
      <c r="QGP9" s="340"/>
      <c r="QGQ9" s="340"/>
      <c r="QGR9" s="340"/>
      <c r="QGS9" s="340"/>
      <c r="QGT9" s="340"/>
      <c r="QGU9" s="340"/>
      <c r="QGV9" s="340"/>
      <c r="QGW9" s="340"/>
      <c r="QGX9" s="340"/>
      <c r="QGY9" s="340"/>
      <c r="QGZ9" s="340"/>
      <c r="QHA9" s="340"/>
      <c r="QHB9" s="340"/>
      <c r="QHC9" s="340"/>
      <c r="QHD9" s="340"/>
      <c r="QHE9" s="340"/>
      <c r="QHF9" s="340"/>
      <c r="QHG9" s="340"/>
      <c r="QHH9" s="340"/>
      <c r="QHI9" s="340"/>
      <c r="QHJ9" s="340"/>
      <c r="QHK9" s="340"/>
      <c r="QHL9" s="340"/>
      <c r="QHM9" s="340"/>
      <c r="QHN9" s="340"/>
      <c r="QHO9" s="340"/>
      <c r="QHP9" s="340"/>
      <c r="QHQ9" s="340"/>
      <c r="QHR9" s="340"/>
      <c r="QHS9" s="340"/>
      <c r="QHT9" s="340"/>
      <c r="QHU9" s="340"/>
      <c r="QHV9" s="340"/>
      <c r="QHW9" s="340"/>
      <c r="QHX9" s="340"/>
      <c r="QHY9" s="340"/>
      <c r="QHZ9" s="340"/>
      <c r="QIA9" s="340"/>
      <c r="QIB9" s="340"/>
      <c r="QIC9" s="340"/>
      <c r="QID9" s="340"/>
      <c r="QIE9" s="340"/>
      <c r="QIF9" s="340"/>
      <c r="QIG9" s="340"/>
      <c r="QIH9" s="340"/>
      <c r="QII9" s="340"/>
      <c r="QIJ9" s="340"/>
      <c r="QIK9" s="340"/>
      <c r="QIL9" s="340"/>
      <c r="QIM9" s="340"/>
      <c r="QIN9" s="340"/>
      <c r="QIO9" s="340"/>
      <c r="QIP9" s="340"/>
      <c r="QIQ9" s="340"/>
      <c r="QIR9" s="340"/>
      <c r="QIS9" s="340"/>
      <c r="QIT9" s="340"/>
      <c r="QIU9" s="340"/>
      <c r="QIV9" s="340"/>
      <c r="QIW9" s="340"/>
      <c r="QIX9" s="340"/>
      <c r="QIY9" s="340"/>
      <c r="QIZ9" s="340"/>
      <c r="QJA9" s="340"/>
      <c r="QJB9" s="340"/>
      <c r="QJC9" s="340"/>
      <c r="QJD9" s="340"/>
      <c r="QJE9" s="340"/>
      <c r="QJF9" s="340"/>
      <c r="QJG9" s="340"/>
      <c r="QJH9" s="340"/>
      <c r="QJI9" s="340"/>
      <c r="QJJ9" s="340"/>
      <c r="QJK9" s="340"/>
      <c r="QJL9" s="340"/>
      <c r="QJM9" s="340"/>
      <c r="QJN9" s="340"/>
      <c r="QJO9" s="340"/>
      <c r="QJP9" s="340"/>
      <c r="QJQ9" s="340"/>
      <c r="QJR9" s="340"/>
      <c r="QJS9" s="340"/>
      <c r="QJT9" s="340"/>
      <c r="QJU9" s="340"/>
      <c r="QJV9" s="340"/>
      <c r="QJW9" s="340"/>
      <c r="QJX9" s="340"/>
      <c r="QJY9" s="340"/>
      <c r="QJZ9" s="340"/>
      <c r="QKA9" s="340"/>
      <c r="QKB9" s="340"/>
      <c r="QKC9" s="340"/>
      <c r="QKD9" s="340"/>
      <c r="QKE9" s="340"/>
      <c r="QKF9" s="340"/>
      <c r="QKG9" s="340"/>
      <c r="QKH9" s="340"/>
      <c r="QKI9" s="340"/>
      <c r="QKJ9" s="340"/>
      <c r="QKK9" s="340"/>
      <c r="QKL9" s="340"/>
      <c r="QKM9" s="340"/>
      <c r="QKN9" s="340"/>
      <c r="QKO9" s="340"/>
      <c r="QKP9" s="340"/>
      <c r="QKQ9" s="340"/>
      <c r="QKR9" s="340"/>
      <c r="QKS9" s="340"/>
      <c r="QKT9" s="340"/>
      <c r="QKU9" s="340"/>
      <c r="QKV9" s="340"/>
      <c r="QKW9" s="340"/>
      <c r="QKX9" s="340"/>
      <c r="QKY9" s="340"/>
      <c r="QKZ9" s="340"/>
      <c r="QLA9" s="340"/>
      <c r="QLB9" s="340"/>
      <c r="QLC9" s="340"/>
      <c r="QLD9" s="340"/>
      <c r="QLE9" s="340"/>
      <c r="QLF9" s="340"/>
      <c r="QLG9" s="340"/>
      <c r="QLH9" s="340"/>
      <c r="QLI9" s="340"/>
      <c r="QLJ9" s="340"/>
      <c r="QLK9" s="340"/>
      <c r="QLL9" s="340"/>
      <c r="QLM9" s="340"/>
      <c r="QLN9" s="340"/>
      <c r="QLO9" s="340"/>
      <c r="QLP9" s="340"/>
      <c r="QLQ9" s="340"/>
      <c r="QLR9" s="340"/>
      <c r="QLS9" s="340"/>
      <c r="QLT9" s="340"/>
      <c r="QLU9" s="340"/>
      <c r="QLV9" s="340"/>
      <c r="QLW9" s="340"/>
      <c r="QLX9" s="340"/>
      <c r="QLY9" s="340"/>
      <c r="QLZ9" s="340"/>
      <c r="QMA9" s="340"/>
      <c r="QMB9" s="340"/>
      <c r="QMC9" s="340"/>
      <c r="QMD9" s="340"/>
      <c r="QME9" s="340"/>
      <c r="QMF9" s="340"/>
      <c r="QMG9" s="340"/>
      <c r="QMH9" s="340"/>
      <c r="QMI9" s="340"/>
      <c r="QMJ9" s="340"/>
      <c r="QMK9" s="340"/>
      <c r="QML9" s="340"/>
      <c r="QMM9" s="340"/>
      <c r="QMN9" s="340"/>
      <c r="QMO9" s="340"/>
      <c r="QMP9" s="340"/>
      <c r="QMQ9" s="340"/>
      <c r="QMR9" s="340"/>
      <c r="QMS9" s="340"/>
      <c r="QMT9" s="340"/>
      <c r="QMU9" s="340"/>
      <c r="QMV9" s="340"/>
      <c r="QMW9" s="340"/>
      <c r="QMX9" s="340"/>
      <c r="QMY9" s="340"/>
      <c r="QMZ9" s="340"/>
      <c r="QNA9" s="340"/>
      <c r="QNB9" s="340"/>
      <c r="QNC9" s="340"/>
      <c r="QND9" s="340"/>
      <c r="QNE9" s="340"/>
      <c r="QNF9" s="340"/>
      <c r="QNG9" s="340"/>
      <c r="QNH9" s="340"/>
      <c r="QNI9" s="340"/>
      <c r="QNJ9" s="340"/>
      <c r="QNK9" s="340"/>
      <c r="QNL9" s="340"/>
      <c r="QNM9" s="340"/>
      <c r="QNN9" s="340"/>
      <c r="QNO9" s="340"/>
      <c r="QNP9" s="340"/>
      <c r="QNQ9" s="340"/>
      <c r="QNR9" s="340"/>
      <c r="QNS9" s="340"/>
      <c r="QNT9" s="340"/>
      <c r="QNU9" s="340"/>
      <c r="QNV9" s="340"/>
      <c r="QNW9" s="340"/>
      <c r="QNX9" s="340"/>
      <c r="QNY9" s="340"/>
      <c r="QNZ9" s="340"/>
      <c r="QOA9" s="340"/>
      <c r="QOB9" s="340"/>
      <c r="QOC9" s="340"/>
      <c r="QOD9" s="340"/>
      <c r="QOE9" s="340"/>
      <c r="QOF9" s="340"/>
      <c r="QOG9" s="340"/>
      <c r="QOH9" s="340"/>
      <c r="QOI9" s="340"/>
      <c r="QOJ9" s="340"/>
      <c r="QOK9" s="340"/>
      <c r="QOL9" s="340"/>
      <c r="QOM9" s="340"/>
      <c r="QON9" s="340"/>
      <c r="QOO9" s="340"/>
      <c r="QOP9" s="340"/>
      <c r="QOQ9" s="340"/>
      <c r="QOR9" s="340"/>
      <c r="QOS9" s="340"/>
      <c r="QOT9" s="340"/>
      <c r="QOU9" s="340"/>
      <c r="QOV9" s="340"/>
      <c r="QOW9" s="340"/>
      <c r="QOX9" s="340"/>
      <c r="QOY9" s="340"/>
      <c r="QOZ9" s="340"/>
      <c r="QPA9" s="340"/>
      <c r="QPB9" s="340"/>
      <c r="QPC9" s="340"/>
      <c r="QPD9" s="340"/>
      <c r="QPE9" s="340"/>
      <c r="QPF9" s="340"/>
      <c r="QPG9" s="340"/>
      <c r="QPH9" s="340"/>
      <c r="QPI9" s="340"/>
      <c r="QPJ9" s="340"/>
      <c r="QPK9" s="340"/>
      <c r="QPL9" s="340"/>
      <c r="QPM9" s="340"/>
      <c r="QPN9" s="340"/>
      <c r="QPO9" s="340"/>
      <c r="QPP9" s="340"/>
      <c r="QPQ9" s="340"/>
      <c r="QPR9" s="340"/>
      <c r="QPS9" s="340"/>
      <c r="QPT9" s="340"/>
      <c r="QPU9" s="340"/>
      <c r="QPV9" s="340"/>
      <c r="QPW9" s="340"/>
      <c r="QPX9" s="340"/>
      <c r="QPY9" s="340"/>
      <c r="QPZ9" s="340"/>
      <c r="QQA9" s="340"/>
      <c r="QQB9" s="340"/>
      <c r="QQC9" s="340"/>
      <c r="QQD9" s="340"/>
      <c r="QQE9" s="340"/>
      <c r="QQF9" s="340"/>
      <c r="QQG9" s="340"/>
      <c r="QQH9" s="340"/>
      <c r="QQI9" s="340"/>
      <c r="QQJ9" s="340"/>
      <c r="QQK9" s="340"/>
      <c r="QQL9" s="340"/>
      <c r="QQM9" s="340"/>
      <c r="QQN9" s="340"/>
      <c r="QQO9" s="340"/>
      <c r="QQP9" s="340"/>
      <c r="QQQ9" s="340"/>
      <c r="QQR9" s="340"/>
      <c r="QQS9" s="340"/>
      <c r="QQT9" s="340"/>
      <c r="QQU9" s="340"/>
      <c r="QQV9" s="340"/>
      <c r="QQW9" s="340"/>
      <c r="QQX9" s="340"/>
      <c r="QQY9" s="340"/>
      <c r="QQZ9" s="340"/>
      <c r="QRA9" s="340"/>
      <c r="QRB9" s="340"/>
      <c r="QRC9" s="340"/>
      <c r="QRD9" s="340"/>
      <c r="QRE9" s="340"/>
      <c r="QRF9" s="340"/>
      <c r="QRG9" s="340"/>
      <c r="QRH9" s="340"/>
      <c r="QRI9" s="340"/>
      <c r="QRJ9" s="340"/>
      <c r="QRK9" s="340"/>
      <c r="QRL9" s="340"/>
      <c r="QRM9" s="340"/>
      <c r="QRN9" s="340"/>
      <c r="QRO9" s="340"/>
      <c r="QRP9" s="340"/>
      <c r="QRQ9" s="340"/>
      <c r="QRR9" s="340"/>
      <c r="QRS9" s="340"/>
      <c r="QRT9" s="340"/>
      <c r="QRU9" s="340"/>
      <c r="QRV9" s="340"/>
      <c r="QRW9" s="340"/>
      <c r="QRX9" s="340"/>
      <c r="QRY9" s="340"/>
      <c r="QRZ9" s="340"/>
      <c r="QSA9" s="340"/>
      <c r="QSB9" s="340"/>
      <c r="QSC9" s="340"/>
      <c r="QSD9" s="340"/>
      <c r="QSE9" s="340"/>
      <c r="QSF9" s="340"/>
      <c r="QSG9" s="340"/>
      <c r="QSH9" s="340"/>
      <c r="QSI9" s="340"/>
      <c r="QSJ9" s="340"/>
      <c r="QSK9" s="340"/>
      <c r="QSL9" s="340"/>
      <c r="QSM9" s="340"/>
      <c r="QSN9" s="340"/>
      <c r="QSO9" s="340"/>
      <c r="QSP9" s="340"/>
      <c r="QSQ9" s="340"/>
      <c r="QSR9" s="340"/>
      <c r="QSS9" s="340"/>
      <c r="QST9" s="340"/>
      <c r="QSU9" s="340"/>
      <c r="QSV9" s="340"/>
      <c r="QSW9" s="340"/>
      <c r="QSX9" s="340"/>
      <c r="QSY9" s="340"/>
      <c r="QSZ9" s="340"/>
      <c r="QTA9" s="340"/>
      <c r="QTB9" s="340"/>
      <c r="QTC9" s="340"/>
      <c r="QTD9" s="340"/>
      <c r="QTE9" s="340"/>
      <c r="QTF9" s="340"/>
      <c r="QTG9" s="340"/>
      <c r="QTH9" s="340"/>
      <c r="QTI9" s="340"/>
      <c r="QTJ9" s="340"/>
      <c r="QTK9" s="340"/>
      <c r="QTL9" s="340"/>
      <c r="QTM9" s="340"/>
      <c r="QTN9" s="340"/>
      <c r="QTO9" s="340"/>
      <c r="QTP9" s="340"/>
      <c r="QTQ9" s="340"/>
      <c r="QTR9" s="340"/>
      <c r="QTS9" s="340"/>
      <c r="QTT9" s="340"/>
      <c r="QTU9" s="340"/>
      <c r="QTV9" s="340"/>
      <c r="QTW9" s="340"/>
      <c r="QTX9" s="340"/>
      <c r="QTY9" s="340"/>
      <c r="QTZ9" s="340"/>
      <c r="QUA9" s="340"/>
      <c r="QUB9" s="340"/>
      <c r="QUC9" s="340"/>
      <c r="QUD9" s="340"/>
      <c r="QUE9" s="340"/>
      <c r="QUF9" s="340"/>
      <c r="QUG9" s="340"/>
      <c r="QUH9" s="340"/>
      <c r="QUI9" s="340"/>
      <c r="QUJ9" s="340"/>
      <c r="QUK9" s="340"/>
      <c r="QUL9" s="340"/>
      <c r="QUM9" s="340"/>
      <c r="QUN9" s="340"/>
      <c r="QUO9" s="340"/>
      <c r="QUP9" s="340"/>
      <c r="QUQ9" s="340"/>
      <c r="QUR9" s="340"/>
      <c r="QUS9" s="340"/>
      <c r="QUT9" s="340"/>
      <c r="QUU9" s="340"/>
      <c r="QUV9" s="340"/>
      <c r="QUW9" s="340"/>
      <c r="QUX9" s="340"/>
      <c r="QUY9" s="340"/>
      <c r="QUZ9" s="340"/>
      <c r="QVA9" s="340"/>
      <c r="QVB9" s="340"/>
      <c r="QVC9" s="340"/>
      <c r="QVD9" s="340"/>
      <c r="QVE9" s="340"/>
      <c r="QVF9" s="340"/>
      <c r="QVG9" s="340"/>
      <c r="QVH9" s="340"/>
      <c r="QVI9" s="340"/>
      <c r="QVJ9" s="340"/>
      <c r="QVK9" s="340"/>
      <c r="QVL9" s="340"/>
      <c r="QVM9" s="340"/>
      <c r="QVN9" s="340"/>
      <c r="QVO9" s="340"/>
      <c r="QVP9" s="340"/>
      <c r="QVQ9" s="340"/>
      <c r="QVR9" s="340"/>
      <c r="QVS9" s="340"/>
      <c r="QVT9" s="340"/>
      <c r="QVU9" s="340"/>
      <c r="QVV9" s="340"/>
      <c r="QVW9" s="340"/>
      <c r="QVX9" s="340"/>
      <c r="QVY9" s="340"/>
      <c r="QVZ9" s="340"/>
      <c r="QWA9" s="340"/>
      <c r="QWB9" s="340"/>
      <c r="QWC9" s="340"/>
      <c r="QWD9" s="340"/>
      <c r="QWE9" s="340"/>
      <c r="QWF9" s="340"/>
      <c r="QWG9" s="340"/>
      <c r="QWH9" s="340"/>
      <c r="QWI9" s="340"/>
      <c r="QWJ9" s="340"/>
      <c r="QWK9" s="340"/>
      <c r="QWL9" s="340"/>
      <c r="QWM9" s="340"/>
      <c r="QWN9" s="340"/>
      <c r="QWO9" s="340"/>
      <c r="QWP9" s="340"/>
      <c r="QWQ9" s="340"/>
      <c r="QWR9" s="340"/>
      <c r="QWS9" s="340"/>
      <c r="QWT9" s="340"/>
      <c r="QWU9" s="340"/>
      <c r="QWV9" s="340"/>
      <c r="QWW9" s="340"/>
      <c r="QWX9" s="340"/>
      <c r="QWY9" s="340"/>
      <c r="QWZ9" s="340"/>
      <c r="QXA9" s="340"/>
      <c r="QXB9" s="340"/>
      <c r="QXC9" s="340"/>
      <c r="QXD9" s="340"/>
      <c r="QXE9" s="340"/>
      <c r="QXF9" s="340"/>
      <c r="QXG9" s="340"/>
      <c r="QXH9" s="340"/>
      <c r="QXI9" s="340"/>
      <c r="QXJ9" s="340"/>
      <c r="QXK9" s="340"/>
      <c r="QXL9" s="340"/>
      <c r="QXM9" s="340"/>
      <c r="QXN9" s="340"/>
      <c r="QXO9" s="340"/>
      <c r="QXP9" s="340"/>
      <c r="QXQ9" s="340"/>
      <c r="QXR9" s="340"/>
      <c r="QXS9" s="340"/>
      <c r="QXT9" s="340"/>
      <c r="QXU9" s="340"/>
      <c r="QXV9" s="340"/>
      <c r="QXW9" s="340"/>
      <c r="QXX9" s="340"/>
      <c r="QXY9" s="340"/>
      <c r="QXZ9" s="340"/>
      <c r="QYA9" s="340"/>
      <c r="QYB9" s="340"/>
      <c r="QYC9" s="340"/>
      <c r="QYD9" s="340"/>
      <c r="QYE9" s="340"/>
      <c r="QYF9" s="340"/>
      <c r="QYG9" s="340"/>
      <c r="QYH9" s="340"/>
      <c r="QYI9" s="340"/>
      <c r="QYJ9" s="340"/>
      <c r="QYK9" s="340"/>
      <c r="QYL9" s="340"/>
      <c r="QYM9" s="340"/>
      <c r="QYN9" s="340"/>
      <c r="QYO9" s="340"/>
      <c r="QYP9" s="340"/>
      <c r="QYQ9" s="340"/>
      <c r="QYR9" s="340"/>
      <c r="QYS9" s="340"/>
      <c r="QYT9" s="340"/>
      <c r="QYU9" s="340"/>
      <c r="QYV9" s="340"/>
      <c r="QYW9" s="340"/>
      <c r="QYX9" s="340"/>
      <c r="QYY9" s="340"/>
      <c r="QYZ9" s="340"/>
      <c r="QZA9" s="340"/>
      <c r="QZB9" s="340"/>
      <c r="QZC9" s="340"/>
      <c r="QZD9" s="340"/>
      <c r="QZE9" s="340"/>
      <c r="QZF9" s="340"/>
      <c r="QZG9" s="340"/>
      <c r="QZH9" s="340"/>
      <c r="QZI9" s="340"/>
      <c r="QZJ9" s="340"/>
      <c r="QZK9" s="340"/>
      <c r="QZL9" s="340"/>
      <c r="QZM9" s="340"/>
      <c r="QZN9" s="340"/>
      <c r="QZO9" s="340"/>
      <c r="QZP9" s="340"/>
      <c r="QZQ9" s="340"/>
      <c r="QZR9" s="340"/>
      <c r="QZS9" s="340"/>
      <c r="QZT9" s="340"/>
      <c r="QZU9" s="340"/>
      <c r="QZV9" s="340"/>
      <c r="QZW9" s="340"/>
      <c r="QZX9" s="340"/>
      <c r="QZY9" s="340"/>
      <c r="QZZ9" s="340"/>
      <c r="RAA9" s="340"/>
      <c r="RAB9" s="340"/>
      <c r="RAC9" s="340"/>
      <c r="RAD9" s="340"/>
      <c r="RAE9" s="340"/>
      <c r="RAF9" s="340"/>
      <c r="RAG9" s="340"/>
      <c r="RAH9" s="340"/>
      <c r="RAI9" s="340"/>
      <c r="RAJ9" s="340"/>
      <c r="RAK9" s="340"/>
      <c r="RAL9" s="340"/>
      <c r="RAM9" s="340"/>
      <c r="RAN9" s="340"/>
      <c r="RAO9" s="340"/>
      <c r="RAP9" s="340"/>
      <c r="RAQ9" s="340"/>
      <c r="RAR9" s="340"/>
      <c r="RAS9" s="340"/>
      <c r="RAT9" s="340"/>
      <c r="RAU9" s="340"/>
      <c r="RAV9" s="340"/>
      <c r="RAW9" s="340"/>
      <c r="RAX9" s="340"/>
      <c r="RAY9" s="340"/>
      <c r="RAZ9" s="340"/>
      <c r="RBA9" s="340"/>
      <c r="RBB9" s="340"/>
      <c r="RBC9" s="340"/>
      <c r="RBD9" s="340"/>
      <c r="RBE9" s="340"/>
      <c r="RBF9" s="340"/>
      <c r="RBG9" s="340"/>
      <c r="RBH9" s="340"/>
      <c r="RBI9" s="340"/>
      <c r="RBJ9" s="340"/>
      <c r="RBK9" s="340"/>
      <c r="RBL9" s="340"/>
      <c r="RBM9" s="340"/>
      <c r="RBN9" s="340"/>
      <c r="RBO9" s="340"/>
      <c r="RBP9" s="340"/>
      <c r="RBQ9" s="340"/>
      <c r="RBR9" s="340"/>
      <c r="RBS9" s="340"/>
      <c r="RBT9" s="340"/>
      <c r="RBU9" s="340"/>
      <c r="RBV9" s="340"/>
      <c r="RBW9" s="340"/>
      <c r="RBX9" s="340"/>
      <c r="RBY9" s="340"/>
      <c r="RBZ9" s="340"/>
      <c r="RCA9" s="340"/>
      <c r="RCB9" s="340"/>
      <c r="RCC9" s="340"/>
      <c r="RCD9" s="340"/>
      <c r="RCE9" s="340"/>
      <c r="RCF9" s="340"/>
      <c r="RCG9" s="340"/>
      <c r="RCH9" s="340"/>
      <c r="RCI9" s="340"/>
      <c r="RCJ9" s="340"/>
      <c r="RCK9" s="340"/>
      <c r="RCL9" s="340"/>
      <c r="RCM9" s="340"/>
      <c r="RCN9" s="340"/>
      <c r="RCO9" s="340"/>
      <c r="RCP9" s="340"/>
      <c r="RCQ9" s="340"/>
      <c r="RCR9" s="340"/>
      <c r="RCS9" s="340"/>
      <c r="RCT9" s="340"/>
      <c r="RCU9" s="340"/>
      <c r="RCV9" s="340"/>
      <c r="RCW9" s="340"/>
      <c r="RCX9" s="340"/>
      <c r="RCY9" s="340"/>
      <c r="RCZ9" s="340"/>
      <c r="RDA9" s="340"/>
      <c r="RDB9" s="340"/>
      <c r="RDC9" s="340"/>
      <c r="RDD9" s="340"/>
      <c r="RDE9" s="340"/>
      <c r="RDF9" s="340"/>
      <c r="RDG9" s="340"/>
      <c r="RDH9" s="340"/>
      <c r="RDI9" s="340"/>
      <c r="RDJ9" s="340"/>
      <c r="RDK9" s="340"/>
      <c r="RDL9" s="340"/>
      <c r="RDM9" s="340"/>
      <c r="RDN9" s="340"/>
      <c r="RDO9" s="340"/>
      <c r="RDP9" s="340"/>
      <c r="RDQ9" s="340"/>
      <c r="RDR9" s="340"/>
      <c r="RDS9" s="340"/>
      <c r="RDT9" s="340"/>
      <c r="RDU9" s="340"/>
      <c r="RDV9" s="340"/>
      <c r="RDW9" s="340"/>
      <c r="RDX9" s="340"/>
      <c r="RDY9" s="340"/>
      <c r="RDZ9" s="340"/>
      <c r="REA9" s="340"/>
      <c r="REB9" s="340"/>
      <c r="REC9" s="340"/>
      <c r="RED9" s="340"/>
      <c r="REE9" s="340"/>
      <c r="REF9" s="340"/>
      <c r="REG9" s="340"/>
      <c r="REH9" s="340"/>
      <c r="REI9" s="340"/>
      <c r="REJ9" s="340"/>
      <c r="REK9" s="340"/>
      <c r="REL9" s="340"/>
      <c r="REM9" s="340"/>
      <c r="REN9" s="340"/>
      <c r="REO9" s="340"/>
      <c r="REP9" s="340"/>
      <c r="REQ9" s="340"/>
      <c r="RER9" s="340"/>
      <c r="RES9" s="340"/>
      <c r="RET9" s="340"/>
      <c r="REU9" s="340"/>
      <c r="REV9" s="340"/>
      <c r="REW9" s="340"/>
      <c r="REX9" s="340"/>
      <c r="REY9" s="340"/>
      <c r="REZ9" s="340"/>
      <c r="RFA9" s="340"/>
      <c r="RFB9" s="340"/>
      <c r="RFC9" s="340"/>
      <c r="RFD9" s="340"/>
      <c r="RFE9" s="340"/>
      <c r="RFF9" s="340"/>
      <c r="RFG9" s="340"/>
      <c r="RFH9" s="340"/>
      <c r="RFI9" s="340"/>
      <c r="RFJ9" s="340"/>
      <c r="RFK9" s="340"/>
      <c r="RFL9" s="340"/>
      <c r="RFM9" s="340"/>
      <c r="RFN9" s="340"/>
      <c r="RFO9" s="340"/>
      <c r="RFP9" s="340"/>
      <c r="RFQ9" s="340"/>
      <c r="RFR9" s="340"/>
      <c r="RFS9" s="340"/>
      <c r="RFT9" s="340"/>
      <c r="RFU9" s="340"/>
      <c r="RFV9" s="340"/>
      <c r="RFW9" s="340"/>
      <c r="RFX9" s="340"/>
      <c r="RFY9" s="340"/>
      <c r="RFZ9" s="340"/>
      <c r="RGA9" s="340"/>
      <c r="RGB9" s="340"/>
      <c r="RGC9" s="340"/>
      <c r="RGD9" s="340"/>
      <c r="RGE9" s="340"/>
      <c r="RGF9" s="340"/>
      <c r="RGG9" s="340"/>
      <c r="RGH9" s="340"/>
      <c r="RGI9" s="340"/>
      <c r="RGJ9" s="340"/>
      <c r="RGK9" s="340"/>
      <c r="RGL9" s="340"/>
      <c r="RGM9" s="340"/>
      <c r="RGN9" s="340"/>
      <c r="RGO9" s="340"/>
      <c r="RGP9" s="340"/>
      <c r="RGQ9" s="340"/>
      <c r="RGR9" s="340"/>
      <c r="RGS9" s="340"/>
      <c r="RGT9" s="340"/>
      <c r="RGU9" s="340"/>
      <c r="RGV9" s="340"/>
      <c r="RGW9" s="340"/>
      <c r="RGX9" s="340"/>
      <c r="RGY9" s="340"/>
      <c r="RGZ9" s="340"/>
      <c r="RHA9" s="340"/>
      <c r="RHB9" s="340"/>
      <c r="RHC9" s="340"/>
      <c r="RHD9" s="340"/>
      <c r="RHE9" s="340"/>
      <c r="RHF9" s="340"/>
      <c r="RHG9" s="340"/>
      <c r="RHH9" s="340"/>
      <c r="RHI9" s="340"/>
      <c r="RHJ9" s="340"/>
      <c r="RHK9" s="340"/>
      <c r="RHL9" s="340"/>
      <c r="RHM9" s="340"/>
      <c r="RHN9" s="340"/>
      <c r="RHO9" s="340"/>
      <c r="RHP9" s="340"/>
      <c r="RHQ9" s="340"/>
      <c r="RHR9" s="340"/>
      <c r="RHS9" s="340"/>
      <c r="RHT9" s="340"/>
      <c r="RHU9" s="340"/>
      <c r="RHV9" s="340"/>
      <c r="RHW9" s="340"/>
      <c r="RHX9" s="340"/>
      <c r="RHY9" s="340"/>
      <c r="RHZ9" s="340"/>
      <c r="RIA9" s="340"/>
      <c r="RIB9" s="340"/>
      <c r="RIC9" s="340"/>
      <c r="RID9" s="340"/>
      <c r="RIE9" s="340"/>
      <c r="RIF9" s="340"/>
      <c r="RIG9" s="340"/>
      <c r="RIH9" s="340"/>
      <c r="RII9" s="340"/>
      <c r="RIJ9" s="340"/>
      <c r="RIK9" s="340"/>
      <c r="RIL9" s="340"/>
      <c r="RIM9" s="340"/>
      <c r="RIN9" s="340"/>
      <c r="RIO9" s="340"/>
      <c r="RIP9" s="340"/>
      <c r="RIQ9" s="340"/>
      <c r="RIR9" s="340"/>
      <c r="RIS9" s="340"/>
      <c r="RIT9" s="340"/>
      <c r="RIU9" s="340"/>
      <c r="RIV9" s="340"/>
      <c r="RIW9" s="340"/>
      <c r="RIX9" s="340"/>
      <c r="RIY9" s="340"/>
      <c r="RIZ9" s="340"/>
      <c r="RJA9" s="340"/>
      <c r="RJB9" s="340"/>
      <c r="RJC9" s="340"/>
      <c r="RJD9" s="340"/>
      <c r="RJE9" s="340"/>
      <c r="RJF9" s="340"/>
      <c r="RJG9" s="340"/>
      <c r="RJH9" s="340"/>
      <c r="RJI9" s="340"/>
      <c r="RJJ9" s="340"/>
      <c r="RJK9" s="340"/>
      <c r="RJL9" s="340"/>
      <c r="RJM9" s="340"/>
      <c r="RJN9" s="340"/>
      <c r="RJO9" s="340"/>
      <c r="RJP9" s="340"/>
      <c r="RJQ9" s="340"/>
      <c r="RJR9" s="340"/>
      <c r="RJS9" s="340"/>
      <c r="RJT9" s="340"/>
      <c r="RJU9" s="340"/>
      <c r="RJV9" s="340"/>
      <c r="RJW9" s="340"/>
      <c r="RJX9" s="340"/>
      <c r="RJY9" s="340"/>
      <c r="RJZ9" s="340"/>
      <c r="RKA9" s="340"/>
      <c r="RKB9" s="340"/>
      <c r="RKC9" s="340"/>
      <c r="RKD9" s="340"/>
      <c r="RKE9" s="340"/>
      <c r="RKF9" s="340"/>
      <c r="RKG9" s="340"/>
      <c r="RKH9" s="340"/>
      <c r="RKI9" s="340"/>
      <c r="RKJ9" s="340"/>
      <c r="RKK9" s="340"/>
      <c r="RKL9" s="340"/>
      <c r="RKM9" s="340"/>
      <c r="RKN9" s="340"/>
      <c r="RKO9" s="340"/>
      <c r="RKP9" s="340"/>
      <c r="RKQ9" s="340"/>
      <c r="RKR9" s="340"/>
      <c r="RKS9" s="340"/>
      <c r="RKT9" s="340"/>
      <c r="RKU9" s="340"/>
      <c r="RKV9" s="340"/>
      <c r="RKW9" s="340"/>
      <c r="RKX9" s="340"/>
      <c r="RKY9" s="340"/>
      <c r="RKZ9" s="340"/>
      <c r="RLA9" s="340"/>
      <c r="RLB9" s="340"/>
      <c r="RLC9" s="340"/>
      <c r="RLD9" s="340"/>
      <c r="RLE9" s="340"/>
      <c r="RLF9" s="340"/>
      <c r="RLG9" s="340"/>
      <c r="RLH9" s="340"/>
      <c r="RLI9" s="340"/>
      <c r="RLJ9" s="340"/>
      <c r="RLK9" s="340"/>
      <c r="RLL9" s="340"/>
      <c r="RLM9" s="340"/>
      <c r="RLN9" s="340"/>
      <c r="RLO9" s="340"/>
      <c r="RLP9" s="340"/>
      <c r="RLQ9" s="340"/>
      <c r="RLR9" s="340"/>
      <c r="RLS9" s="340"/>
      <c r="RLT9" s="340"/>
      <c r="RLU9" s="340"/>
      <c r="RLV9" s="340"/>
      <c r="RLW9" s="340"/>
      <c r="RLX9" s="340"/>
      <c r="RLY9" s="340"/>
      <c r="RLZ9" s="340"/>
      <c r="RMA9" s="340"/>
      <c r="RMB9" s="340"/>
      <c r="RMC9" s="340"/>
      <c r="RMD9" s="340"/>
      <c r="RME9" s="340"/>
      <c r="RMF9" s="340"/>
      <c r="RMG9" s="340"/>
      <c r="RMH9" s="340"/>
      <c r="RMI9" s="340"/>
      <c r="RMJ9" s="340"/>
      <c r="RMK9" s="340"/>
      <c r="RML9" s="340"/>
      <c r="RMM9" s="340"/>
      <c r="RMN9" s="340"/>
      <c r="RMO9" s="340"/>
      <c r="RMP9" s="340"/>
      <c r="RMQ9" s="340"/>
      <c r="RMR9" s="340"/>
      <c r="RMS9" s="340"/>
      <c r="RMT9" s="340"/>
      <c r="RMU9" s="340"/>
      <c r="RMV9" s="340"/>
      <c r="RMW9" s="340"/>
      <c r="RMX9" s="340"/>
      <c r="RMY9" s="340"/>
      <c r="RMZ9" s="340"/>
      <c r="RNA9" s="340"/>
      <c r="RNB9" s="340"/>
      <c r="RNC9" s="340"/>
      <c r="RND9" s="340"/>
      <c r="RNE9" s="340"/>
      <c r="RNF9" s="340"/>
      <c r="RNG9" s="340"/>
      <c r="RNH9" s="340"/>
      <c r="RNI9" s="340"/>
      <c r="RNJ9" s="340"/>
      <c r="RNK9" s="340"/>
      <c r="RNL9" s="340"/>
      <c r="RNM9" s="340"/>
      <c r="RNN9" s="340"/>
      <c r="RNO9" s="340"/>
      <c r="RNP9" s="340"/>
      <c r="RNQ9" s="340"/>
      <c r="RNR9" s="340"/>
      <c r="RNS9" s="340"/>
      <c r="RNT9" s="340"/>
      <c r="RNU9" s="340"/>
      <c r="RNV9" s="340"/>
      <c r="RNW9" s="340"/>
      <c r="RNX9" s="340"/>
      <c r="RNY9" s="340"/>
      <c r="RNZ9" s="340"/>
      <c r="ROA9" s="340"/>
      <c r="ROB9" s="340"/>
      <c r="ROC9" s="340"/>
      <c r="ROD9" s="340"/>
      <c r="ROE9" s="340"/>
      <c r="ROF9" s="340"/>
      <c r="ROG9" s="340"/>
      <c r="ROH9" s="340"/>
      <c r="ROI9" s="340"/>
      <c r="ROJ9" s="340"/>
      <c r="ROK9" s="340"/>
      <c r="ROL9" s="340"/>
      <c r="ROM9" s="340"/>
      <c r="RON9" s="340"/>
      <c r="ROO9" s="340"/>
      <c r="ROP9" s="340"/>
      <c r="ROQ9" s="340"/>
      <c r="ROR9" s="340"/>
      <c r="ROS9" s="340"/>
      <c r="ROT9" s="340"/>
      <c r="ROU9" s="340"/>
      <c r="ROV9" s="340"/>
      <c r="ROW9" s="340"/>
      <c r="ROX9" s="340"/>
      <c r="ROY9" s="340"/>
      <c r="ROZ9" s="340"/>
      <c r="RPA9" s="340"/>
      <c r="RPB9" s="340"/>
      <c r="RPC9" s="340"/>
      <c r="RPD9" s="340"/>
      <c r="RPE9" s="340"/>
      <c r="RPF9" s="340"/>
      <c r="RPG9" s="340"/>
      <c r="RPH9" s="340"/>
      <c r="RPI9" s="340"/>
      <c r="RPJ9" s="340"/>
      <c r="RPK9" s="340"/>
      <c r="RPL9" s="340"/>
      <c r="RPM9" s="340"/>
      <c r="RPN9" s="340"/>
      <c r="RPO9" s="340"/>
      <c r="RPP9" s="340"/>
      <c r="RPQ9" s="340"/>
      <c r="RPR9" s="340"/>
      <c r="RPS9" s="340"/>
      <c r="RPT9" s="340"/>
      <c r="RPU9" s="340"/>
      <c r="RPV9" s="340"/>
      <c r="RPW9" s="340"/>
      <c r="RPX9" s="340"/>
      <c r="RPY9" s="340"/>
      <c r="RPZ9" s="340"/>
      <c r="RQA9" s="340"/>
      <c r="RQB9" s="340"/>
      <c r="RQC9" s="340"/>
      <c r="RQD9" s="340"/>
      <c r="RQE9" s="340"/>
      <c r="RQF9" s="340"/>
      <c r="RQG9" s="340"/>
      <c r="RQH9" s="340"/>
      <c r="RQI9" s="340"/>
      <c r="RQJ9" s="340"/>
      <c r="RQK9" s="340"/>
      <c r="RQL9" s="340"/>
      <c r="RQM9" s="340"/>
      <c r="RQN9" s="340"/>
      <c r="RQO9" s="340"/>
      <c r="RQP9" s="340"/>
      <c r="RQQ9" s="340"/>
      <c r="RQR9" s="340"/>
      <c r="RQS9" s="340"/>
      <c r="RQT9" s="340"/>
      <c r="RQU9" s="340"/>
      <c r="RQV9" s="340"/>
      <c r="RQW9" s="340"/>
      <c r="RQX9" s="340"/>
      <c r="RQY9" s="340"/>
      <c r="RQZ9" s="340"/>
      <c r="RRA9" s="340"/>
      <c r="RRB9" s="340"/>
      <c r="RRC9" s="340"/>
      <c r="RRD9" s="340"/>
      <c r="RRE9" s="340"/>
      <c r="RRF9" s="340"/>
      <c r="RRG9" s="340"/>
      <c r="RRH9" s="340"/>
      <c r="RRI9" s="340"/>
      <c r="RRJ9" s="340"/>
      <c r="RRK9" s="340"/>
      <c r="RRL9" s="340"/>
      <c r="RRM9" s="340"/>
      <c r="RRN9" s="340"/>
      <c r="RRO9" s="340"/>
      <c r="RRP9" s="340"/>
      <c r="RRQ9" s="340"/>
      <c r="RRR9" s="340"/>
      <c r="RRS9" s="340"/>
      <c r="RRT9" s="340"/>
      <c r="RRU9" s="340"/>
      <c r="RRV9" s="340"/>
      <c r="RRW9" s="340"/>
      <c r="RRX9" s="340"/>
      <c r="RRY9" s="340"/>
      <c r="RRZ9" s="340"/>
      <c r="RSA9" s="340"/>
      <c r="RSB9" s="340"/>
      <c r="RSC9" s="340"/>
      <c r="RSD9" s="340"/>
      <c r="RSE9" s="340"/>
      <c r="RSF9" s="340"/>
      <c r="RSG9" s="340"/>
      <c r="RSH9" s="340"/>
      <c r="RSI9" s="340"/>
      <c r="RSJ9" s="340"/>
      <c r="RSK9" s="340"/>
      <c r="RSL9" s="340"/>
      <c r="RSM9" s="340"/>
      <c r="RSN9" s="340"/>
      <c r="RSO9" s="340"/>
      <c r="RSP9" s="340"/>
      <c r="RSQ9" s="340"/>
      <c r="RSR9" s="340"/>
      <c r="RSS9" s="340"/>
      <c r="RST9" s="340"/>
      <c r="RSU9" s="340"/>
      <c r="RSV9" s="340"/>
      <c r="RSW9" s="340"/>
      <c r="RSX9" s="340"/>
      <c r="RSY9" s="340"/>
      <c r="RSZ9" s="340"/>
      <c r="RTA9" s="340"/>
      <c r="RTB9" s="340"/>
      <c r="RTC9" s="340"/>
      <c r="RTD9" s="340"/>
      <c r="RTE9" s="340"/>
      <c r="RTF9" s="340"/>
      <c r="RTG9" s="340"/>
      <c r="RTH9" s="340"/>
      <c r="RTI9" s="340"/>
      <c r="RTJ9" s="340"/>
      <c r="RTK9" s="340"/>
      <c r="RTL9" s="340"/>
      <c r="RTM9" s="340"/>
      <c r="RTN9" s="340"/>
      <c r="RTO9" s="340"/>
      <c r="RTP9" s="340"/>
      <c r="RTQ9" s="340"/>
      <c r="RTR9" s="340"/>
      <c r="RTS9" s="340"/>
      <c r="RTT9" s="340"/>
      <c r="RTU9" s="340"/>
      <c r="RTV9" s="340"/>
      <c r="RTW9" s="340"/>
      <c r="RTX9" s="340"/>
      <c r="RTY9" s="340"/>
      <c r="RTZ9" s="340"/>
      <c r="RUA9" s="340"/>
      <c r="RUB9" s="340"/>
      <c r="RUC9" s="340"/>
      <c r="RUD9" s="340"/>
      <c r="RUE9" s="340"/>
      <c r="RUF9" s="340"/>
      <c r="RUG9" s="340"/>
      <c r="RUH9" s="340"/>
      <c r="RUI9" s="340"/>
      <c r="RUJ9" s="340"/>
      <c r="RUK9" s="340"/>
      <c r="RUL9" s="340"/>
      <c r="RUM9" s="340"/>
      <c r="RUN9" s="340"/>
      <c r="RUO9" s="340"/>
      <c r="RUP9" s="340"/>
      <c r="RUQ9" s="340"/>
      <c r="RUR9" s="340"/>
      <c r="RUS9" s="340"/>
      <c r="RUT9" s="340"/>
      <c r="RUU9" s="340"/>
      <c r="RUV9" s="340"/>
      <c r="RUW9" s="340"/>
      <c r="RUX9" s="340"/>
      <c r="RUY9" s="340"/>
      <c r="RUZ9" s="340"/>
      <c r="RVA9" s="340"/>
      <c r="RVB9" s="340"/>
      <c r="RVC9" s="340"/>
      <c r="RVD9" s="340"/>
      <c r="RVE9" s="340"/>
      <c r="RVF9" s="340"/>
      <c r="RVG9" s="340"/>
      <c r="RVH9" s="340"/>
      <c r="RVI9" s="340"/>
      <c r="RVJ9" s="340"/>
      <c r="RVK9" s="340"/>
      <c r="RVL9" s="340"/>
      <c r="RVM9" s="340"/>
      <c r="RVN9" s="340"/>
      <c r="RVO9" s="340"/>
      <c r="RVP9" s="340"/>
      <c r="RVQ9" s="340"/>
      <c r="RVR9" s="340"/>
      <c r="RVS9" s="340"/>
      <c r="RVT9" s="340"/>
      <c r="RVU9" s="340"/>
      <c r="RVV9" s="340"/>
      <c r="RVW9" s="340"/>
      <c r="RVX9" s="340"/>
      <c r="RVY9" s="340"/>
      <c r="RVZ9" s="340"/>
      <c r="RWA9" s="340"/>
      <c r="RWB9" s="340"/>
      <c r="RWC9" s="340"/>
      <c r="RWD9" s="340"/>
      <c r="RWE9" s="340"/>
      <c r="RWF9" s="340"/>
      <c r="RWG9" s="340"/>
      <c r="RWH9" s="340"/>
      <c r="RWI9" s="340"/>
      <c r="RWJ9" s="340"/>
      <c r="RWK9" s="340"/>
      <c r="RWL9" s="340"/>
      <c r="RWM9" s="340"/>
      <c r="RWN9" s="340"/>
      <c r="RWO9" s="340"/>
      <c r="RWP9" s="340"/>
      <c r="RWQ9" s="340"/>
      <c r="RWR9" s="340"/>
      <c r="RWS9" s="340"/>
      <c r="RWT9" s="340"/>
      <c r="RWU9" s="340"/>
      <c r="RWV9" s="340"/>
      <c r="RWW9" s="340"/>
      <c r="RWX9" s="340"/>
      <c r="RWY9" s="340"/>
      <c r="RWZ9" s="340"/>
      <c r="RXA9" s="340"/>
      <c r="RXB9" s="340"/>
      <c r="RXC9" s="340"/>
      <c r="RXD9" s="340"/>
      <c r="RXE9" s="340"/>
      <c r="RXF9" s="340"/>
      <c r="RXG9" s="340"/>
      <c r="RXH9" s="340"/>
      <c r="RXI9" s="340"/>
      <c r="RXJ9" s="340"/>
      <c r="RXK9" s="340"/>
      <c r="RXL9" s="340"/>
      <c r="RXM9" s="340"/>
      <c r="RXN9" s="340"/>
      <c r="RXO9" s="340"/>
      <c r="RXP9" s="340"/>
      <c r="RXQ9" s="340"/>
      <c r="RXR9" s="340"/>
      <c r="RXS9" s="340"/>
      <c r="RXT9" s="340"/>
      <c r="RXU9" s="340"/>
      <c r="RXV9" s="340"/>
      <c r="RXW9" s="340"/>
      <c r="RXX9" s="340"/>
      <c r="RXY9" s="340"/>
      <c r="RXZ9" s="340"/>
      <c r="RYA9" s="340"/>
      <c r="RYB9" s="340"/>
      <c r="RYC9" s="340"/>
      <c r="RYD9" s="340"/>
      <c r="RYE9" s="340"/>
      <c r="RYF9" s="340"/>
      <c r="RYG9" s="340"/>
      <c r="RYH9" s="340"/>
      <c r="RYI9" s="340"/>
      <c r="RYJ9" s="340"/>
      <c r="RYK9" s="340"/>
      <c r="RYL9" s="340"/>
      <c r="RYM9" s="340"/>
      <c r="RYN9" s="340"/>
      <c r="RYO9" s="340"/>
      <c r="RYP9" s="340"/>
      <c r="RYQ9" s="340"/>
      <c r="RYR9" s="340"/>
      <c r="RYS9" s="340"/>
      <c r="RYT9" s="340"/>
      <c r="RYU9" s="340"/>
      <c r="RYV9" s="340"/>
      <c r="RYW9" s="340"/>
      <c r="RYX9" s="340"/>
      <c r="RYY9" s="340"/>
      <c r="RYZ9" s="340"/>
      <c r="RZA9" s="340"/>
      <c r="RZB9" s="340"/>
      <c r="RZC9" s="340"/>
      <c r="RZD9" s="340"/>
      <c r="RZE9" s="340"/>
      <c r="RZF9" s="340"/>
      <c r="RZG9" s="340"/>
      <c r="RZH9" s="340"/>
      <c r="RZI9" s="340"/>
      <c r="RZJ9" s="340"/>
      <c r="RZK9" s="340"/>
      <c r="RZL9" s="340"/>
      <c r="RZM9" s="340"/>
      <c r="RZN9" s="340"/>
      <c r="RZO9" s="340"/>
      <c r="RZP9" s="340"/>
      <c r="RZQ9" s="340"/>
      <c r="RZR9" s="340"/>
      <c r="RZS9" s="340"/>
      <c r="RZT9" s="340"/>
      <c r="RZU9" s="340"/>
      <c r="RZV9" s="340"/>
      <c r="RZW9" s="340"/>
      <c r="RZX9" s="340"/>
      <c r="RZY9" s="340"/>
      <c r="RZZ9" s="340"/>
      <c r="SAA9" s="340"/>
      <c r="SAB9" s="340"/>
      <c r="SAC9" s="340"/>
      <c r="SAD9" s="340"/>
      <c r="SAE9" s="340"/>
      <c r="SAF9" s="340"/>
      <c r="SAG9" s="340"/>
      <c r="SAH9" s="340"/>
      <c r="SAI9" s="340"/>
      <c r="SAJ9" s="340"/>
      <c r="SAK9" s="340"/>
      <c r="SAL9" s="340"/>
      <c r="SAM9" s="340"/>
      <c r="SAN9" s="340"/>
      <c r="SAO9" s="340"/>
      <c r="SAP9" s="340"/>
      <c r="SAQ9" s="340"/>
      <c r="SAR9" s="340"/>
      <c r="SAS9" s="340"/>
      <c r="SAT9" s="340"/>
      <c r="SAU9" s="340"/>
      <c r="SAV9" s="340"/>
      <c r="SAW9" s="340"/>
      <c r="SAX9" s="340"/>
      <c r="SAY9" s="340"/>
      <c r="SAZ9" s="340"/>
      <c r="SBA9" s="340"/>
      <c r="SBB9" s="340"/>
      <c r="SBC9" s="340"/>
      <c r="SBD9" s="340"/>
      <c r="SBE9" s="340"/>
      <c r="SBF9" s="340"/>
      <c r="SBG9" s="340"/>
      <c r="SBH9" s="340"/>
      <c r="SBI9" s="340"/>
      <c r="SBJ9" s="340"/>
      <c r="SBK9" s="340"/>
      <c r="SBL9" s="340"/>
      <c r="SBM9" s="340"/>
      <c r="SBN9" s="340"/>
      <c r="SBO9" s="340"/>
      <c r="SBP9" s="340"/>
      <c r="SBQ9" s="340"/>
      <c r="SBR9" s="340"/>
      <c r="SBS9" s="340"/>
      <c r="SBT9" s="340"/>
      <c r="SBU9" s="340"/>
      <c r="SBV9" s="340"/>
      <c r="SBW9" s="340"/>
      <c r="SBX9" s="340"/>
      <c r="SBY9" s="340"/>
      <c r="SBZ9" s="340"/>
      <c r="SCA9" s="340"/>
      <c r="SCB9" s="340"/>
      <c r="SCC9" s="340"/>
      <c r="SCD9" s="340"/>
      <c r="SCE9" s="340"/>
      <c r="SCF9" s="340"/>
      <c r="SCG9" s="340"/>
      <c r="SCH9" s="340"/>
      <c r="SCI9" s="340"/>
      <c r="SCJ9" s="340"/>
      <c r="SCK9" s="340"/>
      <c r="SCL9" s="340"/>
      <c r="SCM9" s="340"/>
      <c r="SCN9" s="340"/>
      <c r="SCO9" s="340"/>
      <c r="SCP9" s="340"/>
      <c r="SCQ9" s="340"/>
      <c r="SCR9" s="340"/>
      <c r="SCS9" s="340"/>
      <c r="SCT9" s="340"/>
      <c r="SCU9" s="340"/>
      <c r="SCV9" s="340"/>
      <c r="SCW9" s="340"/>
      <c r="SCX9" s="340"/>
      <c r="SCY9" s="340"/>
      <c r="SCZ9" s="340"/>
      <c r="SDA9" s="340"/>
      <c r="SDB9" s="340"/>
      <c r="SDC9" s="340"/>
      <c r="SDD9" s="340"/>
      <c r="SDE9" s="340"/>
      <c r="SDF9" s="340"/>
      <c r="SDG9" s="340"/>
      <c r="SDH9" s="340"/>
      <c r="SDI9" s="340"/>
      <c r="SDJ9" s="340"/>
      <c r="SDK9" s="340"/>
      <c r="SDL9" s="340"/>
      <c r="SDM9" s="340"/>
      <c r="SDN9" s="340"/>
      <c r="SDO9" s="340"/>
      <c r="SDP9" s="340"/>
      <c r="SDQ9" s="340"/>
      <c r="SDR9" s="340"/>
      <c r="SDS9" s="340"/>
      <c r="SDT9" s="340"/>
      <c r="SDU9" s="340"/>
      <c r="SDV9" s="340"/>
      <c r="SDW9" s="340"/>
      <c r="SDX9" s="340"/>
      <c r="SDY9" s="340"/>
      <c r="SDZ9" s="340"/>
      <c r="SEA9" s="340"/>
      <c r="SEB9" s="340"/>
      <c r="SEC9" s="340"/>
      <c r="SED9" s="340"/>
      <c r="SEE9" s="340"/>
      <c r="SEF9" s="340"/>
      <c r="SEG9" s="340"/>
      <c r="SEH9" s="340"/>
      <c r="SEI9" s="340"/>
      <c r="SEJ9" s="340"/>
      <c r="SEK9" s="340"/>
      <c r="SEL9" s="340"/>
      <c r="SEM9" s="340"/>
      <c r="SEN9" s="340"/>
      <c r="SEO9" s="340"/>
      <c r="SEP9" s="340"/>
      <c r="SEQ9" s="340"/>
      <c r="SER9" s="340"/>
      <c r="SES9" s="340"/>
      <c r="SET9" s="340"/>
      <c r="SEU9" s="340"/>
      <c r="SEV9" s="340"/>
      <c r="SEW9" s="340"/>
      <c r="SEX9" s="340"/>
      <c r="SEY9" s="340"/>
      <c r="SEZ9" s="340"/>
      <c r="SFA9" s="340"/>
      <c r="SFB9" s="340"/>
      <c r="SFC9" s="340"/>
      <c r="SFD9" s="340"/>
      <c r="SFE9" s="340"/>
      <c r="SFF9" s="340"/>
      <c r="SFG9" s="340"/>
      <c r="SFH9" s="340"/>
      <c r="SFI9" s="340"/>
      <c r="SFJ9" s="340"/>
      <c r="SFK9" s="340"/>
      <c r="SFL9" s="340"/>
      <c r="SFM9" s="340"/>
      <c r="SFN9" s="340"/>
      <c r="SFO9" s="340"/>
      <c r="SFP9" s="340"/>
      <c r="SFQ9" s="340"/>
      <c r="SFR9" s="340"/>
      <c r="SFS9" s="340"/>
      <c r="SFT9" s="340"/>
      <c r="SFU9" s="340"/>
      <c r="SFV9" s="340"/>
      <c r="SFW9" s="340"/>
      <c r="SFX9" s="340"/>
      <c r="SFY9" s="340"/>
      <c r="SFZ9" s="340"/>
      <c r="SGA9" s="340"/>
      <c r="SGB9" s="340"/>
      <c r="SGC9" s="340"/>
      <c r="SGD9" s="340"/>
      <c r="SGE9" s="340"/>
      <c r="SGF9" s="340"/>
      <c r="SGG9" s="340"/>
      <c r="SGH9" s="340"/>
      <c r="SGI9" s="340"/>
      <c r="SGJ9" s="340"/>
      <c r="SGK9" s="340"/>
      <c r="SGL9" s="340"/>
      <c r="SGM9" s="340"/>
      <c r="SGN9" s="340"/>
      <c r="SGO9" s="340"/>
      <c r="SGP9" s="340"/>
      <c r="SGQ9" s="340"/>
      <c r="SGR9" s="340"/>
      <c r="SGS9" s="340"/>
      <c r="SGT9" s="340"/>
      <c r="SGU9" s="340"/>
      <c r="SGV9" s="340"/>
      <c r="SGW9" s="340"/>
      <c r="SGX9" s="340"/>
      <c r="SGY9" s="340"/>
      <c r="SGZ9" s="340"/>
      <c r="SHA9" s="340"/>
      <c r="SHB9" s="340"/>
      <c r="SHC9" s="340"/>
      <c r="SHD9" s="340"/>
      <c r="SHE9" s="340"/>
      <c r="SHF9" s="340"/>
      <c r="SHG9" s="340"/>
      <c r="SHH9" s="340"/>
      <c r="SHI9" s="340"/>
      <c r="SHJ9" s="340"/>
      <c r="SHK9" s="340"/>
      <c r="SHL9" s="340"/>
      <c r="SHM9" s="340"/>
      <c r="SHN9" s="340"/>
      <c r="SHO9" s="340"/>
      <c r="SHP9" s="340"/>
      <c r="SHQ9" s="340"/>
      <c r="SHR9" s="340"/>
      <c r="SHS9" s="340"/>
      <c r="SHT9" s="340"/>
      <c r="SHU9" s="340"/>
      <c r="SHV9" s="340"/>
      <c r="SHW9" s="340"/>
      <c r="SHX9" s="340"/>
      <c r="SHY9" s="340"/>
      <c r="SHZ9" s="340"/>
      <c r="SIA9" s="340"/>
      <c r="SIB9" s="340"/>
      <c r="SIC9" s="340"/>
      <c r="SID9" s="340"/>
      <c r="SIE9" s="340"/>
      <c r="SIF9" s="340"/>
      <c r="SIG9" s="340"/>
      <c r="SIH9" s="340"/>
      <c r="SII9" s="340"/>
      <c r="SIJ9" s="340"/>
      <c r="SIK9" s="340"/>
      <c r="SIL9" s="340"/>
      <c r="SIM9" s="340"/>
      <c r="SIN9" s="340"/>
      <c r="SIO9" s="340"/>
      <c r="SIP9" s="340"/>
      <c r="SIQ9" s="340"/>
      <c r="SIR9" s="340"/>
      <c r="SIS9" s="340"/>
      <c r="SIT9" s="340"/>
      <c r="SIU9" s="340"/>
      <c r="SIV9" s="340"/>
      <c r="SIW9" s="340"/>
      <c r="SIX9" s="340"/>
      <c r="SIY9" s="340"/>
      <c r="SIZ9" s="340"/>
      <c r="SJA9" s="340"/>
      <c r="SJB9" s="340"/>
      <c r="SJC9" s="340"/>
      <c r="SJD9" s="340"/>
      <c r="SJE9" s="340"/>
      <c r="SJF9" s="340"/>
      <c r="SJG9" s="340"/>
      <c r="SJH9" s="340"/>
      <c r="SJI9" s="340"/>
      <c r="SJJ9" s="340"/>
      <c r="SJK9" s="340"/>
      <c r="SJL9" s="340"/>
      <c r="SJM9" s="340"/>
      <c r="SJN9" s="340"/>
      <c r="SJO9" s="340"/>
      <c r="SJP9" s="340"/>
      <c r="SJQ9" s="340"/>
      <c r="SJR9" s="340"/>
      <c r="SJS9" s="340"/>
      <c r="SJT9" s="340"/>
      <c r="SJU9" s="340"/>
      <c r="SJV9" s="340"/>
      <c r="SJW9" s="340"/>
      <c r="SJX9" s="340"/>
      <c r="SJY9" s="340"/>
      <c r="SJZ9" s="340"/>
      <c r="SKA9" s="340"/>
      <c r="SKB9" s="340"/>
      <c r="SKC9" s="340"/>
      <c r="SKD9" s="340"/>
      <c r="SKE9" s="340"/>
      <c r="SKF9" s="340"/>
      <c r="SKG9" s="340"/>
      <c r="SKH9" s="340"/>
      <c r="SKI9" s="340"/>
      <c r="SKJ9" s="340"/>
      <c r="SKK9" s="340"/>
      <c r="SKL9" s="340"/>
      <c r="SKM9" s="340"/>
      <c r="SKN9" s="340"/>
      <c r="SKO9" s="340"/>
      <c r="SKP9" s="340"/>
      <c r="SKQ9" s="340"/>
      <c r="SKR9" s="340"/>
      <c r="SKS9" s="340"/>
      <c r="SKT9" s="340"/>
      <c r="SKU9" s="340"/>
      <c r="SKV9" s="340"/>
      <c r="SKW9" s="340"/>
      <c r="SKX9" s="340"/>
      <c r="SKY9" s="340"/>
      <c r="SKZ9" s="340"/>
      <c r="SLA9" s="340"/>
      <c r="SLB9" s="340"/>
      <c r="SLC9" s="340"/>
      <c r="SLD9" s="340"/>
      <c r="SLE9" s="340"/>
      <c r="SLF9" s="340"/>
      <c r="SLG9" s="340"/>
      <c r="SLH9" s="340"/>
      <c r="SLI9" s="340"/>
      <c r="SLJ9" s="340"/>
      <c r="SLK9" s="340"/>
      <c r="SLL9" s="340"/>
      <c r="SLM9" s="340"/>
      <c r="SLN9" s="340"/>
      <c r="SLO9" s="340"/>
      <c r="SLP9" s="340"/>
      <c r="SLQ9" s="340"/>
      <c r="SLR9" s="340"/>
      <c r="SLS9" s="340"/>
      <c r="SLT9" s="340"/>
      <c r="SLU9" s="340"/>
      <c r="SLV9" s="340"/>
      <c r="SLW9" s="340"/>
      <c r="SLX9" s="340"/>
      <c r="SLY9" s="340"/>
      <c r="SLZ9" s="340"/>
      <c r="SMA9" s="340"/>
      <c r="SMB9" s="340"/>
      <c r="SMC9" s="340"/>
      <c r="SMD9" s="340"/>
      <c r="SME9" s="340"/>
      <c r="SMF9" s="340"/>
      <c r="SMG9" s="340"/>
      <c r="SMH9" s="340"/>
      <c r="SMI9" s="340"/>
      <c r="SMJ9" s="340"/>
      <c r="SMK9" s="340"/>
      <c r="SML9" s="340"/>
      <c r="SMM9" s="340"/>
      <c r="SMN9" s="340"/>
      <c r="SMO9" s="340"/>
      <c r="SMP9" s="340"/>
      <c r="SMQ9" s="340"/>
      <c r="SMR9" s="340"/>
      <c r="SMS9" s="340"/>
      <c r="SMT9" s="340"/>
      <c r="SMU9" s="340"/>
      <c r="SMV9" s="340"/>
      <c r="SMW9" s="340"/>
      <c r="SMX9" s="340"/>
      <c r="SMY9" s="340"/>
      <c r="SMZ9" s="340"/>
      <c r="SNA9" s="340"/>
      <c r="SNB9" s="340"/>
      <c r="SNC9" s="340"/>
      <c r="SND9" s="340"/>
      <c r="SNE9" s="340"/>
      <c r="SNF9" s="340"/>
      <c r="SNG9" s="340"/>
      <c r="SNH9" s="340"/>
      <c r="SNI9" s="340"/>
      <c r="SNJ9" s="340"/>
      <c r="SNK9" s="340"/>
      <c r="SNL9" s="340"/>
      <c r="SNM9" s="340"/>
      <c r="SNN9" s="340"/>
      <c r="SNO9" s="340"/>
      <c r="SNP9" s="340"/>
      <c r="SNQ9" s="340"/>
      <c r="SNR9" s="340"/>
      <c r="SNS9" s="340"/>
      <c r="SNT9" s="340"/>
      <c r="SNU9" s="340"/>
      <c r="SNV9" s="340"/>
      <c r="SNW9" s="340"/>
      <c r="SNX9" s="340"/>
      <c r="SNY9" s="340"/>
      <c r="SNZ9" s="340"/>
      <c r="SOA9" s="340"/>
      <c r="SOB9" s="340"/>
      <c r="SOC9" s="340"/>
      <c r="SOD9" s="340"/>
      <c r="SOE9" s="340"/>
      <c r="SOF9" s="340"/>
      <c r="SOG9" s="340"/>
      <c r="SOH9" s="340"/>
      <c r="SOI9" s="340"/>
      <c r="SOJ9" s="340"/>
      <c r="SOK9" s="340"/>
      <c r="SOL9" s="340"/>
      <c r="SOM9" s="340"/>
      <c r="SON9" s="340"/>
      <c r="SOO9" s="340"/>
      <c r="SOP9" s="340"/>
      <c r="SOQ9" s="340"/>
      <c r="SOR9" s="340"/>
      <c r="SOS9" s="340"/>
      <c r="SOT9" s="340"/>
      <c r="SOU9" s="340"/>
      <c r="SOV9" s="340"/>
      <c r="SOW9" s="340"/>
      <c r="SOX9" s="340"/>
      <c r="SOY9" s="340"/>
      <c r="SOZ9" s="340"/>
      <c r="SPA9" s="340"/>
      <c r="SPB9" s="340"/>
      <c r="SPC9" s="340"/>
      <c r="SPD9" s="340"/>
      <c r="SPE9" s="340"/>
      <c r="SPF9" s="340"/>
      <c r="SPG9" s="340"/>
      <c r="SPH9" s="340"/>
      <c r="SPI9" s="340"/>
      <c r="SPJ9" s="340"/>
      <c r="SPK9" s="340"/>
      <c r="SPL9" s="340"/>
      <c r="SPM9" s="340"/>
      <c r="SPN9" s="340"/>
      <c r="SPO9" s="340"/>
      <c r="SPP9" s="340"/>
      <c r="SPQ9" s="340"/>
      <c r="SPR9" s="340"/>
      <c r="SPS9" s="340"/>
      <c r="SPT9" s="340"/>
      <c r="SPU9" s="340"/>
      <c r="SPV9" s="340"/>
      <c r="SPW9" s="340"/>
      <c r="SPX9" s="340"/>
      <c r="SPY9" s="340"/>
      <c r="SPZ9" s="340"/>
      <c r="SQA9" s="340"/>
      <c r="SQB9" s="340"/>
      <c r="SQC9" s="340"/>
      <c r="SQD9" s="340"/>
      <c r="SQE9" s="340"/>
      <c r="SQF9" s="340"/>
      <c r="SQG9" s="340"/>
      <c r="SQH9" s="340"/>
      <c r="SQI9" s="340"/>
      <c r="SQJ9" s="340"/>
      <c r="SQK9" s="340"/>
      <c r="SQL9" s="340"/>
      <c r="SQM9" s="340"/>
      <c r="SQN9" s="340"/>
      <c r="SQO9" s="340"/>
      <c r="SQP9" s="340"/>
      <c r="SQQ9" s="340"/>
      <c r="SQR9" s="340"/>
      <c r="SQS9" s="340"/>
      <c r="SQT9" s="340"/>
      <c r="SQU9" s="340"/>
      <c r="SQV9" s="340"/>
      <c r="SQW9" s="340"/>
      <c r="SQX9" s="340"/>
      <c r="SQY9" s="340"/>
      <c r="SQZ9" s="340"/>
      <c r="SRA9" s="340"/>
      <c r="SRB9" s="340"/>
      <c r="SRC9" s="340"/>
      <c r="SRD9" s="340"/>
      <c r="SRE9" s="340"/>
      <c r="SRF9" s="340"/>
      <c r="SRG9" s="340"/>
      <c r="SRH9" s="340"/>
      <c r="SRI9" s="340"/>
      <c r="SRJ9" s="340"/>
      <c r="SRK9" s="340"/>
      <c r="SRL9" s="340"/>
      <c r="SRM9" s="340"/>
      <c r="SRN9" s="340"/>
      <c r="SRO9" s="340"/>
      <c r="SRP9" s="340"/>
      <c r="SRQ9" s="340"/>
      <c r="SRR9" s="340"/>
      <c r="SRS9" s="340"/>
      <c r="SRT9" s="340"/>
      <c r="SRU9" s="340"/>
      <c r="SRV9" s="340"/>
      <c r="SRW9" s="340"/>
      <c r="SRX9" s="340"/>
      <c r="SRY9" s="340"/>
      <c r="SRZ9" s="340"/>
      <c r="SSA9" s="340"/>
      <c r="SSB9" s="340"/>
      <c r="SSC9" s="340"/>
      <c r="SSD9" s="340"/>
      <c r="SSE9" s="340"/>
      <c r="SSF9" s="340"/>
      <c r="SSG9" s="340"/>
      <c r="SSH9" s="340"/>
      <c r="SSI9" s="340"/>
      <c r="SSJ9" s="340"/>
      <c r="SSK9" s="340"/>
      <c r="SSL9" s="340"/>
      <c r="SSM9" s="340"/>
      <c r="SSN9" s="340"/>
      <c r="SSO9" s="340"/>
      <c r="SSP9" s="340"/>
      <c r="SSQ9" s="340"/>
      <c r="SSR9" s="340"/>
      <c r="SSS9" s="340"/>
      <c r="SST9" s="340"/>
      <c r="SSU9" s="340"/>
      <c r="SSV9" s="340"/>
      <c r="SSW9" s="340"/>
      <c r="SSX9" s="340"/>
      <c r="SSY9" s="340"/>
      <c r="SSZ9" s="340"/>
      <c r="STA9" s="340"/>
      <c r="STB9" s="340"/>
      <c r="STC9" s="340"/>
      <c r="STD9" s="340"/>
      <c r="STE9" s="340"/>
      <c r="STF9" s="340"/>
      <c r="STG9" s="340"/>
      <c r="STH9" s="340"/>
      <c r="STI9" s="340"/>
      <c r="STJ9" s="340"/>
      <c r="STK9" s="340"/>
      <c r="STL9" s="340"/>
      <c r="STM9" s="340"/>
      <c r="STN9" s="340"/>
      <c r="STO9" s="340"/>
      <c r="STP9" s="340"/>
      <c r="STQ9" s="340"/>
      <c r="STR9" s="340"/>
      <c r="STS9" s="340"/>
      <c r="STT9" s="340"/>
      <c r="STU9" s="340"/>
      <c r="STV9" s="340"/>
      <c r="STW9" s="340"/>
      <c r="STX9" s="340"/>
      <c r="STY9" s="340"/>
      <c r="STZ9" s="340"/>
      <c r="SUA9" s="340"/>
      <c r="SUB9" s="340"/>
      <c r="SUC9" s="340"/>
      <c r="SUD9" s="340"/>
      <c r="SUE9" s="340"/>
      <c r="SUF9" s="340"/>
      <c r="SUG9" s="340"/>
      <c r="SUH9" s="340"/>
      <c r="SUI9" s="340"/>
      <c r="SUJ9" s="340"/>
      <c r="SUK9" s="340"/>
      <c r="SUL9" s="340"/>
      <c r="SUM9" s="340"/>
      <c r="SUN9" s="340"/>
      <c r="SUO9" s="340"/>
      <c r="SUP9" s="340"/>
      <c r="SUQ9" s="340"/>
      <c r="SUR9" s="340"/>
      <c r="SUS9" s="340"/>
      <c r="SUT9" s="340"/>
      <c r="SUU9" s="340"/>
      <c r="SUV9" s="340"/>
      <c r="SUW9" s="340"/>
      <c r="SUX9" s="340"/>
      <c r="SUY9" s="340"/>
      <c r="SUZ9" s="340"/>
      <c r="SVA9" s="340"/>
      <c r="SVB9" s="340"/>
      <c r="SVC9" s="340"/>
      <c r="SVD9" s="340"/>
      <c r="SVE9" s="340"/>
      <c r="SVF9" s="340"/>
      <c r="SVG9" s="340"/>
      <c r="SVH9" s="340"/>
      <c r="SVI9" s="340"/>
      <c r="SVJ9" s="340"/>
      <c r="SVK9" s="340"/>
      <c r="SVL9" s="340"/>
      <c r="SVM9" s="340"/>
      <c r="SVN9" s="340"/>
      <c r="SVO9" s="340"/>
      <c r="SVP9" s="340"/>
      <c r="SVQ9" s="340"/>
      <c r="SVR9" s="340"/>
      <c r="SVS9" s="340"/>
      <c r="SVT9" s="340"/>
      <c r="SVU9" s="340"/>
      <c r="SVV9" s="340"/>
      <c r="SVW9" s="340"/>
      <c r="SVX9" s="340"/>
      <c r="SVY9" s="340"/>
      <c r="SVZ9" s="340"/>
      <c r="SWA9" s="340"/>
      <c r="SWB9" s="340"/>
      <c r="SWC9" s="340"/>
      <c r="SWD9" s="340"/>
      <c r="SWE9" s="340"/>
      <c r="SWF9" s="340"/>
      <c r="SWG9" s="340"/>
      <c r="SWH9" s="340"/>
      <c r="SWI9" s="340"/>
      <c r="SWJ9" s="340"/>
      <c r="SWK9" s="340"/>
      <c r="SWL9" s="340"/>
      <c r="SWM9" s="340"/>
      <c r="SWN9" s="340"/>
      <c r="SWO9" s="340"/>
      <c r="SWP9" s="340"/>
      <c r="SWQ9" s="340"/>
      <c r="SWR9" s="340"/>
      <c r="SWS9" s="340"/>
      <c r="SWT9" s="340"/>
      <c r="SWU9" s="340"/>
      <c r="SWV9" s="340"/>
      <c r="SWW9" s="340"/>
      <c r="SWX9" s="340"/>
      <c r="SWY9" s="340"/>
      <c r="SWZ9" s="340"/>
      <c r="SXA9" s="340"/>
      <c r="SXB9" s="340"/>
      <c r="SXC9" s="340"/>
      <c r="SXD9" s="340"/>
      <c r="SXE9" s="340"/>
      <c r="SXF9" s="340"/>
      <c r="SXG9" s="340"/>
      <c r="SXH9" s="340"/>
      <c r="SXI9" s="340"/>
      <c r="SXJ9" s="340"/>
      <c r="SXK9" s="340"/>
      <c r="SXL9" s="340"/>
      <c r="SXM9" s="340"/>
      <c r="SXN9" s="340"/>
      <c r="SXO9" s="340"/>
      <c r="SXP9" s="340"/>
      <c r="SXQ9" s="340"/>
      <c r="SXR9" s="340"/>
      <c r="SXS9" s="340"/>
      <c r="SXT9" s="340"/>
      <c r="SXU9" s="340"/>
      <c r="SXV9" s="340"/>
      <c r="SXW9" s="340"/>
      <c r="SXX9" s="340"/>
      <c r="SXY9" s="340"/>
      <c r="SXZ9" s="340"/>
      <c r="SYA9" s="340"/>
      <c r="SYB9" s="340"/>
      <c r="SYC9" s="340"/>
      <c r="SYD9" s="340"/>
      <c r="SYE9" s="340"/>
      <c r="SYF9" s="340"/>
      <c r="SYG9" s="340"/>
      <c r="SYH9" s="340"/>
      <c r="SYI9" s="340"/>
      <c r="SYJ9" s="340"/>
      <c r="SYK9" s="340"/>
      <c r="SYL9" s="340"/>
      <c r="SYM9" s="340"/>
      <c r="SYN9" s="340"/>
      <c r="SYO9" s="340"/>
      <c r="SYP9" s="340"/>
      <c r="SYQ9" s="340"/>
      <c r="SYR9" s="340"/>
      <c r="SYS9" s="340"/>
      <c r="SYT9" s="340"/>
      <c r="SYU9" s="340"/>
      <c r="SYV9" s="340"/>
      <c r="SYW9" s="340"/>
      <c r="SYX9" s="340"/>
      <c r="SYY9" s="340"/>
      <c r="SYZ9" s="340"/>
      <c r="SZA9" s="340"/>
      <c r="SZB9" s="340"/>
      <c r="SZC9" s="340"/>
      <c r="SZD9" s="340"/>
      <c r="SZE9" s="340"/>
      <c r="SZF9" s="340"/>
      <c r="SZG9" s="340"/>
      <c r="SZH9" s="340"/>
      <c r="SZI9" s="340"/>
      <c r="SZJ9" s="340"/>
      <c r="SZK9" s="340"/>
      <c r="SZL9" s="340"/>
      <c r="SZM9" s="340"/>
      <c r="SZN9" s="340"/>
      <c r="SZO9" s="340"/>
      <c r="SZP9" s="340"/>
      <c r="SZQ9" s="340"/>
      <c r="SZR9" s="340"/>
      <c r="SZS9" s="340"/>
      <c r="SZT9" s="340"/>
      <c r="SZU9" s="340"/>
      <c r="SZV9" s="340"/>
      <c r="SZW9" s="340"/>
      <c r="SZX9" s="340"/>
      <c r="SZY9" s="340"/>
      <c r="SZZ9" s="340"/>
      <c r="TAA9" s="340"/>
      <c r="TAB9" s="340"/>
      <c r="TAC9" s="340"/>
      <c r="TAD9" s="340"/>
      <c r="TAE9" s="340"/>
      <c r="TAF9" s="340"/>
      <c r="TAG9" s="340"/>
      <c r="TAH9" s="340"/>
      <c r="TAI9" s="340"/>
      <c r="TAJ9" s="340"/>
      <c r="TAK9" s="340"/>
      <c r="TAL9" s="340"/>
      <c r="TAM9" s="340"/>
      <c r="TAN9" s="340"/>
      <c r="TAO9" s="340"/>
      <c r="TAP9" s="340"/>
      <c r="TAQ9" s="340"/>
      <c r="TAR9" s="340"/>
      <c r="TAS9" s="340"/>
      <c r="TAT9" s="340"/>
      <c r="TAU9" s="340"/>
      <c r="TAV9" s="340"/>
      <c r="TAW9" s="340"/>
      <c r="TAX9" s="340"/>
      <c r="TAY9" s="340"/>
      <c r="TAZ9" s="340"/>
      <c r="TBA9" s="340"/>
      <c r="TBB9" s="340"/>
      <c r="TBC9" s="340"/>
      <c r="TBD9" s="340"/>
      <c r="TBE9" s="340"/>
      <c r="TBF9" s="340"/>
      <c r="TBG9" s="340"/>
      <c r="TBH9" s="340"/>
      <c r="TBI9" s="340"/>
      <c r="TBJ9" s="340"/>
      <c r="TBK9" s="340"/>
      <c r="TBL9" s="340"/>
      <c r="TBM9" s="340"/>
      <c r="TBN9" s="340"/>
      <c r="TBO9" s="340"/>
      <c r="TBP9" s="340"/>
      <c r="TBQ9" s="340"/>
      <c r="TBR9" s="340"/>
      <c r="TBS9" s="340"/>
      <c r="TBT9" s="340"/>
      <c r="TBU9" s="340"/>
      <c r="TBV9" s="340"/>
      <c r="TBW9" s="340"/>
      <c r="TBX9" s="340"/>
      <c r="TBY9" s="340"/>
      <c r="TBZ9" s="340"/>
      <c r="TCA9" s="340"/>
      <c r="TCB9" s="340"/>
      <c r="TCC9" s="340"/>
      <c r="TCD9" s="340"/>
      <c r="TCE9" s="340"/>
      <c r="TCF9" s="340"/>
      <c r="TCG9" s="340"/>
      <c r="TCH9" s="340"/>
      <c r="TCI9" s="340"/>
      <c r="TCJ9" s="340"/>
      <c r="TCK9" s="340"/>
      <c r="TCL9" s="340"/>
      <c r="TCM9" s="340"/>
      <c r="TCN9" s="340"/>
      <c r="TCO9" s="340"/>
      <c r="TCP9" s="340"/>
      <c r="TCQ9" s="340"/>
      <c r="TCR9" s="340"/>
      <c r="TCS9" s="340"/>
      <c r="TCT9" s="340"/>
      <c r="TCU9" s="340"/>
      <c r="TCV9" s="340"/>
      <c r="TCW9" s="340"/>
      <c r="TCX9" s="340"/>
      <c r="TCY9" s="340"/>
      <c r="TCZ9" s="340"/>
      <c r="TDA9" s="340"/>
      <c r="TDB9" s="340"/>
      <c r="TDC9" s="340"/>
      <c r="TDD9" s="340"/>
      <c r="TDE9" s="340"/>
      <c r="TDF9" s="340"/>
      <c r="TDG9" s="340"/>
      <c r="TDH9" s="340"/>
      <c r="TDI9" s="340"/>
      <c r="TDJ9" s="340"/>
      <c r="TDK9" s="340"/>
      <c r="TDL9" s="340"/>
      <c r="TDM9" s="340"/>
      <c r="TDN9" s="340"/>
      <c r="TDO9" s="340"/>
      <c r="TDP9" s="340"/>
      <c r="TDQ9" s="340"/>
      <c r="TDR9" s="340"/>
      <c r="TDS9" s="340"/>
      <c r="TDT9" s="340"/>
      <c r="TDU9" s="340"/>
      <c r="TDV9" s="340"/>
      <c r="TDW9" s="340"/>
      <c r="TDX9" s="340"/>
      <c r="TDY9" s="340"/>
      <c r="TDZ9" s="340"/>
      <c r="TEA9" s="340"/>
      <c r="TEB9" s="340"/>
      <c r="TEC9" s="340"/>
      <c r="TED9" s="340"/>
      <c r="TEE9" s="340"/>
      <c r="TEF9" s="340"/>
      <c r="TEG9" s="340"/>
      <c r="TEH9" s="340"/>
      <c r="TEI9" s="340"/>
      <c r="TEJ9" s="340"/>
      <c r="TEK9" s="340"/>
      <c r="TEL9" s="340"/>
      <c r="TEM9" s="340"/>
      <c r="TEN9" s="340"/>
      <c r="TEO9" s="340"/>
      <c r="TEP9" s="340"/>
      <c r="TEQ9" s="340"/>
      <c r="TER9" s="340"/>
      <c r="TES9" s="340"/>
      <c r="TET9" s="340"/>
      <c r="TEU9" s="340"/>
      <c r="TEV9" s="340"/>
      <c r="TEW9" s="340"/>
      <c r="TEX9" s="340"/>
      <c r="TEY9" s="340"/>
      <c r="TEZ9" s="340"/>
      <c r="TFA9" s="340"/>
      <c r="TFB9" s="340"/>
      <c r="TFC9" s="340"/>
      <c r="TFD9" s="340"/>
      <c r="TFE9" s="340"/>
      <c r="TFF9" s="340"/>
      <c r="TFG9" s="340"/>
      <c r="TFH9" s="340"/>
      <c r="TFI9" s="340"/>
      <c r="TFJ9" s="340"/>
      <c r="TFK9" s="340"/>
      <c r="TFL9" s="340"/>
      <c r="TFM9" s="340"/>
      <c r="TFN9" s="340"/>
      <c r="TFO9" s="340"/>
      <c r="TFP9" s="340"/>
      <c r="TFQ9" s="340"/>
      <c r="TFR9" s="340"/>
      <c r="TFS9" s="340"/>
      <c r="TFT9" s="340"/>
      <c r="TFU9" s="340"/>
      <c r="TFV9" s="340"/>
      <c r="TFW9" s="340"/>
      <c r="TFX9" s="340"/>
      <c r="TFY9" s="340"/>
      <c r="TFZ9" s="340"/>
      <c r="TGA9" s="340"/>
      <c r="TGB9" s="340"/>
      <c r="TGC9" s="340"/>
      <c r="TGD9" s="340"/>
      <c r="TGE9" s="340"/>
      <c r="TGF9" s="340"/>
      <c r="TGG9" s="340"/>
      <c r="TGH9" s="340"/>
      <c r="TGI9" s="340"/>
      <c r="TGJ9" s="340"/>
      <c r="TGK9" s="340"/>
      <c r="TGL9" s="340"/>
      <c r="TGM9" s="340"/>
      <c r="TGN9" s="340"/>
      <c r="TGO9" s="340"/>
      <c r="TGP9" s="340"/>
      <c r="TGQ9" s="340"/>
      <c r="TGR9" s="340"/>
      <c r="TGS9" s="340"/>
      <c r="TGT9" s="340"/>
      <c r="TGU9" s="340"/>
      <c r="TGV9" s="340"/>
      <c r="TGW9" s="340"/>
      <c r="TGX9" s="340"/>
      <c r="TGY9" s="340"/>
      <c r="TGZ9" s="340"/>
      <c r="THA9" s="340"/>
      <c r="THB9" s="340"/>
      <c r="THC9" s="340"/>
      <c r="THD9" s="340"/>
      <c r="THE9" s="340"/>
      <c r="THF9" s="340"/>
      <c r="THG9" s="340"/>
      <c r="THH9" s="340"/>
      <c r="THI9" s="340"/>
      <c r="THJ9" s="340"/>
      <c r="THK9" s="340"/>
      <c r="THL9" s="340"/>
      <c r="THM9" s="340"/>
      <c r="THN9" s="340"/>
      <c r="THO9" s="340"/>
      <c r="THP9" s="340"/>
      <c r="THQ9" s="340"/>
      <c r="THR9" s="340"/>
      <c r="THS9" s="340"/>
      <c r="THT9" s="340"/>
      <c r="THU9" s="340"/>
      <c r="THV9" s="340"/>
      <c r="THW9" s="340"/>
      <c r="THX9" s="340"/>
      <c r="THY9" s="340"/>
      <c r="THZ9" s="340"/>
      <c r="TIA9" s="340"/>
      <c r="TIB9" s="340"/>
      <c r="TIC9" s="340"/>
      <c r="TID9" s="340"/>
      <c r="TIE9" s="340"/>
      <c r="TIF9" s="340"/>
      <c r="TIG9" s="340"/>
      <c r="TIH9" s="340"/>
      <c r="TII9" s="340"/>
      <c r="TIJ9" s="340"/>
      <c r="TIK9" s="340"/>
      <c r="TIL9" s="340"/>
      <c r="TIM9" s="340"/>
      <c r="TIN9" s="340"/>
      <c r="TIO9" s="340"/>
      <c r="TIP9" s="340"/>
      <c r="TIQ9" s="340"/>
      <c r="TIR9" s="340"/>
      <c r="TIS9" s="340"/>
      <c r="TIT9" s="340"/>
      <c r="TIU9" s="340"/>
      <c r="TIV9" s="340"/>
      <c r="TIW9" s="340"/>
      <c r="TIX9" s="340"/>
      <c r="TIY9" s="340"/>
      <c r="TIZ9" s="340"/>
      <c r="TJA9" s="340"/>
      <c r="TJB9" s="340"/>
      <c r="TJC9" s="340"/>
      <c r="TJD9" s="340"/>
      <c r="TJE9" s="340"/>
      <c r="TJF9" s="340"/>
      <c r="TJG9" s="340"/>
      <c r="TJH9" s="340"/>
      <c r="TJI9" s="340"/>
      <c r="TJJ9" s="340"/>
      <c r="TJK9" s="340"/>
      <c r="TJL9" s="340"/>
      <c r="TJM9" s="340"/>
      <c r="TJN9" s="340"/>
      <c r="TJO9" s="340"/>
      <c r="TJP9" s="340"/>
      <c r="TJQ9" s="340"/>
      <c r="TJR9" s="340"/>
      <c r="TJS9" s="340"/>
      <c r="TJT9" s="340"/>
      <c r="TJU9" s="340"/>
      <c r="TJV9" s="340"/>
      <c r="TJW9" s="340"/>
      <c r="TJX9" s="340"/>
      <c r="TJY9" s="340"/>
      <c r="TJZ9" s="340"/>
      <c r="TKA9" s="340"/>
      <c r="TKB9" s="340"/>
      <c r="TKC9" s="340"/>
      <c r="TKD9" s="340"/>
      <c r="TKE9" s="340"/>
      <c r="TKF9" s="340"/>
      <c r="TKG9" s="340"/>
      <c r="TKH9" s="340"/>
      <c r="TKI9" s="340"/>
      <c r="TKJ9" s="340"/>
      <c r="TKK9" s="340"/>
      <c r="TKL9" s="340"/>
      <c r="TKM9" s="340"/>
      <c r="TKN9" s="340"/>
      <c r="TKO9" s="340"/>
      <c r="TKP9" s="340"/>
      <c r="TKQ9" s="340"/>
      <c r="TKR9" s="340"/>
      <c r="TKS9" s="340"/>
      <c r="TKT9" s="340"/>
      <c r="TKU9" s="340"/>
      <c r="TKV9" s="340"/>
      <c r="TKW9" s="340"/>
      <c r="TKX9" s="340"/>
      <c r="TKY9" s="340"/>
      <c r="TKZ9" s="340"/>
      <c r="TLA9" s="340"/>
      <c r="TLB9" s="340"/>
      <c r="TLC9" s="340"/>
      <c r="TLD9" s="340"/>
      <c r="TLE9" s="340"/>
      <c r="TLF9" s="340"/>
      <c r="TLG9" s="340"/>
      <c r="TLH9" s="340"/>
      <c r="TLI9" s="340"/>
      <c r="TLJ9" s="340"/>
      <c r="TLK9" s="340"/>
      <c r="TLL9" s="340"/>
      <c r="TLM9" s="340"/>
      <c r="TLN9" s="340"/>
      <c r="TLO9" s="340"/>
      <c r="TLP9" s="340"/>
      <c r="TLQ9" s="340"/>
      <c r="TLR9" s="340"/>
      <c r="TLS9" s="340"/>
      <c r="TLT9" s="340"/>
      <c r="TLU9" s="340"/>
      <c r="TLV9" s="340"/>
      <c r="TLW9" s="340"/>
      <c r="TLX9" s="340"/>
      <c r="TLY9" s="340"/>
      <c r="TLZ9" s="340"/>
      <c r="TMA9" s="340"/>
      <c r="TMB9" s="340"/>
      <c r="TMC9" s="340"/>
      <c r="TMD9" s="340"/>
      <c r="TME9" s="340"/>
      <c r="TMF9" s="340"/>
      <c r="TMG9" s="340"/>
      <c r="TMH9" s="340"/>
      <c r="TMI9" s="340"/>
      <c r="TMJ9" s="340"/>
      <c r="TMK9" s="340"/>
      <c r="TML9" s="340"/>
      <c r="TMM9" s="340"/>
      <c r="TMN9" s="340"/>
      <c r="TMO9" s="340"/>
      <c r="TMP9" s="340"/>
      <c r="TMQ9" s="340"/>
      <c r="TMR9" s="340"/>
      <c r="TMS9" s="340"/>
      <c r="TMT9" s="340"/>
      <c r="TMU9" s="340"/>
      <c r="TMV9" s="340"/>
      <c r="TMW9" s="340"/>
      <c r="TMX9" s="340"/>
      <c r="TMY9" s="340"/>
      <c r="TMZ9" s="340"/>
      <c r="TNA9" s="340"/>
      <c r="TNB9" s="340"/>
      <c r="TNC9" s="340"/>
      <c r="TND9" s="340"/>
      <c r="TNE9" s="340"/>
      <c r="TNF9" s="340"/>
      <c r="TNG9" s="340"/>
      <c r="TNH9" s="340"/>
      <c r="TNI9" s="340"/>
      <c r="TNJ9" s="340"/>
      <c r="TNK9" s="340"/>
      <c r="TNL9" s="340"/>
      <c r="TNM9" s="340"/>
      <c r="TNN9" s="340"/>
      <c r="TNO9" s="340"/>
      <c r="TNP9" s="340"/>
      <c r="TNQ9" s="340"/>
      <c r="TNR9" s="340"/>
      <c r="TNS9" s="340"/>
      <c r="TNT9" s="340"/>
      <c r="TNU9" s="340"/>
      <c r="TNV9" s="340"/>
      <c r="TNW9" s="340"/>
      <c r="TNX9" s="340"/>
      <c r="TNY9" s="340"/>
      <c r="TNZ9" s="340"/>
      <c r="TOA9" s="340"/>
      <c r="TOB9" s="340"/>
      <c r="TOC9" s="340"/>
      <c r="TOD9" s="340"/>
      <c r="TOE9" s="340"/>
      <c r="TOF9" s="340"/>
      <c r="TOG9" s="340"/>
      <c r="TOH9" s="340"/>
      <c r="TOI9" s="340"/>
      <c r="TOJ9" s="340"/>
      <c r="TOK9" s="340"/>
      <c r="TOL9" s="340"/>
      <c r="TOM9" s="340"/>
      <c r="TON9" s="340"/>
      <c r="TOO9" s="340"/>
      <c r="TOP9" s="340"/>
      <c r="TOQ9" s="340"/>
      <c r="TOR9" s="340"/>
      <c r="TOS9" s="340"/>
      <c r="TOT9" s="340"/>
      <c r="TOU9" s="340"/>
      <c r="TOV9" s="340"/>
      <c r="TOW9" s="340"/>
      <c r="TOX9" s="340"/>
      <c r="TOY9" s="340"/>
      <c r="TOZ9" s="340"/>
      <c r="TPA9" s="340"/>
      <c r="TPB9" s="340"/>
      <c r="TPC9" s="340"/>
      <c r="TPD9" s="340"/>
      <c r="TPE9" s="340"/>
      <c r="TPF9" s="340"/>
      <c r="TPG9" s="340"/>
      <c r="TPH9" s="340"/>
      <c r="TPI9" s="340"/>
      <c r="TPJ9" s="340"/>
      <c r="TPK9" s="340"/>
      <c r="TPL9" s="340"/>
      <c r="TPM9" s="340"/>
      <c r="TPN9" s="340"/>
      <c r="TPO9" s="340"/>
      <c r="TPP9" s="340"/>
      <c r="TPQ9" s="340"/>
      <c r="TPR9" s="340"/>
      <c r="TPS9" s="340"/>
      <c r="TPT9" s="340"/>
      <c r="TPU9" s="340"/>
      <c r="TPV9" s="340"/>
      <c r="TPW9" s="340"/>
      <c r="TPX9" s="340"/>
      <c r="TPY9" s="340"/>
      <c r="TPZ9" s="340"/>
      <c r="TQA9" s="340"/>
      <c r="TQB9" s="340"/>
      <c r="TQC9" s="340"/>
      <c r="TQD9" s="340"/>
      <c r="TQE9" s="340"/>
      <c r="TQF9" s="340"/>
      <c r="TQG9" s="340"/>
      <c r="TQH9" s="340"/>
      <c r="TQI9" s="340"/>
      <c r="TQJ9" s="340"/>
      <c r="TQK9" s="340"/>
      <c r="TQL9" s="340"/>
      <c r="TQM9" s="340"/>
      <c r="TQN9" s="340"/>
      <c r="TQO9" s="340"/>
      <c r="TQP9" s="340"/>
      <c r="TQQ9" s="340"/>
      <c r="TQR9" s="340"/>
      <c r="TQS9" s="340"/>
      <c r="TQT9" s="340"/>
      <c r="TQU9" s="340"/>
      <c r="TQV9" s="340"/>
      <c r="TQW9" s="340"/>
      <c r="TQX9" s="340"/>
      <c r="TQY9" s="340"/>
      <c r="TQZ9" s="340"/>
      <c r="TRA9" s="340"/>
      <c r="TRB9" s="340"/>
      <c r="TRC9" s="340"/>
      <c r="TRD9" s="340"/>
      <c r="TRE9" s="340"/>
      <c r="TRF9" s="340"/>
      <c r="TRG9" s="340"/>
      <c r="TRH9" s="340"/>
      <c r="TRI9" s="340"/>
      <c r="TRJ9" s="340"/>
      <c r="TRK9" s="340"/>
      <c r="TRL9" s="340"/>
      <c r="TRM9" s="340"/>
      <c r="TRN9" s="340"/>
      <c r="TRO9" s="340"/>
      <c r="TRP9" s="340"/>
      <c r="TRQ9" s="340"/>
      <c r="TRR9" s="340"/>
      <c r="TRS9" s="340"/>
      <c r="TRT9" s="340"/>
      <c r="TRU9" s="340"/>
      <c r="TRV9" s="340"/>
      <c r="TRW9" s="340"/>
      <c r="TRX9" s="340"/>
      <c r="TRY9" s="340"/>
      <c r="TRZ9" s="340"/>
      <c r="TSA9" s="340"/>
      <c r="TSB9" s="340"/>
      <c r="TSC9" s="340"/>
      <c r="TSD9" s="340"/>
      <c r="TSE9" s="340"/>
      <c r="TSF9" s="340"/>
      <c r="TSG9" s="340"/>
      <c r="TSH9" s="340"/>
      <c r="TSI9" s="340"/>
      <c r="TSJ9" s="340"/>
      <c r="TSK9" s="340"/>
      <c r="TSL9" s="340"/>
      <c r="TSM9" s="340"/>
      <c r="TSN9" s="340"/>
      <c r="TSO9" s="340"/>
      <c r="TSP9" s="340"/>
      <c r="TSQ9" s="340"/>
      <c r="TSR9" s="340"/>
      <c r="TSS9" s="340"/>
      <c r="TST9" s="340"/>
      <c r="TSU9" s="340"/>
      <c r="TSV9" s="340"/>
      <c r="TSW9" s="340"/>
      <c r="TSX9" s="340"/>
      <c r="TSY9" s="340"/>
      <c r="TSZ9" s="340"/>
      <c r="TTA9" s="340"/>
      <c r="TTB9" s="340"/>
      <c r="TTC9" s="340"/>
      <c r="TTD9" s="340"/>
      <c r="TTE9" s="340"/>
      <c r="TTF9" s="340"/>
      <c r="TTG9" s="340"/>
      <c r="TTH9" s="340"/>
      <c r="TTI9" s="340"/>
      <c r="TTJ9" s="340"/>
      <c r="TTK9" s="340"/>
      <c r="TTL9" s="340"/>
      <c r="TTM9" s="340"/>
      <c r="TTN9" s="340"/>
      <c r="TTO9" s="340"/>
      <c r="TTP9" s="340"/>
      <c r="TTQ9" s="340"/>
      <c r="TTR9" s="340"/>
      <c r="TTS9" s="340"/>
      <c r="TTT9" s="340"/>
      <c r="TTU9" s="340"/>
      <c r="TTV9" s="340"/>
      <c r="TTW9" s="340"/>
      <c r="TTX9" s="340"/>
      <c r="TTY9" s="340"/>
      <c r="TTZ9" s="340"/>
      <c r="TUA9" s="340"/>
      <c r="TUB9" s="340"/>
      <c r="TUC9" s="340"/>
      <c r="TUD9" s="340"/>
      <c r="TUE9" s="340"/>
      <c r="TUF9" s="340"/>
      <c r="TUG9" s="340"/>
      <c r="TUH9" s="340"/>
      <c r="TUI9" s="340"/>
      <c r="TUJ9" s="340"/>
      <c r="TUK9" s="340"/>
      <c r="TUL9" s="340"/>
      <c r="TUM9" s="340"/>
      <c r="TUN9" s="340"/>
      <c r="TUO9" s="340"/>
      <c r="TUP9" s="340"/>
      <c r="TUQ9" s="340"/>
      <c r="TUR9" s="340"/>
      <c r="TUS9" s="340"/>
      <c r="TUT9" s="340"/>
      <c r="TUU9" s="340"/>
      <c r="TUV9" s="340"/>
      <c r="TUW9" s="340"/>
      <c r="TUX9" s="340"/>
      <c r="TUY9" s="340"/>
      <c r="TUZ9" s="340"/>
      <c r="TVA9" s="340"/>
      <c r="TVB9" s="340"/>
      <c r="TVC9" s="340"/>
      <c r="TVD9" s="340"/>
      <c r="TVE9" s="340"/>
      <c r="TVF9" s="340"/>
      <c r="TVG9" s="340"/>
      <c r="TVH9" s="340"/>
      <c r="TVI9" s="340"/>
      <c r="TVJ9" s="340"/>
      <c r="TVK9" s="340"/>
      <c r="TVL9" s="340"/>
      <c r="TVM9" s="340"/>
      <c r="TVN9" s="340"/>
      <c r="TVO9" s="340"/>
      <c r="TVP9" s="340"/>
      <c r="TVQ9" s="340"/>
      <c r="TVR9" s="340"/>
      <c r="TVS9" s="340"/>
      <c r="TVT9" s="340"/>
      <c r="TVU9" s="340"/>
      <c r="TVV9" s="340"/>
      <c r="TVW9" s="340"/>
      <c r="TVX9" s="340"/>
      <c r="TVY9" s="340"/>
      <c r="TVZ9" s="340"/>
      <c r="TWA9" s="340"/>
      <c r="TWB9" s="340"/>
      <c r="TWC9" s="340"/>
      <c r="TWD9" s="340"/>
      <c r="TWE9" s="340"/>
      <c r="TWF9" s="340"/>
      <c r="TWG9" s="340"/>
      <c r="TWH9" s="340"/>
      <c r="TWI9" s="340"/>
      <c r="TWJ9" s="340"/>
      <c r="TWK9" s="340"/>
      <c r="TWL9" s="340"/>
      <c r="TWM9" s="340"/>
      <c r="TWN9" s="340"/>
      <c r="TWO9" s="340"/>
      <c r="TWP9" s="340"/>
      <c r="TWQ9" s="340"/>
      <c r="TWR9" s="340"/>
      <c r="TWS9" s="340"/>
      <c r="TWT9" s="340"/>
      <c r="TWU9" s="340"/>
      <c r="TWV9" s="340"/>
      <c r="TWW9" s="340"/>
      <c r="TWX9" s="340"/>
      <c r="TWY9" s="340"/>
      <c r="TWZ9" s="340"/>
      <c r="TXA9" s="340"/>
      <c r="TXB9" s="340"/>
      <c r="TXC9" s="340"/>
      <c r="TXD9" s="340"/>
      <c r="TXE9" s="340"/>
      <c r="TXF9" s="340"/>
      <c r="TXG9" s="340"/>
      <c r="TXH9" s="340"/>
      <c r="TXI9" s="340"/>
      <c r="TXJ9" s="340"/>
      <c r="TXK9" s="340"/>
      <c r="TXL9" s="340"/>
      <c r="TXM9" s="340"/>
      <c r="TXN9" s="340"/>
      <c r="TXO9" s="340"/>
      <c r="TXP9" s="340"/>
      <c r="TXQ9" s="340"/>
      <c r="TXR9" s="340"/>
      <c r="TXS9" s="340"/>
      <c r="TXT9" s="340"/>
      <c r="TXU9" s="340"/>
      <c r="TXV9" s="340"/>
      <c r="TXW9" s="340"/>
      <c r="TXX9" s="340"/>
      <c r="TXY9" s="340"/>
      <c r="TXZ9" s="340"/>
      <c r="TYA9" s="340"/>
      <c r="TYB9" s="340"/>
      <c r="TYC9" s="340"/>
      <c r="TYD9" s="340"/>
      <c r="TYE9" s="340"/>
      <c r="TYF9" s="340"/>
      <c r="TYG9" s="340"/>
      <c r="TYH9" s="340"/>
      <c r="TYI9" s="340"/>
      <c r="TYJ9" s="340"/>
      <c r="TYK9" s="340"/>
      <c r="TYL9" s="340"/>
      <c r="TYM9" s="340"/>
      <c r="TYN9" s="340"/>
      <c r="TYO9" s="340"/>
      <c r="TYP9" s="340"/>
      <c r="TYQ9" s="340"/>
      <c r="TYR9" s="340"/>
      <c r="TYS9" s="340"/>
      <c r="TYT9" s="340"/>
      <c r="TYU9" s="340"/>
      <c r="TYV9" s="340"/>
      <c r="TYW9" s="340"/>
      <c r="TYX9" s="340"/>
      <c r="TYY9" s="340"/>
      <c r="TYZ9" s="340"/>
      <c r="TZA9" s="340"/>
      <c r="TZB9" s="340"/>
      <c r="TZC9" s="340"/>
      <c r="TZD9" s="340"/>
      <c r="TZE9" s="340"/>
      <c r="TZF9" s="340"/>
      <c r="TZG9" s="340"/>
      <c r="TZH9" s="340"/>
      <c r="TZI9" s="340"/>
      <c r="TZJ9" s="340"/>
      <c r="TZK9" s="340"/>
      <c r="TZL9" s="340"/>
      <c r="TZM9" s="340"/>
      <c r="TZN9" s="340"/>
      <c r="TZO9" s="340"/>
      <c r="TZP9" s="340"/>
      <c r="TZQ9" s="340"/>
      <c r="TZR9" s="340"/>
      <c r="TZS9" s="340"/>
      <c r="TZT9" s="340"/>
      <c r="TZU9" s="340"/>
      <c r="TZV9" s="340"/>
      <c r="TZW9" s="340"/>
      <c r="TZX9" s="340"/>
      <c r="TZY9" s="340"/>
      <c r="TZZ9" s="340"/>
      <c r="UAA9" s="340"/>
      <c r="UAB9" s="340"/>
      <c r="UAC9" s="340"/>
      <c r="UAD9" s="340"/>
      <c r="UAE9" s="340"/>
      <c r="UAF9" s="340"/>
      <c r="UAG9" s="340"/>
      <c r="UAH9" s="340"/>
      <c r="UAI9" s="340"/>
      <c r="UAJ9" s="340"/>
      <c r="UAK9" s="340"/>
      <c r="UAL9" s="340"/>
      <c r="UAM9" s="340"/>
      <c r="UAN9" s="340"/>
      <c r="UAO9" s="340"/>
      <c r="UAP9" s="340"/>
      <c r="UAQ9" s="340"/>
      <c r="UAR9" s="340"/>
      <c r="UAS9" s="340"/>
      <c r="UAT9" s="340"/>
      <c r="UAU9" s="340"/>
      <c r="UAV9" s="340"/>
      <c r="UAW9" s="340"/>
      <c r="UAX9" s="340"/>
      <c r="UAY9" s="340"/>
      <c r="UAZ9" s="340"/>
      <c r="UBA9" s="340"/>
      <c r="UBB9" s="340"/>
      <c r="UBC9" s="340"/>
      <c r="UBD9" s="340"/>
      <c r="UBE9" s="340"/>
      <c r="UBF9" s="340"/>
      <c r="UBG9" s="340"/>
      <c r="UBH9" s="340"/>
      <c r="UBI9" s="340"/>
      <c r="UBJ9" s="340"/>
      <c r="UBK9" s="340"/>
      <c r="UBL9" s="340"/>
      <c r="UBM9" s="340"/>
      <c r="UBN9" s="340"/>
      <c r="UBO9" s="340"/>
      <c r="UBP9" s="340"/>
      <c r="UBQ9" s="340"/>
      <c r="UBR9" s="340"/>
      <c r="UBS9" s="340"/>
      <c r="UBT9" s="340"/>
      <c r="UBU9" s="340"/>
      <c r="UBV9" s="340"/>
      <c r="UBW9" s="340"/>
      <c r="UBX9" s="340"/>
      <c r="UBY9" s="340"/>
      <c r="UBZ9" s="340"/>
      <c r="UCA9" s="340"/>
      <c r="UCB9" s="340"/>
      <c r="UCC9" s="340"/>
      <c r="UCD9" s="340"/>
      <c r="UCE9" s="340"/>
      <c r="UCF9" s="340"/>
      <c r="UCG9" s="340"/>
      <c r="UCH9" s="340"/>
      <c r="UCI9" s="340"/>
      <c r="UCJ9" s="340"/>
      <c r="UCK9" s="340"/>
      <c r="UCL9" s="340"/>
      <c r="UCM9" s="340"/>
      <c r="UCN9" s="340"/>
      <c r="UCO9" s="340"/>
      <c r="UCP9" s="340"/>
      <c r="UCQ9" s="340"/>
      <c r="UCR9" s="340"/>
      <c r="UCS9" s="340"/>
      <c r="UCT9" s="340"/>
      <c r="UCU9" s="340"/>
      <c r="UCV9" s="340"/>
      <c r="UCW9" s="340"/>
      <c r="UCX9" s="340"/>
      <c r="UCY9" s="340"/>
      <c r="UCZ9" s="340"/>
      <c r="UDA9" s="340"/>
      <c r="UDB9" s="340"/>
      <c r="UDC9" s="340"/>
      <c r="UDD9" s="340"/>
      <c r="UDE9" s="340"/>
      <c r="UDF9" s="340"/>
      <c r="UDG9" s="340"/>
      <c r="UDH9" s="340"/>
      <c r="UDI9" s="340"/>
      <c r="UDJ9" s="340"/>
      <c r="UDK9" s="340"/>
      <c r="UDL9" s="340"/>
      <c r="UDM9" s="340"/>
      <c r="UDN9" s="340"/>
      <c r="UDO9" s="340"/>
      <c r="UDP9" s="340"/>
      <c r="UDQ9" s="340"/>
      <c r="UDR9" s="340"/>
      <c r="UDS9" s="340"/>
      <c r="UDT9" s="340"/>
      <c r="UDU9" s="340"/>
      <c r="UDV9" s="340"/>
      <c r="UDW9" s="340"/>
      <c r="UDX9" s="340"/>
      <c r="UDY9" s="340"/>
      <c r="UDZ9" s="340"/>
      <c r="UEA9" s="340"/>
      <c r="UEB9" s="340"/>
      <c r="UEC9" s="340"/>
      <c r="UED9" s="340"/>
      <c r="UEE9" s="340"/>
      <c r="UEF9" s="340"/>
      <c r="UEG9" s="340"/>
      <c r="UEH9" s="340"/>
      <c r="UEI9" s="340"/>
      <c r="UEJ9" s="340"/>
      <c r="UEK9" s="340"/>
      <c r="UEL9" s="340"/>
      <c r="UEM9" s="340"/>
      <c r="UEN9" s="340"/>
      <c r="UEO9" s="340"/>
      <c r="UEP9" s="340"/>
      <c r="UEQ9" s="340"/>
      <c r="UER9" s="340"/>
      <c r="UES9" s="340"/>
      <c r="UET9" s="340"/>
      <c r="UEU9" s="340"/>
      <c r="UEV9" s="340"/>
      <c r="UEW9" s="340"/>
      <c r="UEX9" s="340"/>
      <c r="UEY9" s="340"/>
      <c r="UEZ9" s="340"/>
      <c r="UFA9" s="340"/>
      <c r="UFB9" s="340"/>
      <c r="UFC9" s="340"/>
      <c r="UFD9" s="340"/>
      <c r="UFE9" s="340"/>
      <c r="UFF9" s="340"/>
      <c r="UFG9" s="340"/>
      <c r="UFH9" s="340"/>
      <c r="UFI9" s="340"/>
      <c r="UFJ9" s="340"/>
      <c r="UFK9" s="340"/>
      <c r="UFL9" s="340"/>
      <c r="UFM9" s="340"/>
      <c r="UFN9" s="340"/>
      <c r="UFO9" s="340"/>
      <c r="UFP9" s="340"/>
      <c r="UFQ9" s="340"/>
      <c r="UFR9" s="340"/>
      <c r="UFS9" s="340"/>
      <c r="UFT9" s="340"/>
      <c r="UFU9" s="340"/>
      <c r="UFV9" s="340"/>
      <c r="UFW9" s="340"/>
      <c r="UFX9" s="340"/>
      <c r="UFY9" s="340"/>
      <c r="UFZ9" s="340"/>
      <c r="UGA9" s="340"/>
      <c r="UGB9" s="340"/>
      <c r="UGC9" s="340"/>
      <c r="UGD9" s="340"/>
      <c r="UGE9" s="340"/>
      <c r="UGF9" s="340"/>
      <c r="UGG9" s="340"/>
      <c r="UGH9" s="340"/>
      <c r="UGI9" s="340"/>
      <c r="UGJ9" s="340"/>
      <c r="UGK9" s="340"/>
      <c r="UGL9" s="340"/>
      <c r="UGM9" s="340"/>
      <c r="UGN9" s="340"/>
      <c r="UGO9" s="340"/>
      <c r="UGP9" s="340"/>
      <c r="UGQ9" s="340"/>
      <c r="UGR9" s="340"/>
      <c r="UGS9" s="340"/>
      <c r="UGT9" s="340"/>
      <c r="UGU9" s="340"/>
      <c r="UGV9" s="340"/>
      <c r="UGW9" s="340"/>
      <c r="UGX9" s="340"/>
      <c r="UGY9" s="340"/>
      <c r="UGZ9" s="340"/>
      <c r="UHA9" s="340"/>
      <c r="UHB9" s="340"/>
      <c r="UHC9" s="340"/>
      <c r="UHD9" s="340"/>
      <c r="UHE9" s="340"/>
      <c r="UHF9" s="340"/>
      <c r="UHG9" s="340"/>
      <c r="UHH9" s="340"/>
      <c r="UHI9" s="340"/>
      <c r="UHJ9" s="340"/>
      <c r="UHK9" s="340"/>
      <c r="UHL9" s="340"/>
      <c r="UHM9" s="340"/>
      <c r="UHN9" s="340"/>
      <c r="UHO9" s="340"/>
      <c r="UHP9" s="340"/>
      <c r="UHQ9" s="340"/>
      <c r="UHR9" s="340"/>
      <c r="UHS9" s="340"/>
      <c r="UHT9" s="340"/>
      <c r="UHU9" s="340"/>
      <c r="UHV9" s="340"/>
      <c r="UHW9" s="340"/>
      <c r="UHX9" s="340"/>
      <c r="UHY9" s="340"/>
      <c r="UHZ9" s="340"/>
      <c r="UIA9" s="340"/>
      <c r="UIB9" s="340"/>
      <c r="UIC9" s="340"/>
      <c r="UID9" s="340"/>
      <c r="UIE9" s="340"/>
      <c r="UIF9" s="340"/>
      <c r="UIG9" s="340"/>
      <c r="UIH9" s="340"/>
      <c r="UII9" s="340"/>
      <c r="UIJ9" s="340"/>
      <c r="UIK9" s="340"/>
      <c r="UIL9" s="340"/>
      <c r="UIM9" s="340"/>
      <c r="UIN9" s="340"/>
      <c r="UIO9" s="340"/>
      <c r="UIP9" s="340"/>
      <c r="UIQ9" s="340"/>
      <c r="UIR9" s="340"/>
      <c r="UIS9" s="340"/>
      <c r="UIT9" s="340"/>
      <c r="UIU9" s="340"/>
      <c r="UIV9" s="340"/>
      <c r="UIW9" s="340"/>
      <c r="UIX9" s="340"/>
      <c r="UIY9" s="340"/>
      <c r="UIZ9" s="340"/>
      <c r="UJA9" s="340"/>
      <c r="UJB9" s="340"/>
      <c r="UJC9" s="340"/>
      <c r="UJD9" s="340"/>
      <c r="UJE9" s="340"/>
      <c r="UJF9" s="340"/>
      <c r="UJG9" s="340"/>
      <c r="UJH9" s="340"/>
      <c r="UJI9" s="340"/>
      <c r="UJJ9" s="340"/>
      <c r="UJK9" s="340"/>
      <c r="UJL9" s="340"/>
      <c r="UJM9" s="340"/>
      <c r="UJN9" s="340"/>
      <c r="UJO9" s="340"/>
      <c r="UJP9" s="340"/>
      <c r="UJQ9" s="340"/>
      <c r="UJR9" s="340"/>
      <c r="UJS9" s="340"/>
      <c r="UJT9" s="340"/>
      <c r="UJU9" s="340"/>
      <c r="UJV9" s="340"/>
      <c r="UJW9" s="340"/>
      <c r="UJX9" s="340"/>
      <c r="UJY9" s="340"/>
      <c r="UJZ9" s="340"/>
      <c r="UKA9" s="340"/>
      <c r="UKB9" s="340"/>
      <c r="UKC9" s="340"/>
      <c r="UKD9" s="340"/>
      <c r="UKE9" s="340"/>
      <c r="UKF9" s="340"/>
      <c r="UKG9" s="340"/>
      <c r="UKH9" s="340"/>
      <c r="UKI9" s="340"/>
      <c r="UKJ9" s="340"/>
      <c r="UKK9" s="340"/>
      <c r="UKL9" s="340"/>
      <c r="UKM9" s="340"/>
      <c r="UKN9" s="340"/>
      <c r="UKO9" s="340"/>
      <c r="UKP9" s="340"/>
      <c r="UKQ9" s="340"/>
      <c r="UKR9" s="340"/>
      <c r="UKS9" s="340"/>
      <c r="UKT9" s="340"/>
      <c r="UKU9" s="340"/>
      <c r="UKV9" s="340"/>
      <c r="UKW9" s="340"/>
      <c r="UKX9" s="340"/>
      <c r="UKY9" s="340"/>
      <c r="UKZ9" s="340"/>
      <c r="ULA9" s="340"/>
      <c r="ULB9" s="340"/>
      <c r="ULC9" s="340"/>
      <c r="ULD9" s="340"/>
      <c r="ULE9" s="340"/>
      <c r="ULF9" s="340"/>
      <c r="ULG9" s="340"/>
      <c r="ULH9" s="340"/>
      <c r="ULI9" s="340"/>
      <c r="ULJ9" s="340"/>
      <c r="ULK9" s="340"/>
      <c r="ULL9" s="340"/>
      <c r="ULM9" s="340"/>
      <c r="ULN9" s="340"/>
      <c r="ULO9" s="340"/>
      <c r="ULP9" s="340"/>
      <c r="ULQ9" s="340"/>
      <c r="ULR9" s="340"/>
      <c r="ULS9" s="340"/>
      <c r="ULT9" s="340"/>
      <c r="ULU9" s="340"/>
      <c r="ULV9" s="340"/>
      <c r="ULW9" s="340"/>
      <c r="ULX9" s="340"/>
      <c r="ULY9" s="340"/>
      <c r="ULZ9" s="340"/>
      <c r="UMA9" s="340"/>
      <c r="UMB9" s="340"/>
      <c r="UMC9" s="340"/>
      <c r="UMD9" s="340"/>
      <c r="UME9" s="340"/>
      <c r="UMF9" s="340"/>
      <c r="UMG9" s="340"/>
      <c r="UMH9" s="340"/>
      <c r="UMI9" s="340"/>
      <c r="UMJ9" s="340"/>
      <c r="UMK9" s="340"/>
      <c r="UML9" s="340"/>
      <c r="UMM9" s="340"/>
      <c r="UMN9" s="340"/>
      <c r="UMO9" s="340"/>
      <c r="UMP9" s="340"/>
      <c r="UMQ9" s="340"/>
      <c r="UMR9" s="340"/>
      <c r="UMS9" s="340"/>
      <c r="UMT9" s="340"/>
      <c r="UMU9" s="340"/>
      <c r="UMV9" s="340"/>
      <c r="UMW9" s="340"/>
      <c r="UMX9" s="340"/>
      <c r="UMY9" s="340"/>
      <c r="UMZ9" s="340"/>
      <c r="UNA9" s="340"/>
      <c r="UNB9" s="340"/>
      <c r="UNC9" s="340"/>
      <c r="UND9" s="340"/>
      <c r="UNE9" s="340"/>
      <c r="UNF9" s="340"/>
      <c r="UNG9" s="340"/>
      <c r="UNH9" s="340"/>
      <c r="UNI9" s="340"/>
      <c r="UNJ9" s="340"/>
      <c r="UNK9" s="340"/>
      <c r="UNL9" s="340"/>
      <c r="UNM9" s="340"/>
      <c r="UNN9" s="340"/>
      <c r="UNO9" s="340"/>
      <c r="UNP9" s="340"/>
      <c r="UNQ9" s="340"/>
      <c r="UNR9" s="340"/>
      <c r="UNS9" s="340"/>
      <c r="UNT9" s="340"/>
      <c r="UNU9" s="340"/>
      <c r="UNV9" s="340"/>
      <c r="UNW9" s="340"/>
      <c r="UNX9" s="340"/>
      <c r="UNY9" s="340"/>
      <c r="UNZ9" s="340"/>
      <c r="UOA9" s="340"/>
      <c r="UOB9" s="340"/>
      <c r="UOC9" s="340"/>
      <c r="UOD9" s="340"/>
      <c r="UOE9" s="340"/>
      <c r="UOF9" s="340"/>
      <c r="UOG9" s="340"/>
      <c r="UOH9" s="340"/>
      <c r="UOI9" s="340"/>
      <c r="UOJ9" s="340"/>
      <c r="UOK9" s="340"/>
      <c r="UOL9" s="340"/>
      <c r="UOM9" s="340"/>
      <c r="UON9" s="340"/>
      <c r="UOO9" s="340"/>
      <c r="UOP9" s="340"/>
      <c r="UOQ9" s="340"/>
      <c r="UOR9" s="340"/>
      <c r="UOS9" s="340"/>
      <c r="UOT9" s="340"/>
      <c r="UOU9" s="340"/>
      <c r="UOV9" s="340"/>
      <c r="UOW9" s="340"/>
      <c r="UOX9" s="340"/>
      <c r="UOY9" s="340"/>
      <c r="UOZ9" s="340"/>
      <c r="UPA9" s="340"/>
      <c r="UPB9" s="340"/>
      <c r="UPC9" s="340"/>
      <c r="UPD9" s="340"/>
      <c r="UPE9" s="340"/>
      <c r="UPF9" s="340"/>
      <c r="UPG9" s="340"/>
      <c r="UPH9" s="340"/>
      <c r="UPI9" s="340"/>
      <c r="UPJ9" s="340"/>
      <c r="UPK9" s="340"/>
      <c r="UPL9" s="340"/>
      <c r="UPM9" s="340"/>
      <c r="UPN9" s="340"/>
      <c r="UPO9" s="340"/>
      <c r="UPP9" s="340"/>
      <c r="UPQ9" s="340"/>
      <c r="UPR9" s="340"/>
      <c r="UPS9" s="340"/>
      <c r="UPT9" s="340"/>
      <c r="UPU9" s="340"/>
      <c r="UPV9" s="340"/>
      <c r="UPW9" s="340"/>
      <c r="UPX9" s="340"/>
      <c r="UPY9" s="340"/>
      <c r="UPZ9" s="340"/>
      <c r="UQA9" s="340"/>
      <c r="UQB9" s="340"/>
      <c r="UQC9" s="340"/>
      <c r="UQD9" s="340"/>
      <c r="UQE9" s="340"/>
      <c r="UQF9" s="340"/>
      <c r="UQG9" s="340"/>
      <c r="UQH9" s="340"/>
      <c r="UQI9" s="340"/>
      <c r="UQJ9" s="340"/>
      <c r="UQK9" s="340"/>
      <c r="UQL9" s="340"/>
      <c r="UQM9" s="340"/>
      <c r="UQN9" s="340"/>
      <c r="UQO9" s="340"/>
      <c r="UQP9" s="340"/>
      <c r="UQQ9" s="340"/>
      <c r="UQR9" s="340"/>
      <c r="UQS9" s="340"/>
      <c r="UQT9" s="340"/>
      <c r="UQU9" s="340"/>
      <c r="UQV9" s="340"/>
      <c r="UQW9" s="340"/>
      <c r="UQX9" s="340"/>
      <c r="UQY9" s="340"/>
      <c r="UQZ9" s="340"/>
      <c r="URA9" s="340"/>
      <c r="URB9" s="340"/>
      <c r="URC9" s="340"/>
      <c r="URD9" s="340"/>
      <c r="URE9" s="340"/>
      <c r="URF9" s="340"/>
      <c r="URG9" s="340"/>
      <c r="URH9" s="340"/>
      <c r="URI9" s="340"/>
      <c r="URJ9" s="340"/>
      <c r="URK9" s="340"/>
      <c r="URL9" s="340"/>
      <c r="URM9" s="340"/>
      <c r="URN9" s="340"/>
      <c r="URO9" s="340"/>
      <c r="URP9" s="340"/>
      <c r="URQ9" s="340"/>
      <c r="URR9" s="340"/>
      <c r="URS9" s="340"/>
      <c r="URT9" s="340"/>
      <c r="URU9" s="340"/>
      <c r="URV9" s="340"/>
      <c r="URW9" s="340"/>
      <c r="URX9" s="340"/>
      <c r="URY9" s="340"/>
      <c r="URZ9" s="340"/>
      <c r="USA9" s="340"/>
      <c r="USB9" s="340"/>
      <c r="USC9" s="340"/>
      <c r="USD9" s="340"/>
      <c r="USE9" s="340"/>
      <c r="USF9" s="340"/>
      <c r="USG9" s="340"/>
      <c r="USH9" s="340"/>
      <c r="USI9" s="340"/>
      <c r="USJ9" s="340"/>
      <c r="USK9" s="340"/>
      <c r="USL9" s="340"/>
      <c r="USM9" s="340"/>
      <c r="USN9" s="340"/>
      <c r="USO9" s="340"/>
      <c r="USP9" s="340"/>
      <c r="USQ9" s="340"/>
      <c r="USR9" s="340"/>
      <c r="USS9" s="340"/>
      <c r="UST9" s="340"/>
      <c r="USU9" s="340"/>
      <c r="USV9" s="340"/>
      <c r="USW9" s="340"/>
      <c r="USX9" s="340"/>
      <c r="USY9" s="340"/>
      <c r="USZ9" s="340"/>
      <c r="UTA9" s="340"/>
      <c r="UTB9" s="340"/>
      <c r="UTC9" s="340"/>
      <c r="UTD9" s="340"/>
      <c r="UTE9" s="340"/>
      <c r="UTF9" s="340"/>
      <c r="UTG9" s="340"/>
      <c r="UTH9" s="340"/>
      <c r="UTI9" s="340"/>
      <c r="UTJ9" s="340"/>
      <c r="UTK9" s="340"/>
      <c r="UTL9" s="340"/>
      <c r="UTM9" s="340"/>
      <c r="UTN9" s="340"/>
      <c r="UTO9" s="340"/>
      <c r="UTP9" s="340"/>
      <c r="UTQ9" s="340"/>
      <c r="UTR9" s="340"/>
      <c r="UTS9" s="340"/>
      <c r="UTT9" s="340"/>
      <c r="UTU9" s="340"/>
      <c r="UTV9" s="340"/>
      <c r="UTW9" s="340"/>
      <c r="UTX9" s="340"/>
      <c r="UTY9" s="340"/>
      <c r="UTZ9" s="340"/>
      <c r="UUA9" s="340"/>
      <c r="UUB9" s="340"/>
      <c r="UUC9" s="340"/>
      <c r="UUD9" s="340"/>
      <c r="UUE9" s="340"/>
      <c r="UUF9" s="340"/>
      <c r="UUG9" s="340"/>
      <c r="UUH9" s="340"/>
      <c r="UUI9" s="340"/>
      <c r="UUJ9" s="340"/>
      <c r="UUK9" s="340"/>
      <c r="UUL9" s="340"/>
      <c r="UUM9" s="340"/>
      <c r="UUN9" s="340"/>
      <c r="UUO9" s="340"/>
      <c r="UUP9" s="340"/>
      <c r="UUQ9" s="340"/>
      <c r="UUR9" s="340"/>
      <c r="UUS9" s="340"/>
      <c r="UUT9" s="340"/>
      <c r="UUU9" s="340"/>
      <c r="UUV9" s="340"/>
      <c r="UUW9" s="340"/>
      <c r="UUX9" s="340"/>
      <c r="UUY9" s="340"/>
      <c r="UUZ9" s="340"/>
      <c r="UVA9" s="340"/>
      <c r="UVB9" s="340"/>
      <c r="UVC9" s="340"/>
      <c r="UVD9" s="340"/>
      <c r="UVE9" s="340"/>
      <c r="UVF9" s="340"/>
      <c r="UVG9" s="340"/>
      <c r="UVH9" s="340"/>
      <c r="UVI9" s="340"/>
      <c r="UVJ9" s="340"/>
      <c r="UVK9" s="340"/>
      <c r="UVL9" s="340"/>
      <c r="UVM9" s="340"/>
      <c r="UVN9" s="340"/>
      <c r="UVO9" s="340"/>
      <c r="UVP9" s="340"/>
      <c r="UVQ9" s="340"/>
      <c r="UVR9" s="340"/>
      <c r="UVS9" s="340"/>
      <c r="UVT9" s="340"/>
      <c r="UVU9" s="340"/>
      <c r="UVV9" s="340"/>
      <c r="UVW9" s="340"/>
      <c r="UVX9" s="340"/>
      <c r="UVY9" s="340"/>
      <c r="UVZ9" s="340"/>
      <c r="UWA9" s="340"/>
      <c r="UWB9" s="340"/>
      <c r="UWC9" s="340"/>
      <c r="UWD9" s="340"/>
      <c r="UWE9" s="340"/>
      <c r="UWF9" s="340"/>
      <c r="UWG9" s="340"/>
      <c r="UWH9" s="340"/>
      <c r="UWI9" s="340"/>
      <c r="UWJ9" s="340"/>
      <c r="UWK9" s="340"/>
      <c r="UWL9" s="340"/>
      <c r="UWM9" s="340"/>
      <c r="UWN9" s="340"/>
      <c r="UWO9" s="340"/>
      <c r="UWP9" s="340"/>
      <c r="UWQ9" s="340"/>
      <c r="UWR9" s="340"/>
      <c r="UWS9" s="340"/>
      <c r="UWT9" s="340"/>
      <c r="UWU9" s="340"/>
      <c r="UWV9" s="340"/>
      <c r="UWW9" s="340"/>
      <c r="UWX9" s="340"/>
      <c r="UWY9" s="340"/>
      <c r="UWZ9" s="340"/>
      <c r="UXA9" s="340"/>
      <c r="UXB9" s="340"/>
      <c r="UXC9" s="340"/>
      <c r="UXD9" s="340"/>
      <c r="UXE9" s="340"/>
      <c r="UXF9" s="340"/>
      <c r="UXG9" s="340"/>
      <c r="UXH9" s="340"/>
      <c r="UXI9" s="340"/>
      <c r="UXJ9" s="340"/>
      <c r="UXK9" s="340"/>
      <c r="UXL9" s="340"/>
      <c r="UXM9" s="340"/>
      <c r="UXN9" s="340"/>
      <c r="UXO9" s="340"/>
      <c r="UXP9" s="340"/>
      <c r="UXQ9" s="340"/>
      <c r="UXR9" s="340"/>
      <c r="UXS9" s="340"/>
      <c r="UXT9" s="340"/>
      <c r="UXU9" s="340"/>
      <c r="UXV9" s="340"/>
      <c r="UXW9" s="340"/>
      <c r="UXX9" s="340"/>
      <c r="UXY9" s="340"/>
      <c r="UXZ9" s="340"/>
      <c r="UYA9" s="340"/>
      <c r="UYB9" s="340"/>
      <c r="UYC9" s="340"/>
      <c r="UYD9" s="340"/>
      <c r="UYE9" s="340"/>
      <c r="UYF9" s="340"/>
      <c r="UYG9" s="340"/>
      <c r="UYH9" s="340"/>
      <c r="UYI9" s="340"/>
      <c r="UYJ9" s="340"/>
      <c r="UYK9" s="340"/>
      <c r="UYL9" s="340"/>
      <c r="UYM9" s="340"/>
      <c r="UYN9" s="340"/>
      <c r="UYO9" s="340"/>
      <c r="UYP9" s="340"/>
      <c r="UYQ9" s="340"/>
      <c r="UYR9" s="340"/>
      <c r="UYS9" s="340"/>
      <c r="UYT9" s="340"/>
      <c r="UYU9" s="340"/>
      <c r="UYV9" s="340"/>
      <c r="UYW9" s="340"/>
      <c r="UYX9" s="340"/>
      <c r="UYY9" s="340"/>
      <c r="UYZ9" s="340"/>
      <c r="UZA9" s="340"/>
      <c r="UZB9" s="340"/>
      <c r="UZC9" s="340"/>
      <c r="UZD9" s="340"/>
      <c r="UZE9" s="340"/>
      <c r="UZF9" s="340"/>
      <c r="UZG9" s="340"/>
      <c r="UZH9" s="340"/>
      <c r="UZI9" s="340"/>
      <c r="UZJ9" s="340"/>
      <c r="UZK9" s="340"/>
      <c r="UZL9" s="340"/>
      <c r="UZM9" s="340"/>
      <c r="UZN9" s="340"/>
      <c r="UZO9" s="340"/>
      <c r="UZP9" s="340"/>
      <c r="UZQ9" s="340"/>
      <c r="UZR9" s="340"/>
      <c r="UZS9" s="340"/>
      <c r="UZT9" s="340"/>
      <c r="UZU9" s="340"/>
      <c r="UZV9" s="340"/>
      <c r="UZW9" s="340"/>
      <c r="UZX9" s="340"/>
      <c r="UZY9" s="340"/>
      <c r="UZZ9" s="340"/>
      <c r="VAA9" s="340"/>
      <c r="VAB9" s="340"/>
      <c r="VAC9" s="340"/>
      <c r="VAD9" s="340"/>
      <c r="VAE9" s="340"/>
      <c r="VAF9" s="340"/>
      <c r="VAG9" s="340"/>
      <c r="VAH9" s="340"/>
      <c r="VAI9" s="340"/>
      <c r="VAJ9" s="340"/>
      <c r="VAK9" s="340"/>
      <c r="VAL9" s="340"/>
      <c r="VAM9" s="340"/>
      <c r="VAN9" s="340"/>
      <c r="VAO9" s="340"/>
      <c r="VAP9" s="340"/>
      <c r="VAQ9" s="340"/>
      <c r="VAR9" s="340"/>
      <c r="VAS9" s="340"/>
      <c r="VAT9" s="340"/>
      <c r="VAU9" s="340"/>
      <c r="VAV9" s="340"/>
      <c r="VAW9" s="340"/>
      <c r="VAX9" s="340"/>
      <c r="VAY9" s="340"/>
      <c r="VAZ9" s="340"/>
      <c r="VBA9" s="340"/>
      <c r="VBB9" s="340"/>
      <c r="VBC9" s="340"/>
      <c r="VBD9" s="340"/>
      <c r="VBE9" s="340"/>
      <c r="VBF9" s="340"/>
      <c r="VBG9" s="340"/>
      <c r="VBH9" s="340"/>
      <c r="VBI9" s="340"/>
      <c r="VBJ9" s="340"/>
      <c r="VBK9" s="340"/>
      <c r="VBL9" s="340"/>
      <c r="VBM9" s="340"/>
      <c r="VBN9" s="340"/>
      <c r="VBO9" s="340"/>
      <c r="VBP9" s="340"/>
      <c r="VBQ9" s="340"/>
      <c r="VBR9" s="340"/>
      <c r="VBS9" s="340"/>
      <c r="VBT9" s="340"/>
      <c r="VBU9" s="340"/>
      <c r="VBV9" s="340"/>
      <c r="VBW9" s="340"/>
      <c r="VBX9" s="340"/>
      <c r="VBY9" s="340"/>
      <c r="VBZ9" s="340"/>
      <c r="VCA9" s="340"/>
      <c r="VCB9" s="340"/>
      <c r="VCC9" s="340"/>
      <c r="VCD9" s="340"/>
      <c r="VCE9" s="340"/>
      <c r="VCF9" s="340"/>
      <c r="VCG9" s="340"/>
      <c r="VCH9" s="340"/>
      <c r="VCI9" s="340"/>
      <c r="VCJ9" s="340"/>
      <c r="VCK9" s="340"/>
      <c r="VCL9" s="340"/>
      <c r="VCM9" s="340"/>
      <c r="VCN9" s="340"/>
      <c r="VCO9" s="340"/>
      <c r="VCP9" s="340"/>
      <c r="VCQ9" s="340"/>
      <c r="VCR9" s="340"/>
      <c r="VCS9" s="340"/>
      <c r="VCT9" s="340"/>
      <c r="VCU9" s="340"/>
      <c r="VCV9" s="340"/>
      <c r="VCW9" s="340"/>
      <c r="VCX9" s="340"/>
      <c r="VCY9" s="340"/>
      <c r="VCZ9" s="340"/>
      <c r="VDA9" s="340"/>
      <c r="VDB9" s="340"/>
      <c r="VDC9" s="340"/>
      <c r="VDD9" s="340"/>
      <c r="VDE9" s="340"/>
      <c r="VDF9" s="340"/>
      <c r="VDG9" s="340"/>
      <c r="VDH9" s="340"/>
      <c r="VDI9" s="340"/>
      <c r="VDJ9" s="340"/>
      <c r="VDK9" s="340"/>
      <c r="VDL9" s="340"/>
      <c r="VDM9" s="340"/>
      <c r="VDN9" s="340"/>
      <c r="VDO9" s="340"/>
      <c r="VDP9" s="340"/>
      <c r="VDQ9" s="340"/>
      <c r="VDR9" s="340"/>
      <c r="VDS9" s="340"/>
      <c r="VDT9" s="340"/>
      <c r="VDU9" s="340"/>
      <c r="VDV9" s="340"/>
      <c r="VDW9" s="340"/>
      <c r="VDX9" s="340"/>
      <c r="VDY9" s="340"/>
      <c r="VDZ9" s="340"/>
      <c r="VEA9" s="340"/>
      <c r="VEB9" s="340"/>
      <c r="VEC9" s="340"/>
      <c r="VED9" s="340"/>
      <c r="VEE9" s="340"/>
      <c r="VEF9" s="340"/>
      <c r="VEG9" s="340"/>
      <c r="VEH9" s="340"/>
      <c r="VEI9" s="340"/>
      <c r="VEJ9" s="340"/>
      <c r="VEK9" s="340"/>
      <c r="VEL9" s="340"/>
      <c r="VEM9" s="340"/>
      <c r="VEN9" s="340"/>
      <c r="VEO9" s="340"/>
      <c r="VEP9" s="340"/>
      <c r="VEQ9" s="340"/>
      <c r="VER9" s="340"/>
      <c r="VES9" s="340"/>
      <c r="VET9" s="340"/>
      <c r="VEU9" s="340"/>
      <c r="VEV9" s="340"/>
      <c r="VEW9" s="340"/>
      <c r="VEX9" s="340"/>
      <c r="VEY9" s="340"/>
      <c r="VEZ9" s="340"/>
      <c r="VFA9" s="340"/>
      <c r="VFB9" s="340"/>
      <c r="VFC9" s="340"/>
      <c r="VFD9" s="340"/>
      <c r="VFE9" s="340"/>
      <c r="VFF9" s="340"/>
      <c r="VFG9" s="340"/>
      <c r="VFH9" s="340"/>
      <c r="VFI9" s="340"/>
      <c r="VFJ9" s="340"/>
      <c r="VFK9" s="340"/>
      <c r="VFL9" s="340"/>
      <c r="VFM9" s="340"/>
      <c r="VFN9" s="340"/>
      <c r="VFO9" s="340"/>
      <c r="VFP9" s="340"/>
      <c r="VFQ9" s="340"/>
      <c r="VFR9" s="340"/>
      <c r="VFS9" s="340"/>
      <c r="VFT9" s="340"/>
      <c r="VFU9" s="340"/>
      <c r="VFV9" s="340"/>
      <c r="VFW9" s="340"/>
      <c r="VFX9" s="340"/>
      <c r="VFY9" s="340"/>
      <c r="VFZ9" s="340"/>
      <c r="VGA9" s="340"/>
      <c r="VGB9" s="340"/>
      <c r="VGC9" s="340"/>
      <c r="VGD9" s="340"/>
      <c r="VGE9" s="340"/>
      <c r="VGF9" s="340"/>
      <c r="VGG9" s="340"/>
      <c r="VGH9" s="340"/>
      <c r="VGI9" s="340"/>
      <c r="VGJ9" s="340"/>
      <c r="VGK9" s="340"/>
      <c r="VGL9" s="340"/>
      <c r="VGM9" s="340"/>
      <c r="VGN9" s="340"/>
      <c r="VGO9" s="340"/>
      <c r="VGP9" s="340"/>
      <c r="VGQ9" s="340"/>
      <c r="VGR9" s="340"/>
      <c r="VGS9" s="340"/>
      <c r="VGT9" s="340"/>
      <c r="VGU9" s="340"/>
      <c r="VGV9" s="340"/>
      <c r="VGW9" s="340"/>
      <c r="VGX9" s="340"/>
      <c r="VGY9" s="340"/>
      <c r="VGZ9" s="340"/>
      <c r="VHA9" s="340"/>
      <c r="VHB9" s="340"/>
      <c r="VHC9" s="340"/>
      <c r="VHD9" s="340"/>
      <c r="VHE9" s="340"/>
      <c r="VHF9" s="340"/>
      <c r="VHG9" s="340"/>
      <c r="VHH9" s="340"/>
      <c r="VHI9" s="340"/>
      <c r="VHJ9" s="340"/>
      <c r="VHK9" s="340"/>
      <c r="VHL9" s="340"/>
      <c r="VHM9" s="340"/>
      <c r="VHN9" s="340"/>
      <c r="VHO9" s="340"/>
      <c r="VHP9" s="340"/>
      <c r="VHQ9" s="340"/>
      <c r="VHR9" s="340"/>
      <c r="VHS9" s="340"/>
      <c r="VHT9" s="340"/>
      <c r="VHU9" s="340"/>
      <c r="VHV9" s="340"/>
      <c r="VHW9" s="340"/>
      <c r="VHX9" s="340"/>
      <c r="VHY9" s="340"/>
      <c r="VHZ9" s="340"/>
      <c r="VIA9" s="340"/>
      <c r="VIB9" s="340"/>
      <c r="VIC9" s="340"/>
      <c r="VID9" s="340"/>
      <c r="VIE9" s="340"/>
      <c r="VIF9" s="340"/>
      <c r="VIG9" s="340"/>
      <c r="VIH9" s="340"/>
      <c r="VII9" s="340"/>
      <c r="VIJ9" s="340"/>
      <c r="VIK9" s="340"/>
      <c r="VIL9" s="340"/>
      <c r="VIM9" s="340"/>
      <c r="VIN9" s="340"/>
      <c r="VIO9" s="340"/>
      <c r="VIP9" s="340"/>
      <c r="VIQ9" s="340"/>
      <c r="VIR9" s="340"/>
      <c r="VIS9" s="340"/>
      <c r="VIT9" s="340"/>
      <c r="VIU9" s="340"/>
      <c r="VIV9" s="340"/>
      <c r="VIW9" s="340"/>
      <c r="VIX9" s="340"/>
      <c r="VIY9" s="340"/>
      <c r="VIZ9" s="340"/>
      <c r="VJA9" s="340"/>
      <c r="VJB9" s="340"/>
      <c r="VJC9" s="340"/>
      <c r="VJD9" s="340"/>
      <c r="VJE9" s="340"/>
      <c r="VJF9" s="340"/>
      <c r="VJG9" s="340"/>
      <c r="VJH9" s="340"/>
      <c r="VJI9" s="340"/>
      <c r="VJJ9" s="340"/>
      <c r="VJK9" s="340"/>
      <c r="VJL9" s="340"/>
      <c r="VJM9" s="340"/>
      <c r="VJN9" s="340"/>
      <c r="VJO9" s="340"/>
      <c r="VJP9" s="340"/>
      <c r="VJQ9" s="340"/>
      <c r="VJR9" s="340"/>
      <c r="VJS9" s="340"/>
      <c r="VJT9" s="340"/>
      <c r="VJU9" s="340"/>
      <c r="VJV9" s="340"/>
      <c r="VJW9" s="340"/>
      <c r="VJX9" s="340"/>
      <c r="VJY9" s="340"/>
      <c r="VJZ9" s="340"/>
      <c r="VKA9" s="340"/>
      <c r="VKB9" s="340"/>
      <c r="VKC9" s="340"/>
      <c r="VKD9" s="340"/>
      <c r="VKE9" s="340"/>
      <c r="VKF9" s="340"/>
      <c r="VKG9" s="340"/>
      <c r="VKH9" s="340"/>
      <c r="VKI9" s="340"/>
      <c r="VKJ9" s="340"/>
      <c r="VKK9" s="340"/>
      <c r="VKL9" s="340"/>
      <c r="VKM9" s="340"/>
      <c r="VKN9" s="340"/>
      <c r="VKO9" s="340"/>
      <c r="VKP9" s="340"/>
      <c r="VKQ9" s="340"/>
      <c r="VKR9" s="340"/>
      <c r="VKS9" s="340"/>
      <c r="VKT9" s="340"/>
      <c r="VKU9" s="340"/>
      <c r="VKV9" s="340"/>
      <c r="VKW9" s="340"/>
      <c r="VKX9" s="340"/>
      <c r="VKY9" s="340"/>
      <c r="VKZ9" s="340"/>
      <c r="VLA9" s="340"/>
      <c r="VLB9" s="340"/>
      <c r="VLC9" s="340"/>
      <c r="VLD9" s="340"/>
      <c r="VLE9" s="340"/>
      <c r="VLF9" s="340"/>
      <c r="VLG9" s="340"/>
      <c r="VLH9" s="340"/>
      <c r="VLI9" s="340"/>
      <c r="VLJ9" s="340"/>
      <c r="VLK9" s="340"/>
      <c r="VLL9" s="340"/>
      <c r="VLM9" s="340"/>
      <c r="VLN9" s="340"/>
      <c r="VLO9" s="340"/>
      <c r="VLP9" s="340"/>
      <c r="VLQ9" s="340"/>
      <c r="VLR9" s="340"/>
      <c r="VLS9" s="340"/>
      <c r="VLT9" s="340"/>
      <c r="VLU9" s="340"/>
      <c r="VLV9" s="340"/>
      <c r="VLW9" s="340"/>
      <c r="VLX9" s="340"/>
      <c r="VLY9" s="340"/>
      <c r="VLZ9" s="340"/>
      <c r="VMA9" s="340"/>
      <c r="VMB9" s="340"/>
      <c r="VMC9" s="340"/>
      <c r="VMD9" s="340"/>
      <c r="VME9" s="340"/>
      <c r="VMF9" s="340"/>
      <c r="VMG9" s="340"/>
      <c r="VMH9" s="340"/>
      <c r="VMI9" s="340"/>
      <c r="VMJ9" s="340"/>
      <c r="VMK9" s="340"/>
      <c r="VML9" s="340"/>
      <c r="VMM9" s="340"/>
      <c r="VMN9" s="340"/>
      <c r="VMO9" s="340"/>
      <c r="VMP9" s="340"/>
      <c r="VMQ9" s="340"/>
      <c r="VMR9" s="340"/>
      <c r="VMS9" s="340"/>
      <c r="VMT9" s="340"/>
      <c r="VMU9" s="340"/>
      <c r="VMV9" s="340"/>
      <c r="VMW9" s="340"/>
      <c r="VMX9" s="340"/>
      <c r="VMY9" s="340"/>
      <c r="VMZ9" s="340"/>
      <c r="VNA9" s="340"/>
      <c r="VNB9" s="340"/>
      <c r="VNC9" s="340"/>
      <c r="VND9" s="340"/>
      <c r="VNE9" s="340"/>
      <c r="VNF9" s="340"/>
      <c r="VNG9" s="340"/>
      <c r="VNH9" s="340"/>
      <c r="VNI9" s="340"/>
      <c r="VNJ9" s="340"/>
      <c r="VNK9" s="340"/>
      <c r="VNL9" s="340"/>
      <c r="VNM9" s="340"/>
      <c r="VNN9" s="340"/>
      <c r="VNO9" s="340"/>
      <c r="VNP9" s="340"/>
      <c r="VNQ9" s="340"/>
      <c r="VNR9" s="340"/>
      <c r="VNS9" s="340"/>
      <c r="VNT9" s="340"/>
      <c r="VNU9" s="340"/>
      <c r="VNV9" s="340"/>
      <c r="VNW9" s="340"/>
      <c r="VNX9" s="340"/>
      <c r="VNY9" s="340"/>
      <c r="VNZ9" s="340"/>
      <c r="VOA9" s="340"/>
      <c r="VOB9" s="340"/>
      <c r="VOC9" s="340"/>
      <c r="VOD9" s="340"/>
      <c r="VOE9" s="340"/>
      <c r="VOF9" s="340"/>
      <c r="VOG9" s="340"/>
      <c r="VOH9" s="340"/>
      <c r="VOI9" s="340"/>
      <c r="VOJ9" s="340"/>
      <c r="VOK9" s="340"/>
      <c r="VOL9" s="340"/>
      <c r="VOM9" s="340"/>
      <c r="VON9" s="340"/>
      <c r="VOO9" s="340"/>
      <c r="VOP9" s="340"/>
      <c r="VOQ9" s="340"/>
      <c r="VOR9" s="340"/>
      <c r="VOS9" s="340"/>
      <c r="VOT9" s="340"/>
      <c r="VOU9" s="340"/>
      <c r="VOV9" s="340"/>
      <c r="VOW9" s="340"/>
      <c r="VOX9" s="340"/>
      <c r="VOY9" s="340"/>
      <c r="VOZ9" s="340"/>
      <c r="VPA9" s="340"/>
      <c r="VPB9" s="340"/>
      <c r="VPC9" s="340"/>
      <c r="VPD9" s="340"/>
      <c r="VPE9" s="340"/>
      <c r="VPF9" s="340"/>
      <c r="VPG9" s="340"/>
      <c r="VPH9" s="340"/>
      <c r="VPI9" s="340"/>
      <c r="VPJ9" s="340"/>
      <c r="VPK9" s="340"/>
      <c r="VPL9" s="340"/>
      <c r="VPM9" s="340"/>
      <c r="VPN9" s="340"/>
      <c r="VPO9" s="340"/>
      <c r="VPP9" s="340"/>
      <c r="VPQ9" s="340"/>
      <c r="VPR9" s="340"/>
      <c r="VPS9" s="340"/>
      <c r="VPT9" s="340"/>
      <c r="VPU9" s="340"/>
      <c r="VPV9" s="340"/>
      <c r="VPW9" s="340"/>
      <c r="VPX9" s="340"/>
      <c r="VPY9" s="340"/>
      <c r="VPZ9" s="340"/>
      <c r="VQA9" s="340"/>
      <c r="VQB9" s="340"/>
      <c r="VQC9" s="340"/>
      <c r="VQD9" s="340"/>
      <c r="VQE9" s="340"/>
      <c r="VQF9" s="340"/>
      <c r="VQG9" s="340"/>
      <c r="VQH9" s="340"/>
      <c r="VQI9" s="340"/>
      <c r="VQJ9" s="340"/>
      <c r="VQK9" s="340"/>
      <c r="VQL9" s="340"/>
      <c r="VQM9" s="340"/>
      <c r="VQN9" s="340"/>
      <c r="VQO9" s="340"/>
      <c r="VQP9" s="340"/>
      <c r="VQQ9" s="340"/>
      <c r="VQR9" s="340"/>
      <c r="VQS9" s="340"/>
      <c r="VQT9" s="340"/>
      <c r="VQU9" s="340"/>
      <c r="VQV9" s="340"/>
      <c r="VQW9" s="340"/>
      <c r="VQX9" s="340"/>
      <c r="VQY9" s="340"/>
      <c r="VQZ9" s="340"/>
      <c r="VRA9" s="340"/>
      <c r="VRB9" s="340"/>
      <c r="VRC9" s="340"/>
      <c r="VRD9" s="340"/>
      <c r="VRE9" s="340"/>
      <c r="VRF9" s="340"/>
      <c r="VRG9" s="340"/>
      <c r="VRH9" s="340"/>
      <c r="VRI9" s="340"/>
      <c r="VRJ9" s="340"/>
      <c r="VRK9" s="340"/>
      <c r="VRL9" s="340"/>
      <c r="VRM9" s="340"/>
      <c r="VRN9" s="340"/>
      <c r="VRO9" s="340"/>
      <c r="VRP9" s="340"/>
      <c r="VRQ9" s="340"/>
      <c r="VRR9" s="340"/>
      <c r="VRS9" s="340"/>
      <c r="VRT9" s="340"/>
      <c r="VRU9" s="340"/>
      <c r="VRV9" s="340"/>
      <c r="VRW9" s="340"/>
      <c r="VRX9" s="340"/>
      <c r="VRY9" s="340"/>
      <c r="VRZ9" s="340"/>
      <c r="VSA9" s="340"/>
      <c r="VSB9" s="340"/>
      <c r="VSC9" s="340"/>
      <c r="VSD9" s="340"/>
      <c r="VSE9" s="340"/>
      <c r="VSF9" s="340"/>
      <c r="VSG9" s="340"/>
      <c r="VSH9" s="340"/>
      <c r="VSI9" s="340"/>
      <c r="VSJ9" s="340"/>
      <c r="VSK9" s="340"/>
      <c r="VSL9" s="340"/>
      <c r="VSM9" s="340"/>
      <c r="VSN9" s="340"/>
      <c r="VSO9" s="340"/>
      <c r="VSP9" s="340"/>
      <c r="VSQ9" s="340"/>
      <c r="VSR9" s="340"/>
      <c r="VSS9" s="340"/>
      <c r="VST9" s="340"/>
      <c r="VSU9" s="340"/>
      <c r="VSV9" s="340"/>
      <c r="VSW9" s="340"/>
      <c r="VSX9" s="340"/>
      <c r="VSY9" s="340"/>
      <c r="VSZ9" s="340"/>
      <c r="VTA9" s="340"/>
      <c r="VTB9" s="340"/>
      <c r="VTC9" s="340"/>
      <c r="VTD9" s="340"/>
      <c r="VTE9" s="340"/>
      <c r="VTF9" s="340"/>
      <c r="VTG9" s="340"/>
      <c r="VTH9" s="340"/>
      <c r="VTI9" s="340"/>
      <c r="VTJ9" s="340"/>
      <c r="VTK9" s="340"/>
      <c r="VTL9" s="340"/>
      <c r="VTM9" s="340"/>
      <c r="VTN9" s="340"/>
      <c r="VTO9" s="340"/>
      <c r="VTP9" s="340"/>
      <c r="VTQ9" s="340"/>
      <c r="VTR9" s="340"/>
      <c r="VTS9" s="340"/>
      <c r="VTT9" s="340"/>
      <c r="VTU9" s="340"/>
      <c r="VTV9" s="340"/>
      <c r="VTW9" s="340"/>
      <c r="VTX9" s="340"/>
      <c r="VTY9" s="340"/>
      <c r="VTZ9" s="340"/>
      <c r="VUA9" s="340"/>
      <c r="VUB9" s="340"/>
      <c r="VUC9" s="340"/>
      <c r="VUD9" s="340"/>
      <c r="VUE9" s="340"/>
      <c r="VUF9" s="340"/>
      <c r="VUG9" s="340"/>
      <c r="VUH9" s="340"/>
      <c r="VUI9" s="340"/>
      <c r="VUJ9" s="340"/>
      <c r="VUK9" s="340"/>
      <c r="VUL9" s="340"/>
      <c r="VUM9" s="340"/>
      <c r="VUN9" s="340"/>
      <c r="VUO9" s="340"/>
      <c r="VUP9" s="340"/>
      <c r="VUQ9" s="340"/>
      <c r="VUR9" s="340"/>
      <c r="VUS9" s="340"/>
      <c r="VUT9" s="340"/>
      <c r="VUU9" s="340"/>
      <c r="VUV9" s="340"/>
      <c r="VUW9" s="340"/>
      <c r="VUX9" s="340"/>
      <c r="VUY9" s="340"/>
      <c r="VUZ9" s="340"/>
      <c r="VVA9" s="340"/>
      <c r="VVB9" s="340"/>
      <c r="VVC9" s="340"/>
      <c r="VVD9" s="340"/>
      <c r="VVE9" s="340"/>
      <c r="VVF9" s="340"/>
      <c r="VVG9" s="340"/>
      <c r="VVH9" s="340"/>
      <c r="VVI9" s="340"/>
      <c r="VVJ9" s="340"/>
      <c r="VVK9" s="340"/>
      <c r="VVL9" s="340"/>
      <c r="VVM9" s="340"/>
      <c r="VVN9" s="340"/>
      <c r="VVO9" s="340"/>
      <c r="VVP9" s="340"/>
      <c r="VVQ9" s="340"/>
      <c r="VVR9" s="340"/>
      <c r="VVS9" s="340"/>
      <c r="VVT9" s="340"/>
      <c r="VVU9" s="340"/>
      <c r="VVV9" s="340"/>
      <c r="VVW9" s="340"/>
      <c r="VVX9" s="340"/>
      <c r="VVY9" s="340"/>
      <c r="VVZ9" s="340"/>
      <c r="VWA9" s="340"/>
      <c r="VWB9" s="340"/>
      <c r="VWC9" s="340"/>
      <c r="VWD9" s="340"/>
      <c r="VWE9" s="340"/>
      <c r="VWF9" s="340"/>
      <c r="VWG9" s="340"/>
      <c r="VWH9" s="340"/>
      <c r="VWI9" s="340"/>
      <c r="VWJ9" s="340"/>
      <c r="VWK9" s="340"/>
      <c r="VWL9" s="340"/>
      <c r="VWM9" s="340"/>
      <c r="VWN9" s="340"/>
      <c r="VWO9" s="340"/>
      <c r="VWP9" s="340"/>
      <c r="VWQ9" s="340"/>
      <c r="VWR9" s="340"/>
      <c r="VWS9" s="340"/>
      <c r="VWT9" s="340"/>
      <c r="VWU9" s="340"/>
      <c r="VWV9" s="340"/>
      <c r="VWW9" s="340"/>
      <c r="VWX9" s="340"/>
      <c r="VWY9" s="340"/>
      <c r="VWZ9" s="340"/>
      <c r="VXA9" s="340"/>
      <c r="VXB9" s="340"/>
      <c r="VXC9" s="340"/>
      <c r="VXD9" s="340"/>
      <c r="VXE9" s="340"/>
      <c r="VXF9" s="340"/>
      <c r="VXG9" s="340"/>
      <c r="VXH9" s="340"/>
      <c r="VXI9" s="340"/>
      <c r="VXJ9" s="340"/>
      <c r="VXK9" s="340"/>
      <c r="VXL9" s="340"/>
      <c r="VXM9" s="340"/>
      <c r="VXN9" s="340"/>
      <c r="VXO9" s="340"/>
      <c r="VXP9" s="340"/>
      <c r="VXQ9" s="340"/>
      <c r="VXR9" s="340"/>
      <c r="VXS9" s="340"/>
      <c r="VXT9" s="340"/>
      <c r="VXU9" s="340"/>
      <c r="VXV9" s="340"/>
      <c r="VXW9" s="340"/>
      <c r="VXX9" s="340"/>
      <c r="VXY9" s="340"/>
      <c r="VXZ9" s="340"/>
      <c r="VYA9" s="340"/>
      <c r="VYB9" s="340"/>
      <c r="VYC9" s="340"/>
      <c r="VYD9" s="340"/>
      <c r="VYE9" s="340"/>
      <c r="VYF9" s="340"/>
      <c r="VYG9" s="340"/>
      <c r="VYH9" s="340"/>
      <c r="VYI9" s="340"/>
      <c r="VYJ9" s="340"/>
      <c r="VYK9" s="340"/>
      <c r="VYL9" s="340"/>
      <c r="VYM9" s="340"/>
      <c r="VYN9" s="340"/>
      <c r="VYO9" s="340"/>
      <c r="VYP9" s="340"/>
      <c r="VYQ9" s="340"/>
      <c r="VYR9" s="340"/>
      <c r="VYS9" s="340"/>
      <c r="VYT9" s="340"/>
      <c r="VYU9" s="340"/>
      <c r="VYV9" s="340"/>
      <c r="VYW9" s="340"/>
      <c r="VYX9" s="340"/>
      <c r="VYY9" s="340"/>
      <c r="VYZ9" s="340"/>
      <c r="VZA9" s="340"/>
      <c r="VZB9" s="340"/>
      <c r="VZC9" s="340"/>
      <c r="VZD9" s="340"/>
      <c r="VZE9" s="340"/>
      <c r="VZF9" s="340"/>
      <c r="VZG9" s="340"/>
      <c r="VZH9" s="340"/>
      <c r="VZI9" s="340"/>
      <c r="VZJ9" s="340"/>
      <c r="VZK9" s="340"/>
      <c r="VZL9" s="340"/>
      <c r="VZM9" s="340"/>
      <c r="VZN9" s="340"/>
      <c r="VZO9" s="340"/>
      <c r="VZP9" s="340"/>
      <c r="VZQ9" s="340"/>
      <c r="VZR9" s="340"/>
      <c r="VZS9" s="340"/>
      <c r="VZT9" s="340"/>
      <c r="VZU9" s="340"/>
      <c r="VZV9" s="340"/>
      <c r="VZW9" s="340"/>
      <c r="VZX9" s="340"/>
      <c r="VZY9" s="340"/>
      <c r="VZZ9" s="340"/>
      <c r="WAA9" s="340"/>
      <c r="WAB9" s="340"/>
      <c r="WAC9" s="340"/>
      <c r="WAD9" s="340"/>
      <c r="WAE9" s="340"/>
      <c r="WAF9" s="340"/>
      <c r="WAG9" s="340"/>
      <c r="WAH9" s="340"/>
      <c r="WAI9" s="340"/>
      <c r="WAJ9" s="340"/>
      <c r="WAK9" s="340"/>
      <c r="WAL9" s="340"/>
      <c r="WAM9" s="340"/>
      <c r="WAN9" s="340"/>
      <c r="WAO9" s="340"/>
      <c r="WAP9" s="340"/>
      <c r="WAQ9" s="340"/>
      <c r="WAR9" s="340"/>
      <c r="WAS9" s="340"/>
      <c r="WAT9" s="340"/>
      <c r="WAU9" s="340"/>
      <c r="WAV9" s="340"/>
      <c r="WAW9" s="340"/>
      <c r="WAX9" s="340"/>
      <c r="WAY9" s="340"/>
      <c r="WAZ9" s="340"/>
      <c r="WBA9" s="340"/>
      <c r="WBB9" s="340"/>
      <c r="WBC9" s="340"/>
      <c r="WBD9" s="340"/>
      <c r="WBE9" s="340"/>
      <c r="WBF9" s="340"/>
      <c r="WBG9" s="340"/>
      <c r="WBH9" s="340"/>
      <c r="WBI9" s="340"/>
      <c r="WBJ9" s="340"/>
      <c r="WBK9" s="340"/>
      <c r="WBL9" s="340"/>
      <c r="WBM9" s="340"/>
      <c r="WBN9" s="340"/>
      <c r="WBO9" s="340"/>
      <c r="WBP9" s="340"/>
      <c r="WBQ9" s="340"/>
      <c r="WBR9" s="340"/>
      <c r="WBS9" s="340"/>
      <c r="WBT9" s="340"/>
      <c r="WBU9" s="340"/>
      <c r="WBV9" s="340"/>
      <c r="WBW9" s="340"/>
      <c r="WBX9" s="340"/>
      <c r="WBY9" s="340"/>
      <c r="WBZ9" s="340"/>
      <c r="WCA9" s="340"/>
      <c r="WCB9" s="340"/>
      <c r="WCC9" s="340"/>
      <c r="WCD9" s="340"/>
      <c r="WCE9" s="340"/>
      <c r="WCF9" s="340"/>
      <c r="WCG9" s="340"/>
      <c r="WCH9" s="340"/>
      <c r="WCI9" s="340"/>
      <c r="WCJ9" s="340"/>
      <c r="WCK9" s="340"/>
      <c r="WCL9" s="340"/>
      <c r="WCM9" s="340"/>
      <c r="WCN9" s="340"/>
      <c r="WCO9" s="340"/>
      <c r="WCP9" s="340"/>
      <c r="WCQ9" s="340"/>
      <c r="WCR9" s="340"/>
      <c r="WCS9" s="340"/>
      <c r="WCT9" s="340"/>
      <c r="WCU9" s="340"/>
      <c r="WCV9" s="340"/>
      <c r="WCW9" s="340"/>
      <c r="WCX9" s="340"/>
      <c r="WCY9" s="340"/>
      <c r="WCZ9" s="340"/>
      <c r="WDA9" s="340"/>
      <c r="WDB9" s="340"/>
      <c r="WDC9" s="340"/>
      <c r="WDD9" s="340"/>
      <c r="WDE9" s="340"/>
      <c r="WDF9" s="340"/>
      <c r="WDG9" s="340"/>
      <c r="WDH9" s="340"/>
      <c r="WDI9" s="340"/>
      <c r="WDJ9" s="340"/>
      <c r="WDK9" s="340"/>
      <c r="WDL9" s="340"/>
      <c r="WDM9" s="340"/>
      <c r="WDN9" s="340"/>
      <c r="WDO9" s="340"/>
      <c r="WDP9" s="340"/>
      <c r="WDQ9" s="340"/>
      <c r="WDR9" s="340"/>
      <c r="WDS9" s="340"/>
      <c r="WDT9" s="340"/>
      <c r="WDU9" s="340"/>
      <c r="WDV9" s="340"/>
      <c r="WDW9" s="340"/>
      <c r="WDX9" s="340"/>
      <c r="WDY9" s="340"/>
      <c r="WDZ9" s="340"/>
      <c r="WEA9" s="340"/>
      <c r="WEB9" s="340"/>
      <c r="WEC9" s="340"/>
      <c r="WED9" s="340"/>
      <c r="WEE9" s="340"/>
      <c r="WEF9" s="340"/>
      <c r="WEG9" s="340"/>
      <c r="WEH9" s="340"/>
      <c r="WEI9" s="340"/>
      <c r="WEJ9" s="340"/>
      <c r="WEK9" s="340"/>
      <c r="WEL9" s="340"/>
      <c r="WEM9" s="340"/>
      <c r="WEN9" s="340"/>
      <c r="WEO9" s="340"/>
      <c r="WEP9" s="340"/>
      <c r="WEQ9" s="340"/>
      <c r="WER9" s="340"/>
      <c r="WES9" s="340"/>
      <c r="WET9" s="340"/>
      <c r="WEU9" s="340"/>
      <c r="WEV9" s="340"/>
      <c r="WEW9" s="340"/>
      <c r="WEX9" s="340"/>
      <c r="WEY9" s="340"/>
      <c r="WEZ9" s="340"/>
      <c r="WFA9" s="340"/>
      <c r="WFB9" s="340"/>
      <c r="WFC9" s="340"/>
      <c r="WFD9" s="340"/>
      <c r="WFE9" s="340"/>
      <c r="WFF9" s="340"/>
      <c r="WFG9" s="340"/>
      <c r="WFH9" s="340"/>
      <c r="WFI9" s="340"/>
      <c r="WFJ9" s="340"/>
      <c r="WFK9" s="340"/>
      <c r="WFL9" s="340"/>
      <c r="WFM9" s="340"/>
      <c r="WFN9" s="340"/>
      <c r="WFO9" s="340"/>
      <c r="WFP9" s="340"/>
      <c r="WFQ9" s="340"/>
      <c r="WFR9" s="340"/>
      <c r="WFS9" s="340"/>
      <c r="WFT9" s="340"/>
      <c r="WFU9" s="340"/>
      <c r="WFV9" s="340"/>
      <c r="WFW9" s="340"/>
      <c r="WFX9" s="340"/>
      <c r="WFY9" s="340"/>
      <c r="WFZ9" s="340"/>
      <c r="WGA9" s="340"/>
      <c r="WGB9" s="340"/>
      <c r="WGC9" s="340"/>
      <c r="WGD9" s="340"/>
      <c r="WGE9" s="340"/>
      <c r="WGF9" s="340"/>
      <c r="WGG9" s="340"/>
      <c r="WGH9" s="340"/>
      <c r="WGI9" s="340"/>
      <c r="WGJ9" s="340"/>
      <c r="WGK9" s="340"/>
      <c r="WGL9" s="340"/>
      <c r="WGM9" s="340"/>
      <c r="WGN9" s="340"/>
      <c r="WGO9" s="340"/>
      <c r="WGP9" s="340"/>
      <c r="WGQ9" s="340"/>
      <c r="WGR9" s="340"/>
      <c r="WGS9" s="340"/>
      <c r="WGT9" s="340"/>
      <c r="WGU9" s="340"/>
      <c r="WGV9" s="340"/>
      <c r="WGW9" s="340"/>
      <c r="WGX9" s="340"/>
      <c r="WGY9" s="340"/>
      <c r="WGZ9" s="340"/>
      <c r="WHA9" s="340"/>
      <c r="WHB9" s="340"/>
      <c r="WHC9" s="340"/>
      <c r="WHD9" s="340"/>
      <c r="WHE9" s="340"/>
      <c r="WHF9" s="340"/>
      <c r="WHG9" s="340"/>
      <c r="WHH9" s="340"/>
      <c r="WHI9" s="340"/>
      <c r="WHJ9" s="340"/>
      <c r="WHK9" s="340"/>
      <c r="WHL9" s="340"/>
      <c r="WHM9" s="340"/>
      <c r="WHN9" s="340"/>
      <c r="WHO9" s="340"/>
      <c r="WHP9" s="340"/>
      <c r="WHQ9" s="340"/>
      <c r="WHR9" s="340"/>
      <c r="WHS9" s="340"/>
      <c r="WHT9" s="340"/>
      <c r="WHU9" s="340"/>
      <c r="WHV9" s="340"/>
      <c r="WHW9" s="340"/>
      <c r="WHX9" s="340"/>
      <c r="WHY9" s="340"/>
      <c r="WHZ9" s="340"/>
      <c r="WIA9" s="340"/>
      <c r="WIB9" s="340"/>
      <c r="WIC9" s="340"/>
      <c r="WID9" s="340"/>
      <c r="WIE9" s="340"/>
      <c r="WIF9" s="340"/>
      <c r="WIG9" s="340"/>
      <c r="WIH9" s="340"/>
      <c r="WII9" s="340"/>
      <c r="WIJ9" s="340"/>
      <c r="WIK9" s="340"/>
      <c r="WIL9" s="340"/>
      <c r="WIM9" s="340"/>
      <c r="WIN9" s="340"/>
      <c r="WIO9" s="340"/>
      <c r="WIP9" s="340"/>
      <c r="WIQ9" s="340"/>
      <c r="WIR9" s="340"/>
      <c r="WIS9" s="340"/>
      <c r="WIT9" s="340"/>
      <c r="WIU9" s="340"/>
      <c r="WIV9" s="340"/>
      <c r="WIW9" s="340"/>
      <c r="WIX9" s="340"/>
      <c r="WIY9" s="340"/>
      <c r="WIZ9" s="340"/>
      <c r="WJA9" s="340"/>
      <c r="WJB9" s="340"/>
      <c r="WJC9" s="340"/>
      <c r="WJD9" s="340"/>
      <c r="WJE9" s="340"/>
      <c r="WJF9" s="340"/>
      <c r="WJG9" s="340"/>
      <c r="WJH9" s="340"/>
      <c r="WJI9" s="340"/>
      <c r="WJJ9" s="340"/>
      <c r="WJK9" s="340"/>
      <c r="WJL9" s="340"/>
      <c r="WJM9" s="340"/>
      <c r="WJN9" s="340"/>
      <c r="WJO9" s="340"/>
      <c r="WJP9" s="340"/>
      <c r="WJQ9" s="340"/>
      <c r="WJR9" s="340"/>
      <c r="WJS9" s="340"/>
      <c r="WJT9" s="340"/>
      <c r="WJU9" s="340"/>
      <c r="WJV9" s="340"/>
      <c r="WJW9" s="340"/>
      <c r="WJX9" s="340"/>
      <c r="WJY9" s="340"/>
      <c r="WJZ9" s="340"/>
      <c r="WKA9" s="340"/>
      <c r="WKB9" s="340"/>
      <c r="WKC9" s="340"/>
      <c r="WKD9" s="340"/>
      <c r="WKE9" s="340"/>
      <c r="WKF9" s="340"/>
      <c r="WKG9" s="340"/>
      <c r="WKH9" s="340"/>
      <c r="WKI9" s="340"/>
      <c r="WKJ9" s="340"/>
      <c r="WKK9" s="340"/>
      <c r="WKL9" s="340"/>
      <c r="WKM9" s="340"/>
      <c r="WKN9" s="340"/>
      <c r="WKO9" s="340"/>
      <c r="WKP9" s="340"/>
      <c r="WKQ9" s="340"/>
      <c r="WKR9" s="340"/>
      <c r="WKS9" s="340"/>
      <c r="WKT9" s="340"/>
      <c r="WKU9" s="340"/>
      <c r="WKV9" s="340"/>
      <c r="WKW9" s="340"/>
      <c r="WKX9" s="340"/>
      <c r="WKY9" s="340"/>
      <c r="WKZ9" s="340"/>
      <c r="WLA9" s="340"/>
      <c r="WLB9" s="340"/>
      <c r="WLC9" s="340"/>
      <c r="WLD9" s="340"/>
      <c r="WLE9" s="340"/>
      <c r="WLF9" s="340"/>
      <c r="WLG9" s="340"/>
      <c r="WLH9" s="340"/>
      <c r="WLI9" s="340"/>
      <c r="WLJ9" s="340"/>
      <c r="WLK9" s="340"/>
      <c r="WLL9" s="340"/>
      <c r="WLM9" s="340"/>
      <c r="WLN9" s="340"/>
      <c r="WLO9" s="340"/>
      <c r="WLP9" s="340"/>
      <c r="WLQ9" s="340"/>
      <c r="WLR9" s="340"/>
      <c r="WLS9" s="340"/>
      <c r="WLT9" s="340"/>
      <c r="WLU9" s="340"/>
      <c r="WLV9" s="340"/>
      <c r="WLW9" s="340"/>
      <c r="WLX9" s="340"/>
      <c r="WLY9" s="340"/>
      <c r="WLZ9" s="340"/>
      <c r="WMA9" s="340"/>
      <c r="WMB9" s="340"/>
      <c r="WMC9" s="340"/>
      <c r="WMD9" s="340"/>
      <c r="WME9" s="340"/>
      <c r="WMF9" s="340"/>
      <c r="WMG9" s="340"/>
      <c r="WMH9" s="340"/>
      <c r="WMI9" s="340"/>
      <c r="WMJ9" s="340"/>
      <c r="WMK9" s="340"/>
      <c r="WML9" s="340"/>
      <c r="WMM9" s="340"/>
      <c r="WMN9" s="340"/>
      <c r="WMO9" s="340"/>
      <c r="WMP9" s="340"/>
      <c r="WMQ9" s="340"/>
      <c r="WMR9" s="340"/>
      <c r="WMS9" s="340"/>
      <c r="WMT9" s="340"/>
      <c r="WMU9" s="340"/>
      <c r="WMV9" s="340"/>
      <c r="WMW9" s="340"/>
      <c r="WMX9" s="340"/>
      <c r="WMY9" s="340"/>
      <c r="WMZ9" s="340"/>
      <c r="WNA9" s="340"/>
      <c r="WNB9" s="340"/>
      <c r="WNC9" s="340"/>
      <c r="WND9" s="340"/>
      <c r="WNE9" s="340"/>
      <c r="WNF9" s="340"/>
      <c r="WNG9" s="340"/>
      <c r="WNH9" s="340"/>
      <c r="WNI9" s="340"/>
      <c r="WNJ9" s="340"/>
      <c r="WNK9" s="340"/>
      <c r="WNL9" s="340"/>
      <c r="WNM9" s="340"/>
      <c r="WNN9" s="340"/>
      <c r="WNO9" s="340"/>
      <c r="WNP9" s="340"/>
      <c r="WNQ9" s="340"/>
      <c r="WNR9" s="340"/>
      <c r="WNS9" s="340"/>
      <c r="WNT9" s="340"/>
      <c r="WNU9" s="340"/>
      <c r="WNV9" s="340"/>
      <c r="WNW9" s="340"/>
      <c r="WNX9" s="340"/>
      <c r="WNY9" s="340"/>
      <c r="WNZ9" s="340"/>
      <c r="WOA9" s="340"/>
      <c r="WOB9" s="340"/>
      <c r="WOC9" s="340"/>
      <c r="WOD9" s="340"/>
      <c r="WOE9" s="340"/>
      <c r="WOF9" s="340"/>
      <c r="WOG9" s="340"/>
      <c r="WOH9" s="340"/>
      <c r="WOI9" s="340"/>
      <c r="WOJ9" s="340"/>
      <c r="WOK9" s="340"/>
      <c r="WOL9" s="340"/>
      <c r="WOM9" s="340"/>
      <c r="WON9" s="340"/>
      <c r="WOO9" s="340"/>
      <c r="WOP9" s="340"/>
      <c r="WOQ9" s="340"/>
      <c r="WOR9" s="340"/>
      <c r="WOS9" s="340"/>
      <c r="WOT9" s="340"/>
      <c r="WOU9" s="340"/>
      <c r="WOV9" s="340"/>
      <c r="WOW9" s="340"/>
      <c r="WOX9" s="340"/>
      <c r="WOY9" s="340"/>
      <c r="WOZ9" s="340"/>
      <c r="WPA9" s="340"/>
      <c r="WPB9" s="340"/>
      <c r="WPC9" s="340"/>
      <c r="WPD9" s="340"/>
      <c r="WPE9" s="340"/>
      <c r="WPF9" s="340"/>
      <c r="WPG9" s="340"/>
      <c r="WPH9" s="340"/>
      <c r="WPI9" s="340"/>
      <c r="WPJ9" s="340"/>
      <c r="WPK9" s="340"/>
      <c r="WPL9" s="340"/>
      <c r="WPM9" s="340"/>
      <c r="WPN9" s="340"/>
      <c r="WPO9" s="340"/>
      <c r="WPP9" s="340"/>
      <c r="WPQ9" s="340"/>
      <c r="WPR9" s="340"/>
      <c r="WPS9" s="345"/>
      <c r="WPT9" s="345"/>
      <c r="WPU9" s="345"/>
      <c r="WPV9" s="345"/>
      <c r="WPW9" s="345"/>
      <c r="WPX9" s="345"/>
      <c r="WPY9" s="345"/>
      <c r="WPZ9" s="345"/>
      <c r="WQA9" s="345"/>
      <c r="WQB9" s="345"/>
      <c r="WQC9" s="345"/>
      <c r="WQD9" s="345"/>
      <c r="WQE9" s="345"/>
      <c r="WQF9" s="345"/>
      <c r="WQG9" s="345"/>
      <c r="WQH9" s="345"/>
      <c r="WQI9" s="345"/>
      <c r="WQJ9" s="345"/>
      <c r="WQK9" s="345"/>
      <c r="WQL9" s="345"/>
      <c r="WQM9" s="345"/>
      <c r="WQN9" s="345"/>
      <c r="WQO9" s="345"/>
      <c r="WQP9" s="345"/>
      <c r="WQQ9" s="345"/>
      <c r="WQR9" s="345"/>
      <c r="WQS9" s="345"/>
      <c r="WQT9" s="345"/>
      <c r="WQU9" s="345"/>
      <c r="WQV9" s="345"/>
      <c r="WQW9" s="345"/>
      <c r="WQX9" s="345"/>
      <c r="WQY9" s="345"/>
      <c r="WQZ9" s="345"/>
      <c r="WRA9" s="345"/>
      <c r="WRB9" s="345"/>
      <c r="WRC9" s="345"/>
      <c r="WRD9" s="345"/>
      <c r="WRE9" s="345"/>
      <c r="WRF9" s="345"/>
      <c r="WRG9" s="345"/>
      <c r="WRH9" s="345"/>
      <c r="WRI9" s="345"/>
      <c r="WRJ9" s="345"/>
      <c r="WRK9" s="345"/>
      <c r="WRL9" s="345"/>
      <c r="WRM9" s="345"/>
      <c r="WRN9" s="345"/>
      <c r="WRO9" s="345"/>
      <c r="WRP9" s="345"/>
      <c r="WRQ9" s="345"/>
      <c r="WRR9" s="345"/>
      <c r="WRS9" s="345"/>
      <c r="WRT9" s="345"/>
      <c r="WRU9" s="345"/>
      <c r="WRV9" s="345"/>
      <c r="WRW9" s="345"/>
      <c r="WRX9" s="345"/>
      <c r="WRY9" s="345"/>
      <c r="WRZ9" s="345"/>
      <c r="WSA9" s="345"/>
      <c r="WSB9" s="345"/>
      <c r="WSC9" s="345"/>
      <c r="WSD9" s="345"/>
      <c r="WSE9" s="345"/>
      <c r="WSF9" s="345"/>
      <c r="WSG9" s="345"/>
      <c r="WSH9" s="345"/>
      <c r="WSI9" s="345"/>
      <c r="WSJ9" s="345"/>
      <c r="WSK9" s="345"/>
      <c r="WSL9" s="345"/>
      <c r="WSM9" s="345"/>
      <c r="WSN9" s="345"/>
      <c r="WSO9" s="343"/>
      <c r="WSP9" s="343"/>
      <c r="WSQ9" s="343"/>
      <c r="WSR9" s="343"/>
      <c r="WSS9" s="343"/>
      <c r="WST9" s="343"/>
      <c r="WSU9" s="343"/>
      <c r="WSV9" s="343"/>
      <c r="WSW9" s="343"/>
      <c r="WSX9" s="343"/>
      <c r="WSY9" s="343"/>
      <c r="WSZ9" s="343"/>
    </row>
    <row r="10" spans="1:16134" s="341" customFormat="1" ht="11.4" x14ac:dyDescent="0.2">
      <c r="A10" s="343"/>
      <c r="B10" s="362" t="s">
        <v>2597</v>
      </c>
      <c r="C10" s="368">
        <v>40403145</v>
      </c>
      <c r="D10" s="366" t="s">
        <v>2598</v>
      </c>
      <c r="E10" s="360" t="s">
        <v>278</v>
      </c>
      <c r="F10" s="360" t="s">
        <v>423</v>
      </c>
      <c r="G10" s="360" t="s">
        <v>280</v>
      </c>
      <c r="H10" s="365" t="s">
        <v>2650</v>
      </c>
      <c r="WPG10" s="343"/>
      <c r="WPH10" s="343"/>
      <c r="WPI10" s="343"/>
      <c r="WPJ10" s="343"/>
      <c r="WPK10" s="343"/>
      <c r="WPL10" s="343"/>
      <c r="WPM10" s="343"/>
      <c r="WPN10" s="340"/>
      <c r="WPO10" s="340"/>
      <c r="WPP10" s="340"/>
      <c r="WPQ10" s="340"/>
      <c r="WPR10" s="340"/>
      <c r="WPS10" s="340"/>
      <c r="WPT10" s="340"/>
      <c r="WPU10" s="340"/>
      <c r="WPV10" s="340"/>
      <c r="WPW10" s="340"/>
      <c r="WPX10" s="340"/>
      <c r="WPY10" s="340"/>
      <c r="WPZ10" s="340"/>
      <c r="WQA10" s="340"/>
      <c r="WQB10" s="340"/>
      <c r="WQC10" s="340"/>
      <c r="WQD10" s="340"/>
      <c r="WQE10" s="340"/>
      <c r="WQF10" s="340"/>
      <c r="WQG10" s="340"/>
      <c r="WQH10" s="340"/>
      <c r="WQI10" s="340"/>
      <c r="WQJ10" s="340"/>
      <c r="WQK10" s="340"/>
      <c r="WQL10" s="340"/>
      <c r="WQM10" s="340"/>
      <c r="WQN10" s="340"/>
      <c r="WQO10" s="340"/>
      <c r="WQP10" s="340"/>
      <c r="WQQ10" s="340"/>
      <c r="WQR10" s="340"/>
      <c r="WQS10" s="340"/>
      <c r="WQT10" s="340"/>
      <c r="WQU10" s="340"/>
      <c r="WQV10" s="340"/>
      <c r="WQW10" s="340"/>
      <c r="WQX10" s="340"/>
      <c r="WQY10" s="340"/>
      <c r="WQZ10" s="340"/>
      <c r="WRA10" s="340"/>
      <c r="WRB10" s="340"/>
      <c r="WRC10" s="340"/>
      <c r="WRD10" s="340"/>
      <c r="WRE10" s="340"/>
      <c r="WRF10" s="340"/>
      <c r="WRG10" s="340"/>
      <c r="WRH10" s="340"/>
      <c r="WRI10" s="340"/>
      <c r="WRJ10" s="340"/>
      <c r="WRK10" s="340"/>
      <c r="WRL10" s="340"/>
      <c r="WRM10" s="340"/>
      <c r="WRN10" s="340"/>
      <c r="WRO10" s="340"/>
      <c r="WRP10" s="340"/>
      <c r="WRQ10" s="340"/>
      <c r="WRR10" s="340"/>
      <c r="WRS10" s="340"/>
      <c r="WRT10" s="340"/>
      <c r="WRU10" s="340"/>
      <c r="WRV10" s="340"/>
      <c r="WRW10" s="340"/>
      <c r="WRX10" s="340"/>
      <c r="WRY10" s="340"/>
      <c r="WRZ10" s="340"/>
      <c r="WSA10" s="340"/>
      <c r="WSB10" s="340"/>
      <c r="WSC10" s="340"/>
      <c r="WSD10" s="340"/>
      <c r="WSE10" s="340"/>
    </row>
    <row r="11" spans="1:16134" s="340" customFormat="1" ht="11.4" x14ac:dyDescent="0.2">
      <c r="A11" s="354"/>
      <c r="B11" s="362" t="s">
        <v>2600</v>
      </c>
      <c r="C11" s="363">
        <v>1120352194</v>
      </c>
      <c r="D11" s="369" t="s">
        <v>2601</v>
      </c>
      <c r="E11" s="361" t="s">
        <v>275</v>
      </c>
      <c r="F11" s="361" t="s">
        <v>284</v>
      </c>
      <c r="G11" s="361" t="s">
        <v>276</v>
      </c>
      <c r="H11" s="365" t="s">
        <v>2651</v>
      </c>
      <c r="I11" s="343"/>
      <c r="J11" s="343"/>
      <c r="K11" s="343"/>
      <c r="L11" s="343"/>
      <c r="M11" s="343"/>
      <c r="N11" s="343"/>
      <c r="O11" s="343"/>
      <c r="P11" s="343"/>
      <c r="Q11" s="343"/>
      <c r="R11" s="343"/>
      <c r="S11" s="343"/>
      <c r="T11" s="343"/>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c r="AT11" s="343"/>
      <c r="AU11" s="343"/>
      <c r="AV11" s="343"/>
      <c r="AW11" s="343"/>
      <c r="AX11" s="343"/>
      <c r="AY11" s="343"/>
      <c r="AZ11" s="343"/>
      <c r="BA11" s="343"/>
      <c r="BB11" s="343"/>
      <c r="BC11" s="343"/>
      <c r="BD11" s="343"/>
      <c r="BE11" s="343"/>
      <c r="BF11" s="343"/>
      <c r="BG11" s="343"/>
      <c r="BH11" s="343"/>
      <c r="BI11" s="343"/>
      <c r="BJ11" s="343"/>
      <c r="BK11" s="343"/>
      <c r="BL11" s="343"/>
      <c r="BM11" s="343"/>
      <c r="BN11" s="343"/>
      <c r="BO11" s="343"/>
      <c r="BP11" s="343"/>
      <c r="BQ11" s="343"/>
      <c r="BR11" s="343"/>
      <c r="BS11" s="343"/>
      <c r="BT11" s="343"/>
      <c r="BU11" s="343"/>
      <c r="BV11" s="343"/>
      <c r="BW11" s="343"/>
      <c r="BX11" s="343"/>
      <c r="BY11" s="343"/>
      <c r="BZ11" s="343"/>
      <c r="CA11" s="343"/>
      <c r="CB11" s="343"/>
      <c r="CC11" s="343"/>
      <c r="CD11" s="343"/>
      <c r="CE11" s="343"/>
      <c r="CF11" s="343"/>
      <c r="CG11" s="343"/>
      <c r="CH11" s="343"/>
      <c r="CI11" s="343"/>
      <c r="CJ11" s="343"/>
      <c r="CK11" s="343"/>
      <c r="CL11" s="343"/>
      <c r="CM11" s="343"/>
      <c r="CN11" s="343"/>
      <c r="CO11" s="343"/>
      <c r="CP11" s="343"/>
      <c r="CQ11" s="343"/>
      <c r="CR11" s="343"/>
      <c r="CS11" s="343"/>
      <c r="CT11" s="343"/>
      <c r="CU11" s="343"/>
      <c r="CV11" s="343"/>
      <c r="CW11" s="343"/>
      <c r="CX11" s="343"/>
      <c r="CY11" s="343"/>
      <c r="CZ11" s="343"/>
      <c r="DA11" s="343"/>
      <c r="DB11" s="343"/>
      <c r="DC11" s="343"/>
      <c r="DD11" s="343"/>
      <c r="DE11" s="343"/>
      <c r="DF11" s="343"/>
      <c r="DG11" s="343"/>
      <c r="DH11" s="343"/>
      <c r="DI11" s="343"/>
      <c r="DJ11" s="343"/>
      <c r="DK11" s="343"/>
      <c r="DL11" s="343"/>
      <c r="DM11" s="343"/>
      <c r="DN11" s="343"/>
      <c r="DO11" s="343"/>
      <c r="DP11" s="343"/>
      <c r="DQ11" s="343"/>
      <c r="DR11" s="343"/>
      <c r="DS11" s="343"/>
      <c r="DT11" s="343"/>
      <c r="DU11" s="343"/>
      <c r="DV11" s="343"/>
      <c r="DW11" s="343"/>
      <c r="DX11" s="343"/>
      <c r="DY11" s="343"/>
      <c r="DZ11" s="343"/>
      <c r="EA11" s="343"/>
      <c r="EB11" s="343"/>
      <c r="EC11" s="343"/>
      <c r="ED11" s="343"/>
      <c r="EE11" s="343"/>
      <c r="EF11" s="343"/>
      <c r="EG11" s="343"/>
      <c r="EH11" s="343"/>
      <c r="EI11" s="343"/>
      <c r="EJ11" s="343"/>
      <c r="EK11" s="343"/>
      <c r="EL11" s="343"/>
      <c r="EM11" s="343"/>
      <c r="EN11" s="343"/>
      <c r="EO11" s="343"/>
      <c r="EP11" s="343"/>
      <c r="EQ11" s="343"/>
      <c r="ER11" s="343"/>
      <c r="ES11" s="343"/>
      <c r="ET11" s="343"/>
      <c r="EU11" s="343"/>
      <c r="EV11" s="343"/>
      <c r="EW11" s="343"/>
      <c r="EX11" s="343"/>
      <c r="EY11" s="343"/>
      <c r="EZ11" s="343"/>
      <c r="FA11" s="343"/>
      <c r="FB11" s="343"/>
      <c r="FC11" s="343"/>
      <c r="FD11" s="343"/>
      <c r="FE11" s="343"/>
      <c r="FF11" s="343"/>
      <c r="FG11" s="343"/>
      <c r="FH11" s="343"/>
      <c r="FI11" s="343"/>
      <c r="FJ11" s="343"/>
      <c r="FK11" s="343"/>
      <c r="FL11" s="343"/>
      <c r="FM11" s="343"/>
      <c r="FN11" s="343"/>
      <c r="FO11" s="343"/>
      <c r="FP11" s="343"/>
      <c r="FQ11" s="343"/>
      <c r="FR11" s="343"/>
      <c r="FS11" s="343"/>
      <c r="FT11" s="343"/>
      <c r="FU11" s="343"/>
      <c r="FV11" s="343"/>
      <c r="FW11" s="343"/>
      <c r="FX11" s="343"/>
      <c r="FY11" s="343"/>
      <c r="FZ11" s="343"/>
      <c r="GA11" s="343"/>
      <c r="GB11" s="343"/>
      <c r="GC11" s="343"/>
      <c r="GD11" s="343"/>
      <c r="GE11" s="343"/>
      <c r="GF11" s="343"/>
      <c r="GG11" s="343"/>
      <c r="GH11" s="343"/>
      <c r="GI11" s="343"/>
      <c r="GJ11" s="343"/>
      <c r="GK11" s="343"/>
      <c r="GL11" s="343"/>
      <c r="GM11" s="343"/>
      <c r="GN11" s="343"/>
      <c r="GO11" s="343"/>
      <c r="GP11" s="343"/>
      <c r="GQ11" s="343"/>
      <c r="GR11" s="343"/>
      <c r="GS11" s="343"/>
      <c r="GT11" s="343"/>
      <c r="GU11" s="343"/>
      <c r="GV11" s="343"/>
      <c r="GW11" s="343"/>
      <c r="GX11" s="343"/>
      <c r="GY11" s="343"/>
      <c r="GZ11" s="343"/>
      <c r="HA11" s="343"/>
      <c r="HB11" s="343"/>
      <c r="HC11" s="343"/>
      <c r="HD11" s="343"/>
      <c r="HE11" s="343"/>
      <c r="HF11" s="343"/>
      <c r="HG11" s="343"/>
      <c r="HH11" s="343"/>
      <c r="HI11" s="343"/>
      <c r="HJ11" s="343"/>
      <c r="HK11" s="343"/>
      <c r="HL11" s="343"/>
      <c r="HM11" s="343"/>
      <c r="HN11" s="343"/>
      <c r="HO11" s="343"/>
      <c r="HP11" s="343"/>
      <c r="HQ11" s="343"/>
      <c r="HR11" s="343"/>
      <c r="HS11" s="343"/>
      <c r="HT11" s="343"/>
      <c r="HU11" s="343"/>
      <c r="HV11" s="343"/>
      <c r="HW11" s="343"/>
      <c r="HX11" s="343"/>
      <c r="HY11" s="343"/>
      <c r="HZ11" s="343"/>
      <c r="IA11" s="343"/>
      <c r="IB11" s="343"/>
      <c r="IC11" s="343"/>
      <c r="ID11" s="343"/>
      <c r="IE11" s="343"/>
      <c r="IF11" s="343"/>
      <c r="IG11" s="343"/>
      <c r="IH11" s="343"/>
      <c r="II11" s="343"/>
      <c r="IJ11" s="343"/>
      <c r="IK11" s="343"/>
      <c r="IL11" s="343"/>
      <c r="IM11" s="343"/>
      <c r="IN11" s="343"/>
      <c r="IO11" s="343"/>
      <c r="IP11" s="343"/>
      <c r="IQ11" s="343"/>
      <c r="IR11" s="343"/>
      <c r="IS11" s="343"/>
      <c r="IT11" s="343"/>
      <c r="IU11" s="343"/>
      <c r="IV11" s="343"/>
      <c r="IW11" s="343"/>
      <c r="IX11" s="343"/>
      <c r="IY11" s="343"/>
      <c r="IZ11" s="343"/>
      <c r="JA11" s="343"/>
      <c r="JB11" s="343"/>
      <c r="JC11" s="343"/>
      <c r="JD11" s="343"/>
      <c r="JE11" s="343"/>
      <c r="JF11" s="343"/>
      <c r="JG11" s="343"/>
      <c r="JH11" s="343"/>
      <c r="JI11" s="343"/>
      <c r="JJ11" s="343"/>
      <c r="JK11" s="343"/>
      <c r="JL11" s="343"/>
      <c r="JM11" s="343"/>
      <c r="JN11" s="343"/>
      <c r="JO11" s="343"/>
      <c r="JP11" s="343"/>
      <c r="JQ11" s="343"/>
      <c r="JR11" s="343"/>
      <c r="JS11" s="343"/>
      <c r="JT11" s="343"/>
      <c r="JU11" s="343"/>
      <c r="JV11" s="343"/>
      <c r="JW11" s="343"/>
      <c r="JX11" s="343"/>
      <c r="JY11" s="343"/>
      <c r="JZ11" s="343"/>
      <c r="KA11" s="343"/>
      <c r="KB11" s="343"/>
      <c r="KC11" s="343"/>
      <c r="KD11" s="343"/>
      <c r="KE11" s="343"/>
      <c r="KF11" s="343"/>
      <c r="KG11" s="343"/>
      <c r="KH11" s="343"/>
      <c r="KI11" s="343"/>
      <c r="KJ11" s="343"/>
      <c r="KK11" s="343"/>
      <c r="KL11" s="343"/>
      <c r="KM11" s="343"/>
      <c r="KN11" s="343"/>
      <c r="KO11" s="343"/>
      <c r="KP11" s="343"/>
      <c r="KQ11" s="343"/>
      <c r="KR11" s="343"/>
      <c r="KS11" s="343"/>
      <c r="KT11" s="343"/>
      <c r="KU11" s="343"/>
      <c r="KV11" s="343"/>
      <c r="KW11" s="343"/>
      <c r="KX11" s="343"/>
      <c r="KY11" s="343"/>
      <c r="KZ11" s="343"/>
      <c r="LA11" s="343"/>
      <c r="LB11" s="343"/>
      <c r="LC11" s="343"/>
      <c r="LD11" s="343"/>
      <c r="LE11" s="343"/>
      <c r="LF11" s="343"/>
      <c r="LG11" s="343"/>
      <c r="LH11" s="343"/>
      <c r="LI11" s="343"/>
      <c r="LJ11" s="343"/>
      <c r="LK11" s="343"/>
      <c r="LL11" s="343"/>
      <c r="LM11" s="343"/>
      <c r="LN11" s="343"/>
      <c r="LO11" s="343"/>
      <c r="LP11" s="343"/>
      <c r="LQ11" s="343"/>
      <c r="LR11" s="343"/>
      <c r="LS11" s="343"/>
      <c r="LT11" s="343"/>
      <c r="LU11" s="343"/>
      <c r="LV11" s="343"/>
      <c r="LW11" s="343"/>
      <c r="LX11" s="343"/>
      <c r="LY11" s="343"/>
      <c r="LZ11" s="343"/>
      <c r="MA11" s="343"/>
      <c r="MB11" s="343"/>
      <c r="MC11" s="343"/>
      <c r="MD11" s="343"/>
      <c r="ME11" s="343"/>
      <c r="MF11" s="343"/>
      <c r="MG11" s="343"/>
      <c r="MH11" s="343"/>
      <c r="MI11" s="343"/>
      <c r="MJ11" s="343"/>
      <c r="MK11" s="343"/>
      <c r="ML11" s="343"/>
      <c r="MM11" s="343"/>
      <c r="MN11" s="343"/>
      <c r="MO11" s="343"/>
      <c r="MP11" s="343"/>
      <c r="MQ11" s="343"/>
      <c r="MR11" s="343"/>
      <c r="MS11" s="343"/>
      <c r="MT11" s="343"/>
      <c r="MU11" s="343"/>
      <c r="MV11" s="343"/>
      <c r="MW11" s="343"/>
      <c r="MX11" s="343"/>
      <c r="MY11" s="343"/>
      <c r="MZ11" s="343"/>
      <c r="NA11" s="343"/>
      <c r="NB11" s="343"/>
      <c r="NC11" s="343"/>
      <c r="ND11" s="343"/>
      <c r="NE11" s="343"/>
      <c r="NF11" s="343"/>
      <c r="NG11" s="343"/>
      <c r="NH11" s="343"/>
      <c r="NI11" s="343"/>
      <c r="NJ11" s="343"/>
      <c r="NK11" s="343"/>
      <c r="NL11" s="343"/>
      <c r="NM11" s="343"/>
      <c r="NN11" s="343"/>
      <c r="NO11" s="343"/>
      <c r="NP11" s="343"/>
      <c r="NQ11" s="343"/>
      <c r="NR11" s="343"/>
      <c r="NS11" s="343"/>
      <c r="NT11" s="343"/>
      <c r="NU11" s="343"/>
      <c r="NV11" s="343"/>
      <c r="NW11" s="343"/>
      <c r="NX11" s="343"/>
      <c r="NY11" s="343"/>
      <c r="NZ11" s="343"/>
      <c r="OA11" s="343"/>
      <c r="OB11" s="343"/>
      <c r="OC11" s="343"/>
      <c r="OD11" s="343"/>
      <c r="OE11" s="343"/>
      <c r="OF11" s="343"/>
      <c r="OG11" s="343"/>
      <c r="OH11" s="343"/>
      <c r="OI11" s="343"/>
      <c r="OJ11" s="343"/>
      <c r="OK11" s="343"/>
      <c r="OL11" s="343"/>
      <c r="OM11" s="343"/>
      <c r="ON11" s="343"/>
      <c r="OO11" s="343"/>
      <c r="OP11" s="343"/>
      <c r="OQ11" s="343"/>
      <c r="OR11" s="343"/>
      <c r="OS11" s="343"/>
      <c r="OT11" s="343"/>
      <c r="OU11" s="343"/>
      <c r="OV11" s="343"/>
      <c r="OW11" s="343"/>
      <c r="OX11" s="343"/>
      <c r="OY11" s="343"/>
      <c r="OZ11" s="343"/>
      <c r="PA11" s="343"/>
      <c r="PB11" s="343"/>
      <c r="PC11" s="343"/>
      <c r="PD11" s="343"/>
      <c r="PE11" s="343"/>
      <c r="PF11" s="343"/>
      <c r="PG11" s="343"/>
      <c r="PH11" s="343"/>
      <c r="PI11" s="343"/>
      <c r="PJ11" s="343"/>
      <c r="PK11" s="343"/>
      <c r="PL11" s="343"/>
      <c r="PM11" s="343"/>
      <c r="PN11" s="343"/>
      <c r="PO11" s="343"/>
      <c r="PP11" s="343"/>
      <c r="PQ11" s="343"/>
      <c r="PR11" s="343"/>
      <c r="PS11" s="343"/>
      <c r="PT11" s="343"/>
      <c r="PU11" s="343"/>
      <c r="PV11" s="343"/>
      <c r="PW11" s="343"/>
      <c r="PX11" s="343"/>
      <c r="PY11" s="343"/>
      <c r="PZ11" s="343"/>
      <c r="QA11" s="343"/>
      <c r="QB11" s="343"/>
      <c r="QC11" s="343"/>
      <c r="QD11" s="343"/>
      <c r="QE11" s="343"/>
      <c r="QF11" s="343"/>
      <c r="QG11" s="343"/>
      <c r="QH11" s="343"/>
      <c r="QI11" s="343"/>
      <c r="QJ11" s="343"/>
      <c r="QK11" s="343"/>
      <c r="QL11" s="343"/>
      <c r="QM11" s="343"/>
      <c r="QN11" s="343"/>
      <c r="QO11" s="343"/>
      <c r="QP11" s="343"/>
      <c r="QQ11" s="343"/>
      <c r="QR11" s="343"/>
      <c r="QS11" s="343"/>
      <c r="QT11" s="343"/>
      <c r="QU11" s="343"/>
      <c r="QV11" s="343"/>
      <c r="QW11" s="343"/>
      <c r="QX11" s="343"/>
      <c r="QY11" s="343"/>
      <c r="QZ11" s="343"/>
      <c r="RA11" s="343"/>
      <c r="RB11" s="343"/>
      <c r="RC11" s="343"/>
      <c r="RD11" s="343"/>
      <c r="RE11" s="343"/>
      <c r="RF11" s="343"/>
      <c r="RG11" s="343"/>
      <c r="RH11" s="343"/>
      <c r="RI11" s="343"/>
      <c r="RJ11" s="343"/>
      <c r="RK11" s="343"/>
      <c r="RL11" s="343"/>
      <c r="RM11" s="343"/>
      <c r="RN11" s="343"/>
      <c r="RO11" s="343"/>
      <c r="RP11" s="343"/>
      <c r="RQ11" s="343"/>
      <c r="RR11" s="343"/>
      <c r="RS11" s="343"/>
      <c r="RT11" s="343"/>
      <c r="RU11" s="343"/>
      <c r="RV11" s="343"/>
      <c r="RW11" s="343"/>
      <c r="RX11" s="343"/>
      <c r="RY11" s="343"/>
      <c r="RZ11" s="343"/>
      <c r="SA11" s="343"/>
      <c r="SB11" s="343"/>
      <c r="SC11" s="343"/>
      <c r="SD11" s="343"/>
      <c r="SE11" s="343"/>
      <c r="SF11" s="343"/>
      <c r="SG11" s="343"/>
      <c r="SH11" s="343"/>
      <c r="SI11" s="343"/>
      <c r="SJ11" s="343"/>
      <c r="SK11" s="343"/>
      <c r="SL11" s="343"/>
      <c r="SM11" s="343"/>
      <c r="SN11" s="343"/>
      <c r="SO11" s="343"/>
      <c r="SP11" s="343"/>
      <c r="SQ11" s="343"/>
      <c r="SR11" s="343"/>
      <c r="SS11" s="343"/>
      <c r="ST11" s="343"/>
      <c r="SU11" s="343"/>
      <c r="SV11" s="343"/>
      <c r="SW11" s="343"/>
      <c r="SX11" s="343"/>
      <c r="SY11" s="343"/>
      <c r="SZ11" s="343"/>
      <c r="TA11" s="343"/>
      <c r="TB11" s="343"/>
      <c r="TC11" s="343"/>
      <c r="TD11" s="343"/>
      <c r="TE11" s="343"/>
      <c r="TF11" s="343"/>
      <c r="TG11" s="343"/>
      <c r="TH11" s="343"/>
      <c r="TI11" s="343"/>
      <c r="TJ11" s="343"/>
      <c r="TK11" s="343"/>
      <c r="TL11" s="343"/>
      <c r="TM11" s="343"/>
      <c r="TN11" s="343"/>
      <c r="TO11" s="343"/>
      <c r="TP11" s="343"/>
      <c r="TQ11" s="343"/>
      <c r="TR11" s="343"/>
      <c r="TS11" s="343"/>
      <c r="TT11" s="343"/>
      <c r="TU11" s="343"/>
      <c r="TV11" s="343"/>
      <c r="TW11" s="343"/>
      <c r="TX11" s="343"/>
      <c r="TY11" s="343"/>
      <c r="TZ11" s="343"/>
      <c r="UA11" s="343"/>
      <c r="UB11" s="343"/>
      <c r="UC11" s="343"/>
      <c r="UD11" s="343"/>
      <c r="UE11" s="343"/>
      <c r="UF11" s="343"/>
      <c r="UG11" s="343"/>
      <c r="UH11" s="343"/>
      <c r="UI11" s="343"/>
      <c r="UJ11" s="343"/>
      <c r="UK11" s="343"/>
      <c r="UL11" s="343"/>
      <c r="UM11" s="343"/>
      <c r="UN11" s="343"/>
      <c r="UO11" s="343"/>
      <c r="UP11" s="343"/>
      <c r="UQ11" s="343"/>
      <c r="UR11" s="343"/>
      <c r="US11" s="343"/>
      <c r="UT11" s="343"/>
      <c r="UU11" s="343"/>
      <c r="UV11" s="343"/>
      <c r="UW11" s="343"/>
      <c r="UX11" s="343"/>
      <c r="UY11" s="343"/>
      <c r="UZ11" s="343"/>
      <c r="VA11" s="343"/>
      <c r="VB11" s="343"/>
      <c r="VC11" s="343"/>
      <c r="VD11" s="343"/>
      <c r="VE11" s="343"/>
      <c r="VF11" s="343"/>
      <c r="VG11" s="343"/>
      <c r="VH11" s="343"/>
      <c r="VI11" s="343"/>
      <c r="VJ11" s="343"/>
      <c r="VK11" s="343"/>
      <c r="VL11" s="343"/>
      <c r="VM11" s="343"/>
      <c r="VN11" s="343"/>
      <c r="VO11" s="343"/>
      <c r="VP11" s="343"/>
      <c r="VQ11" s="343"/>
      <c r="VR11" s="343"/>
      <c r="VS11" s="343"/>
      <c r="VT11" s="343"/>
      <c r="VU11" s="343"/>
      <c r="VV11" s="343"/>
      <c r="VW11" s="343"/>
      <c r="VX11" s="343"/>
      <c r="VY11" s="343"/>
      <c r="VZ11" s="343"/>
      <c r="WA11" s="343"/>
      <c r="WB11" s="343"/>
      <c r="WC11" s="343"/>
      <c r="WD11" s="343"/>
      <c r="WE11" s="343"/>
      <c r="WF11" s="343"/>
      <c r="WG11" s="343"/>
      <c r="WH11" s="343"/>
      <c r="WI11" s="343"/>
      <c r="WJ11" s="343"/>
      <c r="WK11" s="343"/>
      <c r="WL11" s="343"/>
      <c r="WM11" s="343"/>
      <c r="WN11" s="343"/>
      <c r="WO11" s="343"/>
      <c r="WP11" s="343"/>
      <c r="WQ11" s="343"/>
      <c r="WR11" s="343"/>
      <c r="WS11" s="343"/>
      <c r="WT11" s="343"/>
      <c r="WU11" s="343"/>
      <c r="WV11" s="343"/>
      <c r="WW11" s="343"/>
      <c r="WX11" s="343"/>
      <c r="WY11" s="343"/>
      <c r="WZ11" s="343"/>
      <c r="XA11" s="343"/>
      <c r="XB11" s="343"/>
      <c r="XC11" s="343"/>
      <c r="XD11" s="343"/>
      <c r="XE11" s="343"/>
      <c r="XF11" s="343"/>
      <c r="XG11" s="343"/>
      <c r="XH11" s="343"/>
      <c r="XI11" s="343"/>
      <c r="XJ11" s="343"/>
      <c r="XK11" s="343"/>
      <c r="XL11" s="343"/>
      <c r="XM11" s="343"/>
      <c r="XN11" s="343"/>
      <c r="XO11" s="343"/>
      <c r="XP11" s="343"/>
      <c r="XQ11" s="343"/>
      <c r="XR11" s="343"/>
      <c r="XS11" s="343"/>
      <c r="XT11" s="343"/>
      <c r="XU11" s="343"/>
      <c r="XV11" s="343"/>
      <c r="XW11" s="343"/>
      <c r="XX11" s="343"/>
      <c r="XY11" s="343"/>
      <c r="XZ11" s="343"/>
      <c r="YA11" s="343"/>
      <c r="YB11" s="343"/>
      <c r="YC11" s="343"/>
      <c r="YD11" s="343"/>
      <c r="YE11" s="343"/>
      <c r="YF11" s="343"/>
      <c r="YG11" s="343"/>
      <c r="YH11" s="343"/>
      <c r="YI11" s="343"/>
      <c r="YJ11" s="343"/>
      <c r="YK11" s="343"/>
      <c r="YL11" s="343"/>
      <c r="YM11" s="343"/>
      <c r="YN11" s="343"/>
      <c r="YO11" s="343"/>
      <c r="YP11" s="343"/>
      <c r="YQ11" s="343"/>
      <c r="YR11" s="343"/>
      <c r="YS11" s="343"/>
      <c r="YT11" s="343"/>
      <c r="YU11" s="343"/>
      <c r="YV11" s="343"/>
      <c r="YW11" s="343"/>
      <c r="YX11" s="343"/>
      <c r="YY11" s="343"/>
      <c r="YZ11" s="343"/>
      <c r="ZA11" s="343"/>
      <c r="ZB11" s="343"/>
      <c r="ZC11" s="343"/>
      <c r="ZD11" s="343"/>
      <c r="ZE11" s="343"/>
      <c r="ZF11" s="343"/>
      <c r="ZG11" s="343"/>
      <c r="ZH11" s="343"/>
      <c r="ZI11" s="343"/>
      <c r="ZJ11" s="343"/>
      <c r="ZK11" s="343"/>
      <c r="ZL11" s="343"/>
      <c r="ZM11" s="343"/>
      <c r="ZN11" s="343"/>
      <c r="ZO11" s="343"/>
      <c r="ZP11" s="343"/>
      <c r="ZQ11" s="343"/>
      <c r="ZR11" s="343"/>
      <c r="ZS11" s="343"/>
      <c r="ZT11" s="343"/>
      <c r="ZU11" s="343"/>
      <c r="ZV11" s="343"/>
      <c r="ZW11" s="343"/>
      <c r="ZX11" s="343"/>
      <c r="ZY11" s="343"/>
      <c r="ZZ11" s="343"/>
      <c r="AAA11" s="343"/>
      <c r="AAB11" s="343"/>
      <c r="AAC11" s="343"/>
      <c r="AAD11" s="343"/>
      <c r="AAE11" s="343"/>
      <c r="AAF11" s="343"/>
      <c r="AAG11" s="343"/>
      <c r="AAH11" s="343"/>
      <c r="AAI11" s="343"/>
      <c r="AAJ11" s="343"/>
      <c r="AAK11" s="343"/>
      <c r="AAL11" s="343"/>
      <c r="AAM11" s="343"/>
      <c r="AAN11" s="343"/>
      <c r="AAO11" s="343"/>
      <c r="AAP11" s="343"/>
      <c r="AAQ11" s="343"/>
      <c r="AAR11" s="343"/>
      <c r="AAS11" s="343"/>
      <c r="AAT11" s="343"/>
      <c r="AAU11" s="343"/>
      <c r="AAV11" s="343"/>
      <c r="AAW11" s="343"/>
      <c r="AAX11" s="343"/>
      <c r="AAY11" s="343"/>
      <c r="AAZ11" s="343"/>
      <c r="ABA11" s="343"/>
      <c r="ABB11" s="343"/>
      <c r="ABC11" s="343"/>
      <c r="ABD11" s="343"/>
      <c r="ABE11" s="343"/>
      <c r="ABF11" s="343"/>
      <c r="ABG11" s="343"/>
      <c r="ABH11" s="343"/>
      <c r="ABI11" s="343"/>
      <c r="ABJ11" s="343"/>
      <c r="ABK11" s="343"/>
      <c r="ABL11" s="343"/>
      <c r="ABM11" s="343"/>
      <c r="ABN11" s="343"/>
      <c r="ABO11" s="343"/>
      <c r="ABP11" s="343"/>
      <c r="ABQ11" s="343"/>
      <c r="ABR11" s="343"/>
      <c r="ABS11" s="343"/>
      <c r="ABT11" s="343"/>
      <c r="ABU11" s="343"/>
      <c r="ABV11" s="343"/>
      <c r="ABW11" s="343"/>
      <c r="ABX11" s="343"/>
      <c r="ABY11" s="343"/>
      <c r="ABZ11" s="343"/>
      <c r="ACA11" s="343"/>
      <c r="ACB11" s="343"/>
      <c r="ACC11" s="343"/>
      <c r="ACD11" s="343"/>
      <c r="ACE11" s="343"/>
      <c r="ACF11" s="343"/>
      <c r="ACG11" s="343"/>
      <c r="ACH11" s="343"/>
      <c r="ACI11" s="343"/>
      <c r="ACJ11" s="343"/>
      <c r="ACK11" s="343"/>
      <c r="ACL11" s="343"/>
      <c r="ACM11" s="343"/>
      <c r="ACN11" s="343"/>
      <c r="ACO11" s="343"/>
      <c r="ACP11" s="343"/>
      <c r="ACQ11" s="343"/>
      <c r="ACR11" s="343"/>
      <c r="ACS11" s="343"/>
      <c r="ACT11" s="343"/>
      <c r="ACU11" s="343"/>
      <c r="ACV11" s="343"/>
      <c r="ACW11" s="343"/>
      <c r="ACX11" s="343"/>
      <c r="ACY11" s="343"/>
      <c r="ACZ11" s="343"/>
      <c r="ADA11" s="343"/>
      <c r="ADB11" s="343"/>
      <c r="ADC11" s="343"/>
      <c r="ADD11" s="343"/>
      <c r="ADE11" s="343"/>
      <c r="ADF11" s="343"/>
      <c r="ADG11" s="343"/>
      <c r="ADH11" s="343"/>
      <c r="ADI11" s="343"/>
      <c r="ADJ11" s="343"/>
      <c r="ADK11" s="343"/>
      <c r="ADL11" s="343"/>
      <c r="ADM11" s="343"/>
      <c r="ADN11" s="343"/>
      <c r="ADO11" s="343"/>
      <c r="ADP11" s="343"/>
      <c r="ADQ11" s="343"/>
      <c r="ADR11" s="343"/>
      <c r="ADS11" s="343"/>
      <c r="ADT11" s="343"/>
      <c r="ADU11" s="343"/>
      <c r="ADV11" s="343"/>
      <c r="ADW11" s="343"/>
      <c r="ADX11" s="343"/>
      <c r="ADY11" s="343"/>
      <c r="ADZ11" s="343"/>
      <c r="AEA11" s="343"/>
      <c r="AEB11" s="343"/>
      <c r="AEC11" s="343"/>
      <c r="AED11" s="343"/>
      <c r="AEE11" s="343"/>
      <c r="AEF11" s="343"/>
      <c r="AEG11" s="343"/>
      <c r="AEH11" s="343"/>
      <c r="AEI11" s="343"/>
      <c r="AEJ11" s="343"/>
      <c r="AEK11" s="343"/>
      <c r="AEL11" s="343"/>
      <c r="AEM11" s="343"/>
      <c r="AEN11" s="343"/>
      <c r="AEO11" s="343"/>
      <c r="AEP11" s="343"/>
      <c r="AEQ11" s="343"/>
      <c r="AER11" s="343"/>
      <c r="AES11" s="343"/>
      <c r="AET11" s="343"/>
      <c r="AEU11" s="343"/>
      <c r="AEV11" s="343"/>
      <c r="AEW11" s="343"/>
      <c r="AEX11" s="343"/>
      <c r="AEY11" s="343"/>
      <c r="AEZ11" s="343"/>
      <c r="AFA11" s="343"/>
      <c r="AFB11" s="343"/>
      <c r="AFC11" s="343"/>
      <c r="AFD11" s="343"/>
      <c r="AFE11" s="343"/>
      <c r="AFF11" s="343"/>
      <c r="AFG11" s="343"/>
      <c r="AFH11" s="343"/>
      <c r="AFI11" s="343"/>
      <c r="AFJ11" s="343"/>
      <c r="AFK11" s="343"/>
      <c r="AFL11" s="343"/>
      <c r="AFM11" s="343"/>
      <c r="AFN11" s="343"/>
      <c r="AFO11" s="343"/>
      <c r="AFP11" s="343"/>
      <c r="AFQ11" s="343"/>
      <c r="AFR11" s="343"/>
      <c r="AFS11" s="343"/>
      <c r="AFT11" s="343"/>
      <c r="AFU11" s="343"/>
      <c r="AFV11" s="343"/>
      <c r="AFW11" s="343"/>
      <c r="AFX11" s="343"/>
      <c r="AFY11" s="343"/>
      <c r="AFZ11" s="343"/>
      <c r="AGA11" s="343"/>
      <c r="AGB11" s="343"/>
      <c r="AGC11" s="343"/>
      <c r="AGD11" s="343"/>
      <c r="AGE11" s="343"/>
      <c r="AGF11" s="343"/>
      <c r="AGG11" s="343"/>
      <c r="AGH11" s="343"/>
      <c r="AGI11" s="343"/>
      <c r="AGJ11" s="343"/>
      <c r="AGK11" s="343"/>
      <c r="AGL11" s="343"/>
      <c r="AGM11" s="343"/>
      <c r="AGN11" s="343"/>
      <c r="AGO11" s="343"/>
      <c r="AGP11" s="343"/>
      <c r="AGQ11" s="343"/>
      <c r="AGR11" s="343"/>
      <c r="AGS11" s="343"/>
      <c r="AGT11" s="343"/>
      <c r="AGU11" s="343"/>
      <c r="AGV11" s="343"/>
      <c r="AGW11" s="343"/>
      <c r="AGX11" s="343"/>
      <c r="AGY11" s="343"/>
      <c r="AGZ11" s="343"/>
      <c r="AHA11" s="343"/>
      <c r="AHB11" s="343"/>
      <c r="AHC11" s="343"/>
      <c r="AHD11" s="343"/>
      <c r="AHE11" s="343"/>
      <c r="AHF11" s="343"/>
      <c r="AHG11" s="343"/>
      <c r="AHH11" s="343"/>
      <c r="AHI11" s="343"/>
      <c r="AHJ11" s="343"/>
      <c r="AHK11" s="343"/>
      <c r="AHL11" s="343"/>
      <c r="AHM11" s="343"/>
      <c r="AHN11" s="343"/>
      <c r="AHO11" s="343"/>
      <c r="AHP11" s="343"/>
      <c r="AHQ11" s="343"/>
      <c r="AHR11" s="343"/>
      <c r="AHS11" s="343"/>
      <c r="AHT11" s="343"/>
      <c r="AHU11" s="343"/>
      <c r="AHV11" s="343"/>
      <c r="AHW11" s="343"/>
      <c r="AHX11" s="343"/>
      <c r="AHY11" s="343"/>
      <c r="AHZ11" s="343"/>
      <c r="AIA11" s="343"/>
      <c r="AIB11" s="343"/>
      <c r="AIC11" s="343"/>
      <c r="AID11" s="343"/>
      <c r="AIE11" s="343"/>
      <c r="AIF11" s="343"/>
      <c r="AIG11" s="343"/>
      <c r="AIH11" s="343"/>
      <c r="AII11" s="343"/>
      <c r="AIJ11" s="343"/>
      <c r="AIK11" s="343"/>
      <c r="AIL11" s="343"/>
      <c r="AIM11" s="343"/>
      <c r="AIN11" s="343"/>
      <c r="AIO11" s="343"/>
      <c r="AIP11" s="343"/>
      <c r="AIQ11" s="343"/>
      <c r="AIR11" s="343"/>
      <c r="AIS11" s="343"/>
      <c r="AIT11" s="343"/>
      <c r="AIU11" s="343"/>
      <c r="AIV11" s="343"/>
      <c r="AIW11" s="343"/>
      <c r="AIX11" s="343"/>
      <c r="AIY11" s="343"/>
      <c r="AIZ11" s="343"/>
      <c r="AJA11" s="343"/>
      <c r="AJB11" s="343"/>
      <c r="AJC11" s="343"/>
      <c r="AJD11" s="343"/>
      <c r="AJE11" s="343"/>
      <c r="AJF11" s="343"/>
      <c r="AJG11" s="343"/>
      <c r="AJH11" s="343"/>
      <c r="AJI11" s="343"/>
      <c r="AJJ11" s="343"/>
      <c r="AJK11" s="343"/>
      <c r="AJL11" s="343"/>
      <c r="AJM11" s="343"/>
      <c r="AJN11" s="343"/>
      <c r="AJO11" s="343"/>
      <c r="AJP11" s="343"/>
      <c r="AJQ11" s="343"/>
      <c r="AJR11" s="343"/>
      <c r="AJS11" s="343"/>
      <c r="AJT11" s="343"/>
      <c r="AJU11" s="343"/>
      <c r="AJV11" s="343"/>
      <c r="AJW11" s="343"/>
      <c r="AJX11" s="343"/>
      <c r="AJY11" s="343"/>
      <c r="AJZ11" s="343"/>
      <c r="AKA11" s="343"/>
      <c r="AKB11" s="343"/>
      <c r="AKC11" s="343"/>
      <c r="AKD11" s="343"/>
      <c r="AKE11" s="343"/>
      <c r="AKF11" s="343"/>
      <c r="AKG11" s="343"/>
      <c r="AKH11" s="343"/>
      <c r="AKI11" s="343"/>
      <c r="AKJ11" s="343"/>
      <c r="AKK11" s="343"/>
      <c r="AKL11" s="343"/>
      <c r="AKM11" s="343"/>
      <c r="AKN11" s="343"/>
      <c r="AKO11" s="343"/>
      <c r="AKP11" s="343"/>
      <c r="AKQ11" s="343"/>
      <c r="AKR11" s="343"/>
      <c r="AKS11" s="343"/>
      <c r="AKT11" s="343"/>
      <c r="AKU11" s="343"/>
      <c r="AKV11" s="343"/>
      <c r="AKW11" s="343"/>
      <c r="AKX11" s="343"/>
      <c r="AKY11" s="343"/>
      <c r="AKZ11" s="343"/>
      <c r="ALA11" s="343"/>
      <c r="ALB11" s="343"/>
      <c r="ALC11" s="343"/>
      <c r="ALD11" s="343"/>
      <c r="ALE11" s="343"/>
      <c r="ALF11" s="343"/>
      <c r="ALG11" s="343"/>
      <c r="ALH11" s="343"/>
      <c r="ALI11" s="343"/>
      <c r="ALJ11" s="343"/>
      <c r="ALK11" s="343"/>
      <c r="ALL11" s="343"/>
      <c r="ALM11" s="343"/>
      <c r="ALN11" s="343"/>
      <c r="ALO11" s="343"/>
      <c r="ALP11" s="343"/>
      <c r="ALQ11" s="343"/>
      <c r="ALR11" s="343"/>
      <c r="ALS11" s="343"/>
      <c r="ALT11" s="343"/>
      <c r="ALU11" s="343"/>
      <c r="ALV11" s="343"/>
      <c r="ALW11" s="343"/>
      <c r="ALX11" s="343"/>
      <c r="ALY11" s="343"/>
      <c r="ALZ11" s="343"/>
      <c r="AMA11" s="343"/>
      <c r="AMB11" s="343"/>
      <c r="AMC11" s="343"/>
      <c r="AMD11" s="343"/>
      <c r="AME11" s="343"/>
      <c r="AMF11" s="343"/>
      <c r="AMG11" s="343"/>
      <c r="AMH11" s="343"/>
      <c r="AMI11" s="343"/>
      <c r="AMJ11" s="343"/>
      <c r="AMK11" s="343"/>
      <c r="AML11" s="343"/>
      <c r="AMM11" s="343"/>
      <c r="AMN11" s="343"/>
      <c r="AMO11" s="343"/>
      <c r="AMP11" s="343"/>
      <c r="AMQ11" s="343"/>
      <c r="AMR11" s="343"/>
      <c r="AMS11" s="343"/>
      <c r="AMT11" s="343"/>
      <c r="AMU11" s="343"/>
      <c r="AMV11" s="343"/>
      <c r="AMW11" s="343"/>
      <c r="AMX11" s="343"/>
      <c r="AMY11" s="343"/>
      <c r="AMZ11" s="343"/>
      <c r="ANA11" s="343"/>
      <c r="ANB11" s="343"/>
      <c r="ANC11" s="343"/>
      <c r="AND11" s="343"/>
      <c r="ANE11" s="343"/>
      <c r="ANF11" s="343"/>
      <c r="ANG11" s="343"/>
      <c r="ANH11" s="343"/>
      <c r="ANI11" s="343"/>
      <c r="ANJ11" s="343"/>
      <c r="ANK11" s="343"/>
      <c r="ANL11" s="343"/>
      <c r="ANM11" s="343"/>
      <c r="ANN11" s="343"/>
      <c r="ANO11" s="343"/>
      <c r="ANP11" s="343"/>
      <c r="ANQ11" s="343"/>
      <c r="ANR11" s="343"/>
      <c r="ANS11" s="343"/>
      <c r="ANT11" s="343"/>
      <c r="ANU11" s="343"/>
      <c r="ANV11" s="343"/>
      <c r="ANW11" s="343"/>
      <c r="ANX11" s="343"/>
      <c r="ANY11" s="343"/>
      <c r="ANZ11" s="343"/>
      <c r="AOA11" s="343"/>
      <c r="AOB11" s="343"/>
      <c r="AOC11" s="343"/>
      <c r="AOD11" s="343"/>
      <c r="AOE11" s="343"/>
      <c r="AOF11" s="343"/>
      <c r="AOG11" s="343"/>
      <c r="AOH11" s="343"/>
      <c r="AOI11" s="343"/>
      <c r="AOJ11" s="343"/>
      <c r="AOK11" s="343"/>
      <c r="AOL11" s="343"/>
      <c r="AOM11" s="343"/>
      <c r="AON11" s="343"/>
      <c r="AOO11" s="343"/>
      <c r="AOP11" s="343"/>
      <c r="AOQ11" s="343"/>
      <c r="AOR11" s="343"/>
      <c r="AOS11" s="343"/>
      <c r="AOT11" s="343"/>
      <c r="AOU11" s="343"/>
      <c r="AOV11" s="343"/>
      <c r="AOW11" s="343"/>
      <c r="AOX11" s="343"/>
      <c r="AOY11" s="343"/>
      <c r="AOZ11" s="343"/>
      <c r="APA11" s="343"/>
      <c r="APB11" s="343"/>
      <c r="APC11" s="343"/>
      <c r="APD11" s="343"/>
      <c r="APE11" s="343"/>
      <c r="APF11" s="343"/>
      <c r="APG11" s="343"/>
      <c r="APH11" s="343"/>
      <c r="API11" s="343"/>
      <c r="APJ11" s="343"/>
      <c r="APK11" s="343"/>
      <c r="APL11" s="343"/>
      <c r="APM11" s="343"/>
      <c r="APN11" s="343"/>
      <c r="APO11" s="343"/>
      <c r="APP11" s="343"/>
      <c r="APQ11" s="343"/>
      <c r="APR11" s="343"/>
      <c r="APS11" s="343"/>
      <c r="APT11" s="343"/>
      <c r="APU11" s="343"/>
      <c r="APV11" s="343"/>
      <c r="APW11" s="343"/>
      <c r="APX11" s="343"/>
      <c r="APY11" s="343"/>
      <c r="APZ11" s="343"/>
      <c r="AQA11" s="343"/>
      <c r="AQB11" s="343"/>
      <c r="AQC11" s="343"/>
      <c r="AQD11" s="343"/>
      <c r="AQE11" s="343"/>
      <c r="AQF11" s="343"/>
      <c r="AQG11" s="343"/>
      <c r="AQH11" s="343"/>
      <c r="AQI11" s="343"/>
      <c r="AQJ11" s="343"/>
      <c r="AQK11" s="343"/>
      <c r="AQL11" s="343"/>
      <c r="AQM11" s="343"/>
      <c r="AQN11" s="343"/>
      <c r="AQO11" s="343"/>
      <c r="AQP11" s="343"/>
      <c r="AQQ11" s="343"/>
      <c r="AQR11" s="343"/>
      <c r="AQS11" s="343"/>
      <c r="AQT11" s="343"/>
      <c r="AQU11" s="343"/>
      <c r="AQV11" s="343"/>
      <c r="AQW11" s="343"/>
      <c r="AQX11" s="343"/>
      <c r="AQY11" s="343"/>
      <c r="AQZ11" s="343"/>
      <c r="ARA11" s="343"/>
      <c r="ARB11" s="343"/>
      <c r="ARC11" s="343"/>
      <c r="ARD11" s="343"/>
      <c r="ARE11" s="343"/>
      <c r="ARF11" s="343"/>
      <c r="ARG11" s="343"/>
      <c r="ARH11" s="343"/>
      <c r="ARI11" s="343"/>
      <c r="ARJ11" s="343"/>
      <c r="ARK11" s="343"/>
      <c r="ARL11" s="343"/>
      <c r="ARM11" s="343"/>
      <c r="ARN11" s="343"/>
      <c r="ARO11" s="343"/>
      <c r="ARP11" s="343"/>
      <c r="ARQ11" s="343"/>
      <c r="ARR11" s="343"/>
      <c r="ARS11" s="343"/>
      <c r="ART11" s="343"/>
      <c r="ARU11" s="343"/>
      <c r="ARV11" s="343"/>
      <c r="ARW11" s="343"/>
      <c r="ARX11" s="343"/>
      <c r="ARY11" s="343"/>
      <c r="ARZ11" s="343"/>
      <c r="ASA11" s="343"/>
      <c r="ASB11" s="343"/>
      <c r="ASC11" s="343"/>
      <c r="ASD11" s="343"/>
      <c r="ASE11" s="343"/>
      <c r="ASF11" s="343"/>
      <c r="ASG11" s="343"/>
      <c r="ASH11" s="343"/>
      <c r="ASI11" s="343"/>
      <c r="ASJ11" s="343"/>
      <c r="ASK11" s="343"/>
      <c r="ASL11" s="343"/>
      <c r="ASM11" s="343"/>
      <c r="ASN11" s="343"/>
      <c r="ASO11" s="343"/>
      <c r="ASP11" s="343"/>
      <c r="ASQ11" s="343"/>
      <c r="ASR11" s="343"/>
      <c r="ASS11" s="343"/>
      <c r="AST11" s="343"/>
      <c r="ASU11" s="343"/>
      <c r="ASV11" s="343"/>
      <c r="ASW11" s="343"/>
      <c r="ASX11" s="343"/>
      <c r="ASY11" s="343"/>
      <c r="ASZ11" s="343"/>
      <c r="ATA11" s="343"/>
      <c r="ATB11" s="343"/>
      <c r="ATC11" s="343"/>
      <c r="ATD11" s="343"/>
      <c r="ATE11" s="343"/>
      <c r="ATF11" s="343"/>
      <c r="ATG11" s="343"/>
      <c r="ATH11" s="343"/>
      <c r="ATI11" s="343"/>
      <c r="ATJ11" s="343"/>
      <c r="ATK11" s="343"/>
      <c r="ATL11" s="343"/>
      <c r="ATM11" s="343"/>
      <c r="ATN11" s="343"/>
      <c r="ATO11" s="343"/>
      <c r="ATP11" s="343"/>
      <c r="ATQ11" s="343"/>
      <c r="ATR11" s="343"/>
      <c r="ATS11" s="343"/>
      <c r="ATT11" s="343"/>
      <c r="ATU11" s="343"/>
      <c r="ATV11" s="343"/>
      <c r="ATW11" s="343"/>
      <c r="ATX11" s="343"/>
      <c r="ATY11" s="343"/>
      <c r="ATZ11" s="343"/>
      <c r="AUA11" s="343"/>
      <c r="AUB11" s="343"/>
      <c r="AUC11" s="343"/>
      <c r="AUD11" s="343"/>
      <c r="AUE11" s="343"/>
      <c r="AUF11" s="343"/>
      <c r="AUG11" s="343"/>
      <c r="AUH11" s="343"/>
      <c r="AUI11" s="343"/>
      <c r="AUJ11" s="343"/>
      <c r="AUK11" s="343"/>
      <c r="AUL11" s="343"/>
      <c r="AUM11" s="343"/>
      <c r="AUN11" s="343"/>
      <c r="AUO11" s="343"/>
      <c r="AUP11" s="343"/>
      <c r="AUQ11" s="343"/>
      <c r="AUR11" s="343"/>
      <c r="AUS11" s="343"/>
      <c r="AUT11" s="343"/>
      <c r="AUU11" s="343"/>
      <c r="AUV11" s="343"/>
      <c r="AUW11" s="343"/>
      <c r="AUX11" s="343"/>
      <c r="AUY11" s="343"/>
      <c r="AUZ11" s="343"/>
      <c r="AVA11" s="343"/>
      <c r="AVB11" s="343"/>
      <c r="AVC11" s="343"/>
      <c r="AVD11" s="343"/>
      <c r="AVE11" s="343"/>
      <c r="AVF11" s="343"/>
      <c r="AVG11" s="343"/>
      <c r="AVH11" s="343"/>
      <c r="AVI11" s="343"/>
      <c r="AVJ11" s="343"/>
      <c r="AVK11" s="343"/>
      <c r="AVL11" s="343"/>
      <c r="AVM11" s="343"/>
      <c r="AVN11" s="343"/>
      <c r="AVO11" s="343"/>
      <c r="AVP11" s="343"/>
      <c r="AVQ11" s="343"/>
      <c r="AVR11" s="343"/>
      <c r="AVS11" s="343"/>
      <c r="AVT11" s="343"/>
      <c r="AVU11" s="343"/>
      <c r="AVV11" s="343"/>
      <c r="AVW11" s="343"/>
      <c r="AVX11" s="343"/>
      <c r="AVY11" s="343"/>
      <c r="AVZ11" s="343"/>
      <c r="AWA11" s="343"/>
      <c r="AWB11" s="343"/>
      <c r="AWC11" s="343"/>
      <c r="AWD11" s="343"/>
      <c r="AWE11" s="343"/>
      <c r="AWF11" s="343"/>
      <c r="AWG11" s="343"/>
      <c r="AWH11" s="343"/>
      <c r="AWI11" s="343"/>
      <c r="AWJ11" s="343"/>
      <c r="AWK11" s="343"/>
      <c r="AWL11" s="343"/>
      <c r="AWM11" s="343"/>
      <c r="AWN11" s="343"/>
      <c r="AWO11" s="343"/>
      <c r="AWP11" s="343"/>
      <c r="AWQ11" s="343"/>
      <c r="AWR11" s="343"/>
      <c r="AWS11" s="343"/>
      <c r="AWT11" s="343"/>
      <c r="AWU11" s="343"/>
      <c r="AWV11" s="343"/>
      <c r="AWW11" s="343"/>
      <c r="AWX11" s="343"/>
      <c r="AWY11" s="343"/>
      <c r="AWZ11" s="343"/>
      <c r="AXA11" s="343"/>
      <c r="AXB11" s="343"/>
      <c r="AXC11" s="343"/>
      <c r="AXD11" s="343"/>
      <c r="AXE11" s="343"/>
      <c r="AXF11" s="343"/>
      <c r="AXG11" s="343"/>
      <c r="AXH11" s="343"/>
      <c r="AXI11" s="343"/>
      <c r="AXJ11" s="343"/>
      <c r="AXK11" s="343"/>
      <c r="AXL11" s="343"/>
      <c r="AXM11" s="343"/>
      <c r="AXN11" s="343"/>
      <c r="AXO11" s="343"/>
      <c r="AXP11" s="343"/>
      <c r="AXQ11" s="343"/>
      <c r="AXR11" s="343"/>
      <c r="AXS11" s="343"/>
      <c r="AXT11" s="343"/>
      <c r="AXU11" s="343"/>
      <c r="AXV11" s="343"/>
      <c r="AXW11" s="343"/>
      <c r="AXX11" s="343"/>
      <c r="AXY11" s="343"/>
      <c r="AXZ11" s="343"/>
      <c r="AYA11" s="343"/>
      <c r="AYB11" s="343"/>
      <c r="AYC11" s="343"/>
      <c r="AYD11" s="343"/>
      <c r="AYE11" s="343"/>
      <c r="AYF11" s="343"/>
      <c r="AYG11" s="343"/>
      <c r="AYH11" s="343"/>
      <c r="AYI11" s="343"/>
      <c r="AYJ11" s="343"/>
      <c r="AYK11" s="343"/>
      <c r="AYL11" s="343"/>
      <c r="AYM11" s="343"/>
      <c r="AYN11" s="343"/>
      <c r="AYO11" s="343"/>
      <c r="AYP11" s="343"/>
      <c r="AYQ11" s="343"/>
      <c r="AYR11" s="343"/>
      <c r="AYS11" s="343"/>
      <c r="AYT11" s="343"/>
      <c r="AYU11" s="343"/>
      <c r="AYV11" s="343"/>
      <c r="AYW11" s="343"/>
      <c r="AYX11" s="343"/>
      <c r="AYY11" s="343"/>
      <c r="AYZ11" s="343"/>
      <c r="AZA11" s="343"/>
      <c r="AZB11" s="343"/>
      <c r="AZC11" s="343"/>
      <c r="AZD11" s="343"/>
      <c r="AZE11" s="343"/>
      <c r="AZF11" s="343"/>
      <c r="AZG11" s="343"/>
      <c r="AZH11" s="343"/>
      <c r="AZI11" s="343"/>
      <c r="AZJ11" s="343"/>
      <c r="AZK11" s="343"/>
      <c r="AZL11" s="343"/>
      <c r="AZM11" s="343"/>
      <c r="AZN11" s="343"/>
      <c r="AZO11" s="343"/>
      <c r="AZP11" s="343"/>
      <c r="AZQ11" s="343"/>
      <c r="AZR11" s="343"/>
      <c r="AZS11" s="343"/>
      <c r="AZT11" s="343"/>
      <c r="AZU11" s="343"/>
      <c r="AZV11" s="343"/>
      <c r="AZW11" s="343"/>
      <c r="AZX11" s="343"/>
      <c r="AZY11" s="343"/>
      <c r="AZZ11" s="343"/>
      <c r="BAA11" s="343"/>
      <c r="BAB11" s="343"/>
      <c r="BAC11" s="343"/>
      <c r="BAD11" s="343"/>
      <c r="BAE11" s="343"/>
      <c r="BAF11" s="343"/>
      <c r="BAG11" s="343"/>
      <c r="BAH11" s="343"/>
      <c r="BAI11" s="343"/>
      <c r="BAJ11" s="343"/>
      <c r="BAK11" s="343"/>
      <c r="BAL11" s="343"/>
      <c r="BAM11" s="343"/>
      <c r="BAN11" s="343"/>
      <c r="BAO11" s="343"/>
      <c r="BAP11" s="343"/>
      <c r="BAQ11" s="343"/>
      <c r="BAR11" s="343"/>
      <c r="BAS11" s="343"/>
      <c r="BAT11" s="343"/>
      <c r="BAU11" s="343"/>
      <c r="BAV11" s="343"/>
      <c r="BAW11" s="343"/>
      <c r="BAX11" s="343"/>
      <c r="BAY11" s="343"/>
      <c r="BAZ11" s="343"/>
      <c r="BBA11" s="343"/>
      <c r="BBB11" s="343"/>
      <c r="BBC11" s="343"/>
      <c r="BBD11" s="343"/>
      <c r="BBE11" s="343"/>
      <c r="BBF11" s="343"/>
      <c r="BBG11" s="343"/>
      <c r="BBH11" s="343"/>
      <c r="BBI11" s="343"/>
      <c r="BBJ11" s="343"/>
      <c r="BBK11" s="343"/>
      <c r="BBL11" s="343"/>
      <c r="BBM11" s="343"/>
      <c r="BBN11" s="343"/>
      <c r="BBO11" s="343"/>
      <c r="BBP11" s="343"/>
      <c r="BBQ11" s="343"/>
      <c r="BBR11" s="343"/>
      <c r="BBS11" s="343"/>
      <c r="BBT11" s="343"/>
      <c r="BBU11" s="343"/>
      <c r="BBV11" s="343"/>
      <c r="BBW11" s="343"/>
      <c r="BBX11" s="343"/>
      <c r="BBY11" s="343"/>
      <c r="BBZ11" s="343"/>
      <c r="BCA11" s="343"/>
      <c r="BCB11" s="343"/>
      <c r="BCC11" s="343"/>
      <c r="BCD11" s="343"/>
      <c r="BCE11" s="343"/>
      <c r="BCF11" s="343"/>
      <c r="BCG11" s="343"/>
      <c r="BCH11" s="343"/>
      <c r="BCI11" s="343"/>
      <c r="BCJ11" s="343"/>
      <c r="BCK11" s="343"/>
      <c r="BCL11" s="343"/>
      <c r="BCM11" s="343"/>
      <c r="BCN11" s="343"/>
      <c r="BCO11" s="343"/>
      <c r="BCP11" s="343"/>
      <c r="BCQ11" s="343"/>
      <c r="BCR11" s="343"/>
      <c r="BCS11" s="343"/>
      <c r="BCT11" s="343"/>
      <c r="BCU11" s="343"/>
      <c r="BCV11" s="343"/>
      <c r="BCW11" s="343"/>
      <c r="BCX11" s="343"/>
      <c r="BCY11" s="343"/>
      <c r="BCZ11" s="343"/>
      <c r="BDA11" s="343"/>
      <c r="BDB11" s="343"/>
      <c r="BDC11" s="343"/>
      <c r="BDD11" s="343"/>
      <c r="BDE11" s="343"/>
      <c r="BDF11" s="343"/>
      <c r="BDG11" s="343"/>
      <c r="BDH11" s="343"/>
      <c r="BDI11" s="343"/>
      <c r="BDJ11" s="343"/>
      <c r="BDK11" s="343"/>
      <c r="BDL11" s="343"/>
      <c r="BDM11" s="343"/>
      <c r="BDN11" s="343"/>
      <c r="BDO11" s="343"/>
      <c r="BDP11" s="343"/>
      <c r="BDQ11" s="343"/>
      <c r="BDR11" s="343"/>
      <c r="BDS11" s="343"/>
      <c r="BDT11" s="343"/>
      <c r="BDU11" s="343"/>
      <c r="BDV11" s="343"/>
      <c r="BDW11" s="343"/>
      <c r="BDX11" s="343"/>
      <c r="BDY11" s="343"/>
      <c r="BDZ11" s="343"/>
      <c r="BEA11" s="343"/>
      <c r="BEB11" s="343"/>
      <c r="BEC11" s="343"/>
      <c r="BED11" s="343"/>
      <c r="BEE11" s="343"/>
      <c r="BEF11" s="343"/>
      <c r="BEG11" s="343"/>
      <c r="BEH11" s="343"/>
      <c r="BEI11" s="343"/>
      <c r="BEJ11" s="343"/>
      <c r="BEK11" s="343"/>
      <c r="BEL11" s="343"/>
      <c r="BEM11" s="343"/>
      <c r="BEN11" s="343"/>
      <c r="BEO11" s="343"/>
      <c r="BEP11" s="343"/>
      <c r="BEQ11" s="343"/>
      <c r="BER11" s="343"/>
      <c r="BES11" s="343"/>
      <c r="BET11" s="343"/>
      <c r="BEU11" s="343"/>
      <c r="BEV11" s="343"/>
      <c r="BEW11" s="343"/>
      <c r="BEX11" s="343"/>
      <c r="BEY11" s="343"/>
      <c r="BEZ11" s="343"/>
      <c r="BFA11" s="343"/>
      <c r="BFB11" s="343"/>
      <c r="BFC11" s="343"/>
      <c r="BFD11" s="343"/>
      <c r="BFE11" s="343"/>
      <c r="BFF11" s="343"/>
      <c r="BFG11" s="343"/>
      <c r="BFH11" s="343"/>
      <c r="BFI11" s="343"/>
      <c r="BFJ11" s="343"/>
      <c r="BFK11" s="343"/>
      <c r="BFL11" s="343"/>
      <c r="BFM11" s="343"/>
      <c r="BFN11" s="343"/>
      <c r="BFO11" s="343"/>
      <c r="BFP11" s="343"/>
      <c r="BFQ11" s="343"/>
      <c r="BFR11" s="343"/>
      <c r="BFS11" s="343"/>
      <c r="BFT11" s="343"/>
      <c r="BFU11" s="343"/>
      <c r="BFV11" s="343"/>
      <c r="BFW11" s="343"/>
      <c r="BFX11" s="343"/>
      <c r="BFY11" s="343"/>
      <c r="BFZ11" s="343"/>
      <c r="BGA11" s="343"/>
      <c r="BGB11" s="343"/>
      <c r="BGC11" s="343"/>
      <c r="BGD11" s="343"/>
      <c r="BGE11" s="343"/>
      <c r="BGF11" s="343"/>
      <c r="BGG11" s="343"/>
      <c r="BGH11" s="343"/>
      <c r="BGI11" s="343"/>
      <c r="BGJ11" s="343"/>
      <c r="BGK11" s="343"/>
      <c r="BGL11" s="343"/>
      <c r="BGM11" s="343"/>
      <c r="BGN11" s="343"/>
      <c r="BGO11" s="343"/>
      <c r="BGP11" s="343"/>
      <c r="BGQ11" s="343"/>
      <c r="BGR11" s="343"/>
      <c r="BGS11" s="343"/>
      <c r="BGT11" s="343"/>
      <c r="BGU11" s="343"/>
      <c r="BGV11" s="343"/>
      <c r="BGW11" s="343"/>
      <c r="BGX11" s="343"/>
      <c r="BGY11" s="343"/>
      <c r="BGZ11" s="343"/>
      <c r="BHA11" s="343"/>
      <c r="BHB11" s="343"/>
      <c r="BHC11" s="343"/>
      <c r="BHD11" s="343"/>
      <c r="BHE11" s="343"/>
      <c r="BHF11" s="343"/>
      <c r="BHG11" s="343"/>
      <c r="BHH11" s="343"/>
      <c r="BHI11" s="343"/>
      <c r="BHJ11" s="343"/>
      <c r="BHK11" s="343"/>
      <c r="BHL11" s="343"/>
      <c r="BHM11" s="343"/>
      <c r="BHN11" s="343"/>
      <c r="BHO11" s="343"/>
      <c r="BHP11" s="343"/>
      <c r="BHQ11" s="343"/>
      <c r="BHR11" s="343"/>
      <c r="BHS11" s="343"/>
      <c r="BHT11" s="343"/>
      <c r="BHU11" s="343"/>
      <c r="BHV11" s="343"/>
      <c r="BHW11" s="343"/>
      <c r="BHX11" s="343"/>
      <c r="BHY11" s="343"/>
      <c r="BHZ11" s="343"/>
      <c r="BIA11" s="343"/>
      <c r="BIB11" s="343"/>
      <c r="BIC11" s="343"/>
      <c r="BID11" s="343"/>
      <c r="BIE11" s="343"/>
      <c r="BIF11" s="343"/>
      <c r="BIG11" s="343"/>
      <c r="BIH11" s="343"/>
      <c r="BII11" s="343"/>
      <c r="BIJ11" s="343"/>
      <c r="BIK11" s="343"/>
      <c r="BIL11" s="343"/>
      <c r="BIM11" s="343"/>
      <c r="BIN11" s="343"/>
      <c r="BIO11" s="343"/>
      <c r="BIP11" s="343"/>
      <c r="BIQ11" s="343"/>
      <c r="BIR11" s="343"/>
      <c r="BIS11" s="343"/>
      <c r="BIT11" s="343"/>
      <c r="BIU11" s="343"/>
      <c r="BIV11" s="343"/>
      <c r="BIW11" s="343"/>
      <c r="BIX11" s="343"/>
      <c r="BIY11" s="343"/>
      <c r="BIZ11" s="343"/>
      <c r="BJA11" s="343"/>
      <c r="BJB11" s="343"/>
      <c r="BJC11" s="343"/>
      <c r="BJD11" s="343"/>
      <c r="BJE11" s="343"/>
      <c r="BJF11" s="343"/>
      <c r="BJG11" s="343"/>
      <c r="BJH11" s="343"/>
      <c r="BJI11" s="343"/>
      <c r="BJJ11" s="343"/>
      <c r="BJK11" s="343"/>
      <c r="BJL11" s="343"/>
      <c r="BJM11" s="343"/>
      <c r="BJN11" s="343"/>
      <c r="BJO11" s="343"/>
      <c r="BJP11" s="343"/>
      <c r="BJQ11" s="343"/>
      <c r="BJR11" s="343"/>
      <c r="BJS11" s="343"/>
      <c r="BJT11" s="343"/>
      <c r="BJU11" s="343"/>
      <c r="BJV11" s="343"/>
      <c r="BJW11" s="343"/>
      <c r="BJX11" s="343"/>
      <c r="BJY11" s="343"/>
      <c r="BJZ11" s="343"/>
      <c r="BKA11" s="343"/>
      <c r="BKB11" s="343"/>
      <c r="BKC11" s="343"/>
      <c r="BKD11" s="343"/>
      <c r="BKE11" s="343"/>
      <c r="BKF11" s="343"/>
      <c r="BKG11" s="343"/>
      <c r="BKH11" s="343"/>
      <c r="BKI11" s="343"/>
      <c r="BKJ11" s="343"/>
      <c r="BKK11" s="343"/>
      <c r="BKL11" s="343"/>
      <c r="BKM11" s="343"/>
      <c r="BKN11" s="343"/>
      <c r="BKO11" s="343"/>
      <c r="BKP11" s="343"/>
      <c r="BKQ11" s="343"/>
      <c r="BKR11" s="343"/>
      <c r="BKS11" s="343"/>
      <c r="BKT11" s="343"/>
      <c r="BKU11" s="343"/>
      <c r="BKV11" s="343"/>
      <c r="BKW11" s="343"/>
      <c r="BKX11" s="343"/>
      <c r="BKY11" s="343"/>
      <c r="BKZ11" s="343"/>
      <c r="BLA11" s="343"/>
      <c r="BLB11" s="343"/>
      <c r="BLC11" s="343"/>
      <c r="BLD11" s="343"/>
      <c r="BLE11" s="343"/>
      <c r="BLF11" s="343"/>
      <c r="BLG11" s="343"/>
      <c r="BLH11" s="343"/>
      <c r="BLI11" s="343"/>
      <c r="BLJ11" s="343"/>
      <c r="BLK11" s="343"/>
      <c r="BLL11" s="343"/>
      <c r="BLM11" s="343"/>
      <c r="BLN11" s="343"/>
      <c r="BLO11" s="343"/>
      <c r="BLP11" s="343"/>
      <c r="BLQ11" s="343"/>
      <c r="BLR11" s="343"/>
      <c r="BLS11" s="343"/>
      <c r="BLT11" s="343"/>
      <c r="BLU11" s="343"/>
      <c r="BLV11" s="343"/>
      <c r="BLW11" s="343"/>
      <c r="BLX11" s="343"/>
      <c r="BLY11" s="343"/>
      <c r="BLZ11" s="343"/>
      <c r="BMA11" s="343"/>
      <c r="BMB11" s="343"/>
      <c r="BMC11" s="343"/>
      <c r="BMD11" s="343"/>
      <c r="BME11" s="343"/>
      <c r="BMF11" s="343"/>
      <c r="BMG11" s="343"/>
      <c r="BMH11" s="343"/>
      <c r="BMI11" s="343"/>
      <c r="BMJ11" s="343"/>
      <c r="BMK11" s="343"/>
      <c r="BML11" s="343"/>
      <c r="BMM11" s="343"/>
      <c r="BMN11" s="343"/>
      <c r="BMO11" s="343"/>
      <c r="BMP11" s="343"/>
      <c r="BMQ11" s="343"/>
      <c r="BMR11" s="343"/>
      <c r="BMS11" s="343"/>
      <c r="BMT11" s="343"/>
      <c r="BMU11" s="343"/>
      <c r="BMV11" s="343"/>
      <c r="BMW11" s="343"/>
      <c r="BMX11" s="343"/>
      <c r="BMY11" s="343"/>
      <c r="BMZ11" s="343"/>
      <c r="BNA11" s="343"/>
      <c r="BNB11" s="343"/>
      <c r="BNC11" s="343"/>
      <c r="BND11" s="343"/>
      <c r="BNE11" s="343"/>
      <c r="BNF11" s="343"/>
      <c r="BNG11" s="343"/>
      <c r="BNH11" s="343"/>
      <c r="BNI11" s="343"/>
      <c r="BNJ11" s="343"/>
      <c r="BNK11" s="343"/>
      <c r="BNL11" s="343"/>
      <c r="BNM11" s="343"/>
      <c r="BNN11" s="343"/>
      <c r="BNO11" s="343"/>
      <c r="BNP11" s="343"/>
      <c r="BNQ11" s="343"/>
      <c r="BNR11" s="343"/>
      <c r="BNS11" s="343"/>
      <c r="BNT11" s="343"/>
      <c r="BNU11" s="343"/>
      <c r="BNV11" s="343"/>
      <c r="BNW11" s="343"/>
      <c r="BNX11" s="343"/>
      <c r="BNY11" s="343"/>
      <c r="BNZ11" s="343"/>
      <c r="BOA11" s="343"/>
      <c r="BOB11" s="343"/>
      <c r="BOC11" s="343"/>
      <c r="BOD11" s="343"/>
      <c r="BOE11" s="343"/>
      <c r="BOF11" s="343"/>
      <c r="BOG11" s="343"/>
      <c r="BOH11" s="343"/>
      <c r="BOI11" s="343"/>
      <c r="BOJ11" s="343"/>
      <c r="BOK11" s="343"/>
      <c r="BOL11" s="343"/>
      <c r="BOM11" s="343"/>
      <c r="BON11" s="343"/>
      <c r="BOO11" s="343"/>
      <c r="BOP11" s="343"/>
      <c r="BOQ11" s="343"/>
      <c r="BOR11" s="343"/>
      <c r="BOS11" s="343"/>
      <c r="BOT11" s="343"/>
      <c r="BOU11" s="343"/>
      <c r="BOV11" s="343"/>
      <c r="BOW11" s="343"/>
      <c r="BOX11" s="343"/>
      <c r="BOY11" s="343"/>
      <c r="BOZ11" s="343"/>
      <c r="BPA11" s="343"/>
      <c r="BPB11" s="343"/>
      <c r="BPC11" s="343"/>
      <c r="BPD11" s="343"/>
      <c r="BPE11" s="343"/>
      <c r="BPF11" s="343"/>
      <c r="BPG11" s="343"/>
      <c r="BPH11" s="343"/>
      <c r="BPI11" s="343"/>
      <c r="BPJ11" s="343"/>
      <c r="BPK11" s="343"/>
      <c r="BPL11" s="343"/>
      <c r="BPM11" s="343"/>
      <c r="BPN11" s="343"/>
      <c r="BPO11" s="343"/>
      <c r="BPP11" s="343"/>
      <c r="BPQ11" s="343"/>
      <c r="BPR11" s="343"/>
      <c r="BPS11" s="343"/>
      <c r="BPT11" s="343"/>
      <c r="BPU11" s="343"/>
      <c r="BPV11" s="343"/>
      <c r="BPW11" s="343"/>
      <c r="BPX11" s="343"/>
      <c r="BPY11" s="343"/>
      <c r="BPZ11" s="343"/>
      <c r="BQA11" s="343"/>
      <c r="BQB11" s="343"/>
      <c r="BQC11" s="343"/>
      <c r="BQD11" s="343"/>
      <c r="BQE11" s="343"/>
      <c r="BQF11" s="343"/>
      <c r="BQG11" s="343"/>
      <c r="BQH11" s="343"/>
      <c r="BQI11" s="343"/>
      <c r="BQJ11" s="343"/>
      <c r="BQK11" s="343"/>
      <c r="BQL11" s="343"/>
      <c r="BQM11" s="343"/>
      <c r="BQN11" s="343"/>
      <c r="BQO11" s="343"/>
      <c r="BQP11" s="343"/>
      <c r="BQQ11" s="343"/>
      <c r="BQR11" s="343"/>
      <c r="BQS11" s="343"/>
      <c r="BQT11" s="343"/>
      <c r="BQU11" s="343"/>
      <c r="BQV11" s="343"/>
      <c r="BQW11" s="343"/>
      <c r="BQX11" s="343"/>
      <c r="BQY11" s="343"/>
      <c r="BQZ11" s="343"/>
      <c r="BRA11" s="343"/>
      <c r="BRB11" s="343"/>
      <c r="BRC11" s="343"/>
      <c r="BRD11" s="343"/>
      <c r="BRE11" s="343"/>
      <c r="BRF11" s="343"/>
      <c r="BRG11" s="343"/>
      <c r="BRH11" s="343"/>
      <c r="BRI11" s="343"/>
      <c r="BRJ11" s="343"/>
      <c r="BRK11" s="343"/>
      <c r="BRL11" s="343"/>
      <c r="BRM11" s="343"/>
      <c r="BRN11" s="343"/>
      <c r="BRO11" s="343"/>
      <c r="BRP11" s="343"/>
      <c r="BRQ11" s="343"/>
      <c r="BRR11" s="343"/>
      <c r="BRS11" s="343"/>
      <c r="BRT11" s="343"/>
      <c r="BRU11" s="343"/>
      <c r="BRV11" s="343"/>
      <c r="BRW11" s="343"/>
      <c r="BRX11" s="343"/>
      <c r="BRY11" s="343"/>
      <c r="BRZ11" s="343"/>
      <c r="BSA11" s="343"/>
      <c r="BSB11" s="343"/>
      <c r="BSC11" s="343"/>
      <c r="BSD11" s="343"/>
      <c r="BSE11" s="343"/>
      <c r="BSF11" s="343"/>
      <c r="BSG11" s="343"/>
      <c r="BSH11" s="343"/>
      <c r="BSI11" s="343"/>
      <c r="BSJ11" s="343"/>
      <c r="BSK11" s="343"/>
      <c r="BSL11" s="343"/>
      <c r="BSM11" s="343"/>
      <c r="BSN11" s="343"/>
      <c r="BSO11" s="343"/>
      <c r="BSP11" s="343"/>
      <c r="BSQ11" s="343"/>
      <c r="BSR11" s="343"/>
      <c r="BSS11" s="343"/>
      <c r="BST11" s="343"/>
      <c r="BSU11" s="343"/>
      <c r="BSV11" s="343"/>
      <c r="BSW11" s="343"/>
      <c r="BSX11" s="343"/>
      <c r="BSY11" s="343"/>
      <c r="BSZ11" s="343"/>
      <c r="BTA11" s="343"/>
      <c r="BTB11" s="343"/>
      <c r="BTC11" s="343"/>
      <c r="BTD11" s="343"/>
      <c r="BTE11" s="343"/>
      <c r="BTF11" s="343"/>
      <c r="BTG11" s="343"/>
      <c r="BTH11" s="343"/>
      <c r="BTI11" s="343"/>
      <c r="BTJ11" s="343"/>
      <c r="BTK11" s="343"/>
      <c r="BTL11" s="343"/>
      <c r="BTM11" s="343"/>
      <c r="BTN11" s="343"/>
      <c r="BTO11" s="343"/>
      <c r="BTP11" s="343"/>
      <c r="BTQ11" s="343"/>
      <c r="BTR11" s="343"/>
      <c r="BTS11" s="343"/>
      <c r="BTT11" s="343"/>
      <c r="BTU11" s="343"/>
      <c r="BTV11" s="343"/>
      <c r="BTW11" s="343"/>
      <c r="BTX11" s="343"/>
      <c r="BTY11" s="343"/>
      <c r="BTZ11" s="343"/>
      <c r="BUA11" s="343"/>
      <c r="BUB11" s="343"/>
      <c r="BUC11" s="343"/>
      <c r="BUD11" s="343"/>
      <c r="BUE11" s="343"/>
      <c r="BUF11" s="343"/>
      <c r="BUG11" s="343"/>
      <c r="BUH11" s="343"/>
      <c r="BUI11" s="343"/>
      <c r="BUJ11" s="343"/>
      <c r="BUK11" s="343"/>
      <c r="BUL11" s="343"/>
      <c r="BUM11" s="343"/>
      <c r="BUN11" s="343"/>
      <c r="BUO11" s="343"/>
      <c r="BUP11" s="343"/>
      <c r="BUQ11" s="343"/>
      <c r="BUR11" s="343"/>
      <c r="BUS11" s="343"/>
      <c r="BUT11" s="343"/>
      <c r="BUU11" s="343"/>
      <c r="BUV11" s="343"/>
      <c r="BUW11" s="343"/>
      <c r="BUX11" s="343"/>
      <c r="BUY11" s="343"/>
      <c r="BUZ11" s="343"/>
      <c r="BVA11" s="343"/>
      <c r="BVB11" s="343"/>
      <c r="BVC11" s="343"/>
      <c r="BVD11" s="343"/>
      <c r="BVE11" s="343"/>
      <c r="BVF11" s="343"/>
      <c r="BVG11" s="343"/>
      <c r="BVH11" s="343"/>
      <c r="BVI11" s="343"/>
      <c r="BVJ11" s="343"/>
      <c r="BVK11" s="343"/>
      <c r="BVL11" s="343"/>
      <c r="BVM11" s="343"/>
      <c r="BVN11" s="343"/>
      <c r="BVO11" s="343"/>
      <c r="BVP11" s="343"/>
      <c r="BVQ11" s="343"/>
      <c r="BVR11" s="343"/>
      <c r="BVS11" s="343"/>
      <c r="BVT11" s="343"/>
      <c r="BVU11" s="343"/>
      <c r="BVV11" s="343"/>
      <c r="BVW11" s="343"/>
      <c r="BVX11" s="343"/>
      <c r="BVY11" s="343"/>
      <c r="BVZ11" s="343"/>
      <c r="BWA11" s="343"/>
      <c r="BWB11" s="343"/>
      <c r="BWC11" s="343"/>
      <c r="BWD11" s="343"/>
      <c r="BWE11" s="343"/>
      <c r="BWF11" s="343"/>
      <c r="BWG11" s="343"/>
      <c r="BWH11" s="343"/>
      <c r="BWI11" s="343"/>
      <c r="BWJ11" s="343"/>
      <c r="BWK11" s="343"/>
      <c r="BWL11" s="343"/>
      <c r="BWM11" s="343"/>
      <c r="BWN11" s="343"/>
      <c r="BWO11" s="343"/>
      <c r="BWP11" s="343"/>
      <c r="BWQ11" s="343"/>
      <c r="BWR11" s="343"/>
      <c r="BWS11" s="343"/>
      <c r="BWT11" s="343"/>
      <c r="BWU11" s="343"/>
      <c r="BWV11" s="343"/>
      <c r="BWW11" s="343"/>
      <c r="BWX11" s="343"/>
      <c r="BWY11" s="343"/>
      <c r="BWZ11" s="343"/>
      <c r="BXA11" s="343"/>
      <c r="BXB11" s="343"/>
      <c r="BXC11" s="343"/>
      <c r="BXD11" s="343"/>
      <c r="BXE11" s="343"/>
      <c r="BXF11" s="343"/>
      <c r="BXG11" s="343"/>
      <c r="BXH11" s="343"/>
      <c r="BXI11" s="343"/>
      <c r="BXJ11" s="343"/>
      <c r="BXK11" s="343"/>
      <c r="BXL11" s="343"/>
      <c r="BXM11" s="343"/>
      <c r="BXN11" s="343"/>
      <c r="BXO11" s="343"/>
      <c r="BXP11" s="343"/>
      <c r="BXQ11" s="343"/>
      <c r="BXR11" s="343"/>
      <c r="BXS11" s="343"/>
      <c r="BXT11" s="343"/>
      <c r="BXU11" s="343"/>
      <c r="BXV11" s="343"/>
      <c r="BXW11" s="343"/>
      <c r="BXX11" s="343"/>
      <c r="BXY11" s="343"/>
      <c r="BXZ11" s="343"/>
      <c r="BYA11" s="343"/>
      <c r="BYB11" s="343"/>
      <c r="BYC11" s="343"/>
      <c r="BYD11" s="343"/>
      <c r="BYE11" s="343"/>
      <c r="BYF11" s="343"/>
      <c r="BYG11" s="343"/>
      <c r="BYH11" s="343"/>
      <c r="BYI11" s="343"/>
      <c r="BYJ11" s="343"/>
      <c r="BYK11" s="343"/>
      <c r="BYL11" s="343"/>
      <c r="BYM11" s="343"/>
      <c r="BYN11" s="343"/>
      <c r="BYO11" s="343"/>
      <c r="BYP11" s="343"/>
      <c r="BYQ11" s="343"/>
      <c r="BYR11" s="343"/>
      <c r="BYS11" s="343"/>
      <c r="BYT11" s="343"/>
      <c r="BYU11" s="343"/>
      <c r="BYV11" s="343"/>
      <c r="BYW11" s="343"/>
      <c r="BYX11" s="343"/>
      <c r="BYY11" s="343"/>
      <c r="BYZ11" s="343"/>
      <c r="BZA11" s="343"/>
      <c r="BZB11" s="343"/>
      <c r="BZC11" s="343"/>
      <c r="BZD11" s="343"/>
      <c r="BZE11" s="343"/>
      <c r="BZF11" s="343"/>
      <c r="BZG11" s="343"/>
      <c r="BZH11" s="343"/>
      <c r="BZI11" s="343"/>
      <c r="BZJ11" s="343"/>
      <c r="BZK11" s="343"/>
      <c r="BZL11" s="343"/>
      <c r="BZM11" s="343"/>
      <c r="BZN11" s="343"/>
      <c r="BZO11" s="343"/>
      <c r="BZP11" s="343"/>
      <c r="BZQ11" s="343"/>
      <c r="BZR11" s="343"/>
      <c r="BZS11" s="343"/>
      <c r="BZT11" s="343"/>
      <c r="BZU11" s="343"/>
      <c r="BZV11" s="343"/>
      <c r="BZW11" s="343"/>
      <c r="BZX11" s="343"/>
      <c r="BZY11" s="343"/>
      <c r="BZZ11" s="343"/>
      <c r="CAA11" s="343"/>
      <c r="CAB11" s="343"/>
      <c r="CAC11" s="343"/>
      <c r="CAD11" s="343"/>
      <c r="CAE11" s="343"/>
      <c r="CAF11" s="343"/>
      <c r="CAG11" s="343"/>
      <c r="CAH11" s="343"/>
      <c r="CAI11" s="343"/>
      <c r="CAJ11" s="343"/>
      <c r="CAK11" s="343"/>
      <c r="CAL11" s="343"/>
      <c r="CAM11" s="343"/>
      <c r="CAN11" s="343"/>
      <c r="CAO11" s="343"/>
      <c r="CAP11" s="343"/>
      <c r="CAQ11" s="343"/>
      <c r="CAR11" s="343"/>
      <c r="CAS11" s="343"/>
      <c r="CAT11" s="343"/>
      <c r="CAU11" s="343"/>
      <c r="CAV11" s="343"/>
      <c r="CAW11" s="343"/>
      <c r="CAX11" s="343"/>
      <c r="CAY11" s="343"/>
      <c r="CAZ11" s="343"/>
      <c r="CBA11" s="343"/>
      <c r="CBB11" s="343"/>
      <c r="CBC11" s="343"/>
      <c r="CBD11" s="343"/>
      <c r="CBE11" s="343"/>
      <c r="CBF11" s="343"/>
      <c r="CBG11" s="343"/>
      <c r="CBH11" s="343"/>
      <c r="CBI11" s="343"/>
      <c r="CBJ11" s="343"/>
      <c r="CBK11" s="343"/>
      <c r="CBL11" s="343"/>
      <c r="CBM11" s="343"/>
      <c r="CBN11" s="343"/>
      <c r="CBO11" s="343"/>
      <c r="CBP11" s="343"/>
      <c r="CBQ11" s="343"/>
      <c r="CBR11" s="343"/>
      <c r="CBS11" s="343"/>
      <c r="CBT11" s="343"/>
      <c r="CBU11" s="343"/>
      <c r="CBV11" s="343"/>
      <c r="CBW11" s="343"/>
      <c r="CBX11" s="343"/>
      <c r="CBY11" s="343"/>
      <c r="CBZ11" s="343"/>
      <c r="CCA11" s="343"/>
      <c r="CCB11" s="343"/>
      <c r="CCC11" s="343"/>
      <c r="CCD11" s="343"/>
      <c r="CCE11" s="343"/>
      <c r="CCF11" s="343"/>
      <c r="CCG11" s="343"/>
      <c r="CCH11" s="343"/>
      <c r="CCI11" s="343"/>
      <c r="CCJ11" s="343"/>
      <c r="CCK11" s="343"/>
      <c r="CCL11" s="343"/>
      <c r="CCM11" s="343"/>
      <c r="CCN11" s="343"/>
      <c r="CCO11" s="343"/>
      <c r="CCP11" s="343"/>
      <c r="CCQ11" s="343"/>
      <c r="CCR11" s="343"/>
      <c r="CCS11" s="343"/>
      <c r="CCT11" s="343"/>
      <c r="CCU11" s="343"/>
      <c r="CCV11" s="343"/>
      <c r="CCW11" s="343"/>
      <c r="CCX11" s="343"/>
      <c r="CCY11" s="343"/>
      <c r="CCZ11" s="343"/>
      <c r="CDA11" s="343"/>
      <c r="CDB11" s="343"/>
      <c r="CDC11" s="343"/>
      <c r="CDD11" s="343"/>
      <c r="CDE11" s="343"/>
      <c r="CDF11" s="343"/>
      <c r="CDG11" s="343"/>
      <c r="CDH11" s="343"/>
      <c r="CDI11" s="343"/>
      <c r="CDJ11" s="343"/>
      <c r="CDK11" s="343"/>
      <c r="CDL11" s="343"/>
      <c r="CDM11" s="343"/>
      <c r="CDN11" s="343"/>
      <c r="CDO11" s="343"/>
      <c r="CDP11" s="343"/>
      <c r="CDQ11" s="343"/>
      <c r="CDR11" s="343"/>
      <c r="CDS11" s="343"/>
      <c r="CDT11" s="343"/>
      <c r="CDU11" s="343"/>
      <c r="CDV11" s="343"/>
      <c r="CDW11" s="343"/>
      <c r="CDX11" s="343"/>
      <c r="CDY11" s="343"/>
      <c r="CDZ11" s="343"/>
      <c r="CEA11" s="343"/>
      <c r="CEB11" s="343"/>
      <c r="CEC11" s="343"/>
      <c r="CED11" s="343"/>
      <c r="CEE11" s="343"/>
      <c r="CEF11" s="343"/>
      <c r="CEG11" s="343"/>
      <c r="CEH11" s="343"/>
      <c r="CEI11" s="343"/>
      <c r="CEJ11" s="343"/>
      <c r="CEK11" s="343"/>
      <c r="CEL11" s="343"/>
      <c r="CEM11" s="343"/>
      <c r="CEN11" s="343"/>
      <c r="CEO11" s="343"/>
      <c r="CEP11" s="343"/>
      <c r="CEQ11" s="343"/>
      <c r="CER11" s="343"/>
      <c r="CES11" s="343"/>
      <c r="CET11" s="343"/>
      <c r="CEU11" s="343"/>
      <c r="CEV11" s="343"/>
      <c r="CEW11" s="343"/>
      <c r="CEX11" s="343"/>
      <c r="CEY11" s="343"/>
      <c r="CEZ11" s="343"/>
      <c r="CFA11" s="343"/>
      <c r="CFB11" s="343"/>
      <c r="CFC11" s="343"/>
      <c r="CFD11" s="343"/>
      <c r="CFE11" s="343"/>
      <c r="CFF11" s="343"/>
      <c r="CFG11" s="343"/>
      <c r="CFH11" s="343"/>
      <c r="CFI11" s="343"/>
      <c r="CFJ11" s="343"/>
      <c r="CFK11" s="343"/>
      <c r="CFL11" s="343"/>
      <c r="CFM11" s="343"/>
      <c r="CFN11" s="343"/>
      <c r="CFO11" s="343"/>
      <c r="CFP11" s="343"/>
      <c r="CFQ11" s="343"/>
      <c r="CFR11" s="343"/>
      <c r="CFS11" s="343"/>
      <c r="CFT11" s="343"/>
      <c r="CFU11" s="343"/>
      <c r="CFV11" s="343"/>
      <c r="CFW11" s="343"/>
      <c r="CFX11" s="343"/>
      <c r="CFY11" s="343"/>
      <c r="CFZ11" s="343"/>
      <c r="CGA11" s="343"/>
      <c r="CGB11" s="343"/>
      <c r="CGC11" s="343"/>
      <c r="CGD11" s="343"/>
      <c r="CGE11" s="343"/>
      <c r="CGF11" s="343"/>
      <c r="CGG11" s="343"/>
      <c r="CGH11" s="343"/>
      <c r="CGI11" s="343"/>
      <c r="CGJ11" s="343"/>
      <c r="CGK11" s="343"/>
      <c r="CGL11" s="343"/>
      <c r="CGM11" s="343"/>
      <c r="CGN11" s="343"/>
      <c r="CGO11" s="343"/>
      <c r="CGP11" s="343"/>
      <c r="CGQ11" s="343"/>
      <c r="CGR11" s="343"/>
      <c r="CGS11" s="343"/>
      <c r="CGT11" s="343"/>
      <c r="CGU11" s="343"/>
      <c r="CGV11" s="343"/>
      <c r="CGW11" s="343"/>
      <c r="CGX11" s="343"/>
      <c r="CGY11" s="343"/>
      <c r="CGZ11" s="343"/>
      <c r="CHA11" s="343"/>
      <c r="CHB11" s="343"/>
      <c r="CHC11" s="343"/>
      <c r="CHD11" s="343"/>
      <c r="CHE11" s="343"/>
      <c r="CHF11" s="343"/>
      <c r="CHG11" s="343"/>
      <c r="CHH11" s="343"/>
      <c r="CHI11" s="343"/>
      <c r="CHJ11" s="343"/>
      <c r="CHK11" s="343"/>
      <c r="CHL11" s="343"/>
      <c r="CHM11" s="343"/>
      <c r="CHN11" s="343"/>
      <c r="CHO11" s="343"/>
      <c r="CHP11" s="343"/>
      <c r="CHQ11" s="343"/>
      <c r="CHR11" s="343"/>
      <c r="CHS11" s="343"/>
      <c r="CHT11" s="343"/>
      <c r="CHU11" s="343"/>
      <c r="CHV11" s="343"/>
      <c r="CHW11" s="343"/>
      <c r="CHX11" s="343"/>
      <c r="CHY11" s="343"/>
      <c r="CHZ11" s="343"/>
      <c r="CIA11" s="343"/>
      <c r="CIB11" s="343"/>
      <c r="CIC11" s="343"/>
      <c r="CID11" s="343"/>
      <c r="CIE11" s="343"/>
      <c r="CIF11" s="343"/>
      <c r="CIG11" s="343"/>
      <c r="CIH11" s="343"/>
      <c r="CII11" s="343"/>
      <c r="CIJ11" s="343"/>
      <c r="CIK11" s="343"/>
      <c r="CIL11" s="343"/>
      <c r="CIM11" s="343"/>
      <c r="CIN11" s="343"/>
      <c r="CIO11" s="343"/>
      <c r="CIP11" s="343"/>
      <c r="CIQ11" s="343"/>
      <c r="CIR11" s="343"/>
      <c r="CIS11" s="343"/>
      <c r="CIT11" s="343"/>
      <c r="CIU11" s="343"/>
      <c r="CIV11" s="343"/>
      <c r="CIW11" s="343"/>
      <c r="CIX11" s="343"/>
      <c r="CIY11" s="343"/>
      <c r="CIZ11" s="343"/>
      <c r="CJA11" s="343"/>
      <c r="CJB11" s="343"/>
      <c r="CJC11" s="343"/>
      <c r="CJD11" s="343"/>
      <c r="CJE11" s="343"/>
      <c r="CJF11" s="343"/>
      <c r="CJG11" s="343"/>
      <c r="CJH11" s="343"/>
      <c r="CJI11" s="343"/>
      <c r="CJJ11" s="343"/>
      <c r="CJK11" s="343"/>
      <c r="CJL11" s="343"/>
      <c r="CJM11" s="343"/>
      <c r="CJN11" s="343"/>
      <c r="CJO11" s="343"/>
      <c r="CJP11" s="343"/>
      <c r="CJQ11" s="343"/>
      <c r="CJR11" s="343"/>
      <c r="CJS11" s="343"/>
      <c r="CJT11" s="343"/>
      <c r="CJU11" s="343"/>
      <c r="CJV11" s="343"/>
      <c r="CJW11" s="343"/>
      <c r="CJX11" s="343"/>
      <c r="CJY11" s="343"/>
      <c r="CJZ11" s="343"/>
      <c r="CKA11" s="343"/>
      <c r="CKB11" s="343"/>
      <c r="CKC11" s="343"/>
      <c r="CKD11" s="343"/>
      <c r="CKE11" s="343"/>
      <c r="CKF11" s="343"/>
      <c r="CKG11" s="343"/>
      <c r="CKH11" s="343"/>
      <c r="CKI11" s="343"/>
      <c r="CKJ11" s="343"/>
      <c r="CKK11" s="343"/>
      <c r="CKL11" s="343"/>
      <c r="CKM11" s="343"/>
      <c r="CKN11" s="343"/>
      <c r="CKO11" s="343"/>
      <c r="CKP11" s="343"/>
      <c r="CKQ11" s="343"/>
      <c r="CKR11" s="343"/>
      <c r="CKS11" s="343"/>
      <c r="CKT11" s="343"/>
      <c r="CKU11" s="343"/>
      <c r="CKV11" s="343"/>
      <c r="CKW11" s="343"/>
      <c r="CKX11" s="343"/>
      <c r="CKY11" s="343"/>
      <c r="CKZ11" s="343"/>
      <c r="CLA11" s="343"/>
      <c r="CLB11" s="343"/>
      <c r="CLC11" s="343"/>
      <c r="CLD11" s="343"/>
      <c r="CLE11" s="343"/>
      <c r="CLF11" s="343"/>
      <c r="CLG11" s="343"/>
      <c r="CLH11" s="343"/>
      <c r="CLI11" s="343"/>
      <c r="CLJ11" s="343"/>
      <c r="CLK11" s="343"/>
      <c r="CLL11" s="343"/>
      <c r="CLM11" s="343"/>
      <c r="CLN11" s="343"/>
      <c r="CLO11" s="343"/>
      <c r="CLP11" s="343"/>
      <c r="CLQ11" s="343"/>
      <c r="CLR11" s="343"/>
      <c r="CLS11" s="343"/>
      <c r="CLT11" s="343"/>
      <c r="CLU11" s="343"/>
      <c r="CLV11" s="343"/>
      <c r="CLW11" s="343"/>
      <c r="CLX11" s="343"/>
      <c r="CLY11" s="343"/>
      <c r="CLZ11" s="343"/>
      <c r="CMA11" s="343"/>
      <c r="CMB11" s="343"/>
      <c r="CMC11" s="343"/>
      <c r="CMD11" s="343"/>
      <c r="CME11" s="343"/>
      <c r="CMF11" s="343"/>
      <c r="CMG11" s="343"/>
      <c r="CMH11" s="343"/>
      <c r="CMI11" s="343"/>
      <c r="CMJ11" s="343"/>
      <c r="CMK11" s="343"/>
      <c r="CML11" s="343"/>
      <c r="CMM11" s="343"/>
      <c r="CMN11" s="343"/>
      <c r="CMO11" s="343"/>
      <c r="CMP11" s="343"/>
      <c r="CMQ11" s="343"/>
      <c r="CMR11" s="343"/>
      <c r="CMS11" s="343"/>
      <c r="CMT11" s="343"/>
      <c r="CMU11" s="343"/>
      <c r="CMV11" s="343"/>
      <c r="CMW11" s="343"/>
      <c r="CMX11" s="343"/>
      <c r="CMY11" s="343"/>
      <c r="CMZ11" s="343"/>
      <c r="CNA11" s="343"/>
      <c r="CNB11" s="343"/>
      <c r="CNC11" s="343"/>
      <c r="CND11" s="343"/>
      <c r="CNE11" s="343"/>
      <c r="CNF11" s="343"/>
      <c r="CNG11" s="343"/>
      <c r="CNH11" s="343"/>
      <c r="CNI11" s="343"/>
      <c r="CNJ11" s="343"/>
      <c r="CNK11" s="343"/>
      <c r="CNL11" s="343"/>
      <c r="CNM11" s="343"/>
      <c r="CNN11" s="343"/>
      <c r="CNO11" s="343"/>
      <c r="CNP11" s="343"/>
      <c r="CNQ11" s="343"/>
      <c r="CNR11" s="343"/>
      <c r="CNS11" s="343"/>
      <c r="CNT11" s="343"/>
      <c r="CNU11" s="343"/>
      <c r="CNV11" s="343"/>
      <c r="CNW11" s="343"/>
      <c r="CNX11" s="343"/>
      <c r="CNY11" s="343"/>
      <c r="CNZ11" s="343"/>
      <c r="COA11" s="343"/>
      <c r="COB11" s="343"/>
      <c r="COC11" s="343"/>
      <c r="COD11" s="343"/>
      <c r="COE11" s="343"/>
      <c r="COF11" s="343"/>
      <c r="COG11" s="343"/>
      <c r="COH11" s="343"/>
      <c r="COI11" s="343"/>
      <c r="COJ11" s="343"/>
      <c r="COK11" s="343"/>
      <c r="COL11" s="343"/>
      <c r="COM11" s="343"/>
      <c r="CON11" s="343"/>
      <c r="COO11" s="343"/>
      <c r="COP11" s="343"/>
      <c r="COQ11" s="343"/>
      <c r="COR11" s="343"/>
      <c r="COS11" s="343"/>
      <c r="COT11" s="343"/>
      <c r="COU11" s="343"/>
      <c r="COV11" s="343"/>
      <c r="COW11" s="343"/>
      <c r="COX11" s="343"/>
      <c r="COY11" s="343"/>
      <c r="COZ11" s="343"/>
      <c r="CPA11" s="343"/>
      <c r="CPB11" s="343"/>
      <c r="CPC11" s="343"/>
      <c r="CPD11" s="343"/>
      <c r="CPE11" s="343"/>
      <c r="CPF11" s="343"/>
      <c r="CPG11" s="343"/>
      <c r="CPH11" s="343"/>
      <c r="CPI11" s="343"/>
      <c r="CPJ11" s="343"/>
      <c r="CPK11" s="343"/>
      <c r="CPL11" s="343"/>
      <c r="CPM11" s="343"/>
      <c r="CPN11" s="343"/>
      <c r="CPO11" s="343"/>
      <c r="CPP11" s="343"/>
      <c r="CPQ11" s="343"/>
      <c r="CPR11" s="343"/>
      <c r="CPS11" s="343"/>
      <c r="CPT11" s="343"/>
      <c r="CPU11" s="343"/>
      <c r="CPV11" s="343"/>
      <c r="CPW11" s="343"/>
      <c r="CPX11" s="343"/>
      <c r="CPY11" s="343"/>
      <c r="CPZ11" s="343"/>
      <c r="CQA11" s="343"/>
      <c r="CQB11" s="343"/>
      <c r="CQC11" s="343"/>
      <c r="CQD11" s="343"/>
      <c r="CQE11" s="343"/>
      <c r="CQF11" s="343"/>
      <c r="CQG11" s="343"/>
      <c r="CQH11" s="343"/>
      <c r="CQI11" s="343"/>
      <c r="CQJ11" s="343"/>
      <c r="CQK11" s="343"/>
      <c r="CQL11" s="343"/>
      <c r="CQM11" s="343"/>
      <c r="CQN11" s="343"/>
      <c r="CQO11" s="343"/>
      <c r="CQP11" s="343"/>
      <c r="CQQ11" s="343"/>
      <c r="CQR11" s="343"/>
      <c r="CQS11" s="343"/>
      <c r="CQT11" s="343"/>
      <c r="CQU11" s="343"/>
      <c r="CQV11" s="343"/>
      <c r="CQW11" s="343"/>
      <c r="CQX11" s="343"/>
      <c r="CQY11" s="343"/>
      <c r="CQZ11" s="343"/>
      <c r="CRA11" s="343"/>
      <c r="CRB11" s="343"/>
      <c r="CRC11" s="343"/>
      <c r="CRD11" s="343"/>
      <c r="CRE11" s="343"/>
      <c r="CRF11" s="343"/>
      <c r="CRG11" s="343"/>
      <c r="CRH11" s="343"/>
      <c r="CRI11" s="343"/>
      <c r="CRJ11" s="343"/>
      <c r="CRK11" s="343"/>
      <c r="CRL11" s="343"/>
      <c r="CRM11" s="343"/>
      <c r="CRN11" s="343"/>
      <c r="CRO11" s="343"/>
      <c r="CRP11" s="343"/>
      <c r="CRQ11" s="343"/>
      <c r="CRR11" s="343"/>
      <c r="CRS11" s="343"/>
      <c r="CRT11" s="343"/>
      <c r="CRU11" s="343"/>
      <c r="CRV11" s="343"/>
      <c r="CRW11" s="343"/>
      <c r="CRX11" s="343"/>
      <c r="CRY11" s="343"/>
      <c r="CRZ11" s="343"/>
      <c r="CSA11" s="343"/>
      <c r="CSB11" s="343"/>
      <c r="CSC11" s="343"/>
      <c r="CSD11" s="343"/>
      <c r="CSE11" s="343"/>
      <c r="CSF11" s="343"/>
      <c r="CSG11" s="343"/>
      <c r="CSH11" s="343"/>
      <c r="CSI11" s="343"/>
      <c r="CSJ11" s="343"/>
      <c r="CSK11" s="343"/>
      <c r="CSL11" s="343"/>
      <c r="CSM11" s="343"/>
      <c r="CSN11" s="343"/>
      <c r="CSO11" s="343"/>
      <c r="CSP11" s="343"/>
      <c r="CSQ11" s="343"/>
      <c r="CSR11" s="343"/>
      <c r="CSS11" s="343"/>
      <c r="CST11" s="343"/>
      <c r="CSU11" s="343"/>
      <c r="CSV11" s="343"/>
      <c r="CSW11" s="343"/>
      <c r="CSX11" s="343"/>
      <c r="CSY11" s="343"/>
      <c r="CSZ11" s="343"/>
      <c r="CTA11" s="343"/>
      <c r="CTB11" s="343"/>
      <c r="CTC11" s="343"/>
      <c r="CTD11" s="343"/>
      <c r="CTE11" s="343"/>
      <c r="CTF11" s="343"/>
      <c r="CTG11" s="343"/>
      <c r="CTH11" s="343"/>
      <c r="CTI11" s="343"/>
      <c r="CTJ11" s="343"/>
      <c r="CTK11" s="343"/>
      <c r="CTL11" s="343"/>
      <c r="CTM11" s="343"/>
      <c r="CTN11" s="343"/>
      <c r="CTO11" s="343"/>
      <c r="CTP11" s="343"/>
      <c r="CTQ11" s="343"/>
      <c r="CTR11" s="343"/>
      <c r="CTS11" s="343"/>
      <c r="CTT11" s="343"/>
      <c r="CTU11" s="343"/>
      <c r="CTV11" s="343"/>
      <c r="CTW11" s="343"/>
      <c r="CTX11" s="343"/>
      <c r="CTY11" s="343"/>
      <c r="CTZ11" s="343"/>
      <c r="CUA11" s="343"/>
      <c r="CUB11" s="343"/>
      <c r="CUC11" s="343"/>
      <c r="CUD11" s="343"/>
      <c r="CUE11" s="343"/>
      <c r="CUF11" s="343"/>
      <c r="CUG11" s="343"/>
      <c r="CUH11" s="343"/>
      <c r="CUI11" s="343"/>
      <c r="CUJ11" s="343"/>
      <c r="CUK11" s="343"/>
      <c r="CUL11" s="343"/>
      <c r="CUM11" s="343"/>
      <c r="CUN11" s="343"/>
      <c r="CUO11" s="343"/>
      <c r="CUP11" s="343"/>
      <c r="CUQ11" s="343"/>
      <c r="CUR11" s="343"/>
      <c r="CUS11" s="343"/>
      <c r="CUT11" s="343"/>
      <c r="CUU11" s="343"/>
      <c r="CUV11" s="343"/>
      <c r="CUW11" s="343"/>
      <c r="CUX11" s="343"/>
      <c r="CUY11" s="343"/>
      <c r="CUZ11" s="343"/>
      <c r="CVA11" s="343"/>
      <c r="CVB11" s="343"/>
      <c r="CVC11" s="343"/>
      <c r="CVD11" s="343"/>
      <c r="CVE11" s="343"/>
      <c r="CVF11" s="343"/>
      <c r="CVG11" s="343"/>
      <c r="CVH11" s="343"/>
      <c r="CVI11" s="343"/>
      <c r="CVJ11" s="343"/>
      <c r="CVK11" s="343"/>
      <c r="CVL11" s="343"/>
      <c r="CVM11" s="343"/>
      <c r="CVN11" s="343"/>
      <c r="CVO11" s="343"/>
      <c r="CVP11" s="343"/>
      <c r="CVQ11" s="343"/>
      <c r="CVR11" s="343"/>
      <c r="CVS11" s="343"/>
      <c r="CVT11" s="343"/>
      <c r="CVU11" s="343"/>
      <c r="CVV11" s="343"/>
      <c r="CVW11" s="343"/>
      <c r="CVX11" s="343"/>
      <c r="CVY11" s="343"/>
      <c r="CVZ11" s="343"/>
      <c r="CWA11" s="343"/>
      <c r="CWB11" s="343"/>
      <c r="CWC11" s="343"/>
      <c r="CWD11" s="343"/>
      <c r="CWE11" s="343"/>
      <c r="CWF11" s="343"/>
      <c r="CWG11" s="343"/>
      <c r="CWH11" s="343"/>
      <c r="CWI11" s="343"/>
      <c r="CWJ11" s="343"/>
      <c r="CWK11" s="343"/>
      <c r="CWL11" s="343"/>
      <c r="CWM11" s="343"/>
      <c r="CWN11" s="343"/>
      <c r="CWO11" s="343"/>
      <c r="CWP11" s="343"/>
      <c r="CWQ11" s="343"/>
      <c r="CWR11" s="343"/>
      <c r="CWS11" s="343"/>
      <c r="CWT11" s="343"/>
      <c r="CWU11" s="343"/>
      <c r="CWV11" s="343"/>
      <c r="CWW11" s="343"/>
      <c r="CWX11" s="343"/>
      <c r="CWY11" s="343"/>
      <c r="CWZ11" s="343"/>
      <c r="CXA11" s="343"/>
      <c r="CXB11" s="343"/>
      <c r="CXC11" s="343"/>
      <c r="CXD11" s="343"/>
      <c r="CXE11" s="343"/>
      <c r="CXF11" s="343"/>
      <c r="CXG11" s="343"/>
      <c r="CXH11" s="343"/>
      <c r="CXI11" s="343"/>
      <c r="CXJ11" s="343"/>
      <c r="CXK11" s="343"/>
      <c r="CXL11" s="343"/>
      <c r="CXM11" s="343"/>
      <c r="CXN11" s="343"/>
      <c r="CXO11" s="343"/>
      <c r="CXP11" s="343"/>
      <c r="CXQ11" s="343"/>
      <c r="CXR11" s="343"/>
      <c r="CXS11" s="343"/>
      <c r="CXT11" s="343"/>
      <c r="CXU11" s="343"/>
      <c r="CXV11" s="343"/>
      <c r="CXW11" s="343"/>
      <c r="CXX11" s="343"/>
      <c r="CXY11" s="343"/>
      <c r="CXZ11" s="343"/>
      <c r="CYA11" s="343"/>
      <c r="CYB11" s="343"/>
      <c r="CYC11" s="343"/>
      <c r="CYD11" s="343"/>
      <c r="CYE11" s="343"/>
      <c r="CYF11" s="343"/>
      <c r="CYG11" s="343"/>
      <c r="CYH11" s="343"/>
      <c r="CYI11" s="343"/>
      <c r="CYJ11" s="343"/>
      <c r="CYK11" s="343"/>
      <c r="CYL11" s="343"/>
      <c r="CYM11" s="343"/>
      <c r="CYN11" s="343"/>
      <c r="CYO11" s="343"/>
      <c r="CYP11" s="343"/>
      <c r="CYQ11" s="343"/>
      <c r="CYR11" s="343"/>
      <c r="CYS11" s="343"/>
      <c r="CYT11" s="343"/>
      <c r="CYU11" s="343"/>
      <c r="CYV11" s="343"/>
      <c r="CYW11" s="343"/>
      <c r="CYX11" s="343"/>
      <c r="CYY11" s="343"/>
      <c r="CYZ11" s="343"/>
      <c r="CZA11" s="343"/>
      <c r="CZB11" s="343"/>
      <c r="CZC11" s="343"/>
      <c r="CZD11" s="343"/>
      <c r="CZE11" s="343"/>
      <c r="CZF11" s="343"/>
      <c r="CZG11" s="343"/>
      <c r="CZH11" s="343"/>
      <c r="CZI11" s="343"/>
      <c r="CZJ11" s="343"/>
      <c r="CZK11" s="343"/>
      <c r="CZL11" s="343"/>
      <c r="CZM11" s="343"/>
      <c r="CZN11" s="343"/>
      <c r="CZO11" s="343"/>
      <c r="CZP11" s="343"/>
      <c r="CZQ11" s="343"/>
      <c r="CZR11" s="343"/>
      <c r="CZS11" s="343"/>
      <c r="CZT11" s="343"/>
      <c r="CZU11" s="343"/>
      <c r="CZV11" s="343"/>
      <c r="CZW11" s="343"/>
      <c r="CZX11" s="343"/>
      <c r="CZY11" s="343"/>
      <c r="CZZ11" s="343"/>
      <c r="DAA11" s="343"/>
      <c r="DAB11" s="343"/>
      <c r="DAC11" s="343"/>
      <c r="DAD11" s="343"/>
      <c r="DAE11" s="343"/>
      <c r="DAF11" s="343"/>
      <c r="DAG11" s="343"/>
      <c r="DAH11" s="343"/>
      <c r="DAI11" s="343"/>
      <c r="DAJ11" s="343"/>
      <c r="DAK11" s="343"/>
      <c r="DAL11" s="343"/>
      <c r="DAM11" s="343"/>
      <c r="DAN11" s="343"/>
      <c r="DAO11" s="343"/>
      <c r="DAP11" s="343"/>
      <c r="DAQ11" s="343"/>
      <c r="DAR11" s="343"/>
      <c r="DAS11" s="343"/>
      <c r="DAT11" s="343"/>
      <c r="DAU11" s="343"/>
      <c r="DAV11" s="343"/>
      <c r="DAW11" s="343"/>
      <c r="DAX11" s="343"/>
      <c r="DAY11" s="343"/>
      <c r="DAZ11" s="343"/>
      <c r="DBA11" s="343"/>
      <c r="DBB11" s="343"/>
      <c r="DBC11" s="343"/>
      <c r="DBD11" s="343"/>
      <c r="DBE11" s="343"/>
      <c r="DBF11" s="343"/>
      <c r="DBG11" s="343"/>
      <c r="DBH11" s="343"/>
      <c r="DBI11" s="343"/>
      <c r="DBJ11" s="343"/>
      <c r="DBK11" s="343"/>
      <c r="DBL11" s="343"/>
      <c r="DBM11" s="343"/>
      <c r="DBN11" s="343"/>
      <c r="DBO11" s="343"/>
      <c r="DBP11" s="343"/>
      <c r="DBQ11" s="343"/>
      <c r="DBR11" s="343"/>
      <c r="DBS11" s="343"/>
      <c r="DBT11" s="343"/>
      <c r="DBU11" s="343"/>
      <c r="DBV11" s="343"/>
      <c r="DBW11" s="343"/>
      <c r="DBX11" s="343"/>
      <c r="DBY11" s="343"/>
      <c r="DBZ11" s="343"/>
      <c r="DCA11" s="343"/>
      <c r="DCB11" s="343"/>
      <c r="DCC11" s="343"/>
      <c r="DCD11" s="343"/>
      <c r="DCE11" s="343"/>
      <c r="DCF11" s="343"/>
      <c r="DCG11" s="343"/>
      <c r="DCH11" s="343"/>
      <c r="DCI11" s="343"/>
      <c r="DCJ11" s="343"/>
      <c r="DCK11" s="343"/>
      <c r="DCL11" s="343"/>
      <c r="DCM11" s="343"/>
      <c r="DCN11" s="343"/>
      <c r="DCO11" s="343"/>
      <c r="DCP11" s="343"/>
      <c r="DCQ11" s="343"/>
      <c r="DCR11" s="343"/>
      <c r="DCS11" s="343"/>
      <c r="DCT11" s="343"/>
      <c r="DCU11" s="343"/>
      <c r="DCV11" s="343"/>
      <c r="DCW11" s="343"/>
      <c r="DCX11" s="343"/>
      <c r="DCY11" s="343"/>
      <c r="DCZ11" s="343"/>
      <c r="DDA11" s="343"/>
      <c r="DDB11" s="343"/>
      <c r="DDC11" s="343"/>
      <c r="DDD11" s="343"/>
      <c r="DDE11" s="343"/>
      <c r="DDF11" s="343"/>
      <c r="DDG11" s="343"/>
      <c r="DDH11" s="343"/>
      <c r="DDI11" s="343"/>
      <c r="DDJ11" s="343"/>
      <c r="DDK11" s="343"/>
      <c r="DDL11" s="343"/>
      <c r="DDM11" s="343"/>
      <c r="DDN11" s="343"/>
      <c r="DDO11" s="343"/>
      <c r="DDP11" s="343"/>
      <c r="DDQ11" s="343"/>
      <c r="DDR11" s="343"/>
      <c r="DDS11" s="343"/>
      <c r="DDT11" s="343"/>
      <c r="DDU11" s="343"/>
      <c r="DDV11" s="343"/>
      <c r="DDW11" s="343"/>
      <c r="DDX11" s="343"/>
      <c r="DDY11" s="343"/>
      <c r="DDZ11" s="343"/>
      <c r="DEA11" s="343"/>
      <c r="DEB11" s="343"/>
      <c r="DEC11" s="343"/>
      <c r="DED11" s="343"/>
      <c r="DEE11" s="343"/>
      <c r="DEF11" s="343"/>
      <c r="DEG11" s="343"/>
      <c r="DEH11" s="343"/>
      <c r="DEI11" s="343"/>
      <c r="DEJ11" s="343"/>
      <c r="DEK11" s="343"/>
      <c r="DEL11" s="343"/>
      <c r="DEM11" s="343"/>
      <c r="DEN11" s="343"/>
      <c r="DEO11" s="343"/>
      <c r="DEP11" s="343"/>
      <c r="DEQ11" s="343"/>
      <c r="DER11" s="343"/>
      <c r="DES11" s="343"/>
      <c r="DET11" s="343"/>
      <c r="DEU11" s="343"/>
      <c r="DEV11" s="343"/>
      <c r="DEW11" s="343"/>
      <c r="DEX11" s="343"/>
      <c r="DEY11" s="343"/>
      <c r="DEZ11" s="343"/>
      <c r="DFA11" s="343"/>
      <c r="DFB11" s="343"/>
      <c r="DFC11" s="343"/>
      <c r="DFD11" s="343"/>
      <c r="DFE11" s="343"/>
      <c r="DFF11" s="343"/>
      <c r="DFG11" s="343"/>
      <c r="DFH11" s="343"/>
      <c r="DFI11" s="343"/>
      <c r="DFJ11" s="343"/>
      <c r="DFK11" s="343"/>
      <c r="DFL11" s="343"/>
      <c r="DFM11" s="343"/>
      <c r="DFN11" s="343"/>
      <c r="DFO11" s="343"/>
      <c r="DFP11" s="343"/>
      <c r="DFQ11" s="343"/>
      <c r="DFR11" s="343"/>
      <c r="DFS11" s="343"/>
      <c r="DFT11" s="343"/>
      <c r="DFU11" s="343"/>
      <c r="DFV11" s="343"/>
      <c r="DFW11" s="343"/>
      <c r="DFX11" s="343"/>
      <c r="DFY11" s="343"/>
      <c r="DFZ11" s="343"/>
      <c r="DGA11" s="343"/>
      <c r="DGB11" s="343"/>
      <c r="DGC11" s="343"/>
      <c r="DGD11" s="343"/>
      <c r="DGE11" s="343"/>
      <c r="DGF11" s="343"/>
      <c r="DGG11" s="343"/>
      <c r="DGH11" s="343"/>
      <c r="DGI11" s="343"/>
      <c r="DGJ11" s="343"/>
      <c r="DGK11" s="343"/>
      <c r="DGL11" s="343"/>
      <c r="DGM11" s="343"/>
      <c r="DGN11" s="343"/>
      <c r="DGO11" s="343"/>
      <c r="DGP11" s="343"/>
      <c r="DGQ11" s="343"/>
      <c r="DGR11" s="343"/>
      <c r="DGS11" s="343"/>
      <c r="DGT11" s="343"/>
      <c r="DGU11" s="343"/>
      <c r="DGV11" s="343"/>
      <c r="DGW11" s="343"/>
      <c r="DGX11" s="343"/>
      <c r="DGY11" s="343"/>
      <c r="DGZ11" s="343"/>
      <c r="DHA11" s="343"/>
      <c r="DHB11" s="343"/>
      <c r="DHC11" s="343"/>
      <c r="DHD11" s="343"/>
      <c r="DHE11" s="343"/>
      <c r="DHF11" s="343"/>
      <c r="DHG11" s="343"/>
      <c r="DHH11" s="343"/>
      <c r="DHI11" s="343"/>
      <c r="DHJ11" s="343"/>
      <c r="DHK11" s="343"/>
      <c r="DHL11" s="343"/>
      <c r="DHM11" s="343"/>
      <c r="DHN11" s="343"/>
      <c r="DHO11" s="343"/>
      <c r="DHP11" s="343"/>
      <c r="DHQ11" s="343"/>
      <c r="DHR11" s="343"/>
      <c r="DHS11" s="343"/>
      <c r="DHT11" s="343"/>
      <c r="DHU11" s="343"/>
      <c r="DHV11" s="343"/>
      <c r="DHW11" s="343"/>
      <c r="DHX11" s="343"/>
      <c r="DHY11" s="343"/>
      <c r="DHZ11" s="343"/>
      <c r="DIA11" s="343"/>
      <c r="DIB11" s="343"/>
      <c r="DIC11" s="343"/>
      <c r="DID11" s="343"/>
      <c r="DIE11" s="343"/>
      <c r="DIF11" s="343"/>
      <c r="DIG11" s="343"/>
      <c r="DIH11" s="343"/>
      <c r="DII11" s="343"/>
      <c r="DIJ11" s="343"/>
      <c r="DIK11" s="343"/>
      <c r="DIL11" s="343"/>
      <c r="DIM11" s="343"/>
      <c r="DIN11" s="343"/>
      <c r="DIO11" s="343"/>
      <c r="DIP11" s="343"/>
      <c r="DIQ11" s="343"/>
      <c r="DIR11" s="343"/>
      <c r="DIS11" s="343"/>
      <c r="DIT11" s="343"/>
      <c r="DIU11" s="343"/>
      <c r="DIV11" s="343"/>
      <c r="DIW11" s="343"/>
      <c r="DIX11" s="343"/>
      <c r="DIY11" s="343"/>
      <c r="DIZ11" s="343"/>
      <c r="DJA11" s="343"/>
      <c r="DJB11" s="343"/>
      <c r="DJC11" s="343"/>
      <c r="DJD11" s="343"/>
      <c r="DJE11" s="343"/>
      <c r="DJF11" s="343"/>
      <c r="DJG11" s="343"/>
      <c r="DJH11" s="343"/>
      <c r="DJI11" s="343"/>
      <c r="DJJ11" s="343"/>
      <c r="DJK11" s="343"/>
      <c r="DJL11" s="343"/>
      <c r="DJM11" s="343"/>
      <c r="DJN11" s="343"/>
      <c r="DJO11" s="343"/>
      <c r="DJP11" s="343"/>
      <c r="DJQ11" s="343"/>
      <c r="DJR11" s="343"/>
      <c r="DJS11" s="343"/>
      <c r="DJT11" s="343"/>
      <c r="DJU11" s="343"/>
      <c r="DJV11" s="343"/>
      <c r="DJW11" s="343"/>
      <c r="DJX11" s="343"/>
      <c r="DJY11" s="343"/>
      <c r="DJZ11" s="343"/>
      <c r="DKA11" s="343"/>
      <c r="DKB11" s="343"/>
      <c r="DKC11" s="343"/>
      <c r="DKD11" s="343"/>
      <c r="DKE11" s="343"/>
      <c r="DKF11" s="343"/>
      <c r="DKG11" s="343"/>
      <c r="DKH11" s="343"/>
      <c r="DKI11" s="343"/>
      <c r="DKJ11" s="343"/>
      <c r="DKK11" s="343"/>
      <c r="DKL11" s="343"/>
      <c r="DKM11" s="343"/>
      <c r="DKN11" s="343"/>
      <c r="DKO11" s="343"/>
      <c r="DKP11" s="343"/>
      <c r="DKQ11" s="343"/>
      <c r="DKR11" s="343"/>
      <c r="DKS11" s="343"/>
      <c r="DKT11" s="343"/>
      <c r="DKU11" s="343"/>
      <c r="DKV11" s="343"/>
      <c r="DKW11" s="343"/>
      <c r="DKX11" s="343"/>
      <c r="DKY11" s="343"/>
      <c r="DKZ11" s="343"/>
      <c r="DLA11" s="343"/>
      <c r="DLB11" s="343"/>
      <c r="DLC11" s="343"/>
      <c r="DLD11" s="343"/>
      <c r="DLE11" s="343"/>
      <c r="DLF11" s="343"/>
      <c r="DLG11" s="343"/>
      <c r="DLH11" s="343"/>
      <c r="DLI11" s="343"/>
      <c r="DLJ11" s="343"/>
      <c r="DLK11" s="343"/>
      <c r="DLL11" s="343"/>
      <c r="DLM11" s="343"/>
      <c r="DLN11" s="343"/>
      <c r="DLO11" s="343"/>
      <c r="DLP11" s="343"/>
      <c r="DLQ11" s="343"/>
      <c r="DLR11" s="343"/>
      <c r="DLS11" s="343"/>
      <c r="DLT11" s="343"/>
      <c r="DLU11" s="343"/>
      <c r="DLV11" s="343"/>
      <c r="DLW11" s="343"/>
      <c r="DLX11" s="343"/>
      <c r="DLY11" s="343"/>
      <c r="DLZ11" s="343"/>
      <c r="DMA11" s="343"/>
      <c r="DMB11" s="343"/>
      <c r="DMC11" s="343"/>
      <c r="DMD11" s="343"/>
      <c r="DME11" s="343"/>
      <c r="DMF11" s="343"/>
      <c r="DMG11" s="343"/>
      <c r="DMH11" s="343"/>
      <c r="DMI11" s="343"/>
      <c r="DMJ11" s="343"/>
      <c r="DMK11" s="343"/>
      <c r="DML11" s="343"/>
      <c r="DMM11" s="343"/>
      <c r="DMN11" s="343"/>
      <c r="DMO11" s="343"/>
      <c r="DMP11" s="343"/>
      <c r="DMQ11" s="343"/>
      <c r="DMR11" s="343"/>
      <c r="DMS11" s="343"/>
      <c r="DMT11" s="343"/>
      <c r="DMU11" s="343"/>
      <c r="DMV11" s="343"/>
      <c r="DMW11" s="343"/>
      <c r="DMX11" s="343"/>
      <c r="DMY11" s="343"/>
      <c r="DMZ11" s="343"/>
      <c r="DNA11" s="343"/>
      <c r="DNB11" s="343"/>
      <c r="DNC11" s="343"/>
      <c r="DND11" s="343"/>
      <c r="DNE11" s="343"/>
      <c r="DNF11" s="343"/>
      <c r="DNG11" s="343"/>
      <c r="DNH11" s="343"/>
      <c r="DNI11" s="343"/>
      <c r="DNJ11" s="343"/>
      <c r="DNK11" s="343"/>
      <c r="DNL11" s="343"/>
      <c r="DNM11" s="343"/>
      <c r="DNN11" s="343"/>
      <c r="DNO11" s="343"/>
      <c r="DNP11" s="343"/>
      <c r="DNQ11" s="343"/>
      <c r="DNR11" s="343"/>
      <c r="DNS11" s="343"/>
      <c r="DNT11" s="343"/>
      <c r="DNU11" s="343"/>
      <c r="DNV11" s="343"/>
      <c r="DNW11" s="343"/>
      <c r="DNX11" s="343"/>
      <c r="DNY11" s="343"/>
      <c r="DNZ11" s="343"/>
      <c r="DOA11" s="343"/>
      <c r="DOB11" s="343"/>
      <c r="DOC11" s="343"/>
      <c r="DOD11" s="343"/>
      <c r="DOE11" s="343"/>
      <c r="DOF11" s="343"/>
      <c r="DOG11" s="343"/>
      <c r="DOH11" s="343"/>
      <c r="DOI11" s="343"/>
      <c r="DOJ11" s="343"/>
      <c r="DOK11" s="343"/>
      <c r="DOL11" s="343"/>
      <c r="DOM11" s="343"/>
      <c r="DON11" s="343"/>
      <c r="DOO11" s="343"/>
      <c r="DOP11" s="343"/>
      <c r="DOQ11" s="343"/>
      <c r="DOR11" s="343"/>
      <c r="DOS11" s="343"/>
      <c r="DOT11" s="343"/>
      <c r="DOU11" s="343"/>
      <c r="DOV11" s="343"/>
      <c r="DOW11" s="343"/>
      <c r="DOX11" s="343"/>
      <c r="DOY11" s="343"/>
      <c r="DOZ11" s="343"/>
      <c r="DPA11" s="343"/>
      <c r="DPB11" s="343"/>
      <c r="DPC11" s="343"/>
      <c r="DPD11" s="343"/>
      <c r="DPE11" s="343"/>
      <c r="DPF11" s="343"/>
      <c r="DPG11" s="343"/>
      <c r="DPH11" s="343"/>
      <c r="DPI11" s="343"/>
      <c r="DPJ11" s="343"/>
      <c r="DPK11" s="343"/>
      <c r="DPL11" s="343"/>
      <c r="DPM11" s="343"/>
      <c r="DPN11" s="343"/>
      <c r="DPO11" s="343"/>
      <c r="DPP11" s="343"/>
      <c r="DPQ11" s="343"/>
      <c r="DPR11" s="343"/>
      <c r="DPS11" s="343"/>
      <c r="DPT11" s="343"/>
      <c r="DPU11" s="343"/>
      <c r="DPV11" s="343"/>
      <c r="DPW11" s="343"/>
      <c r="DPX11" s="343"/>
      <c r="DPY11" s="343"/>
      <c r="DPZ11" s="343"/>
      <c r="DQA11" s="343"/>
      <c r="DQB11" s="343"/>
      <c r="DQC11" s="343"/>
      <c r="DQD11" s="343"/>
      <c r="DQE11" s="343"/>
      <c r="DQF11" s="343"/>
      <c r="DQG11" s="343"/>
      <c r="DQH11" s="343"/>
      <c r="DQI11" s="343"/>
      <c r="DQJ11" s="343"/>
      <c r="DQK11" s="343"/>
      <c r="DQL11" s="343"/>
      <c r="DQM11" s="343"/>
      <c r="DQN11" s="343"/>
      <c r="DQO11" s="343"/>
      <c r="DQP11" s="343"/>
      <c r="DQQ11" s="343"/>
      <c r="DQR11" s="343"/>
      <c r="DQS11" s="343"/>
      <c r="DQT11" s="343"/>
      <c r="DQU11" s="343"/>
      <c r="DQV11" s="343"/>
      <c r="DQW11" s="343"/>
      <c r="DQX11" s="343"/>
      <c r="DQY11" s="343"/>
      <c r="DQZ11" s="343"/>
      <c r="DRA11" s="343"/>
      <c r="DRB11" s="343"/>
      <c r="DRC11" s="343"/>
      <c r="DRD11" s="343"/>
      <c r="DRE11" s="343"/>
      <c r="DRF11" s="343"/>
      <c r="DRG11" s="343"/>
      <c r="DRH11" s="343"/>
      <c r="DRI11" s="343"/>
      <c r="DRJ11" s="343"/>
      <c r="DRK11" s="343"/>
      <c r="DRL11" s="343"/>
      <c r="DRM11" s="343"/>
      <c r="DRN11" s="343"/>
      <c r="DRO11" s="343"/>
      <c r="DRP11" s="343"/>
      <c r="DRQ11" s="343"/>
      <c r="DRR11" s="343"/>
      <c r="DRS11" s="343"/>
      <c r="DRT11" s="343"/>
      <c r="DRU11" s="343"/>
      <c r="DRV11" s="343"/>
      <c r="DRW11" s="343"/>
      <c r="DRX11" s="343"/>
      <c r="DRY11" s="343"/>
      <c r="DRZ11" s="343"/>
      <c r="DSA11" s="343"/>
      <c r="DSB11" s="343"/>
      <c r="DSC11" s="343"/>
      <c r="DSD11" s="343"/>
      <c r="DSE11" s="343"/>
      <c r="DSF11" s="343"/>
      <c r="DSG11" s="343"/>
      <c r="DSH11" s="343"/>
      <c r="DSI11" s="343"/>
      <c r="DSJ11" s="343"/>
      <c r="DSK11" s="343"/>
      <c r="DSL11" s="343"/>
      <c r="DSM11" s="343"/>
      <c r="DSN11" s="343"/>
      <c r="DSO11" s="343"/>
      <c r="DSP11" s="343"/>
      <c r="DSQ11" s="343"/>
      <c r="DSR11" s="343"/>
      <c r="DSS11" s="343"/>
      <c r="DST11" s="343"/>
      <c r="DSU11" s="343"/>
      <c r="DSV11" s="343"/>
      <c r="DSW11" s="343"/>
      <c r="DSX11" s="343"/>
      <c r="DSY11" s="343"/>
      <c r="DSZ11" s="343"/>
      <c r="DTA11" s="343"/>
      <c r="DTB11" s="343"/>
      <c r="DTC11" s="343"/>
      <c r="DTD11" s="343"/>
      <c r="DTE11" s="343"/>
      <c r="DTF11" s="343"/>
      <c r="DTG11" s="343"/>
      <c r="DTH11" s="343"/>
      <c r="DTI11" s="343"/>
      <c r="DTJ11" s="343"/>
      <c r="DTK11" s="343"/>
      <c r="DTL11" s="343"/>
      <c r="DTM11" s="343"/>
      <c r="DTN11" s="343"/>
      <c r="DTO11" s="343"/>
      <c r="DTP11" s="343"/>
      <c r="DTQ11" s="343"/>
      <c r="DTR11" s="343"/>
      <c r="DTS11" s="343"/>
      <c r="DTT11" s="343"/>
      <c r="DTU11" s="343"/>
      <c r="DTV11" s="343"/>
      <c r="DTW11" s="343"/>
      <c r="DTX11" s="343"/>
      <c r="DTY11" s="343"/>
      <c r="DTZ11" s="343"/>
      <c r="DUA11" s="343"/>
      <c r="DUB11" s="343"/>
      <c r="DUC11" s="343"/>
      <c r="DUD11" s="343"/>
      <c r="DUE11" s="343"/>
      <c r="DUF11" s="343"/>
      <c r="DUG11" s="343"/>
      <c r="DUH11" s="343"/>
      <c r="DUI11" s="343"/>
      <c r="DUJ11" s="343"/>
      <c r="DUK11" s="343"/>
      <c r="DUL11" s="343"/>
      <c r="DUM11" s="343"/>
      <c r="DUN11" s="343"/>
      <c r="DUO11" s="343"/>
      <c r="DUP11" s="343"/>
      <c r="DUQ11" s="343"/>
      <c r="DUR11" s="343"/>
      <c r="DUS11" s="343"/>
      <c r="DUT11" s="343"/>
      <c r="DUU11" s="343"/>
      <c r="DUV11" s="343"/>
      <c r="DUW11" s="343"/>
      <c r="DUX11" s="343"/>
      <c r="DUY11" s="343"/>
      <c r="DUZ11" s="343"/>
      <c r="DVA11" s="343"/>
      <c r="DVB11" s="343"/>
      <c r="DVC11" s="343"/>
      <c r="DVD11" s="343"/>
      <c r="DVE11" s="343"/>
      <c r="DVF11" s="343"/>
      <c r="DVG11" s="343"/>
      <c r="DVH11" s="343"/>
      <c r="DVI11" s="343"/>
      <c r="DVJ11" s="343"/>
      <c r="DVK11" s="343"/>
      <c r="DVL11" s="343"/>
      <c r="DVM11" s="343"/>
      <c r="DVN11" s="343"/>
      <c r="DVO11" s="343"/>
      <c r="DVP11" s="343"/>
      <c r="DVQ11" s="343"/>
      <c r="DVR11" s="343"/>
      <c r="DVS11" s="343"/>
      <c r="DVT11" s="343"/>
      <c r="DVU11" s="343"/>
      <c r="DVV11" s="343"/>
      <c r="DVW11" s="343"/>
      <c r="DVX11" s="343"/>
      <c r="DVY11" s="343"/>
      <c r="DVZ11" s="343"/>
      <c r="DWA11" s="343"/>
      <c r="DWB11" s="343"/>
      <c r="DWC11" s="343"/>
      <c r="DWD11" s="343"/>
      <c r="DWE11" s="343"/>
      <c r="DWF11" s="343"/>
      <c r="DWG11" s="343"/>
      <c r="DWH11" s="343"/>
      <c r="DWI11" s="343"/>
      <c r="DWJ11" s="343"/>
      <c r="DWK11" s="343"/>
      <c r="DWL11" s="343"/>
      <c r="DWM11" s="343"/>
      <c r="DWN11" s="343"/>
      <c r="DWO11" s="343"/>
      <c r="DWP11" s="343"/>
      <c r="DWQ11" s="343"/>
      <c r="DWR11" s="343"/>
      <c r="DWS11" s="343"/>
      <c r="DWT11" s="343"/>
      <c r="DWU11" s="343"/>
      <c r="DWV11" s="343"/>
      <c r="DWW11" s="343"/>
      <c r="DWX11" s="343"/>
      <c r="DWY11" s="343"/>
      <c r="DWZ11" s="343"/>
      <c r="DXA11" s="343"/>
      <c r="DXB11" s="343"/>
      <c r="DXC11" s="343"/>
      <c r="DXD11" s="343"/>
      <c r="DXE11" s="343"/>
      <c r="DXF11" s="343"/>
      <c r="DXG11" s="343"/>
      <c r="DXH11" s="343"/>
      <c r="DXI11" s="343"/>
      <c r="DXJ11" s="343"/>
      <c r="DXK11" s="343"/>
      <c r="DXL11" s="343"/>
      <c r="DXM11" s="343"/>
      <c r="DXN11" s="343"/>
      <c r="DXO11" s="343"/>
      <c r="DXP11" s="343"/>
      <c r="DXQ11" s="343"/>
      <c r="DXR11" s="343"/>
      <c r="DXS11" s="343"/>
      <c r="DXT11" s="343"/>
      <c r="DXU11" s="343"/>
      <c r="DXV11" s="343"/>
      <c r="DXW11" s="343"/>
      <c r="DXX11" s="343"/>
      <c r="DXY11" s="343"/>
      <c r="DXZ11" s="343"/>
      <c r="DYA11" s="343"/>
      <c r="DYB11" s="343"/>
      <c r="DYC11" s="343"/>
      <c r="DYD11" s="343"/>
      <c r="DYE11" s="343"/>
      <c r="DYF11" s="343"/>
      <c r="DYG11" s="343"/>
      <c r="DYH11" s="343"/>
      <c r="DYI11" s="343"/>
      <c r="DYJ11" s="343"/>
      <c r="DYK11" s="343"/>
      <c r="DYL11" s="343"/>
      <c r="DYM11" s="343"/>
      <c r="DYN11" s="343"/>
      <c r="DYO11" s="343"/>
      <c r="DYP11" s="343"/>
      <c r="DYQ11" s="343"/>
      <c r="DYR11" s="343"/>
      <c r="DYS11" s="343"/>
      <c r="DYT11" s="343"/>
      <c r="DYU11" s="343"/>
      <c r="DYV11" s="343"/>
      <c r="DYW11" s="343"/>
      <c r="DYX11" s="343"/>
      <c r="DYY11" s="343"/>
      <c r="DYZ11" s="343"/>
      <c r="DZA11" s="343"/>
      <c r="DZB11" s="343"/>
      <c r="DZC11" s="343"/>
      <c r="DZD11" s="343"/>
      <c r="DZE11" s="343"/>
      <c r="DZF11" s="343"/>
      <c r="DZG11" s="343"/>
      <c r="DZH11" s="343"/>
      <c r="DZI11" s="343"/>
      <c r="DZJ11" s="343"/>
      <c r="DZK11" s="343"/>
      <c r="DZL11" s="343"/>
      <c r="DZM11" s="343"/>
      <c r="DZN11" s="343"/>
      <c r="DZO11" s="343"/>
      <c r="DZP11" s="343"/>
      <c r="DZQ11" s="343"/>
      <c r="DZR11" s="343"/>
      <c r="DZS11" s="343"/>
      <c r="DZT11" s="343"/>
      <c r="DZU11" s="343"/>
      <c r="DZV11" s="343"/>
      <c r="DZW11" s="343"/>
      <c r="DZX11" s="343"/>
      <c r="DZY11" s="343"/>
      <c r="DZZ11" s="343"/>
      <c r="EAA11" s="343"/>
      <c r="EAB11" s="343"/>
      <c r="EAC11" s="343"/>
      <c r="EAD11" s="343"/>
      <c r="EAE11" s="343"/>
      <c r="EAF11" s="343"/>
      <c r="EAG11" s="343"/>
      <c r="EAH11" s="343"/>
      <c r="EAI11" s="343"/>
      <c r="EAJ11" s="343"/>
      <c r="EAK11" s="343"/>
      <c r="EAL11" s="343"/>
      <c r="EAM11" s="343"/>
      <c r="EAN11" s="343"/>
      <c r="EAO11" s="343"/>
      <c r="EAP11" s="343"/>
      <c r="EAQ11" s="343"/>
      <c r="EAR11" s="343"/>
      <c r="EAS11" s="343"/>
      <c r="EAT11" s="343"/>
      <c r="EAU11" s="343"/>
      <c r="EAV11" s="343"/>
      <c r="EAW11" s="343"/>
      <c r="EAX11" s="343"/>
      <c r="EAY11" s="343"/>
      <c r="EAZ11" s="343"/>
      <c r="EBA11" s="343"/>
      <c r="EBB11" s="343"/>
      <c r="EBC11" s="343"/>
      <c r="EBD11" s="343"/>
      <c r="EBE11" s="343"/>
      <c r="EBF11" s="343"/>
      <c r="EBG11" s="343"/>
      <c r="EBH11" s="343"/>
      <c r="EBI11" s="343"/>
      <c r="EBJ11" s="343"/>
      <c r="EBK11" s="343"/>
      <c r="EBL11" s="343"/>
      <c r="EBM11" s="343"/>
      <c r="EBN11" s="343"/>
      <c r="EBO11" s="343"/>
      <c r="EBP11" s="343"/>
      <c r="EBQ11" s="343"/>
      <c r="EBR11" s="343"/>
      <c r="EBS11" s="343"/>
      <c r="EBT11" s="343"/>
      <c r="EBU11" s="343"/>
      <c r="EBV11" s="343"/>
      <c r="EBW11" s="343"/>
      <c r="EBX11" s="343"/>
      <c r="EBY11" s="343"/>
      <c r="EBZ11" s="343"/>
      <c r="ECA11" s="343"/>
      <c r="ECB11" s="343"/>
      <c r="ECC11" s="343"/>
      <c r="ECD11" s="343"/>
      <c r="ECE11" s="343"/>
      <c r="ECF11" s="343"/>
      <c r="ECG11" s="343"/>
      <c r="ECH11" s="343"/>
      <c r="ECI11" s="343"/>
      <c r="ECJ11" s="343"/>
      <c r="ECK11" s="343"/>
      <c r="ECL11" s="343"/>
      <c r="ECM11" s="343"/>
      <c r="ECN11" s="343"/>
      <c r="ECO11" s="343"/>
      <c r="ECP11" s="343"/>
      <c r="ECQ11" s="343"/>
      <c r="ECR11" s="343"/>
      <c r="ECS11" s="343"/>
      <c r="ECT11" s="343"/>
      <c r="ECU11" s="343"/>
      <c r="ECV11" s="343"/>
      <c r="ECW11" s="343"/>
      <c r="ECX11" s="343"/>
      <c r="ECY11" s="343"/>
      <c r="ECZ11" s="343"/>
      <c r="EDA11" s="343"/>
      <c r="EDB11" s="343"/>
      <c r="EDC11" s="343"/>
      <c r="EDD11" s="343"/>
      <c r="EDE11" s="343"/>
      <c r="EDF11" s="343"/>
      <c r="EDG11" s="343"/>
      <c r="EDH11" s="343"/>
      <c r="EDI11" s="343"/>
      <c r="EDJ11" s="343"/>
      <c r="EDK11" s="343"/>
      <c r="EDL11" s="343"/>
      <c r="EDM11" s="343"/>
      <c r="EDN11" s="343"/>
      <c r="EDO11" s="343"/>
      <c r="EDP11" s="343"/>
      <c r="EDQ11" s="343"/>
      <c r="EDR11" s="343"/>
      <c r="EDS11" s="343"/>
      <c r="EDT11" s="343"/>
      <c r="EDU11" s="343"/>
      <c r="EDV11" s="343"/>
      <c r="EDW11" s="343"/>
      <c r="EDX11" s="343"/>
      <c r="EDY11" s="343"/>
      <c r="EDZ11" s="343"/>
      <c r="EEA11" s="343"/>
      <c r="EEB11" s="343"/>
      <c r="EEC11" s="343"/>
      <c r="EED11" s="343"/>
      <c r="EEE11" s="343"/>
      <c r="EEF11" s="343"/>
      <c r="EEG11" s="343"/>
      <c r="EEH11" s="343"/>
      <c r="EEI11" s="343"/>
      <c r="EEJ11" s="343"/>
      <c r="EEK11" s="343"/>
      <c r="EEL11" s="343"/>
      <c r="EEM11" s="343"/>
      <c r="EEN11" s="343"/>
      <c r="EEO11" s="343"/>
      <c r="EEP11" s="343"/>
      <c r="EEQ11" s="343"/>
      <c r="EER11" s="343"/>
      <c r="EES11" s="343"/>
      <c r="EET11" s="343"/>
      <c r="EEU11" s="343"/>
      <c r="EEV11" s="343"/>
      <c r="EEW11" s="343"/>
      <c r="EEX11" s="343"/>
      <c r="EEY11" s="343"/>
      <c r="EEZ11" s="343"/>
      <c r="EFA11" s="343"/>
      <c r="EFB11" s="343"/>
      <c r="EFC11" s="343"/>
      <c r="EFD11" s="343"/>
      <c r="EFE11" s="343"/>
      <c r="EFF11" s="343"/>
      <c r="EFG11" s="343"/>
      <c r="EFH11" s="343"/>
      <c r="EFI11" s="343"/>
      <c r="EFJ11" s="343"/>
      <c r="EFK11" s="343"/>
      <c r="EFL11" s="343"/>
      <c r="EFM11" s="343"/>
      <c r="EFN11" s="343"/>
      <c r="EFO11" s="343"/>
      <c r="EFP11" s="343"/>
      <c r="EFQ11" s="343"/>
      <c r="EFR11" s="343"/>
      <c r="EFS11" s="343"/>
      <c r="EFT11" s="343"/>
      <c r="EFU11" s="343"/>
      <c r="EFV11" s="343"/>
      <c r="EFW11" s="343"/>
      <c r="EFX11" s="343"/>
      <c r="EFY11" s="343"/>
      <c r="EFZ11" s="343"/>
      <c r="EGA11" s="343"/>
      <c r="EGB11" s="343"/>
      <c r="EGC11" s="343"/>
      <c r="EGD11" s="343"/>
      <c r="EGE11" s="343"/>
      <c r="EGF11" s="343"/>
      <c r="EGG11" s="343"/>
      <c r="EGH11" s="343"/>
      <c r="EGI11" s="343"/>
      <c r="EGJ11" s="343"/>
      <c r="EGK11" s="343"/>
      <c r="EGL11" s="343"/>
      <c r="EGM11" s="343"/>
      <c r="EGN11" s="343"/>
      <c r="EGO11" s="343"/>
      <c r="EGP11" s="343"/>
      <c r="EGQ11" s="343"/>
      <c r="EGR11" s="343"/>
      <c r="EGS11" s="343"/>
      <c r="EGT11" s="343"/>
      <c r="EGU11" s="343"/>
      <c r="EGV11" s="343"/>
      <c r="EGW11" s="343"/>
      <c r="EGX11" s="343"/>
      <c r="EGY11" s="343"/>
      <c r="EGZ11" s="343"/>
      <c r="EHA11" s="343"/>
      <c r="EHB11" s="343"/>
      <c r="EHC11" s="343"/>
      <c r="EHD11" s="343"/>
      <c r="EHE11" s="343"/>
      <c r="EHF11" s="343"/>
      <c r="EHG11" s="343"/>
      <c r="EHH11" s="343"/>
      <c r="EHI11" s="343"/>
      <c r="EHJ11" s="343"/>
      <c r="EHK11" s="343"/>
      <c r="EHL11" s="343"/>
      <c r="EHM11" s="343"/>
      <c r="EHN11" s="343"/>
      <c r="EHO11" s="343"/>
      <c r="EHP11" s="343"/>
      <c r="EHQ11" s="343"/>
      <c r="EHR11" s="343"/>
      <c r="EHS11" s="343"/>
      <c r="EHT11" s="343"/>
      <c r="EHU11" s="343"/>
      <c r="EHV11" s="343"/>
      <c r="EHW11" s="343"/>
      <c r="EHX11" s="343"/>
      <c r="EHY11" s="343"/>
      <c r="EHZ11" s="343"/>
      <c r="EIA11" s="343"/>
      <c r="EIB11" s="343"/>
      <c r="EIC11" s="343"/>
      <c r="EID11" s="343"/>
      <c r="EIE11" s="343"/>
      <c r="EIF11" s="343"/>
      <c r="EIG11" s="343"/>
      <c r="EIH11" s="343"/>
      <c r="EII11" s="343"/>
      <c r="EIJ11" s="343"/>
      <c r="EIK11" s="343"/>
      <c r="EIL11" s="343"/>
      <c r="EIM11" s="343"/>
      <c r="EIN11" s="343"/>
      <c r="EIO11" s="343"/>
      <c r="EIP11" s="343"/>
      <c r="EIQ11" s="343"/>
      <c r="EIR11" s="343"/>
      <c r="EIS11" s="343"/>
      <c r="EIT11" s="343"/>
      <c r="EIU11" s="343"/>
      <c r="EIV11" s="343"/>
      <c r="EIW11" s="343"/>
      <c r="EIX11" s="343"/>
      <c r="EIY11" s="343"/>
      <c r="EIZ11" s="343"/>
      <c r="EJA11" s="343"/>
      <c r="EJB11" s="343"/>
      <c r="EJC11" s="343"/>
      <c r="EJD11" s="343"/>
      <c r="EJE11" s="343"/>
      <c r="EJF11" s="343"/>
      <c r="EJG11" s="343"/>
      <c r="EJH11" s="343"/>
      <c r="EJI11" s="343"/>
      <c r="EJJ11" s="343"/>
      <c r="EJK11" s="343"/>
      <c r="EJL11" s="343"/>
      <c r="EJM11" s="343"/>
      <c r="EJN11" s="343"/>
      <c r="EJO11" s="343"/>
      <c r="EJP11" s="343"/>
      <c r="EJQ11" s="343"/>
      <c r="EJR11" s="343"/>
      <c r="EJS11" s="343"/>
      <c r="EJT11" s="343"/>
      <c r="EJU11" s="343"/>
      <c r="EJV11" s="343"/>
      <c r="EJW11" s="343"/>
      <c r="EJX11" s="343"/>
      <c r="EJY11" s="343"/>
      <c r="EJZ11" s="343"/>
      <c r="EKA11" s="343"/>
      <c r="EKB11" s="343"/>
      <c r="EKC11" s="343"/>
      <c r="EKD11" s="343"/>
      <c r="EKE11" s="343"/>
      <c r="EKF11" s="343"/>
      <c r="EKG11" s="343"/>
      <c r="EKH11" s="343"/>
      <c r="EKI11" s="343"/>
      <c r="EKJ11" s="343"/>
      <c r="EKK11" s="343"/>
      <c r="EKL11" s="343"/>
      <c r="EKM11" s="343"/>
      <c r="EKN11" s="343"/>
      <c r="EKO11" s="343"/>
      <c r="EKP11" s="343"/>
      <c r="EKQ11" s="343"/>
      <c r="EKR11" s="343"/>
      <c r="EKS11" s="343"/>
      <c r="EKT11" s="343"/>
      <c r="EKU11" s="343"/>
      <c r="EKV11" s="343"/>
      <c r="EKW11" s="343"/>
      <c r="EKX11" s="343"/>
      <c r="EKY11" s="343"/>
      <c r="EKZ11" s="343"/>
      <c r="ELA11" s="343"/>
      <c r="ELB11" s="343"/>
      <c r="ELC11" s="343"/>
      <c r="ELD11" s="343"/>
      <c r="ELE11" s="343"/>
      <c r="ELF11" s="343"/>
      <c r="ELG11" s="343"/>
      <c r="ELH11" s="343"/>
      <c r="ELI11" s="343"/>
      <c r="ELJ11" s="343"/>
      <c r="ELK11" s="343"/>
      <c r="ELL11" s="343"/>
      <c r="ELM11" s="343"/>
      <c r="ELN11" s="343"/>
      <c r="ELO11" s="343"/>
      <c r="ELP11" s="343"/>
      <c r="ELQ11" s="343"/>
      <c r="ELR11" s="343"/>
      <c r="ELS11" s="343"/>
      <c r="ELT11" s="343"/>
      <c r="ELU11" s="343"/>
      <c r="ELV11" s="343"/>
      <c r="ELW11" s="343"/>
      <c r="ELX11" s="343"/>
      <c r="ELY11" s="343"/>
      <c r="ELZ11" s="343"/>
      <c r="EMA11" s="343"/>
      <c r="EMB11" s="343"/>
      <c r="EMC11" s="343"/>
      <c r="EMD11" s="343"/>
      <c r="EME11" s="343"/>
      <c r="EMF11" s="343"/>
      <c r="EMG11" s="343"/>
      <c r="EMH11" s="343"/>
      <c r="EMI11" s="343"/>
      <c r="EMJ11" s="343"/>
      <c r="EMK11" s="343"/>
      <c r="EML11" s="343"/>
      <c r="EMM11" s="343"/>
      <c r="EMN11" s="343"/>
      <c r="EMO11" s="343"/>
      <c r="EMP11" s="343"/>
      <c r="EMQ11" s="343"/>
      <c r="EMR11" s="343"/>
      <c r="EMS11" s="343"/>
      <c r="EMT11" s="343"/>
      <c r="EMU11" s="343"/>
      <c r="EMV11" s="343"/>
      <c r="EMW11" s="343"/>
      <c r="EMX11" s="343"/>
      <c r="EMY11" s="343"/>
      <c r="EMZ11" s="343"/>
      <c r="ENA11" s="343"/>
      <c r="ENB11" s="343"/>
      <c r="ENC11" s="343"/>
      <c r="END11" s="343"/>
      <c r="ENE11" s="343"/>
      <c r="ENF11" s="343"/>
      <c r="ENG11" s="343"/>
      <c r="ENH11" s="343"/>
      <c r="ENI11" s="343"/>
      <c r="ENJ11" s="343"/>
      <c r="ENK11" s="343"/>
      <c r="ENL11" s="343"/>
      <c r="ENM11" s="343"/>
      <c r="ENN11" s="343"/>
      <c r="ENO11" s="343"/>
      <c r="ENP11" s="343"/>
      <c r="ENQ11" s="343"/>
      <c r="ENR11" s="343"/>
      <c r="ENS11" s="343"/>
      <c r="ENT11" s="343"/>
      <c r="ENU11" s="343"/>
      <c r="ENV11" s="343"/>
      <c r="ENW11" s="343"/>
      <c r="ENX11" s="343"/>
      <c r="ENY11" s="343"/>
      <c r="ENZ11" s="343"/>
      <c r="EOA11" s="343"/>
      <c r="EOB11" s="343"/>
      <c r="EOC11" s="343"/>
      <c r="EOD11" s="343"/>
      <c r="EOE11" s="343"/>
      <c r="EOF11" s="343"/>
      <c r="EOG11" s="343"/>
      <c r="EOH11" s="343"/>
      <c r="EOI11" s="343"/>
      <c r="EOJ11" s="343"/>
      <c r="EOK11" s="343"/>
      <c r="EOL11" s="343"/>
      <c r="EOM11" s="343"/>
      <c r="EON11" s="343"/>
      <c r="EOO11" s="343"/>
      <c r="EOP11" s="343"/>
      <c r="EOQ11" s="343"/>
      <c r="EOR11" s="343"/>
      <c r="EOS11" s="343"/>
      <c r="EOT11" s="343"/>
      <c r="EOU11" s="343"/>
      <c r="EOV11" s="343"/>
      <c r="EOW11" s="343"/>
      <c r="EOX11" s="343"/>
      <c r="EOY11" s="343"/>
      <c r="EOZ11" s="343"/>
      <c r="EPA11" s="343"/>
      <c r="EPB11" s="343"/>
      <c r="EPC11" s="343"/>
      <c r="EPD11" s="343"/>
      <c r="EPE11" s="343"/>
      <c r="EPF11" s="343"/>
      <c r="EPG11" s="343"/>
      <c r="EPH11" s="343"/>
      <c r="EPI11" s="343"/>
      <c r="EPJ11" s="343"/>
      <c r="EPK11" s="343"/>
      <c r="EPL11" s="343"/>
      <c r="EPM11" s="343"/>
      <c r="EPN11" s="343"/>
      <c r="EPO11" s="343"/>
      <c r="EPP11" s="343"/>
      <c r="EPQ11" s="343"/>
      <c r="EPR11" s="343"/>
      <c r="EPS11" s="343"/>
      <c r="EPT11" s="343"/>
      <c r="EPU11" s="343"/>
      <c r="EPV11" s="343"/>
      <c r="EPW11" s="343"/>
      <c r="EPX11" s="343"/>
      <c r="EPY11" s="343"/>
      <c r="EPZ11" s="343"/>
      <c r="EQA11" s="343"/>
      <c r="EQB11" s="343"/>
      <c r="EQC11" s="343"/>
      <c r="EQD11" s="343"/>
      <c r="EQE11" s="343"/>
      <c r="EQF11" s="343"/>
      <c r="EQG11" s="343"/>
      <c r="EQH11" s="343"/>
      <c r="EQI11" s="343"/>
      <c r="EQJ11" s="343"/>
      <c r="EQK11" s="343"/>
      <c r="EQL11" s="343"/>
      <c r="EQM11" s="343"/>
      <c r="EQN11" s="343"/>
      <c r="EQO11" s="343"/>
      <c r="EQP11" s="343"/>
      <c r="EQQ11" s="343"/>
      <c r="EQR11" s="343"/>
      <c r="EQS11" s="343"/>
      <c r="EQT11" s="343"/>
      <c r="EQU11" s="343"/>
      <c r="EQV11" s="343"/>
      <c r="EQW11" s="343"/>
      <c r="EQX11" s="343"/>
      <c r="EQY11" s="343"/>
      <c r="EQZ11" s="343"/>
      <c r="ERA11" s="343"/>
      <c r="ERB11" s="343"/>
      <c r="ERC11" s="343"/>
      <c r="ERD11" s="343"/>
      <c r="ERE11" s="343"/>
      <c r="ERF11" s="343"/>
      <c r="ERG11" s="343"/>
      <c r="ERH11" s="343"/>
      <c r="ERI11" s="343"/>
      <c r="ERJ11" s="343"/>
      <c r="ERK11" s="343"/>
      <c r="ERL11" s="343"/>
      <c r="ERM11" s="343"/>
      <c r="ERN11" s="343"/>
      <c r="ERO11" s="343"/>
      <c r="ERP11" s="343"/>
      <c r="ERQ11" s="343"/>
      <c r="ERR11" s="343"/>
      <c r="ERS11" s="343"/>
      <c r="ERT11" s="343"/>
      <c r="ERU11" s="343"/>
      <c r="ERV11" s="343"/>
      <c r="ERW11" s="343"/>
      <c r="ERX11" s="343"/>
      <c r="ERY11" s="343"/>
      <c r="ERZ11" s="343"/>
      <c r="ESA11" s="343"/>
      <c r="ESB11" s="343"/>
      <c r="ESC11" s="343"/>
      <c r="ESD11" s="343"/>
      <c r="ESE11" s="343"/>
      <c r="ESF11" s="343"/>
      <c r="ESG11" s="343"/>
      <c r="ESH11" s="343"/>
      <c r="ESI11" s="343"/>
      <c r="ESJ11" s="343"/>
      <c r="ESK11" s="343"/>
      <c r="ESL11" s="343"/>
      <c r="ESM11" s="343"/>
      <c r="ESN11" s="343"/>
      <c r="ESO11" s="343"/>
      <c r="ESP11" s="343"/>
      <c r="ESQ11" s="343"/>
      <c r="ESR11" s="343"/>
      <c r="ESS11" s="343"/>
      <c r="EST11" s="343"/>
      <c r="ESU11" s="343"/>
      <c r="ESV11" s="343"/>
      <c r="ESW11" s="343"/>
      <c r="ESX11" s="343"/>
      <c r="ESY11" s="343"/>
      <c r="ESZ11" s="343"/>
      <c r="ETA11" s="343"/>
      <c r="ETB11" s="343"/>
      <c r="ETC11" s="343"/>
      <c r="ETD11" s="343"/>
      <c r="ETE11" s="343"/>
      <c r="ETF11" s="343"/>
      <c r="ETG11" s="343"/>
      <c r="ETH11" s="343"/>
      <c r="ETI11" s="343"/>
      <c r="ETJ11" s="343"/>
      <c r="ETK11" s="343"/>
      <c r="ETL11" s="343"/>
      <c r="ETM11" s="343"/>
      <c r="ETN11" s="343"/>
      <c r="ETO11" s="343"/>
      <c r="ETP11" s="343"/>
      <c r="ETQ11" s="343"/>
      <c r="ETR11" s="343"/>
      <c r="ETS11" s="343"/>
      <c r="ETT11" s="343"/>
      <c r="ETU11" s="343"/>
      <c r="ETV11" s="343"/>
      <c r="ETW11" s="343"/>
      <c r="ETX11" s="343"/>
      <c r="ETY11" s="343"/>
      <c r="ETZ11" s="343"/>
      <c r="EUA11" s="343"/>
      <c r="EUB11" s="343"/>
      <c r="EUC11" s="343"/>
      <c r="EUD11" s="343"/>
      <c r="EUE11" s="343"/>
      <c r="EUF11" s="343"/>
      <c r="EUG11" s="343"/>
      <c r="EUH11" s="343"/>
      <c r="EUI11" s="343"/>
      <c r="EUJ11" s="343"/>
      <c r="EUK11" s="343"/>
      <c r="EUL11" s="343"/>
      <c r="EUM11" s="343"/>
      <c r="EUN11" s="343"/>
      <c r="EUO11" s="343"/>
      <c r="EUP11" s="343"/>
      <c r="EUQ11" s="343"/>
      <c r="EUR11" s="343"/>
      <c r="EUS11" s="343"/>
      <c r="EUT11" s="343"/>
      <c r="EUU11" s="343"/>
      <c r="EUV11" s="343"/>
      <c r="EUW11" s="343"/>
      <c r="EUX11" s="343"/>
      <c r="EUY11" s="343"/>
      <c r="EUZ11" s="343"/>
      <c r="EVA11" s="343"/>
      <c r="EVB11" s="343"/>
      <c r="EVC11" s="343"/>
      <c r="EVD11" s="343"/>
      <c r="EVE11" s="343"/>
      <c r="EVF11" s="343"/>
      <c r="EVG11" s="343"/>
      <c r="EVH11" s="343"/>
      <c r="EVI11" s="343"/>
      <c r="EVJ11" s="343"/>
      <c r="EVK11" s="343"/>
      <c r="EVL11" s="343"/>
      <c r="EVM11" s="343"/>
      <c r="EVN11" s="343"/>
      <c r="EVO11" s="343"/>
      <c r="EVP11" s="343"/>
      <c r="EVQ11" s="343"/>
      <c r="EVR11" s="343"/>
      <c r="EVS11" s="343"/>
      <c r="EVT11" s="343"/>
      <c r="EVU11" s="343"/>
      <c r="EVV11" s="343"/>
      <c r="EVW11" s="343"/>
      <c r="EVX11" s="343"/>
      <c r="EVY11" s="343"/>
      <c r="EVZ11" s="343"/>
      <c r="EWA11" s="343"/>
      <c r="EWB11" s="343"/>
      <c r="EWC11" s="343"/>
      <c r="EWD11" s="343"/>
      <c r="EWE11" s="343"/>
      <c r="EWF11" s="343"/>
      <c r="EWG11" s="343"/>
      <c r="EWH11" s="343"/>
      <c r="EWI11" s="343"/>
      <c r="EWJ11" s="343"/>
      <c r="EWK11" s="343"/>
      <c r="EWL11" s="343"/>
      <c r="EWM11" s="343"/>
      <c r="EWN11" s="343"/>
      <c r="EWO11" s="343"/>
      <c r="EWP11" s="343"/>
      <c r="EWQ11" s="343"/>
      <c r="EWR11" s="343"/>
      <c r="EWS11" s="343"/>
      <c r="EWT11" s="343"/>
      <c r="EWU11" s="343"/>
      <c r="EWV11" s="343"/>
      <c r="EWW11" s="343"/>
      <c r="EWX11" s="343"/>
      <c r="EWY11" s="343"/>
      <c r="EWZ11" s="343"/>
      <c r="EXA11" s="343"/>
      <c r="EXB11" s="343"/>
      <c r="EXC11" s="343"/>
      <c r="EXD11" s="343"/>
      <c r="EXE11" s="343"/>
      <c r="EXF11" s="343"/>
      <c r="EXG11" s="343"/>
      <c r="EXH11" s="343"/>
      <c r="EXI11" s="343"/>
      <c r="EXJ11" s="343"/>
      <c r="EXK11" s="343"/>
      <c r="EXL11" s="343"/>
      <c r="EXM11" s="343"/>
      <c r="EXN11" s="343"/>
      <c r="EXO11" s="343"/>
      <c r="EXP11" s="343"/>
      <c r="EXQ11" s="343"/>
      <c r="EXR11" s="343"/>
      <c r="EXS11" s="343"/>
      <c r="EXT11" s="343"/>
      <c r="EXU11" s="343"/>
      <c r="EXV11" s="343"/>
      <c r="EXW11" s="343"/>
      <c r="EXX11" s="343"/>
      <c r="EXY11" s="343"/>
      <c r="EXZ11" s="343"/>
      <c r="EYA11" s="343"/>
      <c r="EYB11" s="343"/>
      <c r="EYC11" s="343"/>
      <c r="EYD11" s="343"/>
      <c r="EYE11" s="343"/>
      <c r="EYF11" s="343"/>
      <c r="EYG11" s="343"/>
      <c r="EYH11" s="343"/>
      <c r="EYI11" s="343"/>
      <c r="EYJ11" s="343"/>
      <c r="EYK11" s="343"/>
      <c r="EYL11" s="343"/>
      <c r="EYM11" s="343"/>
      <c r="EYN11" s="343"/>
      <c r="EYO11" s="343"/>
      <c r="EYP11" s="343"/>
      <c r="EYQ11" s="343"/>
      <c r="EYR11" s="343"/>
      <c r="EYS11" s="343"/>
      <c r="EYT11" s="343"/>
      <c r="EYU11" s="343"/>
      <c r="EYV11" s="343"/>
      <c r="EYW11" s="343"/>
      <c r="EYX11" s="343"/>
      <c r="EYY11" s="343"/>
      <c r="EYZ11" s="343"/>
      <c r="EZA11" s="343"/>
      <c r="EZB11" s="343"/>
      <c r="EZC11" s="343"/>
      <c r="EZD11" s="343"/>
      <c r="EZE11" s="343"/>
      <c r="EZF11" s="343"/>
      <c r="EZG11" s="343"/>
      <c r="EZH11" s="343"/>
      <c r="EZI11" s="343"/>
      <c r="EZJ11" s="343"/>
      <c r="EZK11" s="343"/>
      <c r="EZL11" s="343"/>
      <c r="EZM11" s="343"/>
      <c r="EZN11" s="343"/>
      <c r="EZO11" s="343"/>
      <c r="EZP11" s="343"/>
      <c r="EZQ11" s="343"/>
      <c r="EZR11" s="343"/>
      <c r="EZS11" s="343"/>
      <c r="EZT11" s="343"/>
      <c r="EZU11" s="343"/>
      <c r="EZV11" s="343"/>
      <c r="EZW11" s="343"/>
      <c r="EZX11" s="343"/>
      <c r="EZY11" s="343"/>
      <c r="EZZ11" s="343"/>
      <c r="FAA11" s="343"/>
      <c r="FAB11" s="343"/>
      <c r="FAC11" s="343"/>
      <c r="FAD11" s="343"/>
      <c r="FAE11" s="343"/>
      <c r="FAF11" s="343"/>
      <c r="FAG11" s="343"/>
      <c r="FAH11" s="343"/>
      <c r="FAI11" s="343"/>
      <c r="FAJ11" s="343"/>
      <c r="FAK11" s="343"/>
      <c r="FAL11" s="343"/>
      <c r="FAM11" s="343"/>
      <c r="FAN11" s="343"/>
      <c r="FAO11" s="343"/>
      <c r="FAP11" s="343"/>
      <c r="FAQ11" s="343"/>
      <c r="FAR11" s="343"/>
      <c r="FAS11" s="343"/>
      <c r="FAT11" s="343"/>
      <c r="FAU11" s="343"/>
      <c r="FAV11" s="343"/>
      <c r="FAW11" s="343"/>
      <c r="FAX11" s="343"/>
      <c r="FAY11" s="343"/>
      <c r="FAZ11" s="343"/>
      <c r="FBA11" s="343"/>
      <c r="FBB11" s="343"/>
      <c r="FBC11" s="343"/>
      <c r="FBD11" s="343"/>
      <c r="FBE11" s="343"/>
      <c r="FBF11" s="343"/>
      <c r="FBG11" s="343"/>
      <c r="FBH11" s="343"/>
      <c r="FBI11" s="343"/>
      <c r="FBJ11" s="343"/>
      <c r="FBK11" s="343"/>
      <c r="FBL11" s="343"/>
      <c r="FBM11" s="343"/>
      <c r="FBN11" s="343"/>
      <c r="FBO11" s="343"/>
      <c r="FBP11" s="343"/>
      <c r="FBQ11" s="343"/>
      <c r="FBR11" s="343"/>
      <c r="FBS11" s="343"/>
      <c r="FBT11" s="343"/>
      <c r="FBU11" s="343"/>
      <c r="FBV11" s="343"/>
      <c r="FBW11" s="343"/>
      <c r="FBX11" s="343"/>
      <c r="FBY11" s="343"/>
      <c r="FBZ11" s="343"/>
      <c r="FCA11" s="343"/>
      <c r="FCB11" s="343"/>
      <c r="FCC11" s="343"/>
      <c r="FCD11" s="343"/>
      <c r="FCE11" s="343"/>
      <c r="FCF11" s="343"/>
      <c r="FCG11" s="343"/>
      <c r="FCH11" s="343"/>
      <c r="FCI11" s="343"/>
      <c r="FCJ11" s="343"/>
      <c r="FCK11" s="343"/>
      <c r="FCL11" s="343"/>
      <c r="FCM11" s="343"/>
      <c r="FCN11" s="343"/>
      <c r="FCO11" s="343"/>
      <c r="FCP11" s="343"/>
      <c r="FCQ11" s="343"/>
      <c r="FCR11" s="343"/>
      <c r="FCS11" s="343"/>
      <c r="FCT11" s="343"/>
      <c r="FCU11" s="343"/>
      <c r="FCV11" s="343"/>
      <c r="FCW11" s="343"/>
      <c r="FCX11" s="343"/>
      <c r="FCY11" s="343"/>
      <c r="FCZ11" s="343"/>
      <c r="FDA11" s="343"/>
      <c r="FDB11" s="343"/>
      <c r="FDC11" s="343"/>
      <c r="FDD11" s="343"/>
      <c r="FDE11" s="343"/>
      <c r="FDF11" s="343"/>
      <c r="FDG11" s="343"/>
      <c r="FDH11" s="343"/>
      <c r="FDI11" s="343"/>
      <c r="FDJ11" s="343"/>
      <c r="FDK11" s="343"/>
      <c r="FDL11" s="343"/>
      <c r="FDM11" s="343"/>
      <c r="FDN11" s="343"/>
      <c r="FDO11" s="343"/>
      <c r="FDP11" s="343"/>
      <c r="FDQ11" s="343"/>
      <c r="FDR11" s="343"/>
      <c r="FDS11" s="343"/>
      <c r="FDT11" s="343"/>
      <c r="FDU11" s="343"/>
      <c r="FDV11" s="343"/>
      <c r="FDW11" s="343"/>
      <c r="FDX11" s="343"/>
      <c r="FDY11" s="343"/>
      <c r="FDZ11" s="343"/>
      <c r="FEA11" s="343"/>
      <c r="FEB11" s="343"/>
      <c r="FEC11" s="343"/>
      <c r="FED11" s="343"/>
      <c r="FEE11" s="343"/>
      <c r="FEF11" s="343"/>
      <c r="FEG11" s="343"/>
      <c r="FEH11" s="343"/>
      <c r="FEI11" s="343"/>
      <c r="FEJ11" s="343"/>
      <c r="FEK11" s="343"/>
      <c r="FEL11" s="343"/>
      <c r="FEM11" s="343"/>
      <c r="FEN11" s="343"/>
      <c r="FEO11" s="343"/>
      <c r="FEP11" s="343"/>
      <c r="FEQ11" s="343"/>
      <c r="FER11" s="343"/>
      <c r="FES11" s="343"/>
      <c r="FET11" s="343"/>
      <c r="FEU11" s="343"/>
      <c r="FEV11" s="343"/>
      <c r="FEW11" s="343"/>
      <c r="FEX11" s="343"/>
      <c r="FEY11" s="343"/>
      <c r="FEZ11" s="343"/>
      <c r="FFA11" s="343"/>
      <c r="FFB11" s="343"/>
      <c r="FFC11" s="343"/>
      <c r="FFD11" s="343"/>
      <c r="FFE11" s="343"/>
      <c r="FFF11" s="343"/>
      <c r="FFG11" s="343"/>
      <c r="FFH11" s="343"/>
      <c r="FFI11" s="343"/>
      <c r="FFJ11" s="343"/>
      <c r="FFK11" s="343"/>
      <c r="FFL11" s="343"/>
      <c r="FFM11" s="343"/>
      <c r="FFN11" s="343"/>
      <c r="FFO11" s="343"/>
      <c r="FFP11" s="343"/>
      <c r="FFQ11" s="343"/>
      <c r="FFR11" s="343"/>
      <c r="FFS11" s="343"/>
      <c r="FFT11" s="343"/>
      <c r="FFU11" s="343"/>
      <c r="FFV11" s="343"/>
      <c r="FFW11" s="343"/>
      <c r="FFX11" s="343"/>
      <c r="FFY11" s="343"/>
      <c r="FFZ11" s="343"/>
      <c r="FGA11" s="343"/>
      <c r="FGB11" s="343"/>
      <c r="FGC11" s="343"/>
      <c r="FGD11" s="343"/>
      <c r="FGE11" s="343"/>
      <c r="FGF11" s="343"/>
      <c r="FGG11" s="343"/>
      <c r="FGH11" s="343"/>
      <c r="FGI11" s="343"/>
      <c r="FGJ11" s="343"/>
      <c r="FGK11" s="343"/>
      <c r="FGL11" s="343"/>
      <c r="FGM11" s="343"/>
      <c r="FGN11" s="343"/>
      <c r="FGO11" s="343"/>
      <c r="FGP11" s="343"/>
      <c r="FGQ11" s="343"/>
      <c r="FGR11" s="343"/>
      <c r="FGS11" s="343"/>
      <c r="FGT11" s="343"/>
      <c r="FGU11" s="343"/>
      <c r="FGV11" s="343"/>
      <c r="FGW11" s="343"/>
      <c r="FGX11" s="343"/>
      <c r="FGY11" s="343"/>
      <c r="FGZ11" s="343"/>
      <c r="FHA11" s="343"/>
      <c r="FHB11" s="343"/>
      <c r="FHC11" s="343"/>
      <c r="FHD11" s="343"/>
      <c r="FHE11" s="343"/>
      <c r="FHF11" s="343"/>
      <c r="FHG11" s="343"/>
      <c r="FHH11" s="343"/>
      <c r="FHI11" s="343"/>
      <c r="FHJ11" s="343"/>
      <c r="FHK11" s="343"/>
      <c r="FHL11" s="343"/>
      <c r="FHM11" s="343"/>
      <c r="FHN11" s="343"/>
      <c r="FHO11" s="343"/>
      <c r="FHP11" s="343"/>
      <c r="FHQ11" s="343"/>
      <c r="FHR11" s="343"/>
      <c r="FHS11" s="343"/>
      <c r="FHT11" s="343"/>
      <c r="FHU11" s="343"/>
      <c r="FHV11" s="343"/>
      <c r="FHW11" s="343"/>
      <c r="FHX11" s="343"/>
      <c r="FHY11" s="343"/>
      <c r="FHZ11" s="343"/>
      <c r="FIA11" s="343"/>
      <c r="FIB11" s="343"/>
      <c r="FIC11" s="343"/>
      <c r="FID11" s="343"/>
      <c r="FIE11" s="343"/>
      <c r="FIF11" s="343"/>
      <c r="FIG11" s="343"/>
      <c r="FIH11" s="343"/>
      <c r="FII11" s="343"/>
      <c r="FIJ11" s="343"/>
      <c r="FIK11" s="343"/>
      <c r="FIL11" s="343"/>
      <c r="FIM11" s="343"/>
      <c r="FIN11" s="343"/>
      <c r="FIO11" s="343"/>
      <c r="FIP11" s="343"/>
      <c r="FIQ11" s="343"/>
      <c r="FIR11" s="343"/>
      <c r="FIS11" s="343"/>
      <c r="FIT11" s="343"/>
      <c r="FIU11" s="343"/>
      <c r="FIV11" s="343"/>
      <c r="FIW11" s="343"/>
      <c r="FIX11" s="343"/>
      <c r="FIY11" s="343"/>
      <c r="FIZ11" s="343"/>
      <c r="FJA11" s="343"/>
      <c r="FJB11" s="343"/>
      <c r="FJC11" s="343"/>
      <c r="FJD11" s="343"/>
      <c r="FJE11" s="343"/>
      <c r="FJF11" s="343"/>
      <c r="FJG11" s="343"/>
      <c r="FJH11" s="343"/>
      <c r="FJI11" s="343"/>
      <c r="FJJ11" s="343"/>
      <c r="FJK11" s="343"/>
      <c r="FJL11" s="343"/>
      <c r="FJM11" s="343"/>
      <c r="FJN11" s="343"/>
      <c r="FJO11" s="343"/>
      <c r="FJP11" s="343"/>
      <c r="FJQ11" s="343"/>
      <c r="FJR11" s="343"/>
      <c r="FJS11" s="343"/>
      <c r="FJT11" s="343"/>
      <c r="FJU11" s="343"/>
      <c r="FJV11" s="343"/>
      <c r="FJW11" s="343"/>
      <c r="FJX11" s="343"/>
      <c r="FJY11" s="343"/>
      <c r="FJZ11" s="343"/>
      <c r="FKA11" s="343"/>
      <c r="FKB11" s="343"/>
      <c r="FKC11" s="343"/>
      <c r="FKD11" s="343"/>
      <c r="FKE11" s="343"/>
      <c r="FKF11" s="343"/>
      <c r="FKG11" s="343"/>
      <c r="FKH11" s="343"/>
      <c r="FKI11" s="343"/>
      <c r="FKJ11" s="343"/>
      <c r="FKK11" s="343"/>
      <c r="FKL11" s="343"/>
      <c r="FKM11" s="343"/>
      <c r="FKN11" s="343"/>
      <c r="FKO11" s="343"/>
      <c r="FKP11" s="343"/>
      <c r="FKQ11" s="343"/>
      <c r="FKR11" s="343"/>
      <c r="FKS11" s="343"/>
      <c r="FKT11" s="343"/>
      <c r="FKU11" s="343"/>
      <c r="FKV11" s="343"/>
      <c r="FKW11" s="343"/>
      <c r="FKX11" s="343"/>
      <c r="FKY11" s="343"/>
      <c r="FKZ11" s="343"/>
      <c r="FLA11" s="343"/>
      <c r="FLB11" s="343"/>
      <c r="FLC11" s="343"/>
      <c r="FLD11" s="343"/>
      <c r="FLE11" s="343"/>
      <c r="FLF11" s="343"/>
      <c r="FLG11" s="343"/>
      <c r="FLH11" s="343"/>
      <c r="FLI11" s="343"/>
      <c r="FLJ11" s="343"/>
      <c r="FLK11" s="343"/>
      <c r="FLL11" s="343"/>
      <c r="FLM11" s="343"/>
      <c r="FLN11" s="343"/>
      <c r="FLO11" s="343"/>
      <c r="FLP11" s="343"/>
      <c r="FLQ11" s="343"/>
      <c r="FLR11" s="343"/>
      <c r="FLS11" s="343"/>
      <c r="FLT11" s="343"/>
      <c r="FLU11" s="343"/>
      <c r="FLV11" s="343"/>
      <c r="FLW11" s="343"/>
      <c r="FLX11" s="343"/>
      <c r="FLY11" s="343"/>
      <c r="FLZ11" s="343"/>
      <c r="FMA11" s="343"/>
      <c r="FMB11" s="343"/>
      <c r="FMC11" s="343"/>
      <c r="FMD11" s="343"/>
      <c r="FME11" s="343"/>
      <c r="FMF11" s="343"/>
      <c r="FMG11" s="343"/>
      <c r="FMH11" s="343"/>
      <c r="FMI11" s="343"/>
      <c r="FMJ11" s="343"/>
      <c r="FMK11" s="343"/>
      <c r="FML11" s="343"/>
      <c r="FMM11" s="343"/>
      <c r="FMN11" s="343"/>
      <c r="FMO11" s="343"/>
      <c r="FMP11" s="343"/>
      <c r="FMQ11" s="343"/>
      <c r="FMR11" s="343"/>
      <c r="FMS11" s="343"/>
      <c r="FMT11" s="343"/>
      <c r="FMU11" s="343"/>
      <c r="FMV11" s="343"/>
      <c r="FMW11" s="343"/>
      <c r="FMX11" s="343"/>
      <c r="FMY11" s="343"/>
      <c r="FMZ11" s="343"/>
      <c r="FNA11" s="343"/>
      <c r="FNB11" s="343"/>
      <c r="FNC11" s="343"/>
      <c r="FND11" s="343"/>
      <c r="FNE11" s="343"/>
      <c r="FNF11" s="343"/>
      <c r="FNG11" s="343"/>
      <c r="FNH11" s="343"/>
      <c r="FNI11" s="343"/>
      <c r="FNJ11" s="343"/>
      <c r="FNK11" s="343"/>
      <c r="FNL11" s="343"/>
      <c r="FNM11" s="343"/>
      <c r="FNN11" s="343"/>
      <c r="FNO11" s="343"/>
      <c r="FNP11" s="343"/>
      <c r="FNQ11" s="343"/>
      <c r="FNR11" s="343"/>
      <c r="FNS11" s="343"/>
      <c r="FNT11" s="343"/>
      <c r="FNU11" s="343"/>
      <c r="FNV11" s="343"/>
      <c r="FNW11" s="343"/>
      <c r="FNX11" s="343"/>
      <c r="FNY11" s="343"/>
      <c r="FNZ11" s="343"/>
      <c r="FOA11" s="343"/>
      <c r="FOB11" s="343"/>
      <c r="FOC11" s="343"/>
      <c r="FOD11" s="343"/>
      <c r="FOE11" s="343"/>
      <c r="FOF11" s="343"/>
      <c r="FOG11" s="343"/>
      <c r="FOH11" s="343"/>
      <c r="FOI11" s="343"/>
      <c r="FOJ11" s="343"/>
      <c r="FOK11" s="343"/>
      <c r="FOL11" s="343"/>
      <c r="FOM11" s="343"/>
      <c r="FON11" s="343"/>
      <c r="FOO11" s="343"/>
      <c r="FOP11" s="343"/>
      <c r="FOQ11" s="343"/>
      <c r="FOR11" s="343"/>
      <c r="FOS11" s="343"/>
      <c r="FOT11" s="343"/>
      <c r="FOU11" s="343"/>
      <c r="FOV11" s="343"/>
      <c r="FOW11" s="343"/>
      <c r="FOX11" s="343"/>
      <c r="FOY11" s="343"/>
      <c r="FOZ11" s="343"/>
      <c r="FPA11" s="343"/>
      <c r="FPB11" s="343"/>
      <c r="FPC11" s="343"/>
      <c r="FPD11" s="343"/>
      <c r="FPE11" s="343"/>
      <c r="FPF11" s="343"/>
      <c r="FPG11" s="343"/>
      <c r="FPH11" s="343"/>
      <c r="FPI11" s="343"/>
      <c r="FPJ11" s="343"/>
      <c r="FPK11" s="343"/>
      <c r="FPL11" s="343"/>
      <c r="FPM11" s="343"/>
      <c r="FPN11" s="343"/>
      <c r="FPO11" s="343"/>
      <c r="FPP11" s="343"/>
      <c r="FPQ11" s="343"/>
      <c r="FPR11" s="343"/>
      <c r="FPS11" s="343"/>
      <c r="FPT11" s="343"/>
      <c r="FPU11" s="343"/>
      <c r="FPV11" s="343"/>
      <c r="FPW11" s="343"/>
      <c r="FPX11" s="343"/>
      <c r="FPY11" s="343"/>
      <c r="FPZ11" s="343"/>
      <c r="FQA11" s="343"/>
      <c r="FQB11" s="343"/>
      <c r="FQC11" s="343"/>
      <c r="FQD11" s="343"/>
      <c r="FQE11" s="343"/>
      <c r="FQF11" s="343"/>
      <c r="FQG11" s="343"/>
      <c r="FQH11" s="343"/>
      <c r="FQI11" s="343"/>
      <c r="FQJ11" s="343"/>
      <c r="FQK11" s="343"/>
      <c r="FQL11" s="343"/>
      <c r="FQM11" s="343"/>
      <c r="FQN11" s="343"/>
      <c r="FQO11" s="343"/>
      <c r="FQP11" s="343"/>
      <c r="FQQ11" s="343"/>
      <c r="FQR11" s="343"/>
      <c r="FQS11" s="343"/>
      <c r="FQT11" s="343"/>
      <c r="FQU11" s="343"/>
      <c r="FQV11" s="343"/>
      <c r="FQW11" s="343"/>
      <c r="FQX11" s="343"/>
      <c r="FQY11" s="343"/>
      <c r="FQZ11" s="343"/>
      <c r="FRA11" s="343"/>
      <c r="FRB11" s="343"/>
      <c r="FRC11" s="343"/>
      <c r="FRD11" s="343"/>
      <c r="FRE11" s="343"/>
      <c r="FRF11" s="343"/>
      <c r="FRG11" s="343"/>
      <c r="FRH11" s="343"/>
      <c r="FRI11" s="343"/>
      <c r="FRJ11" s="343"/>
      <c r="FRK11" s="343"/>
      <c r="FRL11" s="343"/>
      <c r="FRM11" s="343"/>
      <c r="FRN11" s="343"/>
      <c r="FRO11" s="343"/>
      <c r="FRP11" s="343"/>
      <c r="FRQ11" s="343"/>
      <c r="FRR11" s="343"/>
      <c r="FRS11" s="343"/>
      <c r="FRT11" s="343"/>
      <c r="FRU11" s="343"/>
      <c r="FRV11" s="343"/>
      <c r="FRW11" s="343"/>
      <c r="FRX11" s="343"/>
      <c r="FRY11" s="343"/>
      <c r="FRZ11" s="343"/>
      <c r="FSA11" s="343"/>
      <c r="FSB11" s="343"/>
      <c r="FSC11" s="343"/>
      <c r="FSD11" s="343"/>
      <c r="FSE11" s="343"/>
      <c r="FSF11" s="343"/>
      <c r="FSG11" s="343"/>
      <c r="FSH11" s="343"/>
      <c r="FSI11" s="343"/>
      <c r="FSJ11" s="343"/>
      <c r="FSK11" s="343"/>
      <c r="FSL11" s="343"/>
      <c r="FSM11" s="343"/>
      <c r="FSN11" s="343"/>
      <c r="FSO11" s="343"/>
      <c r="FSP11" s="343"/>
      <c r="FSQ11" s="343"/>
      <c r="FSR11" s="343"/>
      <c r="FSS11" s="343"/>
      <c r="FST11" s="343"/>
      <c r="FSU11" s="343"/>
      <c r="FSV11" s="343"/>
      <c r="FSW11" s="343"/>
      <c r="FSX11" s="343"/>
      <c r="FSY11" s="343"/>
      <c r="FSZ11" s="343"/>
      <c r="FTA11" s="343"/>
      <c r="FTB11" s="343"/>
      <c r="FTC11" s="343"/>
      <c r="FTD11" s="343"/>
      <c r="FTE11" s="343"/>
      <c r="FTF11" s="343"/>
      <c r="FTG11" s="343"/>
      <c r="FTH11" s="343"/>
      <c r="FTI11" s="343"/>
      <c r="FTJ11" s="343"/>
      <c r="FTK11" s="343"/>
      <c r="FTL11" s="343"/>
      <c r="FTM11" s="343"/>
      <c r="FTN11" s="343"/>
      <c r="FTO11" s="343"/>
      <c r="FTP11" s="343"/>
      <c r="FTQ11" s="343"/>
      <c r="FTR11" s="343"/>
      <c r="FTS11" s="343"/>
      <c r="FTT11" s="343"/>
      <c r="FTU11" s="343"/>
      <c r="FTV11" s="343"/>
      <c r="FTW11" s="343"/>
      <c r="FTX11" s="343"/>
      <c r="FTY11" s="343"/>
      <c r="FTZ11" s="343"/>
      <c r="FUA11" s="343"/>
      <c r="FUB11" s="343"/>
      <c r="FUC11" s="343"/>
      <c r="FUD11" s="343"/>
      <c r="FUE11" s="343"/>
      <c r="FUF11" s="343"/>
      <c r="FUG11" s="343"/>
      <c r="FUH11" s="343"/>
      <c r="FUI11" s="343"/>
      <c r="FUJ11" s="343"/>
      <c r="FUK11" s="343"/>
      <c r="FUL11" s="343"/>
      <c r="FUM11" s="343"/>
      <c r="FUN11" s="343"/>
      <c r="FUO11" s="343"/>
      <c r="FUP11" s="343"/>
      <c r="FUQ11" s="343"/>
      <c r="FUR11" s="343"/>
      <c r="FUS11" s="343"/>
      <c r="FUT11" s="343"/>
      <c r="FUU11" s="343"/>
      <c r="FUV11" s="343"/>
      <c r="FUW11" s="343"/>
      <c r="FUX11" s="343"/>
      <c r="FUY11" s="343"/>
      <c r="FUZ11" s="343"/>
      <c r="FVA11" s="343"/>
      <c r="FVB11" s="343"/>
      <c r="FVC11" s="343"/>
      <c r="FVD11" s="343"/>
      <c r="FVE11" s="343"/>
      <c r="FVF11" s="343"/>
      <c r="FVG11" s="343"/>
      <c r="FVH11" s="343"/>
      <c r="FVI11" s="343"/>
      <c r="FVJ11" s="343"/>
      <c r="FVK11" s="343"/>
      <c r="FVL11" s="343"/>
      <c r="FVM11" s="343"/>
      <c r="FVN11" s="343"/>
      <c r="FVO11" s="343"/>
      <c r="FVP11" s="343"/>
      <c r="FVQ11" s="343"/>
      <c r="FVR11" s="343"/>
      <c r="FVS11" s="343"/>
      <c r="FVT11" s="343"/>
      <c r="FVU11" s="343"/>
      <c r="FVV11" s="343"/>
      <c r="FVW11" s="343"/>
      <c r="FVX11" s="343"/>
      <c r="FVY11" s="343"/>
      <c r="FVZ11" s="343"/>
      <c r="FWA11" s="343"/>
      <c r="FWB11" s="343"/>
      <c r="FWC11" s="343"/>
      <c r="FWD11" s="343"/>
      <c r="FWE11" s="343"/>
      <c r="FWF11" s="343"/>
      <c r="FWG11" s="343"/>
      <c r="FWH11" s="343"/>
      <c r="FWI11" s="343"/>
      <c r="FWJ11" s="343"/>
      <c r="FWK11" s="343"/>
      <c r="FWL11" s="343"/>
      <c r="FWM11" s="343"/>
      <c r="FWN11" s="343"/>
      <c r="FWO11" s="343"/>
      <c r="FWP11" s="343"/>
      <c r="FWQ11" s="343"/>
      <c r="FWR11" s="343"/>
      <c r="FWS11" s="343"/>
      <c r="FWT11" s="343"/>
      <c r="FWU11" s="343"/>
      <c r="FWV11" s="343"/>
      <c r="FWW11" s="343"/>
      <c r="FWX11" s="343"/>
      <c r="FWY11" s="343"/>
      <c r="FWZ11" s="343"/>
      <c r="FXA11" s="343"/>
      <c r="FXB11" s="343"/>
      <c r="FXC11" s="343"/>
      <c r="FXD11" s="343"/>
      <c r="FXE11" s="343"/>
      <c r="FXF11" s="343"/>
      <c r="FXG11" s="343"/>
      <c r="FXH11" s="343"/>
      <c r="FXI11" s="343"/>
      <c r="FXJ11" s="343"/>
      <c r="FXK11" s="343"/>
      <c r="FXL11" s="343"/>
      <c r="FXM11" s="343"/>
      <c r="FXN11" s="343"/>
      <c r="FXO11" s="343"/>
      <c r="FXP11" s="343"/>
      <c r="FXQ11" s="343"/>
      <c r="FXR11" s="343"/>
      <c r="FXS11" s="343"/>
      <c r="FXT11" s="343"/>
      <c r="FXU11" s="343"/>
      <c r="FXV11" s="343"/>
      <c r="FXW11" s="343"/>
      <c r="FXX11" s="343"/>
      <c r="FXY11" s="343"/>
      <c r="FXZ11" s="343"/>
      <c r="FYA11" s="343"/>
      <c r="FYB11" s="343"/>
      <c r="FYC11" s="343"/>
      <c r="FYD11" s="343"/>
      <c r="FYE11" s="343"/>
      <c r="FYF11" s="343"/>
      <c r="FYG11" s="343"/>
      <c r="FYH11" s="343"/>
      <c r="FYI11" s="343"/>
      <c r="FYJ11" s="343"/>
      <c r="FYK11" s="343"/>
      <c r="FYL11" s="343"/>
      <c r="FYM11" s="343"/>
      <c r="FYN11" s="343"/>
      <c r="FYO11" s="343"/>
      <c r="FYP11" s="343"/>
      <c r="FYQ11" s="343"/>
      <c r="FYR11" s="343"/>
      <c r="FYS11" s="343"/>
      <c r="FYT11" s="343"/>
      <c r="FYU11" s="343"/>
      <c r="FYV11" s="343"/>
      <c r="FYW11" s="343"/>
      <c r="FYX11" s="343"/>
      <c r="FYY11" s="343"/>
      <c r="FYZ11" s="343"/>
      <c r="FZA11" s="343"/>
      <c r="FZB11" s="343"/>
      <c r="FZC11" s="343"/>
      <c r="FZD11" s="343"/>
      <c r="FZE11" s="343"/>
      <c r="FZF11" s="343"/>
      <c r="FZG11" s="343"/>
      <c r="FZH11" s="343"/>
      <c r="FZI11" s="343"/>
      <c r="FZJ11" s="343"/>
      <c r="FZK11" s="343"/>
      <c r="FZL11" s="343"/>
      <c r="FZM11" s="343"/>
      <c r="FZN11" s="343"/>
      <c r="FZO11" s="343"/>
      <c r="FZP11" s="343"/>
      <c r="FZQ11" s="343"/>
      <c r="FZR11" s="343"/>
      <c r="FZS11" s="343"/>
      <c r="FZT11" s="343"/>
      <c r="FZU11" s="343"/>
      <c r="FZV11" s="343"/>
      <c r="FZW11" s="343"/>
      <c r="FZX11" s="343"/>
      <c r="FZY11" s="343"/>
      <c r="FZZ11" s="343"/>
      <c r="GAA11" s="343"/>
      <c r="GAB11" s="343"/>
      <c r="GAC11" s="343"/>
      <c r="GAD11" s="343"/>
      <c r="GAE11" s="343"/>
      <c r="GAF11" s="343"/>
      <c r="GAG11" s="343"/>
      <c r="GAH11" s="343"/>
      <c r="GAI11" s="343"/>
      <c r="GAJ11" s="343"/>
      <c r="GAK11" s="343"/>
      <c r="GAL11" s="343"/>
      <c r="GAM11" s="343"/>
      <c r="GAN11" s="343"/>
      <c r="GAO11" s="343"/>
      <c r="GAP11" s="343"/>
      <c r="GAQ11" s="343"/>
      <c r="GAR11" s="343"/>
      <c r="GAS11" s="343"/>
      <c r="GAT11" s="343"/>
      <c r="GAU11" s="343"/>
      <c r="GAV11" s="343"/>
      <c r="GAW11" s="343"/>
      <c r="GAX11" s="343"/>
      <c r="GAY11" s="343"/>
      <c r="GAZ11" s="343"/>
      <c r="GBA11" s="343"/>
      <c r="GBB11" s="343"/>
      <c r="GBC11" s="343"/>
      <c r="GBD11" s="343"/>
      <c r="GBE11" s="343"/>
      <c r="GBF11" s="343"/>
      <c r="GBG11" s="343"/>
      <c r="GBH11" s="343"/>
      <c r="GBI11" s="343"/>
      <c r="GBJ11" s="343"/>
      <c r="GBK11" s="343"/>
      <c r="GBL11" s="343"/>
      <c r="GBM11" s="343"/>
      <c r="GBN11" s="343"/>
      <c r="GBO11" s="343"/>
      <c r="GBP11" s="343"/>
      <c r="GBQ11" s="343"/>
      <c r="GBR11" s="343"/>
      <c r="GBS11" s="343"/>
      <c r="GBT11" s="343"/>
      <c r="GBU11" s="343"/>
      <c r="GBV11" s="343"/>
      <c r="GBW11" s="343"/>
      <c r="GBX11" s="343"/>
      <c r="GBY11" s="343"/>
      <c r="GBZ11" s="343"/>
      <c r="GCA11" s="343"/>
      <c r="GCB11" s="343"/>
      <c r="GCC11" s="343"/>
      <c r="GCD11" s="343"/>
      <c r="GCE11" s="343"/>
      <c r="GCF11" s="343"/>
      <c r="GCG11" s="343"/>
      <c r="GCH11" s="343"/>
      <c r="GCI11" s="343"/>
      <c r="GCJ11" s="343"/>
      <c r="GCK11" s="343"/>
      <c r="GCL11" s="343"/>
      <c r="GCM11" s="343"/>
      <c r="GCN11" s="343"/>
      <c r="GCO11" s="343"/>
      <c r="GCP11" s="343"/>
      <c r="GCQ11" s="343"/>
      <c r="GCR11" s="343"/>
      <c r="GCS11" s="343"/>
      <c r="GCT11" s="343"/>
      <c r="GCU11" s="343"/>
      <c r="GCV11" s="343"/>
      <c r="GCW11" s="343"/>
      <c r="GCX11" s="343"/>
      <c r="GCY11" s="343"/>
      <c r="GCZ11" s="343"/>
      <c r="GDA11" s="343"/>
      <c r="GDB11" s="343"/>
      <c r="GDC11" s="343"/>
      <c r="GDD11" s="343"/>
      <c r="GDE11" s="343"/>
      <c r="GDF11" s="343"/>
      <c r="GDG11" s="343"/>
      <c r="GDH11" s="343"/>
      <c r="GDI11" s="343"/>
      <c r="GDJ11" s="343"/>
      <c r="GDK11" s="343"/>
      <c r="GDL11" s="343"/>
      <c r="GDM11" s="343"/>
      <c r="GDN11" s="343"/>
      <c r="GDO11" s="343"/>
      <c r="GDP11" s="343"/>
      <c r="GDQ11" s="343"/>
      <c r="GDR11" s="343"/>
      <c r="GDS11" s="343"/>
      <c r="GDT11" s="343"/>
      <c r="GDU11" s="343"/>
      <c r="GDV11" s="343"/>
      <c r="GDW11" s="343"/>
      <c r="GDX11" s="343"/>
      <c r="GDY11" s="343"/>
      <c r="GDZ11" s="343"/>
      <c r="GEA11" s="343"/>
      <c r="GEB11" s="343"/>
      <c r="GEC11" s="343"/>
      <c r="GED11" s="343"/>
      <c r="GEE11" s="343"/>
      <c r="GEF11" s="343"/>
      <c r="GEG11" s="343"/>
      <c r="GEH11" s="343"/>
      <c r="GEI11" s="343"/>
      <c r="GEJ11" s="343"/>
      <c r="GEK11" s="343"/>
      <c r="GEL11" s="343"/>
      <c r="GEM11" s="343"/>
      <c r="GEN11" s="343"/>
      <c r="GEO11" s="343"/>
      <c r="GEP11" s="343"/>
      <c r="GEQ11" s="343"/>
      <c r="GER11" s="343"/>
      <c r="GES11" s="343"/>
      <c r="GET11" s="343"/>
      <c r="GEU11" s="343"/>
      <c r="GEV11" s="343"/>
      <c r="GEW11" s="343"/>
      <c r="GEX11" s="343"/>
      <c r="GEY11" s="343"/>
      <c r="GEZ11" s="343"/>
      <c r="GFA11" s="343"/>
      <c r="GFB11" s="343"/>
      <c r="GFC11" s="343"/>
      <c r="GFD11" s="343"/>
      <c r="GFE11" s="343"/>
      <c r="GFF11" s="343"/>
      <c r="GFG11" s="343"/>
      <c r="GFH11" s="343"/>
      <c r="GFI11" s="343"/>
      <c r="GFJ11" s="343"/>
      <c r="GFK11" s="343"/>
      <c r="GFL11" s="343"/>
      <c r="GFM11" s="343"/>
      <c r="GFN11" s="343"/>
      <c r="GFO11" s="343"/>
      <c r="GFP11" s="343"/>
      <c r="GFQ11" s="343"/>
      <c r="GFR11" s="343"/>
      <c r="GFS11" s="343"/>
      <c r="GFT11" s="343"/>
      <c r="GFU11" s="343"/>
      <c r="GFV11" s="343"/>
      <c r="GFW11" s="343"/>
      <c r="GFX11" s="343"/>
      <c r="GFY11" s="343"/>
      <c r="GFZ11" s="343"/>
      <c r="GGA11" s="343"/>
      <c r="GGB11" s="343"/>
      <c r="GGC11" s="343"/>
      <c r="GGD11" s="343"/>
      <c r="GGE11" s="343"/>
      <c r="GGF11" s="343"/>
      <c r="GGG11" s="343"/>
      <c r="GGH11" s="343"/>
      <c r="GGI11" s="343"/>
      <c r="GGJ11" s="343"/>
      <c r="GGK11" s="343"/>
      <c r="GGL11" s="343"/>
      <c r="GGM11" s="343"/>
      <c r="GGN11" s="343"/>
      <c r="GGO11" s="343"/>
      <c r="GGP11" s="343"/>
      <c r="GGQ11" s="343"/>
      <c r="GGR11" s="343"/>
      <c r="GGS11" s="343"/>
      <c r="GGT11" s="343"/>
      <c r="GGU11" s="343"/>
      <c r="GGV11" s="343"/>
      <c r="GGW11" s="343"/>
      <c r="GGX11" s="343"/>
      <c r="GGY11" s="343"/>
      <c r="GGZ11" s="343"/>
      <c r="GHA11" s="343"/>
      <c r="GHB11" s="343"/>
      <c r="GHC11" s="343"/>
      <c r="GHD11" s="343"/>
      <c r="GHE11" s="343"/>
      <c r="GHF11" s="343"/>
      <c r="GHG11" s="343"/>
      <c r="GHH11" s="343"/>
      <c r="GHI11" s="343"/>
      <c r="GHJ11" s="343"/>
      <c r="GHK11" s="343"/>
      <c r="GHL11" s="343"/>
      <c r="GHM11" s="343"/>
      <c r="GHN11" s="343"/>
      <c r="GHO11" s="343"/>
      <c r="GHP11" s="343"/>
      <c r="GHQ11" s="343"/>
      <c r="GHR11" s="343"/>
      <c r="GHS11" s="343"/>
      <c r="GHT11" s="343"/>
      <c r="GHU11" s="343"/>
      <c r="GHV11" s="343"/>
      <c r="GHW11" s="343"/>
      <c r="GHX11" s="343"/>
      <c r="GHY11" s="343"/>
      <c r="GHZ11" s="343"/>
      <c r="GIA11" s="343"/>
      <c r="GIB11" s="343"/>
      <c r="GIC11" s="343"/>
      <c r="GID11" s="343"/>
      <c r="GIE11" s="343"/>
      <c r="GIF11" s="343"/>
      <c r="GIG11" s="343"/>
      <c r="GIH11" s="343"/>
      <c r="GII11" s="343"/>
      <c r="GIJ11" s="343"/>
      <c r="GIK11" s="343"/>
      <c r="GIL11" s="343"/>
      <c r="GIM11" s="343"/>
      <c r="GIN11" s="343"/>
      <c r="GIO11" s="343"/>
      <c r="GIP11" s="343"/>
      <c r="GIQ11" s="343"/>
      <c r="GIR11" s="343"/>
      <c r="GIS11" s="343"/>
      <c r="GIT11" s="343"/>
      <c r="GIU11" s="343"/>
      <c r="GIV11" s="343"/>
      <c r="GIW11" s="343"/>
      <c r="GIX11" s="343"/>
      <c r="GIY11" s="343"/>
      <c r="GIZ11" s="343"/>
      <c r="GJA11" s="343"/>
      <c r="GJB11" s="343"/>
      <c r="GJC11" s="343"/>
      <c r="GJD11" s="343"/>
      <c r="GJE11" s="343"/>
      <c r="GJF11" s="343"/>
      <c r="GJG11" s="343"/>
      <c r="GJH11" s="343"/>
      <c r="GJI11" s="343"/>
      <c r="GJJ11" s="343"/>
      <c r="GJK11" s="343"/>
      <c r="GJL11" s="343"/>
      <c r="GJM11" s="343"/>
      <c r="GJN11" s="343"/>
      <c r="GJO11" s="343"/>
      <c r="GJP11" s="343"/>
      <c r="GJQ11" s="343"/>
      <c r="GJR11" s="343"/>
      <c r="GJS11" s="343"/>
      <c r="GJT11" s="343"/>
      <c r="GJU11" s="343"/>
      <c r="GJV11" s="343"/>
      <c r="GJW11" s="343"/>
      <c r="GJX11" s="343"/>
      <c r="GJY11" s="343"/>
      <c r="GJZ11" s="343"/>
      <c r="GKA11" s="343"/>
      <c r="GKB11" s="343"/>
      <c r="GKC11" s="343"/>
      <c r="GKD11" s="343"/>
      <c r="GKE11" s="343"/>
      <c r="GKF11" s="343"/>
      <c r="GKG11" s="343"/>
      <c r="GKH11" s="343"/>
      <c r="GKI11" s="343"/>
      <c r="GKJ11" s="343"/>
      <c r="GKK11" s="343"/>
      <c r="GKL11" s="343"/>
      <c r="GKM11" s="343"/>
      <c r="GKN11" s="343"/>
      <c r="GKO11" s="343"/>
      <c r="GKP11" s="343"/>
      <c r="GKQ11" s="343"/>
      <c r="GKR11" s="343"/>
      <c r="GKS11" s="343"/>
      <c r="GKT11" s="343"/>
      <c r="GKU11" s="343"/>
      <c r="GKV11" s="343"/>
      <c r="GKW11" s="343"/>
      <c r="GKX11" s="343"/>
      <c r="GKY11" s="343"/>
      <c r="GKZ11" s="343"/>
      <c r="GLA11" s="343"/>
      <c r="GLB11" s="343"/>
      <c r="GLC11" s="343"/>
      <c r="GLD11" s="343"/>
      <c r="GLE11" s="343"/>
      <c r="GLF11" s="343"/>
      <c r="GLG11" s="343"/>
      <c r="GLH11" s="343"/>
      <c r="GLI11" s="343"/>
      <c r="GLJ11" s="343"/>
      <c r="GLK11" s="343"/>
      <c r="GLL11" s="343"/>
      <c r="GLM11" s="343"/>
      <c r="GLN11" s="343"/>
      <c r="GLO11" s="343"/>
      <c r="GLP11" s="343"/>
      <c r="GLQ11" s="343"/>
      <c r="GLR11" s="343"/>
      <c r="GLS11" s="343"/>
      <c r="GLT11" s="343"/>
      <c r="GLU11" s="343"/>
      <c r="GLV11" s="343"/>
      <c r="GLW11" s="343"/>
      <c r="GLX11" s="343"/>
      <c r="GLY11" s="343"/>
      <c r="GLZ11" s="343"/>
      <c r="GMA11" s="343"/>
      <c r="GMB11" s="343"/>
      <c r="GMC11" s="343"/>
      <c r="GMD11" s="343"/>
      <c r="GME11" s="343"/>
      <c r="GMF11" s="343"/>
      <c r="GMG11" s="343"/>
      <c r="GMH11" s="343"/>
      <c r="GMI11" s="343"/>
      <c r="GMJ11" s="343"/>
      <c r="GMK11" s="343"/>
      <c r="GML11" s="343"/>
      <c r="GMM11" s="343"/>
      <c r="GMN11" s="343"/>
      <c r="GMO11" s="343"/>
      <c r="GMP11" s="343"/>
      <c r="GMQ11" s="343"/>
      <c r="GMR11" s="343"/>
      <c r="GMS11" s="343"/>
      <c r="GMT11" s="343"/>
      <c r="GMU11" s="343"/>
      <c r="GMV11" s="343"/>
      <c r="GMW11" s="343"/>
      <c r="GMX11" s="343"/>
      <c r="GMY11" s="343"/>
      <c r="GMZ11" s="343"/>
      <c r="GNA11" s="343"/>
      <c r="GNB11" s="343"/>
      <c r="GNC11" s="343"/>
      <c r="GND11" s="343"/>
      <c r="GNE11" s="343"/>
      <c r="GNF11" s="343"/>
      <c r="GNG11" s="343"/>
      <c r="GNH11" s="343"/>
      <c r="GNI11" s="343"/>
      <c r="GNJ11" s="343"/>
      <c r="GNK11" s="343"/>
      <c r="GNL11" s="343"/>
      <c r="GNM11" s="343"/>
      <c r="GNN11" s="343"/>
      <c r="GNO11" s="343"/>
      <c r="GNP11" s="343"/>
      <c r="GNQ11" s="343"/>
      <c r="GNR11" s="343"/>
      <c r="GNS11" s="343"/>
      <c r="GNT11" s="343"/>
      <c r="GNU11" s="343"/>
      <c r="GNV11" s="343"/>
      <c r="GNW11" s="343"/>
      <c r="GNX11" s="343"/>
      <c r="GNY11" s="343"/>
      <c r="GNZ11" s="343"/>
      <c r="GOA11" s="343"/>
      <c r="GOB11" s="343"/>
      <c r="GOC11" s="343"/>
      <c r="GOD11" s="343"/>
      <c r="GOE11" s="343"/>
      <c r="GOF11" s="343"/>
      <c r="GOG11" s="343"/>
      <c r="GOH11" s="343"/>
      <c r="GOI11" s="343"/>
      <c r="GOJ11" s="343"/>
      <c r="GOK11" s="343"/>
      <c r="GOL11" s="343"/>
      <c r="GOM11" s="343"/>
      <c r="GON11" s="343"/>
      <c r="GOO11" s="343"/>
      <c r="GOP11" s="343"/>
      <c r="GOQ11" s="343"/>
      <c r="GOR11" s="343"/>
      <c r="GOS11" s="343"/>
      <c r="GOT11" s="343"/>
      <c r="GOU11" s="343"/>
      <c r="GOV11" s="343"/>
      <c r="GOW11" s="343"/>
      <c r="GOX11" s="343"/>
      <c r="GOY11" s="343"/>
      <c r="GOZ11" s="343"/>
      <c r="GPA11" s="343"/>
      <c r="GPB11" s="343"/>
      <c r="GPC11" s="343"/>
      <c r="GPD11" s="343"/>
      <c r="GPE11" s="343"/>
      <c r="GPF11" s="343"/>
      <c r="GPG11" s="343"/>
      <c r="GPH11" s="343"/>
      <c r="GPI11" s="343"/>
      <c r="GPJ11" s="343"/>
      <c r="GPK11" s="343"/>
      <c r="GPL11" s="343"/>
      <c r="GPM11" s="343"/>
      <c r="GPN11" s="343"/>
      <c r="GPO11" s="343"/>
      <c r="GPP11" s="343"/>
      <c r="GPQ11" s="343"/>
      <c r="GPR11" s="343"/>
      <c r="GPS11" s="343"/>
      <c r="GPT11" s="343"/>
      <c r="GPU11" s="343"/>
      <c r="GPV11" s="343"/>
      <c r="GPW11" s="343"/>
      <c r="GPX11" s="343"/>
      <c r="GPY11" s="343"/>
      <c r="GPZ11" s="343"/>
      <c r="GQA11" s="343"/>
      <c r="GQB11" s="343"/>
      <c r="GQC11" s="343"/>
      <c r="GQD11" s="343"/>
      <c r="GQE11" s="343"/>
      <c r="GQF11" s="343"/>
      <c r="GQG11" s="343"/>
      <c r="GQH11" s="343"/>
      <c r="GQI11" s="343"/>
      <c r="GQJ11" s="343"/>
      <c r="GQK11" s="343"/>
      <c r="GQL11" s="343"/>
      <c r="GQM11" s="343"/>
      <c r="GQN11" s="343"/>
      <c r="GQO11" s="343"/>
      <c r="GQP11" s="343"/>
      <c r="GQQ11" s="343"/>
      <c r="GQR11" s="343"/>
      <c r="GQS11" s="343"/>
      <c r="GQT11" s="343"/>
      <c r="GQU11" s="343"/>
      <c r="GQV11" s="343"/>
      <c r="GQW11" s="343"/>
      <c r="GQX11" s="343"/>
      <c r="GQY11" s="343"/>
      <c r="GQZ11" s="343"/>
      <c r="GRA11" s="343"/>
      <c r="GRB11" s="343"/>
      <c r="GRC11" s="343"/>
      <c r="GRD11" s="343"/>
      <c r="GRE11" s="343"/>
      <c r="GRF11" s="343"/>
      <c r="GRG11" s="343"/>
      <c r="GRH11" s="343"/>
      <c r="GRI11" s="343"/>
      <c r="GRJ11" s="343"/>
      <c r="GRK11" s="343"/>
      <c r="GRL11" s="343"/>
      <c r="GRM11" s="343"/>
      <c r="GRN11" s="343"/>
      <c r="GRO11" s="343"/>
      <c r="GRP11" s="343"/>
      <c r="GRQ11" s="343"/>
      <c r="GRR11" s="343"/>
      <c r="GRS11" s="343"/>
      <c r="GRT11" s="343"/>
      <c r="GRU11" s="343"/>
      <c r="GRV11" s="343"/>
      <c r="GRW11" s="343"/>
      <c r="GRX11" s="343"/>
      <c r="GRY11" s="343"/>
      <c r="GRZ11" s="343"/>
      <c r="GSA11" s="343"/>
      <c r="GSB11" s="343"/>
      <c r="GSC11" s="343"/>
      <c r="GSD11" s="343"/>
      <c r="GSE11" s="343"/>
      <c r="GSF11" s="343"/>
      <c r="GSG11" s="343"/>
      <c r="GSH11" s="343"/>
      <c r="GSI11" s="343"/>
      <c r="GSJ11" s="343"/>
      <c r="GSK11" s="343"/>
      <c r="GSL11" s="343"/>
      <c r="GSM11" s="343"/>
      <c r="GSN11" s="343"/>
      <c r="GSO11" s="343"/>
      <c r="GSP11" s="343"/>
      <c r="GSQ11" s="343"/>
      <c r="GSR11" s="343"/>
      <c r="GSS11" s="343"/>
      <c r="GST11" s="343"/>
      <c r="GSU11" s="343"/>
      <c r="GSV11" s="343"/>
      <c r="GSW11" s="343"/>
      <c r="GSX11" s="343"/>
      <c r="GSY11" s="343"/>
      <c r="GSZ11" s="343"/>
      <c r="GTA11" s="343"/>
      <c r="GTB11" s="343"/>
      <c r="GTC11" s="343"/>
      <c r="GTD11" s="343"/>
      <c r="GTE11" s="343"/>
      <c r="GTF11" s="343"/>
      <c r="GTG11" s="343"/>
      <c r="GTH11" s="343"/>
      <c r="GTI11" s="343"/>
      <c r="GTJ11" s="343"/>
      <c r="GTK11" s="343"/>
      <c r="GTL11" s="343"/>
      <c r="GTM11" s="343"/>
      <c r="GTN11" s="343"/>
      <c r="GTO11" s="343"/>
      <c r="GTP11" s="343"/>
      <c r="GTQ11" s="343"/>
      <c r="GTR11" s="343"/>
      <c r="GTS11" s="343"/>
      <c r="GTT11" s="343"/>
      <c r="GTU11" s="343"/>
      <c r="GTV11" s="343"/>
      <c r="GTW11" s="343"/>
      <c r="GTX11" s="343"/>
      <c r="GTY11" s="343"/>
      <c r="GTZ11" s="343"/>
      <c r="GUA11" s="343"/>
      <c r="GUB11" s="343"/>
      <c r="GUC11" s="343"/>
      <c r="GUD11" s="343"/>
      <c r="GUE11" s="343"/>
      <c r="GUF11" s="343"/>
      <c r="GUG11" s="343"/>
      <c r="GUH11" s="343"/>
      <c r="GUI11" s="343"/>
      <c r="GUJ11" s="343"/>
      <c r="GUK11" s="343"/>
      <c r="GUL11" s="343"/>
      <c r="GUM11" s="343"/>
      <c r="GUN11" s="343"/>
      <c r="GUO11" s="343"/>
      <c r="GUP11" s="343"/>
      <c r="GUQ11" s="343"/>
      <c r="GUR11" s="343"/>
      <c r="GUS11" s="343"/>
      <c r="GUT11" s="343"/>
      <c r="GUU11" s="343"/>
      <c r="GUV11" s="343"/>
      <c r="GUW11" s="343"/>
      <c r="GUX11" s="343"/>
      <c r="GUY11" s="343"/>
      <c r="GUZ11" s="343"/>
      <c r="GVA11" s="343"/>
      <c r="GVB11" s="343"/>
      <c r="GVC11" s="343"/>
      <c r="GVD11" s="343"/>
      <c r="GVE11" s="343"/>
      <c r="GVF11" s="343"/>
      <c r="GVG11" s="343"/>
      <c r="GVH11" s="343"/>
      <c r="GVI11" s="343"/>
      <c r="GVJ11" s="343"/>
      <c r="GVK11" s="343"/>
      <c r="GVL11" s="343"/>
      <c r="GVM11" s="343"/>
      <c r="GVN11" s="343"/>
      <c r="GVO11" s="343"/>
      <c r="GVP11" s="343"/>
      <c r="GVQ11" s="343"/>
      <c r="GVR11" s="343"/>
      <c r="GVS11" s="343"/>
      <c r="GVT11" s="343"/>
      <c r="GVU11" s="343"/>
      <c r="GVV11" s="343"/>
      <c r="GVW11" s="343"/>
      <c r="GVX11" s="343"/>
      <c r="GVY11" s="343"/>
      <c r="GVZ11" s="343"/>
      <c r="GWA11" s="343"/>
      <c r="GWB11" s="343"/>
      <c r="GWC11" s="343"/>
      <c r="GWD11" s="343"/>
      <c r="GWE11" s="343"/>
      <c r="GWF11" s="343"/>
      <c r="GWG11" s="343"/>
      <c r="GWH11" s="343"/>
      <c r="GWI11" s="343"/>
      <c r="GWJ11" s="343"/>
      <c r="GWK11" s="343"/>
      <c r="GWL11" s="343"/>
      <c r="GWM11" s="343"/>
      <c r="GWN11" s="343"/>
      <c r="GWO11" s="343"/>
      <c r="GWP11" s="343"/>
      <c r="GWQ11" s="343"/>
      <c r="GWR11" s="343"/>
      <c r="GWS11" s="343"/>
      <c r="GWT11" s="343"/>
      <c r="GWU11" s="343"/>
      <c r="GWV11" s="343"/>
      <c r="GWW11" s="343"/>
      <c r="GWX11" s="343"/>
      <c r="GWY11" s="343"/>
      <c r="GWZ11" s="343"/>
      <c r="GXA11" s="343"/>
      <c r="GXB11" s="343"/>
      <c r="GXC11" s="343"/>
      <c r="GXD11" s="343"/>
      <c r="GXE11" s="343"/>
      <c r="GXF11" s="343"/>
      <c r="GXG11" s="343"/>
      <c r="GXH11" s="343"/>
      <c r="GXI11" s="343"/>
      <c r="GXJ11" s="343"/>
      <c r="GXK11" s="343"/>
      <c r="GXL11" s="343"/>
      <c r="GXM11" s="343"/>
      <c r="GXN11" s="343"/>
      <c r="GXO11" s="343"/>
      <c r="GXP11" s="343"/>
      <c r="GXQ11" s="343"/>
      <c r="GXR11" s="343"/>
      <c r="GXS11" s="343"/>
      <c r="GXT11" s="343"/>
      <c r="GXU11" s="343"/>
      <c r="GXV11" s="343"/>
      <c r="GXW11" s="343"/>
      <c r="GXX11" s="343"/>
      <c r="GXY11" s="343"/>
      <c r="GXZ11" s="343"/>
      <c r="GYA11" s="343"/>
      <c r="GYB11" s="343"/>
      <c r="GYC11" s="343"/>
      <c r="GYD11" s="343"/>
      <c r="GYE11" s="343"/>
      <c r="GYF11" s="343"/>
      <c r="GYG11" s="343"/>
      <c r="GYH11" s="343"/>
      <c r="GYI11" s="343"/>
      <c r="GYJ11" s="343"/>
      <c r="GYK11" s="343"/>
      <c r="GYL11" s="343"/>
      <c r="GYM11" s="343"/>
      <c r="GYN11" s="343"/>
      <c r="GYO11" s="343"/>
      <c r="GYP11" s="343"/>
      <c r="GYQ11" s="343"/>
      <c r="GYR11" s="343"/>
      <c r="GYS11" s="343"/>
      <c r="GYT11" s="343"/>
      <c r="GYU11" s="343"/>
      <c r="GYV11" s="343"/>
      <c r="GYW11" s="343"/>
      <c r="GYX11" s="343"/>
      <c r="GYY11" s="343"/>
      <c r="GYZ11" s="343"/>
      <c r="GZA11" s="343"/>
      <c r="GZB11" s="343"/>
      <c r="GZC11" s="343"/>
      <c r="GZD11" s="343"/>
      <c r="GZE11" s="343"/>
      <c r="GZF11" s="343"/>
      <c r="GZG11" s="343"/>
      <c r="GZH11" s="343"/>
      <c r="GZI11" s="343"/>
      <c r="GZJ11" s="343"/>
      <c r="GZK11" s="343"/>
      <c r="GZL11" s="343"/>
      <c r="GZM11" s="343"/>
      <c r="GZN11" s="343"/>
      <c r="GZO11" s="343"/>
      <c r="GZP11" s="343"/>
      <c r="GZQ11" s="343"/>
      <c r="GZR11" s="343"/>
      <c r="GZS11" s="343"/>
      <c r="GZT11" s="343"/>
      <c r="GZU11" s="343"/>
      <c r="GZV11" s="343"/>
      <c r="GZW11" s="343"/>
      <c r="GZX11" s="343"/>
      <c r="GZY11" s="343"/>
      <c r="GZZ11" s="343"/>
      <c r="HAA11" s="343"/>
      <c r="HAB11" s="343"/>
      <c r="HAC11" s="343"/>
      <c r="HAD11" s="343"/>
      <c r="HAE11" s="343"/>
      <c r="HAF11" s="343"/>
      <c r="HAG11" s="343"/>
      <c r="HAH11" s="343"/>
      <c r="HAI11" s="343"/>
      <c r="HAJ11" s="343"/>
      <c r="HAK11" s="343"/>
      <c r="HAL11" s="343"/>
      <c r="HAM11" s="343"/>
      <c r="HAN11" s="343"/>
      <c r="HAO11" s="343"/>
      <c r="HAP11" s="343"/>
      <c r="HAQ11" s="343"/>
      <c r="HAR11" s="343"/>
      <c r="HAS11" s="343"/>
      <c r="HAT11" s="343"/>
      <c r="HAU11" s="343"/>
      <c r="HAV11" s="343"/>
      <c r="HAW11" s="343"/>
      <c r="HAX11" s="343"/>
      <c r="HAY11" s="343"/>
      <c r="HAZ11" s="343"/>
      <c r="HBA11" s="343"/>
      <c r="HBB11" s="343"/>
      <c r="HBC11" s="343"/>
      <c r="HBD11" s="343"/>
      <c r="HBE11" s="343"/>
      <c r="HBF11" s="343"/>
      <c r="HBG11" s="343"/>
      <c r="HBH11" s="343"/>
      <c r="HBI11" s="343"/>
      <c r="HBJ11" s="343"/>
      <c r="HBK11" s="343"/>
      <c r="HBL11" s="343"/>
      <c r="HBM11" s="343"/>
      <c r="HBN11" s="343"/>
      <c r="HBO11" s="343"/>
      <c r="HBP11" s="343"/>
      <c r="HBQ11" s="343"/>
      <c r="HBR11" s="343"/>
      <c r="HBS11" s="343"/>
      <c r="HBT11" s="343"/>
      <c r="HBU11" s="343"/>
      <c r="HBV11" s="343"/>
      <c r="HBW11" s="343"/>
      <c r="HBX11" s="343"/>
      <c r="HBY11" s="343"/>
      <c r="HBZ11" s="343"/>
      <c r="HCA11" s="343"/>
      <c r="HCB11" s="343"/>
      <c r="HCC11" s="343"/>
      <c r="HCD11" s="343"/>
      <c r="HCE11" s="343"/>
      <c r="HCF11" s="343"/>
      <c r="HCG11" s="343"/>
      <c r="HCH11" s="343"/>
      <c r="HCI11" s="343"/>
      <c r="HCJ11" s="343"/>
      <c r="HCK11" s="343"/>
      <c r="HCL11" s="343"/>
      <c r="HCM11" s="343"/>
      <c r="HCN11" s="343"/>
      <c r="HCO11" s="343"/>
      <c r="HCP11" s="343"/>
      <c r="HCQ11" s="343"/>
      <c r="HCR11" s="343"/>
      <c r="HCS11" s="343"/>
      <c r="HCT11" s="343"/>
      <c r="HCU11" s="343"/>
      <c r="HCV11" s="343"/>
      <c r="HCW11" s="343"/>
      <c r="HCX11" s="343"/>
      <c r="HCY11" s="343"/>
      <c r="HCZ11" s="343"/>
      <c r="HDA11" s="343"/>
      <c r="HDB11" s="343"/>
      <c r="HDC11" s="343"/>
      <c r="HDD11" s="343"/>
      <c r="HDE11" s="343"/>
      <c r="HDF11" s="343"/>
      <c r="HDG11" s="343"/>
      <c r="HDH11" s="343"/>
      <c r="HDI11" s="343"/>
      <c r="HDJ11" s="343"/>
      <c r="HDK11" s="343"/>
      <c r="HDL11" s="343"/>
      <c r="HDM11" s="343"/>
      <c r="HDN11" s="343"/>
      <c r="HDO11" s="343"/>
      <c r="HDP11" s="343"/>
      <c r="HDQ11" s="343"/>
      <c r="HDR11" s="343"/>
      <c r="HDS11" s="343"/>
      <c r="HDT11" s="343"/>
      <c r="HDU11" s="343"/>
      <c r="HDV11" s="343"/>
      <c r="HDW11" s="343"/>
      <c r="HDX11" s="343"/>
      <c r="HDY11" s="343"/>
      <c r="HDZ11" s="343"/>
      <c r="HEA11" s="343"/>
      <c r="HEB11" s="343"/>
      <c r="HEC11" s="343"/>
      <c r="HED11" s="343"/>
      <c r="HEE11" s="343"/>
      <c r="HEF11" s="343"/>
      <c r="HEG11" s="343"/>
      <c r="HEH11" s="343"/>
      <c r="HEI11" s="343"/>
      <c r="HEJ11" s="343"/>
      <c r="HEK11" s="343"/>
      <c r="HEL11" s="343"/>
      <c r="HEM11" s="343"/>
      <c r="HEN11" s="343"/>
      <c r="HEO11" s="343"/>
      <c r="HEP11" s="343"/>
      <c r="HEQ11" s="343"/>
      <c r="HER11" s="343"/>
      <c r="HES11" s="343"/>
      <c r="HET11" s="343"/>
      <c r="HEU11" s="343"/>
      <c r="HEV11" s="343"/>
      <c r="HEW11" s="343"/>
      <c r="HEX11" s="343"/>
      <c r="HEY11" s="343"/>
      <c r="HEZ11" s="343"/>
      <c r="HFA11" s="343"/>
      <c r="HFB11" s="343"/>
      <c r="HFC11" s="343"/>
      <c r="HFD11" s="343"/>
      <c r="HFE11" s="343"/>
      <c r="HFF11" s="343"/>
      <c r="HFG11" s="343"/>
      <c r="HFH11" s="343"/>
      <c r="HFI11" s="343"/>
      <c r="HFJ11" s="343"/>
      <c r="HFK11" s="343"/>
      <c r="HFL11" s="343"/>
      <c r="HFM11" s="343"/>
      <c r="HFN11" s="343"/>
      <c r="HFO11" s="343"/>
      <c r="HFP11" s="343"/>
      <c r="HFQ11" s="343"/>
      <c r="HFR11" s="343"/>
      <c r="HFS11" s="343"/>
      <c r="HFT11" s="343"/>
      <c r="HFU11" s="343"/>
      <c r="HFV11" s="343"/>
      <c r="HFW11" s="343"/>
      <c r="HFX11" s="343"/>
      <c r="HFY11" s="343"/>
      <c r="HFZ11" s="343"/>
      <c r="HGA11" s="343"/>
      <c r="HGB11" s="343"/>
      <c r="HGC11" s="343"/>
      <c r="HGD11" s="343"/>
      <c r="HGE11" s="343"/>
      <c r="HGF11" s="343"/>
      <c r="HGG11" s="343"/>
      <c r="HGH11" s="343"/>
      <c r="HGI11" s="343"/>
      <c r="HGJ11" s="343"/>
      <c r="HGK11" s="343"/>
      <c r="HGL11" s="343"/>
      <c r="HGM11" s="343"/>
      <c r="HGN11" s="343"/>
      <c r="HGO11" s="343"/>
      <c r="HGP11" s="343"/>
      <c r="HGQ11" s="343"/>
      <c r="HGR11" s="343"/>
      <c r="HGS11" s="343"/>
      <c r="HGT11" s="343"/>
      <c r="HGU11" s="343"/>
      <c r="HGV11" s="343"/>
      <c r="HGW11" s="343"/>
      <c r="HGX11" s="343"/>
      <c r="HGY11" s="343"/>
      <c r="HGZ11" s="343"/>
      <c r="HHA11" s="343"/>
      <c r="HHB11" s="343"/>
      <c r="HHC11" s="343"/>
      <c r="HHD11" s="343"/>
      <c r="HHE11" s="343"/>
      <c r="HHF11" s="343"/>
      <c r="HHG11" s="343"/>
      <c r="HHH11" s="343"/>
      <c r="HHI11" s="343"/>
      <c r="HHJ11" s="343"/>
      <c r="HHK11" s="343"/>
      <c r="HHL11" s="343"/>
      <c r="HHM11" s="343"/>
      <c r="HHN11" s="343"/>
      <c r="HHO11" s="343"/>
      <c r="HHP11" s="343"/>
      <c r="HHQ11" s="343"/>
      <c r="HHR11" s="343"/>
      <c r="HHS11" s="343"/>
      <c r="HHT11" s="343"/>
      <c r="HHU11" s="343"/>
      <c r="HHV11" s="343"/>
      <c r="HHW11" s="343"/>
      <c r="HHX11" s="343"/>
      <c r="HHY11" s="343"/>
      <c r="HHZ11" s="343"/>
      <c r="HIA11" s="343"/>
      <c r="HIB11" s="343"/>
      <c r="HIC11" s="343"/>
      <c r="HID11" s="343"/>
      <c r="HIE11" s="343"/>
      <c r="HIF11" s="343"/>
      <c r="HIG11" s="343"/>
      <c r="HIH11" s="343"/>
      <c r="HII11" s="343"/>
      <c r="HIJ11" s="343"/>
      <c r="HIK11" s="343"/>
      <c r="HIL11" s="343"/>
      <c r="HIM11" s="343"/>
      <c r="HIN11" s="343"/>
      <c r="HIO11" s="343"/>
      <c r="HIP11" s="343"/>
      <c r="HIQ11" s="343"/>
      <c r="HIR11" s="343"/>
      <c r="HIS11" s="343"/>
      <c r="HIT11" s="343"/>
      <c r="HIU11" s="343"/>
      <c r="HIV11" s="343"/>
      <c r="HIW11" s="343"/>
      <c r="HIX11" s="343"/>
      <c r="HIY11" s="343"/>
      <c r="HIZ11" s="343"/>
      <c r="HJA11" s="343"/>
      <c r="HJB11" s="343"/>
      <c r="HJC11" s="343"/>
      <c r="HJD11" s="343"/>
      <c r="HJE11" s="343"/>
      <c r="HJF11" s="343"/>
      <c r="HJG11" s="343"/>
      <c r="HJH11" s="343"/>
      <c r="HJI11" s="343"/>
      <c r="HJJ11" s="343"/>
      <c r="HJK11" s="343"/>
      <c r="HJL11" s="343"/>
      <c r="HJM11" s="343"/>
      <c r="HJN11" s="343"/>
      <c r="HJO11" s="343"/>
      <c r="HJP11" s="343"/>
      <c r="HJQ11" s="343"/>
      <c r="HJR11" s="343"/>
      <c r="HJS11" s="343"/>
      <c r="HJT11" s="343"/>
      <c r="HJU11" s="343"/>
      <c r="HJV11" s="343"/>
      <c r="HJW11" s="343"/>
      <c r="HJX11" s="343"/>
      <c r="HJY11" s="343"/>
      <c r="HJZ11" s="343"/>
      <c r="HKA11" s="343"/>
      <c r="HKB11" s="343"/>
      <c r="HKC11" s="343"/>
      <c r="HKD11" s="343"/>
      <c r="HKE11" s="343"/>
      <c r="HKF11" s="343"/>
      <c r="HKG11" s="343"/>
      <c r="HKH11" s="343"/>
      <c r="HKI11" s="343"/>
      <c r="HKJ11" s="343"/>
      <c r="HKK11" s="343"/>
      <c r="HKL11" s="343"/>
      <c r="HKM11" s="343"/>
      <c r="HKN11" s="343"/>
      <c r="HKO11" s="343"/>
      <c r="HKP11" s="343"/>
      <c r="HKQ11" s="343"/>
      <c r="HKR11" s="343"/>
      <c r="HKS11" s="343"/>
      <c r="HKT11" s="343"/>
      <c r="HKU11" s="343"/>
      <c r="HKV11" s="343"/>
      <c r="HKW11" s="343"/>
      <c r="HKX11" s="343"/>
      <c r="HKY11" s="343"/>
      <c r="HKZ11" s="343"/>
      <c r="HLA11" s="343"/>
      <c r="HLB11" s="343"/>
      <c r="HLC11" s="343"/>
      <c r="HLD11" s="343"/>
      <c r="HLE11" s="343"/>
      <c r="HLF11" s="343"/>
      <c r="HLG11" s="343"/>
      <c r="HLH11" s="343"/>
      <c r="HLI11" s="343"/>
      <c r="HLJ11" s="343"/>
      <c r="HLK11" s="343"/>
      <c r="HLL11" s="343"/>
      <c r="HLM11" s="343"/>
      <c r="HLN11" s="343"/>
      <c r="HLO11" s="343"/>
      <c r="HLP11" s="343"/>
      <c r="HLQ11" s="343"/>
      <c r="HLR11" s="343"/>
      <c r="HLS11" s="343"/>
      <c r="HLT11" s="343"/>
      <c r="HLU11" s="343"/>
      <c r="HLV11" s="343"/>
      <c r="HLW11" s="343"/>
      <c r="HLX11" s="343"/>
      <c r="HLY11" s="343"/>
      <c r="HLZ11" s="343"/>
      <c r="HMA11" s="343"/>
      <c r="HMB11" s="343"/>
      <c r="HMC11" s="343"/>
      <c r="HMD11" s="343"/>
      <c r="HME11" s="343"/>
      <c r="HMF11" s="343"/>
      <c r="HMG11" s="343"/>
      <c r="HMH11" s="343"/>
      <c r="HMI11" s="343"/>
      <c r="HMJ11" s="343"/>
      <c r="HMK11" s="343"/>
      <c r="HML11" s="343"/>
      <c r="HMM11" s="343"/>
      <c r="HMN11" s="343"/>
      <c r="HMO11" s="343"/>
      <c r="HMP11" s="343"/>
      <c r="HMQ11" s="343"/>
      <c r="HMR11" s="343"/>
      <c r="HMS11" s="343"/>
      <c r="HMT11" s="343"/>
      <c r="HMU11" s="343"/>
      <c r="HMV11" s="343"/>
      <c r="HMW11" s="343"/>
      <c r="HMX11" s="343"/>
      <c r="HMY11" s="343"/>
      <c r="HMZ11" s="343"/>
      <c r="HNA11" s="343"/>
      <c r="HNB11" s="343"/>
      <c r="HNC11" s="343"/>
      <c r="HND11" s="343"/>
      <c r="HNE11" s="343"/>
      <c r="HNF11" s="343"/>
      <c r="HNG11" s="343"/>
      <c r="HNH11" s="343"/>
      <c r="HNI11" s="343"/>
      <c r="HNJ11" s="343"/>
      <c r="HNK11" s="343"/>
      <c r="HNL11" s="343"/>
      <c r="HNM11" s="343"/>
      <c r="HNN11" s="343"/>
      <c r="HNO11" s="343"/>
      <c r="HNP11" s="343"/>
      <c r="HNQ11" s="343"/>
      <c r="HNR11" s="343"/>
      <c r="HNS11" s="343"/>
      <c r="HNT11" s="343"/>
      <c r="HNU11" s="343"/>
      <c r="HNV11" s="343"/>
      <c r="HNW11" s="343"/>
      <c r="HNX11" s="343"/>
      <c r="HNY11" s="343"/>
      <c r="HNZ11" s="343"/>
      <c r="HOA11" s="343"/>
      <c r="HOB11" s="343"/>
      <c r="HOC11" s="343"/>
      <c r="HOD11" s="343"/>
      <c r="HOE11" s="343"/>
      <c r="HOF11" s="343"/>
      <c r="HOG11" s="343"/>
      <c r="HOH11" s="343"/>
      <c r="HOI11" s="343"/>
      <c r="HOJ11" s="343"/>
      <c r="HOK11" s="343"/>
      <c r="HOL11" s="343"/>
      <c r="HOM11" s="343"/>
      <c r="HON11" s="343"/>
      <c r="HOO11" s="343"/>
      <c r="HOP11" s="343"/>
      <c r="HOQ11" s="343"/>
      <c r="HOR11" s="343"/>
      <c r="HOS11" s="343"/>
      <c r="HOT11" s="343"/>
      <c r="HOU11" s="343"/>
      <c r="HOV11" s="343"/>
      <c r="HOW11" s="343"/>
      <c r="HOX11" s="343"/>
      <c r="HOY11" s="343"/>
      <c r="HOZ11" s="343"/>
      <c r="HPA11" s="343"/>
      <c r="HPB11" s="343"/>
      <c r="HPC11" s="343"/>
      <c r="HPD11" s="343"/>
      <c r="HPE11" s="343"/>
      <c r="HPF11" s="343"/>
      <c r="HPG11" s="343"/>
      <c r="HPH11" s="343"/>
      <c r="HPI11" s="343"/>
      <c r="HPJ11" s="343"/>
      <c r="HPK11" s="343"/>
      <c r="HPL11" s="343"/>
      <c r="HPM11" s="343"/>
      <c r="HPN11" s="343"/>
      <c r="HPO11" s="343"/>
      <c r="HPP11" s="343"/>
      <c r="HPQ11" s="343"/>
      <c r="HPR11" s="343"/>
      <c r="HPS11" s="343"/>
      <c r="HPT11" s="343"/>
      <c r="HPU11" s="343"/>
      <c r="HPV11" s="343"/>
      <c r="HPW11" s="343"/>
      <c r="HPX11" s="343"/>
      <c r="HPY11" s="343"/>
      <c r="HPZ11" s="343"/>
      <c r="HQA11" s="343"/>
      <c r="HQB11" s="343"/>
      <c r="HQC11" s="343"/>
      <c r="HQD11" s="343"/>
      <c r="HQE11" s="343"/>
      <c r="HQF11" s="343"/>
      <c r="HQG11" s="343"/>
      <c r="HQH11" s="343"/>
      <c r="HQI11" s="343"/>
      <c r="HQJ11" s="343"/>
      <c r="HQK11" s="343"/>
      <c r="HQL11" s="343"/>
      <c r="HQM11" s="343"/>
      <c r="HQN11" s="343"/>
      <c r="HQO11" s="343"/>
      <c r="HQP11" s="343"/>
      <c r="HQQ11" s="343"/>
      <c r="HQR11" s="343"/>
      <c r="HQS11" s="343"/>
      <c r="HQT11" s="343"/>
      <c r="HQU11" s="343"/>
      <c r="HQV11" s="343"/>
      <c r="HQW11" s="343"/>
      <c r="HQX11" s="343"/>
      <c r="HQY11" s="343"/>
      <c r="HQZ11" s="343"/>
      <c r="HRA11" s="343"/>
      <c r="HRB11" s="343"/>
      <c r="HRC11" s="343"/>
      <c r="HRD11" s="343"/>
      <c r="HRE11" s="343"/>
      <c r="HRF11" s="343"/>
      <c r="HRG11" s="343"/>
      <c r="HRH11" s="343"/>
      <c r="HRI11" s="343"/>
      <c r="HRJ11" s="343"/>
      <c r="HRK11" s="343"/>
      <c r="HRL11" s="343"/>
      <c r="HRM11" s="343"/>
      <c r="HRN11" s="343"/>
      <c r="HRO11" s="343"/>
      <c r="HRP11" s="343"/>
      <c r="HRQ11" s="343"/>
      <c r="HRR11" s="343"/>
      <c r="HRS11" s="343"/>
      <c r="HRT11" s="343"/>
      <c r="HRU11" s="343"/>
      <c r="HRV11" s="343"/>
      <c r="HRW11" s="343"/>
      <c r="HRX11" s="343"/>
      <c r="HRY11" s="343"/>
      <c r="HRZ11" s="343"/>
      <c r="HSA11" s="343"/>
      <c r="HSB11" s="343"/>
      <c r="HSC11" s="343"/>
      <c r="HSD11" s="343"/>
      <c r="HSE11" s="343"/>
      <c r="HSF11" s="343"/>
      <c r="HSG11" s="343"/>
      <c r="HSH11" s="343"/>
      <c r="HSI11" s="343"/>
      <c r="HSJ11" s="343"/>
      <c r="HSK11" s="343"/>
      <c r="HSL11" s="343"/>
      <c r="HSM11" s="343"/>
      <c r="HSN11" s="343"/>
      <c r="HSO11" s="343"/>
      <c r="HSP11" s="343"/>
      <c r="HSQ11" s="343"/>
      <c r="HSR11" s="343"/>
      <c r="HSS11" s="343"/>
      <c r="HST11" s="343"/>
      <c r="HSU11" s="343"/>
      <c r="HSV11" s="343"/>
      <c r="HSW11" s="343"/>
      <c r="HSX11" s="343"/>
      <c r="HSY11" s="343"/>
      <c r="HSZ11" s="343"/>
      <c r="HTA11" s="343"/>
      <c r="HTB11" s="343"/>
      <c r="HTC11" s="343"/>
      <c r="HTD11" s="343"/>
      <c r="HTE11" s="343"/>
      <c r="HTF11" s="343"/>
      <c r="HTG11" s="343"/>
      <c r="HTH11" s="343"/>
      <c r="HTI11" s="343"/>
      <c r="HTJ11" s="343"/>
      <c r="HTK11" s="343"/>
      <c r="HTL11" s="343"/>
      <c r="HTM11" s="343"/>
      <c r="HTN11" s="343"/>
      <c r="HTO11" s="343"/>
      <c r="HTP11" s="343"/>
      <c r="HTQ11" s="343"/>
      <c r="HTR11" s="343"/>
      <c r="HTS11" s="343"/>
      <c r="HTT11" s="343"/>
      <c r="HTU11" s="343"/>
      <c r="HTV11" s="343"/>
      <c r="HTW11" s="343"/>
      <c r="HTX11" s="343"/>
      <c r="HTY11" s="343"/>
      <c r="HTZ11" s="343"/>
      <c r="HUA11" s="343"/>
      <c r="HUB11" s="343"/>
      <c r="HUC11" s="343"/>
      <c r="HUD11" s="343"/>
      <c r="HUE11" s="343"/>
      <c r="HUF11" s="343"/>
      <c r="HUG11" s="343"/>
      <c r="HUH11" s="343"/>
      <c r="HUI11" s="343"/>
      <c r="HUJ11" s="343"/>
      <c r="HUK11" s="343"/>
      <c r="HUL11" s="343"/>
      <c r="HUM11" s="343"/>
      <c r="HUN11" s="343"/>
      <c r="HUO11" s="343"/>
      <c r="HUP11" s="343"/>
      <c r="HUQ11" s="343"/>
      <c r="HUR11" s="343"/>
      <c r="HUS11" s="343"/>
      <c r="HUT11" s="343"/>
      <c r="HUU11" s="343"/>
      <c r="HUV11" s="343"/>
      <c r="HUW11" s="343"/>
      <c r="HUX11" s="343"/>
      <c r="HUY11" s="343"/>
      <c r="HUZ11" s="343"/>
      <c r="HVA11" s="343"/>
      <c r="HVB11" s="343"/>
      <c r="HVC11" s="343"/>
      <c r="HVD11" s="343"/>
      <c r="HVE11" s="343"/>
      <c r="HVF11" s="343"/>
      <c r="HVG11" s="343"/>
      <c r="HVH11" s="343"/>
      <c r="HVI11" s="343"/>
      <c r="HVJ11" s="343"/>
      <c r="HVK11" s="343"/>
      <c r="HVL11" s="343"/>
      <c r="HVM11" s="343"/>
      <c r="HVN11" s="343"/>
      <c r="HVO11" s="343"/>
      <c r="HVP11" s="343"/>
      <c r="HVQ11" s="343"/>
      <c r="HVR11" s="343"/>
      <c r="HVS11" s="343"/>
      <c r="HVT11" s="343"/>
      <c r="HVU11" s="343"/>
      <c r="HVV11" s="343"/>
      <c r="HVW11" s="343"/>
      <c r="HVX11" s="343"/>
      <c r="HVY11" s="343"/>
      <c r="HVZ11" s="343"/>
      <c r="HWA11" s="343"/>
      <c r="HWB11" s="343"/>
      <c r="HWC11" s="343"/>
      <c r="HWD11" s="343"/>
      <c r="HWE11" s="343"/>
      <c r="HWF11" s="343"/>
      <c r="HWG11" s="343"/>
      <c r="HWH11" s="343"/>
      <c r="HWI11" s="343"/>
      <c r="HWJ11" s="343"/>
      <c r="HWK11" s="343"/>
      <c r="HWL11" s="343"/>
      <c r="HWM11" s="343"/>
      <c r="HWN11" s="343"/>
      <c r="HWO11" s="343"/>
      <c r="HWP11" s="343"/>
      <c r="HWQ11" s="343"/>
      <c r="HWR11" s="343"/>
      <c r="HWS11" s="343"/>
      <c r="HWT11" s="343"/>
      <c r="HWU11" s="343"/>
      <c r="HWV11" s="343"/>
      <c r="HWW11" s="343"/>
      <c r="HWX11" s="343"/>
      <c r="HWY11" s="343"/>
      <c r="HWZ11" s="343"/>
      <c r="HXA11" s="343"/>
      <c r="HXB11" s="343"/>
      <c r="HXC11" s="343"/>
      <c r="HXD11" s="343"/>
      <c r="HXE11" s="343"/>
      <c r="HXF11" s="343"/>
      <c r="HXG11" s="343"/>
      <c r="HXH11" s="343"/>
      <c r="HXI11" s="343"/>
      <c r="HXJ11" s="343"/>
      <c r="HXK11" s="343"/>
      <c r="HXL11" s="343"/>
      <c r="HXM11" s="343"/>
      <c r="HXN11" s="343"/>
      <c r="HXO11" s="343"/>
      <c r="HXP11" s="343"/>
      <c r="HXQ11" s="343"/>
      <c r="HXR11" s="343"/>
      <c r="HXS11" s="343"/>
      <c r="HXT11" s="343"/>
      <c r="HXU11" s="343"/>
      <c r="HXV11" s="343"/>
      <c r="HXW11" s="343"/>
      <c r="HXX11" s="343"/>
      <c r="HXY11" s="343"/>
      <c r="HXZ11" s="343"/>
      <c r="HYA11" s="343"/>
      <c r="HYB11" s="343"/>
      <c r="HYC11" s="343"/>
      <c r="HYD11" s="343"/>
      <c r="HYE11" s="343"/>
      <c r="HYF11" s="343"/>
      <c r="HYG11" s="343"/>
      <c r="HYH11" s="343"/>
      <c r="HYI11" s="343"/>
      <c r="HYJ11" s="343"/>
      <c r="HYK11" s="343"/>
      <c r="HYL11" s="343"/>
      <c r="HYM11" s="343"/>
      <c r="HYN11" s="343"/>
      <c r="HYO11" s="343"/>
      <c r="HYP11" s="343"/>
      <c r="HYQ11" s="343"/>
      <c r="HYR11" s="343"/>
      <c r="HYS11" s="343"/>
      <c r="HYT11" s="343"/>
      <c r="HYU11" s="343"/>
      <c r="HYV11" s="343"/>
      <c r="HYW11" s="343"/>
      <c r="HYX11" s="343"/>
      <c r="HYY11" s="343"/>
      <c r="HYZ11" s="343"/>
      <c r="HZA11" s="343"/>
      <c r="HZB11" s="343"/>
      <c r="HZC11" s="343"/>
      <c r="HZD11" s="343"/>
      <c r="HZE11" s="343"/>
      <c r="HZF11" s="343"/>
      <c r="HZG11" s="343"/>
      <c r="HZH11" s="343"/>
      <c r="HZI11" s="343"/>
      <c r="HZJ11" s="343"/>
      <c r="HZK11" s="343"/>
      <c r="HZL11" s="343"/>
      <c r="HZM11" s="343"/>
      <c r="HZN11" s="343"/>
      <c r="HZO11" s="343"/>
      <c r="HZP11" s="343"/>
      <c r="HZQ11" s="343"/>
      <c r="HZR11" s="343"/>
      <c r="HZS11" s="343"/>
      <c r="HZT11" s="343"/>
      <c r="HZU11" s="343"/>
      <c r="HZV11" s="343"/>
      <c r="HZW11" s="343"/>
      <c r="HZX11" s="343"/>
      <c r="HZY11" s="343"/>
      <c r="HZZ11" s="343"/>
      <c r="IAA11" s="343"/>
      <c r="IAB11" s="343"/>
      <c r="IAC11" s="343"/>
      <c r="IAD11" s="343"/>
      <c r="IAE11" s="343"/>
      <c r="IAF11" s="343"/>
      <c r="IAG11" s="343"/>
      <c r="IAH11" s="343"/>
      <c r="IAI11" s="343"/>
      <c r="IAJ11" s="343"/>
      <c r="IAK11" s="343"/>
      <c r="IAL11" s="343"/>
      <c r="IAM11" s="343"/>
      <c r="IAN11" s="343"/>
      <c r="IAO11" s="343"/>
      <c r="IAP11" s="343"/>
      <c r="IAQ11" s="343"/>
      <c r="IAR11" s="343"/>
      <c r="IAS11" s="343"/>
      <c r="IAT11" s="343"/>
      <c r="IAU11" s="343"/>
      <c r="IAV11" s="343"/>
      <c r="IAW11" s="343"/>
      <c r="IAX11" s="343"/>
      <c r="IAY11" s="343"/>
      <c r="IAZ11" s="343"/>
      <c r="IBA11" s="343"/>
      <c r="IBB11" s="343"/>
      <c r="IBC11" s="343"/>
      <c r="IBD11" s="343"/>
      <c r="IBE11" s="343"/>
      <c r="IBF11" s="343"/>
      <c r="IBG11" s="343"/>
      <c r="IBH11" s="343"/>
      <c r="IBI11" s="343"/>
      <c r="IBJ11" s="343"/>
      <c r="IBK11" s="343"/>
      <c r="IBL11" s="343"/>
      <c r="IBM11" s="343"/>
      <c r="IBN11" s="343"/>
      <c r="IBO11" s="343"/>
      <c r="IBP11" s="343"/>
      <c r="IBQ11" s="343"/>
      <c r="IBR11" s="343"/>
      <c r="IBS11" s="343"/>
      <c r="IBT11" s="343"/>
      <c r="IBU11" s="343"/>
      <c r="IBV11" s="343"/>
      <c r="IBW11" s="343"/>
      <c r="IBX11" s="343"/>
      <c r="IBY11" s="343"/>
      <c r="IBZ11" s="343"/>
      <c r="ICA11" s="343"/>
      <c r="ICB11" s="343"/>
      <c r="ICC11" s="343"/>
      <c r="ICD11" s="343"/>
      <c r="ICE11" s="343"/>
      <c r="ICF11" s="343"/>
      <c r="ICG11" s="343"/>
      <c r="ICH11" s="343"/>
      <c r="ICI11" s="343"/>
      <c r="ICJ11" s="343"/>
      <c r="ICK11" s="343"/>
      <c r="ICL11" s="343"/>
      <c r="ICM11" s="343"/>
      <c r="ICN11" s="343"/>
      <c r="ICO11" s="343"/>
      <c r="ICP11" s="343"/>
      <c r="ICQ11" s="343"/>
      <c r="ICR11" s="343"/>
      <c r="ICS11" s="343"/>
      <c r="ICT11" s="343"/>
      <c r="ICU11" s="343"/>
      <c r="ICV11" s="343"/>
      <c r="ICW11" s="343"/>
      <c r="ICX11" s="343"/>
      <c r="ICY11" s="343"/>
      <c r="ICZ11" s="343"/>
      <c r="IDA11" s="343"/>
      <c r="IDB11" s="343"/>
      <c r="IDC11" s="343"/>
      <c r="IDD11" s="343"/>
      <c r="IDE11" s="343"/>
      <c r="IDF11" s="343"/>
      <c r="IDG11" s="343"/>
      <c r="IDH11" s="343"/>
      <c r="IDI11" s="343"/>
      <c r="IDJ11" s="343"/>
      <c r="IDK11" s="343"/>
      <c r="IDL11" s="343"/>
      <c r="IDM11" s="343"/>
      <c r="IDN11" s="343"/>
      <c r="IDO11" s="343"/>
      <c r="IDP11" s="343"/>
      <c r="IDQ11" s="343"/>
      <c r="IDR11" s="343"/>
      <c r="IDS11" s="343"/>
      <c r="IDT11" s="343"/>
      <c r="IDU11" s="343"/>
      <c r="IDV11" s="343"/>
      <c r="IDW11" s="343"/>
      <c r="IDX11" s="343"/>
      <c r="IDY11" s="343"/>
      <c r="IDZ11" s="343"/>
      <c r="IEA11" s="343"/>
      <c r="IEB11" s="343"/>
      <c r="IEC11" s="343"/>
      <c r="IED11" s="343"/>
      <c r="IEE11" s="343"/>
      <c r="IEF11" s="343"/>
      <c r="IEG11" s="343"/>
      <c r="IEH11" s="343"/>
      <c r="IEI11" s="343"/>
      <c r="IEJ11" s="343"/>
      <c r="IEK11" s="343"/>
      <c r="IEL11" s="343"/>
      <c r="IEM11" s="343"/>
      <c r="IEN11" s="343"/>
      <c r="IEO11" s="343"/>
      <c r="IEP11" s="343"/>
      <c r="IEQ11" s="343"/>
      <c r="IER11" s="343"/>
      <c r="IES11" s="343"/>
      <c r="IET11" s="343"/>
      <c r="IEU11" s="343"/>
      <c r="IEV11" s="343"/>
      <c r="IEW11" s="343"/>
      <c r="IEX11" s="343"/>
      <c r="IEY11" s="343"/>
      <c r="IEZ11" s="343"/>
      <c r="IFA11" s="343"/>
      <c r="IFB11" s="343"/>
      <c r="IFC11" s="343"/>
      <c r="IFD11" s="343"/>
      <c r="IFE11" s="343"/>
      <c r="IFF11" s="343"/>
      <c r="IFG11" s="343"/>
      <c r="IFH11" s="343"/>
      <c r="IFI11" s="343"/>
      <c r="IFJ11" s="343"/>
      <c r="IFK11" s="343"/>
      <c r="IFL11" s="343"/>
      <c r="IFM11" s="343"/>
      <c r="IFN11" s="343"/>
      <c r="IFO11" s="343"/>
      <c r="IFP11" s="343"/>
      <c r="IFQ11" s="343"/>
      <c r="IFR11" s="343"/>
      <c r="IFS11" s="343"/>
      <c r="IFT11" s="343"/>
      <c r="IFU11" s="343"/>
      <c r="IFV11" s="343"/>
      <c r="IFW11" s="343"/>
      <c r="IFX11" s="343"/>
      <c r="IFY11" s="343"/>
      <c r="IFZ11" s="343"/>
      <c r="IGA11" s="343"/>
      <c r="IGB11" s="343"/>
      <c r="IGC11" s="343"/>
      <c r="IGD11" s="343"/>
      <c r="IGE11" s="343"/>
      <c r="IGF11" s="343"/>
      <c r="IGG11" s="343"/>
      <c r="IGH11" s="343"/>
      <c r="IGI11" s="343"/>
      <c r="IGJ11" s="343"/>
      <c r="IGK11" s="343"/>
      <c r="IGL11" s="343"/>
      <c r="IGM11" s="343"/>
      <c r="IGN11" s="343"/>
      <c r="IGO11" s="343"/>
      <c r="IGP11" s="343"/>
      <c r="IGQ11" s="343"/>
      <c r="IGR11" s="343"/>
      <c r="IGS11" s="343"/>
      <c r="IGT11" s="343"/>
      <c r="IGU11" s="343"/>
      <c r="IGV11" s="343"/>
      <c r="IGW11" s="343"/>
      <c r="IGX11" s="343"/>
      <c r="IGY11" s="343"/>
      <c r="IGZ11" s="343"/>
      <c r="IHA11" s="343"/>
      <c r="IHB11" s="343"/>
      <c r="IHC11" s="343"/>
      <c r="IHD11" s="343"/>
      <c r="IHE11" s="343"/>
      <c r="IHF11" s="343"/>
      <c r="IHG11" s="343"/>
      <c r="IHH11" s="343"/>
      <c r="IHI11" s="343"/>
      <c r="IHJ11" s="343"/>
      <c r="IHK11" s="343"/>
      <c r="IHL11" s="343"/>
      <c r="IHM11" s="343"/>
      <c r="IHN11" s="343"/>
      <c r="IHO11" s="343"/>
      <c r="IHP11" s="343"/>
      <c r="IHQ11" s="343"/>
      <c r="IHR11" s="343"/>
      <c r="IHS11" s="343"/>
      <c r="IHT11" s="343"/>
      <c r="IHU11" s="343"/>
      <c r="IHV11" s="343"/>
      <c r="IHW11" s="343"/>
      <c r="IHX11" s="343"/>
      <c r="IHY11" s="343"/>
      <c r="IHZ11" s="343"/>
      <c r="IIA11" s="343"/>
      <c r="IIB11" s="343"/>
      <c r="IIC11" s="343"/>
      <c r="IID11" s="343"/>
      <c r="IIE11" s="343"/>
      <c r="IIF11" s="343"/>
      <c r="IIG11" s="343"/>
      <c r="IIH11" s="343"/>
      <c r="III11" s="343"/>
      <c r="IIJ11" s="343"/>
      <c r="IIK11" s="343"/>
      <c r="IIL11" s="343"/>
      <c r="IIM11" s="343"/>
      <c r="IIN11" s="343"/>
      <c r="IIO11" s="343"/>
      <c r="IIP11" s="343"/>
      <c r="IIQ11" s="343"/>
      <c r="IIR11" s="343"/>
      <c r="IIS11" s="343"/>
      <c r="IIT11" s="343"/>
      <c r="IIU11" s="343"/>
      <c r="IIV11" s="343"/>
      <c r="IIW11" s="343"/>
      <c r="IIX11" s="343"/>
      <c r="IIY11" s="343"/>
      <c r="IIZ11" s="343"/>
      <c r="IJA11" s="343"/>
      <c r="IJB11" s="343"/>
      <c r="IJC11" s="343"/>
      <c r="IJD11" s="343"/>
      <c r="IJE11" s="343"/>
      <c r="IJF11" s="343"/>
      <c r="IJG11" s="343"/>
      <c r="IJH11" s="343"/>
      <c r="IJI11" s="343"/>
      <c r="IJJ11" s="343"/>
      <c r="IJK11" s="343"/>
      <c r="IJL11" s="343"/>
      <c r="IJM11" s="343"/>
      <c r="IJN11" s="343"/>
      <c r="IJO11" s="343"/>
      <c r="IJP11" s="343"/>
      <c r="IJQ11" s="343"/>
      <c r="IJR11" s="343"/>
      <c r="IJS11" s="343"/>
      <c r="IJT11" s="343"/>
      <c r="IJU11" s="343"/>
      <c r="IJV11" s="343"/>
      <c r="IJW11" s="343"/>
      <c r="IJX11" s="343"/>
      <c r="IJY11" s="343"/>
      <c r="IJZ11" s="343"/>
      <c r="IKA11" s="343"/>
      <c r="IKB11" s="343"/>
      <c r="IKC11" s="343"/>
      <c r="IKD11" s="343"/>
      <c r="IKE11" s="343"/>
      <c r="IKF11" s="343"/>
      <c r="IKG11" s="343"/>
      <c r="IKH11" s="343"/>
      <c r="IKI11" s="343"/>
      <c r="IKJ11" s="343"/>
      <c r="IKK11" s="343"/>
      <c r="IKL11" s="343"/>
      <c r="IKM11" s="343"/>
      <c r="IKN11" s="343"/>
      <c r="IKO11" s="343"/>
      <c r="IKP11" s="343"/>
      <c r="IKQ11" s="343"/>
      <c r="IKR11" s="343"/>
      <c r="IKS11" s="343"/>
      <c r="IKT11" s="343"/>
      <c r="IKU11" s="343"/>
      <c r="IKV11" s="343"/>
      <c r="IKW11" s="343"/>
      <c r="IKX11" s="343"/>
      <c r="IKY11" s="343"/>
      <c r="IKZ11" s="343"/>
      <c r="ILA11" s="343"/>
      <c r="ILB11" s="343"/>
      <c r="ILC11" s="343"/>
      <c r="ILD11" s="343"/>
      <c r="ILE11" s="343"/>
      <c r="ILF11" s="343"/>
      <c r="ILG11" s="343"/>
      <c r="ILH11" s="343"/>
      <c r="ILI11" s="343"/>
      <c r="ILJ11" s="343"/>
      <c r="ILK11" s="343"/>
      <c r="ILL11" s="343"/>
      <c r="ILM11" s="343"/>
      <c r="ILN11" s="343"/>
      <c r="ILO11" s="343"/>
      <c r="ILP11" s="343"/>
      <c r="ILQ11" s="343"/>
      <c r="ILR11" s="343"/>
      <c r="ILS11" s="343"/>
      <c r="ILT11" s="343"/>
      <c r="ILU11" s="343"/>
      <c r="ILV11" s="343"/>
      <c r="ILW11" s="343"/>
      <c r="ILX11" s="343"/>
      <c r="ILY11" s="343"/>
      <c r="ILZ11" s="343"/>
      <c r="IMA11" s="343"/>
      <c r="IMB11" s="343"/>
      <c r="IMC11" s="343"/>
      <c r="IMD11" s="343"/>
      <c r="IME11" s="343"/>
      <c r="IMF11" s="343"/>
      <c r="IMG11" s="343"/>
      <c r="IMH11" s="343"/>
      <c r="IMI11" s="343"/>
      <c r="IMJ11" s="343"/>
      <c r="IMK11" s="343"/>
      <c r="IML11" s="343"/>
      <c r="IMM11" s="343"/>
      <c r="IMN11" s="343"/>
      <c r="IMO11" s="343"/>
      <c r="IMP11" s="343"/>
      <c r="IMQ11" s="343"/>
      <c r="IMR11" s="343"/>
      <c r="IMS11" s="343"/>
      <c r="IMT11" s="343"/>
      <c r="IMU11" s="343"/>
      <c r="IMV11" s="343"/>
      <c r="IMW11" s="343"/>
      <c r="IMX11" s="343"/>
      <c r="IMY11" s="343"/>
      <c r="IMZ11" s="343"/>
      <c r="INA11" s="343"/>
      <c r="INB11" s="343"/>
      <c r="INC11" s="343"/>
      <c r="IND11" s="343"/>
      <c r="INE11" s="343"/>
      <c r="INF11" s="343"/>
      <c r="ING11" s="343"/>
      <c r="INH11" s="343"/>
      <c r="INI11" s="343"/>
      <c r="INJ11" s="343"/>
      <c r="INK11" s="343"/>
      <c r="INL11" s="343"/>
      <c r="INM11" s="343"/>
      <c r="INN11" s="343"/>
      <c r="INO11" s="343"/>
      <c r="INP11" s="343"/>
      <c r="INQ11" s="343"/>
      <c r="INR11" s="343"/>
      <c r="INS11" s="343"/>
      <c r="INT11" s="343"/>
      <c r="INU11" s="343"/>
      <c r="INV11" s="343"/>
      <c r="INW11" s="343"/>
      <c r="INX11" s="343"/>
      <c r="INY11" s="343"/>
      <c r="INZ11" s="343"/>
      <c r="IOA11" s="343"/>
      <c r="IOB11" s="343"/>
      <c r="IOC11" s="343"/>
      <c r="IOD11" s="343"/>
      <c r="IOE11" s="343"/>
      <c r="IOF11" s="343"/>
      <c r="IOG11" s="343"/>
      <c r="IOH11" s="343"/>
      <c r="IOI11" s="343"/>
      <c r="IOJ11" s="343"/>
      <c r="IOK11" s="343"/>
      <c r="IOL11" s="343"/>
      <c r="IOM11" s="343"/>
      <c r="ION11" s="343"/>
      <c r="IOO11" s="343"/>
      <c r="IOP11" s="343"/>
      <c r="IOQ11" s="343"/>
      <c r="IOR11" s="343"/>
      <c r="IOS11" s="343"/>
      <c r="IOT11" s="343"/>
      <c r="IOU11" s="343"/>
      <c r="IOV11" s="343"/>
      <c r="IOW11" s="343"/>
      <c r="IOX11" s="343"/>
      <c r="IOY11" s="343"/>
      <c r="IOZ11" s="343"/>
      <c r="IPA11" s="343"/>
      <c r="IPB11" s="343"/>
      <c r="IPC11" s="343"/>
      <c r="IPD11" s="343"/>
      <c r="IPE11" s="343"/>
      <c r="IPF11" s="343"/>
      <c r="IPG11" s="343"/>
      <c r="IPH11" s="343"/>
      <c r="IPI11" s="343"/>
      <c r="IPJ11" s="343"/>
      <c r="IPK11" s="343"/>
      <c r="IPL11" s="343"/>
      <c r="IPM11" s="343"/>
      <c r="IPN11" s="343"/>
      <c r="IPO11" s="343"/>
      <c r="IPP11" s="343"/>
      <c r="IPQ11" s="343"/>
      <c r="IPR11" s="343"/>
      <c r="IPS11" s="343"/>
      <c r="IPT11" s="343"/>
      <c r="IPU11" s="343"/>
      <c r="IPV11" s="343"/>
      <c r="IPW11" s="343"/>
      <c r="IPX11" s="343"/>
      <c r="IPY11" s="343"/>
      <c r="IPZ11" s="343"/>
      <c r="IQA11" s="343"/>
      <c r="IQB11" s="343"/>
      <c r="IQC11" s="343"/>
      <c r="IQD11" s="343"/>
      <c r="IQE11" s="343"/>
      <c r="IQF11" s="343"/>
      <c r="IQG11" s="343"/>
      <c r="IQH11" s="343"/>
      <c r="IQI11" s="343"/>
      <c r="IQJ11" s="343"/>
      <c r="IQK11" s="343"/>
      <c r="IQL11" s="343"/>
      <c r="IQM11" s="343"/>
      <c r="IQN11" s="343"/>
      <c r="IQO11" s="343"/>
      <c r="IQP11" s="343"/>
      <c r="IQQ11" s="343"/>
      <c r="IQR11" s="343"/>
      <c r="IQS11" s="343"/>
      <c r="IQT11" s="343"/>
      <c r="IQU11" s="343"/>
      <c r="IQV11" s="343"/>
      <c r="IQW11" s="343"/>
      <c r="IQX11" s="343"/>
      <c r="IQY11" s="343"/>
      <c r="IQZ11" s="343"/>
      <c r="IRA11" s="343"/>
      <c r="IRB11" s="343"/>
      <c r="IRC11" s="343"/>
      <c r="IRD11" s="343"/>
      <c r="IRE11" s="343"/>
      <c r="IRF11" s="343"/>
      <c r="IRG11" s="343"/>
      <c r="IRH11" s="343"/>
      <c r="IRI11" s="343"/>
      <c r="IRJ11" s="343"/>
      <c r="IRK11" s="343"/>
      <c r="IRL11" s="343"/>
      <c r="IRM11" s="343"/>
      <c r="IRN11" s="343"/>
      <c r="IRO11" s="343"/>
      <c r="IRP11" s="343"/>
      <c r="IRQ11" s="343"/>
      <c r="IRR11" s="343"/>
      <c r="IRS11" s="343"/>
      <c r="IRT11" s="343"/>
      <c r="IRU11" s="343"/>
      <c r="IRV11" s="343"/>
      <c r="IRW11" s="343"/>
      <c r="IRX11" s="343"/>
      <c r="IRY11" s="343"/>
      <c r="IRZ11" s="343"/>
      <c r="ISA11" s="343"/>
      <c r="ISB11" s="343"/>
      <c r="ISC11" s="343"/>
      <c r="ISD11" s="343"/>
      <c r="ISE11" s="343"/>
      <c r="ISF11" s="343"/>
      <c r="ISG11" s="343"/>
      <c r="ISH11" s="343"/>
      <c r="ISI11" s="343"/>
      <c r="ISJ11" s="343"/>
      <c r="ISK11" s="343"/>
      <c r="ISL11" s="343"/>
      <c r="ISM11" s="343"/>
      <c r="ISN11" s="343"/>
      <c r="ISO11" s="343"/>
      <c r="ISP11" s="343"/>
      <c r="ISQ11" s="343"/>
      <c r="ISR11" s="343"/>
      <c r="ISS11" s="343"/>
      <c r="IST11" s="343"/>
      <c r="ISU11" s="343"/>
      <c r="ISV11" s="343"/>
      <c r="ISW11" s="343"/>
      <c r="ISX11" s="343"/>
      <c r="ISY11" s="343"/>
      <c r="ISZ11" s="343"/>
      <c r="ITA11" s="343"/>
      <c r="ITB11" s="343"/>
      <c r="ITC11" s="343"/>
      <c r="ITD11" s="343"/>
      <c r="ITE11" s="343"/>
      <c r="ITF11" s="343"/>
      <c r="ITG11" s="343"/>
      <c r="ITH11" s="343"/>
      <c r="ITI11" s="343"/>
      <c r="ITJ11" s="343"/>
      <c r="ITK11" s="343"/>
      <c r="ITL11" s="343"/>
      <c r="ITM11" s="343"/>
      <c r="ITN11" s="343"/>
      <c r="ITO11" s="343"/>
      <c r="ITP11" s="343"/>
      <c r="ITQ11" s="343"/>
      <c r="ITR11" s="343"/>
      <c r="ITS11" s="343"/>
      <c r="ITT11" s="343"/>
      <c r="ITU11" s="343"/>
      <c r="ITV11" s="343"/>
      <c r="ITW11" s="343"/>
      <c r="ITX11" s="343"/>
      <c r="ITY11" s="343"/>
      <c r="ITZ11" s="343"/>
      <c r="IUA11" s="343"/>
      <c r="IUB11" s="343"/>
      <c r="IUC11" s="343"/>
      <c r="IUD11" s="343"/>
      <c r="IUE11" s="343"/>
      <c r="IUF11" s="343"/>
      <c r="IUG11" s="343"/>
      <c r="IUH11" s="343"/>
      <c r="IUI11" s="343"/>
      <c r="IUJ11" s="343"/>
      <c r="IUK11" s="343"/>
      <c r="IUL11" s="343"/>
      <c r="IUM11" s="343"/>
      <c r="IUN11" s="343"/>
      <c r="IUO11" s="343"/>
      <c r="IUP11" s="343"/>
      <c r="IUQ11" s="343"/>
      <c r="IUR11" s="343"/>
      <c r="IUS11" s="343"/>
      <c r="IUT11" s="343"/>
      <c r="IUU11" s="343"/>
      <c r="IUV11" s="343"/>
      <c r="IUW11" s="343"/>
      <c r="IUX11" s="343"/>
      <c r="IUY11" s="343"/>
      <c r="IUZ11" s="343"/>
      <c r="IVA11" s="343"/>
      <c r="IVB11" s="343"/>
      <c r="IVC11" s="343"/>
      <c r="IVD11" s="343"/>
      <c r="IVE11" s="343"/>
      <c r="IVF11" s="343"/>
      <c r="IVG11" s="343"/>
      <c r="IVH11" s="343"/>
      <c r="IVI11" s="343"/>
      <c r="IVJ11" s="343"/>
      <c r="IVK11" s="343"/>
      <c r="IVL11" s="343"/>
      <c r="IVM11" s="343"/>
      <c r="IVN11" s="343"/>
      <c r="IVO11" s="343"/>
      <c r="IVP11" s="343"/>
      <c r="IVQ11" s="343"/>
      <c r="IVR11" s="343"/>
      <c r="IVS11" s="343"/>
      <c r="IVT11" s="343"/>
      <c r="IVU11" s="343"/>
      <c r="IVV11" s="343"/>
      <c r="IVW11" s="343"/>
      <c r="IVX11" s="343"/>
      <c r="IVY11" s="343"/>
      <c r="IVZ11" s="343"/>
      <c r="IWA11" s="343"/>
      <c r="IWB11" s="343"/>
      <c r="IWC11" s="343"/>
      <c r="IWD11" s="343"/>
      <c r="IWE11" s="343"/>
      <c r="IWF11" s="343"/>
      <c r="IWG11" s="343"/>
      <c r="IWH11" s="343"/>
      <c r="IWI11" s="343"/>
      <c r="IWJ11" s="343"/>
      <c r="IWK11" s="343"/>
      <c r="IWL11" s="343"/>
      <c r="IWM11" s="343"/>
      <c r="IWN11" s="343"/>
      <c r="IWO11" s="343"/>
      <c r="IWP11" s="343"/>
      <c r="IWQ11" s="343"/>
      <c r="IWR11" s="343"/>
      <c r="IWS11" s="343"/>
      <c r="IWT11" s="343"/>
      <c r="IWU11" s="343"/>
      <c r="IWV11" s="343"/>
      <c r="IWW11" s="343"/>
      <c r="IWX11" s="343"/>
      <c r="IWY11" s="343"/>
      <c r="IWZ11" s="343"/>
      <c r="IXA11" s="343"/>
      <c r="IXB11" s="343"/>
      <c r="IXC11" s="343"/>
      <c r="IXD11" s="343"/>
      <c r="IXE11" s="343"/>
      <c r="IXF11" s="343"/>
      <c r="IXG11" s="343"/>
      <c r="IXH11" s="343"/>
      <c r="IXI11" s="343"/>
      <c r="IXJ11" s="343"/>
      <c r="IXK11" s="343"/>
      <c r="IXL11" s="343"/>
      <c r="IXM11" s="343"/>
      <c r="IXN11" s="343"/>
      <c r="IXO11" s="343"/>
      <c r="IXP11" s="343"/>
      <c r="IXQ11" s="343"/>
      <c r="IXR11" s="343"/>
      <c r="IXS11" s="343"/>
      <c r="IXT11" s="343"/>
      <c r="IXU11" s="343"/>
      <c r="IXV11" s="343"/>
      <c r="IXW11" s="343"/>
      <c r="IXX11" s="343"/>
      <c r="IXY11" s="343"/>
      <c r="IXZ11" s="343"/>
      <c r="IYA11" s="343"/>
      <c r="IYB11" s="343"/>
      <c r="IYC11" s="343"/>
      <c r="IYD11" s="343"/>
      <c r="IYE11" s="343"/>
      <c r="IYF11" s="343"/>
      <c r="IYG11" s="343"/>
      <c r="IYH11" s="343"/>
      <c r="IYI11" s="343"/>
      <c r="IYJ11" s="343"/>
      <c r="IYK11" s="343"/>
      <c r="IYL11" s="343"/>
      <c r="IYM11" s="343"/>
      <c r="IYN11" s="343"/>
      <c r="IYO11" s="343"/>
      <c r="IYP11" s="343"/>
      <c r="IYQ11" s="343"/>
      <c r="IYR11" s="343"/>
      <c r="IYS11" s="343"/>
      <c r="IYT11" s="343"/>
      <c r="IYU11" s="343"/>
      <c r="IYV11" s="343"/>
      <c r="IYW11" s="343"/>
      <c r="IYX11" s="343"/>
      <c r="IYY11" s="343"/>
      <c r="IYZ11" s="343"/>
      <c r="IZA11" s="343"/>
      <c r="IZB11" s="343"/>
      <c r="IZC11" s="343"/>
      <c r="IZD11" s="343"/>
      <c r="IZE11" s="343"/>
      <c r="IZF11" s="343"/>
      <c r="IZG11" s="343"/>
      <c r="IZH11" s="343"/>
      <c r="IZI11" s="343"/>
      <c r="IZJ11" s="343"/>
      <c r="IZK11" s="343"/>
      <c r="IZL11" s="343"/>
      <c r="IZM11" s="343"/>
      <c r="IZN11" s="343"/>
      <c r="IZO11" s="343"/>
      <c r="IZP11" s="343"/>
      <c r="IZQ11" s="343"/>
      <c r="IZR11" s="343"/>
      <c r="IZS11" s="343"/>
      <c r="IZT11" s="343"/>
      <c r="IZU11" s="343"/>
      <c r="IZV11" s="343"/>
      <c r="IZW11" s="343"/>
      <c r="IZX11" s="343"/>
      <c r="IZY11" s="343"/>
      <c r="IZZ11" s="343"/>
      <c r="JAA11" s="343"/>
      <c r="JAB11" s="343"/>
      <c r="JAC11" s="343"/>
      <c r="JAD11" s="343"/>
      <c r="JAE11" s="343"/>
      <c r="JAF11" s="343"/>
      <c r="JAG11" s="343"/>
      <c r="JAH11" s="343"/>
      <c r="JAI11" s="343"/>
      <c r="JAJ11" s="343"/>
      <c r="JAK11" s="343"/>
      <c r="JAL11" s="343"/>
      <c r="JAM11" s="343"/>
      <c r="JAN11" s="343"/>
      <c r="JAO11" s="343"/>
      <c r="JAP11" s="343"/>
      <c r="JAQ11" s="343"/>
      <c r="JAR11" s="343"/>
      <c r="JAS11" s="343"/>
      <c r="JAT11" s="343"/>
      <c r="JAU11" s="343"/>
      <c r="JAV11" s="343"/>
      <c r="JAW11" s="343"/>
      <c r="JAX11" s="343"/>
      <c r="JAY11" s="343"/>
      <c r="JAZ11" s="343"/>
      <c r="JBA11" s="343"/>
      <c r="JBB11" s="343"/>
      <c r="JBC11" s="343"/>
      <c r="JBD11" s="343"/>
      <c r="JBE11" s="343"/>
      <c r="JBF11" s="343"/>
      <c r="JBG11" s="343"/>
      <c r="JBH11" s="343"/>
      <c r="JBI11" s="343"/>
      <c r="JBJ11" s="343"/>
      <c r="JBK11" s="343"/>
      <c r="JBL11" s="343"/>
      <c r="JBM11" s="343"/>
      <c r="JBN11" s="343"/>
      <c r="JBO11" s="343"/>
      <c r="JBP11" s="343"/>
      <c r="JBQ11" s="343"/>
      <c r="JBR11" s="343"/>
      <c r="JBS11" s="343"/>
      <c r="JBT11" s="343"/>
      <c r="JBU11" s="343"/>
      <c r="JBV11" s="343"/>
      <c r="JBW11" s="343"/>
      <c r="JBX11" s="343"/>
      <c r="JBY11" s="343"/>
      <c r="JBZ11" s="343"/>
      <c r="JCA11" s="343"/>
      <c r="JCB11" s="343"/>
      <c r="JCC11" s="343"/>
      <c r="JCD11" s="343"/>
      <c r="JCE11" s="343"/>
      <c r="JCF11" s="343"/>
      <c r="JCG11" s="343"/>
      <c r="JCH11" s="343"/>
      <c r="JCI11" s="343"/>
      <c r="JCJ11" s="343"/>
      <c r="JCK11" s="343"/>
      <c r="JCL11" s="343"/>
      <c r="JCM11" s="343"/>
      <c r="JCN11" s="343"/>
      <c r="JCO11" s="343"/>
      <c r="JCP11" s="343"/>
      <c r="JCQ11" s="343"/>
      <c r="JCR11" s="343"/>
      <c r="JCS11" s="343"/>
      <c r="JCT11" s="343"/>
      <c r="JCU11" s="343"/>
      <c r="JCV11" s="343"/>
      <c r="JCW11" s="343"/>
      <c r="JCX11" s="343"/>
      <c r="JCY11" s="343"/>
      <c r="JCZ11" s="343"/>
      <c r="JDA11" s="343"/>
      <c r="JDB11" s="343"/>
      <c r="JDC11" s="343"/>
      <c r="JDD11" s="343"/>
      <c r="JDE11" s="343"/>
      <c r="JDF11" s="343"/>
      <c r="JDG11" s="343"/>
      <c r="JDH11" s="343"/>
      <c r="JDI11" s="343"/>
      <c r="JDJ11" s="343"/>
      <c r="JDK11" s="343"/>
      <c r="JDL11" s="343"/>
      <c r="JDM11" s="343"/>
      <c r="JDN11" s="343"/>
      <c r="JDO11" s="343"/>
      <c r="JDP11" s="343"/>
      <c r="JDQ11" s="343"/>
      <c r="JDR11" s="343"/>
      <c r="JDS11" s="343"/>
      <c r="JDT11" s="343"/>
      <c r="JDU11" s="343"/>
      <c r="JDV11" s="343"/>
      <c r="JDW11" s="343"/>
      <c r="JDX11" s="343"/>
      <c r="JDY11" s="343"/>
      <c r="JDZ11" s="343"/>
      <c r="JEA11" s="343"/>
      <c r="JEB11" s="343"/>
      <c r="JEC11" s="343"/>
      <c r="JED11" s="343"/>
      <c r="JEE11" s="343"/>
      <c r="JEF11" s="343"/>
      <c r="JEG11" s="343"/>
      <c r="JEH11" s="343"/>
      <c r="JEI11" s="343"/>
      <c r="JEJ11" s="343"/>
      <c r="JEK11" s="343"/>
      <c r="JEL11" s="343"/>
      <c r="JEM11" s="343"/>
      <c r="JEN11" s="343"/>
      <c r="JEO11" s="343"/>
      <c r="JEP11" s="343"/>
      <c r="JEQ11" s="343"/>
      <c r="JER11" s="343"/>
      <c r="JES11" s="343"/>
      <c r="JET11" s="343"/>
      <c r="JEU11" s="343"/>
      <c r="JEV11" s="343"/>
      <c r="JEW11" s="343"/>
      <c r="JEX11" s="343"/>
      <c r="JEY11" s="343"/>
      <c r="JEZ11" s="343"/>
      <c r="JFA11" s="343"/>
      <c r="JFB11" s="343"/>
      <c r="JFC11" s="343"/>
      <c r="JFD11" s="343"/>
      <c r="JFE11" s="343"/>
      <c r="JFF11" s="343"/>
      <c r="JFG11" s="343"/>
      <c r="JFH11" s="343"/>
      <c r="JFI11" s="343"/>
      <c r="JFJ11" s="343"/>
      <c r="JFK11" s="343"/>
      <c r="JFL11" s="343"/>
      <c r="JFM11" s="343"/>
      <c r="JFN11" s="343"/>
      <c r="JFO11" s="343"/>
      <c r="JFP11" s="343"/>
      <c r="JFQ11" s="343"/>
      <c r="JFR11" s="343"/>
      <c r="JFS11" s="343"/>
      <c r="JFT11" s="343"/>
      <c r="JFU11" s="343"/>
      <c r="JFV11" s="343"/>
      <c r="JFW11" s="343"/>
      <c r="JFX11" s="343"/>
      <c r="JFY11" s="343"/>
      <c r="JFZ11" s="343"/>
      <c r="JGA11" s="343"/>
      <c r="JGB11" s="343"/>
      <c r="JGC11" s="343"/>
      <c r="JGD11" s="343"/>
      <c r="JGE11" s="343"/>
      <c r="JGF11" s="343"/>
      <c r="JGG11" s="343"/>
      <c r="JGH11" s="343"/>
      <c r="JGI11" s="343"/>
      <c r="JGJ11" s="343"/>
      <c r="JGK11" s="343"/>
      <c r="JGL11" s="343"/>
      <c r="JGM11" s="343"/>
      <c r="JGN11" s="343"/>
      <c r="JGO11" s="343"/>
      <c r="JGP11" s="343"/>
      <c r="JGQ11" s="343"/>
      <c r="JGR11" s="343"/>
      <c r="JGS11" s="343"/>
      <c r="JGT11" s="343"/>
      <c r="JGU11" s="343"/>
      <c r="JGV11" s="343"/>
      <c r="JGW11" s="343"/>
      <c r="JGX11" s="343"/>
      <c r="JGY11" s="343"/>
      <c r="JGZ11" s="343"/>
      <c r="JHA11" s="343"/>
      <c r="JHB11" s="343"/>
      <c r="JHC11" s="343"/>
      <c r="JHD11" s="343"/>
      <c r="JHE11" s="343"/>
      <c r="JHF11" s="343"/>
      <c r="JHG11" s="343"/>
      <c r="JHH11" s="343"/>
      <c r="JHI11" s="343"/>
      <c r="JHJ11" s="343"/>
      <c r="JHK11" s="343"/>
      <c r="JHL11" s="343"/>
      <c r="JHM11" s="343"/>
      <c r="JHN11" s="343"/>
      <c r="JHO11" s="343"/>
      <c r="JHP11" s="343"/>
      <c r="JHQ11" s="343"/>
      <c r="JHR11" s="343"/>
      <c r="JHS11" s="343"/>
      <c r="JHT11" s="343"/>
      <c r="JHU11" s="343"/>
      <c r="JHV11" s="343"/>
      <c r="JHW11" s="343"/>
      <c r="JHX11" s="343"/>
      <c r="JHY11" s="343"/>
      <c r="JHZ11" s="343"/>
      <c r="JIA11" s="343"/>
      <c r="JIB11" s="343"/>
      <c r="JIC11" s="343"/>
      <c r="JID11" s="343"/>
      <c r="JIE11" s="343"/>
      <c r="JIF11" s="343"/>
      <c r="JIG11" s="343"/>
      <c r="JIH11" s="343"/>
      <c r="JII11" s="343"/>
      <c r="JIJ11" s="343"/>
      <c r="JIK11" s="343"/>
      <c r="JIL11" s="343"/>
      <c r="JIM11" s="343"/>
      <c r="JIN11" s="343"/>
      <c r="JIO11" s="343"/>
      <c r="JIP11" s="343"/>
      <c r="JIQ11" s="343"/>
      <c r="JIR11" s="343"/>
      <c r="JIS11" s="343"/>
      <c r="JIT11" s="343"/>
      <c r="JIU11" s="343"/>
      <c r="JIV11" s="343"/>
      <c r="JIW11" s="343"/>
      <c r="JIX11" s="343"/>
      <c r="JIY11" s="343"/>
      <c r="JIZ11" s="343"/>
      <c r="JJA11" s="343"/>
      <c r="JJB11" s="343"/>
      <c r="JJC11" s="343"/>
      <c r="JJD11" s="343"/>
      <c r="JJE11" s="343"/>
      <c r="JJF11" s="343"/>
      <c r="JJG11" s="343"/>
      <c r="JJH11" s="343"/>
      <c r="JJI11" s="343"/>
      <c r="JJJ11" s="343"/>
      <c r="JJK11" s="343"/>
      <c r="JJL11" s="343"/>
      <c r="JJM11" s="343"/>
      <c r="JJN11" s="343"/>
      <c r="JJO11" s="343"/>
      <c r="JJP11" s="343"/>
      <c r="JJQ11" s="343"/>
      <c r="JJR11" s="343"/>
      <c r="JJS11" s="343"/>
      <c r="JJT11" s="343"/>
      <c r="JJU11" s="343"/>
      <c r="JJV11" s="343"/>
      <c r="JJW11" s="343"/>
      <c r="JJX11" s="343"/>
      <c r="JJY11" s="343"/>
      <c r="JJZ11" s="343"/>
      <c r="JKA11" s="343"/>
      <c r="JKB11" s="343"/>
      <c r="JKC11" s="343"/>
      <c r="JKD11" s="343"/>
      <c r="JKE11" s="343"/>
      <c r="JKF11" s="343"/>
      <c r="JKG11" s="343"/>
      <c r="JKH11" s="343"/>
      <c r="JKI11" s="343"/>
      <c r="JKJ11" s="343"/>
      <c r="JKK11" s="343"/>
      <c r="JKL11" s="343"/>
      <c r="JKM11" s="343"/>
      <c r="JKN11" s="343"/>
      <c r="JKO11" s="343"/>
      <c r="JKP11" s="343"/>
      <c r="JKQ11" s="343"/>
      <c r="JKR11" s="343"/>
      <c r="JKS11" s="343"/>
      <c r="JKT11" s="343"/>
      <c r="JKU11" s="343"/>
      <c r="JKV11" s="343"/>
      <c r="JKW11" s="343"/>
      <c r="JKX11" s="343"/>
      <c r="JKY11" s="343"/>
      <c r="JKZ11" s="343"/>
      <c r="JLA11" s="343"/>
      <c r="JLB11" s="343"/>
      <c r="JLC11" s="343"/>
      <c r="JLD11" s="343"/>
      <c r="JLE11" s="343"/>
      <c r="JLF11" s="343"/>
      <c r="JLG11" s="343"/>
      <c r="JLH11" s="343"/>
      <c r="JLI11" s="343"/>
      <c r="JLJ11" s="343"/>
      <c r="JLK11" s="343"/>
      <c r="JLL11" s="343"/>
      <c r="JLM11" s="343"/>
      <c r="JLN11" s="343"/>
      <c r="JLO11" s="343"/>
      <c r="JLP11" s="343"/>
      <c r="JLQ11" s="343"/>
      <c r="JLR11" s="343"/>
      <c r="JLS11" s="343"/>
      <c r="JLT11" s="343"/>
      <c r="JLU11" s="343"/>
      <c r="JLV11" s="343"/>
      <c r="JLW11" s="343"/>
      <c r="JLX11" s="343"/>
      <c r="JLY11" s="343"/>
      <c r="JLZ11" s="343"/>
      <c r="JMA11" s="343"/>
      <c r="JMB11" s="343"/>
      <c r="JMC11" s="343"/>
      <c r="JMD11" s="343"/>
      <c r="JME11" s="343"/>
      <c r="JMF11" s="343"/>
      <c r="JMG11" s="343"/>
      <c r="JMH11" s="343"/>
      <c r="JMI11" s="343"/>
      <c r="JMJ11" s="343"/>
      <c r="JMK11" s="343"/>
      <c r="JML11" s="343"/>
      <c r="JMM11" s="343"/>
      <c r="JMN11" s="343"/>
      <c r="JMO11" s="343"/>
      <c r="JMP11" s="343"/>
      <c r="JMQ11" s="343"/>
      <c r="JMR11" s="343"/>
      <c r="JMS11" s="343"/>
      <c r="JMT11" s="343"/>
      <c r="JMU11" s="343"/>
      <c r="JMV11" s="343"/>
      <c r="JMW11" s="343"/>
      <c r="JMX11" s="343"/>
      <c r="JMY11" s="343"/>
      <c r="JMZ11" s="343"/>
      <c r="JNA11" s="343"/>
      <c r="JNB11" s="343"/>
      <c r="JNC11" s="343"/>
      <c r="JND11" s="343"/>
      <c r="JNE11" s="343"/>
      <c r="JNF11" s="343"/>
      <c r="JNG11" s="343"/>
      <c r="JNH11" s="343"/>
      <c r="JNI11" s="343"/>
      <c r="JNJ11" s="343"/>
      <c r="JNK11" s="343"/>
      <c r="JNL11" s="343"/>
      <c r="JNM11" s="343"/>
      <c r="JNN11" s="343"/>
      <c r="JNO11" s="343"/>
      <c r="JNP11" s="343"/>
      <c r="JNQ11" s="343"/>
      <c r="JNR11" s="343"/>
      <c r="JNS11" s="343"/>
      <c r="JNT11" s="343"/>
      <c r="JNU11" s="343"/>
      <c r="JNV11" s="343"/>
      <c r="JNW11" s="343"/>
      <c r="JNX11" s="343"/>
      <c r="JNY11" s="343"/>
      <c r="JNZ11" s="343"/>
      <c r="JOA11" s="343"/>
      <c r="JOB11" s="343"/>
      <c r="JOC11" s="343"/>
      <c r="JOD11" s="343"/>
      <c r="JOE11" s="343"/>
      <c r="JOF11" s="343"/>
      <c r="JOG11" s="343"/>
      <c r="JOH11" s="343"/>
      <c r="JOI11" s="343"/>
      <c r="JOJ11" s="343"/>
      <c r="JOK11" s="343"/>
      <c r="JOL11" s="343"/>
      <c r="JOM11" s="343"/>
      <c r="JON11" s="343"/>
      <c r="JOO11" s="343"/>
      <c r="JOP11" s="343"/>
      <c r="JOQ11" s="343"/>
      <c r="JOR11" s="343"/>
      <c r="JOS11" s="343"/>
      <c r="JOT11" s="343"/>
      <c r="JOU11" s="343"/>
      <c r="JOV11" s="343"/>
      <c r="JOW11" s="343"/>
      <c r="JOX11" s="343"/>
      <c r="JOY11" s="343"/>
      <c r="JOZ11" s="343"/>
      <c r="JPA11" s="343"/>
      <c r="JPB11" s="343"/>
      <c r="JPC11" s="343"/>
      <c r="JPD11" s="343"/>
      <c r="JPE11" s="343"/>
      <c r="JPF11" s="343"/>
      <c r="JPG11" s="343"/>
      <c r="JPH11" s="343"/>
      <c r="JPI11" s="343"/>
      <c r="JPJ11" s="343"/>
      <c r="JPK11" s="343"/>
      <c r="JPL11" s="343"/>
      <c r="JPM11" s="343"/>
      <c r="JPN11" s="343"/>
      <c r="JPO11" s="343"/>
      <c r="JPP11" s="343"/>
      <c r="JPQ11" s="343"/>
      <c r="JPR11" s="343"/>
      <c r="JPS11" s="343"/>
      <c r="JPT11" s="343"/>
      <c r="JPU11" s="343"/>
      <c r="JPV11" s="343"/>
      <c r="JPW11" s="343"/>
      <c r="JPX11" s="343"/>
      <c r="JPY11" s="343"/>
      <c r="JPZ11" s="343"/>
      <c r="JQA11" s="343"/>
      <c r="JQB11" s="343"/>
      <c r="JQC11" s="343"/>
      <c r="JQD11" s="343"/>
      <c r="JQE11" s="343"/>
      <c r="JQF11" s="343"/>
      <c r="JQG11" s="343"/>
      <c r="JQH11" s="343"/>
      <c r="JQI11" s="343"/>
      <c r="JQJ11" s="343"/>
      <c r="JQK11" s="343"/>
      <c r="JQL11" s="343"/>
      <c r="JQM11" s="343"/>
      <c r="JQN11" s="343"/>
      <c r="JQO11" s="343"/>
      <c r="JQP11" s="343"/>
      <c r="JQQ11" s="343"/>
      <c r="JQR11" s="343"/>
      <c r="JQS11" s="343"/>
      <c r="JQT11" s="343"/>
      <c r="JQU11" s="343"/>
      <c r="JQV11" s="343"/>
      <c r="JQW11" s="343"/>
      <c r="JQX11" s="343"/>
      <c r="JQY11" s="343"/>
      <c r="JQZ11" s="343"/>
      <c r="JRA11" s="343"/>
      <c r="JRB11" s="343"/>
      <c r="JRC11" s="343"/>
      <c r="JRD11" s="343"/>
      <c r="JRE11" s="343"/>
      <c r="JRF11" s="343"/>
      <c r="JRG11" s="343"/>
      <c r="JRH11" s="343"/>
      <c r="JRI11" s="343"/>
      <c r="JRJ11" s="343"/>
      <c r="JRK11" s="343"/>
      <c r="JRL11" s="343"/>
      <c r="JRM11" s="343"/>
      <c r="JRN11" s="343"/>
      <c r="JRO11" s="343"/>
      <c r="JRP11" s="343"/>
      <c r="JRQ11" s="343"/>
      <c r="JRR11" s="343"/>
      <c r="JRS11" s="343"/>
      <c r="JRT11" s="343"/>
      <c r="JRU11" s="343"/>
      <c r="JRV11" s="343"/>
      <c r="JRW11" s="343"/>
      <c r="JRX11" s="343"/>
      <c r="JRY11" s="343"/>
      <c r="JRZ11" s="343"/>
      <c r="JSA11" s="343"/>
      <c r="JSB11" s="343"/>
      <c r="JSC11" s="343"/>
      <c r="JSD11" s="343"/>
      <c r="JSE11" s="343"/>
      <c r="JSF11" s="343"/>
      <c r="JSG11" s="343"/>
      <c r="JSH11" s="343"/>
      <c r="JSI11" s="343"/>
      <c r="JSJ11" s="343"/>
      <c r="JSK11" s="343"/>
      <c r="JSL11" s="343"/>
      <c r="JSM11" s="343"/>
      <c r="JSN11" s="343"/>
      <c r="JSO11" s="343"/>
      <c r="JSP11" s="343"/>
      <c r="JSQ11" s="343"/>
      <c r="JSR11" s="343"/>
      <c r="JSS11" s="343"/>
      <c r="JST11" s="343"/>
      <c r="JSU11" s="343"/>
      <c r="JSV11" s="343"/>
      <c r="JSW11" s="343"/>
      <c r="JSX11" s="343"/>
      <c r="JSY11" s="343"/>
      <c r="JSZ11" s="343"/>
      <c r="JTA11" s="343"/>
      <c r="JTB11" s="343"/>
      <c r="JTC11" s="343"/>
      <c r="JTD11" s="343"/>
      <c r="JTE11" s="343"/>
      <c r="JTF11" s="343"/>
      <c r="JTG11" s="343"/>
      <c r="JTH11" s="343"/>
      <c r="JTI11" s="343"/>
      <c r="JTJ11" s="343"/>
      <c r="JTK11" s="343"/>
      <c r="JTL11" s="343"/>
      <c r="JTM11" s="343"/>
      <c r="JTN11" s="343"/>
      <c r="JTO11" s="343"/>
      <c r="JTP11" s="343"/>
      <c r="JTQ11" s="343"/>
      <c r="JTR11" s="343"/>
      <c r="JTS11" s="343"/>
      <c r="JTT11" s="343"/>
      <c r="JTU11" s="343"/>
      <c r="JTV11" s="343"/>
      <c r="JTW11" s="343"/>
      <c r="JTX11" s="343"/>
      <c r="JTY11" s="343"/>
      <c r="JTZ11" s="343"/>
      <c r="JUA11" s="343"/>
      <c r="JUB11" s="343"/>
      <c r="JUC11" s="343"/>
      <c r="JUD11" s="343"/>
      <c r="JUE11" s="343"/>
      <c r="JUF11" s="343"/>
      <c r="JUG11" s="343"/>
      <c r="JUH11" s="343"/>
      <c r="JUI11" s="343"/>
      <c r="JUJ11" s="343"/>
      <c r="JUK11" s="343"/>
      <c r="JUL11" s="343"/>
      <c r="JUM11" s="343"/>
      <c r="JUN11" s="343"/>
      <c r="JUO11" s="343"/>
      <c r="JUP11" s="343"/>
      <c r="JUQ11" s="343"/>
      <c r="JUR11" s="343"/>
      <c r="JUS11" s="343"/>
      <c r="JUT11" s="343"/>
      <c r="JUU11" s="343"/>
      <c r="JUV11" s="343"/>
      <c r="JUW11" s="343"/>
      <c r="JUX11" s="343"/>
      <c r="JUY11" s="343"/>
      <c r="JUZ11" s="343"/>
      <c r="JVA11" s="343"/>
      <c r="JVB11" s="343"/>
      <c r="JVC11" s="343"/>
      <c r="JVD11" s="343"/>
      <c r="JVE11" s="343"/>
      <c r="JVF11" s="343"/>
      <c r="JVG11" s="343"/>
      <c r="JVH11" s="343"/>
      <c r="JVI11" s="343"/>
      <c r="JVJ11" s="343"/>
      <c r="JVK11" s="343"/>
      <c r="JVL11" s="343"/>
      <c r="JVM11" s="343"/>
      <c r="JVN11" s="343"/>
      <c r="JVO11" s="343"/>
      <c r="JVP11" s="343"/>
      <c r="JVQ11" s="343"/>
      <c r="JVR11" s="343"/>
      <c r="JVS11" s="343"/>
      <c r="JVT11" s="343"/>
      <c r="JVU11" s="343"/>
      <c r="JVV11" s="343"/>
      <c r="JVW11" s="343"/>
      <c r="JVX11" s="343"/>
      <c r="JVY11" s="343"/>
      <c r="JVZ11" s="343"/>
      <c r="JWA11" s="343"/>
      <c r="JWB11" s="343"/>
      <c r="JWC11" s="343"/>
      <c r="JWD11" s="343"/>
      <c r="JWE11" s="343"/>
      <c r="JWF11" s="343"/>
      <c r="JWG11" s="343"/>
      <c r="JWH11" s="343"/>
      <c r="JWI11" s="343"/>
      <c r="JWJ11" s="343"/>
      <c r="JWK11" s="343"/>
      <c r="JWL11" s="343"/>
      <c r="JWM11" s="343"/>
      <c r="JWN11" s="343"/>
      <c r="JWO11" s="343"/>
      <c r="JWP11" s="343"/>
      <c r="JWQ11" s="343"/>
      <c r="JWR11" s="343"/>
      <c r="JWS11" s="343"/>
      <c r="JWT11" s="343"/>
      <c r="JWU11" s="343"/>
      <c r="JWV11" s="343"/>
      <c r="JWW11" s="343"/>
      <c r="JWX11" s="343"/>
      <c r="JWY11" s="343"/>
      <c r="JWZ11" s="343"/>
      <c r="JXA11" s="343"/>
      <c r="JXB11" s="343"/>
      <c r="JXC11" s="343"/>
      <c r="JXD11" s="343"/>
      <c r="JXE11" s="343"/>
      <c r="JXF11" s="343"/>
      <c r="JXG11" s="343"/>
      <c r="JXH11" s="343"/>
      <c r="JXI11" s="343"/>
      <c r="JXJ11" s="343"/>
      <c r="JXK11" s="343"/>
      <c r="JXL11" s="343"/>
      <c r="JXM11" s="343"/>
      <c r="JXN11" s="343"/>
      <c r="JXO11" s="343"/>
      <c r="JXP11" s="343"/>
      <c r="JXQ11" s="343"/>
      <c r="JXR11" s="343"/>
      <c r="JXS11" s="343"/>
      <c r="JXT11" s="343"/>
      <c r="JXU11" s="343"/>
      <c r="JXV11" s="343"/>
      <c r="JXW11" s="343"/>
      <c r="JXX11" s="343"/>
      <c r="JXY11" s="343"/>
      <c r="JXZ11" s="343"/>
      <c r="JYA11" s="343"/>
      <c r="JYB11" s="343"/>
      <c r="JYC11" s="343"/>
      <c r="JYD11" s="343"/>
      <c r="JYE11" s="343"/>
      <c r="JYF11" s="343"/>
      <c r="JYG11" s="343"/>
      <c r="JYH11" s="343"/>
      <c r="JYI11" s="343"/>
      <c r="JYJ11" s="343"/>
      <c r="JYK11" s="343"/>
      <c r="JYL11" s="343"/>
      <c r="JYM11" s="343"/>
      <c r="JYN11" s="343"/>
      <c r="JYO11" s="343"/>
      <c r="JYP11" s="343"/>
      <c r="JYQ11" s="343"/>
      <c r="JYR11" s="343"/>
      <c r="JYS11" s="343"/>
      <c r="JYT11" s="343"/>
      <c r="JYU11" s="343"/>
      <c r="JYV11" s="343"/>
      <c r="JYW11" s="343"/>
      <c r="JYX11" s="343"/>
      <c r="JYY11" s="343"/>
      <c r="JYZ11" s="343"/>
      <c r="JZA11" s="343"/>
      <c r="JZB11" s="343"/>
      <c r="JZC11" s="343"/>
      <c r="JZD11" s="343"/>
      <c r="JZE11" s="343"/>
      <c r="JZF11" s="343"/>
      <c r="JZG11" s="343"/>
      <c r="JZH11" s="343"/>
      <c r="JZI11" s="343"/>
      <c r="JZJ11" s="343"/>
      <c r="JZK11" s="343"/>
      <c r="JZL11" s="343"/>
      <c r="JZM11" s="343"/>
      <c r="JZN11" s="343"/>
      <c r="JZO11" s="343"/>
      <c r="JZP11" s="343"/>
      <c r="JZQ11" s="343"/>
      <c r="JZR11" s="343"/>
      <c r="JZS11" s="343"/>
      <c r="JZT11" s="343"/>
      <c r="JZU11" s="343"/>
      <c r="JZV11" s="343"/>
      <c r="JZW11" s="343"/>
      <c r="JZX11" s="343"/>
      <c r="JZY11" s="343"/>
      <c r="JZZ11" s="343"/>
      <c r="KAA11" s="343"/>
      <c r="KAB11" s="343"/>
      <c r="KAC11" s="343"/>
      <c r="KAD11" s="343"/>
      <c r="KAE11" s="343"/>
      <c r="KAF11" s="343"/>
      <c r="KAG11" s="343"/>
      <c r="KAH11" s="343"/>
      <c r="KAI11" s="343"/>
      <c r="KAJ11" s="343"/>
      <c r="KAK11" s="343"/>
      <c r="KAL11" s="343"/>
      <c r="KAM11" s="343"/>
      <c r="KAN11" s="343"/>
      <c r="KAO11" s="343"/>
      <c r="KAP11" s="343"/>
      <c r="KAQ11" s="343"/>
      <c r="KAR11" s="343"/>
      <c r="KAS11" s="343"/>
      <c r="KAT11" s="343"/>
      <c r="KAU11" s="343"/>
      <c r="KAV11" s="343"/>
      <c r="KAW11" s="343"/>
      <c r="KAX11" s="343"/>
      <c r="KAY11" s="343"/>
      <c r="KAZ11" s="343"/>
      <c r="KBA11" s="343"/>
      <c r="KBB11" s="343"/>
      <c r="KBC11" s="343"/>
      <c r="KBD11" s="343"/>
      <c r="KBE11" s="343"/>
      <c r="KBF11" s="343"/>
      <c r="KBG11" s="343"/>
      <c r="KBH11" s="343"/>
      <c r="KBI11" s="343"/>
      <c r="KBJ11" s="343"/>
      <c r="KBK11" s="343"/>
      <c r="KBL11" s="343"/>
      <c r="KBM11" s="343"/>
      <c r="KBN11" s="343"/>
      <c r="KBO11" s="343"/>
      <c r="KBP11" s="343"/>
      <c r="KBQ11" s="343"/>
      <c r="KBR11" s="343"/>
      <c r="KBS11" s="343"/>
      <c r="KBT11" s="343"/>
      <c r="KBU11" s="343"/>
      <c r="KBV11" s="343"/>
      <c r="KBW11" s="343"/>
      <c r="KBX11" s="343"/>
      <c r="KBY11" s="343"/>
      <c r="KBZ11" s="343"/>
      <c r="KCA11" s="343"/>
      <c r="KCB11" s="343"/>
      <c r="KCC11" s="343"/>
      <c r="KCD11" s="343"/>
      <c r="KCE11" s="343"/>
      <c r="KCF11" s="343"/>
      <c r="KCG11" s="343"/>
      <c r="KCH11" s="343"/>
      <c r="KCI11" s="343"/>
      <c r="KCJ11" s="343"/>
      <c r="KCK11" s="343"/>
      <c r="KCL11" s="343"/>
      <c r="KCM11" s="343"/>
      <c r="KCN11" s="343"/>
      <c r="KCO11" s="343"/>
      <c r="KCP11" s="343"/>
      <c r="KCQ11" s="343"/>
      <c r="KCR11" s="343"/>
      <c r="KCS11" s="343"/>
      <c r="KCT11" s="343"/>
      <c r="KCU11" s="343"/>
      <c r="KCV11" s="343"/>
      <c r="KCW11" s="343"/>
      <c r="KCX11" s="343"/>
      <c r="KCY11" s="343"/>
      <c r="KCZ11" s="343"/>
      <c r="KDA11" s="343"/>
      <c r="KDB11" s="343"/>
      <c r="KDC11" s="343"/>
      <c r="KDD11" s="343"/>
      <c r="KDE11" s="343"/>
      <c r="KDF11" s="343"/>
      <c r="KDG11" s="343"/>
      <c r="KDH11" s="343"/>
      <c r="KDI11" s="343"/>
      <c r="KDJ11" s="343"/>
      <c r="KDK11" s="343"/>
      <c r="KDL11" s="343"/>
      <c r="KDM11" s="343"/>
      <c r="KDN11" s="343"/>
      <c r="KDO11" s="343"/>
      <c r="KDP11" s="343"/>
      <c r="KDQ11" s="343"/>
      <c r="KDR11" s="343"/>
      <c r="KDS11" s="343"/>
      <c r="KDT11" s="343"/>
      <c r="KDU11" s="343"/>
      <c r="KDV11" s="343"/>
      <c r="KDW11" s="343"/>
      <c r="KDX11" s="343"/>
      <c r="KDY11" s="343"/>
      <c r="KDZ11" s="343"/>
      <c r="KEA11" s="343"/>
      <c r="KEB11" s="343"/>
      <c r="KEC11" s="343"/>
      <c r="KED11" s="343"/>
      <c r="KEE11" s="343"/>
      <c r="KEF11" s="343"/>
      <c r="KEG11" s="343"/>
      <c r="KEH11" s="343"/>
      <c r="KEI11" s="343"/>
      <c r="KEJ11" s="343"/>
      <c r="KEK11" s="343"/>
      <c r="KEL11" s="343"/>
      <c r="KEM11" s="343"/>
      <c r="KEN11" s="343"/>
      <c r="KEO11" s="343"/>
      <c r="KEP11" s="343"/>
      <c r="KEQ11" s="343"/>
      <c r="KER11" s="343"/>
      <c r="KES11" s="343"/>
      <c r="KET11" s="343"/>
      <c r="KEU11" s="343"/>
      <c r="KEV11" s="343"/>
      <c r="KEW11" s="343"/>
      <c r="KEX11" s="343"/>
      <c r="KEY11" s="343"/>
      <c r="KEZ11" s="343"/>
      <c r="KFA11" s="343"/>
      <c r="KFB11" s="343"/>
      <c r="KFC11" s="343"/>
      <c r="KFD11" s="343"/>
      <c r="KFE11" s="343"/>
      <c r="KFF11" s="343"/>
      <c r="KFG11" s="343"/>
      <c r="KFH11" s="343"/>
      <c r="KFI11" s="343"/>
      <c r="KFJ11" s="343"/>
      <c r="KFK11" s="343"/>
      <c r="KFL11" s="343"/>
      <c r="KFM11" s="343"/>
      <c r="KFN11" s="343"/>
      <c r="KFO11" s="343"/>
      <c r="KFP11" s="343"/>
      <c r="KFQ11" s="343"/>
      <c r="KFR11" s="343"/>
      <c r="KFS11" s="343"/>
      <c r="KFT11" s="343"/>
      <c r="KFU11" s="343"/>
      <c r="KFV11" s="343"/>
      <c r="KFW11" s="343"/>
      <c r="KFX11" s="343"/>
      <c r="KFY11" s="343"/>
      <c r="KFZ11" s="343"/>
      <c r="KGA11" s="343"/>
      <c r="KGB11" s="343"/>
      <c r="KGC11" s="343"/>
      <c r="KGD11" s="343"/>
      <c r="KGE11" s="343"/>
      <c r="KGF11" s="343"/>
      <c r="KGG11" s="343"/>
      <c r="KGH11" s="343"/>
      <c r="KGI11" s="343"/>
      <c r="KGJ11" s="343"/>
      <c r="KGK11" s="343"/>
      <c r="KGL11" s="343"/>
      <c r="KGM11" s="343"/>
      <c r="KGN11" s="343"/>
      <c r="KGO11" s="343"/>
      <c r="KGP11" s="343"/>
      <c r="KGQ11" s="343"/>
      <c r="KGR11" s="343"/>
      <c r="KGS11" s="343"/>
      <c r="KGT11" s="343"/>
      <c r="KGU11" s="343"/>
      <c r="KGV11" s="343"/>
      <c r="KGW11" s="343"/>
      <c r="KGX11" s="343"/>
      <c r="KGY11" s="343"/>
      <c r="KGZ11" s="343"/>
      <c r="KHA11" s="343"/>
      <c r="KHB11" s="343"/>
      <c r="KHC11" s="343"/>
      <c r="KHD11" s="343"/>
      <c r="KHE11" s="343"/>
      <c r="KHF11" s="343"/>
      <c r="KHG11" s="343"/>
      <c r="KHH11" s="343"/>
      <c r="KHI11" s="343"/>
      <c r="KHJ11" s="343"/>
      <c r="KHK11" s="343"/>
      <c r="KHL11" s="343"/>
      <c r="KHM11" s="343"/>
      <c r="KHN11" s="343"/>
      <c r="KHO11" s="343"/>
      <c r="KHP11" s="343"/>
      <c r="KHQ11" s="343"/>
      <c r="KHR11" s="343"/>
      <c r="KHS11" s="343"/>
      <c r="KHT11" s="343"/>
      <c r="KHU11" s="343"/>
      <c r="KHV11" s="343"/>
      <c r="KHW11" s="343"/>
      <c r="KHX11" s="343"/>
      <c r="KHY11" s="343"/>
      <c r="KHZ11" s="343"/>
      <c r="KIA11" s="343"/>
      <c r="KIB11" s="343"/>
      <c r="KIC11" s="343"/>
      <c r="KID11" s="343"/>
      <c r="KIE11" s="343"/>
      <c r="KIF11" s="343"/>
      <c r="KIG11" s="343"/>
      <c r="KIH11" s="343"/>
      <c r="KII11" s="343"/>
      <c r="KIJ11" s="343"/>
      <c r="KIK11" s="343"/>
      <c r="KIL11" s="343"/>
      <c r="KIM11" s="343"/>
      <c r="KIN11" s="343"/>
      <c r="KIO11" s="343"/>
      <c r="KIP11" s="343"/>
      <c r="KIQ11" s="343"/>
      <c r="KIR11" s="343"/>
      <c r="KIS11" s="343"/>
      <c r="KIT11" s="343"/>
      <c r="KIU11" s="343"/>
      <c r="KIV11" s="343"/>
      <c r="KIW11" s="343"/>
      <c r="KIX11" s="343"/>
      <c r="KIY11" s="343"/>
      <c r="KIZ11" s="343"/>
      <c r="KJA11" s="343"/>
      <c r="KJB11" s="343"/>
      <c r="KJC11" s="343"/>
      <c r="KJD11" s="343"/>
      <c r="KJE11" s="343"/>
      <c r="KJF11" s="343"/>
      <c r="KJG11" s="343"/>
      <c r="KJH11" s="343"/>
      <c r="KJI11" s="343"/>
      <c r="KJJ11" s="343"/>
      <c r="KJK11" s="343"/>
      <c r="KJL11" s="343"/>
      <c r="KJM11" s="343"/>
      <c r="KJN11" s="343"/>
      <c r="KJO11" s="343"/>
      <c r="KJP11" s="343"/>
      <c r="KJQ11" s="343"/>
      <c r="KJR11" s="343"/>
      <c r="KJS11" s="343"/>
      <c r="KJT11" s="343"/>
      <c r="KJU11" s="343"/>
      <c r="KJV11" s="343"/>
      <c r="KJW11" s="343"/>
      <c r="KJX11" s="343"/>
      <c r="KJY11" s="343"/>
      <c r="KJZ11" s="343"/>
      <c r="KKA11" s="343"/>
      <c r="KKB11" s="343"/>
      <c r="KKC11" s="343"/>
      <c r="KKD11" s="343"/>
      <c r="KKE11" s="343"/>
      <c r="KKF11" s="343"/>
      <c r="KKG11" s="343"/>
      <c r="KKH11" s="343"/>
      <c r="KKI11" s="343"/>
      <c r="KKJ11" s="343"/>
      <c r="KKK11" s="343"/>
      <c r="KKL11" s="343"/>
      <c r="KKM11" s="343"/>
      <c r="KKN11" s="343"/>
      <c r="KKO11" s="343"/>
      <c r="KKP11" s="343"/>
      <c r="KKQ11" s="343"/>
      <c r="KKR11" s="343"/>
      <c r="KKS11" s="343"/>
      <c r="KKT11" s="343"/>
      <c r="KKU11" s="343"/>
      <c r="KKV11" s="343"/>
      <c r="KKW11" s="343"/>
      <c r="KKX11" s="343"/>
      <c r="KKY11" s="343"/>
      <c r="KKZ11" s="343"/>
      <c r="KLA11" s="343"/>
      <c r="KLB11" s="343"/>
      <c r="KLC11" s="343"/>
      <c r="KLD11" s="343"/>
      <c r="KLE11" s="343"/>
      <c r="KLF11" s="343"/>
      <c r="KLG11" s="343"/>
      <c r="KLH11" s="343"/>
      <c r="KLI11" s="343"/>
      <c r="KLJ11" s="343"/>
      <c r="KLK11" s="343"/>
      <c r="KLL11" s="343"/>
      <c r="KLM11" s="343"/>
      <c r="KLN11" s="343"/>
      <c r="KLO11" s="343"/>
      <c r="KLP11" s="343"/>
      <c r="KLQ11" s="343"/>
      <c r="KLR11" s="343"/>
      <c r="KLS11" s="343"/>
      <c r="KLT11" s="343"/>
      <c r="KLU11" s="343"/>
      <c r="KLV11" s="343"/>
      <c r="KLW11" s="343"/>
      <c r="KLX11" s="343"/>
      <c r="KLY11" s="343"/>
      <c r="KLZ11" s="343"/>
      <c r="KMA11" s="343"/>
      <c r="KMB11" s="343"/>
      <c r="KMC11" s="343"/>
      <c r="KMD11" s="343"/>
      <c r="KME11" s="343"/>
      <c r="KMF11" s="343"/>
      <c r="KMG11" s="343"/>
      <c r="KMH11" s="343"/>
      <c r="KMI11" s="343"/>
      <c r="KMJ11" s="343"/>
      <c r="KMK11" s="343"/>
      <c r="KML11" s="343"/>
      <c r="KMM11" s="343"/>
      <c r="KMN11" s="343"/>
      <c r="KMO11" s="343"/>
      <c r="KMP11" s="343"/>
      <c r="KMQ11" s="343"/>
      <c r="KMR11" s="343"/>
      <c r="KMS11" s="343"/>
      <c r="KMT11" s="343"/>
      <c r="KMU11" s="343"/>
      <c r="KMV11" s="343"/>
      <c r="KMW11" s="343"/>
      <c r="KMX11" s="343"/>
      <c r="KMY11" s="343"/>
      <c r="KMZ11" s="343"/>
      <c r="KNA11" s="343"/>
      <c r="KNB11" s="343"/>
      <c r="KNC11" s="343"/>
      <c r="KND11" s="343"/>
      <c r="KNE11" s="343"/>
      <c r="KNF11" s="343"/>
      <c r="KNG11" s="343"/>
      <c r="KNH11" s="343"/>
      <c r="KNI11" s="343"/>
      <c r="KNJ11" s="343"/>
      <c r="KNK11" s="343"/>
      <c r="KNL11" s="343"/>
      <c r="KNM11" s="343"/>
      <c r="KNN11" s="343"/>
      <c r="KNO11" s="343"/>
      <c r="KNP11" s="343"/>
      <c r="KNQ11" s="343"/>
      <c r="KNR11" s="343"/>
      <c r="KNS11" s="343"/>
      <c r="KNT11" s="343"/>
      <c r="KNU11" s="343"/>
      <c r="KNV11" s="343"/>
      <c r="KNW11" s="343"/>
      <c r="KNX11" s="343"/>
      <c r="KNY11" s="343"/>
      <c r="KNZ11" s="343"/>
      <c r="KOA11" s="343"/>
      <c r="KOB11" s="343"/>
      <c r="KOC11" s="343"/>
      <c r="KOD11" s="343"/>
      <c r="KOE11" s="343"/>
      <c r="KOF11" s="343"/>
      <c r="KOG11" s="343"/>
      <c r="KOH11" s="343"/>
      <c r="KOI11" s="343"/>
      <c r="KOJ11" s="343"/>
      <c r="KOK11" s="343"/>
      <c r="KOL11" s="343"/>
      <c r="KOM11" s="343"/>
      <c r="KON11" s="343"/>
      <c r="KOO11" s="343"/>
      <c r="KOP11" s="343"/>
      <c r="KOQ11" s="343"/>
      <c r="KOR11" s="343"/>
      <c r="KOS11" s="343"/>
      <c r="KOT11" s="343"/>
      <c r="KOU11" s="343"/>
      <c r="KOV11" s="343"/>
      <c r="KOW11" s="343"/>
      <c r="KOX11" s="343"/>
      <c r="KOY11" s="343"/>
      <c r="KOZ11" s="343"/>
      <c r="KPA11" s="343"/>
      <c r="KPB11" s="343"/>
      <c r="KPC11" s="343"/>
      <c r="KPD11" s="343"/>
      <c r="KPE11" s="343"/>
      <c r="KPF11" s="343"/>
      <c r="KPG11" s="343"/>
      <c r="KPH11" s="343"/>
      <c r="KPI11" s="343"/>
      <c r="KPJ11" s="343"/>
      <c r="KPK11" s="343"/>
      <c r="KPL11" s="343"/>
      <c r="KPM11" s="343"/>
      <c r="KPN11" s="343"/>
      <c r="KPO11" s="343"/>
      <c r="KPP11" s="343"/>
      <c r="KPQ11" s="343"/>
      <c r="KPR11" s="343"/>
      <c r="KPS11" s="343"/>
      <c r="KPT11" s="343"/>
      <c r="KPU11" s="343"/>
      <c r="KPV11" s="343"/>
      <c r="KPW11" s="343"/>
      <c r="KPX11" s="343"/>
      <c r="KPY11" s="343"/>
      <c r="KPZ11" s="343"/>
      <c r="KQA11" s="343"/>
      <c r="KQB11" s="343"/>
      <c r="KQC11" s="343"/>
      <c r="KQD11" s="343"/>
      <c r="KQE11" s="343"/>
      <c r="KQF11" s="343"/>
      <c r="KQG11" s="343"/>
      <c r="KQH11" s="343"/>
      <c r="KQI11" s="343"/>
      <c r="KQJ11" s="343"/>
      <c r="KQK11" s="343"/>
      <c r="KQL11" s="343"/>
      <c r="KQM11" s="343"/>
      <c r="KQN11" s="343"/>
      <c r="KQO11" s="343"/>
      <c r="KQP11" s="343"/>
      <c r="KQQ11" s="343"/>
      <c r="KQR11" s="343"/>
      <c r="KQS11" s="343"/>
      <c r="KQT11" s="343"/>
      <c r="KQU11" s="343"/>
      <c r="KQV11" s="343"/>
      <c r="KQW11" s="343"/>
      <c r="KQX11" s="343"/>
      <c r="KQY11" s="343"/>
      <c r="KQZ11" s="343"/>
      <c r="KRA11" s="343"/>
      <c r="KRB11" s="343"/>
      <c r="KRC11" s="343"/>
      <c r="KRD11" s="343"/>
      <c r="KRE11" s="343"/>
      <c r="KRF11" s="343"/>
      <c r="KRG11" s="343"/>
      <c r="KRH11" s="343"/>
      <c r="KRI11" s="343"/>
      <c r="KRJ11" s="343"/>
      <c r="KRK11" s="343"/>
      <c r="KRL11" s="343"/>
      <c r="KRM11" s="343"/>
      <c r="KRN11" s="343"/>
      <c r="KRO11" s="343"/>
      <c r="KRP11" s="343"/>
      <c r="KRQ11" s="343"/>
      <c r="KRR11" s="343"/>
      <c r="KRS11" s="343"/>
      <c r="KRT11" s="343"/>
      <c r="KRU11" s="343"/>
      <c r="KRV11" s="343"/>
      <c r="KRW11" s="343"/>
      <c r="KRX11" s="343"/>
      <c r="KRY11" s="343"/>
      <c r="KRZ11" s="343"/>
      <c r="KSA11" s="343"/>
      <c r="KSB11" s="343"/>
      <c r="KSC11" s="343"/>
      <c r="KSD11" s="343"/>
      <c r="KSE11" s="343"/>
      <c r="KSF11" s="343"/>
      <c r="KSG11" s="343"/>
      <c r="KSH11" s="343"/>
      <c r="KSI11" s="343"/>
      <c r="KSJ11" s="343"/>
      <c r="KSK11" s="343"/>
      <c r="KSL11" s="343"/>
      <c r="KSM11" s="343"/>
      <c r="KSN11" s="343"/>
      <c r="KSO11" s="343"/>
      <c r="KSP11" s="343"/>
      <c r="KSQ11" s="343"/>
      <c r="KSR11" s="343"/>
      <c r="KSS11" s="343"/>
      <c r="KST11" s="343"/>
      <c r="KSU11" s="343"/>
      <c r="KSV11" s="343"/>
      <c r="KSW11" s="343"/>
      <c r="KSX11" s="343"/>
      <c r="KSY11" s="343"/>
      <c r="KSZ11" s="343"/>
      <c r="KTA11" s="343"/>
      <c r="KTB11" s="343"/>
      <c r="KTC11" s="343"/>
      <c r="KTD11" s="343"/>
      <c r="KTE11" s="343"/>
      <c r="KTF11" s="343"/>
      <c r="KTG11" s="343"/>
      <c r="KTH11" s="343"/>
      <c r="KTI11" s="343"/>
      <c r="KTJ11" s="343"/>
      <c r="KTK11" s="343"/>
      <c r="KTL11" s="343"/>
      <c r="KTM11" s="343"/>
      <c r="KTN11" s="343"/>
      <c r="KTO11" s="343"/>
      <c r="KTP11" s="343"/>
      <c r="KTQ11" s="343"/>
      <c r="KTR11" s="343"/>
      <c r="KTS11" s="343"/>
      <c r="KTT11" s="343"/>
      <c r="KTU11" s="343"/>
      <c r="KTV11" s="343"/>
      <c r="KTW11" s="343"/>
      <c r="KTX11" s="343"/>
      <c r="KTY11" s="343"/>
      <c r="KTZ11" s="343"/>
      <c r="KUA11" s="343"/>
      <c r="KUB11" s="343"/>
      <c r="KUC11" s="343"/>
      <c r="KUD11" s="343"/>
      <c r="KUE11" s="343"/>
      <c r="KUF11" s="343"/>
      <c r="KUG11" s="343"/>
      <c r="KUH11" s="343"/>
      <c r="KUI11" s="343"/>
      <c r="KUJ11" s="343"/>
      <c r="KUK11" s="343"/>
      <c r="KUL11" s="343"/>
      <c r="KUM11" s="343"/>
      <c r="KUN11" s="343"/>
      <c r="KUO11" s="343"/>
      <c r="KUP11" s="343"/>
      <c r="KUQ11" s="343"/>
      <c r="KUR11" s="343"/>
      <c r="KUS11" s="343"/>
      <c r="KUT11" s="343"/>
      <c r="KUU11" s="343"/>
      <c r="KUV11" s="343"/>
      <c r="KUW11" s="343"/>
      <c r="KUX11" s="343"/>
      <c r="KUY11" s="343"/>
      <c r="KUZ11" s="343"/>
      <c r="KVA11" s="343"/>
      <c r="KVB11" s="343"/>
      <c r="KVC11" s="343"/>
      <c r="KVD11" s="343"/>
      <c r="KVE11" s="343"/>
      <c r="KVF11" s="343"/>
      <c r="KVG11" s="343"/>
      <c r="KVH11" s="343"/>
      <c r="KVI11" s="343"/>
      <c r="KVJ11" s="343"/>
      <c r="KVK11" s="343"/>
      <c r="KVL11" s="343"/>
      <c r="KVM11" s="343"/>
      <c r="KVN11" s="343"/>
      <c r="KVO11" s="343"/>
      <c r="KVP11" s="343"/>
      <c r="KVQ11" s="343"/>
      <c r="KVR11" s="343"/>
      <c r="KVS11" s="343"/>
      <c r="KVT11" s="343"/>
      <c r="KVU11" s="343"/>
      <c r="KVV11" s="343"/>
      <c r="KVW11" s="343"/>
      <c r="KVX11" s="343"/>
      <c r="KVY11" s="343"/>
      <c r="KVZ11" s="343"/>
      <c r="KWA11" s="343"/>
      <c r="KWB11" s="343"/>
      <c r="KWC11" s="343"/>
      <c r="KWD11" s="343"/>
      <c r="KWE11" s="343"/>
      <c r="KWF11" s="343"/>
      <c r="KWG11" s="343"/>
      <c r="KWH11" s="343"/>
      <c r="KWI11" s="343"/>
      <c r="KWJ11" s="343"/>
      <c r="KWK11" s="343"/>
      <c r="KWL11" s="343"/>
      <c r="KWM11" s="343"/>
      <c r="KWN11" s="343"/>
      <c r="KWO11" s="343"/>
      <c r="KWP11" s="343"/>
      <c r="KWQ11" s="343"/>
      <c r="KWR11" s="343"/>
      <c r="KWS11" s="343"/>
      <c r="KWT11" s="343"/>
      <c r="KWU11" s="343"/>
      <c r="KWV11" s="343"/>
      <c r="KWW11" s="343"/>
      <c r="KWX11" s="343"/>
      <c r="KWY11" s="343"/>
      <c r="KWZ11" s="343"/>
      <c r="KXA11" s="343"/>
      <c r="KXB11" s="343"/>
      <c r="KXC11" s="343"/>
      <c r="KXD11" s="343"/>
      <c r="KXE11" s="343"/>
      <c r="KXF11" s="343"/>
      <c r="KXG11" s="343"/>
      <c r="KXH11" s="343"/>
      <c r="KXI11" s="343"/>
      <c r="KXJ11" s="343"/>
      <c r="KXK11" s="343"/>
      <c r="KXL11" s="343"/>
      <c r="KXM11" s="343"/>
      <c r="KXN11" s="343"/>
      <c r="KXO11" s="343"/>
      <c r="KXP11" s="343"/>
      <c r="KXQ11" s="343"/>
      <c r="KXR11" s="343"/>
      <c r="KXS11" s="343"/>
      <c r="KXT11" s="343"/>
      <c r="KXU11" s="343"/>
      <c r="KXV11" s="343"/>
      <c r="KXW11" s="343"/>
      <c r="KXX11" s="343"/>
      <c r="KXY11" s="343"/>
      <c r="KXZ11" s="343"/>
      <c r="KYA11" s="343"/>
      <c r="KYB11" s="343"/>
      <c r="KYC11" s="343"/>
      <c r="KYD11" s="343"/>
      <c r="KYE11" s="343"/>
      <c r="KYF11" s="343"/>
      <c r="KYG11" s="343"/>
      <c r="KYH11" s="343"/>
      <c r="KYI11" s="343"/>
      <c r="KYJ11" s="343"/>
      <c r="KYK11" s="343"/>
      <c r="KYL11" s="343"/>
      <c r="KYM11" s="343"/>
      <c r="KYN11" s="343"/>
      <c r="KYO11" s="343"/>
      <c r="KYP11" s="343"/>
      <c r="KYQ11" s="343"/>
      <c r="KYR11" s="343"/>
      <c r="KYS11" s="343"/>
      <c r="KYT11" s="343"/>
      <c r="KYU11" s="343"/>
      <c r="KYV11" s="343"/>
      <c r="KYW11" s="343"/>
      <c r="KYX11" s="343"/>
      <c r="KYY11" s="343"/>
      <c r="KYZ11" s="343"/>
      <c r="KZA11" s="343"/>
      <c r="KZB11" s="343"/>
      <c r="KZC11" s="343"/>
      <c r="KZD11" s="343"/>
      <c r="KZE11" s="343"/>
      <c r="KZF11" s="343"/>
      <c r="KZG11" s="343"/>
      <c r="KZH11" s="343"/>
      <c r="KZI11" s="343"/>
      <c r="KZJ11" s="343"/>
      <c r="KZK11" s="343"/>
      <c r="KZL11" s="343"/>
      <c r="KZM11" s="343"/>
      <c r="KZN11" s="343"/>
      <c r="KZO11" s="343"/>
      <c r="KZP11" s="343"/>
      <c r="KZQ11" s="343"/>
      <c r="KZR11" s="343"/>
      <c r="KZS11" s="343"/>
      <c r="KZT11" s="343"/>
      <c r="KZU11" s="343"/>
      <c r="KZV11" s="343"/>
      <c r="KZW11" s="343"/>
      <c r="KZX11" s="343"/>
      <c r="KZY11" s="343"/>
      <c r="KZZ11" s="343"/>
      <c r="LAA11" s="343"/>
      <c r="LAB11" s="343"/>
      <c r="LAC11" s="343"/>
      <c r="LAD11" s="343"/>
      <c r="LAE11" s="343"/>
      <c r="LAF11" s="343"/>
      <c r="LAG11" s="343"/>
      <c r="LAH11" s="343"/>
      <c r="LAI11" s="343"/>
      <c r="LAJ11" s="343"/>
      <c r="LAK11" s="343"/>
      <c r="LAL11" s="343"/>
      <c r="LAM11" s="343"/>
      <c r="LAN11" s="343"/>
      <c r="LAO11" s="343"/>
      <c r="LAP11" s="343"/>
      <c r="LAQ11" s="343"/>
      <c r="LAR11" s="343"/>
      <c r="LAS11" s="343"/>
      <c r="LAT11" s="343"/>
      <c r="LAU11" s="343"/>
      <c r="LAV11" s="343"/>
      <c r="LAW11" s="343"/>
      <c r="LAX11" s="343"/>
      <c r="LAY11" s="343"/>
      <c r="LAZ11" s="343"/>
      <c r="LBA11" s="343"/>
      <c r="LBB11" s="343"/>
      <c r="LBC11" s="343"/>
      <c r="LBD11" s="343"/>
      <c r="LBE11" s="343"/>
      <c r="LBF11" s="343"/>
      <c r="LBG11" s="343"/>
      <c r="LBH11" s="343"/>
      <c r="LBI11" s="343"/>
      <c r="LBJ11" s="343"/>
      <c r="LBK11" s="343"/>
      <c r="LBL11" s="343"/>
      <c r="LBM11" s="343"/>
      <c r="LBN11" s="343"/>
      <c r="LBO11" s="343"/>
      <c r="LBP11" s="343"/>
      <c r="LBQ11" s="343"/>
      <c r="LBR11" s="343"/>
      <c r="LBS11" s="343"/>
      <c r="LBT11" s="343"/>
      <c r="LBU11" s="343"/>
      <c r="LBV11" s="343"/>
      <c r="LBW11" s="343"/>
      <c r="LBX11" s="343"/>
      <c r="LBY11" s="343"/>
      <c r="LBZ11" s="343"/>
      <c r="LCA11" s="343"/>
      <c r="LCB11" s="343"/>
      <c r="LCC11" s="343"/>
      <c r="LCD11" s="343"/>
      <c r="LCE11" s="343"/>
      <c r="LCF11" s="343"/>
      <c r="LCG11" s="343"/>
      <c r="LCH11" s="343"/>
      <c r="LCI11" s="343"/>
      <c r="LCJ11" s="343"/>
      <c r="LCK11" s="343"/>
      <c r="LCL11" s="343"/>
      <c r="LCM11" s="343"/>
      <c r="LCN11" s="343"/>
      <c r="LCO11" s="343"/>
      <c r="LCP11" s="343"/>
      <c r="LCQ11" s="343"/>
      <c r="LCR11" s="343"/>
      <c r="LCS11" s="343"/>
      <c r="LCT11" s="343"/>
      <c r="LCU11" s="343"/>
      <c r="LCV11" s="343"/>
      <c r="LCW11" s="343"/>
      <c r="LCX11" s="343"/>
      <c r="LCY11" s="343"/>
      <c r="LCZ11" s="343"/>
      <c r="LDA11" s="343"/>
      <c r="LDB11" s="343"/>
      <c r="LDC11" s="343"/>
      <c r="LDD11" s="343"/>
      <c r="LDE11" s="343"/>
      <c r="LDF11" s="343"/>
      <c r="LDG11" s="343"/>
      <c r="LDH11" s="343"/>
      <c r="LDI11" s="343"/>
      <c r="LDJ11" s="343"/>
      <c r="LDK11" s="343"/>
      <c r="LDL11" s="343"/>
      <c r="LDM11" s="343"/>
      <c r="LDN11" s="343"/>
      <c r="LDO11" s="343"/>
      <c r="LDP11" s="343"/>
      <c r="LDQ11" s="343"/>
      <c r="LDR11" s="343"/>
      <c r="LDS11" s="343"/>
      <c r="LDT11" s="343"/>
      <c r="LDU11" s="343"/>
      <c r="LDV11" s="343"/>
      <c r="LDW11" s="343"/>
      <c r="LDX11" s="343"/>
      <c r="LDY11" s="343"/>
      <c r="LDZ11" s="343"/>
      <c r="LEA11" s="343"/>
      <c r="LEB11" s="343"/>
      <c r="LEC11" s="343"/>
      <c r="LED11" s="343"/>
      <c r="LEE11" s="343"/>
      <c r="LEF11" s="343"/>
      <c r="LEG11" s="343"/>
      <c r="LEH11" s="343"/>
      <c r="LEI11" s="343"/>
      <c r="LEJ11" s="343"/>
      <c r="LEK11" s="343"/>
      <c r="LEL11" s="343"/>
      <c r="LEM11" s="343"/>
      <c r="LEN11" s="343"/>
      <c r="LEO11" s="343"/>
      <c r="LEP11" s="343"/>
      <c r="LEQ11" s="343"/>
      <c r="LER11" s="343"/>
      <c r="LES11" s="343"/>
      <c r="LET11" s="343"/>
      <c r="LEU11" s="343"/>
      <c r="LEV11" s="343"/>
      <c r="LEW11" s="343"/>
      <c r="LEX11" s="343"/>
      <c r="LEY11" s="343"/>
      <c r="LEZ11" s="343"/>
      <c r="LFA11" s="343"/>
      <c r="LFB11" s="343"/>
      <c r="LFC11" s="343"/>
      <c r="LFD11" s="343"/>
      <c r="LFE11" s="343"/>
      <c r="LFF11" s="343"/>
      <c r="LFG11" s="343"/>
      <c r="LFH11" s="343"/>
      <c r="LFI11" s="343"/>
      <c r="LFJ11" s="343"/>
      <c r="LFK11" s="343"/>
      <c r="LFL11" s="343"/>
      <c r="LFM11" s="343"/>
      <c r="LFN11" s="343"/>
      <c r="LFO11" s="343"/>
      <c r="LFP11" s="343"/>
      <c r="LFQ11" s="343"/>
      <c r="LFR11" s="343"/>
      <c r="LFS11" s="343"/>
      <c r="LFT11" s="343"/>
      <c r="LFU11" s="343"/>
      <c r="LFV11" s="343"/>
      <c r="LFW11" s="343"/>
      <c r="LFX11" s="343"/>
      <c r="LFY11" s="343"/>
      <c r="LFZ11" s="343"/>
      <c r="LGA11" s="343"/>
      <c r="LGB11" s="343"/>
      <c r="LGC11" s="343"/>
      <c r="LGD11" s="343"/>
      <c r="LGE11" s="343"/>
      <c r="LGF11" s="343"/>
      <c r="LGG11" s="343"/>
      <c r="LGH11" s="343"/>
      <c r="LGI11" s="343"/>
      <c r="LGJ11" s="343"/>
      <c r="LGK11" s="343"/>
      <c r="LGL11" s="343"/>
      <c r="LGM11" s="343"/>
      <c r="LGN11" s="343"/>
      <c r="LGO11" s="343"/>
      <c r="LGP11" s="343"/>
      <c r="LGQ11" s="343"/>
      <c r="LGR11" s="343"/>
      <c r="LGS11" s="343"/>
      <c r="LGT11" s="343"/>
      <c r="LGU11" s="343"/>
      <c r="LGV11" s="343"/>
      <c r="LGW11" s="343"/>
      <c r="LGX11" s="343"/>
      <c r="LGY11" s="343"/>
      <c r="LGZ11" s="343"/>
      <c r="LHA11" s="343"/>
      <c r="LHB11" s="343"/>
      <c r="LHC11" s="343"/>
      <c r="LHD11" s="343"/>
      <c r="LHE11" s="343"/>
      <c r="LHF11" s="343"/>
      <c r="LHG11" s="343"/>
      <c r="LHH11" s="343"/>
      <c r="LHI11" s="343"/>
      <c r="LHJ11" s="343"/>
      <c r="LHK11" s="343"/>
      <c r="LHL11" s="343"/>
      <c r="LHM11" s="343"/>
      <c r="LHN11" s="343"/>
      <c r="LHO11" s="343"/>
      <c r="LHP11" s="343"/>
      <c r="LHQ11" s="343"/>
      <c r="LHR11" s="343"/>
      <c r="LHS11" s="343"/>
      <c r="LHT11" s="343"/>
      <c r="LHU11" s="343"/>
      <c r="LHV11" s="343"/>
      <c r="LHW11" s="343"/>
      <c r="LHX11" s="343"/>
      <c r="LHY11" s="343"/>
      <c r="LHZ11" s="343"/>
      <c r="LIA11" s="343"/>
      <c r="LIB11" s="343"/>
      <c r="LIC11" s="343"/>
      <c r="LID11" s="343"/>
      <c r="LIE11" s="343"/>
      <c r="LIF11" s="343"/>
      <c r="LIG11" s="343"/>
      <c r="LIH11" s="343"/>
      <c r="LII11" s="343"/>
      <c r="LIJ11" s="343"/>
      <c r="LIK11" s="343"/>
      <c r="LIL11" s="343"/>
      <c r="LIM11" s="343"/>
      <c r="LIN11" s="343"/>
      <c r="LIO11" s="343"/>
      <c r="LIP11" s="343"/>
      <c r="LIQ11" s="343"/>
      <c r="LIR11" s="343"/>
      <c r="LIS11" s="343"/>
      <c r="LIT11" s="343"/>
      <c r="LIU11" s="343"/>
      <c r="LIV11" s="343"/>
      <c r="LIW11" s="343"/>
      <c r="LIX11" s="343"/>
      <c r="LIY11" s="343"/>
      <c r="LIZ11" s="343"/>
      <c r="LJA11" s="343"/>
      <c r="LJB11" s="343"/>
      <c r="LJC11" s="343"/>
      <c r="LJD11" s="343"/>
      <c r="LJE11" s="343"/>
      <c r="LJF11" s="343"/>
      <c r="LJG11" s="343"/>
      <c r="LJH11" s="343"/>
      <c r="LJI11" s="343"/>
      <c r="LJJ11" s="343"/>
      <c r="LJK11" s="343"/>
      <c r="LJL11" s="343"/>
      <c r="LJM11" s="343"/>
      <c r="LJN11" s="343"/>
      <c r="LJO11" s="343"/>
      <c r="LJP11" s="343"/>
      <c r="LJQ11" s="343"/>
      <c r="LJR11" s="343"/>
      <c r="LJS11" s="343"/>
      <c r="LJT11" s="343"/>
      <c r="LJU11" s="343"/>
      <c r="LJV11" s="343"/>
      <c r="LJW11" s="343"/>
      <c r="LJX11" s="343"/>
      <c r="LJY11" s="343"/>
      <c r="LJZ11" s="343"/>
      <c r="LKA11" s="343"/>
      <c r="LKB11" s="343"/>
      <c r="LKC11" s="343"/>
      <c r="LKD11" s="343"/>
      <c r="LKE11" s="343"/>
      <c r="LKF11" s="343"/>
      <c r="LKG11" s="343"/>
      <c r="LKH11" s="343"/>
      <c r="LKI11" s="343"/>
      <c r="LKJ11" s="343"/>
      <c r="LKK11" s="343"/>
      <c r="LKL11" s="343"/>
      <c r="LKM11" s="343"/>
      <c r="LKN11" s="343"/>
      <c r="LKO11" s="343"/>
      <c r="LKP11" s="343"/>
      <c r="LKQ11" s="343"/>
      <c r="LKR11" s="343"/>
      <c r="LKS11" s="343"/>
      <c r="LKT11" s="343"/>
      <c r="LKU11" s="343"/>
      <c r="LKV11" s="343"/>
      <c r="LKW11" s="343"/>
      <c r="LKX11" s="343"/>
      <c r="LKY11" s="343"/>
      <c r="LKZ11" s="343"/>
      <c r="LLA11" s="343"/>
      <c r="LLB11" s="343"/>
      <c r="LLC11" s="343"/>
      <c r="LLD11" s="343"/>
      <c r="LLE11" s="343"/>
      <c r="LLF11" s="343"/>
      <c r="LLG11" s="343"/>
      <c r="LLH11" s="343"/>
      <c r="LLI11" s="343"/>
      <c r="LLJ11" s="343"/>
      <c r="LLK11" s="343"/>
      <c r="LLL11" s="343"/>
      <c r="LLM11" s="343"/>
      <c r="LLN11" s="343"/>
      <c r="LLO11" s="343"/>
      <c r="LLP11" s="343"/>
      <c r="LLQ11" s="343"/>
      <c r="LLR11" s="343"/>
      <c r="LLS11" s="343"/>
      <c r="LLT11" s="343"/>
      <c r="LLU11" s="343"/>
      <c r="LLV11" s="343"/>
      <c r="LLW11" s="343"/>
      <c r="LLX11" s="343"/>
      <c r="LLY11" s="343"/>
      <c r="LLZ11" s="343"/>
      <c r="LMA11" s="343"/>
      <c r="LMB11" s="343"/>
      <c r="LMC11" s="343"/>
      <c r="LMD11" s="343"/>
      <c r="LME11" s="343"/>
      <c r="LMF11" s="343"/>
      <c r="LMG11" s="343"/>
      <c r="LMH11" s="343"/>
      <c r="LMI11" s="343"/>
      <c r="LMJ11" s="343"/>
      <c r="LMK11" s="343"/>
      <c r="LML11" s="343"/>
      <c r="LMM11" s="343"/>
      <c r="LMN11" s="343"/>
      <c r="LMO11" s="343"/>
      <c r="LMP11" s="343"/>
      <c r="LMQ11" s="343"/>
      <c r="LMR11" s="343"/>
      <c r="LMS11" s="343"/>
      <c r="LMT11" s="343"/>
      <c r="LMU11" s="343"/>
      <c r="LMV11" s="343"/>
      <c r="LMW11" s="343"/>
      <c r="LMX11" s="343"/>
      <c r="LMY11" s="343"/>
      <c r="LMZ11" s="343"/>
      <c r="LNA11" s="343"/>
      <c r="LNB11" s="343"/>
      <c r="LNC11" s="343"/>
      <c r="LND11" s="343"/>
      <c r="LNE11" s="343"/>
      <c r="LNF11" s="343"/>
      <c r="LNG11" s="343"/>
      <c r="LNH11" s="343"/>
      <c r="LNI11" s="343"/>
      <c r="LNJ11" s="343"/>
      <c r="LNK11" s="343"/>
      <c r="LNL11" s="343"/>
      <c r="LNM11" s="343"/>
      <c r="LNN11" s="343"/>
      <c r="LNO11" s="343"/>
      <c r="LNP11" s="343"/>
      <c r="LNQ11" s="343"/>
      <c r="LNR11" s="343"/>
      <c r="LNS11" s="343"/>
      <c r="LNT11" s="343"/>
      <c r="LNU11" s="343"/>
      <c r="LNV11" s="343"/>
      <c r="LNW11" s="343"/>
      <c r="LNX11" s="343"/>
      <c r="LNY11" s="343"/>
      <c r="LNZ11" s="343"/>
      <c r="LOA11" s="343"/>
      <c r="LOB11" s="343"/>
      <c r="LOC11" s="343"/>
      <c r="LOD11" s="343"/>
      <c r="LOE11" s="343"/>
      <c r="LOF11" s="343"/>
      <c r="LOG11" s="343"/>
      <c r="LOH11" s="343"/>
      <c r="LOI11" s="343"/>
      <c r="LOJ11" s="343"/>
      <c r="LOK11" s="343"/>
      <c r="LOL11" s="343"/>
      <c r="LOM11" s="343"/>
      <c r="LON11" s="343"/>
      <c r="LOO11" s="343"/>
      <c r="LOP11" s="343"/>
      <c r="LOQ11" s="343"/>
      <c r="LOR11" s="343"/>
      <c r="LOS11" s="343"/>
      <c r="LOT11" s="343"/>
      <c r="LOU11" s="343"/>
      <c r="LOV11" s="343"/>
      <c r="LOW11" s="343"/>
      <c r="LOX11" s="343"/>
      <c r="LOY11" s="343"/>
      <c r="LOZ11" s="343"/>
      <c r="LPA11" s="343"/>
      <c r="LPB11" s="343"/>
      <c r="LPC11" s="343"/>
      <c r="LPD11" s="343"/>
      <c r="LPE11" s="343"/>
      <c r="LPF11" s="343"/>
      <c r="LPG11" s="343"/>
      <c r="LPH11" s="343"/>
      <c r="LPI11" s="343"/>
      <c r="LPJ11" s="343"/>
      <c r="LPK11" s="343"/>
      <c r="LPL11" s="343"/>
      <c r="LPM11" s="343"/>
      <c r="LPN11" s="343"/>
      <c r="LPO11" s="343"/>
      <c r="LPP11" s="343"/>
      <c r="LPQ11" s="343"/>
      <c r="LPR11" s="343"/>
      <c r="LPS11" s="343"/>
      <c r="LPT11" s="343"/>
      <c r="LPU11" s="343"/>
      <c r="LPV11" s="343"/>
      <c r="LPW11" s="343"/>
      <c r="LPX11" s="343"/>
      <c r="LPY11" s="343"/>
      <c r="LPZ11" s="343"/>
      <c r="LQA11" s="343"/>
      <c r="LQB11" s="343"/>
      <c r="LQC11" s="343"/>
      <c r="LQD11" s="343"/>
      <c r="LQE11" s="343"/>
      <c r="LQF11" s="343"/>
      <c r="LQG11" s="343"/>
      <c r="LQH11" s="343"/>
      <c r="LQI11" s="343"/>
      <c r="LQJ11" s="343"/>
      <c r="LQK11" s="343"/>
      <c r="LQL11" s="343"/>
      <c r="LQM11" s="343"/>
      <c r="LQN11" s="343"/>
      <c r="LQO11" s="343"/>
      <c r="LQP11" s="343"/>
      <c r="LQQ11" s="343"/>
      <c r="LQR11" s="343"/>
      <c r="LQS11" s="343"/>
      <c r="LQT11" s="343"/>
      <c r="LQU11" s="343"/>
      <c r="LQV11" s="343"/>
      <c r="LQW11" s="343"/>
      <c r="LQX11" s="343"/>
      <c r="LQY11" s="343"/>
      <c r="LQZ11" s="343"/>
      <c r="LRA11" s="343"/>
      <c r="LRB11" s="343"/>
      <c r="LRC11" s="343"/>
      <c r="LRD11" s="343"/>
      <c r="LRE11" s="343"/>
      <c r="LRF11" s="343"/>
      <c r="LRG11" s="343"/>
      <c r="LRH11" s="343"/>
      <c r="LRI11" s="343"/>
      <c r="LRJ11" s="343"/>
      <c r="LRK11" s="343"/>
      <c r="LRL11" s="343"/>
      <c r="LRM11" s="343"/>
      <c r="LRN11" s="343"/>
      <c r="LRO11" s="343"/>
      <c r="LRP11" s="343"/>
      <c r="LRQ11" s="343"/>
      <c r="LRR11" s="343"/>
      <c r="LRS11" s="343"/>
      <c r="LRT11" s="343"/>
      <c r="LRU11" s="343"/>
      <c r="LRV11" s="343"/>
      <c r="LRW11" s="343"/>
      <c r="LRX11" s="343"/>
      <c r="LRY11" s="343"/>
      <c r="LRZ11" s="343"/>
      <c r="LSA11" s="343"/>
      <c r="LSB11" s="343"/>
      <c r="LSC11" s="343"/>
      <c r="LSD11" s="343"/>
      <c r="LSE11" s="343"/>
      <c r="LSF11" s="343"/>
      <c r="LSG11" s="343"/>
      <c r="LSH11" s="343"/>
      <c r="LSI11" s="343"/>
      <c r="LSJ11" s="343"/>
      <c r="LSK11" s="343"/>
      <c r="LSL11" s="343"/>
      <c r="LSM11" s="343"/>
      <c r="LSN11" s="343"/>
      <c r="LSO11" s="343"/>
      <c r="LSP11" s="343"/>
      <c r="LSQ11" s="343"/>
      <c r="LSR11" s="343"/>
      <c r="LSS11" s="343"/>
      <c r="LST11" s="343"/>
      <c r="LSU11" s="343"/>
      <c r="LSV11" s="343"/>
      <c r="LSW11" s="343"/>
      <c r="LSX11" s="343"/>
      <c r="LSY11" s="343"/>
      <c r="LSZ11" s="343"/>
      <c r="LTA11" s="343"/>
      <c r="LTB11" s="343"/>
      <c r="LTC11" s="343"/>
      <c r="LTD11" s="343"/>
      <c r="LTE11" s="343"/>
      <c r="LTF11" s="343"/>
      <c r="LTG11" s="343"/>
      <c r="LTH11" s="343"/>
      <c r="LTI11" s="343"/>
      <c r="LTJ11" s="343"/>
      <c r="LTK11" s="343"/>
      <c r="LTL11" s="343"/>
      <c r="LTM11" s="343"/>
      <c r="LTN11" s="343"/>
      <c r="LTO11" s="343"/>
      <c r="LTP11" s="343"/>
      <c r="LTQ11" s="343"/>
      <c r="LTR11" s="343"/>
      <c r="LTS11" s="343"/>
      <c r="LTT11" s="343"/>
      <c r="LTU11" s="343"/>
      <c r="LTV11" s="343"/>
      <c r="LTW11" s="343"/>
      <c r="LTX11" s="343"/>
      <c r="LTY11" s="343"/>
      <c r="LTZ11" s="343"/>
      <c r="LUA11" s="343"/>
      <c r="LUB11" s="343"/>
      <c r="LUC11" s="343"/>
      <c r="LUD11" s="343"/>
      <c r="LUE11" s="343"/>
      <c r="LUF11" s="343"/>
      <c r="LUG11" s="343"/>
      <c r="LUH11" s="343"/>
      <c r="LUI11" s="343"/>
      <c r="LUJ11" s="343"/>
      <c r="LUK11" s="343"/>
      <c r="LUL11" s="343"/>
      <c r="LUM11" s="343"/>
      <c r="LUN11" s="343"/>
      <c r="LUO11" s="343"/>
      <c r="LUP11" s="343"/>
      <c r="LUQ11" s="343"/>
      <c r="LUR11" s="343"/>
      <c r="LUS11" s="343"/>
      <c r="LUT11" s="343"/>
      <c r="LUU11" s="343"/>
      <c r="LUV11" s="343"/>
      <c r="LUW11" s="343"/>
      <c r="LUX11" s="343"/>
      <c r="LUY11" s="343"/>
      <c r="LUZ11" s="343"/>
      <c r="LVA11" s="343"/>
      <c r="LVB11" s="343"/>
      <c r="LVC11" s="343"/>
      <c r="LVD11" s="343"/>
      <c r="LVE11" s="343"/>
      <c r="LVF11" s="343"/>
      <c r="LVG11" s="343"/>
      <c r="LVH11" s="343"/>
      <c r="LVI11" s="343"/>
      <c r="LVJ11" s="343"/>
      <c r="LVK11" s="343"/>
      <c r="LVL11" s="343"/>
      <c r="LVM11" s="343"/>
      <c r="LVN11" s="343"/>
      <c r="LVO11" s="343"/>
      <c r="LVP11" s="343"/>
      <c r="LVQ11" s="343"/>
      <c r="LVR11" s="343"/>
      <c r="LVS11" s="343"/>
      <c r="LVT11" s="343"/>
      <c r="LVU11" s="343"/>
      <c r="LVV11" s="343"/>
      <c r="LVW11" s="343"/>
      <c r="LVX11" s="343"/>
      <c r="LVY11" s="343"/>
      <c r="LVZ11" s="343"/>
      <c r="LWA11" s="343"/>
      <c r="LWB11" s="343"/>
      <c r="LWC11" s="343"/>
      <c r="LWD11" s="343"/>
      <c r="LWE11" s="343"/>
      <c r="LWF11" s="343"/>
      <c r="LWG11" s="343"/>
      <c r="LWH11" s="343"/>
      <c r="LWI11" s="343"/>
      <c r="LWJ11" s="343"/>
      <c r="LWK11" s="343"/>
      <c r="LWL11" s="343"/>
      <c r="LWM11" s="343"/>
      <c r="LWN11" s="343"/>
      <c r="LWO11" s="343"/>
      <c r="LWP11" s="343"/>
      <c r="LWQ11" s="343"/>
      <c r="LWR11" s="343"/>
      <c r="LWS11" s="343"/>
      <c r="LWT11" s="343"/>
      <c r="LWU11" s="343"/>
      <c r="LWV11" s="343"/>
      <c r="LWW11" s="343"/>
      <c r="LWX11" s="343"/>
      <c r="LWY11" s="343"/>
      <c r="LWZ11" s="343"/>
      <c r="LXA11" s="343"/>
      <c r="LXB11" s="343"/>
      <c r="LXC11" s="343"/>
      <c r="LXD11" s="343"/>
      <c r="LXE11" s="343"/>
      <c r="LXF11" s="343"/>
      <c r="LXG11" s="343"/>
      <c r="LXH11" s="343"/>
      <c r="LXI11" s="343"/>
      <c r="LXJ11" s="343"/>
      <c r="LXK11" s="343"/>
      <c r="LXL11" s="343"/>
      <c r="LXM11" s="343"/>
      <c r="LXN11" s="343"/>
      <c r="LXO11" s="343"/>
      <c r="LXP11" s="343"/>
      <c r="LXQ11" s="343"/>
      <c r="LXR11" s="343"/>
      <c r="LXS11" s="343"/>
      <c r="LXT11" s="343"/>
      <c r="LXU11" s="343"/>
      <c r="LXV11" s="343"/>
      <c r="LXW11" s="343"/>
      <c r="LXX11" s="343"/>
      <c r="LXY11" s="343"/>
      <c r="LXZ11" s="343"/>
      <c r="LYA11" s="343"/>
      <c r="LYB11" s="343"/>
      <c r="LYC11" s="343"/>
      <c r="LYD11" s="343"/>
      <c r="LYE11" s="343"/>
      <c r="LYF11" s="343"/>
      <c r="LYG11" s="343"/>
      <c r="LYH11" s="343"/>
      <c r="LYI11" s="343"/>
      <c r="LYJ11" s="343"/>
      <c r="LYK11" s="343"/>
      <c r="LYL11" s="343"/>
      <c r="LYM11" s="343"/>
      <c r="LYN11" s="343"/>
      <c r="LYO11" s="343"/>
      <c r="LYP11" s="343"/>
      <c r="LYQ11" s="343"/>
      <c r="LYR11" s="343"/>
      <c r="LYS11" s="343"/>
      <c r="LYT11" s="343"/>
      <c r="LYU11" s="343"/>
      <c r="LYV11" s="343"/>
      <c r="LYW11" s="343"/>
      <c r="LYX11" s="343"/>
      <c r="LYY11" s="343"/>
      <c r="LYZ11" s="343"/>
      <c r="LZA11" s="343"/>
      <c r="LZB11" s="343"/>
      <c r="LZC11" s="343"/>
      <c r="LZD11" s="343"/>
      <c r="LZE11" s="343"/>
      <c r="LZF11" s="343"/>
      <c r="LZG11" s="343"/>
      <c r="LZH11" s="343"/>
      <c r="LZI11" s="343"/>
      <c r="LZJ11" s="343"/>
      <c r="LZK11" s="343"/>
      <c r="LZL11" s="343"/>
      <c r="LZM11" s="343"/>
      <c r="LZN11" s="343"/>
      <c r="LZO11" s="343"/>
      <c r="LZP11" s="343"/>
      <c r="LZQ11" s="343"/>
      <c r="LZR11" s="343"/>
      <c r="LZS11" s="343"/>
      <c r="LZT11" s="343"/>
      <c r="LZU11" s="343"/>
      <c r="LZV11" s="343"/>
      <c r="LZW11" s="343"/>
      <c r="LZX11" s="343"/>
      <c r="LZY11" s="343"/>
      <c r="LZZ11" s="343"/>
      <c r="MAA11" s="343"/>
      <c r="MAB11" s="343"/>
      <c r="MAC11" s="343"/>
      <c r="MAD11" s="343"/>
      <c r="MAE11" s="343"/>
      <c r="MAF11" s="343"/>
      <c r="MAG11" s="343"/>
      <c r="MAH11" s="343"/>
      <c r="MAI11" s="343"/>
      <c r="MAJ11" s="343"/>
      <c r="MAK11" s="343"/>
      <c r="MAL11" s="343"/>
      <c r="MAM11" s="343"/>
      <c r="MAN11" s="343"/>
      <c r="MAO11" s="343"/>
      <c r="MAP11" s="343"/>
      <c r="MAQ11" s="343"/>
      <c r="MAR11" s="343"/>
      <c r="MAS11" s="343"/>
      <c r="MAT11" s="343"/>
      <c r="MAU11" s="343"/>
      <c r="MAV11" s="343"/>
      <c r="MAW11" s="343"/>
      <c r="MAX11" s="343"/>
      <c r="MAY11" s="343"/>
      <c r="MAZ11" s="343"/>
      <c r="MBA11" s="343"/>
      <c r="MBB11" s="343"/>
      <c r="MBC11" s="343"/>
      <c r="MBD11" s="343"/>
      <c r="MBE11" s="343"/>
      <c r="MBF11" s="343"/>
      <c r="MBG11" s="343"/>
      <c r="MBH11" s="343"/>
      <c r="MBI11" s="343"/>
      <c r="MBJ11" s="343"/>
      <c r="MBK11" s="343"/>
      <c r="MBL11" s="343"/>
      <c r="MBM11" s="343"/>
      <c r="MBN11" s="343"/>
      <c r="MBO11" s="343"/>
      <c r="MBP11" s="343"/>
      <c r="MBQ11" s="343"/>
      <c r="MBR11" s="343"/>
      <c r="MBS11" s="343"/>
      <c r="MBT11" s="343"/>
      <c r="MBU11" s="343"/>
      <c r="MBV11" s="343"/>
      <c r="MBW11" s="343"/>
      <c r="MBX11" s="343"/>
      <c r="MBY11" s="343"/>
      <c r="MBZ11" s="343"/>
      <c r="MCA11" s="343"/>
      <c r="MCB11" s="343"/>
      <c r="MCC11" s="343"/>
      <c r="MCD11" s="343"/>
      <c r="MCE11" s="343"/>
      <c r="MCF11" s="343"/>
      <c r="MCG11" s="343"/>
      <c r="MCH11" s="343"/>
      <c r="MCI11" s="343"/>
      <c r="MCJ11" s="343"/>
      <c r="MCK11" s="343"/>
      <c r="MCL11" s="343"/>
      <c r="MCM11" s="343"/>
      <c r="MCN11" s="343"/>
      <c r="MCO11" s="343"/>
      <c r="MCP11" s="343"/>
      <c r="MCQ11" s="343"/>
      <c r="MCR11" s="343"/>
      <c r="MCS11" s="343"/>
      <c r="MCT11" s="343"/>
      <c r="MCU11" s="343"/>
      <c r="MCV11" s="343"/>
      <c r="MCW11" s="343"/>
      <c r="MCX11" s="343"/>
      <c r="MCY11" s="343"/>
      <c r="MCZ11" s="343"/>
      <c r="MDA11" s="343"/>
      <c r="MDB11" s="343"/>
      <c r="MDC11" s="343"/>
      <c r="MDD11" s="343"/>
      <c r="MDE11" s="343"/>
      <c r="MDF11" s="343"/>
      <c r="MDG11" s="343"/>
      <c r="MDH11" s="343"/>
      <c r="MDI11" s="343"/>
      <c r="MDJ11" s="343"/>
      <c r="MDK11" s="343"/>
      <c r="MDL11" s="343"/>
      <c r="MDM11" s="343"/>
      <c r="MDN11" s="343"/>
      <c r="MDO11" s="343"/>
      <c r="MDP11" s="343"/>
      <c r="MDQ11" s="343"/>
      <c r="MDR11" s="343"/>
      <c r="MDS11" s="343"/>
      <c r="MDT11" s="343"/>
      <c r="MDU11" s="343"/>
      <c r="MDV11" s="343"/>
      <c r="MDW11" s="343"/>
      <c r="MDX11" s="343"/>
      <c r="MDY11" s="343"/>
      <c r="MDZ11" s="343"/>
      <c r="MEA11" s="343"/>
      <c r="MEB11" s="343"/>
      <c r="MEC11" s="343"/>
      <c r="MED11" s="343"/>
      <c r="MEE11" s="343"/>
      <c r="MEF11" s="343"/>
      <c r="MEG11" s="343"/>
      <c r="MEH11" s="343"/>
      <c r="MEI11" s="343"/>
      <c r="MEJ11" s="343"/>
      <c r="MEK11" s="343"/>
      <c r="MEL11" s="343"/>
      <c r="MEM11" s="343"/>
      <c r="MEN11" s="343"/>
      <c r="MEO11" s="343"/>
      <c r="MEP11" s="343"/>
      <c r="MEQ11" s="343"/>
      <c r="MER11" s="343"/>
      <c r="MES11" s="343"/>
      <c r="MET11" s="343"/>
      <c r="MEU11" s="343"/>
      <c r="MEV11" s="343"/>
      <c r="MEW11" s="343"/>
      <c r="MEX11" s="343"/>
      <c r="MEY11" s="343"/>
      <c r="MEZ11" s="343"/>
      <c r="MFA11" s="343"/>
      <c r="MFB11" s="343"/>
      <c r="MFC11" s="343"/>
      <c r="MFD11" s="343"/>
      <c r="MFE11" s="343"/>
      <c r="MFF11" s="343"/>
      <c r="MFG11" s="343"/>
      <c r="MFH11" s="343"/>
      <c r="MFI11" s="343"/>
      <c r="MFJ11" s="343"/>
      <c r="MFK11" s="343"/>
      <c r="MFL11" s="343"/>
      <c r="MFM11" s="343"/>
      <c r="MFN11" s="343"/>
      <c r="MFO11" s="343"/>
      <c r="MFP11" s="343"/>
      <c r="MFQ11" s="343"/>
      <c r="MFR11" s="343"/>
      <c r="MFS11" s="343"/>
      <c r="MFT11" s="343"/>
      <c r="MFU11" s="343"/>
      <c r="MFV11" s="343"/>
      <c r="MFW11" s="343"/>
      <c r="MFX11" s="343"/>
      <c r="MFY11" s="343"/>
      <c r="MFZ11" s="343"/>
      <c r="MGA11" s="343"/>
      <c r="MGB11" s="343"/>
      <c r="MGC11" s="343"/>
      <c r="MGD11" s="343"/>
      <c r="MGE11" s="343"/>
      <c r="MGF11" s="343"/>
      <c r="MGG11" s="343"/>
      <c r="MGH11" s="343"/>
      <c r="MGI11" s="343"/>
      <c r="MGJ11" s="343"/>
      <c r="MGK11" s="343"/>
      <c r="MGL11" s="343"/>
      <c r="MGM11" s="343"/>
      <c r="MGN11" s="343"/>
      <c r="MGO11" s="343"/>
      <c r="MGP11" s="343"/>
      <c r="MGQ11" s="343"/>
      <c r="MGR11" s="343"/>
      <c r="MGS11" s="343"/>
      <c r="MGT11" s="343"/>
      <c r="MGU11" s="343"/>
      <c r="MGV11" s="343"/>
      <c r="MGW11" s="343"/>
      <c r="MGX11" s="343"/>
      <c r="MGY11" s="343"/>
      <c r="MGZ11" s="343"/>
      <c r="MHA11" s="343"/>
      <c r="MHB11" s="343"/>
      <c r="MHC11" s="343"/>
      <c r="MHD11" s="343"/>
      <c r="MHE11" s="343"/>
      <c r="MHF11" s="343"/>
      <c r="MHG11" s="343"/>
      <c r="MHH11" s="343"/>
      <c r="MHI11" s="343"/>
      <c r="MHJ11" s="343"/>
      <c r="MHK11" s="343"/>
      <c r="MHL11" s="343"/>
      <c r="MHM11" s="343"/>
      <c r="MHN11" s="343"/>
      <c r="MHO11" s="343"/>
      <c r="MHP11" s="343"/>
      <c r="MHQ11" s="343"/>
      <c r="MHR11" s="343"/>
      <c r="MHS11" s="343"/>
      <c r="MHT11" s="343"/>
      <c r="MHU11" s="343"/>
      <c r="MHV11" s="343"/>
      <c r="MHW11" s="343"/>
      <c r="MHX11" s="343"/>
      <c r="MHY11" s="343"/>
      <c r="MHZ11" s="343"/>
      <c r="MIA11" s="343"/>
      <c r="MIB11" s="343"/>
      <c r="MIC11" s="343"/>
      <c r="MID11" s="343"/>
      <c r="MIE11" s="343"/>
      <c r="MIF11" s="343"/>
      <c r="MIG11" s="343"/>
      <c r="MIH11" s="343"/>
      <c r="MII11" s="343"/>
      <c r="MIJ11" s="343"/>
      <c r="MIK11" s="343"/>
      <c r="MIL11" s="343"/>
      <c r="MIM11" s="343"/>
      <c r="MIN11" s="343"/>
      <c r="MIO11" s="343"/>
      <c r="MIP11" s="343"/>
      <c r="MIQ11" s="343"/>
      <c r="MIR11" s="343"/>
      <c r="MIS11" s="343"/>
      <c r="MIT11" s="343"/>
      <c r="MIU11" s="343"/>
      <c r="MIV11" s="343"/>
      <c r="MIW11" s="343"/>
      <c r="MIX11" s="343"/>
      <c r="MIY11" s="343"/>
      <c r="MIZ11" s="343"/>
      <c r="MJA11" s="343"/>
      <c r="MJB11" s="343"/>
      <c r="MJC11" s="343"/>
      <c r="MJD11" s="343"/>
      <c r="MJE11" s="343"/>
      <c r="MJF11" s="343"/>
      <c r="MJG11" s="343"/>
      <c r="MJH11" s="343"/>
      <c r="MJI11" s="343"/>
      <c r="MJJ11" s="343"/>
      <c r="MJK11" s="343"/>
      <c r="MJL11" s="343"/>
      <c r="MJM11" s="343"/>
      <c r="MJN11" s="343"/>
      <c r="MJO11" s="343"/>
      <c r="MJP11" s="343"/>
      <c r="MJQ11" s="343"/>
      <c r="MJR11" s="343"/>
      <c r="MJS11" s="343"/>
      <c r="MJT11" s="343"/>
      <c r="MJU11" s="343"/>
      <c r="MJV11" s="343"/>
      <c r="MJW11" s="343"/>
      <c r="MJX11" s="343"/>
      <c r="MJY11" s="343"/>
      <c r="MJZ11" s="343"/>
      <c r="MKA11" s="343"/>
      <c r="MKB11" s="343"/>
      <c r="MKC11" s="343"/>
      <c r="MKD11" s="343"/>
      <c r="MKE11" s="343"/>
      <c r="MKF11" s="343"/>
      <c r="MKG11" s="343"/>
      <c r="MKH11" s="343"/>
      <c r="MKI11" s="343"/>
      <c r="MKJ11" s="343"/>
      <c r="MKK11" s="343"/>
      <c r="MKL11" s="343"/>
      <c r="MKM11" s="343"/>
      <c r="MKN11" s="343"/>
      <c r="MKO11" s="343"/>
      <c r="MKP11" s="343"/>
      <c r="MKQ11" s="343"/>
      <c r="MKR11" s="343"/>
      <c r="MKS11" s="343"/>
      <c r="MKT11" s="343"/>
      <c r="MKU11" s="343"/>
      <c r="MKV11" s="343"/>
      <c r="MKW11" s="343"/>
      <c r="MKX11" s="343"/>
      <c r="MKY11" s="343"/>
      <c r="MKZ11" s="343"/>
      <c r="MLA11" s="343"/>
      <c r="MLB11" s="343"/>
      <c r="MLC11" s="343"/>
      <c r="MLD11" s="343"/>
      <c r="MLE11" s="343"/>
      <c r="MLF11" s="343"/>
      <c r="MLG11" s="343"/>
      <c r="MLH11" s="343"/>
      <c r="MLI11" s="343"/>
      <c r="MLJ11" s="343"/>
      <c r="MLK11" s="343"/>
      <c r="MLL11" s="343"/>
      <c r="MLM11" s="343"/>
      <c r="MLN11" s="343"/>
      <c r="MLO11" s="343"/>
      <c r="MLP11" s="343"/>
      <c r="MLQ11" s="343"/>
      <c r="MLR11" s="343"/>
      <c r="MLS11" s="343"/>
      <c r="MLT11" s="343"/>
      <c r="MLU11" s="343"/>
      <c r="MLV11" s="343"/>
      <c r="MLW11" s="343"/>
      <c r="MLX11" s="343"/>
      <c r="MLY11" s="343"/>
      <c r="MLZ11" s="343"/>
      <c r="MMA11" s="343"/>
      <c r="MMB11" s="343"/>
      <c r="MMC11" s="343"/>
      <c r="MMD11" s="343"/>
      <c r="MME11" s="343"/>
      <c r="MMF11" s="343"/>
      <c r="MMG11" s="343"/>
      <c r="MMH11" s="343"/>
      <c r="MMI11" s="343"/>
      <c r="MMJ11" s="343"/>
      <c r="MMK11" s="343"/>
      <c r="MML11" s="343"/>
      <c r="MMM11" s="343"/>
      <c r="MMN11" s="343"/>
      <c r="MMO11" s="343"/>
      <c r="MMP11" s="343"/>
      <c r="MMQ11" s="343"/>
      <c r="MMR11" s="343"/>
      <c r="MMS11" s="343"/>
      <c r="MMT11" s="343"/>
      <c r="MMU11" s="343"/>
      <c r="MMV11" s="343"/>
      <c r="MMW11" s="343"/>
      <c r="MMX11" s="343"/>
      <c r="MMY11" s="343"/>
      <c r="MMZ11" s="343"/>
      <c r="MNA11" s="343"/>
      <c r="MNB11" s="343"/>
      <c r="MNC11" s="343"/>
      <c r="MND11" s="343"/>
      <c r="MNE11" s="343"/>
      <c r="MNF11" s="343"/>
      <c r="MNG11" s="343"/>
      <c r="MNH11" s="343"/>
      <c r="MNI11" s="343"/>
      <c r="MNJ11" s="343"/>
      <c r="MNK11" s="343"/>
      <c r="MNL11" s="343"/>
      <c r="MNM11" s="343"/>
      <c r="MNN11" s="343"/>
      <c r="MNO11" s="343"/>
      <c r="MNP11" s="343"/>
      <c r="MNQ11" s="343"/>
      <c r="MNR11" s="343"/>
      <c r="MNS11" s="343"/>
      <c r="MNT11" s="343"/>
      <c r="MNU11" s="343"/>
      <c r="MNV11" s="343"/>
      <c r="MNW11" s="343"/>
      <c r="MNX11" s="343"/>
      <c r="MNY11" s="343"/>
      <c r="MNZ11" s="343"/>
      <c r="MOA11" s="343"/>
      <c r="MOB11" s="343"/>
      <c r="MOC11" s="343"/>
      <c r="MOD11" s="343"/>
      <c r="MOE11" s="343"/>
      <c r="MOF11" s="343"/>
      <c r="MOG11" s="343"/>
      <c r="MOH11" s="343"/>
      <c r="MOI11" s="343"/>
      <c r="MOJ11" s="343"/>
      <c r="MOK11" s="343"/>
      <c r="MOL11" s="343"/>
      <c r="MOM11" s="343"/>
      <c r="MON11" s="343"/>
      <c r="MOO11" s="343"/>
      <c r="MOP11" s="343"/>
      <c r="MOQ11" s="343"/>
      <c r="MOR11" s="343"/>
      <c r="MOS11" s="343"/>
      <c r="MOT11" s="343"/>
      <c r="MOU11" s="343"/>
      <c r="MOV11" s="343"/>
      <c r="MOW11" s="343"/>
      <c r="MOX11" s="343"/>
      <c r="MOY11" s="343"/>
      <c r="MOZ11" s="343"/>
      <c r="MPA11" s="343"/>
      <c r="MPB11" s="343"/>
      <c r="MPC11" s="343"/>
      <c r="MPD11" s="343"/>
      <c r="MPE11" s="343"/>
      <c r="MPF11" s="343"/>
      <c r="MPG11" s="343"/>
      <c r="MPH11" s="343"/>
      <c r="MPI11" s="343"/>
      <c r="MPJ11" s="343"/>
      <c r="MPK11" s="343"/>
      <c r="MPL11" s="343"/>
      <c r="MPM11" s="343"/>
      <c r="MPN11" s="343"/>
      <c r="MPO11" s="343"/>
      <c r="MPP11" s="343"/>
      <c r="MPQ11" s="343"/>
      <c r="MPR11" s="343"/>
      <c r="MPS11" s="343"/>
      <c r="MPT11" s="343"/>
      <c r="MPU11" s="343"/>
      <c r="MPV11" s="343"/>
      <c r="MPW11" s="343"/>
      <c r="MPX11" s="343"/>
      <c r="MPY11" s="343"/>
      <c r="MPZ11" s="343"/>
      <c r="MQA11" s="343"/>
      <c r="MQB11" s="343"/>
      <c r="MQC11" s="343"/>
      <c r="MQD11" s="343"/>
      <c r="MQE11" s="343"/>
      <c r="MQF11" s="343"/>
      <c r="MQG11" s="343"/>
      <c r="MQH11" s="343"/>
      <c r="MQI11" s="343"/>
      <c r="MQJ11" s="343"/>
      <c r="MQK11" s="343"/>
      <c r="MQL11" s="343"/>
      <c r="MQM11" s="343"/>
      <c r="MQN11" s="343"/>
      <c r="MQO11" s="343"/>
      <c r="MQP11" s="343"/>
      <c r="MQQ11" s="343"/>
      <c r="MQR11" s="343"/>
      <c r="MQS11" s="343"/>
      <c r="MQT11" s="343"/>
      <c r="MQU11" s="343"/>
      <c r="MQV11" s="343"/>
      <c r="MQW11" s="343"/>
      <c r="MQX11" s="343"/>
      <c r="MQY11" s="343"/>
      <c r="MQZ11" s="343"/>
      <c r="MRA11" s="343"/>
      <c r="MRB11" s="343"/>
      <c r="MRC11" s="343"/>
      <c r="MRD11" s="343"/>
      <c r="MRE11" s="343"/>
      <c r="MRF11" s="343"/>
      <c r="MRG11" s="343"/>
      <c r="MRH11" s="343"/>
      <c r="MRI11" s="343"/>
      <c r="MRJ11" s="343"/>
      <c r="MRK11" s="343"/>
      <c r="MRL11" s="343"/>
      <c r="MRM11" s="343"/>
      <c r="MRN11" s="343"/>
      <c r="MRO11" s="343"/>
      <c r="MRP11" s="343"/>
      <c r="MRQ11" s="343"/>
      <c r="MRR11" s="343"/>
      <c r="MRS11" s="343"/>
      <c r="MRT11" s="343"/>
      <c r="MRU11" s="343"/>
      <c r="MRV11" s="343"/>
      <c r="MRW11" s="343"/>
      <c r="MRX11" s="343"/>
      <c r="MRY11" s="343"/>
      <c r="MRZ11" s="343"/>
      <c r="MSA11" s="343"/>
      <c r="MSB11" s="343"/>
      <c r="MSC11" s="343"/>
      <c r="MSD11" s="343"/>
      <c r="MSE11" s="343"/>
      <c r="MSF11" s="343"/>
      <c r="MSG11" s="343"/>
      <c r="MSH11" s="343"/>
      <c r="MSI11" s="343"/>
      <c r="MSJ11" s="343"/>
      <c r="MSK11" s="343"/>
      <c r="MSL11" s="343"/>
      <c r="MSM11" s="343"/>
      <c r="MSN11" s="343"/>
      <c r="MSO11" s="343"/>
      <c r="MSP11" s="343"/>
      <c r="MSQ11" s="343"/>
      <c r="MSR11" s="343"/>
      <c r="MSS11" s="343"/>
      <c r="MST11" s="343"/>
      <c r="MSU11" s="343"/>
      <c r="MSV11" s="343"/>
      <c r="MSW11" s="343"/>
      <c r="MSX11" s="343"/>
      <c r="MSY11" s="343"/>
      <c r="MSZ11" s="343"/>
      <c r="MTA11" s="343"/>
      <c r="MTB11" s="343"/>
      <c r="MTC11" s="343"/>
      <c r="MTD11" s="343"/>
      <c r="MTE11" s="343"/>
      <c r="MTF11" s="343"/>
      <c r="MTG11" s="343"/>
      <c r="MTH11" s="343"/>
      <c r="MTI11" s="343"/>
      <c r="MTJ11" s="343"/>
      <c r="MTK11" s="343"/>
      <c r="MTL11" s="343"/>
      <c r="MTM11" s="343"/>
      <c r="MTN11" s="343"/>
      <c r="MTO11" s="343"/>
      <c r="MTP11" s="343"/>
      <c r="MTQ11" s="343"/>
      <c r="MTR11" s="343"/>
      <c r="MTS11" s="343"/>
      <c r="MTT11" s="343"/>
      <c r="MTU11" s="343"/>
      <c r="MTV11" s="343"/>
      <c r="MTW11" s="343"/>
      <c r="MTX11" s="343"/>
      <c r="MTY11" s="343"/>
      <c r="MTZ11" s="343"/>
      <c r="MUA11" s="343"/>
      <c r="MUB11" s="343"/>
      <c r="MUC11" s="343"/>
      <c r="MUD11" s="343"/>
      <c r="MUE11" s="343"/>
      <c r="MUF11" s="343"/>
      <c r="MUG11" s="343"/>
      <c r="MUH11" s="343"/>
      <c r="MUI11" s="343"/>
      <c r="MUJ11" s="343"/>
      <c r="MUK11" s="343"/>
      <c r="MUL11" s="343"/>
      <c r="MUM11" s="343"/>
      <c r="MUN11" s="343"/>
      <c r="MUO11" s="343"/>
      <c r="MUP11" s="343"/>
      <c r="MUQ11" s="343"/>
      <c r="MUR11" s="343"/>
      <c r="MUS11" s="343"/>
      <c r="MUT11" s="343"/>
      <c r="MUU11" s="343"/>
      <c r="MUV11" s="343"/>
      <c r="MUW11" s="343"/>
      <c r="MUX11" s="343"/>
      <c r="MUY11" s="343"/>
      <c r="MUZ11" s="343"/>
      <c r="MVA11" s="343"/>
      <c r="MVB11" s="343"/>
      <c r="MVC11" s="343"/>
      <c r="MVD11" s="343"/>
      <c r="MVE11" s="343"/>
      <c r="MVF11" s="343"/>
      <c r="MVG11" s="343"/>
      <c r="MVH11" s="343"/>
      <c r="MVI11" s="343"/>
      <c r="MVJ11" s="343"/>
      <c r="MVK11" s="343"/>
      <c r="MVL11" s="343"/>
      <c r="MVM11" s="343"/>
      <c r="MVN11" s="343"/>
      <c r="MVO11" s="343"/>
      <c r="MVP11" s="343"/>
      <c r="MVQ11" s="343"/>
      <c r="MVR11" s="343"/>
      <c r="MVS11" s="343"/>
      <c r="MVT11" s="343"/>
      <c r="MVU11" s="343"/>
      <c r="MVV11" s="343"/>
      <c r="MVW11" s="343"/>
      <c r="MVX11" s="343"/>
      <c r="MVY11" s="343"/>
      <c r="MVZ11" s="343"/>
      <c r="MWA11" s="343"/>
      <c r="MWB11" s="343"/>
      <c r="MWC11" s="343"/>
      <c r="MWD11" s="343"/>
      <c r="MWE11" s="343"/>
      <c r="MWF11" s="343"/>
      <c r="MWG11" s="343"/>
      <c r="MWH11" s="343"/>
      <c r="MWI11" s="343"/>
      <c r="MWJ11" s="343"/>
      <c r="MWK11" s="343"/>
      <c r="MWL11" s="343"/>
      <c r="MWM11" s="343"/>
      <c r="MWN11" s="343"/>
      <c r="MWO11" s="343"/>
      <c r="MWP11" s="343"/>
      <c r="MWQ11" s="343"/>
      <c r="MWR11" s="343"/>
      <c r="MWS11" s="343"/>
      <c r="MWT11" s="343"/>
      <c r="MWU11" s="343"/>
      <c r="MWV11" s="343"/>
      <c r="MWW11" s="343"/>
      <c r="MWX11" s="343"/>
      <c r="MWY11" s="343"/>
      <c r="MWZ11" s="343"/>
      <c r="MXA11" s="343"/>
      <c r="MXB11" s="343"/>
      <c r="MXC11" s="343"/>
      <c r="MXD11" s="343"/>
      <c r="MXE11" s="343"/>
      <c r="MXF11" s="343"/>
      <c r="MXG11" s="343"/>
      <c r="MXH11" s="343"/>
      <c r="MXI11" s="343"/>
      <c r="MXJ11" s="343"/>
      <c r="MXK11" s="343"/>
      <c r="MXL11" s="343"/>
      <c r="MXM11" s="343"/>
      <c r="MXN11" s="343"/>
      <c r="MXO11" s="343"/>
      <c r="MXP11" s="343"/>
      <c r="MXQ11" s="343"/>
      <c r="MXR11" s="343"/>
      <c r="MXS11" s="343"/>
      <c r="MXT11" s="343"/>
      <c r="MXU11" s="343"/>
      <c r="MXV11" s="343"/>
      <c r="MXW11" s="343"/>
      <c r="MXX11" s="343"/>
      <c r="MXY11" s="343"/>
      <c r="MXZ11" s="343"/>
      <c r="MYA11" s="343"/>
      <c r="MYB11" s="343"/>
      <c r="MYC11" s="343"/>
      <c r="MYD11" s="343"/>
      <c r="MYE11" s="343"/>
      <c r="MYF11" s="343"/>
      <c r="MYG11" s="343"/>
      <c r="MYH11" s="343"/>
      <c r="MYI11" s="343"/>
      <c r="MYJ11" s="343"/>
      <c r="MYK11" s="343"/>
      <c r="MYL11" s="343"/>
      <c r="MYM11" s="343"/>
      <c r="MYN11" s="343"/>
      <c r="MYO11" s="343"/>
      <c r="MYP11" s="343"/>
      <c r="MYQ11" s="343"/>
      <c r="MYR11" s="343"/>
      <c r="MYS11" s="343"/>
      <c r="MYT11" s="343"/>
      <c r="MYU11" s="343"/>
      <c r="MYV11" s="343"/>
      <c r="MYW11" s="343"/>
      <c r="MYX11" s="343"/>
      <c r="MYY11" s="343"/>
      <c r="MYZ11" s="343"/>
      <c r="MZA11" s="343"/>
      <c r="MZB11" s="343"/>
      <c r="MZC11" s="343"/>
      <c r="MZD11" s="343"/>
      <c r="MZE11" s="343"/>
      <c r="MZF11" s="343"/>
      <c r="MZG11" s="343"/>
      <c r="MZH11" s="343"/>
      <c r="MZI11" s="343"/>
      <c r="MZJ11" s="343"/>
      <c r="MZK11" s="343"/>
      <c r="MZL11" s="343"/>
      <c r="MZM11" s="343"/>
      <c r="MZN11" s="343"/>
      <c r="MZO11" s="343"/>
      <c r="MZP11" s="343"/>
      <c r="MZQ11" s="343"/>
      <c r="MZR11" s="343"/>
      <c r="MZS11" s="343"/>
      <c r="MZT11" s="343"/>
      <c r="MZU11" s="343"/>
      <c r="MZV11" s="343"/>
      <c r="MZW11" s="343"/>
      <c r="MZX11" s="343"/>
      <c r="MZY11" s="343"/>
      <c r="MZZ11" s="343"/>
      <c r="NAA11" s="343"/>
      <c r="NAB11" s="343"/>
      <c r="NAC11" s="343"/>
      <c r="NAD11" s="343"/>
      <c r="NAE11" s="343"/>
      <c r="NAF11" s="343"/>
      <c r="NAG11" s="343"/>
      <c r="NAH11" s="343"/>
      <c r="NAI11" s="343"/>
      <c r="NAJ11" s="343"/>
      <c r="NAK11" s="343"/>
      <c r="NAL11" s="343"/>
      <c r="NAM11" s="343"/>
      <c r="NAN11" s="343"/>
      <c r="NAO11" s="343"/>
      <c r="NAP11" s="343"/>
      <c r="NAQ11" s="343"/>
      <c r="NAR11" s="343"/>
      <c r="NAS11" s="343"/>
      <c r="NAT11" s="343"/>
      <c r="NAU11" s="343"/>
      <c r="NAV11" s="343"/>
      <c r="NAW11" s="343"/>
      <c r="NAX11" s="343"/>
      <c r="NAY11" s="343"/>
      <c r="NAZ11" s="343"/>
      <c r="NBA11" s="343"/>
      <c r="NBB11" s="343"/>
      <c r="NBC11" s="343"/>
      <c r="NBD11" s="343"/>
      <c r="NBE11" s="343"/>
      <c r="NBF11" s="343"/>
      <c r="NBG11" s="343"/>
      <c r="NBH11" s="343"/>
      <c r="NBI11" s="343"/>
      <c r="NBJ11" s="343"/>
      <c r="NBK11" s="343"/>
      <c r="NBL11" s="343"/>
      <c r="NBM11" s="343"/>
      <c r="NBN11" s="343"/>
      <c r="NBO11" s="343"/>
      <c r="NBP11" s="343"/>
      <c r="NBQ11" s="343"/>
      <c r="NBR11" s="343"/>
      <c r="NBS11" s="343"/>
      <c r="NBT11" s="343"/>
      <c r="NBU11" s="343"/>
      <c r="NBV11" s="343"/>
      <c r="NBW11" s="343"/>
      <c r="NBX11" s="343"/>
      <c r="NBY11" s="343"/>
      <c r="NBZ11" s="343"/>
      <c r="NCA11" s="343"/>
      <c r="NCB11" s="343"/>
      <c r="NCC11" s="343"/>
      <c r="NCD11" s="343"/>
      <c r="NCE11" s="343"/>
      <c r="NCF11" s="343"/>
      <c r="NCG11" s="343"/>
      <c r="NCH11" s="343"/>
      <c r="NCI11" s="343"/>
      <c r="NCJ11" s="343"/>
      <c r="NCK11" s="343"/>
      <c r="NCL11" s="343"/>
      <c r="NCM11" s="343"/>
      <c r="NCN11" s="343"/>
      <c r="NCO11" s="343"/>
      <c r="NCP11" s="343"/>
      <c r="NCQ11" s="343"/>
      <c r="NCR11" s="343"/>
      <c r="NCS11" s="343"/>
      <c r="NCT11" s="343"/>
      <c r="NCU11" s="343"/>
      <c r="NCV11" s="343"/>
      <c r="NCW11" s="343"/>
      <c r="NCX11" s="343"/>
      <c r="NCY11" s="343"/>
      <c r="NCZ11" s="343"/>
      <c r="NDA11" s="343"/>
      <c r="NDB11" s="343"/>
      <c r="NDC11" s="343"/>
      <c r="NDD11" s="343"/>
      <c r="NDE11" s="343"/>
      <c r="NDF11" s="343"/>
      <c r="NDG11" s="343"/>
      <c r="NDH11" s="343"/>
      <c r="NDI11" s="343"/>
      <c r="NDJ11" s="343"/>
      <c r="NDK11" s="343"/>
      <c r="NDL11" s="343"/>
      <c r="NDM11" s="343"/>
      <c r="NDN11" s="343"/>
      <c r="NDO11" s="343"/>
      <c r="NDP11" s="343"/>
      <c r="NDQ11" s="343"/>
      <c r="NDR11" s="343"/>
      <c r="NDS11" s="343"/>
      <c r="NDT11" s="343"/>
      <c r="NDU11" s="343"/>
      <c r="NDV11" s="343"/>
      <c r="NDW11" s="343"/>
      <c r="NDX11" s="343"/>
      <c r="NDY11" s="343"/>
      <c r="NDZ11" s="343"/>
      <c r="NEA11" s="343"/>
      <c r="NEB11" s="343"/>
      <c r="NEC11" s="343"/>
      <c r="NED11" s="343"/>
      <c r="NEE11" s="343"/>
      <c r="NEF11" s="343"/>
      <c r="NEG11" s="343"/>
      <c r="NEH11" s="343"/>
      <c r="NEI11" s="343"/>
      <c r="NEJ11" s="343"/>
      <c r="NEK11" s="343"/>
      <c r="NEL11" s="343"/>
      <c r="NEM11" s="343"/>
      <c r="NEN11" s="343"/>
      <c r="NEO11" s="343"/>
      <c r="NEP11" s="343"/>
      <c r="NEQ11" s="343"/>
      <c r="NER11" s="343"/>
      <c r="NES11" s="343"/>
      <c r="NET11" s="343"/>
      <c r="NEU11" s="343"/>
      <c r="NEV11" s="343"/>
      <c r="NEW11" s="343"/>
      <c r="NEX11" s="343"/>
      <c r="NEY11" s="343"/>
      <c r="NEZ11" s="343"/>
      <c r="NFA11" s="343"/>
      <c r="NFB11" s="343"/>
      <c r="NFC11" s="343"/>
      <c r="NFD11" s="343"/>
      <c r="NFE11" s="343"/>
      <c r="NFF11" s="343"/>
      <c r="NFG11" s="343"/>
      <c r="NFH11" s="343"/>
      <c r="NFI11" s="343"/>
      <c r="NFJ11" s="343"/>
      <c r="NFK11" s="343"/>
      <c r="NFL11" s="343"/>
      <c r="NFM11" s="343"/>
      <c r="NFN11" s="343"/>
      <c r="NFO11" s="343"/>
      <c r="NFP11" s="343"/>
      <c r="NFQ11" s="343"/>
      <c r="NFR11" s="343"/>
      <c r="NFS11" s="343"/>
      <c r="NFT11" s="343"/>
      <c r="NFU11" s="343"/>
      <c r="NFV11" s="343"/>
      <c r="NFW11" s="343"/>
      <c r="NFX11" s="343"/>
      <c r="NFY11" s="343"/>
      <c r="NFZ11" s="343"/>
      <c r="NGA11" s="343"/>
      <c r="NGB11" s="343"/>
      <c r="NGC11" s="343"/>
      <c r="NGD11" s="343"/>
      <c r="NGE11" s="343"/>
      <c r="NGF11" s="343"/>
      <c r="NGG11" s="343"/>
      <c r="NGH11" s="343"/>
      <c r="NGI11" s="343"/>
      <c r="NGJ11" s="343"/>
      <c r="NGK11" s="343"/>
      <c r="NGL11" s="343"/>
      <c r="NGM11" s="343"/>
      <c r="NGN11" s="343"/>
      <c r="NGO11" s="343"/>
      <c r="NGP11" s="343"/>
      <c r="NGQ11" s="343"/>
      <c r="NGR11" s="343"/>
      <c r="NGS11" s="343"/>
      <c r="NGT11" s="343"/>
      <c r="NGU11" s="343"/>
      <c r="NGV11" s="343"/>
      <c r="NGW11" s="343"/>
      <c r="NGX11" s="343"/>
      <c r="NGY11" s="343"/>
      <c r="NGZ11" s="343"/>
      <c r="NHA11" s="343"/>
      <c r="NHB11" s="343"/>
      <c r="NHC11" s="343"/>
      <c r="NHD11" s="343"/>
      <c r="NHE11" s="343"/>
      <c r="NHF11" s="343"/>
      <c r="NHG11" s="343"/>
      <c r="NHH11" s="343"/>
      <c r="NHI11" s="343"/>
      <c r="NHJ11" s="343"/>
      <c r="NHK11" s="343"/>
      <c r="NHL11" s="343"/>
      <c r="NHM11" s="343"/>
      <c r="NHN11" s="343"/>
      <c r="NHO11" s="343"/>
      <c r="NHP11" s="343"/>
      <c r="NHQ11" s="343"/>
      <c r="NHR11" s="343"/>
      <c r="NHS11" s="343"/>
      <c r="NHT11" s="343"/>
      <c r="NHU11" s="343"/>
      <c r="NHV11" s="343"/>
      <c r="NHW11" s="343"/>
      <c r="NHX11" s="343"/>
      <c r="NHY11" s="343"/>
      <c r="NHZ11" s="343"/>
      <c r="NIA11" s="343"/>
      <c r="NIB11" s="343"/>
      <c r="NIC11" s="343"/>
      <c r="NID11" s="343"/>
      <c r="NIE11" s="343"/>
      <c r="NIF11" s="343"/>
      <c r="NIG11" s="343"/>
      <c r="NIH11" s="343"/>
      <c r="NII11" s="343"/>
      <c r="NIJ11" s="343"/>
      <c r="NIK11" s="343"/>
      <c r="NIL11" s="343"/>
      <c r="NIM11" s="343"/>
      <c r="NIN11" s="343"/>
      <c r="NIO11" s="343"/>
      <c r="NIP11" s="343"/>
      <c r="NIQ11" s="343"/>
      <c r="NIR11" s="343"/>
      <c r="NIS11" s="343"/>
      <c r="NIT11" s="343"/>
      <c r="NIU11" s="343"/>
      <c r="NIV11" s="343"/>
      <c r="NIW11" s="343"/>
      <c r="NIX11" s="343"/>
      <c r="NIY11" s="343"/>
      <c r="NIZ11" s="343"/>
      <c r="NJA11" s="343"/>
      <c r="NJB11" s="343"/>
      <c r="NJC11" s="343"/>
      <c r="NJD11" s="343"/>
      <c r="NJE11" s="343"/>
      <c r="NJF11" s="343"/>
      <c r="NJG11" s="343"/>
      <c r="NJH11" s="343"/>
      <c r="NJI11" s="343"/>
      <c r="NJJ11" s="343"/>
      <c r="NJK11" s="343"/>
      <c r="NJL11" s="343"/>
      <c r="NJM11" s="343"/>
      <c r="NJN11" s="343"/>
      <c r="NJO11" s="343"/>
      <c r="NJP11" s="343"/>
      <c r="NJQ11" s="343"/>
      <c r="NJR11" s="343"/>
      <c r="NJS11" s="343"/>
      <c r="NJT11" s="343"/>
      <c r="NJU11" s="343"/>
      <c r="NJV11" s="343"/>
      <c r="NJW11" s="343"/>
      <c r="NJX11" s="343"/>
      <c r="NJY11" s="343"/>
      <c r="NJZ11" s="343"/>
      <c r="NKA11" s="343"/>
      <c r="NKB11" s="343"/>
      <c r="NKC11" s="343"/>
      <c r="NKD11" s="343"/>
      <c r="NKE11" s="343"/>
      <c r="NKF11" s="343"/>
      <c r="NKG11" s="343"/>
      <c r="NKH11" s="343"/>
      <c r="NKI11" s="343"/>
      <c r="NKJ11" s="343"/>
      <c r="NKK11" s="343"/>
      <c r="NKL11" s="343"/>
      <c r="NKM11" s="343"/>
      <c r="NKN11" s="343"/>
      <c r="NKO11" s="343"/>
      <c r="NKP11" s="343"/>
      <c r="NKQ11" s="343"/>
      <c r="NKR11" s="343"/>
      <c r="NKS11" s="343"/>
      <c r="NKT11" s="343"/>
      <c r="NKU11" s="343"/>
      <c r="NKV11" s="343"/>
      <c r="NKW11" s="343"/>
      <c r="NKX11" s="343"/>
      <c r="NKY11" s="343"/>
      <c r="NKZ11" s="343"/>
      <c r="NLA11" s="343"/>
      <c r="NLB11" s="343"/>
      <c r="NLC11" s="343"/>
      <c r="NLD11" s="343"/>
      <c r="NLE11" s="343"/>
      <c r="NLF11" s="343"/>
      <c r="NLG11" s="343"/>
      <c r="NLH11" s="343"/>
      <c r="NLI11" s="343"/>
      <c r="NLJ11" s="343"/>
      <c r="NLK11" s="343"/>
      <c r="NLL11" s="343"/>
      <c r="NLM11" s="343"/>
      <c r="NLN11" s="343"/>
      <c r="NLO11" s="343"/>
      <c r="NLP11" s="343"/>
      <c r="NLQ11" s="343"/>
      <c r="NLR11" s="343"/>
      <c r="NLS11" s="343"/>
      <c r="NLT11" s="343"/>
      <c r="NLU11" s="343"/>
      <c r="NLV11" s="343"/>
      <c r="NLW11" s="343"/>
      <c r="NLX11" s="343"/>
      <c r="NLY11" s="343"/>
      <c r="NLZ11" s="343"/>
      <c r="NMA11" s="343"/>
      <c r="NMB11" s="343"/>
      <c r="NMC11" s="343"/>
      <c r="NMD11" s="343"/>
      <c r="NME11" s="343"/>
      <c r="NMF11" s="343"/>
      <c r="NMG11" s="343"/>
      <c r="NMH11" s="343"/>
      <c r="NMI11" s="343"/>
      <c r="NMJ11" s="343"/>
      <c r="NMK11" s="343"/>
      <c r="NML11" s="343"/>
      <c r="NMM11" s="343"/>
      <c r="NMN11" s="343"/>
      <c r="NMO11" s="343"/>
      <c r="NMP11" s="343"/>
      <c r="NMQ11" s="343"/>
      <c r="NMR11" s="343"/>
      <c r="NMS11" s="343"/>
      <c r="NMT11" s="343"/>
      <c r="NMU11" s="343"/>
      <c r="NMV11" s="343"/>
      <c r="NMW11" s="343"/>
      <c r="NMX11" s="343"/>
      <c r="NMY11" s="343"/>
      <c r="NMZ11" s="343"/>
      <c r="NNA11" s="343"/>
      <c r="NNB11" s="343"/>
      <c r="NNC11" s="343"/>
      <c r="NND11" s="343"/>
      <c r="NNE11" s="343"/>
      <c r="NNF11" s="343"/>
      <c r="NNG11" s="343"/>
      <c r="NNH11" s="343"/>
      <c r="NNI11" s="343"/>
      <c r="NNJ11" s="343"/>
      <c r="NNK11" s="343"/>
      <c r="NNL11" s="343"/>
      <c r="NNM11" s="343"/>
      <c r="NNN11" s="343"/>
      <c r="NNO11" s="343"/>
      <c r="NNP11" s="343"/>
      <c r="NNQ11" s="343"/>
      <c r="NNR11" s="343"/>
      <c r="NNS11" s="343"/>
      <c r="NNT11" s="343"/>
      <c r="NNU11" s="343"/>
      <c r="NNV11" s="343"/>
      <c r="NNW11" s="343"/>
      <c r="NNX11" s="343"/>
      <c r="NNY11" s="343"/>
      <c r="NNZ11" s="343"/>
      <c r="NOA11" s="343"/>
      <c r="NOB11" s="343"/>
      <c r="NOC11" s="343"/>
      <c r="NOD11" s="343"/>
      <c r="NOE11" s="343"/>
      <c r="NOF11" s="343"/>
      <c r="NOG11" s="343"/>
      <c r="NOH11" s="343"/>
      <c r="NOI11" s="343"/>
      <c r="NOJ11" s="343"/>
      <c r="NOK11" s="343"/>
      <c r="NOL11" s="343"/>
      <c r="NOM11" s="343"/>
      <c r="NON11" s="343"/>
      <c r="NOO11" s="343"/>
      <c r="NOP11" s="343"/>
      <c r="NOQ11" s="343"/>
      <c r="NOR11" s="343"/>
      <c r="NOS11" s="343"/>
      <c r="NOT11" s="343"/>
      <c r="NOU11" s="343"/>
      <c r="NOV11" s="343"/>
      <c r="NOW11" s="343"/>
      <c r="NOX11" s="343"/>
      <c r="NOY11" s="343"/>
      <c r="NOZ11" s="343"/>
      <c r="NPA11" s="343"/>
      <c r="NPB11" s="343"/>
      <c r="NPC11" s="343"/>
      <c r="NPD11" s="343"/>
      <c r="NPE11" s="343"/>
      <c r="NPF11" s="343"/>
      <c r="NPG11" s="343"/>
      <c r="NPH11" s="343"/>
      <c r="NPI11" s="343"/>
      <c r="NPJ11" s="343"/>
      <c r="NPK11" s="343"/>
      <c r="NPL11" s="343"/>
      <c r="NPM11" s="343"/>
      <c r="NPN11" s="343"/>
      <c r="NPO11" s="343"/>
      <c r="NPP11" s="343"/>
      <c r="NPQ11" s="343"/>
      <c r="NPR11" s="343"/>
      <c r="NPS11" s="343"/>
      <c r="NPT11" s="343"/>
      <c r="NPU11" s="343"/>
      <c r="NPV11" s="343"/>
      <c r="NPW11" s="343"/>
      <c r="NPX11" s="343"/>
      <c r="NPY11" s="343"/>
      <c r="NPZ11" s="343"/>
      <c r="NQA11" s="343"/>
      <c r="NQB11" s="343"/>
      <c r="NQC11" s="343"/>
      <c r="NQD11" s="343"/>
      <c r="NQE11" s="343"/>
      <c r="NQF11" s="343"/>
      <c r="NQG11" s="343"/>
      <c r="NQH11" s="343"/>
      <c r="NQI11" s="343"/>
      <c r="NQJ11" s="343"/>
      <c r="NQK11" s="343"/>
      <c r="NQL11" s="343"/>
      <c r="NQM11" s="343"/>
      <c r="NQN11" s="343"/>
      <c r="NQO11" s="343"/>
      <c r="NQP11" s="343"/>
      <c r="NQQ11" s="343"/>
      <c r="NQR11" s="343"/>
      <c r="NQS11" s="343"/>
      <c r="NQT11" s="343"/>
      <c r="NQU11" s="343"/>
      <c r="NQV11" s="343"/>
      <c r="NQW11" s="343"/>
      <c r="NQX11" s="343"/>
      <c r="NQY11" s="343"/>
      <c r="NQZ11" s="343"/>
      <c r="NRA11" s="343"/>
      <c r="NRB11" s="343"/>
      <c r="NRC11" s="343"/>
      <c r="NRD11" s="343"/>
      <c r="NRE11" s="343"/>
      <c r="NRF11" s="343"/>
      <c r="NRG11" s="343"/>
      <c r="NRH11" s="343"/>
      <c r="NRI11" s="343"/>
      <c r="NRJ11" s="343"/>
      <c r="NRK11" s="343"/>
      <c r="NRL11" s="343"/>
      <c r="NRM11" s="343"/>
      <c r="NRN11" s="343"/>
      <c r="NRO11" s="343"/>
      <c r="NRP11" s="343"/>
      <c r="NRQ11" s="343"/>
      <c r="NRR11" s="343"/>
      <c r="NRS11" s="343"/>
      <c r="NRT11" s="343"/>
      <c r="NRU11" s="343"/>
      <c r="NRV11" s="343"/>
      <c r="NRW11" s="343"/>
      <c r="NRX11" s="343"/>
      <c r="NRY11" s="343"/>
      <c r="NRZ11" s="343"/>
      <c r="NSA11" s="343"/>
      <c r="NSB11" s="343"/>
      <c r="NSC11" s="343"/>
      <c r="NSD11" s="343"/>
      <c r="NSE11" s="343"/>
      <c r="NSF11" s="343"/>
      <c r="NSG11" s="343"/>
      <c r="NSH11" s="343"/>
      <c r="NSI11" s="343"/>
      <c r="NSJ11" s="343"/>
      <c r="NSK11" s="343"/>
      <c r="NSL11" s="343"/>
      <c r="NSM11" s="343"/>
      <c r="NSN11" s="343"/>
      <c r="NSO11" s="343"/>
      <c r="NSP11" s="343"/>
      <c r="NSQ11" s="343"/>
      <c r="NSR11" s="343"/>
      <c r="NSS11" s="343"/>
      <c r="NST11" s="343"/>
      <c r="NSU11" s="343"/>
      <c r="NSV11" s="343"/>
      <c r="NSW11" s="343"/>
      <c r="NSX11" s="343"/>
      <c r="NSY11" s="343"/>
      <c r="NSZ11" s="343"/>
      <c r="NTA11" s="343"/>
      <c r="NTB11" s="343"/>
      <c r="NTC11" s="343"/>
      <c r="NTD11" s="343"/>
      <c r="NTE11" s="343"/>
      <c r="NTF11" s="343"/>
      <c r="NTG11" s="343"/>
      <c r="NTH11" s="343"/>
      <c r="NTI11" s="343"/>
      <c r="NTJ11" s="343"/>
      <c r="NTK11" s="343"/>
      <c r="NTL11" s="343"/>
      <c r="NTM11" s="343"/>
      <c r="NTN11" s="343"/>
      <c r="NTO11" s="343"/>
      <c r="NTP11" s="343"/>
      <c r="NTQ11" s="343"/>
      <c r="NTR11" s="343"/>
      <c r="NTS11" s="343"/>
      <c r="NTT11" s="343"/>
      <c r="NTU11" s="343"/>
      <c r="NTV11" s="343"/>
      <c r="NTW11" s="343"/>
      <c r="NTX11" s="343"/>
      <c r="NTY11" s="343"/>
      <c r="NTZ11" s="343"/>
      <c r="NUA11" s="343"/>
      <c r="NUB11" s="343"/>
      <c r="NUC11" s="343"/>
      <c r="NUD11" s="343"/>
      <c r="NUE11" s="343"/>
      <c r="NUF11" s="343"/>
      <c r="NUG11" s="343"/>
      <c r="NUH11" s="343"/>
      <c r="NUI11" s="343"/>
      <c r="NUJ11" s="343"/>
      <c r="NUK11" s="343"/>
      <c r="NUL11" s="343"/>
      <c r="NUM11" s="343"/>
      <c r="NUN11" s="343"/>
      <c r="NUO11" s="343"/>
      <c r="NUP11" s="343"/>
      <c r="NUQ11" s="343"/>
      <c r="NUR11" s="343"/>
      <c r="NUS11" s="343"/>
      <c r="NUT11" s="343"/>
      <c r="NUU11" s="343"/>
      <c r="NUV11" s="343"/>
      <c r="NUW11" s="343"/>
      <c r="NUX11" s="343"/>
      <c r="NUY11" s="343"/>
      <c r="NUZ11" s="343"/>
      <c r="NVA11" s="343"/>
      <c r="NVB11" s="343"/>
      <c r="NVC11" s="343"/>
      <c r="NVD11" s="343"/>
      <c r="NVE11" s="343"/>
      <c r="NVF11" s="343"/>
      <c r="NVG11" s="343"/>
      <c r="NVH11" s="343"/>
      <c r="NVI11" s="343"/>
      <c r="NVJ11" s="343"/>
      <c r="NVK11" s="343"/>
      <c r="NVL11" s="343"/>
      <c r="NVM11" s="343"/>
      <c r="NVN11" s="343"/>
      <c r="NVO11" s="343"/>
      <c r="NVP11" s="343"/>
      <c r="NVQ11" s="343"/>
      <c r="NVR11" s="343"/>
      <c r="NVS11" s="343"/>
      <c r="NVT11" s="343"/>
      <c r="NVU11" s="343"/>
      <c r="NVV11" s="343"/>
      <c r="NVW11" s="343"/>
      <c r="NVX11" s="343"/>
      <c r="NVY11" s="343"/>
      <c r="NVZ11" s="343"/>
      <c r="NWA11" s="343"/>
      <c r="NWB11" s="343"/>
      <c r="NWC11" s="343"/>
      <c r="NWD11" s="343"/>
      <c r="NWE11" s="343"/>
      <c r="NWF11" s="343"/>
      <c r="NWG11" s="343"/>
      <c r="NWH11" s="343"/>
      <c r="NWI11" s="343"/>
      <c r="NWJ11" s="343"/>
      <c r="NWK11" s="343"/>
      <c r="NWL11" s="343"/>
      <c r="NWM11" s="343"/>
      <c r="NWN11" s="343"/>
      <c r="NWO11" s="343"/>
      <c r="NWP11" s="343"/>
      <c r="NWQ11" s="343"/>
      <c r="NWR11" s="343"/>
      <c r="NWS11" s="343"/>
      <c r="NWT11" s="343"/>
      <c r="NWU11" s="343"/>
      <c r="NWV11" s="343"/>
      <c r="NWW11" s="343"/>
      <c r="NWX11" s="343"/>
      <c r="NWY11" s="343"/>
      <c r="NWZ11" s="343"/>
      <c r="NXA11" s="343"/>
      <c r="NXB11" s="343"/>
      <c r="NXC11" s="343"/>
      <c r="NXD11" s="343"/>
      <c r="NXE11" s="343"/>
      <c r="NXF11" s="343"/>
      <c r="NXG11" s="343"/>
      <c r="NXH11" s="343"/>
      <c r="NXI11" s="343"/>
      <c r="NXJ11" s="343"/>
      <c r="NXK11" s="343"/>
      <c r="NXL11" s="343"/>
      <c r="NXM11" s="343"/>
      <c r="NXN11" s="343"/>
      <c r="NXO11" s="343"/>
      <c r="NXP11" s="343"/>
      <c r="NXQ11" s="343"/>
      <c r="NXR11" s="343"/>
      <c r="NXS11" s="343"/>
      <c r="NXT11" s="343"/>
      <c r="NXU11" s="343"/>
      <c r="NXV11" s="343"/>
      <c r="NXW11" s="343"/>
      <c r="NXX11" s="343"/>
      <c r="NXY11" s="343"/>
      <c r="NXZ11" s="343"/>
      <c r="NYA11" s="343"/>
      <c r="NYB11" s="343"/>
      <c r="NYC11" s="343"/>
      <c r="NYD11" s="343"/>
      <c r="NYE11" s="343"/>
      <c r="NYF11" s="343"/>
      <c r="NYG11" s="343"/>
      <c r="NYH11" s="343"/>
      <c r="NYI11" s="343"/>
      <c r="NYJ11" s="343"/>
      <c r="NYK11" s="343"/>
      <c r="NYL11" s="343"/>
      <c r="NYM11" s="343"/>
      <c r="NYN11" s="343"/>
      <c r="NYO11" s="343"/>
      <c r="NYP11" s="343"/>
      <c r="NYQ11" s="343"/>
      <c r="NYR11" s="343"/>
      <c r="NYS11" s="343"/>
      <c r="NYT11" s="343"/>
      <c r="NYU11" s="343"/>
      <c r="NYV11" s="343"/>
      <c r="NYW11" s="343"/>
      <c r="NYX11" s="343"/>
      <c r="NYY11" s="343"/>
      <c r="NYZ11" s="343"/>
      <c r="NZA11" s="343"/>
      <c r="NZB11" s="343"/>
      <c r="NZC11" s="343"/>
      <c r="NZD11" s="343"/>
      <c r="NZE11" s="343"/>
      <c r="NZF11" s="343"/>
      <c r="NZG11" s="343"/>
      <c r="NZH11" s="343"/>
      <c r="NZI11" s="343"/>
      <c r="NZJ11" s="343"/>
      <c r="NZK11" s="343"/>
      <c r="NZL11" s="343"/>
      <c r="NZM11" s="343"/>
      <c r="NZN11" s="343"/>
      <c r="NZO11" s="343"/>
      <c r="NZP11" s="343"/>
      <c r="NZQ11" s="343"/>
      <c r="NZR11" s="343"/>
      <c r="NZS11" s="343"/>
      <c r="NZT11" s="343"/>
      <c r="NZU11" s="343"/>
      <c r="NZV11" s="343"/>
      <c r="NZW11" s="343"/>
      <c r="NZX11" s="343"/>
      <c r="NZY11" s="343"/>
      <c r="NZZ11" s="343"/>
      <c r="OAA11" s="343"/>
      <c r="OAB11" s="343"/>
      <c r="OAC11" s="343"/>
      <c r="OAD11" s="343"/>
      <c r="OAE11" s="343"/>
      <c r="OAF11" s="343"/>
      <c r="OAG11" s="343"/>
      <c r="OAH11" s="343"/>
      <c r="OAI11" s="343"/>
      <c r="OAJ11" s="343"/>
      <c r="OAK11" s="343"/>
      <c r="OAL11" s="343"/>
      <c r="OAM11" s="343"/>
      <c r="OAN11" s="343"/>
      <c r="OAO11" s="343"/>
      <c r="OAP11" s="343"/>
      <c r="OAQ11" s="343"/>
      <c r="OAR11" s="343"/>
      <c r="OAS11" s="343"/>
      <c r="OAT11" s="343"/>
      <c r="OAU11" s="343"/>
      <c r="OAV11" s="343"/>
      <c r="OAW11" s="343"/>
      <c r="OAX11" s="343"/>
      <c r="OAY11" s="343"/>
      <c r="OAZ11" s="343"/>
      <c r="OBA11" s="343"/>
      <c r="OBB11" s="343"/>
      <c r="OBC11" s="343"/>
      <c r="OBD11" s="343"/>
      <c r="OBE11" s="343"/>
      <c r="OBF11" s="343"/>
      <c r="OBG11" s="343"/>
      <c r="OBH11" s="343"/>
      <c r="OBI11" s="343"/>
      <c r="OBJ11" s="343"/>
      <c r="OBK11" s="343"/>
      <c r="OBL11" s="343"/>
      <c r="OBM11" s="343"/>
      <c r="OBN11" s="343"/>
      <c r="OBO11" s="343"/>
      <c r="OBP11" s="343"/>
      <c r="OBQ11" s="343"/>
      <c r="OBR11" s="343"/>
      <c r="OBS11" s="343"/>
      <c r="OBT11" s="343"/>
      <c r="OBU11" s="343"/>
      <c r="OBV11" s="343"/>
      <c r="OBW11" s="343"/>
      <c r="OBX11" s="343"/>
      <c r="OBY11" s="343"/>
      <c r="OBZ11" s="343"/>
      <c r="OCA11" s="343"/>
      <c r="OCB11" s="343"/>
      <c r="OCC11" s="343"/>
      <c r="OCD11" s="343"/>
      <c r="OCE11" s="343"/>
      <c r="OCF11" s="343"/>
      <c r="OCG11" s="343"/>
      <c r="OCH11" s="343"/>
      <c r="OCI11" s="343"/>
      <c r="OCJ11" s="343"/>
      <c r="OCK11" s="343"/>
      <c r="OCL11" s="343"/>
      <c r="OCM11" s="343"/>
      <c r="OCN11" s="343"/>
      <c r="OCO11" s="343"/>
      <c r="OCP11" s="343"/>
      <c r="OCQ11" s="343"/>
      <c r="OCR11" s="343"/>
      <c r="OCS11" s="343"/>
      <c r="OCT11" s="343"/>
      <c r="OCU11" s="343"/>
      <c r="OCV11" s="343"/>
      <c r="OCW11" s="343"/>
      <c r="OCX11" s="343"/>
      <c r="OCY11" s="343"/>
      <c r="OCZ11" s="343"/>
      <c r="ODA11" s="343"/>
      <c r="ODB11" s="343"/>
      <c r="ODC11" s="343"/>
      <c r="ODD11" s="343"/>
      <c r="ODE11" s="343"/>
      <c r="ODF11" s="343"/>
      <c r="ODG11" s="343"/>
      <c r="ODH11" s="343"/>
      <c r="ODI11" s="343"/>
      <c r="ODJ11" s="343"/>
      <c r="ODK11" s="343"/>
      <c r="ODL11" s="343"/>
      <c r="ODM11" s="343"/>
      <c r="ODN11" s="343"/>
      <c r="ODO11" s="343"/>
      <c r="ODP11" s="343"/>
      <c r="ODQ11" s="343"/>
      <c r="ODR11" s="343"/>
      <c r="ODS11" s="343"/>
      <c r="ODT11" s="343"/>
      <c r="ODU11" s="343"/>
      <c r="ODV11" s="343"/>
      <c r="ODW11" s="343"/>
      <c r="ODX11" s="343"/>
      <c r="ODY11" s="343"/>
      <c r="ODZ11" s="343"/>
      <c r="OEA11" s="343"/>
      <c r="OEB11" s="343"/>
      <c r="OEC11" s="343"/>
      <c r="OED11" s="343"/>
      <c r="OEE11" s="343"/>
      <c r="OEF11" s="343"/>
      <c r="OEG11" s="343"/>
      <c r="OEH11" s="343"/>
      <c r="OEI11" s="343"/>
      <c r="OEJ11" s="343"/>
      <c r="OEK11" s="343"/>
      <c r="OEL11" s="343"/>
      <c r="OEM11" s="343"/>
      <c r="OEN11" s="343"/>
      <c r="OEO11" s="343"/>
      <c r="OEP11" s="343"/>
      <c r="OEQ11" s="343"/>
      <c r="OER11" s="343"/>
      <c r="OES11" s="343"/>
      <c r="OET11" s="343"/>
      <c r="OEU11" s="343"/>
      <c r="OEV11" s="343"/>
      <c r="OEW11" s="343"/>
      <c r="OEX11" s="343"/>
      <c r="OEY11" s="343"/>
      <c r="OEZ11" s="343"/>
      <c r="OFA11" s="343"/>
      <c r="OFB11" s="343"/>
      <c r="OFC11" s="343"/>
      <c r="OFD11" s="343"/>
      <c r="OFE11" s="343"/>
      <c r="OFF11" s="343"/>
      <c r="OFG11" s="343"/>
      <c r="OFH11" s="343"/>
      <c r="OFI11" s="343"/>
      <c r="OFJ11" s="343"/>
      <c r="OFK11" s="343"/>
      <c r="OFL11" s="343"/>
      <c r="OFM11" s="343"/>
      <c r="OFN11" s="343"/>
      <c r="OFO11" s="343"/>
      <c r="OFP11" s="343"/>
      <c r="OFQ11" s="343"/>
      <c r="OFR11" s="343"/>
      <c r="OFS11" s="343"/>
      <c r="OFT11" s="343"/>
      <c r="OFU11" s="343"/>
      <c r="OFV11" s="343"/>
      <c r="OFW11" s="343"/>
      <c r="OFX11" s="343"/>
      <c r="OFY11" s="343"/>
      <c r="OFZ11" s="343"/>
      <c r="OGA11" s="343"/>
      <c r="OGB11" s="343"/>
      <c r="OGC11" s="343"/>
      <c r="OGD11" s="343"/>
      <c r="OGE11" s="343"/>
      <c r="OGF11" s="343"/>
      <c r="OGG11" s="343"/>
      <c r="OGH11" s="343"/>
      <c r="OGI11" s="343"/>
      <c r="OGJ11" s="343"/>
      <c r="OGK11" s="343"/>
      <c r="OGL11" s="343"/>
      <c r="OGM11" s="343"/>
      <c r="OGN11" s="343"/>
      <c r="OGO11" s="343"/>
      <c r="OGP11" s="343"/>
      <c r="OGQ11" s="343"/>
      <c r="OGR11" s="343"/>
      <c r="OGS11" s="343"/>
      <c r="OGT11" s="343"/>
      <c r="OGU11" s="343"/>
      <c r="OGV11" s="343"/>
      <c r="OGW11" s="343"/>
      <c r="OGX11" s="343"/>
      <c r="OGY11" s="343"/>
      <c r="OGZ11" s="343"/>
      <c r="OHA11" s="343"/>
      <c r="OHB11" s="343"/>
      <c r="OHC11" s="343"/>
      <c r="OHD11" s="343"/>
      <c r="OHE11" s="343"/>
      <c r="OHF11" s="343"/>
      <c r="OHG11" s="343"/>
      <c r="OHH11" s="343"/>
      <c r="OHI11" s="343"/>
      <c r="OHJ11" s="343"/>
      <c r="OHK11" s="343"/>
      <c r="OHL11" s="343"/>
      <c r="OHM11" s="343"/>
      <c r="OHN11" s="343"/>
      <c r="OHO11" s="343"/>
      <c r="OHP11" s="343"/>
      <c r="OHQ11" s="343"/>
      <c r="OHR11" s="343"/>
      <c r="OHS11" s="343"/>
      <c r="OHT11" s="343"/>
      <c r="OHU11" s="343"/>
      <c r="OHV11" s="343"/>
      <c r="OHW11" s="343"/>
      <c r="OHX11" s="343"/>
      <c r="OHY11" s="343"/>
      <c r="OHZ11" s="343"/>
      <c r="OIA11" s="343"/>
      <c r="OIB11" s="343"/>
      <c r="OIC11" s="343"/>
      <c r="OID11" s="343"/>
      <c r="OIE11" s="343"/>
      <c r="OIF11" s="343"/>
      <c r="OIG11" s="343"/>
      <c r="OIH11" s="343"/>
      <c r="OII11" s="343"/>
      <c r="OIJ11" s="343"/>
      <c r="OIK11" s="343"/>
      <c r="OIL11" s="343"/>
      <c r="OIM11" s="343"/>
      <c r="OIN11" s="343"/>
      <c r="OIO11" s="343"/>
      <c r="OIP11" s="343"/>
      <c r="OIQ11" s="343"/>
      <c r="OIR11" s="343"/>
      <c r="OIS11" s="343"/>
      <c r="OIT11" s="343"/>
      <c r="OIU11" s="343"/>
      <c r="OIV11" s="343"/>
      <c r="OIW11" s="343"/>
      <c r="OIX11" s="343"/>
      <c r="OIY11" s="343"/>
      <c r="OIZ11" s="343"/>
      <c r="OJA11" s="343"/>
      <c r="OJB11" s="343"/>
      <c r="OJC11" s="343"/>
      <c r="OJD11" s="343"/>
      <c r="OJE11" s="343"/>
      <c r="OJF11" s="343"/>
      <c r="OJG11" s="343"/>
      <c r="OJH11" s="343"/>
      <c r="OJI11" s="343"/>
      <c r="OJJ11" s="343"/>
      <c r="OJK11" s="343"/>
      <c r="OJL11" s="343"/>
      <c r="OJM11" s="343"/>
      <c r="OJN11" s="343"/>
      <c r="OJO11" s="343"/>
      <c r="OJP11" s="343"/>
      <c r="OJQ11" s="343"/>
      <c r="OJR11" s="343"/>
      <c r="OJS11" s="343"/>
      <c r="OJT11" s="343"/>
      <c r="OJU11" s="343"/>
      <c r="OJV11" s="343"/>
      <c r="OJW11" s="343"/>
      <c r="OJX11" s="343"/>
      <c r="OJY11" s="343"/>
      <c r="OJZ11" s="343"/>
      <c r="OKA11" s="343"/>
      <c r="OKB11" s="343"/>
      <c r="OKC11" s="343"/>
      <c r="OKD11" s="343"/>
      <c r="OKE11" s="343"/>
      <c r="OKF11" s="343"/>
      <c r="OKG11" s="343"/>
      <c r="OKH11" s="343"/>
      <c r="OKI11" s="343"/>
      <c r="OKJ11" s="343"/>
      <c r="OKK11" s="343"/>
      <c r="OKL11" s="343"/>
      <c r="OKM11" s="343"/>
      <c r="OKN11" s="343"/>
      <c r="OKO11" s="343"/>
      <c r="OKP11" s="343"/>
      <c r="OKQ11" s="343"/>
      <c r="OKR11" s="343"/>
      <c r="OKS11" s="343"/>
      <c r="OKT11" s="343"/>
      <c r="OKU11" s="343"/>
      <c r="OKV11" s="343"/>
      <c r="OKW11" s="343"/>
      <c r="OKX11" s="343"/>
      <c r="OKY11" s="343"/>
      <c r="OKZ11" s="343"/>
      <c r="OLA11" s="343"/>
      <c r="OLB11" s="343"/>
      <c r="OLC11" s="343"/>
      <c r="OLD11" s="343"/>
      <c r="OLE11" s="343"/>
      <c r="OLF11" s="343"/>
      <c r="OLG11" s="343"/>
      <c r="OLH11" s="343"/>
      <c r="OLI11" s="343"/>
      <c r="OLJ11" s="343"/>
      <c r="OLK11" s="343"/>
      <c r="OLL11" s="343"/>
      <c r="OLM11" s="343"/>
      <c r="OLN11" s="343"/>
      <c r="OLO11" s="343"/>
      <c r="OLP11" s="343"/>
      <c r="OLQ11" s="343"/>
      <c r="OLR11" s="343"/>
      <c r="OLS11" s="343"/>
      <c r="OLT11" s="343"/>
      <c r="OLU11" s="343"/>
      <c r="OLV11" s="343"/>
      <c r="OLW11" s="343"/>
      <c r="OLX11" s="343"/>
      <c r="OLY11" s="343"/>
      <c r="OLZ11" s="343"/>
      <c r="OMA11" s="343"/>
      <c r="OMB11" s="343"/>
      <c r="OMC11" s="343"/>
      <c r="OMD11" s="343"/>
      <c r="OME11" s="343"/>
      <c r="OMF11" s="343"/>
      <c r="OMG11" s="343"/>
      <c r="OMH11" s="343"/>
      <c r="OMI11" s="343"/>
      <c r="OMJ11" s="343"/>
      <c r="OMK11" s="343"/>
      <c r="OML11" s="343"/>
      <c r="OMM11" s="343"/>
      <c r="OMN11" s="343"/>
      <c r="OMO11" s="343"/>
      <c r="OMP11" s="343"/>
      <c r="OMQ11" s="343"/>
      <c r="OMR11" s="343"/>
      <c r="OMS11" s="343"/>
      <c r="OMT11" s="343"/>
      <c r="OMU11" s="343"/>
      <c r="OMV11" s="343"/>
      <c r="OMW11" s="343"/>
      <c r="OMX11" s="343"/>
      <c r="OMY11" s="343"/>
      <c r="OMZ11" s="343"/>
      <c r="ONA11" s="343"/>
      <c r="ONB11" s="343"/>
      <c r="ONC11" s="343"/>
      <c r="OND11" s="343"/>
      <c r="ONE11" s="343"/>
      <c r="ONF11" s="343"/>
      <c r="ONG11" s="343"/>
      <c r="ONH11" s="343"/>
      <c r="ONI11" s="343"/>
      <c r="ONJ11" s="343"/>
      <c r="ONK11" s="343"/>
      <c r="ONL11" s="343"/>
      <c r="ONM11" s="343"/>
      <c r="ONN11" s="343"/>
      <c r="ONO11" s="343"/>
      <c r="ONP11" s="343"/>
      <c r="ONQ11" s="343"/>
      <c r="ONR11" s="343"/>
      <c r="ONS11" s="343"/>
      <c r="ONT11" s="343"/>
      <c r="ONU11" s="343"/>
      <c r="ONV11" s="343"/>
      <c r="ONW11" s="343"/>
      <c r="ONX11" s="343"/>
      <c r="ONY11" s="343"/>
      <c r="ONZ11" s="343"/>
      <c r="OOA11" s="343"/>
      <c r="OOB11" s="343"/>
      <c r="OOC11" s="343"/>
      <c r="OOD11" s="343"/>
      <c r="OOE11" s="343"/>
      <c r="OOF11" s="343"/>
      <c r="OOG11" s="343"/>
      <c r="OOH11" s="343"/>
      <c r="OOI11" s="343"/>
      <c r="OOJ11" s="343"/>
      <c r="OOK11" s="343"/>
      <c r="OOL11" s="343"/>
      <c r="OOM11" s="343"/>
      <c r="OON11" s="343"/>
      <c r="OOO11" s="343"/>
      <c r="OOP11" s="343"/>
      <c r="OOQ11" s="343"/>
      <c r="OOR11" s="343"/>
      <c r="OOS11" s="343"/>
      <c r="OOT11" s="343"/>
      <c r="OOU11" s="343"/>
      <c r="OOV11" s="343"/>
      <c r="OOW11" s="343"/>
      <c r="OOX11" s="343"/>
      <c r="OOY11" s="343"/>
      <c r="OOZ11" s="343"/>
      <c r="OPA11" s="343"/>
      <c r="OPB11" s="343"/>
      <c r="OPC11" s="343"/>
      <c r="OPD11" s="343"/>
      <c r="OPE11" s="343"/>
      <c r="OPF11" s="343"/>
      <c r="OPG11" s="343"/>
      <c r="OPH11" s="343"/>
      <c r="OPI11" s="343"/>
      <c r="OPJ11" s="343"/>
      <c r="OPK11" s="343"/>
      <c r="OPL11" s="343"/>
      <c r="OPM11" s="343"/>
      <c r="OPN11" s="343"/>
      <c r="OPO11" s="343"/>
      <c r="OPP11" s="343"/>
      <c r="OPQ11" s="343"/>
      <c r="OPR11" s="343"/>
      <c r="OPS11" s="343"/>
      <c r="OPT11" s="343"/>
      <c r="OPU11" s="343"/>
      <c r="OPV11" s="343"/>
      <c r="OPW11" s="343"/>
      <c r="OPX11" s="343"/>
      <c r="OPY11" s="343"/>
      <c r="OPZ11" s="343"/>
      <c r="OQA11" s="343"/>
      <c r="OQB11" s="343"/>
      <c r="OQC11" s="343"/>
      <c r="OQD11" s="343"/>
      <c r="OQE11" s="343"/>
      <c r="OQF11" s="343"/>
      <c r="OQG11" s="343"/>
      <c r="OQH11" s="343"/>
      <c r="OQI11" s="343"/>
      <c r="OQJ11" s="343"/>
      <c r="OQK11" s="343"/>
      <c r="OQL11" s="343"/>
      <c r="OQM11" s="343"/>
      <c r="OQN11" s="343"/>
      <c r="OQO11" s="343"/>
      <c r="OQP11" s="343"/>
      <c r="OQQ11" s="343"/>
      <c r="OQR11" s="343"/>
      <c r="OQS11" s="343"/>
      <c r="OQT11" s="343"/>
      <c r="OQU11" s="343"/>
      <c r="OQV11" s="343"/>
      <c r="OQW11" s="343"/>
      <c r="OQX11" s="343"/>
      <c r="OQY11" s="343"/>
      <c r="OQZ11" s="343"/>
      <c r="ORA11" s="343"/>
      <c r="ORB11" s="343"/>
      <c r="ORC11" s="343"/>
      <c r="ORD11" s="343"/>
      <c r="ORE11" s="343"/>
      <c r="ORF11" s="343"/>
      <c r="ORG11" s="343"/>
      <c r="ORH11" s="343"/>
      <c r="ORI11" s="343"/>
      <c r="ORJ11" s="343"/>
      <c r="ORK11" s="343"/>
      <c r="ORL11" s="343"/>
      <c r="ORM11" s="343"/>
      <c r="ORN11" s="343"/>
      <c r="ORO11" s="343"/>
      <c r="ORP11" s="343"/>
      <c r="ORQ11" s="343"/>
      <c r="ORR11" s="343"/>
      <c r="ORS11" s="343"/>
      <c r="ORT11" s="343"/>
      <c r="ORU11" s="343"/>
      <c r="ORV11" s="343"/>
      <c r="ORW11" s="343"/>
      <c r="ORX11" s="343"/>
      <c r="ORY11" s="343"/>
      <c r="ORZ11" s="343"/>
      <c r="OSA11" s="343"/>
      <c r="OSB11" s="343"/>
      <c r="OSC11" s="343"/>
      <c r="OSD11" s="343"/>
      <c r="OSE11" s="343"/>
      <c r="OSF11" s="343"/>
      <c r="OSG11" s="343"/>
      <c r="OSH11" s="343"/>
      <c r="OSI11" s="343"/>
      <c r="OSJ11" s="343"/>
      <c r="OSK11" s="343"/>
      <c r="OSL11" s="343"/>
      <c r="OSM11" s="343"/>
      <c r="OSN11" s="343"/>
      <c r="OSO11" s="343"/>
      <c r="OSP11" s="343"/>
      <c r="OSQ11" s="343"/>
      <c r="OSR11" s="343"/>
      <c r="OSS11" s="343"/>
      <c r="OST11" s="343"/>
      <c r="OSU11" s="343"/>
      <c r="OSV11" s="343"/>
      <c r="OSW11" s="343"/>
      <c r="OSX11" s="343"/>
      <c r="OSY11" s="343"/>
      <c r="OSZ11" s="343"/>
      <c r="OTA11" s="343"/>
      <c r="OTB11" s="343"/>
      <c r="OTC11" s="343"/>
      <c r="OTD11" s="343"/>
      <c r="OTE11" s="343"/>
      <c r="OTF11" s="343"/>
      <c r="OTG11" s="343"/>
      <c r="OTH11" s="343"/>
      <c r="OTI11" s="343"/>
      <c r="OTJ11" s="343"/>
      <c r="OTK11" s="343"/>
      <c r="OTL11" s="343"/>
      <c r="OTM11" s="343"/>
      <c r="OTN11" s="343"/>
      <c r="OTO11" s="343"/>
      <c r="OTP11" s="343"/>
      <c r="OTQ11" s="343"/>
      <c r="OTR11" s="343"/>
      <c r="OTS11" s="343"/>
      <c r="OTT11" s="343"/>
      <c r="OTU11" s="343"/>
      <c r="OTV11" s="343"/>
      <c r="OTW11" s="343"/>
      <c r="OTX11" s="343"/>
      <c r="OTY11" s="343"/>
      <c r="OTZ11" s="343"/>
      <c r="OUA11" s="343"/>
      <c r="OUB11" s="343"/>
      <c r="OUC11" s="343"/>
      <c r="OUD11" s="343"/>
      <c r="OUE11" s="343"/>
      <c r="OUF11" s="343"/>
      <c r="OUG11" s="343"/>
      <c r="OUH11" s="343"/>
      <c r="OUI11" s="343"/>
      <c r="OUJ11" s="343"/>
      <c r="OUK11" s="343"/>
      <c r="OUL11" s="343"/>
      <c r="OUM11" s="343"/>
      <c r="OUN11" s="343"/>
      <c r="OUO11" s="343"/>
      <c r="OUP11" s="343"/>
      <c r="OUQ11" s="343"/>
      <c r="OUR11" s="343"/>
      <c r="OUS11" s="343"/>
      <c r="OUT11" s="343"/>
      <c r="OUU11" s="343"/>
      <c r="OUV11" s="343"/>
      <c r="OUW11" s="343"/>
      <c r="OUX11" s="343"/>
      <c r="OUY11" s="343"/>
      <c r="OUZ11" s="343"/>
      <c r="OVA11" s="343"/>
      <c r="OVB11" s="343"/>
      <c r="OVC11" s="343"/>
      <c r="OVD11" s="343"/>
      <c r="OVE11" s="343"/>
      <c r="OVF11" s="343"/>
      <c r="OVG11" s="343"/>
      <c r="OVH11" s="343"/>
      <c r="OVI11" s="343"/>
      <c r="OVJ11" s="343"/>
      <c r="OVK11" s="343"/>
      <c r="OVL11" s="343"/>
      <c r="OVM11" s="343"/>
      <c r="OVN11" s="343"/>
      <c r="OVO11" s="343"/>
      <c r="OVP11" s="343"/>
      <c r="OVQ11" s="343"/>
      <c r="OVR11" s="343"/>
      <c r="OVS11" s="343"/>
      <c r="OVT11" s="343"/>
      <c r="OVU11" s="343"/>
      <c r="OVV11" s="343"/>
      <c r="OVW11" s="343"/>
      <c r="OVX11" s="343"/>
      <c r="OVY11" s="343"/>
      <c r="OVZ11" s="343"/>
      <c r="OWA11" s="343"/>
      <c r="OWB11" s="343"/>
      <c r="OWC11" s="343"/>
      <c r="OWD11" s="343"/>
      <c r="OWE11" s="343"/>
      <c r="OWF11" s="343"/>
      <c r="OWG11" s="343"/>
      <c r="OWH11" s="343"/>
      <c r="OWI11" s="343"/>
      <c r="OWJ11" s="343"/>
      <c r="OWK11" s="343"/>
      <c r="OWL11" s="343"/>
      <c r="OWM11" s="343"/>
      <c r="OWN11" s="343"/>
      <c r="OWO11" s="343"/>
      <c r="OWP11" s="343"/>
      <c r="OWQ11" s="343"/>
      <c r="OWR11" s="343"/>
      <c r="OWS11" s="343"/>
      <c r="OWT11" s="343"/>
      <c r="OWU11" s="343"/>
      <c r="OWV11" s="343"/>
      <c r="OWW11" s="343"/>
      <c r="OWX11" s="343"/>
      <c r="OWY11" s="343"/>
      <c r="OWZ11" s="343"/>
      <c r="OXA11" s="343"/>
      <c r="OXB11" s="343"/>
      <c r="OXC11" s="343"/>
      <c r="OXD11" s="343"/>
      <c r="OXE11" s="343"/>
      <c r="OXF11" s="343"/>
      <c r="OXG11" s="343"/>
      <c r="OXH11" s="343"/>
      <c r="OXI11" s="343"/>
      <c r="OXJ11" s="343"/>
      <c r="OXK11" s="343"/>
      <c r="OXL11" s="343"/>
      <c r="OXM11" s="343"/>
      <c r="OXN11" s="343"/>
      <c r="OXO11" s="343"/>
      <c r="OXP11" s="343"/>
      <c r="OXQ11" s="343"/>
      <c r="OXR11" s="343"/>
      <c r="OXS11" s="343"/>
      <c r="OXT11" s="343"/>
      <c r="OXU11" s="343"/>
      <c r="OXV11" s="343"/>
      <c r="OXW11" s="343"/>
      <c r="OXX11" s="343"/>
      <c r="OXY11" s="343"/>
      <c r="OXZ11" s="343"/>
      <c r="OYA11" s="343"/>
      <c r="OYB11" s="343"/>
      <c r="OYC11" s="343"/>
      <c r="OYD11" s="343"/>
      <c r="OYE11" s="343"/>
      <c r="OYF11" s="343"/>
      <c r="OYG11" s="343"/>
      <c r="OYH11" s="343"/>
      <c r="OYI11" s="343"/>
      <c r="OYJ11" s="343"/>
      <c r="OYK11" s="343"/>
      <c r="OYL11" s="343"/>
      <c r="OYM11" s="343"/>
      <c r="OYN11" s="343"/>
      <c r="OYO11" s="343"/>
      <c r="OYP11" s="343"/>
      <c r="OYQ11" s="343"/>
      <c r="OYR11" s="343"/>
      <c r="OYS11" s="343"/>
      <c r="OYT11" s="343"/>
      <c r="OYU11" s="343"/>
      <c r="OYV11" s="343"/>
      <c r="OYW11" s="343"/>
      <c r="OYX11" s="343"/>
      <c r="OYY11" s="343"/>
      <c r="OYZ11" s="343"/>
      <c r="OZA11" s="343"/>
      <c r="OZB11" s="343"/>
      <c r="OZC11" s="343"/>
      <c r="OZD11" s="343"/>
      <c r="OZE11" s="343"/>
      <c r="OZF11" s="343"/>
      <c r="OZG11" s="343"/>
      <c r="OZH11" s="343"/>
      <c r="OZI11" s="343"/>
      <c r="OZJ11" s="343"/>
      <c r="OZK11" s="343"/>
      <c r="OZL11" s="343"/>
      <c r="OZM11" s="343"/>
      <c r="OZN11" s="343"/>
      <c r="OZO11" s="343"/>
      <c r="OZP11" s="343"/>
      <c r="OZQ11" s="343"/>
      <c r="OZR11" s="343"/>
      <c r="OZS11" s="343"/>
      <c r="OZT11" s="343"/>
      <c r="OZU11" s="343"/>
      <c r="OZV11" s="343"/>
      <c r="OZW11" s="343"/>
      <c r="OZX11" s="343"/>
      <c r="OZY11" s="343"/>
      <c r="OZZ11" s="343"/>
      <c r="PAA11" s="343"/>
      <c r="PAB11" s="343"/>
      <c r="PAC11" s="343"/>
      <c r="PAD11" s="343"/>
      <c r="PAE11" s="343"/>
      <c r="PAF11" s="343"/>
      <c r="PAG11" s="343"/>
      <c r="PAH11" s="343"/>
      <c r="PAI11" s="343"/>
      <c r="PAJ11" s="343"/>
      <c r="PAK11" s="343"/>
      <c r="PAL11" s="343"/>
      <c r="PAM11" s="343"/>
      <c r="PAN11" s="343"/>
      <c r="PAO11" s="343"/>
      <c r="PAP11" s="343"/>
      <c r="PAQ11" s="343"/>
      <c r="PAR11" s="343"/>
      <c r="PAS11" s="343"/>
      <c r="PAT11" s="343"/>
      <c r="PAU11" s="343"/>
      <c r="PAV11" s="343"/>
      <c r="PAW11" s="343"/>
      <c r="PAX11" s="343"/>
      <c r="PAY11" s="343"/>
      <c r="PAZ11" s="343"/>
      <c r="PBA11" s="343"/>
      <c r="PBB11" s="343"/>
      <c r="PBC11" s="343"/>
      <c r="PBD11" s="343"/>
      <c r="PBE11" s="343"/>
      <c r="PBF11" s="343"/>
      <c r="PBG11" s="343"/>
      <c r="PBH11" s="343"/>
      <c r="PBI11" s="343"/>
      <c r="PBJ11" s="343"/>
      <c r="PBK11" s="343"/>
      <c r="PBL11" s="343"/>
      <c r="PBM11" s="343"/>
      <c r="PBN11" s="343"/>
      <c r="PBO11" s="343"/>
      <c r="PBP11" s="343"/>
      <c r="PBQ11" s="343"/>
      <c r="PBR11" s="343"/>
      <c r="PBS11" s="343"/>
      <c r="PBT11" s="343"/>
      <c r="PBU11" s="343"/>
      <c r="PBV11" s="343"/>
      <c r="PBW11" s="343"/>
      <c r="PBX11" s="343"/>
      <c r="PBY11" s="343"/>
      <c r="PBZ11" s="343"/>
      <c r="PCA11" s="343"/>
      <c r="PCB11" s="343"/>
      <c r="PCC11" s="343"/>
      <c r="PCD11" s="343"/>
      <c r="PCE11" s="343"/>
      <c r="PCF11" s="343"/>
      <c r="PCG11" s="343"/>
      <c r="PCH11" s="343"/>
      <c r="PCI11" s="343"/>
      <c r="PCJ11" s="343"/>
      <c r="PCK11" s="343"/>
      <c r="PCL11" s="343"/>
      <c r="PCM11" s="343"/>
      <c r="PCN11" s="343"/>
      <c r="PCO11" s="343"/>
      <c r="PCP11" s="343"/>
      <c r="PCQ11" s="343"/>
      <c r="PCR11" s="343"/>
      <c r="PCS11" s="343"/>
      <c r="PCT11" s="343"/>
      <c r="PCU11" s="343"/>
      <c r="PCV11" s="343"/>
      <c r="PCW11" s="343"/>
      <c r="PCX11" s="343"/>
      <c r="PCY11" s="343"/>
      <c r="PCZ11" s="343"/>
      <c r="PDA11" s="343"/>
      <c r="PDB11" s="343"/>
      <c r="PDC11" s="343"/>
      <c r="PDD11" s="343"/>
      <c r="PDE11" s="343"/>
      <c r="PDF11" s="343"/>
      <c r="PDG11" s="343"/>
      <c r="PDH11" s="343"/>
      <c r="PDI11" s="343"/>
      <c r="PDJ11" s="343"/>
      <c r="PDK11" s="343"/>
      <c r="PDL11" s="343"/>
      <c r="PDM11" s="343"/>
      <c r="PDN11" s="343"/>
      <c r="PDO11" s="343"/>
      <c r="PDP11" s="343"/>
      <c r="PDQ11" s="343"/>
      <c r="PDR11" s="343"/>
      <c r="PDS11" s="343"/>
      <c r="PDT11" s="343"/>
      <c r="PDU11" s="343"/>
      <c r="PDV11" s="343"/>
      <c r="PDW11" s="343"/>
      <c r="PDX11" s="343"/>
      <c r="PDY11" s="343"/>
      <c r="PDZ11" s="343"/>
      <c r="PEA11" s="343"/>
      <c r="PEB11" s="343"/>
      <c r="PEC11" s="343"/>
      <c r="PED11" s="343"/>
      <c r="PEE11" s="343"/>
      <c r="PEF11" s="343"/>
      <c r="PEG11" s="343"/>
      <c r="PEH11" s="343"/>
      <c r="PEI11" s="343"/>
      <c r="PEJ11" s="343"/>
      <c r="PEK11" s="343"/>
      <c r="PEL11" s="343"/>
      <c r="PEM11" s="343"/>
      <c r="PEN11" s="343"/>
      <c r="PEO11" s="343"/>
      <c r="PEP11" s="343"/>
      <c r="PEQ11" s="343"/>
      <c r="PER11" s="343"/>
      <c r="PES11" s="343"/>
      <c r="PET11" s="343"/>
      <c r="PEU11" s="343"/>
      <c r="PEV11" s="343"/>
      <c r="PEW11" s="343"/>
      <c r="PEX11" s="343"/>
      <c r="PEY11" s="343"/>
      <c r="PEZ11" s="343"/>
      <c r="PFA11" s="343"/>
      <c r="PFB11" s="343"/>
      <c r="PFC11" s="343"/>
      <c r="PFD11" s="343"/>
      <c r="PFE11" s="343"/>
      <c r="PFF11" s="343"/>
      <c r="PFG11" s="343"/>
      <c r="PFH11" s="343"/>
      <c r="PFI11" s="343"/>
      <c r="PFJ11" s="343"/>
      <c r="PFK11" s="343"/>
      <c r="PFL11" s="343"/>
      <c r="PFM11" s="343"/>
      <c r="PFN11" s="343"/>
      <c r="PFO11" s="343"/>
      <c r="PFP11" s="343"/>
      <c r="PFQ11" s="343"/>
      <c r="PFR11" s="343"/>
      <c r="PFS11" s="343"/>
      <c r="PFT11" s="343"/>
      <c r="PFU11" s="343"/>
      <c r="PFV11" s="343"/>
      <c r="PFW11" s="343"/>
      <c r="PFX11" s="343"/>
      <c r="PFY11" s="343"/>
      <c r="PFZ11" s="343"/>
      <c r="PGA11" s="343"/>
      <c r="PGB11" s="343"/>
      <c r="PGC11" s="343"/>
      <c r="PGD11" s="343"/>
      <c r="PGE11" s="343"/>
      <c r="PGF11" s="343"/>
      <c r="PGG11" s="343"/>
      <c r="PGH11" s="343"/>
      <c r="PGI11" s="343"/>
      <c r="PGJ11" s="343"/>
      <c r="PGK11" s="343"/>
      <c r="PGL11" s="343"/>
      <c r="PGM11" s="343"/>
      <c r="PGN11" s="343"/>
      <c r="PGO11" s="343"/>
      <c r="PGP11" s="343"/>
      <c r="PGQ11" s="343"/>
      <c r="PGR11" s="343"/>
      <c r="PGS11" s="343"/>
      <c r="PGT11" s="343"/>
      <c r="PGU11" s="343"/>
      <c r="PGV11" s="343"/>
      <c r="PGW11" s="343"/>
      <c r="PGX11" s="343"/>
      <c r="PGY11" s="343"/>
      <c r="PGZ11" s="343"/>
      <c r="PHA11" s="343"/>
      <c r="PHB11" s="343"/>
      <c r="PHC11" s="343"/>
      <c r="PHD11" s="343"/>
      <c r="PHE11" s="343"/>
      <c r="PHF11" s="343"/>
      <c r="PHG11" s="343"/>
      <c r="PHH11" s="343"/>
      <c r="PHI11" s="343"/>
      <c r="PHJ11" s="343"/>
      <c r="PHK11" s="343"/>
      <c r="PHL11" s="343"/>
      <c r="PHM11" s="343"/>
      <c r="PHN11" s="343"/>
      <c r="PHO11" s="343"/>
      <c r="PHP11" s="343"/>
      <c r="PHQ11" s="343"/>
      <c r="PHR11" s="343"/>
      <c r="PHS11" s="343"/>
      <c r="PHT11" s="343"/>
      <c r="PHU11" s="343"/>
      <c r="PHV11" s="343"/>
      <c r="PHW11" s="343"/>
      <c r="PHX11" s="343"/>
      <c r="PHY11" s="343"/>
      <c r="PHZ11" s="343"/>
      <c r="PIA11" s="343"/>
      <c r="PIB11" s="343"/>
      <c r="PIC11" s="343"/>
      <c r="PID11" s="343"/>
      <c r="PIE11" s="343"/>
      <c r="PIF11" s="343"/>
      <c r="PIG11" s="343"/>
      <c r="PIH11" s="343"/>
      <c r="PII11" s="343"/>
      <c r="PIJ11" s="343"/>
      <c r="PIK11" s="343"/>
      <c r="PIL11" s="343"/>
      <c r="PIM11" s="343"/>
      <c r="PIN11" s="343"/>
      <c r="PIO11" s="343"/>
      <c r="PIP11" s="343"/>
      <c r="PIQ11" s="343"/>
      <c r="PIR11" s="343"/>
      <c r="PIS11" s="343"/>
      <c r="PIT11" s="343"/>
      <c r="PIU11" s="343"/>
      <c r="PIV11" s="343"/>
      <c r="PIW11" s="343"/>
      <c r="PIX11" s="343"/>
      <c r="PIY11" s="343"/>
      <c r="PIZ11" s="343"/>
      <c r="PJA11" s="343"/>
      <c r="PJB11" s="343"/>
      <c r="PJC11" s="343"/>
      <c r="PJD11" s="343"/>
      <c r="PJE11" s="343"/>
      <c r="PJF11" s="343"/>
      <c r="PJG11" s="343"/>
      <c r="PJH11" s="343"/>
      <c r="PJI11" s="343"/>
      <c r="PJJ11" s="343"/>
      <c r="PJK11" s="343"/>
      <c r="PJL11" s="343"/>
      <c r="PJM11" s="343"/>
      <c r="PJN11" s="343"/>
      <c r="PJO11" s="343"/>
      <c r="PJP11" s="343"/>
      <c r="PJQ11" s="343"/>
      <c r="PJR11" s="343"/>
      <c r="PJS11" s="343"/>
      <c r="PJT11" s="343"/>
      <c r="PJU11" s="343"/>
      <c r="PJV11" s="343"/>
      <c r="PJW11" s="343"/>
      <c r="PJX11" s="343"/>
      <c r="PJY11" s="343"/>
      <c r="PJZ11" s="343"/>
      <c r="PKA11" s="343"/>
      <c r="PKB11" s="343"/>
      <c r="PKC11" s="343"/>
      <c r="PKD11" s="343"/>
      <c r="PKE11" s="343"/>
      <c r="PKF11" s="343"/>
      <c r="PKG11" s="343"/>
      <c r="PKH11" s="343"/>
      <c r="PKI11" s="343"/>
      <c r="PKJ11" s="343"/>
      <c r="PKK11" s="343"/>
      <c r="PKL11" s="343"/>
      <c r="PKM11" s="343"/>
      <c r="PKN11" s="343"/>
      <c r="PKO11" s="343"/>
      <c r="PKP11" s="343"/>
      <c r="PKQ11" s="343"/>
      <c r="PKR11" s="343"/>
      <c r="PKS11" s="343"/>
      <c r="PKT11" s="343"/>
      <c r="PKU11" s="343"/>
      <c r="PKV11" s="343"/>
      <c r="PKW11" s="343"/>
      <c r="PKX11" s="343"/>
      <c r="PKY11" s="343"/>
      <c r="PKZ11" s="343"/>
      <c r="PLA11" s="343"/>
      <c r="PLB11" s="343"/>
      <c r="PLC11" s="343"/>
      <c r="PLD11" s="343"/>
      <c r="PLE11" s="343"/>
      <c r="PLF11" s="343"/>
      <c r="PLG11" s="343"/>
      <c r="PLH11" s="343"/>
      <c r="PLI11" s="343"/>
      <c r="PLJ11" s="343"/>
      <c r="PLK11" s="343"/>
      <c r="PLL11" s="343"/>
      <c r="PLM11" s="343"/>
      <c r="PLN11" s="343"/>
      <c r="PLO11" s="343"/>
      <c r="PLP11" s="343"/>
      <c r="PLQ11" s="343"/>
      <c r="PLR11" s="343"/>
      <c r="PLS11" s="343"/>
      <c r="PLT11" s="343"/>
      <c r="PLU11" s="343"/>
      <c r="PLV11" s="343"/>
      <c r="PLW11" s="343"/>
      <c r="PLX11" s="343"/>
      <c r="PLY11" s="343"/>
      <c r="PLZ11" s="343"/>
      <c r="PMA11" s="343"/>
      <c r="PMB11" s="343"/>
      <c r="PMC11" s="343"/>
      <c r="PMD11" s="343"/>
      <c r="PME11" s="343"/>
      <c r="PMF11" s="343"/>
      <c r="PMG11" s="343"/>
      <c r="PMH11" s="343"/>
      <c r="PMI11" s="343"/>
      <c r="PMJ11" s="343"/>
      <c r="PMK11" s="343"/>
      <c r="PML11" s="343"/>
      <c r="PMM11" s="343"/>
      <c r="PMN11" s="343"/>
      <c r="PMO11" s="343"/>
      <c r="PMP11" s="343"/>
      <c r="PMQ11" s="343"/>
      <c r="PMR11" s="343"/>
      <c r="PMS11" s="343"/>
      <c r="PMT11" s="343"/>
      <c r="PMU11" s="343"/>
      <c r="PMV11" s="343"/>
      <c r="PMW11" s="343"/>
      <c r="PMX11" s="343"/>
      <c r="PMY11" s="343"/>
      <c r="PMZ11" s="343"/>
      <c r="PNA11" s="343"/>
      <c r="PNB11" s="343"/>
      <c r="PNC11" s="343"/>
      <c r="PND11" s="343"/>
      <c r="PNE11" s="343"/>
      <c r="PNF11" s="343"/>
      <c r="PNG11" s="343"/>
      <c r="PNH11" s="343"/>
      <c r="PNI11" s="343"/>
      <c r="PNJ11" s="343"/>
      <c r="PNK11" s="343"/>
      <c r="PNL11" s="343"/>
      <c r="PNM11" s="343"/>
      <c r="PNN11" s="343"/>
      <c r="PNO11" s="343"/>
      <c r="PNP11" s="343"/>
      <c r="PNQ11" s="343"/>
      <c r="PNR11" s="343"/>
      <c r="PNS11" s="343"/>
      <c r="PNT11" s="343"/>
      <c r="PNU11" s="343"/>
      <c r="PNV11" s="343"/>
      <c r="PNW11" s="343"/>
      <c r="PNX11" s="343"/>
      <c r="PNY11" s="343"/>
      <c r="PNZ11" s="343"/>
      <c r="POA11" s="343"/>
      <c r="POB11" s="343"/>
      <c r="POC11" s="343"/>
      <c r="POD11" s="343"/>
      <c r="POE11" s="343"/>
      <c r="POF11" s="343"/>
      <c r="POG11" s="343"/>
      <c r="POH11" s="343"/>
      <c r="POI11" s="343"/>
      <c r="POJ11" s="343"/>
      <c r="POK11" s="343"/>
      <c r="POL11" s="343"/>
      <c r="POM11" s="343"/>
      <c r="PON11" s="343"/>
      <c r="POO11" s="343"/>
      <c r="POP11" s="343"/>
      <c r="POQ11" s="343"/>
      <c r="POR11" s="343"/>
      <c r="POS11" s="343"/>
      <c r="POT11" s="343"/>
      <c r="POU11" s="343"/>
      <c r="POV11" s="343"/>
      <c r="POW11" s="343"/>
      <c r="POX11" s="343"/>
      <c r="POY11" s="343"/>
      <c r="POZ11" s="343"/>
      <c r="PPA11" s="343"/>
      <c r="PPB11" s="343"/>
      <c r="PPC11" s="343"/>
      <c r="PPD11" s="343"/>
      <c r="PPE11" s="343"/>
      <c r="PPF11" s="343"/>
      <c r="PPG11" s="343"/>
      <c r="PPH11" s="343"/>
      <c r="PPI11" s="343"/>
      <c r="PPJ11" s="343"/>
      <c r="PPK11" s="343"/>
      <c r="PPL11" s="343"/>
      <c r="PPM11" s="343"/>
      <c r="PPN11" s="343"/>
      <c r="PPO11" s="343"/>
      <c r="PPP11" s="343"/>
      <c r="PPQ11" s="343"/>
      <c r="PPR11" s="343"/>
      <c r="PPS11" s="343"/>
      <c r="PPT11" s="343"/>
      <c r="PPU11" s="343"/>
      <c r="PPV11" s="343"/>
      <c r="PPW11" s="343"/>
      <c r="PPX11" s="343"/>
      <c r="PPY11" s="343"/>
      <c r="PPZ11" s="343"/>
      <c r="PQA11" s="343"/>
      <c r="PQB11" s="343"/>
      <c r="PQC11" s="343"/>
      <c r="PQD11" s="343"/>
      <c r="PQE11" s="343"/>
      <c r="PQF11" s="343"/>
      <c r="PQG11" s="343"/>
      <c r="PQH11" s="343"/>
      <c r="PQI11" s="343"/>
      <c r="PQJ11" s="343"/>
      <c r="PQK11" s="343"/>
      <c r="PQL11" s="343"/>
      <c r="PQM11" s="343"/>
      <c r="PQN11" s="343"/>
      <c r="PQO11" s="343"/>
      <c r="PQP11" s="343"/>
      <c r="PQQ11" s="343"/>
      <c r="PQR11" s="343"/>
      <c r="PQS11" s="343"/>
      <c r="PQT11" s="343"/>
      <c r="PQU11" s="343"/>
      <c r="PQV11" s="343"/>
      <c r="PQW11" s="343"/>
      <c r="PQX11" s="343"/>
      <c r="PQY11" s="343"/>
      <c r="PQZ11" s="343"/>
      <c r="PRA11" s="343"/>
      <c r="PRB11" s="343"/>
      <c r="PRC11" s="343"/>
      <c r="PRD11" s="343"/>
      <c r="PRE11" s="343"/>
      <c r="PRF11" s="343"/>
      <c r="PRG11" s="343"/>
      <c r="PRH11" s="343"/>
      <c r="PRI11" s="343"/>
      <c r="PRJ11" s="343"/>
      <c r="PRK11" s="343"/>
      <c r="PRL11" s="343"/>
      <c r="PRM11" s="343"/>
      <c r="PRN11" s="343"/>
      <c r="PRO11" s="343"/>
      <c r="PRP11" s="343"/>
      <c r="PRQ11" s="343"/>
      <c r="PRR11" s="343"/>
      <c r="PRS11" s="343"/>
      <c r="PRT11" s="343"/>
      <c r="PRU11" s="343"/>
      <c r="PRV11" s="343"/>
      <c r="PRW11" s="343"/>
      <c r="PRX11" s="343"/>
      <c r="PRY11" s="343"/>
      <c r="PRZ11" s="343"/>
      <c r="PSA11" s="343"/>
      <c r="PSB11" s="343"/>
      <c r="PSC11" s="343"/>
      <c r="PSD11" s="343"/>
      <c r="PSE11" s="343"/>
      <c r="PSF11" s="343"/>
      <c r="PSG11" s="343"/>
      <c r="PSH11" s="343"/>
      <c r="PSI11" s="343"/>
      <c r="PSJ11" s="343"/>
      <c r="PSK11" s="343"/>
      <c r="PSL11" s="343"/>
      <c r="PSM11" s="343"/>
      <c r="PSN11" s="343"/>
      <c r="PSO11" s="343"/>
      <c r="PSP11" s="343"/>
      <c r="PSQ11" s="343"/>
      <c r="PSR11" s="343"/>
      <c r="PSS11" s="343"/>
      <c r="PST11" s="343"/>
      <c r="PSU11" s="343"/>
      <c r="PSV11" s="343"/>
      <c r="PSW11" s="343"/>
      <c r="PSX11" s="343"/>
      <c r="PSY11" s="343"/>
      <c r="PSZ11" s="343"/>
      <c r="PTA11" s="343"/>
      <c r="PTB11" s="343"/>
      <c r="PTC11" s="343"/>
      <c r="PTD11" s="343"/>
      <c r="PTE11" s="343"/>
      <c r="PTF11" s="343"/>
      <c r="PTG11" s="343"/>
      <c r="PTH11" s="343"/>
      <c r="PTI11" s="343"/>
      <c r="PTJ11" s="343"/>
      <c r="PTK11" s="343"/>
      <c r="PTL11" s="343"/>
      <c r="PTM11" s="343"/>
      <c r="PTN11" s="343"/>
      <c r="PTO11" s="343"/>
      <c r="PTP11" s="343"/>
      <c r="PTQ11" s="343"/>
      <c r="PTR11" s="343"/>
      <c r="PTS11" s="343"/>
      <c r="PTT11" s="343"/>
      <c r="PTU11" s="343"/>
      <c r="PTV11" s="343"/>
      <c r="PTW11" s="343"/>
      <c r="PTX11" s="343"/>
      <c r="PTY11" s="343"/>
      <c r="PTZ11" s="343"/>
      <c r="PUA11" s="343"/>
      <c r="PUB11" s="343"/>
      <c r="PUC11" s="343"/>
      <c r="PUD11" s="343"/>
      <c r="PUE11" s="343"/>
      <c r="PUF11" s="343"/>
      <c r="PUG11" s="343"/>
      <c r="PUH11" s="343"/>
      <c r="PUI11" s="343"/>
      <c r="PUJ11" s="343"/>
      <c r="PUK11" s="343"/>
      <c r="PUL11" s="343"/>
      <c r="PUM11" s="343"/>
      <c r="PUN11" s="343"/>
      <c r="PUO11" s="343"/>
      <c r="PUP11" s="343"/>
      <c r="PUQ11" s="343"/>
      <c r="PUR11" s="343"/>
      <c r="PUS11" s="343"/>
      <c r="PUT11" s="343"/>
      <c r="PUU11" s="343"/>
      <c r="PUV11" s="343"/>
      <c r="PUW11" s="343"/>
      <c r="PUX11" s="343"/>
      <c r="PUY11" s="343"/>
      <c r="PUZ11" s="343"/>
      <c r="PVA11" s="343"/>
      <c r="PVB11" s="343"/>
      <c r="PVC11" s="343"/>
      <c r="PVD11" s="343"/>
      <c r="PVE11" s="343"/>
      <c r="PVF11" s="343"/>
      <c r="PVG11" s="343"/>
      <c r="PVH11" s="343"/>
      <c r="PVI11" s="343"/>
      <c r="PVJ11" s="343"/>
      <c r="PVK11" s="343"/>
      <c r="PVL11" s="343"/>
      <c r="PVM11" s="343"/>
      <c r="PVN11" s="343"/>
      <c r="PVO11" s="343"/>
      <c r="PVP11" s="343"/>
      <c r="PVQ11" s="343"/>
      <c r="PVR11" s="343"/>
      <c r="PVS11" s="343"/>
      <c r="PVT11" s="343"/>
      <c r="PVU11" s="343"/>
      <c r="PVV11" s="343"/>
      <c r="PVW11" s="343"/>
      <c r="PVX11" s="343"/>
      <c r="PVY11" s="343"/>
      <c r="PVZ11" s="343"/>
      <c r="PWA11" s="343"/>
      <c r="PWB11" s="343"/>
      <c r="PWC11" s="343"/>
      <c r="PWD11" s="343"/>
      <c r="PWE11" s="343"/>
      <c r="PWF11" s="343"/>
      <c r="PWG11" s="343"/>
      <c r="PWH11" s="343"/>
      <c r="PWI11" s="343"/>
      <c r="PWJ11" s="343"/>
      <c r="PWK11" s="343"/>
      <c r="PWL11" s="343"/>
      <c r="PWM11" s="343"/>
      <c r="PWN11" s="343"/>
      <c r="PWO11" s="343"/>
      <c r="PWP11" s="343"/>
      <c r="PWQ11" s="343"/>
      <c r="PWR11" s="343"/>
      <c r="PWS11" s="343"/>
      <c r="PWT11" s="343"/>
      <c r="PWU11" s="343"/>
      <c r="PWV11" s="343"/>
      <c r="PWW11" s="343"/>
      <c r="PWX11" s="343"/>
      <c r="PWY11" s="343"/>
      <c r="PWZ11" s="343"/>
      <c r="PXA11" s="343"/>
      <c r="PXB11" s="343"/>
      <c r="PXC11" s="343"/>
      <c r="PXD11" s="343"/>
      <c r="PXE11" s="343"/>
      <c r="PXF11" s="343"/>
      <c r="PXG11" s="343"/>
      <c r="PXH11" s="343"/>
      <c r="PXI11" s="343"/>
      <c r="PXJ11" s="343"/>
      <c r="PXK11" s="343"/>
      <c r="PXL11" s="343"/>
      <c r="PXM11" s="343"/>
      <c r="PXN11" s="343"/>
      <c r="PXO11" s="343"/>
      <c r="PXP11" s="343"/>
      <c r="PXQ11" s="343"/>
      <c r="PXR11" s="343"/>
      <c r="PXS11" s="343"/>
      <c r="PXT11" s="343"/>
      <c r="PXU11" s="343"/>
      <c r="PXV11" s="343"/>
      <c r="PXW11" s="343"/>
      <c r="PXX11" s="343"/>
      <c r="PXY11" s="343"/>
      <c r="PXZ11" s="343"/>
      <c r="PYA11" s="343"/>
      <c r="PYB11" s="343"/>
      <c r="PYC11" s="343"/>
      <c r="PYD11" s="343"/>
      <c r="PYE11" s="343"/>
      <c r="PYF11" s="343"/>
      <c r="PYG11" s="343"/>
      <c r="PYH11" s="343"/>
      <c r="PYI11" s="343"/>
      <c r="PYJ11" s="343"/>
      <c r="PYK11" s="343"/>
      <c r="PYL11" s="343"/>
      <c r="PYM11" s="343"/>
      <c r="PYN11" s="343"/>
      <c r="PYO11" s="343"/>
      <c r="PYP11" s="343"/>
      <c r="PYQ11" s="343"/>
      <c r="PYR11" s="343"/>
      <c r="PYS11" s="343"/>
      <c r="PYT11" s="343"/>
      <c r="PYU11" s="343"/>
      <c r="PYV11" s="343"/>
      <c r="PYW11" s="343"/>
      <c r="PYX11" s="343"/>
      <c r="PYY11" s="343"/>
      <c r="PYZ11" s="343"/>
      <c r="PZA11" s="343"/>
      <c r="PZB11" s="343"/>
      <c r="PZC11" s="343"/>
      <c r="PZD11" s="343"/>
      <c r="PZE11" s="343"/>
      <c r="PZF11" s="343"/>
      <c r="PZG11" s="343"/>
      <c r="PZH11" s="343"/>
      <c r="PZI11" s="343"/>
      <c r="PZJ11" s="343"/>
      <c r="PZK11" s="343"/>
      <c r="PZL11" s="343"/>
      <c r="PZM11" s="343"/>
      <c r="PZN11" s="343"/>
      <c r="PZO11" s="343"/>
      <c r="PZP11" s="343"/>
      <c r="PZQ11" s="343"/>
      <c r="PZR11" s="343"/>
      <c r="PZS11" s="343"/>
      <c r="PZT11" s="343"/>
      <c r="PZU11" s="343"/>
      <c r="PZV11" s="343"/>
      <c r="PZW11" s="343"/>
      <c r="PZX11" s="343"/>
      <c r="PZY11" s="343"/>
      <c r="PZZ11" s="343"/>
      <c r="QAA11" s="343"/>
      <c r="QAB11" s="343"/>
      <c r="QAC11" s="343"/>
      <c r="QAD11" s="343"/>
      <c r="QAE11" s="343"/>
      <c r="QAF11" s="343"/>
      <c r="QAG11" s="343"/>
      <c r="QAH11" s="343"/>
      <c r="QAI11" s="343"/>
      <c r="QAJ11" s="343"/>
      <c r="QAK11" s="343"/>
      <c r="QAL11" s="343"/>
      <c r="QAM11" s="343"/>
      <c r="QAN11" s="343"/>
      <c r="QAO11" s="343"/>
      <c r="QAP11" s="343"/>
      <c r="QAQ11" s="343"/>
      <c r="QAR11" s="343"/>
      <c r="QAS11" s="343"/>
      <c r="QAT11" s="343"/>
      <c r="QAU11" s="343"/>
      <c r="QAV11" s="343"/>
      <c r="QAW11" s="343"/>
      <c r="QAX11" s="343"/>
      <c r="QAY11" s="343"/>
      <c r="QAZ11" s="343"/>
      <c r="QBA11" s="343"/>
      <c r="QBB11" s="343"/>
      <c r="QBC11" s="343"/>
      <c r="QBD11" s="343"/>
      <c r="QBE11" s="343"/>
      <c r="QBF11" s="343"/>
      <c r="QBG11" s="343"/>
      <c r="QBH11" s="343"/>
      <c r="QBI11" s="343"/>
      <c r="QBJ11" s="343"/>
      <c r="QBK11" s="343"/>
      <c r="QBL11" s="343"/>
      <c r="QBM11" s="343"/>
      <c r="QBN11" s="343"/>
      <c r="QBO11" s="343"/>
      <c r="QBP11" s="343"/>
      <c r="QBQ11" s="343"/>
      <c r="QBR11" s="343"/>
      <c r="QBS11" s="343"/>
      <c r="QBT11" s="343"/>
      <c r="QBU11" s="343"/>
      <c r="QBV11" s="343"/>
      <c r="QBW11" s="343"/>
      <c r="QBX11" s="343"/>
      <c r="QBY11" s="343"/>
      <c r="QBZ11" s="343"/>
      <c r="QCA11" s="343"/>
      <c r="QCB11" s="343"/>
      <c r="QCC11" s="343"/>
      <c r="QCD11" s="343"/>
      <c r="QCE11" s="343"/>
      <c r="QCF11" s="343"/>
      <c r="QCG11" s="343"/>
      <c r="QCH11" s="343"/>
      <c r="QCI11" s="343"/>
      <c r="QCJ11" s="343"/>
      <c r="QCK11" s="343"/>
      <c r="QCL11" s="343"/>
      <c r="QCM11" s="343"/>
      <c r="QCN11" s="343"/>
      <c r="QCO11" s="343"/>
      <c r="QCP11" s="343"/>
      <c r="QCQ11" s="343"/>
      <c r="QCR11" s="343"/>
      <c r="QCS11" s="343"/>
      <c r="QCT11" s="343"/>
      <c r="QCU11" s="343"/>
      <c r="QCV11" s="343"/>
      <c r="QCW11" s="343"/>
      <c r="QCX11" s="343"/>
      <c r="QCY11" s="343"/>
      <c r="QCZ11" s="343"/>
      <c r="QDA11" s="343"/>
      <c r="QDB11" s="343"/>
      <c r="QDC11" s="343"/>
      <c r="QDD11" s="343"/>
      <c r="QDE11" s="343"/>
      <c r="QDF11" s="343"/>
      <c r="QDG11" s="343"/>
      <c r="QDH11" s="343"/>
      <c r="QDI11" s="343"/>
      <c r="QDJ11" s="343"/>
      <c r="QDK11" s="343"/>
      <c r="QDL11" s="343"/>
      <c r="QDM11" s="343"/>
      <c r="QDN11" s="343"/>
      <c r="QDO11" s="343"/>
      <c r="QDP11" s="343"/>
      <c r="QDQ11" s="343"/>
      <c r="QDR11" s="343"/>
      <c r="QDS11" s="343"/>
      <c r="QDT11" s="343"/>
      <c r="QDU11" s="343"/>
      <c r="QDV11" s="343"/>
      <c r="QDW11" s="343"/>
      <c r="QDX11" s="343"/>
      <c r="QDY11" s="343"/>
      <c r="QDZ11" s="343"/>
      <c r="QEA11" s="343"/>
      <c r="QEB11" s="343"/>
      <c r="QEC11" s="343"/>
      <c r="QED11" s="343"/>
      <c r="QEE11" s="343"/>
      <c r="QEF11" s="343"/>
      <c r="QEG11" s="343"/>
      <c r="QEH11" s="343"/>
      <c r="QEI11" s="343"/>
      <c r="QEJ11" s="343"/>
      <c r="QEK11" s="343"/>
      <c r="QEL11" s="343"/>
      <c r="QEM11" s="343"/>
      <c r="QEN11" s="343"/>
      <c r="QEO11" s="343"/>
      <c r="QEP11" s="343"/>
      <c r="QEQ11" s="343"/>
      <c r="QER11" s="343"/>
      <c r="QES11" s="343"/>
      <c r="QET11" s="343"/>
      <c r="QEU11" s="343"/>
      <c r="QEV11" s="343"/>
      <c r="QEW11" s="343"/>
      <c r="QEX11" s="343"/>
      <c r="QEY11" s="343"/>
      <c r="QEZ11" s="343"/>
      <c r="QFA11" s="343"/>
      <c r="QFB11" s="343"/>
      <c r="QFC11" s="343"/>
      <c r="QFD11" s="343"/>
      <c r="QFE11" s="343"/>
      <c r="QFF11" s="343"/>
      <c r="QFG11" s="343"/>
      <c r="QFH11" s="343"/>
      <c r="QFI11" s="343"/>
      <c r="QFJ11" s="343"/>
      <c r="QFK11" s="343"/>
      <c r="QFL11" s="343"/>
      <c r="QFM11" s="343"/>
      <c r="QFN11" s="343"/>
      <c r="QFO11" s="343"/>
      <c r="QFP11" s="343"/>
      <c r="QFQ11" s="343"/>
      <c r="QFR11" s="343"/>
      <c r="QFS11" s="343"/>
      <c r="QFT11" s="343"/>
      <c r="QFU11" s="343"/>
      <c r="QFV11" s="343"/>
      <c r="QFW11" s="343"/>
      <c r="QFX11" s="343"/>
      <c r="QFY11" s="343"/>
      <c r="QFZ11" s="343"/>
      <c r="QGA11" s="343"/>
      <c r="QGB11" s="343"/>
      <c r="QGC11" s="343"/>
      <c r="QGD11" s="343"/>
      <c r="QGE11" s="343"/>
      <c r="QGF11" s="343"/>
      <c r="QGG11" s="343"/>
      <c r="QGH11" s="343"/>
      <c r="QGI11" s="343"/>
      <c r="QGJ11" s="343"/>
      <c r="QGK11" s="343"/>
      <c r="QGL11" s="343"/>
      <c r="QGM11" s="343"/>
      <c r="QGN11" s="343"/>
      <c r="QGO11" s="343"/>
      <c r="QGP11" s="343"/>
      <c r="QGQ11" s="343"/>
      <c r="QGR11" s="343"/>
      <c r="QGS11" s="343"/>
      <c r="QGT11" s="343"/>
      <c r="QGU11" s="343"/>
      <c r="QGV11" s="343"/>
      <c r="QGW11" s="343"/>
      <c r="QGX11" s="343"/>
      <c r="QGY11" s="343"/>
      <c r="QGZ11" s="343"/>
      <c r="QHA11" s="343"/>
      <c r="QHB11" s="343"/>
      <c r="QHC11" s="343"/>
      <c r="QHD11" s="343"/>
      <c r="QHE11" s="343"/>
      <c r="QHF11" s="343"/>
      <c r="QHG11" s="343"/>
      <c r="QHH11" s="343"/>
      <c r="QHI11" s="343"/>
      <c r="QHJ11" s="343"/>
      <c r="QHK11" s="343"/>
      <c r="QHL11" s="343"/>
      <c r="QHM11" s="343"/>
      <c r="QHN11" s="343"/>
      <c r="QHO11" s="343"/>
      <c r="QHP11" s="343"/>
      <c r="QHQ11" s="343"/>
      <c r="QHR11" s="343"/>
      <c r="QHS11" s="343"/>
      <c r="QHT11" s="343"/>
      <c r="QHU11" s="343"/>
      <c r="QHV11" s="343"/>
      <c r="QHW11" s="343"/>
      <c r="QHX11" s="343"/>
      <c r="QHY11" s="343"/>
      <c r="QHZ11" s="343"/>
      <c r="QIA11" s="343"/>
      <c r="QIB11" s="343"/>
      <c r="QIC11" s="343"/>
      <c r="QID11" s="343"/>
      <c r="QIE11" s="343"/>
      <c r="QIF11" s="343"/>
      <c r="QIG11" s="343"/>
      <c r="QIH11" s="343"/>
      <c r="QII11" s="343"/>
      <c r="QIJ11" s="343"/>
      <c r="QIK11" s="343"/>
      <c r="QIL11" s="343"/>
      <c r="QIM11" s="343"/>
      <c r="QIN11" s="343"/>
      <c r="QIO11" s="343"/>
      <c r="QIP11" s="343"/>
      <c r="QIQ11" s="343"/>
      <c r="QIR11" s="343"/>
      <c r="QIS11" s="343"/>
      <c r="QIT11" s="343"/>
      <c r="QIU11" s="343"/>
      <c r="QIV11" s="343"/>
      <c r="QIW11" s="343"/>
      <c r="QIX11" s="343"/>
      <c r="QIY11" s="343"/>
      <c r="QIZ11" s="343"/>
      <c r="QJA11" s="343"/>
      <c r="QJB11" s="343"/>
      <c r="QJC11" s="343"/>
      <c r="QJD11" s="343"/>
      <c r="QJE11" s="343"/>
      <c r="QJF11" s="343"/>
      <c r="QJG11" s="343"/>
      <c r="QJH11" s="343"/>
      <c r="QJI11" s="343"/>
      <c r="QJJ11" s="343"/>
      <c r="QJK11" s="343"/>
      <c r="QJL11" s="343"/>
      <c r="QJM11" s="343"/>
      <c r="QJN11" s="343"/>
      <c r="QJO11" s="343"/>
      <c r="QJP11" s="343"/>
      <c r="QJQ11" s="343"/>
      <c r="QJR11" s="343"/>
      <c r="QJS11" s="343"/>
      <c r="QJT11" s="343"/>
      <c r="QJU11" s="343"/>
      <c r="QJV11" s="343"/>
      <c r="QJW11" s="343"/>
      <c r="QJX11" s="343"/>
      <c r="QJY11" s="343"/>
      <c r="QJZ11" s="343"/>
      <c r="QKA11" s="343"/>
      <c r="QKB11" s="343"/>
      <c r="QKC11" s="343"/>
      <c r="QKD11" s="343"/>
      <c r="QKE11" s="343"/>
      <c r="QKF11" s="343"/>
      <c r="QKG11" s="343"/>
      <c r="QKH11" s="343"/>
      <c r="QKI11" s="343"/>
      <c r="QKJ11" s="343"/>
      <c r="QKK11" s="343"/>
      <c r="QKL11" s="343"/>
      <c r="QKM11" s="343"/>
      <c r="QKN11" s="343"/>
      <c r="QKO11" s="343"/>
      <c r="QKP11" s="343"/>
      <c r="QKQ11" s="343"/>
      <c r="QKR11" s="343"/>
      <c r="QKS11" s="343"/>
      <c r="QKT11" s="343"/>
      <c r="QKU11" s="343"/>
      <c r="QKV11" s="343"/>
      <c r="QKW11" s="343"/>
      <c r="QKX11" s="343"/>
      <c r="QKY11" s="343"/>
      <c r="QKZ11" s="343"/>
      <c r="QLA11" s="343"/>
      <c r="QLB11" s="343"/>
      <c r="QLC11" s="343"/>
      <c r="QLD11" s="343"/>
      <c r="QLE11" s="343"/>
      <c r="QLF11" s="343"/>
      <c r="QLG11" s="343"/>
      <c r="QLH11" s="343"/>
      <c r="QLI11" s="343"/>
      <c r="QLJ11" s="343"/>
      <c r="QLK11" s="343"/>
      <c r="QLL11" s="343"/>
      <c r="QLM11" s="343"/>
      <c r="QLN11" s="343"/>
      <c r="QLO11" s="343"/>
      <c r="QLP11" s="343"/>
      <c r="QLQ11" s="343"/>
      <c r="QLR11" s="343"/>
      <c r="QLS11" s="343"/>
      <c r="QLT11" s="343"/>
      <c r="QLU11" s="343"/>
      <c r="QLV11" s="343"/>
      <c r="QLW11" s="343"/>
      <c r="QLX11" s="343"/>
      <c r="QLY11" s="343"/>
      <c r="QLZ11" s="343"/>
      <c r="QMA11" s="343"/>
      <c r="QMB11" s="343"/>
      <c r="QMC11" s="343"/>
      <c r="QMD11" s="343"/>
      <c r="QME11" s="343"/>
      <c r="QMF11" s="343"/>
      <c r="QMG11" s="343"/>
      <c r="QMH11" s="343"/>
      <c r="QMI11" s="343"/>
      <c r="QMJ11" s="343"/>
      <c r="QMK11" s="343"/>
      <c r="QML11" s="343"/>
      <c r="QMM11" s="343"/>
      <c r="QMN11" s="343"/>
      <c r="QMO11" s="343"/>
      <c r="QMP11" s="343"/>
      <c r="QMQ11" s="343"/>
      <c r="QMR11" s="343"/>
      <c r="QMS11" s="343"/>
      <c r="QMT11" s="343"/>
      <c r="QMU11" s="343"/>
      <c r="QMV11" s="343"/>
      <c r="QMW11" s="343"/>
      <c r="QMX11" s="343"/>
      <c r="QMY11" s="343"/>
      <c r="QMZ11" s="343"/>
      <c r="QNA11" s="343"/>
      <c r="QNB11" s="343"/>
      <c r="QNC11" s="343"/>
      <c r="QND11" s="343"/>
      <c r="QNE11" s="343"/>
      <c r="QNF11" s="343"/>
      <c r="QNG11" s="343"/>
      <c r="QNH11" s="343"/>
      <c r="QNI11" s="343"/>
      <c r="QNJ11" s="343"/>
      <c r="QNK11" s="343"/>
      <c r="QNL11" s="343"/>
      <c r="QNM11" s="343"/>
      <c r="QNN11" s="343"/>
      <c r="QNO11" s="343"/>
      <c r="QNP11" s="343"/>
      <c r="QNQ11" s="343"/>
      <c r="QNR11" s="343"/>
      <c r="QNS11" s="343"/>
      <c r="QNT11" s="343"/>
      <c r="QNU11" s="343"/>
      <c r="QNV11" s="343"/>
      <c r="QNW11" s="343"/>
      <c r="QNX11" s="343"/>
      <c r="QNY11" s="343"/>
      <c r="QNZ11" s="343"/>
      <c r="QOA11" s="343"/>
      <c r="QOB11" s="343"/>
      <c r="QOC11" s="343"/>
      <c r="QOD11" s="343"/>
      <c r="QOE11" s="343"/>
      <c r="QOF11" s="343"/>
      <c r="QOG11" s="343"/>
      <c r="QOH11" s="343"/>
      <c r="QOI11" s="343"/>
      <c r="QOJ11" s="343"/>
      <c r="QOK11" s="343"/>
      <c r="QOL11" s="343"/>
      <c r="QOM11" s="343"/>
      <c r="QON11" s="343"/>
      <c r="QOO11" s="343"/>
      <c r="QOP11" s="343"/>
      <c r="QOQ11" s="343"/>
      <c r="QOR11" s="343"/>
      <c r="QOS11" s="343"/>
      <c r="QOT11" s="343"/>
      <c r="QOU11" s="343"/>
      <c r="QOV11" s="343"/>
      <c r="QOW11" s="343"/>
      <c r="QOX11" s="343"/>
      <c r="QOY11" s="343"/>
      <c r="QOZ11" s="343"/>
      <c r="QPA11" s="343"/>
      <c r="QPB11" s="343"/>
      <c r="QPC11" s="343"/>
      <c r="QPD11" s="343"/>
      <c r="QPE11" s="343"/>
      <c r="QPF11" s="343"/>
      <c r="QPG11" s="343"/>
      <c r="QPH11" s="343"/>
      <c r="QPI11" s="343"/>
      <c r="QPJ11" s="343"/>
      <c r="QPK11" s="343"/>
      <c r="QPL11" s="343"/>
      <c r="QPM11" s="343"/>
      <c r="QPN11" s="343"/>
      <c r="QPO11" s="343"/>
      <c r="QPP11" s="343"/>
      <c r="QPQ11" s="343"/>
      <c r="QPR11" s="343"/>
      <c r="QPS11" s="343"/>
      <c r="QPT11" s="343"/>
      <c r="QPU11" s="343"/>
      <c r="QPV11" s="343"/>
      <c r="QPW11" s="343"/>
      <c r="QPX11" s="343"/>
      <c r="QPY11" s="343"/>
      <c r="QPZ11" s="343"/>
      <c r="QQA11" s="343"/>
      <c r="QQB11" s="343"/>
      <c r="QQC11" s="343"/>
      <c r="QQD11" s="343"/>
      <c r="QQE11" s="343"/>
      <c r="QQF11" s="343"/>
      <c r="QQG11" s="343"/>
      <c r="QQH11" s="343"/>
      <c r="QQI11" s="343"/>
      <c r="QQJ11" s="343"/>
      <c r="QQK11" s="343"/>
      <c r="QQL11" s="343"/>
      <c r="QQM11" s="343"/>
      <c r="QQN11" s="343"/>
      <c r="QQO11" s="343"/>
      <c r="QQP11" s="343"/>
      <c r="QQQ11" s="343"/>
      <c r="QQR11" s="343"/>
      <c r="QQS11" s="343"/>
      <c r="QQT11" s="343"/>
      <c r="QQU11" s="343"/>
      <c r="QQV11" s="343"/>
      <c r="QQW11" s="343"/>
      <c r="QQX11" s="343"/>
      <c r="QQY11" s="343"/>
      <c r="QQZ11" s="343"/>
      <c r="QRA11" s="343"/>
      <c r="QRB11" s="343"/>
      <c r="QRC11" s="343"/>
      <c r="QRD11" s="343"/>
      <c r="QRE11" s="343"/>
      <c r="QRF11" s="343"/>
      <c r="QRG11" s="343"/>
      <c r="QRH11" s="343"/>
      <c r="QRI11" s="343"/>
      <c r="QRJ11" s="343"/>
      <c r="QRK11" s="343"/>
      <c r="QRL11" s="343"/>
      <c r="QRM11" s="343"/>
      <c r="QRN11" s="343"/>
      <c r="QRO11" s="343"/>
      <c r="QRP11" s="343"/>
      <c r="QRQ11" s="343"/>
      <c r="QRR11" s="343"/>
      <c r="QRS11" s="343"/>
      <c r="QRT11" s="343"/>
      <c r="QRU11" s="343"/>
      <c r="QRV11" s="343"/>
      <c r="QRW11" s="343"/>
      <c r="QRX11" s="343"/>
      <c r="QRY11" s="343"/>
      <c r="QRZ11" s="343"/>
      <c r="QSA11" s="343"/>
      <c r="QSB11" s="343"/>
      <c r="QSC11" s="343"/>
      <c r="QSD11" s="343"/>
      <c r="QSE11" s="343"/>
      <c r="QSF11" s="343"/>
      <c r="QSG11" s="343"/>
      <c r="QSH11" s="343"/>
      <c r="QSI11" s="343"/>
      <c r="QSJ11" s="343"/>
      <c r="QSK11" s="343"/>
      <c r="QSL11" s="343"/>
      <c r="QSM11" s="343"/>
      <c r="QSN11" s="343"/>
      <c r="QSO11" s="343"/>
      <c r="QSP11" s="343"/>
      <c r="QSQ11" s="343"/>
      <c r="QSR11" s="343"/>
      <c r="QSS11" s="343"/>
      <c r="QST11" s="343"/>
      <c r="QSU11" s="343"/>
      <c r="QSV11" s="343"/>
      <c r="QSW11" s="343"/>
      <c r="QSX11" s="343"/>
      <c r="QSY11" s="343"/>
      <c r="QSZ11" s="343"/>
      <c r="QTA11" s="343"/>
      <c r="QTB11" s="343"/>
      <c r="QTC11" s="343"/>
      <c r="QTD11" s="343"/>
      <c r="QTE11" s="343"/>
      <c r="QTF11" s="343"/>
      <c r="QTG11" s="343"/>
      <c r="QTH11" s="343"/>
      <c r="QTI11" s="343"/>
      <c r="QTJ11" s="343"/>
      <c r="QTK11" s="343"/>
      <c r="QTL11" s="343"/>
      <c r="QTM11" s="343"/>
      <c r="QTN11" s="343"/>
      <c r="QTO11" s="343"/>
      <c r="QTP11" s="343"/>
      <c r="QTQ11" s="343"/>
      <c r="QTR11" s="343"/>
      <c r="QTS11" s="343"/>
      <c r="QTT11" s="343"/>
      <c r="QTU11" s="343"/>
      <c r="QTV11" s="343"/>
      <c r="QTW11" s="343"/>
      <c r="QTX11" s="343"/>
      <c r="QTY11" s="343"/>
      <c r="QTZ11" s="343"/>
      <c r="QUA11" s="343"/>
      <c r="QUB11" s="343"/>
      <c r="QUC11" s="343"/>
      <c r="QUD11" s="343"/>
      <c r="QUE11" s="343"/>
      <c r="QUF11" s="343"/>
      <c r="QUG11" s="343"/>
      <c r="QUH11" s="343"/>
      <c r="QUI11" s="343"/>
      <c r="QUJ11" s="343"/>
      <c r="QUK11" s="343"/>
      <c r="QUL11" s="343"/>
      <c r="QUM11" s="343"/>
      <c r="QUN11" s="343"/>
      <c r="QUO11" s="343"/>
      <c r="QUP11" s="343"/>
      <c r="QUQ11" s="343"/>
      <c r="QUR11" s="343"/>
      <c r="QUS11" s="343"/>
      <c r="QUT11" s="343"/>
      <c r="QUU11" s="343"/>
      <c r="QUV11" s="343"/>
      <c r="QUW11" s="343"/>
      <c r="QUX11" s="343"/>
      <c r="QUY11" s="343"/>
      <c r="QUZ11" s="343"/>
      <c r="QVA11" s="343"/>
      <c r="QVB11" s="343"/>
      <c r="QVC11" s="343"/>
      <c r="QVD11" s="343"/>
      <c r="QVE11" s="343"/>
      <c r="QVF11" s="343"/>
      <c r="QVG11" s="343"/>
      <c r="QVH11" s="343"/>
      <c r="QVI11" s="343"/>
      <c r="QVJ11" s="343"/>
      <c r="QVK11" s="343"/>
      <c r="QVL11" s="343"/>
      <c r="QVM11" s="343"/>
      <c r="QVN11" s="343"/>
      <c r="QVO11" s="343"/>
      <c r="QVP11" s="343"/>
      <c r="QVQ11" s="343"/>
      <c r="QVR11" s="343"/>
      <c r="QVS11" s="343"/>
      <c r="QVT11" s="343"/>
      <c r="QVU11" s="343"/>
      <c r="QVV11" s="343"/>
      <c r="QVW11" s="343"/>
      <c r="QVX11" s="343"/>
      <c r="QVY11" s="343"/>
      <c r="QVZ11" s="343"/>
      <c r="QWA11" s="343"/>
      <c r="QWB11" s="343"/>
      <c r="QWC11" s="343"/>
      <c r="QWD11" s="343"/>
      <c r="QWE11" s="343"/>
      <c r="QWF11" s="343"/>
      <c r="QWG11" s="343"/>
      <c r="QWH11" s="343"/>
      <c r="QWI11" s="343"/>
      <c r="QWJ11" s="343"/>
      <c r="QWK11" s="343"/>
      <c r="QWL11" s="343"/>
      <c r="QWM11" s="343"/>
      <c r="QWN11" s="343"/>
      <c r="QWO11" s="343"/>
      <c r="QWP11" s="343"/>
      <c r="QWQ11" s="343"/>
      <c r="QWR11" s="343"/>
      <c r="QWS11" s="343"/>
      <c r="QWT11" s="343"/>
      <c r="QWU11" s="343"/>
      <c r="QWV11" s="343"/>
      <c r="QWW11" s="343"/>
      <c r="QWX11" s="343"/>
      <c r="QWY11" s="343"/>
      <c r="QWZ11" s="343"/>
      <c r="QXA11" s="343"/>
      <c r="QXB11" s="343"/>
      <c r="QXC11" s="343"/>
      <c r="QXD11" s="343"/>
      <c r="QXE11" s="343"/>
      <c r="QXF11" s="343"/>
      <c r="QXG11" s="343"/>
      <c r="QXH11" s="343"/>
      <c r="QXI11" s="343"/>
      <c r="QXJ11" s="343"/>
      <c r="QXK11" s="343"/>
      <c r="QXL11" s="343"/>
      <c r="QXM11" s="343"/>
      <c r="QXN11" s="343"/>
      <c r="QXO11" s="343"/>
      <c r="QXP11" s="343"/>
      <c r="QXQ11" s="343"/>
      <c r="QXR11" s="343"/>
      <c r="QXS11" s="343"/>
      <c r="QXT11" s="343"/>
      <c r="QXU11" s="343"/>
      <c r="QXV11" s="343"/>
      <c r="QXW11" s="343"/>
      <c r="QXX11" s="343"/>
      <c r="QXY11" s="343"/>
      <c r="QXZ11" s="343"/>
      <c r="QYA11" s="343"/>
      <c r="QYB11" s="343"/>
      <c r="QYC11" s="343"/>
      <c r="QYD11" s="343"/>
      <c r="QYE11" s="343"/>
      <c r="QYF11" s="343"/>
      <c r="QYG11" s="343"/>
      <c r="QYH11" s="343"/>
      <c r="QYI11" s="343"/>
      <c r="QYJ11" s="343"/>
      <c r="QYK11" s="343"/>
      <c r="QYL11" s="343"/>
      <c r="QYM11" s="343"/>
      <c r="QYN11" s="343"/>
      <c r="QYO11" s="343"/>
      <c r="QYP11" s="343"/>
      <c r="QYQ11" s="343"/>
      <c r="QYR11" s="343"/>
      <c r="QYS11" s="343"/>
      <c r="QYT11" s="343"/>
      <c r="QYU11" s="343"/>
      <c r="QYV11" s="343"/>
      <c r="QYW11" s="343"/>
      <c r="QYX11" s="343"/>
      <c r="QYY11" s="343"/>
      <c r="QYZ11" s="343"/>
      <c r="QZA11" s="343"/>
      <c r="QZB11" s="343"/>
      <c r="QZC11" s="343"/>
      <c r="QZD11" s="343"/>
      <c r="QZE11" s="343"/>
      <c r="QZF11" s="343"/>
      <c r="QZG11" s="343"/>
      <c r="QZH11" s="343"/>
      <c r="QZI11" s="343"/>
      <c r="QZJ11" s="343"/>
      <c r="QZK11" s="343"/>
      <c r="QZL11" s="343"/>
      <c r="QZM11" s="343"/>
      <c r="QZN11" s="343"/>
      <c r="QZO11" s="343"/>
      <c r="QZP11" s="343"/>
      <c r="QZQ11" s="343"/>
      <c r="QZR11" s="343"/>
      <c r="QZS11" s="343"/>
      <c r="QZT11" s="343"/>
      <c r="QZU11" s="343"/>
      <c r="QZV11" s="343"/>
      <c r="QZW11" s="343"/>
      <c r="QZX11" s="343"/>
      <c r="QZY11" s="343"/>
      <c r="QZZ11" s="343"/>
      <c r="RAA11" s="343"/>
      <c r="RAB11" s="343"/>
      <c r="RAC11" s="343"/>
      <c r="RAD11" s="343"/>
      <c r="RAE11" s="343"/>
      <c r="RAF11" s="343"/>
      <c r="RAG11" s="343"/>
      <c r="RAH11" s="343"/>
      <c r="RAI11" s="343"/>
      <c r="RAJ11" s="343"/>
      <c r="RAK11" s="343"/>
      <c r="RAL11" s="343"/>
      <c r="RAM11" s="343"/>
      <c r="RAN11" s="343"/>
      <c r="RAO11" s="343"/>
      <c r="RAP11" s="343"/>
      <c r="RAQ11" s="343"/>
      <c r="RAR11" s="343"/>
      <c r="RAS11" s="343"/>
      <c r="RAT11" s="343"/>
      <c r="RAU11" s="343"/>
      <c r="RAV11" s="343"/>
      <c r="RAW11" s="343"/>
      <c r="RAX11" s="343"/>
      <c r="RAY11" s="343"/>
      <c r="RAZ11" s="343"/>
      <c r="RBA11" s="343"/>
      <c r="RBB11" s="343"/>
      <c r="RBC11" s="343"/>
      <c r="RBD11" s="343"/>
      <c r="RBE11" s="343"/>
      <c r="RBF11" s="343"/>
      <c r="RBG11" s="343"/>
      <c r="RBH11" s="343"/>
      <c r="RBI11" s="343"/>
      <c r="RBJ11" s="343"/>
      <c r="RBK11" s="343"/>
      <c r="RBL11" s="343"/>
      <c r="RBM11" s="343"/>
      <c r="RBN11" s="343"/>
      <c r="RBO11" s="343"/>
      <c r="RBP11" s="343"/>
      <c r="RBQ11" s="343"/>
      <c r="RBR11" s="343"/>
      <c r="RBS11" s="343"/>
      <c r="RBT11" s="343"/>
      <c r="RBU11" s="343"/>
      <c r="RBV11" s="343"/>
      <c r="RBW11" s="343"/>
      <c r="RBX11" s="343"/>
      <c r="RBY11" s="343"/>
      <c r="RBZ11" s="343"/>
      <c r="RCA11" s="343"/>
      <c r="RCB11" s="343"/>
      <c r="RCC11" s="343"/>
      <c r="RCD11" s="343"/>
      <c r="RCE11" s="343"/>
      <c r="RCF11" s="343"/>
      <c r="RCG11" s="343"/>
      <c r="RCH11" s="343"/>
      <c r="RCI11" s="343"/>
      <c r="RCJ11" s="343"/>
      <c r="RCK11" s="343"/>
      <c r="RCL11" s="343"/>
      <c r="RCM11" s="343"/>
      <c r="RCN11" s="343"/>
      <c r="RCO11" s="343"/>
      <c r="RCP11" s="343"/>
      <c r="RCQ11" s="343"/>
      <c r="RCR11" s="343"/>
      <c r="RCS11" s="343"/>
      <c r="RCT11" s="343"/>
      <c r="RCU11" s="343"/>
      <c r="RCV11" s="343"/>
      <c r="RCW11" s="343"/>
      <c r="RCX11" s="343"/>
      <c r="RCY11" s="343"/>
      <c r="RCZ11" s="343"/>
      <c r="RDA11" s="343"/>
      <c r="RDB11" s="343"/>
      <c r="RDC11" s="343"/>
      <c r="RDD11" s="343"/>
      <c r="RDE11" s="343"/>
      <c r="RDF11" s="343"/>
      <c r="RDG11" s="343"/>
      <c r="RDH11" s="343"/>
      <c r="RDI11" s="343"/>
      <c r="RDJ11" s="343"/>
      <c r="RDK11" s="343"/>
      <c r="RDL11" s="343"/>
      <c r="RDM11" s="343"/>
      <c r="RDN11" s="343"/>
      <c r="RDO11" s="343"/>
      <c r="RDP11" s="343"/>
      <c r="RDQ11" s="343"/>
      <c r="RDR11" s="343"/>
      <c r="RDS11" s="343"/>
      <c r="RDT11" s="343"/>
      <c r="RDU11" s="343"/>
      <c r="RDV11" s="343"/>
      <c r="RDW11" s="343"/>
      <c r="RDX11" s="343"/>
      <c r="RDY11" s="343"/>
      <c r="RDZ11" s="343"/>
      <c r="REA11" s="343"/>
      <c r="REB11" s="343"/>
      <c r="REC11" s="343"/>
      <c r="RED11" s="343"/>
      <c r="REE11" s="343"/>
      <c r="REF11" s="343"/>
      <c r="REG11" s="343"/>
      <c r="REH11" s="343"/>
      <c r="REI11" s="343"/>
      <c r="REJ11" s="343"/>
      <c r="REK11" s="343"/>
      <c r="REL11" s="343"/>
      <c r="REM11" s="343"/>
      <c r="REN11" s="343"/>
      <c r="REO11" s="343"/>
      <c r="REP11" s="343"/>
      <c r="REQ11" s="343"/>
      <c r="RER11" s="343"/>
      <c r="RES11" s="343"/>
      <c r="RET11" s="343"/>
      <c r="REU11" s="343"/>
      <c r="REV11" s="343"/>
      <c r="REW11" s="343"/>
      <c r="REX11" s="343"/>
      <c r="REY11" s="343"/>
      <c r="REZ11" s="343"/>
      <c r="RFA11" s="343"/>
      <c r="RFB11" s="343"/>
      <c r="RFC11" s="343"/>
      <c r="RFD11" s="343"/>
      <c r="RFE11" s="343"/>
      <c r="RFF11" s="343"/>
      <c r="RFG11" s="343"/>
      <c r="RFH11" s="343"/>
      <c r="RFI11" s="343"/>
      <c r="RFJ11" s="343"/>
      <c r="RFK11" s="343"/>
      <c r="RFL11" s="343"/>
      <c r="RFM11" s="343"/>
      <c r="RFN11" s="343"/>
      <c r="RFO11" s="343"/>
      <c r="RFP11" s="343"/>
      <c r="RFQ11" s="343"/>
      <c r="RFR11" s="343"/>
      <c r="RFS11" s="343"/>
      <c r="RFT11" s="343"/>
      <c r="RFU11" s="343"/>
      <c r="RFV11" s="343"/>
      <c r="RFW11" s="343"/>
      <c r="RFX11" s="343"/>
      <c r="RFY11" s="343"/>
      <c r="RFZ11" s="343"/>
      <c r="RGA11" s="343"/>
      <c r="RGB11" s="343"/>
      <c r="RGC11" s="343"/>
      <c r="RGD11" s="343"/>
      <c r="RGE11" s="343"/>
      <c r="RGF11" s="343"/>
      <c r="RGG11" s="343"/>
      <c r="RGH11" s="343"/>
      <c r="RGI11" s="343"/>
      <c r="RGJ11" s="343"/>
      <c r="RGK11" s="343"/>
      <c r="RGL11" s="343"/>
      <c r="RGM11" s="343"/>
      <c r="RGN11" s="343"/>
      <c r="RGO11" s="343"/>
      <c r="RGP11" s="343"/>
      <c r="RGQ11" s="343"/>
      <c r="RGR11" s="343"/>
      <c r="RGS11" s="343"/>
      <c r="RGT11" s="343"/>
      <c r="RGU11" s="343"/>
      <c r="RGV11" s="343"/>
      <c r="RGW11" s="343"/>
      <c r="RGX11" s="343"/>
      <c r="RGY11" s="343"/>
      <c r="RGZ11" s="343"/>
      <c r="RHA11" s="343"/>
      <c r="RHB11" s="343"/>
      <c r="RHC11" s="343"/>
      <c r="RHD11" s="343"/>
      <c r="RHE11" s="343"/>
      <c r="RHF11" s="343"/>
      <c r="RHG11" s="343"/>
      <c r="RHH11" s="343"/>
      <c r="RHI11" s="343"/>
      <c r="RHJ11" s="343"/>
      <c r="RHK11" s="343"/>
      <c r="RHL11" s="343"/>
      <c r="RHM11" s="343"/>
      <c r="RHN11" s="343"/>
      <c r="RHO11" s="343"/>
      <c r="RHP11" s="343"/>
      <c r="RHQ11" s="343"/>
      <c r="RHR11" s="343"/>
      <c r="RHS11" s="343"/>
      <c r="RHT11" s="343"/>
      <c r="RHU11" s="343"/>
      <c r="RHV11" s="343"/>
      <c r="RHW11" s="343"/>
      <c r="RHX11" s="343"/>
      <c r="RHY11" s="343"/>
      <c r="RHZ11" s="343"/>
      <c r="RIA11" s="343"/>
      <c r="RIB11" s="343"/>
      <c r="RIC11" s="343"/>
      <c r="RID11" s="343"/>
      <c r="RIE11" s="343"/>
      <c r="RIF11" s="343"/>
      <c r="RIG11" s="343"/>
      <c r="RIH11" s="343"/>
      <c r="RII11" s="343"/>
      <c r="RIJ11" s="343"/>
      <c r="RIK11" s="343"/>
      <c r="RIL11" s="343"/>
      <c r="RIM11" s="343"/>
      <c r="RIN11" s="343"/>
      <c r="RIO11" s="343"/>
      <c r="RIP11" s="343"/>
      <c r="RIQ11" s="343"/>
      <c r="RIR11" s="343"/>
      <c r="RIS11" s="343"/>
      <c r="RIT11" s="343"/>
      <c r="RIU11" s="343"/>
      <c r="RIV11" s="343"/>
      <c r="RIW11" s="343"/>
      <c r="RIX11" s="343"/>
      <c r="RIY11" s="343"/>
      <c r="RIZ11" s="343"/>
      <c r="RJA11" s="343"/>
      <c r="RJB11" s="343"/>
      <c r="RJC11" s="343"/>
      <c r="RJD11" s="343"/>
      <c r="RJE11" s="343"/>
      <c r="RJF11" s="343"/>
      <c r="RJG11" s="343"/>
      <c r="RJH11" s="343"/>
      <c r="RJI11" s="343"/>
      <c r="RJJ11" s="343"/>
      <c r="RJK11" s="343"/>
      <c r="RJL11" s="343"/>
      <c r="RJM11" s="343"/>
      <c r="RJN11" s="343"/>
      <c r="RJO11" s="343"/>
      <c r="RJP11" s="343"/>
      <c r="RJQ11" s="343"/>
      <c r="RJR11" s="343"/>
      <c r="RJS11" s="343"/>
      <c r="RJT11" s="343"/>
      <c r="RJU11" s="343"/>
      <c r="RJV11" s="343"/>
      <c r="RJW11" s="343"/>
      <c r="RJX11" s="343"/>
      <c r="RJY11" s="343"/>
      <c r="RJZ11" s="343"/>
      <c r="RKA11" s="343"/>
      <c r="RKB11" s="343"/>
      <c r="RKC11" s="343"/>
      <c r="RKD11" s="343"/>
      <c r="RKE11" s="343"/>
      <c r="RKF11" s="343"/>
      <c r="RKG11" s="343"/>
      <c r="RKH11" s="343"/>
      <c r="RKI11" s="343"/>
      <c r="RKJ11" s="343"/>
      <c r="RKK11" s="343"/>
      <c r="RKL11" s="343"/>
      <c r="RKM11" s="343"/>
      <c r="RKN11" s="343"/>
      <c r="RKO11" s="343"/>
      <c r="RKP11" s="343"/>
      <c r="RKQ11" s="343"/>
      <c r="RKR11" s="343"/>
      <c r="RKS11" s="343"/>
      <c r="RKT11" s="343"/>
      <c r="RKU11" s="343"/>
      <c r="RKV11" s="343"/>
      <c r="RKW11" s="343"/>
      <c r="RKX11" s="343"/>
      <c r="RKY11" s="343"/>
      <c r="RKZ11" s="343"/>
      <c r="RLA11" s="343"/>
      <c r="RLB11" s="343"/>
      <c r="RLC11" s="343"/>
      <c r="RLD11" s="343"/>
      <c r="RLE11" s="343"/>
      <c r="RLF11" s="343"/>
      <c r="RLG11" s="343"/>
      <c r="RLH11" s="343"/>
      <c r="RLI11" s="343"/>
      <c r="RLJ11" s="343"/>
      <c r="RLK11" s="343"/>
      <c r="RLL11" s="343"/>
      <c r="RLM11" s="343"/>
      <c r="RLN11" s="343"/>
      <c r="RLO11" s="343"/>
      <c r="RLP11" s="343"/>
      <c r="RLQ11" s="343"/>
      <c r="RLR11" s="343"/>
      <c r="RLS11" s="343"/>
      <c r="RLT11" s="343"/>
      <c r="RLU11" s="343"/>
      <c r="RLV11" s="343"/>
      <c r="RLW11" s="343"/>
      <c r="RLX11" s="343"/>
      <c r="RLY11" s="343"/>
      <c r="RLZ11" s="343"/>
      <c r="RMA11" s="343"/>
      <c r="RMB11" s="343"/>
      <c r="RMC11" s="343"/>
      <c r="RMD11" s="343"/>
      <c r="RME11" s="343"/>
      <c r="RMF11" s="343"/>
      <c r="RMG11" s="343"/>
      <c r="RMH11" s="343"/>
      <c r="RMI11" s="343"/>
      <c r="RMJ11" s="343"/>
      <c r="RMK11" s="343"/>
      <c r="RML11" s="343"/>
      <c r="RMM11" s="343"/>
      <c r="RMN11" s="343"/>
      <c r="RMO11" s="343"/>
      <c r="RMP11" s="343"/>
      <c r="RMQ11" s="343"/>
      <c r="RMR11" s="343"/>
      <c r="RMS11" s="343"/>
      <c r="RMT11" s="343"/>
      <c r="RMU11" s="343"/>
      <c r="RMV11" s="343"/>
      <c r="RMW11" s="343"/>
      <c r="RMX11" s="343"/>
      <c r="RMY11" s="343"/>
      <c r="RMZ11" s="343"/>
      <c r="RNA11" s="343"/>
      <c r="RNB11" s="343"/>
      <c r="RNC11" s="343"/>
      <c r="RND11" s="343"/>
      <c r="RNE11" s="343"/>
      <c r="RNF11" s="343"/>
      <c r="RNG11" s="343"/>
      <c r="RNH11" s="343"/>
      <c r="RNI11" s="343"/>
      <c r="RNJ11" s="343"/>
      <c r="RNK11" s="343"/>
      <c r="RNL11" s="343"/>
      <c r="RNM11" s="343"/>
      <c r="RNN11" s="343"/>
      <c r="RNO11" s="343"/>
      <c r="RNP11" s="343"/>
      <c r="RNQ11" s="343"/>
      <c r="RNR11" s="343"/>
      <c r="RNS11" s="343"/>
      <c r="RNT11" s="343"/>
      <c r="RNU11" s="343"/>
      <c r="RNV11" s="343"/>
      <c r="RNW11" s="343"/>
      <c r="RNX11" s="343"/>
      <c r="RNY11" s="343"/>
      <c r="RNZ11" s="343"/>
      <c r="ROA11" s="343"/>
      <c r="ROB11" s="343"/>
      <c r="ROC11" s="343"/>
      <c r="ROD11" s="343"/>
      <c r="ROE11" s="343"/>
      <c r="ROF11" s="343"/>
      <c r="ROG11" s="343"/>
      <c r="ROH11" s="343"/>
      <c r="ROI11" s="343"/>
      <c r="ROJ11" s="343"/>
      <c r="ROK11" s="343"/>
      <c r="ROL11" s="343"/>
      <c r="ROM11" s="343"/>
      <c r="RON11" s="343"/>
      <c r="ROO11" s="343"/>
      <c r="ROP11" s="343"/>
      <c r="ROQ11" s="343"/>
      <c r="ROR11" s="343"/>
      <c r="ROS11" s="343"/>
      <c r="ROT11" s="343"/>
      <c r="ROU11" s="343"/>
      <c r="ROV11" s="343"/>
      <c r="ROW11" s="343"/>
      <c r="ROX11" s="343"/>
      <c r="ROY11" s="343"/>
      <c r="ROZ11" s="343"/>
      <c r="RPA11" s="343"/>
      <c r="RPB11" s="343"/>
      <c r="RPC11" s="343"/>
      <c r="RPD11" s="343"/>
      <c r="RPE11" s="343"/>
      <c r="RPF11" s="343"/>
      <c r="RPG11" s="343"/>
      <c r="RPH11" s="343"/>
      <c r="RPI11" s="343"/>
      <c r="RPJ11" s="343"/>
      <c r="RPK11" s="343"/>
      <c r="RPL11" s="343"/>
      <c r="RPM11" s="343"/>
      <c r="RPN11" s="343"/>
      <c r="RPO11" s="343"/>
      <c r="RPP11" s="343"/>
      <c r="RPQ11" s="343"/>
      <c r="RPR11" s="343"/>
      <c r="RPS11" s="343"/>
      <c r="RPT11" s="343"/>
      <c r="RPU11" s="343"/>
      <c r="RPV11" s="343"/>
      <c r="RPW11" s="343"/>
      <c r="RPX11" s="343"/>
      <c r="RPY11" s="343"/>
      <c r="RPZ11" s="343"/>
      <c r="RQA11" s="343"/>
      <c r="RQB11" s="343"/>
      <c r="RQC11" s="343"/>
      <c r="RQD11" s="343"/>
      <c r="RQE11" s="343"/>
      <c r="RQF11" s="343"/>
      <c r="RQG11" s="343"/>
      <c r="RQH11" s="343"/>
      <c r="RQI11" s="343"/>
      <c r="RQJ11" s="343"/>
      <c r="RQK11" s="343"/>
      <c r="RQL11" s="343"/>
      <c r="RQM11" s="343"/>
      <c r="RQN11" s="343"/>
      <c r="RQO11" s="343"/>
      <c r="RQP11" s="343"/>
      <c r="RQQ11" s="343"/>
      <c r="RQR11" s="343"/>
      <c r="RQS11" s="343"/>
      <c r="RQT11" s="343"/>
      <c r="RQU11" s="343"/>
      <c r="RQV11" s="343"/>
      <c r="RQW11" s="343"/>
      <c r="RQX11" s="343"/>
      <c r="RQY11" s="343"/>
      <c r="RQZ11" s="343"/>
      <c r="RRA11" s="343"/>
      <c r="RRB11" s="343"/>
      <c r="RRC11" s="343"/>
      <c r="RRD11" s="343"/>
      <c r="RRE11" s="343"/>
      <c r="RRF11" s="343"/>
      <c r="RRG11" s="343"/>
      <c r="RRH11" s="343"/>
      <c r="RRI11" s="343"/>
      <c r="RRJ11" s="343"/>
      <c r="RRK11" s="343"/>
      <c r="RRL11" s="343"/>
      <c r="RRM11" s="343"/>
      <c r="RRN11" s="343"/>
      <c r="RRO11" s="343"/>
      <c r="RRP11" s="343"/>
      <c r="RRQ11" s="343"/>
      <c r="RRR11" s="343"/>
      <c r="RRS11" s="343"/>
      <c r="RRT11" s="343"/>
      <c r="RRU11" s="343"/>
      <c r="RRV11" s="343"/>
      <c r="RRW11" s="343"/>
      <c r="RRX11" s="343"/>
      <c r="RRY11" s="343"/>
      <c r="RRZ11" s="343"/>
      <c r="RSA11" s="343"/>
      <c r="RSB11" s="343"/>
      <c r="RSC11" s="343"/>
      <c r="RSD11" s="343"/>
      <c r="RSE11" s="343"/>
      <c r="RSF11" s="343"/>
      <c r="RSG11" s="343"/>
      <c r="RSH11" s="343"/>
      <c r="RSI11" s="343"/>
      <c r="RSJ11" s="343"/>
      <c r="RSK11" s="343"/>
      <c r="RSL11" s="343"/>
      <c r="RSM11" s="343"/>
      <c r="RSN11" s="343"/>
      <c r="RSO11" s="343"/>
      <c r="RSP11" s="343"/>
      <c r="RSQ11" s="343"/>
      <c r="RSR11" s="343"/>
      <c r="RSS11" s="343"/>
      <c r="RST11" s="343"/>
      <c r="RSU11" s="343"/>
      <c r="RSV11" s="343"/>
      <c r="RSW11" s="343"/>
      <c r="RSX11" s="343"/>
      <c r="RSY11" s="343"/>
      <c r="RSZ11" s="343"/>
      <c r="RTA11" s="343"/>
      <c r="RTB11" s="343"/>
      <c r="RTC11" s="343"/>
      <c r="RTD11" s="343"/>
      <c r="RTE11" s="343"/>
      <c r="RTF11" s="343"/>
      <c r="RTG11" s="343"/>
      <c r="RTH11" s="343"/>
      <c r="RTI11" s="343"/>
      <c r="RTJ11" s="343"/>
      <c r="RTK11" s="343"/>
      <c r="RTL11" s="343"/>
      <c r="RTM11" s="343"/>
      <c r="RTN11" s="343"/>
      <c r="RTO11" s="343"/>
      <c r="RTP11" s="343"/>
      <c r="RTQ11" s="343"/>
      <c r="RTR11" s="343"/>
      <c r="RTS11" s="343"/>
      <c r="RTT11" s="343"/>
      <c r="RTU11" s="343"/>
      <c r="RTV11" s="343"/>
      <c r="RTW11" s="343"/>
      <c r="RTX11" s="343"/>
      <c r="RTY11" s="343"/>
      <c r="RTZ11" s="343"/>
      <c r="RUA11" s="343"/>
      <c r="RUB11" s="343"/>
      <c r="RUC11" s="343"/>
      <c r="RUD11" s="343"/>
      <c r="RUE11" s="343"/>
      <c r="RUF11" s="343"/>
      <c r="RUG11" s="343"/>
      <c r="RUH11" s="343"/>
      <c r="RUI11" s="343"/>
      <c r="RUJ11" s="343"/>
      <c r="RUK11" s="343"/>
      <c r="RUL11" s="343"/>
      <c r="RUM11" s="343"/>
      <c r="RUN11" s="343"/>
      <c r="RUO11" s="343"/>
      <c r="RUP11" s="343"/>
      <c r="RUQ11" s="343"/>
      <c r="RUR11" s="343"/>
      <c r="RUS11" s="343"/>
      <c r="RUT11" s="343"/>
      <c r="RUU11" s="343"/>
      <c r="RUV11" s="343"/>
      <c r="RUW11" s="343"/>
      <c r="RUX11" s="343"/>
      <c r="RUY11" s="343"/>
      <c r="RUZ11" s="343"/>
      <c r="RVA11" s="343"/>
      <c r="RVB11" s="343"/>
      <c r="RVC11" s="343"/>
      <c r="RVD11" s="343"/>
      <c r="RVE11" s="343"/>
      <c r="RVF11" s="343"/>
      <c r="RVG11" s="343"/>
      <c r="RVH11" s="343"/>
      <c r="RVI11" s="343"/>
      <c r="RVJ11" s="343"/>
      <c r="RVK11" s="343"/>
      <c r="RVL11" s="343"/>
      <c r="RVM11" s="343"/>
      <c r="RVN11" s="343"/>
      <c r="RVO11" s="343"/>
      <c r="RVP11" s="343"/>
      <c r="RVQ11" s="343"/>
      <c r="RVR11" s="343"/>
      <c r="RVS11" s="343"/>
      <c r="RVT11" s="343"/>
      <c r="RVU11" s="343"/>
      <c r="RVV11" s="343"/>
      <c r="RVW11" s="343"/>
      <c r="RVX11" s="343"/>
      <c r="RVY11" s="343"/>
      <c r="RVZ11" s="343"/>
      <c r="RWA11" s="343"/>
      <c r="RWB11" s="343"/>
      <c r="RWC11" s="343"/>
      <c r="RWD11" s="343"/>
      <c r="RWE11" s="343"/>
      <c r="RWF11" s="343"/>
      <c r="RWG11" s="343"/>
      <c r="RWH11" s="343"/>
      <c r="RWI11" s="343"/>
      <c r="RWJ11" s="343"/>
      <c r="RWK11" s="343"/>
      <c r="RWL11" s="343"/>
      <c r="RWM11" s="343"/>
      <c r="RWN11" s="343"/>
      <c r="RWO11" s="343"/>
      <c r="RWP11" s="343"/>
      <c r="RWQ11" s="343"/>
      <c r="RWR11" s="343"/>
      <c r="RWS11" s="343"/>
      <c r="RWT11" s="343"/>
      <c r="RWU11" s="343"/>
      <c r="RWV11" s="343"/>
      <c r="RWW11" s="343"/>
      <c r="RWX11" s="343"/>
      <c r="RWY11" s="343"/>
      <c r="RWZ11" s="343"/>
      <c r="RXA11" s="343"/>
      <c r="RXB11" s="343"/>
      <c r="RXC11" s="343"/>
      <c r="RXD11" s="343"/>
      <c r="RXE11" s="343"/>
      <c r="RXF11" s="343"/>
      <c r="RXG11" s="343"/>
      <c r="RXH11" s="343"/>
      <c r="RXI11" s="343"/>
      <c r="RXJ11" s="343"/>
      <c r="RXK11" s="343"/>
      <c r="RXL11" s="343"/>
      <c r="RXM11" s="343"/>
      <c r="RXN11" s="343"/>
      <c r="RXO11" s="343"/>
      <c r="RXP11" s="343"/>
      <c r="RXQ11" s="343"/>
      <c r="RXR11" s="343"/>
      <c r="RXS11" s="343"/>
      <c r="RXT11" s="343"/>
      <c r="RXU11" s="343"/>
      <c r="RXV11" s="343"/>
      <c r="RXW11" s="343"/>
      <c r="RXX11" s="343"/>
      <c r="RXY11" s="343"/>
      <c r="RXZ11" s="343"/>
      <c r="RYA11" s="343"/>
      <c r="RYB11" s="343"/>
      <c r="RYC11" s="343"/>
      <c r="RYD11" s="343"/>
      <c r="RYE11" s="343"/>
      <c r="RYF11" s="343"/>
      <c r="RYG11" s="343"/>
      <c r="RYH11" s="343"/>
      <c r="RYI11" s="343"/>
      <c r="RYJ11" s="343"/>
      <c r="RYK11" s="343"/>
      <c r="RYL11" s="343"/>
      <c r="RYM11" s="343"/>
      <c r="RYN11" s="343"/>
      <c r="RYO11" s="343"/>
      <c r="RYP11" s="343"/>
      <c r="RYQ11" s="343"/>
      <c r="RYR11" s="343"/>
      <c r="RYS11" s="343"/>
      <c r="RYT11" s="343"/>
      <c r="RYU11" s="343"/>
      <c r="RYV11" s="343"/>
      <c r="RYW11" s="343"/>
      <c r="RYX11" s="343"/>
      <c r="RYY11" s="343"/>
      <c r="RYZ11" s="343"/>
      <c r="RZA11" s="343"/>
      <c r="RZB11" s="343"/>
      <c r="RZC11" s="343"/>
      <c r="RZD11" s="343"/>
      <c r="RZE11" s="343"/>
      <c r="RZF11" s="343"/>
      <c r="RZG11" s="343"/>
      <c r="RZH11" s="343"/>
      <c r="RZI11" s="343"/>
      <c r="RZJ11" s="343"/>
      <c r="RZK11" s="343"/>
      <c r="RZL11" s="343"/>
      <c r="RZM11" s="343"/>
      <c r="RZN11" s="343"/>
      <c r="RZO11" s="343"/>
      <c r="RZP11" s="343"/>
      <c r="RZQ11" s="343"/>
      <c r="RZR11" s="343"/>
      <c r="RZS11" s="343"/>
      <c r="RZT11" s="343"/>
      <c r="RZU11" s="343"/>
      <c r="RZV11" s="343"/>
      <c r="RZW11" s="343"/>
      <c r="RZX11" s="343"/>
      <c r="RZY11" s="343"/>
      <c r="RZZ11" s="343"/>
      <c r="SAA11" s="343"/>
      <c r="SAB11" s="343"/>
      <c r="SAC11" s="343"/>
      <c r="SAD11" s="343"/>
      <c r="SAE11" s="343"/>
      <c r="SAF11" s="343"/>
      <c r="SAG11" s="343"/>
      <c r="SAH11" s="343"/>
      <c r="SAI11" s="343"/>
      <c r="SAJ11" s="343"/>
      <c r="SAK11" s="343"/>
      <c r="SAL11" s="343"/>
      <c r="SAM11" s="343"/>
      <c r="SAN11" s="343"/>
      <c r="SAO11" s="343"/>
      <c r="SAP11" s="343"/>
      <c r="SAQ11" s="343"/>
      <c r="SAR11" s="343"/>
      <c r="SAS11" s="343"/>
      <c r="SAT11" s="343"/>
      <c r="SAU11" s="343"/>
      <c r="SAV11" s="343"/>
      <c r="SAW11" s="343"/>
      <c r="SAX11" s="343"/>
      <c r="SAY11" s="343"/>
      <c r="SAZ11" s="343"/>
      <c r="SBA11" s="343"/>
      <c r="SBB11" s="343"/>
      <c r="SBC11" s="343"/>
      <c r="SBD11" s="343"/>
      <c r="SBE11" s="343"/>
      <c r="SBF11" s="343"/>
      <c r="SBG11" s="343"/>
      <c r="SBH11" s="343"/>
      <c r="SBI11" s="343"/>
      <c r="SBJ11" s="343"/>
      <c r="SBK11" s="343"/>
      <c r="SBL11" s="343"/>
      <c r="SBM11" s="343"/>
      <c r="SBN11" s="343"/>
      <c r="SBO11" s="343"/>
      <c r="SBP11" s="343"/>
      <c r="SBQ11" s="343"/>
      <c r="SBR11" s="343"/>
      <c r="SBS11" s="343"/>
      <c r="SBT11" s="343"/>
      <c r="SBU11" s="343"/>
      <c r="SBV11" s="343"/>
      <c r="SBW11" s="343"/>
      <c r="SBX11" s="343"/>
      <c r="SBY11" s="343"/>
      <c r="SBZ11" s="343"/>
      <c r="SCA11" s="343"/>
      <c r="SCB11" s="343"/>
      <c r="SCC11" s="343"/>
      <c r="SCD11" s="343"/>
      <c r="SCE11" s="343"/>
      <c r="SCF11" s="343"/>
      <c r="SCG11" s="343"/>
      <c r="SCH11" s="343"/>
      <c r="SCI11" s="343"/>
      <c r="SCJ11" s="343"/>
      <c r="SCK11" s="343"/>
      <c r="SCL11" s="343"/>
      <c r="SCM11" s="343"/>
      <c r="SCN11" s="343"/>
      <c r="SCO11" s="343"/>
      <c r="SCP11" s="343"/>
      <c r="SCQ11" s="343"/>
      <c r="SCR11" s="343"/>
      <c r="SCS11" s="343"/>
      <c r="SCT11" s="343"/>
      <c r="SCU11" s="343"/>
      <c r="SCV11" s="343"/>
      <c r="SCW11" s="343"/>
      <c r="SCX11" s="343"/>
      <c r="SCY11" s="343"/>
      <c r="SCZ11" s="343"/>
      <c r="SDA11" s="343"/>
      <c r="SDB11" s="343"/>
      <c r="SDC11" s="343"/>
      <c r="SDD11" s="343"/>
      <c r="SDE11" s="343"/>
      <c r="SDF11" s="343"/>
      <c r="SDG11" s="343"/>
      <c r="SDH11" s="343"/>
      <c r="SDI11" s="343"/>
      <c r="SDJ11" s="343"/>
      <c r="SDK11" s="343"/>
      <c r="SDL11" s="343"/>
      <c r="SDM11" s="343"/>
      <c r="SDN11" s="343"/>
      <c r="SDO11" s="343"/>
      <c r="SDP11" s="343"/>
      <c r="SDQ11" s="343"/>
      <c r="SDR11" s="343"/>
      <c r="SDS11" s="343"/>
      <c r="SDT11" s="343"/>
      <c r="SDU11" s="343"/>
      <c r="SDV11" s="343"/>
      <c r="SDW11" s="343"/>
      <c r="SDX11" s="343"/>
      <c r="SDY11" s="343"/>
      <c r="SDZ11" s="343"/>
      <c r="SEA11" s="343"/>
      <c r="SEB11" s="343"/>
      <c r="SEC11" s="343"/>
      <c r="SED11" s="343"/>
      <c r="SEE11" s="343"/>
      <c r="SEF11" s="343"/>
      <c r="SEG11" s="343"/>
      <c r="SEH11" s="343"/>
      <c r="SEI11" s="343"/>
      <c r="SEJ11" s="343"/>
      <c r="SEK11" s="343"/>
      <c r="SEL11" s="343"/>
      <c r="SEM11" s="343"/>
      <c r="SEN11" s="343"/>
      <c r="SEO11" s="343"/>
      <c r="SEP11" s="343"/>
      <c r="SEQ11" s="343"/>
      <c r="SER11" s="343"/>
      <c r="SES11" s="343"/>
      <c r="SET11" s="343"/>
      <c r="SEU11" s="343"/>
      <c r="SEV11" s="343"/>
      <c r="SEW11" s="343"/>
      <c r="SEX11" s="343"/>
      <c r="SEY11" s="343"/>
      <c r="SEZ11" s="343"/>
      <c r="SFA11" s="343"/>
      <c r="SFB11" s="343"/>
      <c r="SFC11" s="343"/>
      <c r="SFD11" s="343"/>
      <c r="SFE11" s="343"/>
      <c r="SFF11" s="343"/>
      <c r="SFG11" s="343"/>
      <c r="SFH11" s="343"/>
      <c r="SFI11" s="343"/>
      <c r="SFJ11" s="343"/>
      <c r="SFK11" s="343"/>
      <c r="SFL11" s="343"/>
      <c r="SFM11" s="343"/>
      <c r="SFN11" s="343"/>
      <c r="SFO11" s="343"/>
      <c r="SFP11" s="343"/>
      <c r="SFQ11" s="343"/>
      <c r="SFR11" s="343"/>
      <c r="SFS11" s="343"/>
      <c r="SFT11" s="343"/>
      <c r="SFU11" s="343"/>
      <c r="SFV11" s="343"/>
      <c r="SFW11" s="343"/>
      <c r="SFX11" s="343"/>
      <c r="SFY11" s="343"/>
      <c r="SFZ11" s="343"/>
      <c r="SGA11" s="343"/>
      <c r="SGB11" s="343"/>
      <c r="SGC11" s="343"/>
      <c r="SGD11" s="343"/>
      <c r="SGE11" s="343"/>
      <c r="SGF11" s="343"/>
      <c r="SGG11" s="343"/>
      <c r="SGH11" s="343"/>
      <c r="SGI11" s="343"/>
      <c r="SGJ11" s="343"/>
      <c r="SGK11" s="343"/>
      <c r="SGL11" s="343"/>
      <c r="SGM11" s="343"/>
      <c r="SGN11" s="343"/>
      <c r="SGO11" s="343"/>
      <c r="SGP11" s="343"/>
      <c r="SGQ11" s="343"/>
      <c r="SGR11" s="343"/>
      <c r="SGS11" s="343"/>
      <c r="SGT11" s="343"/>
      <c r="SGU11" s="343"/>
      <c r="SGV11" s="343"/>
      <c r="SGW11" s="343"/>
      <c r="SGX11" s="343"/>
      <c r="SGY11" s="343"/>
      <c r="SGZ11" s="343"/>
      <c r="SHA11" s="343"/>
      <c r="SHB11" s="343"/>
      <c r="SHC11" s="343"/>
      <c r="SHD11" s="343"/>
      <c r="SHE11" s="343"/>
      <c r="SHF11" s="343"/>
      <c r="SHG11" s="343"/>
      <c r="SHH11" s="343"/>
      <c r="SHI11" s="343"/>
      <c r="SHJ11" s="343"/>
      <c r="SHK11" s="343"/>
      <c r="SHL11" s="343"/>
      <c r="SHM11" s="343"/>
      <c r="SHN11" s="343"/>
      <c r="SHO11" s="343"/>
      <c r="SHP11" s="343"/>
      <c r="SHQ11" s="343"/>
      <c r="SHR11" s="343"/>
      <c r="SHS11" s="343"/>
      <c r="SHT11" s="343"/>
      <c r="SHU11" s="343"/>
      <c r="SHV11" s="343"/>
      <c r="SHW11" s="343"/>
      <c r="SHX11" s="343"/>
      <c r="SHY11" s="343"/>
      <c r="SHZ11" s="343"/>
      <c r="SIA11" s="343"/>
      <c r="SIB11" s="343"/>
      <c r="SIC11" s="343"/>
      <c r="SID11" s="343"/>
      <c r="SIE11" s="343"/>
      <c r="SIF11" s="343"/>
      <c r="SIG11" s="343"/>
      <c r="SIH11" s="343"/>
      <c r="SII11" s="343"/>
      <c r="SIJ11" s="343"/>
      <c r="SIK11" s="343"/>
      <c r="SIL11" s="343"/>
      <c r="SIM11" s="343"/>
      <c r="SIN11" s="343"/>
      <c r="SIO11" s="343"/>
      <c r="SIP11" s="343"/>
      <c r="SIQ11" s="343"/>
      <c r="SIR11" s="343"/>
      <c r="SIS11" s="343"/>
      <c r="SIT11" s="343"/>
      <c r="SIU11" s="343"/>
      <c r="SIV11" s="343"/>
      <c r="SIW11" s="343"/>
      <c r="SIX11" s="343"/>
      <c r="SIY11" s="343"/>
      <c r="SIZ11" s="343"/>
      <c r="SJA11" s="343"/>
      <c r="SJB11" s="343"/>
      <c r="SJC11" s="343"/>
      <c r="SJD11" s="343"/>
      <c r="SJE11" s="343"/>
      <c r="SJF11" s="343"/>
      <c r="SJG11" s="343"/>
      <c r="SJH11" s="343"/>
      <c r="SJI11" s="343"/>
      <c r="SJJ11" s="343"/>
      <c r="SJK11" s="343"/>
      <c r="SJL11" s="343"/>
      <c r="SJM11" s="343"/>
      <c r="SJN11" s="343"/>
      <c r="SJO11" s="343"/>
      <c r="SJP11" s="343"/>
      <c r="SJQ11" s="343"/>
      <c r="SJR11" s="343"/>
      <c r="SJS11" s="343"/>
      <c r="SJT11" s="343"/>
      <c r="SJU11" s="343"/>
      <c r="SJV11" s="343"/>
      <c r="SJW11" s="343"/>
      <c r="SJX11" s="343"/>
      <c r="SJY11" s="343"/>
      <c r="SJZ11" s="343"/>
      <c r="SKA11" s="343"/>
      <c r="SKB11" s="343"/>
      <c r="SKC11" s="343"/>
      <c r="SKD11" s="343"/>
      <c r="SKE11" s="343"/>
      <c r="SKF11" s="343"/>
      <c r="SKG11" s="343"/>
      <c r="SKH11" s="343"/>
      <c r="SKI11" s="343"/>
      <c r="SKJ11" s="343"/>
      <c r="SKK11" s="343"/>
      <c r="SKL11" s="343"/>
      <c r="SKM11" s="343"/>
      <c r="SKN11" s="343"/>
      <c r="SKO11" s="343"/>
      <c r="SKP11" s="343"/>
      <c r="SKQ11" s="343"/>
      <c r="SKR11" s="343"/>
      <c r="SKS11" s="343"/>
      <c r="SKT11" s="343"/>
      <c r="SKU11" s="343"/>
      <c r="SKV11" s="343"/>
      <c r="SKW11" s="343"/>
      <c r="SKX11" s="343"/>
      <c r="SKY11" s="343"/>
      <c r="SKZ11" s="343"/>
      <c r="SLA11" s="343"/>
      <c r="SLB11" s="343"/>
      <c r="SLC11" s="343"/>
      <c r="SLD11" s="343"/>
      <c r="SLE11" s="343"/>
      <c r="SLF11" s="343"/>
      <c r="SLG11" s="343"/>
      <c r="SLH11" s="343"/>
      <c r="SLI11" s="343"/>
      <c r="SLJ11" s="343"/>
      <c r="SLK11" s="343"/>
      <c r="SLL11" s="343"/>
      <c r="SLM11" s="343"/>
      <c r="SLN11" s="343"/>
      <c r="SLO11" s="343"/>
      <c r="SLP11" s="343"/>
      <c r="SLQ11" s="343"/>
      <c r="SLR11" s="343"/>
      <c r="SLS11" s="343"/>
      <c r="SLT11" s="343"/>
      <c r="SLU11" s="343"/>
      <c r="SLV11" s="343"/>
      <c r="SLW11" s="343"/>
      <c r="SLX11" s="343"/>
      <c r="SLY11" s="343"/>
      <c r="SLZ11" s="343"/>
      <c r="SMA11" s="343"/>
      <c r="SMB11" s="343"/>
      <c r="SMC11" s="343"/>
      <c r="SMD11" s="343"/>
      <c r="SME11" s="343"/>
      <c r="SMF11" s="343"/>
      <c r="SMG11" s="343"/>
      <c r="SMH11" s="343"/>
      <c r="SMI11" s="343"/>
      <c r="SMJ11" s="343"/>
      <c r="SMK11" s="343"/>
      <c r="SML11" s="343"/>
      <c r="SMM11" s="343"/>
      <c r="SMN11" s="343"/>
      <c r="SMO11" s="343"/>
      <c r="SMP11" s="343"/>
      <c r="SMQ11" s="343"/>
      <c r="SMR11" s="343"/>
      <c r="SMS11" s="343"/>
      <c r="SMT11" s="343"/>
      <c r="SMU11" s="343"/>
      <c r="SMV11" s="343"/>
      <c r="SMW11" s="343"/>
      <c r="SMX11" s="343"/>
      <c r="SMY11" s="343"/>
      <c r="SMZ11" s="343"/>
      <c r="SNA11" s="343"/>
      <c r="SNB11" s="343"/>
      <c r="SNC11" s="343"/>
      <c r="SND11" s="343"/>
      <c r="SNE11" s="343"/>
      <c r="SNF11" s="343"/>
      <c r="SNG11" s="343"/>
      <c r="SNH11" s="343"/>
      <c r="SNI11" s="343"/>
      <c r="SNJ11" s="343"/>
      <c r="SNK11" s="343"/>
      <c r="SNL11" s="343"/>
      <c r="SNM11" s="343"/>
      <c r="SNN11" s="343"/>
      <c r="SNO11" s="343"/>
      <c r="SNP11" s="343"/>
      <c r="SNQ11" s="343"/>
      <c r="SNR11" s="343"/>
      <c r="SNS11" s="343"/>
      <c r="SNT11" s="343"/>
      <c r="SNU11" s="343"/>
      <c r="SNV11" s="343"/>
      <c r="SNW11" s="343"/>
      <c r="SNX11" s="343"/>
      <c r="SNY11" s="343"/>
      <c r="SNZ11" s="343"/>
      <c r="SOA11" s="343"/>
      <c r="SOB11" s="343"/>
      <c r="SOC11" s="343"/>
      <c r="SOD11" s="343"/>
      <c r="SOE11" s="343"/>
      <c r="SOF11" s="343"/>
      <c r="SOG11" s="343"/>
      <c r="SOH11" s="343"/>
      <c r="SOI11" s="343"/>
      <c r="SOJ11" s="343"/>
      <c r="SOK11" s="343"/>
      <c r="SOL11" s="343"/>
      <c r="SOM11" s="343"/>
      <c r="SON11" s="343"/>
      <c r="SOO11" s="343"/>
      <c r="SOP11" s="343"/>
      <c r="SOQ11" s="343"/>
      <c r="SOR11" s="343"/>
      <c r="SOS11" s="343"/>
      <c r="SOT11" s="343"/>
      <c r="SOU11" s="343"/>
      <c r="SOV11" s="343"/>
      <c r="SOW11" s="343"/>
      <c r="SOX11" s="343"/>
      <c r="SOY11" s="343"/>
      <c r="SOZ11" s="343"/>
      <c r="SPA11" s="343"/>
      <c r="SPB11" s="343"/>
      <c r="SPC11" s="343"/>
      <c r="SPD11" s="343"/>
      <c r="SPE11" s="343"/>
      <c r="SPF11" s="343"/>
      <c r="SPG11" s="343"/>
      <c r="SPH11" s="343"/>
      <c r="SPI11" s="343"/>
      <c r="SPJ11" s="343"/>
      <c r="SPK11" s="343"/>
      <c r="SPL11" s="343"/>
      <c r="SPM11" s="343"/>
      <c r="SPN11" s="343"/>
      <c r="SPO11" s="343"/>
      <c r="SPP11" s="343"/>
      <c r="SPQ11" s="343"/>
      <c r="SPR11" s="343"/>
      <c r="SPS11" s="343"/>
      <c r="SPT11" s="343"/>
      <c r="SPU11" s="343"/>
      <c r="SPV11" s="343"/>
      <c r="SPW11" s="343"/>
      <c r="SPX11" s="343"/>
      <c r="SPY11" s="343"/>
      <c r="SPZ11" s="343"/>
      <c r="SQA11" s="343"/>
      <c r="SQB11" s="343"/>
      <c r="SQC11" s="343"/>
      <c r="SQD11" s="343"/>
      <c r="SQE11" s="343"/>
      <c r="SQF11" s="343"/>
      <c r="SQG11" s="343"/>
      <c r="SQH11" s="343"/>
      <c r="SQI11" s="343"/>
      <c r="SQJ11" s="343"/>
      <c r="SQK11" s="343"/>
      <c r="SQL11" s="343"/>
      <c r="SQM11" s="343"/>
      <c r="SQN11" s="343"/>
      <c r="SQO11" s="343"/>
      <c r="SQP11" s="343"/>
      <c r="SQQ11" s="343"/>
      <c r="SQR11" s="343"/>
      <c r="SQS11" s="343"/>
      <c r="SQT11" s="343"/>
      <c r="SQU11" s="343"/>
      <c r="SQV11" s="343"/>
      <c r="SQW11" s="343"/>
      <c r="SQX11" s="343"/>
      <c r="SQY11" s="343"/>
      <c r="SQZ11" s="343"/>
      <c r="SRA11" s="343"/>
      <c r="SRB11" s="343"/>
      <c r="SRC11" s="343"/>
      <c r="SRD11" s="343"/>
      <c r="SRE11" s="343"/>
      <c r="SRF11" s="343"/>
      <c r="SRG11" s="343"/>
      <c r="SRH11" s="343"/>
      <c r="SRI11" s="343"/>
      <c r="SRJ11" s="343"/>
      <c r="SRK11" s="343"/>
      <c r="SRL11" s="343"/>
      <c r="SRM11" s="343"/>
      <c r="SRN11" s="343"/>
      <c r="SRO11" s="343"/>
      <c r="SRP11" s="343"/>
      <c r="SRQ11" s="343"/>
      <c r="SRR11" s="343"/>
      <c r="SRS11" s="343"/>
      <c r="SRT11" s="343"/>
      <c r="SRU11" s="343"/>
      <c r="SRV11" s="343"/>
      <c r="SRW11" s="343"/>
      <c r="SRX11" s="343"/>
      <c r="SRY11" s="343"/>
      <c r="SRZ11" s="343"/>
      <c r="SSA11" s="343"/>
      <c r="SSB11" s="343"/>
      <c r="SSC11" s="343"/>
      <c r="SSD11" s="343"/>
      <c r="SSE11" s="343"/>
      <c r="SSF11" s="343"/>
      <c r="SSG11" s="343"/>
      <c r="SSH11" s="343"/>
      <c r="SSI11" s="343"/>
      <c r="SSJ11" s="343"/>
      <c r="SSK11" s="343"/>
      <c r="SSL11" s="343"/>
      <c r="SSM11" s="343"/>
      <c r="SSN11" s="343"/>
      <c r="SSO11" s="343"/>
      <c r="SSP11" s="343"/>
      <c r="SSQ11" s="343"/>
      <c r="SSR11" s="343"/>
      <c r="SSS11" s="343"/>
      <c r="SST11" s="343"/>
      <c r="SSU11" s="343"/>
      <c r="SSV11" s="343"/>
      <c r="SSW11" s="343"/>
      <c r="SSX11" s="343"/>
      <c r="SSY11" s="343"/>
      <c r="SSZ11" s="343"/>
      <c r="STA11" s="343"/>
      <c r="STB11" s="343"/>
      <c r="STC11" s="343"/>
      <c r="STD11" s="343"/>
      <c r="STE11" s="343"/>
      <c r="STF11" s="343"/>
      <c r="STG11" s="343"/>
      <c r="STH11" s="343"/>
      <c r="STI11" s="343"/>
      <c r="STJ11" s="343"/>
      <c r="STK11" s="343"/>
      <c r="STL11" s="343"/>
      <c r="STM11" s="343"/>
      <c r="STN11" s="343"/>
      <c r="STO11" s="343"/>
      <c r="STP11" s="343"/>
      <c r="STQ11" s="343"/>
      <c r="STR11" s="343"/>
      <c r="STS11" s="343"/>
      <c r="STT11" s="343"/>
      <c r="STU11" s="343"/>
      <c r="STV11" s="343"/>
      <c r="STW11" s="343"/>
      <c r="STX11" s="343"/>
      <c r="STY11" s="343"/>
      <c r="STZ11" s="343"/>
      <c r="SUA11" s="343"/>
      <c r="SUB11" s="343"/>
      <c r="SUC11" s="343"/>
      <c r="SUD11" s="343"/>
      <c r="SUE11" s="343"/>
      <c r="SUF11" s="343"/>
      <c r="SUG11" s="343"/>
      <c r="SUH11" s="343"/>
      <c r="SUI11" s="343"/>
      <c r="SUJ11" s="343"/>
      <c r="SUK11" s="343"/>
      <c r="SUL11" s="343"/>
      <c r="SUM11" s="343"/>
      <c r="SUN11" s="343"/>
      <c r="SUO11" s="343"/>
      <c r="SUP11" s="343"/>
      <c r="SUQ11" s="343"/>
      <c r="SUR11" s="343"/>
      <c r="SUS11" s="343"/>
      <c r="SUT11" s="343"/>
      <c r="SUU11" s="343"/>
      <c r="SUV11" s="343"/>
      <c r="SUW11" s="343"/>
      <c r="SUX11" s="343"/>
      <c r="SUY11" s="343"/>
      <c r="SUZ11" s="343"/>
      <c r="SVA11" s="343"/>
      <c r="SVB11" s="343"/>
      <c r="SVC11" s="343"/>
      <c r="SVD11" s="343"/>
      <c r="SVE11" s="343"/>
      <c r="SVF11" s="343"/>
      <c r="SVG11" s="343"/>
      <c r="SVH11" s="343"/>
      <c r="SVI11" s="343"/>
      <c r="SVJ11" s="343"/>
      <c r="SVK11" s="343"/>
      <c r="SVL11" s="343"/>
      <c r="SVM11" s="343"/>
      <c r="SVN11" s="343"/>
      <c r="SVO11" s="343"/>
      <c r="SVP11" s="343"/>
      <c r="SVQ11" s="343"/>
      <c r="SVR11" s="343"/>
      <c r="SVS11" s="343"/>
      <c r="SVT11" s="343"/>
      <c r="SVU11" s="343"/>
      <c r="SVV11" s="343"/>
      <c r="SVW11" s="343"/>
      <c r="SVX11" s="343"/>
      <c r="SVY11" s="343"/>
      <c r="SVZ11" s="343"/>
      <c r="SWA11" s="343"/>
      <c r="SWB11" s="343"/>
      <c r="SWC11" s="343"/>
      <c r="SWD11" s="343"/>
      <c r="SWE11" s="343"/>
      <c r="SWF11" s="343"/>
      <c r="SWG11" s="343"/>
      <c r="SWH11" s="343"/>
      <c r="SWI11" s="343"/>
      <c r="SWJ11" s="343"/>
      <c r="SWK11" s="343"/>
      <c r="SWL11" s="343"/>
      <c r="SWM11" s="343"/>
      <c r="SWN11" s="343"/>
      <c r="SWO11" s="343"/>
      <c r="SWP11" s="343"/>
      <c r="SWQ11" s="343"/>
      <c r="SWR11" s="343"/>
      <c r="SWS11" s="343"/>
      <c r="SWT11" s="343"/>
      <c r="SWU11" s="343"/>
      <c r="SWV11" s="343"/>
      <c r="SWW11" s="343"/>
      <c r="SWX11" s="343"/>
      <c r="SWY11" s="343"/>
      <c r="SWZ11" s="343"/>
      <c r="SXA11" s="343"/>
      <c r="SXB11" s="343"/>
      <c r="SXC11" s="343"/>
      <c r="SXD11" s="343"/>
      <c r="SXE11" s="343"/>
      <c r="SXF11" s="343"/>
      <c r="SXG11" s="343"/>
      <c r="SXH11" s="343"/>
      <c r="SXI11" s="343"/>
      <c r="SXJ11" s="343"/>
      <c r="SXK11" s="343"/>
      <c r="SXL11" s="343"/>
      <c r="SXM11" s="343"/>
      <c r="SXN11" s="343"/>
      <c r="SXO11" s="343"/>
      <c r="SXP11" s="343"/>
      <c r="SXQ11" s="343"/>
      <c r="SXR11" s="343"/>
      <c r="SXS11" s="343"/>
      <c r="SXT11" s="343"/>
      <c r="SXU11" s="343"/>
      <c r="SXV11" s="343"/>
      <c r="SXW11" s="343"/>
      <c r="SXX11" s="343"/>
      <c r="SXY11" s="343"/>
      <c r="SXZ11" s="343"/>
      <c r="SYA11" s="343"/>
      <c r="SYB11" s="343"/>
      <c r="SYC11" s="343"/>
      <c r="SYD11" s="343"/>
      <c r="SYE11" s="343"/>
      <c r="SYF11" s="343"/>
      <c r="SYG11" s="343"/>
      <c r="SYH11" s="343"/>
      <c r="SYI11" s="343"/>
      <c r="SYJ11" s="343"/>
      <c r="SYK11" s="343"/>
      <c r="SYL11" s="343"/>
      <c r="SYM11" s="343"/>
      <c r="SYN11" s="343"/>
      <c r="SYO11" s="343"/>
      <c r="SYP11" s="343"/>
      <c r="SYQ11" s="343"/>
      <c r="SYR11" s="343"/>
      <c r="SYS11" s="343"/>
      <c r="SYT11" s="343"/>
      <c r="SYU11" s="343"/>
      <c r="SYV11" s="343"/>
      <c r="SYW11" s="343"/>
      <c r="SYX11" s="343"/>
      <c r="SYY11" s="343"/>
      <c r="SYZ11" s="343"/>
      <c r="SZA11" s="343"/>
      <c r="SZB11" s="343"/>
      <c r="SZC11" s="343"/>
      <c r="SZD11" s="343"/>
      <c r="SZE11" s="343"/>
      <c r="SZF11" s="343"/>
      <c r="SZG11" s="343"/>
      <c r="SZH11" s="343"/>
      <c r="SZI11" s="343"/>
      <c r="SZJ11" s="343"/>
      <c r="SZK11" s="343"/>
      <c r="SZL11" s="343"/>
      <c r="SZM11" s="343"/>
      <c r="SZN11" s="343"/>
      <c r="SZO11" s="343"/>
      <c r="SZP11" s="343"/>
      <c r="SZQ11" s="343"/>
      <c r="SZR11" s="343"/>
      <c r="SZS11" s="343"/>
      <c r="SZT11" s="343"/>
      <c r="SZU11" s="343"/>
      <c r="SZV11" s="343"/>
      <c r="SZW11" s="343"/>
      <c r="SZX11" s="343"/>
      <c r="SZY11" s="343"/>
      <c r="SZZ11" s="343"/>
      <c r="TAA11" s="343"/>
      <c r="TAB11" s="343"/>
      <c r="TAC11" s="343"/>
      <c r="TAD11" s="343"/>
      <c r="TAE11" s="343"/>
      <c r="TAF11" s="343"/>
      <c r="TAG11" s="343"/>
      <c r="TAH11" s="343"/>
      <c r="TAI11" s="343"/>
      <c r="TAJ11" s="343"/>
      <c r="TAK11" s="343"/>
      <c r="TAL11" s="343"/>
      <c r="TAM11" s="343"/>
      <c r="TAN11" s="343"/>
      <c r="TAO11" s="343"/>
      <c r="TAP11" s="343"/>
      <c r="TAQ11" s="343"/>
      <c r="TAR11" s="343"/>
      <c r="TAS11" s="343"/>
      <c r="TAT11" s="343"/>
      <c r="TAU11" s="343"/>
      <c r="TAV11" s="343"/>
      <c r="TAW11" s="343"/>
      <c r="TAX11" s="343"/>
      <c r="TAY11" s="343"/>
      <c r="TAZ11" s="343"/>
      <c r="TBA11" s="343"/>
      <c r="TBB11" s="343"/>
      <c r="TBC11" s="343"/>
      <c r="TBD11" s="343"/>
      <c r="TBE11" s="343"/>
      <c r="TBF11" s="343"/>
      <c r="TBG11" s="343"/>
      <c r="TBH11" s="343"/>
      <c r="TBI11" s="343"/>
      <c r="TBJ11" s="343"/>
      <c r="TBK11" s="343"/>
      <c r="TBL11" s="343"/>
      <c r="TBM11" s="343"/>
      <c r="TBN11" s="343"/>
      <c r="TBO11" s="343"/>
      <c r="TBP11" s="343"/>
      <c r="TBQ11" s="343"/>
      <c r="TBR11" s="343"/>
      <c r="TBS11" s="343"/>
      <c r="TBT11" s="343"/>
      <c r="TBU11" s="343"/>
      <c r="TBV11" s="343"/>
      <c r="TBW11" s="343"/>
      <c r="TBX11" s="343"/>
      <c r="TBY11" s="343"/>
      <c r="TBZ11" s="343"/>
      <c r="TCA11" s="343"/>
      <c r="TCB11" s="343"/>
      <c r="TCC11" s="343"/>
      <c r="TCD11" s="343"/>
      <c r="TCE11" s="343"/>
      <c r="TCF11" s="343"/>
      <c r="TCG11" s="343"/>
      <c r="TCH11" s="343"/>
      <c r="TCI11" s="343"/>
      <c r="TCJ11" s="343"/>
      <c r="TCK11" s="343"/>
      <c r="TCL11" s="343"/>
      <c r="TCM11" s="343"/>
      <c r="TCN11" s="343"/>
      <c r="TCO11" s="343"/>
      <c r="TCP11" s="343"/>
      <c r="TCQ11" s="343"/>
      <c r="TCR11" s="343"/>
      <c r="TCS11" s="343"/>
      <c r="TCT11" s="343"/>
      <c r="TCU11" s="343"/>
      <c r="TCV11" s="343"/>
      <c r="TCW11" s="343"/>
      <c r="TCX11" s="343"/>
      <c r="TCY11" s="343"/>
      <c r="TCZ11" s="343"/>
      <c r="TDA11" s="343"/>
      <c r="TDB11" s="343"/>
      <c r="TDC11" s="343"/>
      <c r="TDD11" s="343"/>
      <c r="TDE11" s="343"/>
      <c r="TDF11" s="343"/>
      <c r="TDG11" s="343"/>
      <c r="TDH11" s="343"/>
      <c r="TDI11" s="343"/>
      <c r="TDJ11" s="343"/>
      <c r="TDK11" s="343"/>
      <c r="TDL11" s="343"/>
      <c r="TDM11" s="343"/>
      <c r="TDN11" s="343"/>
      <c r="TDO11" s="343"/>
      <c r="TDP11" s="343"/>
      <c r="TDQ11" s="343"/>
      <c r="TDR11" s="343"/>
      <c r="TDS11" s="343"/>
      <c r="TDT11" s="343"/>
      <c r="TDU11" s="343"/>
      <c r="TDV11" s="343"/>
      <c r="TDW11" s="343"/>
      <c r="TDX11" s="343"/>
      <c r="TDY11" s="343"/>
      <c r="TDZ11" s="343"/>
      <c r="TEA11" s="343"/>
      <c r="TEB11" s="343"/>
      <c r="TEC11" s="343"/>
      <c r="TED11" s="343"/>
      <c r="TEE11" s="343"/>
      <c r="TEF11" s="343"/>
      <c r="TEG11" s="343"/>
      <c r="TEH11" s="343"/>
      <c r="TEI11" s="343"/>
      <c r="TEJ11" s="343"/>
      <c r="TEK11" s="343"/>
      <c r="TEL11" s="343"/>
      <c r="TEM11" s="343"/>
      <c r="TEN11" s="343"/>
      <c r="TEO11" s="343"/>
      <c r="TEP11" s="343"/>
      <c r="TEQ11" s="343"/>
      <c r="TER11" s="343"/>
      <c r="TES11" s="343"/>
      <c r="TET11" s="343"/>
      <c r="TEU11" s="343"/>
      <c r="TEV11" s="343"/>
      <c r="TEW11" s="343"/>
      <c r="TEX11" s="343"/>
      <c r="TEY11" s="343"/>
      <c r="TEZ11" s="343"/>
      <c r="TFA11" s="343"/>
      <c r="TFB11" s="343"/>
      <c r="TFC11" s="343"/>
      <c r="TFD11" s="343"/>
      <c r="TFE11" s="343"/>
      <c r="TFF11" s="343"/>
      <c r="TFG11" s="343"/>
      <c r="TFH11" s="343"/>
      <c r="TFI11" s="343"/>
      <c r="TFJ11" s="343"/>
      <c r="TFK11" s="343"/>
      <c r="TFL11" s="343"/>
      <c r="TFM11" s="343"/>
      <c r="TFN11" s="343"/>
      <c r="TFO11" s="343"/>
      <c r="TFP11" s="343"/>
      <c r="TFQ11" s="343"/>
      <c r="TFR11" s="343"/>
      <c r="TFS11" s="343"/>
      <c r="TFT11" s="343"/>
      <c r="TFU11" s="343"/>
      <c r="TFV11" s="343"/>
      <c r="TFW11" s="343"/>
      <c r="TFX11" s="343"/>
      <c r="TFY11" s="343"/>
      <c r="TFZ11" s="343"/>
      <c r="TGA11" s="343"/>
      <c r="TGB11" s="343"/>
      <c r="TGC11" s="343"/>
      <c r="TGD11" s="343"/>
      <c r="TGE11" s="343"/>
      <c r="TGF11" s="343"/>
      <c r="TGG11" s="343"/>
      <c r="TGH11" s="343"/>
      <c r="TGI11" s="343"/>
      <c r="TGJ11" s="343"/>
      <c r="TGK11" s="343"/>
      <c r="TGL11" s="343"/>
      <c r="TGM11" s="343"/>
      <c r="TGN11" s="343"/>
      <c r="TGO11" s="343"/>
      <c r="TGP11" s="343"/>
      <c r="TGQ11" s="343"/>
      <c r="TGR11" s="343"/>
      <c r="TGS11" s="343"/>
      <c r="TGT11" s="343"/>
      <c r="TGU11" s="343"/>
      <c r="TGV11" s="343"/>
      <c r="TGW11" s="343"/>
      <c r="TGX11" s="343"/>
      <c r="TGY11" s="343"/>
      <c r="TGZ11" s="343"/>
      <c r="THA11" s="343"/>
      <c r="THB11" s="343"/>
      <c r="THC11" s="343"/>
      <c r="THD11" s="343"/>
      <c r="THE11" s="343"/>
      <c r="THF11" s="343"/>
      <c r="THG11" s="343"/>
      <c r="THH11" s="343"/>
      <c r="THI11" s="343"/>
      <c r="THJ11" s="343"/>
      <c r="THK11" s="343"/>
      <c r="THL11" s="343"/>
      <c r="THM11" s="343"/>
      <c r="THN11" s="343"/>
      <c r="THO11" s="343"/>
      <c r="THP11" s="343"/>
      <c r="THQ11" s="343"/>
      <c r="THR11" s="343"/>
      <c r="THS11" s="343"/>
      <c r="THT11" s="343"/>
      <c r="THU11" s="343"/>
      <c r="THV11" s="343"/>
      <c r="THW11" s="343"/>
      <c r="THX11" s="343"/>
      <c r="THY11" s="343"/>
      <c r="THZ11" s="343"/>
      <c r="TIA11" s="343"/>
      <c r="TIB11" s="343"/>
      <c r="TIC11" s="343"/>
      <c r="TID11" s="343"/>
      <c r="TIE11" s="343"/>
      <c r="TIF11" s="343"/>
      <c r="TIG11" s="343"/>
      <c r="TIH11" s="343"/>
      <c r="TII11" s="343"/>
      <c r="TIJ11" s="343"/>
      <c r="TIK11" s="343"/>
      <c r="TIL11" s="343"/>
      <c r="TIM11" s="343"/>
      <c r="TIN11" s="343"/>
      <c r="TIO11" s="343"/>
      <c r="TIP11" s="343"/>
      <c r="TIQ11" s="343"/>
      <c r="TIR11" s="343"/>
      <c r="TIS11" s="343"/>
      <c r="TIT11" s="343"/>
      <c r="TIU11" s="343"/>
      <c r="TIV11" s="343"/>
      <c r="TIW11" s="343"/>
      <c r="TIX11" s="343"/>
      <c r="TIY11" s="343"/>
      <c r="TIZ11" s="343"/>
      <c r="TJA11" s="343"/>
      <c r="TJB11" s="343"/>
      <c r="TJC11" s="343"/>
      <c r="TJD11" s="343"/>
      <c r="TJE11" s="343"/>
      <c r="TJF11" s="343"/>
      <c r="TJG11" s="343"/>
      <c r="TJH11" s="343"/>
      <c r="TJI11" s="343"/>
      <c r="TJJ11" s="343"/>
      <c r="TJK11" s="343"/>
      <c r="TJL11" s="343"/>
      <c r="TJM11" s="343"/>
      <c r="TJN11" s="343"/>
      <c r="TJO11" s="343"/>
      <c r="TJP11" s="343"/>
      <c r="TJQ11" s="343"/>
      <c r="TJR11" s="343"/>
      <c r="TJS11" s="343"/>
      <c r="TJT11" s="343"/>
      <c r="TJU11" s="343"/>
      <c r="TJV11" s="343"/>
      <c r="TJW11" s="343"/>
      <c r="TJX11" s="343"/>
      <c r="TJY11" s="343"/>
      <c r="TJZ11" s="343"/>
      <c r="TKA11" s="343"/>
      <c r="TKB11" s="343"/>
      <c r="TKC11" s="343"/>
      <c r="TKD11" s="343"/>
      <c r="TKE11" s="343"/>
      <c r="TKF11" s="343"/>
      <c r="TKG11" s="343"/>
      <c r="TKH11" s="343"/>
      <c r="TKI11" s="343"/>
      <c r="TKJ11" s="343"/>
      <c r="TKK11" s="343"/>
      <c r="TKL11" s="343"/>
      <c r="TKM11" s="343"/>
      <c r="TKN11" s="343"/>
      <c r="TKO11" s="343"/>
      <c r="TKP11" s="343"/>
      <c r="TKQ11" s="343"/>
      <c r="TKR11" s="343"/>
      <c r="TKS11" s="343"/>
      <c r="TKT11" s="343"/>
      <c r="TKU11" s="343"/>
      <c r="TKV11" s="343"/>
      <c r="TKW11" s="343"/>
      <c r="TKX11" s="343"/>
      <c r="TKY11" s="343"/>
      <c r="TKZ11" s="343"/>
      <c r="TLA11" s="343"/>
      <c r="TLB11" s="343"/>
      <c r="TLC11" s="343"/>
      <c r="TLD11" s="343"/>
      <c r="TLE11" s="343"/>
      <c r="TLF11" s="343"/>
      <c r="TLG11" s="343"/>
      <c r="TLH11" s="343"/>
      <c r="TLI11" s="343"/>
      <c r="TLJ11" s="343"/>
      <c r="TLK11" s="343"/>
      <c r="TLL11" s="343"/>
      <c r="TLM11" s="343"/>
      <c r="TLN11" s="343"/>
      <c r="TLO11" s="343"/>
      <c r="TLP11" s="343"/>
      <c r="TLQ11" s="343"/>
      <c r="TLR11" s="343"/>
      <c r="TLS11" s="343"/>
      <c r="TLT11" s="343"/>
      <c r="TLU11" s="343"/>
      <c r="TLV11" s="343"/>
      <c r="TLW11" s="343"/>
      <c r="TLX11" s="343"/>
      <c r="TLY11" s="343"/>
      <c r="TLZ11" s="343"/>
      <c r="TMA11" s="343"/>
      <c r="TMB11" s="343"/>
      <c r="TMC11" s="343"/>
      <c r="TMD11" s="343"/>
      <c r="TME11" s="343"/>
      <c r="TMF11" s="343"/>
      <c r="TMG11" s="343"/>
      <c r="TMH11" s="343"/>
      <c r="TMI11" s="343"/>
      <c r="TMJ11" s="343"/>
      <c r="TMK11" s="343"/>
      <c r="TML11" s="343"/>
      <c r="TMM11" s="343"/>
      <c r="TMN11" s="343"/>
      <c r="TMO11" s="343"/>
      <c r="TMP11" s="343"/>
      <c r="TMQ11" s="343"/>
      <c r="TMR11" s="343"/>
      <c r="TMS11" s="343"/>
      <c r="TMT11" s="343"/>
      <c r="TMU11" s="343"/>
      <c r="TMV11" s="343"/>
      <c r="TMW11" s="343"/>
      <c r="TMX11" s="343"/>
      <c r="TMY11" s="343"/>
      <c r="TMZ11" s="343"/>
      <c r="TNA11" s="343"/>
      <c r="TNB11" s="343"/>
      <c r="TNC11" s="343"/>
      <c r="TND11" s="343"/>
      <c r="TNE11" s="343"/>
      <c r="TNF11" s="343"/>
      <c r="TNG11" s="343"/>
      <c r="TNH11" s="343"/>
      <c r="TNI11" s="343"/>
      <c r="TNJ11" s="343"/>
      <c r="TNK11" s="343"/>
      <c r="TNL11" s="343"/>
      <c r="TNM11" s="343"/>
      <c r="TNN11" s="343"/>
      <c r="TNO11" s="343"/>
      <c r="TNP11" s="343"/>
      <c r="TNQ11" s="343"/>
      <c r="TNR11" s="343"/>
      <c r="TNS11" s="343"/>
      <c r="TNT11" s="343"/>
      <c r="TNU11" s="343"/>
      <c r="TNV11" s="343"/>
      <c r="TNW11" s="343"/>
      <c r="TNX11" s="343"/>
      <c r="TNY11" s="343"/>
      <c r="TNZ11" s="343"/>
      <c r="TOA11" s="343"/>
      <c r="TOB11" s="343"/>
      <c r="TOC11" s="343"/>
      <c r="TOD11" s="343"/>
      <c r="TOE11" s="343"/>
      <c r="TOF11" s="343"/>
      <c r="TOG11" s="343"/>
      <c r="TOH11" s="343"/>
      <c r="TOI11" s="343"/>
      <c r="TOJ11" s="343"/>
      <c r="TOK11" s="343"/>
      <c r="TOL11" s="343"/>
      <c r="TOM11" s="343"/>
      <c r="TON11" s="343"/>
      <c r="TOO11" s="343"/>
      <c r="TOP11" s="343"/>
      <c r="TOQ11" s="343"/>
      <c r="TOR11" s="343"/>
      <c r="TOS11" s="343"/>
      <c r="TOT11" s="343"/>
      <c r="TOU11" s="343"/>
      <c r="TOV11" s="343"/>
      <c r="TOW11" s="343"/>
      <c r="TOX11" s="343"/>
      <c r="TOY11" s="343"/>
      <c r="TOZ11" s="343"/>
      <c r="TPA11" s="343"/>
      <c r="TPB11" s="343"/>
      <c r="TPC11" s="343"/>
      <c r="TPD11" s="343"/>
      <c r="TPE11" s="343"/>
      <c r="TPF11" s="343"/>
      <c r="TPG11" s="343"/>
      <c r="TPH11" s="343"/>
      <c r="TPI11" s="343"/>
      <c r="TPJ11" s="343"/>
      <c r="TPK11" s="343"/>
      <c r="TPL11" s="343"/>
      <c r="TPM11" s="343"/>
      <c r="TPN11" s="343"/>
      <c r="TPO11" s="343"/>
      <c r="TPP11" s="343"/>
      <c r="TPQ11" s="343"/>
      <c r="TPR11" s="343"/>
      <c r="TPS11" s="343"/>
      <c r="TPT11" s="343"/>
      <c r="TPU11" s="343"/>
      <c r="TPV11" s="343"/>
      <c r="TPW11" s="343"/>
      <c r="TPX11" s="343"/>
      <c r="TPY11" s="343"/>
      <c r="TPZ11" s="343"/>
      <c r="TQA11" s="343"/>
      <c r="TQB11" s="343"/>
      <c r="TQC11" s="343"/>
      <c r="TQD11" s="343"/>
      <c r="TQE11" s="343"/>
      <c r="TQF11" s="343"/>
      <c r="TQG11" s="343"/>
      <c r="TQH11" s="343"/>
      <c r="TQI11" s="343"/>
      <c r="TQJ11" s="343"/>
      <c r="TQK11" s="343"/>
      <c r="TQL11" s="343"/>
      <c r="TQM11" s="343"/>
      <c r="TQN11" s="343"/>
      <c r="TQO11" s="343"/>
      <c r="TQP11" s="343"/>
      <c r="TQQ11" s="343"/>
      <c r="TQR11" s="343"/>
      <c r="TQS11" s="343"/>
      <c r="TQT11" s="343"/>
      <c r="TQU11" s="343"/>
      <c r="TQV11" s="343"/>
      <c r="TQW11" s="343"/>
      <c r="TQX11" s="343"/>
      <c r="TQY11" s="343"/>
      <c r="TQZ11" s="343"/>
      <c r="TRA11" s="343"/>
      <c r="TRB11" s="343"/>
      <c r="TRC11" s="343"/>
      <c r="TRD11" s="343"/>
      <c r="TRE11" s="343"/>
      <c r="TRF11" s="343"/>
      <c r="TRG11" s="343"/>
      <c r="TRH11" s="343"/>
      <c r="TRI11" s="343"/>
      <c r="TRJ11" s="343"/>
      <c r="TRK11" s="343"/>
      <c r="TRL11" s="343"/>
      <c r="TRM11" s="343"/>
      <c r="TRN11" s="343"/>
      <c r="TRO11" s="343"/>
      <c r="TRP11" s="343"/>
      <c r="TRQ11" s="343"/>
      <c r="TRR11" s="343"/>
      <c r="TRS11" s="343"/>
      <c r="TRT11" s="343"/>
      <c r="TRU11" s="343"/>
      <c r="TRV11" s="343"/>
      <c r="TRW11" s="343"/>
      <c r="TRX11" s="343"/>
      <c r="TRY11" s="343"/>
      <c r="TRZ11" s="343"/>
      <c r="TSA11" s="343"/>
      <c r="TSB11" s="343"/>
      <c r="TSC11" s="343"/>
      <c r="TSD11" s="343"/>
      <c r="TSE11" s="343"/>
      <c r="TSF11" s="343"/>
      <c r="TSG11" s="343"/>
      <c r="TSH11" s="343"/>
      <c r="TSI11" s="343"/>
      <c r="TSJ11" s="343"/>
      <c r="TSK11" s="343"/>
      <c r="TSL11" s="343"/>
      <c r="TSM11" s="343"/>
      <c r="TSN11" s="343"/>
      <c r="TSO11" s="343"/>
      <c r="TSP11" s="343"/>
      <c r="TSQ11" s="343"/>
      <c r="TSR11" s="343"/>
      <c r="TSS11" s="343"/>
      <c r="TST11" s="343"/>
      <c r="TSU11" s="343"/>
      <c r="TSV11" s="343"/>
      <c r="TSW11" s="343"/>
      <c r="TSX11" s="343"/>
      <c r="TSY11" s="343"/>
      <c r="TSZ11" s="343"/>
      <c r="TTA11" s="343"/>
      <c r="TTB11" s="343"/>
      <c r="TTC11" s="343"/>
      <c r="TTD11" s="343"/>
      <c r="TTE11" s="343"/>
      <c r="TTF11" s="343"/>
      <c r="TTG11" s="343"/>
      <c r="TTH11" s="343"/>
      <c r="TTI11" s="343"/>
      <c r="TTJ11" s="343"/>
      <c r="TTK11" s="343"/>
      <c r="TTL11" s="343"/>
      <c r="TTM11" s="343"/>
      <c r="TTN11" s="343"/>
      <c r="TTO11" s="343"/>
      <c r="TTP11" s="343"/>
      <c r="TTQ11" s="343"/>
      <c r="TTR11" s="343"/>
      <c r="TTS11" s="343"/>
      <c r="TTT11" s="343"/>
      <c r="TTU11" s="343"/>
      <c r="TTV11" s="343"/>
      <c r="TTW11" s="343"/>
      <c r="TTX11" s="343"/>
      <c r="TTY11" s="343"/>
      <c r="TTZ11" s="343"/>
      <c r="TUA11" s="343"/>
      <c r="TUB11" s="343"/>
      <c r="TUC11" s="343"/>
      <c r="TUD11" s="343"/>
      <c r="TUE11" s="343"/>
      <c r="TUF11" s="343"/>
      <c r="TUG11" s="343"/>
      <c r="TUH11" s="343"/>
      <c r="TUI11" s="343"/>
      <c r="TUJ11" s="343"/>
      <c r="TUK11" s="343"/>
      <c r="TUL11" s="343"/>
      <c r="TUM11" s="343"/>
      <c r="TUN11" s="343"/>
      <c r="TUO11" s="343"/>
      <c r="TUP11" s="343"/>
      <c r="TUQ11" s="343"/>
      <c r="TUR11" s="343"/>
      <c r="TUS11" s="343"/>
      <c r="TUT11" s="343"/>
      <c r="TUU11" s="343"/>
      <c r="TUV11" s="343"/>
      <c r="TUW11" s="343"/>
      <c r="TUX11" s="343"/>
      <c r="TUY11" s="343"/>
      <c r="TUZ11" s="343"/>
      <c r="TVA11" s="343"/>
      <c r="TVB11" s="343"/>
      <c r="TVC11" s="343"/>
      <c r="TVD11" s="343"/>
      <c r="TVE11" s="343"/>
      <c r="TVF11" s="343"/>
      <c r="TVG11" s="343"/>
      <c r="TVH11" s="343"/>
      <c r="TVI11" s="343"/>
      <c r="TVJ11" s="343"/>
      <c r="TVK11" s="343"/>
      <c r="TVL11" s="343"/>
      <c r="TVM11" s="343"/>
      <c r="TVN11" s="343"/>
      <c r="TVO11" s="343"/>
      <c r="TVP11" s="343"/>
      <c r="TVQ11" s="343"/>
      <c r="TVR11" s="343"/>
      <c r="TVS11" s="343"/>
      <c r="TVT11" s="343"/>
      <c r="TVU11" s="343"/>
      <c r="TVV11" s="343"/>
      <c r="TVW11" s="343"/>
      <c r="TVX11" s="343"/>
      <c r="TVY11" s="343"/>
      <c r="TVZ11" s="343"/>
      <c r="TWA11" s="343"/>
      <c r="TWB11" s="343"/>
      <c r="TWC11" s="343"/>
      <c r="TWD11" s="343"/>
      <c r="TWE11" s="343"/>
      <c r="TWF11" s="343"/>
      <c r="TWG11" s="343"/>
      <c r="TWH11" s="343"/>
      <c r="TWI11" s="343"/>
      <c r="TWJ11" s="343"/>
      <c r="TWK11" s="343"/>
      <c r="TWL11" s="343"/>
      <c r="TWM11" s="343"/>
      <c r="TWN11" s="343"/>
      <c r="TWO11" s="343"/>
      <c r="TWP11" s="343"/>
      <c r="TWQ11" s="343"/>
      <c r="TWR11" s="343"/>
      <c r="TWS11" s="343"/>
      <c r="TWT11" s="343"/>
      <c r="TWU11" s="343"/>
      <c r="TWV11" s="343"/>
      <c r="TWW11" s="343"/>
      <c r="TWX11" s="343"/>
      <c r="TWY11" s="343"/>
      <c r="TWZ11" s="343"/>
      <c r="TXA11" s="343"/>
      <c r="TXB11" s="343"/>
      <c r="TXC11" s="343"/>
      <c r="TXD11" s="343"/>
      <c r="TXE11" s="343"/>
      <c r="TXF11" s="343"/>
      <c r="TXG11" s="343"/>
      <c r="TXH11" s="343"/>
      <c r="TXI11" s="343"/>
      <c r="TXJ11" s="343"/>
      <c r="TXK11" s="343"/>
      <c r="TXL11" s="343"/>
      <c r="TXM11" s="343"/>
      <c r="TXN11" s="343"/>
      <c r="TXO11" s="343"/>
      <c r="TXP11" s="343"/>
      <c r="TXQ11" s="343"/>
      <c r="TXR11" s="343"/>
      <c r="TXS11" s="343"/>
      <c r="TXT11" s="343"/>
      <c r="TXU11" s="343"/>
      <c r="TXV11" s="343"/>
      <c r="TXW11" s="343"/>
      <c r="TXX11" s="343"/>
      <c r="TXY11" s="343"/>
      <c r="TXZ11" s="343"/>
      <c r="TYA11" s="343"/>
      <c r="TYB11" s="343"/>
      <c r="TYC11" s="343"/>
      <c r="TYD11" s="343"/>
      <c r="TYE11" s="343"/>
      <c r="TYF11" s="343"/>
      <c r="TYG11" s="343"/>
      <c r="TYH11" s="343"/>
      <c r="TYI11" s="343"/>
      <c r="TYJ11" s="343"/>
      <c r="TYK11" s="343"/>
      <c r="TYL11" s="343"/>
      <c r="TYM11" s="343"/>
      <c r="TYN11" s="343"/>
      <c r="TYO11" s="343"/>
      <c r="TYP11" s="343"/>
      <c r="TYQ11" s="343"/>
      <c r="TYR11" s="343"/>
      <c r="TYS11" s="343"/>
      <c r="TYT11" s="343"/>
      <c r="TYU11" s="343"/>
      <c r="TYV11" s="343"/>
      <c r="TYW11" s="343"/>
      <c r="TYX11" s="343"/>
      <c r="TYY11" s="343"/>
      <c r="TYZ11" s="343"/>
      <c r="TZA11" s="343"/>
      <c r="TZB11" s="343"/>
      <c r="TZC11" s="343"/>
      <c r="TZD11" s="343"/>
      <c r="TZE11" s="343"/>
      <c r="TZF11" s="343"/>
      <c r="TZG11" s="343"/>
      <c r="TZH11" s="343"/>
      <c r="TZI11" s="343"/>
      <c r="TZJ11" s="343"/>
      <c r="TZK11" s="343"/>
      <c r="TZL11" s="343"/>
      <c r="TZM11" s="343"/>
      <c r="TZN11" s="343"/>
      <c r="TZO11" s="343"/>
      <c r="TZP11" s="343"/>
      <c r="TZQ11" s="343"/>
      <c r="TZR11" s="343"/>
      <c r="TZS11" s="343"/>
      <c r="TZT11" s="343"/>
      <c r="TZU11" s="343"/>
      <c r="TZV11" s="343"/>
      <c r="TZW11" s="343"/>
      <c r="TZX11" s="343"/>
      <c r="TZY11" s="343"/>
      <c r="TZZ11" s="343"/>
      <c r="UAA11" s="343"/>
      <c r="UAB11" s="343"/>
      <c r="UAC11" s="343"/>
      <c r="UAD11" s="343"/>
      <c r="UAE11" s="343"/>
      <c r="UAF11" s="343"/>
      <c r="UAG11" s="343"/>
      <c r="UAH11" s="343"/>
      <c r="UAI11" s="343"/>
      <c r="UAJ11" s="343"/>
      <c r="UAK11" s="343"/>
      <c r="UAL11" s="343"/>
      <c r="UAM11" s="343"/>
      <c r="UAN11" s="343"/>
      <c r="UAO11" s="343"/>
      <c r="UAP11" s="343"/>
      <c r="UAQ11" s="343"/>
      <c r="UAR11" s="343"/>
      <c r="UAS11" s="343"/>
      <c r="UAT11" s="343"/>
      <c r="UAU11" s="343"/>
      <c r="UAV11" s="343"/>
      <c r="UAW11" s="343"/>
      <c r="UAX11" s="343"/>
      <c r="UAY11" s="343"/>
      <c r="UAZ11" s="343"/>
      <c r="UBA11" s="343"/>
      <c r="UBB11" s="343"/>
      <c r="UBC11" s="343"/>
      <c r="UBD11" s="343"/>
      <c r="UBE11" s="343"/>
      <c r="UBF11" s="343"/>
      <c r="UBG11" s="343"/>
      <c r="UBH11" s="343"/>
      <c r="UBI11" s="343"/>
      <c r="UBJ11" s="343"/>
      <c r="UBK11" s="343"/>
      <c r="UBL11" s="343"/>
      <c r="UBM11" s="343"/>
      <c r="UBN11" s="343"/>
      <c r="UBO11" s="343"/>
      <c r="UBP11" s="343"/>
      <c r="UBQ11" s="343"/>
      <c r="UBR11" s="343"/>
      <c r="UBS11" s="343"/>
      <c r="UBT11" s="343"/>
      <c r="UBU11" s="343"/>
      <c r="UBV11" s="343"/>
      <c r="UBW11" s="343"/>
      <c r="UBX11" s="343"/>
      <c r="UBY11" s="343"/>
      <c r="UBZ11" s="343"/>
      <c r="UCA11" s="343"/>
      <c r="UCB11" s="343"/>
      <c r="UCC11" s="343"/>
      <c r="UCD11" s="343"/>
      <c r="UCE11" s="343"/>
      <c r="UCF11" s="343"/>
      <c r="UCG11" s="343"/>
      <c r="UCH11" s="343"/>
      <c r="UCI11" s="343"/>
      <c r="UCJ11" s="343"/>
      <c r="UCK11" s="343"/>
      <c r="UCL11" s="343"/>
      <c r="UCM11" s="343"/>
      <c r="UCN11" s="343"/>
      <c r="UCO11" s="343"/>
      <c r="UCP11" s="343"/>
      <c r="UCQ11" s="343"/>
      <c r="UCR11" s="343"/>
      <c r="UCS11" s="343"/>
      <c r="UCT11" s="343"/>
      <c r="UCU11" s="343"/>
      <c r="UCV11" s="343"/>
      <c r="UCW11" s="343"/>
      <c r="UCX11" s="343"/>
      <c r="UCY11" s="343"/>
      <c r="UCZ11" s="343"/>
      <c r="UDA11" s="343"/>
      <c r="UDB11" s="343"/>
      <c r="UDC11" s="343"/>
      <c r="UDD11" s="343"/>
      <c r="UDE11" s="343"/>
      <c r="UDF11" s="343"/>
      <c r="UDG11" s="343"/>
      <c r="UDH11" s="343"/>
      <c r="UDI11" s="343"/>
      <c r="UDJ11" s="343"/>
      <c r="UDK11" s="343"/>
      <c r="UDL11" s="343"/>
      <c r="UDM11" s="343"/>
      <c r="UDN11" s="343"/>
      <c r="UDO11" s="343"/>
      <c r="UDP11" s="343"/>
      <c r="UDQ11" s="343"/>
      <c r="UDR11" s="343"/>
      <c r="UDS11" s="343"/>
      <c r="UDT11" s="343"/>
      <c r="UDU11" s="343"/>
      <c r="UDV11" s="343"/>
      <c r="UDW11" s="343"/>
      <c r="UDX11" s="343"/>
      <c r="UDY11" s="343"/>
      <c r="UDZ11" s="343"/>
      <c r="UEA11" s="343"/>
      <c r="UEB11" s="343"/>
      <c r="UEC11" s="343"/>
      <c r="UED11" s="343"/>
      <c r="UEE11" s="343"/>
      <c r="UEF11" s="343"/>
      <c r="UEG11" s="343"/>
      <c r="UEH11" s="343"/>
      <c r="UEI11" s="343"/>
      <c r="UEJ11" s="343"/>
      <c r="UEK11" s="343"/>
      <c r="UEL11" s="343"/>
      <c r="UEM11" s="343"/>
      <c r="UEN11" s="343"/>
      <c r="UEO11" s="343"/>
      <c r="UEP11" s="343"/>
      <c r="UEQ11" s="343"/>
      <c r="UER11" s="343"/>
      <c r="UES11" s="343"/>
      <c r="UET11" s="343"/>
      <c r="UEU11" s="343"/>
      <c r="UEV11" s="343"/>
      <c r="UEW11" s="343"/>
      <c r="UEX11" s="343"/>
      <c r="UEY11" s="343"/>
      <c r="UEZ11" s="343"/>
      <c r="UFA11" s="343"/>
      <c r="UFB11" s="343"/>
      <c r="UFC11" s="343"/>
      <c r="UFD11" s="343"/>
      <c r="UFE11" s="343"/>
      <c r="UFF11" s="343"/>
      <c r="UFG11" s="343"/>
      <c r="UFH11" s="343"/>
      <c r="UFI11" s="343"/>
      <c r="UFJ11" s="343"/>
      <c r="UFK11" s="343"/>
      <c r="UFL11" s="343"/>
      <c r="UFM11" s="343"/>
      <c r="UFN11" s="343"/>
      <c r="UFO11" s="343"/>
      <c r="UFP11" s="343"/>
      <c r="UFQ11" s="343"/>
      <c r="UFR11" s="343"/>
      <c r="UFS11" s="343"/>
      <c r="UFT11" s="343"/>
      <c r="UFU11" s="343"/>
      <c r="UFV11" s="343"/>
      <c r="UFW11" s="343"/>
      <c r="UFX11" s="343"/>
      <c r="UFY11" s="343"/>
      <c r="UFZ11" s="343"/>
      <c r="UGA11" s="343"/>
      <c r="UGB11" s="343"/>
      <c r="UGC11" s="343"/>
      <c r="UGD11" s="343"/>
      <c r="UGE11" s="343"/>
      <c r="UGF11" s="343"/>
      <c r="UGG11" s="343"/>
      <c r="UGH11" s="343"/>
      <c r="UGI11" s="343"/>
      <c r="UGJ11" s="343"/>
      <c r="UGK11" s="343"/>
      <c r="UGL11" s="343"/>
      <c r="UGM11" s="343"/>
      <c r="UGN11" s="343"/>
      <c r="UGO11" s="343"/>
      <c r="UGP11" s="343"/>
      <c r="UGQ11" s="343"/>
      <c r="UGR11" s="343"/>
      <c r="UGS11" s="343"/>
      <c r="UGT11" s="343"/>
      <c r="UGU11" s="343"/>
      <c r="UGV11" s="343"/>
      <c r="UGW11" s="343"/>
      <c r="UGX11" s="343"/>
      <c r="UGY11" s="343"/>
      <c r="UGZ11" s="343"/>
      <c r="UHA11" s="343"/>
      <c r="UHB11" s="343"/>
      <c r="UHC11" s="343"/>
      <c r="UHD11" s="343"/>
      <c r="UHE11" s="343"/>
      <c r="UHF11" s="343"/>
      <c r="UHG11" s="343"/>
      <c r="UHH11" s="343"/>
      <c r="UHI11" s="343"/>
      <c r="UHJ11" s="343"/>
      <c r="UHK11" s="343"/>
      <c r="UHL11" s="343"/>
      <c r="UHM11" s="343"/>
      <c r="UHN11" s="343"/>
      <c r="UHO11" s="343"/>
      <c r="UHP11" s="343"/>
      <c r="UHQ11" s="343"/>
      <c r="UHR11" s="343"/>
      <c r="UHS11" s="343"/>
      <c r="UHT11" s="343"/>
      <c r="UHU11" s="343"/>
      <c r="UHV11" s="343"/>
      <c r="UHW11" s="343"/>
      <c r="UHX11" s="343"/>
      <c r="UHY11" s="343"/>
      <c r="UHZ11" s="343"/>
      <c r="UIA11" s="343"/>
      <c r="UIB11" s="343"/>
      <c r="UIC11" s="343"/>
      <c r="UID11" s="343"/>
      <c r="UIE11" s="343"/>
      <c r="UIF11" s="343"/>
      <c r="UIG11" s="343"/>
      <c r="UIH11" s="343"/>
      <c r="UII11" s="343"/>
      <c r="UIJ11" s="343"/>
      <c r="UIK11" s="343"/>
      <c r="UIL11" s="343"/>
      <c r="UIM11" s="343"/>
      <c r="UIN11" s="343"/>
      <c r="UIO11" s="343"/>
      <c r="UIP11" s="343"/>
      <c r="UIQ11" s="343"/>
      <c r="UIR11" s="343"/>
      <c r="UIS11" s="343"/>
      <c r="UIT11" s="343"/>
      <c r="UIU11" s="343"/>
      <c r="UIV11" s="343"/>
      <c r="UIW11" s="343"/>
      <c r="UIX11" s="343"/>
      <c r="UIY11" s="343"/>
      <c r="UIZ11" s="343"/>
      <c r="UJA11" s="343"/>
      <c r="UJB11" s="343"/>
      <c r="UJC11" s="343"/>
      <c r="UJD11" s="343"/>
      <c r="UJE11" s="343"/>
      <c r="UJF11" s="343"/>
      <c r="UJG11" s="343"/>
      <c r="UJH11" s="343"/>
      <c r="UJI11" s="343"/>
      <c r="UJJ11" s="343"/>
      <c r="UJK11" s="343"/>
      <c r="UJL11" s="343"/>
      <c r="UJM11" s="343"/>
      <c r="UJN11" s="343"/>
      <c r="UJO11" s="343"/>
      <c r="UJP11" s="343"/>
      <c r="UJQ11" s="343"/>
      <c r="UJR11" s="343"/>
      <c r="UJS11" s="343"/>
      <c r="UJT11" s="343"/>
      <c r="UJU11" s="343"/>
      <c r="UJV11" s="343"/>
      <c r="UJW11" s="343"/>
      <c r="UJX11" s="343"/>
      <c r="UJY11" s="343"/>
      <c r="UJZ11" s="343"/>
      <c r="UKA11" s="343"/>
      <c r="UKB11" s="343"/>
      <c r="UKC11" s="343"/>
      <c r="UKD11" s="343"/>
      <c r="UKE11" s="343"/>
      <c r="UKF11" s="343"/>
      <c r="UKG11" s="343"/>
      <c r="UKH11" s="343"/>
      <c r="UKI11" s="343"/>
      <c r="UKJ11" s="343"/>
      <c r="UKK11" s="343"/>
      <c r="UKL11" s="343"/>
      <c r="UKM11" s="343"/>
      <c r="UKN11" s="343"/>
      <c r="UKO11" s="343"/>
      <c r="UKP11" s="343"/>
      <c r="UKQ11" s="343"/>
      <c r="UKR11" s="343"/>
      <c r="UKS11" s="343"/>
      <c r="UKT11" s="343"/>
      <c r="UKU11" s="343"/>
      <c r="UKV11" s="343"/>
      <c r="UKW11" s="343"/>
      <c r="UKX11" s="343"/>
      <c r="UKY11" s="343"/>
      <c r="UKZ11" s="343"/>
      <c r="ULA11" s="343"/>
      <c r="ULB11" s="343"/>
      <c r="ULC11" s="343"/>
      <c r="ULD11" s="343"/>
      <c r="ULE11" s="343"/>
      <c r="ULF11" s="343"/>
      <c r="ULG11" s="343"/>
      <c r="ULH11" s="343"/>
      <c r="ULI11" s="343"/>
      <c r="ULJ11" s="343"/>
      <c r="ULK11" s="343"/>
      <c r="ULL11" s="343"/>
      <c r="ULM11" s="343"/>
      <c r="ULN11" s="343"/>
      <c r="ULO11" s="343"/>
      <c r="ULP11" s="343"/>
      <c r="ULQ11" s="343"/>
      <c r="ULR11" s="343"/>
      <c r="ULS11" s="343"/>
      <c r="ULT11" s="343"/>
      <c r="ULU11" s="343"/>
      <c r="ULV11" s="343"/>
      <c r="ULW11" s="343"/>
      <c r="ULX11" s="343"/>
      <c r="ULY11" s="343"/>
      <c r="ULZ11" s="343"/>
      <c r="UMA11" s="343"/>
      <c r="UMB11" s="343"/>
      <c r="UMC11" s="343"/>
      <c r="UMD11" s="343"/>
      <c r="UME11" s="343"/>
      <c r="UMF11" s="343"/>
      <c r="UMG11" s="343"/>
      <c r="UMH11" s="343"/>
      <c r="UMI11" s="343"/>
      <c r="UMJ11" s="343"/>
      <c r="UMK11" s="343"/>
      <c r="UML11" s="343"/>
      <c r="UMM11" s="343"/>
      <c r="UMN11" s="343"/>
      <c r="UMO11" s="343"/>
      <c r="UMP11" s="343"/>
      <c r="UMQ11" s="343"/>
      <c r="UMR11" s="343"/>
      <c r="UMS11" s="343"/>
      <c r="UMT11" s="343"/>
      <c r="UMU11" s="343"/>
      <c r="UMV11" s="343"/>
      <c r="UMW11" s="343"/>
      <c r="UMX11" s="343"/>
      <c r="UMY11" s="343"/>
      <c r="UMZ11" s="343"/>
      <c r="UNA11" s="343"/>
      <c r="UNB11" s="343"/>
      <c r="UNC11" s="343"/>
      <c r="UND11" s="343"/>
      <c r="UNE11" s="343"/>
      <c r="UNF11" s="343"/>
      <c r="UNG11" s="343"/>
      <c r="UNH11" s="343"/>
      <c r="UNI11" s="343"/>
      <c r="UNJ11" s="343"/>
      <c r="UNK11" s="343"/>
      <c r="UNL11" s="343"/>
      <c r="UNM11" s="343"/>
      <c r="UNN11" s="343"/>
      <c r="UNO11" s="343"/>
      <c r="UNP11" s="343"/>
      <c r="UNQ11" s="343"/>
      <c r="UNR11" s="343"/>
      <c r="UNS11" s="343"/>
      <c r="UNT11" s="343"/>
      <c r="UNU11" s="343"/>
      <c r="UNV11" s="343"/>
      <c r="UNW11" s="343"/>
      <c r="UNX11" s="343"/>
      <c r="UNY11" s="343"/>
      <c r="UNZ11" s="343"/>
      <c r="UOA11" s="343"/>
      <c r="UOB11" s="343"/>
      <c r="UOC11" s="343"/>
      <c r="UOD11" s="343"/>
      <c r="UOE11" s="343"/>
      <c r="UOF11" s="343"/>
      <c r="UOG11" s="343"/>
      <c r="UOH11" s="343"/>
      <c r="UOI11" s="343"/>
      <c r="UOJ11" s="343"/>
      <c r="UOK11" s="343"/>
      <c r="UOL11" s="343"/>
      <c r="UOM11" s="343"/>
      <c r="UON11" s="343"/>
      <c r="UOO11" s="343"/>
      <c r="UOP11" s="343"/>
      <c r="UOQ11" s="343"/>
      <c r="UOR11" s="343"/>
      <c r="UOS11" s="343"/>
      <c r="UOT11" s="343"/>
      <c r="UOU11" s="343"/>
      <c r="UOV11" s="343"/>
      <c r="UOW11" s="343"/>
      <c r="UOX11" s="343"/>
      <c r="UOY11" s="343"/>
      <c r="UOZ11" s="343"/>
      <c r="UPA11" s="343"/>
      <c r="UPB11" s="343"/>
      <c r="UPC11" s="343"/>
      <c r="UPD11" s="343"/>
      <c r="UPE11" s="343"/>
      <c r="UPF11" s="343"/>
      <c r="UPG11" s="343"/>
      <c r="UPH11" s="343"/>
      <c r="UPI11" s="343"/>
      <c r="UPJ11" s="343"/>
      <c r="UPK11" s="343"/>
      <c r="UPL11" s="343"/>
      <c r="UPM11" s="343"/>
      <c r="UPN11" s="343"/>
      <c r="UPO11" s="343"/>
      <c r="UPP11" s="343"/>
      <c r="UPQ11" s="343"/>
      <c r="UPR11" s="343"/>
      <c r="UPS11" s="343"/>
      <c r="UPT11" s="343"/>
      <c r="UPU11" s="343"/>
      <c r="UPV11" s="343"/>
      <c r="UPW11" s="343"/>
      <c r="UPX11" s="343"/>
      <c r="UPY11" s="343"/>
      <c r="UPZ11" s="343"/>
      <c r="UQA11" s="343"/>
      <c r="UQB11" s="343"/>
      <c r="UQC11" s="343"/>
      <c r="UQD11" s="343"/>
      <c r="UQE11" s="343"/>
      <c r="UQF11" s="343"/>
      <c r="UQG11" s="343"/>
      <c r="UQH11" s="343"/>
      <c r="UQI11" s="343"/>
      <c r="UQJ11" s="343"/>
      <c r="UQK11" s="343"/>
      <c r="UQL11" s="343"/>
      <c r="UQM11" s="343"/>
      <c r="UQN11" s="343"/>
      <c r="UQO11" s="343"/>
      <c r="UQP11" s="343"/>
      <c r="UQQ11" s="343"/>
      <c r="UQR11" s="343"/>
      <c r="UQS11" s="343"/>
      <c r="UQT11" s="343"/>
      <c r="UQU11" s="343"/>
      <c r="UQV11" s="343"/>
      <c r="UQW11" s="343"/>
      <c r="UQX11" s="343"/>
      <c r="UQY11" s="343"/>
      <c r="UQZ11" s="343"/>
      <c r="URA11" s="343"/>
      <c r="URB11" s="343"/>
      <c r="URC11" s="343"/>
      <c r="URD11" s="343"/>
      <c r="URE11" s="343"/>
      <c r="URF11" s="343"/>
      <c r="URG11" s="343"/>
      <c r="URH11" s="343"/>
      <c r="URI11" s="343"/>
      <c r="URJ11" s="343"/>
      <c r="URK11" s="343"/>
      <c r="URL11" s="343"/>
      <c r="URM11" s="343"/>
      <c r="URN11" s="343"/>
      <c r="URO11" s="343"/>
      <c r="URP11" s="343"/>
      <c r="URQ11" s="343"/>
      <c r="URR11" s="343"/>
      <c r="URS11" s="343"/>
      <c r="URT11" s="343"/>
      <c r="URU11" s="343"/>
      <c r="URV11" s="343"/>
      <c r="URW11" s="343"/>
      <c r="URX11" s="343"/>
      <c r="URY11" s="343"/>
      <c r="URZ11" s="343"/>
      <c r="USA11" s="343"/>
      <c r="USB11" s="343"/>
      <c r="USC11" s="343"/>
      <c r="USD11" s="343"/>
      <c r="USE11" s="343"/>
      <c r="USF11" s="343"/>
      <c r="USG11" s="343"/>
      <c r="USH11" s="343"/>
      <c r="USI11" s="343"/>
      <c r="USJ11" s="343"/>
      <c r="USK11" s="343"/>
      <c r="USL11" s="343"/>
      <c r="USM11" s="343"/>
      <c r="USN11" s="343"/>
      <c r="USO11" s="343"/>
      <c r="USP11" s="343"/>
      <c r="USQ11" s="343"/>
      <c r="USR11" s="343"/>
      <c r="USS11" s="343"/>
      <c r="UST11" s="343"/>
      <c r="USU11" s="343"/>
      <c r="USV11" s="343"/>
      <c r="USW11" s="343"/>
      <c r="USX11" s="343"/>
      <c r="USY11" s="343"/>
      <c r="USZ11" s="343"/>
      <c r="UTA11" s="343"/>
      <c r="UTB11" s="343"/>
      <c r="UTC11" s="343"/>
      <c r="UTD11" s="343"/>
      <c r="UTE11" s="343"/>
      <c r="UTF11" s="343"/>
      <c r="UTG11" s="343"/>
      <c r="UTH11" s="343"/>
      <c r="UTI11" s="343"/>
      <c r="UTJ11" s="343"/>
      <c r="UTK11" s="343"/>
      <c r="UTL11" s="343"/>
      <c r="UTM11" s="343"/>
      <c r="UTN11" s="343"/>
      <c r="UTO11" s="343"/>
      <c r="UTP11" s="343"/>
      <c r="UTQ11" s="343"/>
      <c r="UTR11" s="343"/>
      <c r="UTS11" s="343"/>
      <c r="UTT11" s="343"/>
      <c r="UTU11" s="343"/>
      <c r="UTV11" s="343"/>
      <c r="UTW11" s="343"/>
      <c r="UTX11" s="343"/>
      <c r="UTY11" s="343"/>
      <c r="UTZ11" s="343"/>
      <c r="UUA11" s="343"/>
      <c r="UUB11" s="343"/>
      <c r="UUC11" s="343"/>
      <c r="UUD11" s="343"/>
      <c r="UUE11" s="343"/>
      <c r="UUF11" s="343"/>
      <c r="UUG11" s="343"/>
      <c r="UUH11" s="343"/>
      <c r="UUI11" s="343"/>
      <c r="UUJ11" s="343"/>
      <c r="UUK11" s="343"/>
      <c r="UUL11" s="343"/>
      <c r="UUM11" s="343"/>
      <c r="UUN11" s="343"/>
      <c r="UUO11" s="343"/>
      <c r="UUP11" s="343"/>
      <c r="UUQ11" s="343"/>
      <c r="UUR11" s="343"/>
      <c r="UUS11" s="343"/>
      <c r="UUT11" s="343"/>
      <c r="UUU11" s="343"/>
      <c r="UUV11" s="343"/>
      <c r="UUW11" s="343"/>
      <c r="UUX11" s="343"/>
      <c r="UUY11" s="343"/>
      <c r="UUZ11" s="343"/>
      <c r="UVA11" s="343"/>
      <c r="UVB11" s="343"/>
      <c r="UVC11" s="343"/>
      <c r="UVD11" s="343"/>
      <c r="UVE11" s="343"/>
      <c r="UVF11" s="343"/>
      <c r="UVG11" s="343"/>
      <c r="UVH11" s="343"/>
      <c r="UVI11" s="343"/>
      <c r="UVJ11" s="343"/>
      <c r="UVK11" s="343"/>
      <c r="UVL11" s="343"/>
      <c r="UVM11" s="343"/>
      <c r="UVN11" s="343"/>
      <c r="UVO11" s="343"/>
      <c r="UVP11" s="343"/>
      <c r="UVQ11" s="343"/>
      <c r="UVR11" s="343"/>
      <c r="UVS11" s="343"/>
      <c r="UVT11" s="343"/>
      <c r="UVU11" s="343"/>
      <c r="UVV11" s="343"/>
      <c r="UVW11" s="343"/>
      <c r="UVX11" s="343"/>
      <c r="UVY11" s="343"/>
      <c r="UVZ11" s="343"/>
      <c r="UWA11" s="343"/>
      <c r="UWB11" s="343"/>
      <c r="UWC11" s="343"/>
      <c r="UWD11" s="343"/>
      <c r="UWE11" s="343"/>
      <c r="UWF11" s="343"/>
      <c r="UWG11" s="343"/>
      <c r="UWH11" s="343"/>
      <c r="UWI11" s="343"/>
      <c r="UWJ11" s="343"/>
      <c r="UWK11" s="343"/>
      <c r="UWL11" s="343"/>
      <c r="UWM11" s="343"/>
      <c r="UWN11" s="343"/>
      <c r="UWO11" s="343"/>
      <c r="UWP11" s="343"/>
      <c r="UWQ11" s="343"/>
      <c r="UWR11" s="343"/>
      <c r="UWS11" s="343"/>
      <c r="UWT11" s="343"/>
      <c r="UWU11" s="343"/>
      <c r="UWV11" s="343"/>
      <c r="UWW11" s="343"/>
      <c r="UWX11" s="343"/>
      <c r="UWY11" s="343"/>
      <c r="UWZ11" s="343"/>
      <c r="UXA11" s="343"/>
      <c r="UXB11" s="343"/>
      <c r="UXC11" s="343"/>
      <c r="UXD11" s="343"/>
      <c r="UXE11" s="343"/>
      <c r="UXF11" s="343"/>
      <c r="UXG11" s="343"/>
      <c r="UXH11" s="343"/>
      <c r="UXI11" s="343"/>
      <c r="UXJ11" s="343"/>
      <c r="UXK11" s="343"/>
      <c r="UXL11" s="343"/>
      <c r="UXM11" s="343"/>
      <c r="UXN11" s="343"/>
      <c r="UXO11" s="343"/>
      <c r="UXP11" s="343"/>
      <c r="UXQ11" s="343"/>
      <c r="UXR11" s="343"/>
      <c r="UXS11" s="343"/>
      <c r="UXT11" s="343"/>
      <c r="UXU11" s="343"/>
      <c r="UXV11" s="343"/>
      <c r="UXW11" s="343"/>
      <c r="UXX11" s="343"/>
      <c r="UXY11" s="343"/>
      <c r="UXZ11" s="343"/>
      <c r="UYA11" s="343"/>
      <c r="UYB11" s="343"/>
      <c r="UYC11" s="343"/>
      <c r="UYD11" s="343"/>
      <c r="UYE11" s="343"/>
      <c r="UYF11" s="343"/>
      <c r="UYG11" s="343"/>
      <c r="UYH11" s="343"/>
      <c r="UYI11" s="343"/>
      <c r="UYJ11" s="343"/>
      <c r="UYK11" s="343"/>
      <c r="UYL11" s="343"/>
      <c r="UYM11" s="343"/>
      <c r="UYN11" s="343"/>
      <c r="UYO11" s="343"/>
      <c r="UYP11" s="343"/>
      <c r="UYQ11" s="343"/>
      <c r="UYR11" s="343"/>
      <c r="UYS11" s="343"/>
      <c r="UYT11" s="343"/>
      <c r="UYU11" s="343"/>
      <c r="UYV11" s="343"/>
      <c r="UYW11" s="343"/>
      <c r="UYX11" s="343"/>
      <c r="UYY11" s="343"/>
      <c r="UYZ11" s="343"/>
      <c r="UZA11" s="343"/>
      <c r="UZB11" s="343"/>
      <c r="UZC11" s="343"/>
      <c r="UZD11" s="343"/>
      <c r="UZE11" s="343"/>
      <c r="UZF11" s="343"/>
      <c r="UZG11" s="343"/>
      <c r="UZH11" s="343"/>
      <c r="UZI11" s="343"/>
      <c r="UZJ11" s="343"/>
      <c r="UZK11" s="343"/>
      <c r="UZL11" s="343"/>
      <c r="UZM11" s="343"/>
      <c r="UZN11" s="343"/>
      <c r="UZO11" s="343"/>
      <c r="UZP11" s="343"/>
      <c r="UZQ11" s="343"/>
      <c r="UZR11" s="343"/>
      <c r="UZS11" s="343"/>
      <c r="UZT11" s="343"/>
      <c r="UZU11" s="343"/>
      <c r="UZV11" s="343"/>
      <c r="UZW11" s="343"/>
      <c r="UZX11" s="343"/>
      <c r="UZY11" s="343"/>
      <c r="UZZ11" s="343"/>
      <c r="VAA11" s="343"/>
      <c r="VAB11" s="343"/>
      <c r="VAC11" s="343"/>
      <c r="VAD11" s="343"/>
      <c r="VAE11" s="343"/>
      <c r="VAF11" s="343"/>
      <c r="VAG11" s="343"/>
      <c r="VAH11" s="343"/>
      <c r="VAI11" s="343"/>
      <c r="VAJ11" s="343"/>
      <c r="VAK11" s="343"/>
      <c r="VAL11" s="343"/>
      <c r="VAM11" s="343"/>
      <c r="VAN11" s="343"/>
      <c r="VAO11" s="343"/>
      <c r="VAP11" s="343"/>
      <c r="VAQ11" s="343"/>
      <c r="VAR11" s="343"/>
      <c r="VAS11" s="343"/>
      <c r="VAT11" s="343"/>
      <c r="VAU11" s="343"/>
      <c r="VAV11" s="343"/>
      <c r="VAW11" s="343"/>
      <c r="VAX11" s="343"/>
      <c r="VAY11" s="343"/>
      <c r="VAZ11" s="343"/>
      <c r="VBA11" s="343"/>
      <c r="VBB11" s="343"/>
      <c r="VBC11" s="343"/>
      <c r="VBD11" s="343"/>
      <c r="VBE11" s="343"/>
      <c r="VBF11" s="343"/>
      <c r="VBG11" s="343"/>
      <c r="VBH11" s="343"/>
      <c r="VBI11" s="343"/>
      <c r="VBJ11" s="343"/>
      <c r="VBK11" s="343"/>
      <c r="VBL11" s="343"/>
      <c r="VBM11" s="343"/>
      <c r="VBN11" s="343"/>
      <c r="VBO11" s="343"/>
      <c r="VBP11" s="343"/>
      <c r="VBQ11" s="343"/>
      <c r="VBR11" s="343"/>
      <c r="VBS11" s="343"/>
      <c r="VBT11" s="343"/>
      <c r="VBU11" s="343"/>
      <c r="VBV11" s="343"/>
      <c r="VBW11" s="343"/>
      <c r="VBX11" s="343"/>
      <c r="VBY11" s="343"/>
      <c r="VBZ11" s="343"/>
      <c r="VCA11" s="343"/>
      <c r="VCB11" s="343"/>
      <c r="VCC11" s="343"/>
      <c r="VCD11" s="343"/>
      <c r="VCE11" s="343"/>
      <c r="VCF11" s="343"/>
      <c r="VCG11" s="343"/>
      <c r="VCH11" s="343"/>
      <c r="VCI11" s="343"/>
      <c r="VCJ11" s="343"/>
      <c r="VCK11" s="343"/>
      <c r="VCL11" s="343"/>
      <c r="VCM11" s="343"/>
      <c r="VCN11" s="343"/>
      <c r="VCO11" s="343"/>
      <c r="VCP11" s="343"/>
      <c r="VCQ11" s="343"/>
      <c r="VCR11" s="343"/>
      <c r="VCS11" s="343"/>
      <c r="VCT11" s="343"/>
      <c r="VCU11" s="343"/>
      <c r="VCV11" s="343"/>
      <c r="VCW11" s="343"/>
      <c r="VCX11" s="343"/>
      <c r="VCY11" s="343"/>
      <c r="VCZ11" s="343"/>
      <c r="VDA11" s="343"/>
      <c r="VDB11" s="343"/>
      <c r="VDC11" s="343"/>
      <c r="VDD11" s="343"/>
      <c r="VDE11" s="343"/>
      <c r="VDF11" s="343"/>
      <c r="VDG11" s="343"/>
      <c r="VDH11" s="343"/>
      <c r="VDI11" s="343"/>
      <c r="VDJ11" s="343"/>
      <c r="VDK11" s="343"/>
      <c r="VDL11" s="343"/>
      <c r="VDM11" s="343"/>
      <c r="VDN11" s="343"/>
      <c r="VDO11" s="343"/>
      <c r="VDP11" s="343"/>
      <c r="VDQ11" s="343"/>
      <c r="VDR11" s="343"/>
      <c r="VDS11" s="343"/>
      <c r="VDT11" s="343"/>
      <c r="VDU11" s="343"/>
      <c r="VDV11" s="343"/>
      <c r="VDW11" s="343"/>
      <c r="VDX11" s="343"/>
      <c r="VDY11" s="343"/>
      <c r="VDZ11" s="343"/>
      <c r="VEA11" s="343"/>
      <c r="VEB11" s="343"/>
      <c r="VEC11" s="343"/>
      <c r="VED11" s="343"/>
      <c r="VEE11" s="343"/>
      <c r="VEF11" s="343"/>
      <c r="VEG11" s="343"/>
      <c r="VEH11" s="343"/>
      <c r="VEI11" s="343"/>
      <c r="VEJ11" s="343"/>
      <c r="VEK11" s="343"/>
      <c r="VEL11" s="343"/>
      <c r="VEM11" s="343"/>
      <c r="VEN11" s="343"/>
      <c r="VEO11" s="343"/>
      <c r="VEP11" s="343"/>
      <c r="VEQ11" s="343"/>
      <c r="VER11" s="343"/>
      <c r="VES11" s="343"/>
      <c r="VET11" s="343"/>
      <c r="VEU11" s="343"/>
      <c r="VEV11" s="343"/>
      <c r="VEW11" s="343"/>
      <c r="VEX11" s="343"/>
      <c r="VEY11" s="343"/>
      <c r="VEZ11" s="343"/>
      <c r="VFA11" s="343"/>
      <c r="VFB11" s="343"/>
      <c r="VFC11" s="343"/>
      <c r="VFD11" s="343"/>
      <c r="VFE11" s="343"/>
      <c r="VFF11" s="343"/>
      <c r="VFG11" s="343"/>
      <c r="VFH11" s="343"/>
      <c r="VFI11" s="343"/>
      <c r="VFJ11" s="343"/>
      <c r="VFK11" s="343"/>
      <c r="VFL11" s="343"/>
      <c r="VFM11" s="343"/>
      <c r="VFN11" s="343"/>
      <c r="VFO11" s="343"/>
      <c r="VFP11" s="343"/>
      <c r="VFQ11" s="343"/>
      <c r="VFR11" s="343"/>
      <c r="VFS11" s="343"/>
      <c r="VFT11" s="343"/>
      <c r="VFU11" s="343"/>
      <c r="VFV11" s="343"/>
      <c r="VFW11" s="343"/>
      <c r="VFX11" s="343"/>
      <c r="VFY11" s="343"/>
      <c r="VFZ11" s="343"/>
      <c r="VGA11" s="343"/>
      <c r="VGB11" s="343"/>
      <c r="VGC11" s="343"/>
      <c r="VGD11" s="343"/>
      <c r="VGE11" s="343"/>
      <c r="VGF11" s="343"/>
      <c r="VGG11" s="343"/>
      <c r="VGH11" s="343"/>
      <c r="VGI11" s="343"/>
      <c r="VGJ11" s="343"/>
      <c r="VGK11" s="343"/>
      <c r="VGL11" s="343"/>
      <c r="VGM11" s="343"/>
      <c r="VGN11" s="343"/>
      <c r="VGO11" s="343"/>
      <c r="VGP11" s="343"/>
      <c r="VGQ11" s="343"/>
      <c r="VGR11" s="343"/>
      <c r="VGS11" s="343"/>
      <c r="VGT11" s="343"/>
      <c r="VGU11" s="343"/>
      <c r="VGV11" s="343"/>
      <c r="VGW11" s="343"/>
      <c r="VGX11" s="343"/>
      <c r="VGY11" s="343"/>
      <c r="VGZ11" s="343"/>
      <c r="VHA11" s="343"/>
      <c r="VHB11" s="343"/>
      <c r="VHC11" s="343"/>
      <c r="VHD11" s="343"/>
      <c r="VHE11" s="343"/>
      <c r="VHF11" s="343"/>
      <c r="VHG11" s="343"/>
      <c r="VHH11" s="343"/>
      <c r="VHI11" s="343"/>
      <c r="VHJ11" s="343"/>
      <c r="VHK11" s="343"/>
      <c r="VHL11" s="343"/>
      <c r="VHM11" s="343"/>
      <c r="VHN11" s="343"/>
      <c r="VHO11" s="343"/>
      <c r="VHP11" s="343"/>
      <c r="VHQ11" s="343"/>
      <c r="VHR11" s="343"/>
      <c r="VHS11" s="343"/>
      <c r="VHT11" s="343"/>
      <c r="VHU11" s="343"/>
      <c r="VHV11" s="343"/>
      <c r="VHW11" s="343"/>
      <c r="VHX11" s="343"/>
      <c r="VHY11" s="343"/>
      <c r="VHZ11" s="343"/>
      <c r="VIA11" s="343"/>
      <c r="VIB11" s="343"/>
      <c r="VIC11" s="343"/>
      <c r="VID11" s="343"/>
      <c r="VIE11" s="343"/>
      <c r="VIF11" s="343"/>
      <c r="VIG11" s="343"/>
      <c r="VIH11" s="343"/>
      <c r="VII11" s="343"/>
      <c r="VIJ11" s="343"/>
      <c r="VIK11" s="343"/>
      <c r="VIL11" s="343"/>
      <c r="VIM11" s="343"/>
      <c r="VIN11" s="343"/>
      <c r="VIO11" s="343"/>
      <c r="VIP11" s="343"/>
      <c r="VIQ11" s="343"/>
      <c r="VIR11" s="343"/>
      <c r="VIS11" s="343"/>
      <c r="VIT11" s="343"/>
      <c r="VIU11" s="343"/>
      <c r="VIV11" s="343"/>
      <c r="VIW11" s="343"/>
      <c r="VIX11" s="343"/>
      <c r="VIY11" s="343"/>
      <c r="VIZ11" s="343"/>
      <c r="VJA11" s="343"/>
      <c r="VJB11" s="343"/>
      <c r="VJC11" s="343"/>
      <c r="VJD11" s="343"/>
      <c r="VJE11" s="343"/>
      <c r="VJF11" s="343"/>
      <c r="VJG11" s="343"/>
      <c r="VJH11" s="343"/>
      <c r="VJI11" s="343"/>
      <c r="VJJ11" s="343"/>
      <c r="VJK11" s="343"/>
      <c r="VJL11" s="343"/>
      <c r="VJM11" s="343"/>
      <c r="VJN11" s="343"/>
      <c r="VJO11" s="343"/>
      <c r="VJP11" s="343"/>
      <c r="VJQ11" s="343"/>
      <c r="VJR11" s="343"/>
      <c r="VJS11" s="343"/>
      <c r="VJT11" s="343"/>
      <c r="VJU11" s="343"/>
      <c r="VJV11" s="343"/>
      <c r="VJW11" s="343"/>
      <c r="VJX11" s="343"/>
      <c r="VJY11" s="343"/>
      <c r="VJZ11" s="343"/>
      <c r="VKA11" s="343"/>
      <c r="VKB11" s="343"/>
      <c r="VKC11" s="343"/>
      <c r="VKD11" s="343"/>
      <c r="VKE11" s="343"/>
      <c r="VKF11" s="343"/>
      <c r="VKG11" s="343"/>
      <c r="VKH11" s="343"/>
      <c r="VKI11" s="343"/>
      <c r="VKJ11" s="343"/>
      <c r="VKK11" s="343"/>
      <c r="VKL11" s="343"/>
      <c r="VKM11" s="343"/>
      <c r="VKN11" s="343"/>
      <c r="VKO11" s="343"/>
      <c r="VKP11" s="343"/>
      <c r="VKQ11" s="343"/>
      <c r="VKR11" s="343"/>
      <c r="VKS11" s="343"/>
      <c r="VKT11" s="343"/>
      <c r="VKU11" s="343"/>
      <c r="VKV11" s="343"/>
      <c r="VKW11" s="343"/>
      <c r="VKX11" s="343"/>
      <c r="VKY11" s="343"/>
      <c r="VKZ11" s="343"/>
      <c r="VLA11" s="343"/>
      <c r="VLB11" s="343"/>
      <c r="VLC11" s="343"/>
      <c r="VLD11" s="343"/>
      <c r="VLE11" s="343"/>
      <c r="VLF11" s="343"/>
      <c r="VLG11" s="343"/>
      <c r="VLH11" s="343"/>
      <c r="VLI11" s="343"/>
      <c r="VLJ11" s="343"/>
      <c r="VLK11" s="343"/>
      <c r="VLL11" s="343"/>
      <c r="VLM11" s="343"/>
      <c r="VLN11" s="343"/>
      <c r="VLO11" s="343"/>
      <c r="VLP11" s="343"/>
      <c r="VLQ11" s="343"/>
      <c r="VLR11" s="343"/>
      <c r="VLS11" s="343"/>
      <c r="VLT11" s="343"/>
      <c r="VLU11" s="343"/>
      <c r="VLV11" s="343"/>
      <c r="VLW11" s="343"/>
      <c r="VLX11" s="343"/>
      <c r="VLY11" s="343"/>
      <c r="VLZ11" s="343"/>
      <c r="VMA11" s="343"/>
      <c r="VMB11" s="343"/>
      <c r="VMC11" s="343"/>
      <c r="VMD11" s="343"/>
      <c r="VME11" s="343"/>
      <c r="VMF11" s="343"/>
      <c r="VMG11" s="343"/>
      <c r="VMH11" s="343"/>
      <c r="VMI11" s="343"/>
      <c r="VMJ11" s="343"/>
      <c r="VMK11" s="343"/>
      <c r="VML11" s="343"/>
      <c r="VMM11" s="343"/>
      <c r="VMN11" s="343"/>
      <c r="VMO11" s="343"/>
      <c r="VMP11" s="343"/>
      <c r="VMQ11" s="343"/>
      <c r="VMR11" s="343"/>
      <c r="VMS11" s="343"/>
      <c r="VMT11" s="343"/>
      <c r="VMU11" s="343"/>
      <c r="VMV11" s="343"/>
      <c r="VMW11" s="343"/>
      <c r="VMX11" s="343"/>
      <c r="VMY11" s="343"/>
      <c r="VMZ11" s="343"/>
      <c r="VNA11" s="343"/>
      <c r="VNB11" s="343"/>
      <c r="VNC11" s="343"/>
      <c r="VND11" s="343"/>
      <c r="VNE11" s="343"/>
      <c r="VNF11" s="343"/>
      <c r="VNG11" s="343"/>
      <c r="VNH11" s="343"/>
      <c r="VNI11" s="343"/>
      <c r="VNJ11" s="343"/>
      <c r="VNK11" s="343"/>
      <c r="VNL11" s="343"/>
      <c r="VNM11" s="343"/>
      <c r="VNN11" s="343"/>
      <c r="VNO11" s="343"/>
      <c r="VNP11" s="343"/>
      <c r="VNQ11" s="343"/>
      <c r="VNR11" s="343"/>
      <c r="VNS11" s="343"/>
      <c r="VNT11" s="343"/>
      <c r="VNU11" s="343"/>
      <c r="VNV11" s="343"/>
      <c r="VNW11" s="343"/>
      <c r="VNX11" s="343"/>
      <c r="VNY11" s="343"/>
      <c r="VNZ11" s="343"/>
      <c r="VOA11" s="343"/>
      <c r="VOB11" s="343"/>
      <c r="VOC11" s="343"/>
      <c r="VOD11" s="343"/>
      <c r="VOE11" s="343"/>
      <c r="VOF11" s="343"/>
      <c r="VOG11" s="343"/>
      <c r="VOH11" s="343"/>
      <c r="VOI11" s="343"/>
      <c r="VOJ11" s="343"/>
      <c r="VOK11" s="343"/>
      <c r="VOL11" s="343"/>
      <c r="VOM11" s="343"/>
      <c r="VON11" s="343"/>
      <c r="VOO11" s="343"/>
      <c r="VOP11" s="343"/>
      <c r="VOQ11" s="343"/>
      <c r="VOR11" s="343"/>
      <c r="VOS11" s="343"/>
      <c r="VOT11" s="343"/>
      <c r="VOU11" s="343"/>
      <c r="VOV11" s="343"/>
      <c r="VOW11" s="343"/>
      <c r="VOX11" s="343"/>
      <c r="VOY11" s="343"/>
      <c r="VOZ11" s="343"/>
      <c r="VPA11" s="343"/>
      <c r="VPB11" s="343"/>
      <c r="VPC11" s="343"/>
      <c r="VPD11" s="343"/>
      <c r="VPE11" s="343"/>
      <c r="VPF11" s="343"/>
      <c r="VPG11" s="343"/>
      <c r="VPH11" s="343"/>
      <c r="VPI11" s="343"/>
      <c r="VPJ11" s="343"/>
      <c r="VPK11" s="343"/>
      <c r="VPL11" s="343"/>
      <c r="VPM11" s="343"/>
      <c r="VPN11" s="343"/>
      <c r="VPO11" s="343"/>
      <c r="VPP11" s="343"/>
      <c r="VPQ11" s="343"/>
      <c r="VPR11" s="343"/>
      <c r="VPS11" s="343"/>
      <c r="VPT11" s="343"/>
      <c r="VPU11" s="343"/>
      <c r="VPV11" s="343"/>
      <c r="VPW11" s="343"/>
      <c r="VPX11" s="343"/>
      <c r="VPY11" s="343"/>
      <c r="VPZ11" s="343"/>
      <c r="VQA11" s="343"/>
      <c r="VQB11" s="343"/>
      <c r="VQC11" s="343"/>
      <c r="VQD11" s="343"/>
      <c r="VQE11" s="343"/>
      <c r="VQF11" s="343"/>
      <c r="VQG11" s="343"/>
      <c r="VQH11" s="343"/>
      <c r="VQI11" s="343"/>
      <c r="VQJ11" s="343"/>
      <c r="VQK11" s="343"/>
      <c r="VQL11" s="343"/>
      <c r="VQM11" s="343"/>
      <c r="VQN11" s="343"/>
      <c r="VQO11" s="343"/>
      <c r="VQP11" s="343"/>
      <c r="VQQ11" s="343"/>
      <c r="VQR11" s="343"/>
      <c r="VQS11" s="343"/>
      <c r="VQT11" s="343"/>
      <c r="VQU11" s="343"/>
      <c r="VQV11" s="343"/>
      <c r="VQW11" s="343"/>
      <c r="VQX11" s="343"/>
      <c r="VQY11" s="343"/>
      <c r="VQZ11" s="343"/>
      <c r="VRA11" s="343"/>
      <c r="VRB11" s="343"/>
      <c r="VRC11" s="343"/>
      <c r="VRD11" s="343"/>
      <c r="VRE11" s="343"/>
      <c r="VRF11" s="343"/>
      <c r="VRG11" s="343"/>
      <c r="VRH11" s="343"/>
      <c r="VRI11" s="343"/>
      <c r="VRJ11" s="343"/>
      <c r="VRK11" s="343"/>
      <c r="VRL11" s="343"/>
      <c r="VRM11" s="343"/>
      <c r="VRN11" s="343"/>
      <c r="VRO11" s="343"/>
      <c r="VRP11" s="343"/>
      <c r="VRQ11" s="343"/>
      <c r="VRR11" s="343"/>
      <c r="VRS11" s="343"/>
      <c r="VRT11" s="343"/>
      <c r="VRU11" s="343"/>
      <c r="VRV11" s="343"/>
      <c r="VRW11" s="343"/>
      <c r="VRX11" s="343"/>
      <c r="VRY11" s="343"/>
      <c r="VRZ11" s="343"/>
      <c r="VSA11" s="343"/>
      <c r="VSB11" s="343"/>
      <c r="VSC11" s="343"/>
      <c r="VSD11" s="343"/>
      <c r="VSE11" s="343"/>
      <c r="VSF11" s="343"/>
      <c r="VSG11" s="343"/>
      <c r="VSH11" s="343"/>
      <c r="VSI11" s="343"/>
      <c r="VSJ11" s="343"/>
      <c r="VSK11" s="343"/>
      <c r="VSL11" s="343"/>
      <c r="VSM11" s="343"/>
      <c r="VSN11" s="343"/>
      <c r="VSO11" s="343"/>
      <c r="VSP11" s="343"/>
      <c r="VSQ11" s="343"/>
      <c r="VSR11" s="343"/>
      <c r="VSS11" s="343"/>
      <c r="VST11" s="343"/>
      <c r="VSU11" s="343"/>
      <c r="VSV11" s="343"/>
      <c r="VSW11" s="343"/>
      <c r="VSX11" s="343"/>
      <c r="VSY11" s="343"/>
      <c r="VSZ11" s="343"/>
      <c r="VTA11" s="343"/>
      <c r="VTB11" s="343"/>
      <c r="VTC11" s="343"/>
      <c r="VTD11" s="343"/>
      <c r="VTE11" s="343"/>
      <c r="VTF11" s="343"/>
      <c r="VTG11" s="343"/>
      <c r="VTH11" s="343"/>
      <c r="VTI11" s="343"/>
      <c r="VTJ11" s="343"/>
      <c r="VTK11" s="343"/>
      <c r="VTL11" s="343"/>
      <c r="VTM11" s="343"/>
      <c r="VTN11" s="343"/>
      <c r="VTO11" s="343"/>
      <c r="VTP11" s="343"/>
      <c r="VTQ11" s="343"/>
      <c r="VTR11" s="343"/>
      <c r="VTS11" s="343"/>
      <c r="VTT11" s="343"/>
      <c r="VTU11" s="343"/>
      <c r="VTV11" s="343"/>
      <c r="VTW11" s="343"/>
      <c r="VTX11" s="343"/>
      <c r="VTY11" s="343"/>
      <c r="VTZ11" s="343"/>
      <c r="VUA11" s="343"/>
      <c r="VUB11" s="343"/>
      <c r="VUC11" s="343"/>
      <c r="VUD11" s="343"/>
      <c r="VUE11" s="343"/>
      <c r="VUF11" s="343"/>
      <c r="VUG11" s="343"/>
      <c r="VUH11" s="343"/>
      <c r="VUI11" s="343"/>
      <c r="VUJ11" s="343"/>
      <c r="VUK11" s="343"/>
      <c r="VUL11" s="343"/>
      <c r="VUM11" s="343"/>
      <c r="VUN11" s="343"/>
      <c r="VUO11" s="343"/>
      <c r="VUP11" s="343"/>
      <c r="VUQ11" s="343"/>
      <c r="VUR11" s="343"/>
      <c r="VUS11" s="343"/>
      <c r="VUT11" s="343"/>
      <c r="VUU11" s="343"/>
      <c r="VUV11" s="343"/>
      <c r="VUW11" s="343"/>
      <c r="VUX11" s="343"/>
      <c r="VUY11" s="343"/>
      <c r="VUZ11" s="343"/>
      <c r="VVA11" s="343"/>
      <c r="VVB11" s="343"/>
      <c r="VVC11" s="343"/>
      <c r="VVD11" s="343"/>
      <c r="VVE11" s="343"/>
      <c r="VVF11" s="343"/>
      <c r="VVG11" s="343"/>
      <c r="VVH11" s="343"/>
      <c r="VVI11" s="343"/>
      <c r="VVJ11" s="343"/>
      <c r="VVK11" s="343"/>
      <c r="VVL11" s="343"/>
      <c r="VVM11" s="343"/>
      <c r="VVN11" s="343"/>
      <c r="VVO11" s="343"/>
      <c r="VVP11" s="343"/>
      <c r="VVQ11" s="343"/>
      <c r="VVR11" s="343"/>
      <c r="VVS11" s="343"/>
      <c r="VVT11" s="343"/>
      <c r="VVU11" s="343"/>
      <c r="VVV11" s="343"/>
      <c r="VVW11" s="343"/>
      <c r="VVX11" s="343"/>
      <c r="VVY11" s="343"/>
      <c r="VVZ11" s="343"/>
      <c r="VWA11" s="343"/>
      <c r="VWB11" s="343"/>
      <c r="VWC11" s="343"/>
      <c r="VWD11" s="343"/>
      <c r="VWE11" s="343"/>
      <c r="VWF11" s="343"/>
      <c r="VWG11" s="343"/>
      <c r="VWH11" s="343"/>
      <c r="VWI11" s="343"/>
      <c r="VWJ11" s="343"/>
      <c r="VWK11" s="343"/>
      <c r="VWL11" s="343"/>
      <c r="VWM11" s="343"/>
      <c r="VWN11" s="343"/>
      <c r="VWO11" s="343"/>
      <c r="VWP11" s="343"/>
      <c r="VWQ11" s="343"/>
      <c r="VWR11" s="343"/>
      <c r="VWS11" s="343"/>
      <c r="VWT11" s="343"/>
      <c r="VWU11" s="343"/>
      <c r="VWV11" s="343"/>
      <c r="VWW11" s="343"/>
      <c r="VWX11" s="343"/>
      <c r="VWY11" s="343"/>
      <c r="VWZ11" s="343"/>
      <c r="VXA11" s="343"/>
      <c r="VXB11" s="343"/>
      <c r="VXC11" s="343"/>
      <c r="VXD11" s="343"/>
      <c r="VXE11" s="343"/>
      <c r="VXF11" s="343"/>
      <c r="VXG11" s="343"/>
      <c r="VXH11" s="343"/>
      <c r="VXI11" s="343"/>
      <c r="VXJ11" s="343"/>
      <c r="VXK11" s="343"/>
      <c r="VXL11" s="343"/>
      <c r="VXM11" s="343"/>
      <c r="VXN11" s="343"/>
      <c r="VXO11" s="343"/>
      <c r="VXP11" s="343"/>
      <c r="VXQ11" s="343"/>
      <c r="VXR11" s="343"/>
      <c r="VXS11" s="343"/>
      <c r="VXT11" s="343"/>
      <c r="VXU11" s="343"/>
      <c r="VXV11" s="343"/>
      <c r="VXW11" s="343"/>
      <c r="VXX11" s="343"/>
      <c r="VXY11" s="343"/>
      <c r="VXZ11" s="343"/>
      <c r="VYA11" s="343"/>
      <c r="VYB11" s="343"/>
      <c r="VYC11" s="343"/>
      <c r="VYD11" s="343"/>
      <c r="VYE11" s="343"/>
      <c r="VYF11" s="343"/>
      <c r="VYG11" s="343"/>
      <c r="VYH11" s="343"/>
      <c r="VYI11" s="343"/>
      <c r="VYJ11" s="343"/>
      <c r="VYK11" s="343"/>
      <c r="VYL11" s="343"/>
      <c r="VYM11" s="343"/>
      <c r="VYN11" s="343"/>
      <c r="VYO11" s="343"/>
      <c r="VYP11" s="343"/>
      <c r="VYQ11" s="343"/>
      <c r="VYR11" s="343"/>
      <c r="VYS11" s="343"/>
      <c r="VYT11" s="343"/>
      <c r="VYU11" s="343"/>
      <c r="VYV11" s="343"/>
      <c r="VYW11" s="343"/>
      <c r="VYX11" s="343"/>
      <c r="VYY11" s="343"/>
      <c r="VYZ11" s="343"/>
      <c r="VZA11" s="343"/>
      <c r="VZB11" s="343"/>
      <c r="VZC11" s="343"/>
      <c r="VZD11" s="343"/>
      <c r="VZE11" s="343"/>
      <c r="VZF11" s="343"/>
      <c r="VZG11" s="343"/>
      <c r="VZH11" s="343"/>
      <c r="VZI11" s="343"/>
      <c r="VZJ11" s="343"/>
      <c r="VZK11" s="343"/>
      <c r="VZL11" s="343"/>
      <c r="VZM11" s="343"/>
      <c r="VZN11" s="343"/>
      <c r="VZO11" s="343"/>
      <c r="VZP11" s="343"/>
      <c r="VZQ11" s="343"/>
      <c r="VZR11" s="343"/>
      <c r="VZS11" s="343"/>
      <c r="VZT11" s="343"/>
      <c r="VZU11" s="343"/>
      <c r="VZV11" s="343"/>
      <c r="VZW11" s="343"/>
      <c r="VZX11" s="343"/>
      <c r="VZY11" s="343"/>
      <c r="VZZ11" s="343"/>
      <c r="WAA11" s="343"/>
      <c r="WAB11" s="343"/>
      <c r="WAC11" s="343"/>
      <c r="WAD11" s="343"/>
      <c r="WAE11" s="343"/>
      <c r="WAF11" s="343"/>
      <c r="WAG11" s="343"/>
      <c r="WAH11" s="343"/>
      <c r="WAI11" s="343"/>
      <c r="WAJ11" s="343"/>
      <c r="WAK11" s="343"/>
      <c r="WAL11" s="343"/>
      <c r="WAM11" s="343"/>
      <c r="WAN11" s="343"/>
      <c r="WAO11" s="343"/>
      <c r="WAP11" s="343"/>
      <c r="WAQ11" s="343"/>
      <c r="WAR11" s="343"/>
      <c r="WAS11" s="343"/>
      <c r="WAT11" s="343"/>
      <c r="WAU11" s="343"/>
      <c r="WAV11" s="343"/>
      <c r="WAW11" s="343"/>
      <c r="WAX11" s="343"/>
      <c r="WAY11" s="343"/>
      <c r="WAZ11" s="343"/>
      <c r="WBA11" s="343"/>
      <c r="WBB11" s="343"/>
      <c r="WBC11" s="343"/>
      <c r="WBD11" s="343"/>
      <c r="WBE11" s="343"/>
      <c r="WBF11" s="343"/>
      <c r="WBG11" s="343"/>
      <c r="WBH11" s="343"/>
      <c r="WBI11" s="343"/>
      <c r="WBJ11" s="343"/>
      <c r="WBK11" s="343"/>
      <c r="WBL11" s="343"/>
      <c r="WBM11" s="343"/>
      <c r="WBN11" s="343"/>
      <c r="WBO11" s="343"/>
      <c r="WBP11" s="343"/>
      <c r="WBQ11" s="343"/>
      <c r="WBR11" s="343"/>
      <c r="WBS11" s="343"/>
      <c r="WBT11" s="343"/>
      <c r="WBU11" s="343"/>
      <c r="WBV11" s="343"/>
      <c r="WBW11" s="343"/>
      <c r="WBX11" s="343"/>
      <c r="WBY11" s="343"/>
      <c r="WBZ11" s="343"/>
      <c r="WCA11" s="343"/>
      <c r="WCB11" s="343"/>
      <c r="WCC11" s="343"/>
      <c r="WCD11" s="343"/>
      <c r="WCE11" s="343"/>
      <c r="WCF11" s="343"/>
      <c r="WCG11" s="343"/>
      <c r="WCH11" s="343"/>
      <c r="WCI11" s="343"/>
      <c r="WCJ11" s="343"/>
      <c r="WCK11" s="343"/>
      <c r="WCL11" s="343"/>
      <c r="WCM11" s="343"/>
      <c r="WCN11" s="343"/>
      <c r="WCO11" s="343"/>
      <c r="WCP11" s="343"/>
      <c r="WCQ11" s="343"/>
      <c r="WCR11" s="343"/>
      <c r="WCS11" s="343"/>
      <c r="WCT11" s="343"/>
      <c r="WCU11" s="343"/>
      <c r="WCV11" s="343"/>
      <c r="WCW11" s="343"/>
      <c r="WCX11" s="343"/>
      <c r="WCY11" s="343"/>
      <c r="WCZ11" s="343"/>
      <c r="WDA11" s="343"/>
      <c r="WDB11" s="343"/>
      <c r="WDC11" s="343"/>
      <c r="WDD11" s="343"/>
      <c r="WDE11" s="343"/>
      <c r="WDF11" s="343"/>
      <c r="WDG11" s="343"/>
      <c r="WDH11" s="343"/>
      <c r="WDI11" s="343"/>
      <c r="WDJ11" s="343"/>
      <c r="WDK11" s="343"/>
      <c r="WDL11" s="343"/>
      <c r="WDM11" s="343"/>
      <c r="WDN11" s="343"/>
      <c r="WDO11" s="343"/>
      <c r="WDP11" s="343"/>
      <c r="WDQ11" s="343"/>
      <c r="WDR11" s="343"/>
      <c r="WDS11" s="343"/>
      <c r="WDT11" s="343"/>
      <c r="WDU11" s="343"/>
      <c r="WDV11" s="343"/>
      <c r="WDW11" s="343"/>
      <c r="WDX11" s="343"/>
      <c r="WDY11" s="343"/>
      <c r="WDZ11" s="343"/>
      <c r="WEA11" s="343"/>
      <c r="WEB11" s="343"/>
      <c r="WEC11" s="343"/>
      <c r="WED11" s="343"/>
      <c r="WEE11" s="343"/>
      <c r="WEF11" s="343"/>
      <c r="WEG11" s="343"/>
      <c r="WEH11" s="343"/>
      <c r="WEI11" s="343"/>
      <c r="WEJ11" s="343"/>
      <c r="WEK11" s="343"/>
      <c r="WEL11" s="343"/>
      <c r="WEM11" s="343"/>
      <c r="WEN11" s="343"/>
      <c r="WEO11" s="343"/>
      <c r="WEP11" s="343"/>
      <c r="WEQ11" s="343"/>
      <c r="WER11" s="343"/>
      <c r="WES11" s="343"/>
      <c r="WET11" s="343"/>
      <c r="WEU11" s="343"/>
      <c r="WEV11" s="343"/>
      <c r="WEW11" s="343"/>
      <c r="WEX11" s="343"/>
      <c r="WEY11" s="343"/>
      <c r="WEZ11" s="343"/>
      <c r="WFA11" s="343"/>
      <c r="WFB11" s="343"/>
      <c r="WFC11" s="343"/>
      <c r="WFD11" s="343"/>
      <c r="WFE11" s="343"/>
      <c r="WFF11" s="343"/>
      <c r="WFG11" s="343"/>
      <c r="WFH11" s="343"/>
      <c r="WFI11" s="343"/>
      <c r="WFJ11" s="343"/>
      <c r="WFK11" s="343"/>
      <c r="WFL11" s="343"/>
      <c r="WFM11" s="343"/>
      <c r="WFN11" s="343"/>
      <c r="WFO11" s="343"/>
      <c r="WFP11" s="343"/>
      <c r="WFQ11" s="343"/>
      <c r="WFR11" s="343"/>
      <c r="WFS11" s="343"/>
      <c r="WFT11" s="343"/>
      <c r="WFU11" s="343"/>
      <c r="WFV11" s="343"/>
      <c r="WFW11" s="343"/>
      <c r="WFX11" s="343"/>
      <c r="WFY11" s="343"/>
      <c r="WFZ11" s="343"/>
      <c r="WGA11" s="343"/>
      <c r="WGB11" s="343"/>
      <c r="WGC11" s="343"/>
      <c r="WGD11" s="343"/>
      <c r="WGE11" s="343"/>
      <c r="WGF11" s="343"/>
      <c r="WGG11" s="343"/>
      <c r="WGH11" s="343"/>
      <c r="WGI11" s="343"/>
      <c r="WGJ11" s="343"/>
      <c r="WGK11" s="343"/>
      <c r="WGL11" s="343"/>
      <c r="WGM11" s="343"/>
      <c r="WGN11" s="343"/>
      <c r="WGO11" s="343"/>
      <c r="WGP11" s="343"/>
      <c r="WGQ11" s="343"/>
      <c r="WGR11" s="343"/>
      <c r="WGS11" s="343"/>
      <c r="WGT11" s="343"/>
      <c r="WGU11" s="343"/>
      <c r="WGV11" s="343"/>
      <c r="WGW11" s="343"/>
      <c r="WGX11" s="343"/>
      <c r="WGY11" s="343"/>
      <c r="WGZ11" s="343"/>
      <c r="WHA11" s="343"/>
      <c r="WHB11" s="343"/>
      <c r="WHC11" s="343"/>
      <c r="WHD11" s="343"/>
      <c r="WHE11" s="343"/>
      <c r="WHF11" s="343"/>
      <c r="WHG11" s="343"/>
      <c r="WHH11" s="343"/>
      <c r="WHI11" s="343"/>
      <c r="WHJ11" s="343"/>
      <c r="WHK11" s="343"/>
      <c r="WHL11" s="343"/>
      <c r="WHM11" s="343"/>
      <c r="WHN11" s="343"/>
      <c r="WHO11" s="343"/>
      <c r="WHP11" s="343"/>
      <c r="WHQ11" s="343"/>
      <c r="WHR11" s="343"/>
      <c r="WHS11" s="343"/>
      <c r="WHT11" s="343"/>
      <c r="WHU11" s="343"/>
      <c r="WHV11" s="343"/>
      <c r="WHW11" s="343"/>
      <c r="WHX11" s="343"/>
      <c r="WHY11" s="343"/>
      <c r="WHZ11" s="343"/>
      <c r="WIA11" s="343"/>
      <c r="WIB11" s="343"/>
      <c r="WIC11" s="343"/>
      <c r="WID11" s="343"/>
      <c r="WIE11" s="343"/>
      <c r="WIF11" s="343"/>
      <c r="WIG11" s="343"/>
      <c r="WIH11" s="343"/>
      <c r="WII11" s="343"/>
      <c r="WIJ11" s="343"/>
      <c r="WIK11" s="343"/>
      <c r="WIL11" s="343"/>
      <c r="WIM11" s="343"/>
      <c r="WIN11" s="343"/>
      <c r="WIO11" s="343"/>
      <c r="WIP11" s="343"/>
      <c r="WIQ11" s="343"/>
      <c r="WIR11" s="343"/>
      <c r="WIS11" s="343"/>
      <c r="WIT11" s="343"/>
      <c r="WIU11" s="343"/>
      <c r="WIV11" s="343"/>
      <c r="WIW11" s="343"/>
      <c r="WIX11" s="343"/>
      <c r="WIY11" s="343"/>
      <c r="WIZ11" s="343"/>
      <c r="WJA11" s="343"/>
      <c r="WJB11" s="343"/>
      <c r="WJC11" s="343"/>
      <c r="WJD11" s="343"/>
      <c r="WJE11" s="343"/>
      <c r="WJF11" s="343"/>
      <c r="WJG11" s="343"/>
      <c r="WJH11" s="343"/>
      <c r="WJI11" s="343"/>
      <c r="WJJ11" s="343"/>
      <c r="WJK11" s="343"/>
      <c r="WJL11" s="343"/>
      <c r="WJM11" s="343"/>
      <c r="WJN11" s="343"/>
      <c r="WJO11" s="343"/>
      <c r="WJP11" s="343"/>
      <c r="WJQ11" s="343"/>
      <c r="WJR11" s="343"/>
      <c r="WJS11" s="343"/>
      <c r="WJT11" s="343"/>
      <c r="WJU11" s="343"/>
      <c r="WJV11" s="343"/>
      <c r="WJW11" s="343"/>
      <c r="WJX11" s="343"/>
      <c r="WJY11" s="343"/>
      <c r="WJZ11" s="343"/>
      <c r="WKA11" s="343"/>
      <c r="WKB11" s="343"/>
      <c r="WKC11" s="343"/>
      <c r="WKD11" s="343"/>
      <c r="WKE11" s="343"/>
      <c r="WKF11" s="343"/>
      <c r="WKG11" s="343"/>
      <c r="WKH11" s="343"/>
      <c r="WKI11" s="343"/>
      <c r="WKJ11" s="343"/>
      <c r="WKK11" s="343"/>
      <c r="WKL11" s="343"/>
      <c r="WKM11" s="343"/>
      <c r="WKN11" s="343"/>
      <c r="WKO11" s="343"/>
      <c r="WKP11" s="343"/>
      <c r="WKQ11" s="343"/>
      <c r="WKR11" s="343"/>
      <c r="WKS11" s="343"/>
      <c r="WKT11" s="343"/>
      <c r="WKU11" s="343"/>
      <c r="WKV11" s="343"/>
      <c r="WKW11" s="343"/>
      <c r="WKX11" s="343"/>
      <c r="WKY11" s="343"/>
      <c r="WKZ11" s="343"/>
      <c r="WLA11" s="343"/>
      <c r="WLB11" s="343"/>
      <c r="WLC11" s="343"/>
      <c r="WLD11" s="343"/>
      <c r="WLE11" s="343"/>
      <c r="WLF11" s="343"/>
      <c r="WLG11" s="343"/>
      <c r="WLH11" s="343"/>
      <c r="WLI11" s="343"/>
      <c r="WLJ11" s="343"/>
      <c r="WLK11" s="343"/>
      <c r="WLL11" s="343"/>
      <c r="WLM11" s="343"/>
      <c r="WLN11" s="343"/>
      <c r="WLO11" s="343"/>
      <c r="WLP11" s="343"/>
      <c r="WLQ11" s="343"/>
      <c r="WLR11" s="343"/>
      <c r="WLS11" s="343"/>
      <c r="WLT11" s="343"/>
      <c r="WLU11" s="343"/>
      <c r="WLV11" s="343"/>
      <c r="WLW11" s="343"/>
      <c r="WLX11" s="343"/>
      <c r="WLY11" s="343"/>
      <c r="WLZ11" s="343"/>
      <c r="WMA11" s="343"/>
      <c r="WMB11" s="343"/>
      <c r="WMC11" s="343"/>
      <c r="WMD11" s="343"/>
      <c r="WME11" s="343"/>
      <c r="WMF11" s="343"/>
      <c r="WMG11" s="343"/>
      <c r="WMH11" s="343"/>
      <c r="WMI11" s="343"/>
      <c r="WMJ11" s="343"/>
      <c r="WMK11" s="343"/>
      <c r="WML11" s="343"/>
      <c r="WMM11" s="343"/>
      <c r="WMN11" s="343"/>
      <c r="WMO11" s="343"/>
      <c r="WMP11" s="343"/>
      <c r="WMQ11" s="343"/>
      <c r="WMR11" s="343"/>
      <c r="WMS11" s="343"/>
      <c r="WMT11" s="343"/>
      <c r="WMU11" s="343"/>
      <c r="WMV11" s="343"/>
      <c r="WMW11" s="343"/>
      <c r="WMX11" s="343"/>
      <c r="WMY11" s="343"/>
      <c r="WMZ11" s="343"/>
      <c r="WNA11" s="341"/>
      <c r="WNB11" s="343"/>
      <c r="WNC11" s="343"/>
      <c r="WND11" s="343"/>
      <c r="WNE11" s="343"/>
      <c r="WNF11" s="343"/>
      <c r="WNG11" s="343"/>
      <c r="WNH11" s="343"/>
      <c r="WNI11" s="343"/>
      <c r="WNJ11" s="343"/>
      <c r="WNK11" s="343"/>
      <c r="WNL11" s="343"/>
      <c r="WNM11" s="343"/>
      <c r="WNN11" s="343"/>
      <c r="WNO11" s="343"/>
      <c r="WNP11" s="343"/>
      <c r="WNQ11" s="343"/>
      <c r="WNR11" s="343"/>
      <c r="WNS11" s="343"/>
      <c r="WNT11" s="343"/>
      <c r="WNU11" s="343"/>
      <c r="WNV11" s="343"/>
      <c r="WNW11" s="343"/>
      <c r="WNX11" s="343"/>
      <c r="WNY11" s="343"/>
      <c r="WNZ11" s="343"/>
      <c r="WOA11" s="343"/>
      <c r="WOB11" s="343"/>
      <c r="WOC11" s="343"/>
      <c r="WOD11" s="343"/>
      <c r="WOE11" s="343"/>
      <c r="WOF11" s="343"/>
      <c r="WOG11" s="343"/>
      <c r="WOH11" s="343"/>
      <c r="WOI11" s="343"/>
      <c r="WOJ11" s="341"/>
      <c r="WOK11" s="341"/>
      <c r="WOL11" s="341"/>
      <c r="WOM11" s="341"/>
      <c r="WON11" s="341"/>
      <c r="WOO11" s="341"/>
      <c r="WOP11" s="341"/>
      <c r="WOQ11" s="341"/>
      <c r="WOR11" s="341"/>
      <c r="WOS11" s="341"/>
      <c r="WOT11" s="341"/>
      <c r="WOU11" s="341"/>
      <c r="WOV11" s="341"/>
      <c r="WOW11" s="341"/>
      <c r="WOX11" s="341"/>
      <c r="WOY11" s="341"/>
      <c r="WOZ11" s="341"/>
      <c r="WPA11" s="341"/>
      <c r="WPB11" s="341"/>
      <c r="WPC11" s="341"/>
      <c r="WPD11" s="341"/>
      <c r="WPE11" s="341"/>
      <c r="WPF11" s="341"/>
      <c r="WPG11" s="341"/>
      <c r="WPH11" s="341"/>
      <c r="WPI11" s="341"/>
      <c r="WPJ11" s="341"/>
      <c r="WPK11" s="341"/>
      <c r="WPL11" s="341"/>
      <c r="WPM11" s="341"/>
      <c r="WPN11" s="341"/>
      <c r="WPO11" s="341"/>
      <c r="WPP11" s="341"/>
      <c r="WPQ11" s="341"/>
      <c r="WPR11" s="341"/>
      <c r="WPS11" s="341"/>
      <c r="WPT11" s="341"/>
      <c r="WPU11" s="341"/>
      <c r="WPV11" s="341"/>
      <c r="WPW11" s="341"/>
      <c r="WPX11" s="341"/>
      <c r="WPY11" s="341"/>
      <c r="WPZ11" s="346"/>
      <c r="WQA11" s="346"/>
      <c r="WQB11" s="341"/>
      <c r="WQC11" s="341"/>
      <c r="WQD11" s="341"/>
      <c r="WQE11" s="341"/>
      <c r="WQF11" s="341"/>
      <c r="WQG11" s="341"/>
      <c r="WQH11" s="341"/>
      <c r="WQI11" s="341"/>
      <c r="WQJ11" s="341"/>
      <c r="WQK11" s="341"/>
      <c r="WQL11" s="341"/>
      <c r="WQM11" s="341"/>
      <c r="WQN11" s="341"/>
      <c r="WQO11" s="341"/>
      <c r="WQP11" s="341"/>
      <c r="WQQ11" s="341"/>
      <c r="WQR11" s="341"/>
      <c r="WQS11" s="341"/>
      <c r="WQT11" s="341"/>
      <c r="WQU11" s="341"/>
      <c r="WQV11" s="341"/>
      <c r="WQW11" s="341"/>
      <c r="WQX11" s="341"/>
      <c r="WQY11" s="341"/>
      <c r="WQZ11" s="341"/>
      <c r="WRA11" s="341"/>
      <c r="WRB11" s="341"/>
      <c r="WRC11" s="341"/>
      <c r="WRD11" s="341"/>
      <c r="WRE11" s="341"/>
      <c r="WRF11" s="341"/>
      <c r="WRG11" s="341"/>
      <c r="WRH11" s="341"/>
      <c r="WRI11" s="341"/>
      <c r="WRJ11" s="341"/>
      <c r="WRK11" s="341"/>
      <c r="WRL11" s="341"/>
      <c r="WRM11" s="341"/>
      <c r="WRN11" s="341"/>
      <c r="WRO11" s="343"/>
      <c r="WRP11" s="343"/>
      <c r="WRQ11" s="343"/>
      <c r="WRR11" s="343"/>
      <c r="WRS11" s="343"/>
      <c r="WRT11" s="343"/>
      <c r="WRU11" s="343"/>
      <c r="WRV11" s="343"/>
      <c r="WRW11" s="343"/>
      <c r="WRX11" s="343"/>
      <c r="WRY11" s="343"/>
      <c r="WRZ11" s="343"/>
      <c r="WSA11" s="343"/>
      <c r="WSB11" s="343"/>
      <c r="WSC11" s="343"/>
      <c r="WSD11" s="343"/>
      <c r="WSE11" s="343"/>
      <c r="WSF11" s="343"/>
      <c r="WSG11" s="343"/>
      <c r="WSH11" s="343"/>
      <c r="WSI11" s="343"/>
      <c r="WSJ11" s="343"/>
      <c r="WSK11" s="343"/>
      <c r="WSL11" s="343"/>
      <c r="WSM11" s="343"/>
      <c r="WSN11" s="343"/>
      <c r="WSO11" s="343"/>
      <c r="WSP11" s="343"/>
      <c r="WSQ11" s="343"/>
      <c r="WSR11" s="343"/>
      <c r="WSS11" s="343"/>
      <c r="WST11" s="343"/>
      <c r="WSU11" s="343"/>
      <c r="WSV11" s="341"/>
      <c r="WSW11" s="341"/>
      <c r="WSX11" s="341"/>
      <c r="WSY11" s="341"/>
      <c r="WSZ11" s="341"/>
      <c r="WTA11" s="341"/>
      <c r="WTB11" s="341"/>
      <c r="WTC11" s="341"/>
      <c r="WTD11" s="341"/>
      <c r="WTE11" s="341"/>
      <c r="WTF11" s="341"/>
      <c r="WTG11" s="341"/>
      <c r="WTH11" s="341"/>
      <c r="WTI11" s="341"/>
      <c r="WTJ11" s="341"/>
      <c r="WTK11" s="341"/>
      <c r="WTL11" s="341"/>
      <c r="WTM11" s="341"/>
      <c r="WTN11" s="341"/>
      <c r="WTO11" s="341"/>
      <c r="WTP11" s="341"/>
      <c r="WTQ11" s="343"/>
      <c r="WTR11" s="343"/>
      <c r="WTS11" s="343"/>
      <c r="WTT11" s="343"/>
      <c r="WTU11" s="343"/>
      <c r="WTV11" s="343"/>
      <c r="WTW11" s="343"/>
      <c r="WTX11" s="343"/>
      <c r="WTY11" s="343"/>
      <c r="WTZ11" s="343"/>
      <c r="WUA11" s="343"/>
      <c r="WUB11" s="343"/>
      <c r="WUC11" s="343"/>
      <c r="WUD11" s="343"/>
      <c r="WUE11" s="343"/>
      <c r="WUF11" s="343"/>
      <c r="WUG11" s="343"/>
      <c r="WUH11" s="343"/>
      <c r="WUI11" s="343"/>
      <c r="WUJ11" s="343"/>
      <c r="WUK11" s="343"/>
      <c r="WUL11" s="343"/>
      <c r="WUM11" s="343"/>
      <c r="WUN11" s="343"/>
      <c r="WUO11" s="343"/>
      <c r="WUP11" s="343"/>
      <c r="WUQ11" s="343"/>
      <c r="WUR11" s="343"/>
      <c r="WUS11" s="343"/>
      <c r="WUT11" s="343"/>
      <c r="WUU11" s="343"/>
      <c r="WUV11" s="343"/>
      <c r="WUW11" s="343"/>
      <c r="WUX11" s="343"/>
      <c r="WUY11" s="343"/>
      <c r="WUZ11" s="343"/>
      <c r="WVA11" s="343"/>
      <c r="WVB11" s="343"/>
      <c r="WVC11" s="343"/>
      <c r="WVD11" s="343"/>
      <c r="WVE11" s="343"/>
      <c r="WVF11" s="343"/>
      <c r="WVG11" s="343"/>
      <c r="WVH11" s="343"/>
      <c r="WVI11" s="343"/>
      <c r="WVJ11" s="343"/>
      <c r="WVK11" s="343"/>
      <c r="WVL11" s="343"/>
      <c r="WVM11" s="343"/>
      <c r="WVN11" s="343"/>
    </row>
    <row r="12" spans="1:16134" ht="11.4" x14ac:dyDescent="0.2">
      <c r="A12" s="354"/>
      <c r="B12" s="362" t="s">
        <v>2603</v>
      </c>
      <c r="C12" s="368">
        <v>86050755</v>
      </c>
      <c r="D12" s="366" t="s">
        <v>2604</v>
      </c>
      <c r="E12" s="361" t="s">
        <v>275</v>
      </c>
      <c r="F12" s="361" t="s">
        <v>284</v>
      </c>
      <c r="G12" s="361" t="s">
        <v>276</v>
      </c>
      <c r="H12" s="365" t="s">
        <v>2652</v>
      </c>
      <c r="WNI12" s="345"/>
      <c r="WNJ12" s="345"/>
      <c r="WNK12" s="345"/>
      <c r="WNL12" s="345"/>
      <c r="WNM12" s="345"/>
      <c r="WNN12" s="345"/>
      <c r="WNO12" s="345"/>
      <c r="WNP12" s="345"/>
      <c r="WNQ12" s="345"/>
      <c r="WNR12" s="345"/>
      <c r="WNS12" s="345"/>
      <c r="WNT12" s="345"/>
      <c r="WNU12" s="345"/>
      <c r="WNV12" s="345"/>
      <c r="WNW12" s="345"/>
      <c r="WNX12" s="345"/>
      <c r="WNY12" s="345"/>
      <c r="WNZ12" s="345"/>
      <c r="WOA12" s="345"/>
      <c r="WOB12" s="345"/>
      <c r="WOC12" s="345"/>
      <c r="WOD12" s="345"/>
      <c r="WOE12" s="345"/>
      <c r="WOF12" s="345"/>
      <c r="WOG12" s="345"/>
      <c r="WOH12" s="345"/>
      <c r="WOI12" s="345"/>
      <c r="WOJ12" s="345"/>
      <c r="WOK12" s="345"/>
      <c r="WOL12" s="345"/>
      <c r="WOM12" s="345"/>
      <c r="WON12" s="345"/>
      <c r="WOO12" s="345"/>
      <c r="WOP12" s="345"/>
      <c r="WOQ12" s="345"/>
      <c r="WOR12" s="345"/>
      <c r="WOS12" s="345"/>
      <c r="WOT12" s="345"/>
      <c r="WOU12" s="345"/>
      <c r="WOV12" s="345"/>
      <c r="WOW12" s="345"/>
      <c r="WOX12" s="345"/>
      <c r="WOY12" s="345"/>
      <c r="WOZ12" s="345"/>
      <c r="WPA12" s="345"/>
      <c r="WPB12" s="345"/>
      <c r="WPC12" s="345"/>
      <c r="WPD12" s="345"/>
      <c r="WPE12" s="345"/>
      <c r="WPF12" s="345"/>
      <c r="WPG12" s="345"/>
      <c r="WPH12" s="345"/>
      <c r="WPI12" s="345"/>
      <c r="WPJ12" s="345"/>
      <c r="WPK12" s="345"/>
      <c r="WPL12" s="345"/>
      <c r="WPM12" s="345"/>
      <c r="WPN12" s="345"/>
      <c r="WPO12" s="345"/>
      <c r="WPP12" s="345"/>
      <c r="WPQ12" s="345"/>
      <c r="WPR12" s="345"/>
      <c r="WPS12" s="345"/>
      <c r="WPT12" s="345"/>
      <c r="WRR12" s="342"/>
      <c r="WRS12" s="342"/>
      <c r="WRT12" s="342"/>
      <c r="WRU12" s="342"/>
      <c r="WRV12" s="342"/>
      <c r="WRW12" s="342"/>
      <c r="WRX12" s="342"/>
      <c r="WRY12" s="342"/>
      <c r="WRZ12" s="342"/>
      <c r="WSA12" s="342"/>
      <c r="WSB12" s="342"/>
      <c r="WSC12" s="342"/>
      <c r="WSD12" s="342"/>
      <c r="WSE12" s="342"/>
      <c r="WSF12" s="342"/>
      <c r="WSG12" s="342"/>
      <c r="WSH12" s="342"/>
      <c r="WSI12" s="342"/>
      <c r="WSJ12" s="342"/>
      <c r="WSK12" s="342"/>
      <c r="WSL12" s="342"/>
      <c r="WSM12" s="342"/>
      <c r="WSN12" s="342"/>
      <c r="WSO12" s="342"/>
      <c r="WSP12" s="342"/>
      <c r="WSQ12" s="342"/>
      <c r="WSR12" s="342"/>
      <c r="WSS12" s="342"/>
      <c r="WST12" s="342"/>
      <c r="WSU12" s="342"/>
      <c r="WSV12" s="340"/>
      <c r="WSW12" s="340"/>
      <c r="WSX12" s="340"/>
      <c r="WSY12" s="340"/>
      <c r="WSZ12" s="340"/>
      <c r="WTA12" s="340"/>
      <c r="WTB12" s="340"/>
      <c r="WTC12" s="340"/>
      <c r="WTD12" s="340"/>
      <c r="WTE12" s="340"/>
      <c r="WTF12" s="340"/>
      <c r="WTG12" s="340"/>
      <c r="WTH12" s="340"/>
      <c r="WTI12" s="340"/>
      <c r="WTJ12" s="340"/>
      <c r="WTK12" s="340"/>
      <c r="WTL12" s="340"/>
      <c r="WTM12" s="340"/>
      <c r="WTN12" s="340"/>
      <c r="WTO12" s="340"/>
      <c r="WTP12" s="340"/>
      <c r="WTQ12" s="341"/>
      <c r="WTR12" s="341"/>
      <c r="WTS12" s="341"/>
      <c r="WTT12" s="341"/>
      <c r="WTU12" s="341"/>
      <c r="WTV12" s="341"/>
      <c r="WTW12" s="341"/>
      <c r="WTX12" s="341"/>
      <c r="WTY12" s="341"/>
      <c r="WTZ12" s="341"/>
      <c r="WUA12" s="341"/>
      <c r="WUB12" s="341"/>
      <c r="WUC12" s="341"/>
      <c r="WUD12" s="341"/>
      <c r="WUE12" s="341"/>
      <c r="WUF12" s="341"/>
      <c r="WUG12" s="341"/>
      <c r="WUH12" s="341"/>
      <c r="WUI12" s="341"/>
      <c r="WUJ12" s="341"/>
      <c r="WUK12" s="341"/>
      <c r="WUL12" s="341"/>
      <c r="WUM12" s="341"/>
      <c r="WUN12" s="341"/>
      <c r="WUO12" s="341"/>
      <c r="WUP12" s="341"/>
      <c r="WUQ12" s="341"/>
      <c r="WUR12" s="341"/>
      <c r="WUS12" s="341"/>
      <c r="WUT12" s="341"/>
      <c r="WUU12" s="341"/>
      <c r="WUV12" s="341"/>
      <c r="WUW12" s="341"/>
      <c r="WUX12" s="341"/>
      <c r="WUY12" s="341"/>
      <c r="WUZ12" s="341"/>
      <c r="WVA12" s="341"/>
      <c r="WVB12" s="341"/>
      <c r="WVC12" s="341"/>
      <c r="WVD12" s="341"/>
      <c r="WVE12" s="341"/>
      <c r="WVF12" s="341"/>
      <c r="WVG12" s="341"/>
      <c r="WVH12" s="341"/>
      <c r="WVI12" s="341"/>
      <c r="WVJ12" s="341"/>
      <c r="WVK12" s="341"/>
      <c r="WVL12" s="341"/>
      <c r="WVM12" s="341"/>
      <c r="WVN12" s="341"/>
    </row>
    <row r="13" spans="1:16134" s="341" customFormat="1" ht="11.4" x14ac:dyDescent="0.2">
      <c r="A13" s="354"/>
      <c r="B13" s="362" t="s">
        <v>2606</v>
      </c>
      <c r="C13" s="363">
        <v>86045149</v>
      </c>
      <c r="D13" s="369" t="s">
        <v>2607</v>
      </c>
      <c r="E13" s="361" t="s">
        <v>275</v>
      </c>
      <c r="F13" s="361" t="s">
        <v>284</v>
      </c>
      <c r="G13" s="361" t="s">
        <v>276</v>
      </c>
      <c r="H13" s="365" t="s">
        <v>2653</v>
      </c>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c r="BX13" s="343"/>
      <c r="BY13" s="343"/>
      <c r="BZ13" s="343"/>
      <c r="CA13" s="343"/>
      <c r="CB13" s="343"/>
      <c r="CC13" s="343"/>
      <c r="CD13" s="343"/>
      <c r="CE13" s="343"/>
      <c r="CF13" s="343"/>
      <c r="CG13" s="343"/>
      <c r="CH13" s="343"/>
      <c r="CI13" s="343"/>
      <c r="CJ13" s="343"/>
      <c r="CK13" s="343"/>
      <c r="CL13" s="343"/>
      <c r="CM13" s="343"/>
      <c r="CN13" s="343"/>
      <c r="CO13" s="343"/>
      <c r="CP13" s="343"/>
      <c r="CQ13" s="343"/>
      <c r="CR13" s="343"/>
      <c r="CS13" s="343"/>
      <c r="CT13" s="343"/>
      <c r="CU13" s="343"/>
      <c r="CV13" s="343"/>
      <c r="CW13" s="343"/>
      <c r="CX13" s="343"/>
      <c r="CY13" s="343"/>
      <c r="CZ13" s="343"/>
      <c r="DA13" s="343"/>
      <c r="DB13" s="343"/>
      <c r="DC13" s="343"/>
      <c r="DD13" s="343"/>
      <c r="DE13" s="343"/>
      <c r="DF13" s="343"/>
      <c r="DG13" s="343"/>
      <c r="DH13" s="343"/>
      <c r="DI13" s="343"/>
      <c r="DJ13" s="343"/>
      <c r="DK13" s="343"/>
      <c r="DL13" s="343"/>
      <c r="DM13" s="343"/>
      <c r="DN13" s="343"/>
      <c r="DO13" s="343"/>
      <c r="DP13" s="343"/>
      <c r="DQ13" s="343"/>
      <c r="DR13" s="343"/>
      <c r="DS13" s="343"/>
      <c r="DT13" s="343"/>
      <c r="DU13" s="343"/>
      <c r="DV13" s="343"/>
      <c r="DW13" s="343"/>
      <c r="DX13" s="343"/>
      <c r="DY13" s="343"/>
      <c r="DZ13" s="343"/>
      <c r="EA13" s="343"/>
      <c r="EB13" s="343"/>
      <c r="EC13" s="343"/>
      <c r="ED13" s="343"/>
      <c r="EE13" s="343"/>
      <c r="EF13" s="343"/>
      <c r="EG13" s="343"/>
      <c r="EH13" s="343"/>
      <c r="EI13" s="343"/>
      <c r="EJ13" s="343"/>
      <c r="EK13" s="343"/>
      <c r="EL13" s="343"/>
      <c r="EM13" s="343"/>
      <c r="EN13" s="343"/>
      <c r="EO13" s="343"/>
      <c r="EP13" s="343"/>
      <c r="EQ13" s="343"/>
      <c r="ER13" s="343"/>
      <c r="ES13" s="343"/>
      <c r="ET13" s="343"/>
      <c r="EU13" s="343"/>
      <c r="EV13" s="343"/>
      <c r="EW13" s="343"/>
      <c r="EX13" s="343"/>
      <c r="EY13" s="343"/>
      <c r="EZ13" s="343"/>
      <c r="FA13" s="343"/>
      <c r="FB13" s="343"/>
      <c r="FC13" s="343"/>
      <c r="FD13" s="343"/>
      <c r="FE13" s="343"/>
      <c r="FF13" s="343"/>
      <c r="FG13" s="343"/>
      <c r="FH13" s="343"/>
      <c r="FI13" s="343"/>
      <c r="FJ13" s="343"/>
      <c r="FK13" s="343"/>
      <c r="FL13" s="343"/>
      <c r="FM13" s="343"/>
      <c r="FN13" s="343"/>
      <c r="FO13" s="343"/>
      <c r="FP13" s="343"/>
      <c r="FQ13" s="343"/>
      <c r="FR13" s="343"/>
      <c r="FS13" s="343"/>
      <c r="FT13" s="343"/>
      <c r="FU13" s="343"/>
      <c r="FV13" s="343"/>
      <c r="FW13" s="343"/>
      <c r="FX13" s="343"/>
      <c r="FY13" s="343"/>
      <c r="FZ13" s="343"/>
      <c r="GA13" s="343"/>
      <c r="GB13" s="343"/>
      <c r="GC13" s="343"/>
      <c r="GD13" s="343"/>
      <c r="GE13" s="343"/>
      <c r="GF13" s="343"/>
      <c r="GG13" s="343"/>
      <c r="GH13" s="343"/>
      <c r="GI13" s="343"/>
      <c r="GJ13" s="343"/>
      <c r="GK13" s="343"/>
      <c r="GL13" s="343"/>
      <c r="GM13" s="343"/>
      <c r="GN13" s="343"/>
      <c r="GO13" s="343"/>
      <c r="GP13" s="343"/>
      <c r="GQ13" s="343"/>
      <c r="GR13" s="343"/>
      <c r="GS13" s="343"/>
      <c r="GT13" s="343"/>
      <c r="GU13" s="343"/>
      <c r="GV13" s="343"/>
      <c r="GW13" s="343"/>
      <c r="GX13" s="343"/>
      <c r="GY13" s="343"/>
      <c r="GZ13" s="343"/>
      <c r="HA13" s="343"/>
      <c r="HB13" s="343"/>
      <c r="HC13" s="343"/>
      <c r="HD13" s="343"/>
      <c r="HE13" s="343"/>
      <c r="HF13" s="343"/>
      <c r="HG13" s="343"/>
      <c r="HH13" s="343"/>
      <c r="HI13" s="343"/>
      <c r="HJ13" s="343"/>
      <c r="HK13" s="343"/>
      <c r="HL13" s="343"/>
      <c r="HM13" s="343"/>
      <c r="HN13" s="343"/>
      <c r="HO13" s="343"/>
      <c r="HP13" s="343"/>
      <c r="HQ13" s="343"/>
      <c r="HR13" s="343"/>
      <c r="HS13" s="343"/>
      <c r="HT13" s="343"/>
      <c r="HU13" s="343"/>
      <c r="HV13" s="343"/>
      <c r="HW13" s="343"/>
      <c r="HX13" s="343"/>
      <c r="HY13" s="343"/>
      <c r="HZ13" s="343"/>
      <c r="IA13" s="343"/>
      <c r="IB13" s="343"/>
      <c r="IC13" s="343"/>
      <c r="ID13" s="343"/>
      <c r="IE13" s="343"/>
      <c r="IF13" s="343"/>
      <c r="IG13" s="343"/>
      <c r="IH13" s="343"/>
      <c r="II13" s="343"/>
      <c r="IJ13" s="343"/>
      <c r="IK13" s="343"/>
      <c r="IL13" s="343"/>
      <c r="IM13" s="343"/>
      <c r="IN13" s="343"/>
      <c r="IO13" s="343"/>
      <c r="IP13" s="343"/>
      <c r="IQ13" s="343"/>
      <c r="IR13" s="343"/>
      <c r="IS13" s="343"/>
      <c r="IT13" s="343"/>
      <c r="IU13" s="343"/>
      <c r="IV13" s="343"/>
      <c r="IW13" s="343"/>
      <c r="IX13" s="343"/>
      <c r="IY13" s="343"/>
      <c r="IZ13" s="343"/>
      <c r="JA13" s="343"/>
      <c r="JB13" s="343"/>
      <c r="JC13" s="343"/>
      <c r="JD13" s="343"/>
      <c r="JE13" s="343"/>
      <c r="JF13" s="343"/>
      <c r="JG13" s="343"/>
      <c r="JH13" s="343"/>
      <c r="JI13" s="343"/>
      <c r="JJ13" s="343"/>
      <c r="JK13" s="343"/>
      <c r="JL13" s="343"/>
      <c r="JM13" s="343"/>
      <c r="JN13" s="343"/>
      <c r="JO13" s="343"/>
      <c r="JP13" s="343"/>
      <c r="JQ13" s="343"/>
      <c r="JR13" s="343"/>
      <c r="JS13" s="343"/>
      <c r="JT13" s="343"/>
      <c r="JU13" s="343"/>
      <c r="JV13" s="343"/>
      <c r="JW13" s="343"/>
      <c r="JX13" s="343"/>
      <c r="JY13" s="343"/>
      <c r="JZ13" s="343"/>
      <c r="KA13" s="343"/>
      <c r="KB13" s="343"/>
      <c r="KC13" s="343"/>
      <c r="KD13" s="343"/>
      <c r="KE13" s="343"/>
      <c r="KF13" s="343"/>
      <c r="KG13" s="343"/>
      <c r="KH13" s="343"/>
      <c r="KI13" s="343"/>
      <c r="KJ13" s="343"/>
      <c r="KK13" s="343"/>
      <c r="KL13" s="343"/>
      <c r="KM13" s="343"/>
      <c r="KN13" s="343"/>
      <c r="KO13" s="343"/>
      <c r="KP13" s="343"/>
      <c r="KQ13" s="343"/>
      <c r="KR13" s="343"/>
      <c r="KS13" s="343"/>
      <c r="KT13" s="343"/>
      <c r="KU13" s="343"/>
      <c r="KV13" s="343"/>
      <c r="KW13" s="343"/>
      <c r="KX13" s="343"/>
      <c r="KY13" s="343"/>
      <c r="KZ13" s="343"/>
      <c r="LA13" s="343"/>
      <c r="LB13" s="343"/>
      <c r="LC13" s="343"/>
      <c r="LD13" s="343"/>
      <c r="LE13" s="343"/>
      <c r="LF13" s="343"/>
      <c r="LG13" s="343"/>
      <c r="LH13" s="343"/>
      <c r="LI13" s="343"/>
      <c r="LJ13" s="343"/>
      <c r="LK13" s="343"/>
      <c r="LL13" s="343"/>
      <c r="LM13" s="343"/>
      <c r="LN13" s="343"/>
      <c r="LO13" s="343"/>
      <c r="LP13" s="343"/>
      <c r="LQ13" s="343"/>
      <c r="LR13" s="343"/>
      <c r="LS13" s="343"/>
      <c r="LT13" s="343"/>
      <c r="LU13" s="343"/>
      <c r="LV13" s="343"/>
      <c r="LW13" s="343"/>
      <c r="LX13" s="343"/>
      <c r="LY13" s="343"/>
      <c r="LZ13" s="343"/>
      <c r="MA13" s="343"/>
      <c r="MB13" s="343"/>
      <c r="MC13" s="343"/>
      <c r="MD13" s="343"/>
      <c r="ME13" s="343"/>
      <c r="MF13" s="343"/>
      <c r="MG13" s="343"/>
      <c r="MH13" s="343"/>
      <c r="MI13" s="343"/>
      <c r="MJ13" s="343"/>
      <c r="MK13" s="343"/>
      <c r="ML13" s="343"/>
      <c r="MM13" s="343"/>
      <c r="MN13" s="343"/>
      <c r="MO13" s="343"/>
      <c r="MP13" s="343"/>
      <c r="MQ13" s="343"/>
      <c r="MR13" s="343"/>
      <c r="MS13" s="343"/>
      <c r="MT13" s="343"/>
      <c r="MU13" s="343"/>
      <c r="MV13" s="343"/>
      <c r="MW13" s="343"/>
      <c r="MX13" s="343"/>
      <c r="MY13" s="343"/>
      <c r="MZ13" s="343"/>
      <c r="NA13" s="343"/>
      <c r="NB13" s="343"/>
      <c r="NC13" s="343"/>
      <c r="ND13" s="343"/>
      <c r="NE13" s="343"/>
      <c r="NF13" s="343"/>
      <c r="NG13" s="343"/>
      <c r="NH13" s="343"/>
      <c r="NI13" s="343"/>
      <c r="NJ13" s="343"/>
      <c r="NK13" s="343"/>
      <c r="NL13" s="343"/>
      <c r="NM13" s="343"/>
      <c r="NN13" s="343"/>
      <c r="NO13" s="343"/>
      <c r="NP13" s="343"/>
      <c r="NQ13" s="343"/>
      <c r="NR13" s="343"/>
      <c r="NS13" s="343"/>
      <c r="NT13" s="343"/>
      <c r="NU13" s="343"/>
      <c r="NV13" s="343"/>
      <c r="NW13" s="343"/>
      <c r="NX13" s="343"/>
      <c r="NY13" s="343"/>
      <c r="NZ13" s="343"/>
      <c r="OA13" s="343"/>
      <c r="OB13" s="343"/>
      <c r="OC13" s="343"/>
      <c r="OD13" s="343"/>
      <c r="OE13" s="343"/>
      <c r="OF13" s="343"/>
      <c r="OG13" s="343"/>
      <c r="OH13" s="343"/>
      <c r="OI13" s="343"/>
      <c r="OJ13" s="343"/>
      <c r="OK13" s="343"/>
      <c r="OL13" s="343"/>
      <c r="OM13" s="343"/>
      <c r="ON13" s="343"/>
      <c r="OO13" s="343"/>
      <c r="OP13" s="343"/>
      <c r="OQ13" s="343"/>
      <c r="OR13" s="343"/>
      <c r="OS13" s="343"/>
      <c r="OT13" s="343"/>
      <c r="OU13" s="343"/>
      <c r="OV13" s="343"/>
      <c r="OW13" s="343"/>
      <c r="OX13" s="343"/>
      <c r="OY13" s="343"/>
      <c r="OZ13" s="343"/>
      <c r="PA13" s="343"/>
      <c r="PB13" s="343"/>
      <c r="PC13" s="343"/>
      <c r="PD13" s="343"/>
      <c r="PE13" s="343"/>
      <c r="PF13" s="343"/>
      <c r="PG13" s="343"/>
      <c r="PH13" s="343"/>
      <c r="PI13" s="343"/>
      <c r="PJ13" s="343"/>
      <c r="PK13" s="343"/>
      <c r="PL13" s="343"/>
      <c r="PM13" s="343"/>
      <c r="PN13" s="343"/>
      <c r="PO13" s="343"/>
      <c r="PP13" s="343"/>
      <c r="PQ13" s="343"/>
      <c r="PR13" s="343"/>
      <c r="PS13" s="343"/>
      <c r="PT13" s="343"/>
      <c r="PU13" s="343"/>
      <c r="PV13" s="343"/>
      <c r="PW13" s="343"/>
      <c r="PX13" s="343"/>
      <c r="PY13" s="343"/>
      <c r="PZ13" s="343"/>
      <c r="QA13" s="343"/>
      <c r="QB13" s="343"/>
      <c r="QC13" s="343"/>
      <c r="QD13" s="343"/>
      <c r="QE13" s="343"/>
      <c r="QF13" s="343"/>
      <c r="QG13" s="343"/>
      <c r="QH13" s="343"/>
      <c r="QI13" s="343"/>
      <c r="QJ13" s="343"/>
      <c r="QK13" s="343"/>
      <c r="QL13" s="343"/>
      <c r="QM13" s="343"/>
      <c r="QN13" s="343"/>
      <c r="QO13" s="343"/>
      <c r="QP13" s="343"/>
      <c r="QQ13" s="343"/>
      <c r="QR13" s="343"/>
      <c r="QS13" s="343"/>
      <c r="QT13" s="343"/>
      <c r="QU13" s="343"/>
      <c r="QV13" s="343"/>
      <c r="QW13" s="343"/>
      <c r="QX13" s="343"/>
      <c r="QY13" s="343"/>
      <c r="QZ13" s="343"/>
      <c r="RA13" s="343"/>
      <c r="RB13" s="343"/>
      <c r="RC13" s="343"/>
      <c r="RD13" s="343"/>
      <c r="RE13" s="343"/>
      <c r="RF13" s="343"/>
      <c r="RG13" s="343"/>
      <c r="RH13" s="343"/>
      <c r="RI13" s="343"/>
      <c r="RJ13" s="343"/>
      <c r="RK13" s="343"/>
      <c r="RL13" s="343"/>
      <c r="RM13" s="343"/>
      <c r="RN13" s="343"/>
      <c r="RO13" s="343"/>
      <c r="RP13" s="343"/>
      <c r="RQ13" s="343"/>
      <c r="RR13" s="343"/>
      <c r="RS13" s="343"/>
      <c r="RT13" s="343"/>
      <c r="RU13" s="343"/>
      <c r="RV13" s="343"/>
      <c r="RW13" s="343"/>
      <c r="RX13" s="343"/>
      <c r="RY13" s="343"/>
      <c r="RZ13" s="343"/>
      <c r="SA13" s="343"/>
      <c r="SB13" s="343"/>
      <c r="SC13" s="343"/>
      <c r="SD13" s="343"/>
      <c r="SE13" s="343"/>
      <c r="SF13" s="343"/>
      <c r="SG13" s="343"/>
      <c r="SH13" s="343"/>
      <c r="SI13" s="343"/>
      <c r="SJ13" s="343"/>
      <c r="SK13" s="343"/>
      <c r="SL13" s="343"/>
      <c r="SM13" s="343"/>
      <c r="SN13" s="343"/>
      <c r="SO13" s="343"/>
      <c r="SP13" s="343"/>
      <c r="SQ13" s="343"/>
      <c r="SR13" s="343"/>
      <c r="SS13" s="343"/>
      <c r="ST13" s="343"/>
      <c r="SU13" s="343"/>
      <c r="SV13" s="343"/>
      <c r="SW13" s="343"/>
      <c r="SX13" s="343"/>
      <c r="SY13" s="343"/>
      <c r="SZ13" s="343"/>
      <c r="TA13" s="343"/>
      <c r="TB13" s="343"/>
      <c r="TC13" s="343"/>
      <c r="TD13" s="343"/>
      <c r="TE13" s="343"/>
      <c r="TF13" s="343"/>
      <c r="TG13" s="343"/>
      <c r="TH13" s="343"/>
      <c r="TI13" s="343"/>
      <c r="TJ13" s="343"/>
      <c r="TK13" s="343"/>
      <c r="TL13" s="343"/>
      <c r="TM13" s="343"/>
      <c r="TN13" s="343"/>
      <c r="TO13" s="343"/>
      <c r="TP13" s="343"/>
      <c r="TQ13" s="343"/>
      <c r="TR13" s="343"/>
      <c r="TS13" s="343"/>
      <c r="TT13" s="343"/>
      <c r="TU13" s="343"/>
      <c r="TV13" s="343"/>
      <c r="TW13" s="343"/>
      <c r="TX13" s="343"/>
      <c r="TY13" s="343"/>
      <c r="TZ13" s="343"/>
      <c r="UA13" s="343"/>
      <c r="UB13" s="343"/>
      <c r="UC13" s="343"/>
      <c r="UD13" s="343"/>
      <c r="UE13" s="343"/>
      <c r="UF13" s="343"/>
      <c r="UG13" s="343"/>
      <c r="UH13" s="343"/>
      <c r="UI13" s="343"/>
      <c r="UJ13" s="343"/>
      <c r="UK13" s="343"/>
      <c r="UL13" s="343"/>
      <c r="UM13" s="343"/>
      <c r="UN13" s="343"/>
      <c r="UO13" s="343"/>
      <c r="UP13" s="343"/>
      <c r="UQ13" s="343"/>
      <c r="UR13" s="343"/>
      <c r="US13" s="343"/>
      <c r="UT13" s="343"/>
      <c r="UU13" s="343"/>
      <c r="UV13" s="343"/>
      <c r="UW13" s="343"/>
      <c r="UX13" s="343"/>
      <c r="UY13" s="343"/>
      <c r="UZ13" s="343"/>
      <c r="VA13" s="343"/>
      <c r="VB13" s="343"/>
      <c r="VC13" s="343"/>
      <c r="VD13" s="343"/>
      <c r="VE13" s="343"/>
      <c r="VF13" s="343"/>
      <c r="VG13" s="343"/>
      <c r="VH13" s="343"/>
      <c r="VI13" s="343"/>
      <c r="VJ13" s="343"/>
      <c r="VK13" s="343"/>
      <c r="VL13" s="343"/>
      <c r="VM13" s="343"/>
      <c r="VN13" s="343"/>
      <c r="VO13" s="343"/>
      <c r="VP13" s="343"/>
      <c r="VQ13" s="343"/>
      <c r="VR13" s="343"/>
      <c r="VS13" s="343"/>
      <c r="VT13" s="343"/>
      <c r="VU13" s="343"/>
      <c r="VV13" s="343"/>
      <c r="VW13" s="343"/>
      <c r="VX13" s="343"/>
      <c r="VY13" s="343"/>
      <c r="VZ13" s="343"/>
      <c r="WA13" s="343"/>
      <c r="WB13" s="343"/>
      <c r="WC13" s="343"/>
      <c r="WD13" s="343"/>
      <c r="WE13" s="343"/>
      <c r="WF13" s="343"/>
      <c r="WG13" s="343"/>
      <c r="WH13" s="343"/>
      <c r="WI13" s="343"/>
      <c r="WJ13" s="343"/>
      <c r="WK13" s="343"/>
      <c r="WL13" s="343"/>
      <c r="WM13" s="343"/>
      <c r="WN13" s="343"/>
      <c r="WO13" s="343"/>
      <c r="WP13" s="343"/>
      <c r="WQ13" s="343"/>
      <c r="WR13" s="343"/>
      <c r="WS13" s="343"/>
      <c r="WT13" s="343"/>
      <c r="WU13" s="343"/>
      <c r="WV13" s="343"/>
      <c r="WW13" s="343"/>
      <c r="WX13" s="343"/>
      <c r="WY13" s="343"/>
      <c r="WZ13" s="343"/>
      <c r="XA13" s="343"/>
      <c r="XB13" s="343"/>
      <c r="XC13" s="343"/>
      <c r="XD13" s="343"/>
      <c r="XE13" s="343"/>
      <c r="XF13" s="343"/>
      <c r="XG13" s="343"/>
      <c r="XH13" s="343"/>
      <c r="XI13" s="343"/>
      <c r="XJ13" s="343"/>
      <c r="XK13" s="343"/>
      <c r="XL13" s="343"/>
      <c r="XM13" s="343"/>
      <c r="XN13" s="343"/>
      <c r="XO13" s="343"/>
      <c r="XP13" s="343"/>
      <c r="XQ13" s="343"/>
      <c r="XR13" s="343"/>
      <c r="XS13" s="343"/>
      <c r="XT13" s="343"/>
      <c r="XU13" s="343"/>
      <c r="XV13" s="343"/>
      <c r="XW13" s="343"/>
      <c r="XX13" s="343"/>
      <c r="XY13" s="343"/>
      <c r="XZ13" s="343"/>
      <c r="YA13" s="343"/>
      <c r="YB13" s="343"/>
      <c r="YC13" s="343"/>
      <c r="YD13" s="343"/>
      <c r="YE13" s="343"/>
      <c r="YF13" s="343"/>
      <c r="YG13" s="343"/>
      <c r="YH13" s="343"/>
      <c r="YI13" s="343"/>
      <c r="YJ13" s="343"/>
      <c r="YK13" s="343"/>
      <c r="YL13" s="343"/>
      <c r="YM13" s="343"/>
      <c r="YN13" s="343"/>
      <c r="YO13" s="343"/>
      <c r="YP13" s="343"/>
      <c r="YQ13" s="343"/>
      <c r="YR13" s="343"/>
      <c r="YS13" s="343"/>
      <c r="YT13" s="343"/>
      <c r="YU13" s="343"/>
      <c r="YV13" s="343"/>
      <c r="YW13" s="343"/>
      <c r="YX13" s="343"/>
      <c r="YY13" s="343"/>
      <c r="YZ13" s="343"/>
      <c r="ZA13" s="343"/>
      <c r="ZB13" s="343"/>
      <c r="ZC13" s="343"/>
      <c r="ZD13" s="343"/>
      <c r="ZE13" s="343"/>
      <c r="ZF13" s="343"/>
      <c r="ZG13" s="343"/>
      <c r="ZH13" s="343"/>
      <c r="ZI13" s="343"/>
      <c r="ZJ13" s="343"/>
      <c r="ZK13" s="343"/>
      <c r="ZL13" s="343"/>
      <c r="ZM13" s="343"/>
      <c r="ZN13" s="343"/>
      <c r="ZO13" s="343"/>
      <c r="ZP13" s="343"/>
      <c r="ZQ13" s="343"/>
      <c r="ZR13" s="343"/>
      <c r="ZS13" s="343"/>
      <c r="ZT13" s="343"/>
      <c r="ZU13" s="343"/>
      <c r="ZV13" s="343"/>
      <c r="ZW13" s="343"/>
      <c r="ZX13" s="343"/>
      <c r="ZY13" s="343"/>
      <c r="ZZ13" s="343"/>
      <c r="AAA13" s="343"/>
      <c r="AAB13" s="343"/>
      <c r="AAC13" s="343"/>
      <c r="AAD13" s="343"/>
      <c r="AAE13" s="343"/>
      <c r="AAF13" s="343"/>
      <c r="AAG13" s="343"/>
      <c r="AAH13" s="343"/>
      <c r="AAI13" s="343"/>
      <c r="AAJ13" s="343"/>
      <c r="AAK13" s="343"/>
      <c r="AAL13" s="343"/>
      <c r="AAM13" s="343"/>
      <c r="AAN13" s="343"/>
      <c r="AAO13" s="343"/>
      <c r="AAP13" s="343"/>
      <c r="AAQ13" s="343"/>
      <c r="AAR13" s="343"/>
      <c r="AAS13" s="343"/>
      <c r="AAT13" s="343"/>
      <c r="AAU13" s="343"/>
      <c r="AAV13" s="343"/>
      <c r="AAW13" s="343"/>
      <c r="AAX13" s="343"/>
      <c r="AAY13" s="343"/>
      <c r="AAZ13" s="343"/>
      <c r="ABA13" s="343"/>
      <c r="ABB13" s="343"/>
      <c r="ABC13" s="343"/>
      <c r="ABD13" s="343"/>
      <c r="ABE13" s="343"/>
      <c r="ABF13" s="343"/>
      <c r="ABG13" s="343"/>
      <c r="ABH13" s="343"/>
      <c r="ABI13" s="343"/>
      <c r="ABJ13" s="343"/>
      <c r="ABK13" s="343"/>
      <c r="ABL13" s="343"/>
      <c r="ABM13" s="343"/>
      <c r="ABN13" s="343"/>
      <c r="ABO13" s="343"/>
      <c r="ABP13" s="343"/>
      <c r="ABQ13" s="343"/>
      <c r="ABR13" s="343"/>
      <c r="ABS13" s="343"/>
      <c r="ABT13" s="343"/>
      <c r="ABU13" s="343"/>
      <c r="ABV13" s="343"/>
      <c r="ABW13" s="343"/>
      <c r="ABX13" s="343"/>
      <c r="ABY13" s="343"/>
      <c r="ABZ13" s="343"/>
      <c r="ACA13" s="343"/>
      <c r="ACB13" s="343"/>
      <c r="ACC13" s="343"/>
      <c r="ACD13" s="343"/>
      <c r="ACE13" s="343"/>
      <c r="ACF13" s="343"/>
      <c r="ACG13" s="343"/>
      <c r="ACH13" s="343"/>
      <c r="ACI13" s="343"/>
      <c r="ACJ13" s="343"/>
      <c r="ACK13" s="343"/>
      <c r="ACL13" s="343"/>
      <c r="ACM13" s="343"/>
      <c r="ACN13" s="343"/>
      <c r="ACO13" s="343"/>
      <c r="ACP13" s="343"/>
      <c r="ACQ13" s="343"/>
      <c r="ACR13" s="343"/>
      <c r="ACS13" s="343"/>
      <c r="ACT13" s="343"/>
      <c r="ACU13" s="343"/>
      <c r="ACV13" s="343"/>
      <c r="ACW13" s="343"/>
      <c r="ACX13" s="343"/>
      <c r="ACY13" s="343"/>
      <c r="ACZ13" s="343"/>
      <c r="ADA13" s="343"/>
      <c r="ADB13" s="343"/>
      <c r="ADC13" s="343"/>
      <c r="ADD13" s="343"/>
      <c r="ADE13" s="343"/>
      <c r="ADF13" s="343"/>
      <c r="ADG13" s="343"/>
      <c r="ADH13" s="343"/>
      <c r="ADI13" s="343"/>
      <c r="ADJ13" s="343"/>
      <c r="ADK13" s="343"/>
      <c r="ADL13" s="343"/>
      <c r="ADM13" s="343"/>
      <c r="ADN13" s="343"/>
      <c r="ADO13" s="343"/>
      <c r="ADP13" s="343"/>
      <c r="ADQ13" s="343"/>
      <c r="ADR13" s="343"/>
      <c r="ADS13" s="343"/>
      <c r="ADT13" s="343"/>
      <c r="ADU13" s="343"/>
      <c r="ADV13" s="343"/>
      <c r="ADW13" s="343"/>
      <c r="ADX13" s="343"/>
      <c r="ADY13" s="343"/>
      <c r="ADZ13" s="343"/>
      <c r="AEA13" s="343"/>
      <c r="AEB13" s="343"/>
      <c r="AEC13" s="343"/>
      <c r="AED13" s="343"/>
      <c r="AEE13" s="343"/>
      <c r="AEF13" s="343"/>
      <c r="AEG13" s="343"/>
      <c r="AEH13" s="343"/>
      <c r="AEI13" s="343"/>
      <c r="AEJ13" s="343"/>
      <c r="AEK13" s="343"/>
      <c r="AEL13" s="343"/>
      <c r="AEM13" s="343"/>
      <c r="AEN13" s="343"/>
      <c r="AEO13" s="343"/>
      <c r="AEP13" s="343"/>
      <c r="AEQ13" s="343"/>
      <c r="AER13" s="343"/>
      <c r="AES13" s="343"/>
      <c r="AET13" s="343"/>
      <c r="AEU13" s="343"/>
      <c r="AEV13" s="343"/>
      <c r="AEW13" s="343"/>
      <c r="AEX13" s="343"/>
      <c r="AEY13" s="343"/>
      <c r="AEZ13" s="343"/>
      <c r="AFA13" s="343"/>
      <c r="AFB13" s="343"/>
      <c r="AFC13" s="343"/>
      <c r="AFD13" s="343"/>
      <c r="AFE13" s="343"/>
      <c r="AFF13" s="343"/>
      <c r="AFG13" s="343"/>
      <c r="AFH13" s="343"/>
      <c r="AFI13" s="343"/>
      <c r="AFJ13" s="343"/>
      <c r="AFK13" s="343"/>
      <c r="AFL13" s="343"/>
      <c r="AFM13" s="343"/>
      <c r="AFN13" s="343"/>
      <c r="AFO13" s="343"/>
      <c r="AFP13" s="343"/>
      <c r="AFQ13" s="343"/>
      <c r="AFR13" s="343"/>
      <c r="AFS13" s="343"/>
      <c r="AFT13" s="343"/>
      <c r="AFU13" s="343"/>
      <c r="AFV13" s="343"/>
      <c r="AFW13" s="343"/>
      <c r="AFX13" s="343"/>
      <c r="AFY13" s="343"/>
      <c r="AFZ13" s="343"/>
      <c r="AGA13" s="343"/>
      <c r="AGB13" s="343"/>
      <c r="AGC13" s="343"/>
      <c r="AGD13" s="343"/>
      <c r="AGE13" s="343"/>
      <c r="AGF13" s="343"/>
      <c r="AGG13" s="343"/>
      <c r="AGH13" s="343"/>
      <c r="AGI13" s="343"/>
      <c r="AGJ13" s="343"/>
      <c r="AGK13" s="343"/>
      <c r="AGL13" s="343"/>
      <c r="AGM13" s="343"/>
      <c r="AGN13" s="343"/>
      <c r="AGO13" s="343"/>
      <c r="AGP13" s="343"/>
      <c r="AGQ13" s="343"/>
      <c r="AGR13" s="343"/>
      <c r="AGS13" s="343"/>
      <c r="AGT13" s="343"/>
      <c r="AGU13" s="343"/>
      <c r="AGV13" s="343"/>
      <c r="AGW13" s="343"/>
      <c r="AGX13" s="343"/>
      <c r="AGY13" s="343"/>
      <c r="AGZ13" s="343"/>
      <c r="AHA13" s="343"/>
      <c r="AHB13" s="343"/>
      <c r="AHC13" s="343"/>
      <c r="AHD13" s="343"/>
      <c r="AHE13" s="343"/>
      <c r="AHF13" s="343"/>
      <c r="AHG13" s="343"/>
      <c r="AHH13" s="343"/>
      <c r="AHI13" s="343"/>
      <c r="AHJ13" s="343"/>
      <c r="AHK13" s="343"/>
      <c r="AHL13" s="343"/>
      <c r="AHM13" s="343"/>
      <c r="AHN13" s="343"/>
      <c r="AHO13" s="343"/>
      <c r="AHP13" s="343"/>
      <c r="AHQ13" s="343"/>
      <c r="AHR13" s="343"/>
      <c r="AHS13" s="343"/>
      <c r="AHT13" s="343"/>
      <c r="AHU13" s="343"/>
      <c r="AHV13" s="343"/>
      <c r="AHW13" s="343"/>
      <c r="AHX13" s="343"/>
      <c r="AHY13" s="343"/>
      <c r="AHZ13" s="343"/>
      <c r="AIA13" s="343"/>
      <c r="AIB13" s="343"/>
      <c r="AIC13" s="343"/>
      <c r="AID13" s="343"/>
      <c r="AIE13" s="343"/>
      <c r="AIF13" s="343"/>
      <c r="AIG13" s="343"/>
      <c r="AIH13" s="343"/>
      <c r="AII13" s="343"/>
      <c r="AIJ13" s="343"/>
      <c r="AIK13" s="343"/>
      <c r="AIL13" s="343"/>
      <c r="AIM13" s="343"/>
      <c r="AIN13" s="343"/>
      <c r="AIO13" s="343"/>
      <c r="AIP13" s="343"/>
      <c r="AIQ13" s="343"/>
      <c r="AIR13" s="343"/>
      <c r="AIS13" s="343"/>
      <c r="AIT13" s="343"/>
      <c r="AIU13" s="343"/>
      <c r="AIV13" s="343"/>
      <c r="AIW13" s="343"/>
      <c r="AIX13" s="343"/>
      <c r="AIY13" s="343"/>
      <c r="AIZ13" s="343"/>
      <c r="AJA13" s="343"/>
      <c r="AJB13" s="343"/>
      <c r="AJC13" s="343"/>
      <c r="AJD13" s="343"/>
      <c r="AJE13" s="343"/>
      <c r="AJF13" s="343"/>
      <c r="AJG13" s="343"/>
      <c r="AJH13" s="343"/>
      <c r="AJI13" s="343"/>
      <c r="AJJ13" s="343"/>
      <c r="AJK13" s="343"/>
      <c r="AJL13" s="343"/>
      <c r="AJM13" s="343"/>
      <c r="AJN13" s="343"/>
      <c r="AJO13" s="343"/>
      <c r="AJP13" s="343"/>
      <c r="AJQ13" s="343"/>
      <c r="AJR13" s="343"/>
      <c r="AJS13" s="343"/>
      <c r="AJT13" s="343"/>
      <c r="AJU13" s="343"/>
      <c r="AJV13" s="343"/>
      <c r="AJW13" s="343"/>
      <c r="AJX13" s="343"/>
      <c r="AJY13" s="343"/>
      <c r="AJZ13" s="343"/>
      <c r="AKA13" s="343"/>
      <c r="AKB13" s="343"/>
      <c r="AKC13" s="343"/>
      <c r="AKD13" s="343"/>
      <c r="AKE13" s="343"/>
      <c r="AKF13" s="343"/>
      <c r="AKG13" s="343"/>
      <c r="AKH13" s="343"/>
      <c r="AKI13" s="343"/>
      <c r="AKJ13" s="343"/>
      <c r="AKK13" s="343"/>
      <c r="AKL13" s="343"/>
      <c r="AKM13" s="343"/>
      <c r="AKN13" s="343"/>
      <c r="AKO13" s="343"/>
      <c r="AKP13" s="343"/>
      <c r="AKQ13" s="343"/>
      <c r="AKR13" s="343"/>
      <c r="AKS13" s="343"/>
      <c r="AKT13" s="343"/>
      <c r="AKU13" s="343"/>
      <c r="AKV13" s="343"/>
      <c r="AKW13" s="343"/>
      <c r="AKX13" s="343"/>
      <c r="AKY13" s="343"/>
      <c r="AKZ13" s="343"/>
      <c r="ALA13" s="343"/>
      <c r="ALB13" s="343"/>
      <c r="ALC13" s="343"/>
      <c r="ALD13" s="343"/>
      <c r="ALE13" s="343"/>
      <c r="ALF13" s="343"/>
      <c r="ALG13" s="343"/>
      <c r="ALH13" s="343"/>
      <c r="ALI13" s="343"/>
      <c r="ALJ13" s="343"/>
      <c r="ALK13" s="343"/>
      <c r="ALL13" s="343"/>
      <c r="ALM13" s="343"/>
      <c r="ALN13" s="343"/>
      <c r="ALO13" s="343"/>
      <c r="ALP13" s="343"/>
      <c r="ALQ13" s="343"/>
      <c r="ALR13" s="343"/>
      <c r="ALS13" s="343"/>
      <c r="ALT13" s="343"/>
      <c r="ALU13" s="343"/>
      <c r="ALV13" s="343"/>
      <c r="ALW13" s="343"/>
      <c r="ALX13" s="343"/>
      <c r="ALY13" s="343"/>
      <c r="ALZ13" s="343"/>
      <c r="AMA13" s="343"/>
      <c r="AMB13" s="343"/>
      <c r="AMC13" s="343"/>
      <c r="AMD13" s="343"/>
      <c r="AME13" s="343"/>
      <c r="AMF13" s="343"/>
      <c r="AMG13" s="343"/>
      <c r="AMH13" s="343"/>
      <c r="AMI13" s="343"/>
      <c r="AMJ13" s="343"/>
      <c r="AMK13" s="343"/>
      <c r="AML13" s="343"/>
      <c r="AMM13" s="343"/>
      <c r="AMN13" s="343"/>
      <c r="AMO13" s="343"/>
      <c r="AMP13" s="343"/>
      <c r="AMQ13" s="343"/>
      <c r="AMR13" s="343"/>
      <c r="AMS13" s="343"/>
      <c r="AMT13" s="343"/>
      <c r="AMU13" s="343"/>
      <c r="AMV13" s="343"/>
      <c r="AMW13" s="343"/>
      <c r="AMX13" s="343"/>
      <c r="AMY13" s="343"/>
      <c r="AMZ13" s="343"/>
      <c r="ANA13" s="343"/>
      <c r="ANB13" s="343"/>
      <c r="ANC13" s="343"/>
      <c r="AND13" s="343"/>
      <c r="ANE13" s="343"/>
      <c r="ANF13" s="343"/>
      <c r="ANG13" s="343"/>
      <c r="ANH13" s="343"/>
      <c r="ANI13" s="343"/>
      <c r="ANJ13" s="343"/>
      <c r="ANK13" s="343"/>
      <c r="ANL13" s="343"/>
      <c r="ANM13" s="343"/>
      <c r="ANN13" s="343"/>
      <c r="ANO13" s="343"/>
      <c r="ANP13" s="343"/>
      <c r="ANQ13" s="343"/>
      <c r="ANR13" s="343"/>
      <c r="ANS13" s="343"/>
      <c r="ANT13" s="343"/>
      <c r="ANU13" s="343"/>
      <c r="ANV13" s="343"/>
      <c r="ANW13" s="343"/>
      <c r="ANX13" s="343"/>
      <c r="ANY13" s="343"/>
      <c r="ANZ13" s="343"/>
      <c r="AOA13" s="343"/>
      <c r="AOB13" s="343"/>
      <c r="AOC13" s="343"/>
      <c r="AOD13" s="343"/>
      <c r="AOE13" s="343"/>
      <c r="AOF13" s="343"/>
      <c r="AOG13" s="343"/>
      <c r="AOH13" s="343"/>
      <c r="AOI13" s="343"/>
      <c r="AOJ13" s="343"/>
      <c r="AOK13" s="343"/>
      <c r="AOL13" s="343"/>
      <c r="AOM13" s="343"/>
      <c r="AON13" s="343"/>
      <c r="AOO13" s="343"/>
      <c r="AOP13" s="343"/>
      <c r="AOQ13" s="343"/>
      <c r="AOR13" s="343"/>
      <c r="AOS13" s="343"/>
      <c r="AOT13" s="343"/>
      <c r="AOU13" s="343"/>
      <c r="AOV13" s="343"/>
      <c r="AOW13" s="343"/>
      <c r="AOX13" s="343"/>
      <c r="AOY13" s="343"/>
      <c r="AOZ13" s="343"/>
      <c r="APA13" s="343"/>
      <c r="APB13" s="343"/>
      <c r="APC13" s="343"/>
      <c r="APD13" s="343"/>
      <c r="APE13" s="343"/>
      <c r="APF13" s="343"/>
      <c r="APG13" s="343"/>
      <c r="APH13" s="343"/>
      <c r="API13" s="343"/>
      <c r="APJ13" s="343"/>
      <c r="APK13" s="343"/>
      <c r="APL13" s="343"/>
      <c r="APM13" s="343"/>
      <c r="APN13" s="343"/>
      <c r="APO13" s="343"/>
      <c r="APP13" s="343"/>
      <c r="APQ13" s="343"/>
      <c r="APR13" s="343"/>
      <c r="APS13" s="343"/>
      <c r="APT13" s="343"/>
      <c r="APU13" s="343"/>
      <c r="APV13" s="343"/>
      <c r="APW13" s="343"/>
      <c r="APX13" s="343"/>
      <c r="APY13" s="343"/>
      <c r="APZ13" s="343"/>
      <c r="AQA13" s="343"/>
      <c r="AQB13" s="343"/>
      <c r="AQC13" s="343"/>
      <c r="AQD13" s="343"/>
      <c r="AQE13" s="343"/>
      <c r="AQF13" s="343"/>
      <c r="AQG13" s="343"/>
      <c r="AQH13" s="343"/>
      <c r="AQI13" s="343"/>
      <c r="AQJ13" s="343"/>
      <c r="AQK13" s="343"/>
      <c r="AQL13" s="343"/>
      <c r="AQM13" s="343"/>
      <c r="AQN13" s="343"/>
      <c r="AQO13" s="343"/>
      <c r="AQP13" s="343"/>
      <c r="AQQ13" s="343"/>
      <c r="AQR13" s="343"/>
      <c r="AQS13" s="343"/>
      <c r="AQT13" s="343"/>
      <c r="AQU13" s="343"/>
      <c r="AQV13" s="343"/>
      <c r="AQW13" s="343"/>
      <c r="AQX13" s="343"/>
      <c r="AQY13" s="343"/>
      <c r="AQZ13" s="343"/>
      <c r="ARA13" s="343"/>
      <c r="ARB13" s="343"/>
      <c r="ARC13" s="343"/>
      <c r="ARD13" s="343"/>
      <c r="ARE13" s="343"/>
      <c r="ARF13" s="343"/>
      <c r="ARG13" s="343"/>
      <c r="ARH13" s="343"/>
      <c r="ARI13" s="343"/>
      <c r="ARJ13" s="343"/>
      <c r="ARK13" s="343"/>
      <c r="ARL13" s="343"/>
      <c r="ARM13" s="343"/>
      <c r="ARN13" s="343"/>
      <c r="ARO13" s="343"/>
      <c r="ARP13" s="343"/>
      <c r="ARQ13" s="343"/>
      <c r="ARR13" s="343"/>
      <c r="ARS13" s="343"/>
      <c r="ART13" s="343"/>
      <c r="ARU13" s="343"/>
      <c r="ARV13" s="343"/>
      <c r="ARW13" s="343"/>
      <c r="ARX13" s="343"/>
      <c r="ARY13" s="343"/>
      <c r="ARZ13" s="343"/>
      <c r="ASA13" s="343"/>
      <c r="ASB13" s="343"/>
      <c r="ASC13" s="343"/>
      <c r="ASD13" s="343"/>
      <c r="ASE13" s="343"/>
      <c r="ASF13" s="343"/>
      <c r="ASG13" s="343"/>
      <c r="ASH13" s="343"/>
      <c r="ASI13" s="343"/>
      <c r="ASJ13" s="343"/>
      <c r="ASK13" s="343"/>
      <c r="ASL13" s="343"/>
      <c r="ASM13" s="343"/>
      <c r="ASN13" s="343"/>
      <c r="ASO13" s="343"/>
      <c r="ASP13" s="343"/>
      <c r="ASQ13" s="343"/>
      <c r="ASR13" s="343"/>
      <c r="ASS13" s="343"/>
      <c r="AST13" s="343"/>
      <c r="ASU13" s="343"/>
      <c r="ASV13" s="343"/>
      <c r="ASW13" s="343"/>
      <c r="ASX13" s="343"/>
      <c r="ASY13" s="343"/>
      <c r="ASZ13" s="343"/>
      <c r="ATA13" s="343"/>
      <c r="ATB13" s="343"/>
      <c r="ATC13" s="343"/>
      <c r="ATD13" s="343"/>
      <c r="ATE13" s="343"/>
      <c r="ATF13" s="343"/>
      <c r="ATG13" s="343"/>
      <c r="ATH13" s="343"/>
      <c r="ATI13" s="343"/>
      <c r="ATJ13" s="343"/>
      <c r="ATK13" s="343"/>
      <c r="ATL13" s="343"/>
      <c r="ATM13" s="343"/>
      <c r="ATN13" s="343"/>
      <c r="ATO13" s="343"/>
      <c r="ATP13" s="343"/>
      <c r="ATQ13" s="343"/>
      <c r="ATR13" s="343"/>
      <c r="ATS13" s="343"/>
      <c r="ATT13" s="343"/>
      <c r="ATU13" s="343"/>
      <c r="ATV13" s="343"/>
      <c r="ATW13" s="343"/>
      <c r="ATX13" s="343"/>
      <c r="ATY13" s="343"/>
      <c r="ATZ13" s="343"/>
      <c r="AUA13" s="343"/>
      <c r="AUB13" s="343"/>
      <c r="AUC13" s="343"/>
      <c r="AUD13" s="343"/>
      <c r="AUE13" s="343"/>
      <c r="AUF13" s="343"/>
      <c r="AUG13" s="343"/>
      <c r="AUH13" s="343"/>
      <c r="AUI13" s="343"/>
      <c r="AUJ13" s="343"/>
      <c r="AUK13" s="343"/>
      <c r="AUL13" s="343"/>
      <c r="AUM13" s="343"/>
      <c r="AUN13" s="343"/>
      <c r="AUO13" s="343"/>
      <c r="AUP13" s="343"/>
      <c r="AUQ13" s="343"/>
      <c r="AUR13" s="343"/>
      <c r="AUS13" s="343"/>
      <c r="AUT13" s="343"/>
      <c r="AUU13" s="343"/>
      <c r="AUV13" s="343"/>
      <c r="AUW13" s="343"/>
      <c r="AUX13" s="343"/>
      <c r="AUY13" s="343"/>
      <c r="AUZ13" s="343"/>
      <c r="AVA13" s="343"/>
      <c r="AVB13" s="343"/>
      <c r="AVC13" s="343"/>
      <c r="AVD13" s="343"/>
      <c r="AVE13" s="343"/>
      <c r="AVF13" s="343"/>
      <c r="AVG13" s="343"/>
      <c r="AVH13" s="343"/>
      <c r="AVI13" s="343"/>
      <c r="AVJ13" s="343"/>
      <c r="AVK13" s="343"/>
      <c r="AVL13" s="343"/>
      <c r="AVM13" s="343"/>
      <c r="AVN13" s="343"/>
      <c r="AVO13" s="343"/>
      <c r="AVP13" s="343"/>
      <c r="AVQ13" s="343"/>
      <c r="AVR13" s="343"/>
      <c r="AVS13" s="343"/>
      <c r="AVT13" s="343"/>
      <c r="AVU13" s="343"/>
      <c r="AVV13" s="343"/>
      <c r="AVW13" s="343"/>
      <c r="AVX13" s="343"/>
      <c r="AVY13" s="343"/>
      <c r="AVZ13" s="343"/>
      <c r="AWA13" s="343"/>
      <c r="AWB13" s="343"/>
      <c r="AWC13" s="343"/>
      <c r="AWD13" s="343"/>
      <c r="AWE13" s="343"/>
      <c r="AWF13" s="343"/>
      <c r="AWG13" s="343"/>
      <c r="AWH13" s="343"/>
      <c r="AWI13" s="343"/>
      <c r="AWJ13" s="343"/>
      <c r="AWK13" s="343"/>
      <c r="AWL13" s="343"/>
      <c r="AWM13" s="343"/>
      <c r="AWN13" s="343"/>
      <c r="AWO13" s="343"/>
      <c r="AWP13" s="343"/>
      <c r="AWQ13" s="343"/>
      <c r="AWR13" s="343"/>
      <c r="AWS13" s="343"/>
      <c r="AWT13" s="343"/>
      <c r="AWU13" s="343"/>
      <c r="AWV13" s="343"/>
      <c r="AWW13" s="343"/>
      <c r="AWX13" s="343"/>
      <c r="AWY13" s="343"/>
      <c r="AWZ13" s="343"/>
      <c r="AXA13" s="343"/>
      <c r="AXB13" s="343"/>
      <c r="AXC13" s="343"/>
      <c r="AXD13" s="343"/>
      <c r="AXE13" s="343"/>
      <c r="AXF13" s="343"/>
      <c r="AXG13" s="343"/>
      <c r="AXH13" s="343"/>
      <c r="AXI13" s="343"/>
      <c r="AXJ13" s="343"/>
      <c r="AXK13" s="343"/>
      <c r="AXL13" s="343"/>
      <c r="AXM13" s="343"/>
      <c r="AXN13" s="343"/>
      <c r="AXO13" s="343"/>
      <c r="AXP13" s="343"/>
      <c r="AXQ13" s="343"/>
      <c r="AXR13" s="343"/>
      <c r="AXS13" s="343"/>
      <c r="AXT13" s="343"/>
      <c r="AXU13" s="343"/>
      <c r="AXV13" s="343"/>
      <c r="AXW13" s="343"/>
      <c r="AXX13" s="343"/>
      <c r="AXY13" s="343"/>
      <c r="AXZ13" s="343"/>
      <c r="AYA13" s="343"/>
      <c r="AYB13" s="343"/>
      <c r="AYC13" s="343"/>
      <c r="AYD13" s="343"/>
      <c r="AYE13" s="343"/>
      <c r="AYF13" s="343"/>
      <c r="AYG13" s="343"/>
      <c r="AYH13" s="343"/>
      <c r="AYI13" s="343"/>
      <c r="AYJ13" s="343"/>
      <c r="AYK13" s="343"/>
      <c r="AYL13" s="343"/>
      <c r="AYM13" s="343"/>
      <c r="AYN13" s="343"/>
      <c r="AYO13" s="343"/>
      <c r="AYP13" s="343"/>
      <c r="AYQ13" s="343"/>
      <c r="AYR13" s="343"/>
      <c r="AYS13" s="343"/>
      <c r="AYT13" s="343"/>
      <c r="AYU13" s="343"/>
      <c r="AYV13" s="343"/>
      <c r="AYW13" s="343"/>
      <c r="AYX13" s="343"/>
      <c r="AYY13" s="343"/>
      <c r="AYZ13" s="343"/>
      <c r="AZA13" s="343"/>
      <c r="AZB13" s="343"/>
      <c r="AZC13" s="343"/>
      <c r="AZD13" s="343"/>
      <c r="AZE13" s="343"/>
      <c r="AZF13" s="343"/>
      <c r="AZG13" s="343"/>
      <c r="AZH13" s="343"/>
      <c r="AZI13" s="343"/>
      <c r="AZJ13" s="343"/>
      <c r="AZK13" s="343"/>
      <c r="AZL13" s="343"/>
      <c r="AZM13" s="343"/>
      <c r="AZN13" s="343"/>
      <c r="AZO13" s="343"/>
      <c r="AZP13" s="343"/>
      <c r="AZQ13" s="343"/>
      <c r="AZR13" s="343"/>
      <c r="AZS13" s="343"/>
      <c r="AZT13" s="343"/>
      <c r="AZU13" s="343"/>
      <c r="AZV13" s="343"/>
      <c r="AZW13" s="343"/>
      <c r="AZX13" s="343"/>
      <c r="AZY13" s="343"/>
      <c r="AZZ13" s="343"/>
      <c r="BAA13" s="343"/>
      <c r="BAB13" s="343"/>
      <c r="BAC13" s="343"/>
      <c r="BAD13" s="343"/>
      <c r="BAE13" s="343"/>
      <c r="BAF13" s="343"/>
      <c r="BAG13" s="343"/>
      <c r="BAH13" s="343"/>
      <c r="BAI13" s="343"/>
      <c r="BAJ13" s="343"/>
      <c r="BAK13" s="343"/>
      <c r="BAL13" s="343"/>
      <c r="BAM13" s="343"/>
      <c r="BAN13" s="343"/>
      <c r="BAO13" s="343"/>
      <c r="BAP13" s="343"/>
      <c r="BAQ13" s="343"/>
      <c r="BAR13" s="343"/>
      <c r="BAS13" s="343"/>
      <c r="BAT13" s="343"/>
      <c r="BAU13" s="343"/>
      <c r="BAV13" s="343"/>
      <c r="BAW13" s="343"/>
      <c r="BAX13" s="343"/>
      <c r="BAY13" s="343"/>
      <c r="BAZ13" s="343"/>
      <c r="BBA13" s="343"/>
      <c r="BBB13" s="343"/>
      <c r="BBC13" s="343"/>
      <c r="BBD13" s="343"/>
      <c r="BBE13" s="343"/>
      <c r="BBF13" s="343"/>
      <c r="BBG13" s="343"/>
      <c r="BBH13" s="343"/>
      <c r="BBI13" s="343"/>
      <c r="BBJ13" s="343"/>
      <c r="BBK13" s="343"/>
      <c r="BBL13" s="343"/>
      <c r="BBM13" s="343"/>
      <c r="BBN13" s="343"/>
      <c r="BBO13" s="343"/>
      <c r="BBP13" s="343"/>
      <c r="BBQ13" s="343"/>
      <c r="BBR13" s="343"/>
      <c r="BBS13" s="343"/>
      <c r="BBT13" s="343"/>
      <c r="BBU13" s="343"/>
      <c r="BBV13" s="343"/>
      <c r="BBW13" s="343"/>
      <c r="BBX13" s="343"/>
      <c r="BBY13" s="343"/>
      <c r="BBZ13" s="343"/>
      <c r="BCA13" s="343"/>
      <c r="BCB13" s="343"/>
      <c r="BCC13" s="343"/>
      <c r="BCD13" s="343"/>
      <c r="BCE13" s="343"/>
      <c r="BCF13" s="343"/>
      <c r="BCG13" s="343"/>
      <c r="BCH13" s="343"/>
      <c r="BCI13" s="343"/>
      <c r="BCJ13" s="343"/>
      <c r="BCK13" s="343"/>
      <c r="BCL13" s="343"/>
      <c r="BCM13" s="343"/>
      <c r="BCN13" s="343"/>
      <c r="BCO13" s="343"/>
      <c r="BCP13" s="343"/>
      <c r="BCQ13" s="343"/>
      <c r="BCR13" s="343"/>
      <c r="BCS13" s="343"/>
      <c r="BCT13" s="343"/>
      <c r="BCU13" s="343"/>
      <c r="BCV13" s="343"/>
      <c r="BCW13" s="343"/>
      <c r="BCX13" s="343"/>
      <c r="BCY13" s="343"/>
      <c r="BCZ13" s="343"/>
      <c r="BDA13" s="343"/>
      <c r="BDB13" s="343"/>
      <c r="BDC13" s="343"/>
      <c r="BDD13" s="343"/>
      <c r="BDE13" s="343"/>
      <c r="BDF13" s="343"/>
      <c r="BDG13" s="343"/>
      <c r="BDH13" s="343"/>
      <c r="BDI13" s="343"/>
      <c r="BDJ13" s="343"/>
      <c r="BDK13" s="343"/>
      <c r="BDL13" s="343"/>
      <c r="BDM13" s="343"/>
      <c r="BDN13" s="343"/>
      <c r="BDO13" s="343"/>
      <c r="BDP13" s="343"/>
      <c r="BDQ13" s="343"/>
      <c r="BDR13" s="343"/>
      <c r="BDS13" s="343"/>
      <c r="BDT13" s="343"/>
      <c r="BDU13" s="343"/>
      <c r="BDV13" s="343"/>
      <c r="BDW13" s="343"/>
      <c r="BDX13" s="343"/>
      <c r="BDY13" s="343"/>
      <c r="BDZ13" s="343"/>
      <c r="BEA13" s="343"/>
      <c r="BEB13" s="343"/>
      <c r="BEC13" s="343"/>
      <c r="BED13" s="343"/>
      <c r="BEE13" s="343"/>
      <c r="BEF13" s="343"/>
      <c r="BEG13" s="343"/>
      <c r="BEH13" s="343"/>
      <c r="BEI13" s="343"/>
      <c r="BEJ13" s="343"/>
      <c r="BEK13" s="343"/>
      <c r="BEL13" s="343"/>
      <c r="BEM13" s="343"/>
      <c r="BEN13" s="343"/>
      <c r="BEO13" s="343"/>
      <c r="BEP13" s="343"/>
      <c r="BEQ13" s="343"/>
      <c r="BER13" s="343"/>
      <c r="BES13" s="343"/>
      <c r="BET13" s="343"/>
      <c r="BEU13" s="343"/>
      <c r="BEV13" s="343"/>
      <c r="BEW13" s="343"/>
      <c r="BEX13" s="343"/>
      <c r="BEY13" s="343"/>
      <c r="BEZ13" s="343"/>
      <c r="BFA13" s="343"/>
      <c r="BFB13" s="343"/>
      <c r="BFC13" s="343"/>
      <c r="BFD13" s="343"/>
      <c r="BFE13" s="343"/>
      <c r="BFF13" s="343"/>
      <c r="BFG13" s="343"/>
      <c r="BFH13" s="343"/>
      <c r="BFI13" s="343"/>
      <c r="BFJ13" s="343"/>
      <c r="BFK13" s="343"/>
      <c r="BFL13" s="343"/>
      <c r="BFM13" s="343"/>
      <c r="BFN13" s="343"/>
      <c r="BFO13" s="343"/>
      <c r="BFP13" s="343"/>
      <c r="BFQ13" s="343"/>
      <c r="BFR13" s="343"/>
      <c r="BFS13" s="343"/>
      <c r="BFT13" s="343"/>
      <c r="BFU13" s="343"/>
      <c r="BFV13" s="343"/>
      <c r="BFW13" s="343"/>
      <c r="BFX13" s="343"/>
      <c r="BFY13" s="343"/>
      <c r="BFZ13" s="343"/>
      <c r="BGA13" s="343"/>
      <c r="BGB13" s="343"/>
      <c r="BGC13" s="343"/>
      <c r="BGD13" s="343"/>
      <c r="BGE13" s="343"/>
      <c r="BGF13" s="343"/>
      <c r="BGG13" s="343"/>
      <c r="BGH13" s="343"/>
      <c r="BGI13" s="343"/>
      <c r="BGJ13" s="343"/>
      <c r="BGK13" s="343"/>
      <c r="BGL13" s="343"/>
      <c r="BGM13" s="343"/>
      <c r="BGN13" s="343"/>
      <c r="BGO13" s="343"/>
      <c r="BGP13" s="343"/>
      <c r="BGQ13" s="343"/>
      <c r="BGR13" s="343"/>
      <c r="BGS13" s="343"/>
      <c r="BGT13" s="343"/>
      <c r="BGU13" s="343"/>
      <c r="BGV13" s="343"/>
      <c r="BGW13" s="343"/>
      <c r="BGX13" s="343"/>
      <c r="BGY13" s="343"/>
      <c r="BGZ13" s="343"/>
      <c r="BHA13" s="343"/>
      <c r="BHB13" s="343"/>
      <c r="BHC13" s="343"/>
      <c r="BHD13" s="343"/>
      <c r="BHE13" s="343"/>
      <c r="BHF13" s="343"/>
      <c r="BHG13" s="343"/>
      <c r="BHH13" s="343"/>
      <c r="BHI13" s="343"/>
      <c r="BHJ13" s="343"/>
      <c r="BHK13" s="343"/>
      <c r="BHL13" s="343"/>
      <c r="BHM13" s="343"/>
      <c r="BHN13" s="343"/>
      <c r="BHO13" s="343"/>
      <c r="BHP13" s="343"/>
      <c r="BHQ13" s="343"/>
      <c r="BHR13" s="343"/>
      <c r="BHS13" s="343"/>
      <c r="BHT13" s="343"/>
      <c r="BHU13" s="343"/>
      <c r="BHV13" s="343"/>
      <c r="BHW13" s="343"/>
      <c r="BHX13" s="343"/>
      <c r="BHY13" s="343"/>
      <c r="BHZ13" s="343"/>
      <c r="BIA13" s="343"/>
      <c r="BIB13" s="343"/>
      <c r="BIC13" s="343"/>
      <c r="BID13" s="343"/>
      <c r="BIE13" s="343"/>
      <c r="BIF13" s="343"/>
      <c r="BIG13" s="343"/>
      <c r="BIH13" s="343"/>
      <c r="BII13" s="343"/>
      <c r="BIJ13" s="343"/>
      <c r="BIK13" s="343"/>
      <c r="BIL13" s="343"/>
      <c r="BIM13" s="343"/>
      <c r="BIN13" s="343"/>
      <c r="BIO13" s="343"/>
      <c r="BIP13" s="343"/>
      <c r="BIQ13" s="343"/>
      <c r="BIR13" s="343"/>
      <c r="BIS13" s="343"/>
      <c r="BIT13" s="343"/>
      <c r="BIU13" s="343"/>
      <c r="BIV13" s="343"/>
      <c r="BIW13" s="343"/>
      <c r="BIX13" s="343"/>
      <c r="BIY13" s="343"/>
      <c r="BIZ13" s="343"/>
      <c r="BJA13" s="343"/>
      <c r="BJB13" s="343"/>
      <c r="BJC13" s="343"/>
      <c r="BJD13" s="343"/>
      <c r="BJE13" s="343"/>
      <c r="BJF13" s="343"/>
      <c r="BJG13" s="343"/>
      <c r="BJH13" s="343"/>
      <c r="BJI13" s="343"/>
      <c r="BJJ13" s="343"/>
      <c r="BJK13" s="343"/>
      <c r="BJL13" s="343"/>
      <c r="BJM13" s="343"/>
      <c r="BJN13" s="343"/>
      <c r="BJO13" s="343"/>
      <c r="BJP13" s="343"/>
      <c r="BJQ13" s="343"/>
      <c r="BJR13" s="343"/>
      <c r="BJS13" s="343"/>
      <c r="BJT13" s="343"/>
      <c r="BJU13" s="343"/>
      <c r="BJV13" s="343"/>
      <c r="BJW13" s="343"/>
      <c r="BJX13" s="343"/>
      <c r="BJY13" s="343"/>
      <c r="BJZ13" s="343"/>
      <c r="BKA13" s="343"/>
      <c r="BKB13" s="343"/>
      <c r="BKC13" s="343"/>
      <c r="BKD13" s="343"/>
      <c r="BKE13" s="343"/>
      <c r="BKF13" s="343"/>
      <c r="BKG13" s="343"/>
      <c r="BKH13" s="343"/>
      <c r="BKI13" s="343"/>
      <c r="BKJ13" s="343"/>
      <c r="BKK13" s="343"/>
      <c r="BKL13" s="343"/>
      <c r="BKM13" s="343"/>
      <c r="BKN13" s="343"/>
      <c r="BKO13" s="343"/>
      <c r="BKP13" s="343"/>
      <c r="BKQ13" s="343"/>
      <c r="BKR13" s="343"/>
      <c r="BKS13" s="343"/>
      <c r="BKT13" s="343"/>
      <c r="BKU13" s="343"/>
      <c r="BKV13" s="343"/>
      <c r="BKW13" s="343"/>
      <c r="BKX13" s="343"/>
      <c r="BKY13" s="343"/>
      <c r="BKZ13" s="343"/>
      <c r="BLA13" s="343"/>
      <c r="BLB13" s="343"/>
      <c r="BLC13" s="343"/>
      <c r="BLD13" s="343"/>
      <c r="BLE13" s="343"/>
      <c r="BLF13" s="343"/>
      <c r="BLG13" s="343"/>
      <c r="BLH13" s="343"/>
      <c r="BLI13" s="343"/>
      <c r="BLJ13" s="343"/>
      <c r="BLK13" s="343"/>
      <c r="BLL13" s="343"/>
      <c r="BLM13" s="343"/>
      <c r="BLN13" s="343"/>
      <c r="BLO13" s="343"/>
      <c r="BLP13" s="343"/>
      <c r="BLQ13" s="343"/>
      <c r="BLR13" s="343"/>
      <c r="BLS13" s="343"/>
      <c r="BLT13" s="343"/>
      <c r="BLU13" s="343"/>
      <c r="BLV13" s="343"/>
      <c r="BLW13" s="343"/>
      <c r="BLX13" s="343"/>
      <c r="BLY13" s="343"/>
      <c r="BLZ13" s="343"/>
      <c r="BMA13" s="343"/>
      <c r="BMB13" s="343"/>
      <c r="BMC13" s="343"/>
      <c r="BMD13" s="343"/>
      <c r="BME13" s="343"/>
      <c r="BMF13" s="343"/>
      <c r="BMG13" s="343"/>
      <c r="BMH13" s="343"/>
      <c r="BMI13" s="343"/>
      <c r="BMJ13" s="343"/>
      <c r="BMK13" s="343"/>
      <c r="BML13" s="343"/>
      <c r="BMM13" s="343"/>
      <c r="BMN13" s="343"/>
      <c r="BMO13" s="343"/>
      <c r="BMP13" s="343"/>
      <c r="BMQ13" s="343"/>
      <c r="BMR13" s="343"/>
      <c r="BMS13" s="343"/>
      <c r="BMT13" s="343"/>
      <c r="BMU13" s="343"/>
      <c r="BMV13" s="343"/>
      <c r="BMW13" s="343"/>
      <c r="BMX13" s="343"/>
      <c r="BMY13" s="343"/>
      <c r="BMZ13" s="343"/>
      <c r="BNA13" s="343"/>
      <c r="BNB13" s="343"/>
      <c r="BNC13" s="343"/>
      <c r="BND13" s="343"/>
      <c r="BNE13" s="343"/>
      <c r="BNF13" s="343"/>
      <c r="BNG13" s="343"/>
      <c r="BNH13" s="343"/>
      <c r="BNI13" s="343"/>
      <c r="BNJ13" s="343"/>
      <c r="BNK13" s="343"/>
      <c r="BNL13" s="343"/>
      <c r="BNM13" s="343"/>
      <c r="BNN13" s="343"/>
      <c r="BNO13" s="343"/>
      <c r="BNP13" s="343"/>
      <c r="BNQ13" s="343"/>
      <c r="BNR13" s="343"/>
      <c r="BNS13" s="343"/>
      <c r="BNT13" s="343"/>
      <c r="BNU13" s="343"/>
      <c r="BNV13" s="343"/>
      <c r="BNW13" s="343"/>
      <c r="BNX13" s="343"/>
      <c r="BNY13" s="343"/>
      <c r="BNZ13" s="343"/>
      <c r="BOA13" s="343"/>
      <c r="BOB13" s="343"/>
      <c r="BOC13" s="343"/>
      <c r="BOD13" s="343"/>
      <c r="BOE13" s="343"/>
      <c r="BOF13" s="343"/>
      <c r="BOG13" s="343"/>
      <c r="BOH13" s="343"/>
      <c r="BOI13" s="343"/>
      <c r="BOJ13" s="343"/>
      <c r="BOK13" s="343"/>
      <c r="BOL13" s="343"/>
      <c r="BOM13" s="343"/>
      <c r="BON13" s="343"/>
      <c r="BOO13" s="343"/>
      <c r="BOP13" s="343"/>
      <c r="BOQ13" s="343"/>
      <c r="BOR13" s="343"/>
      <c r="BOS13" s="343"/>
      <c r="BOT13" s="343"/>
      <c r="BOU13" s="343"/>
      <c r="BOV13" s="343"/>
      <c r="BOW13" s="343"/>
      <c r="BOX13" s="343"/>
      <c r="BOY13" s="343"/>
      <c r="BOZ13" s="343"/>
      <c r="BPA13" s="343"/>
      <c r="BPB13" s="343"/>
      <c r="BPC13" s="343"/>
      <c r="BPD13" s="343"/>
      <c r="BPE13" s="343"/>
      <c r="BPF13" s="343"/>
      <c r="BPG13" s="343"/>
      <c r="BPH13" s="343"/>
      <c r="BPI13" s="343"/>
      <c r="BPJ13" s="343"/>
      <c r="BPK13" s="343"/>
      <c r="BPL13" s="343"/>
      <c r="BPM13" s="343"/>
      <c r="BPN13" s="343"/>
      <c r="BPO13" s="343"/>
      <c r="BPP13" s="343"/>
      <c r="BPQ13" s="343"/>
      <c r="BPR13" s="343"/>
      <c r="BPS13" s="343"/>
      <c r="BPT13" s="343"/>
      <c r="BPU13" s="343"/>
      <c r="BPV13" s="343"/>
      <c r="BPW13" s="343"/>
      <c r="BPX13" s="343"/>
      <c r="BPY13" s="343"/>
      <c r="BPZ13" s="343"/>
      <c r="BQA13" s="343"/>
      <c r="BQB13" s="343"/>
      <c r="BQC13" s="343"/>
      <c r="BQD13" s="343"/>
      <c r="BQE13" s="343"/>
      <c r="BQF13" s="343"/>
      <c r="BQG13" s="343"/>
      <c r="BQH13" s="343"/>
      <c r="BQI13" s="343"/>
      <c r="BQJ13" s="343"/>
      <c r="BQK13" s="343"/>
      <c r="BQL13" s="343"/>
      <c r="BQM13" s="343"/>
      <c r="BQN13" s="343"/>
      <c r="BQO13" s="343"/>
      <c r="BQP13" s="343"/>
      <c r="BQQ13" s="343"/>
      <c r="BQR13" s="343"/>
      <c r="BQS13" s="343"/>
      <c r="BQT13" s="343"/>
      <c r="BQU13" s="343"/>
      <c r="BQV13" s="343"/>
      <c r="BQW13" s="343"/>
      <c r="BQX13" s="343"/>
      <c r="BQY13" s="343"/>
      <c r="BQZ13" s="343"/>
      <c r="BRA13" s="343"/>
      <c r="BRB13" s="343"/>
      <c r="BRC13" s="343"/>
      <c r="BRD13" s="343"/>
      <c r="BRE13" s="343"/>
      <c r="BRF13" s="343"/>
      <c r="BRG13" s="343"/>
      <c r="BRH13" s="343"/>
      <c r="BRI13" s="343"/>
      <c r="BRJ13" s="343"/>
      <c r="BRK13" s="343"/>
      <c r="BRL13" s="343"/>
      <c r="BRM13" s="343"/>
      <c r="BRN13" s="343"/>
      <c r="BRO13" s="343"/>
      <c r="BRP13" s="343"/>
      <c r="BRQ13" s="343"/>
      <c r="BRR13" s="343"/>
      <c r="BRS13" s="343"/>
      <c r="BRT13" s="343"/>
      <c r="BRU13" s="343"/>
      <c r="BRV13" s="343"/>
      <c r="BRW13" s="343"/>
      <c r="BRX13" s="343"/>
      <c r="BRY13" s="343"/>
      <c r="BRZ13" s="343"/>
      <c r="BSA13" s="343"/>
      <c r="BSB13" s="343"/>
      <c r="BSC13" s="343"/>
      <c r="BSD13" s="343"/>
      <c r="BSE13" s="343"/>
      <c r="BSF13" s="343"/>
      <c r="BSG13" s="343"/>
      <c r="BSH13" s="343"/>
      <c r="BSI13" s="343"/>
      <c r="BSJ13" s="343"/>
      <c r="BSK13" s="343"/>
      <c r="BSL13" s="343"/>
      <c r="BSM13" s="343"/>
      <c r="BSN13" s="343"/>
      <c r="BSO13" s="343"/>
      <c r="BSP13" s="343"/>
      <c r="BSQ13" s="343"/>
      <c r="BSR13" s="343"/>
      <c r="BSS13" s="343"/>
      <c r="BST13" s="343"/>
      <c r="BSU13" s="343"/>
      <c r="BSV13" s="343"/>
      <c r="BSW13" s="343"/>
      <c r="BSX13" s="343"/>
      <c r="BSY13" s="343"/>
      <c r="BSZ13" s="343"/>
      <c r="BTA13" s="343"/>
      <c r="BTB13" s="343"/>
      <c r="BTC13" s="343"/>
      <c r="BTD13" s="343"/>
      <c r="BTE13" s="343"/>
      <c r="BTF13" s="343"/>
      <c r="BTG13" s="343"/>
      <c r="BTH13" s="343"/>
      <c r="BTI13" s="343"/>
      <c r="BTJ13" s="343"/>
      <c r="BTK13" s="343"/>
      <c r="BTL13" s="343"/>
      <c r="BTM13" s="343"/>
      <c r="BTN13" s="343"/>
      <c r="BTO13" s="343"/>
      <c r="BTP13" s="343"/>
      <c r="BTQ13" s="343"/>
      <c r="BTR13" s="343"/>
      <c r="BTS13" s="343"/>
      <c r="BTT13" s="343"/>
      <c r="BTU13" s="343"/>
      <c r="BTV13" s="343"/>
      <c r="BTW13" s="343"/>
      <c r="BTX13" s="343"/>
      <c r="BTY13" s="343"/>
      <c r="BTZ13" s="343"/>
      <c r="BUA13" s="343"/>
      <c r="BUB13" s="343"/>
      <c r="BUC13" s="343"/>
      <c r="BUD13" s="343"/>
      <c r="BUE13" s="343"/>
      <c r="BUF13" s="343"/>
      <c r="BUG13" s="343"/>
      <c r="BUH13" s="343"/>
      <c r="BUI13" s="343"/>
      <c r="BUJ13" s="343"/>
      <c r="BUK13" s="343"/>
      <c r="BUL13" s="343"/>
      <c r="BUM13" s="343"/>
      <c r="BUN13" s="343"/>
      <c r="BUO13" s="343"/>
      <c r="BUP13" s="343"/>
      <c r="BUQ13" s="343"/>
      <c r="BUR13" s="343"/>
      <c r="BUS13" s="343"/>
      <c r="BUT13" s="343"/>
      <c r="BUU13" s="343"/>
      <c r="BUV13" s="343"/>
      <c r="BUW13" s="343"/>
      <c r="BUX13" s="343"/>
      <c r="BUY13" s="343"/>
      <c r="BUZ13" s="343"/>
      <c r="BVA13" s="343"/>
      <c r="BVB13" s="343"/>
      <c r="BVC13" s="343"/>
      <c r="BVD13" s="343"/>
      <c r="BVE13" s="343"/>
      <c r="BVF13" s="343"/>
      <c r="BVG13" s="343"/>
      <c r="BVH13" s="343"/>
      <c r="BVI13" s="343"/>
      <c r="BVJ13" s="343"/>
      <c r="BVK13" s="343"/>
      <c r="BVL13" s="343"/>
      <c r="BVM13" s="343"/>
      <c r="BVN13" s="343"/>
      <c r="BVO13" s="343"/>
      <c r="BVP13" s="343"/>
      <c r="BVQ13" s="343"/>
      <c r="BVR13" s="343"/>
      <c r="BVS13" s="343"/>
      <c r="BVT13" s="343"/>
      <c r="BVU13" s="343"/>
      <c r="BVV13" s="343"/>
      <c r="BVW13" s="343"/>
      <c r="BVX13" s="343"/>
      <c r="BVY13" s="343"/>
      <c r="BVZ13" s="343"/>
      <c r="BWA13" s="343"/>
      <c r="BWB13" s="343"/>
      <c r="BWC13" s="343"/>
      <c r="BWD13" s="343"/>
      <c r="BWE13" s="343"/>
      <c r="BWF13" s="343"/>
      <c r="BWG13" s="343"/>
      <c r="BWH13" s="343"/>
      <c r="BWI13" s="343"/>
      <c r="BWJ13" s="343"/>
      <c r="BWK13" s="343"/>
      <c r="BWL13" s="343"/>
      <c r="BWM13" s="343"/>
      <c r="BWN13" s="343"/>
      <c r="BWO13" s="343"/>
      <c r="BWP13" s="343"/>
      <c r="BWQ13" s="343"/>
      <c r="BWR13" s="343"/>
      <c r="BWS13" s="343"/>
      <c r="BWT13" s="343"/>
      <c r="BWU13" s="343"/>
      <c r="BWV13" s="343"/>
      <c r="BWW13" s="343"/>
      <c r="BWX13" s="343"/>
      <c r="BWY13" s="343"/>
      <c r="BWZ13" s="343"/>
      <c r="BXA13" s="343"/>
      <c r="BXB13" s="343"/>
      <c r="BXC13" s="343"/>
      <c r="BXD13" s="343"/>
      <c r="BXE13" s="343"/>
      <c r="BXF13" s="343"/>
      <c r="BXG13" s="343"/>
      <c r="BXH13" s="343"/>
      <c r="BXI13" s="343"/>
      <c r="BXJ13" s="343"/>
      <c r="BXK13" s="343"/>
      <c r="BXL13" s="343"/>
      <c r="BXM13" s="343"/>
      <c r="BXN13" s="343"/>
      <c r="BXO13" s="343"/>
      <c r="BXP13" s="343"/>
      <c r="BXQ13" s="343"/>
      <c r="BXR13" s="343"/>
      <c r="BXS13" s="343"/>
      <c r="BXT13" s="343"/>
      <c r="BXU13" s="343"/>
      <c r="BXV13" s="343"/>
      <c r="BXW13" s="343"/>
      <c r="BXX13" s="343"/>
      <c r="BXY13" s="343"/>
      <c r="BXZ13" s="343"/>
      <c r="BYA13" s="343"/>
      <c r="BYB13" s="343"/>
      <c r="BYC13" s="343"/>
      <c r="BYD13" s="343"/>
      <c r="BYE13" s="343"/>
      <c r="BYF13" s="343"/>
      <c r="BYG13" s="343"/>
      <c r="BYH13" s="343"/>
      <c r="BYI13" s="343"/>
      <c r="BYJ13" s="343"/>
      <c r="BYK13" s="343"/>
      <c r="BYL13" s="343"/>
      <c r="BYM13" s="343"/>
      <c r="BYN13" s="343"/>
      <c r="BYO13" s="343"/>
      <c r="BYP13" s="343"/>
      <c r="BYQ13" s="343"/>
      <c r="BYR13" s="343"/>
      <c r="BYS13" s="343"/>
      <c r="BYT13" s="343"/>
      <c r="BYU13" s="343"/>
      <c r="BYV13" s="343"/>
      <c r="BYW13" s="343"/>
      <c r="BYX13" s="343"/>
      <c r="BYY13" s="343"/>
      <c r="BYZ13" s="343"/>
      <c r="BZA13" s="343"/>
      <c r="BZB13" s="343"/>
      <c r="BZC13" s="343"/>
      <c r="BZD13" s="343"/>
      <c r="BZE13" s="343"/>
      <c r="BZF13" s="343"/>
      <c r="BZG13" s="343"/>
      <c r="BZH13" s="343"/>
      <c r="BZI13" s="343"/>
      <c r="BZJ13" s="343"/>
      <c r="BZK13" s="343"/>
      <c r="BZL13" s="343"/>
      <c r="BZM13" s="343"/>
      <c r="BZN13" s="343"/>
      <c r="BZO13" s="343"/>
      <c r="BZP13" s="343"/>
      <c r="BZQ13" s="343"/>
      <c r="BZR13" s="343"/>
      <c r="BZS13" s="343"/>
      <c r="BZT13" s="343"/>
      <c r="BZU13" s="343"/>
      <c r="BZV13" s="343"/>
      <c r="BZW13" s="343"/>
      <c r="BZX13" s="343"/>
      <c r="BZY13" s="343"/>
      <c r="BZZ13" s="343"/>
      <c r="CAA13" s="343"/>
      <c r="CAB13" s="343"/>
      <c r="CAC13" s="343"/>
      <c r="CAD13" s="343"/>
      <c r="CAE13" s="343"/>
      <c r="CAF13" s="343"/>
      <c r="CAG13" s="343"/>
      <c r="CAH13" s="343"/>
      <c r="CAI13" s="343"/>
      <c r="CAJ13" s="343"/>
      <c r="CAK13" s="343"/>
      <c r="CAL13" s="343"/>
      <c r="CAM13" s="343"/>
      <c r="CAN13" s="343"/>
      <c r="CAO13" s="343"/>
      <c r="CAP13" s="343"/>
      <c r="CAQ13" s="343"/>
      <c r="CAR13" s="343"/>
      <c r="CAS13" s="343"/>
      <c r="CAT13" s="343"/>
      <c r="CAU13" s="343"/>
      <c r="CAV13" s="343"/>
      <c r="CAW13" s="343"/>
      <c r="CAX13" s="343"/>
      <c r="CAY13" s="343"/>
      <c r="CAZ13" s="343"/>
      <c r="CBA13" s="343"/>
      <c r="CBB13" s="343"/>
      <c r="CBC13" s="343"/>
      <c r="CBD13" s="343"/>
      <c r="CBE13" s="343"/>
      <c r="CBF13" s="343"/>
      <c r="CBG13" s="343"/>
      <c r="CBH13" s="343"/>
      <c r="CBI13" s="343"/>
      <c r="CBJ13" s="343"/>
      <c r="CBK13" s="343"/>
      <c r="CBL13" s="343"/>
      <c r="CBM13" s="343"/>
      <c r="CBN13" s="343"/>
      <c r="CBO13" s="343"/>
      <c r="CBP13" s="343"/>
      <c r="CBQ13" s="343"/>
      <c r="CBR13" s="343"/>
      <c r="CBS13" s="343"/>
      <c r="CBT13" s="343"/>
      <c r="CBU13" s="343"/>
      <c r="CBV13" s="343"/>
      <c r="CBW13" s="343"/>
      <c r="CBX13" s="343"/>
      <c r="CBY13" s="343"/>
      <c r="CBZ13" s="343"/>
      <c r="CCA13" s="343"/>
      <c r="CCB13" s="343"/>
      <c r="CCC13" s="343"/>
      <c r="CCD13" s="343"/>
      <c r="CCE13" s="343"/>
      <c r="CCF13" s="343"/>
      <c r="CCG13" s="343"/>
      <c r="CCH13" s="343"/>
      <c r="CCI13" s="343"/>
      <c r="CCJ13" s="343"/>
      <c r="CCK13" s="343"/>
      <c r="CCL13" s="343"/>
      <c r="CCM13" s="343"/>
      <c r="CCN13" s="343"/>
      <c r="CCO13" s="343"/>
      <c r="CCP13" s="343"/>
      <c r="CCQ13" s="343"/>
      <c r="CCR13" s="343"/>
      <c r="CCS13" s="343"/>
      <c r="CCT13" s="343"/>
      <c r="CCU13" s="343"/>
      <c r="CCV13" s="343"/>
      <c r="CCW13" s="343"/>
      <c r="CCX13" s="343"/>
      <c r="CCY13" s="343"/>
      <c r="CCZ13" s="343"/>
      <c r="CDA13" s="343"/>
      <c r="CDB13" s="343"/>
      <c r="CDC13" s="343"/>
      <c r="CDD13" s="343"/>
      <c r="CDE13" s="343"/>
      <c r="CDF13" s="343"/>
      <c r="CDG13" s="343"/>
      <c r="CDH13" s="343"/>
      <c r="CDI13" s="343"/>
      <c r="CDJ13" s="343"/>
      <c r="CDK13" s="343"/>
      <c r="CDL13" s="343"/>
      <c r="CDM13" s="343"/>
      <c r="CDN13" s="343"/>
      <c r="CDO13" s="343"/>
      <c r="CDP13" s="343"/>
      <c r="CDQ13" s="343"/>
      <c r="CDR13" s="343"/>
      <c r="CDS13" s="343"/>
      <c r="CDT13" s="343"/>
      <c r="CDU13" s="343"/>
      <c r="CDV13" s="343"/>
      <c r="CDW13" s="343"/>
      <c r="CDX13" s="343"/>
      <c r="CDY13" s="343"/>
      <c r="CDZ13" s="343"/>
      <c r="CEA13" s="343"/>
      <c r="CEB13" s="343"/>
      <c r="CEC13" s="343"/>
      <c r="CED13" s="343"/>
      <c r="CEE13" s="343"/>
      <c r="CEF13" s="343"/>
      <c r="CEG13" s="343"/>
      <c r="CEH13" s="343"/>
      <c r="CEI13" s="343"/>
      <c r="CEJ13" s="343"/>
      <c r="CEK13" s="343"/>
      <c r="CEL13" s="343"/>
      <c r="CEM13" s="343"/>
      <c r="CEN13" s="343"/>
      <c r="CEO13" s="343"/>
      <c r="CEP13" s="343"/>
      <c r="CEQ13" s="343"/>
      <c r="CER13" s="343"/>
      <c r="CES13" s="343"/>
      <c r="CET13" s="343"/>
      <c r="CEU13" s="343"/>
      <c r="CEV13" s="343"/>
      <c r="CEW13" s="343"/>
      <c r="CEX13" s="343"/>
      <c r="CEY13" s="343"/>
      <c r="CEZ13" s="343"/>
      <c r="CFA13" s="343"/>
      <c r="CFB13" s="343"/>
      <c r="CFC13" s="343"/>
      <c r="CFD13" s="343"/>
      <c r="CFE13" s="343"/>
      <c r="CFF13" s="343"/>
      <c r="CFG13" s="343"/>
      <c r="CFH13" s="343"/>
      <c r="CFI13" s="343"/>
      <c r="CFJ13" s="343"/>
      <c r="CFK13" s="343"/>
      <c r="CFL13" s="343"/>
      <c r="CFM13" s="343"/>
      <c r="CFN13" s="343"/>
      <c r="CFO13" s="343"/>
      <c r="CFP13" s="343"/>
      <c r="CFQ13" s="343"/>
      <c r="CFR13" s="343"/>
      <c r="CFS13" s="343"/>
      <c r="CFT13" s="343"/>
      <c r="CFU13" s="343"/>
      <c r="CFV13" s="343"/>
      <c r="CFW13" s="343"/>
      <c r="CFX13" s="343"/>
      <c r="CFY13" s="343"/>
      <c r="CFZ13" s="343"/>
      <c r="CGA13" s="343"/>
      <c r="CGB13" s="343"/>
      <c r="CGC13" s="343"/>
      <c r="CGD13" s="343"/>
      <c r="CGE13" s="343"/>
      <c r="CGF13" s="343"/>
      <c r="CGG13" s="343"/>
      <c r="CGH13" s="343"/>
      <c r="CGI13" s="343"/>
      <c r="CGJ13" s="343"/>
      <c r="CGK13" s="343"/>
      <c r="CGL13" s="343"/>
      <c r="CGM13" s="343"/>
      <c r="CGN13" s="343"/>
      <c r="CGO13" s="343"/>
      <c r="CGP13" s="343"/>
      <c r="CGQ13" s="343"/>
      <c r="CGR13" s="343"/>
      <c r="CGS13" s="343"/>
      <c r="CGT13" s="343"/>
      <c r="CGU13" s="343"/>
      <c r="CGV13" s="343"/>
      <c r="CGW13" s="343"/>
      <c r="CGX13" s="343"/>
      <c r="CGY13" s="343"/>
      <c r="CGZ13" s="343"/>
      <c r="CHA13" s="343"/>
      <c r="CHB13" s="343"/>
      <c r="CHC13" s="343"/>
      <c r="CHD13" s="343"/>
      <c r="CHE13" s="343"/>
      <c r="CHF13" s="343"/>
      <c r="CHG13" s="343"/>
      <c r="CHH13" s="343"/>
      <c r="CHI13" s="343"/>
      <c r="CHJ13" s="343"/>
      <c r="CHK13" s="343"/>
      <c r="CHL13" s="343"/>
      <c r="CHM13" s="343"/>
      <c r="CHN13" s="343"/>
      <c r="CHO13" s="343"/>
      <c r="CHP13" s="343"/>
      <c r="CHQ13" s="343"/>
      <c r="CHR13" s="343"/>
      <c r="CHS13" s="343"/>
      <c r="CHT13" s="343"/>
      <c r="CHU13" s="343"/>
      <c r="CHV13" s="343"/>
      <c r="CHW13" s="343"/>
      <c r="CHX13" s="343"/>
      <c r="CHY13" s="343"/>
      <c r="CHZ13" s="343"/>
      <c r="CIA13" s="343"/>
      <c r="CIB13" s="343"/>
      <c r="CIC13" s="343"/>
      <c r="CID13" s="343"/>
      <c r="CIE13" s="343"/>
      <c r="CIF13" s="343"/>
      <c r="CIG13" s="343"/>
      <c r="CIH13" s="343"/>
      <c r="CII13" s="343"/>
      <c r="CIJ13" s="343"/>
      <c r="CIK13" s="343"/>
      <c r="CIL13" s="343"/>
      <c r="CIM13" s="343"/>
      <c r="CIN13" s="343"/>
      <c r="CIO13" s="343"/>
      <c r="CIP13" s="343"/>
      <c r="CIQ13" s="343"/>
      <c r="CIR13" s="343"/>
      <c r="CIS13" s="343"/>
      <c r="CIT13" s="343"/>
      <c r="CIU13" s="343"/>
      <c r="CIV13" s="343"/>
      <c r="CIW13" s="343"/>
      <c r="CIX13" s="343"/>
      <c r="CIY13" s="343"/>
      <c r="CIZ13" s="343"/>
      <c r="CJA13" s="343"/>
      <c r="CJB13" s="343"/>
      <c r="CJC13" s="343"/>
      <c r="CJD13" s="343"/>
      <c r="CJE13" s="343"/>
      <c r="CJF13" s="343"/>
      <c r="CJG13" s="343"/>
      <c r="CJH13" s="343"/>
      <c r="CJI13" s="343"/>
      <c r="CJJ13" s="343"/>
      <c r="CJK13" s="343"/>
      <c r="CJL13" s="343"/>
      <c r="CJM13" s="343"/>
      <c r="CJN13" s="343"/>
      <c r="CJO13" s="343"/>
      <c r="CJP13" s="343"/>
      <c r="CJQ13" s="343"/>
      <c r="CJR13" s="343"/>
      <c r="CJS13" s="343"/>
      <c r="CJT13" s="343"/>
      <c r="CJU13" s="343"/>
      <c r="CJV13" s="343"/>
      <c r="CJW13" s="343"/>
      <c r="CJX13" s="343"/>
      <c r="CJY13" s="343"/>
      <c r="CJZ13" s="343"/>
      <c r="CKA13" s="343"/>
      <c r="CKB13" s="343"/>
      <c r="CKC13" s="343"/>
      <c r="CKD13" s="343"/>
      <c r="CKE13" s="343"/>
      <c r="CKF13" s="343"/>
      <c r="CKG13" s="343"/>
      <c r="CKH13" s="343"/>
      <c r="CKI13" s="343"/>
      <c r="CKJ13" s="343"/>
      <c r="CKK13" s="343"/>
      <c r="CKL13" s="343"/>
      <c r="CKM13" s="343"/>
      <c r="CKN13" s="343"/>
      <c r="CKO13" s="343"/>
      <c r="CKP13" s="343"/>
      <c r="CKQ13" s="343"/>
      <c r="CKR13" s="343"/>
      <c r="CKS13" s="343"/>
      <c r="CKT13" s="343"/>
      <c r="CKU13" s="343"/>
      <c r="CKV13" s="343"/>
      <c r="CKW13" s="343"/>
      <c r="CKX13" s="343"/>
      <c r="CKY13" s="343"/>
      <c r="CKZ13" s="343"/>
      <c r="CLA13" s="343"/>
      <c r="CLB13" s="343"/>
      <c r="CLC13" s="343"/>
      <c r="CLD13" s="343"/>
      <c r="CLE13" s="343"/>
      <c r="CLF13" s="343"/>
      <c r="CLG13" s="343"/>
      <c r="CLH13" s="343"/>
      <c r="CLI13" s="343"/>
      <c r="CLJ13" s="343"/>
      <c r="CLK13" s="343"/>
      <c r="CLL13" s="343"/>
      <c r="CLM13" s="343"/>
      <c r="CLN13" s="343"/>
      <c r="CLO13" s="343"/>
      <c r="CLP13" s="343"/>
      <c r="CLQ13" s="343"/>
      <c r="CLR13" s="343"/>
      <c r="CLS13" s="343"/>
      <c r="CLT13" s="343"/>
      <c r="CLU13" s="343"/>
      <c r="CLV13" s="343"/>
      <c r="CLW13" s="343"/>
      <c r="CLX13" s="343"/>
      <c r="CLY13" s="343"/>
      <c r="CLZ13" s="343"/>
      <c r="CMA13" s="343"/>
      <c r="CMB13" s="343"/>
      <c r="CMC13" s="343"/>
      <c r="CMD13" s="343"/>
      <c r="CME13" s="343"/>
      <c r="CMF13" s="343"/>
      <c r="CMG13" s="343"/>
      <c r="CMH13" s="343"/>
      <c r="CMI13" s="343"/>
      <c r="CMJ13" s="343"/>
      <c r="CMK13" s="343"/>
      <c r="CML13" s="343"/>
      <c r="CMM13" s="343"/>
      <c r="CMN13" s="343"/>
      <c r="CMO13" s="343"/>
      <c r="CMP13" s="343"/>
      <c r="CMQ13" s="343"/>
      <c r="CMR13" s="343"/>
      <c r="CMS13" s="343"/>
      <c r="CMT13" s="343"/>
      <c r="CMU13" s="343"/>
      <c r="CMV13" s="343"/>
      <c r="CMW13" s="343"/>
      <c r="CMX13" s="343"/>
      <c r="CMY13" s="343"/>
      <c r="CMZ13" s="343"/>
      <c r="CNA13" s="343"/>
      <c r="CNB13" s="343"/>
      <c r="CNC13" s="343"/>
      <c r="CND13" s="343"/>
      <c r="CNE13" s="343"/>
      <c r="CNF13" s="343"/>
      <c r="CNG13" s="343"/>
      <c r="CNH13" s="343"/>
      <c r="CNI13" s="343"/>
      <c r="CNJ13" s="343"/>
      <c r="CNK13" s="343"/>
      <c r="CNL13" s="343"/>
      <c r="CNM13" s="343"/>
      <c r="CNN13" s="343"/>
      <c r="CNO13" s="343"/>
      <c r="CNP13" s="343"/>
      <c r="CNQ13" s="343"/>
      <c r="CNR13" s="343"/>
      <c r="CNS13" s="343"/>
      <c r="CNT13" s="343"/>
      <c r="CNU13" s="343"/>
      <c r="CNV13" s="343"/>
      <c r="CNW13" s="343"/>
      <c r="CNX13" s="343"/>
      <c r="CNY13" s="343"/>
      <c r="CNZ13" s="343"/>
      <c r="COA13" s="343"/>
      <c r="COB13" s="343"/>
      <c r="COC13" s="343"/>
      <c r="COD13" s="343"/>
      <c r="COE13" s="343"/>
      <c r="COF13" s="343"/>
      <c r="COG13" s="343"/>
      <c r="COH13" s="343"/>
      <c r="COI13" s="343"/>
      <c r="COJ13" s="343"/>
      <c r="COK13" s="343"/>
      <c r="COL13" s="343"/>
      <c r="COM13" s="343"/>
      <c r="CON13" s="343"/>
      <c r="COO13" s="343"/>
      <c r="COP13" s="343"/>
      <c r="COQ13" s="343"/>
      <c r="COR13" s="343"/>
      <c r="COS13" s="343"/>
      <c r="COT13" s="343"/>
      <c r="COU13" s="343"/>
      <c r="COV13" s="343"/>
      <c r="COW13" s="343"/>
      <c r="COX13" s="343"/>
      <c r="COY13" s="343"/>
      <c r="COZ13" s="343"/>
      <c r="CPA13" s="343"/>
      <c r="CPB13" s="343"/>
      <c r="CPC13" s="343"/>
      <c r="CPD13" s="343"/>
      <c r="CPE13" s="343"/>
      <c r="CPF13" s="343"/>
      <c r="CPG13" s="343"/>
      <c r="CPH13" s="343"/>
      <c r="CPI13" s="343"/>
      <c r="CPJ13" s="343"/>
      <c r="CPK13" s="343"/>
      <c r="CPL13" s="343"/>
      <c r="CPM13" s="343"/>
      <c r="CPN13" s="343"/>
      <c r="CPO13" s="343"/>
      <c r="CPP13" s="343"/>
      <c r="CPQ13" s="343"/>
      <c r="CPR13" s="343"/>
      <c r="CPS13" s="343"/>
      <c r="CPT13" s="343"/>
      <c r="CPU13" s="343"/>
      <c r="CPV13" s="343"/>
      <c r="CPW13" s="343"/>
      <c r="CPX13" s="343"/>
      <c r="CPY13" s="343"/>
      <c r="CPZ13" s="343"/>
      <c r="CQA13" s="343"/>
      <c r="CQB13" s="343"/>
      <c r="CQC13" s="343"/>
      <c r="CQD13" s="343"/>
      <c r="CQE13" s="343"/>
      <c r="CQF13" s="343"/>
      <c r="CQG13" s="343"/>
      <c r="CQH13" s="343"/>
      <c r="CQI13" s="343"/>
      <c r="CQJ13" s="343"/>
      <c r="CQK13" s="343"/>
      <c r="CQL13" s="343"/>
      <c r="CQM13" s="343"/>
      <c r="CQN13" s="343"/>
      <c r="CQO13" s="343"/>
      <c r="CQP13" s="343"/>
      <c r="CQQ13" s="343"/>
      <c r="CQR13" s="343"/>
      <c r="CQS13" s="343"/>
      <c r="CQT13" s="343"/>
      <c r="CQU13" s="343"/>
      <c r="CQV13" s="343"/>
      <c r="CQW13" s="343"/>
      <c r="CQX13" s="343"/>
      <c r="CQY13" s="343"/>
      <c r="CQZ13" s="343"/>
      <c r="CRA13" s="343"/>
      <c r="CRB13" s="343"/>
      <c r="CRC13" s="343"/>
      <c r="CRD13" s="343"/>
      <c r="CRE13" s="343"/>
      <c r="CRF13" s="343"/>
      <c r="CRG13" s="343"/>
      <c r="CRH13" s="343"/>
      <c r="CRI13" s="343"/>
      <c r="CRJ13" s="343"/>
      <c r="CRK13" s="343"/>
      <c r="CRL13" s="343"/>
      <c r="CRM13" s="343"/>
      <c r="CRN13" s="343"/>
      <c r="CRO13" s="343"/>
      <c r="CRP13" s="343"/>
      <c r="CRQ13" s="343"/>
      <c r="CRR13" s="343"/>
      <c r="CRS13" s="343"/>
      <c r="CRT13" s="343"/>
      <c r="CRU13" s="343"/>
      <c r="CRV13" s="343"/>
      <c r="CRW13" s="343"/>
      <c r="CRX13" s="343"/>
      <c r="CRY13" s="343"/>
      <c r="CRZ13" s="343"/>
      <c r="CSA13" s="343"/>
      <c r="CSB13" s="343"/>
      <c r="CSC13" s="343"/>
      <c r="CSD13" s="343"/>
      <c r="CSE13" s="343"/>
      <c r="CSF13" s="343"/>
      <c r="CSG13" s="343"/>
      <c r="CSH13" s="343"/>
      <c r="CSI13" s="343"/>
      <c r="CSJ13" s="343"/>
      <c r="CSK13" s="343"/>
      <c r="CSL13" s="343"/>
      <c r="CSM13" s="343"/>
      <c r="CSN13" s="343"/>
      <c r="CSO13" s="343"/>
      <c r="CSP13" s="343"/>
      <c r="CSQ13" s="343"/>
      <c r="CSR13" s="343"/>
      <c r="CSS13" s="343"/>
      <c r="CST13" s="343"/>
      <c r="CSU13" s="343"/>
      <c r="CSV13" s="343"/>
      <c r="CSW13" s="343"/>
      <c r="CSX13" s="343"/>
      <c r="CSY13" s="343"/>
      <c r="CSZ13" s="343"/>
      <c r="CTA13" s="343"/>
      <c r="CTB13" s="343"/>
      <c r="CTC13" s="343"/>
      <c r="CTD13" s="343"/>
      <c r="CTE13" s="343"/>
      <c r="CTF13" s="343"/>
      <c r="CTG13" s="343"/>
      <c r="CTH13" s="343"/>
      <c r="CTI13" s="343"/>
      <c r="CTJ13" s="343"/>
      <c r="CTK13" s="343"/>
      <c r="CTL13" s="343"/>
      <c r="CTM13" s="343"/>
      <c r="CTN13" s="343"/>
      <c r="CTO13" s="343"/>
      <c r="CTP13" s="343"/>
      <c r="CTQ13" s="343"/>
      <c r="CTR13" s="343"/>
      <c r="CTS13" s="343"/>
      <c r="CTT13" s="343"/>
      <c r="CTU13" s="343"/>
      <c r="CTV13" s="343"/>
      <c r="CTW13" s="343"/>
      <c r="CTX13" s="343"/>
      <c r="CTY13" s="343"/>
      <c r="CTZ13" s="343"/>
      <c r="CUA13" s="343"/>
      <c r="CUB13" s="343"/>
      <c r="CUC13" s="343"/>
      <c r="CUD13" s="343"/>
      <c r="CUE13" s="343"/>
      <c r="CUF13" s="343"/>
      <c r="CUG13" s="343"/>
      <c r="CUH13" s="343"/>
      <c r="CUI13" s="343"/>
      <c r="CUJ13" s="343"/>
      <c r="CUK13" s="343"/>
      <c r="CUL13" s="343"/>
      <c r="CUM13" s="343"/>
      <c r="CUN13" s="343"/>
      <c r="CUO13" s="343"/>
      <c r="CUP13" s="343"/>
      <c r="CUQ13" s="343"/>
      <c r="CUR13" s="343"/>
      <c r="CUS13" s="343"/>
      <c r="CUT13" s="343"/>
      <c r="CUU13" s="343"/>
      <c r="CUV13" s="343"/>
      <c r="CUW13" s="343"/>
      <c r="CUX13" s="343"/>
      <c r="CUY13" s="343"/>
      <c r="CUZ13" s="343"/>
      <c r="CVA13" s="343"/>
      <c r="CVB13" s="343"/>
      <c r="CVC13" s="343"/>
      <c r="CVD13" s="343"/>
      <c r="CVE13" s="343"/>
      <c r="CVF13" s="343"/>
      <c r="CVG13" s="343"/>
      <c r="CVH13" s="343"/>
      <c r="CVI13" s="343"/>
      <c r="CVJ13" s="343"/>
      <c r="CVK13" s="343"/>
      <c r="CVL13" s="343"/>
      <c r="CVM13" s="343"/>
      <c r="CVN13" s="343"/>
      <c r="CVO13" s="343"/>
      <c r="CVP13" s="343"/>
      <c r="CVQ13" s="343"/>
      <c r="CVR13" s="343"/>
      <c r="CVS13" s="343"/>
      <c r="CVT13" s="343"/>
      <c r="CVU13" s="343"/>
      <c r="CVV13" s="343"/>
      <c r="CVW13" s="343"/>
      <c r="CVX13" s="343"/>
      <c r="CVY13" s="343"/>
      <c r="CVZ13" s="343"/>
      <c r="CWA13" s="343"/>
      <c r="CWB13" s="343"/>
      <c r="CWC13" s="343"/>
      <c r="CWD13" s="343"/>
      <c r="CWE13" s="343"/>
      <c r="CWF13" s="343"/>
      <c r="CWG13" s="343"/>
      <c r="CWH13" s="343"/>
      <c r="CWI13" s="343"/>
      <c r="CWJ13" s="343"/>
      <c r="CWK13" s="343"/>
      <c r="CWL13" s="343"/>
      <c r="CWM13" s="343"/>
      <c r="CWN13" s="343"/>
      <c r="CWO13" s="343"/>
      <c r="CWP13" s="343"/>
      <c r="CWQ13" s="343"/>
      <c r="CWR13" s="343"/>
      <c r="CWS13" s="343"/>
      <c r="CWT13" s="343"/>
      <c r="CWU13" s="343"/>
      <c r="CWV13" s="343"/>
      <c r="CWW13" s="343"/>
      <c r="CWX13" s="343"/>
      <c r="CWY13" s="343"/>
      <c r="CWZ13" s="343"/>
      <c r="CXA13" s="343"/>
      <c r="CXB13" s="343"/>
      <c r="CXC13" s="343"/>
      <c r="CXD13" s="343"/>
      <c r="CXE13" s="343"/>
      <c r="CXF13" s="343"/>
      <c r="CXG13" s="343"/>
      <c r="CXH13" s="343"/>
      <c r="CXI13" s="343"/>
      <c r="CXJ13" s="343"/>
      <c r="CXK13" s="343"/>
      <c r="CXL13" s="343"/>
      <c r="CXM13" s="343"/>
      <c r="CXN13" s="343"/>
      <c r="CXO13" s="343"/>
      <c r="CXP13" s="343"/>
      <c r="CXQ13" s="343"/>
      <c r="CXR13" s="343"/>
      <c r="CXS13" s="343"/>
      <c r="CXT13" s="343"/>
      <c r="CXU13" s="343"/>
      <c r="CXV13" s="343"/>
      <c r="CXW13" s="343"/>
      <c r="CXX13" s="343"/>
      <c r="CXY13" s="343"/>
      <c r="CXZ13" s="343"/>
      <c r="CYA13" s="343"/>
      <c r="CYB13" s="343"/>
      <c r="CYC13" s="343"/>
      <c r="CYD13" s="343"/>
      <c r="CYE13" s="343"/>
      <c r="CYF13" s="343"/>
      <c r="CYG13" s="343"/>
      <c r="CYH13" s="343"/>
      <c r="CYI13" s="343"/>
      <c r="CYJ13" s="343"/>
      <c r="CYK13" s="343"/>
      <c r="CYL13" s="343"/>
      <c r="CYM13" s="343"/>
      <c r="CYN13" s="343"/>
      <c r="CYO13" s="343"/>
      <c r="CYP13" s="343"/>
      <c r="CYQ13" s="343"/>
      <c r="CYR13" s="343"/>
      <c r="CYS13" s="343"/>
      <c r="CYT13" s="343"/>
      <c r="CYU13" s="343"/>
      <c r="CYV13" s="343"/>
      <c r="CYW13" s="343"/>
      <c r="CYX13" s="343"/>
      <c r="CYY13" s="343"/>
      <c r="CYZ13" s="343"/>
      <c r="CZA13" s="343"/>
      <c r="CZB13" s="343"/>
      <c r="CZC13" s="343"/>
      <c r="CZD13" s="343"/>
      <c r="CZE13" s="343"/>
      <c r="CZF13" s="343"/>
      <c r="CZG13" s="343"/>
      <c r="CZH13" s="343"/>
      <c r="CZI13" s="343"/>
      <c r="CZJ13" s="343"/>
      <c r="CZK13" s="343"/>
      <c r="CZL13" s="343"/>
      <c r="CZM13" s="343"/>
      <c r="CZN13" s="343"/>
      <c r="CZO13" s="343"/>
      <c r="CZP13" s="343"/>
      <c r="CZQ13" s="343"/>
      <c r="CZR13" s="343"/>
      <c r="CZS13" s="343"/>
      <c r="CZT13" s="343"/>
      <c r="CZU13" s="343"/>
      <c r="CZV13" s="343"/>
      <c r="CZW13" s="343"/>
      <c r="CZX13" s="343"/>
      <c r="CZY13" s="343"/>
      <c r="CZZ13" s="343"/>
      <c r="DAA13" s="343"/>
      <c r="DAB13" s="343"/>
      <c r="DAC13" s="343"/>
      <c r="DAD13" s="343"/>
      <c r="DAE13" s="343"/>
      <c r="DAF13" s="343"/>
      <c r="DAG13" s="343"/>
      <c r="DAH13" s="343"/>
      <c r="DAI13" s="343"/>
      <c r="DAJ13" s="343"/>
      <c r="DAK13" s="343"/>
      <c r="DAL13" s="343"/>
      <c r="DAM13" s="343"/>
      <c r="DAN13" s="343"/>
      <c r="DAO13" s="343"/>
      <c r="DAP13" s="343"/>
      <c r="DAQ13" s="343"/>
      <c r="DAR13" s="343"/>
      <c r="DAS13" s="343"/>
      <c r="DAT13" s="343"/>
      <c r="DAU13" s="343"/>
      <c r="DAV13" s="343"/>
      <c r="DAW13" s="343"/>
      <c r="DAX13" s="343"/>
      <c r="DAY13" s="343"/>
      <c r="DAZ13" s="343"/>
      <c r="DBA13" s="343"/>
      <c r="DBB13" s="343"/>
      <c r="DBC13" s="343"/>
      <c r="DBD13" s="343"/>
      <c r="DBE13" s="343"/>
      <c r="DBF13" s="343"/>
      <c r="DBG13" s="343"/>
      <c r="DBH13" s="343"/>
      <c r="DBI13" s="343"/>
      <c r="DBJ13" s="343"/>
      <c r="DBK13" s="343"/>
      <c r="DBL13" s="343"/>
      <c r="DBM13" s="343"/>
      <c r="DBN13" s="343"/>
      <c r="DBO13" s="343"/>
      <c r="DBP13" s="343"/>
      <c r="DBQ13" s="343"/>
      <c r="DBR13" s="343"/>
      <c r="DBS13" s="343"/>
      <c r="DBT13" s="343"/>
      <c r="DBU13" s="343"/>
      <c r="DBV13" s="343"/>
      <c r="DBW13" s="343"/>
      <c r="DBX13" s="343"/>
      <c r="DBY13" s="343"/>
      <c r="DBZ13" s="343"/>
      <c r="DCA13" s="343"/>
      <c r="DCB13" s="343"/>
      <c r="DCC13" s="343"/>
      <c r="DCD13" s="343"/>
      <c r="DCE13" s="343"/>
      <c r="DCF13" s="343"/>
      <c r="DCG13" s="343"/>
      <c r="DCH13" s="343"/>
      <c r="DCI13" s="343"/>
      <c r="DCJ13" s="343"/>
      <c r="DCK13" s="343"/>
      <c r="DCL13" s="343"/>
      <c r="DCM13" s="343"/>
      <c r="DCN13" s="343"/>
      <c r="DCO13" s="343"/>
      <c r="DCP13" s="343"/>
      <c r="DCQ13" s="343"/>
      <c r="DCR13" s="343"/>
      <c r="DCS13" s="343"/>
      <c r="DCT13" s="343"/>
      <c r="DCU13" s="343"/>
      <c r="DCV13" s="343"/>
      <c r="DCW13" s="343"/>
      <c r="DCX13" s="343"/>
      <c r="DCY13" s="343"/>
      <c r="DCZ13" s="343"/>
      <c r="DDA13" s="343"/>
      <c r="DDB13" s="343"/>
      <c r="DDC13" s="343"/>
      <c r="DDD13" s="343"/>
      <c r="DDE13" s="343"/>
      <c r="DDF13" s="343"/>
      <c r="DDG13" s="343"/>
      <c r="DDH13" s="343"/>
      <c r="DDI13" s="343"/>
      <c r="DDJ13" s="343"/>
      <c r="DDK13" s="343"/>
      <c r="DDL13" s="343"/>
      <c r="DDM13" s="343"/>
      <c r="DDN13" s="343"/>
      <c r="DDO13" s="343"/>
      <c r="DDP13" s="343"/>
      <c r="DDQ13" s="343"/>
      <c r="DDR13" s="343"/>
      <c r="DDS13" s="343"/>
      <c r="DDT13" s="343"/>
      <c r="DDU13" s="343"/>
      <c r="DDV13" s="343"/>
      <c r="DDW13" s="343"/>
      <c r="DDX13" s="343"/>
      <c r="DDY13" s="343"/>
      <c r="DDZ13" s="343"/>
      <c r="DEA13" s="343"/>
      <c r="DEB13" s="343"/>
      <c r="DEC13" s="343"/>
      <c r="DED13" s="343"/>
      <c r="DEE13" s="343"/>
      <c r="DEF13" s="343"/>
      <c r="DEG13" s="343"/>
      <c r="DEH13" s="343"/>
      <c r="DEI13" s="343"/>
      <c r="DEJ13" s="343"/>
      <c r="DEK13" s="343"/>
      <c r="DEL13" s="343"/>
      <c r="DEM13" s="343"/>
      <c r="DEN13" s="343"/>
      <c r="DEO13" s="343"/>
      <c r="DEP13" s="343"/>
      <c r="DEQ13" s="343"/>
      <c r="DER13" s="343"/>
      <c r="DES13" s="343"/>
      <c r="DET13" s="343"/>
      <c r="DEU13" s="343"/>
      <c r="DEV13" s="343"/>
      <c r="DEW13" s="343"/>
      <c r="DEX13" s="343"/>
      <c r="DEY13" s="343"/>
      <c r="DEZ13" s="343"/>
      <c r="DFA13" s="343"/>
      <c r="DFB13" s="343"/>
      <c r="DFC13" s="343"/>
      <c r="DFD13" s="343"/>
      <c r="DFE13" s="343"/>
      <c r="DFF13" s="343"/>
      <c r="DFG13" s="343"/>
      <c r="DFH13" s="343"/>
      <c r="DFI13" s="343"/>
      <c r="DFJ13" s="343"/>
      <c r="DFK13" s="343"/>
      <c r="DFL13" s="343"/>
      <c r="DFM13" s="343"/>
      <c r="DFN13" s="343"/>
      <c r="DFO13" s="343"/>
      <c r="DFP13" s="343"/>
      <c r="DFQ13" s="343"/>
      <c r="DFR13" s="343"/>
      <c r="DFS13" s="343"/>
      <c r="DFT13" s="343"/>
      <c r="DFU13" s="343"/>
      <c r="DFV13" s="343"/>
      <c r="DFW13" s="343"/>
      <c r="DFX13" s="343"/>
      <c r="DFY13" s="343"/>
      <c r="DFZ13" s="343"/>
      <c r="DGA13" s="343"/>
      <c r="DGB13" s="343"/>
      <c r="DGC13" s="343"/>
      <c r="DGD13" s="343"/>
      <c r="DGE13" s="343"/>
      <c r="DGF13" s="343"/>
      <c r="DGG13" s="343"/>
      <c r="DGH13" s="343"/>
      <c r="DGI13" s="343"/>
      <c r="DGJ13" s="343"/>
      <c r="DGK13" s="343"/>
      <c r="DGL13" s="343"/>
      <c r="DGM13" s="343"/>
      <c r="DGN13" s="343"/>
      <c r="DGO13" s="343"/>
      <c r="DGP13" s="343"/>
      <c r="DGQ13" s="343"/>
      <c r="DGR13" s="343"/>
      <c r="DGS13" s="343"/>
      <c r="DGT13" s="343"/>
      <c r="DGU13" s="343"/>
      <c r="DGV13" s="343"/>
      <c r="DGW13" s="343"/>
      <c r="DGX13" s="343"/>
      <c r="DGY13" s="343"/>
      <c r="DGZ13" s="343"/>
      <c r="DHA13" s="343"/>
      <c r="DHB13" s="343"/>
      <c r="DHC13" s="343"/>
      <c r="DHD13" s="343"/>
      <c r="DHE13" s="343"/>
      <c r="DHF13" s="343"/>
      <c r="DHG13" s="343"/>
      <c r="DHH13" s="343"/>
      <c r="DHI13" s="343"/>
      <c r="DHJ13" s="343"/>
      <c r="DHK13" s="343"/>
      <c r="DHL13" s="343"/>
      <c r="DHM13" s="343"/>
      <c r="DHN13" s="343"/>
      <c r="DHO13" s="343"/>
      <c r="DHP13" s="343"/>
      <c r="DHQ13" s="343"/>
      <c r="DHR13" s="343"/>
      <c r="DHS13" s="343"/>
      <c r="DHT13" s="343"/>
      <c r="DHU13" s="343"/>
      <c r="DHV13" s="343"/>
      <c r="DHW13" s="343"/>
      <c r="DHX13" s="343"/>
      <c r="DHY13" s="343"/>
      <c r="DHZ13" s="343"/>
      <c r="DIA13" s="343"/>
      <c r="DIB13" s="343"/>
      <c r="DIC13" s="343"/>
      <c r="DID13" s="343"/>
      <c r="DIE13" s="343"/>
      <c r="DIF13" s="343"/>
      <c r="DIG13" s="343"/>
      <c r="DIH13" s="343"/>
      <c r="DII13" s="343"/>
      <c r="DIJ13" s="343"/>
      <c r="DIK13" s="343"/>
      <c r="DIL13" s="343"/>
      <c r="DIM13" s="343"/>
      <c r="DIN13" s="343"/>
      <c r="DIO13" s="343"/>
      <c r="DIP13" s="343"/>
      <c r="DIQ13" s="343"/>
      <c r="DIR13" s="343"/>
      <c r="DIS13" s="343"/>
      <c r="DIT13" s="343"/>
      <c r="DIU13" s="343"/>
      <c r="DIV13" s="343"/>
      <c r="DIW13" s="343"/>
      <c r="DIX13" s="343"/>
      <c r="DIY13" s="343"/>
      <c r="DIZ13" s="343"/>
      <c r="DJA13" s="343"/>
      <c r="DJB13" s="343"/>
      <c r="DJC13" s="343"/>
      <c r="DJD13" s="343"/>
      <c r="DJE13" s="343"/>
      <c r="DJF13" s="343"/>
      <c r="DJG13" s="343"/>
      <c r="DJH13" s="343"/>
      <c r="DJI13" s="343"/>
      <c r="DJJ13" s="343"/>
      <c r="DJK13" s="343"/>
      <c r="DJL13" s="343"/>
      <c r="DJM13" s="343"/>
      <c r="DJN13" s="343"/>
      <c r="DJO13" s="343"/>
      <c r="DJP13" s="343"/>
      <c r="DJQ13" s="343"/>
      <c r="DJR13" s="343"/>
      <c r="DJS13" s="343"/>
      <c r="DJT13" s="343"/>
      <c r="DJU13" s="343"/>
      <c r="DJV13" s="343"/>
      <c r="DJW13" s="343"/>
      <c r="DJX13" s="343"/>
      <c r="DJY13" s="343"/>
      <c r="DJZ13" s="343"/>
      <c r="DKA13" s="343"/>
      <c r="DKB13" s="343"/>
      <c r="DKC13" s="343"/>
      <c r="DKD13" s="343"/>
      <c r="DKE13" s="343"/>
      <c r="DKF13" s="343"/>
      <c r="DKG13" s="343"/>
      <c r="DKH13" s="343"/>
      <c r="DKI13" s="343"/>
      <c r="DKJ13" s="343"/>
      <c r="DKK13" s="343"/>
      <c r="DKL13" s="343"/>
      <c r="DKM13" s="343"/>
      <c r="DKN13" s="343"/>
      <c r="DKO13" s="343"/>
      <c r="DKP13" s="343"/>
      <c r="DKQ13" s="343"/>
      <c r="DKR13" s="343"/>
      <c r="DKS13" s="343"/>
      <c r="DKT13" s="343"/>
      <c r="DKU13" s="343"/>
      <c r="DKV13" s="343"/>
      <c r="DKW13" s="343"/>
      <c r="DKX13" s="343"/>
      <c r="DKY13" s="343"/>
      <c r="DKZ13" s="343"/>
      <c r="DLA13" s="343"/>
      <c r="DLB13" s="343"/>
      <c r="DLC13" s="343"/>
      <c r="DLD13" s="343"/>
      <c r="DLE13" s="343"/>
      <c r="DLF13" s="343"/>
      <c r="DLG13" s="343"/>
      <c r="DLH13" s="343"/>
      <c r="DLI13" s="343"/>
      <c r="DLJ13" s="343"/>
      <c r="DLK13" s="343"/>
      <c r="DLL13" s="343"/>
      <c r="DLM13" s="343"/>
      <c r="DLN13" s="343"/>
      <c r="DLO13" s="343"/>
      <c r="DLP13" s="343"/>
      <c r="DLQ13" s="343"/>
      <c r="DLR13" s="343"/>
      <c r="DLS13" s="343"/>
      <c r="DLT13" s="343"/>
      <c r="DLU13" s="343"/>
      <c r="DLV13" s="343"/>
      <c r="DLW13" s="343"/>
      <c r="DLX13" s="343"/>
      <c r="DLY13" s="343"/>
      <c r="DLZ13" s="343"/>
      <c r="DMA13" s="343"/>
      <c r="DMB13" s="343"/>
      <c r="DMC13" s="343"/>
      <c r="DMD13" s="343"/>
      <c r="DME13" s="343"/>
      <c r="DMF13" s="343"/>
      <c r="DMG13" s="343"/>
      <c r="DMH13" s="343"/>
      <c r="DMI13" s="343"/>
      <c r="DMJ13" s="343"/>
      <c r="DMK13" s="343"/>
      <c r="DML13" s="343"/>
      <c r="DMM13" s="343"/>
      <c r="DMN13" s="343"/>
      <c r="DMO13" s="343"/>
      <c r="DMP13" s="343"/>
      <c r="DMQ13" s="343"/>
      <c r="DMR13" s="343"/>
      <c r="DMS13" s="343"/>
      <c r="DMT13" s="343"/>
      <c r="DMU13" s="343"/>
      <c r="DMV13" s="343"/>
      <c r="DMW13" s="343"/>
      <c r="DMX13" s="343"/>
      <c r="DMY13" s="343"/>
      <c r="DMZ13" s="343"/>
      <c r="DNA13" s="343"/>
      <c r="DNB13" s="343"/>
      <c r="DNC13" s="343"/>
      <c r="DND13" s="343"/>
      <c r="DNE13" s="343"/>
      <c r="DNF13" s="343"/>
      <c r="DNG13" s="343"/>
      <c r="DNH13" s="343"/>
      <c r="DNI13" s="343"/>
      <c r="DNJ13" s="343"/>
      <c r="DNK13" s="343"/>
      <c r="DNL13" s="343"/>
      <c r="DNM13" s="343"/>
      <c r="DNN13" s="343"/>
      <c r="DNO13" s="343"/>
      <c r="DNP13" s="343"/>
      <c r="DNQ13" s="343"/>
      <c r="DNR13" s="343"/>
      <c r="DNS13" s="343"/>
      <c r="DNT13" s="343"/>
      <c r="DNU13" s="343"/>
      <c r="DNV13" s="343"/>
      <c r="DNW13" s="343"/>
      <c r="DNX13" s="343"/>
      <c r="DNY13" s="343"/>
      <c r="DNZ13" s="343"/>
      <c r="DOA13" s="343"/>
      <c r="DOB13" s="343"/>
      <c r="DOC13" s="343"/>
      <c r="DOD13" s="343"/>
      <c r="DOE13" s="343"/>
      <c r="DOF13" s="343"/>
      <c r="DOG13" s="343"/>
      <c r="DOH13" s="343"/>
      <c r="DOI13" s="343"/>
      <c r="DOJ13" s="343"/>
      <c r="DOK13" s="343"/>
      <c r="DOL13" s="343"/>
      <c r="DOM13" s="343"/>
      <c r="DON13" s="343"/>
      <c r="DOO13" s="343"/>
      <c r="DOP13" s="343"/>
      <c r="DOQ13" s="343"/>
      <c r="DOR13" s="343"/>
      <c r="DOS13" s="343"/>
      <c r="DOT13" s="343"/>
      <c r="DOU13" s="343"/>
      <c r="DOV13" s="343"/>
      <c r="DOW13" s="343"/>
      <c r="DOX13" s="343"/>
      <c r="DOY13" s="343"/>
      <c r="DOZ13" s="343"/>
      <c r="DPA13" s="343"/>
      <c r="DPB13" s="343"/>
      <c r="DPC13" s="343"/>
      <c r="DPD13" s="343"/>
      <c r="DPE13" s="343"/>
      <c r="DPF13" s="343"/>
      <c r="DPG13" s="343"/>
      <c r="DPH13" s="343"/>
      <c r="DPI13" s="343"/>
      <c r="DPJ13" s="343"/>
      <c r="DPK13" s="343"/>
      <c r="DPL13" s="343"/>
      <c r="DPM13" s="343"/>
      <c r="DPN13" s="343"/>
      <c r="DPO13" s="343"/>
      <c r="DPP13" s="343"/>
      <c r="DPQ13" s="343"/>
      <c r="DPR13" s="343"/>
      <c r="DPS13" s="343"/>
      <c r="DPT13" s="343"/>
      <c r="DPU13" s="343"/>
      <c r="DPV13" s="343"/>
      <c r="DPW13" s="343"/>
      <c r="DPX13" s="343"/>
      <c r="DPY13" s="343"/>
      <c r="DPZ13" s="343"/>
      <c r="DQA13" s="343"/>
      <c r="DQB13" s="343"/>
      <c r="DQC13" s="343"/>
      <c r="DQD13" s="343"/>
      <c r="DQE13" s="343"/>
      <c r="DQF13" s="343"/>
      <c r="DQG13" s="343"/>
      <c r="DQH13" s="343"/>
      <c r="DQI13" s="343"/>
      <c r="DQJ13" s="343"/>
      <c r="DQK13" s="343"/>
      <c r="DQL13" s="343"/>
      <c r="DQM13" s="343"/>
      <c r="DQN13" s="343"/>
      <c r="DQO13" s="343"/>
      <c r="DQP13" s="343"/>
      <c r="DQQ13" s="343"/>
      <c r="DQR13" s="343"/>
      <c r="DQS13" s="343"/>
      <c r="DQT13" s="343"/>
      <c r="DQU13" s="343"/>
      <c r="DQV13" s="343"/>
      <c r="DQW13" s="343"/>
      <c r="DQX13" s="343"/>
      <c r="DQY13" s="343"/>
      <c r="DQZ13" s="343"/>
      <c r="DRA13" s="343"/>
      <c r="DRB13" s="343"/>
      <c r="DRC13" s="343"/>
      <c r="DRD13" s="343"/>
      <c r="DRE13" s="343"/>
      <c r="DRF13" s="343"/>
      <c r="DRG13" s="343"/>
      <c r="DRH13" s="343"/>
      <c r="DRI13" s="343"/>
      <c r="DRJ13" s="343"/>
      <c r="DRK13" s="343"/>
      <c r="DRL13" s="343"/>
      <c r="DRM13" s="343"/>
      <c r="DRN13" s="343"/>
      <c r="DRO13" s="343"/>
      <c r="DRP13" s="343"/>
      <c r="DRQ13" s="343"/>
      <c r="DRR13" s="343"/>
      <c r="DRS13" s="343"/>
      <c r="DRT13" s="343"/>
      <c r="DRU13" s="343"/>
      <c r="DRV13" s="343"/>
      <c r="DRW13" s="343"/>
      <c r="DRX13" s="343"/>
      <c r="DRY13" s="343"/>
      <c r="DRZ13" s="343"/>
      <c r="DSA13" s="343"/>
      <c r="DSB13" s="343"/>
      <c r="DSC13" s="343"/>
      <c r="DSD13" s="343"/>
      <c r="DSE13" s="343"/>
      <c r="DSF13" s="343"/>
      <c r="DSG13" s="343"/>
      <c r="DSH13" s="343"/>
      <c r="DSI13" s="343"/>
      <c r="DSJ13" s="343"/>
      <c r="DSK13" s="343"/>
      <c r="DSL13" s="343"/>
      <c r="DSM13" s="343"/>
      <c r="DSN13" s="343"/>
      <c r="DSO13" s="343"/>
      <c r="DSP13" s="343"/>
      <c r="DSQ13" s="343"/>
      <c r="DSR13" s="343"/>
      <c r="DSS13" s="343"/>
      <c r="DST13" s="343"/>
      <c r="DSU13" s="343"/>
      <c r="DSV13" s="343"/>
      <c r="DSW13" s="343"/>
      <c r="DSX13" s="343"/>
      <c r="DSY13" s="343"/>
      <c r="DSZ13" s="343"/>
      <c r="DTA13" s="343"/>
      <c r="DTB13" s="343"/>
      <c r="DTC13" s="343"/>
      <c r="DTD13" s="343"/>
      <c r="DTE13" s="343"/>
      <c r="DTF13" s="343"/>
      <c r="DTG13" s="343"/>
      <c r="DTH13" s="343"/>
      <c r="DTI13" s="343"/>
      <c r="DTJ13" s="343"/>
      <c r="DTK13" s="343"/>
      <c r="DTL13" s="343"/>
      <c r="DTM13" s="343"/>
      <c r="DTN13" s="343"/>
      <c r="DTO13" s="343"/>
      <c r="DTP13" s="343"/>
      <c r="DTQ13" s="343"/>
      <c r="DTR13" s="343"/>
      <c r="DTS13" s="343"/>
      <c r="DTT13" s="343"/>
      <c r="DTU13" s="343"/>
      <c r="DTV13" s="343"/>
      <c r="DTW13" s="343"/>
      <c r="DTX13" s="343"/>
      <c r="DTY13" s="343"/>
      <c r="DTZ13" s="343"/>
      <c r="DUA13" s="343"/>
      <c r="DUB13" s="343"/>
      <c r="DUC13" s="343"/>
      <c r="DUD13" s="343"/>
      <c r="DUE13" s="343"/>
      <c r="DUF13" s="343"/>
      <c r="DUG13" s="343"/>
      <c r="DUH13" s="343"/>
      <c r="DUI13" s="343"/>
      <c r="DUJ13" s="343"/>
      <c r="DUK13" s="343"/>
      <c r="DUL13" s="343"/>
      <c r="DUM13" s="343"/>
      <c r="DUN13" s="343"/>
      <c r="DUO13" s="343"/>
      <c r="DUP13" s="343"/>
      <c r="DUQ13" s="343"/>
      <c r="DUR13" s="343"/>
      <c r="DUS13" s="343"/>
      <c r="DUT13" s="343"/>
      <c r="DUU13" s="343"/>
      <c r="DUV13" s="343"/>
      <c r="DUW13" s="343"/>
      <c r="DUX13" s="343"/>
      <c r="DUY13" s="343"/>
      <c r="DUZ13" s="343"/>
      <c r="DVA13" s="343"/>
      <c r="DVB13" s="343"/>
      <c r="DVC13" s="343"/>
      <c r="DVD13" s="343"/>
      <c r="DVE13" s="343"/>
      <c r="DVF13" s="343"/>
      <c r="DVG13" s="343"/>
      <c r="DVH13" s="343"/>
      <c r="DVI13" s="343"/>
      <c r="DVJ13" s="343"/>
      <c r="DVK13" s="343"/>
      <c r="DVL13" s="343"/>
      <c r="DVM13" s="343"/>
      <c r="DVN13" s="343"/>
      <c r="DVO13" s="343"/>
      <c r="DVP13" s="343"/>
      <c r="DVQ13" s="343"/>
      <c r="DVR13" s="343"/>
      <c r="DVS13" s="343"/>
      <c r="DVT13" s="343"/>
      <c r="DVU13" s="343"/>
      <c r="DVV13" s="343"/>
      <c r="DVW13" s="343"/>
      <c r="DVX13" s="343"/>
      <c r="DVY13" s="343"/>
      <c r="DVZ13" s="343"/>
      <c r="DWA13" s="343"/>
      <c r="DWB13" s="343"/>
      <c r="DWC13" s="343"/>
      <c r="DWD13" s="343"/>
      <c r="DWE13" s="343"/>
      <c r="DWF13" s="343"/>
      <c r="DWG13" s="343"/>
      <c r="DWH13" s="343"/>
      <c r="DWI13" s="343"/>
      <c r="DWJ13" s="343"/>
      <c r="DWK13" s="343"/>
      <c r="DWL13" s="343"/>
      <c r="DWM13" s="343"/>
      <c r="DWN13" s="343"/>
      <c r="DWO13" s="343"/>
      <c r="DWP13" s="343"/>
      <c r="DWQ13" s="343"/>
      <c r="DWR13" s="343"/>
      <c r="DWS13" s="343"/>
      <c r="DWT13" s="343"/>
      <c r="DWU13" s="343"/>
      <c r="DWV13" s="343"/>
      <c r="DWW13" s="343"/>
      <c r="DWX13" s="343"/>
      <c r="DWY13" s="343"/>
      <c r="DWZ13" s="343"/>
      <c r="DXA13" s="343"/>
      <c r="DXB13" s="343"/>
      <c r="DXC13" s="343"/>
      <c r="DXD13" s="343"/>
      <c r="DXE13" s="343"/>
      <c r="DXF13" s="343"/>
      <c r="DXG13" s="343"/>
      <c r="DXH13" s="343"/>
      <c r="DXI13" s="343"/>
      <c r="DXJ13" s="343"/>
      <c r="DXK13" s="343"/>
      <c r="DXL13" s="343"/>
      <c r="DXM13" s="343"/>
      <c r="DXN13" s="343"/>
      <c r="DXO13" s="343"/>
      <c r="DXP13" s="343"/>
      <c r="DXQ13" s="343"/>
      <c r="DXR13" s="343"/>
      <c r="DXS13" s="343"/>
      <c r="DXT13" s="343"/>
      <c r="DXU13" s="343"/>
      <c r="DXV13" s="343"/>
      <c r="DXW13" s="343"/>
      <c r="DXX13" s="343"/>
      <c r="DXY13" s="343"/>
      <c r="DXZ13" s="343"/>
      <c r="DYA13" s="343"/>
      <c r="DYB13" s="343"/>
      <c r="DYC13" s="343"/>
      <c r="DYD13" s="343"/>
      <c r="DYE13" s="343"/>
      <c r="DYF13" s="343"/>
      <c r="DYG13" s="343"/>
      <c r="DYH13" s="343"/>
      <c r="DYI13" s="343"/>
      <c r="DYJ13" s="343"/>
      <c r="DYK13" s="343"/>
      <c r="DYL13" s="343"/>
      <c r="DYM13" s="343"/>
      <c r="DYN13" s="343"/>
      <c r="DYO13" s="343"/>
      <c r="DYP13" s="343"/>
      <c r="DYQ13" s="343"/>
      <c r="DYR13" s="343"/>
      <c r="DYS13" s="343"/>
      <c r="DYT13" s="343"/>
      <c r="DYU13" s="343"/>
      <c r="DYV13" s="343"/>
      <c r="DYW13" s="343"/>
      <c r="DYX13" s="343"/>
      <c r="DYY13" s="343"/>
      <c r="DYZ13" s="343"/>
      <c r="DZA13" s="343"/>
      <c r="DZB13" s="343"/>
      <c r="DZC13" s="343"/>
      <c r="DZD13" s="343"/>
      <c r="DZE13" s="343"/>
      <c r="DZF13" s="343"/>
      <c r="DZG13" s="343"/>
      <c r="DZH13" s="343"/>
      <c r="DZI13" s="343"/>
      <c r="DZJ13" s="343"/>
      <c r="DZK13" s="343"/>
      <c r="DZL13" s="343"/>
      <c r="DZM13" s="343"/>
      <c r="DZN13" s="343"/>
      <c r="DZO13" s="343"/>
      <c r="DZP13" s="343"/>
      <c r="DZQ13" s="343"/>
      <c r="DZR13" s="343"/>
      <c r="DZS13" s="343"/>
      <c r="DZT13" s="343"/>
      <c r="DZU13" s="343"/>
      <c r="DZV13" s="343"/>
      <c r="DZW13" s="343"/>
      <c r="DZX13" s="343"/>
      <c r="DZY13" s="343"/>
      <c r="DZZ13" s="343"/>
      <c r="EAA13" s="343"/>
      <c r="EAB13" s="343"/>
      <c r="EAC13" s="343"/>
      <c r="EAD13" s="343"/>
      <c r="EAE13" s="343"/>
      <c r="EAF13" s="343"/>
      <c r="EAG13" s="343"/>
      <c r="EAH13" s="343"/>
      <c r="EAI13" s="343"/>
      <c r="EAJ13" s="343"/>
      <c r="EAK13" s="343"/>
      <c r="EAL13" s="343"/>
      <c r="EAM13" s="343"/>
      <c r="EAN13" s="343"/>
      <c r="EAO13" s="343"/>
      <c r="EAP13" s="343"/>
      <c r="EAQ13" s="343"/>
      <c r="EAR13" s="343"/>
      <c r="EAS13" s="343"/>
      <c r="EAT13" s="343"/>
      <c r="EAU13" s="343"/>
      <c r="EAV13" s="343"/>
      <c r="EAW13" s="343"/>
      <c r="EAX13" s="343"/>
      <c r="EAY13" s="343"/>
      <c r="EAZ13" s="343"/>
      <c r="EBA13" s="343"/>
      <c r="EBB13" s="343"/>
      <c r="EBC13" s="343"/>
      <c r="EBD13" s="343"/>
      <c r="EBE13" s="343"/>
      <c r="EBF13" s="343"/>
      <c r="EBG13" s="343"/>
      <c r="EBH13" s="343"/>
      <c r="EBI13" s="343"/>
      <c r="EBJ13" s="343"/>
      <c r="EBK13" s="343"/>
      <c r="EBL13" s="343"/>
      <c r="EBM13" s="343"/>
      <c r="EBN13" s="343"/>
      <c r="EBO13" s="343"/>
      <c r="EBP13" s="343"/>
      <c r="EBQ13" s="343"/>
      <c r="EBR13" s="343"/>
      <c r="EBS13" s="343"/>
      <c r="EBT13" s="343"/>
      <c r="EBU13" s="343"/>
      <c r="EBV13" s="343"/>
      <c r="EBW13" s="343"/>
      <c r="EBX13" s="343"/>
      <c r="EBY13" s="343"/>
      <c r="EBZ13" s="343"/>
      <c r="ECA13" s="343"/>
      <c r="ECB13" s="343"/>
      <c r="ECC13" s="343"/>
      <c r="ECD13" s="343"/>
      <c r="ECE13" s="343"/>
      <c r="ECF13" s="343"/>
      <c r="ECG13" s="343"/>
      <c r="ECH13" s="343"/>
      <c r="ECI13" s="343"/>
      <c r="ECJ13" s="343"/>
      <c r="ECK13" s="343"/>
      <c r="ECL13" s="343"/>
      <c r="ECM13" s="343"/>
      <c r="ECN13" s="343"/>
      <c r="ECO13" s="343"/>
      <c r="ECP13" s="343"/>
      <c r="ECQ13" s="343"/>
      <c r="ECR13" s="343"/>
      <c r="ECS13" s="343"/>
      <c r="ECT13" s="343"/>
      <c r="ECU13" s="343"/>
      <c r="ECV13" s="343"/>
      <c r="ECW13" s="343"/>
      <c r="ECX13" s="343"/>
      <c r="ECY13" s="343"/>
      <c r="ECZ13" s="343"/>
      <c r="EDA13" s="343"/>
      <c r="EDB13" s="343"/>
      <c r="EDC13" s="343"/>
      <c r="EDD13" s="343"/>
      <c r="EDE13" s="343"/>
      <c r="EDF13" s="343"/>
      <c r="EDG13" s="343"/>
      <c r="EDH13" s="343"/>
      <c r="EDI13" s="343"/>
      <c r="EDJ13" s="343"/>
      <c r="EDK13" s="343"/>
      <c r="EDL13" s="343"/>
      <c r="EDM13" s="343"/>
      <c r="EDN13" s="343"/>
      <c r="EDO13" s="343"/>
      <c r="EDP13" s="343"/>
      <c r="EDQ13" s="343"/>
      <c r="EDR13" s="343"/>
      <c r="EDS13" s="343"/>
      <c r="EDT13" s="343"/>
      <c r="EDU13" s="343"/>
      <c r="EDV13" s="343"/>
      <c r="EDW13" s="343"/>
      <c r="EDX13" s="343"/>
      <c r="EDY13" s="343"/>
      <c r="EDZ13" s="343"/>
      <c r="EEA13" s="343"/>
      <c r="EEB13" s="343"/>
      <c r="EEC13" s="343"/>
      <c r="EED13" s="343"/>
      <c r="EEE13" s="343"/>
      <c r="EEF13" s="343"/>
      <c r="EEG13" s="343"/>
      <c r="EEH13" s="343"/>
      <c r="EEI13" s="343"/>
      <c r="EEJ13" s="343"/>
      <c r="EEK13" s="343"/>
      <c r="EEL13" s="343"/>
      <c r="EEM13" s="343"/>
      <c r="EEN13" s="343"/>
      <c r="EEO13" s="343"/>
      <c r="EEP13" s="343"/>
      <c r="EEQ13" s="343"/>
      <c r="EER13" s="343"/>
      <c r="EES13" s="343"/>
      <c r="EET13" s="343"/>
      <c r="EEU13" s="343"/>
      <c r="EEV13" s="343"/>
      <c r="EEW13" s="343"/>
      <c r="EEX13" s="343"/>
      <c r="EEY13" s="343"/>
      <c r="EEZ13" s="343"/>
      <c r="EFA13" s="343"/>
      <c r="EFB13" s="343"/>
      <c r="EFC13" s="343"/>
      <c r="EFD13" s="343"/>
      <c r="EFE13" s="343"/>
      <c r="EFF13" s="343"/>
      <c r="EFG13" s="343"/>
      <c r="EFH13" s="343"/>
      <c r="EFI13" s="343"/>
      <c r="EFJ13" s="343"/>
      <c r="EFK13" s="343"/>
      <c r="EFL13" s="343"/>
      <c r="EFM13" s="343"/>
      <c r="EFN13" s="343"/>
      <c r="EFO13" s="343"/>
      <c r="EFP13" s="343"/>
      <c r="EFQ13" s="343"/>
      <c r="EFR13" s="343"/>
      <c r="EFS13" s="343"/>
      <c r="EFT13" s="343"/>
      <c r="EFU13" s="343"/>
      <c r="EFV13" s="343"/>
      <c r="EFW13" s="343"/>
      <c r="EFX13" s="343"/>
      <c r="EFY13" s="343"/>
      <c r="EFZ13" s="343"/>
      <c r="EGA13" s="343"/>
      <c r="EGB13" s="343"/>
      <c r="EGC13" s="343"/>
      <c r="EGD13" s="343"/>
      <c r="EGE13" s="343"/>
      <c r="EGF13" s="343"/>
      <c r="EGG13" s="343"/>
      <c r="EGH13" s="343"/>
      <c r="EGI13" s="343"/>
      <c r="EGJ13" s="343"/>
      <c r="EGK13" s="343"/>
      <c r="EGL13" s="343"/>
      <c r="EGM13" s="343"/>
      <c r="EGN13" s="343"/>
      <c r="EGO13" s="343"/>
      <c r="EGP13" s="343"/>
      <c r="EGQ13" s="343"/>
      <c r="EGR13" s="343"/>
      <c r="EGS13" s="343"/>
      <c r="EGT13" s="343"/>
      <c r="EGU13" s="343"/>
      <c r="EGV13" s="343"/>
      <c r="EGW13" s="343"/>
      <c r="EGX13" s="343"/>
      <c r="EGY13" s="343"/>
      <c r="EGZ13" s="343"/>
      <c r="EHA13" s="343"/>
      <c r="EHB13" s="343"/>
      <c r="EHC13" s="343"/>
      <c r="EHD13" s="343"/>
      <c r="EHE13" s="343"/>
      <c r="EHF13" s="343"/>
      <c r="EHG13" s="343"/>
      <c r="EHH13" s="343"/>
      <c r="EHI13" s="343"/>
      <c r="EHJ13" s="343"/>
      <c r="EHK13" s="343"/>
      <c r="EHL13" s="343"/>
      <c r="EHM13" s="343"/>
      <c r="EHN13" s="343"/>
      <c r="EHO13" s="343"/>
      <c r="EHP13" s="343"/>
      <c r="EHQ13" s="343"/>
      <c r="EHR13" s="343"/>
      <c r="EHS13" s="343"/>
      <c r="EHT13" s="343"/>
      <c r="EHU13" s="343"/>
      <c r="EHV13" s="343"/>
      <c r="EHW13" s="343"/>
      <c r="EHX13" s="343"/>
      <c r="EHY13" s="343"/>
      <c r="EHZ13" s="343"/>
      <c r="EIA13" s="343"/>
      <c r="EIB13" s="343"/>
      <c r="EIC13" s="343"/>
      <c r="EID13" s="343"/>
      <c r="EIE13" s="343"/>
      <c r="EIF13" s="343"/>
      <c r="EIG13" s="343"/>
      <c r="EIH13" s="343"/>
      <c r="EII13" s="343"/>
      <c r="EIJ13" s="343"/>
      <c r="EIK13" s="343"/>
      <c r="EIL13" s="343"/>
      <c r="EIM13" s="343"/>
      <c r="EIN13" s="343"/>
      <c r="EIO13" s="343"/>
      <c r="EIP13" s="343"/>
      <c r="EIQ13" s="343"/>
      <c r="EIR13" s="343"/>
      <c r="EIS13" s="343"/>
      <c r="EIT13" s="343"/>
      <c r="EIU13" s="343"/>
      <c r="EIV13" s="343"/>
      <c r="EIW13" s="343"/>
      <c r="EIX13" s="343"/>
      <c r="EIY13" s="343"/>
      <c r="EIZ13" s="343"/>
      <c r="EJA13" s="343"/>
      <c r="EJB13" s="343"/>
      <c r="EJC13" s="343"/>
      <c r="EJD13" s="343"/>
      <c r="EJE13" s="343"/>
      <c r="EJF13" s="343"/>
      <c r="EJG13" s="343"/>
      <c r="EJH13" s="343"/>
      <c r="EJI13" s="343"/>
      <c r="EJJ13" s="343"/>
      <c r="EJK13" s="343"/>
      <c r="EJL13" s="343"/>
      <c r="EJM13" s="343"/>
      <c r="EJN13" s="343"/>
      <c r="EJO13" s="343"/>
      <c r="EJP13" s="343"/>
      <c r="EJQ13" s="343"/>
      <c r="EJR13" s="343"/>
      <c r="EJS13" s="343"/>
      <c r="EJT13" s="343"/>
      <c r="EJU13" s="343"/>
      <c r="EJV13" s="343"/>
      <c r="EJW13" s="343"/>
      <c r="EJX13" s="343"/>
      <c r="EJY13" s="343"/>
      <c r="EJZ13" s="343"/>
      <c r="EKA13" s="343"/>
      <c r="EKB13" s="343"/>
      <c r="EKC13" s="343"/>
      <c r="EKD13" s="343"/>
      <c r="EKE13" s="343"/>
      <c r="EKF13" s="343"/>
      <c r="EKG13" s="343"/>
      <c r="EKH13" s="343"/>
      <c r="EKI13" s="343"/>
      <c r="EKJ13" s="343"/>
      <c r="EKK13" s="343"/>
      <c r="EKL13" s="343"/>
      <c r="EKM13" s="343"/>
      <c r="EKN13" s="343"/>
      <c r="EKO13" s="343"/>
      <c r="EKP13" s="343"/>
      <c r="EKQ13" s="343"/>
      <c r="EKR13" s="343"/>
      <c r="EKS13" s="343"/>
      <c r="EKT13" s="343"/>
      <c r="EKU13" s="343"/>
      <c r="EKV13" s="343"/>
      <c r="EKW13" s="343"/>
      <c r="EKX13" s="343"/>
      <c r="EKY13" s="343"/>
      <c r="EKZ13" s="343"/>
      <c r="ELA13" s="343"/>
      <c r="ELB13" s="343"/>
      <c r="ELC13" s="343"/>
      <c r="ELD13" s="343"/>
      <c r="ELE13" s="343"/>
      <c r="ELF13" s="343"/>
      <c r="ELG13" s="343"/>
      <c r="ELH13" s="343"/>
      <c r="ELI13" s="343"/>
      <c r="ELJ13" s="343"/>
      <c r="ELK13" s="343"/>
      <c r="ELL13" s="343"/>
      <c r="ELM13" s="343"/>
      <c r="ELN13" s="343"/>
      <c r="ELO13" s="343"/>
      <c r="ELP13" s="343"/>
      <c r="ELQ13" s="343"/>
      <c r="ELR13" s="343"/>
      <c r="ELS13" s="343"/>
      <c r="ELT13" s="343"/>
      <c r="ELU13" s="343"/>
      <c r="ELV13" s="343"/>
      <c r="ELW13" s="343"/>
      <c r="ELX13" s="343"/>
      <c r="ELY13" s="343"/>
      <c r="ELZ13" s="343"/>
      <c r="EMA13" s="343"/>
      <c r="EMB13" s="343"/>
      <c r="EMC13" s="343"/>
      <c r="EMD13" s="343"/>
      <c r="EME13" s="343"/>
      <c r="EMF13" s="343"/>
      <c r="EMG13" s="343"/>
      <c r="EMH13" s="343"/>
      <c r="EMI13" s="343"/>
      <c r="EMJ13" s="343"/>
      <c r="EMK13" s="343"/>
      <c r="EML13" s="343"/>
      <c r="EMM13" s="343"/>
      <c r="EMN13" s="343"/>
      <c r="EMO13" s="343"/>
      <c r="EMP13" s="343"/>
      <c r="EMQ13" s="343"/>
      <c r="EMR13" s="343"/>
      <c r="EMS13" s="343"/>
      <c r="EMT13" s="343"/>
      <c r="EMU13" s="343"/>
      <c r="EMV13" s="343"/>
      <c r="EMW13" s="343"/>
      <c r="EMX13" s="343"/>
      <c r="EMY13" s="343"/>
      <c r="EMZ13" s="343"/>
      <c r="ENA13" s="343"/>
      <c r="ENB13" s="343"/>
      <c r="ENC13" s="343"/>
      <c r="END13" s="343"/>
      <c r="ENE13" s="343"/>
      <c r="ENF13" s="343"/>
      <c r="ENG13" s="343"/>
      <c r="ENH13" s="343"/>
      <c r="ENI13" s="343"/>
      <c r="ENJ13" s="343"/>
      <c r="ENK13" s="343"/>
      <c r="ENL13" s="343"/>
      <c r="ENM13" s="343"/>
      <c r="ENN13" s="343"/>
      <c r="ENO13" s="343"/>
      <c r="ENP13" s="343"/>
      <c r="ENQ13" s="343"/>
      <c r="ENR13" s="343"/>
      <c r="ENS13" s="343"/>
      <c r="ENT13" s="343"/>
      <c r="ENU13" s="343"/>
      <c r="ENV13" s="343"/>
      <c r="ENW13" s="343"/>
      <c r="ENX13" s="343"/>
      <c r="ENY13" s="343"/>
      <c r="ENZ13" s="343"/>
      <c r="EOA13" s="343"/>
      <c r="EOB13" s="343"/>
      <c r="EOC13" s="343"/>
      <c r="EOD13" s="343"/>
      <c r="EOE13" s="343"/>
      <c r="EOF13" s="343"/>
      <c r="EOG13" s="343"/>
      <c r="EOH13" s="343"/>
      <c r="EOI13" s="343"/>
      <c r="EOJ13" s="343"/>
      <c r="EOK13" s="343"/>
      <c r="EOL13" s="343"/>
      <c r="EOM13" s="343"/>
      <c r="EON13" s="343"/>
      <c r="EOO13" s="343"/>
      <c r="EOP13" s="343"/>
      <c r="EOQ13" s="343"/>
      <c r="EOR13" s="343"/>
      <c r="EOS13" s="343"/>
      <c r="EOT13" s="343"/>
      <c r="EOU13" s="343"/>
      <c r="EOV13" s="343"/>
      <c r="EOW13" s="343"/>
      <c r="EOX13" s="343"/>
      <c r="EOY13" s="343"/>
      <c r="EOZ13" s="343"/>
      <c r="EPA13" s="343"/>
      <c r="EPB13" s="343"/>
      <c r="EPC13" s="343"/>
      <c r="EPD13" s="343"/>
      <c r="EPE13" s="343"/>
      <c r="EPF13" s="343"/>
      <c r="EPG13" s="343"/>
      <c r="EPH13" s="343"/>
      <c r="EPI13" s="343"/>
      <c r="EPJ13" s="343"/>
      <c r="EPK13" s="343"/>
      <c r="EPL13" s="343"/>
      <c r="EPM13" s="343"/>
      <c r="EPN13" s="343"/>
      <c r="EPO13" s="343"/>
      <c r="EPP13" s="343"/>
      <c r="EPQ13" s="343"/>
      <c r="EPR13" s="343"/>
      <c r="EPS13" s="343"/>
      <c r="EPT13" s="343"/>
      <c r="EPU13" s="343"/>
      <c r="EPV13" s="343"/>
      <c r="EPW13" s="343"/>
      <c r="EPX13" s="343"/>
      <c r="EPY13" s="343"/>
      <c r="EPZ13" s="343"/>
      <c r="EQA13" s="343"/>
      <c r="EQB13" s="343"/>
      <c r="EQC13" s="343"/>
      <c r="EQD13" s="343"/>
      <c r="EQE13" s="343"/>
      <c r="EQF13" s="343"/>
      <c r="EQG13" s="343"/>
      <c r="EQH13" s="343"/>
      <c r="EQI13" s="343"/>
      <c r="EQJ13" s="343"/>
      <c r="EQK13" s="343"/>
      <c r="EQL13" s="343"/>
      <c r="EQM13" s="343"/>
      <c r="EQN13" s="343"/>
      <c r="EQO13" s="343"/>
      <c r="EQP13" s="343"/>
      <c r="EQQ13" s="343"/>
      <c r="EQR13" s="343"/>
      <c r="EQS13" s="343"/>
      <c r="EQT13" s="343"/>
      <c r="EQU13" s="343"/>
      <c r="EQV13" s="343"/>
      <c r="EQW13" s="343"/>
      <c r="EQX13" s="343"/>
      <c r="EQY13" s="343"/>
      <c r="EQZ13" s="343"/>
      <c r="ERA13" s="343"/>
      <c r="ERB13" s="343"/>
      <c r="ERC13" s="343"/>
      <c r="ERD13" s="343"/>
      <c r="ERE13" s="343"/>
      <c r="ERF13" s="343"/>
      <c r="ERG13" s="343"/>
      <c r="ERH13" s="343"/>
      <c r="ERI13" s="343"/>
      <c r="ERJ13" s="343"/>
      <c r="ERK13" s="343"/>
      <c r="ERL13" s="343"/>
      <c r="ERM13" s="343"/>
      <c r="ERN13" s="343"/>
      <c r="ERO13" s="343"/>
      <c r="ERP13" s="343"/>
      <c r="ERQ13" s="343"/>
      <c r="ERR13" s="343"/>
      <c r="ERS13" s="343"/>
      <c r="ERT13" s="343"/>
      <c r="ERU13" s="343"/>
      <c r="ERV13" s="343"/>
      <c r="ERW13" s="343"/>
      <c r="ERX13" s="343"/>
      <c r="ERY13" s="343"/>
      <c r="ERZ13" s="343"/>
      <c r="ESA13" s="343"/>
      <c r="ESB13" s="343"/>
      <c r="ESC13" s="343"/>
      <c r="ESD13" s="343"/>
      <c r="ESE13" s="343"/>
      <c r="ESF13" s="343"/>
      <c r="ESG13" s="343"/>
      <c r="ESH13" s="343"/>
      <c r="ESI13" s="343"/>
      <c r="ESJ13" s="343"/>
      <c r="ESK13" s="343"/>
      <c r="ESL13" s="343"/>
      <c r="ESM13" s="343"/>
      <c r="ESN13" s="343"/>
      <c r="ESO13" s="343"/>
      <c r="ESP13" s="343"/>
      <c r="ESQ13" s="343"/>
      <c r="ESR13" s="343"/>
      <c r="ESS13" s="343"/>
      <c r="EST13" s="343"/>
      <c r="ESU13" s="343"/>
      <c r="ESV13" s="343"/>
      <c r="ESW13" s="343"/>
      <c r="ESX13" s="343"/>
      <c r="ESY13" s="343"/>
      <c r="ESZ13" s="343"/>
      <c r="ETA13" s="343"/>
      <c r="ETB13" s="343"/>
      <c r="ETC13" s="343"/>
      <c r="ETD13" s="343"/>
      <c r="ETE13" s="343"/>
      <c r="ETF13" s="343"/>
      <c r="ETG13" s="343"/>
      <c r="ETH13" s="343"/>
      <c r="ETI13" s="343"/>
      <c r="ETJ13" s="343"/>
      <c r="ETK13" s="343"/>
      <c r="ETL13" s="343"/>
      <c r="ETM13" s="343"/>
      <c r="ETN13" s="343"/>
      <c r="ETO13" s="343"/>
      <c r="ETP13" s="343"/>
      <c r="ETQ13" s="343"/>
      <c r="ETR13" s="343"/>
      <c r="ETS13" s="343"/>
      <c r="ETT13" s="343"/>
      <c r="ETU13" s="343"/>
      <c r="ETV13" s="343"/>
      <c r="ETW13" s="343"/>
      <c r="ETX13" s="343"/>
      <c r="ETY13" s="343"/>
      <c r="ETZ13" s="343"/>
      <c r="EUA13" s="343"/>
      <c r="EUB13" s="343"/>
      <c r="EUC13" s="343"/>
      <c r="EUD13" s="343"/>
      <c r="EUE13" s="343"/>
      <c r="EUF13" s="343"/>
      <c r="EUG13" s="343"/>
      <c r="EUH13" s="343"/>
      <c r="EUI13" s="343"/>
      <c r="EUJ13" s="343"/>
      <c r="EUK13" s="343"/>
      <c r="EUL13" s="343"/>
      <c r="EUM13" s="343"/>
      <c r="EUN13" s="343"/>
      <c r="EUO13" s="343"/>
      <c r="EUP13" s="343"/>
      <c r="EUQ13" s="343"/>
      <c r="EUR13" s="343"/>
      <c r="EUS13" s="343"/>
      <c r="EUT13" s="343"/>
      <c r="EUU13" s="343"/>
      <c r="EUV13" s="343"/>
      <c r="EUW13" s="343"/>
      <c r="EUX13" s="343"/>
      <c r="EUY13" s="343"/>
      <c r="EUZ13" s="343"/>
      <c r="EVA13" s="343"/>
      <c r="EVB13" s="343"/>
      <c r="EVC13" s="343"/>
      <c r="EVD13" s="343"/>
      <c r="EVE13" s="343"/>
      <c r="EVF13" s="343"/>
      <c r="EVG13" s="343"/>
      <c r="EVH13" s="343"/>
      <c r="EVI13" s="343"/>
      <c r="EVJ13" s="343"/>
      <c r="EVK13" s="343"/>
      <c r="EVL13" s="343"/>
      <c r="EVM13" s="343"/>
      <c r="EVN13" s="343"/>
      <c r="EVO13" s="343"/>
      <c r="EVP13" s="343"/>
      <c r="EVQ13" s="343"/>
      <c r="EVR13" s="343"/>
      <c r="EVS13" s="343"/>
      <c r="EVT13" s="343"/>
      <c r="EVU13" s="343"/>
      <c r="EVV13" s="343"/>
      <c r="EVW13" s="343"/>
      <c r="EVX13" s="343"/>
      <c r="EVY13" s="343"/>
      <c r="EVZ13" s="343"/>
      <c r="EWA13" s="343"/>
      <c r="EWB13" s="343"/>
      <c r="EWC13" s="343"/>
      <c r="EWD13" s="343"/>
      <c r="EWE13" s="343"/>
      <c r="EWF13" s="343"/>
      <c r="EWG13" s="343"/>
      <c r="EWH13" s="343"/>
      <c r="EWI13" s="343"/>
      <c r="EWJ13" s="343"/>
      <c r="EWK13" s="343"/>
      <c r="EWL13" s="343"/>
      <c r="EWM13" s="343"/>
      <c r="EWN13" s="343"/>
      <c r="EWO13" s="343"/>
      <c r="EWP13" s="343"/>
      <c r="EWQ13" s="343"/>
      <c r="EWR13" s="343"/>
      <c r="EWS13" s="343"/>
      <c r="EWT13" s="343"/>
      <c r="EWU13" s="343"/>
      <c r="EWV13" s="343"/>
      <c r="EWW13" s="343"/>
      <c r="EWX13" s="343"/>
      <c r="EWY13" s="343"/>
      <c r="EWZ13" s="343"/>
      <c r="EXA13" s="343"/>
      <c r="EXB13" s="343"/>
      <c r="EXC13" s="343"/>
      <c r="EXD13" s="343"/>
      <c r="EXE13" s="343"/>
      <c r="EXF13" s="343"/>
      <c r="EXG13" s="343"/>
      <c r="EXH13" s="343"/>
      <c r="EXI13" s="343"/>
      <c r="EXJ13" s="343"/>
      <c r="EXK13" s="343"/>
      <c r="EXL13" s="343"/>
      <c r="EXM13" s="343"/>
      <c r="EXN13" s="343"/>
      <c r="EXO13" s="343"/>
      <c r="EXP13" s="343"/>
      <c r="EXQ13" s="343"/>
      <c r="EXR13" s="343"/>
      <c r="EXS13" s="343"/>
      <c r="EXT13" s="343"/>
      <c r="EXU13" s="343"/>
      <c r="EXV13" s="343"/>
      <c r="EXW13" s="343"/>
      <c r="EXX13" s="343"/>
      <c r="EXY13" s="343"/>
      <c r="EXZ13" s="343"/>
      <c r="EYA13" s="343"/>
      <c r="EYB13" s="343"/>
      <c r="EYC13" s="343"/>
      <c r="EYD13" s="343"/>
      <c r="EYE13" s="343"/>
      <c r="EYF13" s="343"/>
      <c r="EYG13" s="343"/>
      <c r="EYH13" s="343"/>
      <c r="EYI13" s="343"/>
      <c r="EYJ13" s="343"/>
      <c r="EYK13" s="343"/>
      <c r="EYL13" s="343"/>
      <c r="EYM13" s="343"/>
      <c r="EYN13" s="343"/>
      <c r="EYO13" s="343"/>
      <c r="EYP13" s="343"/>
      <c r="EYQ13" s="343"/>
      <c r="EYR13" s="343"/>
      <c r="EYS13" s="343"/>
      <c r="EYT13" s="343"/>
      <c r="EYU13" s="343"/>
      <c r="EYV13" s="343"/>
      <c r="EYW13" s="343"/>
      <c r="EYX13" s="343"/>
      <c r="EYY13" s="343"/>
      <c r="EYZ13" s="343"/>
      <c r="EZA13" s="343"/>
      <c r="EZB13" s="343"/>
      <c r="EZC13" s="343"/>
      <c r="EZD13" s="343"/>
      <c r="EZE13" s="343"/>
      <c r="EZF13" s="343"/>
      <c r="EZG13" s="343"/>
      <c r="EZH13" s="343"/>
      <c r="EZI13" s="343"/>
      <c r="EZJ13" s="343"/>
      <c r="EZK13" s="343"/>
      <c r="EZL13" s="343"/>
      <c r="EZM13" s="343"/>
      <c r="EZN13" s="343"/>
      <c r="EZO13" s="343"/>
      <c r="EZP13" s="343"/>
      <c r="EZQ13" s="343"/>
      <c r="EZR13" s="343"/>
      <c r="EZS13" s="343"/>
      <c r="EZT13" s="343"/>
      <c r="EZU13" s="343"/>
      <c r="EZV13" s="343"/>
      <c r="EZW13" s="343"/>
      <c r="EZX13" s="343"/>
      <c r="EZY13" s="343"/>
      <c r="EZZ13" s="343"/>
      <c r="FAA13" s="343"/>
      <c r="FAB13" s="343"/>
      <c r="FAC13" s="343"/>
      <c r="FAD13" s="343"/>
      <c r="FAE13" s="343"/>
      <c r="FAF13" s="343"/>
      <c r="FAG13" s="343"/>
      <c r="FAH13" s="343"/>
      <c r="FAI13" s="343"/>
      <c r="FAJ13" s="343"/>
      <c r="FAK13" s="343"/>
      <c r="FAL13" s="343"/>
      <c r="FAM13" s="343"/>
      <c r="FAN13" s="343"/>
      <c r="FAO13" s="343"/>
      <c r="FAP13" s="343"/>
      <c r="FAQ13" s="343"/>
      <c r="FAR13" s="343"/>
      <c r="FAS13" s="343"/>
      <c r="FAT13" s="343"/>
      <c r="FAU13" s="343"/>
      <c r="FAV13" s="343"/>
      <c r="FAW13" s="343"/>
      <c r="FAX13" s="343"/>
      <c r="FAY13" s="343"/>
      <c r="FAZ13" s="343"/>
      <c r="FBA13" s="343"/>
      <c r="FBB13" s="343"/>
      <c r="FBC13" s="343"/>
      <c r="FBD13" s="343"/>
      <c r="FBE13" s="343"/>
      <c r="FBF13" s="343"/>
      <c r="FBG13" s="343"/>
      <c r="FBH13" s="343"/>
      <c r="FBI13" s="343"/>
      <c r="FBJ13" s="343"/>
      <c r="FBK13" s="343"/>
      <c r="FBL13" s="343"/>
      <c r="FBM13" s="343"/>
      <c r="FBN13" s="343"/>
      <c r="FBO13" s="343"/>
      <c r="FBP13" s="343"/>
      <c r="FBQ13" s="343"/>
      <c r="FBR13" s="343"/>
      <c r="FBS13" s="343"/>
      <c r="FBT13" s="343"/>
      <c r="FBU13" s="343"/>
      <c r="FBV13" s="343"/>
      <c r="FBW13" s="343"/>
      <c r="FBX13" s="343"/>
      <c r="FBY13" s="343"/>
      <c r="FBZ13" s="343"/>
      <c r="FCA13" s="343"/>
      <c r="FCB13" s="343"/>
      <c r="FCC13" s="343"/>
      <c r="FCD13" s="343"/>
      <c r="FCE13" s="343"/>
      <c r="FCF13" s="343"/>
      <c r="FCG13" s="343"/>
      <c r="FCH13" s="343"/>
      <c r="FCI13" s="343"/>
      <c r="FCJ13" s="343"/>
      <c r="FCK13" s="343"/>
      <c r="FCL13" s="343"/>
      <c r="FCM13" s="343"/>
      <c r="FCN13" s="343"/>
      <c r="FCO13" s="343"/>
      <c r="FCP13" s="343"/>
      <c r="FCQ13" s="343"/>
      <c r="FCR13" s="343"/>
      <c r="FCS13" s="343"/>
      <c r="FCT13" s="343"/>
      <c r="FCU13" s="343"/>
      <c r="FCV13" s="343"/>
      <c r="FCW13" s="343"/>
      <c r="FCX13" s="343"/>
      <c r="FCY13" s="343"/>
      <c r="FCZ13" s="343"/>
      <c r="FDA13" s="343"/>
      <c r="FDB13" s="343"/>
      <c r="FDC13" s="343"/>
      <c r="FDD13" s="343"/>
      <c r="FDE13" s="343"/>
      <c r="FDF13" s="343"/>
      <c r="FDG13" s="343"/>
      <c r="FDH13" s="343"/>
      <c r="FDI13" s="343"/>
      <c r="FDJ13" s="343"/>
      <c r="FDK13" s="343"/>
      <c r="FDL13" s="343"/>
      <c r="FDM13" s="343"/>
      <c r="FDN13" s="343"/>
      <c r="FDO13" s="343"/>
      <c r="FDP13" s="343"/>
      <c r="FDQ13" s="343"/>
      <c r="FDR13" s="343"/>
      <c r="FDS13" s="343"/>
      <c r="FDT13" s="343"/>
      <c r="FDU13" s="343"/>
      <c r="FDV13" s="343"/>
      <c r="FDW13" s="343"/>
      <c r="FDX13" s="343"/>
      <c r="FDY13" s="343"/>
      <c r="FDZ13" s="343"/>
      <c r="FEA13" s="343"/>
      <c r="FEB13" s="343"/>
      <c r="FEC13" s="343"/>
      <c r="FED13" s="343"/>
      <c r="FEE13" s="343"/>
      <c r="FEF13" s="343"/>
      <c r="FEG13" s="343"/>
      <c r="FEH13" s="343"/>
      <c r="FEI13" s="343"/>
      <c r="FEJ13" s="343"/>
      <c r="FEK13" s="343"/>
      <c r="FEL13" s="343"/>
      <c r="FEM13" s="343"/>
      <c r="FEN13" s="343"/>
      <c r="FEO13" s="343"/>
      <c r="FEP13" s="343"/>
      <c r="FEQ13" s="343"/>
      <c r="FER13" s="343"/>
      <c r="FES13" s="343"/>
      <c r="FET13" s="343"/>
      <c r="FEU13" s="343"/>
      <c r="FEV13" s="343"/>
      <c r="FEW13" s="343"/>
      <c r="FEX13" s="343"/>
      <c r="FEY13" s="343"/>
      <c r="FEZ13" s="343"/>
      <c r="FFA13" s="343"/>
      <c r="FFB13" s="343"/>
      <c r="FFC13" s="343"/>
      <c r="FFD13" s="343"/>
      <c r="FFE13" s="343"/>
      <c r="FFF13" s="343"/>
      <c r="FFG13" s="343"/>
      <c r="FFH13" s="343"/>
      <c r="FFI13" s="343"/>
      <c r="FFJ13" s="343"/>
      <c r="FFK13" s="343"/>
      <c r="FFL13" s="343"/>
      <c r="FFM13" s="343"/>
      <c r="FFN13" s="343"/>
      <c r="FFO13" s="343"/>
      <c r="FFP13" s="343"/>
      <c r="FFQ13" s="343"/>
      <c r="FFR13" s="343"/>
      <c r="FFS13" s="343"/>
      <c r="FFT13" s="343"/>
      <c r="FFU13" s="343"/>
      <c r="FFV13" s="343"/>
      <c r="FFW13" s="343"/>
      <c r="FFX13" s="343"/>
      <c r="FFY13" s="343"/>
      <c r="FFZ13" s="343"/>
      <c r="FGA13" s="343"/>
      <c r="FGB13" s="343"/>
      <c r="FGC13" s="343"/>
      <c r="FGD13" s="343"/>
      <c r="FGE13" s="343"/>
      <c r="FGF13" s="343"/>
      <c r="FGG13" s="343"/>
      <c r="FGH13" s="343"/>
      <c r="FGI13" s="343"/>
      <c r="FGJ13" s="343"/>
      <c r="FGK13" s="343"/>
      <c r="FGL13" s="343"/>
      <c r="FGM13" s="343"/>
      <c r="FGN13" s="343"/>
      <c r="FGO13" s="343"/>
      <c r="FGP13" s="343"/>
      <c r="FGQ13" s="343"/>
      <c r="FGR13" s="343"/>
      <c r="FGS13" s="343"/>
      <c r="FGT13" s="343"/>
      <c r="FGU13" s="343"/>
      <c r="FGV13" s="343"/>
      <c r="FGW13" s="343"/>
      <c r="FGX13" s="343"/>
      <c r="FGY13" s="343"/>
      <c r="FGZ13" s="343"/>
      <c r="FHA13" s="343"/>
      <c r="FHB13" s="343"/>
      <c r="FHC13" s="343"/>
      <c r="FHD13" s="343"/>
      <c r="FHE13" s="343"/>
      <c r="FHF13" s="343"/>
      <c r="FHG13" s="343"/>
      <c r="FHH13" s="343"/>
      <c r="FHI13" s="343"/>
      <c r="FHJ13" s="343"/>
      <c r="FHK13" s="343"/>
      <c r="FHL13" s="343"/>
      <c r="FHM13" s="343"/>
      <c r="FHN13" s="343"/>
      <c r="FHO13" s="343"/>
      <c r="FHP13" s="343"/>
      <c r="FHQ13" s="343"/>
      <c r="FHR13" s="343"/>
      <c r="FHS13" s="343"/>
      <c r="FHT13" s="343"/>
      <c r="FHU13" s="343"/>
      <c r="FHV13" s="343"/>
      <c r="FHW13" s="343"/>
      <c r="FHX13" s="343"/>
      <c r="FHY13" s="343"/>
      <c r="FHZ13" s="343"/>
      <c r="FIA13" s="343"/>
      <c r="FIB13" s="343"/>
      <c r="FIC13" s="343"/>
      <c r="FID13" s="343"/>
      <c r="FIE13" s="343"/>
      <c r="FIF13" s="343"/>
      <c r="FIG13" s="343"/>
      <c r="FIH13" s="343"/>
      <c r="FII13" s="343"/>
      <c r="FIJ13" s="343"/>
      <c r="FIK13" s="343"/>
      <c r="FIL13" s="343"/>
      <c r="FIM13" s="343"/>
      <c r="FIN13" s="343"/>
      <c r="FIO13" s="343"/>
      <c r="FIP13" s="343"/>
      <c r="FIQ13" s="343"/>
      <c r="FIR13" s="343"/>
      <c r="FIS13" s="343"/>
      <c r="FIT13" s="343"/>
      <c r="FIU13" s="343"/>
      <c r="FIV13" s="343"/>
      <c r="FIW13" s="343"/>
      <c r="FIX13" s="343"/>
      <c r="FIY13" s="343"/>
      <c r="FIZ13" s="343"/>
      <c r="FJA13" s="343"/>
      <c r="FJB13" s="343"/>
      <c r="FJC13" s="343"/>
      <c r="FJD13" s="343"/>
      <c r="FJE13" s="343"/>
      <c r="FJF13" s="343"/>
      <c r="FJG13" s="343"/>
      <c r="FJH13" s="343"/>
      <c r="FJI13" s="343"/>
      <c r="FJJ13" s="343"/>
      <c r="FJK13" s="343"/>
      <c r="FJL13" s="343"/>
      <c r="FJM13" s="343"/>
      <c r="FJN13" s="343"/>
      <c r="FJO13" s="343"/>
      <c r="FJP13" s="343"/>
      <c r="FJQ13" s="343"/>
      <c r="FJR13" s="343"/>
      <c r="FJS13" s="343"/>
      <c r="FJT13" s="343"/>
      <c r="FJU13" s="343"/>
      <c r="FJV13" s="343"/>
      <c r="FJW13" s="343"/>
      <c r="FJX13" s="343"/>
      <c r="FJY13" s="343"/>
      <c r="FJZ13" s="343"/>
      <c r="FKA13" s="343"/>
      <c r="FKB13" s="343"/>
      <c r="FKC13" s="343"/>
      <c r="FKD13" s="343"/>
      <c r="FKE13" s="343"/>
      <c r="FKF13" s="343"/>
      <c r="FKG13" s="343"/>
      <c r="FKH13" s="343"/>
      <c r="FKI13" s="343"/>
      <c r="FKJ13" s="343"/>
      <c r="FKK13" s="343"/>
      <c r="FKL13" s="343"/>
      <c r="FKM13" s="343"/>
      <c r="FKN13" s="343"/>
      <c r="FKO13" s="343"/>
      <c r="FKP13" s="343"/>
      <c r="FKQ13" s="343"/>
      <c r="FKR13" s="343"/>
      <c r="FKS13" s="343"/>
      <c r="FKT13" s="343"/>
      <c r="FKU13" s="343"/>
      <c r="FKV13" s="343"/>
      <c r="FKW13" s="343"/>
      <c r="FKX13" s="343"/>
      <c r="FKY13" s="343"/>
      <c r="FKZ13" s="343"/>
      <c r="FLA13" s="343"/>
      <c r="FLB13" s="343"/>
      <c r="FLC13" s="343"/>
      <c r="FLD13" s="343"/>
      <c r="FLE13" s="343"/>
      <c r="FLF13" s="343"/>
      <c r="FLG13" s="343"/>
      <c r="FLH13" s="343"/>
      <c r="FLI13" s="343"/>
      <c r="FLJ13" s="343"/>
      <c r="FLK13" s="343"/>
      <c r="FLL13" s="343"/>
      <c r="FLM13" s="343"/>
      <c r="FLN13" s="343"/>
      <c r="FLO13" s="343"/>
      <c r="FLP13" s="343"/>
      <c r="FLQ13" s="343"/>
      <c r="FLR13" s="343"/>
      <c r="FLS13" s="343"/>
      <c r="FLT13" s="343"/>
      <c r="FLU13" s="343"/>
      <c r="FLV13" s="343"/>
      <c r="FLW13" s="343"/>
      <c r="FLX13" s="343"/>
      <c r="FLY13" s="343"/>
      <c r="FLZ13" s="343"/>
      <c r="FMA13" s="343"/>
      <c r="FMB13" s="343"/>
      <c r="FMC13" s="343"/>
      <c r="FMD13" s="343"/>
      <c r="FME13" s="343"/>
      <c r="FMF13" s="343"/>
      <c r="FMG13" s="343"/>
      <c r="FMH13" s="343"/>
      <c r="FMI13" s="343"/>
      <c r="FMJ13" s="343"/>
      <c r="FMK13" s="343"/>
      <c r="FML13" s="343"/>
      <c r="FMM13" s="343"/>
      <c r="FMN13" s="343"/>
      <c r="FMO13" s="343"/>
      <c r="FMP13" s="343"/>
      <c r="FMQ13" s="343"/>
      <c r="FMR13" s="343"/>
      <c r="FMS13" s="343"/>
      <c r="FMT13" s="343"/>
      <c r="FMU13" s="343"/>
      <c r="FMV13" s="343"/>
      <c r="FMW13" s="343"/>
      <c r="FMX13" s="343"/>
      <c r="FMY13" s="343"/>
      <c r="FMZ13" s="343"/>
      <c r="FNA13" s="343"/>
      <c r="FNB13" s="343"/>
      <c r="FNC13" s="343"/>
      <c r="FND13" s="343"/>
      <c r="FNE13" s="343"/>
      <c r="FNF13" s="343"/>
      <c r="FNG13" s="343"/>
      <c r="FNH13" s="343"/>
      <c r="FNI13" s="343"/>
      <c r="FNJ13" s="343"/>
      <c r="FNK13" s="343"/>
      <c r="FNL13" s="343"/>
      <c r="FNM13" s="343"/>
      <c r="FNN13" s="343"/>
      <c r="FNO13" s="343"/>
      <c r="FNP13" s="343"/>
      <c r="FNQ13" s="343"/>
      <c r="FNR13" s="343"/>
      <c r="FNS13" s="343"/>
      <c r="FNT13" s="343"/>
      <c r="FNU13" s="343"/>
      <c r="FNV13" s="343"/>
      <c r="FNW13" s="343"/>
      <c r="FNX13" s="343"/>
      <c r="FNY13" s="343"/>
      <c r="FNZ13" s="343"/>
      <c r="FOA13" s="343"/>
      <c r="FOB13" s="343"/>
      <c r="FOC13" s="343"/>
      <c r="FOD13" s="343"/>
      <c r="FOE13" s="343"/>
      <c r="FOF13" s="343"/>
      <c r="FOG13" s="343"/>
      <c r="FOH13" s="343"/>
      <c r="FOI13" s="343"/>
      <c r="FOJ13" s="343"/>
      <c r="FOK13" s="343"/>
      <c r="FOL13" s="343"/>
      <c r="FOM13" s="343"/>
      <c r="FON13" s="343"/>
      <c r="FOO13" s="343"/>
      <c r="FOP13" s="343"/>
      <c r="FOQ13" s="343"/>
      <c r="FOR13" s="343"/>
      <c r="FOS13" s="343"/>
      <c r="FOT13" s="343"/>
      <c r="FOU13" s="343"/>
      <c r="FOV13" s="343"/>
      <c r="FOW13" s="343"/>
      <c r="FOX13" s="343"/>
      <c r="FOY13" s="343"/>
      <c r="FOZ13" s="343"/>
      <c r="FPA13" s="343"/>
      <c r="FPB13" s="343"/>
      <c r="FPC13" s="343"/>
      <c r="FPD13" s="343"/>
      <c r="FPE13" s="343"/>
      <c r="FPF13" s="343"/>
      <c r="FPG13" s="343"/>
      <c r="FPH13" s="343"/>
      <c r="FPI13" s="343"/>
      <c r="FPJ13" s="343"/>
      <c r="FPK13" s="343"/>
      <c r="FPL13" s="343"/>
      <c r="FPM13" s="343"/>
      <c r="FPN13" s="343"/>
      <c r="FPO13" s="343"/>
      <c r="FPP13" s="343"/>
      <c r="FPQ13" s="343"/>
      <c r="FPR13" s="343"/>
      <c r="FPS13" s="343"/>
      <c r="FPT13" s="343"/>
      <c r="FPU13" s="343"/>
      <c r="FPV13" s="343"/>
      <c r="FPW13" s="343"/>
      <c r="FPX13" s="343"/>
      <c r="FPY13" s="343"/>
      <c r="FPZ13" s="343"/>
      <c r="FQA13" s="343"/>
      <c r="FQB13" s="343"/>
      <c r="FQC13" s="343"/>
      <c r="FQD13" s="343"/>
      <c r="FQE13" s="343"/>
      <c r="FQF13" s="343"/>
      <c r="FQG13" s="343"/>
      <c r="FQH13" s="343"/>
      <c r="FQI13" s="343"/>
      <c r="FQJ13" s="343"/>
      <c r="FQK13" s="343"/>
      <c r="FQL13" s="343"/>
      <c r="FQM13" s="343"/>
      <c r="FQN13" s="343"/>
      <c r="FQO13" s="343"/>
      <c r="FQP13" s="343"/>
      <c r="FQQ13" s="343"/>
      <c r="FQR13" s="343"/>
      <c r="FQS13" s="343"/>
      <c r="FQT13" s="343"/>
      <c r="FQU13" s="343"/>
      <c r="FQV13" s="343"/>
      <c r="FQW13" s="343"/>
      <c r="FQX13" s="343"/>
      <c r="FQY13" s="343"/>
      <c r="FQZ13" s="343"/>
      <c r="FRA13" s="343"/>
      <c r="FRB13" s="343"/>
      <c r="FRC13" s="343"/>
      <c r="FRD13" s="343"/>
      <c r="FRE13" s="343"/>
      <c r="FRF13" s="343"/>
      <c r="FRG13" s="343"/>
      <c r="FRH13" s="343"/>
      <c r="FRI13" s="343"/>
      <c r="FRJ13" s="343"/>
      <c r="FRK13" s="343"/>
      <c r="FRL13" s="343"/>
      <c r="FRM13" s="343"/>
      <c r="FRN13" s="343"/>
      <c r="FRO13" s="343"/>
      <c r="FRP13" s="343"/>
      <c r="FRQ13" s="343"/>
      <c r="FRR13" s="343"/>
      <c r="FRS13" s="343"/>
      <c r="FRT13" s="343"/>
      <c r="FRU13" s="343"/>
      <c r="FRV13" s="343"/>
      <c r="FRW13" s="343"/>
      <c r="FRX13" s="343"/>
      <c r="FRY13" s="343"/>
      <c r="FRZ13" s="343"/>
      <c r="FSA13" s="343"/>
      <c r="FSB13" s="343"/>
      <c r="FSC13" s="343"/>
      <c r="FSD13" s="343"/>
      <c r="FSE13" s="343"/>
      <c r="FSF13" s="343"/>
      <c r="FSG13" s="343"/>
      <c r="FSH13" s="343"/>
      <c r="FSI13" s="343"/>
      <c r="FSJ13" s="343"/>
      <c r="FSK13" s="343"/>
      <c r="FSL13" s="343"/>
      <c r="FSM13" s="343"/>
      <c r="FSN13" s="343"/>
      <c r="FSO13" s="343"/>
      <c r="FSP13" s="343"/>
      <c r="FSQ13" s="343"/>
      <c r="FSR13" s="343"/>
      <c r="FSS13" s="343"/>
      <c r="FST13" s="343"/>
      <c r="FSU13" s="343"/>
      <c r="FSV13" s="343"/>
      <c r="FSW13" s="343"/>
      <c r="FSX13" s="343"/>
      <c r="FSY13" s="343"/>
      <c r="FSZ13" s="343"/>
      <c r="FTA13" s="343"/>
      <c r="FTB13" s="343"/>
      <c r="FTC13" s="343"/>
      <c r="FTD13" s="343"/>
      <c r="FTE13" s="343"/>
      <c r="FTF13" s="343"/>
      <c r="FTG13" s="343"/>
      <c r="FTH13" s="343"/>
      <c r="FTI13" s="343"/>
      <c r="FTJ13" s="343"/>
      <c r="FTK13" s="343"/>
      <c r="FTL13" s="343"/>
      <c r="FTM13" s="343"/>
      <c r="FTN13" s="343"/>
      <c r="FTO13" s="343"/>
      <c r="FTP13" s="343"/>
      <c r="FTQ13" s="343"/>
      <c r="FTR13" s="343"/>
      <c r="FTS13" s="343"/>
      <c r="FTT13" s="343"/>
      <c r="FTU13" s="343"/>
      <c r="FTV13" s="343"/>
      <c r="FTW13" s="343"/>
      <c r="FTX13" s="343"/>
      <c r="FTY13" s="343"/>
      <c r="FTZ13" s="343"/>
      <c r="FUA13" s="343"/>
      <c r="FUB13" s="343"/>
      <c r="FUC13" s="343"/>
      <c r="FUD13" s="343"/>
      <c r="FUE13" s="343"/>
      <c r="FUF13" s="343"/>
      <c r="FUG13" s="343"/>
      <c r="FUH13" s="343"/>
      <c r="FUI13" s="343"/>
      <c r="FUJ13" s="343"/>
      <c r="FUK13" s="343"/>
      <c r="FUL13" s="343"/>
      <c r="FUM13" s="343"/>
      <c r="FUN13" s="343"/>
      <c r="FUO13" s="343"/>
      <c r="FUP13" s="343"/>
      <c r="FUQ13" s="343"/>
      <c r="FUR13" s="343"/>
      <c r="FUS13" s="343"/>
      <c r="FUT13" s="343"/>
      <c r="FUU13" s="343"/>
      <c r="FUV13" s="343"/>
      <c r="FUW13" s="343"/>
      <c r="FUX13" s="343"/>
      <c r="FUY13" s="343"/>
      <c r="FUZ13" s="343"/>
      <c r="FVA13" s="343"/>
      <c r="FVB13" s="343"/>
      <c r="FVC13" s="343"/>
      <c r="FVD13" s="343"/>
      <c r="FVE13" s="343"/>
      <c r="FVF13" s="343"/>
      <c r="FVG13" s="343"/>
      <c r="FVH13" s="343"/>
      <c r="FVI13" s="343"/>
      <c r="FVJ13" s="343"/>
      <c r="FVK13" s="343"/>
      <c r="FVL13" s="343"/>
      <c r="FVM13" s="343"/>
      <c r="FVN13" s="343"/>
      <c r="FVO13" s="343"/>
      <c r="FVP13" s="343"/>
      <c r="FVQ13" s="343"/>
      <c r="FVR13" s="343"/>
      <c r="FVS13" s="343"/>
      <c r="FVT13" s="343"/>
      <c r="FVU13" s="343"/>
      <c r="FVV13" s="343"/>
      <c r="FVW13" s="343"/>
      <c r="FVX13" s="343"/>
      <c r="FVY13" s="343"/>
      <c r="FVZ13" s="343"/>
      <c r="FWA13" s="343"/>
      <c r="FWB13" s="343"/>
      <c r="FWC13" s="343"/>
      <c r="FWD13" s="343"/>
      <c r="FWE13" s="343"/>
      <c r="FWF13" s="343"/>
      <c r="FWG13" s="343"/>
      <c r="FWH13" s="343"/>
      <c r="FWI13" s="343"/>
      <c r="FWJ13" s="343"/>
      <c r="FWK13" s="343"/>
      <c r="FWL13" s="343"/>
      <c r="FWM13" s="343"/>
      <c r="FWN13" s="343"/>
      <c r="FWO13" s="343"/>
      <c r="FWP13" s="343"/>
      <c r="FWQ13" s="343"/>
      <c r="FWR13" s="343"/>
      <c r="FWS13" s="343"/>
      <c r="FWT13" s="343"/>
      <c r="FWU13" s="343"/>
      <c r="FWV13" s="343"/>
      <c r="FWW13" s="343"/>
      <c r="FWX13" s="343"/>
      <c r="FWY13" s="343"/>
      <c r="FWZ13" s="343"/>
      <c r="FXA13" s="343"/>
      <c r="FXB13" s="343"/>
      <c r="FXC13" s="343"/>
      <c r="FXD13" s="343"/>
      <c r="FXE13" s="343"/>
      <c r="FXF13" s="343"/>
      <c r="FXG13" s="343"/>
      <c r="FXH13" s="343"/>
      <c r="FXI13" s="343"/>
      <c r="FXJ13" s="343"/>
      <c r="FXK13" s="343"/>
      <c r="FXL13" s="343"/>
      <c r="FXM13" s="343"/>
      <c r="FXN13" s="343"/>
      <c r="FXO13" s="343"/>
      <c r="FXP13" s="343"/>
      <c r="FXQ13" s="343"/>
      <c r="FXR13" s="343"/>
      <c r="FXS13" s="343"/>
      <c r="FXT13" s="343"/>
      <c r="FXU13" s="343"/>
      <c r="FXV13" s="343"/>
      <c r="FXW13" s="343"/>
      <c r="FXX13" s="343"/>
      <c r="FXY13" s="343"/>
      <c r="FXZ13" s="343"/>
      <c r="FYA13" s="343"/>
      <c r="FYB13" s="343"/>
      <c r="FYC13" s="343"/>
      <c r="FYD13" s="343"/>
      <c r="FYE13" s="343"/>
      <c r="FYF13" s="343"/>
      <c r="FYG13" s="343"/>
      <c r="FYH13" s="343"/>
      <c r="FYI13" s="343"/>
      <c r="FYJ13" s="343"/>
      <c r="FYK13" s="343"/>
      <c r="FYL13" s="343"/>
      <c r="FYM13" s="343"/>
      <c r="FYN13" s="343"/>
      <c r="FYO13" s="343"/>
      <c r="FYP13" s="343"/>
      <c r="FYQ13" s="343"/>
      <c r="FYR13" s="343"/>
      <c r="FYS13" s="343"/>
      <c r="FYT13" s="343"/>
      <c r="FYU13" s="343"/>
      <c r="FYV13" s="343"/>
      <c r="FYW13" s="343"/>
      <c r="FYX13" s="343"/>
      <c r="FYY13" s="343"/>
      <c r="FYZ13" s="343"/>
      <c r="FZA13" s="343"/>
      <c r="FZB13" s="343"/>
      <c r="FZC13" s="343"/>
      <c r="FZD13" s="343"/>
      <c r="FZE13" s="343"/>
      <c r="FZF13" s="343"/>
      <c r="FZG13" s="343"/>
      <c r="FZH13" s="343"/>
      <c r="FZI13" s="343"/>
      <c r="FZJ13" s="343"/>
      <c r="FZK13" s="343"/>
      <c r="FZL13" s="343"/>
      <c r="FZM13" s="343"/>
      <c r="FZN13" s="343"/>
      <c r="FZO13" s="343"/>
      <c r="FZP13" s="343"/>
      <c r="FZQ13" s="343"/>
      <c r="FZR13" s="343"/>
      <c r="FZS13" s="343"/>
      <c r="FZT13" s="343"/>
      <c r="FZU13" s="343"/>
      <c r="FZV13" s="343"/>
      <c r="FZW13" s="343"/>
      <c r="FZX13" s="343"/>
      <c r="FZY13" s="343"/>
      <c r="FZZ13" s="343"/>
      <c r="GAA13" s="343"/>
      <c r="GAB13" s="343"/>
      <c r="GAC13" s="343"/>
      <c r="GAD13" s="343"/>
      <c r="GAE13" s="343"/>
      <c r="GAF13" s="343"/>
      <c r="GAG13" s="343"/>
      <c r="GAH13" s="343"/>
      <c r="GAI13" s="343"/>
      <c r="GAJ13" s="343"/>
      <c r="GAK13" s="343"/>
      <c r="GAL13" s="343"/>
      <c r="GAM13" s="343"/>
      <c r="GAN13" s="343"/>
      <c r="GAO13" s="343"/>
      <c r="GAP13" s="343"/>
      <c r="GAQ13" s="343"/>
      <c r="GAR13" s="343"/>
      <c r="GAS13" s="343"/>
      <c r="GAT13" s="343"/>
      <c r="GAU13" s="343"/>
      <c r="GAV13" s="343"/>
      <c r="GAW13" s="343"/>
      <c r="GAX13" s="343"/>
      <c r="GAY13" s="343"/>
      <c r="GAZ13" s="343"/>
      <c r="GBA13" s="343"/>
      <c r="GBB13" s="343"/>
      <c r="GBC13" s="343"/>
      <c r="GBD13" s="343"/>
      <c r="GBE13" s="343"/>
      <c r="GBF13" s="343"/>
      <c r="GBG13" s="343"/>
      <c r="GBH13" s="343"/>
      <c r="GBI13" s="343"/>
      <c r="GBJ13" s="343"/>
      <c r="GBK13" s="343"/>
      <c r="GBL13" s="343"/>
      <c r="GBM13" s="343"/>
      <c r="GBN13" s="343"/>
      <c r="GBO13" s="343"/>
      <c r="GBP13" s="343"/>
      <c r="GBQ13" s="343"/>
      <c r="GBR13" s="343"/>
      <c r="GBS13" s="343"/>
      <c r="GBT13" s="343"/>
      <c r="GBU13" s="343"/>
      <c r="GBV13" s="343"/>
      <c r="GBW13" s="343"/>
      <c r="GBX13" s="343"/>
      <c r="GBY13" s="343"/>
      <c r="GBZ13" s="343"/>
      <c r="GCA13" s="343"/>
      <c r="GCB13" s="343"/>
      <c r="GCC13" s="343"/>
      <c r="GCD13" s="343"/>
      <c r="GCE13" s="343"/>
      <c r="GCF13" s="343"/>
      <c r="GCG13" s="343"/>
      <c r="GCH13" s="343"/>
      <c r="GCI13" s="343"/>
      <c r="GCJ13" s="343"/>
      <c r="GCK13" s="343"/>
      <c r="GCL13" s="343"/>
      <c r="GCM13" s="343"/>
      <c r="GCN13" s="343"/>
      <c r="GCO13" s="343"/>
      <c r="GCP13" s="343"/>
      <c r="GCQ13" s="343"/>
      <c r="GCR13" s="343"/>
      <c r="GCS13" s="343"/>
      <c r="GCT13" s="343"/>
      <c r="GCU13" s="343"/>
      <c r="GCV13" s="343"/>
      <c r="GCW13" s="343"/>
      <c r="GCX13" s="343"/>
      <c r="GCY13" s="343"/>
      <c r="GCZ13" s="343"/>
      <c r="GDA13" s="343"/>
      <c r="GDB13" s="343"/>
      <c r="GDC13" s="343"/>
      <c r="GDD13" s="343"/>
      <c r="GDE13" s="343"/>
      <c r="GDF13" s="343"/>
      <c r="GDG13" s="343"/>
      <c r="GDH13" s="343"/>
      <c r="GDI13" s="343"/>
      <c r="GDJ13" s="343"/>
      <c r="GDK13" s="343"/>
      <c r="GDL13" s="343"/>
      <c r="GDM13" s="343"/>
      <c r="GDN13" s="343"/>
      <c r="GDO13" s="343"/>
      <c r="GDP13" s="343"/>
      <c r="GDQ13" s="343"/>
      <c r="GDR13" s="343"/>
      <c r="GDS13" s="343"/>
      <c r="GDT13" s="343"/>
      <c r="GDU13" s="343"/>
      <c r="GDV13" s="343"/>
      <c r="GDW13" s="343"/>
      <c r="GDX13" s="343"/>
      <c r="GDY13" s="343"/>
      <c r="GDZ13" s="343"/>
      <c r="GEA13" s="343"/>
      <c r="GEB13" s="343"/>
      <c r="GEC13" s="343"/>
      <c r="GED13" s="343"/>
      <c r="GEE13" s="343"/>
      <c r="GEF13" s="343"/>
      <c r="GEG13" s="343"/>
      <c r="GEH13" s="343"/>
      <c r="GEI13" s="343"/>
      <c r="GEJ13" s="343"/>
      <c r="GEK13" s="343"/>
      <c r="GEL13" s="343"/>
      <c r="GEM13" s="343"/>
      <c r="GEN13" s="343"/>
      <c r="GEO13" s="343"/>
      <c r="GEP13" s="343"/>
      <c r="GEQ13" s="343"/>
      <c r="GER13" s="343"/>
      <c r="GES13" s="343"/>
      <c r="GET13" s="343"/>
      <c r="GEU13" s="343"/>
      <c r="GEV13" s="343"/>
      <c r="GEW13" s="343"/>
      <c r="GEX13" s="343"/>
      <c r="GEY13" s="343"/>
      <c r="GEZ13" s="343"/>
      <c r="GFA13" s="343"/>
      <c r="GFB13" s="343"/>
      <c r="GFC13" s="343"/>
      <c r="GFD13" s="343"/>
      <c r="GFE13" s="343"/>
      <c r="GFF13" s="343"/>
      <c r="GFG13" s="343"/>
      <c r="GFH13" s="343"/>
      <c r="GFI13" s="343"/>
      <c r="GFJ13" s="343"/>
      <c r="GFK13" s="343"/>
      <c r="GFL13" s="343"/>
      <c r="GFM13" s="343"/>
      <c r="GFN13" s="343"/>
      <c r="GFO13" s="343"/>
      <c r="GFP13" s="343"/>
      <c r="GFQ13" s="343"/>
      <c r="GFR13" s="343"/>
      <c r="GFS13" s="343"/>
      <c r="GFT13" s="343"/>
      <c r="GFU13" s="343"/>
      <c r="GFV13" s="343"/>
      <c r="GFW13" s="343"/>
      <c r="GFX13" s="343"/>
      <c r="GFY13" s="343"/>
      <c r="GFZ13" s="343"/>
      <c r="GGA13" s="343"/>
      <c r="GGB13" s="343"/>
      <c r="GGC13" s="343"/>
      <c r="GGD13" s="343"/>
      <c r="GGE13" s="343"/>
      <c r="GGF13" s="343"/>
      <c r="GGG13" s="343"/>
      <c r="GGH13" s="343"/>
      <c r="GGI13" s="343"/>
      <c r="GGJ13" s="343"/>
      <c r="GGK13" s="343"/>
      <c r="GGL13" s="343"/>
      <c r="GGM13" s="343"/>
      <c r="GGN13" s="343"/>
      <c r="GGO13" s="343"/>
      <c r="GGP13" s="343"/>
      <c r="GGQ13" s="343"/>
      <c r="GGR13" s="343"/>
      <c r="GGS13" s="343"/>
      <c r="GGT13" s="343"/>
      <c r="GGU13" s="343"/>
      <c r="GGV13" s="343"/>
      <c r="GGW13" s="343"/>
      <c r="GGX13" s="343"/>
      <c r="GGY13" s="343"/>
      <c r="GGZ13" s="343"/>
      <c r="GHA13" s="343"/>
      <c r="GHB13" s="343"/>
      <c r="GHC13" s="343"/>
      <c r="GHD13" s="343"/>
      <c r="GHE13" s="343"/>
      <c r="GHF13" s="343"/>
      <c r="GHG13" s="343"/>
      <c r="GHH13" s="343"/>
      <c r="GHI13" s="343"/>
      <c r="GHJ13" s="343"/>
      <c r="GHK13" s="343"/>
      <c r="GHL13" s="343"/>
      <c r="GHM13" s="343"/>
      <c r="GHN13" s="343"/>
      <c r="GHO13" s="343"/>
      <c r="GHP13" s="343"/>
      <c r="GHQ13" s="343"/>
      <c r="GHR13" s="343"/>
      <c r="GHS13" s="343"/>
      <c r="GHT13" s="343"/>
      <c r="GHU13" s="343"/>
      <c r="GHV13" s="343"/>
      <c r="GHW13" s="343"/>
      <c r="GHX13" s="343"/>
      <c r="GHY13" s="343"/>
      <c r="GHZ13" s="343"/>
      <c r="GIA13" s="343"/>
      <c r="GIB13" s="343"/>
      <c r="GIC13" s="343"/>
      <c r="GID13" s="343"/>
      <c r="GIE13" s="343"/>
      <c r="GIF13" s="343"/>
      <c r="GIG13" s="343"/>
      <c r="GIH13" s="343"/>
      <c r="GII13" s="343"/>
      <c r="GIJ13" s="343"/>
      <c r="GIK13" s="343"/>
      <c r="GIL13" s="343"/>
      <c r="GIM13" s="343"/>
      <c r="GIN13" s="343"/>
      <c r="GIO13" s="343"/>
      <c r="GIP13" s="343"/>
      <c r="GIQ13" s="343"/>
      <c r="GIR13" s="343"/>
      <c r="GIS13" s="343"/>
      <c r="GIT13" s="343"/>
      <c r="GIU13" s="343"/>
      <c r="GIV13" s="343"/>
      <c r="GIW13" s="343"/>
      <c r="GIX13" s="343"/>
      <c r="GIY13" s="343"/>
      <c r="GIZ13" s="343"/>
      <c r="GJA13" s="343"/>
      <c r="GJB13" s="343"/>
      <c r="GJC13" s="343"/>
      <c r="GJD13" s="343"/>
      <c r="GJE13" s="343"/>
      <c r="GJF13" s="343"/>
      <c r="GJG13" s="343"/>
      <c r="GJH13" s="343"/>
      <c r="GJI13" s="343"/>
      <c r="GJJ13" s="343"/>
      <c r="GJK13" s="343"/>
      <c r="GJL13" s="343"/>
      <c r="GJM13" s="343"/>
      <c r="GJN13" s="343"/>
      <c r="GJO13" s="343"/>
      <c r="GJP13" s="343"/>
      <c r="GJQ13" s="343"/>
      <c r="GJR13" s="343"/>
      <c r="GJS13" s="343"/>
      <c r="GJT13" s="343"/>
      <c r="GJU13" s="343"/>
      <c r="GJV13" s="343"/>
      <c r="GJW13" s="343"/>
      <c r="GJX13" s="343"/>
      <c r="GJY13" s="343"/>
      <c r="GJZ13" s="343"/>
      <c r="GKA13" s="343"/>
      <c r="GKB13" s="343"/>
      <c r="GKC13" s="343"/>
      <c r="GKD13" s="343"/>
      <c r="GKE13" s="343"/>
      <c r="GKF13" s="343"/>
      <c r="GKG13" s="343"/>
      <c r="GKH13" s="343"/>
      <c r="GKI13" s="343"/>
      <c r="GKJ13" s="343"/>
      <c r="GKK13" s="343"/>
      <c r="GKL13" s="343"/>
      <c r="GKM13" s="343"/>
      <c r="GKN13" s="343"/>
      <c r="GKO13" s="343"/>
      <c r="GKP13" s="343"/>
      <c r="GKQ13" s="343"/>
      <c r="GKR13" s="343"/>
      <c r="GKS13" s="343"/>
      <c r="GKT13" s="343"/>
      <c r="GKU13" s="343"/>
      <c r="GKV13" s="343"/>
      <c r="GKW13" s="343"/>
      <c r="GKX13" s="343"/>
      <c r="GKY13" s="343"/>
      <c r="GKZ13" s="343"/>
      <c r="GLA13" s="343"/>
      <c r="GLB13" s="343"/>
      <c r="GLC13" s="343"/>
      <c r="GLD13" s="343"/>
      <c r="GLE13" s="343"/>
      <c r="GLF13" s="343"/>
      <c r="GLG13" s="343"/>
      <c r="GLH13" s="343"/>
      <c r="GLI13" s="343"/>
      <c r="GLJ13" s="343"/>
      <c r="GLK13" s="343"/>
      <c r="GLL13" s="343"/>
      <c r="GLM13" s="343"/>
      <c r="GLN13" s="343"/>
      <c r="GLO13" s="343"/>
      <c r="GLP13" s="343"/>
      <c r="GLQ13" s="343"/>
      <c r="GLR13" s="343"/>
      <c r="GLS13" s="343"/>
      <c r="GLT13" s="343"/>
      <c r="GLU13" s="343"/>
      <c r="GLV13" s="343"/>
      <c r="GLW13" s="343"/>
      <c r="GLX13" s="343"/>
      <c r="GLY13" s="343"/>
      <c r="GLZ13" s="343"/>
      <c r="GMA13" s="343"/>
      <c r="GMB13" s="343"/>
      <c r="GMC13" s="343"/>
      <c r="GMD13" s="343"/>
      <c r="GME13" s="343"/>
      <c r="GMF13" s="343"/>
      <c r="GMG13" s="343"/>
      <c r="GMH13" s="343"/>
      <c r="GMI13" s="343"/>
      <c r="GMJ13" s="343"/>
      <c r="GMK13" s="343"/>
      <c r="GML13" s="343"/>
      <c r="GMM13" s="343"/>
      <c r="GMN13" s="343"/>
      <c r="GMO13" s="343"/>
      <c r="GMP13" s="343"/>
      <c r="GMQ13" s="343"/>
      <c r="GMR13" s="343"/>
      <c r="GMS13" s="343"/>
      <c r="GMT13" s="343"/>
      <c r="GMU13" s="343"/>
      <c r="GMV13" s="343"/>
      <c r="GMW13" s="343"/>
      <c r="GMX13" s="343"/>
      <c r="GMY13" s="343"/>
      <c r="GMZ13" s="343"/>
      <c r="GNA13" s="343"/>
      <c r="GNB13" s="343"/>
      <c r="GNC13" s="343"/>
      <c r="GND13" s="343"/>
      <c r="GNE13" s="343"/>
      <c r="GNF13" s="343"/>
      <c r="GNG13" s="343"/>
      <c r="GNH13" s="343"/>
      <c r="GNI13" s="343"/>
      <c r="GNJ13" s="343"/>
      <c r="GNK13" s="343"/>
      <c r="GNL13" s="343"/>
      <c r="GNM13" s="343"/>
      <c r="GNN13" s="343"/>
      <c r="GNO13" s="343"/>
      <c r="GNP13" s="343"/>
      <c r="GNQ13" s="343"/>
      <c r="GNR13" s="343"/>
      <c r="GNS13" s="343"/>
      <c r="GNT13" s="343"/>
      <c r="GNU13" s="343"/>
      <c r="GNV13" s="343"/>
      <c r="GNW13" s="343"/>
      <c r="GNX13" s="343"/>
      <c r="GNY13" s="343"/>
      <c r="GNZ13" s="343"/>
      <c r="GOA13" s="343"/>
      <c r="GOB13" s="343"/>
      <c r="GOC13" s="343"/>
      <c r="GOD13" s="343"/>
      <c r="GOE13" s="343"/>
      <c r="GOF13" s="343"/>
      <c r="GOG13" s="343"/>
      <c r="GOH13" s="343"/>
      <c r="GOI13" s="343"/>
      <c r="GOJ13" s="343"/>
      <c r="GOK13" s="343"/>
      <c r="GOL13" s="343"/>
      <c r="GOM13" s="343"/>
      <c r="GON13" s="343"/>
      <c r="GOO13" s="343"/>
      <c r="GOP13" s="343"/>
      <c r="GOQ13" s="343"/>
      <c r="GOR13" s="343"/>
      <c r="GOS13" s="343"/>
      <c r="GOT13" s="343"/>
      <c r="GOU13" s="343"/>
      <c r="GOV13" s="343"/>
      <c r="GOW13" s="343"/>
      <c r="GOX13" s="343"/>
      <c r="GOY13" s="343"/>
      <c r="GOZ13" s="343"/>
      <c r="GPA13" s="343"/>
      <c r="GPB13" s="343"/>
      <c r="GPC13" s="343"/>
      <c r="GPD13" s="343"/>
      <c r="GPE13" s="343"/>
      <c r="GPF13" s="343"/>
      <c r="GPG13" s="343"/>
      <c r="GPH13" s="343"/>
      <c r="GPI13" s="343"/>
      <c r="GPJ13" s="343"/>
      <c r="GPK13" s="343"/>
      <c r="GPL13" s="343"/>
      <c r="GPM13" s="343"/>
      <c r="GPN13" s="343"/>
      <c r="GPO13" s="343"/>
      <c r="GPP13" s="343"/>
      <c r="GPQ13" s="343"/>
      <c r="GPR13" s="343"/>
      <c r="GPS13" s="343"/>
      <c r="GPT13" s="343"/>
      <c r="GPU13" s="343"/>
      <c r="GPV13" s="343"/>
      <c r="GPW13" s="343"/>
      <c r="GPX13" s="343"/>
      <c r="GPY13" s="343"/>
      <c r="GPZ13" s="343"/>
      <c r="GQA13" s="343"/>
      <c r="GQB13" s="343"/>
      <c r="GQC13" s="343"/>
      <c r="GQD13" s="343"/>
      <c r="GQE13" s="343"/>
      <c r="GQF13" s="343"/>
      <c r="GQG13" s="343"/>
      <c r="GQH13" s="343"/>
      <c r="GQI13" s="343"/>
      <c r="GQJ13" s="343"/>
      <c r="GQK13" s="343"/>
      <c r="GQL13" s="343"/>
      <c r="GQM13" s="343"/>
      <c r="GQN13" s="343"/>
      <c r="GQO13" s="343"/>
      <c r="GQP13" s="343"/>
      <c r="GQQ13" s="343"/>
      <c r="GQR13" s="343"/>
      <c r="GQS13" s="343"/>
      <c r="GQT13" s="343"/>
      <c r="GQU13" s="343"/>
      <c r="GQV13" s="343"/>
      <c r="GQW13" s="343"/>
      <c r="GQX13" s="343"/>
      <c r="GQY13" s="343"/>
      <c r="GQZ13" s="343"/>
      <c r="GRA13" s="343"/>
      <c r="GRB13" s="343"/>
      <c r="GRC13" s="343"/>
      <c r="GRD13" s="343"/>
      <c r="GRE13" s="343"/>
      <c r="GRF13" s="343"/>
      <c r="GRG13" s="343"/>
      <c r="GRH13" s="343"/>
      <c r="GRI13" s="343"/>
      <c r="GRJ13" s="343"/>
      <c r="GRK13" s="343"/>
      <c r="GRL13" s="343"/>
      <c r="GRM13" s="343"/>
      <c r="GRN13" s="343"/>
      <c r="GRO13" s="343"/>
      <c r="GRP13" s="343"/>
      <c r="GRQ13" s="343"/>
      <c r="GRR13" s="343"/>
      <c r="GRS13" s="343"/>
      <c r="GRT13" s="343"/>
      <c r="GRU13" s="343"/>
      <c r="GRV13" s="343"/>
      <c r="GRW13" s="343"/>
      <c r="GRX13" s="343"/>
      <c r="GRY13" s="343"/>
      <c r="GRZ13" s="343"/>
      <c r="GSA13" s="343"/>
      <c r="GSB13" s="343"/>
      <c r="GSC13" s="343"/>
      <c r="GSD13" s="343"/>
      <c r="GSE13" s="343"/>
      <c r="GSF13" s="343"/>
      <c r="GSG13" s="343"/>
      <c r="GSH13" s="343"/>
      <c r="GSI13" s="343"/>
      <c r="GSJ13" s="343"/>
      <c r="GSK13" s="343"/>
      <c r="GSL13" s="343"/>
      <c r="GSM13" s="343"/>
      <c r="GSN13" s="343"/>
      <c r="GSO13" s="343"/>
      <c r="GSP13" s="343"/>
      <c r="GSQ13" s="343"/>
      <c r="GSR13" s="343"/>
      <c r="GSS13" s="343"/>
      <c r="GST13" s="343"/>
      <c r="GSU13" s="343"/>
      <c r="GSV13" s="343"/>
      <c r="GSW13" s="343"/>
      <c r="GSX13" s="343"/>
      <c r="GSY13" s="343"/>
      <c r="GSZ13" s="343"/>
      <c r="GTA13" s="343"/>
      <c r="GTB13" s="343"/>
      <c r="GTC13" s="343"/>
      <c r="GTD13" s="343"/>
      <c r="GTE13" s="343"/>
      <c r="GTF13" s="343"/>
      <c r="GTG13" s="343"/>
      <c r="GTH13" s="343"/>
      <c r="GTI13" s="343"/>
      <c r="GTJ13" s="343"/>
      <c r="GTK13" s="343"/>
      <c r="GTL13" s="343"/>
      <c r="GTM13" s="343"/>
      <c r="GTN13" s="343"/>
      <c r="GTO13" s="343"/>
      <c r="GTP13" s="343"/>
      <c r="GTQ13" s="343"/>
      <c r="GTR13" s="343"/>
      <c r="GTS13" s="343"/>
      <c r="GTT13" s="343"/>
      <c r="GTU13" s="343"/>
      <c r="GTV13" s="343"/>
      <c r="GTW13" s="343"/>
      <c r="GTX13" s="343"/>
      <c r="GTY13" s="343"/>
      <c r="GTZ13" s="343"/>
      <c r="GUA13" s="343"/>
      <c r="GUB13" s="343"/>
      <c r="GUC13" s="343"/>
      <c r="GUD13" s="343"/>
      <c r="GUE13" s="343"/>
      <c r="GUF13" s="343"/>
      <c r="GUG13" s="343"/>
      <c r="GUH13" s="343"/>
      <c r="GUI13" s="343"/>
      <c r="GUJ13" s="343"/>
      <c r="GUK13" s="343"/>
      <c r="GUL13" s="343"/>
      <c r="GUM13" s="343"/>
      <c r="GUN13" s="343"/>
      <c r="GUO13" s="343"/>
      <c r="GUP13" s="343"/>
      <c r="GUQ13" s="343"/>
      <c r="GUR13" s="343"/>
      <c r="GUS13" s="343"/>
      <c r="GUT13" s="343"/>
      <c r="GUU13" s="343"/>
      <c r="GUV13" s="343"/>
      <c r="GUW13" s="343"/>
      <c r="GUX13" s="343"/>
      <c r="GUY13" s="343"/>
      <c r="GUZ13" s="343"/>
      <c r="GVA13" s="343"/>
      <c r="GVB13" s="343"/>
      <c r="GVC13" s="343"/>
      <c r="GVD13" s="343"/>
      <c r="GVE13" s="343"/>
      <c r="GVF13" s="343"/>
      <c r="GVG13" s="343"/>
      <c r="GVH13" s="343"/>
      <c r="GVI13" s="343"/>
      <c r="GVJ13" s="343"/>
      <c r="GVK13" s="343"/>
      <c r="GVL13" s="343"/>
      <c r="GVM13" s="343"/>
      <c r="GVN13" s="343"/>
      <c r="GVO13" s="343"/>
      <c r="GVP13" s="343"/>
      <c r="GVQ13" s="343"/>
      <c r="GVR13" s="343"/>
      <c r="GVS13" s="343"/>
      <c r="GVT13" s="343"/>
      <c r="GVU13" s="343"/>
      <c r="GVV13" s="343"/>
      <c r="GVW13" s="343"/>
      <c r="GVX13" s="343"/>
      <c r="GVY13" s="343"/>
      <c r="GVZ13" s="343"/>
      <c r="GWA13" s="343"/>
      <c r="GWB13" s="343"/>
      <c r="GWC13" s="343"/>
      <c r="GWD13" s="343"/>
      <c r="GWE13" s="343"/>
      <c r="GWF13" s="343"/>
      <c r="GWG13" s="343"/>
      <c r="GWH13" s="343"/>
      <c r="GWI13" s="343"/>
      <c r="GWJ13" s="343"/>
      <c r="GWK13" s="343"/>
      <c r="GWL13" s="343"/>
      <c r="GWM13" s="343"/>
      <c r="GWN13" s="343"/>
      <c r="GWO13" s="343"/>
      <c r="GWP13" s="343"/>
      <c r="GWQ13" s="343"/>
      <c r="GWR13" s="343"/>
      <c r="GWS13" s="343"/>
      <c r="GWT13" s="343"/>
      <c r="GWU13" s="343"/>
      <c r="GWV13" s="343"/>
      <c r="GWW13" s="343"/>
      <c r="GWX13" s="343"/>
      <c r="GWY13" s="343"/>
      <c r="GWZ13" s="343"/>
      <c r="GXA13" s="343"/>
      <c r="GXB13" s="343"/>
      <c r="GXC13" s="343"/>
      <c r="GXD13" s="343"/>
      <c r="GXE13" s="343"/>
      <c r="GXF13" s="343"/>
      <c r="GXG13" s="343"/>
      <c r="GXH13" s="343"/>
      <c r="GXI13" s="343"/>
      <c r="GXJ13" s="343"/>
      <c r="GXK13" s="343"/>
      <c r="GXL13" s="343"/>
      <c r="GXM13" s="343"/>
      <c r="GXN13" s="343"/>
      <c r="GXO13" s="343"/>
      <c r="GXP13" s="343"/>
      <c r="GXQ13" s="343"/>
      <c r="GXR13" s="343"/>
      <c r="GXS13" s="343"/>
      <c r="GXT13" s="343"/>
      <c r="GXU13" s="343"/>
      <c r="GXV13" s="343"/>
      <c r="GXW13" s="343"/>
      <c r="GXX13" s="343"/>
      <c r="GXY13" s="343"/>
      <c r="GXZ13" s="343"/>
      <c r="GYA13" s="343"/>
      <c r="GYB13" s="343"/>
      <c r="GYC13" s="343"/>
      <c r="GYD13" s="343"/>
      <c r="GYE13" s="343"/>
      <c r="GYF13" s="343"/>
      <c r="GYG13" s="343"/>
      <c r="GYH13" s="343"/>
      <c r="GYI13" s="343"/>
      <c r="GYJ13" s="343"/>
      <c r="GYK13" s="343"/>
      <c r="GYL13" s="343"/>
      <c r="GYM13" s="343"/>
      <c r="GYN13" s="343"/>
      <c r="GYO13" s="343"/>
      <c r="GYP13" s="343"/>
      <c r="GYQ13" s="343"/>
      <c r="GYR13" s="343"/>
      <c r="GYS13" s="343"/>
      <c r="GYT13" s="343"/>
      <c r="GYU13" s="343"/>
      <c r="GYV13" s="343"/>
      <c r="GYW13" s="343"/>
      <c r="GYX13" s="343"/>
      <c r="GYY13" s="343"/>
      <c r="GYZ13" s="343"/>
      <c r="GZA13" s="343"/>
      <c r="GZB13" s="343"/>
      <c r="GZC13" s="343"/>
      <c r="GZD13" s="343"/>
      <c r="GZE13" s="343"/>
      <c r="GZF13" s="343"/>
      <c r="GZG13" s="343"/>
      <c r="GZH13" s="343"/>
      <c r="GZI13" s="343"/>
      <c r="GZJ13" s="343"/>
      <c r="GZK13" s="343"/>
      <c r="GZL13" s="343"/>
      <c r="GZM13" s="343"/>
      <c r="GZN13" s="343"/>
      <c r="GZO13" s="343"/>
      <c r="GZP13" s="343"/>
      <c r="GZQ13" s="343"/>
      <c r="GZR13" s="343"/>
      <c r="GZS13" s="343"/>
      <c r="GZT13" s="343"/>
      <c r="GZU13" s="343"/>
      <c r="GZV13" s="343"/>
      <c r="GZW13" s="343"/>
      <c r="GZX13" s="343"/>
      <c r="GZY13" s="343"/>
      <c r="GZZ13" s="343"/>
      <c r="HAA13" s="343"/>
      <c r="HAB13" s="343"/>
      <c r="HAC13" s="343"/>
      <c r="HAD13" s="343"/>
      <c r="HAE13" s="343"/>
      <c r="HAF13" s="343"/>
      <c r="HAG13" s="343"/>
      <c r="HAH13" s="343"/>
      <c r="HAI13" s="343"/>
      <c r="HAJ13" s="343"/>
      <c r="HAK13" s="343"/>
      <c r="HAL13" s="343"/>
      <c r="HAM13" s="343"/>
      <c r="HAN13" s="343"/>
      <c r="HAO13" s="343"/>
      <c r="HAP13" s="343"/>
      <c r="HAQ13" s="343"/>
      <c r="HAR13" s="343"/>
      <c r="HAS13" s="343"/>
      <c r="HAT13" s="343"/>
      <c r="HAU13" s="343"/>
      <c r="HAV13" s="343"/>
      <c r="HAW13" s="343"/>
      <c r="HAX13" s="343"/>
      <c r="HAY13" s="343"/>
      <c r="HAZ13" s="343"/>
      <c r="HBA13" s="343"/>
      <c r="HBB13" s="343"/>
      <c r="HBC13" s="343"/>
      <c r="HBD13" s="343"/>
      <c r="HBE13" s="343"/>
      <c r="HBF13" s="343"/>
      <c r="HBG13" s="343"/>
      <c r="HBH13" s="343"/>
      <c r="HBI13" s="343"/>
      <c r="HBJ13" s="343"/>
      <c r="HBK13" s="343"/>
      <c r="HBL13" s="343"/>
      <c r="HBM13" s="343"/>
      <c r="HBN13" s="343"/>
      <c r="HBO13" s="343"/>
      <c r="HBP13" s="343"/>
      <c r="HBQ13" s="343"/>
      <c r="HBR13" s="343"/>
      <c r="HBS13" s="343"/>
      <c r="HBT13" s="343"/>
      <c r="HBU13" s="343"/>
      <c r="HBV13" s="343"/>
      <c r="HBW13" s="343"/>
      <c r="HBX13" s="343"/>
      <c r="HBY13" s="343"/>
      <c r="HBZ13" s="343"/>
      <c r="HCA13" s="343"/>
      <c r="HCB13" s="343"/>
      <c r="HCC13" s="343"/>
      <c r="HCD13" s="343"/>
      <c r="HCE13" s="343"/>
      <c r="HCF13" s="343"/>
      <c r="HCG13" s="343"/>
      <c r="HCH13" s="343"/>
      <c r="HCI13" s="343"/>
      <c r="HCJ13" s="343"/>
      <c r="HCK13" s="343"/>
      <c r="HCL13" s="343"/>
      <c r="HCM13" s="343"/>
      <c r="HCN13" s="343"/>
      <c r="HCO13" s="343"/>
      <c r="HCP13" s="343"/>
      <c r="HCQ13" s="343"/>
      <c r="HCR13" s="343"/>
      <c r="HCS13" s="343"/>
      <c r="HCT13" s="343"/>
      <c r="HCU13" s="343"/>
      <c r="HCV13" s="343"/>
      <c r="HCW13" s="343"/>
      <c r="HCX13" s="343"/>
      <c r="HCY13" s="343"/>
      <c r="HCZ13" s="343"/>
      <c r="HDA13" s="343"/>
      <c r="HDB13" s="343"/>
      <c r="HDC13" s="343"/>
      <c r="HDD13" s="343"/>
      <c r="HDE13" s="343"/>
      <c r="HDF13" s="343"/>
      <c r="HDG13" s="343"/>
      <c r="HDH13" s="343"/>
      <c r="HDI13" s="343"/>
      <c r="HDJ13" s="343"/>
      <c r="HDK13" s="343"/>
      <c r="HDL13" s="343"/>
      <c r="HDM13" s="343"/>
      <c r="HDN13" s="343"/>
      <c r="HDO13" s="343"/>
      <c r="HDP13" s="343"/>
      <c r="HDQ13" s="343"/>
      <c r="HDR13" s="343"/>
      <c r="HDS13" s="343"/>
      <c r="HDT13" s="343"/>
      <c r="HDU13" s="343"/>
      <c r="HDV13" s="343"/>
      <c r="HDW13" s="343"/>
      <c r="HDX13" s="343"/>
      <c r="HDY13" s="343"/>
      <c r="HDZ13" s="343"/>
      <c r="HEA13" s="343"/>
      <c r="HEB13" s="343"/>
      <c r="HEC13" s="343"/>
      <c r="HED13" s="343"/>
      <c r="HEE13" s="343"/>
      <c r="HEF13" s="343"/>
      <c r="HEG13" s="343"/>
      <c r="HEH13" s="343"/>
      <c r="HEI13" s="343"/>
      <c r="HEJ13" s="343"/>
      <c r="HEK13" s="343"/>
      <c r="HEL13" s="343"/>
      <c r="HEM13" s="343"/>
      <c r="HEN13" s="343"/>
      <c r="HEO13" s="343"/>
      <c r="HEP13" s="343"/>
      <c r="HEQ13" s="343"/>
      <c r="HER13" s="343"/>
      <c r="HES13" s="343"/>
      <c r="HET13" s="343"/>
      <c r="HEU13" s="343"/>
      <c r="HEV13" s="343"/>
      <c r="HEW13" s="343"/>
      <c r="HEX13" s="343"/>
      <c r="HEY13" s="343"/>
      <c r="HEZ13" s="343"/>
      <c r="HFA13" s="343"/>
      <c r="HFB13" s="343"/>
      <c r="HFC13" s="343"/>
      <c r="HFD13" s="343"/>
      <c r="HFE13" s="343"/>
      <c r="HFF13" s="343"/>
      <c r="HFG13" s="343"/>
      <c r="HFH13" s="343"/>
      <c r="HFI13" s="343"/>
      <c r="HFJ13" s="343"/>
      <c r="HFK13" s="343"/>
      <c r="HFL13" s="343"/>
      <c r="HFM13" s="343"/>
      <c r="HFN13" s="343"/>
      <c r="HFO13" s="343"/>
      <c r="HFP13" s="343"/>
      <c r="HFQ13" s="343"/>
      <c r="HFR13" s="343"/>
      <c r="HFS13" s="343"/>
      <c r="HFT13" s="343"/>
      <c r="HFU13" s="343"/>
      <c r="HFV13" s="343"/>
      <c r="HFW13" s="343"/>
      <c r="HFX13" s="343"/>
      <c r="HFY13" s="343"/>
      <c r="HFZ13" s="343"/>
      <c r="HGA13" s="343"/>
      <c r="HGB13" s="343"/>
      <c r="HGC13" s="343"/>
      <c r="HGD13" s="343"/>
      <c r="HGE13" s="343"/>
      <c r="HGF13" s="343"/>
      <c r="HGG13" s="343"/>
      <c r="HGH13" s="343"/>
      <c r="HGI13" s="343"/>
      <c r="HGJ13" s="343"/>
      <c r="HGK13" s="343"/>
      <c r="HGL13" s="343"/>
      <c r="HGM13" s="343"/>
      <c r="HGN13" s="343"/>
      <c r="HGO13" s="343"/>
      <c r="HGP13" s="343"/>
      <c r="HGQ13" s="343"/>
      <c r="HGR13" s="343"/>
      <c r="HGS13" s="343"/>
      <c r="HGT13" s="343"/>
      <c r="HGU13" s="343"/>
      <c r="HGV13" s="343"/>
      <c r="HGW13" s="343"/>
      <c r="HGX13" s="343"/>
      <c r="HGY13" s="343"/>
      <c r="HGZ13" s="343"/>
      <c r="HHA13" s="343"/>
      <c r="HHB13" s="343"/>
      <c r="HHC13" s="343"/>
      <c r="HHD13" s="343"/>
      <c r="HHE13" s="343"/>
      <c r="HHF13" s="343"/>
      <c r="HHG13" s="343"/>
      <c r="HHH13" s="343"/>
      <c r="HHI13" s="343"/>
      <c r="HHJ13" s="343"/>
      <c r="HHK13" s="343"/>
      <c r="HHL13" s="343"/>
      <c r="HHM13" s="343"/>
      <c r="HHN13" s="343"/>
      <c r="HHO13" s="343"/>
      <c r="HHP13" s="343"/>
      <c r="HHQ13" s="343"/>
      <c r="HHR13" s="343"/>
      <c r="HHS13" s="343"/>
      <c r="HHT13" s="343"/>
      <c r="HHU13" s="343"/>
      <c r="HHV13" s="343"/>
      <c r="HHW13" s="343"/>
      <c r="HHX13" s="343"/>
      <c r="HHY13" s="343"/>
      <c r="HHZ13" s="343"/>
      <c r="HIA13" s="343"/>
      <c r="HIB13" s="343"/>
      <c r="HIC13" s="343"/>
      <c r="HID13" s="343"/>
      <c r="HIE13" s="343"/>
      <c r="HIF13" s="343"/>
      <c r="HIG13" s="343"/>
      <c r="HIH13" s="343"/>
      <c r="HII13" s="343"/>
      <c r="HIJ13" s="343"/>
      <c r="HIK13" s="343"/>
      <c r="HIL13" s="343"/>
      <c r="HIM13" s="343"/>
      <c r="HIN13" s="343"/>
      <c r="HIO13" s="343"/>
      <c r="HIP13" s="343"/>
      <c r="HIQ13" s="343"/>
      <c r="HIR13" s="343"/>
      <c r="HIS13" s="343"/>
      <c r="HIT13" s="343"/>
      <c r="HIU13" s="343"/>
      <c r="HIV13" s="343"/>
      <c r="HIW13" s="343"/>
      <c r="HIX13" s="343"/>
      <c r="HIY13" s="343"/>
      <c r="HIZ13" s="343"/>
      <c r="HJA13" s="343"/>
      <c r="HJB13" s="343"/>
      <c r="HJC13" s="343"/>
      <c r="HJD13" s="343"/>
      <c r="HJE13" s="343"/>
      <c r="HJF13" s="343"/>
      <c r="HJG13" s="343"/>
      <c r="HJH13" s="343"/>
      <c r="HJI13" s="343"/>
      <c r="HJJ13" s="343"/>
      <c r="HJK13" s="343"/>
      <c r="HJL13" s="343"/>
      <c r="HJM13" s="343"/>
      <c r="HJN13" s="343"/>
      <c r="HJO13" s="343"/>
      <c r="HJP13" s="343"/>
      <c r="HJQ13" s="343"/>
      <c r="HJR13" s="343"/>
      <c r="HJS13" s="343"/>
      <c r="HJT13" s="343"/>
      <c r="HJU13" s="343"/>
      <c r="HJV13" s="343"/>
      <c r="HJW13" s="343"/>
      <c r="HJX13" s="343"/>
      <c r="HJY13" s="343"/>
      <c r="HJZ13" s="343"/>
      <c r="HKA13" s="343"/>
      <c r="HKB13" s="343"/>
      <c r="HKC13" s="343"/>
      <c r="HKD13" s="343"/>
      <c r="HKE13" s="343"/>
      <c r="HKF13" s="343"/>
      <c r="HKG13" s="343"/>
      <c r="HKH13" s="343"/>
      <c r="HKI13" s="343"/>
      <c r="HKJ13" s="343"/>
      <c r="HKK13" s="343"/>
      <c r="HKL13" s="343"/>
      <c r="HKM13" s="343"/>
      <c r="HKN13" s="343"/>
      <c r="HKO13" s="343"/>
      <c r="HKP13" s="343"/>
      <c r="HKQ13" s="343"/>
      <c r="HKR13" s="343"/>
      <c r="HKS13" s="343"/>
      <c r="HKT13" s="343"/>
      <c r="HKU13" s="343"/>
      <c r="HKV13" s="343"/>
      <c r="HKW13" s="343"/>
      <c r="HKX13" s="343"/>
      <c r="HKY13" s="343"/>
      <c r="HKZ13" s="343"/>
      <c r="HLA13" s="343"/>
      <c r="HLB13" s="343"/>
      <c r="HLC13" s="343"/>
      <c r="HLD13" s="343"/>
      <c r="HLE13" s="343"/>
      <c r="HLF13" s="343"/>
      <c r="HLG13" s="343"/>
      <c r="HLH13" s="343"/>
      <c r="HLI13" s="343"/>
      <c r="HLJ13" s="343"/>
      <c r="HLK13" s="343"/>
      <c r="HLL13" s="343"/>
      <c r="HLM13" s="343"/>
      <c r="HLN13" s="343"/>
      <c r="HLO13" s="343"/>
      <c r="HLP13" s="343"/>
      <c r="HLQ13" s="343"/>
      <c r="HLR13" s="343"/>
      <c r="HLS13" s="343"/>
      <c r="HLT13" s="343"/>
      <c r="HLU13" s="343"/>
      <c r="HLV13" s="343"/>
      <c r="HLW13" s="343"/>
      <c r="HLX13" s="343"/>
      <c r="HLY13" s="343"/>
      <c r="HLZ13" s="343"/>
      <c r="HMA13" s="343"/>
      <c r="HMB13" s="343"/>
      <c r="HMC13" s="343"/>
      <c r="HMD13" s="343"/>
      <c r="HME13" s="343"/>
      <c r="HMF13" s="343"/>
      <c r="HMG13" s="343"/>
      <c r="HMH13" s="343"/>
      <c r="HMI13" s="343"/>
      <c r="HMJ13" s="343"/>
      <c r="HMK13" s="343"/>
      <c r="HML13" s="343"/>
      <c r="HMM13" s="343"/>
      <c r="HMN13" s="343"/>
      <c r="HMO13" s="343"/>
      <c r="HMP13" s="343"/>
      <c r="HMQ13" s="343"/>
      <c r="HMR13" s="343"/>
      <c r="HMS13" s="343"/>
      <c r="HMT13" s="343"/>
      <c r="HMU13" s="343"/>
      <c r="HMV13" s="343"/>
      <c r="HMW13" s="343"/>
      <c r="HMX13" s="343"/>
      <c r="HMY13" s="343"/>
      <c r="HMZ13" s="343"/>
      <c r="HNA13" s="343"/>
      <c r="HNB13" s="343"/>
      <c r="HNC13" s="343"/>
      <c r="HND13" s="343"/>
      <c r="HNE13" s="343"/>
      <c r="HNF13" s="343"/>
      <c r="HNG13" s="343"/>
      <c r="HNH13" s="343"/>
      <c r="HNI13" s="343"/>
      <c r="HNJ13" s="343"/>
      <c r="HNK13" s="343"/>
      <c r="HNL13" s="343"/>
      <c r="HNM13" s="343"/>
      <c r="HNN13" s="343"/>
      <c r="HNO13" s="343"/>
      <c r="HNP13" s="343"/>
      <c r="HNQ13" s="343"/>
      <c r="HNR13" s="343"/>
      <c r="HNS13" s="343"/>
      <c r="HNT13" s="343"/>
      <c r="HNU13" s="343"/>
      <c r="HNV13" s="343"/>
      <c r="HNW13" s="343"/>
      <c r="HNX13" s="343"/>
      <c r="HNY13" s="343"/>
      <c r="HNZ13" s="343"/>
      <c r="HOA13" s="343"/>
      <c r="HOB13" s="343"/>
      <c r="HOC13" s="343"/>
      <c r="HOD13" s="343"/>
      <c r="HOE13" s="343"/>
      <c r="HOF13" s="343"/>
      <c r="HOG13" s="343"/>
      <c r="HOH13" s="343"/>
      <c r="HOI13" s="343"/>
      <c r="HOJ13" s="343"/>
      <c r="HOK13" s="343"/>
      <c r="HOL13" s="343"/>
      <c r="HOM13" s="343"/>
      <c r="HON13" s="343"/>
      <c r="HOO13" s="343"/>
      <c r="HOP13" s="343"/>
      <c r="HOQ13" s="343"/>
      <c r="HOR13" s="343"/>
      <c r="HOS13" s="343"/>
      <c r="HOT13" s="343"/>
      <c r="HOU13" s="343"/>
      <c r="HOV13" s="343"/>
      <c r="HOW13" s="343"/>
      <c r="HOX13" s="343"/>
      <c r="HOY13" s="343"/>
      <c r="HOZ13" s="343"/>
      <c r="HPA13" s="343"/>
      <c r="HPB13" s="343"/>
      <c r="HPC13" s="343"/>
      <c r="HPD13" s="343"/>
      <c r="HPE13" s="343"/>
      <c r="HPF13" s="343"/>
      <c r="HPG13" s="343"/>
      <c r="HPH13" s="343"/>
      <c r="HPI13" s="343"/>
      <c r="HPJ13" s="343"/>
      <c r="HPK13" s="343"/>
      <c r="HPL13" s="343"/>
      <c r="HPM13" s="343"/>
      <c r="HPN13" s="343"/>
      <c r="HPO13" s="343"/>
      <c r="HPP13" s="343"/>
      <c r="HPQ13" s="343"/>
      <c r="HPR13" s="343"/>
      <c r="HPS13" s="343"/>
      <c r="HPT13" s="343"/>
      <c r="HPU13" s="343"/>
      <c r="HPV13" s="343"/>
      <c r="HPW13" s="343"/>
      <c r="HPX13" s="343"/>
      <c r="HPY13" s="343"/>
      <c r="HPZ13" s="343"/>
      <c r="HQA13" s="343"/>
      <c r="HQB13" s="343"/>
      <c r="HQC13" s="343"/>
      <c r="HQD13" s="343"/>
      <c r="HQE13" s="343"/>
      <c r="HQF13" s="343"/>
      <c r="HQG13" s="343"/>
      <c r="HQH13" s="343"/>
      <c r="HQI13" s="343"/>
      <c r="HQJ13" s="343"/>
      <c r="HQK13" s="343"/>
      <c r="HQL13" s="343"/>
      <c r="HQM13" s="343"/>
      <c r="HQN13" s="343"/>
      <c r="HQO13" s="343"/>
      <c r="HQP13" s="343"/>
      <c r="HQQ13" s="343"/>
      <c r="HQR13" s="343"/>
      <c r="HQS13" s="343"/>
      <c r="HQT13" s="343"/>
      <c r="HQU13" s="343"/>
      <c r="HQV13" s="343"/>
      <c r="HQW13" s="343"/>
      <c r="HQX13" s="343"/>
      <c r="HQY13" s="343"/>
      <c r="HQZ13" s="343"/>
      <c r="HRA13" s="343"/>
      <c r="HRB13" s="343"/>
      <c r="HRC13" s="343"/>
      <c r="HRD13" s="343"/>
      <c r="HRE13" s="343"/>
      <c r="HRF13" s="343"/>
      <c r="HRG13" s="343"/>
      <c r="HRH13" s="343"/>
      <c r="HRI13" s="343"/>
      <c r="HRJ13" s="343"/>
      <c r="HRK13" s="343"/>
      <c r="HRL13" s="343"/>
      <c r="HRM13" s="343"/>
      <c r="HRN13" s="343"/>
      <c r="HRO13" s="343"/>
      <c r="HRP13" s="343"/>
      <c r="HRQ13" s="343"/>
      <c r="HRR13" s="343"/>
      <c r="HRS13" s="343"/>
      <c r="HRT13" s="343"/>
      <c r="HRU13" s="343"/>
      <c r="HRV13" s="343"/>
      <c r="HRW13" s="343"/>
      <c r="HRX13" s="343"/>
      <c r="HRY13" s="343"/>
      <c r="HRZ13" s="343"/>
      <c r="HSA13" s="343"/>
      <c r="HSB13" s="343"/>
      <c r="HSC13" s="343"/>
      <c r="HSD13" s="343"/>
      <c r="HSE13" s="343"/>
      <c r="HSF13" s="343"/>
      <c r="HSG13" s="343"/>
      <c r="HSH13" s="343"/>
      <c r="HSI13" s="343"/>
      <c r="HSJ13" s="343"/>
      <c r="HSK13" s="343"/>
      <c r="HSL13" s="343"/>
      <c r="HSM13" s="343"/>
      <c r="HSN13" s="343"/>
      <c r="HSO13" s="343"/>
      <c r="HSP13" s="343"/>
      <c r="HSQ13" s="343"/>
      <c r="HSR13" s="343"/>
      <c r="HSS13" s="343"/>
      <c r="HST13" s="343"/>
      <c r="HSU13" s="343"/>
      <c r="HSV13" s="343"/>
      <c r="HSW13" s="343"/>
      <c r="HSX13" s="343"/>
      <c r="HSY13" s="343"/>
      <c r="HSZ13" s="343"/>
      <c r="HTA13" s="343"/>
      <c r="HTB13" s="343"/>
      <c r="HTC13" s="343"/>
      <c r="HTD13" s="343"/>
      <c r="HTE13" s="343"/>
      <c r="HTF13" s="343"/>
      <c r="HTG13" s="343"/>
      <c r="HTH13" s="343"/>
      <c r="HTI13" s="343"/>
      <c r="HTJ13" s="343"/>
      <c r="HTK13" s="343"/>
      <c r="HTL13" s="343"/>
      <c r="HTM13" s="343"/>
      <c r="HTN13" s="343"/>
      <c r="HTO13" s="343"/>
      <c r="HTP13" s="343"/>
      <c r="HTQ13" s="343"/>
      <c r="HTR13" s="343"/>
      <c r="HTS13" s="343"/>
      <c r="HTT13" s="343"/>
      <c r="HTU13" s="343"/>
      <c r="HTV13" s="343"/>
      <c r="HTW13" s="343"/>
      <c r="HTX13" s="343"/>
      <c r="HTY13" s="343"/>
      <c r="HTZ13" s="343"/>
      <c r="HUA13" s="343"/>
      <c r="HUB13" s="343"/>
      <c r="HUC13" s="343"/>
      <c r="HUD13" s="343"/>
      <c r="HUE13" s="343"/>
      <c r="HUF13" s="343"/>
      <c r="HUG13" s="343"/>
      <c r="HUH13" s="343"/>
      <c r="HUI13" s="343"/>
      <c r="HUJ13" s="343"/>
      <c r="HUK13" s="343"/>
      <c r="HUL13" s="343"/>
      <c r="HUM13" s="343"/>
      <c r="HUN13" s="343"/>
      <c r="HUO13" s="343"/>
      <c r="HUP13" s="343"/>
      <c r="HUQ13" s="343"/>
      <c r="HUR13" s="343"/>
      <c r="HUS13" s="343"/>
      <c r="HUT13" s="343"/>
      <c r="HUU13" s="343"/>
      <c r="HUV13" s="343"/>
      <c r="HUW13" s="343"/>
      <c r="HUX13" s="343"/>
      <c r="HUY13" s="343"/>
      <c r="HUZ13" s="343"/>
      <c r="HVA13" s="343"/>
      <c r="HVB13" s="343"/>
      <c r="HVC13" s="343"/>
      <c r="HVD13" s="343"/>
      <c r="HVE13" s="343"/>
      <c r="HVF13" s="343"/>
      <c r="HVG13" s="343"/>
      <c r="HVH13" s="343"/>
      <c r="HVI13" s="343"/>
      <c r="HVJ13" s="343"/>
      <c r="HVK13" s="343"/>
      <c r="HVL13" s="343"/>
      <c r="HVM13" s="343"/>
      <c r="HVN13" s="343"/>
      <c r="HVO13" s="343"/>
      <c r="HVP13" s="343"/>
      <c r="HVQ13" s="343"/>
      <c r="HVR13" s="343"/>
      <c r="HVS13" s="343"/>
      <c r="HVT13" s="343"/>
      <c r="HVU13" s="343"/>
      <c r="HVV13" s="343"/>
      <c r="HVW13" s="343"/>
      <c r="HVX13" s="343"/>
      <c r="HVY13" s="343"/>
      <c r="HVZ13" s="343"/>
      <c r="HWA13" s="343"/>
      <c r="HWB13" s="343"/>
      <c r="HWC13" s="343"/>
      <c r="HWD13" s="343"/>
      <c r="HWE13" s="343"/>
      <c r="HWF13" s="343"/>
      <c r="HWG13" s="343"/>
      <c r="HWH13" s="343"/>
      <c r="HWI13" s="343"/>
      <c r="HWJ13" s="343"/>
      <c r="HWK13" s="343"/>
      <c r="HWL13" s="343"/>
      <c r="HWM13" s="343"/>
      <c r="HWN13" s="343"/>
      <c r="HWO13" s="343"/>
      <c r="HWP13" s="343"/>
      <c r="HWQ13" s="343"/>
      <c r="HWR13" s="343"/>
      <c r="HWS13" s="343"/>
      <c r="HWT13" s="343"/>
      <c r="HWU13" s="343"/>
      <c r="HWV13" s="343"/>
      <c r="HWW13" s="343"/>
      <c r="HWX13" s="343"/>
      <c r="HWY13" s="343"/>
      <c r="HWZ13" s="343"/>
      <c r="HXA13" s="343"/>
      <c r="HXB13" s="343"/>
      <c r="HXC13" s="343"/>
      <c r="HXD13" s="343"/>
      <c r="HXE13" s="343"/>
      <c r="HXF13" s="343"/>
      <c r="HXG13" s="343"/>
      <c r="HXH13" s="343"/>
      <c r="HXI13" s="343"/>
      <c r="HXJ13" s="343"/>
      <c r="HXK13" s="343"/>
      <c r="HXL13" s="343"/>
      <c r="HXM13" s="343"/>
      <c r="HXN13" s="343"/>
      <c r="HXO13" s="343"/>
      <c r="HXP13" s="343"/>
      <c r="HXQ13" s="343"/>
      <c r="HXR13" s="343"/>
      <c r="HXS13" s="343"/>
      <c r="HXT13" s="343"/>
      <c r="HXU13" s="343"/>
      <c r="HXV13" s="343"/>
      <c r="HXW13" s="343"/>
      <c r="HXX13" s="343"/>
      <c r="HXY13" s="343"/>
      <c r="HXZ13" s="343"/>
      <c r="HYA13" s="343"/>
      <c r="HYB13" s="343"/>
      <c r="HYC13" s="343"/>
      <c r="HYD13" s="343"/>
      <c r="HYE13" s="343"/>
      <c r="HYF13" s="343"/>
      <c r="HYG13" s="343"/>
      <c r="HYH13" s="343"/>
      <c r="HYI13" s="343"/>
      <c r="HYJ13" s="343"/>
      <c r="HYK13" s="343"/>
      <c r="HYL13" s="343"/>
      <c r="HYM13" s="343"/>
      <c r="HYN13" s="343"/>
      <c r="HYO13" s="343"/>
      <c r="HYP13" s="343"/>
      <c r="HYQ13" s="343"/>
      <c r="HYR13" s="343"/>
      <c r="HYS13" s="343"/>
      <c r="HYT13" s="343"/>
      <c r="HYU13" s="343"/>
      <c r="HYV13" s="343"/>
      <c r="HYW13" s="343"/>
      <c r="HYX13" s="343"/>
      <c r="HYY13" s="343"/>
      <c r="HYZ13" s="343"/>
      <c r="HZA13" s="343"/>
      <c r="HZB13" s="343"/>
      <c r="HZC13" s="343"/>
      <c r="HZD13" s="343"/>
      <c r="HZE13" s="343"/>
      <c r="HZF13" s="343"/>
      <c r="HZG13" s="343"/>
      <c r="HZH13" s="343"/>
      <c r="HZI13" s="343"/>
      <c r="HZJ13" s="343"/>
      <c r="HZK13" s="343"/>
      <c r="HZL13" s="343"/>
      <c r="HZM13" s="343"/>
      <c r="HZN13" s="343"/>
      <c r="HZO13" s="343"/>
      <c r="HZP13" s="343"/>
      <c r="HZQ13" s="343"/>
      <c r="HZR13" s="343"/>
      <c r="HZS13" s="343"/>
      <c r="HZT13" s="343"/>
      <c r="HZU13" s="343"/>
      <c r="HZV13" s="343"/>
      <c r="HZW13" s="343"/>
      <c r="HZX13" s="343"/>
      <c r="HZY13" s="343"/>
      <c r="HZZ13" s="343"/>
      <c r="IAA13" s="343"/>
      <c r="IAB13" s="343"/>
      <c r="IAC13" s="343"/>
      <c r="IAD13" s="343"/>
      <c r="IAE13" s="343"/>
      <c r="IAF13" s="343"/>
      <c r="IAG13" s="343"/>
      <c r="IAH13" s="343"/>
      <c r="IAI13" s="343"/>
      <c r="IAJ13" s="343"/>
      <c r="IAK13" s="343"/>
      <c r="IAL13" s="343"/>
      <c r="IAM13" s="343"/>
      <c r="IAN13" s="343"/>
      <c r="IAO13" s="343"/>
      <c r="IAP13" s="343"/>
      <c r="IAQ13" s="343"/>
      <c r="IAR13" s="343"/>
      <c r="IAS13" s="343"/>
      <c r="IAT13" s="343"/>
      <c r="IAU13" s="343"/>
      <c r="IAV13" s="343"/>
      <c r="IAW13" s="343"/>
      <c r="IAX13" s="343"/>
      <c r="IAY13" s="343"/>
      <c r="IAZ13" s="343"/>
      <c r="IBA13" s="343"/>
      <c r="IBB13" s="343"/>
      <c r="IBC13" s="343"/>
      <c r="IBD13" s="343"/>
      <c r="IBE13" s="343"/>
      <c r="IBF13" s="343"/>
      <c r="IBG13" s="343"/>
      <c r="IBH13" s="343"/>
      <c r="IBI13" s="343"/>
      <c r="IBJ13" s="343"/>
      <c r="IBK13" s="343"/>
      <c r="IBL13" s="343"/>
      <c r="IBM13" s="343"/>
      <c r="IBN13" s="343"/>
      <c r="IBO13" s="343"/>
      <c r="IBP13" s="343"/>
      <c r="IBQ13" s="343"/>
      <c r="IBR13" s="343"/>
      <c r="IBS13" s="343"/>
      <c r="IBT13" s="343"/>
      <c r="IBU13" s="343"/>
      <c r="IBV13" s="343"/>
      <c r="IBW13" s="343"/>
      <c r="IBX13" s="343"/>
      <c r="IBY13" s="343"/>
      <c r="IBZ13" s="343"/>
      <c r="ICA13" s="343"/>
      <c r="ICB13" s="343"/>
      <c r="ICC13" s="343"/>
      <c r="ICD13" s="343"/>
      <c r="ICE13" s="343"/>
      <c r="ICF13" s="343"/>
      <c r="ICG13" s="343"/>
      <c r="ICH13" s="343"/>
      <c r="ICI13" s="343"/>
      <c r="ICJ13" s="343"/>
      <c r="ICK13" s="343"/>
      <c r="ICL13" s="343"/>
      <c r="ICM13" s="343"/>
      <c r="ICN13" s="343"/>
      <c r="ICO13" s="343"/>
      <c r="ICP13" s="343"/>
      <c r="ICQ13" s="343"/>
      <c r="ICR13" s="343"/>
      <c r="ICS13" s="343"/>
      <c r="ICT13" s="343"/>
      <c r="ICU13" s="343"/>
      <c r="ICV13" s="343"/>
      <c r="ICW13" s="343"/>
      <c r="ICX13" s="343"/>
      <c r="ICY13" s="343"/>
      <c r="ICZ13" s="343"/>
      <c r="IDA13" s="343"/>
      <c r="IDB13" s="343"/>
      <c r="IDC13" s="343"/>
      <c r="IDD13" s="343"/>
      <c r="IDE13" s="343"/>
      <c r="IDF13" s="343"/>
      <c r="IDG13" s="343"/>
      <c r="IDH13" s="343"/>
      <c r="IDI13" s="343"/>
      <c r="IDJ13" s="343"/>
      <c r="IDK13" s="343"/>
      <c r="IDL13" s="343"/>
      <c r="IDM13" s="343"/>
      <c r="IDN13" s="343"/>
      <c r="IDO13" s="343"/>
      <c r="IDP13" s="343"/>
      <c r="IDQ13" s="343"/>
      <c r="IDR13" s="343"/>
      <c r="IDS13" s="343"/>
      <c r="IDT13" s="343"/>
      <c r="IDU13" s="343"/>
      <c r="IDV13" s="343"/>
      <c r="IDW13" s="343"/>
      <c r="IDX13" s="343"/>
      <c r="IDY13" s="343"/>
      <c r="IDZ13" s="343"/>
      <c r="IEA13" s="343"/>
      <c r="IEB13" s="343"/>
      <c r="IEC13" s="343"/>
      <c r="IED13" s="343"/>
      <c r="IEE13" s="343"/>
      <c r="IEF13" s="343"/>
      <c r="IEG13" s="343"/>
      <c r="IEH13" s="343"/>
      <c r="IEI13" s="343"/>
      <c r="IEJ13" s="343"/>
      <c r="IEK13" s="343"/>
      <c r="IEL13" s="343"/>
      <c r="IEM13" s="343"/>
      <c r="IEN13" s="343"/>
      <c r="IEO13" s="343"/>
      <c r="IEP13" s="343"/>
      <c r="IEQ13" s="343"/>
      <c r="IER13" s="343"/>
      <c r="IES13" s="343"/>
      <c r="IET13" s="343"/>
      <c r="IEU13" s="343"/>
      <c r="IEV13" s="343"/>
      <c r="IEW13" s="343"/>
      <c r="IEX13" s="343"/>
      <c r="IEY13" s="343"/>
      <c r="IEZ13" s="343"/>
      <c r="IFA13" s="343"/>
      <c r="IFB13" s="343"/>
      <c r="IFC13" s="343"/>
      <c r="IFD13" s="343"/>
      <c r="IFE13" s="343"/>
      <c r="IFF13" s="343"/>
      <c r="IFG13" s="343"/>
      <c r="IFH13" s="343"/>
      <c r="IFI13" s="343"/>
      <c r="IFJ13" s="343"/>
      <c r="IFK13" s="343"/>
      <c r="IFL13" s="343"/>
      <c r="IFM13" s="343"/>
      <c r="IFN13" s="343"/>
      <c r="IFO13" s="343"/>
      <c r="IFP13" s="343"/>
      <c r="IFQ13" s="343"/>
      <c r="IFR13" s="343"/>
      <c r="IFS13" s="343"/>
      <c r="IFT13" s="343"/>
      <c r="IFU13" s="343"/>
      <c r="IFV13" s="343"/>
      <c r="IFW13" s="343"/>
      <c r="IFX13" s="343"/>
      <c r="IFY13" s="343"/>
      <c r="IFZ13" s="343"/>
      <c r="IGA13" s="343"/>
      <c r="IGB13" s="343"/>
      <c r="IGC13" s="343"/>
      <c r="IGD13" s="343"/>
      <c r="IGE13" s="343"/>
      <c r="IGF13" s="343"/>
      <c r="IGG13" s="343"/>
      <c r="IGH13" s="343"/>
      <c r="IGI13" s="343"/>
      <c r="IGJ13" s="343"/>
      <c r="IGK13" s="343"/>
      <c r="IGL13" s="343"/>
      <c r="IGM13" s="343"/>
      <c r="IGN13" s="343"/>
      <c r="IGO13" s="343"/>
      <c r="IGP13" s="343"/>
      <c r="IGQ13" s="343"/>
      <c r="IGR13" s="343"/>
      <c r="IGS13" s="343"/>
      <c r="IGT13" s="343"/>
      <c r="IGU13" s="343"/>
      <c r="IGV13" s="343"/>
      <c r="IGW13" s="343"/>
      <c r="IGX13" s="343"/>
      <c r="IGY13" s="343"/>
      <c r="IGZ13" s="343"/>
      <c r="IHA13" s="343"/>
      <c r="IHB13" s="343"/>
      <c r="IHC13" s="343"/>
      <c r="IHD13" s="343"/>
      <c r="IHE13" s="343"/>
      <c r="IHF13" s="343"/>
      <c r="IHG13" s="343"/>
      <c r="IHH13" s="343"/>
      <c r="IHI13" s="343"/>
      <c r="IHJ13" s="343"/>
      <c r="IHK13" s="343"/>
      <c r="IHL13" s="343"/>
      <c r="IHM13" s="343"/>
      <c r="IHN13" s="343"/>
      <c r="IHO13" s="343"/>
      <c r="IHP13" s="343"/>
      <c r="IHQ13" s="343"/>
      <c r="IHR13" s="343"/>
      <c r="IHS13" s="343"/>
      <c r="IHT13" s="343"/>
      <c r="IHU13" s="343"/>
      <c r="IHV13" s="343"/>
      <c r="IHW13" s="343"/>
      <c r="IHX13" s="343"/>
      <c r="IHY13" s="343"/>
      <c r="IHZ13" s="343"/>
      <c r="IIA13" s="343"/>
      <c r="IIB13" s="343"/>
      <c r="IIC13" s="343"/>
      <c r="IID13" s="343"/>
      <c r="IIE13" s="343"/>
      <c r="IIF13" s="343"/>
      <c r="IIG13" s="343"/>
      <c r="IIH13" s="343"/>
      <c r="III13" s="343"/>
      <c r="IIJ13" s="343"/>
      <c r="IIK13" s="343"/>
      <c r="IIL13" s="343"/>
      <c r="IIM13" s="343"/>
      <c r="IIN13" s="343"/>
      <c r="IIO13" s="343"/>
      <c r="IIP13" s="343"/>
      <c r="IIQ13" s="343"/>
      <c r="IIR13" s="343"/>
      <c r="IIS13" s="343"/>
      <c r="IIT13" s="343"/>
      <c r="IIU13" s="343"/>
      <c r="IIV13" s="343"/>
      <c r="IIW13" s="343"/>
      <c r="IIX13" s="343"/>
      <c r="IIY13" s="343"/>
      <c r="IIZ13" s="343"/>
      <c r="IJA13" s="343"/>
      <c r="IJB13" s="343"/>
      <c r="IJC13" s="343"/>
      <c r="IJD13" s="343"/>
      <c r="IJE13" s="343"/>
      <c r="IJF13" s="343"/>
      <c r="IJG13" s="343"/>
      <c r="IJH13" s="343"/>
      <c r="IJI13" s="343"/>
      <c r="IJJ13" s="343"/>
      <c r="IJK13" s="343"/>
      <c r="IJL13" s="343"/>
      <c r="IJM13" s="343"/>
      <c r="IJN13" s="343"/>
      <c r="IJO13" s="343"/>
      <c r="IJP13" s="343"/>
      <c r="IJQ13" s="343"/>
      <c r="IJR13" s="343"/>
      <c r="IJS13" s="343"/>
      <c r="IJT13" s="343"/>
      <c r="IJU13" s="343"/>
      <c r="IJV13" s="343"/>
      <c r="IJW13" s="343"/>
      <c r="IJX13" s="343"/>
      <c r="IJY13" s="343"/>
      <c r="IJZ13" s="343"/>
      <c r="IKA13" s="343"/>
      <c r="IKB13" s="343"/>
      <c r="IKC13" s="343"/>
      <c r="IKD13" s="343"/>
      <c r="IKE13" s="343"/>
      <c r="IKF13" s="343"/>
      <c r="IKG13" s="343"/>
      <c r="IKH13" s="343"/>
      <c r="IKI13" s="343"/>
      <c r="IKJ13" s="343"/>
      <c r="IKK13" s="343"/>
      <c r="IKL13" s="343"/>
      <c r="IKM13" s="343"/>
      <c r="IKN13" s="343"/>
      <c r="IKO13" s="343"/>
      <c r="IKP13" s="343"/>
      <c r="IKQ13" s="343"/>
      <c r="IKR13" s="343"/>
      <c r="IKS13" s="343"/>
      <c r="IKT13" s="343"/>
      <c r="IKU13" s="343"/>
      <c r="IKV13" s="343"/>
      <c r="IKW13" s="343"/>
      <c r="IKX13" s="343"/>
      <c r="IKY13" s="343"/>
      <c r="IKZ13" s="343"/>
      <c r="ILA13" s="343"/>
      <c r="ILB13" s="343"/>
      <c r="ILC13" s="343"/>
      <c r="ILD13" s="343"/>
      <c r="ILE13" s="343"/>
      <c r="ILF13" s="343"/>
      <c r="ILG13" s="343"/>
      <c r="ILH13" s="343"/>
      <c r="ILI13" s="343"/>
      <c r="ILJ13" s="343"/>
      <c r="ILK13" s="343"/>
      <c r="ILL13" s="343"/>
      <c r="ILM13" s="343"/>
      <c r="ILN13" s="343"/>
      <c r="ILO13" s="343"/>
      <c r="ILP13" s="343"/>
      <c r="ILQ13" s="343"/>
      <c r="ILR13" s="343"/>
      <c r="ILS13" s="343"/>
      <c r="ILT13" s="343"/>
      <c r="ILU13" s="343"/>
      <c r="ILV13" s="343"/>
      <c r="ILW13" s="343"/>
      <c r="ILX13" s="343"/>
      <c r="ILY13" s="343"/>
      <c r="ILZ13" s="343"/>
      <c r="IMA13" s="343"/>
      <c r="IMB13" s="343"/>
      <c r="IMC13" s="343"/>
      <c r="IMD13" s="343"/>
      <c r="IME13" s="343"/>
      <c r="IMF13" s="343"/>
      <c r="IMG13" s="343"/>
      <c r="IMH13" s="343"/>
      <c r="IMI13" s="343"/>
      <c r="IMJ13" s="343"/>
      <c r="IMK13" s="343"/>
      <c r="IML13" s="343"/>
      <c r="IMM13" s="343"/>
      <c r="IMN13" s="343"/>
      <c r="IMO13" s="343"/>
      <c r="IMP13" s="343"/>
      <c r="IMQ13" s="343"/>
      <c r="IMR13" s="343"/>
      <c r="IMS13" s="343"/>
      <c r="IMT13" s="343"/>
      <c r="IMU13" s="343"/>
      <c r="IMV13" s="343"/>
      <c r="IMW13" s="343"/>
      <c r="IMX13" s="343"/>
      <c r="IMY13" s="343"/>
      <c r="IMZ13" s="343"/>
      <c r="INA13" s="343"/>
      <c r="INB13" s="343"/>
      <c r="INC13" s="343"/>
      <c r="IND13" s="343"/>
      <c r="INE13" s="343"/>
      <c r="INF13" s="343"/>
      <c r="ING13" s="343"/>
      <c r="INH13" s="343"/>
      <c r="INI13" s="343"/>
      <c r="INJ13" s="343"/>
      <c r="INK13" s="343"/>
      <c r="INL13" s="343"/>
      <c r="INM13" s="343"/>
      <c r="INN13" s="343"/>
      <c r="INO13" s="343"/>
      <c r="INP13" s="343"/>
      <c r="INQ13" s="343"/>
      <c r="INR13" s="343"/>
      <c r="INS13" s="343"/>
      <c r="INT13" s="343"/>
      <c r="INU13" s="343"/>
      <c r="INV13" s="343"/>
      <c r="INW13" s="343"/>
      <c r="INX13" s="343"/>
      <c r="INY13" s="343"/>
      <c r="INZ13" s="343"/>
      <c r="IOA13" s="343"/>
      <c r="IOB13" s="343"/>
      <c r="IOC13" s="343"/>
      <c r="IOD13" s="343"/>
      <c r="IOE13" s="343"/>
      <c r="IOF13" s="343"/>
      <c r="IOG13" s="343"/>
      <c r="IOH13" s="343"/>
      <c r="IOI13" s="343"/>
      <c r="IOJ13" s="343"/>
      <c r="IOK13" s="343"/>
      <c r="IOL13" s="343"/>
      <c r="IOM13" s="343"/>
      <c r="ION13" s="343"/>
      <c r="IOO13" s="343"/>
      <c r="IOP13" s="343"/>
      <c r="IOQ13" s="343"/>
      <c r="IOR13" s="343"/>
      <c r="IOS13" s="343"/>
      <c r="IOT13" s="343"/>
      <c r="IOU13" s="343"/>
      <c r="IOV13" s="343"/>
      <c r="IOW13" s="343"/>
      <c r="IOX13" s="343"/>
      <c r="IOY13" s="343"/>
      <c r="IOZ13" s="343"/>
      <c r="IPA13" s="343"/>
      <c r="IPB13" s="343"/>
      <c r="IPC13" s="343"/>
      <c r="IPD13" s="343"/>
      <c r="IPE13" s="343"/>
      <c r="IPF13" s="343"/>
      <c r="IPG13" s="343"/>
      <c r="IPH13" s="343"/>
      <c r="IPI13" s="343"/>
      <c r="IPJ13" s="343"/>
      <c r="IPK13" s="343"/>
      <c r="IPL13" s="343"/>
      <c r="IPM13" s="343"/>
      <c r="IPN13" s="343"/>
      <c r="IPO13" s="343"/>
      <c r="IPP13" s="343"/>
      <c r="IPQ13" s="343"/>
      <c r="IPR13" s="343"/>
      <c r="IPS13" s="343"/>
      <c r="IPT13" s="343"/>
      <c r="IPU13" s="343"/>
      <c r="IPV13" s="343"/>
      <c r="IPW13" s="343"/>
      <c r="IPX13" s="343"/>
      <c r="IPY13" s="343"/>
      <c r="IPZ13" s="343"/>
      <c r="IQA13" s="343"/>
      <c r="IQB13" s="343"/>
      <c r="IQC13" s="343"/>
      <c r="IQD13" s="343"/>
      <c r="IQE13" s="343"/>
      <c r="IQF13" s="343"/>
      <c r="IQG13" s="343"/>
      <c r="IQH13" s="343"/>
      <c r="IQI13" s="343"/>
      <c r="IQJ13" s="343"/>
      <c r="IQK13" s="343"/>
      <c r="IQL13" s="343"/>
      <c r="IQM13" s="343"/>
      <c r="IQN13" s="343"/>
      <c r="IQO13" s="343"/>
      <c r="IQP13" s="343"/>
      <c r="IQQ13" s="343"/>
      <c r="IQR13" s="343"/>
      <c r="IQS13" s="343"/>
      <c r="IQT13" s="343"/>
      <c r="IQU13" s="343"/>
      <c r="IQV13" s="343"/>
      <c r="IQW13" s="343"/>
      <c r="IQX13" s="343"/>
      <c r="IQY13" s="343"/>
      <c r="IQZ13" s="343"/>
      <c r="IRA13" s="343"/>
      <c r="IRB13" s="343"/>
      <c r="IRC13" s="343"/>
      <c r="IRD13" s="343"/>
      <c r="IRE13" s="343"/>
      <c r="IRF13" s="343"/>
      <c r="IRG13" s="343"/>
      <c r="IRH13" s="343"/>
      <c r="IRI13" s="343"/>
      <c r="IRJ13" s="343"/>
      <c r="IRK13" s="343"/>
      <c r="IRL13" s="343"/>
      <c r="IRM13" s="343"/>
      <c r="IRN13" s="343"/>
      <c r="IRO13" s="343"/>
      <c r="IRP13" s="343"/>
      <c r="IRQ13" s="343"/>
      <c r="IRR13" s="343"/>
      <c r="IRS13" s="343"/>
      <c r="IRT13" s="343"/>
      <c r="IRU13" s="343"/>
      <c r="IRV13" s="343"/>
      <c r="IRW13" s="343"/>
      <c r="IRX13" s="343"/>
      <c r="IRY13" s="343"/>
      <c r="IRZ13" s="343"/>
      <c r="ISA13" s="343"/>
      <c r="ISB13" s="343"/>
      <c r="ISC13" s="343"/>
      <c r="ISD13" s="343"/>
      <c r="ISE13" s="343"/>
      <c r="ISF13" s="343"/>
      <c r="ISG13" s="343"/>
      <c r="ISH13" s="343"/>
      <c r="ISI13" s="343"/>
      <c r="ISJ13" s="343"/>
      <c r="ISK13" s="343"/>
      <c r="ISL13" s="343"/>
      <c r="ISM13" s="343"/>
      <c r="ISN13" s="343"/>
      <c r="ISO13" s="343"/>
      <c r="ISP13" s="343"/>
      <c r="ISQ13" s="343"/>
      <c r="ISR13" s="343"/>
      <c r="ISS13" s="343"/>
      <c r="IST13" s="343"/>
      <c r="ISU13" s="343"/>
      <c r="ISV13" s="343"/>
      <c r="ISW13" s="343"/>
      <c r="ISX13" s="343"/>
      <c r="ISY13" s="343"/>
      <c r="ISZ13" s="343"/>
      <c r="ITA13" s="343"/>
      <c r="ITB13" s="343"/>
      <c r="ITC13" s="343"/>
      <c r="ITD13" s="343"/>
      <c r="ITE13" s="343"/>
      <c r="ITF13" s="343"/>
      <c r="ITG13" s="343"/>
      <c r="ITH13" s="343"/>
      <c r="ITI13" s="343"/>
      <c r="ITJ13" s="343"/>
      <c r="ITK13" s="343"/>
      <c r="ITL13" s="343"/>
      <c r="ITM13" s="343"/>
      <c r="ITN13" s="343"/>
      <c r="ITO13" s="343"/>
      <c r="ITP13" s="343"/>
      <c r="ITQ13" s="343"/>
      <c r="ITR13" s="343"/>
      <c r="ITS13" s="343"/>
      <c r="ITT13" s="343"/>
      <c r="ITU13" s="343"/>
      <c r="ITV13" s="343"/>
      <c r="ITW13" s="343"/>
      <c r="ITX13" s="343"/>
      <c r="ITY13" s="343"/>
      <c r="ITZ13" s="343"/>
      <c r="IUA13" s="343"/>
      <c r="IUB13" s="343"/>
      <c r="IUC13" s="343"/>
      <c r="IUD13" s="343"/>
      <c r="IUE13" s="343"/>
      <c r="IUF13" s="343"/>
      <c r="IUG13" s="343"/>
      <c r="IUH13" s="343"/>
      <c r="IUI13" s="343"/>
      <c r="IUJ13" s="343"/>
      <c r="IUK13" s="343"/>
      <c r="IUL13" s="343"/>
      <c r="IUM13" s="343"/>
      <c r="IUN13" s="343"/>
      <c r="IUO13" s="343"/>
      <c r="IUP13" s="343"/>
      <c r="IUQ13" s="343"/>
      <c r="IUR13" s="343"/>
      <c r="IUS13" s="343"/>
      <c r="IUT13" s="343"/>
      <c r="IUU13" s="343"/>
      <c r="IUV13" s="343"/>
      <c r="IUW13" s="343"/>
      <c r="IUX13" s="343"/>
      <c r="IUY13" s="343"/>
      <c r="IUZ13" s="343"/>
      <c r="IVA13" s="343"/>
      <c r="IVB13" s="343"/>
      <c r="IVC13" s="343"/>
      <c r="IVD13" s="343"/>
      <c r="IVE13" s="343"/>
      <c r="IVF13" s="343"/>
      <c r="IVG13" s="343"/>
      <c r="IVH13" s="343"/>
      <c r="IVI13" s="343"/>
      <c r="IVJ13" s="343"/>
      <c r="IVK13" s="343"/>
      <c r="IVL13" s="343"/>
      <c r="IVM13" s="343"/>
      <c r="IVN13" s="343"/>
      <c r="IVO13" s="343"/>
      <c r="IVP13" s="343"/>
      <c r="IVQ13" s="343"/>
      <c r="IVR13" s="343"/>
      <c r="IVS13" s="343"/>
      <c r="IVT13" s="343"/>
      <c r="IVU13" s="343"/>
      <c r="IVV13" s="343"/>
      <c r="IVW13" s="343"/>
      <c r="IVX13" s="343"/>
      <c r="IVY13" s="343"/>
      <c r="IVZ13" s="343"/>
      <c r="IWA13" s="343"/>
      <c r="IWB13" s="343"/>
      <c r="IWC13" s="343"/>
      <c r="IWD13" s="343"/>
      <c r="IWE13" s="343"/>
      <c r="IWF13" s="343"/>
      <c r="IWG13" s="343"/>
      <c r="IWH13" s="343"/>
      <c r="IWI13" s="343"/>
      <c r="IWJ13" s="343"/>
      <c r="IWK13" s="343"/>
      <c r="IWL13" s="343"/>
      <c r="IWM13" s="343"/>
      <c r="IWN13" s="343"/>
      <c r="IWO13" s="343"/>
      <c r="IWP13" s="343"/>
      <c r="IWQ13" s="343"/>
      <c r="IWR13" s="343"/>
      <c r="IWS13" s="343"/>
      <c r="IWT13" s="343"/>
      <c r="IWU13" s="343"/>
      <c r="IWV13" s="343"/>
      <c r="IWW13" s="343"/>
      <c r="IWX13" s="343"/>
      <c r="IWY13" s="343"/>
      <c r="IWZ13" s="343"/>
      <c r="IXA13" s="343"/>
      <c r="IXB13" s="343"/>
      <c r="IXC13" s="343"/>
      <c r="IXD13" s="343"/>
      <c r="IXE13" s="343"/>
      <c r="IXF13" s="343"/>
      <c r="IXG13" s="343"/>
      <c r="IXH13" s="343"/>
      <c r="IXI13" s="343"/>
      <c r="IXJ13" s="343"/>
      <c r="IXK13" s="343"/>
      <c r="IXL13" s="343"/>
      <c r="IXM13" s="343"/>
      <c r="IXN13" s="343"/>
      <c r="IXO13" s="343"/>
      <c r="IXP13" s="343"/>
      <c r="IXQ13" s="343"/>
      <c r="IXR13" s="343"/>
      <c r="IXS13" s="343"/>
      <c r="IXT13" s="343"/>
      <c r="IXU13" s="343"/>
      <c r="IXV13" s="343"/>
      <c r="IXW13" s="343"/>
      <c r="IXX13" s="343"/>
      <c r="IXY13" s="343"/>
      <c r="IXZ13" s="343"/>
      <c r="IYA13" s="343"/>
      <c r="IYB13" s="343"/>
      <c r="IYC13" s="343"/>
      <c r="IYD13" s="343"/>
      <c r="IYE13" s="343"/>
      <c r="IYF13" s="343"/>
      <c r="IYG13" s="343"/>
      <c r="IYH13" s="343"/>
      <c r="IYI13" s="343"/>
      <c r="IYJ13" s="343"/>
      <c r="IYK13" s="343"/>
      <c r="IYL13" s="343"/>
      <c r="IYM13" s="343"/>
      <c r="IYN13" s="343"/>
      <c r="IYO13" s="343"/>
      <c r="IYP13" s="343"/>
      <c r="IYQ13" s="343"/>
      <c r="IYR13" s="343"/>
      <c r="IYS13" s="343"/>
      <c r="IYT13" s="343"/>
      <c r="IYU13" s="343"/>
      <c r="IYV13" s="343"/>
      <c r="IYW13" s="343"/>
      <c r="IYX13" s="343"/>
      <c r="IYY13" s="343"/>
      <c r="IYZ13" s="343"/>
      <c r="IZA13" s="343"/>
      <c r="IZB13" s="343"/>
      <c r="IZC13" s="343"/>
      <c r="IZD13" s="343"/>
      <c r="IZE13" s="343"/>
      <c r="IZF13" s="343"/>
      <c r="IZG13" s="343"/>
      <c r="IZH13" s="343"/>
      <c r="IZI13" s="343"/>
      <c r="IZJ13" s="343"/>
      <c r="IZK13" s="343"/>
      <c r="IZL13" s="343"/>
      <c r="IZM13" s="343"/>
      <c r="IZN13" s="343"/>
      <c r="IZO13" s="343"/>
      <c r="IZP13" s="343"/>
      <c r="IZQ13" s="343"/>
      <c r="IZR13" s="343"/>
      <c r="IZS13" s="343"/>
      <c r="IZT13" s="343"/>
      <c r="IZU13" s="343"/>
      <c r="IZV13" s="343"/>
      <c r="IZW13" s="343"/>
      <c r="IZX13" s="343"/>
      <c r="IZY13" s="343"/>
      <c r="IZZ13" s="343"/>
      <c r="JAA13" s="343"/>
      <c r="JAB13" s="343"/>
      <c r="JAC13" s="343"/>
      <c r="JAD13" s="343"/>
      <c r="JAE13" s="343"/>
      <c r="JAF13" s="343"/>
      <c r="JAG13" s="343"/>
      <c r="JAH13" s="343"/>
      <c r="JAI13" s="343"/>
      <c r="JAJ13" s="343"/>
      <c r="JAK13" s="343"/>
      <c r="JAL13" s="343"/>
      <c r="JAM13" s="343"/>
      <c r="JAN13" s="343"/>
      <c r="JAO13" s="343"/>
      <c r="JAP13" s="343"/>
      <c r="JAQ13" s="343"/>
      <c r="JAR13" s="343"/>
      <c r="JAS13" s="343"/>
      <c r="JAT13" s="343"/>
      <c r="JAU13" s="343"/>
      <c r="JAV13" s="343"/>
      <c r="JAW13" s="343"/>
      <c r="JAX13" s="343"/>
      <c r="JAY13" s="343"/>
      <c r="JAZ13" s="343"/>
      <c r="JBA13" s="343"/>
      <c r="JBB13" s="343"/>
      <c r="JBC13" s="343"/>
      <c r="JBD13" s="343"/>
      <c r="JBE13" s="343"/>
      <c r="JBF13" s="343"/>
      <c r="JBG13" s="343"/>
      <c r="JBH13" s="343"/>
      <c r="JBI13" s="343"/>
      <c r="JBJ13" s="343"/>
      <c r="JBK13" s="343"/>
      <c r="JBL13" s="343"/>
      <c r="JBM13" s="343"/>
      <c r="JBN13" s="343"/>
      <c r="JBO13" s="343"/>
      <c r="JBP13" s="343"/>
      <c r="JBQ13" s="343"/>
      <c r="JBR13" s="343"/>
      <c r="JBS13" s="343"/>
      <c r="JBT13" s="343"/>
      <c r="JBU13" s="343"/>
      <c r="JBV13" s="343"/>
      <c r="JBW13" s="343"/>
      <c r="JBX13" s="343"/>
      <c r="JBY13" s="343"/>
      <c r="JBZ13" s="343"/>
      <c r="JCA13" s="343"/>
      <c r="JCB13" s="343"/>
      <c r="JCC13" s="343"/>
      <c r="JCD13" s="343"/>
      <c r="JCE13" s="343"/>
      <c r="JCF13" s="343"/>
      <c r="JCG13" s="343"/>
      <c r="JCH13" s="343"/>
      <c r="JCI13" s="343"/>
      <c r="JCJ13" s="343"/>
      <c r="JCK13" s="343"/>
      <c r="JCL13" s="343"/>
      <c r="JCM13" s="343"/>
      <c r="JCN13" s="343"/>
      <c r="JCO13" s="343"/>
      <c r="JCP13" s="343"/>
      <c r="JCQ13" s="343"/>
      <c r="JCR13" s="343"/>
      <c r="JCS13" s="343"/>
      <c r="JCT13" s="343"/>
      <c r="JCU13" s="343"/>
      <c r="JCV13" s="343"/>
      <c r="JCW13" s="343"/>
      <c r="JCX13" s="343"/>
      <c r="JCY13" s="343"/>
      <c r="JCZ13" s="343"/>
      <c r="JDA13" s="343"/>
      <c r="JDB13" s="343"/>
      <c r="JDC13" s="343"/>
      <c r="JDD13" s="343"/>
      <c r="JDE13" s="343"/>
      <c r="JDF13" s="343"/>
      <c r="JDG13" s="343"/>
      <c r="JDH13" s="343"/>
      <c r="JDI13" s="343"/>
      <c r="JDJ13" s="343"/>
      <c r="JDK13" s="343"/>
      <c r="JDL13" s="343"/>
      <c r="JDM13" s="343"/>
      <c r="JDN13" s="343"/>
      <c r="JDO13" s="343"/>
      <c r="JDP13" s="343"/>
      <c r="JDQ13" s="343"/>
      <c r="JDR13" s="343"/>
      <c r="JDS13" s="343"/>
      <c r="JDT13" s="343"/>
      <c r="JDU13" s="343"/>
      <c r="JDV13" s="343"/>
      <c r="JDW13" s="343"/>
      <c r="JDX13" s="343"/>
      <c r="JDY13" s="343"/>
      <c r="JDZ13" s="343"/>
      <c r="JEA13" s="343"/>
      <c r="JEB13" s="343"/>
      <c r="JEC13" s="343"/>
      <c r="JED13" s="343"/>
      <c r="JEE13" s="343"/>
      <c r="JEF13" s="343"/>
      <c r="JEG13" s="343"/>
      <c r="JEH13" s="343"/>
      <c r="JEI13" s="343"/>
      <c r="JEJ13" s="343"/>
      <c r="JEK13" s="343"/>
      <c r="JEL13" s="343"/>
      <c r="JEM13" s="343"/>
      <c r="JEN13" s="343"/>
      <c r="JEO13" s="343"/>
      <c r="JEP13" s="343"/>
      <c r="JEQ13" s="343"/>
      <c r="JER13" s="343"/>
      <c r="JES13" s="343"/>
      <c r="JET13" s="343"/>
      <c r="JEU13" s="343"/>
      <c r="JEV13" s="343"/>
      <c r="JEW13" s="343"/>
      <c r="JEX13" s="343"/>
      <c r="JEY13" s="343"/>
      <c r="JEZ13" s="343"/>
      <c r="JFA13" s="343"/>
      <c r="JFB13" s="343"/>
      <c r="JFC13" s="343"/>
      <c r="JFD13" s="343"/>
      <c r="JFE13" s="343"/>
      <c r="JFF13" s="343"/>
      <c r="JFG13" s="343"/>
      <c r="JFH13" s="343"/>
      <c r="JFI13" s="343"/>
      <c r="JFJ13" s="343"/>
      <c r="JFK13" s="343"/>
      <c r="JFL13" s="343"/>
      <c r="JFM13" s="343"/>
      <c r="JFN13" s="343"/>
      <c r="JFO13" s="343"/>
      <c r="JFP13" s="343"/>
      <c r="JFQ13" s="343"/>
      <c r="JFR13" s="343"/>
      <c r="JFS13" s="343"/>
      <c r="JFT13" s="343"/>
      <c r="JFU13" s="343"/>
      <c r="JFV13" s="343"/>
      <c r="JFW13" s="343"/>
      <c r="JFX13" s="343"/>
      <c r="JFY13" s="343"/>
      <c r="JFZ13" s="343"/>
      <c r="JGA13" s="343"/>
      <c r="JGB13" s="343"/>
      <c r="JGC13" s="343"/>
      <c r="JGD13" s="343"/>
      <c r="JGE13" s="343"/>
      <c r="JGF13" s="343"/>
      <c r="JGG13" s="343"/>
      <c r="JGH13" s="343"/>
      <c r="JGI13" s="343"/>
      <c r="JGJ13" s="343"/>
      <c r="JGK13" s="343"/>
      <c r="JGL13" s="343"/>
      <c r="JGM13" s="343"/>
      <c r="JGN13" s="343"/>
      <c r="JGO13" s="343"/>
      <c r="JGP13" s="343"/>
      <c r="JGQ13" s="343"/>
      <c r="JGR13" s="343"/>
      <c r="JGS13" s="343"/>
      <c r="JGT13" s="343"/>
      <c r="JGU13" s="343"/>
      <c r="JGV13" s="343"/>
      <c r="JGW13" s="343"/>
      <c r="JGX13" s="343"/>
      <c r="JGY13" s="343"/>
      <c r="JGZ13" s="343"/>
      <c r="JHA13" s="343"/>
      <c r="JHB13" s="343"/>
      <c r="JHC13" s="343"/>
      <c r="JHD13" s="343"/>
      <c r="JHE13" s="343"/>
      <c r="JHF13" s="343"/>
      <c r="JHG13" s="343"/>
      <c r="JHH13" s="343"/>
      <c r="JHI13" s="343"/>
      <c r="JHJ13" s="343"/>
      <c r="JHK13" s="343"/>
      <c r="JHL13" s="343"/>
      <c r="JHM13" s="343"/>
      <c r="JHN13" s="343"/>
      <c r="JHO13" s="343"/>
      <c r="JHP13" s="343"/>
      <c r="JHQ13" s="343"/>
      <c r="JHR13" s="343"/>
      <c r="JHS13" s="343"/>
      <c r="JHT13" s="343"/>
      <c r="JHU13" s="343"/>
      <c r="JHV13" s="343"/>
      <c r="JHW13" s="343"/>
      <c r="JHX13" s="343"/>
      <c r="JHY13" s="343"/>
      <c r="JHZ13" s="343"/>
      <c r="JIA13" s="343"/>
      <c r="JIB13" s="343"/>
      <c r="JIC13" s="343"/>
      <c r="JID13" s="343"/>
      <c r="JIE13" s="343"/>
      <c r="JIF13" s="343"/>
      <c r="JIG13" s="343"/>
      <c r="JIH13" s="343"/>
      <c r="JII13" s="343"/>
      <c r="JIJ13" s="343"/>
      <c r="JIK13" s="343"/>
      <c r="JIL13" s="343"/>
      <c r="JIM13" s="343"/>
      <c r="JIN13" s="343"/>
      <c r="JIO13" s="343"/>
      <c r="JIP13" s="343"/>
      <c r="JIQ13" s="343"/>
      <c r="JIR13" s="343"/>
      <c r="JIS13" s="343"/>
      <c r="JIT13" s="343"/>
      <c r="JIU13" s="343"/>
      <c r="JIV13" s="343"/>
      <c r="JIW13" s="343"/>
      <c r="JIX13" s="343"/>
      <c r="JIY13" s="343"/>
      <c r="JIZ13" s="343"/>
      <c r="JJA13" s="343"/>
      <c r="JJB13" s="343"/>
      <c r="JJC13" s="343"/>
      <c r="JJD13" s="343"/>
      <c r="JJE13" s="343"/>
      <c r="JJF13" s="343"/>
      <c r="JJG13" s="343"/>
      <c r="JJH13" s="343"/>
      <c r="JJI13" s="343"/>
      <c r="JJJ13" s="343"/>
      <c r="JJK13" s="343"/>
      <c r="JJL13" s="343"/>
      <c r="JJM13" s="343"/>
      <c r="JJN13" s="343"/>
      <c r="JJO13" s="343"/>
      <c r="JJP13" s="343"/>
      <c r="JJQ13" s="343"/>
      <c r="JJR13" s="343"/>
      <c r="JJS13" s="343"/>
      <c r="JJT13" s="343"/>
      <c r="JJU13" s="343"/>
      <c r="JJV13" s="343"/>
      <c r="JJW13" s="343"/>
      <c r="JJX13" s="343"/>
      <c r="JJY13" s="343"/>
      <c r="JJZ13" s="343"/>
      <c r="JKA13" s="343"/>
      <c r="JKB13" s="343"/>
      <c r="JKC13" s="343"/>
      <c r="JKD13" s="343"/>
      <c r="JKE13" s="343"/>
      <c r="JKF13" s="343"/>
      <c r="JKG13" s="343"/>
      <c r="JKH13" s="343"/>
      <c r="JKI13" s="343"/>
      <c r="JKJ13" s="343"/>
      <c r="JKK13" s="343"/>
      <c r="JKL13" s="343"/>
      <c r="JKM13" s="343"/>
      <c r="JKN13" s="343"/>
      <c r="JKO13" s="343"/>
      <c r="JKP13" s="343"/>
      <c r="JKQ13" s="343"/>
      <c r="JKR13" s="343"/>
      <c r="JKS13" s="343"/>
      <c r="JKT13" s="343"/>
      <c r="JKU13" s="343"/>
      <c r="JKV13" s="343"/>
      <c r="JKW13" s="343"/>
      <c r="JKX13" s="343"/>
      <c r="JKY13" s="343"/>
      <c r="JKZ13" s="343"/>
      <c r="JLA13" s="343"/>
      <c r="JLB13" s="343"/>
      <c r="JLC13" s="343"/>
      <c r="JLD13" s="343"/>
      <c r="JLE13" s="343"/>
      <c r="JLF13" s="343"/>
      <c r="JLG13" s="343"/>
      <c r="JLH13" s="343"/>
      <c r="JLI13" s="343"/>
      <c r="JLJ13" s="343"/>
      <c r="JLK13" s="343"/>
      <c r="JLL13" s="343"/>
      <c r="JLM13" s="343"/>
      <c r="JLN13" s="343"/>
      <c r="JLO13" s="343"/>
      <c r="JLP13" s="343"/>
      <c r="JLQ13" s="343"/>
      <c r="JLR13" s="343"/>
      <c r="JLS13" s="343"/>
      <c r="JLT13" s="343"/>
      <c r="JLU13" s="343"/>
      <c r="JLV13" s="343"/>
      <c r="JLW13" s="343"/>
      <c r="JLX13" s="343"/>
      <c r="JLY13" s="343"/>
      <c r="JLZ13" s="343"/>
      <c r="JMA13" s="343"/>
      <c r="JMB13" s="343"/>
      <c r="JMC13" s="343"/>
      <c r="JMD13" s="343"/>
      <c r="JME13" s="343"/>
      <c r="JMF13" s="343"/>
      <c r="JMG13" s="343"/>
      <c r="JMH13" s="343"/>
      <c r="JMI13" s="343"/>
      <c r="JMJ13" s="343"/>
      <c r="JMK13" s="343"/>
      <c r="JML13" s="343"/>
      <c r="JMM13" s="343"/>
      <c r="JMN13" s="343"/>
      <c r="JMO13" s="343"/>
      <c r="JMP13" s="343"/>
      <c r="JMQ13" s="343"/>
      <c r="JMR13" s="343"/>
      <c r="JMS13" s="343"/>
      <c r="JMT13" s="343"/>
      <c r="JMU13" s="343"/>
      <c r="JMV13" s="343"/>
      <c r="JMW13" s="343"/>
      <c r="JMX13" s="343"/>
      <c r="JMY13" s="343"/>
      <c r="JMZ13" s="343"/>
      <c r="JNA13" s="343"/>
      <c r="JNB13" s="343"/>
      <c r="JNC13" s="343"/>
      <c r="JND13" s="343"/>
      <c r="JNE13" s="343"/>
      <c r="JNF13" s="343"/>
      <c r="JNG13" s="343"/>
      <c r="JNH13" s="343"/>
      <c r="JNI13" s="343"/>
      <c r="JNJ13" s="343"/>
      <c r="JNK13" s="343"/>
      <c r="JNL13" s="343"/>
      <c r="JNM13" s="343"/>
      <c r="JNN13" s="343"/>
      <c r="JNO13" s="343"/>
      <c r="JNP13" s="343"/>
      <c r="JNQ13" s="343"/>
      <c r="JNR13" s="343"/>
      <c r="JNS13" s="343"/>
      <c r="JNT13" s="343"/>
      <c r="JNU13" s="343"/>
      <c r="JNV13" s="343"/>
      <c r="JNW13" s="343"/>
      <c r="JNX13" s="343"/>
      <c r="JNY13" s="343"/>
      <c r="JNZ13" s="343"/>
      <c r="JOA13" s="343"/>
      <c r="JOB13" s="343"/>
      <c r="JOC13" s="343"/>
      <c r="JOD13" s="343"/>
      <c r="JOE13" s="343"/>
      <c r="JOF13" s="343"/>
      <c r="JOG13" s="343"/>
      <c r="JOH13" s="343"/>
      <c r="JOI13" s="343"/>
      <c r="JOJ13" s="343"/>
      <c r="JOK13" s="343"/>
      <c r="JOL13" s="343"/>
      <c r="JOM13" s="343"/>
      <c r="JON13" s="343"/>
      <c r="JOO13" s="343"/>
      <c r="JOP13" s="343"/>
      <c r="JOQ13" s="343"/>
      <c r="JOR13" s="343"/>
      <c r="JOS13" s="343"/>
      <c r="JOT13" s="343"/>
      <c r="JOU13" s="343"/>
      <c r="JOV13" s="343"/>
      <c r="JOW13" s="343"/>
      <c r="JOX13" s="343"/>
      <c r="JOY13" s="343"/>
      <c r="JOZ13" s="343"/>
      <c r="JPA13" s="343"/>
      <c r="JPB13" s="343"/>
      <c r="JPC13" s="343"/>
      <c r="JPD13" s="343"/>
      <c r="JPE13" s="343"/>
      <c r="JPF13" s="343"/>
      <c r="JPG13" s="343"/>
      <c r="JPH13" s="343"/>
      <c r="JPI13" s="343"/>
      <c r="JPJ13" s="343"/>
      <c r="JPK13" s="343"/>
      <c r="JPL13" s="343"/>
      <c r="JPM13" s="343"/>
      <c r="JPN13" s="343"/>
      <c r="JPO13" s="343"/>
      <c r="JPP13" s="343"/>
      <c r="JPQ13" s="343"/>
      <c r="JPR13" s="343"/>
      <c r="JPS13" s="343"/>
      <c r="JPT13" s="343"/>
      <c r="JPU13" s="343"/>
      <c r="JPV13" s="343"/>
      <c r="JPW13" s="343"/>
      <c r="JPX13" s="343"/>
      <c r="JPY13" s="343"/>
      <c r="JPZ13" s="343"/>
      <c r="JQA13" s="343"/>
      <c r="JQB13" s="343"/>
      <c r="JQC13" s="343"/>
      <c r="JQD13" s="343"/>
      <c r="JQE13" s="343"/>
      <c r="JQF13" s="343"/>
      <c r="JQG13" s="343"/>
      <c r="JQH13" s="343"/>
      <c r="JQI13" s="343"/>
      <c r="JQJ13" s="343"/>
      <c r="JQK13" s="343"/>
      <c r="JQL13" s="343"/>
      <c r="JQM13" s="343"/>
      <c r="JQN13" s="343"/>
      <c r="JQO13" s="343"/>
      <c r="JQP13" s="343"/>
      <c r="JQQ13" s="343"/>
      <c r="JQR13" s="343"/>
      <c r="JQS13" s="343"/>
      <c r="JQT13" s="343"/>
      <c r="JQU13" s="343"/>
      <c r="JQV13" s="343"/>
      <c r="JQW13" s="343"/>
      <c r="JQX13" s="343"/>
      <c r="JQY13" s="343"/>
      <c r="JQZ13" s="343"/>
      <c r="JRA13" s="343"/>
      <c r="JRB13" s="343"/>
      <c r="JRC13" s="343"/>
      <c r="JRD13" s="343"/>
      <c r="JRE13" s="343"/>
      <c r="JRF13" s="343"/>
      <c r="JRG13" s="343"/>
      <c r="JRH13" s="343"/>
      <c r="JRI13" s="343"/>
      <c r="JRJ13" s="343"/>
      <c r="JRK13" s="343"/>
      <c r="JRL13" s="343"/>
      <c r="JRM13" s="343"/>
      <c r="JRN13" s="343"/>
      <c r="JRO13" s="343"/>
      <c r="JRP13" s="343"/>
      <c r="JRQ13" s="343"/>
      <c r="JRR13" s="343"/>
      <c r="JRS13" s="343"/>
      <c r="JRT13" s="343"/>
      <c r="JRU13" s="343"/>
      <c r="JRV13" s="343"/>
      <c r="JRW13" s="343"/>
      <c r="JRX13" s="343"/>
      <c r="JRY13" s="343"/>
      <c r="JRZ13" s="343"/>
      <c r="JSA13" s="343"/>
      <c r="JSB13" s="343"/>
      <c r="JSC13" s="343"/>
      <c r="JSD13" s="343"/>
      <c r="JSE13" s="343"/>
      <c r="JSF13" s="343"/>
      <c r="JSG13" s="343"/>
      <c r="JSH13" s="343"/>
      <c r="JSI13" s="343"/>
      <c r="JSJ13" s="343"/>
      <c r="JSK13" s="343"/>
      <c r="JSL13" s="343"/>
      <c r="JSM13" s="343"/>
      <c r="JSN13" s="343"/>
      <c r="JSO13" s="343"/>
      <c r="JSP13" s="343"/>
      <c r="JSQ13" s="343"/>
      <c r="JSR13" s="343"/>
      <c r="JSS13" s="343"/>
      <c r="JST13" s="343"/>
      <c r="JSU13" s="343"/>
      <c r="JSV13" s="343"/>
      <c r="JSW13" s="343"/>
      <c r="JSX13" s="343"/>
      <c r="JSY13" s="343"/>
      <c r="JSZ13" s="343"/>
      <c r="JTA13" s="343"/>
      <c r="JTB13" s="343"/>
      <c r="JTC13" s="343"/>
      <c r="JTD13" s="343"/>
      <c r="JTE13" s="343"/>
      <c r="JTF13" s="343"/>
      <c r="JTG13" s="343"/>
      <c r="JTH13" s="343"/>
      <c r="JTI13" s="343"/>
      <c r="JTJ13" s="343"/>
      <c r="JTK13" s="343"/>
      <c r="JTL13" s="343"/>
      <c r="JTM13" s="343"/>
      <c r="JTN13" s="343"/>
      <c r="JTO13" s="343"/>
      <c r="JTP13" s="343"/>
      <c r="JTQ13" s="343"/>
      <c r="JTR13" s="343"/>
      <c r="JTS13" s="343"/>
      <c r="JTT13" s="343"/>
      <c r="JTU13" s="343"/>
      <c r="JTV13" s="343"/>
      <c r="JTW13" s="343"/>
      <c r="JTX13" s="343"/>
      <c r="JTY13" s="343"/>
      <c r="JTZ13" s="343"/>
      <c r="JUA13" s="343"/>
      <c r="JUB13" s="343"/>
      <c r="JUC13" s="343"/>
      <c r="JUD13" s="343"/>
      <c r="JUE13" s="343"/>
      <c r="JUF13" s="343"/>
      <c r="JUG13" s="343"/>
      <c r="JUH13" s="343"/>
      <c r="JUI13" s="343"/>
      <c r="JUJ13" s="343"/>
      <c r="JUK13" s="343"/>
      <c r="JUL13" s="343"/>
      <c r="JUM13" s="343"/>
      <c r="JUN13" s="343"/>
      <c r="JUO13" s="343"/>
      <c r="JUP13" s="343"/>
      <c r="JUQ13" s="343"/>
      <c r="JUR13" s="343"/>
      <c r="JUS13" s="343"/>
      <c r="JUT13" s="343"/>
      <c r="JUU13" s="343"/>
      <c r="JUV13" s="343"/>
      <c r="JUW13" s="343"/>
      <c r="JUX13" s="343"/>
      <c r="JUY13" s="343"/>
      <c r="JUZ13" s="343"/>
      <c r="JVA13" s="343"/>
      <c r="JVB13" s="343"/>
      <c r="JVC13" s="343"/>
      <c r="JVD13" s="343"/>
      <c r="JVE13" s="343"/>
      <c r="JVF13" s="343"/>
      <c r="JVG13" s="343"/>
      <c r="JVH13" s="343"/>
      <c r="JVI13" s="343"/>
      <c r="JVJ13" s="343"/>
      <c r="JVK13" s="343"/>
      <c r="JVL13" s="343"/>
      <c r="JVM13" s="343"/>
      <c r="JVN13" s="343"/>
      <c r="JVO13" s="343"/>
      <c r="JVP13" s="343"/>
      <c r="JVQ13" s="343"/>
      <c r="JVR13" s="343"/>
      <c r="JVS13" s="343"/>
      <c r="JVT13" s="343"/>
      <c r="JVU13" s="343"/>
      <c r="JVV13" s="343"/>
      <c r="JVW13" s="343"/>
      <c r="JVX13" s="343"/>
      <c r="JVY13" s="343"/>
      <c r="JVZ13" s="343"/>
      <c r="JWA13" s="343"/>
      <c r="JWB13" s="343"/>
      <c r="JWC13" s="343"/>
      <c r="JWD13" s="343"/>
      <c r="JWE13" s="343"/>
      <c r="JWF13" s="343"/>
      <c r="JWG13" s="343"/>
      <c r="JWH13" s="343"/>
      <c r="JWI13" s="343"/>
      <c r="JWJ13" s="343"/>
      <c r="JWK13" s="343"/>
      <c r="JWL13" s="343"/>
      <c r="JWM13" s="343"/>
      <c r="JWN13" s="343"/>
      <c r="JWO13" s="343"/>
      <c r="JWP13" s="343"/>
      <c r="JWQ13" s="343"/>
      <c r="JWR13" s="343"/>
      <c r="JWS13" s="343"/>
      <c r="JWT13" s="343"/>
      <c r="JWU13" s="343"/>
      <c r="JWV13" s="343"/>
      <c r="JWW13" s="343"/>
      <c r="JWX13" s="343"/>
      <c r="JWY13" s="343"/>
      <c r="JWZ13" s="343"/>
      <c r="JXA13" s="343"/>
      <c r="JXB13" s="343"/>
      <c r="JXC13" s="343"/>
      <c r="JXD13" s="343"/>
      <c r="JXE13" s="343"/>
      <c r="JXF13" s="343"/>
      <c r="JXG13" s="343"/>
      <c r="JXH13" s="343"/>
      <c r="JXI13" s="343"/>
      <c r="JXJ13" s="343"/>
      <c r="JXK13" s="343"/>
      <c r="JXL13" s="343"/>
      <c r="JXM13" s="343"/>
      <c r="JXN13" s="343"/>
      <c r="JXO13" s="343"/>
      <c r="JXP13" s="343"/>
      <c r="JXQ13" s="343"/>
      <c r="JXR13" s="343"/>
      <c r="JXS13" s="343"/>
      <c r="JXT13" s="343"/>
      <c r="JXU13" s="343"/>
      <c r="JXV13" s="343"/>
      <c r="JXW13" s="343"/>
      <c r="JXX13" s="343"/>
      <c r="JXY13" s="343"/>
      <c r="JXZ13" s="343"/>
      <c r="JYA13" s="343"/>
      <c r="JYB13" s="343"/>
      <c r="JYC13" s="343"/>
      <c r="JYD13" s="343"/>
      <c r="JYE13" s="343"/>
      <c r="JYF13" s="343"/>
      <c r="JYG13" s="343"/>
      <c r="JYH13" s="343"/>
      <c r="JYI13" s="343"/>
      <c r="JYJ13" s="343"/>
      <c r="JYK13" s="343"/>
      <c r="JYL13" s="343"/>
      <c r="JYM13" s="343"/>
      <c r="JYN13" s="343"/>
      <c r="JYO13" s="343"/>
      <c r="JYP13" s="343"/>
      <c r="JYQ13" s="343"/>
      <c r="JYR13" s="343"/>
      <c r="JYS13" s="343"/>
      <c r="JYT13" s="343"/>
      <c r="JYU13" s="343"/>
      <c r="JYV13" s="343"/>
      <c r="JYW13" s="343"/>
      <c r="JYX13" s="343"/>
      <c r="JYY13" s="343"/>
      <c r="JYZ13" s="343"/>
      <c r="JZA13" s="343"/>
      <c r="JZB13" s="343"/>
      <c r="JZC13" s="343"/>
      <c r="JZD13" s="343"/>
      <c r="JZE13" s="343"/>
      <c r="JZF13" s="343"/>
      <c r="JZG13" s="343"/>
      <c r="JZH13" s="343"/>
      <c r="JZI13" s="343"/>
      <c r="JZJ13" s="343"/>
      <c r="JZK13" s="343"/>
      <c r="JZL13" s="343"/>
      <c r="JZM13" s="343"/>
      <c r="JZN13" s="343"/>
      <c r="JZO13" s="343"/>
      <c r="JZP13" s="343"/>
      <c r="JZQ13" s="343"/>
      <c r="JZR13" s="343"/>
      <c r="JZS13" s="343"/>
      <c r="JZT13" s="343"/>
      <c r="JZU13" s="343"/>
      <c r="JZV13" s="343"/>
      <c r="JZW13" s="343"/>
      <c r="JZX13" s="343"/>
      <c r="JZY13" s="343"/>
      <c r="JZZ13" s="343"/>
      <c r="KAA13" s="343"/>
      <c r="KAB13" s="343"/>
      <c r="KAC13" s="343"/>
      <c r="KAD13" s="343"/>
      <c r="KAE13" s="343"/>
      <c r="KAF13" s="343"/>
      <c r="KAG13" s="343"/>
      <c r="KAH13" s="343"/>
      <c r="KAI13" s="343"/>
      <c r="KAJ13" s="343"/>
      <c r="KAK13" s="343"/>
      <c r="KAL13" s="343"/>
      <c r="KAM13" s="343"/>
      <c r="KAN13" s="343"/>
      <c r="KAO13" s="343"/>
      <c r="KAP13" s="343"/>
      <c r="KAQ13" s="343"/>
      <c r="KAR13" s="343"/>
      <c r="KAS13" s="343"/>
      <c r="KAT13" s="343"/>
      <c r="KAU13" s="343"/>
      <c r="KAV13" s="343"/>
      <c r="KAW13" s="343"/>
      <c r="KAX13" s="343"/>
      <c r="KAY13" s="343"/>
      <c r="KAZ13" s="343"/>
      <c r="KBA13" s="343"/>
      <c r="KBB13" s="343"/>
      <c r="KBC13" s="343"/>
      <c r="KBD13" s="343"/>
      <c r="KBE13" s="343"/>
      <c r="KBF13" s="343"/>
      <c r="KBG13" s="343"/>
      <c r="KBH13" s="343"/>
      <c r="KBI13" s="343"/>
      <c r="KBJ13" s="343"/>
      <c r="KBK13" s="343"/>
      <c r="KBL13" s="343"/>
      <c r="KBM13" s="343"/>
      <c r="KBN13" s="343"/>
      <c r="KBO13" s="343"/>
      <c r="KBP13" s="343"/>
      <c r="KBQ13" s="343"/>
      <c r="KBR13" s="343"/>
      <c r="KBS13" s="343"/>
      <c r="KBT13" s="343"/>
      <c r="KBU13" s="343"/>
      <c r="KBV13" s="343"/>
      <c r="KBW13" s="343"/>
      <c r="KBX13" s="343"/>
      <c r="KBY13" s="343"/>
      <c r="KBZ13" s="343"/>
      <c r="KCA13" s="343"/>
      <c r="KCB13" s="343"/>
      <c r="KCC13" s="343"/>
      <c r="KCD13" s="343"/>
      <c r="KCE13" s="343"/>
      <c r="KCF13" s="343"/>
      <c r="KCG13" s="343"/>
      <c r="KCH13" s="343"/>
      <c r="KCI13" s="343"/>
      <c r="KCJ13" s="343"/>
      <c r="KCK13" s="343"/>
      <c r="KCL13" s="343"/>
      <c r="KCM13" s="343"/>
      <c r="KCN13" s="343"/>
      <c r="KCO13" s="343"/>
      <c r="KCP13" s="343"/>
      <c r="KCQ13" s="343"/>
      <c r="KCR13" s="343"/>
      <c r="KCS13" s="343"/>
      <c r="KCT13" s="343"/>
      <c r="KCU13" s="343"/>
      <c r="KCV13" s="343"/>
      <c r="KCW13" s="343"/>
      <c r="KCX13" s="343"/>
      <c r="KCY13" s="343"/>
      <c r="KCZ13" s="343"/>
      <c r="KDA13" s="343"/>
      <c r="KDB13" s="343"/>
      <c r="KDC13" s="343"/>
      <c r="KDD13" s="343"/>
      <c r="KDE13" s="343"/>
      <c r="KDF13" s="343"/>
      <c r="KDG13" s="343"/>
      <c r="KDH13" s="343"/>
      <c r="KDI13" s="343"/>
      <c r="KDJ13" s="343"/>
      <c r="KDK13" s="343"/>
      <c r="KDL13" s="343"/>
      <c r="KDM13" s="343"/>
      <c r="KDN13" s="343"/>
      <c r="KDO13" s="343"/>
      <c r="KDP13" s="343"/>
      <c r="KDQ13" s="343"/>
      <c r="KDR13" s="343"/>
      <c r="KDS13" s="343"/>
      <c r="KDT13" s="343"/>
      <c r="KDU13" s="343"/>
      <c r="KDV13" s="343"/>
      <c r="KDW13" s="343"/>
      <c r="KDX13" s="343"/>
      <c r="KDY13" s="343"/>
      <c r="KDZ13" s="343"/>
      <c r="KEA13" s="343"/>
      <c r="KEB13" s="343"/>
      <c r="KEC13" s="343"/>
      <c r="KED13" s="343"/>
      <c r="KEE13" s="343"/>
      <c r="KEF13" s="343"/>
      <c r="KEG13" s="343"/>
      <c r="KEH13" s="343"/>
      <c r="KEI13" s="343"/>
      <c r="KEJ13" s="343"/>
      <c r="KEK13" s="343"/>
      <c r="KEL13" s="343"/>
      <c r="KEM13" s="343"/>
      <c r="KEN13" s="343"/>
      <c r="KEO13" s="343"/>
      <c r="KEP13" s="343"/>
      <c r="KEQ13" s="343"/>
      <c r="KER13" s="343"/>
      <c r="KES13" s="343"/>
      <c r="KET13" s="343"/>
      <c r="KEU13" s="343"/>
      <c r="KEV13" s="343"/>
      <c r="KEW13" s="343"/>
      <c r="KEX13" s="343"/>
      <c r="KEY13" s="343"/>
      <c r="KEZ13" s="343"/>
      <c r="KFA13" s="343"/>
      <c r="KFB13" s="343"/>
      <c r="KFC13" s="343"/>
      <c r="KFD13" s="343"/>
      <c r="KFE13" s="343"/>
      <c r="KFF13" s="343"/>
      <c r="KFG13" s="343"/>
      <c r="KFH13" s="343"/>
      <c r="KFI13" s="343"/>
      <c r="KFJ13" s="343"/>
      <c r="KFK13" s="343"/>
      <c r="KFL13" s="343"/>
      <c r="KFM13" s="343"/>
      <c r="KFN13" s="343"/>
      <c r="KFO13" s="343"/>
      <c r="KFP13" s="343"/>
      <c r="KFQ13" s="343"/>
      <c r="KFR13" s="343"/>
      <c r="KFS13" s="343"/>
      <c r="KFT13" s="343"/>
      <c r="KFU13" s="343"/>
      <c r="KFV13" s="343"/>
      <c r="KFW13" s="343"/>
      <c r="KFX13" s="343"/>
      <c r="KFY13" s="343"/>
      <c r="KFZ13" s="343"/>
      <c r="KGA13" s="343"/>
      <c r="KGB13" s="343"/>
      <c r="KGC13" s="343"/>
      <c r="KGD13" s="343"/>
      <c r="KGE13" s="343"/>
      <c r="KGF13" s="343"/>
      <c r="KGG13" s="343"/>
      <c r="KGH13" s="343"/>
      <c r="KGI13" s="343"/>
      <c r="KGJ13" s="343"/>
      <c r="KGK13" s="343"/>
      <c r="KGL13" s="343"/>
      <c r="KGM13" s="343"/>
      <c r="KGN13" s="343"/>
      <c r="KGO13" s="343"/>
      <c r="KGP13" s="343"/>
      <c r="KGQ13" s="343"/>
      <c r="KGR13" s="343"/>
      <c r="KGS13" s="343"/>
      <c r="KGT13" s="343"/>
      <c r="KGU13" s="343"/>
      <c r="KGV13" s="343"/>
      <c r="KGW13" s="343"/>
      <c r="KGX13" s="343"/>
      <c r="KGY13" s="343"/>
      <c r="KGZ13" s="343"/>
      <c r="KHA13" s="343"/>
      <c r="KHB13" s="343"/>
      <c r="KHC13" s="343"/>
      <c r="KHD13" s="343"/>
      <c r="KHE13" s="343"/>
      <c r="KHF13" s="343"/>
      <c r="KHG13" s="343"/>
      <c r="KHH13" s="343"/>
      <c r="KHI13" s="343"/>
      <c r="KHJ13" s="343"/>
      <c r="KHK13" s="343"/>
      <c r="KHL13" s="343"/>
      <c r="KHM13" s="343"/>
      <c r="KHN13" s="343"/>
      <c r="KHO13" s="343"/>
      <c r="KHP13" s="343"/>
      <c r="KHQ13" s="343"/>
      <c r="KHR13" s="343"/>
      <c r="KHS13" s="343"/>
      <c r="KHT13" s="343"/>
      <c r="KHU13" s="343"/>
      <c r="KHV13" s="343"/>
      <c r="KHW13" s="343"/>
      <c r="KHX13" s="343"/>
      <c r="KHY13" s="343"/>
      <c r="KHZ13" s="343"/>
      <c r="KIA13" s="343"/>
      <c r="KIB13" s="343"/>
      <c r="KIC13" s="343"/>
      <c r="KID13" s="343"/>
      <c r="KIE13" s="343"/>
      <c r="KIF13" s="343"/>
      <c r="KIG13" s="343"/>
      <c r="KIH13" s="343"/>
      <c r="KII13" s="343"/>
      <c r="KIJ13" s="343"/>
      <c r="KIK13" s="343"/>
      <c r="KIL13" s="343"/>
      <c r="KIM13" s="343"/>
      <c r="KIN13" s="343"/>
      <c r="KIO13" s="343"/>
      <c r="KIP13" s="343"/>
      <c r="KIQ13" s="343"/>
      <c r="KIR13" s="343"/>
      <c r="KIS13" s="343"/>
      <c r="KIT13" s="343"/>
      <c r="KIU13" s="343"/>
      <c r="KIV13" s="343"/>
      <c r="KIW13" s="343"/>
      <c r="KIX13" s="343"/>
      <c r="KIY13" s="343"/>
      <c r="KIZ13" s="343"/>
      <c r="KJA13" s="343"/>
      <c r="KJB13" s="343"/>
      <c r="KJC13" s="343"/>
      <c r="KJD13" s="343"/>
      <c r="KJE13" s="343"/>
      <c r="KJF13" s="343"/>
      <c r="KJG13" s="343"/>
      <c r="KJH13" s="343"/>
      <c r="KJI13" s="343"/>
      <c r="KJJ13" s="343"/>
      <c r="KJK13" s="343"/>
      <c r="KJL13" s="343"/>
      <c r="KJM13" s="343"/>
      <c r="KJN13" s="343"/>
      <c r="KJO13" s="343"/>
      <c r="KJP13" s="343"/>
      <c r="KJQ13" s="343"/>
      <c r="KJR13" s="343"/>
      <c r="KJS13" s="343"/>
      <c r="KJT13" s="343"/>
      <c r="KJU13" s="343"/>
      <c r="KJV13" s="343"/>
      <c r="KJW13" s="343"/>
      <c r="KJX13" s="343"/>
      <c r="KJY13" s="343"/>
      <c r="KJZ13" s="343"/>
      <c r="KKA13" s="343"/>
      <c r="KKB13" s="343"/>
      <c r="KKC13" s="343"/>
      <c r="KKD13" s="343"/>
      <c r="KKE13" s="343"/>
      <c r="KKF13" s="343"/>
      <c r="KKG13" s="343"/>
      <c r="KKH13" s="343"/>
      <c r="KKI13" s="343"/>
      <c r="KKJ13" s="343"/>
      <c r="KKK13" s="343"/>
      <c r="KKL13" s="343"/>
      <c r="KKM13" s="343"/>
      <c r="KKN13" s="343"/>
      <c r="KKO13" s="343"/>
      <c r="KKP13" s="343"/>
      <c r="KKQ13" s="343"/>
      <c r="KKR13" s="343"/>
      <c r="KKS13" s="343"/>
      <c r="KKT13" s="343"/>
      <c r="KKU13" s="343"/>
      <c r="KKV13" s="343"/>
      <c r="KKW13" s="343"/>
      <c r="KKX13" s="343"/>
      <c r="KKY13" s="343"/>
      <c r="KKZ13" s="343"/>
      <c r="KLA13" s="343"/>
      <c r="KLB13" s="343"/>
      <c r="KLC13" s="343"/>
      <c r="KLD13" s="343"/>
      <c r="KLE13" s="343"/>
      <c r="KLF13" s="343"/>
      <c r="KLG13" s="343"/>
      <c r="KLH13" s="343"/>
      <c r="KLI13" s="343"/>
      <c r="KLJ13" s="343"/>
      <c r="KLK13" s="343"/>
      <c r="KLL13" s="343"/>
      <c r="KLM13" s="343"/>
      <c r="KLN13" s="343"/>
      <c r="KLO13" s="343"/>
      <c r="KLP13" s="343"/>
      <c r="KLQ13" s="343"/>
      <c r="KLR13" s="343"/>
      <c r="KLS13" s="343"/>
      <c r="KLT13" s="343"/>
      <c r="KLU13" s="343"/>
      <c r="KLV13" s="343"/>
      <c r="KLW13" s="343"/>
      <c r="KLX13" s="343"/>
      <c r="KLY13" s="343"/>
      <c r="KLZ13" s="343"/>
      <c r="KMA13" s="343"/>
      <c r="KMB13" s="343"/>
      <c r="KMC13" s="343"/>
      <c r="KMD13" s="343"/>
      <c r="KME13" s="343"/>
      <c r="KMF13" s="343"/>
      <c r="KMG13" s="343"/>
      <c r="KMH13" s="343"/>
      <c r="KMI13" s="343"/>
      <c r="KMJ13" s="343"/>
      <c r="KMK13" s="343"/>
      <c r="KML13" s="343"/>
      <c r="KMM13" s="343"/>
      <c r="KMN13" s="343"/>
      <c r="KMO13" s="343"/>
      <c r="KMP13" s="343"/>
      <c r="KMQ13" s="343"/>
      <c r="KMR13" s="343"/>
      <c r="KMS13" s="343"/>
      <c r="KMT13" s="343"/>
      <c r="KMU13" s="343"/>
      <c r="KMV13" s="343"/>
      <c r="KMW13" s="343"/>
      <c r="KMX13" s="343"/>
      <c r="KMY13" s="343"/>
      <c r="KMZ13" s="343"/>
      <c r="KNA13" s="343"/>
      <c r="KNB13" s="343"/>
      <c r="KNC13" s="343"/>
      <c r="KND13" s="343"/>
      <c r="KNE13" s="343"/>
      <c r="KNF13" s="343"/>
      <c r="KNG13" s="343"/>
      <c r="KNH13" s="343"/>
      <c r="KNI13" s="343"/>
      <c r="KNJ13" s="343"/>
      <c r="KNK13" s="343"/>
      <c r="KNL13" s="343"/>
      <c r="KNM13" s="343"/>
      <c r="KNN13" s="343"/>
      <c r="KNO13" s="343"/>
      <c r="KNP13" s="343"/>
      <c r="KNQ13" s="343"/>
      <c r="KNR13" s="343"/>
      <c r="KNS13" s="343"/>
      <c r="KNT13" s="343"/>
      <c r="KNU13" s="343"/>
      <c r="KNV13" s="343"/>
      <c r="KNW13" s="343"/>
      <c r="KNX13" s="343"/>
      <c r="KNY13" s="343"/>
      <c r="KNZ13" s="343"/>
      <c r="KOA13" s="343"/>
      <c r="KOB13" s="343"/>
      <c r="KOC13" s="343"/>
      <c r="KOD13" s="343"/>
      <c r="KOE13" s="343"/>
      <c r="KOF13" s="343"/>
      <c r="KOG13" s="343"/>
      <c r="KOH13" s="343"/>
      <c r="KOI13" s="343"/>
      <c r="KOJ13" s="343"/>
      <c r="KOK13" s="343"/>
      <c r="KOL13" s="343"/>
      <c r="KOM13" s="343"/>
      <c r="KON13" s="343"/>
      <c r="KOO13" s="343"/>
      <c r="KOP13" s="343"/>
      <c r="KOQ13" s="343"/>
      <c r="KOR13" s="343"/>
      <c r="KOS13" s="343"/>
      <c r="KOT13" s="343"/>
      <c r="KOU13" s="343"/>
      <c r="KOV13" s="343"/>
      <c r="KOW13" s="343"/>
      <c r="KOX13" s="343"/>
      <c r="KOY13" s="343"/>
      <c r="KOZ13" s="343"/>
      <c r="KPA13" s="343"/>
      <c r="KPB13" s="343"/>
      <c r="KPC13" s="343"/>
      <c r="KPD13" s="343"/>
      <c r="KPE13" s="343"/>
      <c r="KPF13" s="343"/>
      <c r="KPG13" s="343"/>
      <c r="KPH13" s="343"/>
      <c r="KPI13" s="343"/>
      <c r="KPJ13" s="343"/>
      <c r="KPK13" s="343"/>
      <c r="KPL13" s="343"/>
      <c r="KPM13" s="343"/>
      <c r="KPN13" s="343"/>
      <c r="KPO13" s="343"/>
      <c r="KPP13" s="343"/>
      <c r="KPQ13" s="343"/>
      <c r="KPR13" s="343"/>
      <c r="KPS13" s="343"/>
      <c r="KPT13" s="343"/>
      <c r="KPU13" s="343"/>
      <c r="KPV13" s="343"/>
      <c r="KPW13" s="343"/>
      <c r="KPX13" s="343"/>
      <c r="KPY13" s="343"/>
      <c r="KPZ13" s="343"/>
      <c r="KQA13" s="343"/>
      <c r="KQB13" s="343"/>
      <c r="KQC13" s="343"/>
      <c r="KQD13" s="343"/>
      <c r="KQE13" s="343"/>
      <c r="KQF13" s="343"/>
      <c r="KQG13" s="343"/>
      <c r="KQH13" s="343"/>
      <c r="KQI13" s="343"/>
      <c r="KQJ13" s="343"/>
      <c r="KQK13" s="343"/>
      <c r="KQL13" s="343"/>
      <c r="KQM13" s="343"/>
      <c r="KQN13" s="343"/>
      <c r="KQO13" s="343"/>
      <c r="KQP13" s="343"/>
      <c r="KQQ13" s="343"/>
      <c r="KQR13" s="343"/>
      <c r="KQS13" s="343"/>
      <c r="KQT13" s="343"/>
      <c r="KQU13" s="343"/>
      <c r="KQV13" s="343"/>
      <c r="KQW13" s="343"/>
      <c r="KQX13" s="343"/>
      <c r="KQY13" s="343"/>
      <c r="KQZ13" s="343"/>
      <c r="KRA13" s="343"/>
      <c r="KRB13" s="343"/>
      <c r="KRC13" s="343"/>
      <c r="KRD13" s="343"/>
      <c r="KRE13" s="343"/>
      <c r="KRF13" s="343"/>
      <c r="KRG13" s="343"/>
      <c r="KRH13" s="343"/>
      <c r="KRI13" s="343"/>
      <c r="KRJ13" s="343"/>
      <c r="KRK13" s="343"/>
      <c r="KRL13" s="343"/>
      <c r="KRM13" s="343"/>
      <c r="KRN13" s="343"/>
      <c r="KRO13" s="343"/>
      <c r="KRP13" s="343"/>
      <c r="KRQ13" s="343"/>
      <c r="KRR13" s="343"/>
      <c r="KRS13" s="343"/>
      <c r="KRT13" s="343"/>
      <c r="KRU13" s="343"/>
      <c r="KRV13" s="343"/>
      <c r="KRW13" s="343"/>
      <c r="KRX13" s="343"/>
      <c r="KRY13" s="343"/>
      <c r="KRZ13" s="343"/>
      <c r="KSA13" s="343"/>
      <c r="KSB13" s="343"/>
      <c r="KSC13" s="343"/>
      <c r="KSD13" s="343"/>
      <c r="KSE13" s="343"/>
      <c r="KSF13" s="343"/>
      <c r="KSG13" s="343"/>
      <c r="KSH13" s="343"/>
      <c r="KSI13" s="343"/>
      <c r="KSJ13" s="343"/>
      <c r="KSK13" s="343"/>
      <c r="KSL13" s="343"/>
      <c r="KSM13" s="343"/>
      <c r="KSN13" s="343"/>
      <c r="KSO13" s="343"/>
      <c r="KSP13" s="343"/>
      <c r="KSQ13" s="343"/>
      <c r="KSR13" s="343"/>
      <c r="KSS13" s="343"/>
      <c r="KST13" s="343"/>
      <c r="KSU13" s="343"/>
      <c r="KSV13" s="343"/>
      <c r="KSW13" s="343"/>
      <c r="KSX13" s="343"/>
      <c r="KSY13" s="343"/>
      <c r="KSZ13" s="343"/>
      <c r="KTA13" s="343"/>
      <c r="KTB13" s="343"/>
      <c r="KTC13" s="343"/>
      <c r="KTD13" s="343"/>
      <c r="KTE13" s="343"/>
      <c r="KTF13" s="343"/>
      <c r="KTG13" s="343"/>
      <c r="KTH13" s="343"/>
      <c r="KTI13" s="343"/>
      <c r="KTJ13" s="343"/>
      <c r="KTK13" s="343"/>
      <c r="KTL13" s="343"/>
      <c r="KTM13" s="343"/>
      <c r="KTN13" s="343"/>
      <c r="KTO13" s="343"/>
      <c r="KTP13" s="343"/>
      <c r="KTQ13" s="343"/>
      <c r="KTR13" s="343"/>
      <c r="KTS13" s="343"/>
      <c r="KTT13" s="343"/>
      <c r="KTU13" s="343"/>
      <c r="KTV13" s="343"/>
      <c r="KTW13" s="343"/>
      <c r="KTX13" s="343"/>
      <c r="KTY13" s="343"/>
      <c r="KTZ13" s="343"/>
      <c r="KUA13" s="343"/>
      <c r="KUB13" s="343"/>
      <c r="KUC13" s="343"/>
      <c r="KUD13" s="343"/>
      <c r="KUE13" s="343"/>
      <c r="KUF13" s="343"/>
      <c r="KUG13" s="343"/>
      <c r="KUH13" s="343"/>
      <c r="KUI13" s="343"/>
      <c r="KUJ13" s="343"/>
      <c r="KUK13" s="343"/>
      <c r="KUL13" s="343"/>
      <c r="KUM13" s="343"/>
      <c r="KUN13" s="343"/>
      <c r="KUO13" s="343"/>
      <c r="KUP13" s="343"/>
      <c r="KUQ13" s="343"/>
      <c r="KUR13" s="343"/>
      <c r="KUS13" s="343"/>
      <c r="KUT13" s="343"/>
      <c r="KUU13" s="343"/>
      <c r="KUV13" s="343"/>
      <c r="KUW13" s="343"/>
      <c r="KUX13" s="343"/>
      <c r="KUY13" s="343"/>
      <c r="KUZ13" s="343"/>
      <c r="KVA13" s="343"/>
      <c r="KVB13" s="343"/>
      <c r="KVC13" s="343"/>
      <c r="KVD13" s="343"/>
      <c r="KVE13" s="343"/>
      <c r="KVF13" s="343"/>
      <c r="KVG13" s="343"/>
      <c r="KVH13" s="343"/>
      <c r="KVI13" s="343"/>
      <c r="KVJ13" s="343"/>
      <c r="KVK13" s="343"/>
      <c r="KVL13" s="343"/>
      <c r="KVM13" s="343"/>
      <c r="KVN13" s="343"/>
      <c r="KVO13" s="343"/>
      <c r="KVP13" s="343"/>
      <c r="KVQ13" s="343"/>
      <c r="KVR13" s="343"/>
      <c r="KVS13" s="343"/>
      <c r="KVT13" s="343"/>
      <c r="KVU13" s="343"/>
      <c r="KVV13" s="343"/>
      <c r="KVW13" s="343"/>
      <c r="KVX13" s="343"/>
      <c r="KVY13" s="343"/>
      <c r="KVZ13" s="343"/>
      <c r="KWA13" s="343"/>
      <c r="KWB13" s="343"/>
      <c r="KWC13" s="343"/>
      <c r="KWD13" s="343"/>
      <c r="KWE13" s="343"/>
      <c r="KWF13" s="343"/>
      <c r="KWG13" s="343"/>
      <c r="KWH13" s="343"/>
      <c r="KWI13" s="343"/>
      <c r="KWJ13" s="343"/>
      <c r="KWK13" s="343"/>
      <c r="KWL13" s="343"/>
      <c r="KWM13" s="343"/>
      <c r="KWN13" s="343"/>
      <c r="KWO13" s="343"/>
      <c r="KWP13" s="343"/>
      <c r="KWQ13" s="343"/>
      <c r="KWR13" s="343"/>
      <c r="KWS13" s="343"/>
      <c r="KWT13" s="343"/>
      <c r="KWU13" s="343"/>
      <c r="KWV13" s="343"/>
      <c r="KWW13" s="343"/>
      <c r="KWX13" s="343"/>
      <c r="KWY13" s="343"/>
      <c r="KWZ13" s="343"/>
      <c r="KXA13" s="343"/>
      <c r="KXB13" s="343"/>
      <c r="KXC13" s="343"/>
      <c r="KXD13" s="343"/>
      <c r="KXE13" s="343"/>
      <c r="KXF13" s="343"/>
      <c r="KXG13" s="343"/>
      <c r="KXH13" s="343"/>
      <c r="KXI13" s="343"/>
      <c r="KXJ13" s="343"/>
      <c r="KXK13" s="343"/>
      <c r="KXL13" s="343"/>
      <c r="KXM13" s="343"/>
      <c r="KXN13" s="343"/>
      <c r="KXO13" s="343"/>
      <c r="KXP13" s="343"/>
      <c r="KXQ13" s="343"/>
      <c r="KXR13" s="343"/>
      <c r="KXS13" s="343"/>
      <c r="KXT13" s="343"/>
      <c r="KXU13" s="343"/>
      <c r="KXV13" s="343"/>
      <c r="KXW13" s="343"/>
      <c r="KXX13" s="343"/>
      <c r="KXY13" s="343"/>
      <c r="KXZ13" s="343"/>
      <c r="KYA13" s="343"/>
      <c r="KYB13" s="343"/>
      <c r="KYC13" s="343"/>
      <c r="KYD13" s="343"/>
      <c r="KYE13" s="343"/>
      <c r="KYF13" s="343"/>
      <c r="KYG13" s="343"/>
      <c r="KYH13" s="343"/>
      <c r="KYI13" s="343"/>
      <c r="KYJ13" s="343"/>
      <c r="KYK13" s="343"/>
      <c r="KYL13" s="343"/>
      <c r="KYM13" s="343"/>
      <c r="KYN13" s="343"/>
      <c r="KYO13" s="343"/>
      <c r="KYP13" s="343"/>
      <c r="KYQ13" s="343"/>
      <c r="KYR13" s="343"/>
      <c r="KYS13" s="343"/>
      <c r="KYT13" s="343"/>
      <c r="KYU13" s="343"/>
      <c r="KYV13" s="343"/>
      <c r="KYW13" s="343"/>
      <c r="KYX13" s="343"/>
      <c r="KYY13" s="343"/>
      <c r="KYZ13" s="343"/>
      <c r="KZA13" s="343"/>
      <c r="KZB13" s="343"/>
      <c r="KZC13" s="343"/>
      <c r="KZD13" s="343"/>
      <c r="KZE13" s="343"/>
      <c r="KZF13" s="343"/>
      <c r="KZG13" s="343"/>
      <c r="KZH13" s="343"/>
      <c r="KZI13" s="343"/>
      <c r="KZJ13" s="343"/>
      <c r="KZK13" s="343"/>
      <c r="KZL13" s="343"/>
      <c r="KZM13" s="343"/>
      <c r="KZN13" s="343"/>
      <c r="KZO13" s="343"/>
      <c r="KZP13" s="343"/>
      <c r="KZQ13" s="343"/>
      <c r="KZR13" s="343"/>
      <c r="KZS13" s="343"/>
      <c r="KZT13" s="343"/>
      <c r="KZU13" s="343"/>
      <c r="KZV13" s="343"/>
      <c r="KZW13" s="343"/>
      <c r="KZX13" s="343"/>
      <c r="KZY13" s="343"/>
      <c r="KZZ13" s="343"/>
      <c r="LAA13" s="343"/>
      <c r="LAB13" s="343"/>
      <c r="LAC13" s="343"/>
      <c r="LAD13" s="343"/>
      <c r="LAE13" s="343"/>
      <c r="LAF13" s="343"/>
      <c r="LAG13" s="343"/>
      <c r="LAH13" s="343"/>
      <c r="LAI13" s="343"/>
      <c r="LAJ13" s="343"/>
      <c r="LAK13" s="343"/>
      <c r="LAL13" s="343"/>
      <c r="LAM13" s="343"/>
      <c r="LAN13" s="343"/>
      <c r="LAO13" s="343"/>
      <c r="LAP13" s="343"/>
      <c r="LAQ13" s="343"/>
      <c r="LAR13" s="343"/>
      <c r="LAS13" s="343"/>
      <c r="LAT13" s="343"/>
      <c r="LAU13" s="343"/>
      <c r="LAV13" s="343"/>
      <c r="LAW13" s="343"/>
      <c r="LAX13" s="343"/>
      <c r="LAY13" s="343"/>
      <c r="LAZ13" s="343"/>
      <c r="LBA13" s="343"/>
      <c r="LBB13" s="343"/>
      <c r="LBC13" s="343"/>
      <c r="LBD13" s="343"/>
      <c r="LBE13" s="343"/>
      <c r="LBF13" s="343"/>
      <c r="LBG13" s="343"/>
      <c r="LBH13" s="343"/>
      <c r="LBI13" s="343"/>
      <c r="LBJ13" s="343"/>
      <c r="LBK13" s="343"/>
      <c r="LBL13" s="343"/>
      <c r="LBM13" s="343"/>
      <c r="LBN13" s="343"/>
      <c r="LBO13" s="343"/>
      <c r="LBP13" s="343"/>
      <c r="LBQ13" s="343"/>
      <c r="LBR13" s="343"/>
      <c r="LBS13" s="343"/>
      <c r="LBT13" s="343"/>
      <c r="LBU13" s="343"/>
      <c r="LBV13" s="343"/>
      <c r="LBW13" s="343"/>
      <c r="LBX13" s="343"/>
      <c r="LBY13" s="343"/>
      <c r="LBZ13" s="343"/>
      <c r="LCA13" s="343"/>
      <c r="LCB13" s="343"/>
      <c r="LCC13" s="343"/>
      <c r="LCD13" s="343"/>
      <c r="LCE13" s="343"/>
      <c r="LCF13" s="343"/>
      <c r="LCG13" s="343"/>
      <c r="LCH13" s="343"/>
      <c r="LCI13" s="343"/>
      <c r="LCJ13" s="343"/>
      <c r="LCK13" s="343"/>
      <c r="LCL13" s="343"/>
      <c r="LCM13" s="343"/>
      <c r="LCN13" s="343"/>
      <c r="LCO13" s="343"/>
      <c r="LCP13" s="343"/>
      <c r="LCQ13" s="343"/>
      <c r="LCR13" s="343"/>
      <c r="LCS13" s="343"/>
      <c r="LCT13" s="343"/>
      <c r="LCU13" s="343"/>
      <c r="LCV13" s="343"/>
      <c r="LCW13" s="343"/>
      <c r="LCX13" s="343"/>
      <c r="LCY13" s="343"/>
      <c r="LCZ13" s="343"/>
      <c r="LDA13" s="343"/>
      <c r="LDB13" s="343"/>
      <c r="LDC13" s="343"/>
      <c r="LDD13" s="343"/>
      <c r="LDE13" s="343"/>
      <c r="LDF13" s="343"/>
      <c r="LDG13" s="343"/>
      <c r="LDH13" s="343"/>
      <c r="LDI13" s="343"/>
      <c r="LDJ13" s="343"/>
      <c r="LDK13" s="343"/>
      <c r="LDL13" s="343"/>
      <c r="LDM13" s="343"/>
      <c r="LDN13" s="343"/>
      <c r="LDO13" s="343"/>
      <c r="LDP13" s="343"/>
      <c r="LDQ13" s="343"/>
      <c r="LDR13" s="343"/>
      <c r="LDS13" s="343"/>
      <c r="LDT13" s="343"/>
      <c r="LDU13" s="343"/>
      <c r="LDV13" s="343"/>
      <c r="LDW13" s="343"/>
      <c r="LDX13" s="343"/>
      <c r="LDY13" s="343"/>
      <c r="LDZ13" s="343"/>
      <c r="LEA13" s="343"/>
      <c r="LEB13" s="343"/>
      <c r="LEC13" s="343"/>
      <c r="LED13" s="343"/>
      <c r="LEE13" s="343"/>
      <c r="LEF13" s="343"/>
      <c r="LEG13" s="343"/>
      <c r="LEH13" s="343"/>
      <c r="LEI13" s="343"/>
      <c r="LEJ13" s="343"/>
      <c r="LEK13" s="343"/>
      <c r="LEL13" s="343"/>
      <c r="LEM13" s="343"/>
      <c r="LEN13" s="343"/>
      <c r="LEO13" s="343"/>
      <c r="LEP13" s="343"/>
      <c r="LEQ13" s="343"/>
      <c r="LER13" s="343"/>
      <c r="LES13" s="343"/>
      <c r="LET13" s="343"/>
      <c r="LEU13" s="343"/>
      <c r="LEV13" s="343"/>
      <c r="LEW13" s="343"/>
      <c r="LEX13" s="343"/>
      <c r="LEY13" s="343"/>
      <c r="LEZ13" s="343"/>
      <c r="LFA13" s="343"/>
      <c r="LFB13" s="343"/>
      <c r="LFC13" s="343"/>
      <c r="LFD13" s="343"/>
      <c r="LFE13" s="343"/>
      <c r="LFF13" s="343"/>
      <c r="LFG13" s="343"/>
      <c r="LFH13" s="343"/>
      <c r="LFI13" s="343"/>
      <c r="LFJ13" s="343"/>
      <c r="LFK13" s="343"/>
      <c r="LFL13" s="343"/>
      <c r="LFM13" s="343"/>
      <c r="LFN13" s="343"/>
      <c r="LFO13" s="343"/>
      <c r="LFP13" s="343"/>
      <c r="LFQ13" s="343"/>
      <c r="LFR13" s="343"/>
      <c r="LFS13" s="343"/>
      <c r="LFT13" s="343"/>
      <c r="LFU13" s="343"/>
      <c r="LFV13" s="343"/>
      <c r="LFW13" s="343"/>
      <c r="LFX13" s="343"/>
      <c r="LFY13" s="343"/>
      <c r="LFZ13" s="343"/>
      <c r="LGA13" s="343"/>
      <c r="LGB13" s="343"/>
      <c r="LGC13" s="343"/>
      <c r="LGD13" s="343"/>
      <c r="LGE13" s="343"/>
      <c r="LGF13" s="343"/>
      <c r="LGG13" s="343"/>
      <c r="LGH13" s="343"/>
      <c r="LGI13" s="343"/>
      <c r="LGJ13" s="343"/>
      <c r="LGK13" s="343"/>
      <c r="LGL13" s="343"/>
      <c r="LGM13" s="343"/>
      <c r="LGN13" s="343"/>
      <c r="LGO13" s="343"/>
      <c r="LGP13" s="343"/>
      <c r="LGQ13" s="343"/>
      <c r="LGR13" s="343"/>
      <c r="LGS13" s="343"/>
      <c r="LGT13" s="343"/>
      <c r="LGU13" s="343"/>
      <c r="LGV13" s="343"/>
      <c r="LGW13" s="343"/>
      <c r="LGX13" s="343"/>
      <c r="LGY13" s="343"/>
      <c r="LGZ13" s="343"/>
      <c r="LHA13" s="343"/>
      <c r="LHB13" s="343"/>
      <c r="LHC13" s="343"/>
      <c r="LHD13" s="343"/>
      <c r="LHE13" s="343"/>
      <c r="LHF13" s="343"/>
      <c r="LHG13" s="343"/>
      <c r="LHH13" s="343"/>
      <c r="LHI13" s="343"/>
      <c r="LHJ13" s="343"/>
      <c r="LHK13" s="343"/>
      <c r="LHL13" s="343"/>
      <c r="LHM13" s="343"/>
      <c r="LHN13" s="343"/>
      <c r="LHO13" s="343"/>
      <c r="LHP13" s="343"/>
      <c r="LHQ13" s="343"/>
      <c r="LHR13" s="343"/>
      <c r="LHS13" s="343"/>
      <c r="LHT13" s="343"/>
      <c r="LHU13" s="343"/>
      <c r="LHV13" s="343"/>
      <c r="LHW13" s="343"/>
      <c r="LHX13" s="343"/>
      <c r="LHY13" s="343"/>
      <c r="LHZ13" s="343"/>
      <c r="LIA13" s="343"/>
      <c r="LIB13" s="343"/>
      <c r="LIC13" s="343"/>
      <c r="LID13" s="343"/>
      <c r="LIE13" s="343"/>
      <c r="LIF13" s="343"/>
      <c r="LIG13" s="343"/>
      <c r="LIH13" s="343"/>
      <c r="LII13" s="343"/>
      <c r="LIJ13" s="343"/>
      <c r="LIK13" s="343"/>
      <c r="LIL13" s="343"/>
      <c r="LIM13" s="343"/>
      <c r="LIN13" s="343"/>
      <c r="LIO13" s="343"/>
      <c r="LIP13" s="343"/>
      <c r="LIQ13" s="343"/>
      <c r="LIR13" s="343"/>
      <c r="LIS13" s="343"/>
      <c r="LIT13" s="343"/>
      <c r="LIU13" s="343"/>
      <c r="LIV13" s="343"/>
      <c r="LIW13" s="343"/>
      <c r="LIX13" s="343"/>
      <c r="LIY13" s="343"/>
      <c r="LIZ13" s="343"/>
      <c r="LJA13" s="343"/>
      <c r="LJB13" s="343"/>
      <c r="LJC13" s="343"/>
      <c r="LJD13" s="343"/>
      <c r="LJE13" s="343"/>
      <c r="LJF13" s="343"/>
      <c r="LJG13" s="343"/>
      <c r="LJH13" s="343"/>
      <c r="LJI13" s="343"/>
      <c r="LJJ13" s="343"/>
      <c r="LJK13" s="343"/>
      <c r="LJL13" s="343"/>
      <c r="LJM13" s="343"/>
      <c r="LJN13" s="343"/>
      <c r="LJO13" s="343"/>
      <c r="LJP13" s="343"/>
      <c r="LJQ13" s="343"/>
      <c r="LJR13" s="343"/>
      <c r="LJS13" s="343"/>
      <c r="LJT13" s="343"/>
      <c r="LJU13" s="343"/>
      <c r="LJV13" s="343"/>
      <c r="LJW13" s="343"/>
      <c r="LJX13" s="343"/>
      <c r="LJY13" s="343"/>
      <c r="LJZ13" s="343"/>
      <c r="LKA13" s="343"/>
      <c r="LKB13" s="343"/>
      <c r="LKC13" s="343"/>
      <c r="LKD13" s="343"/>
      <c r="LKE13" s="343"/>
      <c r="LKF13" s="343"/>
      <c r="LKG13" s="343"/>
      <c r="LKH13" s="343"/>
      <c r="LKI13" s="343"/>
      <c r="LKJ13" s="343"/>
      <c r="LKK13" s="343"/>
      <c r="LKL13" s="343"/>
      <c r="LKM13" s="343"/>
      <c r="LKN13" s="343"/>
      <c r="LKO13" s="343"/>
      <c r="LKP13" s="343"/>
      <c r="LKQ13" s="343"/>
      <c r="LKR13" s="343"/>
      <c r="LKS13" s="343"/>
      <c r="LKT13" s="343"/>
      <c r="LKU13" s="343"/>
      <c r="LKV13" s="343"/>
      <c r="LKW13" s="343"/>
      <c r="LKX13" s="343"/>
      <c r="LKY13" s="343"/>
      <c r="LKZ13" s="343"/>
      <c r="LLA13" s="343"/>
      <c r="LLB13" s="343"/>
      <c r="LLC13" s="343"/>
      <c r="LLD13" s="343"/>
      <c r="LLE13" s="343"/>
      <c r="LLF13" s="343"/>
      <c r="LLG13" s="343"/>
      <c r="LLH13" s="343"/>
      <c r="LLI13" s="343"/>
      <c r="LLJ13" s="343"/>
      <c r="LLK13" s="343"/>
      <c r="LLL13" s="343"/>
      <c r="LLM13" s="343"/>
      <c r="LLN13" s="343"/>
      <c r="LLO13" s="343"/>
      <c r="LLP13" s="343"/>
      <c r="LLQ13" s="343"/>
      <c r="LLR13" s="343"/>
      <c r="LLS13" s="343"/>
      <c r="LLT13" s="343"/>
      <c r="LLU13" s="343"/>
      <c r="LLV13" s="343"/>
      <c r="LLW13" s="343"/>
      <c r="LLX13" s="343"/>
      <c r="LLY13" s="343"/>
      <c r="LLZ13" s="343"/>
      <c r="LMA13" s="343"/>
      <c r="LMB13" s="343"/>
      <c r="LMC13" s="343"/>
      <c r="LMD13" s="343"/>
      <c r="LME13" s="343"/>
      <c r="LMF13" s="343"/>
      <c r="LMG13" s="343"/>
      <c r="LMH13" s="343"/>
      <c r="LMI13" s="343"/>
      <c r="LMJ13" s="343"/>
      <c r="LMK13" s="343"/>
      <c r="LML13" s="343"/>
      <c r="LMM13" s="343"/>
      <c r="LMN13" s="343"/>
      <c r="LMO13" s="343"/>
      <c r="LMP13" s="343"/>
      <c r="LMQ13" s="343"/>
      <c r="LMR13" s="343"/>
      <c r="LMS13" s="343"/>
      <c r="LMT13" s="343"/>
      <c r="LMU13" s="343"/>
      <c r="LMV13" s="343"/>
      <c r="LMW13" s="343"/>
      <c r="LMX13" s="343"/>
      <c r="LMY13" s="343"/>
      <c r="LMZ13" s="343"/>
      <c r="LNA13" s="343"/>
      <c r="LNB13" s="343"/>
      <c r="LNC13" s="343"/>
      <c r="LND13" s="343"/>
      <c r="LNE13" s="343"/>
      <c r="LNF13" s="343"/>
      <c r="LNG13" s="343"/>
      <c r="LNH13" s="343"/>
      <c r="LNI13" s="343"/>
      <c r="LNJ13" s="343"/>
      <c r="LNK13" s="343"/>
      <c r="LNL13" s="343"/>
      <c r="LNM13" s="343"/>
      <c r="LNN13" s="343"/>
      <c r="LNO13" s="343"/>
      <c r="LNP13" s="343"/>
      <c r="LNQ13" s="343"/>
      <c r="LNR13" s="343"/>
      <c r="LNS13" s="343"/>
      <c r="LNT13" s="343"/>
      <c r="LNU13" s="343"/>
      <c r="LNV13" s="343"/>
      <c r="LNW13" s="343"/>
      <c r="LNX13" s="343"/>
      <c r="LNY13" s="343"/>
      <c r="LNZ13" s="343"/>
      <c r="LOA13" s="343"/>
      <c r="LOB13" s="343"/>
      <c r="LOC13" s="343"/>
      <c r="LOD13" s="343"/>
      <c r="LOE13" s="343"/>
      <c r="LOF13" s="343"/>
      <c r="LOG13" s="343"/>
      <c r="LOH13" s="343"/>
      <c r="LOI13" s="343"/>
      <c r="LOJ13" s="343"/>
      <c r="LOK13" s="343"/>
      <c r="LOL13" s="343"/>
      <c r="LOM13" s="343"/>
      <c r="LON13" s="343"/>
      <c r="LOO13" s="343"/>
      <c r="LOP13" s="343"/>
      <c r="LOQ13" s="343"/>
      <c r="LOR13" s="343"/>
      <c r="LOS13" s="343"/>
      <c r="LOT13" s="343"/>
      <c r="LOU13" s="343"/>
      <c r="LOV13" s="343"/>
      <c r="LOW13" s="343"/>
      <c r="LOX13" s="343"/>
      <c r="LOY13" s="343"/>
      <c r="LOZ13" s="343"/>
      <c r="LPA13" s="343"/>
      <c r="LPB13" s="343"/>
      <c r="LPC13" s="343"/>
      <c r="LPD13" s="343"/>
      <c r="LPE13" s="343"/>
      <c r="LPF13" s="343"/>
      <c r="LPG13" s="343"/>
      <c r="LPH13" s="343"/>
      <c r="LPI13" s="343"/>
      <c r="LPJ13" s="343"/>
      <c r="LPK13" s="343"/>
      <c r="LPL13" s="343"/>
      <c r="LPM13" s="343"/>
      <c r="LPN13" s="343"/>
      <c r="LPO13" s="343"/>
      <c r="LPP13" s="343"/>
      <c r="LPQ13" s="343"/>
      <c r="LPR13" s="343"/>
      <c r="LPS13" s="343"/>
      <c r="LPT13" s="343"/>
      <c r="LPU13" s="343"/>
      <c r="LPV13" s="343"/>
      <c r="LPW13" s="343"/>
      <c r="LPX13" s="343"/>
      <c r="LPY13" s="343"/>
      <c r="LPZ13" s="343"/>
      <c r="LQA13" s="343"/>
      <c r="LQB13" s="343"/>
      <c r="LQC13" s="343"/>
      <c r="LQD13" s="343"/>
      <c r="LQE13" s="343"/>
      <c r="LQF13" s="343"/>
      <c r="LQG13" s="343"/>
      <c r="LQH13" s="343"/>
      <c r="LQI13" s="343"/>
      <c r="LQJ13" s="343"/>
      <c r="LQK13" s="343"/>
      <c r="LQL13" s="343"/>
      <c r="LQM13" s="343"/>
      <c r="LQN13" s="343"/>
      <c r="LQO13" s="343"/>
      <c r="LQP13" s="343"/>
      <c r="LQQ13" s="343"/>
      <c r="LQR13" s="343"/>
      <c r="LQS13" s="343"/>
      <c r="LQT13" s="343"/>
      <c r="LQU13" s="343"/>
      <c r="LQV13" s="343"/>
      <c r="LQW13" s="343"/>
      <c r="LQX13" s="343"/>
      <c r="LQY13" s="343"/>
      <c r="LQZ13" s="343"/>
      <c r="LRA13" s="343"/>
      <c r="LRB13" s="343"/>
      <c r="LRC13" s="343"/>
      <c r="LRD13" s="343"/>
      <c r="LRE13" s="343"/>
      <c r="LRF13" s="343"/>
      <c r="LRG13" s="343"/>
      <c r="LRH13" s="343"/>
      <c r="LRI13" s="343"/>
      <c r="LRJ13" s="343"/>
      <c r="LRK13" s="343"/>
      <c r="LRL13" s="343"/>
      <c r="LRM13" s="343"/>
      <c r="LRN13" s="343"/>
      <c r="LRO13" s="343"/>
      <c r="LRP13" s="343"/>
      <c r="LRQ13" s="343"/>
      <c r="LRR13" s="343"/>
      <c r="LRS13" s="343"/>
      <c r="LRT13" s="343"/>
      <c r="LRU13" s="343"/>
      <c r="LRV13" s="343"/>
      <c r="LRW13" s="343"/>
      <c r="LRX13" s="343"/>
      <c r="LRY13" s="343"/>
      <c r="LRZ13" s="343"/>
      <c r="LSA13" s="343"/>
      <c r="LSB13" s="343"/>
      <c r="LSC13" s="343"/>
      <c r="LSD13" s="343"/>
      <c r="LSE13" s="343"/>
      <c r="LSF13" s="343"/>
      <c r="LSG13" s="343"/>
      <c r="LSH13" s="343"/>
      <c r="LSI13" s="343"/>
      <c r="LSJ13" s="343"/>
      <c r="LSK13" s="343"/>
      <c r="LSL13" s="343"/>
      <c r="LSM13" s="343"/>
      <c r="LSN13" s="343"/>
      <c r="LSO13" s="343"/>
      <c r="LSP13" s="343"/>
      <c r="LSQ13" s="343"/>
      <c r="LSR13" s="343"/>
      <c r="LSS13" s="343"/>
      <c r="LST13" s="343"/>
      <c r="LSU13" s="343"/>
      <c r="LSV13" s="343"/>
      <c r="LSW13" s="343"/>
      <c r="LSX13" s="343"/>
      <c r="LSY13" s="343"/>
      <c r="LSZ13" s="343"/>
      <c r="LTA13" s="343"/>
      <c r="LTB13" s="343"/>
      <c r="LTC13" s="343"/>
      <c r="LTD13" s="343"/>
      <c r="LTE13" s="343"/>
      <c r="LTF13" s="343"/>
      <c r="LTG13" s="343"/>
      <c r="LTH13" s="343"/>
      <c r="LTI13" s="343"/>
      <c r="LTJ13" s="343"/>
      <c r="LTK13" s="343"/>
      <c r="LTL13" s="343"/>
      <c r="LTM13" s="343"/>
      <c r="LTN13" s="343"/>
      <c r="LTO13" s="343"/>
      <c r="LTP13" s="343"/>
      <c r="LTQ13" s="343"/>
      <c r="LTR13" s="343"/>
      <c r="LTS13" s="343"/>
      <c r="LTT13" s="343"/>
      <c r="LTU13" s="343"/>
      <c r="LTV13" s="343"/>
      <c r="LTW13" s="343"/>
      <c r="LTX13" s="343"/>
      <c r="LTY13" s="343"/>
      <c r="LTZ13" s="343"/>
      <c r="LUA13" s="343"/>
      <c r="LUB13" s="343"/>
      <c r="LUC13" s="343"/>
      <c r="LUD13" s="343"/>
      <c r="LUE13" s="343"/>
      <c r="LUF13" s="343"/>
      <c r="LUG13" s="343"/>
      <c r="LUH13" s="343"/>
      <c r="LUI13" s="343"/>
      <c r="LUJ13" s="343"/>
      <c r="LUK13" s="343"/>
      <c r="LUL13" s="343"/>
      <c r="LUM13" s="343"/>
      <c r="LUN13" s="343"/>
      <c r="LUO13" s="343"/>
      <c r="LUP13" s="343"/>
      <c r="LUQ13" s="343"/>
      <c r="LUR13" s="343"/>
      <c r="LUS13" s="343"/>
      <c r="LUT13" s="343"/>
      <c r="LUU13" s="343"/>
      <c r="LUV13" s="343"/>
      <c r="LUW13" s="343"/>
      <c r="LUX13" s="343"/>
      <c r="LUY13" s="343"/>
      <c r="LUZ13" s="343"/>
      <c r="LVA13" s="343"/>
      <c r="LVB13" s="343"/>
      <c r="LVC13" s="343"/>
      <c r="LVD13" s="343"/>
      <c r="LVE13" s="343"/>
      <c r="LVF13" s="343"/>
      <c r="LVG13" s="343"/>
      <c r="LVH13" s="343"/>
      <c r="LVI13" s="343"/>
      <c r="LVJ13" s="343"/>
      <c r="LVK13" s="343"/>
      <c r="LVL13" s="343"/>
      <c r="LVM13" s="343"/>
      <c r="LVN13" s="343"/>
      <c r="LVO13" s="343"/>
      <c r="LVP13" s="343"/>
      <c r="LVQ13" s="343"/>
      <c r="LVR13" s="343"/>
      <c r="LVS13" s="343"/>
      <c r="LVT13" s="343"/>
      <c r="LVU13" s="343"/>
      <c r="LVV13" s="343"/>
      <c r="LVW13" s="343"/>
      <c r="LVX13" s="343"/>
      <c r="LVY13" s="343"/>
      <c r="LVZ13" s="343"/>
      <c r="LWA13" s="343"/>
      <c r="LWB13" s="343"/>
      <c r="LWC13" s="343"/>
      <c r="LWD13" s="343"/>
      <c r="LWE13" s="343"/>
      <c r="LWF13" s="343"/>
      <c r="LWG13" s="343"/>
      <c r="LWH13" s="343"/>
      <c r="LWI13" s="343"/>
      <c r="LWJ13" s="343"/>
      <c r="LWK13" s="343"/>
      <c r="LWL13" s="343"/>
      <c r="LWM13" s="343"/>
      <c r="LWN13" s="343"/>
      <c r="LWO13" s="343"/>
      <c r="LWP13" s="343"/>
      <c r="LWQ13" s="343"/>
      <c r="LWR13" s="343"/>
      <c r="LWS13" s="343"/>
      <c r="LWT13" s="343"/>
      <c r="LWU13" s="343"/>
      <c r="LWV13" s="343"/>
      <c r="LWW13" s="343"/>
      <c r="LWX13" s="343"/>
      <c r="LWY13" s="343"/>
      <c r="LWZ13" s="343"/>
      <c r="LXA13" s="343"/>
      <c r="LXB13" s="343"/>
      <c r="LXC13" s="343"/>
      <c r="LXD13" s="343"/>
      <c r="LXE13" s="343"/>
      <c r="LXF13" s="343"/>
      <c r="LXG13" s="343"/>
      <c r="LXH13" s="343"/>
      <c r="LXI13" s="343"/>
      <c r="LXJ13" s="343"/>
      <c r="LXK13" s="343"/>
      <c r="LXL13" s="343"/>
      <c r="LXM13" s="343"/>
      <c r="LXN13" s="343"/>
      <c r="LXO13" s="343"/>
      <c r="LXP13" s="343"/>
      <c r="LXQ13" s="343"/>
      <c r="LXR13" s="343"/>
      <c r="LXS13" s="343"/>
      <c r="LXT13" s="343"/>
      <c r="LXU13" s="343"/>
      <c r="LXV13" s="343"/>
      <c r="LXW13" s="343"/>
      <c r="LXX13" s="343"/>
      <c r="LXY13" s="343"/>
      <c r="LXZ13" s="343"/>
      <c r="LYA13" s="343"/>
      <c r="LYB13" s="343"/>
      <c r="LYC13" s="343"/>
      <c r="LYD13" s="343"/>
      <c r="LYE13" s="343"/>
      <c r="LYF13" s="343"/>
      <c r="LYG13" s="343"/>
      <c r="LYH13" s="343"/>
      <c r="LYI13" s="343"/>
      <c r="LYJ13" s="343"/>
      <c r="LYK13" s="343"/>
      <c r="LYL13" s="343"/>
      <c r="LYM13" s="343"/>
      <c r="LYN13" s="343"/>
      <c r="LYO13" s="343"/>
      <c r="LYP13" s="343"/>
      <c r="LYQ13" s="343"/>
      <c r="LYR13" s="343"/>
      <c r="LYS13" s="343"/>
      <c r="LYT13" s="343"/>
      <c r="LYU13" s="343"/>
      <c r="LYV13" s="343"/>
      <c r="LYW13" s="343"/>
      <c r="LYX13" s="343"/>
      <c r="LYY13" s="343"/>
      <c r="LYZ13" s="343"/>
      <c r="LZA13" s="343"/>
      <c r="LZB13" s="343"/>
      <c r="LZC13" s="343"/>
      <c r="LZD13" s="343"/>
      <c r="LZE13" s="343"/>
      <c r="LZF13" s="343"/>
      <c r="LZG13" s="343"/>
      <c r="LZH13" s="343"/>
      <c r="LZI13" s="343"/>
      <c r="LZJ13" s="343"/>
      <c r="LZK13" s="343"/>
      <c r="LZL13" s="343"/>
      <c r="LZM13" s="343"/>
      <c r="LZN13" s="343"/>
      <c r="LZO13" s="343"/>
      <c r="LZP13" s="343"/>
      <c r="LZQ13" s="343"/>
      <c r="LZR13" s="343"/>
      <c r="LZS13" s="343"/>
      <c r="LZT13" s="343"/>
      <c r="LZU13" s="343"/>
      <c r="LZV13" s="343"/>
      <c r="LZW13" s="343"/>
      <c r="LZX13" s="343"/>
      <c r="LZY13" s="343"/>
      <c r="LZZ13" s="343"/>
      <c r="MAA13" s="343"/>
      <c r="MAB13" s="343"/>
      <c r="MAC13" s="343"/>
      <c r="MAD13" s="343"/>
      <c r="MAE13" s="343"/>
      <c r="MAF13" s="343"/>
      <c r="MAG13" s="343"/>
      <c r="MAH13" s="343"/>
      <c r="MAI13" s="343"/>
      <c r="MAJ13" s="343"/>
      <c r="MAK13" s="343"/>
      <c r="MAL13" s="343"/>
      <c r="MAM13" s="343"/>
      <c r="MAN13" s="343"/>
      <c r="MAO13" s="343"/>
      <c r="MAP13" s="343"/>
      <c r="MAQ13" s="343"/>
      <c r="MAR13" s="343"/>
      <c r="MAS13" s="343"/>
      <c r="MAT13" s="343"/>
      <c r="MAU13" s="343"/>
      <c r="MAV13" s="343"/>
      <c r="MAW13" s="343"/>
      <c r="MAX13" s="343"/>
      <c r="MAY13" s="343"/>
      <c r="MAZ13" s="343"/>
      <c r="MBA13" s="343"/>
      <c r="MBB13" s="343"/>
      <c r="MBC13" s="343"/>
      <c r="MBD13" s="343"/>
      <c r="MBE13" s="343"/>
      <c r="MBF13" s="343"/>
      <c r="MBG13" s="343"/>
      <c r="MBH13" s="343"/>
      <c r="MBI13" s="343"/>
      <c r="MBJ13" s="343"/>
      <c r="MBK13" s="343"/>
      <c r="MBL13" s="343"/>
      <c r="MBM13" s="343"/>
      <c r="MBN13" s="343"/>
      <c r="MBO13" s="343"/>
      <c r="MBP13" s="343"/>
      <c r="MBQ13" s="343"/>
      <c r="MBR13" s="343"/>
      <c r="MBS13" s="343"/>
      <c r="MBT13" s="343"/>
      <c r="MBU13" s="343"/>
      <c r="MBV13" s="343"/>
      <c r="MBW13" s="343"/>
      <c r="MBX13" s="343"/>
      <c r="MBY13" s="343"/>
      <c r="MBZ13" s="343"/>
      <c r="MCA13" s="343"/>
      <c r="MCB13" s="343"/>
      <c r="MCC13" s="343"/>
      <c r="MCD13" s="343"/>
      <c r="MCE13" s="343"/>
      <c r="MCF13" s="343"/>
      <c r="MCG13" s="343"/>
      <c r="MCH13" s="343"/>
      <c r="MCI13" s="343"/>
      <c r="MCJ13" s="343"/>
      <c r="MCK13" s="343"/>
      <c r="MCL13" s="343"/>
      <c r="MCM13" s="343"/>
      <c r="MCN13" s="343"/>
      <c r="MCO13" s="343"/>
      <c r="MCP13" s="343"/>
      <c r="MCQ13" s="343"/>
      <c r="MCR13" s="343"/>
      <c r="MCS13" s="343"/>
      <c r="MCT13" s="343"/>
      <c r="MCU13" s="343"/>
      <c r="MCV13" s="343"/>
      <c r="MCW13" s="343"/>
      <c r="MCX13" s="343"/>
      <c r="MCY13" s="343"/>
      <c r="MCZ13" s="343"/>
      <c r="MDA13" s="343"/>
      <c r="MDB13" s="343"/>
      <c r="MDC13" s="343"/>
      <c r="MDD13" s="343"/>
      <c r="MDE13" s="343"/>
      <c r="MDF13" s="343"/>
      <c r="MDG13" s="343"/>
      <c r="MDH13" s="343"/>
      <c r="MDI13" s="343"/>
      <c r="MDJ13" s="343"/>
      <c r="MDK13" s="343"/>
      <c r="MDL13" s="343"/>
      <c r="MDM13" s="343"/>
      <c r="MDN13" s="343"/>
      <c r="MDO13" s="343"/>
      <c r="MDP13" s="343"/>
      <c r="MDQ13" s="343"/>
      <c r="MDR13" s="343"/>
      <c r="MDS13" s="343"/>
      <c r="MDT13" s="343"/>
      <c r="MDU13" s="343"/>
      <c r="MDV13" s="343"/>
      <c r="MDW13" s="343"/>
      <c r="MDX13" s="343"/>
      <c r="MDY13" s="343"/>
      <c r="MDZ13" s="343"/>
      <c r="MEA13" s="343"/>
      <c r="MEB13" s="343"/>
      <c r="MEC13" s="343"/>
      <c r="MED13" s="343"/>
      <c r="MEE13" s="343"/>
      <c r="MEF13" s="343"/>
      <c r="MEG13" s="343"/>
      <c r="MEH13" s="343"/>
      <c r="MEI13" s="343"/>
      <c r="MEJ13" s="343"/>
      <c r="MEK13" s="343"/>
      <c r="MEL13" s="343"/>
      <c r="MEM13" s="343"/>
      <c r="MEN13" s="343"/>
      <c r="MEO13" s="343"/>
      <c r="MEP13" s="343"/>
      <c r="MEQ13" s="343"/>
      <c r="MER13" s="343"/>
      <c r="MES13" s="343"/>
      <c r="MET13" s="343"/>
      <c r="MEU13" s="343"/>
      <c r="MEV13" s="343"/>
      <c r="MEW13" s="343"/>
      <c r="MEX13" s="343"/>
      <c r="MEY13" s="343"/>
      <c r="MEZ13" s="343"/>
      <c r="MFA13" s="343"/>
      <c r="MFB13" s="343"/>
      <c r="MFC13" s="343"/>
      <c r="MFD13" s="343"/>
      <c r="MFE13" s="343"/>
      <c r="MFF13" s="343"/>
      <c r="MFG13" s="343"/>
      <c r="MFH13" s="343"/>
      <c r="MFI13" s="343"/>
      <c r="MFJ13" s="343"/>
      <c r="MFK13" s="343"/>
      <c r="MFL13" s="343"/>
      <c r="MFM13" s="343"/>
      <c r="MFN13" s="343"/>
      <c r="MFO13" s="343"/>
      <c r="MFP13" s="343"/>
      <c r="MFQ13" s="343"/>
      <c r="MFR13" s="343"/>
      <c r="MFS13" s="343"/>
      <c r="MFT13" s="343"/>
      <c r="MFU13" s="343"/>
      <c r="MFV13" s="343"/>
      <c r="MFW13" s="343"/>
      <c r="MFX13" s="343"/>
      <c r="MFY13" s="343"/>
      <c r="MFZ13" s="343"/>
      <c r="MGA13" s="343"/>
      <c r="MGB13" s="343"/>
      <c r="MGC13" s="343"/>
      <c r="MGD13" s="343"/>
      <c r="MGE13" s="343"/>
      <c r="MGF13" s="343"/>
      <c r="MGG13" s="343"/>
      <c r="MGH13" s="343"/>
      <c r="MGI13" s="343"/>
      <c r="MGJ13" s="343"/>
      <c r="MGK13" s="343"/>
      <c r="MGL13" s="343"/>
      <c r="MGM13" s="343"/>
      <c r="MGN13" s="343"/>
      <c r="MGO13" s="343"/>
      <c r="MGP13" s="343"/>
      <c r="MGQ13" s="343"/>
      <c r="MGR13" s="343"/>
      <c r="MGS13" s="343"/>
      <c r="MGT13" s="343"/>
      <c r="MGU13" s="343"/>
      <c r="MGV13" s="343"/>
      <c r="MGW13" s="343"/>
      <c r="MGX13" s="343"/>
      <c r="MGY13" s="343"/>
      <c r="MGZ13" s="343"/>
      <c r="MHA13" s="343"/>
      <c r="MHB13" s="343"/>
      <c r="MHC13" s="343"/>
      <c r="MHD13" s="343"/>
      <c r="MHE13" s="343"/>
      <c r="MHF13" s="343"/>
      <c r="MHG13" s="343"/>
      <c r="MHH13" s="343"/>
      <c r="MHI13" s="343"/>
      <c r="MHJ13" s="343"/>
      <c r="MHK13" s="343"/>
      <c r="MHL13" s="343"/>
      <c r="MHM13" s="343"/>
      <c r="MHN13" s="343"/>
      <c r="MHO13" s="343"/>
      <c r="MHP13" s="343"/>
      <c r="MHQ13" s="343"/>
      <c r="MHR13" s="343"/>
      <c r="MHS13" s="343"/>
      <c r="MHT13" s="343"/>
      <c r="MHU13" s="343"/>
      <c r="MHV13" s="343"/>
      <c r="MHW13" s="343"/>
      <c r="MHX13" s="343"/>
      <c r="MHY13" s="343"/>
      <c r="MHZ13" s="343"/>
      <c r="MIA13" s="343"/>
      <c r="MIB13" s="343"/>
      <c r="MIC13" s="343"/>
      <c r="MID13" s="343"/>
      <c r="MIE13" s="343"/>
      <c r="MIF13" s="343"/>
      <c r="MIG13" s="343"/>
      <c r="MIH13" s="343"/>
      <c r="MII13" s="343"/>
      <c r="MIJ13" s="343"/>
      <c r="MIK13" s="343"/>
      <c r="MIL13" s="343"/>
      <c r="MIM13" s="343"/>
      <c r="MIN13" s="343"/>
      <c r="MIO13" s="343"/>
      <c r="MIP13" s="343"/>
      <c r="MIQ13" s="343"/>
      <c r="MIR13" s="343"/>
      <c r="MIS13" s="343"/>
      <c r="MIT13" s="343"/>
      <c r="MIU13" s="343"/>
      <c r="MIV13" s="343"/>
      <c r="MIW13" s="343"/>
      <c r="MIX13" s="343"/>
      <c r="MIY13" s="343"/>
      <c r="MIZ13" s="343"/>
      <c r="MJA13" s="343"/>
      <c r="MJB13" s="343"/>
      <c r="MJC13" s="343"/>
      <c r="MJD13" s="343"/>
      <c r="MJE13" s="343"/>
      <c r="MJF13" s="343"/>
      <c r="MJG13" s="343"/>
      <c r="MJH13" s="343"/>
      <c r="MJI13" s="343"/>
      <c r="MJJ13" s="343"/>
      <c r="MJK13" s="343"/>
      <c r="MJL13" s="343"/>
      <c r="MJM13" s="343"/>
      <c r="MJN13" s="343"/>
      <c r="MJO13" s="343"/>
      <c r="MJP13" s="343"/>
      <c r="MJQ13" s="343"/>
      <c r="MJR13" s="343"/>
      <c r="MJS13" s="343"/>
      <c r="MJT13" s="343"/>
      <c r="MJU13" s="343"/>
      <c r="MJV13" s="343"/>
      <c r="MJW13" s="343"/>
      <c r="MJX13" s="343"/>
      <c r="MJY13" s="343"/>
      <c r="MJZ13" s="343"/>
      <c r="MKA13" s="343"/>
      <c r="MKB13" s="343"/>
      <c r="MKC13" s="343"/>
      <c r="MKD13" s="343"/>
      <c r="MKE13" s="343"/>
      <c r="MKF13" s="343"/>
      <c r="MKG13" s="343"/>
      <c r="MKH13" s="343"/>
      <c r="MKI13" s="343"/>
      <c r="MKJ13" s="343"/>
      <c r="MKK13" s="343"/>
      <c r="MKL13" s="343"/>
      <c r="MKM13" s="343"/>
      <c r="MKN13" s="343"/>
      <c r="MKO13" s="343"/>
      <c r="MKP13" s="343"/>
      <c r="MKQ13" s="343"/>
      <c r="MKR13" s="343"/>
      <c r="MKS13" s="343"/>
      <c r="MKT13" s="343"/>
      <c r="MKU13" s="343"/>
      <c r="MKV13" s="343"/>
      <c r="MKW13" s="343"/>
      <c r="MKX13" s="343"/>
      <c r="MKY13" s="343"/>
      <c r="MKZ13" s="343"/>
      <c r="MLA13" s="343"/>
      <c r="MLB13" s="343"/>
      <c r="MLC13" s="343"/>
      <c r="MLD13" s="343"/>
      <c r="MLE13" s="343"/>
      <c r="MLF13" s="343"/>
      <c r="MLG13" s="343"/>
      <c r="MLH13" s="343"/>
      <c r="MLI13" s="343"/>
      <c r="MLJ13" s="343"/>
      <c r="MLK13" s="343"/>
      <c r="MLL13" s="343"/>
      <c r="MLM13" s="343"/>
      <c r="MLN13" s="343"/>
      <c r="MLO13" s="343"/>
      <c r="MLP13" s="343"/>
      <c r="MLQ13" s="343"/>
      <c r="MLR13" s="343"/>
      <c r="MLS13" s="343"/>
      <c r="MLT13" s="343"/>
      <c r="MLU13" s="343"/>
      <c r="MLV13" s="343"/>
      <c r="MLW13" s="343"/>
      <c r="MLX13" s="343"/>
      <c r="MLY13" s="343"/>
      <c r="MLZ13" s="343"/>
      <c r="MMA13" s="343"/>
      <c r="MMB13" s="343"/>
      <c r="MMC13" s="343"/>
      <c r="MMD13" s="343"/>
      <c r="MME13" s="343"/>
      <c r="MMF13" s="343"/>
      <c r="MMG13" s="343"/>
      <c r="MMH13" s="343"/>
      <c r="MMI13" s="343"/>
      <c r="MMJ13" s="343"/>
      <c r="MMK13" s="343"/>
      <c r="MML13" s="343"/>
      <c r="MMM13" s="343"/>
      <c r="MMN13" s="343"/>
      <c r="MMO13" s="343"/>
      <c r="MMP13" s="343"/>
      <c r="MMQ13" s="343"/>
      <c r="MMR13" s="343"/>
      <c r="MMS13" s="343"/>
      <c r="MMT13" s="343"/>
      <c r="MMU13" s="343"/>
      <c r="MMV13" s="343"/>
      <c r="MMW13" s="343"/>
      <c r="MMX13" s="343"/>
      <c r="MMY13" s="343"/>
      <c r="MMZ13" s="343"/>
      <c r="MNA13" s="343"/>
      <c r="MNB13" s="343"/>
      <c r="MNC13" s="343"/>
      <c r="MND13" s="343"/>
      <c r="MNE13" s="343"/>
      <c r="MNF13" s="343"/>
      <c r="MNG13" s="343"/>
      <c r="MNH13" s="343"/>
      <c r="MNI13" s="343"/>
      <c r="MNJ13" s="343"/>
      <c r="MNK13" s="343"/>
      <c r="MNL13" s="343"/>
      <c r="MNM13" s="343"/>
      <c r="MNN13" s="343"/>
      <c r="MNO13" s="343"/>
      <c r="MNP13" s="343"/>
      <c r="MNQ13" s="343"/>
      <c r="MNR13" s="343"/>
      <c r="MNS13" s="343"/>
      <c r="MNT13" s="343"/>
      <c r="MNU13" s="343"/>
      <c r="MNV13" s="343"/>
      <c r="MNW13" s="343"/>
      <c r="MNX13" s="343"/>
      <c r="MNY13" s="343"/>
      <c r="MNZ13" s="343"/>
      <c r="MOA13" s="343"/>
      <c r="MOB13" s="343"/>
      <c r="MOC13" s="343"/>
      <c r="MOD13" s="343"/>
      <c r="MOE13" s="343"/>
      <c r="MOF13" s="343"/>
      <c r="MOG13" s="343"/>
      <c r="MOH13" s="343"/>
      <c r="MOI13" s="343"/>
      <c r="MOJ13" s="343"/>
      <c r="MOK13" s="343"/>
      <c r="MOL13" s="343"/>
      <c r="MOM13" s="343"/>
      <c r="MON13" s="343"/>
      <c r="MOO13" s="343"/>
      <c r="MOP13" s="343"/>
      <c r="MOQ13" s="343"/>
      <c r="MOR13" s="343"/>
      <c r="MOS13" s="343"/>
      <c r="MOT13" s="343"/>
      <c r="MOU13" s="343"/>
      <c r="MOV13" s="343"/>
      <c r="MOW13" s="343"/>
      <c r="MOX13" s="343"/>
      <c r="MOY13" s="343"/>
      <c r="MOZ13" s="343"/>
      <c r="MPA13" s="343"/>
      <c r="MPB13" s="343"/>
      <c r="MPC13" s="343"/>
      <c r="MPD13" s="343"/>
      <c r="MPE13" s="343"/>
      <c r="MPF13" s="343"/>
      <c r="MPG13" s="343"/>
      <c r="MPH13" s="343"/>
      <c r="MPI13" s="343"/>
      <c r="MPJ13" s="343"/>
      <c r="MPK13" s="343"/>
      <c r="MPL13" s="343"/>
      <c r="MPM13" s="343"/>
      <c r="MPN13" s="343"/>
      <c r="MPO13" s="343"/>
      <c r="MPP13" s="343"/>
      <c r="MPQ13" s="343"/>
      <c r="MPR13" s="343"/>
      <c r="MPS13" s="343"/>
      <c r="MPT13" s="343"/>
      <c r="MPU13" s="343"/>
      <c r="MPV13" s="343"/>
      <c r="MPW13" s="343"/>
      <c r="MPX13" s="343"/>
      <c r="MPY13" s="343"/>
      <c r="MPZ13" s="343"/>
      <c r="MQA13" s="343"/>
      <c r="MQB13" s="343"/>
      <c r="MQC13" s="343"/>
      <c r="MQD13" s="343"/>
      <c r="MQE13" s="343"/>
      <c r="MQF13" s="343"/>
      <c r="MQG13" s="343"/>
      <c r="MQH13" s="343"/>
      <c r="MQI13" s="343"/>
      <c r="MQJ13" s="343"/>
      <c r="MQK13" s="343"/>
      <c r="MQL13" s="343"/>
      <c r="MQM13" s="343"/>
      <c r="MQN13" s="343"/>
      <c r="MQO13" s="343"/>
      <c r="MQP13" s="343"/>
      <c r="MQQ13" s="343"/>
      <c r="MQR13" s="343"/>
      <c r="MQS13" s="343"/>
      <c r="MQT13" s="343"/>
      <c r="MQU13" s="343"/>
      <c r="MQV13" s="343"/>
      <c r="MQW13" s="343"/>
      <c r="MQX13" s="343"/>
      <c r="MQY13" s="343"/>
      <c r="MQZ13" s="343"/>
      <c r="MRA13" s="343"/>
      <c r="MRB13" s="343"/>
      <c r="MRC13" s="343"/>
      <c r="MRD13" s="343"/>
      <c r="MRE13" s="343"/>
      <c r="MRF13" s="343"/>
      <c r="MRG13" s="343"/>
      <c r="MRH13" s="343"/>
      <c r="MRI13" s="343"/>
      <c r="MRJ13" s="343"/>
      <c r="MRK13" s="343"/>
      <c r="MRL13" s="343"/>
      <c r="MRM13" s="343"/>
      <c r="MRN13" s="343"/>
      <c r="MRO13" s="343"/>
      <c r="MRP13" s="343"/>
      <c r="MRQ13" s="343"/>
      <c r="MRR13" s="343"/>
      <c r="MRS13" s="343"/>
      <c r="MRT13" s="343"/>
      <c r="MRU13" s="343"/>
      <c r="MRV13" s="343"/>
      <c r="MRW13" s="343"/>
      <c r="MRX13" s="343"/>
      <c r="MRY13" s="343"/>
      <c r="MRZ13" s="343"/>
      <c r="MSA13" s="343"/>
      <c r="MSB13" s="343"/>
      <c r="MSC13" s="343"/>
      <c r="MSD13" s="343"/>
      <c r="MSE13" s="343"/>
      <c r="MSF13" s="343"/>
      <c r="MSG13" s="343"/>
      <c r="MSH13" s="343"/>
      <c r="MSI13" s="343"/>
      <c r="MSJ13" s="343"/>
      <c r="MSK13" s="343"/>
      <c r="MSL13" s="343"/>
      <c r="MSM13" s="343"/>
      <c r="MSN13" s="343"/>
      <c r="MSO13" s="343"/>
      <c r="MSP13" s="343"/>
      <c r="MSQ13" s="343"/>
      <c r="MSR13" s="343"/>
      <c r="MSS13" s="343"/>
      <c r="MST13" s="343"/>
      <c r="MSU13" s="343"/>
      <c r="MSV13" s="343"/>
      <c r="MSW13" s="343"/>
      <c r="MSX13" s="343"/>
      <c r="MSY13" s="343"/>
      <c r="MSZ13" s="343"/>
      <c r="MTA13" s="343"/>
      <c r="MTB13" s="343"/>
      <c r="MTC13" s="343"/>
      <c r="MTD13" s="343"/>
      <c r="MTE13" s="343"/>
      <c r="MTF13" s="343"/>
      <c r="MTG13" s="343"/>
      <c r="MTH13" s="343"/>
      <c r="MTI13" s="343"/>
      <c r="MTJ13" s="343"/>
      <c r="MTK13" s="343"/>
      <c r="MTL13" s="343"/>
      <c r="MTM13" s="343"/>
      <c r="MTN13" s="343"/>
      <c r="MTO13" s="343"/>
      <c r="MTP13" s="343"/>
      <c r="MTQ13" s="343"/>
      <c r="MTR13" s="343"/>
      <c r="MTS13" s="343"/>
      <c r="MTT13" s="343"/>
      <c r="MTU13" s="343"/>
      <c r="MTV13" s="343"/>
      <c r="MTW13" s="343"/>
      <c r="MTX13" s="343"/>
      <c r="MTY13" s="343"/>
      <c r="MTZ13" s="343"/>
      <c r="MUA13" s="343"/>
      <c r="MUB13" s="343"/>
      <c r="MUC13" s="343"/>
      <c r="MUD13" s="343"/>
      <c r="MUE13" s="343"/>
      <c r="MUF13" s="343"/>
      <c r="MUG13" s="343"/>
      <c r="MUH13" s="343"/>
      <c r="MUI13" s="343"/>
      <c r="MUJ13" s="343"/>
      <c r="MUK13" s="343"/>
      <c r="MUL13" s="343"/>
      <c r="MUM13" s="343"/>
      <c r="MUN13" s="343"/>
      <c r="MUO13" s="343"/>
      <c r="MUP13" s="343"/>
      <c r="MUQ13" s="343"/>
      <c r="MUR13" s="343"/>
      <c r="MUS13" s="343"/>
      <c r="MUT13" s="343"/>
      <c r="MUU13" s="343"/>
      <c r="MUV13" s="343"/>
      <c r="MUW13" s="343"/>
      <c r="MUX13" s="343"/>
      <c r="MUY13" s="343"/>
      <c r="MUZ13" s="343"/>
      <c r="MVA13" s="343"/>
      <c r="MVB13" s="343"/>
      <c r="MVC13" s="343"/>
      <c r="MVD13" s="343"/>
      <c r="MVE13" s="343"/>
      <c r="MVF13" s="343"/>
      <c r="MVG13" s="343"/>
      <c r="MVH13" s="343"/>
      <c r="MVI13" s="343"/>
      <c r="MVJ13" s="343"/>
      <c r="MVK13" s="343"/>
      <c r="MVL13" s="343"/>
      <c r="MVM13" s="343"/>
      <c r="MVN13" s="343"/>
      <c r="MVO13" s="343"/>
      <c r="MVP13" s="343"/>
      <c r="MVQ13" s="343"/>
      <c r="MVR13" s="343"/>
      <c r="MVS13" s="343"/>
      <c r="MVT13" s="343"/>
      <c r="MVU13" s="343"/>
      <c r="MVV13" s="343"/>
      <c r="MVW13" s="343"/>
      <c r="MVX13" s="343"/>
      <c r="MVY13" s="343"/>
      <c r="MVZ13" s="343"/>
      <c r="MWA13" s="343"/>
      <c r="MWB13" s="343"/>
      <c r="MWC13" s="343"/>
      <c r="MWD13" s="343"/>
      <c r="MWE13" s="343"/>
      <c r="MWF13" s="343"/>
      <c r="MWG13" s="343"/>
      <c r="MWH13" s="343"/>
      <c r="MWI13" s="343"/>
      <c r="MWJ13" s="343"/>
      <c r="MWK13" s="343"/>
      <c r="MWL13" s="343"/>
      <c r="MWM13" s="343"/>
      <c r="MWN13" s="343"/>
      <c r="MWO13" s="343"/>
      <c r="MWP13" s="343"/>
      <c r="MWQ13" s="343"/>
      <c r="MWR13" s="343"/>
      <c r="MWS13" s="343"/>
      <c r="MWT13" s="343"/>
      <c r="MWU13" s="343"/>
      <c r="MWV13" s="343"/>
      <c r="MWW13" s="343"/>
      <c r="MWX13" s="343"/>
      <c r="MWY13" s="343"/>
      <c r="MWZ13" s="343"/>
      <c r="MXA13" s="343"/>
      <c r="MXB13" s="343"/>
      <c r="MXC13" s="343"/>
      <c r="MXD13" s="343"/>
      <c r="MXE13" s="343"/>
      <c r="MXF13" s="343"/>
      <c r="MXG13" s="343"/>
      <c r="MXH13" s="343"/>
      <c r="MXI13" s="343"/>
      <c r="MXJ13" s="343"/>
      <c r="MXK13" s="343"/>
      <c r="MXL13" s="343"/>
      <c r="MXM13" s="343"/>
      <c r="MXN13" s="343"/>
      <c r="MXO13" s="343"/>
      <c r="MXP13" s="343"/>
      <c r="MXQ13" s="343"/>
      <c r="MXR13" s="343"/>
      <c r="MXS13" s="343"/>
      <c r="MXT13" s="343"/>
      <c r="MXU13" s="343"/>
      <c r="MXV13" s="343"/>
      <c r="MXW13" s="343"/>
      <c r="MXX13" s="343"/>
      <c r="MXY13" s="343"/>
      <c r="MXZ13" s="343"/>
      <c r="MYA13" s="343"/>
      <c r="MYB13" s="343"/>
      <c r="MYC13" s="343"/>
      <c r="MYD13" s="343"/>
      <c r="MYE13" s="343"/>
      <c r="MYF13" s="343"/>
      <c r="MYG13" s="343"/>
      <c r="MYH13" s="343"/>
      <c r="MYI13" s="343"/>
      <c r="MYJ13" s="343"/>
      <c r="MYK13" s="343"/>
      <c r="MYL13" s="343"/>
      <c r="MYM13" s="343"/>
      <c r="MYN13" s="343"/>
      <c r="MYO13" s="343"/>
      <c r="MYP13" s="343"/>
      <c r="MYQ13" s="343"/>
      <c r="MYR13" s="343"/>
      <c r="MYS13" s="343"/>
      <c r="MYT13" s="343"/>
      <c r="MYU13" s="343"/>
      <c r="MYV13" s="343"/>
      <c r="MYW13" s="343"/>
      <c r="MYX13" s="343"/>
      <c r="MYY13" s="343"/>
      <c r="MYZ13" s="343"/>
      <c r="MZA13" s="343"/>
      <c r="MZB13" s="343"/>
      <c r="MZC13" s="343"/>
      <c r="MZD13" s="343"/>
      <c r="MZE13" s="343"/>
      <c r="MZF13" s="343"/>
      <c r="MZG13" s="343"/>
      <c r="MZH13" s="343"/>
      <c r="MZI13" s="343"/>
      <c r="MZJ13" s="343"/>
      <c r="MZK13" s="343"/>
      <c r="MZL13" s="343"/>
      <c r="MZM13" s="343"/>
      <c r="MZN13" s="343"/>
      <c r="MZO13" s="343"/>
      <c r="MZP13" s="343"/>
      <c r="MZQ13" s="343"/>
      <c r="MZR13" s="343"/>
      <c r="MZS13" s="343"/>
      <c r="MZT13" s="343"/>
      <c r="MZU13" s="343"/>
      <c r="MZV13" s="343"/>
      <c r="MZW13" s="343"/>
      <c r="MZX13" s="343"/>
      <c r="MZY13" s="343"/>
      <c r="MZZ13" s="343"/>
      <c r="NAA13" s="343"/>
      <c r="NAB13" s="343"/>
      <c r="NAC13" s="343"/>
      <c r="NAD13" s="343"/>
      <c r="NAE13" s="343"/>
      <c r="NAF13" s="343"/>
      <c r="NAG13" s="343"/>
      <c r="NAH13" s="343"/>
      <c r="NAI13" s="343"/>
      <c r="NAJ13" s="343"/>
      <c r="NAK13" s="343"/>
      <c r="NAL13" s="343"/>
      <c r="NAM13" s="343"/>
      <c r="NAN13" s="343"/>
      <c r="NAO13" s="343"/>
      <c r="NAP13" s="343"/>
      <c r="NAQ13" s="343"/>
      <c r="NAR13" s="343"/>
      <c r="NAS13" s="343"/>
      <c r="NAT13" s="343"/>
      <c r="NAU13" s="343"/>
      <c r="NAV13" s="343"/>
      <c r="NAW13" s="343"/>
      <c r="NAX13" s="343"/>
      <c r="NAY13" s="343"/>
      <c r="NAZ13" s="343"/>
      <c r="NBA13" s="343"/>
      <c r="NBB13" s="343"/>
      <c r="NBC13" s="343"/>
      <c r="NBD13" s="343"/>
      <c r="NBE13" s="343"/>
      <c r="NBF13" s="343"/>
      <c r="NBG13" s="343"/>
      <c r="NBH13" s="343"/>
      <c r="NBI13" s="343"/>
      <c r="NBJ13" s="343"/>
      <c r="NBK13" s="343"/>
      <c r="NBL13" s="343"/>
      <c r="NBM13" s="343"/>
      <c r="NBN13" s="343"/>
      <c r="NBO13" s="343"/>
      <c r="NBP13" s="343"/>
      <c r="NBQ13" s="343"/>
      <c r="NBR13" s="343"/>
      <c r="NBS13" s="343"/>
      <c r="NBT13" s="343"/>
      <c r="NBU13" s="343"/>
      <c r="NBV13" s="343"/>
      <c r="NBW13" s="343"/>
      <c r="NBX13" s="343"/>
      <c r="NBY13" s="343"/>
      <c r="NBZ13" s="343"/>
      <c r="NCA13" s="343"/>
      <c r="NCB13" s="343"/>
      <c r="NCC13" s="343"/>
      <c r="NCD13" s="343"/>
      <c r="NCE13" s="343"/>
      <c r="NCF13" s="343"/>
      <c r="NCG13" s="343"/>
      <c r="NCH13" s="343"/>
      <c r="NCI13" s="343"/>
      <c r="NCJ13" s="343"/>
      <c r="NCK13" s="343"/>
      <c r="NCL13" s="343"/>
      <c r="NCM13" s="343"/>
      <c r="NCN13" s="343"/>
      <c r="NCO13" s="343"/>
      <c r="NCP13" s="343"/>
      <c r="NCQ13" s="343"/>
      <c r="NCR13" s="343"/>
      <c r="NCS13" s="343"/>
      <c r="NCT13" s="343"/>
      <c r="NCU13" s="343"/>
      <c r="NCV13" s="343"/>
      <c r="NCW13" s="343"/>
      <c r="NCX13" s="343"/>
      <c r="NCY13" s="343"/>
      <c r="NCZ13" s="343"/>
      <c r="NDA13" s="343"/>
      <c r="NDB13" s="343"/>
      <c r="NDC13" s="343"/>
      <c r="NDD13" s="343"/>
      <c r="NDE13" s="343"/>
      <c r="NDF13" s="343"/>
      <c r="NDG13" s="343"/>
      <c r="NDH13" s="343"/>
      <c r="NDI13" s="343"/>
      <c r="NDJ13" s="343"/>
      <c r="NDK13" s="343"/>
      <c r="NDL13" s="343"/>
      <c r="NDM13" s="343"/>
      <c r="NDN13" s="343"/>
      <c r="NDO13" s="343"/>
      <c r="NDP13" s="343"/>
      <c r="NDQ13" s="343"/>
      <c r="NDR13" s="343"/>
      <c r="NDS13" s="343"/>
      <c r="NDT13" s="343"/>
      <c r="NDU13" s="343"/>
      <c r="NDV13" s="343"/>
      <c r="NDW13" s="343"/>
      <c r="NDX13" s="343"/>
      <c r="NDY13" s="343"/>
      <c r="NDZ13" s="343"/>
      <c r="NEA13" s="343"/>
      <c r="NEB13" s="343"/>
      <c r="NEC13" s="343"/>
      <c r="NED13" s="343"/>
      <c r="NEE13" s="343"/>
      <c r="NEF13" s="343"/>
      <c r="NEG13" s="343"/>
      <c r="NEH13" s="343"/>
      <c r="NEI13" s="343"/>
      <c r="NEJ13" s="343"/>
      <c r="NEK13" s="343"/>
      <c r="NEL13" s="343"/>
      <c r="NEM13" s="343"/>
      <c r="NEN13" s="343"/>
      <c r="NEO13" s="343"/>
      <c r="NEP13" s="343"/>
      <c r="NEQ13" s="343"/>
      <c r="NER13" s="343"/>
      <c r="NES13" s="343"/>
      <c r="NET13" s="343"/>
      <c r="NEU13" s="343"/>
      <c r="NEV13" s="343"/>
      <c r="NEW13" s="343"/>
      <c r="NEX13" s="343"/>
      <c r="NEY13" s="343"/>
      <c r="NEZ13" s="343"/>
      <c r="NFA13" s="343"/>
      <c r="NFB13" s="343"/>
      <c r="NFC13" s="343"/>
      <c r="NFD13" s="343"/>
      <c r="NFE13" s="343"/>
      <c r="NFF13" s="343"/>
      <c r="NFG13" s="343"/>
      <c r="NFH13" s="343"/>
      <c r="NFI13" s="343"/>
      <c r="NFJ13" s="343"/>
      <c r="NFK13" s="343"/>
      <c r="NFL13" s="343"/>
      <c r="NFM13" s="343"/>
      <c r="NFN13" s="343"/>
      <c r="NFO13" s="343"/>
      <c r="NFP13" s="343"/>
      <c r="NFQ13" s="343"/>
      <c r="NFR13" s="343"/>
      <c r="NFS13" s="343"/>
      <c r="NFT13" s="343"/>
      <c r="NFU13" s="343"/>
      <c r="NFV13" s="343"/>
      <c r="NFW13" s="343"/>
      <c r="NFX13" s="343"/>
      <c r="NFY13" s="343"/>
      <c r="NFZ13" s="343"/>
      <c r="NGA13" s="343"/>
      <c r="NGB13" s="343"/>
      <c r="NGC13" s="343"/>
      <c r="NGD13" s="343"/>
      <c r="NGE13" s="343"/>
      <c r="NGF13" s="343"/>
      <c r="NGG13" s="343"/>
      <c r="NGH13" s="343"/>
      <c r="NGI13" s="343"/>
      <c r="NGJ13" s="343"/>
      <c r="NGK13" s="343"/>
      <c r="NGL13" s="343"/>
      <c r="NGM13" s="343"/>
      <c r="NGN13" s="343"/>
      <c r="NGO13" s="343"/>
      <c r="NGP13" s="343"/>
      <c r="NGQ13" s="343"/>
      <c r="NGR13" s="343"/>
      <c r="NGS13" s="343"/>
      <c r="NGT13" s="343"/>
      <c r="NGU13" s="343"/>
      <c r="NGV13" s="343"/>
      <c r="NGW13" s="343"/>
      <c r="NGX13" s="343"/>
      <c r="NGY13" s="343"/>
      <c r="NGZ13" s="343"/>
      <c r="NHA13" s="343"/>
      <c r="NHB13" s="343"/>
      <c r="NHC13" s="343"/>
      <c r="NHD13" s="343"/>
      <c r="NHE13" s="343"/>
      <c r="NHF13" s="343"/>
      <c r="NHG13" s="343"/>
      <c r="NHH13" s="343"/>
      <c r="NHI13" s="343"/>
      <c r="NHJ13" s="343"/>
      <c r="NHK13" s="343"/>
      <c r="NHL13" s="343"/>
      <c r="NHM13" s="343"/>
      <c r="NHN13" s="343"/>
      <c r="NHO13" s="343"/>
      <c r="NHP13" s="343"/>
      <c r="NHQ13" s="343"/>
      <c r="NHR13" s="343"/>
      <c r="NHS13" s="343"/>
      <c r="NHT13" s="343"/>
      <c r="NHU13" s="343"/>
      <c r="NHV13" s="343"/>
      <c r="NHW13" s="343"/>
      <c r="NHX13" s="343"/>
      <c r="NHY13" s="343"/>
      <c r="NHZ13" s="343"/>
      <c r="NIA13" s="343"/>
      <c r="NIB13" s="343"/>
      <c r="NIC13" s="343"/>
      <c r="NID13" s="343"/>
      <c r="NIE13" s="343"/>
      <c r="NIF13" s="343"/>
      <c r="NIG13" s="343"/>
      <c r="NIH13" s="343"/>
      <c r="NII13" s="343"/>
      <c r="NIJ13" s="343"/>
      <c r="NIK13" s="343"/>
      <c r="NIL13" s="343"/>
      <c r="NIM13" s="343"/>
      <c r="NIN13" s="343"/>
      <c r="NIO13" s="343"/>
      <c r="NIP13" s="343"/>
      <c r="NIQ13" s="343"/>
      <c r="NIR13" s="343"/>
      <c r="NIS13" s="343"/>
      <c r="NIT13" s="343"/>
      <c r="NIU13" s="343"/>
      <c r="NIV13" s="343"/>
      <c r="NIW13" s="343"/>
      <c r="NIX13" s="343"/>
      <c r="NIY13" s="343"/>
      <c r="NIZ13" s="343"/>
      <c r="NJA13" s="343"/>
      <c r="NJB13" s="343"/>
      <c r="NJC13" s="343"/>
      <c r="NJD13" s="343"/>
      <c r="NJE13" s="343"/>
      <c r="NJF13" s="343"/>
      <c r="NJG13" s="343"/>
      <c r="NJH13" s="343"/>
      <c r="NJI13" s="343"/>
      <c r="NJJ13" s="343"/>
      <c r="NJK13" s="343"/>
      <c r="NJL13" s="343"/>
      <c r="NJM13" s="343"/>
      <c r="NJN13" s="343"/>
      <c r="NJO13" s="343"/>
      <c r="NJP13" s="343"/>
      <c r="NJQ13" s="343"/>
      <c r="NJR13" s="343"/>
      <c r="NJS13" s="343"/>
      <c r="NJT13" s="343"/>
      <c r="NJU13" s="343"/>
      <c r="NJV13" s="343"/>
      <c r="NJW13" s="343"/>
      <c r="NJX13" s="343"/>
      <c r="NJY13" s="343"/>
      <c r="NJZ13" s="343"/>
      <c r="NKA13" s="343"/>
      <c r="NKB13" s="343"/>
      <c r="NKC13" s="343"/>
      <c r="NKD13" s="343"/>
      <c r="NKE13" s="343"/>
      <c r="NKF13" s="343"/>
      <c r="NKG13" s="343"/>
      <c r="NKH13" s="343"/>
      <c r="NKI13" s="343"/>
      <c r="NKJ13" s="343"/>
      <c r="NKK13" s="343"/>
      <c r="NKL13" s="343"/>
      <c r="NKM13" s="343"/>
      <c r="NKN13" s="343"/>
      <c r="NKO13" s="343"/>
      <c r="NKP13" s="343"/>
      <c r="NKQ13" s="343"/>
      <c r="NKR13" s="343"/>
      <c r="NKS13" s="343"/>
      <c r="NKT13" s="343"/>
      <c r="NKU13" s="343"/>
      <c r="NKV13" s="343"/>
      <c r="NKW13" s="343"/>
      <c r="NKX13" s="343"/>
      <c r="NKY13" s="343"/>
      <c r="NKZ13" s="343"/>
      <c r="NLA13" s="343"/>
      <c r="NLB13" s="343"/>
      <c r="NLC13" s="343"/>
      <c r="NLD13" s="343"/>
      <c r="NLE13" s="343"/>
      <c r="NLF13" s="343"/>
      <c r="NLG13" s="343"/>
      <c r="NLH13" s="343"/>
      <c r="NLI13" s="343"/>
      <c r="NLJ13" s="343"/>
      <c r="NLK13" s="343"/>
      <c r="NLL13" s="343"/>
      <c r="NLM13" s="343"/>
      <c r="NLN13" s="343"/>
      <c r="NLO13" s="343"/>
      <c r="NLP13" s="343"/>
      <c r="NLQ13" s="343"/>
      <c r="NLR13" s="343"/>
      <c r="NLS13" s="343"/>
      <c r="NLT13" s="343"/>
      <c r="NLU13" s="343"/>
      <c r="NLV13" s="343"/>
      <c r="NLW13" s="343"/>
      <c r="NLX13" s="343"/>
      <c r="NLY13" s="343"/>
      <c r="NLZ13" s="343"/>
      <c r="NMA13" s="343"/>
      <c r="NMB13" s="343"/>
      <c r="NMC13" s="343"/>
      <c r="NMD13" s="343"/>
      <c r="NME13" s="343"/>
      <c r="NMF13" s="343"/>
      <c r="NMG13" s="343"/>
      <c r="NMH13" s="343"/>
      <c r="NMI13" s="343"/>
      <c r="NMJ13" s="343"/>
      <c r="NMK13" s="343"/>
      <c r="NML13" s="343"/>
      <c r="NMM13" s="343"/>
      <c r="NMN13" s="343"/>
      <c r="NMO13" s="343"/>
      <c r="NMP13" s="343"/>
      <c r="NMQ13" s="343"/>
      <c r="NMR13" s="343"/>
      <c r="NMS13" s="343"/>
      <c r="NMT13" s="343"/>
      <c r="NMU13" s="343"/>
      <c r="NMV13" s="343"/>
      <c r="NMW13" s="343"/>
      <c r="NMX13" s="343"/>
      <c r="NMY13" s="343"/>
      <c r="NMZ13" s="343"/>
      <c r="NNA13" s="343"/>
      <c r="NNB13" s="343"/>
      <c r="NNC13" s="343"/>
      <c r="NND13" s="343"/>
      <c r="NNE13" s="343"/>
      <c r="NNF13" s="343"/>
      <c r="NNG13" s="343"/>
      <c r="NNH13" s="343"/>
      <c r="NNI13" s="343"/>
      <c r="NNJ13" s="343"/>
      <c r="NNK13" s="343"/>
      <c r="NNL13" s="343"/>
      <c r="NNM13" s="343"/>
      <c r="NNN13" s="343"/>
      <c r="NNO13" s="343"/>
      <c r="NNP13" s="343"/>
      <c r="NNQ13" s="343"/>
      <c r="NNR13" s="343"/>
      <c r="NNS13" s="343"/>
      <c r="NNT13" s="343"/>
      <c r="NNU13" s="343"/>
      <c r="NNV13" s="343"/>
      <c r="NNW13" s="343"/>
      <c r="NNX13" s="343"/>
      <c r="NNY13" s="343"/>
      <c r="NNZ13" s="343"/>
      <c r="NOA13" s="343"/>
      <c r="NOB13" s="343"/>
      <c r="NOC13" s="343"/>
      <c r="NOD13" s="343"/>
      <c r="NOE13" s="343"/>
      <c r="NOF13" s="343"/>
      <c r="NOG13" s="343"/>
      <c r="NOH13" s="343"/>
      <c r="NOI13" s="343"/>
      <c r="NOJ13" s="343"/>
      <c r="NOK13" s="343"/>
      <c r="NOL13" s="343"/>
      <c r="NOM13" s="343"/>
      <c r="NON13" s="343"/>
      <c r="NOO13" s="343"/>
      <c r="NOP13" s="343"/>
      <c r="NOQ13" s="343"/>
      <c r="NOR13" s="343"/>
      <c r="NOS13" s="343"/>
      <c r="NOT13" s="343"/>
      <c r="NOU13" s="343"/>
      <c r="NOV13" s="343"/>
      <c r="NOW13" s="343"/>
      <c r="NOX13" s="343"/>
      <c r="NOY13" s="343"/>
      <c r="NOZ13" s="343"/>
      <c r="NPA13" s="343"/>
      <c r="NPB13" s="343"/>
      <c r="NPC13" s="343"/>
      <c r="NPD13" s="343"/>
      <c r="NPE13" s="343"/>
      <c r="NPF13" s="343"/>
      <c r="NPG13" s="343"/>
      <c r="NPH13" s="343"/>
      <c r="NPI13" s="343"/>
      <c r="NPJ13" s="343"/>
      <c r="NPK13" s="343"/>
      <c r="NPL13" s="343"/>
      <c r="NPM13" s="343"/>
      <c r="NPN13" s="343"/>
      <c r="NPO13" s="343"/>
      <c r="NPP13" s="343"/>
      <c r="NPQ13" s="343"/>
      <c r="NPR13" s="343"/>
      <c r="NPS13" s="343"/>
      <c r="NPT13" s="343"/>
      <c r="NPU13" s="343"/>
      <c r="NPV13" s="343"/>
      <c r="NPW13" s="343"/>
      <c r="NPX13" s="343"/>
      <c r="NPY13" s="343"/>
      <c r="NPZ13" s="343"/>
      <c r="NQA13" s="343"/>
      <c r="NQB13" s="343"/>
      <c r="NQC13" s="343"/>
      <c r="NQD13" s="343"/>
      <c r="NQE13" s="343"/>
      <c r="NQF13" s="343"/>
      <c r="NQG13" s="343"/>
      <c r="NQH13" s="343"/>
      <c r="NQI13" s="343"/>
      <c r="NQJ13" s="343"/>
      <c r="NQK13" s="343"/>
      <c r="NQL13" s="343"/>
      <c r="NQM13" s="343"/>
      <c r="NQN13" s="343"/>
      <c r="NQO13" s="343"/>
      <c r="NQP13" s="343"/>
      <c r="NQQ13" s="343"/>
      <c r="NQR13" s="343"/>
      <c r="NQS13" s="343"/>
      <c r="NQT13" s="343"/>
      <c r="NQU13" s="343"/>
      <c r="NQV13" s="343"/>
      <c r="NQW13" s="343"/>
      <c r="NQX13" s="343"/>
      <c r="NQY13" s="343"/>
      <c r="NQZ13" s="343"/>
      <c r="NRA13" s="343"/>
      <c r="NRB13" s="343"/>
      <c r="NRC13" s="343"/>
      <c r="NRD13" s="343"/>
      <c r="NRE13" s="343"/>
      <c r="NRF13" s="343"/>
      <c r="NRG13" s="343"/>
      <c r="NRH13" s="343"/>
      <c r="NRI13" s="343"/>
      <c r="NRJ13" s="343"/>
      <c r="NRK13" s="343"/>
      <c r="NRL13" s="343"/>
      <c r="NRM13" s="343"/>
      <c r="NRN13" s="343"/>
      <c r="NRO13" s="343"/>
      <c r="NRP13" s="343"/>
      <c r="NRQ13" s="343"/>
      <c r="NRR13" s="343"/>
      <c r="NRS13" s="343"/>
      <c r="NRT13" s="343"/>
      <c r="NRU13" s="343"/>
      <c r="NRV13" s="343"/>
      <c r="NRW13" s="343"/>
      <c r="NRX13" s="343"/>
      <c r="NRY13" s="343"/>
      <c r="NRZ13" s="343"/>
      <c r="NSA13" s="343"/>
      <c r="NSB13" s="343"/>
      <c r="NSC13" s="343"/>
      <c r="NSD13" s="343"/>
      <c r="NSE13" s="343"/>
      <c r="NSF13" s="343"/>
      <c r="NSG13" s="343"/>
      <c r="NSH13" s="343"/>
      <c r="NSI13" s="343"/>
      <c r="NSJ13" s="343"/>
      <c r="NSK13" s="343"/>
      <c r="NSL13" s="343"/>
      <c r="NSM13" s="343"/>
      <c r="NSN13" s="343"/>
      <c r="NSO13" s="343"/>
      <c r="NSP13" s="343"/>
      <c r="NSQ13" s="343"/>
      <c r="NSR13" s="343"/>
      <c r="NSS13" s="343"/>
      <c r="NST13" s="343"/>
      <c r="NSU13" s="343"/>
      <c r="NSV13" s="343"/>
      <c r="NSW13" s="343"/>
      <c r="NSX13" s="343"/>
      <c r="NSY13" s="343"/>
      <c r="NSZ13" s="343"/>
      <c r="NTA13" s="343"/>
      <c r="NTB13" s="343"/>
      <c r="NTC13" s="343"/>
      <c r="NTD13" s="343"/>
      <c r="NTE13" s="343"/>
      <c r="NTF13" s="343"/>
      <c r="NTG13" s="343"/>
      <c r="NTH13" s="343"/>
      <c r="NTI13" s="343"/>
      <c r="NTJ13" s="343"/>
      <c r="NTK13" s="343"/>
      <c r="NTL13" s="343"/>
      <c r="NTM13" s="343"/>
      <c r="NTN13" s="343"/>
      <c r="NTO13" s="343"/>
      <c r="NTP13" s="343"/>
      <c r="NTQ13" s="343"/>
      <c r="NTR13" s="343"/>
      <c r="NTS13" s="343"/>
      <c r="NTT13" s="343"/>
      <c r="NTU13" s="343"/>
      <c r="NTV13" s="343"/>
      <c r="NTW13" s="343"/>
      <c r="NTX13" s="343"/>
      <c r="NTY13" s="343"/>
      <c r="NTZ13" s="343"/>
      <c r="NUA13" s="343"/>
      <c r="NUB13" s="343"/>
      <c r="NUC13" s="343"/>
      <c r="NUD13" s="343"/>
      <c r="NUE13" s="343"/>
      <c r="NUF13" s="343"/>
      <c r="NUG13" s="343"/>
      <c r="NUH13" s="343"/>
      <c r="NUI13" s="343"/>
      <c r="NUJ13" s="343"/>
      <c r="NUK13" s="343"/>
      <c r="NUL13" s="343"/>
      <c r="NUM13" s="343"/>
      <c r="NUN13" s="343"/>
      <c r="NUO13" s="343"/>
      <c r="NUP13" s="343"/>
      <c r="NUQ13" s="343"/>
      <c r="NUR13" s="343"/>
      <c r="NUS13" s="343"/>
      <c r="NUT13" s="343"/>
      <c r="NUU13" s="343"/>
      <c r="NUV13" s="343"/>
      <c r="NUW13" s="343"/>
      <c r="NUX13" s="343"/>
      <c r="NUY13" s="343"/>
      <c r="NUZ13" s="343"/>
      <c r="NVA13" s="343"/>
      <c r="NVB13" s="343"/>
      <c r="NVC13" s="343"/>
      <c r="NVD13" s="343"/>
      <c r="NVE13" s="343"/>
      <c r="NVF13" s="343"/>
      <c r="NVG13" s="343"/>
      <c r="NVH13" s="343"/>
      <c r="NVI13" s="343"/>
      <c r="NVJ13" s="343"/>
      <c r="NVK13" s="343"/>
      <c r="NVL13" s="343"/>
      <c r="NVM13" s="343"/>
      <c r="NVN13" s="343"/>
      <c r="NVO13" s="343"/>
      <c r="NVP13" s="343"/>
      <c r="NVQ13" s="343"/>
      <c r="NVR13" s="343"/>
      <c r="NVS13" s="343"/>
      <c r="NVT13" s="343"/>
      <c r="NVU13" s="343"/>
      <c r="NVV13" s="343"/>
      <c r="NVW13" s="343"/>
      <c r="NVX13" s="343"/>
      <c r="NVY13" s="343"/>
      <c r="NVZ13" s="343"/>
      <c r="NWA13" s="343"/>
      <c r="NWB13" s="343"/>
      <c r="NWC13" s="343"/>
      <c r="NWD13" s="343"/>
      <c r="NWE13" s="343"/>
      <c r="NWF13" s="343"/>
      <c r="NWG13" s="343"/>
      <c r="NWH13" s="343"/>
      <c r="NWI13" s="343"/>
      <c r="NWJ13" s="343"/>
      <c r="NWK13" s="343"/>
      <c r="NWL13" s="343"/>
      <c r="NWM13" s="343"/>
      <c r="NWN13" s="343"/>
      <c r="NWO13" s="343"/>
      <c r="NWP13" s="343"/>
      <c r="NWQ13" s="343"/>
      <c r="NWR13" s="343"/>
      <c r="NWS13" s="343"/>
      <c r="NWT13" s="343"/>
      <c r="NWU13" s="343"/>
      <c r="NWV13" s="343"/>
      <c r="NWW13" s="343"/>
      <c r="NWX13" s="343"/>
      <c r="NWY13" s="343"/>
      <c r="NWZ13" s="343"/>
      <c r="NXA13" s="343"/>
      <c r="NXB13" s="343"/>
      <c r="NXC13" s="343"/>
      <c r="NXD13" s="343"/>
      <c r="NXE13" s="343"/>
      <c r="NXF13" s="343"/>
      <c r="NXG13" s="343"/>
      <c r="NXH13" s="343"/>
      <c r="NXI13" s="343"/>
      <c r="NXJ13" s="343"/>
      <c r="NXK13" s="343"/>
      <c r="NXL13" s="343"/>
      <c r="NXM13" s="343"/>
      <c r="NXN13" s="343"/>
      <c r="NXO13" s="343"/>
      <c r="NXP13" s="343"/>
      <c r="NXQ13" s="343"/>
      <c r="NXR13" s="343"/>
      <c r="NXS13" s="343"/>
      <c r="NXT13" s="343"/>
      <c r="NXU13" s="343"/>
      <c r="NXV13" s="343"/>
      <c r="NXW13" s="343"/>
      <c r="NXX13" s="343"/>
      <c r="NXY13" s="343"/>
      <c r="NXZ13" s="343"/>
      <c r="NYA13" s="343"/>
      <c r="NYB13" s="343"/>
      <c r="NYC13" s="343"/>
      <c r="NYD13" s="343"/>
      <c r="NYE13" s="343"/>
      <c r="NYF13" s="343"/>
      <c r="NYG13" s="343"/>
      <c r="NYH13" s="343"/>
      <c r="NYI13" s="343"/>
      <c r="NYJ13" s="343"/>
      <c r="NYK13" s="343"/>
      <c r="NYL13" s="343"/>
      <c r="NYM13" s="343"/>
      <c r="NYN13" s="343"/>
      <c r="NYO13" s="343"/>
      <c r="NYP13" s="343"/>
      <c r="NYQ13" s="343"/>
      <c r="NYR13" s="343"/>
      <c r="NYS13" s="343"/>
      <c r="NYT13" s="343"/>
      <c r="NYU13" s="343"/>
      <c r="NYV13" s="343"/>
      <c r="NYW13" s="343"/>
      <c r="NYX13" s="343"/>
      <c r="NYY13" s="343"/>
      <c r="NYZ13" s="343"/>
      <c r="NZA13" s="343"/>
      <c r="NZB13" s="343"/>
      <c r="NZC13" s="343"/>
      <c r="NZD13" s="343"/>
      <c r="NZE13" s="343"/>
      <c r="NZF13" s="343"/>
      <c r="NZG13" s="343"/>
      <c r="NZH13" s="343"/>
      <c r="NZI13" s="343"/>
      <c r="NZJ13" s="343"/>
      <c r="NZK13" s="343"/>
      <c r="NZL13" s="343"/>
      <c r="NZM13" s="343"/>
      <c r="NZN13" s="343"/>
      <c r="NZO13" s="343"/>
      <c r="NZP13" s="343"/>
      <c r="NZQ13" s="343"/>
      <c r="NZR13" s="343"/>
      <c r="NZS13" s="343"/>
      <c r="NZT13" s="343"/>
      <c r="NZU13" s="343"/>
      <c r="NZV13" s="343"/>
      <c r="NZW13" s="343"/>
      <c r="NZX13" s="343"/>
      <c r="NZY13" s="343"/>
      <c r="NZZ13" s="343"/>
      <c r="OAA13" s="343"/>
      <c r="OAB13" s="343"/>
      <c r="OAC13" s="343"/>
      <c r="OAD13" s="343"/>
      <c r="OAE13" s="343"/>
      <c r="OAF13" s="343"/>
      <c r="OAG13" s="343"/>
      <c r="OAH13" s="343"/>
      <c r="OAI13" s="343"/>
      <c r="OAJ13" s="343"/>
      <c r="OAK13" s="343"/>
      <c r="OAL13" s="343"/>
      <c r="OAM13" s="343"/>
      <c r="OAN13" s="343"/>
      <c r="OAO13" s="343"/>
      <c r="OAP13" s="343"/>
      <c r="OAQ13" s="343"/>
      <c r="OAR13" s="343"/>
      <c r="OAS13" s="343"/>
      <c r="OAT13" s="343"/>
      <c r="OAU13" s="343"/>
      <c r="OAV13" s="343"/>
      <c r="OAW13" s="343"/>
      <c r="OAX13" s="343"/>
      <c r="OAY13" s="343"/>
      <c r="OAZ13" s="343"/>
      <c r="OBA13" s="343"/>
      <c r="OBB13" s="343"/>
      <c r="OBC13" s="343"/>
      <c r="OBD13" s="343"/>
      <c r="OBE13" s="343"/>
      <c r="OBF13" s="343"/>
      <c r="OBG13" s="343"/>
      <c r="OBH13" s="343"/>
      <c r="OBI13" s="343"/>
      <c r="OBJ13" s="343"/>
      <c r="OBK13" s="343"/>
      <c r="OBL13" s="343"/>
      <c r="OBM13" s="343"/>
      <c r="OBN13" s="343"/>
      <c r="OBO13" s="343"/>
      <c r="OBP13" s="343"/>
      <c r="OBQ13" s="343"/>
      <c r="OBR13" s="343"/>
      <c r="OBS13" s="343"/>
      <c r="OBT13" s="343"/>
      <c r="OBU13" s="343"/>
      <c r="OBV13" s="343"/>
      <c r="OBW13" s="343"/>
      <c r="OBX13" s="343"/>
      <c r="OBY13" s="343"/>
      <c r="OBZ13" s="343"/>
      <c r="OCA13" s="343"/>
      <c r="OCB13" s="343"/>
      <c r="OCC13" s="343"/>
      <c r="OCD13" s="343"/>
      <c r="OCE13" s="343"/>
      <c r="OCF13" s="343"/>
      <c r="OCG13" s="343"/>
      <c r="OCH13" s="343"/>
      <c r="OCI13" s="343"/>
      <c r="OCJ13" s="343"/>
      <c r="OCK13" s="343"/>
      <c r="OCL13" s="343"/>
      <c r="OCM13" s="343"/>
      <c r="OCN13" s="343"/>
      <c r="OCO13" s="343"/>
      <c r="OCP13" s="343"/>
      <c r="OCQ13" s="343"/>
      <c r="OCR13" s="343"/>
      <c r="OCS13" s="343"/>
      <c r="OCT13" s="343"/>
      <c r="OCU13" s="343"/>
      <c r="OCV13" s="343"/>
      <c r="OCW13" s="343"/>
      <c r="OCX13" s="343"/>
      <c r="OCY13" s="343"/>
      <c r="OCZ13" s="343"/>
      <c r="ODA13" s="343"/>
      <c r="ODB13" s="343"/>
      <c r="ODC13" s="343"/>
      <c r="ODD13" s="343"/>
      <c r="ODE13" s="343"/>
      <c r="ODF13" s="343"/>
      <c r="ODG13" s="343"/>
      <c r="ODH13" s="343"/>
      <c r="ODI13" s="343"/>
      <c r="ODJ13" s="343"/>
      <c r="ODK13" s="343"/>
      <c r="ODL13" s="343"/>
      <c r="ODM13" s="343"/>
      <c r="ODN13" s="343"/>
      <c r="ODO13" s="343"/>
      <c r="ODP13" s="343"/>
      <c r="ODQ13" s="343"/>
      <c r="ODR13" s="343"/>
      <c r="ODS13" s="343"/>
      <c r="ODT13" s="343"/>
      <c r="ODU13" s="343"/>
      <c r="ODV13" s="343"/>
      <c r="ODW13" s="343"/>
      <c r="ODX13" s="343"/>
      <c r="ODY13" s="343"/>
      <c r="ODZ13" s="343"/>
      <c r="OEA13" s="343"/>
      <c r="OEB13" s="343"/>
      <c r="OEC13" s="343"/>
      <c r="OED13" s="343"/>
      <c r="OEE13" s="343"/>
      <c r="OEF13" s="343"/>
      <c r="OEG13" s="343"/>
      <c r="OEH13" s="343"/>
      <c r="OEI13" s="343"/>
      <c r="OEJ13" s="343"/>
      <c r="OEK13" s="343"/>
      <c r="OEL13" s="343"/>
      <c r="OEM13" s="343"/>
      <c r="OEN13" s="343"/>
      <c r="OEO13" s="343"/>
      <c r="OEP13" s="343"/>
      <c r="OEQ13" s="343"/>
      <c r="OER13" s="343"/>
      <c r="OES13" s="343"/>
      <c r="OET13" s="343"/>
      <c r="OEU13" s="343"/>
      <c r="OEV13" s="343"/>
      <c r="OEW13" s="343"/>
      <c r="OEX13" s="343"/>
      <c r="OEY13" s="343"/>
      <c r="OEZ13" s="343"/>
      <c r="OFA13" s="343"/>
      <c r="OFB13" s="343"/>
      <c r="OFC13" s="343"/>
      <c r="OFD13" s="343"/>
      <c r="OFE13" s="343"/>
      <c r="OFF13" s="343"/>
      <c r="OFG13" s="343"/>
      <c r="OFH13" s="343"/>
      <c r="OFI13" s="343"/>
      <c r="OFJ13" s="343"/>
      <c r="OFK13" s="343"/>
      <c r="OFL13" s="343"/>
      <c r="OFM13" s="343"/>
      <c r="OFN13" s="343"/>
      <c r="OFO13" s="343"/>
      <c r="OFP13" s="343"/>
      <c r="OFQ13" s="343"/>
      <c r="OFR13" s="343"/>
      <c r="OFS13" s="343"/>
      <c r="OFT13" s="343"/>
      <c r="OFU13" s="343"/>
      <c r="OFV13" s="343"/>
      <c r="OFW13" s="343"/>
      <c r="OFX13" s="343"/>
      <c r="OFY13" s="343"/>
      <c r="OFZ13" s="343"/>
      <c r="OGA13" s="343"/>
      <c r="OGB13" s="343"/>
      <c r="OGC13" s="343"/>
      <c r="OGD13" s="343"/>
      <c r="OGE13" s="343"/>
      <c r="OGF13" s="343"/>
      <c r="OGG13" s="343"/>
      <c r="OGH13" s="343"/>
      <c r="OGI13" s="343"/>
      <c r="OGJ13" s="343"/>
      <c r="OGK13" s="343"/>
      <c r="OGL13" s="343"/>
      <c r="OGM13" s="343"/>
      <c r="OGN13" s="343"/>
      <c r="OGO13" s="343"/>
      <c r="OGP13" s="343"/>
      <c r="OGQ13" s="343"/>
      <c r="OGR13" s="343"/>
      <c r="OGS13" s="343"/>
      <c r="OGT13" s="343"/>
      <c r="OGU13" s="343"/>
      <c r="OGV13" s="343"/>
      <c r="OGW13" s="343"/>
      <c r="OGX13" s="343"/>
      <c r="OGY13" s="343"/>
      <c r="OGZ13" s="343"/>
      <c r="OHA13" s="343"/>
      <c r="OHB13" s="343"/>
      <c r="OHC13" s="343"/>
      <c r="OHD13" s="343"/>
      <c r="OHE13" s="343"/>
      <c r="OHF13" s="343"/>
      <c r="OHG13" s="343"/>
      <c r="OHH13" s="343"/>
      <c r="OHI13" s="343"/>
      <c r="OHJ13" s="343"/>
      <c r="OHK13" s="343"/>
      <c r="OHL13" s="343"/>
      <c r="OHM13" s="343"/>
      <c r="OHN13" s="343"/>
      <c r="OHO13" s="343"/>
      <c r="OHP13" s="343"/>
      <c r="OHQ13" s="343"/>
      <c r="OHR13" s="343"/>
      <c r="OHS13" s="343"/>
      <c r="OHT13" s="343"/>
      <c r="OHU13" s="343"/>
      <c r="OHV13" s="343"/>
      <c r="OHW13" s="343"/>
      <c r="OHX13" s="343"/>
      <c r="OHY13" s="343"/>
      <c r="OHZ13" s="343"/>
      <c r="OIA13" s="343"/>
      <c r="OIB13" s="343"/>
      <c r="OIC13" s="343"/>
      <c r="OID13" s="343"/>
      <c r="OIE13" s="343"/>
      <c r="OIF13" s="343"/>
      <c r="OIG13" s="343"/>
      <c r="OIH13" s="343"/>
      <c r="OII13" s="343"/>
      <c r="OIJ13" s="343"/>
      <c r="OIK13" s="343"/>
      <c r="OIL13" s="343"/>
      <c r="OIM13" s="343"/>
      <c r="OIN13" s="343"/>
      <c r="OIO13" s="343"/>
      <c r="OIP13" s="343"/>
      <c r="OIQ13" s="343"/>
      <c r="OIR13" s="343"/>
      <c r="OIS13" s="343"/>
      <c r="OIT13" s="343"/>
      <c r="OIU13" s="343"/>
      <c r="OIV13" s="343"/>
      <c r="OIW13" s="343"/>
      <c r="OIX13" s="343"/>
      <c r="OIY13" s="343"/>
      <c r="OIZ13" s="343"/>
      <c r="OJA13" s="343"/>
      <c r="OJB13" s="343"/>
      <c r="OJC13" s="343"/>
      <c r="OJD13" s="343"/>
      <c r="OJE13" s="343"/>
      <c r="OJF13" s="343"/>
      <c r="OJG13" s="343"/>
      <c r="OJH13" s="343"/>
      <c r="OJI13" s="343"/>
      <c r="OJJ13" s="343"/>
      <c r="OJK13" s="343"/>
      <c r="OJL13" s="343"/>
      <c r="OJM13" s="343"/>
      <c r="OJN13" s="343"/>
      <c r="OJO13" s="343"/>
      <c r="OJP13" s="343"/>
      <c r="OJQ13" s="343"/>
      <c r="OJR13" s="343"/>
      <c r="OJS13" s="343"/>
      <c r="OJT13" s="343"/>
      <c r="OJU13" s="343"/>
      <c r="OJV13" s="343"/>
      <c r="OJW13" s="343"/>
      <c r="OJX13" s="343"/>
      <c r="OJY13" s="343"/>
      <c r="OJZ13" s="343"/>
      <c r="OKA13" s="343"/>
      <c r="OKB13" s="343"/>
      <c r="OKC13" s="343"/>
      <c r="OKD13" s="343"/>
      <c r="OKE13" s="343"/>
      <c r="OKF13" s="343"/>
      <c r="OKG13" s="343"/>
      <c r="OKH13" s="343"/>
      <c r="OKI13" s="343"/>
      <c r="OKJ13" s="343"/>
      <c r="OKK13" s="343"/>
      <c r="OKL13" s="343"/>
      <c r="OKM13" s="343"/>
      <c r="OKN13" s="343"/>
      <c r="OKO13" s="343"/>
      <c r="OKP13" s="343"/>
      <c r="OKQ13" s="343"/>
      <c r="OKR13" s="343"/>
      <c r="OKS13" s="343"/>
      <c r="OKT13" s="343"/>
      <c r="OKU13" s="343"/>
      <c r="OKV13" s="343"/>
      <c r="OKW13" s="343"/>
      <c r="OKX13" s="343"/>
      <c r="OKY13" s="343"/>
      <c r="OKZ13" s="343"/>
      <c r="OLA13" s="343"/>
      <c r="OLB13" s="343"/>
      <c r="OLC13" s="343"/>
      <c r="OLD13" s="343"/>
      <c r="OLE13" s="343"/>
      <c r="OLF13" s="343"/>
      <c r="OLG13" s="343"/>
      <c r="OLH13" s="343"/>
      <c r="OLI13" s="343"/>
      <c r="OLJ13" s="343"/>
      <c r="OLK13" s="343"/>
      <c r="OLL13" s="343"/>
      <c r="OLM13" s="343"/>
      <c r="OLN13" s="343"/>
      <c r="OLO13" s="343"/>
      <c r="OLP13" s="343"/>
      <c r="OLQ13" s="343"/>
      <c r="OLR13" s="343"/>
      <c r="OLS13" s="343"/>
      <c r="OLT13" s="343"/>
      <c r="OLU13" s="343"/>
      <c r="OLV13" s="343"/>
      <c r="OLW13" s="343"/>
      <c r="OLX13" s="343"/>
      <c r="OLY13" s="343"/>
      <c r="OLZ13" s="343"/>
      <c r="OMA13" s="343"/>
      <c r="OMB13" s="343"/>
      <c r="OMC13" s="343"/>
      <c r="OMD13" s="343"/>
      <c r="OME13" s="343"/>
      <c r="OMF13" s="343"/>
      <c r="OMG13" s="343"/>
      <c r="OMH13" s="343"/>
      <c r="OMI13" s="343"/>
      <c r="OMJ13" s="343"/>
      <c r="OMK13" s="343"/>
      <c r="OML13" s="343"/>
      <c r="OMM13" s="343"/>
      <c r="OMN13" s="343"/>
      <c r="OMO13" s="343"/>
      <c r="OMP13" s="343"/>
      <c r="OMQ13" s="343"/>
      <c r="OMR13" s="343"/>
      <c r="OMS13" s="343"/>
      <c r="OMT13" s="343"/>
      <c r="OMU13" s="343"/>
      <c r="OMV13" s="343"/>
      <c r="OMW13" s="343"/>
      <c r="OMX13" s="343"/>
      <c r="OMY13" s="343"/>
      <c r="OMZ13" s="343"/>
      <c r="ONA13" s="343"/>
      <c r="ONB13" s="343"/>
      <c r="ONC13" s="343"/>
      <c r="OND13" s="343"/>
      <c r="ONE13" s="343"/>
      <c r="ONF13" s="343"/>
      <c r="ONG13" s="343"/>
      <c r="ONH13" s="343"/>
      <c r="ONI13" s="343"/>
      <c r="ONJ13" s="343"/>
      <c r="ONK13" s="343"/>
      <c r="ONL13" s="343"/>
      <c r="ONM13" s="343"/>
      <c r="ONN13" s="343"/>
      <c r="ONO13" s="343"/>
      <c r="ONP13" s="343"/>
      <c r="ONQ13" s="343"/>
      <c r="ONR13" s="343"/>
      <c r="ONS13" s="343"/>
      <c r="ONT13" s="343"/>
      <c r="ONU13" s="343"/>
      <c r="ONV13" s="343"/>
      <c r="ONW13" s="343"/>
      <c r="ONX13" s="343"/>
      <c r="ONY13" s="343"/>
      <c r="ONZ13" s="343"/>
      <c r="OOA13" s="343"/>
      <c r="OOB13" s="343"/>
      <c r="OOC13" s="343"/>
      <c r="OOD13" s="343"/>
      <c r="OOE13" s="343"/>
      <c r="OOF13" s="343"/>
      <c r="OOG13" s="343"/>
      <c r="OOH13" s="343"/>
      <c r="OOI13" s="343"/>
      <c r="OOJ13" s="343"/>
      <c r="OOK13" s="343"/>
      <c r="OOL13" s="343"/>
      <c r="OOM13" s="343"/>
      <c r="OON13" s="343"/>
      <c r="OOO13" s="343"/>
      <c r="OOP13" s="343"/>
      <c r="OOQ13" s="343"/>
      <c r="OOR13" s="343"/>
      <c r="OOS13" s="343"/>
      <c r="OOT13" s="343"/>
      <c r="OOU13" s="343"/>
      <c r="OOV13" s="343"/>
      <c r="OOW13" s="343"/>
      <c r="OOX13" s="343"/>
      <c r="OOY13" s="343"/>
      <c r="OOZ13" s="343"/>
      <c r="OPA13" s="343"/>
      <c r="OPB13" s="343"/>
      <c r="OPC13" s="343"/>
      <c r="OPD13" s="343"/>
      <c r="OPE13" s="343"/>
      <c r="OPF13" s="343"/>
      <c r="OPG13" s="343"/>
      <c r="OPH13" s="343"/>
      <c r="OPI13" s="343"/>
      <c r="OPJ13" s="343"/>
      <c r="OPK13" s="343"/>
      <c r="OPL13" s="343"/>
      <c r="OPM13" s="343"/>
      <c r="OPN13" s="343"/>
      <c r="OPO13" s="343"/>
      <c r="OPP13" s="343"/>
      <c r="OPQ13" s="343"/>
      <c r="OPR13" s="343"/>
      <c r="OPS13" s="343"/>
      <c r="OPT13" s="343"/>
      <c r="OPU13" s="343"/>
      <c r="OPV13" s="343"/>
      <c r="OPW13" s="343"/>
      <c r="OPX13" s="343"/>
      <c r="OPY13" s="343"/>
      <c r="OPZ13" s="343"/>
      <c r="OQA13" s="343"/>
      <c r="OQB13" s="343"/>
      <c r="OQC13" s="343"/>
      <c r="OQD13" s="343"/>
      <c r="OQE13" s="343"/>
      <c r="OQF13" s="343"/>
      <c r="OQG13" s="343"/>
      <c r="OQH13" s="343"/>
      <c r="OQI13" s="343"/>
      <c r="OQJ13" s="343"/>
      <c r="OQK13" s="343"/>
      <c r="OQL13" s="343"/>
      <c r="OQM13" s="343"/>
      <c r="OQN13" s="343"/>
      <c r="OQO13" s="343"/>
      <c r="OQP13" s="343"/>
      <c r="OQQ13" s="343"/>
      <c r="OQR13" s="343"/>
      <c r="OQS13" s="343"/>
      <c r="OQT13" s="343"/>
      <c r="OQU13" s="343"/>
      <c r="OQV13" s="343"/>
      <c r="OQW13" s="343"/>
      <c r="OQX13" s="343"/>
      <c r="OQY13" s="343"/>
      <c r="OQZ13" s="343"/>
      <c r="ORA13" s="343"/>
      <c r="ORB13" s="343"/>
      <c r="ORC13" s="343"/>
      <c r="ORD13" s="343"/>
      <c r="ORE13" s="343"/>
      <c r="ORF13" s="343"/>
      <c r="ORG13" s="343"/>
      <c r="ORH13" s="343"/>
      <c r="ORI13" s="343"/>
      <c r="ORJ13" s="343"/>
      <c r="ORK13" s="343"/>
      <c r="ORL13" s="343"/>
      <c r="ORM13" s="343"/>
      <c r="ORN13" s="343"/>
      <c r="ORO13" s="343"/>
      <c r="ORP13" s="343"/>
      <c r="ORQ13" s="343"/>
      <c r="ORR13" s="343"/>
      <c r="ORS13" s="343"/>
      <c r="ORT13" s="343"/>
      <c r="ORU13" s="343"/>
      <c r="ORV13" s="343"/>
      <c r="ORW13" s="343"/>
      <c r="ORX13" s="343"/>
      <c r="ORY13" s="343"/>
      <c r="ORZ13" s="343"/>
      <c r="OSA13" s="343"/>
      <c r="OSB13" s="343"/>
      <c r="OSC13" s="343"/>
      <c r="OSD13" s="343"/>
      <c r="OSE13" s="343"/>
      <c r="OSF13" s="343"/>
      <c r="OSG13" s="343"/>
      <c r="OSH13" s="343"/>
      <c r="OSI13" s="343"/>
      <c r="OSJ13" s="343"/>
      <c r="OSK13" s="343"/>
      <c r="OSL13" s="343"/>
      <c r="OSM13" s="343"/>
      <c r="OSN13" s="343"/>
      <c r="OSO13" s="343"/>
      <c r="OSP13" s="343"/>
      <c r="OSQ13" s="343"/>
      <c r="OSR13" s="343"/>
      <c r="OSS13" s="343"/>
      <c r="OST13" s="343"/>
      <c r="OSU13" s="343"/>
      <c r="OSV13" s="343"/>
      <c r="OSW13" s="343"/>
      <c r="OSX13" s="343"/>
      <c r="OSY13" s="343"/>
      <c r="OSZ13" s="343"/>
      <c r="OTA13" s="343"/>
      <c r="OTB13" s="343"/>
      <c r="OTC13" s="343"/>
      <c r="OTD13" s="343"/>
      <c r="OTE13" s="343"/>
      <c r="OTF13" s="343"/>
      <c r="OTG13" s="343"/>
      <c r="OTH13" s="343"/>
      <c r="OTI13" s="343"/>
      <c r="OTJ13" s="343"/>
      <c r="OTK13" s="343"/>
      <c r="OTL13" s="343"/>
      <c r="OTM13" s="343"/>
      <c r="OTN13" s="343"/>
      <c r="OTO13" s="343"/>
      <c r="OTP13" s="343"/>
      <c r="OTQ13" s="343"/>
      <c r="OTR13" s="343"/>
      <c r="OTS13" s="343"/>
      <c r="OTT13" s="343"/>
      <c r="OTU13" s="343"/>
      <c r="OTV13" s="343"/>
      <c r="OTW13" s="343"/>
      <c r="OTX13" s="343"/>
      <c r="OTY13" s="343"/>
      <c r="OTZ13" s="343"/>
      <c r="OUA13" s="343"/>
      <c r="OUB13" s="343"/>
      <c r="OUC13" s="343"/>
      <c r="OUD13" s="343"/>
      <c r="OUE13" s="343"/>
      <c r="OUF13" s="343"/>
      <c r="OUG13" s="343"/>
      <c r="OUH13" s="343"/>
      <c r="OUI13" s="343"/>
      <c r="OUJ13" s="343"/>
      <c r="OUK13" s="343"/>
      <c r="OUL13" s="343"/>
      <c r="OUM13" s="343"/>
      <c r="OUN13" s="343"/>
      <c r="OUO13" s="343"/>
      <c r="OUP13" s="343"/>
      <c r="OUQ13" s="343"/>
      <c r="OUR13" s="343"/>
      <c r="OUS13" s="343"/>
      <c r="OUT13" s="343"/>
      <c r="OUU13" s="343"/>
      <c r="OUV13" s="343"/>
      <c r="OUW13" s="343"/>
      <c r="OUX13" s="343"/>
      <c r="OUY13" s="343"/>
      <c r="OUZ13" s="343"/>
      <c r="OVA13" s="343"/>
      <c r="OVB13" s="343"/>
      <c r="OVC13" s="343"/>
      <c r="OVD13" s="343"/>
      <c r="OVE13" s="343"/>
      <c r="OVF13" s="343"/>
      <c r="OVG13" s="343"/>
      <c r="OVH13" s="343"/>
      <c r="OVI13" s="343"/>
      <c r="OVJ13" s="343"/>
      <c r="OVK13" s="343"/>
      <c r="OVL13" s="343"/>
      <c r="OVM13" s="343"/>
      <c r="OVN13" s="343"/>
      <c r="OVO13" s="343"/>
      <c r="OVP13" s="343"/>
      <c r="OVQ13" s="343"/>
      <c r="OVR13" s="343"/>
      <c r="OVS13" s="343"/>
      <c r="OVT13" s="343"/>
      <c r="OVU13" s="343"/>
      <c r="OVV13" s="343"/>
      <c r="OVW13" s="343"/>
      <c r="OVX13" s="343"/>
      <c r="OVY13" s="343"/>
      <c r="OVZ13" s="343"/>
      <c r="OWA13" s="343"/>
      <c r="OWB13" s="343"/>
      <c r="OWC13" s="343"/>
      <c r="OWD13" s="343"/>
      <c r="OWE13" s="343"/>
      <c r="OWF13" s="343"/>
      <c r="OWG13" s="343"/>
      <c r="OWH13" s="343"/>
      <c r="OWI13" s="343"/>
      <c r="OWJ13" s="343"/>
      <c r="OWK13" s="343"/>
      <c r="OWL13" s="343"/>
      <c r="OWM13" s="343"/>
      <c r="OWN13" s="343"/>
      <c r="OWO13" s="343"/>
      <c r="OWP13" s="343"/>
      <c r="OWQ13" s="343"/>
      <c r="OWR13" s="343"/>
      <c r="OWS13" s="343"/>
      <c r="OWT13" s="343"/>
      <c r="OWU13" s="343"/>
      <c r="OWV13" s="343"/>
      <c r="OWW13" s="343"/>
      <c r="OWX13" s="343"/>
      <c r="OWY13" s="343"/>
      <c r="OWZ13" s="343"/>
      <c r="OXA13" s="343"/>
      <c r="OXB13" s="343"/>
      <c r="OXC13" s="343"/>
      <c r="OXD13" s="343"/>
      <c r="OXE13" s="343"/>
      <c r="OXF13" s="343"/>
      <c r="OXG13" s="343"/>
      <c r="OXH13" s="343"/>
      <c r="OXI13" s="343"/>
      <c r="OXJ13" s="343"/>
      <c r="OXK13" s="343"/>
      <c r="OXL13" s="343"/>
      <c r="OXM13" s="343"/>
      <c r="OXN13" s="343"/>
      <c r="OXO13" s="343"/>
      <c r="OXP13" s="343"/>
      <c r="OXQ13" s="343"/>
      <c r="OXR13" s="343"/>
      <c r="OXS13" s="343"/>
      <c r="OXT13" s="343"/>
      <c r="OXU13" s="343"/>
      <c r="OXV13" s="343"/>
      <c r="OXW13" s="343"/>
      <c r="OXX13" s="343"/>
      <c r="OXY13" s="343"/>
      <c r="OXZ13" s="343"/>
      <c r="OYA13" s="343"/>
      <c r="OYB13" s="343"/>
      <c r="OYC13" s="343"/>
      <c r="OYD13" s="343"/>
      <c r="OYE13" s="343"/>
      <c r="OYF13" s="343"/>
      <c r="OYG13" s="343"/>
      <c r="OYH13" s="343"/>
      <c r="OYI13" s="343"/>
      <c r="OYJ13" s="343"/>
      <c r="OYK13" s="343"/>
      <c r="OYL13" s="343"/>
      <c r="OYM13" s="343"/>
      <c r="OYN13" s="343"/>
      <c r="OYO13" s="343"/>
      <c r="OYP13" s="343"/>
      <c r="OYQ13" s="343"/>
      <c r="OYR13" s="343"/>
      <c r="OYS13" s="343"/>
      <c r="OYT13" s="343"/>
      <c r="OYU13" s="343"/>
      <c r="OYV13" s="343"/>
      <c r="OYW13" s="343"/>
      <c r="OYX13" s="343"/>
      <c r="OYY13" s="343"/>
      <c r="OYZ13" s="343"/>
      <c r="OZA13" s="343"/>
      <c r="OZB13" s="343"/>
      <c r="OZC13" s="343"/>
      <c r="OZD13" s="343"/>
      <c r="OZE13" s="343"/>
      <c r="OZF13" s="343"/>
      <c r="OZG13" s="343"/>
      <c r="OZH13" s="343"/>
      <c r="OZI13" s="343"/>
      <c r="OZJ13" s="343"/>
      <c r="OZK13" s="343"/>
      <c r="OZL13" s="343"/>
      <c r="OZM13" s="343"/>
      <c r="OZN13" s="343"/>
      <c r="OZO13" s="343"/>
      <c r="OZP13" s="343"/>
      <c r="OZQ13" s="343"/>
      <c r="OZR13" s="343"/>
      <c r="OZS13" s="343"/>
      <c r="OZT13" s="343"/>
      <c r="OZU13" s="343"/>
      <c r="OZV13" s="343"/>
      <c r="OZW13" s="343"/>
      <c r="OZX13" s="343"/>
      <c r="OZY13" s="343"/>
      <c r="OZZ13" s="343"/>
      <c r="PAA13" s="343"/>
      <c r="PAB13" s="343"/>
      <c r="PAC13" s="343"/>
      <c r="PAD13" s="343"/>
      <c r="PAE13" s="343"/>
      <c r="PAF13" s="343"/>
      <c r="PAG13" s="343"/>
      <c r="PAH13" s="343"/>
      <c r="PAI13" s="343"/>
      <c r="PAJ13" s="343"/>
      <c r="PAK13" s="343"/>
      <c r="PAL13" s="343"/>
      <c r="PAM13" s="343"/>
      <c r="PAN13" s="343"/>
      <c r="PAO13" s="343"/>
      <c r="PAP13" s="343"/>
      <c r="PAQ13" s="343"/>
      <c r="PAR13" s="343"/>
      <c r="PAS13" s="343"/>
      <c r="PAT13" s="343"/>
      <c r="PAU13" s="343"/>
      <c r="PAV13" s="343"/>
      <c r="PAW13" s="343"/>
      <c r="PAX13" s="343"/>
      <c r="PAY13" s="343"/>
      <c r="PAZ13" s="343"/>
      <c r="PBA13" s="343"/>
      <c r="PBB13" s="343"/>
      <c r="PBC13" s="343"/>
      <c r="PBD13" s="343"/>
      <c r="PBE13" s="343"/>
      <c r="PBF13" s="343"/>
      <c r="PBG13" s="343"/>
      <c r="PBH13" s="343"/>
      <c r="PBI13" s="343"/>
      <c r="PBJ13" s="343"/>
      <c r="PBK13" s="343"/>
      <c r="PBL13" s="343"/>
      <c r="PBM13" s="343"/>
      <c r="PBN13" s="343"/>
      <c r="PBO13" s="343"/>
      <c r="PBP13" s="343"/>
      <c r="PBQ13" s="343"/>
      <c r="PBR13" s="343"/>
      <c r="PBS13" s="343"/>
      <c r="PBT13" s="343"/>
      <c r="PBU13" s="343"/>
      <c r="PBV13" s="343"/>
      <c r="PBW13" s="343"/>
      <c r="PBX13" s="343"/>
      <c r="PBY13" s="343"/>
      <c r="PBZ13" s="343"/>
      <c r="PCA13" s="343"/>
      <c r="PCB13" s="343"/>
      <c r="PCC13" s="343"/>
      <c r="PCD13" s="343"/>
      <c r="PCE13" s="343"/>
      <c r="PCF13" s="343"/>
      <c r="PCG13" s="343"/>
      <c r="PCH13" s="343"/>
      <c r="PCI13" s="343"/>
      <c r="PCJ13" s="343"/>
      <c r="PCK13" s="343"/>
      <c r="PCL13" s="343"/>
      <c r="PCM13" s="343"/>
      <c r="PCN13" s="343"/>
      <c r="PCO13" s="343"/>
      <c r="PCP13" s="343"/>
      <c r="PCQ13" s="343"/>
      <c r="PCR13" s="343"/>
      <c r="PCS13" s="343"/>
      <c r="PCT13" s="343"/>
      <c r="PCU13" s="343"/>
      <c r="PCV13" s="343"/>
      <c r="PCW13" s="343"/>
      <c r="PCX13" s="343"/>
      <c r="PCY13" s="343"/>
      <c r="PCZ13" s="343"/>
      <c r="PDA13" s="343"/>
      <c r="PDB13" s="343"/>
      <c r="PDC13" s="343"/>
      <c r="PDD13" s="343"/>
      <c r="PDE13" s="343"/>
      <c r="PDF13" s="343"/>
      <c r="PDG13" s="343"/>
      <c r="PDH13" s="343"/>
      <c r="PDI13" s="343"/>
      <c r="PDJ13" s="343"/>
      <c r="PDK13" s="343"/>
      <c r="PDL13" s="343"/>
      <c r="PDM13" s="343"/>
      <c r="PDN13" s="343"/>
      <c r="PDO13" s="343"/>
      <c r="PDP13" s="343"/>
      <c r="PDQ13" s="343"/>
      <c r="PDR13" s="343"/>
      <c r="PDS13" s="343"/>
      <c r="PDT13" s="343"/>
      <c r="PDU13" s="343"/>
      <c r="PDV13" s="343"/>
      <c r="PDW13" s="343"/>
      <c r="PDX13" s="343"/>
      <c r="PDY13" s="343"/>
      <c r="PDZ13" s="343"/>
      <c r="PEA13" s="343"/>
      <c r="PEB13" s="343"/>
      <c r="PEC13" s="343"/>
      <c r="PED13" s="343"/>
      <c r="PEE13" s="343"/>
      <c r="PEF13" s="343"/>
      <c r="PEG13" s="343"/>
      <c r="PEH13" s="343"/>
      <c r="PEI13" s="343"/>
      <c r="PEJ13" s="343"/>
      <c r="PEK13" s="343"/>
      <c r="PEL13" s="343"/>
      <c r="PEM13" s="343"/>
      <c r="PEN13" s="343"/>
      <c r="PEO13" s="343"/>
      <c r="PEP13" s="343"/>
      <c r="PEQ13" s="343"/>
      <c r="PER13" s="343"/>
      <c r="PES13" s="343"/>
      <c r="PET13" s="343"/>
      <c r="PEU13" s="343"/>
      <c r="PEV13" s="343"/>
      <c r="PEW13" s="343"/>
      <c r="PEX13" s="343"/>
      <c r="PEY13" s="343"/>
      <c r="PEZ13" s="343"/>
      <c r="PFA13" s="343"/>
      <c r="PFB13" s="343"/>
      <c r="PFC13" s="343"/>
      <c r="PFD13" s="343"/>
      <c r="PFE13" s="343"/>
      <c r="PFF13" s="343"/>
      <c r="PFG13" s="343"/>
      <c r="PFH13" s="343"/>
      <c r="PFI13" s="343"/>
      <c r="PFJ13" s="343"/>
      <c r="PFK13" s="343"/>
      <c r="PFL13" s="343"/>
      <c r="PFM13" s="343"/>
      <c r="PFN13" s="343"/>
      <c r="PFO13" s="343"/>
      <c r="PFP13" s="343"/>
      <c r="PFQ13" s="343"/>
      <c r="PFR13" s="343"/>
      <c r="PFS13" s="343"/>
      <c r="PFT13" s="343"/>
      <c r="PFU13" s="343"/>
      <c r="PFV13" s="343"/>
      <c r="PFW13" s="343"/>
      <c r="PFX13" s="343"/>
      <c r="PFY13" s="343"/>
      <c r="PFZ13" s="343"/>
      <c r="PGA13" s="343"/>
      <c r="PGB13" s="343"/>
      <c r="PGC13" s="343"/>
      <c r="PGD13" s="343"/>
      <c r="PGE13" s="343"/>
      <c r="PGF13" s="343"/>
      <c r="PGG13" s="343"/>
      <c r="PGH13" s="343"/>
      <c r="PGI13" s="343"/>
      <c r="PGJ13" s="343"/>
      <c r="PGK13" s="343"/>
      <c r="PGL13" s="343"/>
      <c r="PGM13" s="343"/>
      <c r="PGN13" s="343"/>
      <c r="PGO13" s="343"/>
      <c r="PGP13" s="343"/>
      <c r="PGQ13" s="343"/>
      <c r="PGR13" s="343"/>
      <c r="PGS13" s="343"/>
      <c r="PGT13" s="343"/>
      <c r="PGU13" s="343"/>
      <c r="PGV13" s="343"/>
      <c r="PGW13" s="343"/>
      <c r="PGX13" s="343"/>
      <c r="PGY13" s="343"/>
      <c r="PGZ13" s="343"/>
      <c r="PHA13" s="343"/>
      <c r="PHB13" s="343"/>
      <c r="PHC13" s="343"/>
      <c r="PHD13" s="343"/>
      <c r="PHE13" s="343"/>
      <c r="PHF13" s="343"/>
      <c r="PHG13" s="343"/>
      <c r="PHH13" s="343"/>
      <c r="PHI13" s="343"/>
      <c r="PHJ13" s="343"/>
      <c r="PHK13" s="343"/>
      <c r="PHL13" s="343"/>
      <c r="PHM13" s="343"/>
      <c r="PHN13" s="343"/>
      <c r="PHO13" s="343"/>
      <c r="PHP13" s="343"/>
      <c r="PHQ13" s="343"/>
      <c r="PHR13" s="343"/>
      <c r="PHS13" s="343"/>
      <c r="PHT13" s="343"/>
      <c r="PHU13" s="343"/>
      <c r="PHV13" s="343"/>
      <c r="PHW13" s="343"/>
      <c r="PHX13" s="343"/>
      <c r="PHY13" s="343"/>
      <c r="PHZ13" s="343"/>
      <c r="PIA13" s="343"/>
      <c r="PIB13" s="343"/>
      <c r="PIC13" s="343"/>
      <c r="PID13" s="343"/>
      <c r="PIE13" s="343"/>
      <c r="PIF13" s="343"/>
      <c r="PIG13" s="343"/>
      <c r="PIH13" s="343"/>
      <c r="PII13" s="343"/>
      <c r="PIJ13" s="343"/>
      <c r="PIK13" s="343"/>
      <c r="PIL13" s="343"/>
      <c r="PIM13" s="343"/>
      <c r="PIN13" s="343"/>
      <c r="PIO13" s="343"/>
      <c r="PIP13" s="343"/>
      <c r="PIQ13" s="343"/>
      <c r="PIR13" s="343"/>
      <c r="PIS13" s="343"/>
      <c r="PIT13" s="343"/>
      <c r="PIU13" s="343"/>
      <c r="PIV13" s="343"/>
      <c r="PIW13" s="343"/>
      <c r="PIX13" s="343"/>
      <c r="PIY13" s="343"/>
      <c r="PIZ13" s="343"/>
      <c r="PJA13" s="343"/>
      <c r="PJB13" s="343"/>
      <c r="PJC13" s="343"/>
      <c r="PJD13" s="343"/>
      <c r="PJE13" s="343"/>
      <c r="PJF13" s="343"/>
      <c r="PJG13" s="343"/>
      <c r="PJH13" s="343"/>
      <c r="PJI13" s="343"/>
      <c r="PJJ13" s="343"/>
      <c r="PJK13" s="343"/>
      <c r="PJL13" s="343"/>
      <c r="PJM13" s="343"/>
      <c r="PJN13" s="343"/>
      <c r="PJO13" s="343"/>
      <c r="PJP13" s="343"/>
      <c r="PJQ13" s="343"/>
      <c r="PJR13" s="343"/>
      <c r="PJS13" s="343"/>
      <c r="PJT13" s="343"/>
      <c r="PJU13" s="343"/>
      <c r="PJV13" s="343"/>
      <c r="PJW13" s="343"/>
      <c r="PJX13" s="343"/>
      <c r="PJY13" s="343"/>
      <c r="PJZ13" s="343"/>
      <c r="PKA13" s="343"/>
      <c r="PKB13" s="343"/>
      <c r="PKC13" s="343"/>
      <c r="PKD13" s="343"/>
      <c r="PKE13" s="343"/>
      <c r="PKF13" s="343"/>
      <c r="PKG13" s="343"/>
      <c r="PKH13" s="343"/>
      <c r="PKI13" s="343"/>
      <c r="PKJ13" s="343"/>
      <c r="PKK13" s="343"/>
      <c r="PKL13" s="343"/>
      <c r="PKM13" s="343"/>
      <c r="PKN13" s="343"/>
      <c r="PKO13" s="343"/>
      <c r="PKP13" s="343"/>
      <c r="PKQ13" s="343"/>
      <c r="PKR13" s="343"/>
      <c r="PKS13" s="343"/>
      <c r="PKT13" s="343"/>
      <c r="PKU13" s="343"/>
      <c r="PKV13" s="343"/>
      <c r="PKW13" s="343"/>
      <c r="PKX13" s="343"/>
      <c r="PKY13" s="343"/>
      <c r="PKZ13" s="343"/>
      <c r="PLA13" s="343"/>
      <c r="PLB13" s="343"/>
      <c r="PLC13" s="343"/>
      <c r="PLD13" s="343"/>
      <c r="PLE13" s="343"/>
      <c r="PLF13" s="343"/>
      <c r="PLG13" s="343"/>
      <c r="PLH13" s="343"/>
      <c r="PLI13" s="343"/>
      <c r="PLJ13" s="343"/>
      <c r="PLK13" s="343"/>
      <c r="PLL13" s="343"/>
      <c r="PLM13" s="343"/>
      <c r="PLN13" s="343"/>
      <c r="PLO13" s="343"/>
      <c r="PLP13" s="343"/>
      <c r="PLQ13" s="343"/>
      <c r="PLR13" s="343"/>
      <c r="PLS13" s="343"/>
      <c r="PLT13" s="343"/>
      <c r="PLU13" s="343"/>
      <c r="PLV13" s="343"/>
      <c r="PLW13" s="343"/>
      <c r="PLX13" s="343"/>
      <c r="PLY13" s="343"/>
      <c r="PLZ13" s="343"/>
      <c r="PMA13" s="343"/>
      <c r="PMB13" s="343"/>
      <c r="PMC13" s="343"/>
      <c r="PMD13" s="343"/>
      <c r="PME13" s="343"/>
      <c r="PMF13" s="343"/>
      <c r="PMG13" s="343"/>
      <c r="PMH13" s="343"/>
      <c r="PMI13" s="343"/>
      <c r="PMJ13" s="343"/>
      <c r="PMK13" s="343"/>
      <c r="PML13" s="343"/>
      <c r="PMM13" s="343"/>
      <c r="PMN13" s="343"/>
      <c r="PMO13" s="343"/>
      <c r="PMP13" s="343"/>
      <c r="PMQ13" s="343"/>
      <c r="PMR13" s="343"/>
      <c r="PMS13" s="343"/>
      <c r="PMT13" s="343"/>
      <c r="PMU13" s="343"/>
      <c r="PMV13" s="343"/>
      <c r="PMW13" s="343"/>
      <c r="PMX13" s="343"/>
      <c r="PMY13" s="343"/>
      <c r="PMZ13" s="343"/>
      <c r="PNA13" s="343"/>
      <c r="PNB13" s="343"/>
      <c r="PNC13" s="343"/>
      <c r="PND13" s="343"/>
      <c r="PNE13" s="343"/>
      <c r="PNF13" s="343"/>
      <c r="PNG13" s="343"/>
      <c r="PNH13" s="343"/>
      <c r="PNI13" s="343"/>
      <c r="PNJ13" s="343"/>
      <c r="PNK13" s="343"/>
      <c r="PNL13" s="343"/>
      <c r="PNM13" s="343"/>
      <c r="PNN13" s="343"/>
      <c r="PNO13" s="343"/>
      <c r="PNP13" s="343"/>
      <c r="PNQ13" s="343"/>
      <c r="PNR13" s="343"/>
      <c r="PNS13" s="343"/>
      <c r="PNT13" s="343"/>
      <c r="PNU13" s="343"/>
      <c r="PNV13" s="343"/>
      <c r="PNW13" s="343"/>
      <c r="PNX13" s="343"/>
      <c r="PNY13" s="343"/>
      <c r="PNZ13" s="343"/>
      <c r="POA13" s="343"/>
      <c r="POB13" s="343"/>
      <c r="POC13" s="343"/>
      <c r="POD13" s="343"/>
      <c r="POE13" s="343"/>
      <c r="POF13" s="343"/>
      <c r="POG13" s="343"/>
      <c r="POH13" s="343"/>
      <c r="POI13" s="343"/>
      <c r="POJ13" s="343"/>
      <c r="POK13" s="343"/>
      <c r="POL13" s="343"/>
      <c r="POM13" s="343"/>
      <c r="PON13" s="343"/>
      <c r="POO13" s="343"/>
      <c r="POP13" s="343"/>
      <c r="POQ13" s="343"/>
      <c r="POR13" s="343"/>
      <c r="POS13" s="343"/>
      <c r="POT13" s="343"/>
      <c r="POU13" s="343"/>
      <c r="POV13" s="343"/>
      <c r="POW13" s="343"/>
      <c r="POX13" s="343"/>
      <c r="POY13" s="343"/>
      <c r="POZ13" s="343"/>
      <c r="PPA13" s="343"/>
      <c r="PPB13" s="343"/>
      <c r="PPC13" s="343"/>
      <c r="PPD13" s="343"/>
      <c r="PPE13" s="343"/>
      <c r="PPF13" s="343"/>
      <c r="PPG13" s="343"/>
      <c r="PPH13" s="343"/>
      <c r="PPI13" s="343"/>
      <c r="PPJ13" s="343"/>
      <c r="PPK13" s="343"/>
      <c r="PPL13" s="343"/>
      <c r="PPM13" s="343"/>
      <c r="PPN13" s="343"/>
      <c r="PPO13" s="343"/>
      <c r="PPP13" s="343"/>
      <c r="PPQ13" s="343"/>
      <c r="PPR13" s="343"/>
      <c r="PPS13" s="343"/>
      <c r="PPT13" s="343"/>
      <c r="PPU13" s="343"/>
      <c r="PPV13" s="343"/>
      <c r="PPW13" s="343"/>
      <c r="PPX13" s="343"/>
      <c r="PPY13" s="343"/>
      <c r="PPZ13" s="343"/>
      <c r="PQA13" s="343"/>
      <c r="PQB13" s="343"/>
      <c r="PQC13" s="343"/>
      <c r="PQD13" s="343"/>
      <c r="PQE13" s="343"/>
      <c r="PQF13" s="343"/>
      <c r="PQG13" s="343"/>
      <c r="PQH13" s="343"/>
      <c r="PQI13" s="343"/>
      <c r="PQJ13" s="343"/>
      <c r="PQK13" s="343"/>
      <c r="PQL13" s="343"/>
      <c r="PQM13" s="343"/>
      <c r="PQN13" s="343"/>
      <c r="PQO13" s="343"/>
      <c r="PQP13" s="343"/>
      <c r="PQQ13" s="343"/>
      <c r="PQR13" s="343"/>
      <c r="PQS13" s="343"/>
      <c r="PQT13" s="343"/>
      <c r="PQU13" s="343"/>
      <c r="PQV13" s="343"/>
      <c r="PQW13" s="343"/>
      <c r="PQX13" s="343"/>
      <c r="PQY13" s="343"/>
      <c r="PQZ13" s="343"/>
      <c r="PRA13" s="343"/>
      <c r="PRB13" s="343"/>
      <c r="PRC13" s="343"/>
      <c r="PRD13" s="343"/>
      <c r="PRE13" s="343"/>
      <c r="PRF13" s="343"/>
      <c r="PRG13" s="343"/>
      <c r="PRH13" s="343"/>
      <c r="PRI13" s="343"/>
      <c r="PRJ13" s="343"/>
      <c r="PRK13" s="343"/>
      <c r="PRL13" s="343"/>
      <c r="PRM13" s="343"/>
      <c r="PRN13" s="343"/>
      <c r="PRO13" s="343"/>
      <c r="PRP13" s="343"/>
      <c r="PRQ13" s="343"/>
      <c r="PRR13" s="343"/>
      <c r="PRS13" s="343"/>
      <c r="PRT13" s="343"/>
      <c r="PRU13" s="343"/>
      <c r="PRV13" s="343"/>
      <c r="PRW13" s="343"/>
      <c r="PRX13" s="343"/>
      <c r="PRY13" s="343"/>
      <c r="PRZ13" s="343"/>
      <c r="PSA13" s="343"/>
      <c r="PSB13" s="343"/>
      <c r="PSC13" s="343"/>
      <c r="PSD13" s="343"/>
      <c r="PSE13" s="343"/>
      <c r="PSF13" s="343"/>
      <c r="PSG13" s="343"/>
      <c r="PSH13" s="343"/>
      <c r="PSI13" s="343"/>
      <c r="PSJ13" s="343"/>
      <c r="PSK13" s="343"/>
      <c r="PSL13" s="343"/>
      <c r="PSM13" s="343"/>
      <c r="PSN13" s="343"/>
      <c r="PSO13" s="343"/>
      <c r="PSP13" s="343"/>
      <c r="PSQ13" s="343"/>
      <c r="PSR13" s="343"/>
      <c r="PSS13" s="343"/>
      <c r="PST13" s="343"/>
      <c r="PSU13" s="343"/>
      <c r="PSV13" s="343"/>
      <c r="PSW13" s="343"/>
      <c r="PSX13" s="343"/>
      <c r="PSY13" s="343"/>
      <c r="PSZ13" s="343"/>
      <c r="PTA13" s="343"/>
      <c r="PTB13" s="343"/>
      <c r="PTC13" s="343"/>
      <c r="PTD13" s="343"/>
      <c r="PTE13" s="343"/>
      <c r="PTF13" s="343"/>
      <c r="PTG13" s="343"/>
      <c r="PTH13" s="343"/>
      <c r="PTI13" s="343"/>
      <c r="PTJ13" s="343"/>
      <c r="PTK13" s="343"/>
      <c r="PTL13" s="343"/>
      <c r="PTM13" s="343"/>
      <c r="PTN13" s="343"/>
      <c r="PTO13" s="343"/>
      <c r="PTP13" s="343"/>
      <c r="PTQ13" s="343"/>
      <c r="PTR13" s="343"/>
      <c r="PTS13" s="343"/>
      <c r="PTT13" s="343"/>
      <c r="PTU13" s="343"/>
      <c r="PTV13" s="343"/>
      <c r="PTW13" s="343"/>
      <c r="PTX13" s="343"/>
      <c r="PTY13" s="343"/>
      <c r="PTZ13" s="343"/>
      <c r="PUA13" s="343"/>
      <c r="PUB13" s="343"/>
      <c r="PUC13" s="343"/>
      <c r="PUD13" s="343"/>
      <c r="PUE13" s="343"/>
      <c r="PUF13" s="343"/>
      <c r="PUG13" s="343"/>
      <c r="PUH13" s="343"/>
      <c r="PUI13" s="343"/>
      <c r="PUJ13" s="343"/>
      <c r="PUK13" s="343"/>
      <c r="PUL13" s="343"/>
      <c r="PUM13" s="343"/>
      <c r="PUN13" s="343"/>
      <c r="PUO13" s="343"/>
      <c r="PUP13" s="343"/>
      <c r="PUQ13" s="343"/>
      <c r="PUR13" s="343"/>
      <c r="PUS13" s="343"/>
      <c r="PUT13" s="343"/>
      <c r="PUU13" s="343"/>
      <c r="PUV13" s="343"/>
      <c r="PUW13" s="343"/>
      <c r="PUX13" s="343"/>
      <c r="PUY13" s="343"/>
      <c r="PUZ13" s="343"/>
      <c r="PVA13" s="343"/>
      <c r="PVB13" s="343"/>
      <c r="PVC13" s="343"/>
      <c r="PVD13" s="343"/>
      <c r="PVE13" s="343"/>
      <c r="PVF13" s="343"/>
      <c r="PVG13" s="343"/>
      <c r="PVH13" s="343"/>
      <c r="PVI13" s="343"/>
      <c r="PVJ13" s="343"/>
      <c r="PVK13" s="343"/>
      <c r="PVL13" s="343"/>
      <c r="PVM13" s="343"/>
      <c r="PVN13" s="343"/>
      <c r="PVO13" s="343"/>
      <c r="PVP13" s="343"/>
      <c r="PVQ13" s="343"/>
      <c r="PVR13" s="343"/>
      <c r="PVS13" s="343"/>
      <c r="PVT13" s="343"/>
      <c r="PVU13" s="343"/>
      <c r="PVV13" s="343"/>
      <c r="PVW13" s="343"/>
      <c r="PVX13" s="343"/>
      <c r="PVY13" s="343"/>
      <c r="PVZ13" s="343"/>
      <c r="PWA13" s="343"/>
      <c r="PWB13" s="343"/>
      <c r="PWC13" s="343"/>
      <c r="PWD13" s="343"/>
      <c r="PWE13" s="343"/>
      <c r="PWF13" s="343"/>
      <c r="PWG13" s="343"/>
      <c r="PWH13" s="343"/>
      <c r="PWI13" s="343"/>
      <c r="PWJ13" s="343"/>
      <c r="PWK13" s="343"/>
      <c r="PWL13" s="343"/>
      <c r="PWM13" s="343"/>
      <c r="PWN13" s="343"/>
      <c r="PWO13" s="343"/>
      <c r="PWP13" s="343"/>
      <c r="PWQ13" s="343"/>
      <c r="PWR13" s="343"/>
      <c r="PWS13" s="343"/>
      <c r="PWT13" s="343"/>
      <c r="PWU13" s="343"/>
      <c r="PWV13" s="343"/>
      <c r="PWW13" s="343"/>
      <c r="PWX13" s="343"/>
      <c r="PWY13" s="343"/>
      <c r="PWZ13" s="343"/>
      <c r="PXA13" s="343"/>
      <c r="PXB13" s="343"/>
      <c r="PXC13" s="343"/>
      <c r="PXD13" s="343"/>
      <c r="PXE13" s="343"/>
      <c r="PXF13" s="343"/>
      <c r="PXG13" s="343"/>
      <c r="PXH13" s="343"/>
      <c r="PXI13" s="343"/>
      <c r="PXJ13" s="343"/>
      <c r="PXK13" s="343"/>
      <c r="PXL13" s="343"/>
      <c r="PXM13" s="343"/>
      <c r="PXN13" s="343"/>
      <c r="PXO13" s="343"/>
      <c r="PXP13" s="343"/>
      <c r="PXQ13" s="343"/>
      <c r="PXR13" s="343"/>
      <c r="PXS13" s="343"/>
      <c r="PXT13" s="343"/>
      <c r="PXU13" s="343"/>
      <c r="PXV13" s="343"/>
      <c r="PXW13" s="343"/>
      <c r="PXX13" s="343"/>
      <c r="PXY13" s="343"/>
      <c r="PXZ13" s="343"/>
      <c r="PYA13" s="343"/>
      <c r="PYB13" s="343"/>
      <c r="PYC13" s="343"/>
      <c r="PYD13" s="343"/>
      <c r="PYE13" s="343"/>
      <c r="PYF13" s="343"/>
      <c r="PYG13" s="343"/>
      <c r="PYH13" s="343"/>
      <c r="PYI13" s="343"/>
      <c r="PYJ13" s="343"/>
      <c r="PYK13" s="343"/>
      <c r="PYL13" s="343"/>
      <c r="PYM13" s="343"/>
      <c r="PYN13" s="343"/>
      <c r="PYO13" s="343"/>
      <c r="PYP13" s="343"/>
      <c r="PYQ13" s="343"/>
      <c r="PYR13" s="343"/>
      <c r="PYS13" s="343"/>
      <c r="PYT13" s="343"/>
      <c r="PYU13" s="343"/>
      <c r="PYV13" s="343"/>
      <c r="PYW13" s="343"/>
      <c r="PYX13" s="343"/>
      <c r="PYY13" s="343"/>
      <c r="PYZ13" s="343"/>
      <c r="PZA13" s="343"/>
      <c r="PZB13" s="343"/>
      <c r="PZC13" s="343"/>
      <c r="PZD13" s="343"/>
      <c r="PZE13" s="343"/>
      <c r="PZF13" s="343"/>
      <c r="PZG13" s="343"/>
      <c r="PZH13" s="343"/>
      <c r="PZI13" s="343"/>
      <c r="PZJ13" s="343"/>
      <c r="PZK13" s="343"/>
      <c r="PZL13" s="343"/>
      <c r="PZM13" s="343"/>
      <c r="PZN13" s="343"/>
      <c r="PZO13" s="343"/>
      <c r="PZP13" s="343"/>
      <c r="PZQ13" s="343"/>
      <c r="PZR13" s="343"/>
      <c r="PZS13" s="343"/>
      <c r="PZT13" s="343"/>
      <c r="PZU13" s="343"/>
      <c r="PZV13" s="343"/>
      <c r="PZW13" s="343"/>
      <c r="PZX13" s="343"/>
      <c r="PZY13" s="343"/>
      <c r="PZZ13" s="343"/>
      <c r="QAA13" s="343"/>
      <c r="QAB13" s="343"/>
      <c r="QAC13" s="343"/>
      <c r="QAD13" s="343"/>
      <c r="QAE13" s="343"/>
      <c r="QAF13" s="343"/>
      <c r="QAG13" s="343"/>
      <c r="QAH13" s="343"/>
      <c r="QAI13" s="343"/>
      <c r="QAJ13" s="343"/>
      <c r="QAK13" s="343"/>
      <c r="QAL13" s="343"/>
      <c r="QAM13" s="343"/>
      <c r="QAN13" s="343"/>
      <c r="QAO13" s="343"/>
      <c r="QAP13" s="343"/>
      <c r="QAQ13" s="343"/>
      <c r="QAR13" s="343"/>
      <c r="QAS13" s="343"/>
      <c r="QAT13" s="343"/>
      <c r="QAU13" s="343"/>
      <c r="QAV13" s="343"/>
      <c r="QAW13" s="343"/>
      <c r="QAX13" s="343"/>
      <c r="QAY13" s="343"/>
      <c r="QAZ13" s="343"/>
      <c r="QBA13" s="343"/>
      <c r="QBB13" s="343"/>
      <c r="QBC13" s="343"/>
      <c r="QBD13" s="343"/>
      <c r="QBE13" s="343"/>
      <c r="QBF13" s="343"/>
      <c r="QBG13" s="343"/>
      <c r="QBH13" s="343"/>
      <c r="QBI13" s="343"/>
      <c r="QBJ13" s="343"/>
      <c r="QBK13" s="343"/>
      <c r="QBL13" s="343"/>
      <c r="QBM13" s="343"/>
      <c r="QBN13" s="343"/>
      <c r="QBO13" s="343"/>
      <c r="QBP13" s="343"/>
      <c r="QBQ13" s="343"/>
      <c r="QBR13" s="343"/>
      <c r="QBS13" s="343"/>
      <c r="QBT13" s="343"/>
      <c r="QBU13" s="343"/>
      <c r="QBV13" s="343"/>
      <c r="QBW13" s="343"/>
      <c r="QBX13" s="343"/>
      <c r="QBY13" s="343"/>
      <c r="QBZ13" s="343"/>
      <c r="QCA13" s="343"/>
      <c r="QCB13" s="343"/>
      <c r="QCC13" s="343"/>
      <c r="QCD13" s="343"/>
      <c r="QCE13" s="343"/>
      <c r="QCF13" s="343"/>
      <c r="QCG13" s="343"/>
      <c r="QCH13" s="343"/>
      <c r="QCI13" s="343"/>
      <c r="QCJ13" s="343"/>
      <c r="QCK13" s="343"/>
      <c r="QCL13" s="343"/>
      <c r="QCM13" s="343"/>
      <c r="QCN13" s="343"/>
      <c r="QCO13" s="343"/>
      <c r="QCP13" s="343"/>
      <c r="QCQ13" s="343"/>
      <c r="QCR13" s="343"/>
      <c r="QCS13" s="343"/>
      <c r="QCT13" s="343"/>
      <c r="QCU13" s="343"/>
      <c r="QCV13" s="343"/>
      <c r="QCW13" s="343"/>
      <c r="QCX13" s="343"/>
      <c r="QCY13" s="343"/>
      <c r="QCZ13" s="343"/>
      <c r="QDA13" s="343"/>
      <c r="QDB13" s="343"/>
      <c r="QDC13" s="343"/>
      <c r="QDD13" s="343"/>
      <c r="QDE13" s="343"/>
      <c r="QDF13" s="343"/>
      <c r="QDG13" s="343"/>
      <c r="QDH13" s="343"/>
      <c r="QDI13" s="343"/>
      <c r="QDJ13" s="343"/>
      <c r="QDK13" s="343"/>
      <c r="QDL13" s="343"/>
      <c r="QDM13" s="343"/>
      <c r="QDN13" s="343"/>
      <c r="QDO13" s="343"/>
      <c r="QDP13" s="343"/>
      <c r="QDQ13" s="343"/>
      <c r="QDR13" s="343"/>
      <c r="QDS13" s="343"/>
      <c r="QDT13" s="343"/>
      <c r="QDU13" s="343"/>
      <c r="QDV13" s="343"/>
      <c r="QDW13" s="343"/>
      <c r="QDX13" s="343"/>
      <c r="QDY13" s="343"/>
      <c r="QDZ13" s="343"/>
      <c r="QEA13" s="343"/>
      <c r="QEB13" s="343"/>
      <c r="QEC13" s="343"/>
      <c r="QED13" s="343"/>
      <c r="QEE13" s="343"/>
      <c r="QEF13" s="343"/>
      <c r="QEG13" s="343"/>
      <c r="QEH13" s="343"/>
      <c r="QEI13" s="343"/>
      <c r="QEJ13" s="343"/>
      <c r="QEK13" s="343"/>
      <c r="QEL13" s="343"/>
      <c r="QEM13" s="343"/>
      <c r="QEN13" s="343"/>
      <c r="QEO13" s="343"/>
      <c r="QEP13" s="343"/>
      <c r="QEQ13" s="343"/>
      <c r="QER13" s="343"/>
      <c r="QES13" s="343"/>
      <c r="QET13" s="343"/>
      <c r="QEU13" s="343"/>
      <c r="QEV13" s="343"/>
      <c r="QEW13" s="343"/>
      <c r="QEX13" s="343"/>
      <c r="QEY13" s="343"/>
      <c r="QEZ13" s="343"/>
      <c r="QFA13" s="343"/>
      <c r="QFB13" s="343"/>
      <c r="QFC13" s="343"/>
      <c r="QFD13" s="343"/>
      <c r="QFE13" s="343"/>
      <c r="QFF13" s="343"/>
      <c r="QFG13" s="343"/>
      <c r="QFH13" s="343"/>
      <c r="QFI13" s="343"/>
      <c r="QFJ13" s="343"/>
      <c r="QFK13" s="343"/>
      <c r="QFL13" s="343"/>
      <c r="QFM13" s="343"/>
      <c r="QFN13" s="343"/>
      <c r="QFO13" s="343"/>
      <c r="QFP13" s="343"/>
      <c r="QFQ13" s="343"/>
      <c r="QFR13" s="343"/>
      <c r="QFS13" s="343"/>
      <c r="QFT13" s="343"/>
      <c r="QFU13" s="343"/>
      <c r="QFV13" s="343"/>
      <c r="QFW13" s="343"/>
      <c r="QFX13" s="343"/>
      <c r="QFY13" s="343"/>
      <c r="QFZ13" s="343"/>
      <c r="QGA13" s="343"/>
      <c r="QGB13" s="343"/>
      <c r="QGC13" s="343"/>
      <c r="QGD13" s="343"/>
      <c r="QGE13" s="343"/>
      <c r="QGF13" s="343"/>
      <c r="QGG13" s="343"/>
      <c r="QGH13" s="343"/>
      <c r="QGI13" s="343"/>
      <c r="QGJ13" s="343"/>
      <c r="QGK13" s="343"/>
      <c r="QGL13" s="343"/>
      <c r="QGM13" s="343"/>
      <c r="QGN13" s="343"/>
      <c r="QGO13" s="343"/>
      <c r="QGP13" s="343"/>
      <c r="QGQ13" s="343"/>
      <c r="QGR13" s="343"/>
      <c r="QGS13" s="343"/>
      <c r="QGT13" s="343"/>
      <c r="QGU13" s="343"/>
      <c r="QGV13" s="343"/>
      <c r="QGW13" s="343"/>
      <c r="QGX13" s="343"/>
      <c r="QGY13" s="343"/>
      <c r="QGZ13" s="343"/>
      <c r="QHA13" s="343"/>
      <c r="QHB13" s="343"/>
      <c r="QHC13" s="343"/>
      <c r="QHD13" s="343"/>
      <c r="QHE13" s="343"/>
      <c r="QHF13" s="343"/>
      <c r="QHG13" s="343"/>
      <c r="QHH13" s="343"/>
      <c r="QHI13" s="343"/>
      <c r="QHJ13" s="343"/>
      <c r="QHK13" s="343"/>
      <c r="QHL13" s="343"/>
      <c r="QHM13" s="343"/>
      <c r="QHN13" s="343"/>
      <c r="QHO13" s="343"/>
      <c r="QHP13" s="343"/>
      <c r="QHQ13" s="343"/>
      <c r="QHR13" s="343"/>
      <c r="QHS13" s="343"/>
      <c r="QHT13" s="343"/>
      <c r="QHU13" s="343"/>
      <c r="QHV13" s="343"/>
      <c r="QHW13" s="343"/>
      <c r="QHX13" s="343"/>
      <c r="QHY13" s="343"/>
      <c r="QHZ13" s="343"/>
      <c r="QIA13" s="343"/>
      <c r="QIB13" s="343"/>
      <c r="QIC13" s="343"/>
      <c r="QID13" s="343"/>
      <c r="QIE13" s="343"/>
      <c r="QIF13" s="343"/>
      <c r="QIG13" s="343"/>
      <c r="QIH13" s="343"/>
      <c r="QII13" s="343"/>
      <c r="QIJ13" s="343"/>
      <c r="QIK13" s="343"/>
      <c r="QIL13" s="343"/>
      <c r="QIM13" s="343"/>
      <c r="QIN13" s="343"/>
      <c r="QIO13" s="343"/>
      <c r="QIP13" s="343"/>
      <c r="QIQ13" s="343"/>
      <c r="QIR13" s="343"/>
      <c r="QIS13" s="343"/>
      <c r="QIT13" s="343"/>
      <c r="QIU13" s="343"/>
      <c r="QIV13" s="343"/>
      <c r="QIW13" s="343"/>
      <c r="QIX13" s="343"/>
      <c r="QIY13" s="343"/>
      <c r="QIZ13" s="343"/>
      <c r="QJA13" s="343"/>
      <c r="QJB13" s="343"/>
      <c r="QJC13" s="343"/>
      <c r="QJD13" s="343"/>
      <c r="QJE13" s="343"/>
      <c r="QJF13" s="343"/>
      <c r="QJG13" s="343"/>
      <c r="QJH13" s="343"/>
      <c r="QJI13" s="343"/>
      <c r="QJJ13" s="343"/>
      <c r="QJK13" s="343"/>
      <c r="QJL13" s="343"/>
      <c r="QJM13" s="343"/>
      <c r="QJN13" s="343"/>
      <c r="QJO13" s="343"/>
      <c r="QJP13" s="343"/>
      <c r="QJQ13" s="343"/>
      <c r="QJR13" s="343"/>
      <c r="QJS13" s="343"/>
      <c r="QJT13" s="343"/>
      <c r="QJU13" s="343"/>
      <c r="QJV13" s="343"/>
      <c r="QJW13" s="343"/>
      <c r="QJX13" s="343"/>
      <c r="QJY13" s="343"/>
      <c r="QJZ13" s="343"/>
      <c r="QKA13" s="343"/>
      <c r="QKB13" s="343"/>
      <c r="QKC13" s="343"/>
      <c r="QKD13" s="343"/>
      <c r="QKE13" s="343"/>
      <c r="QKF13" s="343"/>
      <c r="QKG13" s="343"/>
      <c r="QKH13" s="343"/>
      <c r="QKI13" s="343"/>
      <c r="QKJ13" s="343"/>
      <c r="QKK13" s="343"/>
      <c r="QKL13" s="343"/>
      <c r="QKM13" s="343"/>
      <c r="QKN13" s="343"/>
      <c r="QKO13" s="343"/>
      <c r="QKP13" s="343"/>
      <c r="QKQ13" s="343"/>
      <c r="QKR13" s="343"/>
      <c r="QKS13" s="343"/>
      <c r="QKT13" s="343"/>
      <c r="QKU13" s="343"/>
      <c r="QKV13" s="343"/>
      <c r="QKW13" s="343"/>
      <c r="QKX13" s="343"/>
      <c r="QKY13" s="343"/>
      <c r="QKZ13" s="343"/>
      <c r="QLA13" s="343"/>
      <c r="QLB13" s="343"/>
      <c r="QLC13" s="343"/>
      <c r="QLD13" s="343"/>
      <c r="QLE13" s="343"/>
      <c r="QLF13" s="343"/>
      <c r="QLG13" s="343"/>
      <c r="QLH13" s="343"/>
      <c r="QLI13" s="343"/>
      <c r="QLJ13" s="343"/>
      <c r="QLK13" s="343"/>
      <c r="QLL13" s="343"/>
      <c r="QLM13" s="343"/>
      <c r="QLN13" s="343"/>
      <c r="QLO13" s="343"/>
      <c r="QLP13" s="343"/>
      <c r="QLQ13" s="343"/>
      <c r="QLR13" s="343"/>
      <c r="QLS13" s="343"/>
      <c r="QLT13" s="343"/>
      <c r="QLU13" s="343"/>
      <c r="QLV13" s="343"/>
      <c r="QLW13" s="343"/>
      <c r="QLX13" s="343"/>
      <c r="QLY13" s="343"/>
      <c r="QLZ13" s="343"/>
      <c r="QMA13" s="343"/>
      <c r="QMB13" s="343"/>
      <c r="QMC13" s="343"/>
      <c r="QMD13" s="343"/>
      <c r="QME13" s="343"/>
      <c r="QMF13" s="343"/>
      <c r="QMG13" s="343"/>
      <c r="QMH13" s="343"/>
      <c r="QMI13" s="343"/>
      <c r="QMJ13" s="343"/>
      <c r="QMK13" s="343"/>
      <c r="QML13" s="343"/>
      <c r="QMM13" s="343"/>
      <c r="QMN13" s="343"/>
      <c r="QMO13" s="343"/>
      <c r="QMP13" s="343"/>
      <c r="QMQ13" s="343"/>
      <c r="QMR13" s="343"/>
      <c r="QMS13" s="343"/>
      <c r="QMT13" s="343"/>
      <c r="QMU13" s="343"/>
      <c r="QMV13" s="343"/>
      <c r="QMW13" s="343"/>
      <c r="QMX13" s="343"/>
      <c r="QMY13" s="343"/>
      <c r="QMZ13" s="343"/>
      <c r="QNA13" s="343"/>
      <c r="QNB13" s="343"/>
      <c r="QNC13" s="343"/>
      <c r="QND13" s="343"/>
      <c r="QNE13" s="343"/>
      <c r="QNF13" s="343"/>
      <c r="QNG13" s="343"/>
      <c r="QNH13" s="343"/>
      <c r="QNI13" s="343"/>
      <c r="QNJ13" s="343"/>
      <c r="QNK13" s="343"/>
      <c r="QNL13" s="343"/>
      <c r="QNM13" s="343"/>
      <c r="QNN13" s="343"/>
      <c r="QNO13" s="343"/>
      <c r="QNP13" s="343"/>
      <c r="QNQ13" s="343"/>
      <c r="QNR13" s="343"/>
      <c r="QNS13" s="343"/>
      <c r="QNT13" s="343"/>
      <c r="QNU13" s="343"/>
      <c r="QNV13" s="343"/>
      <c r="QNW13" s="343"/>
      <c r="QNX13" s="343"/>
      <c r="QNY13" s="343"/>
      <c r="QNZ13" s="343"/>
      <c r="QOA13" s="343"/>
      <c r="QOB13" s="343"/>
      <c r="QOC13" s="343"/>
      <c r="QOD13" s="343"/>
      <c r="QOE13" s="343"/>
      <c r="QOF13" s="343"/>
      <c r="QOG13" s="343"/>
      <c r="QOH13" s="343"/>
      <c r="QOI13" s="343"/>
      <c r="QOJ13" s="343"/>
      <c r="QOK13" s="343"/>
      <c r="QOL13" s="343"/>
      <c r="QOM13" s="343"/>
      <c r="QON13" s="343"/>
      <c r="QOO13" s="343"/>
      <c r="QOP13" s="343"/>
      <c r="QOQ13" s="343"/>
      <c r="QOR13" s="343"/>
      <c r="QOS13" s="343"/>
      <c r="QOT13" s="343"/>
      <c r="QOU13" s="343"/>
      <c r="QOV13" s="343"/>
      <c r="QOW13" s="343"/>
      <c r="QOX13" s="343"/>
      <c r="QOY13" s="343"/>
      <c r="QOZ13" s="343"/>
      <c r="QPA13" s="343"/>
      <c r="QPB13" s="343"/>
      <c r="QPC13" s="343"/>
      <c r="QPD13" s="343"/>
      <c r="QPE13" s="343"/>
      <c r="QPF13" s="343"/>
      <c r="QPG13" s="343"/>
      <c r="QPH13" s="343"/>
      <c r="QPI13" s="343"/>
      <c r="QPJ13" s="343"/>
      <c r="QPK13" s="343"/>
      <c r="QPL13" s="343"/>
      <c r="QPM13" s="343"/>
      <c r="QPN13" s="343"/>
      <c r="QPO13" s="343"/>
      <c r="QPP13" s="343"/>
      <c r="QPQ13" s="343"/>
      <c r="QPR13" s="343"/>
      <c r="QPS13" s="343"/>
      <c r="QPT13" s="343"/>
      <c r="QPU13" s="343"/>
      <c r="QPV13" s="343"/>
      <c r="QPW13" s="343"/>
      <c r="QPX13" s="343"/>
      <c r="QPY13" s="343"/>
      <c r="QPZ13" s="343"/>
      <c r="QQA13" s="343"/>
      <c r="QQB13" s="343"/>
      <c r="QQC13" s="343"/>
      <c r="QQD13" s="343"/>
      <c r="QQE13" s="343"/>
      <c r="QQF13" s="343"/>
      <c r="QQG13" s="343"/>
      <c r="QQH13" s="343"/>
      <c r="QQI13" s="343"/>
      <c r="QQJ13" s="343"/>
      <c r="QQK13" s="343"/>
      <c r="QQL13" s="343"/>
      <c r="QQM13" s="343"/>
      <c r="QQN13" s="343"/>
      <c r="QQO13" s="343"/>
      <c r="QQP13" s="343"/>
      <c r="QQQ13" s="343"/>
      <c r="QQR13" s="343"/>
      <c r="QQS13" s="343"/>
      <c r="QQT13" s="343"/>
      <c r="QQU13" s="343"/>
      <c r="QQV13" s="343"/>
      <c r="QQW13" s="343"/>
      <c r="QQX13" s="343"/>
      <c r="QQY13" s="343"/>
      <c r="QQZ13" s="343"/>
      <c r="QRA13" s="343"/>
      <c r="QRB13" s="343"/>
      <c r="QRC13" s="343"/>
      <c r="QRD13" s="343"/>
      <c r="QRE13" s="343"/>
      <c r="QRF13" s="343"/>
      <c r="QRG13" s="343"/>
      <c r="QRH13" s="343"/>
      <c r="QRI13" s="343"/>
      <c r="QRJ13" s="343"/>
      <c r="QRK13" s="343"/>
      <c r="QRL13" s="343"/>
      <c r="QRM13" s="343"/>
      <c r="QRN13" s="343"/>
      <c r="QRO13" s="343"/>
      <c r="QRP13" s="343"/>
      <c r="QRQ13" s="343"/>
      <c r="QRR13" s="343"/>
      <c r="QRS13" s="343"/>
      <c r="QRT13" s="343"/>
      <c r="QRU13" s="343"/>
      <c r="QRV13" s="343"/>
      <c r="QRW13" s="343"/>
      <c r="QRX13" s="343"/>
      <c r="QRY13" s="343"/>
      <c r="QRZ13" s="343"/>
      <c r="QSA13" s="343"/>
      <c r="QSB13" s="343"/>
      <c r="QSC13" s="343"/>
      <c r="QSD13" s="343"/>
      <c r="QSE13" s="343"/>
      <c r="QSF13" s="343"/>
      <c r="QSG13" s="343"/>
      <c r="QSH13" s="343"/>
      <c r="QSI13" s="343"/>
      <c r="QSJ13" s="343"/>
      <c r="QSK13" s="343"/>
      <c r="QSL13" s="343"/>
      <c r="QSM13" s="343"/>
      <c r="QSN13" s="343"/>
      <c r="QSO13" s="343"/>
      <c r="QSP13" s="343"/>
      <c r="QSQ13" s="343"/>
      <c r="QSR13" s="343"/>
      <c r="QSS13" s="343"/>
      <c r="QST13" s="343"/>
      <c r="QSU13" s="343"/>
      <c r="QSV13" s="343"/>
      <c r="QSW13" s="343"/>
      <c r="QSX13" s="343"/>
      <c r="QSY13" s="343"/>
      <c r="QSZ13" s="343"/>
      <c r="QTA13" s="343"/>
      <c r="QTB13" s="343"/>
      <c r="QTC13" s="343"/>
      <c r="QTD13" s="343"/>
      <c r="QTE13" s="343"/>
      <c r="QTF13" s="343"/>
      <c r="QTG13" s="343"/>
      <c r="QTH13" s="343"/>
      <c r="QTI13" s="343"/>
      <c r="QTJ13" s="343"/>
      <c r="QTK13" s="343"/>
      <c r="QTL13" s="343"/>
      <c r="QTM13" s="343"/>
      <c r="QTN13" s="343"/>
      <c r="QTO13" s="343"/>
      <c r="QTP13" s="343"/>
      <c r="QTQ13" s="343"/>
      <c r="QTR13" s="343"/>
      <c r="QTS13" s="343"/>
      <c r="QTT13" s="343"/>
      <c r="QTU13" s="343"/>
      <c r="QTV13" s="343"/>
      <c r="QTW13" s="343"/>
      <c r="QTX13" s="343"/>
      <c r="QTY13" s="343"/>
      <c r="QTZ13" s="343"/>
      <c r="QUA13" s="343"/>
      <c r="QUB13" s="343"/>
      <c r="QUC13" s="343"/>
      <c r="QUD13" s="343"/>
      <c r="QUE13" s="343"/>
      <c r="QUF13" s="343"/>
      <c r="QUG13" s="343"/>
      <c r="QUH13" s="343"/>
      <c r="QUI13" s="343"/>
      <c r="QUJ13" s="343"/>
      <c r="QUK13" s="343"/>
      <c r="QUL13" s="343"/>
      <c r="QUM13" s="343"/>
      <c r="QUN13" s="343"/>
      <c r="QUO13" s="343"/>
      <c r="QUP13" s="343"/>
      <c r="QUQ13" s="343"/>
      <c r="QUR13" s="343"/>
      <c r="QUS13" s="343"/>
      <c r="QUT13" s="343"/>
      <c r="QUU13" s="343"/>
      <c r="QUV13" s="343"/>
      <c r="QUW13" s="343"/>
      <c r="QUX13" s="343"/>
      <c r="QUY13" s="343"/>
      <c r="QUZ13" s="343"/>
      <c r="QVA13" s="343"/>
      <c r="QVB13" s="343"/>
      <c r="QVC13" s="343"/>
      <c r="QVD13" s="343"/>
      <c r="QVE13" s="343"/>
      <c r="QVF13" s="343"/>
      <c r="QVG13" s="343"/>
      <c r="QVH13" s="343"/>
      <c r="QVI13" s="343"/>
      <c r="QVJ13" s="343"/>
      <c r="QVK13" s="343"/>
      <c r="QVL13" s="343"/>
      <c r="QVM13" s="343"/>
      <c r="QVN13" s="343"/>
      <c r="QVO13" s="343"/>
      <c r="QVP13" s="343"/>
      <c r="QVQ13" s="343"/>
      <c r="QVR13" s="343"/>
      <c r="QVS13" s="343"/>
      <c r="QVT13" s="343"/>
      <c r="QVU13" s="343"/>
      <c r="QVV13" s="343"/>
      <c r="QVW13" s="343"/>
      <c r="QVX13" s="343"/>
      <c r="QVY13" s="343"/>
      <c r="QVZ13" s="343"/>
      <c r="QWA13" s="343"/>
      <c r="QWB13" s="343"/>
      <c r="QWC13" s="343"/>
      <c r="QWD13" s="343"/>
      <c r="QWE13" s="343"/>
      <c r="QWF13" s="343"/>
      <c r="QWG13" s="343"/>
      <c r="QWH13" s="343"/>
      <c r="QWI13" s="343"/>
      <c r="QWJ13" s="343"/>
      <c r="QWK13" s="343"/>
      <c r="QWL13" s="343"/>
      <c r="QWM13" s="343"/>
      <c r="QWN13" s="343"/>
      <c r="QWO13" s="343"/>
      <c r="QWP13" s="343"/>
      <c r="QWQ13" s="343"/>
      <c r="QWR13" s="343"/>
      <c r="QWS13" s="343"/>
      <c r="QWT13" s="343"/>
      <c r="QWU13" s="343"/>
      <c r="QWV13" s="343"/>
      <c r="QWW13" s="343"/>
      <c r="QWX13" s="343"/>
      <c r="QWY13" s="343"/>
      <c r="QWZ13" s="343"/>
      <c r="QXA13" s="343"/>
      <c r="QXB13" s="343"/>
      <c r="QXC13" s="343"/>
      <c r="QXD13" s="343"/>
      <c r="QXE13" s="343"/>
      <c r="QXF13" s="343"/>
      <c r="QXG13" s="343"/>
      <c r="QXH13" s="343"/>
      <c r="QXI13" s="343"/>
      <c r="QXJ13" s="343"/>
      <c r="QXK13" s="343"/>
      <c r="QXL13" s="343"/>
      <c r="QXM13" s="343"/>
      <c r="QXN13" s="343"/>
      <c r="QXO13" s="343"/>
      <c r="QXP13" s="343"/>
      <c r="QXQ13" s="343"/>
      <c r="QXR13" s="343"/>
      <c r="QXS13" s="343"/>
      <c r="QXT13" s="343"/>
      <c r="QXU13" s="343"/>
      <c r="QXV13" s="343"/>
      <c r="QXW13" s="343"/>
      <c r="QXX13" s="343"/>
      <c r="QXY13" s="343"/>
      <c r="QXZ13" s="343"/>
      <c r="QYA13" s="343"/>
      <c r="QYB13" s="343"/>
      <c r="QYC13" s="343"/>
      <c r="QYD13" s="343"/>
      <c r="QYE13" s="343"/>
      <c r="QYF13" s="343"/>
      <c r="QYG13" s="343"/>
      <c r="QYH13" s="343"/>
      <c r="QYI13" s="343"/>
      <c r="QYJ13" s="343"/>
      <c r="QYK13" s="343"/>
      <c r="QYL13" s="343"/>
      <c r="QYM13" s="343"/>
      <c r="QYN13" s="343"/>
      <c r="QYO13" s="343"/>
      <c r="QYP13" s="343"/>
      <c r="QYQ13" s="343"/>
      <c r="QYR13" s="343"/>
      <c r="QYS13" s="343"/>
      <c r="QYT13" s="343"/>
      <c r="QYU13" s="343"/>
      <c r="QYV13" s="343"/>
      <c r="QYW13" s="343"/>
      <c r="QYX13" s="343"/>
      <c r="QYY13" s="343"/>
      <c r="QYZ13" s="343"/>
      <c r="QZA13" s="343"/>
      <c r="QZB13" s="343"/>
      <c r="QZC13" s="343"/>
      <c r="QZD13" s="343"/>
      <c r="QZE13" s="343"/>
      <c r="QZF13" s="343"/>
      <c r="QZG13" s="343"/>
      <c r="QZH13" s="343"/>
      <c r="QZI13" s="343"/>
      <c r="QZJ13" s="343"/>
      <c r="QZK13" s="343"/>
      <c r="QZL13" s="343"/>
      <c r="QZM13" s="343"/>
      <c r="QZN13" s="343"/>
      <c r="QZO13" s="343"/>
      <c r="QZP13" s="343"/>
      <c r="QZQ13" s="343"/>
      <c r="QZR13" s="343"/>
      <c r="QZS13" s="343"/>
      <c r="QZT13" s="343"/>
      <c r="QZU13" s="343"/>
      <c r="QZV13" s="343"/>
      <c r="QZW13" s="343"/>
      <c r="QZX13" s="343"/>
      <c r="QZY13" s="343"/>
      <c r="QZZ13" s="343"/>
      <c r="RAA13" s="343"/>
      <c r="RAB13" s="343"/>
      <c r="RAC13" s="343"/>
      <c r="RAD13" s="343"/>
      <c r="RAE13" s="343"/>
      <c r="RAF13" s="343"/>
      <c r="RAG13" s="343"/>
      <c r="RAH13" s="343"/>
      <c r="RAI13" s="343"/>
      <c r="RAJ13" s="343"/>
      <c r="RAK13" s="343"/>
      <c r="RAL13" s="343"/>
      <c r="RAM13" s="343"/>
      <c r="RAN13" s="343"/>
      <c r="RAO13" s="343"/>
      <c r="RAP13" s="343"/>
      <c r="RAQ13" s="343"/>
      <c r="RAR13" s="343"/>
      <c r="RAS13" s="343"/>
      <c r="RAT13" s="343"/>
      <c r="RAU13" s="343"/>
      <c r="RAV13" s="343"/>
      <c r="RAW13" s="343"/>
      <c r="RAX13" s="343"/>
      <c r="RAY13" s="343"/>
      <c r="RAZ13" s="343"/>
      <c r="RBA13" s="343"/>
      <c r="RBB13" s="343"/>
      <c r="RBC13" s="343"/>
      <c r="RBD13" s="343"/>
      <c r="RBE13" s="343"/>
      <c r="RBF13" s="343"/>
      <c r="RBG13" s="343"/>
      <c r="RBH13" s="343"/>
      <c r="RBI13" s="343"/>
      <c r="RBJ13" s="343"/>
      <c r="RBK13" s="343"/>
      <c r="RBL13" s="343"/>
      <c r="RBM13" s="343"/>
      <c r="RBN13" s="343"/>
      <c r="RBO13" s="343"/>
      <c r="RBP13" s="343"/>
      <c r="RBQ13" s="343"/>
      <c r="RBR13" s="343"/>
      <c r="RBS13" s="343"/>
      <c r="RBT13" s="343"/>
      <c r="RBU13" s="343"/>
      <c r="RBV13" s="343"/>
      <c r="RBW13" s="343"/>
      <c r="RBX13" s="343"/>
      <c r="RBY13" s="343"/>
      <c r="RBZ13" s="343"/>
      <c r="RCA13" s="343"/>
      <c r="RCB13" s="343"/>
      <c r="RCC13" s="343"/>
      <c r="RCD13" s="343"/>
      <c r="RCE13" s="343"/>
      <c r="RCF13" s="343"/>
      <c r="RCG13" s="343"/>
      <c r="RCH13" s="343"/>
      <c r="RCI13" s="343"/>
      <c r="RCJ13" s="343"/>
      <c r="RCK13" s="343"/>
      <c r="RCL13" s="343"/>
      <c r="RCM13" s="343"/>
      <c r="RCN13" s="343"/>
      <c r="RCO13" s="343"/>
      <c r="RCP13" s="343"/>
      <c r="RCQ13" s="343"/>
      <c r="RCR13" s="343"/>
      <c r="RCS13" s="343"/>
      <c r="RCT13" s="343"/>
      <c r="RCU13" s="343"/>
      <c r="RCV13" s="343"/>
      <c r="RCW13" s="343"/>
      <c r="RCX13" s="343"/>
      <c r="RCY13" s="343"/>
      <c r="RCZ13" s="343"/>
      <c r="RDA13" s="343"/>
      <c r="RDB13" s="343"/>
      <c r="RDC13" s="343"/>
      <c r="RDD13" s="343"/>
      <c r="RDE13" s="343"/>
      <c r="RDF13" s="343"/>
      <c r="RDG13" s="343"/>
      <c r="RDH13" s="343"/>
      <c r="RDI13" s="343"/>
      <c r="RDJ13" s="343"/>
      <c r="RDK13" s="343"/>
      <c r="RDL13" s="343"/>
      <c r="RDM13" s="343"/>
      <c r="RDN13" s="343"/>
      <c r="RDO13" s="343"/>
      <c r="RDP13" s="343"/>
      <c r="RDQ13" s="343"/>
      <c r="RDR13" s="343"/>
      <c r="RDS13" s="343"/>
      <c r="RDT13" s="343"/>
      <c r="RDU13" s="343"/>
      <c r="RDV13" s="343"/>
      <c r="RDW13" s="343"/>
      <c r="RDX13" s="343"/>
      <c r="RDY13" s="343"/>
      <c r="RDZ13" s="343"/>
      <c r="REA13" s="343"/>
      <c r="REB13" s="343"/>
      <c r="REC13" s="343"/>
      <c r="RED13" s="343"/>
      <c r="REE13" s="343"/>
      <c r="REF13" s="343"/>
      <c r="REG13" s="343"/>
      <c r="REH13" s="343"/>
      <c r="REI13" s="343"/>
      <c r="REJ13" s="343"/>
      <c r="REK13" s="343"/>
      <c r="REL13" s="343"/>
      <c r="REM13" s="343"/>
      <c r="REN13" s="343"/>
      <c r="REO13" s="343"/>
      <c r="REP13" s="343"/>
      <c r="REQ13" s="343"/>
      <c r="RER13" s="343"/>
      <c r="RES13" s="343"/>
      <c r="RET13" s="343"/>
      <c r="REU13" s="343"/>
      <c r="REV13" s="343"/>
      <c r="REW13" s="343"/>
      <c r="REX13" s="343"/>
      <c r="REY13" s="343"/>
      <c r="REZ13" s="343"/>
      <c r="RFA13" s="343"/>
      <c r="RFB13" s="343"/>
      <c r="RFC13" s="343"/>
      <c r="RFD13" s="343"/>
      <c r="RFE13" s="343"/>
      <c r="RFF13" s="343"/>
      <c r="RFG13" s="343"/>
      <c r="RFH13" s="343"/>
      <c r="RFI13" s="343"/>
      <c r="RFJ13" s="343"/>
      <c r="RFK13" s="343"/>
      <c r="RFL13" s="343"/>
      <c r="RFM13" s="343"/>
      <c r="RFN13" s="343"/>
      <c r="RFO13" s="343"/>
      <c r="RFP13" s="343"/>
      <c r="RFQ13" s="343"/>
      <c r="RFR13" s="343"/>
      <c r="RFS13" s="343"/>
      <c r="RFT13" s="343"/>
      <c r="RFU13" s="343"/>
      <c r="RFV13" s="343"/>
      <c r="RFW13" s="343"/>
      <c r="RFX13" s="343"/>
      <c r="RFY13" s="343"/>
      <c r="RFZ13" s="343"/>
      <c r="RGA13" s="343"/>
      <c r="RGB13" s="343"/>
      <c r="RGC13" s="343"/>
      <c r="RGD13" s="343"/>
      <c r="RGE13" s="343"/>
      <c r="RGF13" s="343"/>
      <c r="RGG13" s="343"/>
      <c r="RGH13" s="343"/>
      <c r="RGI13" s="343"/>
      <c r="RGJ13" s="343"/>
      <c r="RGK13" s="343"/>
      <c r="RGL13" s="343"/>
      <c r="RGM13" s="343"/>
      <c r="RGN13" s="343"/>
      <c r="RGO13" s="343"/>
      <c r="RGP13" s="343"/>
      <c r="RGQ13" s="343"/>
      <c r="RGR13" s="343"/>
      <c r="RGS13" s="343"/>
      <c r="RGT13" s="343"/>
      <c r="RGU13" s="343"/>
      <c r="RGV13" s="343"/>
      <c r="RGW13" s="343"/>
      <c r="RGX13" s="343"/>
      <c r="RGY13" s="343"/>
      <c r="RGZ13" s="343"/>
      <c r="RHA13" s="343"/>
      <c r="RHB13" s="343"/>
      <c r="RHC13" s="343"/>
      <c r="RHD13" s="343"/>
      <c r="RHE13" s="343"/>
      <c r="RHF13" s="343"/>
      <c r="RHG13" s="343"/>
      <c r="RHH13" s="343"/>
      <c r="RHI13" s="343"/>
      <c r="RHJ13" s="343"/>
      <c r="RHK13" s="343"/>
      <c r="RHL13" s="343"/>
      <c r="RHM13" s="343"/>
      <c r="RHN13" s="343"/>
      <c r="RHO13" s="343"/>
      <c r="RHP13" s="343"/>
      <c r="RHQ13" s="343"/>
      <c r="RHR13" s="343"/>
      <c r="RHS13" s="343"/>
      <c r="RHT13" s="343"/>
      <c r="RHU13" s="343"/>
      <c r="RHV13" s="343"/>
      <c r="RHW13" s="343"/>
      <c r="RHX13" s="343"/>
      <c r="RHY13" s="343"/>
      <c r="RHZ13" s="343"/>
      <c r="RIA13" s="343"/>
      <c r="RIB13" s="343"/>
      <c r="RIC13" s="343"/>
      <c r="RID13" s="343"/>
      <c r="RIE13" s="343"/>
      <c r="RIF13" s="343"/>
      <c r="RIG13" s="343"/>
      <c r="RIH13" s="343"/>
      <c r="RII13" s="343"/>
      <c r="RIJ13" s="343"/>
      <c r="RIK13" s="343"/>
      <c r="RIL13" s="343"/>
      <c r="RIM13" s="343"/>
      <c r="RIN13" s="343"/>
      <c r="RIO13" s="343"/>
      <c r="RIP13" s="343"/>
      <c r="RIQ13" s="343"/>
      <c r="RIR13" s="343"/>
      <c r="RIS13" s="343"/>
      <c r="RIT13" s="343"/>
      <c r="RIU13" s="343"/>
      <c r="RIV13" s="343"/>
      <c r="RIW13" s="343"/>
      <c r="RIX13" s="343"/>
      <c r="RIY13" s="343"/>
      <c r="RIZ13" s="343"/>
      <c r="RJA13" s="343"/>
      <c r="RJB13" s="343"/>
      <c r="RJC13" s="343"/>
      <c r="RJD13" s="343"/>
      <c r="RJE13" s="343"/>
      <c r="RJF13" s="343"/>
      <c r="RJG13" s="343"/>
      <c r="RJH13" s="343"/>
      <c r="RJI13" s="343"/>
      <c r="RJJ13" s="343"/>
      <c r="RJK13" s="343"/>
      <c r="RJL13" s="343"/>
      <c r="RJM13" s="343"/>
      <c r="RJN13" s="343"/>
      <c r="RJO13" s="343"/>
      <c r="RJP13" s="343"/>
      <c r="RJQ13" s="343"/>
      <c r="RJR13" s="343"/>
      <c r="RJS13" s="343"/>
      <c r="RJT13" s="343"/>
      <c r="RJU13" s="343"/>
      <c r="RJV13" s="343"/>
      <c r="RJW13" s="343"/>
      <c r="RJX13" s="343"/>
      <c r="RJY13" s="343"/>
      <c r="RJZ13" s="343"/>
      <c r="RKA13" s="343"/>
      <c r="RKB13" s="343"/>
      <c r="RKC13" s="343"/>
      <c r="RKD13" s="343"/>
      <c r="RKE13" s="343"/>
      <c r="RKF13" s="343"/>
      <c r="RKG13" s="343"/>
      <c r="RKH13" s="343"/>
      <c r="RKI13" s="343"/>
      <c r="RKJ13" s="343"/>
      <c r="RKK13" s="343"/>
      <c r="RKL13" s="343"/>
      <c r="RKM13" s="343"/>
      <c r="RKN13" s="343"/>
      <c r="RKO13" s="343"/>
      <c r="RKP13" s="343"/>
      <c r="RKQ13" s="343"/>
      <c r="RKR13" s="343"/>
      <c r="RKS13" s="343"/>
      <c r="RKT13" s="343"/>
      <c r="RKU13" s="343"/>
      <c r="RKV13" s="343"/>
      <c r="RKW13" s="343"/>
      <c r="RKX13" s="343"/>
      <c r="RKY13" s="343"/>
      <c r="RKZ13" s="343"/>
      <c r="RLA13" s="343"/>
      <c r="RLB13" s="343"/>
      <c r="RLC13" s="343"/>
      <c r="RLD13" s="343"/>
      <c r="RLE13" s="343"/>
      <c r="RLF13" s="343"/>
      <c r="RLG13" s="343"/>
      <c r="RLH13" s="343"/>
      <c r="RLI13" s="343"/>
      <c r="RLJ13" s="343"/>
      <c r="RLK13" s="343"/>
      <c r="RLL13" s="343"/>
      <c r="RLM13" s="343"/>
      <c r="RLN13" s="343"/>
      <c r="RLO13" s="343"/>
      <c r="RLP13" s="343"/>
      <c r="RLQ13" s="343"/>
      <c r="RLR13" s="343"/>
      <c r="RLS13" s="343"/>
      <c r="RLT13" s="343"/>
      <c r="RLU13" s="343"/>
      <c r="RLV13" s="343"/>
      <c r="RLW13" s="343"/>
      <c r="RLX13" s="343"/>
      <c r="RLY13" s="343"/>
      <c r="RLZ13" s="343"/>
      <c r="RMA13" s="343"/>
      <c r="RMB13" s="343"/>
      <c r="RMC13" s="343"/>
      <c r="RMD13" s="343"/>
      <c r="RME13" s="343"/>
      <c r="RMF13" s="343"/>
      <c r="RMG13" s="343"/>
      <c r="RMH13" s="343"/>
      <c r="RMI13" s="343"/>
      <c r="RMJ13" s="343"/>
      <c r="RMK13" s="343"/>
      <c r="RML13" s="343"/>
      <c r="RMM13" s="343"/>
      <c r="RMN13" s="343"/>
      <c r="RMO13" s="343"/>
      <c r="RMP13" s="343"/>
      <c r="RMQ13" s="343"/>
      <c r="RMR13" s="343"/>
      <c r="RMS13" s="343"/>
      <c r="RMT13" s="343"/>
      <c r="RMU13" s="343"/>
      <c r="RMV13" s="343"/>
      <c r="RMW13" s="343"/>
      <c r="RMX13" s="343"/>
      <c r="RMY13" s="343"/>
      <c r="RMZ13" s="343"/>
      <c r="RNA13" s="343"/>
      <c r="RNB13" s="343"/>
      <c r="RNC13" s="343"/>
      <c r="RND13" s="343"/>
      <c r="RNE13" s="343"/>
      <c r="RNF13" s="343"/>
      <c r="RNG13" s="343"/>
      <c r="RNH13" s="343"/>
      <c r="RNI13" s="343"/>
      <c r="RNJ13" s="343"/>
      <c r="RNK13" s="343"/>
      <c r="RNL13" s="343"/>
      <c r="RNM13" s="343"/>
      <c r="RNN13" s="343"/>
      <c r="RNO13" s="343"/>
      <c r="RNP13" s="343"/>
      <c r="RNQ13" s="343"/>
      <c r="RNR13" s="343"/>
      <c r="RNS13" s="343"/>
      <c r="RNT13" s="343"/>
      <c r="RNU13" s="343"/>
      <c r="RNV13" s="343"/>
      <c r="RNW13" s="343"/>
      <c r="RNX13" s="343"/>
      <c r="RNY13" s="343"/>
      <c r="RNZ13" s="343"/>
      <c r="ROA13" s="343"/>
      <c r="ROB13" s="343"/>
      <c r="ROC13" s="343"/>
      <c r="ROD13" s="343"/>
      <c r="ROE13" s="343"/>
      <c r="ROF13" s="343"/>
      <c r="ROG13" s="343"/>
      <c r="ROH13" s="343"/>
      <c r="ROI13" s="343"/>
      <c r="ROJ13" s="343"/>
      <c r="ROK13" s="343"/>
      <c r="ROL13" s="343"/>
      <c r="ROM13" s="343"/>
      <c r="RON13" s="343"/>
      <c r="ROO13" s="343"/>
      <c r="ROP13" s="343"/>
      <c r="ROQ13" s="343"/>
      <c r="ROR13" s="343"/>
      <c r="ROS13" s="343"/>
      <c r="ROT13" s="343"/>
      <c r="ROU13" s="343"/>
      <c r="ROV13" s="343"/>
      <c r="ROW13" s="343"/>
      <c r="ROX13" s="343"/>
      <c r="ROY13" s="343"/>
      <c r="ROZ13" s="343"/>
      <c r="RPA13" s="343"/>
      <c r="RPB13" s="343"/>
      <c r="RPC13" s="343"/>
      <c r="RPD13" s="343"/>
      <c r="RPE13" s="343"/>
      <c r="RPF13" s="343"/>
      <c r="RPG13" s="343"/>
      <c r="RPH13" s="343"/>
      <c r="RPI13" s="343"/>
      <c r="RPJ13" s="343"/>
      <c r="RPK13" s="343"/>
      <c r="RPL13" s="343"/>
      <c r="RPM13" s="343"/>
      <c r="RPN13" s="343"/>
      <c r="RPO13" s="343"/>
      <c r="RPP13" s="343"/>
      <c r="RPQ13" s="343"/>
      <c r="RPR13" s="343"/>
      <c r="RPS13" s="343"/>
      <c r="RPT13" s="343"/>
      <c r="RPU13" s="343"/>
      <c r="RPV13" s="343"/>
      <c r="RPW13" s="343"/>
      <c r="RPX13" s="343"/>
      <c r="RPY13" s="343"/>
      <c r="RPZ13" s="343"/>
      <c r="RQA13" s="343"/>
      <c r="RQB13" s="343"/>
      <c r="RQC13" s="343"/>
      <c r="RQD13" s="343"/>
      <c r="RQE13" s="343"/>
      <c r="RQF13" s="343"/>
      <c r="RQG13" s="343"/>
      <c r="RQH13" s="343"/>
      <c r="RQI13" s="343"/>
      <c r="RQJ13" s="343"/>
      <c r="RQK13" s="343"/>
      <c r="RQL13" s="343"/>
      <c r="RQM13" s="343"/>
      <c r="RQN13" s="343"/>
      <c r="RQO13" s="343"/>
      <c r="RQP13" s="343"/>
      <c r="RQQ13" s="343"/>
      <c r="RQR13" s="343"/>
      <c r="RQS13" s="343"/>
      <c r="RQT13" s="343"/>
      <c r="RQU13" s="343"/>
      <c r="RQV13" s="343"/>
      <c r="RQW13" s="343"/>
      <c r="RQX13" s="343"/>
      <c r="RQY13" s="343"/>
      <c r="RQZ13" s="343"/>
      <c r="RRA13" s="343"/>
      <c r="RRB13" s="343"/>
      <c r="RRC13" s="343"/>
      <c r="RRD13" s="343"/>
      <c r="RRE13" s="343"/>
      <c r="RRF13" s="343"/>
      <c r="RRG13" s="343"/>
      <c r="RRH13" s="343"/>
      <c r="RRI13" s="343"/>
      <c r="RRJ13" s="343"/>
      <c r="RRK13" s="343"/>
      <c r="RRL13" s="343"/>
      <c r="RRM13" s="343"/>
      <c r="RRN13" s="343"/>
      <c r="RRO13" s="343"/>
      <c r="RRP13" s="343"/>
      <c r="RRQ13" s="343"/>
      <c r="RRR13" s="343"/>
      <c r="RRS13" s="343"/>
      <c r="RRT13" s="343"/>
      <c r="RRU13" s="343"/>
      <c r="RRV13" s="343"/>
      <c r="RRW13" s="343"/>
      <c r="RRX13" s="343"/>
      <c r="RRY13" s="343"/>
      <c r="RRZ13" s="343"/>
      <c r="RSA13" s="343"/>
      <c r="RSB13" s="343"/>
      <c r="RSC13" s="343"/>
      <c r="RSD13" s="343"/>
      <c r="RSE13" s="343"/>
      <c r="RSF13" s="343"/>
      <c r="RSG13" s="343"/>
      <c r="RSH13" s="343"/>
      <c r="RSI13" s="343"/>
      <c r="RSJ13" s="343"/>
      <c r="RSK13" s="343"/>
      <c r="RSL13" s="343"/>
      <c r="RSM13" s="343"/>
      <c r="RSN13" s="343"/>
      <c r="RSO13" s="343"/>
      <c r="RSP13" s="343"/>
      <c r="RSQ13" s="343"/>
      <c r="RSR13" s="343"/>
      <c r="RSS13" s="343"/>
      <c r="RST13" s="343"/>
      <c r="RSU13" s="343"/>
      <c r="RSV13" s="343"/>
      <c r="RSW13" s="343"/>
      <c r="RSX13" s="343"/>
      <c r="RSY13" s="343"/>
      <c r="RSZ13" s="343"/>
      <c r="RTA13" s="343"/>
      <c r="RTB13" s="343"/>
      <c r="RTC13" s="343"/>
      <c r="RTD13" s="343"/>
      <c r="RTE13" s="343"/>
      <c r="RTF13" s="343"/>
      <c r="RTG13" s="343"/>
      <c r="RTH13" s="343"/>
      <c r="RTI13" s="343"/>
      <c r="RTJ13" s="343"/>
      <c r="RTK13" s="343"/>
      <c r="RTL13" s="343"/>
      <c r="RTM13" s="343"/>
      <c r="RTN13" s="343"/>
      <c r="RTO13" s="343"/>
      <c r="RTP13" s="343"/>
      <c r="RTQ13" s="343"/>
      <c r="RTR13" s="343"/>
      <c r="RTS13" s="343"/>
      <c r="RTT13" s="343"/>
      <c r="RTU13" s="343"/>
      <c r="RTV13" s="343"/>
      <c r="RTW13" s="343"/>
      <c r="RTX13" s="343"/>
      <c r="RTY13" s="343"/>
      <c r="RTZ13" s="343"/>
      <c r="RUA13" s="343"/>
      <c r="RUB13" s="343"/>
      <c r="RUC13" s="343"/>
      <c r="RUD13" s="343"/>
      <c r="RUE13" s="343"/>
      <c r="RUF13" s="343"/>
      <c r="RUG13" s="343"/>
      <c r="RUH13" s="343"/>
      <c r="RUI13" s="343"/>
      <c r="RUJ13" s="343"/>
      <c r="RUK13" s="343"/>
      <c r="RUL13" s="343"/>
      <c r="RUM13" s="343"/>
      <c r="RUN13" s="343"/>
      <c r="RUO13" s="343"/>
      <c r="RUP13" s="343"/>
      <c r="RUQ13" s="343"/>
      <c r="RUR13" s="343"/>
      <c r="RUS13" s="343"/>
      <c r="RUT13" s="343"/>
      <c r="RUU13" s="343"/>
      <c r="RUV13" s="343"/>
      <c r="RUW13" s="343"/>
      <c r="RUX13" s="343"/>
      <c r="RUY13" s="343"/>
      <c r="RUZ13" s="343"/>
      <c r="RVA13" s="343"/>
      <c r="RVB13" s="343"/>
      <c r="RVC13" s="343"/>
      <c r="RVD13" s="343"/>
      <c r="RVE13" s="343"/>
      <c r="RVF13" s="343"/>
      <c r="RVG13" s="343"/>
      <c r="RVH13" s="343"/>
      <c r="RVI13" s="343"/>
      <c r="RVJ13" s="343"/>
      <c r="RVK13" s="343"/>
      <c r="RVL13" s="343"/>
      <c r="RVM13" s="343"/>
      <c r="RVN13" s="343"/>
      <c r="RVO13" s="343"/>
      <c r="RVP13" s="343"/>
      <c r="RVQ13" s="343"/>
      <c r="RVR13" s="343"/>
      <c r="RVS13" s="343"/>
      <c r="RVT13" s="343"/>
      <c r="RVU13" s="343"/>
      <c r="RVV13" s="343"/>
      <c r="RVW13" s="343"/>
      <c r="RVX13" s="343"/>
      <c r="RVY13" s="343"/>
      <c r="RVZ13" s="343"/>
      <c r="RWA13" s="343"/>
      <c r="RWB13" s="343"/>
      <c r="RWC13" s="343"/>
      <c r="RWD13" s="343"/>
      <c r="RWE13" s="343"/>
      <c r="RWF13" s="343"/>
      <c r="RWG13" s="343"/>
      <c r="RWH13" s="343"/>
      <c r="RWI13" s="343"/>
      <c r="RWJ13" s="343"/>
      <c r="RWK13" s="343"/>
      <c r="RWL13" s="343"/>
      <c r="RWM13" s="343"/>
      <c r="RWN13" s="343"/>
      <c r="RWO13" s="343"/>
      <c r="RWP13" s="343"/>
      <c r="RWQ13" s="343"/>
      <c r="RWR13" s="343"/>
      <c r="RWS13" s="343"/>
      <c r="RWT13" s="343"/>
      <c r="RWU13" s="343"/>
      <c r="RWV13" s="343"/>
      <c r="RWW13" s="343"/>
      <c r="RWX13" s="343"/>
      <c r="RWY13" s="343"/>
      <c r="RWZ13" s="343"/>
      <c r="RXA13" s="343"/>
      <c r="RXB13" s="343"/>
      <c r="RXC13" s="343"/>
      <c r="RXD13" s="343"/>
      <c r="RXE13" s="343"/>
      <c r="RXF13" s="343"/>
      <c r="RXG13" s="343"/>
      <c r="RXH13" s="343"/>
      <c r="RXI13" s="343"/>
      <c r="RXJ13" s="343"/>
      <c r="RXK13" s="343"/>
      <c r="RXL13" s="343"/>
      <c r="RXM13" s="343"/>
      <c r="RXN13" s="343"/>
      <c r="RXO13" s="343"/>
      <c r="RXP13" s="343"/>
      <c r="RXQ13" s="343"/>
      <c r="RXR13" s="343"/>
      <c r="RXS13" s="343"/>
      <c r="RXT13" s="343"/>
      <c r="RXU13" s="343"/>
      <c r="RXV13" s="343"/>
      <c r="RXW13" s="343"/>
      <c r="RXX13" s="343"/>
      <c r="RXY13" s="343"/>
      <c r="RXZ13" s="343"/>
      <c r="RYA13" s="343"/>
      <c r="RYB13" s="343"/>
      <c r="RYC13" s="343"/>
      <c r="RYD13" s="343"/>
      <c r="RYE13" s="343"/>
      <c r="RYF13" s="343"/>
      <c r="RYG13" s="343"/>
      <c r="RYH13" s="343"/>
      <c r="RYI13" s="343"/>
      <c r="RYJ13" s="343"/>
      <c r="RYK13" s="343"/>
      <c r="RYL13" s="343"/>
      <c r="RYM13" s="343"/>
      <c r="RYN13" s="343"/>
      <c r="RYO13" s="343"/>
      <c r="RYP13" s="343"/>
      <c r="RYQ13" s="343"/>
      <c r="RYR13" s="343"/>
      <c r="RYS13" s="343"/>
      <c r="RYT13" s="343"/>
      <c r="RYU13" s="343"/>
      <c r="RYV13" s="343"/>
      <c r="RYW13" s="343"/>
      <c r="RYX13" s="343"/>
      <c r="RYY13" s="343"/>
      <c r="RYZ13" s="343"/>
      <c r="RZA13" s="343"/>
      <c r="RZB13" s="343"/>
      <c r="RZC13" s="343"/>
      <c r="RZD13" s="343"/>
      <c r="RZE13" s="343"/>
      <c r="RZF13" s="343"/>
      <c r="RZG13" s="343"/>
      <c r="RZH13" s="343"/>
      <c r="RZI13" s="343"/>
      <c r="RZJ13" s="343"/>
      <c r="RZK13" s="343"/>
      <c r="RZL13" s="343"/>
      <c r="RZM13" s="343"/>
      <c r="RZN13" s="343"/>
      <c r="RZO13" s="343"/>
      <c r="RZP13" s="343"/>
      <c r="RZQ13" s="343"/>
      <c r="RZR13" s="343"/>
      <c r="RZS13" s="343"/>
      <c r="RZT13" s="343"/>
      <c r="RZU13" s="343"/>
      <c r="RZV13" s="343"/>
      <c r="RZW13" s="343"/>
      <c r="RZX13" s="343"/>
      <c r="RZY13" s="343"/>
      <c r="RZZ13" s="343"/>
      <c r="SAA13" s="343"/>
      <c r="SAB13" s="343"/>
      <c r="SAC13" s="343"/>
      <c r="SAD13" s="343"/>
      <c r="SAE13" s="343"/>
      <c r="SAF13" s="343"/>
      <c r="SAG13" s="343"/>
      <c r="SAH13" s="343"/>
      <c r="SAI13" s="343"/>
      <c r="SAJ13" s="343"/>
      <c r="SAK13" s="343"/>
      <c r="SAL13" s="343"/>
      <c r="SAM13" s="343"/>
      <c r="SAN13" s="343"/>
      <c r="SAO13" s="343"/>
      <c r="SAP13" s="343"/>
      <c r="SAQ13" s="343"/>
      <c r="SAR13" s="343"/>
      <c r="SAS13" s="343"/>
      <c r="SAT13" s="343"/>
      <c r="SAU13" s="343"/>
      <c r="SAV13" s="343"/>
      <c r="SAW13" s="343"/>
      <c r="SAX13" s="343"/>
      <c r="SAY13" s="343"/>
      <c r="SAZ13" s="343"/>
      <c r="SBA13" s="343"/>
      <c r="SBB13" s="343"/>
      <c r="SBC13" s="343"/>
      <c r="SBD13" s="343"/>
      <c r="SBE13" s="343"/>
      <c r="SBF13" s="343"/>
      <c r="SBG13" s="343"/>
      <c r="SBH13" s="343"/>
      <c r="SBI13" s="343"/>
      <c r="SBJ13" s="343"/>
      <c r="SBK13" s="343"/>
      <c r="SBL13" s="343"/>
      <c r="SBM13" s="343"/>
      <c r="SBN13" s="343"/>
      <c r="SBO13" s="343"/>
      <c r="SBP13" s="343"/>
      <c r="SBQ13" s="343"/>
      <c r="SBR13" s="343"/>
      <c r="SBS13" s="343"/>
      <c r="SBT13" s="343"/>
      <c r="SBU13" s="343"/>
      <c r="SBV13" s="343"/>
      <c r="SBW13" s="343"/>
      <c r="SBX13" s="343"/>
      <c r="SBY13" s="343"/>
      <c r="SBZ13" s="343"/>
      <c r="SCA13" s="343"/>
      <c r="SCB13" s="343"/>
      <c r="SCC13" s="343"/>
      <c r="SCD13" s="343"/>
      <c r="SCE13" s="343"/>
      <c r="SCF13" s="343"/>
      <c r="SCG13" s="343"/>
      <c r="SCH13" s="343"/>
      <c r="SCI13" s="343"/>
      <c r="SCJ13" s="343"/>
      <c r="SCK13" s="343"/>
      <c r="SCL13" s="343"/>
      <c r="SCM13" s="343"/>
      <c r="SCN13" s="343"/>
      <c r="SCO13" s="343"/>
      <c r="SCP13" s="343"/>
      <c r="SCQ13" s="343"/>
      <c r="SCR13" s="343"/>
      <c r="SCS13" s="343"/>
      <c r="SCT13" s="343"/>
      <c r="SCU13" s="343"/>
      <c r="SCV13" s="343"/>
      <c r="SCW13" s="343"/>
      <c r="SCX13" s="343"/>
      <c r="SCY13" s="343"/>
      <c r="SCZ13" s="343"/>
      <c r="SDA13" s="343"/>
      <c r="SDB13" s="343"/>
      <c r="SDC13" s="343"/>
      <c r="SDD13" s="343"/>
      <c r="SDE13" s="343"/>
      <c r="SDF13" s="343"/>
      <c r="SDG13" s="343"/>
      <c r="SDH13" s="343"/>
      <c r="SDI13" s="343"/>
      <c r="SDJ13" s="343"/>
      <c r="SDK13" s="343"/>
      <c r="SDL13" s="343"/>
      <c r="SDM13" s="343"/>
      <c r="SDN13" s="343"/>
      <c r="SDO13" s="343"/>
      <c r="SDP13" s="343"/>
      <c r="SDQ13" s="343"/>
      <c r="SDR13" s="343"/>
      <c r="SDS13" s="343"/>
      <c r="SDT13" s="343"/>
      <c r="SDU13" s="343"/>
      <c r="SDV13" s="343"/>
      <c r="SDW13" s="343"/>
      <c r="SDX13" s="343"/>
      <c r="SDY13" s="343"/>
      <c r="SDZ13" s="343"/>
      <c r="SEA13" s="343"/>
      <c r="SEB13" s="343"/>
      <c r="SEC13" s="343"/>
      <c r="SED13" s="343"/>
      <c r="SEE13" s="343"/>
      <c r="SEF13" s="343"/>
      <c r="SEG13" s="343"/>
      <c r="SEH13" s="343"/>
      <c r="SEI13" s="343"/>
      <c r="SEJ13" s="343"/>
      <c r="SEK13" s="343"/>
      <c r="SEL13" s="343"/>
      <c r="SEM13" s="343"/>
      <c r="SEN13" s="343"/>
      <c r="SEO13" s="343"/>
      <c r="SEP13" s="343"/>
      <c r="SEQ13" s="343"/>
      <c r="SER13" s="343"/>
      <c r="SES13" s="343"/>
      <c r="SET13" s="343"/>
      <c r="SEU13" s="343"/>
      <c r="SEV13" s="343"/>
      <c r="SEW13" s="343"/>
      <c r="SEX13" s="343"/>
      <c r="SEY13" s="343"/>
      <c r="SEZ13" s="343"/>
      <c r="SFA13" s="343"/>
      <c r="SFB13" s="343"/>
      <c r="SFC13" s="343"/>
      <c r="SFD13" s="343"/>
      <c r="SFE13" s="343"/>
      <c r="SFF13" s="343"/>
      <c r="SFG13" s="343"/>
      <c r="SFH13" s="343"/>
      <c r="SFI13" s="343"/>
      <c r="SFJ13" s="343"/>
      <c r="SFK13" s="343"/>
      <c r="SFL13" s="343"/>
      <c r="SFM13" s="343"/>
      <c r="SFN13" s="343"/>
      <c r="SFO13" s="343"/>
      <c r="SFP13" s="343"/>
      <c r="SFQ13" s="343"/>
      <c r="SFR13" s="343"/>
      <c r="SFS13" s="343"/>
      <c r="SFT13" s="343"/>
      <c r="SFU13" s="343"/>
      <c r="SFV13" s="343"/>
      <c r="SFW13" s="343"/>
      <c r="SFX13" s="343"/>
      <c r="SFY13" s="343"/>
      <c r="SFZ13" s="343"/>
      <c r="SGA13" s="343"/>
      <c r="SGB13" s="343"/>
      <c r="SGC13" s="343"/>
      <c r="SGD13" s="343"/>
      <c r="SGE13" s="343"/>
      <c r="SGF13" s="343"/>
      <c r="SGG13" s="343"/>
      <c r="SGH13" s="343"/>
      <c r="SGI13" s="343"/>
      <c r="SGJ13" s="343"/>
      <c r="SGK13" s="343"/>
      <c r="SGL13" s="343"/>
      <c r="SGM13" s="343"/>
      <c r="SGN13" s="343"/>
      <c r="SGO13" s="343"/>
      <c r="SGP13" s="343"/>
      <c r="SGQ13" s="343"/>
      <c r="SGR13" s="343"/>
      <c r="SGS13" s="343"/>
      <c r="SGT13" s="343"/>
      <c r="SGU13" s="343"/>
      <c r="SGV13" s="343"/>
      <c r="SGW13" s="343"/>
      <c r="SGX13" s="343"/>
      <c r="SGY13" s="343"/>
      <c r="SGZ13" s="343"/>
      <c r="SHA13" s="343"/>
      <c r="SHB13" s="343"/>
      <c r="SHC13" s="343"/>
      <c r="SHD13" s="343"/>
      <c r="SHE13" s="343"/>
      <c r="SHF13" s="343"/>
      <c r="SHG13" s="343"/>
      <c r="SHH13" s="343"/>
      <c r="SHI13" s="343"/>
      <c r="SHJ13" s="343"/>
      <c r="SHK13" s="343"/>
      <c r="SHL13" s="343"/>
      <c r="SHM13" s="343"/>
      <c r="SHN13" s="343"/>
      <c r="SHO13" s="343"/>
      <c r="SHP13" s="343"/>
      <c r="SHQ13" s="343"/>
      <c r="SHR13" s="343"/>
      <c r="SHS13" s="343"/>
      <c r="SHT13" s="343"/>
      <c r="SHU13" s="343"/>
      <c r="SHV13" s="343"/>
      <c r="SHW13" s="343"/>
      <c r="SHX13" s="343"/>
      <c r="SHY13" s="343"/>
      <c r="SHZ13" s="343"/>
      <c r="SIA13" s="343"/>
      <c r="SIB13" s="343"/>
      <c r="SIC13" s="343"/>
      <c r="SID13" s="343"/>
      <c r="SIE13" s="343"/>
      <c r="SIF13" s="343"/>
      <c r="SIG13" s="343"/>
      <c r="SIH13" s="343"/>
      <c r="SII13" s="343"/>
      <c r="SIJ13" s="343"/>
      <c r="SIK13" s="343"/>
      <c r="SIL13" s="343"/>
      <c r="SIM13" s="343"/>
      <c r="SIN13" s="343"/>
      <c r="SIO13" s="343"/>
      <c r="SIP13" s="343"/>
      <c r="SIQ13" s="343"/>
      <c r="SIR13" s="343"/>
      <c r="SIS13" s="343"/>
      <c r="SIT13" s="343"/>
      <c r="SIU13" s="343"/>
      <c r="SIV13" s="343"/>
      <c r="SIW13" s="343"/>
      <c r="SIX13" s="343"/>
      <c r="SIY13" s="343"/>
      <c r="SIZ13" s="343"/>
      <c r="SJA13" s="343"/>
      <c r="SJB13" s="343"/>
      <c r="SJC13" s="343"/>
      <c r="SJD13" s="343"/>
      <c r="SJE13" s="343"/>
      <c r="SJF13" s="343"/>
      <c r="SJG13" s="343"/>
      <c r="SJH13" s="343"/>
      <c r="SJI13" s="343"/>
      <c r="SJJ13" s="343"/>
      <c r="SJK13" s="343"/>
      <c r="SJL13" s="343"/>
      <c r="SJM13" s="343"/>
      <c r="SJN13" s="343"/>
      <c r="SJO13" s="343"/>
      <c r="SJP13" s="343"/>
      <c r="SJQ13" s="343"/>
      <c r="SJR13" s="343"/>
      <c r="SJS13" s="343"/>
      <c r="SJT13" s="343"/>
      <c r="SJU13" s="343"/>
      <c r="SJV13" s="343"/>
      <c r="SJW13" s="343"/>
      <c r="SJX13" s="343"/>
      <c r="SJY13" s="343"/>
      <c r="SJZ13" s="343"/>
      <c r="SKA13" s="343"/>
      <c r="SKB13" s="343"/>
      <c r="SKC13" s="343"/>
      <c r="SKD13" s="343"/>
      <c r="SKE13" s="343"/>
      <c r="SKF13" s="343"/>
      <c r="SKG13" s="343"/>
      <c r="SKH13" s="343"/>
      <c r="SKI13" s="343"/>
      <c r="SKJ13" s="343"/>
      <c r="SKK13" s="343"/>
      <c r="SKL13" s="343"/>
      <c r="SKM13" s="343"/>
      <c r="SKN13" s="343"/>
      <c r="SKO13" s="343"/>
      <c r="SKP13" s="343"/>
      <c r="SKQ13" s="343"/>
      <c r="SKR13" s="343"/>
      <c r="SKS13" s="343"/>
      <c r="SKT13" s="343"/>
      <c r="SKU13" s="343"/>
      <c r="SKV13" s="343"/>
      <c r="SKW13" s="343"/>
      <c r="SKX13" s="343"/>
      <c r="SKY13" s="343"/>
      <c r="SKZ13" s="343"/>
      <c r="SLA13" s="343"/>
      <c r="SLB13" s="343"/>
      <c r="SLC13" s="343"/>
      <c r="SLD13" s="343"/>
      <c r="SLE13" s="343"/>
      <c r="SLF13" s="343"/>
      <c r="SLG13" s="343"/>
      <c r="SLH13" s="343"/>
      <c r="SLI13" s="343"/>
      <c r="SLJ13" s="343"/>
      <c r="SLK13" s="343"/>
      <c r="SLL13" s="343"/>
      <c r="SLM13" s="343"/>
      <c r="SLN13" s="343"/>
      <c r="SLO13" s="343"/>
      <c r="SLP13" s="343"/>
      <c r="SLQ13" s="343"/>
      <c r="SLR13" s="343"/>
      <c r="SLS13" s="343"/>
      <c r="SLT13" s="343"/>
      <c r="SLU13" s="343"/>
      <c r="SLV13" s="343"/>
      <c r="SLW13" s="343"/>
      <c r="SLX13" s="343"/>
      <c r="SLY13" s="343"/>
      <c r="SLZ13" s="343"/>
      <c r="SMA13" s="343"/>
      <c r="SMB13" s="343"/>
      <c r="SMC13" s="343"/>
      <c r="SMD13" s="343"/>
      <c r="SME13" s="343"/>
      <c r="SMF13" s="343"/>
      <c r="SMG13" s="343"/>
      <c r="SMH13" s="343"/>
      <c r="SMI13" s="343"/>
      <c r="SMJ13" s="343"/>
      <c r="SMK13" s="343"/>
      <c r="SML13" s="343"/>
      <c r="SMM13" s="343"/>
      <c r="SMN13" s="343"/>
      <c r="SMO13" s="343"/>
      <c r="SMP13" s="343"/>
      <c r="SMQ13" s="343"/>
      <c r="SMR13" s="343"/>
      <c r="SMS13" s="343"/>
      <c r="SMT13" s="343"/>
      <c r="SMU13" s="343"/>
      <c r="SMV13" s="343"/>
      <c r="SMW13" s="343"/>
      <c r="SMX13" s="343"/>
      <c r="SMY13" s="343"/>
      <c r="SMZ13" s="343"/>
      <c r="SNA13" s="343"/>
      <c r="SNB13" s="343"/>
      <c r="SNC13" s="343"/>
      <c r="SND13" s="343"/>
      <c r="SNE13" s="343"/>
      <c r="SNF13" s="343"/>
      <c r="SNG13" s="343"/>
      <c r="SNH13" s="343"/>
      <c r="SNI13" s="343"/>
      <c r="SNJ13" s="343"/>
      <c r="SNK13" s="343"/>
      <c r="SNL13" s="343"/>
      <c r="SNM13" s="343"/>
      <c r="SNN13" s="343"/>
      <c r="SNO13" s="343"/>
      <c r="SNP13" s="343"/>
      <c r="SNQ13" s="343"/>
      <c r="SNR13" s="343"/>
      <c r="SNS13" s="343"/>
      <c r="SNT13" s="343"/>
      <c r="SNU13" s="343"/>
      <c r="SNV13" s="343"/>
      <c r="SNW13" s="343"/>
      <c r="SNX13" s="343"/>
      <c r="SNY13" s="343"/>
      <c r="SNZ13" s="343"/>
      <c r="SOA13" s="343"/>
      <c r="SOB13" s="343"/>
      <c r="SOC13" s="343"/>
      <c r="SOD13" s="343"/>
      <c r="SOE13" s="343"/>
      <c r="SOF13" s="343"/>
      <c r="SOG13" s="343"/>
      <c r="SOH13" s="343"/>
      <c r="SOI13" s="343"/>
      <c r="SOJ13" s="343"/>
      <c r="SOK13" s="343"/>
      <c r="SOL13" s="343"/>
      <c r="SOM13" s="343"/>
      <c r="SON13" s="343"/>
      <c r="SOO13" s="343"/>
      <c r="SOP13" s="343"/>
      <c r="SOQ13" s="343"/>
      <c r="SOR13" s="343"/>
      <c r="SOS13" s="343"/>
      <c r="SOT13" s="343"/>
      <c r="SOU13" s="343"/>
      <c r="SOV13" s="343"/>
      <c r="SOW13" s="343"/>
      <c r="SOX13" s="343"/>
      <c r="SOY13" s="343"/>
      <c r="SOZ13" s="343"/>
      <c r="SPA13" s="343"/>
      <c r="SPB13" s="343"/>
      <c r="SPC13" s="343"/>
      <c r="SPD13" s="343"/>
      <c r="SPE13" s="343"/>
      <c r="SPF13" s="343"/>
      <c r="SPG13" s="343"/>
      <c r="SPH13" s="343"/>
      <c r="SPI13" s="343"/>
      <c r="SPJ13" s="343"/>
      <c r="SPK13" s="343"/>
      <c r="SPL13" s="343"/>
      <c r="SPM13" s="343"/>
      <c r="SPN13" s="343"/>
      <c r="SPO13" s="343"/>
      <c r="SPP13" s="343"/>
      <c r="SPQ13" s="343"/>
      <c r="SPR13" s="343"/>
      <c r="SPS13" s="343"/>
      <c r="SPT13" s="343"/>
      <c r="SPU13" s="343"/>
      <c r="SPV13" s="343"/>
      <c r="SPW13" s="343"/>
      <c r="SPX13" s="343"/>
      <c r="SPY13" s="343"/>
      <c r="SPZ13" s="343"/>
      <c r="SQA13" s="343"/>
      <c r="SQB13" s="343"/>
      <c r="SQC13" s="343"/>
      <c r="SQD13" s="343"/>
      <c r="SQE13" s="343"/>
      <c r="SQF13" s="343"/>
      <c r="SQG13" s="343"/>
      <c r="SQH13" s="343"/>
      <c r="SQI13" s="343"/>
      <c r="SQJ13" s="343"/>
      <c r="SQK13" s="343"/>
      <c r="SQL13" s="343"/>
      <c r="SQM13" s="343"/>
      <c r="SQN13" s="343"/>
      <c r="SQO13" s="343"/>
      <c r="SQP13" s="343"/>
      <c r="SQQ13" s="343"/>
      <c r="SQR13" s="343"/>
      <c r="SQS13" s="343"/>
      <c r="SQT13" s="343"/>
      <c r="SQU13" s="343"/>
      <c r="SQV13" s="343"/>
      <c r="SQW13" s="343"/>
      <c r="SQX13" s="343"/>
      <c r="SQY13" s="343"/>
      <c r="SQZ13" s="343"/>
      <c r="SRA13" s="343"/>
      <c r="SRB13" s="343"/>
      <c r="SRC13" s="343"/>
      <c r="SRD13" s="343"/>
      <c r="SRE13" s="343"/>
      <c r="SRF13" s="343"/>
      <c r="SRG13" s="343"/>
      <c r="SRH13" s="343"/>
      <c r="SRI13" s="343"/>
      <c r="SRJ13" s="343"/>
      <c r="SRK13" s="343"/>
      <c r="SRL13" s="343"/>
      <c r="SRM13" s="343"/>
      <c r="SRN13" s="343"/>
      <c r="SRO13" s="343"/>
      <c r="SRP13" s="343"/>
      <c r="SRQ13" s="343"/>
      <c r="SRR13" s="343"/>
      <c r="SRS13" s="343"/>
      <c r="SRT13" s="343"/>
      <c r="SRU13" s="343"/>
      <c r="SRV13" s="343"/>
      <c r="SRW13" s="343"/>
      <c r="SRX13" s="343"/>
      <c r="SRY13" s="343"/>
      <c r="SRZ13" s="343"/>
      <c r="SSA13" s="343"/>
      <c r="SSB13" s="343"/>
      <c r="SSC13" s="343"/>
      <c r="SSD13" s="343"/>
      <c r="SSE13" s="343"/>
      <c r="SSF13" s="343"/>
      <c r="SSG13" s="343"/>
      <c r="SSH13" s="343"/>
      <c r="SSI13" s="343"/>
      <c r="SSJ13" s="343"/>
      <c r="SSK13" s="343"/>
      <c r="SSL13" s="343"/>
      <c r="SSM13" s="343"/>
      <c r="SSN13" s="343"/>
      <c r="SSO13" s="343"/>
      <c r="SSP13" s="343"/>
      <c r="SSQ13" s="343"/>
      <c r="SSR13" s="343"/>
      <c r="SSS13" s="343"/>
      <c r="SST13" s="343"/>
      <c r="SSU13" s="343"/>
      <c r="SSV13" s="343"/>
      <c r="SSW13" s="343"/>
      <c r="SSX13" s="343"/>
      <c r="SSY13" s="343"/>
      <c r="SSZ13" s="343"/>
      <c r="STA13" s="343"/>
      <c r="STB13" s="343"/>
      <c r="STC13" s="343"/>
      <c r="STD13" s="343"/>
      <c r="STE13" s="343"/>
      <c r="STF13" s="343"/>
      <c r="STG13" s="343"/>
      <c r="STH13" s="343"/>
      <c r="STI13" s="343"/>
      <c r="STJ13" s="343"/>
      <c r="STK13" s="343"/>
      <c r="STL13" s="343"/>
      <c r="STM13" s="343"/>
      <c r="STN13" s="343"/>
      <c r="STO13" s="343"/>
      <c r="STP13" s="343"/>
      <c r="STQ13" s="343"/>
      <c r="STR13" s="343"/>
      <c r="STS13" s="343"/>
      <c r="STT13" s="343"/>
      <c r="STU13" s="343"/>
      <c r="STV13" s="343"/>
      <c r="STW13" s="343"/>
      <c r="STX13" s="343"/>
      <c r="STY13" s="343"/>
      <c r="STZ13" s="343"/>
      <c r="SUA13" s="343"/>
      <c r="SUB13" s="343"/>
      <c r="SUC13" s="343"/>
      <c r="SUD13" s="343"/>
      <c r="SUE13" s="343"/>
      <c r="SUF13" s="343"/>
      <c r="SUG13" s="343"/>
      <c r="SUH13" s="343"/>
      <c r="SUI13" s="343"/>
      <c r="SUJ13" s="343"/>
      <c r="SUK13" s="343"/>
      <c r="SUL13" s="343"/>
      <c r="SUM13" s="343"/>
      <c r="SUN13" s="343"/>
      <c r="SUO13" s="343"/>
      <c r="SUP13" s="343"/>
      <c r="SUQ13" s="343"/>
      <c r="SUR13" s="343"/>
      <c r="SUS13" s="343"/>
      <c r="SUT13" s="343"/>
      <c r="SUU13" s="343"/>
      <c r="SUV13" s="343"/>
      <c r="SUW13" s="343"/>
      <c r="SUX13" s="343"/>
      <c r="SUY13" s="343"/>
      <c r="SUZ13" s="343"/>
      <c r="SVA13" s="343"/>
      <c r="SVB13" s="343"/>
      <c r="SVC13" s="343"/>
      <c r="SVD13" s="343"/>
      <c r="SVE13" s="343"/>
      <c r="SVF13" s="343"/>
      <c r="SVG13" s="343"/>
      <c r="SVH13" s="343"/>
      <c r="SVI13" s="343"/>
      <c r="SVJ13" s="343"/>
      <c r="SVK13" s="343"/>
      <c r="SVL13" s="343"/>
      <c r="SVM13" s="343"/>
      <c r="SVN13" s="343"/>
      <c r="SVO13" s="343"/>
      <c r="SVP13" s="343"/>
      <c r="SVQ13" s="343"/>
      <c r="SVR13" s="343"/>
      <c r="SVS13" s="343"/>
      <c r="SVT13" s="343"/>
      <c r="SVU13" s="343"/>
      <c r="SVV13" s="343"/>
      <c r="SVW13" s="343"/>
      <c r="SVX13" s="343"/>
      <c r="SVY13" s="343"/>
      <c r="SVZ13" s="343"/>
      <c r="SWA13" s="343"/>
      <c r="SWB13" s="343"/>
      <c r="SWC13" s="343"/>
      <c r="SWD13" s="343"/>
      <c r="SWE13" s="343"/>
      <c r="SWF13" s="343"/>
      <c r="SWG13" s="343"/>
      <c r="SWH13" s="343"/>
      <c r="SWI13" s="343"/>
      <c r="SWJ13" s="343"/>
      <c r="SWK13" s="343"/>
      <c r="SWL13" s="343"/>
      <c r="SWM13" s="343"/>
      <c r="SWN13" s="343"/>
      <c r="SWO13" s="343"/>
      <c r="SWP13" s="343"/>
      <c r="SWQ13" s="343"/>
      <c r="SWR13" s="343"/>
      <c r="SWS13" s="343"/>
      <c r="SWT13" s="343"/>
      <c r="SWU13" s="343"/>
      <c r="SWV13" s="343"/>
      <c r="SWW13" s="343"/>
      <c r="SWX13" s="343"/>
      <c r="SWY13" s="343"/>
      <c r="SWZ13" s="343"/>
      <c r="SXA13" s="343"/>
      <c r="SXB13" s="343"/>
      <c r="SXC13" s="343"/>
      <c r="SXD13" s="343"/>
      <c r="SXE13" s="343"/>
      <c r="SXF13" s="343"/>
      <c r="SXG13" s="343"/>
      <c r="SXH13" s="343"/>
      <c r="SXI13" s="343"/>
      <c r="SXJ13" s="343"/>
      <c r="SXK13" s="343"/>
      <c r="SXL13" s="343"/>
      <c r="SXM13" s="343"/>
      <c r="SXN13" s="343"/>
      <c r="SXO13" s="343"/>
      <c r="SXP13" s="343"/>
      <c r="SXQ13" s="343"/>
      <c r="SXR13" s="343"/>
      <c r="SXS13" s="343"/>
      <c r="SXT13" s="343"/>
      <c r="SXU13" s="343"/>
      <c r="SXV13" s="343"/>
      <c r="SXW13" s="343"/>
      <c r="SXX13" s="343"/>
      <c r="SXY13" s="343"/>
      <c r="SXZ13" s="343"/>
      <c r="SYA13" s="343"/>
      <c r="SYB13" s="343"/>
      <c r="SYC13" s="343"/>
      <c r="SYD13" s="343"/>
      <c r="SYE13" s="343"/>
      <c r="SYF13" s="343"/>
      <c r="SYG13" s="343"/>
      <c r="SYH13" s="343"/>
      <c r="SYI13" s="343"/>
      <c r="SYJ13" s="343"/>
      <c r="SYK13" s="343"/>
      <c r="SYL13" s="343"/>
      <c r="SYM13" s="343"/>
      <c r="SYN13" s="343"/>
      <c r="SYO13" s="343"/>
      <c r="SYP13" s="343"/>
      <c r="SYQ13" s="343"/>
      <c r="SYR13" s="343"/>
      <c r="SYS13" s="343"/>
      <c r="SYT13" s="343"/>
      <c r="SYU13" s="343"/>
      <c r="SYV13" s="343"/>
      <c r="SYW13" s="343"/>
      <c r="SYX13" s="343"/>
      <c r="SYY13" s="343"/>
      <c r="SYZ13" s="343"/>
      <c r="SZA13" s="343"/>
      <c r="SZB13" s="343"/>
      <c r="SZC13" s="343"/>
      <c r="SZD13" s="343"/>
      <c r="SZE13" s="343"/>
      <c r="SZF13" s="343"/>
      <c r="SZG13" s="343"/>
      <c r="SZH13" s="343"/>
      <c r="SZI13" s="343"/>
      <c r="SZJ13" s="343"/>
      <c r="SZK13" s="343"/>
      <c r="SZL13" s="343"/>
      <c r="SZM13" s="343"/>
      <c r="SZN13" s="343"/>
      <c r="SZO13" s="343"/>
      <c r="SZP13" s="343"/>
      <c r="SZQ13" s="343"/>
      <c r="SZR13" s="343"/>
      <c r="SZS13" s="343"/>
      <c r="SZT13" s="343"/>
      <c r="SZU13" s="343"/>
      <c r="SZV13" s="343"/>
      <c r="SZW13" s="343"/>
      <c r="SZX13" s="343"/>
      <c r="SZY13" s="343"/>
      <c r="SZZ13" s="343"/>
      <c r="TAA13" s="343"/>
      <c r="TAB13" s="343"/>
      <c r="TAC13" s="343"/>
      <c r="TAD13" s="343"/>
      <c r="TAE13" s="343"/>
      <c r="TAF13" s="343"/>
      <c r="TAG13" s="343"/>
      <c r="TAH13" s="343"/>
      <c r="TAI13" s="343"/>
      <c r="TAJ13" s="343"/>
      <c r="TAK13" s="343"/>
      <c r="TAL13" s="343"/>
      <c r="TAM13" s="343"/>
      <c r="TAN13" s="343"/>
      <c r="TAO13" s="343"/>
      <c r="TAP13" s="343"/>
      <c r="TAQ13" s="343"/>
      <c r="TAR13" s="343"/>
      <c r="TAS13" s="343"/>
      <c r="TAT13" s="343"/>
      <c r="TAU13" s="343"/>
      <c r="TAV13" s="343"/>
      <c r="TAW13" s="343"/>
      <c r="TAX13" s="343"/>
      <c r="TAY13" s="343"/>
      <c r="TAZ13" s="343"/>
      <c r="TBA13" s="343"/>
      <c r="TBB13" s="343"/>
      <c r="TBC13" s="343"/>
      <c r="TBD13" s="343"/>
      <c r="TBE13" s="343"/>
      <c r="TBF13" s="343"/>
      <c r="TBG13" s="343"/>
      <c r="TBH13" s="343"/>
      <c r="TBI13" s="343"/>
      <c r="TBJ13" s="343"/>
      <c r="TBK13" s="343"/>
      <c r="TBL13" s="343"/>
      <c r="TBM13" s="343"/>
      <c r="TBN13" s="343"/>
      <c r="TBO13" s="343"/>
      <c r="TBP13" s="343"/>
      <c r="TBQ13" s="343"/>
      <c r="TBR13" s="343"/>
      <c r="TBS13" s="343"/>
      <c r="TBT13" s="343"/>
      <c r="TBU13" s="343"/>
      <c r="TBV13" s="343"/>
      <c r="TBW13" s="343"/>
      <c r="TBX13" s="343"/>
      <c r="TBY13" s="343"/>
      <c r="TBZ13" s="343"/>
      <c r="TCA13" s="343"/>
      <c r="TCB13" s="343"/>
      <c r="TCC13" s="343"/>
      <c r="TCD13" s="343"/>
      <c r="TCE13" s="343"/>
      <c r="TCF13" s="343"/>
      <c r="TCG13" s="343"/>
      <c r="TCH13" s="343"/>
      <c r="TCI13" s="343"/>
      <c r="TCJ13" s="343"/>
      <c r="TCK13" s="343"/>
      <c r="TCL13" s="343"/>
      <c r="TCM13" s="343"/>
      <c r="TCN13" s="343"/>
      <c r="TCO13" s="343"/>
      <c r="TCP13" s="343"/>
      <c r="TCQ13" s="343"/>
      <c r="TCR13" s="343"/>
      <c r="TCS13" s="343"/>
      <c r="TCT13" s="343"/>
      <c r="TCU13" s="343"/>
      <c r="TCV13" s="343"/>
      <c r="TCW13" s="343"/>
      <c r="TCX13" s="343"/>
      <c r="TCY13" s="343"/>
      <c r="TCZ13" s="343"/>
      <c r="TDA13" s="343"/>
      <c r="TDB13" s="343"/>
      <c r="TDC13" s="343"/>
      <c r="TDD13" s="343"/>
      <c r="TDE13" s="343"/>
      <c r="TDF13" s="343"/>
      <c r="TDG13" s="343"/>
      <c r="TDH13" s="343"/>
      <c r="TDI13" s="343"/>
      <c r="TDJ13" s="343"/>
      <c r="TDK13" s="343"/>
      <c r="TDL13" s="343"/>
      <c r="TDM13" s="343"/>
      <c r="TDN13" s="343"/>
      <c r="TDO13" s="343"/>
      <c r="TDP13" s="343"/>
      <c r="TDQ13" s="343"/>
      <c r="TDR13" s="343"/>
      <c r="TDS13" s="343"/>
      <c r="TDT13" s="343"/>
      <c r="TDU13" s="343"/>
      <c r="TDV13" s="343"/>
      <c r="TDW13" s="343"/>
      <c r="TDX13" s="343"/>
      <c r="TDY13" s="343"/>
      <c r="TDZ13" s="343"/>
      <c r="TEA13" s="343"/>
      <c r="TEB13" s="343"/>
      <c r="TEC13" s="343"/>
      <c r="TED13" s="343"/>
      <c r="TEE13" s="343"/>
      <c r="TEF13" s="343"/>
      <c r="TEG13" s="343"/>
      <c r="TEH13" s="343"/>
      <c r="TEI13" s="343"/>
      <c r="TEJ13" s="343"/>
      <c r="TEK13" s="343"/>
      <c r="TEL13" s="343"/>
      <c r="TEM13" s="343"/>
      <c r="TEN13" s="343"/>
      <c r="TEO13" s="343"/>
      <c r="TEP13" s="343"/>
      <c r="TEQ13" s="343"/>
      <c r="TER13" s="343"/>
      <c r="TES13" s="343"/>
      <c r="TET13" s="343"/>
      <c r="TEU13" s="343"/>
      <c r="TEV13" s="343"/>
      <c r="TEW13" s="343"/>
      <c r="TEX13" s="343"/>
      <c r="TEY13" s="343"/>
      <c r="TEZ13" s="343"/>
      <c r="TFA13" s="343"/>
      <c r="TFB13" s="343"/>
      <c r="TFC13" s="343"/>
      <c r="TFD13" s="343"/>
      <c r="TFE13" s="343"/>
      <c r="TFF13" s="343"/>
      <c r="TFG13" s="343"/>
      <c r="TFH13" s="343"/>
      <c r="TFI13" s="343"/>
      <c r="TFJ13" s="343"/>
      <c r="TFK13" s="343"/>
      <c r="TFL13" s="343"/>
      <c r="TFM13" s="343"/>
      <c r="TFN13" s="343"/>
      <c r="TFO13" s="343"/>
      <c r="TFP13" s="343"/>
      <c r="TFQ13" s="343"/>
      <c r="TFR13" s="343"/>
      <c r="TFS13" s="343"/>
      <c r="TFT13" s="343"/>
      <c r="TFU13" s="343"/>
      <c r="TFV13" s="343"/>
      <c r="TFW13" s="343"/>
      <c r="TFX13" s="343"/>
      <c r="TFY13" s="343"/>
      <c r="TFZ13" s="343"/>
      <c r="TGA13" s="343"/>
      <c r="TGB13" s="343"/>
      <c r="TGC13" s="343"/>
      <c r="TGD13" s="343"/>
      <c r="TGE13" s="343"/>
      <c r="TGF13" s="343"/>
      <c r="TGG13" s="343"/>
      <c r="TGH13" s="343"/>
      <c r="TGI13" s="343"/>
      <c r="TGJ13" s="343"/>
      <c r="TGK13" s="343"/>
      <c r="TGL13" s="343"/>
      <c r="TGM13" s="343"/>
      <c r="TGN13" s="343"/>
      <c r="TGO13" s="343"/>
      <c r="TGP13" s="343"/>
      <c r="TGQ13" s="343"/>
      <c r="TGR13" s="343"/>
      <c r="TGS13" s="343"/>
      <c r="TGT13" s="343"/>
      <c r="TGU13" s="343"/>
      <c r="TGV13" s="343"/>
      <c r="TGW13" s="343"/>
      <c r="TGX13" s="343"/>
      <c r="TGY13" s="343"/>
      <c r="TGZ13" s="343"/>
      <c r="THA13" s="343"/>
      <c r="THB13" s="343"/>
      <c r="THC13" s="343"/>
      <c r="THD13" s="343"/>
      <c r="THE13" s="343"/>
      <c r="THF13" s="343"/>
      <c r="THG13" s="343"/>
      <c r="THH13" s="343"/>
      <c r="THI13" s="343"/>
      <c r="THJ13" s="343"/>
      <c r="THK13" s="343"/>
      <c r="THL13" s="343"/>
      <c r="THM13" s="343"/>
      <c r="THN13" s="343"/>
      <c r="THO13" s="343"/>
      <c r="THP13" s="343"/>
      <c r="THQ13" s="343"/>
      <c r="THR13" s="343"/>
      <c r="THS13" s="343"/>
      <c r="THT13" s="343"/>
      <c r="THU13" s="343"/>
      <c r="THV13" s="343"/>
      <c r="THW13" s="343"/>
      <c r="THX13" s="343"/>
      <c r="THY13" s="343"/>
      <c r="THZ13" s="343"/>
      <c r="TIA13" s="343"/>
      <c r="TIB13" s="343"/>
      <c r="TIC13" s="343"/>
      <c r="TID13" s="343"/>
      <c r="TIE13" s="343"/>
      <c r="TIF13" s="343"/>
      <c r="TIG13" s="343"/>
      <c r="TIH13" s="343"/>
      <c r="TII13" s="343"/>
      <c r="TIJ13" s="343"/>
      <c r="TIK13" s="343"/>
      <c r="TIL13" s="343"/>
      <c r="TIM13" s="343"/>
      <c r="TIN13" s="343"/>
      <c r="TIO13" s="343"/>
      <c r="TIP13" s="343"/>
      <c r="TIQ13" s="343"/>
      <c r="TIR13" s="343"/>
      <c r="TIS13" s="343"/>
      <c r="TIT13" s="343"/>
      <c r="TIU13" s="343"/>
      <c r="TIV13" s="343"/>
      <c r="TIW13" s="343"/>
      <c r="TIX13" s="343"/>
      <c r="TIY13" s="343"/>
      <c r="TIZ13" s="343"/>
      <c r="TJA13" s="343"/>
      <c r="TJB13" s="343"/>
      <c r="TJC13" s="343"/>
      <c r="TJD13" s="343"/>
      <c r="TJE13" s="343"/>
      <c r="TJF13" s="343"/>
      <c r="TJG13" s="343"/>
      <c r="TJH13" s="343"/>
      <c r="TJI13" s="343"/>
      <c r="TJJ13" s="343"/>
      <c r="TJK13" s="343"/>
      <c r="TJL13" s="343"/>
      <c r="TJM13" s="343"/>
      <c r="TJN13" s="343"/>
      <c r="TJO13" s="343"/>
      <c r="TJP13" s="343"/>
      <c r="TJQ13" s="343"/>
      <c r="TJR13" s="343"/>
      <c r="TJS13" s="343"/>
      <c r="TJT13" s="343"/>
      <c r="TJU13" s="343"/>
      <c r="TJV13" s="343"/>
      <c r="TJW13" s="343"/>
      <c r="TJX13" s="343"/>
      <c r="TJY13" s="343"/>
      <c r="TJZ13" s="343"/>
      <c r="TKA13" s="343"/>
      <c r="TKB13" s="343"/>
      <c r="TKC13" s="343"/>
      <c r="TKD13" s="343"/>
      <c r="TKE13" s="343"/>
      <c r="TKF13" s="343"/>
      <c r="TKG13" s="343"/>
      <c r="TKH13" s="343"/>
      <c r="TKI13" s="343"/>
      <c r="TKJ13" s="343"/>
      <c r="TKK13" s="343"/>
      <c r="TKL13" s="343"/>
      <c r="TKM13" s="343"/>
      <c r="TKN13" s="343"/>
      <c r="TKO13" s="343"/>
      <c r="TKP13" s="343"/>
      <c r="TKQ13" s="343"/>
      <c r="TKR13" s="343"/>
      <c r="TKS13" s="343"/>
      <c r="TKT13" s="343"/>
      <c r="TKU13" s="343"/>
      <c r="TKV13" s="343"/>
      <c r="TKW13" s="343"/>
      <c r="TKX13" s="343"/>
      <c r="TKY13" s="343"/>
      <c r="TKZ13" s="343"/>
      <c r="TLA13" s="343"/>
      <c r="TLB13" s="343"/>
      <c r="TLC13" s="343"/>
      <c r="TLD13" s="343"/>
      <c r="TLE13" s="343"/>
      <c r="TLF13" s="343"/>
      <c r="TLG13" s="343"/>
      <c r="TLH13" s="343"/>
      <c r="TLI13" s="343"/>
      <c r="TLJ13" s="343"/>
      <c r="TLK13" s="343"/>
      <c r="TLL13" s="343"/>
      <c r="TLM13" s="343"/>
      <c r="TLN13" s="343"/>
      <c r="TLO13" s="343"/>
      <c r="TLP13" s="343"/>
      <c r="TLQ13" s="343"/>
      <c r="TLR13" s="343"/>
      <c r="TLS13" s="343"/>
      <c r="TLT13" s="343"/>
      <c r="TLU13" s="343"/>
      <c r="TLV13" s="343"/>
      <c r="TLW13" s="343"/>
      <c r="TLX13" s="343"/>
      <c r="TLY13" s="343"/>
      <c r="TLZ13" s="343"/>
      <c r="TMA13" s="343"/>
      <c r="TMB13" s="343"/>
      <c r="TMC13" s="343"/>
      <c r="TMD13" s="343"/>
      <c r="TME13" s="343"/>
      <c r="TMF13" s="343"/>
      <c r="TMG13" s="343"/>
      <c r="TMH13" s="343"/>
      <c r="TMI13" s="343"/>
      <c r="TMJ13" s="343"/>
      <c r="TMK13" s="343"/>
      <c r="TML13" s="343"/>
      <c r="TMM13" s="343"/>
      <c r="TMN13" s="343"/>
      <c r="TMO13" s="343"/>
      <c r="TMP13" s="343"/>
      <c r="TMQ13" s="343"/>
      <c r="TMR13" s="343"/>
      <c r="TMS13" s="343"/>
      <c r="TMT13" s="343"/>
      <c r="TMU13" s="343"/>
      <c r="TMV13" s="343"/>
      <c r="TMW13" s="343"/>
      <c r="TMX13" s="343"/>
      <c r="TMY13" s="343"/>
      <c r="TMZ13" s="343"/>
      <c r="TNA13" s="343"/>
      <c r="TNB13" s="343"/>
      <c r="TNC13" s="343"/>
      <c r="TND13" s="343"/>
      <c r="TNE13" s="343"/>
      <c r="TNF13" s="343"/>
      <c r="TNG13" s="343"/>
      <c r="TNH13" s="343"/>
      <c r="TNI13" s="343"/>
      <c r="TNJ13" s="343"/>
      <c r="TNK13" s="343"/>
      <c r="TNL13" s="343"/>
      <c r="TNM13" s="343"/>
      <c r="TNN13" s="343"/>
      <c r="TNO13" s="343"/>
      <c r="TNP13" s="343"/>
      <c r="TNQ13" s="343"/>
      <c r="TNR13" s="343"/>
      <c r="TNS13" s="343"/>
      <c r="TNT13" s="343"/>
      <c r="TNU13" s="343"/>
      <c r="TNV13" s="343"/>
      <c r="TNW13" s="343"/>
      <c r="TNX13" s="343"/>
      <c r="TNY13" s="343"/>
      <c r="TNZ13" s="343"/>
      <c r="TOA13" s="343"/>
      <c r="TOB13" s="343"/>
      <c r="TOC13" s="343"/>
      <c r="TOD13" s="343"/>
      <c r="TOE13" s="343"/>
      <c r="TOF13" s="343"/>
      <c r="TOG13" s="343"/>
      <c r="TOH13" s="343"/>
      <c r="TOI13" s="343"/>
      <c r="TOJ13" s="343"/>
      <c r="TOK13" s="343"/>
      <c r="TOL13" s="343"/>
      <c r="TOM13" s="343"/>
      <c r="TON13" s="343"/>
      <c r="TOO13" s="343"/>
      <c r="TOP13" s="343"/>
      <c r="TOQ13" s="343"/>
      <c r="TOR13" s="343"/>
      <c r="TOS13" s="343"/>
      <c r="TOT13" s="343"/>
      <c r="TOU13" s="343"/>
      <c r="TOV13" s="343"/>
      <c r="TOW13" s="343"/>
      <c r="TOX13" s="343"/>
      <c r="TOY13" s="343"/>
      <c r="TOZ13" s="343"/>
      <c r="TPA13" s="343"/>
      <c r="TPB13" s="343"/>
      <c r="TPC13" s="343"/>
      <c r="TPD13" s="343"/>
      <c r="TPE13" s="343"/>
      <c r="TPF13" s="343"/>
      <c r="TPG13" s="343"/>
      <c r="TPH13" s="343"/>
      <c r="TPI13" s="343"/>
      <c r="TPJ13" s="343"/>
      <c r="TPK13" s="343"/>
      <c r="TPL13" s="343"/>
      <c r="TPM13" s="343"/>
      <c r="TPN13" s="343"/>
      <c r="TPO13" s="343"/>
      <c r="TPP13" s="343"/>
      <c r="TPQ13" s="343"/>
      <c r="TPR13" s="343"/>
      <c r="TPS13" s="343"/>
      <c r="TPT13" s="343"/>
      <c r="TPU13" s="343"/>
      <c r="TPV13" s="343"/>
      <c r="TPW13" s="343"/>
      <c r="TPX13" s="343"/>
      <c r="TPY13" s="343"/>
      <c r="TPZ13" s="343"/>
      <c r="TQA13" s="343"/>
      <c r="TQB13" s="343"/>
      <c r="TQC13" s="343"/>
      <c r="TQD13" s="343"/>
      <c r="TQE13" s="343"/>
      <c r="TQF13" s="343"/>
      <c r="TQG13" s="343"/>
      <c r="TQH13" s="343"/>
      <c r="TQI13" s="343"/>
      <c r="TQJ13" s="343"/>
      <c r="TQK13" s="343"/>
      <c r="TQL13" s="343"/>
      <c r="TQM13" s="343"/>
      <c r="TQN13" s="343"/>
      <c r="TQO13" s="343"/>
      <c r="TQP13" s="343"/>
      <c r="TQQ13" s="343"/>
      <c r="TQR13" s="343"/>
      <c r="TQS13" s="343"/>
      <c r="TQT13" s="343"/>
      <c r="TQU13" s="343"/>
      <c r="TQV13" s="343"/>
      <c r="TQW13" s="343"/>
      <c r="TQX13" s="343"/>
      <c r="TQY13" s="343"/>
      <c r="TQZ13" s="343"/>
      <c r="TRA13" s="343"/>
      <c r="TRB13" s="343"/>
      <c r="TRC13" s="343"/>
      <c r="TRD13" s="343"/>
      <c r="TRE13" s="343"/>
      <c r="TRF13" s="343"/>
      <c r="TRG13" s="343"/>
      <c r="TRH13" s="343"/>
      <c r="TRI13" s="343"/>
      <c r="TRJ13" s="343"/>
      <c r="TRK13" s="343"/>
      <c r="TRL13" s="343"/>
      <c r="TRM13" s="343"/>
      <c r="TRN13" s="343"/>
      <c r="TRO13" s="343"/>
      <c r="TRP13" s="343"/>
      <c r="TRQ13" s="343"/>
      <c r="TRR13" s="343"/>
      <c r="TRS13" s="343"/>
      <c r="TRT13" s="343"/>
      <c r="TRU13" s="343"/>
      <c r="TRV13" s="343"/>
      <c r="TRW13" s="343"/>
      <c r="TRX13" s="343"/>
      <c r="TRY13" s="343"/>
      <c r="TRZ13" s="343"/>
      <c r="TSA13" s="343"/>
      <c r="TSB13" s="343"/>
      <c r="TSC13" s="343"/>
      <c r="TSD13" s="343"/>
      <c r="TSE13" s="343"/>
      <c r="TSF13" s="343"/>
      <c r="TSG13" s="343"/>
      <c r="TSH13" s="343"/>
      <c r="TSI13" s="343"/>
      <c r="TSJ13" s="343"/>
      <c r="TSK13" s="343"/>
      <c r="TSL13" s="343"/>
      <c r="TSM13" s="343"/>
      <c r="TSN13" s="343"/>
      <c r="TSO13" s="343"/>
      <c r="TSP13" s="343"/>
      <c r="TSQ13" s="343"/>
      <c r="TSR13" s="343"/>
      <c r="TSS13" s="343"/>
      <c r="TST13" s="343"/>
      <c r="TSU13" s="343"/>
      <c r="TSV13" s="343"/>
      <c r="TSW13" s="343"/>
      <c r="TSX13" s="343"/>
      <c r="TSY13" s="343"/>
      <c r="TSZ13" s="343"/>
      <c r="TTA13" s="343"/>
      <c r="TTB13" s="343"/>
      <c r="TTC13" s="343"/>
      <c r="TTD13" s="343"/>
      <c r="TTE13" s="343"/>
      <c r="TTF13" s="343"/>
      <c r="TTG13" s="343"/>
      <c r="TTH13" s="343"/>
      <c r="TTI13" s="343"/>
      <c r="TTJ13" s="343"/>
      <c r="TTK13" s="343"/>
      <c r="TTL13" s="343"/>
      <c r="TTM13" s="343"/>
      <c r="TTN13" s="343"/>
      <c r="TTO13" s="343"/>
      <c r="TTP13" s="343"/>
      <c r="TTQ13" s="343"/>
      <c r="TTR13" s="343"/>
      <c r="TTS13" s="343"/>
      <c r="TTT13" s="343"/>
      <c r="TTU13" s="343"/>
      <c r="TTV13" s="343"/>
      <c r="TTW13" s="343"/>
      <c r="TTX13" s="343"/>
      <c r="TTY13" s="343"/>
      <c r="TTZ13" s="343"/>
      <c r="TUA13" s="343"/>
      <c r="TUB13" s="343"/>
      <c r="TUC13" s="343"/>
      <c r="TUD13" s="343"/>
      <c r="TUE13" s="343"/>
      <c r="TUF13" s="343"/>
      <c r="TUG13" s="343"/>
      <c r="TUH13" s="343"/>
      <c r="TUI13" s="343"/>
      <c r="TUJ13" s="343"/>
      <c r="TUK13" s="343"/>
      <c r="TUL13" s="343"/>
      <c r="TUM13" s="343"/>
      <c r="TUN13" s="343"/>
      <c r="TUO13" s="343"/>
      <c r="TUP13" s="343"/>
      <c r="TUQ13" s="343"/>
      <c r="TUR13" s="343"/>
      <c r="TUS13" s="343"/>
      <c r="TUT13" s="343"/>
      <c r="TUU13" s="343"/>
      <c r="TUV13" s="343"/>
      <c r="TUW13" s="343"/>
      <c r="TUX13" s="343"/>
      <c r="TUY13" s="343"/>
      <c r="TUZ13" s="343"/>
      <c r="TVA13" s="343"/>
      <c r="TVB13" s="343"/>
      <c r="TVC13" s="343"/>
      <c r="TVD13" s="343"/>
      <c r="TVE13" s="343"/>
      <c r="TVF13" s="343"/>
      <c r="TVG13" s="343"/>
      <c r="TVH13" s="343"/>
      <c r="TVI13" s="343"/>
      <c r="TVJ13" s="343"/>
      <c r="TVK13" s="343"/>
      <c r="TVL13" s="343"/>
      <c r="TVM13" s="343"/>
      <c r="TVN13" s="343"/>
      <c r="TVO13" s="343"/>
      <c r="TVP13" s="343"/>
      <c r="TVQ13" s="343"/>
      <c r="TVR13" s="343"/>
      <c r="TVS13" s="343"/>
      <c r="TVT13" s="343"/>
      <c r="TVU13" s="343"/>
      <c r="TVV13" s="343"/>
      <c r="TVW13" s="343"/>
      <c r="TVX13" s="343"/>
      <c r="TVY13" s="343"/>
      <c r="TVZ13" s="343"/>
      <c r="TWA13" s="343"/>
      <c r="TWB13" s="343"/>
      <c r="TWC13" s="343"/>
      <c r="TWD13" s="343"/>
      <c r="TWE13" s="343"/>
      <c r="TWF13" s="343"/>
      <c r="TWG13" s="343"/>
      <c r="TWH13" s="343"/>
      <c r="TWI13" s="343"/>
      <c r="TWJ13" s="343"/>
      <c r="TWK13" s="343"/>
      <c r="TWL13" s="343"/>
      <c r="TWM13" s="343"/>
      <c r="TWN13" s="343"/>
      <c r="TWO13" s="343"/>
      <c r="TWP13" s="343"/>
      <c r="TWQ13" s="343"/>
      <c r="TWR13" s="343"/>
      <c r="TWS13" s="343"/>
      <c r="TWT13" s="343"/>
      <c r="TWU13" s="343"/>
      <c r="TWV13" s="343"/>
      <c r="TWW13" s="343"/>
      <c r="TWX13" s="343"/>
      <c r="TWY13" s="343"/>
      <c r="TWZ13" s="343"/>
      <c r="TXA13" s="343"/>
      <c r="TXB13" s="343"/>
      <c r="TXC13" s="343"/>
      <c r="TXD13" s="343"/>
      <c r="TXE13" s="343"/>
      <c r="TXF13" s="343"/>
      <c r="TXG13" s="343"/>
      <c r="TXH13" s="343"/>
      <c r="TXI13" s="343"/>
      <c r="TXJ13" s="343"/>
      <c r="TXK13" s="343"/>
      <c r="TXL13" s="343"/>
      <c r="TXM13" s="343"/>
      <c r="TXN13" s="343"/>
      <c r="TXO13" s="343"/>
      <c r="TXP13" s="343"/>
      <c r="TXQ13" s="343"/>
      <c r="TXR13" s="343"/>
      <c r="TXS13" s="343"/>
      <c r="TXT13" s="343"/>
      <c r="TXU13" s="343"/>
      <c r="TXV13" s="343"/>
      <c r="TXW13" s="343"/>
      <c r="TXX13" s="343"/>
      <c r="TXY13" s="343"/>
      <c r="TXZ13" s="343"/>
      <c r="TYA13" s="343"/>
      <c r="TYB13" s="343"/>
      <c r="TYC13" s="343"/>
      <c r="TYD13" s="343"/>
      <c r="TYE13" s="343"/>
      <c r="TYF13" s="343"/>
      <c r="TYG13" s="343"/>
      <c r="TYH13" s="343"/>
      <c r="TYI13" s="343"/>
      <c r="TYJ13" s="343"/>
      <c r="TYK13" s="343"/>
      <c r="TYL13" s="343"/>
      <c r="TYM13" s="343"/>
      <c r="TYN13" s="343"/>
      <c r="TYO13" s="343"/>
      <c r="TYP13" s="343"/>
      <c r="TYQ13" s="343"/>
      <c r="TYR13" s="343"/>
      <c r="TYS13" s="343"/>
      <c r="TYT13" s="343"/>
      <c r="TYU13" s="343"/>
      <c r="TYV13" s="343"/>
      <c r="TYW13" s="343"/>
      <c r="TYX13" s="343"/>
      <c r="TYY13" s="343"/>
      <c r="TYZ13" s="343"/>
      <c r="TZA13" s="343"/>
      <c r="TZB13" s="343"/>
      <c r="TZC13" s="343"/>
      <c r="TZD13" s="343"/>
      <c r="TZE13" s="343"/>
      <c r="TZF13" s="343"/>
      <c r="TZG13" s="343"/>
      <c r="TZH13" s="343"/>
      <c r="TZI13" s="343"/>
      <c r="TZJ13" s="343"/>
      <c r="TZK13" s="343"/>
      <c r="TZL13" s="343"/>
      <c r="TZM13" s="343"/>
      <c r="TZN13" s="343"/>
      <c r="TZO13" s="343"/>
      <c r="TZP13" s="343"/>
      <c r="TZQ13" s="343"/>
      <c r="TZR13" s="343"/>
      <c r="TZS13" s="343"/>
      <c r="TZT13" s="343"/>
      <c r="TZU13" s="343"/>
      <c r="TZV13" s="343"/>
      <c r="TZW13" s="343"/>
      <c r="TZX13" s="343"/>
      <c r="TZY13" s="343"/>
      <c r="TZZ13" s="343"/>
      <c r="UAA13" s="343"/>
      <c r="UAB13" s="343"/>
      <c r="UAC13" s="343"/>
      <c r="UAD13" s="343"/>
      <c r="UAE13" s="343"/>
      <c r="UAF13" s="343"/>
      <c r="UAG13" s="343"/>
      <c r="UAH13" s="343"/>
      <c r="UAI13" s="343"/>
      <c r="UAJ13" s="343"/>
      <c r="UAK13" s="343"/>
      <c r="UAL13" s="343"/>
      <c r="UAM13" s="343"/>
      <c r="UAN13" s="343"/>
      <c r="UAO13" s="343"/>
      <c r="UAP13" s="343"/>
      <c r="UAQ13" s="343"/>
      <c r="UAR13" s="343"/>
      <c r="UAS13" s="343"/>
      <c r="UAT13" s="343"/>
      <c r="UAU13" s="343"/>
      <c r="UAV13" s="343"/>
      <c r="UAW13" s="343"/>
      <c r="UAX13" s="343"/>
      <c r="UAY13" s="343"/>
      <c r="UAZ13" s="343"/>
      <c r="UBA13" s="343"/>
      <c r="UBB13" s="343"/>
      <c r="UBC13" s="343"/>
      <c r="UBD13" s="343"/>
      <c r="UBE13" s="343"/>
      <c r="UBF13" s="343"/>
      <c r="UBG13" s="343"/>
      <c r="UBH13" s="343"/>
      <c r="UBI13" s="343"/>
      <c r="UBJ13" s="343"/>
      <c r="UBK13" s="343"/>
      <c r="UBL13" s="343"/>
      <c r="UBM13" s="343"/>
      <c r="UBN13" s="343"/>
      <c r="UBO13" s="343"/>
      <c r="UBP13" s="343"/>
      <c r="UBQ13" s="343"/>
      <c r="UBR13" s="343"/>
      <c r="UBS13" s="343"/>
      <c r="UBT13" s="343"/>
      <c r="UBU13" s="343"/>
      <c r="UBV13" s="343"/>
      <c r="UBW13" s="343"/>
      <c r="UBX13" s="343"/>
      <c r="UBY13" s="343"/>
      <c r="UBZ13" s="343"/>
      <c r="UCA13" s="343"/>
      <c r="UCB13" s="343"/>
      <c r="UCC13" s="343"/>
      <c r="UCD13" s="343"/>
      <c r="UCE13" s="343"/>
      <c r="UCF13" s="343"/>
      <c r="UCG13" s="343"/>
      <c r="UCH13" s="343"/>
      <c r="UCI13" s="343"/>
      <c r="UCJ13" s="343"/>
      <c r="UCK13" s="343"/>
      <c r="UCL13" s="343"/>
      <c r="UCM13" s="343"/>
      <c r="UCN13" s="343"/>
      <c r="UCO13" s="343"/>
      <c r="UCP13" s="343"/>
      <c r="UCQ13" s="343"/>
      <c r="UCR13" s="343"/>
      <c r="UCS13" s="343"/>
      <c r="UCT13" s="343"/>
      <c r="UCU13" s="343"/>
      <c r="UCV13" s="343"/>
      <c r="UCW13" s="343"/>
      <c r="UCX13" s="343"/>
      <c r="UCY13" s="343"/>
      <c r="UCZ13" s="343"/>
      <c r="UDA13" s="343"/>
      <c r="UDB13" s="343"/>
      <c r="UDC13" s="343"/>
      <c r="UDD13" s="343"/>
      <c r="UDE13" s="343"/>
      <c r="UDF13" s="343"/>
      <c r="UDG13" s="343"/>
      <c r="UDH13" s="343"/>
      <c r="UDI13" s="343"/>
      <c r="UDJ13" s="343"/>
      <c r="UDK13" s="343"/>
      <c r="UDL13" s="343"/>
      <c r="UDM13" s="343"/>
      <c r="UDN13" s="343"/>
      <c r="UDO13" s="343"/>
      <c r="UDP13" s="343"/>
      <c r="UDQ13" s="343"/>
      <c r="UDR13" s="343"/>
      <c r="UDS13" s="343"/>
      <c r="UDT13" s="343"/>
      <c r="UDU13" s="343"/>
      <c r="UDV13" s="343"/>
      <c r="UDW13" s="343"/>
      <c r="UDX13" s="343"/>
      <c r="UDY13" s="343"/>
      <c r="UDZ13" s="343"/>
      <c r="UEA13" s="343"/>
      <c r="UEB13" s="343"/>
      <c r="UEC13" s="343"/>
      <c r="UED13" s="343"/>
      <c r="UEE13" s="343"/>
      <c r="UEF13" s="343"/>
      <c r="UEG13" s="343"/>
      <c r="UEH13" s="343"/>
      <c r="UEI13" s="343"/>
      <c r="UEJ13" s="343"/>
      <c r="UEK13" s="343"/>
      <c r="UEL13" s="343"/>
      <c r="UEM13" s="343"/>
      <c r="UEN13" s="343"/>
      <c r="UEO13" s="343"/>
      <c r="UEP13" s="343"/>
      <c r="UEQ13" s="343"/>
      <c r="UER13" s="343"/>
      <c r="UES13" s="343"/>
      <c r="UET13" s="343"/>
      <c r="UEU13" s="343"/>
      <c r="UEV13" s="343"/>
      <c r="UEW13" s="343"/>
      <c r="UEX13" s="343"/>
      <c r="UEY13" s="343"/>
      <c r="UEZ13" s="343"/>
      <c r="UFA13" s="343"/>
      <c r="UFB13" s="343"/>
      <c r="UFC13" s="343"/>
      <c r="UFD13" s="343"/>
      <c r="UFE13" s="343"/>
      <c r="UFF13" s="343"/>
      <c r="UFG13" s="343"/>
      <c r="UFH13" s="343"/>
      <c r="UFI13" s="343"/>
      <c r="UFJ13" s="343"/>
      <c r="UFK13" s="343"/>
      <c r="UFL13" s="343"/>
      <c r="UFM13" s="343"/>
      <c r="UFN13" s="343"/>
      <c r="UFO13" s="343"/>
      <c r="UFP13" s="343"/>
      <c r="UFQ13" s="343"/>
      <c r="UFR13" s="343"/>
      <c r="UFS13" s="343"/>
      <c r="UFT13" s="343"/>
      <c r="UFU13" s="343"/>
      <c r="UFV13" s="343"/>
      <c r="UFW13" s="343"/>
      <c r="UFX13" s="343"/>
      <c r="UFY13" s="343"/>
      <c r="UFZ13" s="343"/>
      <c r="UGA13" s="343"/>
      <c r="UGB13" s="343"/>
      <c r="UGC13" s="343"/>
      <c r="UGD13" s="343"/>
      <c r="UGE13" s="343"/>
      <c r="UGF13" s="343"/>
      <c r="UGG13" s="343"/>
      <c r="UGH13" s="343"/>
      <c r="UGI13" s="343"/>
      <c r="UGJ13" s="343"/>
      <c r="UGK13" s="343"/>
      <c r="UGL13" s="343"/>
      <c r="UGM13" s="343"/>
      <c r="UGN13" s="343"/>
      <c r="UGO13" s="343"/>
      <c r="UGP13" s="343"/>
      <c r="UGQ13" s="343"/>
      <c r="UGR13" s="343"/>
      <c r="UGS13" s="343"/>
      <c r="UGT13" s="343"/>
      <c r="UGU13" s="343"/>
      <c r="UGV13" s="343"/>
      <c r="UGW13" s="343"/>
      <c r="UGX13" s="343"/>
      <c r="UGY13" s="343"/>
      <c r="UGZ13" s="343"/>
      <c r="UHA13" s="343"/>
      <c r="UHB13" s="343"/>
      <c r="UHC13" s="343"/>
      <c r="UHD13" s="343"/>
      <c r="UHE13" s="343"/>
      <c r="UHF13" s="343"/>
      <c r="UHG13" s="343"/>
      <c r="UHH13" s="343"/>
      <c r="UHI13" s="343"/>
      <c r="UHJ13" s="343"/>
      <c r="UHK13" s="343"/>
      <c r="UHL13" s="343"/>
      <c r="UHM13" s="343"/>
      <c r="UHN13" s="343"/>
      <c r="UHO13" s="343"/>
      <c r="UHP13" s="343"/>
      <c r="UHQ13" s="343"/>
      <c r="UHR13" s="343"/>
      <c r="UHS13" s="343"/>
      <c r="UHT13" s="343"/>
      <c r="UHU13" s="343"/>
      <c r="UHV13" s="343"/>
      <c r="UHW13" s="343"/>
      <c r="UHX13" s="343"/>
      <c r="UHY13" s="343"/>
      <c r="UHZ13" s="343"/>
      <c r="UIA13" s="343"/>
      <c r="UIB13" s="343"/>
      <c r="UIC13" s="343"/>
      <c r="UID13" s="343"/>
      <c r="UIE13" s="343"/>
      <c r="UIF13" s="343"/>
      <c r="UIG13" s="343"/>
      <c r="UIH13" s="343"/>
      <c r="UII13" s="343"/>
      <c r="UIJ13" s="343"/>
      <c r="UIK13" s="343"/>
      <c r="UIL13" s="343"/>
      <c r="UIM13" s="343"/>
      <c r="UIN13" s="343"/>
      <c r="UIO13" s="343"/>
      <c r="UIP13" s="343"/>
      <c r="UIQ13" s="343"/>
      <c r="UIR13" s="343"/>
      <c r="UIS13" s="343"/>
      <c r="UIT13" s="343"/>
      <c r="UIU13" s="343"/>
      <c r="UIV13" s="343"/>
      <c r="UIW13" s="343"/>
      <c r="UIX13" s="343"/>
      <c r="UIY13" s="343"/>
      <c r="UIZ13" s="343"/>
      <c r="UJA13" s="343"/>
      <c r="UJB13" s="343"/>
      <c r="UJC13" s="343"/>
      <c r="UJD13" s="343"/>
      <c r="UJE13" s="343"/>
      <c r="UJF13" s="343"/>
      <c r="UJG13" s="343"/>
      <c r="UJH13" s="343"/>
      <c r="UJI13" s="343"/>
      <c r="UJJ13" s="343"/>
      <c r="UJK13" s="343"/>
      <c r="UJL13" s="343"/>
      <c r="UJM13" s="343"/>
      <c r="UJN13" s="343"/>
      <c r="UJO13" s="343"/>
      <c r="UJP13" s="343"/>
      <c r="UJQ13" s="343"/>
      <c r="UJR13" s="343"/>
      <c r="UJS13" s="343"/>
      <c r="UJT13" s="343"/>
      <c r="UJU13" s="343"/>
      <c r="UJV13" s="343"/>
      <c r="UJW13" s="343"/>
      <c r="UJX13" s="343"/>
      <c r="UJY13" s="343"/>
      <c r="UJZ13" s="343"/>
      <c r="UKA13" s="343"/>
      <c r="UKB13" s="343"/>
      <c r="UKC13" s="343"/>
      <c r="UKD13" s="343"/>
      <c r="UKE13" s="343"/>
      <c r="UKF13" s="343"/>
      <c r="UKG13" s="343"/>
      <c r="UKH13" s="343"/>
      <c r="UKI13" s="343"/>
      <c r="UKJ13" s="343"/>
      <c r="UKK13" s="343"/>
      <c r="UKL13" s="343"/>
      <c r="UKM13" s="343"/>
      <c r="UKN13" s="343"/>
      <c r="UKO13" s="343"/>
      <c r="UKP13" s="343"/>
      <c r="UKQ13" s="343"/>
      <c r="UKR13" s="343"/>
      <c r="UKS13" s="343"/>
      <c r="UKT13" s="343"/>
      <c r="UKU13" s="343"/>
      <c r="UKV13" s="343"/>
      <c r="UKW13" s="343"/>
      <c r="UKX13" s="343"/>
      <c r="UKY13" s="343"/>
      <c r="UKZ13" s="343"/>
      <c r="ULA13" s="343"/>
      <c r="ULB13" s="343"/>
      <c r="ULC13" s="343"/>
      <c r="ULD13" s="343"/>
      <c r="ULE13" s="343"/>
      <c r="ULF13" s="343"/>
      <c r="ULG13" s="343"/>
      <c r="ULH13" s="343"/>
      <c r="ULI13" s="343"/>
      <c r="ULJ13" s="343"/>
      <c r="ULK13" s="343"/>
      <c r="ULL13" s="343"/>
      <c r="ULM13" s="343"/>
      <c r="ULN13" s="343"/>
      <c r="ULO13" s="343"/>
      <c r="ULP13" s="343"/>
      <c r="ULQ13" s="343"/>
      <c r="ULR13" s="343"/>
      <c r="ULS13" s="343"/>
      <c r="ULT13" s="343"/>
      <c r="ULU13" s="343"/>
      <c r="ULV13" s="343"/>
      <c r="ULW13" s="343"/>
      <c r="ULX13" s="343"/>
      <c r="ULY13" s="343"/>
      <c r="ULZ13" s="343"/>
      <c r="UMA13" s="343"/>
      <c r="UMB13" s="343"/>
      <c r="UMC13" s="343"/>
      <c r="UMD13" s="343"/>
      <c r="UME13" s="343"/>
      <c r="UMF13" s="343"/>
      <c r="UMG13" s="343"/>
      <c r="UMH13" s="343"/>
      <c r="UMI13" s="343"/>
      <c r="UMJ13" s="343"/>
      <c r="UMK13" s="343"/>
      <c r="UML13" s="343"/>
      <c r="UMM13" s="343"/>
      <c r="UMN13" s="343"/>
      <c r="UMO13" s="343"/>
      <c r="UMP13" s="343"/>
      <c r="UMQ13" s="343"/>
      <c r="UMR13" s="343"/>
      <c r="UMS13" s="343"/>
      <c r="UMT13" s="343"/>
      <c r="UMU13" s="343"/>
      <c r="UMV13" s="343"/>
      <c r="UMW13" s="343"/>
      <c r="UMX13" s="343"/>
      <c r="UMY13" s="343"/>
      <c r="UMZ13" s="343"/>
      <c r="UNA13" s="343"/>
      <c r="UNB13" s="343"/>
      <c r="UNC13" s="343"/>
      <c r="UND13" s="343"/>
      <c r="UNE13" s="343"/>
      <c r="UNF13" s="343"/>
      <c r="UNG13" s="343"/>
      <c r="UNH13" s="343"/>
      <c r="UNI13" s="343"/>
      <c r="UNJ13" s="343"/>
      <c r="UNK13" s="343"/>
      <c r="UNL13" s="343"/>
      <c r="UNM13" s="343"/>
      <c r="UNN13" s="343"/>
      <c r="UNO13" s="343"/>
      <c r="UNP13" s="343"/>
      <c r="UNQ13" s="343"/>
      <c r="UNR13" s="343"/>
      <c r="UNS13" s="343"/>
      <c r="UNT13" s="343"/>
      <c r="UNU13" s="343"/>
      <c r="UNV13" s="343"/>
      <c r="UNW13" s="343"/>
      <c r="UNX13" s="343"/>
      <c r="UNY13" s="343"/>
      <c r="UNZ13" s="343"/>
      <c r="UOA13" s="343"/>
      <c r="UOB13" s="343"/>
      <c r="UOC13" s="343"/>
      <c r="UOD13" s="343"/>
      <c r="UOE13" s="343"/>
      <c r="UOF13" s="343"/>
      <c r="UOG13" s="343"/>
      <c r="UOH13" s="343"/>
      <c r="UOI13" s="343"/>
      <c r="UOJ13" s="343"/>
      <c r="UOK13" s="343"/>
      <c r="UOL13" s="343"/>
      <c r="UOM13" s="343"/>
      <c r="UON13" s="343"/>
      <c r="UOO13" s="343"/>
      <c r="UOP13" s="343"/>
      <c r="UOQ13" s="343"/>
      <c r="UOR13" s="343"/>
      <c r="UOS13" s="343"/>
      <c r="UOT13" s="343"/>
      <c r="UOU13" s="343"/>
      <c r="UOV13" s="343"/>
      <c r="UOW13" s="343"/>
      <c r="UOX13" s="343"/>
      <c r="UOY13" s="343"/>
      <c r="UOZ13" s="343"/>
      <c r="UPA13" s="343"/>
      <c r="UPB13" s="343"/>
      <c r="UPC13" s="343"/>
      <c r="UPD13" s="343"/>
      <c r="UPE13" s="343"/>
      <c r="UPF13" s="343"/>
      <c r="UPG13" s="343"/>
      <c r="UPH13" s="343"/>
      <c r="UPI13" s="343"/>
      <c r="UPJ13" s="343"/>
      <c r="UPK13" s="343"/>
      <c r="UPL13" s="343"/>
      <c r="UPM13" s="343"/>
      <c r="UPN13" s="343"/>
      <c r="UPO13" s="343"/>
      <c r="UPP13" s="343"/>
      <c r="UPQ13" s="343"/>
      <c r="UPR13" s="343"/>
      <c r="UPS13" s="343"/>
      <c r="UPT13" s="343"/>
      <c r="UPU13" s="343"/>
      <c r="UPV13" s="343"/>
      <c r="UPW13" s="343"/>
      <c r="UPX13" s="343"/>
      <c r="UPY13" s="343"/>
      <c r="UPZ13" s="343"/>
      <c r="UQA13" s="343"/>
      <c r="UQB13" s="343"/>
      <c r="UQC13" s="343"/>
      <c r="UQD13" s="343"/>
      <c r="UQE13" s="343"/>
      <c r="UQF13" s="343"/>
      <c r="UQG13" s="343"/>
      <c r="UQH13" s="343"/>
      <c r="UQI13" s="343"/>
      <c r="UQJ13" s="343"/>
      <c r="UQK13" s="343"/>
      <c r="UQL13" s="343"/>
      <c r="UQM13" s="343"/>
      <c r="UQN13" s="343"/>
      <c r="UQO13" s="343"/>
      <c r="UQP13" s="343"/>
      <c r="UQQ13" s="343"/>
      <c r="UQR13" s="343"/>
      <c r="UQS13" s="343"/>
      <c r="UQT13" s="343"/>
      <c r="UQU13" s="343"/>
      <c r="UQV13" s="343"/>
      <c r="UQW13" s="343"/>
      <c r="UQX13" s="343"/>
      <c r="UQY13" s="343"/>
      <c r="UQZ13" s="343"/>
      <c r="URA13" s="343"/>
      <c r="URB13" s="343"/>
      <c r="URC13" s="343"/>
      <c r="URD13" s="343"/>
      <c r="URE13" s="343"/>
      <c r="URF13" s="343"/>
      <c r="URG13" s="343"/>
      <c r="URH13" s="343"/>
      <c r="URI13" s="343"/>
      <c r="URJ13" s="343"/>
      <c r="URK13" s="343"/>
      <c r="URL13" s="343"/>
      <c r="URM13" s="343"/>
      <c r="URN13" s="343"/>
      <c r="URO13" s="343"/>
      <c r="URP13" s="343"/>
      <c r="URQ13" s="343"/>
      <c r="URR13" s="343"/>
      <c r="URS13" s="343"/>
      <c r="URT13" s="343"/>
      <c r="URU13" s="343"/>
      <c r="URV13" s="343"/>
      <c r="URW13" s="343"/>
      <c r="URX13" s="343"/>
      <c r="URY13" s="343"/>
      <c r="URZ13" s="343"/>
      <c r="USA13" s="343"/>
      <c r="USB13" s="343"/>
      <c r="USC13" s="343"/>
      <c r="USD13" s="343"/>
      <c r="USE13" s="343"/>
      <c r="USF13" s="343"/>
      <c r="USG13" s="343"/>
      <c r="USH13" s="343"/>
      <c r="USI13" s="343"/>
      <c r="USJ13" s="343"/>
      <c r="USK13" s="343"/>
      <c r="USL13" s="343"/>
      <c r="USM13" s="343"/>
      <c r="USN13" s="343"/>
      <c r="USO13" s="343"/>
      <c r="USP13" s="343"/>
      <c r="USQ13" s="343"/>
      <c r="USR13" s="343"/>
      <c r="USS13" s="343"/>
      <c r="UST13" s="343"/>
      <c r="USU13" s="343"/>
      <c r="USV13" s="343"/>
      <c r="USW13" s="343"/>
      <c r="USX13" s="343"/>
      <c r="USY13" s="343"/>
      <c r="USZ13" s="343"/>
      <c r="UTA13" s="343"/>
      <c r="UTB13" s="343"/>
      <c r="UTC13" s="343"/>
      <c r="UTD13" s="343"/>
      <c r="UTE13" s="343"/>
      <c r="UTF13" s="343"/>
      <c r="UTG13" s="343"/>
      <c r="UTH13" s="343"/>
      <c r="UTI13" s="343"/>
      <c r="UTJ13" s="343"/>
      <c r="UTK13" s="343"/>
      <c r="UTL13" s="343"/>
      <c r="UTM13" s="343"/>
      <c r="UTN13" s="343"/>
      <c r="UTO13" s="343"/>
      <c r="UTP13" s="343"/>
      <c r="UTQ13" s="343"/>
      <c r="UTR13" s="343"/>
      <c r="UTS13" s="343"/>
      <c r="UTT13" s="343"/>
      <c r="UTU13" s="343"/>
      <c r="UTV13" s="343"/>
      <c r="UTW13" s="343"/>
      <c r="UTX13" s="343"/>
      <c r="UTY13" s="343"/>
      <c r="UTZ13" s="343"/>
      <c r="UUA13" s="343"/>
      <c r="UUB13" s="343"/>
      <c r="UUC13" s="343"/>
      <c r="UUD13" s="343"/>
      <c r="UUE13" s="343"/>
      <c r="UUF13" s="343"/>
      <c r="UUG13" s="343"/>
      <c r="UUH13" s="343"/>
      <c r="UUI13" s="343"/>
      <c r="UUJ13" s="343"/>
      <c r="UUK13" s="343"/>
      <c r="UUL13" s="343"/>
      <c r="UUM13" s="343"/>
      <c r="UUN13" s="343"/>
      <c r="UUO13" s="343"/>
      <c r="UUP13" s="343"/>
      <c r="UUQ13" s="343"/>
      <c r="UUR13" s="343"/>
      <c r="UUS13" s="343"/>
      <c r="UUT13" s="343"/>
      <c r="UUU13" s="343"/>
      <c r="UUV13" s="343"/>
      <c r="UUW13" s="343"/>
      <c r="UUX13" s="343"/>
      <c r="UUY13" s="343"/>
      <c r="UUZ13" s="343"/>
      <c r="UVA13" s="343"/>
      <c r="UVB13" s="343"/>
      <c r="UVC13" s="343"/>
      <c r="UVD13" s="343"/>
      <c r="UVE13" s="343"/>
      <c r="UVF13" s="343"/>
      <c r="UVG13" s="343"/>
      <c r="UVH13" s="343"/>
      <c r="UVI13" s="343"/>
      <c r="UVJ13" s="343"/>
      <c r="UVK13" s="343"/>
      <c r="UVL13" s="343"/>
      <c r="UVM13" s="343"/>
      <c r="UVN13" s="343"/>
      <c r="UVO13" s="343"/>
      <c r="UVP13" s="343"/>
      <c r="UVQ13" s="343"/>
      <c r="UVR13" s="343"/>
      <c r="UVS13" s="343"/>
      <c r="UVT13" s="343"/>
      <c r="UVU13" s="343"/>
      <c r="UVV13" s="343"/>
      <c r="UVW13" s="343"/>
      <c r="UVX13" s="343"/>
      <c r="UVY13" s="343"/>
      <c r="UVZ13" s="343"/>
      <c r="UWA13" s="343"/>
      <c r="UWB13" s="343"/>
      <c r="UWC13" s="343"/>
      <c r="UWD13" s="343"/>
      <c r="UWE13" s="343"/>
      <c r="UWF13" s="343"/>
      <c r="UWG13" s="343"/>
      <c r="UWH13" s="343"/>
      <c r="UWI13" s="343"/>
      <c r="UWJ13" s="343"/>
      <c r="UWK13" s="343"/>
      <c r="UWL13" s="343"/>
      <c r="UWM13" s="343"/>
      <c r="UWN13" s="343"/>
      <c r="UWO13" s="343"/>
      <c r="UWP13" s="343"/>
      <c r="UWQ13" s="343"/>
      <c r="UWR13" s="343"/>
      <c r="UWS13" s="343"/>
      <c r="UWT13" s="343"/>
      <c r="UWU13" s="343"/>
      <c r="UWV13" s="343"/>
      <c r="UWW13" s="343"/>
      <c r="UWX13" s="343"/>
      <c r="UWY13" s="343"/>
      <c r="UWZ13" s="343"/>
      <c r="UXA13" s="343"/>
      <c r="UXB13" s="343"/>
      <c r="UXC13" s="343"/>
      <c r="UXD13" s="343"/>
      <c r="UXE13" s="343"/>
      <c r="UXF13" s="343"/>
      <c r="UXG13" s="343"/>
      <c r="UXH13" s="343"/>
      <c r="UXI13" s="343"/>
      <c r="UXJ13" s="343"/>
      <c r="UXK13" s="343"/>
      <c r="UXL13" s="343"/>
      <c r="UXM13" s="343"/>
      <c r="UXN13" s="343"/>
      <c r="UXO13" s="343"/>
      <c r="UXP13" s="343"/>
      <c r="UXQ13" s="343"/>
      <c r="UXR13" s="343"/>
      <c r="UXS13" s="343"/>
      <c r="UXT13" s="343"/>
      <c r="UXU13" s="343"/>
      <c r="UXV13" s="343"/>
      <c r="UXW13" s="343"/>
      <c r="UXX13" s="343"/>
      <c r="UXY13" s="343"/>
      <c r="UXZ13" s="343"/>
      <c r="UYA13" s="343"/>
      <c r="UYB13" s="343"/>
      <c r="UYC13" s="343"/>
      <c r="UYD13" s="343"/>
      <c r="UYE13" s="343"/>
      <c r="UYF13" s="343"/>
      <c r="UYG13" s="343"/>
      <c r="UYH13" s="343"/>
      <c r="UYI13" s="343"/>
      <c r="UYJ13" s="343"/>
      <c r="UYK13" s="343"/>
      <c r="UYL13" s="343"/>
      <c r="UYM13" s="343"/>
      <c r="UYN13" s="343"/>
      <c r="UYO13" s="343"/>
      <c r="UYP13" s="343"/>
      <c r="UYQ13" s="343"/>
      <c r="UYR13" s="343"/>
      <c r="UYS13" s="343"/>
      <c r="UYT13" s="343"/>
      <c r="UYU13" s="343"/>
      <c r="UYV13" s="343"/>
      <c r="UYW13" s="343"/>
      <c r="UYX13" s="343"/>
      <c r="UYY13" s="343"/>
      <c r="UYZ13" s="343"/>
      <c r="UZA13" s="343"/>
      <c r="UZB13" s="343"/>
      <c r="UZC13" s="343"/>
      <c r="UZD13" s="343"/>
      <c r="UZE13" s="343"/>
      <c r="UZF13" s="343"/>
      <c r="UZG13" s="343"/>
      <c r="UZH13" s="343"/>
      <c r="UZI13" s="343"/>
      <c r="UZJ13" s="343"/>
      <c r="UZK13" s="343"/>
      <c r="UZL13" s="343"/>
      <c r="UZM13" s="343"/>
      <c r="UZN13" s="343"/>
      <c r="UZO13" s="343"/>
      <c r="UZP13" s="343"/>
      <c r="UZQ13" s="343"/>
      <c r="UZR13" s="343"/>
      <c r="UZS13" s="343"/>
      <c r="UZT13" s="343"/>
      <c r="UZU13" s="343"/>
      <c r="UZV13" s="343"/>
      <c r="UZW13" s="343"/>
      <c r="UZX13" s="343"/>
      <c r="UZY13" s="343"/>
      <c r="UZZ13" s="343"/>
      <c r="VAA13" s="343"/>
      <c r="VAB13" s="343"/>
      <c r="VAC13" s="343"/>
      <c r="VAD13" s="343"/>
      <c r="VAE13" s="343"/>
      <c r="VAF13" s="343"/>
      <c r="VAG13" s="343"/>
      <c r="VAH13" s="343"/>
      <c r="VAI13" s="343"/>
      <c r="VAJ13" s="343"/>
      <c r="VAK13" s="343"/>
      <c r="VAL13" s="343"/>
      <c r="VAM13" s="343"/>
      <c r="VAN13" s="343"/>
      <c r="VAO13" s="343"/>
      <c r="VAP13" s="343"/>
      <c r="VAQ13" s="343"/>
      <c r="VAR13" s="343"/>
      <c r="VAS13" s="343"/>
      <c r="VAT13" s="343"/>
      <c r="VAU13" s="343"/>
      <c r="VAV13" s="343"/>
      <c r="VAW13" s="343"/>
      <c r="VAX13" s="343"/>
      <c r="VAY13" s="343"/>
      <c r="VAZ13" s="343"/>
      <c r="VBA13" s="343"/>
      <c r="VBB13" s="343"/>
      <c r="VBC13" s="343"/>
      <c r="VBD13" s="343"/>
      <c r="VBE13" s="343"/>
      <c r="VBF13" s="343"/>
      <c r="VBG13" s="343"/>
      <c r="VBH13" s="343"/>
      <c r="VBI13" s="343"/>
      <c r="VBJ13" s="343"/>
      <c r="VBK13" s="343"/>
      <c r="VBL13" s="343"/>
      <c r="VBM13" s="343"/>
      <c r="VBN13" s="343"/>
      <c r="VBO13" s="343"/>
      <c r="VBP13" s="343"/>
      <c r="VBQ13" s="343"/>
      <c r="VBR13" s="343"/>
      <c r="VBS13" s="343"/>
      <c r="VBT13" s="343"/>
      <c r="VBU13" s="343"/>
      <c r="VBV13" s="343"/>
      <c r="VBW13" s="343"/>
      <c r="VBX13" s="343"/>
      <c r="VBY13" s="343"/>
      <c r="VBZ13" s="343"/>
      <c r="VCA13" s="343"/>
      <c r="VCB13" s="343"/>
      <c r="VCC13" s="343"/>
      <c r="VCD13" s="343"/>
      <c r="VCE13" s="343"/>
      <c r="VCF13" s="343"/>
      <c r="VCG13" s="343"/>
      <c r="VCH13" s="343"/>
      <c r="VCI13" s="343"/>
      <c r="VCJ13" s="343"/>
      <c r="VCK13" s="343"/>
      <c r="VCL13" s="343"/>
      <c r="VCM13" s="343"/>
      <c r="VCN13" s="343"/>
      <c r="VCO13" s="343"/>
      <c r="VCP13" s="343"/>
      <c r="VCQ13" s="343"/>
      <c r="VCR13" s="343"/>
      <c r="VCS13" s="343"/>
      <c r="VCT13" s="343"/>
      <c r="VCU13" s="343"/>
      <c r="VCV13" s="343"/>
      <c r="VCW13" s="343"/>
      <c r="VCX13" s="343"/>
      <c r="VCY13" s="343"/>
      <c r="VCZ13" s="343"/>
      <c r="VDA13" s="343"/>
      <c r="VDB13" s="343"/>
      <c r="VDC13" s="343"/>
      <c r="VDD13" s="343"/>
      <c r="VDE13" s="343"/>
      <c r="VDF13" s="343"/>
      <c r="VDG13" s="343"/>
      <c r="VDH13" s="343"/>
      <c r="VDI13" s="343"/>
      <c r="VDJ13" s="343"/>
      <c r="VDK13" s="343"/>
      <c r="VDL13" s="343"/>
      <c r="VDM13" s="343"/>
      <c r="VDN13" s="343"/>
      <c r="VDO13" s="343"/>
      <c r="VDP13" s="343"/>
      <c r="VDQ13" s="343"/>
      <c r="VDR13" s="343"/>
      <c r="VDS13" s="343"/>
      <c r="VDT13" s="343"/>
      <c r="VDU13" s="343"/>
      <c r="VDV13" s="343"/>
      <c r="VDW13" s="343"/>
      <c r="VDX13" s="343"/>
      <c r="VDY13" s="343"/>
      <c r="VDZ13" s="343"/>
      <c r="VEA13" s="343"/>
      <c r="VEB13" s="343"/>
      <c r="VEC13" s="343"/>
      <c r="VED13" s="343"/>
      <c r="VEE13" s="343"/>
      <c r="VEF13" s="343"/>
      <c r="VEG13" s="343"/>
      <c r="VEH13" s="343"/>
      <c r="VEI13" s="343"/>
      <c r="VEJ13" s="343"/>
      <c r="VEK13" s="343"/>
      <c r="VEL13" s="343"/>
      <c r="VEM13" s="343"/>
      <c r="VEN13" s="343"/>
      <c r="VEO13" s="343"/>
      <c r="VEP13" s="343"/>
      <c r="VEQ13" s="343"/>
      <c r="VER13" s="343"/>
      <c r="VES13" s="343"/>
      <c r="VET13" s="343"/>
      <c r="VEU13" s="343"/>
      <c r="VEV13" s="343"/>
      <c r="VEW13" s="343"/>
      <c r="VEX13" s="343"/>
      <c r="VEY13" s="343"/>
      <c r="VEZ13" s="343"/>
      <c r="VFA13" s="343"/>
      <c r="VFB13" s="343"/>
      <c r="VFC13" s="343"/>
      <c r="VFD13" s="343"/>
      <c r="VFE13" s="343"/>
      <c r="VFF13" s="343"/>
      <c r="VFG13" s="343"/>
      <c r="VFH13" s="343"/>
      <c r="VFI13" s="343"/>
      <c r="VFJ13" s="343"/>
      <c r="VFK13" s="343"/>
      <c r="VFL13" s="343"/>
      <c r="VFM13" s="343"/>
      <c r="VFN13" s="343"/>
      <c r="VFO13" s="343"/>
      <c r="VFP13" s="343"/>
      <c r="VFQ13" s="343"/>
      <c r="VFR13" s="343"/>
      <c r="VFS13" s="343"/>
      <c r="VFT13" s="343"/>
      <c r="VFU13" s="343"/>
      <c r="VFV13" s="343"/>
      <c r="VFW13" s="343"/>
      <c r="VFX13" s="343"/>
      <c r="VFY13" s="343"/>
      <c r="VFZ13" s="343"/>
      <c r="VGA13" s="343"/>
      <c r="VGB13" s="343"/>
      <c r="VGC13" s="343"/>
      <c r="VGD13" s="343"/>
      <c r="VGE13" s="343"/>
      <c r="VGF13" s="343"/>
      <c r="VGG13" s="343"/>
      <c r="VGH13" s="343"/>
      <c r="VGI13" s="343"/>
      <c r="VGJ13" s="343"/>
      <c r="VGK13" s="343"/>
      <c r="VGL13" s="343"/>
      <c r="VGM13" s="343"/>
      <c r="VGN13" s="343"/>
      <c r="VGO13" s="343"/>
      <c r="VGP13" s="343"/>
      <c r="VGQ13" s="343"/>
      <c r="VGR13" s="343"/>
      <c r="VGS13" s="343"/>
      <c r="VGT13" s="343"/>
      <c r="VGU13" s="343"/>
      <c r="VGV13" s="343"/>
      <c r="VGW13" s="343"/>
      <c r="VGX13" s="343"/>
      <c r="VGY13" s="343"/>
      <c r="VGZ13" s="343"/>
      <c r="VHA13" s="343"/>
      <c r="VHB13" s="343"/>
      <c r="VHC13" s="343"/>
      <c r="VHD13" s="343"/>
      <c r="VHE13" s="343"/>
      <c r="VHF13" s="343"/>
      <c r="VHG13" s="343"/>
      <c r="VHH13" s="343"/>
      <c r="VHI13" s="343"/>
      <c r="VHJ13" s="343"/>
      <c r="VHK13" s="343"/>
      <c r="VHL13" s="343"/>
      <c r="VHM13" s="343"/>
      <c r="VHN13" s="343"/>
      <c r="VHO13" s="343"/>
      <c r="VHP13" s="343"/>
      <c r="VHQ13" s="343"/>
      <c r="VHR13" s="343"/>
      <c r="VHS13" s="343"/>
      <c r="VHT13" s="343"/>
      <c r="VHU13" s="343"/>
      <c r="VHV13" s="343"/>
      <c r="VHW13" s="343"/>
      <c r="VHX13" s="343"/>
      <c r="VHY13" s="343"/>
      <c r="VHZ13" s="343"/>
      <c r="VIA13" s="343"/>
      <c r="VIB13" s="343"/>
      <c r="VIC13" s="343"/>
      <c r="VID13" s="343"/>
      <c r="VIE13" s="343"/>
      <c r="VIF13" s="343"/>
      <c r="VIG13" s="343"/>
      <c r="VIH13" s="343"/>
      <c r="VII13" s="343"/>
      <c r="VIJ13" s="343"/>
      <c r="VIK13" s="343"/>
      <c r="VIL13" s="343"/>
      <c r="VIM13" s="343"/>
      <c r="VIN13" s="343"/>
      <c r="VIO13" s="343"/>
      <c r="VIP13" s="343"/>
      <c r="VIQ13" s="343"/>
      <c r="VIR13" s="343"/>
      <c r="VIS13" s="343"/>
      <c r="VIT13" s="343"/>
      <c r="VIU13" s="343"/>
      <c r="VIV13" s="343"/>
      <c r="VIW13" s="343"/>
      <c r="VIX13" s="343"/>
      <c r="VIY13" s="343"/>
      <c r="VIZ13" s="343"/>
      <c r="VJA13" s="343"/>
      <c r="VJB13" s="343"/>
      <c r="VJC13" s="343"/>
      <c r="VJD13" s="343"/>
      <c r="VJE13" s="343"/>
      <c r="VJF13" s="343"/>
      <c r="VJG13" s="343"/>
      <c r="VJH13" s="343"/>
      <c r="VJI13" s="343"/>
      <c r="VJJ13" s="343"/>
      <c r="VJK13" s="343"/>
      <c r="VJL13" s="343"/>
      <c r="VJM13" s="343"/>
      <c r="VJN13" s="343"/>
      <c r="VJO13" s="343"/>
      <c r="VJP13" s="343"/>
      <c r="VJQ13" s="343"/>
      <c r="VJR13" s="343"/>
      <c r="VJS13" s="343"/>
      <c r="VJT13" s="343"/>
      <c r="VJU13" s="343"/>
      <c r="VJV13" s="343"/>
      <c r="VJW13" s="343"/>
      <c r="VJX13" s="343"/>
      <c r="VJY13" s="343"/>
      <c r="VJZ13" s="343"/>
      <c r="VKA13" s="343"/>
      <c r="VKB13" s="343"/>
      <c r="VKC13" s="343"/>
      <c r="VKD13" s="343"/>
      <c r="VKE13" s="343"/>
      <c r="VKF13" s="343"/>
      <c r="VKG13" s="343"/>
      <c r="VKH13" s="343"/>
      <c r="VKI13" s="343"/>
      <c r="VKJ13" s="343"/>
      <c r="VKK13" s="343"/>
      <c r="VKL13" s="343"/>
      <c r="VKM13" s="343"/>
      <c r="VKN13" s="343"/>
      <c r="VKO13" s="343"/>
      <c r="VKP13" s="343"/>
      <c r="VKQ13" s="343"/>
      <c r="VKR13" s="343"/>
      <c r="VKS13" s="343"/>
      <c r="VKT13" s="343"/>
      <c r="VKU13" s="343"/>
      <c r="VKV13" s="343"/>
      <c r="VKW13" s="343"/>
      <c r="VKX13" s="343"/>
      <c r="VKY13" s="343"/>
      <c r="VKZ13" s="343"/>
      <c r="VLA13" s="343"/>
      <c r="VLB13" s="343"/>
      <c r="VLC13" s="343"/>
      <c r="VLD13" s="343"/>
      <c r="VLE13" s="343"/>
      <c r="VLF13" s="343"/>
      <c r="VLG13" s="343"/>
      <c r="VLH13" s="343"/>
      <c r="VLI13" s="343"/>
      <c r="VLJ13" s="343"/>
      <c r="VLK13" s="343"/>
      <c r="VLL13" s="343"/>
      <c r="VLM13" s="343"/>
      <c r="VLN13" s="343"/>
      <c r="VLO13" s="343"/>
      <c r="VLP13" s="343"/>
      <c r="VLQ13" s="343"/>
      <c r="VLR13" s="343"/>
      <c r="VLS13" s="343"/>
      <c r="VLT13" s="343"/>
      <c r="VLU13" s="343"/>
      <c r="VLV13" s="343"/>
      <c r="VLW13" s="343"/>
      <c r="VLX13" s="343"/>
      <c r="VLY13" s="343"/>
      <c r="VLZ13" s="343"/>
      <c r="VMA13" s="343"/>
      <c r="VMB13" s="343"/>
      <c r="VMC13" s="343"/>
      <c r="VMD13" s="343"/>
      <c r="VME13" s="343"/>
      <c r="VMF13" s="343"/>
      <c r="VMG13" s="343"/>
      <c r="VMH13" s="343"/>
      <c r="VMI13" s="343"/>
      <c r="VMJ13" s="343"/>
      <c r="VMK13" s="343"/>
      <c r="VML13" s="343"/>
      <c r="VMM13" s="343"/>
      <c r="VMN13" s="343"/>
      <c r="VMO13" s="343"/>
      <c r="VMP13" s="343"/>
      <c r="VMQ13" s="343"/>
      <c r="VMR13" s="343"/>
      <c r="VMS13" s="343"/>
      <c r="VMT13" s="343"/>
      <c r="VMU13" s="343"/>
      <c r="VMV13" s="343"/>
      <c r="VMW13" s="343"/>
      <c r="VMX13" s="343"/>
      <c r="VMY13" s="343"/>
      <c r="VMZ13" s="343"/>
      <c r="VNA13" s="343"/>
      <c r="VNB13" s="343"/>
      <c r="VNC13" s="343"/>
      <c r="VND13" s="343"/>
      <c r="VNE13" s="343"/>
      <c r="VNF13" s="343"/>
      <c r="VNG13" s="343"/>
      <c r="VNH13" s="343"/>
      <c r="VNI13" s="343"/>
      <c r="VNJ13" s="343"/>
      <c r="VNK13" s="343"/>
      <c r="VNL13" s="343"/>
      <c r="VNM13" s="343"/>
      <c r="VNN13" s="343"/>
      <c r="VNO13" s="343"/>
      <c r="VNP13" s="343"/>
      <c r="VNQ13" s="343"/>
      <c r="VNR13" s="343"/>
      <c r="VNS13" s="343"/>
      <c r="VNT13" s="343"/>
      <c r="VNU13" s="343"/>
      <c r="VNV13" s="343"/>
      <c r="VNW13" s="343"/>
      <c r="VNX13" s="343"/>
      <c r="VNY13" s="343"/>
      <c r="VNZ13" s="343"/>
      <c r="VOA13" s="343"/>
      <c r="VOB13" s="343"/>
      <c r="VOC13" s="343"/>
      <c r="VOD13" s="343"/>
      <c r="VOE13" s="343"/>
      <c r="VOF13" s="343"/>
      <c r="VOG13" s="343"/>
      <c r="VOH13" s="343"/>
      <c r="VOI13" s="343"/>
      <c r="VOJ13" s="343"/>
      <c r="VOK13" s="343"/>
      <c r="VOL13" s="343"/>
      <c r="VOM13" s="343"/>
      <c r="VON13" s="343"/>
      <c r="VOO13" s="343"/>
      <c r="VOP13" s="343"/>
      <c r="VOQ13" s="343"/>
      <c r="VOR13" s="343"/>
      <c r="VOS13" s="343"/>
      <c r="VOT13" s="343"/>
      <c r="VOU13" s="343"/>
      <c r="VOV13" s="343"/>
      <c r="VOW13" s="343"/>
      <c r="VOX13" s="343"/>
      <c r="VOY13" s="343"/>
      <c r="VOZ13" s="343"/>
      <c r="VPA13" s="343"/>
      <c r="VPB13" s="343"/>
      <c r="VPC13" s="343"/>
      <c r="VPD13" s="343"/>
      <c r="VPE13" s="343"/>
      <c r="VPF13" s="343"/>
      <c r="VPG13" s="343"/>
      <c r="VPH13" s="343"/>
      <c r="VPI13" s="343"/>
      <c r="VPJ13" s="343"/>
      <c r="VPK13" s="343"/>
      <c r="VPL13" s="343"/>
      <c r="VPM13" s="343"/>
      <c r="VPN13" s="343"/>
      <c r="VPO13" s="343"/>
      <c r="VPP13" s="343"/>
      <c r="VPQ13" s="343"/>
      <c r="VPR13" s="343"/>
      <c r="VPS13" s="343"/>
      <c r="VPT13" s="343"/>
      <c r="VPU13" s="343"/>
      <c r="VPV13" s="343"/>
      <c r="VPW13" s="343"/>
      <c r="VPX13" s="343"/>
      <c r="VPY13" s="343"/>
      <c r="VPZ13" s="343"/>
      <c r="VQA13" s="343"/>
      <c r="VQB13" s="343"/>
      <c r="VQC13" s="343"/>
      <c r="VQD13" s="343"/>
      <c r="VQE13" s="343"/>
      <c r="VQF13" s="343"/>
      <c r="VQG13" s="343"/>
      <c r="VQH13" s="343"/>
      <c r="VQI13" s="343"/>
      <c r="VQJ13" s="343"/>
      <c r="VQK13" s="343"/>
      <c r="VQL13" s="343"/>
      <c r="VQM13" s="343"/>
      <c r="VQN13" s="343"/>
      <c r="VQO13" s="343"/>
      <c r="VQP13" s="343"/>
      <c r="VQQ13" s="343"/>
      <c r="VQR13" s="343"/>
      <c r="VQS13" s="343"/>
      <c r="VQT13" s="343"/>
      <c r="VQU13" s="343"/>
      <c r="VQV13" s="343"/>
      <c r="VQW13" s="343"/>
      <c r="VQX13" s="343"/>
      <c r="VQY13" s="343"/>
      <c r="VQZ13" s="343"/>
      <c r="VRA13" s="343"/>
      <c r="VRB13" s="343"/>
      <c r="VRC13" s="343"/>
      <c r="VRD13" s="343"/>
      <c r="VRE13" s="343"/>
      <c r="VRF13" s="343"/>
      <c r="VRG13" s="343"/>
      <c r="VRH13" s="343"/>
      <c r="VRI13" s="343"/>
      <c r="VRJ13" s="343"/>
      <c r="VRK13" s="343"/>
      <c r="VRL13" s="343"/>
      <c r="VRM13" s="343"/>
      <c r="VRN13" s="343"/>
      <c r="VRO13" s="343"/>
      <c r="VRP13" s="343"/>
      <c r="VRQ13" s="343"/>
      <c r="VRR13" s="343"/>
      <c r="VRS13" s="343"/>
      <c r="VRT13" s="343"/>
      <c r="VRU13" s="343"/>
      <c r="VRV13" s="343"/>
      <c r="VRW13" s="343"/>
      <c r="VRX13" s="343"/>
      <c r="VRY13" s="343"/>
      <c r="VRZ13" s="343"/>
      <c r="VSA13" s="343"/>
      <c r="VSB13" s="343"/>
      <c r="VSC13" s="343"/>
      <c r="VSD13" s="343"/>
      <c r="VSE13" s="343"/>
      <c r="VSF13" s="343"/>
      <c r="VSG13" s="343"/>
      <c r="VSH13" s="343"/>
      <c r="VSI13" s="343"/>
      <c r="VSJ13" s="343"/>
      <c r="VSK13" s="343"/>
      <c r="VSL13" s="343"/>
      <c r="VSM13" s="343"/>
      <c r="VSN13" s="343"/>
      <c r="VSO13" s="343"/>
      <c r="VSP13" s="343"/>
      <c r="VSQ13" s="343"/>
      <c r="VSR13" s="343"/>
      <c r="VSS13" s="343"/>
      <c r="VST13" s="343"/>
      <c r="VSU13" s="343"/>
      <c r="VSV13" s="343"/>
      <c r="VSW13" s="343"/>
      <c r="VSX13" s="343"/>
      <c r="VSY13" s="343"/>
      <c r="VSZ13" s="343"/>
      <c r="VTA13" s="343"/>
      <c r="VTB13" s="343"/>
      <c r="VTC13" s="343"/>
      <c r="VTD13" s="343"/>
      <c r="VTE13" s="343"/>
      <c r="VTF13" s="343"/>
      <c r="VTG13" s="343"/>
      <c r="VTH13" s="343"/>
      <c r="VTI13" s="343"/>
      <c r="VTJ13" s="343"/>
      <c r="VTK13" s="343"/>
      <c r="VTL13" s="343"/>
      <c r="VTM13" s="343"/>
      <c r="VTN13" s="343"/>
      <c r="VTO13" s="343"/>
      <c r="VTP13" s="343"/>
      <c r="VTQ13" s="343"/>
      <c r="VTR13" s="343"/>
      <c r="VTS13" s="343"/>
      <c r="VTT13" s="343"/>
      <c r="VTU13" s="343"/>
      <c r="VTV13" s="343"/>
      <c r="VTW13" s="343"/>
      <c r="VTX13" s="343"/>
      <c r="VTY13" s="343"/>
      <c r="VTZ13" s="343"/>
      <c r="VUA13" s="343"/>
      <c r="VUB13" s="343"/>
      <c r="VUC13" s="343"/>
      <c r="VUD13" s="343"/>
      <c r="VUE13" s="343"/>
      <c r="VUF13" s="343"/>
      <c r="VUG13" s="343"/>
      <c r="VUH13" s="343"/>
      <c r="VUI13" s="343"/>
      <c r="VUJ13" s="343"/>
      <c r="VUK13" s="343"/>
      <c r="VUL13" s="343"/>
      <c r="VUM13" s="343"/>
      <c r="VUN13" s="343"/>
      <c r="VUO13" s="343"/>
      <c r="VUP13" s="343"/>
      <c r="VUQ13" s="343"/>
      <c r="VUR13" s="343"/>
      <c r="VUS13" s="343"/>
      <c r="VUT13" s="343"/>
      <c r="VUU13" s="343"/>
      <c r="VUV13" s="343"/>
      <c r="VUW13" s="343"/>
      <c r="VUX13" s="343"/>
      <c r="VUY13" s="343"/>
      <c r="VUZ13" s="343"/>
      <c r="VVA13" s="343"/>
      <c r="VVB13" s="343"/>
      <c r="VVC13" s="343"/>
      <c r="VVD13" s="343"/>
      <c r="VVE13" s="343"/>
      <c r="VVF13" s="343"/>
      <c r="VVG13" s="343"/>
      <c r="VVH13" s="343"/>
      <c r="VVI13" s="343"/>
      <c r="VVJ13" s="343"/>
      <c r="VVK13" s="343"/>
      <c r="VVL13" s="343"/>
      <c r="VVM13" s="343"/>
      <c r="VVN13" s="343"/>
      <c r="VVO13" s="343"/>
      <c r="VVP13" s="343"/>
      <c r="VVQ13" s="343"/>
      <c r="VVR13" s="343"/>
      <c r="VVS13" s="343"/>
      <c r="VVT13" s="343"/>
      <c r="VVU13" s="343"/>
      <c r="VVV13" s="343"/>
      <c r="VVW13" s="343"/>
      <c r="VVX13" s="343"/>
      <c r="VVY13" s="343"/>
      <c r="VVZ13" s="343"/>
      <c r="VWA13" s="343"/>
      <c r="VWB13" s="343"/>
      <c r="VWC13" s="343"/>
      <c r="VWD13" s="343"/>
      <c r="VWE13" s="343"/>
      <c r="VWF13" s="343"/>
      <c r="VWG13" s="343"/>
      <c r="VWH13" s="343"/>
      <c r="VWI13" s="343"/>
      <c r="VWJ13" s="343"/>
      <c r="VWK13" s="343"/>
      <c r="VWL13" s="343"/>
      <c r="VWM13" s="343"/>
      <c r="VWN13" s="343"/>
      <c r="VWO13" s="343"/>
      <c r="VWP13" s="343"/>
      <c r="VWQ13" s="343"/>
      <c r="VWR13" s="343"/>
      <c r="VWS13" s="343"/>
      <c r="VWT13" s="343"/>
      <c r="VWU13" s="343"/>
      <c r="VWV13" s="343"/>
      <c r="VWW13" s="343"/>
      <c r="VWX13" s="343"/>
      <c r="VWY13" s="343"/>
      <c r="VWZ13" s="343"/>
      <c r="VXA13" s="343"/>
      <c r="VXB13" s="343"/>
      <c r="VXC13" s="343"/>
      <c r="VXD13" s="343"/>
      <c r="VXE13" s="343"/>
      <c r="VXF13" s="343"/>
      <c r="VXG13" s="343"/>
      <c r="VXH13" s="343"/>
      <c r="VXI13" s="343"/>
      <c r="VXJ13" s="343"/>
      <c r="VXK13" s="343"/>
      <c r="VXL13" s="343"/>
      <c r="VXM13" s="343"/>
      <c r="VXN13" s="343"/>
      <c r="VXO13" s="343"/>
      <c r="VXP13" s="343"/>
      <c r="VXQ13" s="343"/>
      <c r="VXR13" s="343"/>
      <c r="VXS13" s="343"/>
      <c r="VXT13" s="343"/>
      <c r="VXU13" s="343"/>
      <c r="VXV13" s="343"/>
      <c r="VXW13" s="343"/>
      <c r="VXX13" s="343"/>
      <c r="VXY13" s="343"/>
      <c r="VXZ13" s="343"/>
      <c r="VYA13" s="343"/>
      <c r="VYB13" s="343"/>
      <c r="VYC13" s="343"/>
      <c r="VYD13" s="343"/>
      <c r="VYE13" s="343"/>
      <c r="VYF13" s="343"/>
      <c r="VYG13" s="343"/>
      <c r="VYH13" s="343"/>
      <c r="VYI13" s="343"/>
      <c r="VYJ13" s="343"/>
      <c r="VYK13" s="343"/>
      <c r="VYL13" s="343"/>
      <c r="VYM13" s="343"/>
      <c r="VYN13" s="343"/>
      <c r="VYO13" s="343"/>
      <c r="VYP13" s="343"/>
      <c r="VYQ13" s="343"/>
      <c r="VYR13" s="343"/>
      <c r="VYS13" s="343"/>
      <c r="VYT13" s="343"/>
      <c r="VYU13" s="343"/>
      <c r="VYV13" s="343"/>
      <c r="VYW13" s="343"/>
      <c r="VYX13" s="343"/>
      <c r="VYY13" s="343"/>
      <c r="VYZ13" s="343"/>
      <c r="VZA13" s="343"/>
      <c r="VZB13" s="343"/>
      <c r="VZC13" s="343"/>
      <c r="VZD13" s="343"/>
      <c r="VZE13" s="343"/>
      <c r="VZF13" s="343"/>
      <c r="VZG13" s="343"/>
      <c r="VZH13" s="343"/>
      <c r="VZI13" s="343"/>
      <c r="VZJ13" s="343"/>
      <c r="VZK13" s="343"/>
      <c r="VZL13" s="343"/>
      <c r="VZM13" s="343"/>
      <c r="VZN13" s="343"/>
      <c r="VZO13" s="343"/>
      <c r="VZP13" s="343"/>
      <c r="VZQ13" s="343"/>
      <c r="VZR13" s="343"/>
      <c r="VZS13" s="343"/>
      <c r="VZT13" s="343"/>
      <c r="VZU13" s="343"/>
      <c r="VZV13" s="343"/>
      <c r="VZW13" s="343"/>
      <c r="VZX13" s="343"/>
      <c r="VZY13" s="343"/>
      <c r="VZZ13" s="343"/>
      <c r="WAA13" s="343"/>
      <c r="WAB13" s="343"/>
      <c r="WAC13" s="343"/>
      <c r="WAD13" s="343"/>
      <c r="WAE13" s="343"/>
      <c r="WAF13" s="343"/>
      <c r="WAG13" s="343"/>
      <c r="WAH13" s="343"/>
      <c r="WAI13" s="343"/>
      <c r="WAJ13" s="343"/>
      <c r="WAK13" s="343"/>
      <c r="WAL13" s="343"/>
      <c r="WAM13" s="343"/>
      <c r="WAN13" s="343"/>
      <c r="WAO13" s="343"/>
      <c r="WAP13" s="343"/>
      <c r="WAQ13" s="343"/>
      <c r="WAR13" s="343"/>
      <c r="WAS13" s="343"/>
      <c r="WAT13" s="343"/>
      <c r="WAU13" s="343"/>
      <c r="WAV13" s="343"/>
      <c r="WAW13" s="343"/>
      <c r="WAX13" s="343"/>
      <c r="WAY13" s="343"/>
      <c r="WAZ13" s="343"/>
      <c r="WBA13" s="343"/>
      <c r="WBB13" s="343"/>
      <c r="WBC13" s="343"/>
      <c r="WBD13" s="343"/>
      <c r="WBE13" s="343"/>
      <c r="WBF13" s="343"/>
      <c r="WBG13" s="343"/>
      <c r="WBH13" s="343"/>
      <c r="WBI13" s="343"/>
      <c r="WBJ13" s="343"/>
      <c r="WBK13" s="343"/>
      <c r="WBL13" s="343"/>
      <c r="WBM13" s="343"/>
      <c r="WBN13" s="343"/>
      <c r="WBO13" s="343"/>
      <c r="WBP13" s="343"/>
      <c r="WBQ13" s="343"/>
      <c r="WBR13" s="343"/>
      <c r="WBS13" s="343"/>
      <c r="WBT13" s="343"/>
      <c r="WBU13" s="343"/>
      <c r="WBV13" s="343"/>
      <c r="WBW13" s="343"/>
      <c r="WBX13" s="343"/>
      <c r="WBY13" s="343"/>
      <c r="WBZ13" s="343"/>
      <c r="WCA13" s="343"/>
      <c r="WCB13" s="343"/>
      <c r="WCC13" s="343"/>
      <c r="WCD13" s="343"/>
      <c r="WCE13" s="343"/>
      <c r="WCF13" s="343"/>
      <c r="WCG13" s="343"/>
      <c r="WCH13" s="343"/>
      <c r="WCI13" s="343"/>
      <c r="WCJ13" s="343"/>
      <c r="WCK13" s="343"/>
      <c r="WCL13" s="343"/>
      <c r="WCM13" s="343"/>
      <c r="WCN13" s="343"/>
      <c r="WCO13" s="343"/>
      <c r="WCP13" s="343"/>
      <c r="WCQ13" s="343"/>
      <c r="WCR13" s="343"/>
      <c r="WCS13" s="343"/>
      <c r="WCT13" s="343"/>
      <c r="WCU13" s="343"/>
      <c r="WCV13" s="343"/>
      <c r="WCW13" s="343"/>
      <c r="WCX13" s="343"/>
      <c r="WCY13" s="343"/>
      <c r="WCZ13" s="343"/>
      <c r="WDA13" s="343"/>
      <c r="WDB13" s="343"/>
      <c r="WDC13" s="343"/>
      <c r="WDD13" s="343"/>
      <c r="WDE13" s="343"/>
      <c r="WDF13" s="343"/>
      <c r="WDG13" s="343"/>
      <c r="WDH13" s="343"/>
      <c r="WDI13" s="343"/>
      <c r="WDJ13" s="343"/>
      <c r="WDK13" s="343"/>
      <c r="WDL13" s="343"/>
      <c r="WDM13" s="343"/>
      <c r="WDN13" s="343"/>
      <c r="WDO13" s="343"/>
      <c r="WDP13" s="343"/>
      <c r="WDQ13" s="343"/>
      <c r="WDR13" s="343"/>
      <c r="WDS13" s="343"/>
      <c r="WDT13" s="343"/>
      <c r="WDU13" s="343"/>
      <c r="WDV13" s="343"/>
      <c r="WDW13" s="343"/>
      <c r="WDX13" s="343"/>
      <c r="WDY13" s="343"/>
      <c r="WDZ13" s="343"/>
      <c r="WEA13" s="343"/>
      <c r="WEB13" s="343"/>
      <c r="WEC13" s="343"/>
      <c r="WED13" s="343"/>
      <c r="WEE13" s="343"/>
      <c r="WEF13" s="343"/>
      <c r="WEG13" s="343"/>
      <c r="WEH13" s="343"/>
      <c r="WEI13" s="343"/>
      <c r="WEJ13" s="343"/>
      <c r="WEK13" s="343"/>
      <c r="WEL13" s="343"/>
      <c r="WEM13" s="343"/>
      <c r="WEN13" s="343"/>
      <c r="WEO13" s="343"/>
      <c r="WEP13" s="343"/>
      <c r="WEQ13" s="343"/>
      <c r="WER13" s="343"/>
      <c r="WES13" s="343"/>
      <c r="WET13" s="343"/>
      <c r="WEU13" s="343"/>
      <c r="WEV13" s="343"/>
      <c r="WEW13" s="343"/>
      <c r="WEX13" s="343"/>
      <c r="WEY13" s="343"/>
      <c r="WEZ13" s="343"/>
      <c r="WFA13" s="343"/>
      <c r="WFB13" s="343"/>
      <c r="WFC13" s="343"/>
      <c r="WFD13" s="343"/>
      <c r="WFE13" s="343"/>
      <c r="WFF13" s="343"/>
      <c r="WFG13" s="343"/>
      <c r="WFH13" s="343"/>
      <c r="WFI13" s="343"/>
      <c r="WFJ13" s="343"/>
      <c r="WFK13" s="343"/>
      <c r="WFL13" s="343"/>
      <c r="WFM13" s="343"/>
      <c r="WFN13" s="343"/>
      <c r="WFO13" s="343"/>
      <c r="WFP13" s="343"/>
      <c r="WFQ13" s="343"/>
      <c r="WFR13" s="343"/>
      <c r="WFS13" s="343"/>
      <c r="WFT13" s="343"/>
      <c r="WFU13" s="343"/>
      <c r="WFV13" s="343"/>
      <c r="WFW13" s="343"/>
      <c r="WFX13" s="343"/>
      <c r="WFY13" s="343"/>
      <c r="WFZ13" s="343"/>
      <c r="WGA13" s="343"/>
      <c r="WGB13" s="343"/>
      <c r="WGC13" s="343"/>
      <c r="WGD13" s="343"/>
      <c r="WGE13" s="343"/>
      <c r="WGF13" s="343"/>
      <c r="WGG13" s="343"/>
      <c r="WGH13" s="343"/>
      <c r="WGI13" s="343"/>
      <c r="WGJ13" s="343"/>
      <c r="WGK13" s="343"/>
      <c r="WGL13" s="343"/>
      <c r="WGM13" s="343"/>
      <c r="WGN13" s="343"/>
      <c r="WGO13" s="343"/>
      <c r="WGP13" s="343"/>
      <c r="WGQ13" s="343"/>
      <c r="WGR13" s="343"/>
      <c r="WGS13" s="343"/>
      <c r="WGT13" s="343"/>
      <c r="WGU13" s="343"/>
      <c r="WGV13" s="343"/>
      <c r="WGW13" s="343"/>
      <c r="WGX13" s="343"/>
      <c r="WGY13" s="343"/>
      <c r="WGZ13" s="343"/>
      <c r="WHA13" s="343"/>
      <c r="WHB13" s="343"/>
      <c r="WHC13" s="343"/>
      <c r="WHD13" s="343"/>
      <c r="WHE13" s="343"/>
      <c r="WHF13" s="343"/>
      <c r="WHG13" s="343"/>
      <c r="WHH13" s="343"/>
      <c r="WHI13" s="343"/>
      <c r="WHJ13" s="343"/>
      <c r="WHK13" s="343"/>
      <c r="WHL13" s="343"/>
      <c r="WHM13" s="343"/>
      <c r="WHN13" s="343"/>
      <c r="WHO13" s="343"/>
      <c r="WHP13" s="343"/>
      <c r="WHQ13" s="343"/>
      <c r="WHR13" s="343"/>
      <c r="WHS13" s="343"/>
      <c r="WHT13" s="343"/>
      <c r="WHU13" s="343"/>
      <c r="WHV13" s="343"/>
      <c r="WHW13" s="343"/>
      <c r="WHX13" s="343"/>
      <c r="WHY13" s="343"/>
      <c r="WHZ13" s="343"/>
      <c r="WIA13" s="343"/>
      <c r="WIB13" s="343"/>
      <c r="WIC13" s="343"/>
      <c r="WID13" s="343"/>
      <c r="WIE13" s="343"/>
      <c r="WIF13" s="343"/>
      <c r="WIG13" s="343"/>
      <c r="WIH13" s="343"/>
      <c r="WII13" s="343"/>
      <c r="WIJ13" s="343"/>
      <c r="WIK13" s="343"/>
      <c r="WIL13" s="343"/>
      <c r="WIM13" s="343"/>
      <c r="WIN13" s="343"/>
      <c r="WIO13" s="343"/>
      <c r="WIP13" s="343"/>
      <c r="WIQ13" s="343"/>
      <c r="WIR13" s="343"/>
      <c r="WIS13" s="343"/>
      <c r="WIT13" s="343"/>
      <c r="WIU13" s="343"/>
      <c r="WIV13" s="343"/>
      <c r="WIW13" s="343"/>
      <c r="WIX13" s="343"/>
      <c r="WIY13" s="343"/>
      <c r="WIZ13" s="343"/>
      <c r="WJA13" s="343"/>
      <c r="WJB13" s="343"/>
      <c r="WJC13" s="343"/>
      <c r="WJD13" s="343"/>
      <c r="WJE13" s="343"/>
      <c r="WJF13" s="343"/>
      <c r="WJG13" s="343"/>
      <c r="WJH13" s="343"/>
      <c r="WJI13" s="343"/>
      <c r="WJJ13" s="343"/>
      <c r="WJK13" s="343"/>
      <c r="WJL13" s="343"/>
      <c r="WJM13" s="343"/>
      <c r="WJN13" s="343"/>
      <c r="WJO13" s="343"/>
      <c r="WJP13" s="343"/>
      <c r="WJQ13" s="343"/>
      <c r="WJR13" s="343"/>
      <c r="WJS13" s="343"/>
      <c r="WJT13" s="343"/>
      <c r="WJU13" s="343"/>
      <c r="WJV13" s="343"/>
      <c r="WJW13" s="343"/>
      <c r="WJX13" s="343"/>
      <c r="WJY13" s="343"/>
      <c r="WJZ13" s="343"/>
      <c r="WKA13" s="343"/>
      <c r="WKB13" s="343"/>
      <c r="WKC13" s="343"/>
      <c r="WKD13" s="343"/>
      <c r="WKE13" s="343"/>
      <c r="WKF13" s="343"/>
      <c r="WKG13" s="343"/>
      <c r="WKH13" s="343"/>
      <c r="WKI13" s="343"/>
      <c r="WKJ13" s="343"/>
      <c r="WKK13" s="343"/>
      <c r="WKL13" s="343"/>
      <c r="WKM13" s="343"/>
      <c r="WKN13" s="343"/>
      <c r="WKO13" s="343"/>
      <c r="WKP13" s="343"/>
      <c r="WKQ13" s="343"/>
      <c r="WKR13" s="343"/>
      <c r="WKS13" s="343"/>
      <c r="WKT13" s="343"/>
      <c r="WKU13" s="343"/>
      <c r="WKV13" s="343"/>
      <c r="WKW13" s="343"/>
      <c r="WKX13" s="343"/>
      <c r="WKY13" s="343"/>
      <c r="WKZ13" s="343"/>
      <c r="WLA13" s="343"/>
      <c r="WLB13" s="343"/>
      <c r="WLC13" s="343"/>
      <c r="WLD13" s="343"/>
      <c r="WLE13" s="343"/>
      <c r="WLF13" s="343"/>
      <c r="WLG13" s="343"/>
      <c r="WLH13" s="343"/>
      <c r="WLI13" s="343"/>
      <c r="WLJ13" s="343"/>
      <c r="WLK13" s="343"/>
      <c r="WLL13" s="343"/>
      <c r="WLM13" s="343"/>
      <c r="WLN13" s="343"/>
      <c r="WLO13" s="343"/>
      <c r="WLP13" s="343"/>
      <c r="WLQ13" s="343"/>
      <c r="WLR13" s="343"/>
      <c r="WLS13" s="343"/>
      <c r="WLT13" s="343"/>
      <c r="WLU13" s="343"/>
      <c r="WLV13" s="343"/>
      <c r="WLW13" s="343"/>
      <c r="WLX13" s="343"/>
      <c r="WLY13" s="343"/>
      <c r="WLZ13" s="343"/>
      <c r="WMA13" s="343"/>
      <c r="WMB13" s="343"/>
      <c r="WMC13" s="343"/>
      <c r="WMD13" s="343"/>
      <c r="WME13" s="343"/>
      <c r="WMF13" s="343"/>
      <c r="WMG13" s="343"/>
      <c r="WMH13" s="343"/>
      <c r="WMI13" s="343"/>
      <c r="WMJ13" s="343"/>
      <c r="WMK13" s="343"/>
      <c r="WML13" s="343"/>
      <c r="WMM13" s="343"/>
      <c r="WMN13" s="343"/>
      <c r="WMO13" s="343"/>
      <c r="WMP13" s="343"/>
      <c r="WMQ13" s="343"/>
      <c r="WMR13" s="343"/>
      <c r="WMS13" s="343"/>
      <c r="WMT13" s="343"/>
      <c r="WMU13" s="343"/>
      <c r="WMV13" s="343"/>
      <c r="WMW13" s="343"/>
      <c r="WMX13" s="343"/>
      <c r="WMY13" s="343"/>
      <c r="WMZ13" s="343"/>
      <c r="WNA13" s="343"/>
      <c r="WNB13" s="343"/>
      <c r="WNC13" s="343"/>
      <c r="WND13" s="343"/>
      <c r="WNE13" s="343"/>
      <c r="WNF13" s="343"/>
      <c r="WNG13" s="343"/>
      <c r="WNH13" s="343"/>
      <c r="WNI13" s="343"/>
      <c r="WNJ13" s="343"/>
      <c r="WNK13" s="343"/>
      <c r="WNL13" s="343"/>
      <c r="WNM13" s="343"/>
      <c r="WNN13" s="343"/>
      <c r="WNO13" s="343"/>
      <c r="WNP13" s="343"/>
      <c r="WNQ13" s="343"/>
      <c r="WNR13" s="343"/>
      <c r="WNS13" s="343"/>
      <c r="WNT13" s="343"/>
      <c r="WNU13" s="343"/>
      <c r="WNV13" s="343"/>
      <c r="WNW13" s="343"/>
      <c r="WNX13" s="343"/>
      <c r="WNY13" s="343"/>
      <c r="WNZ13" s="343"/>
      <c r="WOA13" s="343"/>
      <c r="WOB13" s="343"/>
      <c r="WOC13" s="343"/>
      <c r="WOD13" s="343"/>
      <c r="WOE13" s="344"/>
      <c r="WOF13" s="344"/>
      <c r="WOG13" s="344"/>
      <c r="WOH13" s="344"/>
      <c r="WOI13" s="344"/>
      <c r="WOJ13" s="344"/>
      <c r="WOK13" s="344"/>
      <c r="WOL13" s="344"/>
      <c r="WOM13" s="344"/>
      <c r="WON13" s="344"/>
      <c r="WOO13" s="344"/>
      <c r="WOP13" s="344"/>
      <c r="WOQ13" s="344"/>
      <c r="WOR13" s="344"/>
      <c r="WOS13" s="344"/>
      <c r="WOT13" s="344"/>
      <c r="WOU13" s="344"/>
      <c r="WOV13" s="344"/>
      <c r="WOW13" s="344"/>
      <c r="WOX13" s="344"/>
      <c r="WOY13" s="344"/>
      <c r="WOZ13" s="344"/>
      <c r="WPA13" s="344"/>
      <c r="WPB13" s="344"/>
      <c r="WPC13" s="344"/>
      <c r="WPD13" s="344"/>
      <c r="WPE13" s="344"/>
      <c r="WPF13" s="344"/>
      <c r="WPG13" s="344"/>
      <c r="WPH13" s="344"/>
      <c r="WPI13" s="344"/>
      <c r="WPJ13" s="344"/>
      <c r="WPK13" s="344"/>
      <c r="WPL13" s="344"/>
      <c r="WPM13" s="344"/>
      <c r="WPN13" s="344"/>
      <c r="WPO13" s="344"/>
      <c r="WPP13" s="344"/>
      <c r="WPQ13" s="344"/>
      <c r="WPR13" s="344"/>
      <c r="WPS13" s="344"/>
      <c r="WPT13" s="344"/>
      <c r="WPU13" s="344"/>
      <c r="WPV13" s="344"/>
      <c r="WPW13" s="343"/>
      <c r="WPX13" s="343"/>
      <c r="WPY13" s="343"/>
      <c r="WPZ13" s="343"/>
      <c r="WQA13" s="343"/>
      <c r="WQB13" s="343"/>
      <c r="WQC13" s="343"/>
      <c r="WQD13" s="343"/>
      <c r="WQE13" s="343"/>
      <c r="WQF13" s="343"/>
      <c r="WQG13" s="343"/>
      <c r="WQH13" s="343"/>
      <c r="WQI13" s="343"/>
      <c r="WQJ13" s="343"/>
      <c r="WQK13" s="343"/>
      <c r="WQL13" s="343"/>
      <c r="WQM13" s="343"/>
      <c r="WQN13" s="343"/>
      <c r="WQO13" s="343"/>
      <c r="WQP13" s="343"/>
      <c r="WQQ13" s="343"/>
      <c r="WQR13" s="343"/>
      <c r="WQS13" s="343"/>
      <c r="WQT13" s="343"/>
      <c r="WQU13" s="343"/>
      <c r="WQV13" s="343"/>
      <c r="WQW13" s="343"/>
      <c r="WQX13" s="343"/>
      <c r="WQY13" s="343"/>
      <c r="WQZ13" s="343"/>
      <c r="WRA13" s="343"/>
      <c r="WRB13" s="343"/>
      <c r="WRC13" s="343"/>
      <c r="WRD13" s="343"/>
      <c r="WRE13" s="343"/>
      <c r="WRF13" s="343"/>
      <c r="WRG13" s="343"/>
      <c r="WRH13" s="343"/>
      <c r="WRI13" s="343"/>
      <c r="WRJ13" s="343"/>
      <c r="WRK13" s="343"/>
      <c r="WRL13" s="343"/>
      <c r="WRM13" s="343"/>
      <c r="WRN13" s="343"/>
      <c r="WRO13" s="343"/>
      <c r="WRP13" s="343"/>
      <c r="WRQ13" s="343"/>
      <c r="WRR13" s="344"/>
      <c r="WRS13" s="344"/>
      <c r="WRT13" s="344"/>
      <c r="WRU13" s="344"/>
      <c r="WRV13" s="344"/>
      <c r="WRW13" s="344"/>
      <c r="WRX13" s="344"/>
      <c r="WRY13" s="344"/>
      <c r="WRZ13" s="344"/>
      <c r="WSA13" s="344"/>
      <c r="WSB13" s="344"/>
      <c r="WSC13" s="344"/>
      <c r="WSD13" s="344"/>
      <c r="WSE13" s="344"/>
      <c r="WSF13" s="344"/>
      <c r="WSG13" s="344"/>
      <c r="WSH13" s="344"/>
      <c r="WSI13" s="344"/>
      <c r="WSJ13" s="344"/>
      <c r="WSK13" s="344"/>
      <c r="WSL13" s="344"/>
      <c r="WSM13" s="344"/>
      <c r="WSN13" s="344"/>
      <c r="WSO13" s="344"/>
      <c r="WSP13" s="344"/>
      <c r="WSQ13" s="344"/>
      <c r="WSR13" s="344"/>
      <c r="WSS13" s="344"/>
      <c r="WST13" s="344"/>
      <c r="WSU13" s="344"/>
      <c r="WSV13" s="343"/>
      <c r="WSW13" s="343"/>
      <c r="WSX13" s="343"/>
      <c r="WSY13" s="343"/>
      <c r="WSZ13" s="343"/>
      <c r="WTA13" s="343"/>
      <c r="WTB13" s="343"/>
      <c r="WTC13" s="343"/>
      <c r="WTD13" s="343"/>
      <c r="WTE13" s="343"/>
      <c r="WTF13" s="343"/>
      <c r="WTG13" s="343"/>
      <c r="WTH13" s="343"/>
      <c r="WTI13" s="343"/>
      <c r="WTJ13" s="343"/>
      <c r="WTK13" s="343"/>
      <c r="WTL13" s="343"/>
      <c r="WTM13" s="343"/>
      <c r="WTN13" s="343"/>
      <c r="WTO13" s="343"/>
      <c r="WTP13" s="343"/>
      <c r="WTQ13" s="344"/>
      <c r="WTR13" s="344"/>
      <c r="WTS13" s="344"/>
      <c r="WTT13" s="344"/>
      <c r="WTU13" s="344"/>
      <c r="WTV13" s="344"/>
      <c r="WTW13" s="344"/>
      <c r="WTX13" s="344"/>
      <c r="WTY13" s="344"/>
      <c r="WTZ13" s="344"/>
      <c r="WUA13" s="344"/>
      <c r="WUB13" s="344"/>
      <c r="WUC13" s="344"/>
      <c r="WUD13" s="344"/>
      <c r="WUE13" s="344"/>
      <c r="WUF13" s="344"/>
      <c r="WUG13" s="344"/>
      <c r="WUH13" s="344"/>
      <c r="WUI13" s="344"/>
      <c r="WUJ13" s="344"/>
      <c r="WUK13" s="344"/>
      <c r="WUL13" s="344"/>
      <c r="WUM13" s="344"/>
      <c r="WUN13" s="344"/>
      <c r="WUO13" s="344"/>
      <c r="WUP13" s="344"/>
      <c r="WUQ13" s="344"/>
      <c r="WUR13" s="344"/>
      <c r="WUS13" s="344"/>
      <c r="WUT13" s="344"/>
      <c r="WUU13" s="344"/>
      <c r="WUV13" s="344"/>
      <c r="WUW13" s="344"/>
      <c r="WUX13" s="344"/>
      <c r="WUY13" s="344"/>
      <c r="WUZ13" s="344"/>
      <c r="WVA13" s="344"/>
      <c r="WVB13" s="344"/>
      <c r="WVC13" s="344"/>
      <c r="WVD13" s="344"/>
      <c r="WVE13" s="344"/>
      <c r="WVF13" s="344"/>
      <c r="WVG13" s="344"/>
      <c r="WVH13" s="344"/>
      <c r="WVI13" s="344"/>
      <c r="WVJ13" s="344"/>
      <c r="WVK13" s="344"/>
      <c r="WVL13" s="344"/>
      <c r="WVM13" s="344"/>
      <c r="WVN13" s="344"/>
    </row>
    <row r="14" spans="1:16134" ht="11.4" x14ac:dyDescent="0.2">
      <c r="A14" s="354"/>
      <c r="B14" s="362" t="s">
        <v>2609</v>
      </c>
      <c r="C14" s="368">
        <v>17357562</v>
      </c>
      <c r="D14" s="364" t="s">
        <v>2610</v>
      </c>
      <c r="E14" s="361" t="s">
        <v>275</v>
      </c>
      <c r="F14" s="361" t="s">
        <v>284</v>
      </c>
      <c r="G14" s="361" t="s">
        <v>276</v>
      </c>
      <c r="H14" s="365" t="s">
        <v>2654</v>
      </c>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c r="AT14" s="341"/>
      <c r="AU14" s="341"/>
      <c r="AV14" s="341"/>
      <c r="AW14" s="341"/>
      <c r="AX14" s="341"/>
      <c r="AY14" s="341"/>
      <c r="AZ14" s="341"/>
      <c r="BA14" s="341"/>
      <c r="BB14" s="341"/>
      <c r="BC14" s="341"/>
      <c r="BD14" s="341"/>
      <c r="BE14" s="341"/>
      <c r="BF14" s="341"/>
      <c r="BG14" s="341"/>
      <c r="BH14" s="341"/>
      <c r="BI14" s="341"/>
      <c r="BJ14" s="341"/>
      <c r="BK14" s="341"/>
      <c r="BL14" s="341"/>
      <c r="BM14" s="341"/>
      <c r="BN14" s="341"/>
      <c r="BO14" s="341"/>
      <c r="BP14" s="341"/>
      <c r="BQ14" s="341"/>
      <c r="BR14" s="341"/>
      <c r="BS14" s="341"/>
      <c r="BT14" s="341"/>
      <c r="BU14" s="341"/>
      <c r="BV14" s="341"/>
      <c r="BW14" s="341"/>
      <c r="BX14" s="341"/>
      <c r="BY14" s="341"/>
      <c r="BZ14" s="341"/>
      <c r="CA14" s="341"/>
      <c r="CB14" s="341"/>
      <c r="CC14" s="341"/>
      <c r="CD14" s="341"/>
      <c r="CE14" s="341"/>
      <c r="CF14" s="341"/>
      <c r="CG14" s="341"/>
      <c r="CH14" s="341"/>
      <c r="CI14" s="341"/>
      <c r="CJ14" s="341"/>
      <c r="CK14" s="341"/>
      <c r="CL14" s="341"/>
      <c r="CM14" s="341"/>
      <c r="CN14" s="341"/>
      <c r="CO14" s="341"/>
      <c r="CP14" s="341"/>
      <c r="CQ14" s="341"/>
      <c r="CR14" s="341"/>
      <c r="CS14" s="341"/>
      <c r="CT14" s="341"/>
      <c r="CU14" s="341"/>
      <c r="CV14" s="341"/>
      <c r="CW14" s="341"/>
      <c r="CX14" s="341"/>
      <c r="CY14" s="341"/>
      <c r="CZ14" s="341"/>
      <c r="DA14" s="341"/>
      <c r="DB14" s="341"/>
      <c r="DC14" s="341"/>
      <c r="DD14" s="341"/>
      <c r="DE14" s="341"/>
      <c r="DF14" s="341"/>
      <c r="DG14" s="341"/>
      <c r="DH14" s="341"/>
      <c r="DI14" s="341"/>
      <c r="DJ14" s="341"/>
      <c r="DK14" s="341"/>
      <c r="DL14" s="341"/>
      <c r="DM14" s="341"/>
      <c r="DN14" s="341"/>
      <c r="DO14" s="341"/>
      <c r="DP14" s="341"/>
      <c r="DQ14" s="341"/>
      <c r="DR14" s="341"/>
      <c r="DS14" s="341"/>
      <c r="DT14" s="341"/>
      <c r="DU14" s="341"/>
      <c r="DV14" s="341"/>
      <c r="DW14" s="341"/>
      <c r="DX14" s="341"/>
      <c r="DY14" s="341"/>
      <c r="DZ14" s="341"/>
      <c r="EA14" s="341"/>
      <c r="EB14" s="341"/>
      <c r="EC14" s="341"/>
      <c r="ED14" s="341"/>
      <c r="EE14" s="341"/>
      <c r="EF14" s="341"/>
      <c r="EG14" s="341"/>
      <c r="EH14" s="341"/>
      <c r="EI14" s="341"/>
      <c r="EJ14" s="341"/>
      <c r="EK14" s="341"/>
      <c r="EL14" s="341"/>
      <c r="EM14" s="341"/>
      <c r="EN14" s="341"/>
      <c r="EO14" s="341"/>
      <c r="EP14" s="341"/>
      <c r="EQ14" s="341"/>
      <c r="ER14" s="341"/>
      <c r="ES14" s="341"/>
      <c r="ET14" s="341"/>
      <c r="EU14" s="341"/>
      <c r="EV14" s="341"/>
      <c r="EW14" s="341"/>
      <c r="EX14" s="341"/>
      <c r="EY14" s="341"/>
      <c r="EZ14" s="341"/>
      <c r="FA14" s="341"/>
      <c r="FB14" s="341"/>
      <c r="FC14" s="341"/>
      <c r="FD14" s="341"/>
      <c r="FE14" s="341"/>
      <c r="FF14" s="341"/>
      <c r="FG14" s="341"/>
      <c r="FH14" s="341"/>
      <c r="FI14" s="341"/>
      <c r="FJ14" s="341"/>
      <c r="FK14" s="341"/>
      <c r="FL14" s="341"/>
      <c r="FM14" s="341"/>
      <c r="FN14" s="341"/>
      <c r="FO14" s="341"/>
      <c r="FP14" s="341"/>
      <c r="FQ14" s="341"/>
      <c r="FR14" s="341"/>
      <c r="FS14" s="341"/>
      <c r="FT14" s="341"/>
      <c r="FU14" s="341"/>
      <c r="FV14" s="341"/>
      <c r="FW14" s="341"/>
      <c r="FX14" s="341"/>
      <c r="FY14" s="341"/>
      <c r="FZ14" s="341"/>
      <c r="GA14" s="341"/>
      <c r="GB14" s="341"/>
      <c r="GC14" s="341"/>
      <c r="GD14" s="341"/>
      <c r="GE14" s="341"/>
      <c r="GF14" s="341"/>
      <c r="GG14" s="341"/>
      <c r="GH14" s="341"/>
      <c r="GI14" s="341"/>
      <c r="GJ14" s="341"/>
      <c r="GK14" s="341"/>
      <c r="GL14" s="341"/>
      <c r="GM14" s="341"/>
      <c r="GN14" s="341"/>
      <c r="GO14" s="341"/>
      <c r="GP14" s="341"/>
      <c r="GQ14" s="341"/>
      <c r="GR14" s="341"/>
      <c r="GS14" s="341"/>
      <c r="GT14" s="341"/>
      <c r="GU14" s="341"/>
      <c r="GV14" s="341"/>
      <c r="GW14" s="341"/>
      <c r="GX14" s="341"/>
      <c r="GY14" s="341"/>
      <c r="GZ14" s="341"/>
      <c r="HA14" s="341"/>
      <c r="HB14" s="341"/>
      <c r="HC14" s="341"/>
      <c r="HD14" s="341"/>
      <c r="HE14" s="341"/>
      <c r="HF14" s="341"/>
      <c r="HG14" s="341"/>
      <c r="HH14" s="341"/>
      <c r="HI14" s="341"/>
      <c r="HJ14" s="341"/>
      <c r="HK14" s="341"/>
      <c r="HL14" s="341"/>
      <c r="HM14" s="341"/>
      <c r="HN14" s="341"/>
      <c r="HO14" s="341"/>
      <c r="HP14" s="341"/>
      <c r="HQ14" s="341"/>
      <c r="HR14" s="341"/>
      <c r="HS14" s="341"/>
      <c r="HT14" s="341"/>
      <c r="HU14" s="341"/>
      <c r="HV14" s="341"/>
      <c r="HW14" s="341"/>
      <c r="HX14" s="341"/>
      <c r="HY14" s="341"/>
      <c r="HZ14" s="341"/>
      <c r="IA14" s="341"/>
      <c r="IB14" s="341"/>
      <c r="IC14" s="341"/>
      <c r="ID14" s="341"/>
      <c r="IE14" s="341"/>
      <c r="IF14" s="341"/>
      <c r="IG14" s="341"/>
      <c r="IH14" s="341"/>
      <c r="II14" s="341"/>
      <c r="IJ14" s="341"/>
      <c r="IK14" s="341"/>
      <c r="IL14" s="341"/>
      <c r="IM14" s="341"/>
      <c r="IN14" s="341"/>
      <c r="IO14" s="341"/>
      <c r="IP14" s="341"/>
      <c r="IQ14" s="341"/>
      <c r="IR14" s="341"/>
      <c r="IS14" s="341"/>
      <c r="IT14" s="341"/>
      <c r="IU14" s="341"/>
      <c r="IV14" s="341"/>
      <c r="IW14" s="341"/>
      <c r="IX14" s="341"/>
      <c r="IY14" s="341"/>
      <c r="IZ14" s="341"/>
      <c r="JA14" s="341"/>
      <c r="JB14" s="341"/>
      <c r="JC14" s="341"/>
      <c r="JD14" s="341"/>
      <c r="JE14" s="341"/>
      <c r="JF14" s="341"/>
      <c r="JG14" s="341"/>
      <c r="JH14" s="341"/>
      <c r="JI14" s="341"/>
      <c r="JJ14" s="341"/>
      <c r="JK14" s="341"/>
      <c r="JL14" s="341"/>
      <c r="JM14" s="341"/>
      <c r="JN14" s="341"/>
      <c r="JO14" s="341"/>
      <c r="JP14" s="341"/>
      <c r="JQ14" s="341"/>
      <c r="JR14" s="341"/>
      <c r="JS14" s="341"/>
      <c r="JT14" s="341"/>
      <c r="JU14" s="341"/>
      <c r="JV14" s="341"/>
      <c r="JW14" s="341"/>
      <c r="JX14" s="341"/>
      <c r="JY14" s="341"/>
      <c r="JZ14" s="341"/>
      <c r="KA14" s="341"/>
      <c r="KB14" s="341"/>
      <c r="KC14" s="341"/>
      <c r="KD14" s="341"/>
      <c r="KE14" s="341"/>
      <c r="KF14" s="341"/>
      <c r="KG14" s="341"/>
      <c r="KH14" s="341"/>
      <c r="KI14" s="341"/>
      <c r="KJ14" s="341"/>
      <c r="KK14" s="341"/>
      <c r="KL14" s="341"/>
      <c r="KM14" s="341"/>
      <c r="KN14" s="341"/>
      <c r="KO14" s="341"/>
      <c r="KP14" s="341"/>
      <c r="KQ14" s="341"/>
      <c r="KR14" s="341"/>
      <c r="KS14" s="341"/>
      <c r="KT14" s="341"/>
      <c r="KU14" s="341"/>
      <c r="KV14" s="341"/>
      <c r="KW14" s="341"/>
      <c r="KX14" s="341"/>
      <c r="KY14" s="341"/>
      <c r="KZ14" s="341"/>
      <c r="LA14" s="341"/>
      <c r="LB14" s="341"/>
      <c r="LC14" s="341"/>
      <c r="LD14" s="341"/>
      <c r="LE14" s="341"/>
      <c r="LF14" s="341"/>
      <c r="LG14" s="341"/>
      <c r="LH14" s="341"/>
      <c r="LI14" s="341"/>
      <c r="LJ14" s="341"/>
      <c r="LK14" s="341"/>
      <c r="LL14" s="341"/>
      <c r="LM14" s="341"/>
      <c r="LN14" s="341"/>
      <c r="LO14" s="341"/>
      <c r="LP14" s="341"/>
      <c r="LQ14" s="341"/>
      <c r="LR14" s="341"/>
      <c r="LS14" s="341"/>
      <c r="LT14" s="341"/>
      <c r="LU14" s="341"/>
      <c r="LV14" s="341"/>
      <c r="LW14" s="341"/>
      <c r="LX14" s="341"/>
      <c r="LY14" s="341"/>
      <c r="LZ14" s="341"/>
      <c r="MA14" s="341"/>
      <c r="MB14" s="341"/>
      <c r="MC14" s="341"/>
      <c r="MD14" s="341"/>
      <c r="ME14" s="341"/>
      <c r="MF14" s="341"/>
      <c r="MG14" s="341"/>
      <c r="MH14" s="341"/>
      <c r="MI14" s="341"/>
      <c r="MJ14" s="341"/>
      <c r="MK14" s="341"/>
      <c r="ML14" s="341"/>
      <c r="MM14" s="341"/>
      <c r="MN14" s="341"/>
      <c r="MO14" s="341"/>
      <c r="MP14" s="341"/>
      <c r="MQ14" s="341"/>
      <c r="MR14" s="341"/>
      <c r="MS14" s="341"/>
      <c r="MT14" s="341"/>
      <c r="MU14" s="341"/>
      <c r="MV14" s="341"/>
      <c r="MW14" s="341"/>
      <c r="MX14" s="341"/>
      <c r="MY14" s="341"/>
      <c r="MZ14" s="341"/>
      <c r="NA14" s="341"/>
      <c r="NB14" s="341"/>
      <c r="NC14" s="341"/>
      <c r="ND14" s="341"/>
      <c r="NE14" s="341"/>
      <c r="NF14" s="341"/>
      <c r="NG14" s="341"/>
      <c r="NH14" s="341"/>
      <c r="NI14" s="341"/>
      <c r="NJ14" s="341"/>
      <c r="NK14" s="341"/>
      <c r="NL14" s="341"/>
      <c r="NM14" s="341"/>
      <c r="NN14" s="341"/>
      <c r="NO14" s="341"/>
      <c r="NP14" s="341"/>
      <c r="NQ14" s="341"/>
      <c r="NR14" s="341"/>
      <c r="NS14" s="341"/>
      <c r="NT14" s="341"/>
      <c r="NU14" s="341"/>
      <c r="NV14" s="341"/>
      <c r="NW14" s="341"/>
      <c r="NX14" s="341"/>
      <c r="NY14" s="341"/>
      <c r="NZ14" s="341"/>
      <c r="OA14" s="341"/>
      <c r="OB14" s="341"/>
      <c r="OC14" s="341"/>
      <c r="OD14" s="341"/>
      <c r="OE14" s="341"/>
      <c r="OF14" s="341"/>
      <c r="OG14" s="341"/>
      <c r="OH14" s="341"/>
      <c r="OI14" s="341"/>
      <c r="OJ14" s="341"/>
      <c r="OK14" s="341"/>
      <c r="OL14" s="341"/>
      <c r="OM14" s="341"/>
      <c r="ON14" s="341"/>
      <c r="OO14" s="341"/>
      <c r="OP14" s="341"/>
      <c r="OQ14" s="341"/>
      <c r="OR14" s="341"/>
      <c r="OS14" s="341"/>
      <c r="OT14" s="341"/>
      <c r="OU14" s="341"/>
      <c r="OV14" s="341"/>
      <c r="OW14" s="341"/>
      <c r="OX14" s="341"/>
      <c r="OY14" s="341"/>
      <c r="OZ14" s="341"/>
      <c r="PA14" s="341"/>
      <c r="PB14" s="341"/>
      <c r="PC14" s="341"/>
      <c r="PD14" s="341"/>
      <c r="PE14" s="341"/>
      <c r="PF14" s="341"/>
      <c r="PG14" s="341"/>
      <c r="PH14" s="341"/>
      <c r="PI14" s="341"/>
      <c r="PJ14" s="341"/>
      <c r="PK14" s="341"/>
      <c r="PL14" s="341"/>
      <c r="PM14" s="341"/>
      <c r="PN14" s="341"/>
      <c r="PO14" s="341"/>
      <c r="PP14" s="341"/>
      <c r="PQ14" s="341"/>
      <c r="PR14" s="341"/>
      <c r="PS14" s="341"/>
      <c r="PT14" s="341"/>
      <c r="PU14" s="341"/>
      <c r="PV14" s="341"/>
      <c r="PW14" s="341"/>
      <c r="PX14" s="341"/>
      <c r="PY14" s="341"/>
      <c r="PZ14" s="341"/>
      <c r="QA14" s="341"/>
      <c r="QB14" s="341"/>
      <c r="QC14" s="341"/>
      <c r="QD14" s="341"/>
      <c r="QE14" s="341"/>
      <c r="QF14" s="341"/>
      <c r="QG14" s="341"/>
      <c r="QH14" s="341"/>
      <c r="QI14" s="341"/>
      <c r="QJ14" s="341"/>
      <c r="QK14" s="341"/>
      <c r="QL14" s="341"/>
      <c r="QM14" s="341"/>
      <c r="QN14" s="341"/>
      <c r="QO14" s="341"/>
      <c r="QP14" s="341"/>
      <c r="QQ14" s="341"/>
      <c r="QR14" s="341"/>
      <c r="QS14" s="341"/>
      <c r="QT14" s="341"/>
      <c r="QU14" s="341"/>
      <c r="QV14" s="341"/>
      <c r="QW14" s="341"/>
      <c r="QX14" s="341"/>
      <c r="QY14" s="341"/>
      <c r="QZ14" s="341"/>
      <c r="RA14" s="341"/>
      <c r="RB14" s="341"/>
      <c r="RC14" s="341"/>
      <c r="RD14" s="341"/>
      <c r="RE14" s="341"/>
      <c r="RF14" s="341"/>
      <c r="RG14" s="341"/>
      <c r="RH14" s="341"/>
      <c r="RI14" s="341"/>
      <c r="RJ14" s="341"/>
      <c r="RK14" s="341"/>
      <c r="RL14" s="341"/>
      <c r="RM14" s="341"/>
      <c r="RN14" s="341"/>
      <c r="RO14" s="341"/>
      <c r="RP14" s="341"/>
      <c r="RQ14" s="341"/>
      <c r="RR14" s="341"/>
      <c r="RS14" s="341"/>
      <c r="RT14" s="341"/>
      <c r="RU14" s="341"/>
      <c r="RV14" s="341"/>
      <c r="RW14" s="341"/>
      <c r="RX14" s="341"/>
      <c r="RY14" s="341"/>
      <c r="RZ14" s="341"/>
      <c r="SA14" s="341"/>
      <c r="SB14" s="341"/>
      <c r="SC14" s="341"/>
      <c r="SD14" s="341"/>
      <c r="SE14" s="341"/>
      <c r="SF14" s="341"/>
      <c r="SG14" s="341"/>
      <c r="SH14" s="341"/>
      <c r="SI14" s="341"/>
      <c r="SJ14" s="341"/>
      <c r="SK14" s="341"/>
      <c r="SL14" s="341"/>
      <c r="SM14" s="341"/>
      <c r="SN14" s="341"/>
      <c r="SO14" s="341"/>
      <c r="SP14" s="341"/>
      <c r="SQ14" s="341"/>
      <c r="SR14" s="341"/>
      <c r="SS14" s="341"/>
      <c r="ST14" s="341"/>
      <c r="SU14" s="341"/>
      <c r="SV14" s="341"/>
      <c r="SW14" s="341"/>
      <c r="SX14" s="341"/>
      <c r="SY14" s="341"/>
      <c r="SZ14" s="341"/>
      <c r="TA14" s="341"/>
      <c r="TB14" s="341"/>
      <c r="TC14" s="341"/>
      <c r="TD14" s="341"/>
      <c r="TE14" s="341"/>
      <c r="TF14" s="341"/>
      <c r="TG14" s="341"/>
      <c r="TH14" s="341"/>
      <c r="TI14" s="341"/>
      <c r="TJ14" s="341"/>
      <c r="TK14" s="341"/>
      <c r="TL14" s="341"/>
      <c r="TM14" s="341"/>
      <c r="TN14" s="341"/>
      <c r="TO14" s="341"/>
      <c r="TP14" s="341"/>
      <c r="TQ14" s="341"/>
      <c r="TR14" s="341"/>
      <c r="TS14" s="341"/>
      <c r="TT14" s="341"/>
      <c r="TU14" s="341"/>
      <c r="TV14" s="341"/>
      <c r="TW14" s="341"/>
      <c r="TX14" s="341"/>
      <c r="TY14" s="341"/>
      <c r="TZ14" s="341"/>
      <c r="UA14" s="341"/>
      <c r="UB14" s="341"/>
      <c r="UC14" s="341"/>
      <c r="UD14" s="341"/>
      <c r="UE14" s="341"/>
      <c r="UF14" s="341"/>
      <c r="UG14" s="341"/>
      <c r="UH14" s="341"/>
      <c r="UI14" s="341"/>
      <c r="UJ14" s="341"/>
      <c r="UK14" s="341"/>
      <c r="UL14" s="341"/>
      <c r="UM14" s="341"/>
      <c r="UN14" s="341"/>
      <c r="UO14" s="341"/>
      <c r="UP14" s="341"/>
      <c r="UQ14" s="341"/>
      <c r="UR14" s="341"/>
      <c r="US14" s="341"/>
      <c r="UT14" s="341"/>
      <c r="UU14" s="341"/>
      <c r="UV14" s="341"/>
      <c r="UW14" s="341"/>
      <c r="UX14" s="341"/>
      <c r="UY14" s="341"/>
      <c r="UZ14" s="341"/>
      <c r="VA14" s="341"/>
      <c r="VB14" s="341"/>
      <c r="VC14" s="341"/>
      <c r="VD14" s="341"/>
      <c r="VE14" s="341"/>
      <c r="VF14" s="341"/>
      <c r="VG14" s="341"/>
      <c r="VH14" s="341"/>
      <c r="VI14" s="341"/>
      <c r="VJ14" s="341"/>
      <c r="VK14" s="341"/>
      <c r="VL14" s="341"/>
      <c r="VM14" s="341"/>
      <c r="VN14" s="341"/>
      <c r="VO14" s="341"/>
      <c r="VP14" s="341"/>
      <c r="VQ14" s="341"/>
      <c r="VR14" s="341"/>
      <c r="VS14" s="341"/>
      <c r="VT14" s="341"/>
      <c r="VU14" s="341"/>
      <c r="VV14" s="341"/>
      <c r="VW14" s="341"/>
      <c r="VX14" s="341"/>
      <c r="VY14" s="341"/>
      <c r="VZ14" s="341"/>
      <c r="WA14" s="341"/>
      <c r="WB14" s="341"/>
      <c r="WC14" s="341"/>
      <c r="WD14" s="341"/>
      <c r="WE14" s="341"/>
      <c r="WF14" s="341"/>
      <c r="WG14" s="341"/>
      <c r="WH14" s="341"/>
      <c r="WI14" s="341"/>
      <c r="WJ14" s="341"/>
      <c r="WK14" s="341"/>
      <c r="WL14" s="341"/>
      <c r="WM14" s="341"/>
      <c r="WN14" s="341"/>
      <c r="WO14" s="341"/>
      <c r="WP14" s="341"/>
      <c r="WQ14" s="341"/>
      <c r="WR14" s="341"/>
      <c r="WS14" s="341"/>
      <c r="WT14" s="341"/>
      <c r="WU14" s="341"/>
      <c r="WV14" s="341"/>
      <c r="WW14" s="341"/>
      <c r="WX14" s="341"/>
      <c r="WY14" s="341"/>
      <c r="WZ14" s="341"/>
      <c r="XA14" s="341"/>
      <c r="XB14" s="341"/>
      <c r="XC14" s="341"/>
      <c r="XD14" s="341"/>
      <c r="XE14" s="341"/>
      <c r="XF14" s="341"/>
      <c r="XG14" s="341"/>
      <c r="XH14" s="341"/>
      <c r="XI14" s="341"/>
      <c r="XJ14" s="341"/>
      <c r="XK14" s="341"/>
      <c r="XL14" s="341"/>
      <c r="XM14" s="341"/>
      <c r="XN14" s="341"/>
      <c r="XO14" s="341"/>
      <c r="XP14" s="341"/>
      <c r="XQ14" s="341"/>
      <c r="XR14" s="341"/>
      <c r="XS14" s="341"/>
      <c r="XT14" s="341"/>
      <c r="XU14" s="341"/>
      <c r="XV14" s="341"/>
      <c r="XW14" s="341"/>
      <c r="XX14" s="341"/>
      <c r="XY14" s="341"/>
      <c r="XZ14" s="341"/>
      <c r="YA14" s="341"/>
      <c r="YB14" s="341"/>
      <c r="YC14" s="341"/>
      <c r="YD14" s="341"/>
      <c r="YE14" s="341"/>
      <c r="YF14" s="341"/>
      <c r="YG14" s="341"/>
      <c r="YH14" s="341"/>
      <c r="YI14" s="341"/>
      <c r="YJ14" s="341"/>
      <c r="YK14" s="341"/>
      <c r="YL14" s="341"/>
      <c r="YM14" s="341"/>
      <c r="YN14" s="341"/>
      <c r="YO14" s="341"/>
      <c r="YP14" s="341"/>
      <c r="YQ14" s="341"/>
      <c r="YR14" s="341"/>
      <c r="YS14" s="341"/>
      <c r="YT14" s="341"/>
      <c r="YU14" s="341"/>
      <c r="YV14" s="341"/>
      <c r="YW14" s="341"/>
      <c r="YX14" s="341"/>
      <c r="YY14" s="341"/>
      <c r="YZ14" s="341"/>
      <c r="ZA14" s="341"/>
      <c r="ZB14" s="341"/>
      <c r="ZC14" s="341"/>
      <c r="ZD14" s="341"/>
      <c r="ZE14" s="341"/>
      <c r="ZF14" s="341"/>
      <c r="ZG14" s="341"/>
      <c r="ZH14" s="341"/>
      <c r="ZI14" s="341"/>
      <c r="ZJ14" s="341"/>
      <c r="ZK14" s="341"/>
      <c r="ZL14" s="341"/>
      <c r="ZM14" s="341"/>
      <c r="ZN14" s="341"/>
      <c r="ZO14" s="341"/>
      <c r="ZP14" s="341"/>
      <c r="ZQ14" s="341"/>
      <c r="ZR14" s="341"/>
      <c r="ZS14" s="341"/>
      <c r="ZT14" s="341"/>
      <c r="ZU14" s="341"/>
      <c r="ZV14" s="341"/>
      <c r="ZW14" s="341"/>
      <c r="ZX14" s="341"/>
      <c r="ZY14" s="341"/>
      <c r="ZZ14" s="341"/>
      <c r="AAA14" s="341"/>
      <c r="AAB14" s="341"/>
      <c r="AAC14" s="341"/>
      <c r="AAD14" s="341"/>
      <c r="AAE14" s="341"/>
      <c r="AAF14" s="341"/>
      <c r="AAG14" s="341"/>
      <c r="AAH14" s="341"/>
      <c r="AAI14" s="341"/>
      <c r="AAJ14" s="341"/>
      <c r="AAK14" s="341"/>
      <c r="AAL14" s="341"/>
      <c r="AAM14" s="341"/>
      <c r="AAN14" s="341"/>
      <c r="AAO14" s="341"/>
      <c r="AAP14" s="341"/>
      <c r="AAQ14" s="341"/>
      <c r="AAR14" s="341"/>
      <c r="AAS14" s="341"/>
      <c r="AAT14" s="341"/>
      <c r="AAU14" s="341"/>
      <c r="AAV14" s="341"/>
      <c r="AAW14" s="341"/>
      <c r="AAX14" s="341"/>
      <c r="AAY14" s="341"/>
      <c r="AAZ14" s="341"/>
      <c r="ABA14" s="341"/>
      <c r="ABB14" s="341"/>
      <c r="ABC14" s="341"/>
      <c r="ABD14" s="341"/>
      <c r="ABE14" s="341"/>
      <c r="ABF14" s="341"/>
      <c r="ABG14" s="341"/>
      <c r="ABH14" s="341"/>
      <c r="ABI14" s="341"/>
      <c r="ABJ14" s="341"/>
      <c r="ABK14" s="341"/>
      <c r="ABL14" s="341"/>
      <c r="ABM14" s="341"/>
      <c r="ABN14" s="341"/>
      <c r="ABO14" s="341"/>
      <c r="ABP14" s="341"/>
      <c r="ABQ14" s="341"/>
      <c r="ABR14" s="341"/>
      <c r="ABS14" s="341"/>
      <c r="ABT14" s="341"/>
      <c r="ABU14" s="341"/>
      <c r="ABV14" s="341"/>
      <c r="ABW14" s="341"/>
      <c r="ABX14" s="341"/>
      <c r="ABY14" s="341"/>
      <c r="ABZ14" s="341"/>
      <c r="ACA14" s="341"/>
      <c r="ACB14" s="341"/>
      <c r="ACC14" s="341"/>
      <c r="ACD14" s="341"/>
      <c r="ACE14" s="341"/>
      <c r="ACF14" s="341"/>
      <c r="ACG14" s="341"/>
      <c r="ACH14" s="341"/>
      <c r="ACI14" s="341"/>
      <c r="ACJ14" s="341"/>
      <c r="ACK14" s="341"/>
      <c r="ACL14" s="341"/>
      <c r="ACM14" s="341"/>
      <c r="ACN14" s="341"/>
      <c r="ACO14" s="341"/>
      <c r="ACP14" s="341"/>
      <c r="ACQ14" s="341"/>
      <c r="ACR14" s="341"/>
      <c r="ACS14" s="341"/>
      <c r="ACT14" s="341"/>
      <c r="ACU14" s="341"/>
      <c r="ACV14" s="341"/>
      <c r="ACW14" s="341"/>
      <c r="ACX14" s="341"/>
      <c r="ACY14" s="341"/>
      <c r="ACZ14" s="341"/>
      <c r="ADA14" s="341"/>
      <c r="ADB14" s="341"/>
      <c r="ADC14" s="341"/>
      <c r="ADD14" s="341"/>
      <c r="ADE14" s="341"/>
      <c r="ADF14" s="341"/>
      <c r="ADG14" s="341"/>
      <c r="ADH14" s="341"/>
      <c r="ADI14" s="341"/>
      <c r="ADJ14" s="341"/>
      <c r="ADK14" s="341"/>
      <c r="ADL14" s="341"/>
      <c r="ADM14" s="341"/>
      <c r="ADN14" s="341"/>
      <c r="ADO14" s="341"/>
      <c r="ADP14" s="341"/>
      <c r="ADQ14" s="341"/>
      <c r="ADR14" s="341"/>
      <c r="ADS14" s="341"/>
      <c r="ADT14" s="341"/>
      <c r="ADU14" s="341"/>
      <c r="ADV14" s="341"/>
      <c r="ADW14" s="341"/>
      <c r="ADX14" s="341"/>
      <c r="ADY14" s="341"/>
      <c r="ADZ14" s="341"/>
      <c r="AEA14" s="341"/>
      <c r="AEB14" s="341"/>
      <c r="AEC14" s="341"/>
      <c r="AED14" s="341"/>
      <c r="AEE14" s="341"/>
      <c r="AEF14" s="341"/>
      <c r="AEG14" s="341"/>
      <c r="AEH14" s="341"/>
      <c r="AEI14" s="341"/>
      <c r="AEJ14" s="341"/>
      <c r="AEK14" s="341"/>
      <c r="AEL14" s="341"/>
      <c r="AEM14" s="341"/>
      <c r="AEN14" s="341"/>
      <c r="AEO14" s="341"/>
      <c r="AEP14" s="341"/>
      <c r="AEQ14" s="341"/>
      <c r="AER14" s="341"/>
      <c r="AES14" s="341"/>
      <c r="AET14" s="341"/>
      <c r="AEU14" s="341"/>
      <c r="AEV14" s="341"/>
      <c r="AEW14" s="341"/>
      <c r="AEX14" s="341"/>
      <c r="AEY14" s="341"/>
      <c r="AEZ14" s="341"/>
      <c r="AFA14" s="341"/>
      <c r="AFB14" s="341"/>
      <c r="AFC14" s="341"/>
      <c r="AFD14" s="341"/>
      <c r="AFE14" s="341"/>
      <c r="AFF14" s="341"/>
      <c r="AFG14" s="341"/>
      <c r="AFH14" s="341"/>
      <c r="AFI14" s="341"/>
      <c r="AFJ14" s="341"/>
      <c r="AFK14" s="341"/>
      <c r="AFL14" s="341"/>
      <c r="AFM14" s="341"/>
      <c r="AFN14" s="341"/>
      <c r="AFO14" s="341"/>
      <c r="AFP14" s="341"/>
      <c r="AFQ14" s="341"/>
      <c r="AFR14" s="341"/>
      <c r="AFS14" s="341"/>
      <c r="AFT14" s="341"/>
      <c r="AFU14" s="341"/>
      <c r="AFV14" s="341"/>
      <c r="AFW14" s="341"/>
      <c r="AFX14" s="341"/>
      <c r="AFY14" s="341"/>
      <c r="AFZ14" s="341"/>
      <c r="AGA14" s="341"/>
      <c r="AGB14" s="341"/>
      <c r="AGC14" s="341"/>
      <c r="AGD14" s="341"/>
      <c r="AGE14" s="341"/>
      <c r="AGF14" s="341"/>
      <c r="AGG14" s="341"/>
      <c r="AGH14" s="341"/>
      <c r="AGI14" s="341"/>
      <c r="AGJ14" s="341"/>
      <c r="AGK14" s="341"/>
      <c r="AGL14" s="341"/>
      <c r="AGM14" s="341"/>
      <c r="AGN14" s="341"/>
      <c r="AGO14" s="341"/>
      <c r="AGP14" s="341"/>
      <c r="AGQ14" s="341"/>
      <c r="AGR14" s="341"/>
      <c r="AGS14" s="341"/>
      <c r="AGT14" s="341"/>
      <c r="AGU14" s="341"/>
      <c r="AGV14" s="341"/>
      <c r="AGW14" s="341"/>
      <c r="AGX14" s="341"/>
      <c r="AGY14" s="341"/>
      <c r="AGZ14" s="341"/>
      <c r="AHA14" s="341"/>
      <c r="AHB14" s="341"/>
      <c r="AHC14" s="341"/>
      <c r="AHD14" s="341"/>
      <c r="AHE14" s="341"/>
      <c r="AHF14" s="341"/>
      <c r="AHG14" s="341"/>
      <c r="AHH14" s="341"/>
      <c r="AHI14" s="341"/>
      <c r="AHJ14" s="341"/>
      <c r="AHK14" s="341"/>
      <c r="AHL14" s="341"/>
      <c r="AHM14" s="341"/>
      <c r="AHN14" s="341"/>
      <c r="AHO14" s="341"/>
      <c r="AHP14" s="341"/>
      <c r="AHQ14" s="341"/>
      <c r="AHR14" s="341"/>
      <c r="AHS14" s="341"/>
      <c r="AHT14" s="341"/>
      <c r="AHU14" s="341"/>
      <c r="AHV14" s="341"/>
      <c r="AHW14" s="341"/>
      <c r="AHX14" s="341"/>
      <c r="AHY14" s="341"/>
      <c r="AHZ14" s="341"/>
      <c r="AIA14" s="341"/>
      <c r="AIB14" s="341"/>
      <c r="AIC14" s="341"/>
      <c r="AID14" s="341"/>
      <c r="AIE14" s="341"/>
      <c r="AIF14" s="341"/>
      <c r="AIG14" s="341"/>
      <c r="AIH14" s="341"/>
      <c r="AII14" s="341"/>
      <c r="AIJ14" s="341"/>
      <c r="AIK14" s="341"/>
      <c r="AIL14" s="341"/>
      <c r="AIM14" s="341"/>
      <c r="AIN14" s="341"/>
      <c r="AIO14" s="341"/>
      <c r="AIP14" s="341"/>
      <c r="AIQ14" s="341"/>
      <c r="AIR14" s="341"/>
      <c r="AIS14" s="341"/>
      <c r="AIT14" s="341"/>
      <c r="AIU14" s="341"/>
      <c r="AIV14" s="341"/>
      <c r="AIW14" s="341"/>
      <c r="AIX14" s="341"/>
      <c r="AIY14" s="341"/>
      <c r="AIZ14" s="341"/>
      <c r="AJA14" s="341"/>
      <c r="AJB14" s="341"/>
      <c r="AJC14" s="341"/>
      <c r="AJD14" s="341"/>
      <c r="AJE14" s="341"/>
      <c r="AJF14" s="341"/>
      <c r="AJG14" s="341"/>
      <c r="AJH14" s="341"/>
      <c r="AJI14" s="341"/>
      <c r="AJJ14" s="341"/>
      <c r="AJK14" s="341"/>
      <c r="AJL14" s="341"/>
      <c r="AJM14" s="341"/>
      <c r="AJN14" s="341"/>
      <c r="AJO14" s="341"/>
      <c r="AJP14" s="341"/>
      <c r="AJQ14" s="341"/>
      <c r="AJR14" s="341"/>
      <c r="AJS14" s="341"/>
      <c r="AJT14" s="341"/>
      <c r="AJU14" s="341"/>
      <c r="AJV14" s="341"/>
      <c r="AJW14" s="341"/>
      <c r="AJX14" s="341"/>
      <c r="AJY14" s="341"/>
      <c r="AJZ14" s="341"/>
      <c r="AKA14" s="341"/>
      <c r="AKB14" s="341"/>
      <c r="AKC14" s="341"/>
      <c r="AKD14" s="341"/>
      <c r="AKE14" s="341"/>
      <c r="AKF14" s="341"/>
      <c r="AKG14" s="341"/>
      <c r="AKH14" s="341"/>
      <c r="AKI14" s="341"/>
      <c r="AKJ14" s="341"/>
      <c r="AKK14" s="341"/>
      <c r="AKL14" s="341"/>
      <c r="AKM14" s="341"/>
      <c r="AKN14" s="341"/>
      <c r="AKO14" s="341"/>
      <c r="AKP14" s="341"/>
      <c r="AKQ14" s="341"/>
      <c r="AKR14" s="341"/>
      <c r="AKS14" s="341"/>
      <c r="AKT14" s="341"/>
      <c r="AKU14" s="341"/>
      <c r="AKV14" s="341"/>
      <c r="AKW14" s="341"/>
      <c r="AKX14" s="341"/>
      <c r="AKY14" s="341"/>
      <c r="AKZ14" s="341"/>
      <c r="ALA14" s="341"/>
      <c r="ALB14" s="341"/>
      <c r="ALC14" s="341"/>
      <c r="ALD14" s="341"/>
      <c r="ALE14" s="341"/>
      <c r="ALF14" s="341"/>
      <c r="ALG14" s="341"/>
      <c r="ALH14" s="341"/>
      <c r="ALI14" s="341"/>
      <c r="ALJ14" s="341"/>
      <c r="ALK14" s="341"/>
      <c r="ALL14" s="341"/>
      <c r="ALM14" s="341"/>
      <c r="ALN14" s="341"/>
      <c r="ALO14" s="341"/>
      <c r="ALP14" s="341"/>
      <c r="ALQ14" s="341"/>
      <c r="ALR14" s="341"/>
      <c r="ALS14" s="341"/>
      <c r="ALT14" s="341"/>
      <c r="ALU14" s="341"/>
      <c r="ALV14" s="341"/>
      <c r="ALW14" s="341"/>
      <c r="ALX14" s="341"/>
      <c r="ALY14" s="341"/>
      <c r="ALZ14" s="341"/>
      <c r="AMA14" s="341"/>
      <c r="AMB14" s="341"/>
      <c r="AMC14" s="341"/>
      <c r="AMD14" s="341"/>
      <c r="AME14" s="341"/>
      <c r="AMF14" s="341"/>
      <c r="AMG14" s="341"/>
      <c r="AMH14" s="341"/>
      <c r="AMI14" s="341"/>
      <c r="AMJ14" s="341"/>
      <c r="AMK14" s="341"/>
      <c r="AML14" s="341"/>
      <c r="AMM14" s="341"/>
      <c r="AMN14" s="341"/>
      <c r="AMO14" s="341"/>
      <c r="AMP14" s="341"/>
      <c r="AMQ14" s="341"/>
      <c r="AMR14" s="341"/>
      <c r="AMS14" s="341"/>
      <c r="AMT14" s="341"/>
      <c r="AMU14" s="341"/>
      <c r="AMV14" s="341"/>
      <c r="AMW14" s="341"/>
      <c r="AMX14" s="341"/>
      <c r="AMY14" s="341"/>
      <c r="AMZ14" s="341"/>
      <c r="ANA14" s="341"/>
      <c r="ANB14" s="341"/>
      <c r="ANC14" s="341"/>
      <c r="AND14" s="341"/>
      <c r="ANE14" s="341"/>
      <c r="ANF14" s="341"/>
      <c r="ANG14" s="341"/>
      <c r="ANH14" s="341"/>
      <c r="ANI14" s="341"/>
      <c r="ANJ14" s="341"/>
      <c r="ANK14" s="341"/>
      <c r="ANL14" s="341"/>
      <c r="ANM14" s="341"/>
      <c r="ANN14" s="341"/>
      <c r="ANO14" s="341"/>
      <c r="ANP14" s="341"/>
      <c r="ANQ14" s="341"/>
      <c r="ANR14" s="341"/>
      <c r="ANS14" s="341"/>
      <c r="ANT14" s="341"/>
      <c r="ANU14" s="341"/>
      <c r="ANV14" s="341"/>
      <c r="ANW14" s="341"/>
      <c r="ANX14" s="341"/>
      <c r="ANY14" s="341"/>
      <c r="ANZ14" s="341"/>
      <c r="AOA14" s="341"/>
      <c r="AOB14" s="341"/>
      <c r="AOC14" s="341"/>
      <c r="AOD14" s="341"/>
      <c r="AOE14" s="341"/>
      <c r="AOF14" s="341"/>
      <c r="AOG14" s="341"/>
      <c r="AOH14" s="341"/>
      <c r="AOI14" s="341"/>
      <c r="AOJ14" s="341"/>
      <c r="AOK14" s="341"/>
      <c r="AOL14" s="341"/>
      <c r="AOM14" s="341"/>
      <c r="AON14" s="341"/>
      <c r="AOO14" s="341"/>
      <c r="AOP14" s="341"/>
      <c r="AOQ14" s="341"/>
      <c r="AOR14" s="341"/>
      <c r="AOS14" s="341"/>
      <c r="AOT14" s="341"/>
      <c r="AOU14" s="341"/>
      <c r="AOV14" s="341"/>
      <c r="AOW14" s="341"/>
      <c r="AOX14" s="341"/>
      <c r="AOY14" s="341"/>
      <c r="AOZ14" s="341"/>
      <c r="APA14" s="341"/>
      <c r="APB14" s="341"/>
      <c r="APC14" s="341"/>
      <c r="APD14" s="341"/>
      <c r="APE14" s="341"/>
      <c r="APF14" s="341"/>
      <c r="APG14" s="341"/>
      <c r="APH14" s="341"/>
      <c r="API14" s="341"/>
      <c r="APJ14" s="341"/>
      <c r="APK14" s="341"/>
      <c r="APL14" s="341"/>
      <c r="APM14" s="341"/>
      <c r="APN14" s="341"/>
      <c r="APO14" s="341"/>
      <c r="APP14" s="341"/>
      <c r="APQ14" s="341"/>
      <c r="APR14" s="341"/>
      <c r="APS14" s="341"/>
      <c r="APT14" s="341"/>
      <c r="APU14" s="341"/>
      <c r="APV14" s="341"/>
      <c r="APW14" s="341"/>
      <c r="APX14" s="341"/>
      <c r="APY14" s="341"/>
      <c r="APZ14" s="341"/>
      <c r="AQA14" s="341"/>
      <c r="AQB14" s="341"/>
      <c r="AQC14" s="341"/>
      <c r="AQD14" s="341"/>
      <c r="AQE14" s="341"/>
      <c r="AQF14" s="341"/>
      <c r="AQG14" s="341"/>
      <c r="AQH14" s="341"/>
      <c r="AQI14" s="341"/>
      <c r="AQJ14" s="341"/>
      <c r="AQK14" s="341"/>
      <c r="AQL14" s="341"/>
      <c r="AQM14" s="341"/>
      <c r="AQN14" s="341"/>
      <c r="AQO14" s="341"/>
      <c r="AQP14" s="341"/>
      <c r="AQQ14" s="341"/>
      <c r="AQR14" s="341"/>
      <c r="AQS14" s="341"/>
      <c r="AQT14" s="341"/>
      <c r="AQU14" s="341"/>
      <c r="AQV14" s="341"/>
      <c r="AQW14" s="341"/>
      <c r="AQX14" s="341"/>
      <c r="AQY14" s="341"/>
      <c r="AQZ14" s="341"/>
      <c r="ARA14" s="341"/>
      <c r="ARB14" s="341"/>
      <c r="ARC14" s="341"/>
      <c r="ARD14" s="341"/>
      <c r="ARE14" s="341"/>
      <c r="ARF14" s="341"/>
      <c r="ARG14" s="341"/>
      <c r="ARH14" s="341"/>
      <c r="ARI14" s="341"/>
      <c r="ARJ14" s="341"/>
      <c r="ARK14" s="341"/>
      <c r="ARL14" s="341"/>
      <c r="ARM14" s="341"/>
      <c r="ARN14" s="341"/>
      <c r="ARO14" s="341"/>
      <c r="ARP14" s="341"/>
      <c r="ARQ14" s="341"/>
      <c r="ARR14" s="341"/>
      <c r="ARS14" s="341"/>
      <c r="ART14" s="341"/>
      <c r="ARU14" s="341"/>
      <c r="ARV14" s="341"/>
      <c r="ARW14" s="341"/>
      <c r="ARX14" s="341"/>
      <c r="ARY14" s="341"/>
      <c r="ARZ14" s="341"/>
      <c r="ASA14" s="341"/>
      <c r="ASB14" s="341"/>
      <c r="ASC14" s="341"/>
      <c r="ASD14" s="341"/>
      <c r="ASE14" s="341"/>
      <c r="ASF14" s="341"/>
      <c r="ASG14" s="341"/>
      <c r="ASH14" s="341"/>
      <c r="ASI14" s="341"/>
      <c r="ASJ14" s="341"/>
      <c r="ASK14" s="341"/>
      <c r="ASL14" s="341"/>
      <c r="ASM14" s="341"/>
      <c r="ASN14" s="341"/>
      <c r="ASO14" s="341"/>
      <c r="ASP14" s="341"/>
      <c r="ASQ14" s="341"/>
      <c r="ASR14" s="341"/>
      <c r="ASS14" s="341"/>
      <c r="AST14" s="341"/>
      <c r="ASU14" s="341"/>
      <c r="ASV14" s="341"/>
      <c r="ASW14" s="341"/>
      <c r="ASX14" s="341"/>
      <c r="ASY14" s="341"/>
      <c r="ASZ14" s="341"/>
      <c r="ATA14" s="341"/>
      <c r="ATB14" s="341"/>
      <c r="ATC14" s="341"/>
      <c r="ATD14" s="341"/>
      <c r="ATE14" s="341"/>
      <c r="ATF14" s="341"/>
      <c r="ATG14" s="341"/>
      <c r="ATH14" s="341"/>
      <c r="ATI14" s="341"/>
      <c r="ATJ14" s="341"/>
      <c r="ATK14" s="341"/>
      <c r="ATL14" s="341"/>
      <c r="ATM14" s="341"/>
      <c r="ATN14" s="341"/>
      <c r="ATO14" s="341"/>
      <c r="ATP14" s="341"/>
      <c r="ATQ14" s="341"/>
      <c r="ATR14" s="341"/>
      <c r="ATS14" s="341"/>
      <c r="ATT14" s="341"/>
      <c r="ATU14" s="341"/>
      <c r="ATV14" s="341"/>
      <c r="ATW14" s="341"/>
      <c r="ATX14" s="341"/>
      <c r="ATY14" s="341"/>
      <c r="ATZ14" s="341"/>
      <c r="AUA14" s="341"/>
      <c r="AUB14" s="341"/>
      <c r="AUC14" s="341"/>
      <c r="AUD14" s="341"/>
      <c r="AUE14" s="341"/>
      <c r="AUF14" s="341"/>
      <c r="AUG14" s="341"/>
      <c r="AUH14" s="341"/>
      <c r="AUI14" s="341"/>
      <c r="AUJ14" s="341"/>
      <c r="AUK14" s="341"/>
      <c r="AUL14" s="341"/>
      <c r="AUM14" s="341"/>
      <c r="AUN14" s="341"/>
      <c r="AUO14" s="341"/>
      <c r="AUP14" s="341"/>
      <c r="AUQ14" s="341"/>
      <c r="AUR14" s="341"/>
      <c r="AUS14" s="341"/>
      <c r="AUT14" s="341"/>
      <c r="AUU14" s="341"/>
      <c r="AUV14" s="341"/>
      <c r="AUW14" s="341"/>
      <c r="AUX14" s="341"/>
      <c r="AUY14" s="341"/>
      <c r="AUZ14" s="341"/>
      <c r="AVA14" s="341"/>
      <c r="AVB14" s="341"/>
      <c r="AVC14" s="341"/>
      <c r="AVD14" s="341"/>
      <c r="AVE14" s="341"/>
      <c r="AVF14" s="341"/>
      <c r="AVG14" s="341"/>
      <c r="AVH14" s="341"/>
      <c r="AVI14" s="341"/>
      <c r="AVJ14" s="341"/>
      <c r="AVK14" s="341"/>
      <c r="AVL14" s="341"/>
      <c r="AVM14" s="341"/>
      <c r="AVN14" s="341"/>
      <c r="AVO14" s="341"/>
      <c r="AVP14" s="341"/>
      <c r="AVQ14" s="341"/>
      <c r="AVR14" s="341"/>
      <c r="AVS14" s="341"/>
      <c r="AVT14" s="341"/>
      <c r="AVU14" s="341"/>
      <c r="AVV14" s="341"/>
      <c r="AVW14" s="341"/>
      <c r="AVX14" s="341"/>
      <c r="AVY14" s="341"/>
      <c r="AVZ14" s="341"/>
      <c r="AWA14" s="341"/>
      <c r="AWB14" s="341"/>
      <c r="AWC14" s="341"/>
      <c r="AWD14" s="341"/>
      <c r="AWE14" s="341"/>
      <c r="AWF14" s="341"/>
      <c r="AWG14" s="341"/>
      <c r="AWH14" s="341"/>
      <c r="AWI14" s="341"/>
      <c r="AWJ14" s="341"/>
      <c r="AWK14" s="341"/>
      <c r="AWL14" s="341"/>
      <c r="AWM14" s="341"/>
      <c r="AWN14" s="341"/>
      <c r="AWO14" s="341"/>
      <c r="AWP14" s="341"/>
      <c r="AWQ14" s="341"/>
      <c r="AWR14" s="341"/>
      <c r="AWS14" s="341"/>
      <c r="AWT14" s="341"/>
      <c r="AWU14" s="341"/>
      <c r="AWV14" s="341"/>
      <c r="AWW14" s="341"/>
      <c r="AWX14" s="341"/>
      <c r="AWY14" s="341"/>
      <c r="AWZ14" s="341"/>
      <c r="AXA14" s="341"/>
      <c r="AXB14" s="341"/>
      <c r="AXC14" s="341"/>
      <c r="AXD14" s="341"/>
      <c r="AXE14" s="341"/>
      <c r="AXF14" s="341"/>
      <c r="AXG14" s="341"/>
      <c r="AXH14" s="341"/>
      <c r="AXI14" s="341"/>
      <c r="AXJ14" s="341"/>
      <c r="AXK14" s="341"/>
      <c r="AXL14" s="341"/>
      <c r="AXM14" s="341"/>
      <c r="AXN14" s="341"/>
      <c r="AXO14" s="341"/>
      <c r="AXP14" s="341"/>
      <c r="AXQ14" s="341"/>
      <c r="AXR14" s="341"/>
      <c r="AXS14" s="341"/>
      <c r="AXT14" s="341"/>
      <c r="AXU14" s="341"/>
      <c r="AXV14" s="341"/>
      <c r="AXW14" s="341"/>
      <c r="AXX14" s="341"/>
      <c r="AXY14" s="341"/>
      <c r="AXZ14" s="341"/>
      <c r="AYA14" s="341"/>
      <c r="AYB14" s="341"/>
      <c r="AYC14" s="341"/>
      <c r="AYD14" s="341"/>
      <c r="AYE14" s="341"/>
      <c r="AYF14" s="341"/>
      <c r="AYG14" s="341"/>
      <c r="AYH14" s="341"/>
      <c r="AYI14" s="341"/>
      <c r="AYJ14" s="341"/>
      <c r="AYK14" s="341"/>
      <c r="AYL14" s="341"/>
      <c r="AYM14" s="341"/>
      <c r="AYN14" s="341"/>
      <c r="AYO14" s="341"/>
      <c r="AYP14" s="341"/>
      <c r="AYQ14" s="341"/>
      <c r="AYR14" s="341"/>
      <c r="AYS14" s="341"/>
      <c r="AYT14" s="341"/>
      <c r="AYU14" s="341"/>
      <c r="AYV14" s="341"/>
      <c r="AYW14" s="341"/>
      <c r="AYX14" s="341"/>
      <c r="AYY14" s="341"/>
      <c r="AYZ14" s="341"/>
      <c r="AZA14" s="341"/>
      <c r="AZB14" s="341"/>
      <c r="AZC14" s="341"/>
      <c r="AZD14" s="341"/>
      <c r="AZE14" s="341"/>
      <c r="AZF14" s="341"/>
      <c r="AZG14" s="341"/>
      <c r="AZH14" s="341"/>
      <c r="AZI14" s="341"/>
      <c r="AZJ14" s="341"/>
      <c r="AZK14" s="341"/>
      <c r="AZL14" s="341"/>
      <c r="AZM14" s="341"/>
      <c r="AZN14" s="341"/>
      <c r="AZO14" s="341"/>
      <c r="AZP14" s="341"/>
      <c r="AZQ14" s="341"/>
      <c r="AZR14" s="341"/>
      <c r="AZS14" s="341"/>
      <c r="AZT14" s="341"/>
      <c r="AZU14" s="341"/>
      <c r="AZV14" s="341"/>
      <c r="AZW14" s="341"/>
      <c r="AZX14" s="341"/>
      <c r="AZY14" s="341"/>
      <c r="AZZ14" s="341"/>
      <c r="BAA14" s="341"/>
      <c r="BAB14" s="341"/>
      <c r="BAC14" s="341"/>
      <c r="BAD14" s="341"/>
      <c r="BAE14" s="341"/>
      <c r="BAF14" s="341"/>
      <c r="BAG14" s="341"/>
      <c r="BAH14" s="341"/>
      <c r="BAI14" s="341"/>
      <c r="BAJ14" s="341"/>
      <c r="BAK14" s="341"/>
      <c r="BAL14" s="341"/>
      <c r="BAM14" s="341"/>
      <c r="BAN14" s="341"/>
      <c r="BAO14" s="341"/>
      <c r="BAP14" s="341"/>
      <c r="BAQ14" s="341"/>
      <c r="BAR14" s="341"/>
      <c r="BAS14" s="341"/>
      <c r="BAT14" s="341"/>
      <c r="BAU14" s="341"/>
      <c r="BAV14" s="341"/>
      <c r="BAW14" s="341"/>
      <c r="BAX14" s="341"/>
      <c r="BAY14" s="341"/>
      <c r="BAZ14" s="341"/>
      <c r="BBA14" s="341"/>
      <c r="BBB14" s="341"/>
      <c r="BBC14" s="341"/>
      <c r="BBD14" s="341"/>
      <c r="BBE14" s="341"/>
      <c r="BBF14" s="341"/>
      <c r="BBG14" s="341"/>
      <c r="BBH14" s="341"/>
      <c r="BBI14" s="341"/>
      <c r="BBJ14" s="341"/>
      <c r="BBK14" s="341"/>
      <c r="BBL14" s="341"/>
      <c r="BBM14" s="341"/>
      <c r="BBN14" s="341"/>
      <c r="BBO14" s="341"/>
      <c r="BBP14" s="341"/>
      <c r="BBQ14" s="341"/>
      <c r="BBR14" s="341"/>
      <c r="BBS14" s="341"/>
      <c r="BBT14" s="341"/>
      <c r="BBU14" s="341"/>
      <c r="BBV14" s="341"/>
      <c r="BBW14" s="341"/>
      <c r="BBX14" s="341"/>
      <c r="BBY14" s="341"/>
      <c r="BBZ14" s="341"/>
      <c r="BCA14" s="341"/>
      <c r="BCB14" s="341"/>
      <c r="BCC14" s="341"/>
      <c r="BCD14" s="341"/>
      <c r="BCE14" s="341"/>
      <c r="BCF14" s="341"/>
      <c r="BCG14" s="341"/>
      <c r="BCH14" s="341"/>
      <c r="BCI14" s="341"/>
      <c r="BCJ14" s="341"/>
      <c r="BCK14" s="341"/>
      <c r="BCL14" s="341"/>
      <c r="BCM14" s="341"/>
      <c r="BCN14" s="341"/>
      <c r="BCO14" s="341"/>
      <c r="BCP14" s="341"/>
      <c r="BCQ14" s="341"/>
      <c r="BCR14" s="341"/>
      <c r="BCS14" s="341"/>
      <c r="BCT14" s="341"/>
      <c r="BCU14" s="341"/>
      <c r="BCV14" s="341"/>
      <c r="BCW14" s="341"/>
      <c r="BCX14" s="341"/>
      <c r="BCY14" s="341"/>
      <c r="BCZ14" s="341"/>
      <c r="BDA14" s="341"/>
      <c r="BDB14" s="341"/>
      <c r="BDC14" s="341"/>
      <c r="BDD14" s="341"/>
      <c r="BDE14" s="341"/>
      <c r="BDF14" s="341"/>
      <c r="BDG14" s="341"/>
      <c r="BDH14" s="341"/>
      <c r="BDI14" s="341"/>
      <c r="BDJ14" s="341"/>
      <c r="BDK14" s="341"/>
      <c r="BDL14" s="341"/>
      <c r="BDM14" s="341"/>
      <c r="BDN14" s="341"/>
      <c r="BDO14" s="341"/>
      <c r="BDP14" s="341"/>
      <c r="BDQ14" s="341"/>
      <c r="BDR14" s="341"/>
      <c r="BDS14" s="341"/>
      <c r="BDT14" s="341"/>
      <c r="BDU14" s="341"/>
      <c r="BDV14" s="341"/>
      <c r="BDW14" s="341"/>
      <c r="BDX14" s="341"/>
      <c r="BDY14" s="341"/>
      <c r="BDZ14" s="341"/>
      <c r="BEA14" s="341"/>
      <c r="BEB14" s="341"/>
      <c r="BEC14" s="341"/>
      <c r="BED14" s="341"/>
      <c r="BEE14" s="341"/>
      <c r="BEF14" s="341"/>
      <c r="BEG14" s="341"/>
      <c r="BEH14" s="341"/>
      <c r="BEI14" s="341"/>
      <c r="BEJ14" s="341"/>
      <c r="BEK14" s="341"/>
      <c r="BEL14" s="341"/>
      <c r="BEM14" s="341"/>
      <c r="BEN14" s="341"/>
      <c r="BEO14" s="341"/>
      <c r="BEP14" s="341"/>
      <c r="BEQ14" s="341"/>
      <c r="BER14" s="341"/>
      <c r="BES14" s="341"/>
      <c r="BET14" s="341"/>
      <c r="BEU14" s="341"/>
      <c r="BEV14" s="341"/>
      <c r="BEW14" s="341"/>
      <c r="BEX14" s="341"/>
      <c r="BEY14" s="341"/>
      <c r="BEZ14" s="341"/>
      <c r="BFA14" s="341"/>
      <c r="BFB14" s="341"/>
      <c r="BFC14" s="341"/>
      <c r="BFD14" s="341"/>
      <c r="BFE14" s="341"/>
      <c r="BFF14" s="341"/>
      <c r="BFG14" s="341"/>
      <c r="BFH14" s="341"/>
      <c r="BFI14" s="341"/>
      <c r="BFJ14" s="341"/>
      <c r="BFK14" s="341"/>
      <c r="BFL14" s="341"/>
      <c r="BFM14" s="341"/>
      <c r="BFN14" s="341"/>
      <c r="BFO14" s="341"/>
      <c r="BFP14" s="341"/>
      <c r="BFQ14" s="341"/>
      <c r="BFR14" s="341"/>
      <c r="BFS14" s="341"/>
      <c r="BFT14" s="341"/>
      <c r="BFU14" s="341"/>
      <c r="BFV14" s="341"/>
      <c r="BFW14" s="341"/>
      <c r="BFX14" s="341"/>
      <c r="BFY14" s="341"/>
      <c r="BFZ14" s="341"/>
      <c r="BGA14" s="341"/>
      <c r="BGB14" s="341"/>
      <c r="BGC14" s="341"/>
      <c r="BGD14" s="341"/>
      <c r="BGE14" s="341"/>
      <c r="BGF14" s="341"/>
      <c r="BGG14" s="341"/>
      <c r="BGH14" s="341"/>
      <c r="BGI14" s="341"/>
      <c r="BGJ14" s="341"/>
      <c r="BGK14" s="341"/>
      <c r="BGL14" s="341"/>
      <c r="BGM14" s="341"/>
      <c r="BGN14" s="341"/>
      <c r="BGO14" s="341"/>
      <c r="BGP14" s="341"/>
      <c r="BGQ14" s="341"/>
      <c r="BGR14" s="341"/>
      <c r="BGS14" s="341"/>
      <c r="BGT14" s="341"/>
      <c r="BGU14" s="341"/>
      <c r="BGV14" s="341"/>
      <c r="BGW14" s="341"/>
      <c r="BGX14" s="341"/>
      <c r="BGY14" s="341"/>
      <c r="BGZ14" s="341"/>
      <c r="BHA14" s="341"/>
      <c r="BHB14" s="341"/>
      <c r="BHC14" s="341"/>
      <c r="BHD14" s="341"/>
      <c r="BHE14" s="341"/>
      <c r="BHF14" s="341"/>
      <c r="BHG14" s="341"/>
      <c r="BHH14" s="341"/>
      <c r="BHI14" s="341"/>
      <c r="BHJ14" s="341"/>
      <c r="BHK14" s="341"/>
      <c r="BHL14" s="341"/>
      <c r="BHM14" s="341"/>
      <c r="BHN14" s="341"/>
      <c r="BHO14" s="341"/>
      <c r="BHP14" s="341"/>
      <c r="BHQ14" s="341"/>
      <c r="BHR14" s="341"/>
      <c r="BHS14" s="341"/>
      <c r="BHT14" s="341"/>
      <c r="BHU14" s="341"/>
      <c r="BHV14" s="341"/>
      <c r="BHW14" s="341"/>
      <c r="BHX14" s="341"/>
      <c r="BHY14" s="341"/>
      <c r="BHZ14" s="341"/>
      <c r="BIA14" s="341"/>
      <c r="BIB14" s="341"/>
      <c r="BIC14" s="341"/>
      <c r="BID14" s="341"/>
      <c r="BIE14" s="341"/>
      <c r="BIF14" s="341"/>
      <c r="BIG14" s="341"/>
      <c r="BIH14" s="341"/>
      <c r="BII14" s="341"/>
      <c r="BIJ14" s="341"/>
      <c r="BIK14" s="341"/>
      <c r="BIL14" s="341"/>
      <c r="BIM14" s="341"/>
      <c r="BIN14" s="341"/>
      <c r="BIO14" s="341"/>
      <c r="BIP14" s="341"/>
      <c r="BIQ14" s="341"/>
      <c r="BIR14" s="341"/>
      <c r="BIS14" s="341"/>
      <c r="BIT14" s="341"/>
      <c r="BIU14" s="341"/>
      <c r="BIV14" s="341"/>
      <c r="BIW14" s="341"/>
      <c r="BIX14" s="341"/>
      <c r="BIY14" s="341"/>
      <c r="BIZ14" s="341"/>
      <c r="BJA14" s="341"/>
      <c r="BJB14" s="341"/>
      <c r="BJC14" s="341"/>
      <c r="BJD14" s="341"/>
      <c r="BJE14" s="341"/>
      <c r="BJF14" s="341"/>
      <c r="BJG14" s="341"/>
      <c r="BJH14" s="341"/>
      <c r="BJI14" s="341"/>
      <c r="BJJ14" s="341"/>
      <c r="BJK14" s="341"/>
      <c r="BJL14" s="341"/>
      <c r="BJM14" s="341"/>
      <c r="BJN14" s="341"/>
      <c r="BJO14" s="341"/>
      <c r="BJP14" s="341"/>
      <c r="BJQ14" s="341"/>
      <c r="BJR14" s="341"/>
      <c r="BJS14" s="341"/>
      <c r="BJT14" s="341"/>
      <c r="BJU14" s="341"/>
      <c r="BJV14" s="341"/>
      <c r="BJW14" s="341"/>
      <c r="BJX14" s="341"/>
      <c r="BJY14" s="341"/>
      <c r="BJZ14" s="341"/>
      <c r="BKA14" s="341"/>
      <c r="BKB14" s="341"/>
      <c r="BKC14" s="341"/>
      <c r="BKD14" s="341"/>
      <c r="BKE14" s="341"/>
      <c r="BKF14" s="341"/>
      <c r="BKG14" s="341"/>
      <c r="BKH14" s="341"/>
      <c r="BKI14" s="341"/>
      <c r="BKJ14" s="341"/>
      <c r="BKK14" s="341"/>
      <c r="BKL14" s="341"/>
      <c r="BKM14" s="341"/>
      <c r="BKN14" s="341"/>
      <c r="BKO14" s="341"/>
      <c r="BKP14" s="341"/>
      <c r="BKQ14" s="341"/>
      <c r="BKR14" s="341"/>
      <c r="BKS14" s="341"/>
      <c r="BKT14" s="341"/>
      <c r="BKU14" s="341"/>
      <c r="BKV14" s="341"/>
      <c r="BKW14" s="341"/>
      <c r="BKX14" s="341"/>
      <c r="BKY14" s="341"/>
      <c r="BKZ14" s="341"/>
      <c r="BLA14" s="341"/>
      <c r="BLB14" s="341"/>
      <c r="BLC14" s="341"/>
      <c r="BLD14" s="341"/>
      <c r="BLE14" s="341"/>
      <c r="BLF14" s="341"/>
      <c r="BLG14" s="341"/>
      <c r="BLH14" s="341"/>
      <c r="BLI14" s="341"/>
      <c r="BLJ14" s="341"/>
      <c r="BLK14" s="341"/>
      <c r="BLL14" s="341"/>
      <c r="BLM14" s="341"/>
      <c r="BLN14" s="341"/>
      <c r="BLO14" s="341"/>
      <c r="BLP14" s="341"/>
      <c r="BLQ14" s="341"/>
      <c r="BLR14" s="341"/>
      <c r="BLS14" s="341"/>
      <c r="BLT14" s="341"/>
      <c r="BLU14" s="341"/>
      <c r="BLV14" s="341"/>
      <c r="BLW14" s="341"/>
      <c r="BLX14" s="341"/>
      <c r="BLY14" s="341"/>
      <c r="BLZ14" s="341"/>
      <c r="BMA14" s="341"/>
      <c r="BMB14" s="341"/>
      <c r="BMC14" s="341"/>
      <c r="BMD14" s="341"/>
      <c r="BME14" s="341"/>
      <c r="BMF14" s="341"/>
      <c r="BMG14" s="341"/>
      <c r="BMH14" s="341"/>
      <c r="BMI14" s="341"/>
      <c r="BMJ14" s="341"/>
      <c r="BMK14" s="341"/>
      <c r="BML14" s="341"/>
      <c r="BMM14" s="341"/>
      <c r="BMN14" s="341"/>
      <c r="BMO14" s="341"/>
      <c r="BMP14" s="341"/>
      <c r="BMQ14" s="341"/>
      <c r="BMR14" s="341"/>
      <c r="BMS14" s="341"/>
      <c r="BMT14" s="341"/>
      <c r="BMU14" s="341"/>
      <c r="BMV14" s="341"/>
      <c r="BMW14" s="341"/>
      <c r="BMX14" s="341"/>
      <c r="BMY14" s="341"/>
      <c r="BMZ14" s="341"/>
      <c r="BNA14" s="341"/>
      <c r="BNB14" s="341"/>
      <c r="BNC14" s="341"/>
      <c r="BND14" s="341"/>
      <c r="BNE14" s="341"/>
      <c r="BNF14" s="341"/>
      <c r="BNG14" s="341"/>
      <c r="BNH14" s="341"/>
      <c r="BNI14" s="341"/>
      <c r="BNJ14" s="341"/>
      <c r="BNK14" s="341"/>
      <c r="BNL14" s="341"/>
      <c r="BNM14" s="341"/>
      <c r="BNN14" s="341"/>
      <c r="BNO14" s="341"/>
      <c r="BNP14" s="341"/>
      <c r="BNQ14" s="341"/>
      <c r="BNR14" s="341"/>
      <c r="BNS14" s="341"/>
      <c r="BNT14" s="341"/>
      <c r="BNU14" s="341"/>
      <c r="BNV14" s="341"/>
      <c r="BNW14" s="341"/>
      <c r="BNX14" s="341"/>
      <c r="BNY14" s="341"/>
      <c r="BNZ14" s="341"/>
      <c r="BOA14" s="341"/>
      <c r="BOB14" s="341"/>
      <c r="BOC14" s="341"/>
      <c r="BOD14" s="341"/>
      <c r="BOE14" s="341"/>
      <c r="BOF14" s="341"/>
      <c r="BOG14" s="341"/>
      <c r="BOH14" s="341"/>
      <c r="BOI14" s="341"/>
      <c r="BOJ14" s="341"/>
      <c r="BOK14" s="341"/>
      <c r="BOL14" s="341"/>
      <c r="BOM14" s="341"/>
      <c r="BON14" s="341"/>
      <c r="BOO14" s="341"/>
      <c r="BOP14" s="341"/>
      <c r="BOQ14" s="341"/>
      <c r="BOR14" s="341"/>
      <c r="BOS14" s="341"/>
      <c r="BOT14" s="341"/>
      <c r="BOU14" s="341"/>
      <c r="BOV14" s="341"/>
      <c r="BOW14" s="341"/>
      <c r="BOX14" s="341"/>
      <c r="BOY14" s="341"/>
      <c r="BOZ14" s="341"/>
      <c r="BPA14" s="341"/>
      <c r="BPB14" s="341"/>
      <c r="BPC14" s="341"/>
      <c r="BPD14" s="341"/>
      <c r="BPE14" s="341"/>
      <c r="BPF14" s="341"/>
      <c r="BPG14" s="341"/>
      <c r="BPH14" s="341"/>
      <c r="BPI14" s="341"/>
      <c r="BPJ14" s="341"/>
      <c r="BPK14" s="341"/>
      <c r="BPL14" s="341"/>
      <c r="BPM14" s="341"/>
      <c r="BPN14" s="341"/>
      <c r="BPO14" s="341"/>
      <c r="BPP14" s="341"/>
      <c r="BPQ14" s="341"/>
      <c r="BPR14" s="341"/>
      <c r="BPS14" s="341"/>
      <c r="BPT14" s="341"/>
      <c r="BPU14" s="341"/>
      <c r="BPV14" s="341"/>
      <c r="BPW14" s="341"/>
      <c r="BPX14" s="341"/>
      <c r="BPY14" s="341"/>
      <c r="BPZ14" s="341"/>
      <c r="BQA14" s="341"/>
      <c r="BQB14" s="341"/>
      <c r="BQC14" s="341"/>
      <c r="BQD14" s="341"/>
      <c r="BQE14" s="341"/>
      <c r="BQF14" s="341"/>
      <c r="BQG14" s="341"/>
      <c r="BQH14" s="341"/>
      <c r="BQI14" s="341"/>
      <c r="BQJ14" s="341"/>
      <c r="BQK14" s="341"/>
      <c r="BQL14" s="341"/>
      <c r="BQM14" s="341"/>
      <c r="BQN14" s="341"/>
      <c r="BQO14" s="341"/>
      <c r="BQP14" s="341"/>
      <c r="BQQ14" s="341"/>
      <c r="BQR14" s="341"/>
      <c r="BQS14" s="341"/>
      <c r="BQT14" s="341"/>
      <c r="BQU14" s="341"/>
      <c r="BQV14" s="341"/>
      <c r="BQW14" s="341"/>
      <c r="BQX14" s="341"/>
      <c r="BQY14" s="341"/>
      <c r="BQZ14" s="341"/>
      <c r="BRA14" s="341"/>
      <c r="BRB14" s="341"/>
      <c r="BRC14" s="341"/>
      <c r="BRD14" s="341"/>
      <c r="BRE14" s="341"/>
      <c r="BRF14" s="341"/>
      <c r="BRG14" s="341"/>
      <c r="BRH14" s="341"/>
      <c r="BRI14" s="341"/>
      <c r="BRJ14" s="341"/>
      <c r="BRK14" s="341"/>
      <c r="BRL14" s="341"/>
      <c r="BRM14" s="341"/>
      <c r="BRN14" s="341"/>
      <c r="BRO14" s="341"/>
      <c r="BRP14" s="341"/>
      <c r="BRQ14" s="341"/>
      <c r="BRR14" s="341"/>
      <c r="BRS14" s="341"/>
      <c r="BRT14" s="341"/>
      <c r="BRU14" s="341"/>
      <c r="BRV14" s="341"/>
      <c r="BRW14" s="341"/>
      <c r="BRX14" s="341"/>
      <c r="BRY14" s="341"/>
      <c r="BRZ14" s="341"/>
      <c r="BSA14" s="341"/>
      <c r="BSB14" s="341"/>
      <c r="BSC14" s="341"/>
      <c r="BSD14" s="341"/>
      <c r="BSE14" s="341"/>
      <c r="BSF14" s="341"/>
      <c r="BSG14" s="341"/>
      <c r="BSH14" s="341"/>
      <c r="BSI14" s="341"/>
      <c r="BSJ14" s="341"/>
      <c r="BSK14" s="341"/>
      <c r="BSL14" s="341"/>
      <c r="BSM14" s="341"/>
      <c r="BSN14" s="341"/>
      <c r="BSO14" s="341"/>
      <c r="BSP14" s="341"/>
      <c r="BSQ14" s="341"/>
      <c r="BSR14" s="341"/>
      <c r="BSS14" s="341"/>
      <c r="BST14" s="341"/>
      <c r="BSU14" s="341"/>
      <c r="BSV14" s="341"/>
      <c r="BSW14" s="341"/>
      <c r="BSX14" s="341"/>
      <c r="BSY14" s="341"/>
      <c r="BSZ14" s="341"/>
      <c r="BTA14" s="341"/>
      <c r="BTB14" s="341"/>
      <c r="BTC14" s="341"/>
      <c r="BTD14" s="341"/>
      <c r="BTE14" s="341"/>
      <c r="BTF14" s="341"/>
      <c r="BTG14" s="341"/>
      <c r="BTH14" s="341"/>
      <c r="BTI14" s="341"/>
      <c r="BTJ14" s="341"/>
      <c r="BTK14" s="341"/>
      <c r="BTL14" s="341"/>
      <c r="BTM14" s="341"/>
      <c r="BTN14" s="341"/>
      <c r="BTO14" s="341"/>
      <c r="BTP14" s="341"/>
      <c r="BTQ14" s="341"/>
      <c r="BTR14" s="341"/>
      <c r="BTS14" s="341"/>
      <c r="BTT14" s="341"/>
      <c r="BTU14" s="341"/>
      <c r="BTV14" s="341"/>
      <c r="BTW14" s="341"/>
      <c r="BTX14" s="341"/>
      <c r="BTY14" s="341"/>
      <c r="BTZ14" s="341"/>
      <c r="BUA14" s="341"/>
      <c r="BUB14" s="341"/>
      <c r="BUC14" s="341"/>
      <c r="BUD14" s="341"/>
      <c r="BUE14" s="341"/>
      <c r="BUF14" s="341"/>
      <c r="BUG14" s="341"/>
      <c r="BUH14" s="341"/>
      <c r="BUI14" s="341"/>
      <c r="BUJ14" s="341"/>
      <c r="BUK14" s="341"/>
      <c r="BUL14" s="341"/>
      <c r="BUM14" s="341"/>
      <c r="BUN14" s="341"/>
      <c r="BUO14" s="341"/>
      <c r="BUP14" s="341"/>
      <c r="BUQ14" s="341"/>
      <c r="BUR14" s="341"/>
      <c r="BUS14" s="341"/>
      <c r="BUT14" s="341"/>
      <c r="BUU14" s="341"/>
      <c r="BUV14" s="341"/>
      <c r="BUW14" s="341"/>
      <c r="BUX14" s="341"/>
      <c r="BUY14" s="341"/>
      <c r="BUZ14" s="341"/>
      <c r="BVA14" s="341"/>
      <c r="BVB14" s="341"/>
      <c r="BVC14" s="341"/>
      <c r="BVD14" s="341"/>
      <c r="BVE14" s="341"/>
      <c r="BVF14" s="341"/>
      <c r="BVG14" s="341"/>
      <c r="BVH14" s="341"/>
      <c r="BVI14" s="341"/>
      <c r="BVJ14" s="341"/>
      <c r="BVK14" s="341"/>
      <c r="BVL14" s="341"/>
      <c r="BVM14" s="341"/>
      <c r="BVN14" s="341"/>
      <c r="BVO14" s="341"/>
      <c r="BVP14" s="341"/>
      <c r="BVQ14" s="341"/>
      <c r="BVR14" s="341"/>
      <c r="BVS14" s="341"/>
      <c r="BVT14" s="341"/>
      <c r="BVU14" s="341"/>
      <c r="BVV14" s="341"/>
      <c r="BVW14" s="341"/>
      <c r="BVX14" s="341"/>
      <c r="BVY14" s="341"/>
      <c r="BVZ14" s="341"/>
      <c r="BWA14" s="341"/>
      <c r="BWB14" s="341"/>
      <c r="BWC14" s="341"/>
      <c r="BWD14" s="341"/>
      <c r="BWE14" s="341"/>
      <c r="BWF14" s="341"/>
      <c r="BWG14" s="341"/>
      <c r="BWH14" s="341"/>
      <c r="BWI14" s="341"/>
      <c r="BWJ14" s="341"/>
      <c r="BWK14" s="341"/>
      <c r="BWL14" s="341"/>
      <c r="BWM14" s="341"/>
      <c r="BWN14" s="341"/>
      <c r="BWO14" s="341"/>
      <c r="BWP14" s="341"/>
      <c r="BWQ14" s="341"/>
      <c r="BWR14" s="341"/>
      <c r="BWS14" s="341"/>
      <c r="BWT14" s="341"/>
      <c r="BWU14" s="341"/>
      <c r="BWV14" s="341"/>
      <c r="BWW14" s="341"/>
      <c r="BWX14" s="341"/>
      <c r="BWY14" s="341"/>
      <c r="BWZ14" s="341"/>
      <c r="BXA14" s="341"/>
      <c r="BXB14" s="341"/>
      <c r="BXC14" s="341"/>
      <c r="BXD14" s="341"/>
      <c r="BXE14" s="341"/>
      <c r="BXF14" s="341"/>
      <c r="BXG14" s="341"/>
      <c r="BXH14" s="341"/>
      <c r="BXI14" s="341"/>
      <c r="BXJ14" s="341"/>
      <c r="BXK14" s="341"/>
      <c r="BXL14" s="341"/>
      <c r="BXM14" s="341"/>
      <c r="BXN14" s="341"/>
      <c r="BXO14" s="341"/>
      <c r="BXP14" s="341"/>
      <c r="BXQ14" s="341"/>
      <c r="BXR14" s="341"/>
      <c r="BXS14" s="341"/>
      <c r="BXT14" s="341"/>
      <c r="BXU14" s="341"/>
      <c r="BXV14" s="341"/>
      <c r="BXW14" s="341"/>
      <c r="BXX14" s="341"/>
      <c r="BXY14" s="341"/>
      <c r="BXZ14" s="341"/>
      <c r="BYA14" s="341"/>
      <c r="BYB14" s="341"/>
      <c r="BYC14" s="341"/>
      <c r="BYD14" s="341"/>
      <c r="BYE14" s="341"/>
      <c r="BYF14" s="341"/>
      <c r="BYG14" s="341"/>
      <c r="BYH14" s="341"/>
      <c r="BYI14" s="341"/>
      <c r="BYJ14" s="341"/>
      <c r="BYK14" s="341"/>
      <c r="BYL14" s="341"/>
      <c r="BYM14" s="341"/>
      <c r="BYN14" s="341"/>
      <c r="BYO14" s="341"/>
      <c r="BYP14" s="341"/>
      <c r="BYQ14" s="341"/>
      <c r="BYR14" s="341"/>
      <c r="BYS14" s="341"/>
      <c r="BYT14" s="341"/>
      <c r="BYU14" s="341"/>
      <c r="BYV14" s="341"/>
      <c r="BYW14" s="341"/>
      <c r="BYX14" s="341"/>
      <c r="BYY14" s="341"/>
      <c r="BYZ14" s="341"/>
      <c r="BZA14" s="341"/>
      <c r="BZB14" s="341"/>
      <c r="BZC14" s="341"/>
      <c r="BZD14" s="341"/>
      <c r="BZE14" s="341"/>
      <c r="BZF14" s="341"/>
      <c r="BZG14" s="341"/>
      <c r="BZH14" s="341"/>
      <c r="BZI14" s="341"/>
      <c r="BZJ14" s="341"/>
      <c r="BZK14" s="341"/>
      <c r="BZL14" s="341"/>
      <c r="BZM14" s="341"/>
      <c r="BZN14" s="341"/>
      <c r="BZO14" s="341"/>
      <c r="BZP14" s="341"/>
      <c r="BZQ14" s="341"/>
      <c r="BZR14" s="341"/>
      <c r="BZS14" s="341"/>
      <c r="BZT14" s="341"/>
      <c r="BZU14" s="341"/>
      <c r="BZV14" s="341"/>
      <c r="BZW14" s="341"/>
      <c r="BZX14" s="341"/>
      <c r="BZY14" s="341"/>
      <c r="BZZ14" s="341"/>
      <c r="CAA14" s="341"/>
      <c r="CAB14" s="341"/>
      <c r="CAC14" s="341"/>
      <c r="CAD14" s="341"/>
      <c r="CAE14" s="341"/>
      <c r="CAF14" s="341"/>
      <c r="CAG14" s="341"/>
      <c r="CAH14" s="341"/>
      <c r="CAI14" s="341"/>
      <c r="CAJ14" s="341"/>
      <c r="CAK14" s="341"/>
      <c r="CAL14" s="341"/>
      <c r="CAM14" s="341"/>
      <c r="CAN14" s="341"/>
      <c r="CAO14" s="341"/>
      <c r="CAP14" s="341"/>
      <c r="CAQ14" s="341"/>
      <c r="CAR14" s="341"/>
      <c r="CAS14" s="341"/>
      <c r="CAT14" s="341"/>
      <c r="CAU14" s="341"/>
      <c r="CAV14" s="341"/>
      <c r="CAW14" s="341"/>
      <c r="CAX14" s="341"/>
      <c r="CAY14" s="341"/>
      <c r="CAZ14" s="341"/>
      <c r="CBA14" s="341"/>
      <c r="CBB14" s="341"/>
      <c r="CBC14" s="341"/>
      <c r="CBD14" s="341"/>
      <c r="CBE14" s="341"/>
      <c r="CBF14" s="341"/>
      <c r="CBG14" s="341"/>
      <c r="CBH14" s="341"/>
      <c r="CBI14" s="341"/>
      <c r="CBJ14" s="341"/>
      <c r="CBK14" s="341"/>
      <c r="CBL14" s="341"/>
      <c r="CBM14" s="341"/>
      <c r="CBN14" s="341"/>
      <c r="CBO14" s="341"/>
      <c r="CBP14" s="341"/>
      <c r="CBQ14" s="341"/>
      <c r="CBR14" s="341"/>
      <c r="CBS14" s="341"/>
      <c r="CBT14" s="341"/>
      <c r="CBU14" s="341"/>
      <c r="CBV14" s="341"/>
      <c r="CBW14" s="341"/>
      <c r="CBX14" s="341"/>
      <c r="CBY14" s="341"/>
      <c r="CBZ14" s="341"/>
      <c r="CCA14" s="341"/>
      <c r="CCB14" s="341"/>
      <c r="CCC14" s="341"/>
      <c r="CCD14" s="341"/>
      <c r="CCE14" s="341"/>
      <c r="CCF14" s="341"/>
      <c r="CCG14" s="341"/>
      <c r="CCH14" s="341"/>
      <c r="CCI14" s="341"/>
      <c r="CCJ14" s="341"/>
      <c r="CCK14" s="341"/>
      <c r="CCL14" s="341"/>
      <c r="CCM14" s="341"/>
      <c r="CCN14" s="341"/>
      <c r="CCO14" s="341"/>
      <c r="CCP14" s="341"/>
      <c r="CCQ14" s="341"/>
      <c r="CCR14" s="341"/>
      <c r="CCS14" s="341"/>
      <c r="CCT14" s="341"/>
      <c r="CCU14" s="341"/>
      <c r="CCV14" s="341"/>
      <c r="CCW14" s="341"/>
      <c r="CCX14" s="341"/>
      <c r="CCY14" s="341"/>
      <c r="CCZ14" s="341"/>
      <c r="CDA14" s="341"/>
      <c r="CDB14" s="341"/>
      <c r="CDC14" s="341"/>
      <c r="CDD14" s="341"/>
      <c r="CDE14" s="341"/>
      <c r="CDF14" s="341"/>
      <c r="CDG14" s="341"/>
      <c r="CDH14" s="341"/>
      <c r="CDI14" s="341"/>
      <c r="CDJ14" s="341"/>
      <c r="CDK14" s="341"/>
      <c r="CDL14" s="341"/>
      <c r="CDM14" s="341"/>
      <c r="CDN14" s="341"/>
      <c r="CDO14" s="341"/>
      <c r="CDP14" s="341"/>
      <c r="CDQ14" s="341"/>
      <c r="CDR14" s="341"/>
      <c r="CDS14" s="341"/>
      <c r="CDT14" s="341"/>
      <c r="CDU14" s="341"/>
      <c r="CDV14" s="341"/>
      <c r="CDW14" s="341"/>
      <c r="CDX14" s="341"/>
      <c r="CDY14" s="341"/>
      <c r="CDZ14" s="341"/>
      <c r="CEA14" s="341"/>
      <c r="CEB14" s="341"/>
      <c r="CEC14" s="341"/>
      <c r="CED14" s="341"/>
      <c r="CEE14" s="341"/>
      <c r="CEF14" s="341"/>
      <c r="CEG14" s="341"/>
      <c r="CEH14" s="341"/>
      <c r="CEI14" s="341"/>
      <c r="CEJ14" s="341"/>
      <c r="CEK14" s="341"/>
      <c r="CEL14" s="341"/>
      <c r="CEM14" s="341"/>
      <c r="CEN14" s="341"/>
      <c r="CEO14" s="341"/>
      <c r="CEP14" s="341"/>
      <c r="CEQ14" s="341"/>
      <c r="CER14" s="341"/>
      <c r="CES14" s="341"/>
      <c r="CET14" s="341"/>
      <c r="CEU14" s="341"/>
      <c r="CEV14" s="341"/>
      <c r="CEW14" s="341"/>
      <c r="CEX14" s="341"/>
      <c r="CEY14" s="341"/>
      <c r="CEZ14" s="341"/>
      <c r="CFA14" s="341"/>
      <c r="CFB14" s="341"/>
      <c r="CFC14" s="341"/>
      <c r="CFD14" s="341"/>
      <c r="CFE14" s="341"/>
      <c r="CFF14" s="341"/>
      <c r="CFG14" s="341"/>
      <c r="CFH14" s="341"/>
      <c r="CFI14" s="341"/>
      <c r="CFJ14" s="341"/>
      <c r="CFK14" s="341"/>
      <c r="CFL14" s="341"/>
      <c r="CFM14" s="341"/>
      <c r="CFN14" s="341"/>
      <c r="CFO14" s="341"/>
      <c r="CFP14" s="341"/>
      <c r="CFQ14" s="341"/>
      <c r="CFR14" s="341"/>
      <c r="CFS14" s="341"/>
      <c r="CFT14" s="341"/>
      <c r="CFU14" s="341"/>
      <c r="CFV14" s="341"/>
      <c r="CFW14" s="341"/>
      <c r="CFX14" s="341"/>
      <c r="CFY14" s="341"/>
      <c r="CFZ14" s="341"/>
      <c r="CGA14" s="341"/>
      <c r="CGB14" s="341"/>
      <c r="CGC14" s="341"/>
      <c r="CGD14" s="341"/>
      <c r="CGE14" s="341"/>
      <c r="CGF14" s="341"/>
      <c r="CGG14" s="341"/>
      <c r="CGH14" s="341"/>
      <c r="CGI14" s="341"/>
      <c r="CGJ14" s="341"/>
      <c r="CGK14" s="341"/>
      <c r="CGL14" s="341"/>
      <c r="CGM14" s="341"/>
      <c r="CGN14" s="341"/>
      <c r="CGO14" s="341"/>
      <c r="CGP14" s="341"/>
      <c r="CGQ14" s="341"/>
      <c r="CGR14" s="341"/>
      <c r="CGS14" s="341"/>
      <c r="CGT14" s="341"/>
      <c r="CGU14" s="341"/>
      <c r="CGV14" s="341"/>
      <c r="CGW14" s="341"/>
      <c r="CGX14" s="341"/>
      <c r="CGY14" s="341"/>
      <c r="CGZ14" s="341"/>
      <c r="CHA14" s="341"/>
      <c r="CHB14" s="341"/>
      <c r="CHC14" s="341"/>
      <c r="CHD14" s="341"/>
      <c r="CHE14" s="341"/>
      <c r="CHF14" s="341"/>
      <c r="CHG14" s="341"/>
      <c r="CHH14" s="341"/>
      <c r="CHI14" s="341"/>
      <c r="CHJ14" s="341"/>
      <c r="CHK14" s="341"/>
      <c r="CHL14" s="341"/>
      <c r="CHM14" s="341"/>
      <c r="CHN14" s="341"/>
      <c r="CHO14" s="341"/>
      <c r="CHP14" s="341"/>
      <c r="CHQ14" s="341"/>
      <c r="CHR14" s="341"/>
      <c r="CHS14" s="341"/>
      <c r="CHT14" s="341"/>
      <c r="CHU14" s="341"/>
      <c r="CHV14" s="341"/>
      <c r="CHW14" s="341"/>
      <c r="CHX14" s="341"/>
      <c r="CHY14" s="341"/>
      <c r="CHZ14" s="341"/>
      <c r="CIA14" s="341"/>
      <c r="CIB14" s="341"/>
      <c r="CIC14" s="341"/>
      <c r="CID14" s="341"/>
      <c r="CIE14" s="341"/>
      <c r="CIF14" s="341"/>
      <c r="CIG14" s="341"/>
      <c r="CIH14" s="341"/>
      <c r="CII14" s="341"/>
      <c r="CIJ14" s="341"/>
      <c r="CIK14" s="341"/>
      <c r="CIL14" s="341"/>
      <c r="CIM14" s="341"/>
      <c r="CIN14" s="341"/>
      <c r="CIO14" s="341"/>
      <c r="CIP14" s="341"/>
      <c r="CIQ14" s="341"/>
      <c r="CIR14" s="341"/>
      <c r="CIS14" s="341"/>
      <c r="CIT14" s="341"/>
      <c r="CIU14" s="341"/>
      <c r="CIV14" s="341"/>
      <c r="CIW14" s="341"/>
      <c r="CIX14" s="341"/>
      <c r="CIY14" s="341"/>
      <c r="CIZ14" s="341"/>
      <c r="CJA14" s="341"/>
      <c r="CJB14" s="341"/>
      <c r="CJC14" s="341"/>
      <c r="CJD14" s="341"/>
      <c r="CJE14" s="341"/>
      <c r="CJF14" s="341"/>
      <c r="CJG14" s="341"/>
      <c r="CJH14" s="341"/>
      <c r="CJI14" s="341"/>
      <c r="CJJ14" s="341"/>
      <c r="CJK14" s="341"/>
      <c r="CJL14" s="341"/>
      <c r="CJM14" s="341"/>
      <c r="CJN14" s="341"/>
      <c r="CJO14" s="341"/>
      <c r="CJP14" s="341"/>
      <c r="CJQ14" s="341"/>
      <c r="CJR14" s="341"/>
      <c r="CJS14" s="341"/>
      <c r="CJT14" s="341"/>
      <c r="CJU14" s="341"/>
      <c r="CJV14" s="341"/>
      <c r="CJW14" s="341"/>
      <c r="CJX14" s="341"/>
      <c r="CJY14" s="341"/>
      <c r="CJZ14" s="341"/>
      <c r="CKA14" s="341"/>
      <c r="CKB14" s="341"/>
      <c r="CKC14" s="341"/>
      <c r="CKD14" s="341"/>
      <c r="CKE14" s="341"/>
      <c r="CKF14" s="341"/>
      <c r="CKG14" s="341"/>
      <c r="CKH14" s="341"/>
      <c r="CKI14" s="341"/>
      <c r="CKJ14" s="341"/>
      <c r="CKK14" s="341"/>
      <c r="CKL14" s="341"/>
      <c r="CKM14" s="341"/>
      <c r="CKN14" s="341"/>
      <c r="CKO14" s="341"/>
      <c r="CKP14" s="341"/>
      <c r="CKQ14" s="341"/>
      <c r="CKR14" s="341"/>
      <c r="CKS14" s="341"/>
      <c r="CKT14" s="341"/>
      <c r="CKU14" s="341"/>
      <c r="CKV14" s="341"/>
      <c r="CKW14" s="341"/>
      <c r="CKX14" s="341"/>
      <c r="CKY14" s="341"/>
      <c r="CKZ14" s="341"/>
      <c r="CLA14" s="341"/>
      <c r="CLB14" s="341"/>
      <c r="CLC14" s="341"/>
      <c r="CLD14" s="341"/>
      <c r="CLE14" s="341"/>
      <c r="CLF14" s="341"/>
      <c r="CLG14" s="341"/>
      <c r="CLH14" s="341"/>
      <c r="CLI14" s="341"/>
      <c r="CLJ14" s="341"/>
      <c r="CLK14" s="341"/>
      <c r="CLL14" s="341"/>
      <c r="CLM14" s="341"/>
      <c r="CLN14" s="341"/>
      <c r="CLO14" s="341"/>
      <c r="CLP14" s="341"/>
      <c r="CLQ14" s="341"/>
      <c r="CLR14" s="341"/>
      <c r="CLS14" s="341"/>
      <c r="CLT14" s="341"/>
      <c r="CLU14" s="341"/>
      <c r="CLV14" s="341"/>
      <c r="CLW14" s="341"/>
      <c r="CLX14" s="341"/>
      <c r="CLY14" s="341"/>
      <c r="CLZ14" s="341"/>
      <c r="CMA14" s="341"/>
      <c r="CMB14" s="341"/>
      <c r="CMC14" s="341"/>
      <c r="CMD14" s="341"/>
      <c r="CME14" s="341"/>
      <c r="CMF14" s="341"/>
      <c r="CMG14" s="341"/>
      <c r="CMH14" s="341"/>
      <c r="CMI14" s="341"/>
      <c r="CMJ14" s="341"/>
      <c r="CMK14" s="341"/>
      <c r="CML14" s="341"/>
      <c r="CMM14" s="341"/>
      <c r="CMN14" s="341"/>
      <c r="CMO14" s="341"/>
      <c r="CMP14" s="341"/>
      <c r="CMQ14" s="341"/>
      <c r="CMR14" s="341"/>
      <c r="CMS14" s="341"/>
      <c r="CMT14" s="341"/>
      <c r="CMU14" s="341"/>
      <c r="CMV14" s="341"/>
      <c r="CMW14" s="341"/>
      <c r="CMX14" s="341"/>
      <c r="CMY14" s="341"/>
      <c r="CMZ14" s="341"/>
      <c r="CNA14" s="341"/>
      <c r="CNB14" s="341"/>
      <c r="CNC14" s="341"/>
      <c r="CND14" s="341"/>
      <c r="CNE14" s="341"/>
      <c r="CNF14" s="341"/>
      <c r="CNG14" s="341"/>
      <c r="CNH14" s="341"/>
      <c r="CNI14" s="341"/>
      <c r="CNJ14" s="341"/>
      <c r="CNK14" s="341"/>
      <c r="CNL14" s="341"/>
      <c r="CNM14" s="341"/>
      <c r="CNN14" s="341"/>
      <c r="CNO14" s="341"/>
      <c r="CNP14" s="341"/>
      <c r="CNQ14" s="341"/>
      <c r="CNR14" s="341"/>
      <c r="CNS14" s="341"/>
      <c r="CNT14" s="341"/>
      <c r="CNU14" s="341"/>
      <c r="CNV14" s="341"/>
      <c r="CNW14" s="341"/>
      <c r="CNX14" s="341"/>
      <c r="CNY14" s="341"/>
      <c r="CNZ14" s="341"/>
      <c r="COA14" s="341"/>
      <c r="COB14" s="341"/>
      <c r="COC14" s="341"/>
      <c r="COD14" s="341"/>
      <c r="COE14" s="341"/>
      <c r="COF14" s="341"/>
      <c r="COG14" s="341"/>
      <c r="COH14" s="341"/>
      <c r="COI14" s="341"/>
      <c r="COJ14" s="341"/>
      <c r="COK14" s="341"/>
      <c r="COL14" s="341"/>
      <c r="COM14" s="341"/>
      <c r="CON14" s="341"/>
      <c r="COO14" s="341"/>
      <c r="COP14" s="341"/>
      <c r="COQ14" s="341"/>
      <c r="COR14" s="341"/>
      <c r="COS14" s="341"/>
      <c r="COT14" s="341"/>
      <c r="COU14" s="341"/>
      <c r="COV14" s="341"/>
      <c r="COW14" s="341"/>
      <c r="COX14" s="341"/>
      <c r="COY14" s="341"/>
      <c r="COZ14" s="341"/>
      <c r="CPA14" s="341"/>
      <c r="CPB14" s="341"/>
      <c r="CPC14" s="341"/>
      <c r="CPD14" s="341"/>
      <c r="CPE14" s="341"/>
      <c r="CPF14" s="341"/>
      <c r="CPG14" s="341"/>
      <c r="CPH14" s="341"/>
      <c r="CPI14" s="341"/>
      <c r="CPJ14" s="341"/>
      <c r="CPK14" s="341"/>
      <c r="CPL14" s="341"/>
      <c r="CPM14" s="341"/>
      <c r="CPN14" s="341"/>
      <c r="CPO14" s="341"/>
      <c r="CPP14" s="341"/>
      <c r="CPQ14" s="341"/>
      <c r="CPR14" s="341"/>
      <c r="CPS14" s="341"/>
      <c r="CPT14" s="341"/>
      <c r="CPU14" s="341"/>
      <c r="CPV14" s="341"/>
      <c r="CPW14" s="341"/>
      <c r="CPX14" s="341"/>
      <c r="CPY14" s="341"/>
      <c r="CPZ14" s="341"/>
      <c r="CQA14" s="341"/>
      <c r="CQB14" s="341"/>
      <c r="CQC14" s="341"/>
      <c r="CQD14" s="341"/>
      <c r="CQE14" s="341"/>
      <c r="CQF14" s="341"/>
      <c r="CQG14" s="341"/>
      <c r="CQH14" s="341"/>
      <c r="CQI14" s="341"/>
      <c r="CQJ14" s="341"/>
      <c r="CQK14" s="341"/>
      <c r="CQL14" s="341"/>
      <c r="CQM14" s="341"/>
      <c r="CQN14" s="341"/>
      <c r="CQO14" s="341"/>
      <c r="CQP14" s="341"/>
      <c r="CQQ14" s="341"/>
      <c r="CQR14" s="341"/>
      <c r="CQS14" s="341"/>
      <c r="CQT14" s="341"/>
      <c r="CQU14" s="341"/>
      <c r="CQV14" s="341"/>
      <c r="CQW14" s="341"/>
      <c r="CQX14" s="341"/>
      <c r="CQY14" s="341"/>
      <c r="CQZ14" s="341"/>
      <c r="CRA14" s="341"/>
      <c r="CRB14" s="341"/>
      <c r="CRC14" s="341"/>
      <c r="CRD14" s="341"/>
      <c r="CRE14" s="341"/>
      <c r="CRF14" s="341"/>
      <c r="CRG14" s="341"/>
      <c r="CRH14" s="341"/>
      <c r="CRI14" s="341"/>
      <c r="CRJ14" s="341"/>
      <c r="CRK14" s="341"/>
      <c r="CRL14" s="341"/>
      <c r="CRM14" s="341"/>
      <c r="CRN14" s="341"/>
      <c r="CRO14" s="341"/>
      <c r="CRP14" s="341"/>
      <c r="CRQ14" s="341"/>
      <c r="CRR14" s="341"/>
      <c r="CRS14" s="341"/>
      <c r="CRT14" s="341"/>
      <c r="CRU14" s="341"/>
      <c r="CRV14" s="341"/>
      <c r="CRW14" s="341"/>
      <c r="CRX14" s="341"/>
      <c r="CRY14" s="341"/>
      <c r="CRZ14" s="341"/>
      <c r="CSA14" s="341"/>
      <c r="CSB14" s="341"/>
      <c r="CSC14" s="341"/>
      <c r="CSD14" s="341"/>
      <c r="CSE14" s="341"/>
      <c r="CSF14" s="341"/>
      <c r="CSG14" s="341"/>
      <c r="CSH14" s="341"/>
      <c r="CSI14" s="341"/>
      <c r="CSJ14" s="341"/>
      <c r="CSK14" s="341"/>
      <c r="CSL14" s="341"/>
      <c r="CSM14" s="341"/>
      <c r="CSN14" s="341"/>
      <c r="CSO14" s="341"/>
      <c r="CSP14" s="341"/>
      <c r="CSQ14" s="341"/>
      <c r="CSR14" s="341"/>
      <c r="CSS14" s="341"/>
      <c r="CST14" s="341"/>
      <c r="CSU14" s="341"/>
      <c r="CSV14" s="341"/>
      <c r="CSW14" s="341"/>
      <c r="CSX14" s="341"/>
      <c r="CSY14" s="341"/>
      <c r="CSZ14" s="341"/>
      <c r="CTA14" s="341"/>
      <c r="CTB14" s="341"/>
      <c r="CTC14" s="341"/>
      <c r="CTD14" s="341"/>
      <c r="CTE14" s="341"/>
      <c r="CTF14" s="341"/>
      <c r="CTG14" s="341"/>
      <c r="CTH14" s="341"/>
      <c r="CTI14" s="341"/>
      <c r="CTJ14" s="341"/>
      <c r="CTK14" s="341"/>
      <c r="CTL14" s="341"/>
      <c r="CTM14" s="341"/>
      <c r="CTN14" s="341"/>
      <c r="CTO14" s="341"/>
      <c r="CTP14" s="341"/>
      <c r="CTQ14" s="341"/>
      <c r="CTR14" s="341"/>
      <c r="CTS14" s="341"/>
      <c r="CTT14" s="341"/>
      <c r="CTU14" s="341"/>
      <c r="CTV14" s="341"/>
      <c r="CTW14" s="341"/>
      <c r="CTX14" s="341"/>
      <c r="CTY14" s="341"/>
      <c r="CTZ14" s="341"/>
      <c r="CUA14" s="341"/>
      <c r="CUB14" s="341"/>
      <c r="CUC14" s="341"/>
      <c r="CUD14" s="341"/>
      <c r="CUE14" s="341"/>
      <c r="CUF14" s="341"/>
      <c r="CUG14" s="341"/>
      <c r="CUH14" s="341"/>
      <c r="CUI14" s="341"/>
      <c r="CUJ14" s="341"/>
      <c r="CUK14" s="341"/>
      <c r="CUL14" s="341"/>
      <c r="CUM14" s="341"/>
      <c r="CUN14" s="341"/>
      <c r="CUO14" s="341"/>
      <c r="CUP14" s="341"/>
      <c r="CUQ14" s="341"/>
      <c r="CUR14" s="341"/>
      <c r="CUS14" s="341"/>
      <c r="CUT14" s="341"/>
      <c r="CUU14" s="341"/>
      <c r="CUV14" s="341"/>
      <c r="CUW14" s="341"/>
      <c r="CUX14" s="341"/>
      <c r="CUY14" s="341"/>
      <c r="CUZ14" s="341"/>
      <c r="CVA14" s="341"/>
      <c r="CVB14" s="341"/>
      <c r="CVC14" s="341"/>
      <c r="CVD14" s="341"/>
      <c r="CVE14" s="341"/>
      <c r="CVF14" s="341"/>
      <c r="CVG14" s="341"/>
      <c r="CVH14" s="341"/>
      <c r="CVI14" s="341"/>
      <c r="CVJ14" s="341"/>
      <c r="CVK14" s="341"/>
      <c r="CVL14" s="341"/>
      <c r="CVM14" s="341"/>
      <c r="CVN14" s="341"/>
      <c r="CVO14" s="341"/>
      <c r="CVP14" s="341"/>
      <c r="CVQ14" s="341"/>
      <c r="CVR14" s="341"/>
      <c r="CVS14" s="341"/>
      <c r="CVT14" s="341"/>
      <c r="CVU14" s="341"/>
      <c r="CVV14" s="341"/>
      <c r="CVW14" s="341"/>
      <c r="CVX14" s="341"/>
      <c r="CVY14" s="341"/>
      <c r="CVZ14" s="341"/>
      <c r="CWA14" s="341"/>
      <c r="CWB14" s="341"/>
      <c r="CWC14" s="341"/>
      <c r="CWD14" s="341"/>
      <c r="CWE14" s="341"/>
      <c r="CWF14" s="341"/>
      <c r="CWG14" s="341"/>
      <c r="CWH14" s="341"/>
      <c r="CWI14" s="341"/>
      <c r="CWJ14" s="341"/>
      <c r="CWK14" s="341"/>
      <c r="CWL14" s="341"/>
      <c r="CWM14" s="341"/>
      <c r="CWN14" s="341"/>
      <c r="CWO14" s="341"/>
      <c r="CWP14" s="341"/>
      <c r="CWQ14" s="341"/>
      <c r="CWR14" s="341"/>
      <c r="CWS14" s="341"/>
      <c r="CWT14" s="341"/>
      <c r="CWU14" s="341"/>
      <c r="CWV14" s="341"/>
      <c r="CWW14" s="341"/>
      <c r="CWX14" s="341"/>
      <c r="CWY14" s="341"/>
      <c r="CWZ14" s="341"/>
      <c r="CXA14" s="341"/>
      <c r="CXB14" s="341"/>
      <c r="CXC14" s="341"/>
      <c r="CXD14" s="341"/>
      <c r="CXE14" s="341"/>
      <c r="CXF14" s="341"/>
      <c r="CXG14" s="341"/>
      <c r="CXH14" s="341"/>
      <c r="CXI14" s="341"/>
      <c r="CXJ14" s="341"/>
      <c r="CXK14" s="341"/>
      <c r="CXL14" s="341"/>
      <c r="CXM14" s="341"/>
      <c r="CXN14" s="341"/>
      <c r="CXO14" s="341"/>
      <c r="CXP14" s="341"/>
      <c r="CXQ14" s="341"/>
      <c r="CXR14" s="341"/>
      <c r="CXS14" s="341"/>
      <c r="CXT14" s="341"/>
      <c r="CXU14" s="341"/>
      <c r="CXV14" s="341"/>
      <c r="CXW14" s="341"/>
      <c r="CXX14" s="341"/>
      <c r="CXY14" s="341"/>
      <c r="CXZ14" s="341"/>
      <c r="CYA14" s="341"/>
      <c r="CYB14" s="341"/>
      <c r="CYC14" s="341"/>
      <c r="CYD14" s="341"/>
      <c r="CYE14" s="341"/>
      <c r="CYF14" s="341"/>
      <c r="CYG14" s="341"/>
      <c r="CYH14" s="341"/>
      <c r="CYI14" s="341"/>
      <c r="CYJ14" s="341"/>
      <c r="CYK14" s="341"/>
      <c r="CYL14" s="341"/>
      <c r="CYM14" s="341"/>
      <c r="CYN14" s="341"/>
      <c r="CYO14" s="341"/>
      <c r="CYP14" s="341"/>
      <c r="CYQ14" s="341"/>
      <c r="CYR14" s="341"/>
      <c r="CYS14" s="341"/>
      <c r="CYT14" s="341"/>
      <c r="CYU14" s="341"/>
      <c r="CYV14" s="341"/>
      <c r="CYW14" s="341"/>
      <c r="CYX14" s="341"/>
      <c r="CYY14" s="341"/>
      <c r="CYZ14" s="341"/>
      <c r="CZA14" s="341"/>
      <c r="CZB14" s="341"/>
      <c r="CZC14" s="341"/>
      <c r="CZD14" s="341"/>
      <c r="CZE14" s="341"/>
      <c r="CZF14" s="341"/>
      <c r="CZG14" s="341"/>
      <c r="CZH14" s="341"/>
      <c r="CZI14" s="341"/>
      <c r="CZJ14" s="341"/>
      <c r="CZK14" s="341"/>
      <c r="CZL14" s="341"/>
      <c r="CZM14" s="341"/>
      <c r="CZN14" s="341"/>
      <c r="CZO14" s="341"/>
      <c r="CZP14" s="341"/>
      <c r="CZQ14" s="341"/>
      <c r="CZR14" s="341"/>
      <c r="CZS14" s="341"/>
      <c r="CZT14" s="341"/>
      <c r="CZU14" s="341"/>
      <c r="CZV14" s="341"/>
      <c r="CZW14" s="341"/>
      <c r="CZX14" s="341"/>
      <c r="CZY14" s="341"/>
      <c r="CZZ14" s="341"/>
      <c r="DAA14" s="341"/>
      <c r="DAB14" s="341"/>
      <c r="DAC14" s="341"/>
      <c r="DAD14" s="341"/>
      <c r="DAE14" s="341"/>
      <c r="DAF14" s="341"/>
      <c r="DAG14" s="341"/>
      <c r="DAH14" s="341"/>
      <c r="DAI14" s="341"/>
      <c r="DAJ14" s="341"/>
      <c r="DAK14" s="341"/>
      <c r="DAL14" s="341"/>
      <c r="DAM14" s="341"/>
      <c r="DAN14" s="341"/>
      <c r="DAO14" s="341"/>
      <c r="DAP14" s="341"/>
      <c r="DAQ14" s="341"/>
      <c r="DAR14" s="341"/>
      <c r="DAS14" s="341"/>
      <c r="DAT14" s="341"/>
      <c r="DAU14" s="341"/>
      <c r="DAV14" s="341"/>
      <c r="DAW14" s="341"/>
      <c r="DAX14" s="341"/>
      <c r="DAY14" s="341"/>
      <c r="DAZ14" s="341"/>
      <c r="DBA14" s="341"/>
      <c r="DBB14" s="341"/>
      <c r="DBC14" s="341"/>
      <c r="DBD14" s="341"/>
      <c r="DBE14" s="341"/>
      <c r="DBF14" s="341"/>
      <c r="DBG14" s="341"/>
      <c r="DBH14" s="341"/>
      <c r="DBI14" s="341"/>
      <c r="DBJ14" s="341"/>
      <c r="DBK14" s="341"/>
      <c r="DBL14" s="341"/>
      <c r="DBM14" s="341"/>
      <c r="DBN14" s="341"/>
      <c r="DBO14" s="341"/>
      <c r="DBP14" s="341"/>
      <c r="DBQ14" s="341"/>
      <c r="DBR14" s="341"/>
      <c r="DBS14" s="341"/>
      <c r="DBT14" s="341"/>
      <c r="DBU14" s="341"/>
      <c r="DBV14" s="341"/>
      <c r="DBW14" s="341"/>
      <c r="DBX14" s="341"/>
      <c r="DBY14" s="341"/>
      <c r="DBZ14" s="341"/>
      <c r="DCA14" s="341"/>
      <c r="DCB14" s="341"/>
      <c r="DCC14" s="341"/>
      <c r="DCD14" s="341"/>
      <c r="DCE14" s="341"/>
      <c r="DCF14" s="341"/>
      <c r="DCG14" s="341"/>
      <c r="DCH14" s="341"/>
      <c r="DCI14" s="341"/>
      <c r="DCJ14" s="341"/>
      <c r="DCK14" s="341"/>
      <c r="DCL14" s="341"/>
      <c r="DCM14" s="341"/>
      <c r="DCN14" s="341"/>
      <c r="DCO14" s="341"/>
      <c r="DCP14" s="341"/>
      <c r="DCQ14" s="341"/>
      <c r="DCR14" s="341"/>
      <c r="DCS14" s="341"/>
      <c r="DCT14" s="341"/>
      <c r="DCU14" s="341"/>
      <c r="DCV14" s="341"/>
      <c r="DCW14" s="341"/>
      <c r="DCX14" s="341"/>
      <c r="DCY14" s="341"/>
      <c r="DCZ14" s="341"/>
      <c r="DDA14" s="341"/>
      <c r="DDB14" s="341"/>
      <c r="DDC14" s="341"/>
      <c r="DDD14" s="341"/>
      <c r="DDE14" s="341"/>
      <c r="DDF14" s="341"/>
      <c r="DDG14" s="341"/>
      <c r="DDH14" s="341"/>
      <c r="DDI14" s="341"/>
      <c r="DDJ14" s="341"/>
      <c r="DDK14" s="341"/>
      <c r="DDL14" s="341"/>
      <c r="DDM14" s="341"/>
      <c r="DDN14" s="341"/>
      <c r="DDO14" s="341"/>
      <c r="DDP14" s="341"/>
      <c r="DDQ14" s="341"/>
      <c r="DDR14" s="341"/>
      <c r="DDS14" s="341"/>
      <c r="DDT14" s="341"/>
      <c r="DDU14" s="341"/>
      <c r="DDV14" s="341"/>
      <c r="DDW14" s="341"/>
      <c r="DDX14" s="341"/>
      <c r="DDY14" s="341"/>
      <c r="DDZ14" s="341"/>
      <c r="DEA14" s="341"/>
      <c r="DEB14" s="341"/>
      <c r="DEC14" s="341"/>
      <c r="DED14" s="341"/>
      <c r="DEE14" s="341"/>
      <c r="DEF14" s="341"/>
      <c r="DEG14" s="341"/>
      <c r="DEH14" s="341"/>
      <c r="DEI14" s="341"/>
      <c r="DEJ14" s="341"/>
      <c r="DEK14" s="341"/>
      <c r="DEL14" s="341"/>
      <c r="DEM14" s="341"/>
      <c r="DEN14" s="341"/>
      <c r="DEO14" s="341"/>
      <c r="DEP14" s="341"/>
      <c r="DEQ14" s="341"/>
      <c r="DER14" s="341"/>
      <c r="DES14" s="341"/>
      <c r="DET14" s="341"/>
      <c r="DEU14" s="341"/>
      <c r="DEV14" s="341"/>
      <c r="DEW14" s="341"/>
      <c r="DEX14" s="341"/>
      <c r="DEY14" s="341"/>
      <c r="DEZ14" s="341"/>
      <c r="DFA14" s="341"/>
      <c r="DFB14" s="341"/>
      <c r="DFC14" s="341"/>
      <c r="DFD14" s="341"/>
      <c r="DFE14" s="341"/>
      <c r="DFF14" s="341"/>
      <c r="DFG14" s="341"/>
      <c r="DFH14" s="341"/>
      <c r="DFI14" s="341"/>
      <c r="DFJ14" s="341"/>
      <c r="DFK14" s="341"/>
      <c r="DFL14" s="341"/>
      <c r="DFM14" s="341"/>
      <c r="DFN14" s="341"/>
      <c r="DFO14" s="341"/>
      <c r="DFP14" s="341"/>
      <c r="DFQ14" s="341"/>
      <c r="DFR14" s="341"/>
      <c r="DFS14" s="341"/>
      <c r="DFT14" s="341"/>
      <c r="DFU14" s="341"/>
      <c r="DFV14" s="341"/>
      <c r="DFW14" s="341"/>
      <c r="DFX14" s="341"/>
      <c r="DFY14" s="341"/>
      <c r="DFZ14" s="341"/>
      <c r="DGA14" s="341"/>
      <c r="DGB14" s="341"/>
      <c r="DGC14" s="341"/>
      <c r="DGD14" s="341"/>
      <c r="DGE14" s="341"/>
      <c r="DGF14" s="341"/>
      <c r="DGG14" s="341"/>
      <c r="DGH14" s="341"/>
      <c r="DGI14" s="341"/>
      <c r="DGJ14" s="341"/>
      <c r="DGK14" s="341"/>
      <c r="DGL14" s="341"/>
      <c r="DGM14" s="341"/>
      <c r="DGN14" s="341"/>
      <c r="DGO14" s="341"/>
      <c r="DGP14" s="341"/>
      <c r="DGQ14" s="341"/>
      <c r="DGR14" s="341"/>
      <c r="DGS14" s="341"/>
      <c r="DGT14" s="341"/>
      <c r="DGU14" s="341"/>
      <c r="DGV14" s="341"/>
      <c r="DGW14" s="341"/>
      <c r="DGX14" s="341"/>
      <c r="DGY14" s="341"/>
      <c r="DGZ14" s="341"/>
      <c r="DHA14" s="341"/>
      <c r="DHB14" s="341"/>
      <c r="DHC14" s="341"/>
      <c r="DHD14" s="341"/>
      <c r="DHE14" s="341"/>
      <c r="DHF14" s="341"/>
      <c r="DHG14" s="341"/>
      <c r="DHH14" s="341"/>
      <c r="DHI14" s="341"/>
      <c r="DHJ14" s="341"/>
      <c r="DHK14" s="341"/>
      <c r="DHL14" s="341"/>
      <c r="DHM14" s="341"/>
      <c r="DHN14" s="341"/>
      <c r="DHO14" s="341"/>
      <c r="DHP14" s="341"/>
      <c r="DHQ14" s="341"/>
      <c r="DHR14" s="341"/>
      <c r="DHS14" s="341"/>
      <c r="DHT14" s="341"/>
      <c r="DHU14" s="341"/>
      <c r="DHV14" s="341"/>
      <c r="DHW14" s="341"/>
      <c r="DHX14" s="341"/>
      <c r="DHY14" s="341"/>
      <c r="DHZ14" s="341"/>
      <c r="DIA14" s="341"/>
      <c r="DIB14" s="341"/>
      <c r="DIC14" s="341"/>
      <c r="DID14" s="341"/>
      <c r="DIE14" s="341"/>
      <c r="DIF14" s="341"/>
      <c r="DIG14" s="341"/>
      <c r="DIH14" s="341"/>
      <c r="DII14" s="341"/>
      <c r="DIJ14" s="341"/>
      <c r="DIK14" s="341"/>
      <c r="DIL14" s="341"/>
      <c r="DIM14" s="341"/>
      <c r="DIN14" s="341"/>
      <c r="DIO14" s="341"/>
      <c r="DIP14" s="341"/>
      <c r="DIQ14" s="341"/>
      <c r="DIR14" s="341"/>
      <c r="DIS14" s="341"/>
      <c r="DIT14" s="341"/>
      <c r="DIU14" s="341"/>
      <c r="DIV14" s="341"/>
      <c r="DIW14" s="341"/>
      <c r="DIX14" s="341"/>
      <c r="DIY14" s="341"/>
      <c r="DIZ14" s="341"/>
      <c r="DJA14" s="341"/>
      <c r="DJB14" s="341"/>
      <c r="DJC14" s="341"/>
      <c r="DJD14" s="341"/>
      <c r="DJE14" s="341"/>
      <c r="DJF14" s="341"/>
      <c r="DJG14" s="341"/>
      <c r="DJH14" s="341"/>
      <c r="DJI14" s="341"/>
      <c r="DJJ14" s="341"/>
      <c r="DJK14" s="341"/>
      <c r="DJL14" s="341"/>
      <c r="DJM14" s="341"/>
      <c r="DJN14" s="341"/>
      <c r="DJO14" s="341"/>
      <c r="DJP14" s="341"/>
      <c r="DJQ14" s="341"/>
      <c r="DJR14" s="341"/>
      <c r="DJS14" s="341"/>
      <c r="DJT14" s="341"/>
      <c r="DJU14" s="341"/>
      <c r="DJV14" s="341"/>
      <c r="DJW14" s="341"/>
      <c r="DJX14" s="341"/>
      <c r="DJY14" s="341"/>
      <c r="DJZ14" s="341"/>
      <c r="DKA14" s="341"/>
      <c r="DKB14" s="341"/>
      <c r="DKC14" s="341"/>
      <c r="DKD14" s="341"/>
      <c r="DKE14" s="341"/>
      <c r="DKF14" s="341"/>
      <c r="DKG14" s="341"/>
      <c r="DKH14" s="341"/>
      <c r="DKI14" s="341"/>
      <c r="DKJ14" s="341"/>
      <c r="DKK14" s="341"/>
      <c r="DKL14" s="341"/>
      <c r="DKM14" s="341"/>
      <c r="DKN14" s="341"/>
      <c r="DKO14" s="341"/>
      <c r="DKP14" s="341"/>
      <c r="DKQ14" s="341"/>
      <c r="DKR14" s="341"/>
      <c r="DKS14" s="341"/>
      <c r="DKT14" s="341"/>
      <c r="DKU14" s="341"/>
      <c r="DKV14" s="341"/>
      <c r="DKW14" s="341"/>
      <c r="DKX14" s="341"/>
      <c r="DKY14" s="341"/>
      <c r="DKZ14" s="341"/>
      <c r="DLA14" s="341"/>
      <c r="DLB14" s="341"/>
      <c r="DLC14" s="341"/>
      <c r="DLD14" s="341"/>
      <c r="DLE14" s="341"/>
      <c r="DLF14" s="341"/>
      <c r="DLG14" s="341"/>
      <c r="DLH14" s="341"/>
      <c r="DLI14" s="341"/>
      <c r="DLJ14" s="341"/>
      <c r="DLK14" s="341"/>
      <c r="DLL14" s="341"/>
      <c r="DLM14" s="341"/>
      <c r="DLN14" s="341"/>
      <c r="DLO14" s="341"/>
      <c r="DLP14" s="341"/>
      <c r="DLQ14" s="341"/>
      <c r="DLR14" s="341"/>
      <c r="DLS14" s="341"/>
      <c r="DLT14" s="341"/>
      <c r="DLU14" s="341"/>
      <c r="DLV14" s="341"/>
      <c r="DLW14" s="341"/>
      <c r="DLX14" s="341"/>
      <c r="DLY14" s="341"/>
      <c r="DLZ14" s="341"/>
      <c r="DMA14" s="341"/>
      <c r="DMB14" s="341"/>
      <c r="DMC14" s="341"/>
      <c r="DMD14" s="341"/>
      <c r="DME14" s="341"/>
      <c r="DMF14" s="341"/>
      <c r="DMG14" s="341"/>
      <c r="DMH14" s="341"/>
      <c r="DMI14" s="341"/>
      <c r="DMJ14" s="341"/>
      <c r="DMK14" s="341"/>
      <c r="DML14" s="341"/>
      <c r="DMM14" s="341"/>
      <c r="DMN14" s="341"/>
      <c r="DMO14" s="341"/>
      <c r="DMP14" s="341"/>
      <c r="DMQ14" s="341"/>
      <c r="DMR14" s="341"/>
      <c r="DMS14" s="341"/>
      <c r="DMT14" s="341"/>
      <c r="DMU14" s="341"/>
      <c r="DMV14" s="341"/>
      <c r="DMW14" s="341"/>
      <c r="DMX14" s="341"/>
      <c r="DMY14" s="341"/>
      <c r="DMZ14" s="341"/>
      <c r="DNA14" s="341"/>
      <c r="DNB14" s="341"/>
      <c r="DNC14" s="341"/>
      <c r="DND14" s="341"/>
      <c r="DNE14" s="341"/>
      <c r="DNF14" s="341"/>
      <c r="DNG14" s="341"/>
      <c r="DNH14" s="341"/>
      <c r="DNI14" s="341"/>
      <c r="DNJ14" s="341"/>
      <c r="DNK14" s="341"/>
      <c r="DNL14" s="341"/>
      <c r="DNM14" s="341"/>
      <c r="DNN14" s="341"/>
      <c r="DNO14" s="341"/>
      <c r="DNP14" s="341"/>
      <c r="DNQ14" s="341"/>
      <c r="DNR14" s="341"/>
      <c r="DNS14" s="341"/>
      <c r="DNT14" s="341"/>
      <c r="DNU14" s="341"/>
      <c r="DNV14" s="341"/>
      <c r="DNW14" s="341"/>
      <c r="DNX14" s="341"/>
      <c r="DNY14" s="341"/>
      <c r="DNZ14" s="341"/>
      <c r="DOA14" s="341"/>
      <c r="DOB14" s="341"/>
      <c r="DOC14" s="341"/>
      <c r="DOD14" s="341"/>
      <c r="DOE14" s="341"/>
      <c r="DOF14" s="341"/>
      <c r="DOG14" s="341"/>
      <c r="DOH14" s="341"/>
      <c r="DOI14" s="341"/>
      <c r="DOJ14" s="341"/>
      <c r="DOK14" s="341"/>
      <c r="DOL14" s="341"/>
      <c r="DOM14" s="341"/>
      <c r="DON14" s="341"/>
      <c r="DOO14" s="341"/>
      <c r="DOP14" s="341"/>
      <c r="DOQ14" s="341"/>
      <c r="DOR14" s="341"/>
      <c r="DOS14" s="341"/>
      <c r="DOT14" s="341"/>
      <c r="DOU14" s="341"/>
      <c r="DOV14" s="341"/>
      <c r="DOW14" s="341"/>
      <c r="DOX14" s="341"/>
      <c r="DOY14" s="341"/>
      <c r="DOZ14" s="341"/>
      <c r="DPA14" s="341"/>
      <c r="DPB14" s="341"/>
      <c r="DPC14" s="341"/>
      <c r="DPD14" s="341"/>
      <c r="DPE14" s="341"/>
      <c r="DPF14" s="341"/>
      <c r="DPG14" s="341"/>
      <c r="DPH14" s="341"/>
      <c r="DPI14" s="341"/>
      <c r="DPJ14" s="341"/>
      <c r="DPK14" s="341"/>
      <c r="DPL14" s="341"/>
      <c r="DPM14" s="341"/>
      <c r="DPN14" s="341"/>
      <c r="DPO14" s="341"/>
      <c r="DPP14" s="341"/>
      <c r="DPQ14" s="341"/>
      <c r="DPR14" s="341"/>
      <c r="DPS14" s="341"/>
      <c r="DPT14" s="341"/>
      <c r="DPU14" s="341"/>
      <c r="DPV14" s="341"/>
      <c r="DPW14" s="341"/>
      <c r="DPX14" s="341"/>
      <c r="DPY14" s="341"/>
      <c r="DPZ14" s="341"/>
      <c r="DQA14" s="341"/>
      <c r="DQB14" s="341"/>
      <c r="DQC14" s="341"/>
      <c r="DQD14" s="341"/>
      <c r="DQE14" s="341"/>
      <c r="DQF14" s="341"/>
      <c r="DQG14" s="341"/>
      <c r="DQH14" s="341"/>
      <c r="DQI14" s="341"/>
      <c r="DQJ14" s="341"/>
      <c r="DQK14" s="341"/>
      <c r="DQL14" s="341"/>
      <c r="DQM14" s="341"/>
      <c r="DQN14" s="341"/>
      <c r="DQO14" s="341"/>
      <c r="DQP14" s="341"/>
      <c r="DQQ14" s="341"/>
      <c r="DQR14" s="341"/>
      <c r="DQS14" s="341"/>
      <c r="DQT14" s="341"/>
      <c r="DQU14" s="341"/>
      <c r="DQV14" s="341"/>
      <c r="DQW14" s="341"/>
      <c r="DQX14" s="341"/>
      <c r="DQY14" s="341"/>
      <c r="DQZ14" s="341"/>
      <c r="DRA14" s="341"/>
      <c r="DRB14" s="341"/>
      <c r="DRC14" s="341"/>
      <c r="DRD14" s="341"/>
      <c r="DRE14" s="341"/>
      <c r="DRF14" s="341"/>
      <c r="DRG14" s="341"/>
      <c r="DRH14" s="341"/>
      <c r="DRI14" s="341"/>
      <c r="DRJ14" s="341"/>
      <c r="DRK14" s="341"/>
      <c r="DRL14" s="341"/>
      <c r="DRM14" s="341"/>
      <c r="DRN14" s="341"/>
      <c r="DRO14" s="341"/>
      <c r="DRP14" s="341"/>
      <c r="DRQ14" s="341"/>
      <c r="DRR14" s="341"/>
      <c r="DRS14" s="341"/>
      <c r="DRT14" s="341"/>
      <c r="DRU14" s="341"/>
      <c r="DRV14" s="341"/>
      <c r="DRW14" s="341"/>
      <c r="DRX14" s="341"/>
      <c r="DRY14" s="341"/>
      <c r="DRZ14" s="341"/>
      <c r="DSA14" s="341"/>
      <c r="DSB14" s="341"/>
      <c r="DSC14" s="341"/>
      <c r="DSD14" s="341"/>
      <c r="DSE14" s="341"/>
      <c r="DSF14" s="341"/>
      <c r="DSG14" s="341"/>
      <c r="DSH14" s="341"/>
      <c r="DSI14" s="341"/>
      <c r="DSJ14" s="341"/>
      <c r="DSK14" s="341"/>
      <c r="DSL14" s="341"/>
      <c r="DSM14" s="341"/>
      <c r="DSN14" s="341"/>
      <c r="DSO14" s="341"/>
      <c r="DSP14" s="341"/>
      <c r="DSQ14" s="341"/>
      <c r="DSR14" s="341"/>
      <c r="DSS14" s="341"/>
      <c r="DST14" s="341"/>
      <c r="DSU14" s="341"/>
      <c r="DSV14" s="341"/>
      <c r="DSW14" s="341"/>
      <c r="DSX14" s="341"/>
      <c r="DSY14" s="341"/>
      <c r="DSZ14" s="341"/>
      <c r="DTA14" s="341"/>
      <c r="DTB14" s="341"/>
      <c r="DTC14" s="341"/>
      <c r="DTD14" s="341"/>
      <c r="DTE14" s="341"/>
      <c r="DTF14" s="341"/>
      <c r="DTG14" s="341"/>
      <c r="DTH14" s="341"/>
      <c r="DTI14" s="341"/>
      <c r="DTJ14" s="341"/>
      <c r="DTK14" s="341"/>
      <c r="DTL14" s="341"/>
      <c r="DTM14" s="341"/>
      <c r="DTN14" s="341"/>
      <c r="DTO14" s="341"/>
      <c r="DTP14" s="341"/>
      <c r="DTQ14" s="341"/>
      <c r="DTR14" s="341"/>
      <c r="DTS14" s="341"/>
      <c r="DTT14" s="341"/>
      <c r="DTU14" s="341"/>
      <c r="DTV14" s="341"/>
      <c r="DTW14" s="341"/>
      <c r="DTX14" s="341"/>
      <c r="DTY14" s="341"/>
      <c r="DTZ14" s="341"/>
      <c r="DUA14" s="341"/>
      <c r="DUB14" s="341"/>
      <c r="DUC14" s="341"/>
      <c r="DUD14" s="341"/>
      <c r="DUE14" s="341"/>
      <c r="DUF14" s="341"/>
      <c r="DUG14" s="341"/>
      <c r="DUH14" s="341"/>
      <c r="DUI14" s="341"/>
      <c r="DUJ14" s="341"/>
      <c r="DUK14" s="341"/>
      <c r="DUL14" s="341"/>
      <c r="DUM14" s="341"/>
      <c r="DUN14" s="341"/>
      <c r="DUO14" s="341"/>
      <c r="DUP14" s="341"/>
      <c r="DUQ14" s="341"/>
      <c r="DUR14" s="341"/>
      <c r="DUS14" s="341"/>
      <c r="DUT14" s="341"/>
      <c r="DUU14" s="341"/>
      <c r="DUV14" s="341"/>
      <c r="DUW14" s="341"/>
      <c r="DUX14" s="341"/>
      <c r="DUY14" s="341"/>
      <c r="DUZ14" s="341"/>
      <c r="DVA14" s="341"/>
      <c r="DVB14" s="341"/>
      <c r="DVC14" s="341"/>
      <c r="DVD14" s="341"/>
      <c r="DVE14" s="341"/>
      <c r="DVF14" s="341"/>
      <c r="DVG14" s="341"/>
      <c r="DVH14" s="341"/>
      <c r="DVI14" s="341"/>
      <c r="DVJ14" s="341"/>
      <c r="DVK14" s="341"/>
      <c r="DVL14" s="341"/>
      <c r="DVM14" s="341"/>
      <c r="DVN14" s="341"/>
      <c r="DVO14" s="341"/>
      <c r="DVP14" s="341"/>
      <c r="DVQ14" s="341"/>
      <c r="DVR14" s="341"/>
      <c r="DVS14" s="341"/>
      <c r="DVT14" s="341"/>
      <c r="DVU14" s="341"/>
      <c r="DVV14" s="341"/>
      <c r="DVW14" s="341"/>
      <c r="DVX14" s="341"/>
      <c r="DVY14" s="341"/>
      <c r="DVZ14" s="341"/>
      <c r="DWA14" s="341"/>
      <c r="DWB14" s="341"/>
      <c r="DWC14" s="341"/>
      <c r="DWD14" s="341"/>
      <c r="DWE14" s="341"/>
      <c r="DWF14" s="341"/>
      <c r="DWG14" s="341"/>
      <c r="DWH14" s="341"/>
      <c r="DWI14" s="341"/>
      <c r="DWJ14" s="341"/>
      <c r="DWK14" s="341"/>
      <c r="DWL14" s="341"/>
      <c r="DWM14" s="341"/>
      <c r="DWN14" s="341"/>
      <c r="DWO14" s="341"/>
      <c r="DWP14" s="341"/>
      <c r="DWQ14" s="341"/>
      <c r="DWR14" s="341"/>
      <c r="DWS14" s="341"/>
      <c r="DWT14" s="341"/>
      <c r="DWU14" s="341"/>
      <c r="DWV14" s="341"/>
      <c r="DWW14" s="341"/>
      <c r="DWX14" s="341"/>
      <c r="DWY14" s="341"/>
      <c r="DWZ14" s="341"/>
      <c r="DXA14" s="341"/>
      <c r="DXB14" s="341"/>
      <c r="DXC14" s="341"/>
      <c r="DXD14" s="341"/>
      <c r="DXE14" s="341"/>
      <c r="DXF14" s="341"/>
      <c r="DXG14" s="341"/>
      <c r="DXH14" s="341"/>
      <c r="DXI14" s="341"/>
      <c r="DXJ14" s="341"/>
      <c r="DXK14" s="341"/>
      <c r="DXL14" s="341"/>
      <c r="DXM14" s="341"/>
      <c r="DXN14" s="341"/>
      <c r="DXO14" s="341"/>
      <c r="DXP14" s="341"/>
      <c r="DXQ14" s="341"/>
      <c r="DXR14" s="341"/>
      <c r="DXS14" s="341"/>
      <c r="DXT14" s="341"/>
      <c r="DXU14" s="341"/>
      <c r="DXV14" s="341"/>
      <c r="DXW14" s="341"/>
      <c r="DXX14" s="341"/>
      <c r="DXY14" s="341"/>
      <c r="DXZ14" s="341"/>
      <c r="DYA14" s="341"/>
      <c r="DYB14" s="341"/>
      <c r="DYC14" s="341"/>
      <c r="DYD14" s="341"/>
      <c r="DYE14" s="341"/>
      <c r="DYF14" s="341"/>
      <c r="DYG14" s="341"/>
      <c r="DYH14" s="341"/>
      <c r="DYI14" s="341"/>
      <c r="DYJ14" s="341"/>
      <c r="DYK14" s="341"/>
      <c r="DYL14" s="341"/>
      <c r="DYM14" s="341"/>
      <c r="DYN14" s="341"/>
      <c r="DYO14" s="341"/>
      <c r="DYP14" s="341"/>
      <c r="DYQ14" s="341"/>
      <c r="DYR14" s="341"/>
      <c r="DYS14" s="341"/>
      <c r="DYT14" s="341"/>
      <c r="DYU14" s="341"/>
      <c r="DYV14" s="341"/>
      <c r="DYW14" s="341"/>
      <c r="DYX14" s="341"/>
      <c r="DYY14" s="341"/>
      <c r="DYZ14" s="341"/>
      <c r="DZA14" s="341"/>
      <c r="DZB14" s="341"/>
      <c r="DZC14" s="341"/>
      <c r="DZD14" s="341"/>
      <c r="DZE14" s="341"/>
      <c r="DZF14" s="341"/>
      <c r="DZG14" s="341"/>
      <c r="DZH14" s="341"/>
      <c r="DZI14" s="341"/>
      <c r="DZJ14" s="341"/>
      <c r="DZK14" s="341"/>
      <c r="DZL14" s="341"/>
      <c r="DZM14" s="341"/>
      <c r="DZN14" s="341"/>
      <c r="DZO14" s="341"/>
      <c r="DZP14" s="341"/>
      <c r="DZQ14" s="341"/>
      <c r="DZR14" s="341"/>
      <c r="DZS14" s="341"/>
      <c r="DZT14" s="341"/>
      <c r="DZU14" s="341"/>
      <c r="DZV14" s="341"/>
      <c r="DZW14" s="341"/>
      <c r="DZX14" s="341"/>
      <c r="DZY14" s="341"/>
      <c r="DZZ14" s="341"/>
      <c r="EAA14" s="341"/>
      <c r="EAB14" s="341"/>
      <c r="EAC14" s="341"/>
      <c r="EAD14" s="341"/>
      <c r="EAE14" s="341"/>
      <c r="EAF14" s="341"/>
      <c r="EAG14" s="341"/>
      <c r="EAH14" s="341"/>
      <c r="EAI14" s="341"/>
      <c r="EAJ14" s="341"/>
      <c r="EAK14" s="341"/>
      <c r="EAL14" s="341"/>
      <c r="EAM14" s="341"/>
      <c r="EAN14" s="341"/>
      <c r="EAO14" s="341"/>
      <c r="EAP14" s="341"/>
      <c r="EAQ14" s="341"/>
      <c r="EAR14" s="341"/>
      <c r="EAS14" s="341"/>
      <c r="EAT14" s="341"/>
      <c r="EAU14" s="341"/>
      <c r="EAV14" s="341"/>
      <c r="EAW14" s="341"/>
      <c r="EAX14" s="341"/>
      <c r="EAY14" s="341"/>
      <c r="EAZ14" s="341"/>
      <c r="EBA14" s="341"/>
      <c r="EBB14" s="341"/>
      <c r="EBC14" s="341"/>
      <c r="EBD14" s="341"/>
      <c r="EBE14" s="341"/>
      <c r="EBF14" s="341"/>
      <c r="EBG14" s="341"/>
      <c r="EBH14" s="341"/>
      <c r="EBI14" s="341"/>
      <c r="EBJ14" s="341"/>
      <c r="EBK14" s="341"/>
      <c r="EBL14" s="341"/>
      <c r="EBM14" s="341"/>
      <c r="EBN14" s="341"/>
      <c r="EBO14" s="341"/>
      <c r="EBP14" s="341"/>
      <c r="EBQ14" s="341"/>
      <c r="EBR14" s="341"/>
      <c r="EBS14" s="341"/>
      <c r="EBT14" s="341"/>
      <c r="EBU14" s="341"/>
      <c r="EBV14" s="341"/>
      <c r="EBW14" s="341"/>
      <c r="EBX14" s="341"/>
      <c r="EBY14" s="341"/>
      <c r="EBZ14" s="341"/>
      <c r="ECA14" s="341"/>
      <c r="ECB14" s="341"/>
      <c r="ECC14" s="341"/>
      <c r="ECD14" s="341"/>
      <c r="ECE14" s="341"/>
      <c r="ECF14" s="341"/>
      <c r="ECG14" s="341"/>
      <c r="ECH14" s="341"/>
      <c r="ECI14" s="341"/>
      <c r="ECJ14" s="341"/>
      <c r="ECK14" s="341"/>
      <c r="ECL14" s="341"/>
      <c r="ECM14" s="341"/>
      <c r="ECN14" s="341"/>
      <c r="ECO14" s="341"/>
      <c r="ECP14" s="341"/>
      <c r="ECQ14" s="341"/>
      <c r="ECR14" s="341"/>
      <c r="ECS14" s="341"/>
      <c r="ECT14" s="341"/>
      <c r="ECU14" s="341"/>
      <c r="ECV14" s="341"/>
      <c r="ECW14" s="341"/>
      <c r="ECX14" s="341"/>
      <c r="ECY14" s="341"/>
      <c r="ECZ14" s="341"/>
      <c r="EDA14" s="341"/>
      <c r="EDB14" s="341"/>
      <c r="EDC14" s="341"/>
      <c r="EDD14" s="341"/>
      <c r="EDE14" s="341"/>
      <c r="EDF14" s="341"/>
      <c r="EDG14" s="341"/>
      <c r="EDH14" s="341"/>
      <c r="EDI14" s="341"/>
      <c r="EDJ14" s="341"/>
      <c r="EDK14" s="341"/>
      <c r="EDL14" s="341"/>
      <c r="EDM14" s="341"/>
      <c r="EDN14" s="341"/>
      <c r="EDO14" s="341"/>
      <c r="EDP14" s="341"/>
      <c r="EDQ14" s="341"/>
      <c r="EDR14" s="341"/>
      <c r="EDS14" s="341"/>
      <c r="EDT14" s="341"/>
      <c r="EDU14" s="341"/>
      <c r="EDV14" s="341"/>
      <c r="EDW14" s="341"/>
      <c r="EDX14" s="341"/>
      <c r="EDY14" s="341"/>
      <c r="EDZ14" s="341"/>
      <c r="EEA14" s="341"/>
      <c r="EEB14" s="341"/>
      <c r="EEC14" s="341"/>
      <c r="EED14" s="341"/>
      <c r="EEE14" s="341"/>
      <c r="EEF14" s="341"/>
      <c r="EEG14" s="341"/>
      <c r="EEH14" s="341"/>
      <c r="EEI14" s="341"/>
      <c r="EEJ14" s="341"/>
      <c r="EEK14" s="341"/>
      <c r="EEL14" s="341"/>
      <c r="EEM14" s="341"/>
      <c r="EEN14" s="341"/>
      <c r="EEO14" s="341"/>
      <c r="EEP14" s="341"/>
      <c r="EEQ14" s="341"/>
      <c r="EER14" s="341"/>
      <c r="EES14" s="341"/>
      <c r="EET14" s="341"/>
      <c r="EEU14" s="341"/>
      <c r="EEV14" s="341"/>
      <c r="EEW14" s="341"/>
      <c r="EEX14" s="341"/>
      <c r="EEY14" s="341"/>
      <c r="EEZ14" s="341"/>
      <c r="EFA14" s="341"/>
      <c r="EFB14" s="341"/>
      <c r="EFC14" s="341"/>
      <c r="EFD14" s="341"/>
      <c r="EFE14" s="341"/>
      <c r="EFF14" s="341"/>
      <c r="EFG14" s="341"/>
      <c r="EFH14" s="341"/>
      <c r="EFI14" s="341"/>
      <c r="EFJ14" s="341"/>
      <c r="EFK14" s="341"/>
      <c r="EFL14" s="341"/>
      <c r="EFM14" s="341"/>
      <c r="EFN14" s="341"/>
      <c r="EFO14" s="341"/>
      <c r="EFP14" s="341"/>
      <c r="EFQ14" s="341"/>
      <c r="EFR14" s="341"/>
      <c r="EFS14" s="341"/>
      <c r="EFT14" s="341"/>
      <c r="EFU14" s="341"/>
      <c r="EFV14" s="341"/>
      <c r="EFW14" s="341"/>
      <c r="EFX14" s="341"/>
      <c r="EFY14" s="341"/>
      <c r="EFZ14" s="341"/>
      <c r="EGA14" s="341"/>
      <c r="EGB14" s="341"/>
      <c r="EGC14" s="341"/>
      <c r="EGD14" s="341"/>
      <c r="EGE14" s="341"/>
      <c r="EGF14" s="341"/>
      <c r="EGG14" s="341"/>
      <c r="EGH14" s="341"/>
      <c r="EGI14" s="341"/>
      <c r="EGJ14" s="341"/>
      <c r="EGK14" s="341"/>
      <c r="EGL14" s="341"/>
      <c r="EGM14" s="341"/>
      <c r="EGN14" s="341"/>
      <c r="EGO14" s="341"/>
      <c r="EGP14" s="341"/>
      <c r="EGQ14" s="341"/>
      <c r="EGR14" s="341"/>
      <c r="EGS14" s="341"/>
      <c r="EGT14" s="341"/>
      <c r="EGU14" s="341"/>
      <c r="EGV14" s="341"/>
      <c r="EGW14" s="341"/>
      <c r="EGX14" s="341"/>
      <c r="EGY14" s="341"/>
      <c r="EGZ14" s="341"/>
      <c r="EHA14" s="341"/>
      <c r="EHB14" s="341"/>
      <c r="EHC14" s="341"/>
      <c r="EHD14" s="341"/>
      <c r="EHE14" s="341"/>
      <c r="EHF14" s="341"/>
      <c r="EHG14" s="341"/>
      <c r="EHH14" s="341"/>
      <c r="EHI14" s="341"/>
      <c r="EHJ14" s="341"/>
      <c r="EHK14" s="341"/>
      <c r="EHL14" s="341"/>
      <c r="EHM14" s="341"/>
      <c r="EHN14" s="341"/>
      <c r="EHO14" s="341"/>
      <c r="EHP14" s="341"/>
      <c r="EHQ14" s="341"/>
      <c r="EHR14" s="341"/>
      <c r="EHS14" s="341"/>
      <c r="EHT14" s="341"/>
      <c r="EHU14" s="341"/>
      <c r="EHV14" s="341"/>
      <c r="EHW14" s="341"/>
      <c r="EHX14" s="341"/>
      <c r="EHY14" s="341"/>
      <c r="EHZ14" s="341"/>
      <c r="EIA14" s="341"/>
      <c r="EIB14" s="341"/>
      <c r="EIC14" s="341"/>
      <c r="EID14" s="341"/>
      <c r="EIE14" s="341"/>
      <c r="EIF14" s="341"/>
      <c r="EIG14" s="341"/>
      <c r="EIH14" s="341"/>
      <c r="EII14" s="341"/>
      <c r="EIJ14" s="341"/>
      <c r="EIK14" s="341"/>
      <c r="EIL14" s="341"/>
      <c r="EIM14" s="341"/>
      <c r="EIN14" s="341"/>
      <c r="EIO14" s="341"/>
      <c r="EIP14" s="341"/>
      <c r="EIQ14" s="341"/>
      <c r="EIR14" s="341"/>
      <c r="EIS14" s="341"/>
      <c r="EIT14" s="341"/>
      <c r="EIU14" s="341"/>
      <c r="EIV14" s="341"/>
      <c r="EIW14" s="341"/>
      <c r="EIX14" s="341"/>
      <c r="EIY14" s="341"/>
      <c r="EIZ14" s="341"/>
      <c r="EJA14" s="341"/>
      <c r="EJB14" s="341"/>
      <c r="EJC14" s="341"/>
      <c r="EJD14" s="341"/>
      <c r="EJE14" s="341"/>
      <c r="EJF14" s="341"/>
      <c r="EJG14" s="341"/>
      <c r="EJH14" s="341"/>
      <c r="EJI14" s="341"/>
      <c r="EJJ14" s="341"/>
      <c r="EJK14" s="341"/>
      <c r="EJL14" s="341"/>
      <c r="EJM14" s="341"/>
      <c r="EJN14" s="341"/>
      <c r="EJO14" s="341"/>
      <c r="EJP14" s="341"/>
      <c r="EJQ14" s="341"/>
      <c r="EJR14" s="341"/>
      <c r="EJS14" s="341"/>
      <c r="EJT14" s="341"/>
      <c r="EJU14" s="341"/>
      <c r="EJV14" s="341"/>
      <c r="EJW14" s="341"/>
      <c r="EJX14" s="341"/>
      <c r="EJY14" s="341"/>
      <c r="EJZ14" s="341"/>
      <c r="EKA14" s="341"/>
      <c r="EKB14" s="341"/>
      <c r="EKC14" s="341"/>
      <c r="EKD14" s="341"/>
      <c r="EKE14" s="341"/>
      <c r="EKF14" s="341"/>
      <c r="EKG14" s="341"/>
      <c r="EKH14" s="341"/>
      <c r="EKI14" s="341"/>
      <c r="EKJ14" s="341"/>
      <c r="EKK14" s="341"/>
      <c r="EKL14" s="341"/>
      <c r="EKM14" s="341"/>
      <c r="EKN14" s="341"/>
      <c r="EKO14" s="341"/>
      <c r="EKP14" s="341"/>
      <c r="EKQ14" s="341"/>
      <c r="EKR14" s="341"/>
      <c r="EKS14" s="341"/>
      <c r="EKT14" s="341"/>
      <c r="EKU14" s="341"/>
      <c r="EKV14" s="341"/>
      <c r="EKW14" s="341"/>
      <c r="EKX14" s="341"/>
      <c r="EKY14" s="341"/>
      <c r="EKZ14" s="341"/>
      <c r="ELA14" s="341"/>
      <c r="ELB14" s="341"/>
      <c r="ELC14" s="341"/>
      <c r="ELD14" s="341"/>
      <c r="ELE14" s="341"/>
      <c r="ELF14" s="341"/>
      <c r="ELG14" s="341"/>
      <c r="ELH14" s="341"/>
      <c r="ELI14" s="341"/>
      <c r="ELJ14" s="341"/>
      <c r="ELK14" s="341"/>
      <c r="ELL14" s="341"/>
      <c r="ELM14" s="341"/>
      <c r="ELN14" s="341"/>
      <c r="ELO14" s="341"/>
      <c r="ELP14" s="341"/>
      <c r="ELQ14" s="341"/>
      <c r="ELR14" s="341"/>
      <c r="ELS14" s="341"/>
      <c r="ELT14" s="341"/>
      <c r="ELU14" s="341"/>
      <c r="ELV14" s="341"/>
      <c r="ELW14" s="341"/>
      <c r="ELX14" s="341"/>
      <c r="ELY14" s="341"/>
      <c r="ELZ14" s="341"/>
      <c r="EMA14" s="341"/>
      <c r="EMB14" s="341"/>
      <c r="EMC14" s="341"/>
      <c r="EMD14" s="341"/>
      <c r="EME14" s="341"/>
      <c r="EMF14" s="341"/>
      <c r="EMG14" s="341"/>
      <c r="EMH14" s="341"/>
      <c r="EMI14" s="341"/>
      <c r="EMJ14" s="341"/>
      <c r="EMK14" s="341"/>
      <c r="EML14" s="341"/>
      <c r="EMM14" s="341"/>
      <c r="EMN14" s="341"/>
      <c r="EMO14" s="341"/>
      <c r="EMP14" s="341"/>
      <c r="EMQ14" s="341"/>
      <c r="EMR14" s="341"/>
      <c r="EMS14" s="341"/>
      <c r="EMT14" s="341"/>
      <c r="EMU14" s="341"/>
      <c r="EMV14" s="341"/>
      <c r="EMW14" s="341"/>
      <c r="EMX14" s="341"/>
      <c r="EMY14" s="341"/>
      <c r="EMZ14" s="341"/>
      <c r="ENA14" s="341"/>
      <c r="ENB14" s="341"/>
      <c r="ENC14" s="341"/>
      <c r="END14" s="341"/>
      <c r="ENE14" s="341"/>
      <c r="ENF14" s="341"/>
      <c r="ENG14" s="341"/>
      <c r="ENH14" s="341"/>
      <c r="ENI14" s="341"/>
      <c r="ENJ14" s="341"/>
      <c r="ENK14" s="341"/>
      <c r="ENL14" s="341"/>
      <c r="ENM14" s="341"/>
      <c r="ENN14" s="341"/>
      <c r="ENO14" s="341"/>
      <c r="ENP14" s="341"/>
      <c r="ENQ14" s="341"/>
      <c r="ENR14" s="341"/>
      <c r="ENS14" s="341"/>
      <c r="ENT14" s="341"/>
      <c r="ENU14" s="341"/>
      <c r="ENV14" s="341"/>
      <c r="ENW14" s="341"/>
      <c r="ENX14" s="341"/>
      <c r="ENY14" s="341"/>
      <c r="ENZ14" s="341"/>
      <c r="EOA14" s="341"/>
      <c r="EOB14" s="341"/>
      <c r="EOC14" s="341"/>
      <c r="EOD14" s="341"/>
      <c r="EOE14" s="341"/>
      <c r="EOF14" s="341"/>
      <c r="EOG14" s="341"/>
      <c r="EOH14" s="341"/>
      <c r="EOI14" s="341"/>
      <c r="EOJ14" s="341"/>
      <c r="EOK14" s="341"/>
      <c r="EOL14" s="341"/>
      <c r="EOM14" s="341"/>
      <c r="EON14" s="341"/>
      <c r="EOO14" s="341"/>
      <c r="EOP14" s="341"/>
      <c r="EOQ14" s="341"/>
      <c r="EOR14" s="341"/>
      <c r="EOS14" s="341"/>
      <c r="EOT14" s="341"/>
      <c r="EOU14" s="341"/>
      <c r="EOV14" s="341"/>
      <c r="EOW14" s="341"/>
      <c r="EOX14" s="341"/>
      <c r="EOY14" s="341"/>
      <c r="EOZ14" s="341"/>
      <c r="EPA14" s="341"/>
      <c r="EPB14" s="341"/>
      <c r="EPC14" s="341"/>
      <c r="EPD14" s="341"/>
      <c r="EPE14" s="341"/>
      <c r="EPF14" s="341"/>
      <c r="EPG14" s="341"/>
      <c r="EPH14" s="341"/>
      <c r="EPI14" s="341"/>
      <c r="EPJ14" s="341"/>
      <c r="EPK14" s="341"/>
      <c r="EPL14" s="341"/>
      <c r="EPM14" s="341"/>
      <c r="EPN14" s="341"/>
      <c r="EPO14" s="341"/>
      <c r="EPP14" s="341"/>
      <c r="EPQ14" s="341"/>
      <c r="EPR14" s="341"/>
      <c r="EPS14" s="341"/>
      <c r="EPT14" s="341"/>
      <c r="EPU14" s="341"/>
      <c r="EPV14" s="341"/>
      <c r="EPW14" s="341"/>
      <c r="EPX14" s="341"/>
      <c r="EPY14" s="341"/>
      <c r="EPZ14" s="341"/>
      <c r="EQA14" s="341"/>
      <c r="EQB14" s="341"/>
      <c r="EQC14" s="341"/>
      <c r="EQD14" s="341"/>
      <c r="EQE14" s="341"/>
      <c r="EQF14" s="341"/>
      <c r="EQG14" s="341"/>
      <c r="EQH14" s="341"/>
      <c r="EQI14" s="341"/>
      <c r="EQJ14" s="341"/>
      <c r="EQK14" s="341"/>
      <c r="EQL14" s="341"/>
      <c r="EQM14" s="341"/>
      <c r="EQN14" s="341"/>
      <c r="EQO14" s="341"/>
      <c r="EQP14" s="341"/>
      <c r="EQQ14" s="341"/>
      <c r="EQR14" s="341"/>
      <c r="EQS14" s="341"/>
      <c r="EQT14" s="341"/>
      <c r="EQU14" s="341"/>
      <c r="EQV14" s="341"/>
      <c r="EQW14" s="341"/>
      <c r="EQX14" s="341"/>
      <c r="EQY14" s="341"/>
      <c r="EQZ14" s="341"/>
      <c r="ERA14" s="341"/>
      <c r="ERB14" s="341"/>
      <c r="ERC14" s="341"/>
      <c r="ERD14" s="341"/>
      <c r="ERE14" s="341"/>
      <c r="ERF14" s="341"/>
      <c r="ERG14" s="341"/>
      <c r="ERH14" s="341"/>
      <c r="ERI14" s="341"/>
      <c r="ERJ14" s="341"/>
      <c r="ERK14" s="341"/>
      <c r="ERL14" s="341"/>
      <c r="ERM14" s="341"/>
      <c r="ERN14" s="341"/>
      <c r="ERO14" s="341"/>
      <c r="ERP14" s="341"/>
      <c r="ERQ14" s="341"/>
      <c r="ERR14" s="341"/>
      <c r="ERS14" s="341"/>
      <c r="ERT14" s="341"/>
      <c r="ERU14" s="341"/>
      <c r="ERV14" s="341"/>
      <c r="ERW14" s="341"/>
      <c r="ERX14" s="341"/>
      <c r="ERY14" s="341"/>
      <c r="ERZ14" s="341"/>
      <c r="ESA14" s="341"/>
      <c r="ESB14" s="341"/>
      <c r="ESC14" s="341"/>
      <c r="ESD14" s="341"/>
      <c r="ESE14" s="341"/>
      <c r="ESF14" s="341"/>
      <c r="ESG14" s="341"/>
      <c r="ESH14" s="341"/>
      <c r="ESI14" s="341"/>
      <c r="ESJ14" s="341"/>
      <c r="ESK14" s="341"/>
      <c r="ESL14" s="341"/>
      <c r="ESM14" s="341"/>
      <c r="ESN14" s="341"/>
      <c r="ESO14" s="341"/>
      <c r="ESP14" s="341"/>
      <c r="ESQ14" s="341"/>
      <c r="ESR14" s="341"/>
      <c r="ESS14" s="341"/>
      <c r="EST14" s="341"/>
      <c r="ESU14" s="341"/>
      <c r="ESV14" s="341"/>
      <c r="ESW14" s="341"/>
      <c r="ESX14" s="341"/>
      <c r="ESY14" s="341"/>
      <c r="ESZ14" s="341"/>
      <c r="ETA14" s="341"/>
      <c r="ETB14" s="341"/>
      <c r="ETC14" s="341"/>
      <c r="ETD14" s="341"/>
      <c r="ETE14" s="341"/>
      <c r="ETF14" s="341"/>
      <c r="ETG14" s="341"/>
      <c r="ETH14" s="341"/>
      <c r="ETI14" s="341"/>
      <c r="ETJ14" s="341"/>
      <c r="ETK14" s="341"/>
      <c r="ETL14" s="341"/>
      <c r="ETM14" s="341"/>
      <c r="ETN14" s="341"/>
      <c r="ETO14" s="341"/>
      <c r="ETP14" s="341"/>
      <c r="ETQ14" s="341"/>
      <c r="ETR14" s="341"/>
      <c r="ETS14" s="341"/>
      <c r="ETT14" s="341"/>
      <c r="ETU14" s="341"/>
      <c r="ETV14" s="341"/>
      <c r="ETW14" s="341"/>
      <c r="ETX14" s="341"/>
      <c r="ETY14" s="341"/>
      <c r="ETZ14" s="341"/>
      <c r="EUA14" s="341"/>
      <c r="EUB14" s="341"/>
      <c r="EUC14" s="341"/>
      <c r="EUD14" s="341"/>
      <c r="EUE14" s="341"/>
      <c r="EUF14" s="341"/>
      <c r="EUG14" s="341"/>
      <c r="EUH14" s="341"/>
      <c r="EUI14" s="341"/>
      <c r="EUJ14" s="341"/>
      <c r="EUK14" s="341"/>
      <c r="EUL14" s="341"/>
      <c r="EUM14" s="341"/>
      <c r="EUN14" s="341"/>
      <c r="EUO14" s="341"/>
      <c r="EUP14" s="341"/>
      <c r="EUQ14" s="341"/>
      <c r="EUR14" s="341"/>
      <c r="EUS14" s="341"/>
      <c r="EUT14" s="341"/>
      <c r="EUU14" s="341"/>
      <c r="EUV14" s="341"/>
      <c r="EUW14" s="341"/>
      <c r="EUX14" s="341"/>
      <c r="EUY14" s="341"/>
      <c r="EUZ14" s="341"/>
      <c r="EVA14" s="341"/>
      <c r="EVB14" s="341"/>
      <c r="EVC14" s="341"/>
      <c r="EVD14" s="341"/>
      <c r="EVE14" s="341"/>
      <c r="EVF14" s="341"/>
      <c r="EVG14" s="341"/>
      <c r="EVH14" s="341"/>
      <c r="EVI14" s="341"/>
      <c r="EVJ14" s="341"/>
      <c r="EVK14" s="341"/>
      <c r="EVL14" s="341"/>
      <c r="EVM14" s="341"/>
      <c r="EVN14" s="341"/>
      <c r="EVO14" s="341"/>
      <c r="EVP14" s="341"/>
      <c r="EVQ14" s="341"/>
      <c r="EVR14" s="341"/>
      <c r="EVS14" s="341"/>
      <c r="EVT14" s="341"/>
      <c r="EVU14" s="341"/>
      <c r="EVV14" s="341"/>
      <c r="EVW14" s="341"/>
      <c r="EVX14" s="341"/>
      <c r="EVY14" s="341"/>
      <c r="EVZ14" s="341"/>
      <c r="EWA14" s="341"/>
      <c r="EWB14" s="341"/>
      <c r="EWC14" s="341"/>
      <c r="EWD14" s="341"/>
      <c r="EWE14" s="341"/>
      <c r="EWF14" s="341"/>
      <c r="EWG14" s="341"/>
      <c r="EWH14" s="341"/>
      <c r="EWI14" s="341"/>
      <c r="EWJ14" s="341"/>
      <c r="EWK14" s="341"/>
      <c r="EWL14" s="341"/>
      <c r="EWM14" s="341"/>
      <c r="EWN14" s="341"/>
      <c r="EWO14" s="341"/>
      <c r="EWP14" s="341"/>
      <c r="EWQ14" s="341"/>
      <c r="EWR14" s="341"/>
      <c r="EWS14" s="341"/>
      <c r="EWT14" s="341"/>
      <c r="EWU14" s="341"/>
      <c r="EWV14" s="341"/>
      <c r="EWW14" s="341"/>
      <c r="EWX14" s="341"/>
      <c r="EWY14" s="341"/>
      <c r="EWZ14" s="341"/>
      <c r="EXA14" s="341"/>
      <c r="EXB14" s="341"/>
      <c r="EXC14" s="341"/>
      <c r="EXD14" s="341"/>
      <c r="EXE14" s="341"/>
      <c r="EXF14" s="341"/>
      <c r="EXG14" s="341"/>
      <c r="EXH14" s="341"/>
      <c r="EXI14" s="341"/>
      <c r="EXJ14" s="341"/>
      <c r="EXK14" s="341"/>
      <c r="EXL14" s="341"/>
      <c r="EXM14" s="341"/>
      <c r="EXN14" s="341"/>
      <c r="EXO14" s="341"/>
      <c r="EXP14" s="341"/>
      <c r="EXQ14" s="341"/>
      <c r="EXR14" s="341"/>
      <c r="EXS14" s="341"/>
      <c r="EXT14" s="341"/>
      <c r="EXU14" s="341"/>
      <c r="EXV14" s="341"/>
      <c r="EXW14" s="341"/>
      <c r="EXX14" s="341"/>
      <c r="EXY14" s="341"/>
      <c r="EXZ14" s="341"/>
      <c r="EYA14" s="341"/>
      <c r="EYB14" s="341"/>
      <c r="EYC14" s="341"/>
      <c r="EYD14" s="341"/>
      <c r="EYE14" s="341"/>
      <c r="EYF14" s="341"/>
      <c r="EYG14" s="341"/>
      <c r="EYH14" s="341"/>
      <c r="EYI14" s="341"/>
      <c r="EYJ14" s="341"/>
      <c r="EYK14" s="341"/>
      <c r="EYL14" s="341"/>
      <c r="EYM14" s="341"/>
      <c r="EYN14" s="341"/>
      <c r="EYO14" s="341"/>
      <c r="EYP14" s="341"/>
      <c r="EYQ14" s="341"/>
      <c r="EYR14" s="341"/>
      <c r="EYS14" s="341"/>
      <c r="EYT14" s="341"/>
      <c r="EYU14" s="341"/>
      <c r="EYV14" s="341"/>
      <c r="EYW14" s="341"/>
      <c r="EYX14" s="341"/>
      <c r="EYY14" s="341"/>
      <c r="EYZ14" s="341"/>
      <c r="EZA14" s="341"/>
      <c r="EZB14" s="341"/>
      <c r="EZC14" s="341"/>
      <c r="EZD14" s="341"/>
      <c r="EZE14" s="341"/>
      <c r="EZF14" s="341"/>
      <c r="EZG14" s="341"/>
      <c r="EZH14" s="341"/>
      <c r="EZI14" s="341"/>
      <c r="EZJ14" s="341"/>
      <c r="EZK14" s="341"/>
      <c r="EZL14" s="341"/>
      <c r="EZM14" s="341"/>
      <c r="EZN14" s="341"/>
      <c r="EZO14" s="341"/>
      <c r="EZP14" s="341"/>
      <c r="EZQ14" s="341"/>
      <c r="EZR14" s="341"/>
      <c r="EZS14" s="341"/>
      <c r="EZT14" s="341"/>
      <c r="EZU14" s="341"/>
      <c r="EZV14" s="341"/>
      <c r="EZW14" s="341"/>
      <c r="EZX14" s="341"/>
      <c r="EZY14" s="341"/>
      <c r="EZZ14" s="341"/>
      <c r="FAA14" s="341"/>
      <c r="FAB14" s="341"/>
      <c r="FAC14" s="341"/>
      <c r="FAD14" s="341"/>
      <c r="FAE14" s="341"/>
      <c r="FAF14" s="341"/>
      <c r="FAG14" s="341"/>
      <c r="FAH14" s="341"/>
      <c r="FAI14" s="341"/>
      <c r="FAJ14" s="341"/>
      <c r="FAK14" s="341"/>
      <c r="FAL14" s="341"/>
      <c r="FAM14" s="341"/>
      <c r="FAN14" s="341"/>
      <c r="FAO14" s="341"/>
      <c r="FAP14" s="341"/>
      <c r="FAQ14" s="341"/>
      <c r="FAR14" s="341"/>
      <c r="FAS14" s="341"/>
      <c r="FAT14" s="341"/>
      <c r="FAU14" s="341"/>
      <c r="FAV14" s="341"/>
      <c r="FAW14" s="341"/>
      <c r="FAX14" s="341"/>
      <c r="FAY14" s="341"/>
      <c r="FAZ14" s="341"/>
      <c r="FBA14" s="341"/>
      <c r="FBB14" s="341"/>
      <c r="FBC14" s="341"/>
      <c r="FBD14" s="341"/>
      <c r="FBE14" s="341"/>
      <c r="FBF14" s="341"/>
      <c r="FBG14" s="341"/>
      <c r="FBH14" s="341"/>
      <c r="FBI14" s="341"/>
      <c r="FBJ14" s="341"/>
      <c r="FBK14" s="341"/>
      <c r="FBL14" s="341"/>
      <c r="FBM14" s="341"/>
      <c r="FBN14" s="341"/>
      <c r="FBO14" s="341"/>
      <c r="FBP14" s="341"/>
      <c r="FBQ14" s="341"/>
      <c r="FBR14" s="341"/>
      <c r="FBS14" s="341"/>
      <c r="FBT14" s="341"/>
      <c r="FBU14" s="341"/>
      <c r="FBV14" s="341"/>
      <c r="FBW14" s="341"/>
      <c r="FBX14" s="341"/>
      <c r="FBY14" s="341"/>
      <c r="FBZ14" s="341"/>
      <c r="FCA14" s="341"/>
      <c r="FCB14" s="341"/>
      <c r="FCC14" s="341"/>
      <c r="FCD14" s="341"/>
      <c r="FCE14" s="341"/>
      <c r="FCF14" s="341"/>
      <c r="FCG14" s="341"/>
      <c r="FCH14" s="341"/>
      <c r="FCI14" s="341"/>
      <c r="FCJ14" s="341"/>
      <c r="FCK14" s="341"/>
      <c r="FCL14" s="341"/>
      <c r="FCM14" s="341"/>
      <c r="FCN14" s="341"/>
      <c r="FCO14" s="341"/>
      <c r="FCP14" s="341"/>
      <c r="FCQ14" s="341"/>
      <c r="FCR14" s="341"/>
      <c r="FCS14" s="341"/>
      <c r="FCT14" s="341"/>
      <c r="FCU14" s="341"/>
      <c r="FCV14" s="341"/>
      <c r="FCW14" s="341"/>
      <c r="FCX14" s="341"/>
      <c r="FCY14" s="341"/>
      <c r="FCZ14" s="341"/>
      <c r="FDA14" s="341"/>
      <c r="FDB14" s="341"/>
      <c r="FDC14" s="341"/>
      <c r="FDD14" s="341"/>
      <c r="FDE14" s="341"/>
      <c r="FDF14" s="341"/>
      <c r="FDG14" s="341"/>
      <c r="FDH14" s="341"/>
      <c r="FDI14" s="341"/>
      <c r="FDJ14" s="341"/>
      <c r="FDK14" s="341"/>
      <c r="FDL14" s="341"/>
      <c r="FDM14" s="341"/>
      <c r="FDN14" s="341"/>
      <c r="FDO14" s="341"/>
      <c r="FDP14" s="341"/>
      <c r="FDQ14" s="341"/>
      <c r="FDR14" s="341"/>
      <c r="FDS14" s="341"/>
      <c r="FDT14" s="341"/>
      <c r="FDU14" s="341"/>
      <c r="FDV14" s="341"/>
      <c r="FDW14" s="341"/>
      <c r="FDX14" s="341"/>
      <c r="FDY14" s="341"/>
      <c r="FDZ14" s="341"/>
      <c r="FEA14" s="341"/>
      <c r="FEB14" s="341"/>
      <c r="FEC14" s="341"/>
      <c r="FED14" s="341"/>
      <c r="FEE14" s="341"/>
      <c r="FEF14" s="341"/>
      <c r="FEG14" s="341"/>
      <c r="FEH14" s="341"/>
      <c r="FEI14" s="341"/>
      <c r="FEJ14" s="341"/>
      <c r="FEK14" s="341"/>
      <c r="FEL14" s="341"/>
      <c r="FEM14" s="341"/>
      <c r="FEN14" s="341"/>
      <c r="FEO14" s="341"/>
      <c r="FEP14" s="341"/>
      <c r="FEQ14" s="341"/>
      <c r="FER14" s="341"/>
      <c r="FES14" s="341"/>
      <c r="FET14" s="341"/>
      <c r="FEU14" s="341"/>
      <c r="FEV14" s="341"/>
      <c r="FEW14" s="341"/>
      <c r="FEX14" s="341"/>
      <c r="FEY14" s="341"/>
      <c r="FEZ14" s="341"/>
      <c r="FFA14" s="341"/>
      <c r="FFB14" s="341"/>
      <c r="FFC14" s="341"/>
      <c r="FFD14" s="341"/>
      <c r="FFE14" s="341"/>
      <c r="FFF14" s="341"/>
      <c r="FFG14" s="341"/>
      <c r="FFH14" s="341"/>
      <c r="FFI14" s="341"/>
      <c r="FFJ14" s="341"/>
      <c r="FFK14" s="341"/>
      <c r="FFL14" s="341"/>
      <c r="FFM14" s="341"/>
      <c r="FFN14" s="341"/>
      <c r="FFO14" s="341"/>
      <c r="FFP14" s="341"/>
      <c r="FFQ14" s="341"/>
      <c r="FFR14" s="341"/>
      <c r="FFS14" s="341"/>
      <c r="FFT14" s="341"/>
      <c r="FFU14" s="341"/>
      <c r="FFV14" s="341"/>
      <c r="FFW14" s="341"/>
      <c r="FFX14" s="341"/>
      <c r="FFY14" s="341"/>
      <c r="FFZ14" s="341"/>
      <c r="FGA14" s="341"/>
      <c r="FGB14" s="341"/>
      <c r="FGC14" s="341"/>
      <c r="FGD14" s="341"/>
      <c r="FGE14" s="341"/>
      <c r="FGF14" s="341"/>
      <c r="FGG14" s="341"/>
      <c r="FGH14" s="341"/>
      <c r="FGI14" s="341"/>
      <c r="FGJ14" s="341"/>
      <c r="FGK14" s="341"/>
      <c r="FGL14" s="341"/>
      <c r="FGM14" s="341"/>
      <c r="FGN14" s="341"/>
      <c r="FGO14" s="341"/>
      <c r="FGP14" s="341"/>
      <c r="FGQ14" s="341"/>
      <c r="FGR14" s="341"/>
      <c r="FGS14" s="341"/>
      <c r="FGT14" s="341"/>
      <c r="FGU14" s="341"/>
      <c r="FGV14" s="341"/>
      <c r="FGW14" s="341"/>
      <c r="FGX14" s="341"/>
      <c r="FGY14" s="341"/>
      <c r="FGZ14" s="341"/>
      <c r="FHA14" s="341"/>
      <c r="FHB14" s="341"/>
      <c r="FHC14" s="341"/>
      <c r="FHD14" s="341"/>
      <c r="FHE14" s="341"/>
      <c r="FHF14" s="341"/>
      <c r="FHG14" s="341"/>
      <c r="FHH14" s="341"/>
      <c r="FHI14" s="341"/>
      <c r="FHJ14" s="341"/>
      <c r="FHK14" s="341"/>
      <c r="FHL14" s="341"/>
      <c r="FHM14" s="341"/>
      <c r="FHN14" s="341"/>
      <c r="FHO14" s="341"/>
      <c r="FHP14" s="341"/>
      <c r="FHQ14" s="341"/>
      <c r="FHR14" s="341"/>
      <c r="FHS14" s="341"/>
      <c r="FHT14" s="341"/>
      <c r="FHU14" s="341"/>
      <c r="FHV14" s="341"/>
      <c r="FHW14" s="341"/>
      <c r="FHX14" s="341"/>
      <c r="FHY14" s="341"/>
      <c r="FHZ14" s="341"/>
      <c r="FIA14" s="341"/>
      <c r="FIB14" s="341"/>
      <c r="FIC14" s="341"/>
      <c r="FID14" s="341"/>
      <c r="FIE14" s="341"/>
      <c r="FIF14" s="341"/>
      <c r="FIG14" s="341"/>
      <c r="FIH14" s="341"/>
      <c r="FII14" s="341"/>
      <c r="FIJ14" s="341"/>
      <c r="FIK14" s="341"/>
      <c r="FIL14" s="341"/>
      <c r="FIM14" s="341"/>
      <c r="FIN14" s="341"/>
      <c r="FIO14" s="341"/>
      <c r="FIP14" s="341"/>
      <c r="FIQ14" s="341"/>
      <c r="FIR14" s="341"/>
      <c r="FIS14" s="341"/>
      <c r="FIT14" s="341"/>
      <c r="FIU14" s="341"/>
      <c r="FIV14" s="341"/>
      <c r="FIW14" s="341"/>
      <c r="FIX14" s="341"/>
      <c r="FIY14" s="341"/>
      <c r="FIZ14" s="341"/>
      <c r="FJA14" s="341"/>
      <c r="FJB14" s="341"/>
      <c r="FJC14" s="341"/>
      <c r="FJD14" s="341"/>
      <c r="FJE14" s="341"/>
      <c r="FJF14" s="341"/>
      <c r="FJG14" s="341"/>
      <c r="FJH14" s="341"/>
      <c r="FJI14" s="341"/>
      <c r="FJJ14" s="341"/>
      <c r="FJK14" s="341"/>
      <c r="FJL14" s="341"/>
      <c r="FJM14" s="341"/>
      <c r="FJN14" s="341"/>
      <c r="FJO14" s="341"/>
      <c r="FJP14" s="341"/>
      <c r="FJQ14" s="341"/>
      <c r="FJR14" s="341"/>
      <c r="FJS14" s="341"/>
      <c r="FJT14" s="341"/>
      <c r="FJU14" s="341"/>
      <c r="FJV14" s="341"/>
      <c r="FJW14" s="341"/>
      <c r="FJX14" s="341"/>
      <c r="FJY14" s="341"/>
      <c r="FJZ14" s="341"/>
      <c r="FKA14" s="341"/>
      <c r="FKB14" s="341"/>
      <c r="FKC14" s="341"/>
      <c r="FKD14" s="341"/>
      <c r="FKE14" s="341"/>
      <c r="FKF14" s="341"/>
      <c r="FKG14" s="341"/>
      <c r="FKH14" s="341"/>
      <c r="FKI14" s="341"/>
      <c r="FKJ14" s="341"/>
      <c r="FKK14" s="341"/>
      <c r="FKL14" s="341"/>
      <c r="FKM14" s="341"/>
      <c r="FKN14" s="341"/>
      <c r="FKO14" s="341"/>
      <c r="FKP14" s="341"/>
      <c r="FKQ14" s="341"/>
      <c r="FKR14" s="341"/>
      <c r="FKS14" s="341"/>
      <c r="FKT14" s="341"/>
      <c r="FKU14" s="341"/>
      <c r="FKV14" s="341"/>
      <c r="FKW14" s="341"/>
      <c r="FKX14" s="341"/>
      <c r="FKY14" s="341"/>
      <c r="FKZ14" s="341"/>
      <c r="FLA14" s="341"/>
      <c r="FLB14" s="341"/>
      <c r="FLC14" s="341"/>
      <c r="FLD14" s="341"/>
      <c r="FLE14" s="341"/>
      <c r="FLF14" s="341"/>
      <c r="FLG14" s="341"/>
      <c r="FLH14" s="341"/>
      <c r="FLI14" s="341"/>
      <c r="FLJ14" s="341"/>
      <c r="FLK14" s="341"/>
      <c r="FLL14" s="341"/>
      <c r="FLM14" s="341"/>
      <c r="FLN14" s="341"/>
      <c r="FLO14" s="341"/>
      <c r="FLP14" s="341"/>
      <c r="FLQ14" s="341"/>
      <c r="FLR14" s="341"/>
      <c r="FLS14" s="341"/>
      <c r="FLT14" s="341"/>
      <c r="FLU14" s="341"/>
      <c r="FLV14" s="341"/>
      <c r="FLW14" s="341"/>
      <c r="FLX14" s="341"/>
      <c r="FLY14" s="341"/>
      <c r="FLZ14" s="341"/>
      <c r="FMA14" s="341"/>
      <c r="FMB14" s="341"/>
      <c r="FMC14" s="341"/>
      <c r="FMD14" s="341"/>
      <c r="FME14" s="341"/>
      <c r="FMF14" s="341"/>
      <c r="FMG14" s="341"/>
      <c r="FMH14" s="341"/>
      <c r="FMI14" s="341"/>
      <c r="FMJ14" s="341"/>
      <c r="FMK14" s="341"/>
      <c r="FML14" s="341"/>
      <c r="FMM14" s="341"/>
      <c r="FMN14" s="341"/>
      <c r="FMO14" s="341"/>
      <c r="FMP14" s="341"/>
      <c r="FMQ14" s="341"/>
      <c r="FMR14" s="341"/>
      <c r="FMS14" s="341"/>
      <c r="FMT14" s="341"/>
      <c r="FMU14" s="341"/>
      <c r="FMV14" s="341"/>
      <c r="FMW14" s="341"/>
      <c r="FMX14" s="341"/>
      <c r="FMY14" s="341"/>
      <c r="FMZ14" s="341"/>
      <c r="FNA14" s="341"/>
      <c r="FNB14" s="341"/>
      <c r="FNC14" s="341"/>
      <c r="FND14" s="341"/>
      <c r="FNE14" s="341"/>
      <c r="FNF14" s="341"/>
      <c r="FNG14" s="341"/>
      <c r="FNH14" s="341"/>
      <c r="FNI14" s="341"/>
      <c r="FNJ14" s="341"/>
      <c r="FNK14" s="341"/>
      <c r="FNL14" s="341"/>
      <c r="FNM14" s="341"/>
      <c r="FNN14" s="341"/>
      <c r="FNO14" s="341"/>
      <c r="FNP14" s="341"/>
      <c r="FNQ14" s="341"/>
      <c r="FNR14" s="341"/>
      <c r="FNS14" s="341"/>
      <c r="FNT14" s="341"/>
      <c r="FNU14" s="341"/>
      <c r="FNV14" s="341"/>
      <c r="FNW14" s="341"/>
      <c r="FNX14" s="341"/>
      <c r="FNY14" s="341"/>
      <c r="FNZ14" s="341"/>
      <c r="FOA14" s="341"/>
      <c r="FOB14" s="341"/>
      <c r="FOC14" s="341"/>
      <c r="FOD14" s="341"/>
      <c r="FOE14" s="341"/>
      <c r="FOF14" s="341"/>
      <c r="FOG14" s="341"/>
      <c r="FOH14" s="341"/>
      <c r="FOI14" s="341"/>
      <c r="FOJ14" s="341"/>
      <c r="FOK14" s="341"/>
      <c r="FOL14" s="341"/>
      <c r="FOM14" s="341"/>
      <c r="FON14" s="341"/>
      <c r="FOO14" s="341"/>
      <c r="FOP14" s="341"/>
      <c r="FOQ14" s="341"/>
      <c r="FOR14" s="341"/>
      <c r="FOS14" s="341"/>
      <c r="FOT14" s="341"/>
      <c r="FOU14" s="341"/>
      <c r="FOV14" s="341"/>
      <c r="FOW14" s="341"/>
      <c r="FOX14" s="341"/>
      <c r="FOY14" s="341"/>
      <c r="FOZ14" s="341"/>
      <c r="FPA14" s="341"/>
      <c r="FPB14" s="341"/>
      <c r="FPC14" s="341"/>
      <c r="FPD14" s="341"/>
      <c r="FPE14" s="341"/>
      <c r="FPF14" s="341"/>
      <c r="FPG14" s="341"/>
      <c r="FPH14" s="341"/>
      <c r="FPI14" s="341"/>
      <c r="FPJ14" s="341"/>
      <c r="FPK14" s="341"/>
      <c r="FPL14" s="341"/>
      <c r="FPM14" s="341"/>
      <c r="FPN14" s="341"/>
      <c r="FPO14" s="341"/>
      <c r="FPP14" s="341"/>
      <c r="FPQ14" s="341"/>
      <c r="FPR14" s="341"/>
      <c r="FPS14" s="341"/>
      <c r="FPT14" s="341"/>
      <c r="FPU14" s="341"/>
      <c r="FPV14" s="341"/>
      <c r="FPW14" s="341"/>
      <c r="FPX14" s="341"/>
      <c r="FPY14" s="341"/>
      <c r="FPZ14" s="341"/>
      <c r="FQA14" s="341"/>
      <c r="FQB14" s="341"/>
      <c r="FQC14" s="341"/>
      <c r="FQD14" s="341"/>
      <c r="FQE14" s="341"/>
      <c r="FQF14" s="341"/>
      <c r="FQG14" s="341"/>
      <c r="FQH14" s="341"/>
      <c r="FQI14" s="341"/>
      <c r="FQJ14" s="341"/>
      <c r="FQK14" s="341"/>
      <c r="FQL14" s="341"/>
      <c r="FQM14" s="341"/>
      <c r="FQN14" s="341"/>
      <c r="FQO14" s="341"/>
      <c r="FQP14" s="341"/>
      <c r="FQQ14" s="341"/>
      <c r="FQR14" s="341"/>
      <c r="FQS14" s="341"/>
      <c r="FQT14" s="341"/>
      <c r="FQU14" s="341"/>
      <c r="FQV14" s="341"/>
      <c r="FQW14" s="341"/>
      <c r="FQX14" s="341"/>
      <c r="FQY14" s="341"/>
      <c r="FQZ14" s="341"/>
      <c r="FRA14" s="341"/>
      <c r="FRB14" s="341"/>
      <c r="FRC14" s="341"/>
      <c r="FRD14" s="341"/>
      <c r="FRE14" s="341"/>
      <c r="FRF14" s="341"/>
      <c r="FRG14" s="341"/>
      <c r="FRH14" s="341"/>
      <c r="FRI14" s="341"/>
      <c r="FRJ14" s="341"/>
      <c r="FRK14" s="341"/>
      <c r="FRL14" s="341"/>
      <c r="FRM14" s="341"/>
      <c r="FRN14" s="341"/>
      <c r="FRO14" s="341"/>
      <c r="FRP14" s="341"/>
      <c r="FRQ14" s="341"/>
      <c r="FRR14" s="341"/>
      <c r="FRS14" s="341"/>
      <c r="FRT14" s="341"/>
      <c r="FRU14" s="341"/>
      <c r="FRV14" s="341"/>
      <c r="FRW14" s="341"/>
      <c r="FRX14" s="341"/>
      <c r="FRY14" s="341"/>
      <c r="FRZ14" s="341"/>
      <c r="FSA14" s="341"/>
      <c r="FSB14" s="341"/>
      <c r="FSC14" s="341"/>
      <c r="FSD14" s="341"/>
      <c r="FSE14" s="341"/>
      <c r="FSF14" s="341"/>
      <c r="FSG14" s="341"/>
      <c r="FSH14" s="341"/>
      <c r="FSI14" s="341"/>
      <c r="FSJ14" s="341"/>
      <c r="FSK14" s="341"/>
      <c r="FSL14" s="341"/>
      <c r="FSM14" s="341"/>
      <c r="FSN14" s="341"/>
      <c r="FSO14" s="341"/>
      <c r="FSP14" s="341"/>
      <c r="FSQ14" s="341"/>
      <c r="FSR14" s="341"/>
      <c r="FSS14" s="341"/>
      <c r="FST14" s="341"/>
      <c r="FSU14" s="341"/>
      <c r="FSV14" s="341"/>
      <c r="FSW14" s="341"/>
      <c r="FSX14" s="341"/>
      <c r="FSY14" s="341"/>
      <c r="FSZ14" s="341"/>
      <c r="FTA14" s="341"/>
      <c r="FTB14" s="341"/>
      <c r="FTC14" s="341"/>
      <c r="FTD14" s="341"/>
      <c r="FTE14" s="341"/>
      <c r="FTF14" s="341"/>
      <c r="FTG14" s="341"/>
      <c r="FTH14" s="341"/>
      <c r="FTI14" s="341"/>
      <c r="FTJ14" s="341"/>
      <c r="FTK14" s="341"/>
      <c r="FTL14" s="341"/>
      <c r="FTM14" s="341"/>
      <c r="FTN14" s="341"/>
      <c r="FTO14" s="341"/>
      <c r="FTP14" s="341"/>
      <c r="FTQ14" s="341"/>
      <c r="FTR14" s="341"/>
      <c r="FTS14" s="341"/>
      <c r="FTT14" s="341"/>
      <c r="FTU14" s="341"/>
      <c r="FTV14" s="341"/>
      <c r="FTW14" s="341"/>
      <c r="FTX14" s="341"/>
      <c r="FTY14" s="341"/>
      <c r="FTZ14" s="341"/>
      <c r="FUA14" s="341"/>
      <c r="FUB14" s="341"/>
      <c r="FUC14" s="341"/>
      <c r="FUD14" s="341"/>
      <c r="FUE14" s="341"/>
      <c r="FUF14" s="341"/>
      <c r="FUG14" s="341"/>
      <c r="FUH14" s="341"/>
      <c r="FUI14" s="341"/>
      <c r="FUJ14" s="341"/>
      <c r="FUK14" s="341"/>
      <c r="FUL14" s="341"/>
      <c r="FUM14" s="341"/>
      <c r="FUN14" s="341"/>
      <c r="FUO14" s="341"/>
      <c r="FUP14" s="341"/>
      <c r="FUQ14" s="341"/>
      <c r="FUR14" s="341"/>
      <c r="FUS14" s="341"/>
      <c r="FUT14" s="341"/>
      <c r="FUU14" s="341"/>
      <c r="FUV14" s="341"/>
      <c r="FUW14" s="341"/>
      <c r="FUX14" s="341"/>
      <c r="FUY14" s="341"/>
      <c r="FUZ14" s="341"/>
      <c r="FVA14" s="341"/>
      <c r="FVB14" s="341"/>
      <c r="FVC14" s="341"/>
      <c r="FVD14" s="341"/>
      <c r="FVE14" s="341"/>
      <c r="FVF14" s="341"/>
      <c r="FVG14" s="341"/>
      <c r="FVH14" s="341"/>
      <c r="FVI14" s="341"/>
      <c r="FVJ14" s="341"/>
      <c r="FVK14" s="341"/>
      <c r="FVL14" s="341"/>
      <c r="FVM14" s="341"/>
      <c r="FVN14" s="341"/>
      <c r="FVO14" s="341"/>
      <c r="FVP14" s="341"/>
      <c r="FVQ14" s="341"/>
      <c r="FVR14" s="341"/>
      <c r="FVS14" s="341"/>
      <c r="FVT14" s="341"/>
      <c r="FVU14" s="341"/>
      <c r="FVV14" s="341"/>
      <c r="FVW14" s="341"/>
      <c r="FVX14" s="341"/>
      <c r="FVY14" s="341"/>
      <c r="FVZ14" s="341"/>
      <c r="FWA14" s="341"/>
      <c r="FWB14" s="341"/>
      <c r="FWC14" s="341"/>
      <c r="FWD14" s="341"/>
      <c r="FWE14" s="341"/>
      <c r="FWF14" s="341"/>
      <c r="FWG14" s="341"/>
      <c r="FWH14" s="341"/>
      <c r="FWI14" s="341"/>
      <c r="FWJ14" s="341"/>
      <c r="FWK14" s="341"/>
      <c r="FWL14" s="341"/>
      <c r="FWM14" s="341"/>
      <c r="FWN14" s="341"/>
      <c r="FWO14" s="341"/>
      <c r="FWP14" s="341"/>
      <c r="FWQ14" s="341"/>
      <c r="FWR14" s="341"/>
      <c r="FWS14" s="341"/>
      <c r="FWT14" s="341"/>
      <c r="FWU14" s="341"/>
      <c r="FWV14" s="341"/>
      <c r="FWW14" s="341"/>
      <c r="FWX14" s="341"/>
      <c r="FWY14" s="341"/>
      <c r="FWZ14" s="341"/>
      <c r="FXA14" s="341"/>
      <c r="FXB14" s="341"/>
      <c r="FXC14" s="341"/>
      <c r="FXD14" s="341"/>
      <c r="FXE14" s="341"/>
      <c r="FXF14" s="341"/>
      <c r="FXG14" s="341"/>
      <c r="FXH14" s="341"/>
      <c r="FXI14" s="341"/>
      <c r="FXJ14" s="341"/>
      <c r="FXK14" s="341"/>
      <c r="FXL14" s="341"/>
      <c r="FXM14" s="341"/>
      <c r="FXN14" s="341"/>
      <c r="FXO14" s="341"/>
      <c r="FXP14" s="341"/>
      <c r="FXQ14" s="341"/>
      <c r="FXR14" s="341"/>
      <c r="FXS14" s="341"/>
      <c r="FXT14" s="341"/>
      <c r="FXU14" s="341"/>
      <c r="FXV14" s="341"/>
      <c r="FXW14" s="341"/>
      <c r="FXX14" s="341"/>
      <c r="FXY14" s="341"/>
      <c r="FXZ14" s="341"/>
      <c r="FYA14" s="341"/>
      <c r="FYB14" s="341"/>
      <c r="FYC14" s="341"/>
      <c r="FYD14" s="341"/>
      <c r="FYE14" s="341"/>
      <c r="FYF14" s="341"/>
      <c r="FYG14" s="341"/>
      <c r="FYH14" s="341"/>
      <c r="FYI14" s="341"/>
      <c r="FYJ14" s="341"/>
      <c r="FYK14" s="341"/>
      <c r="FYL14" s="341"/>
      <c r="FYM14" s="341"/>
      <c r="FYN14" s="341"/>
      <c r="FYO14" s="341"/>
      <c r="FYP14" s="341"/>
      <c r="FYQ14" s="341"/>
      <c r="FYR14" s="341"/>
      <c r="FYS14" s="341"/>
      <c r="FYT14" s="341"/>
      <c r="FYU14" s="341"/>
      <c r="FYV14" s="341"/>
      <c r="FYW14" s="341"/>
      <c r="FYX14" s="341"/>
      <c r="FYY14" s="341"/>
      <c r="FYZ14" s="341"/>
      <c r="FZA14" s="341"/>
      <c r="FZB14" s="341"/>
      <c r="FZC14" s="341"/>
      <c r="FZD14" s="341"/>
      <c r="FZE14" s="341"/>
      <c r="FZF14" s="341"/>
      <c r="FZG14" s="341"/>
      <c r="FZH14" s="341"/>
      <c r="FZI14" s="341"/>
      <c r="FZJ14" s="341"/>
      <c r="FZK14" s="341"/>
      <c r="FZL14" s="341"/>
      <c r="FZM14" s="341"/>
      <c r="FZN14" s="341"/>
      <c r="FZO14" s="341"/>
      <c r="FZP14" s="341"/>
      <c r="FZQ14" s="341"/>
      <c r="FZR14" s="341"/>
      <c r="FZS14" s="341"/>
      <c r="FZT14" s="341"/>
      <c r="FZU14" s="341"/>
      <c r="FZV14" s="341"/>
      <c r="FZW14" s="341"/>
      <c r="FZX14" s="341"/>
      <c r="FZY14" s="341"/>
      <c r="FZZ14" s="341"/>
      <c r="GAA14" s="341"/>
      <c r="GAB14" s="341"/>
      <c r="GAC14" s="341"/>
      <c r="GAD14" s="341"/>
      <c r="GAE14" s="341"/>
      <c r="GAF14" s="341"/>
      <c r="GAG14" s="341"/>
      <c r="GAH14" s="341"/>
      <c r="GAI14" s="341"/>
      <c r="GAJ14" s="341"/>
      <c r="GAK14" s="341"/>
      <c r="GAL14" s="341"/>
      <c r="GAM14" s="341"/>
      <c r="GAN14" s="341"/>
      <c r="GAO14" s="341"/>
      <c r="GAP14" s="341"/>
      <c r="GAQ14" s="341"/>
      <c r="GAR14" s="341"/>
      <c r="GAS14" s="341"/>
      <c r="GAT14" s="341"/>
      <c r="GAU14" s="341"/>
      <c r="GAV14" s="341"/>
      <c r="GAW14" s="341"/>
      <c r="GAX14" s="341"/>
      <c r="GAY14" s="341"/>
      <c r="GAZ14" s="341"/>
      <c r="GBA14" s="341"/>
      <c r="GBB14" s="341"/>
      <c r="GBC14" s="341"/>
      <c r="GBD14" s="341"/>
      <c r="GBE14" s="341"/>
      <c r="GBF14" s="341"/>
      <c r="GBG14" s="341"/>
      <c r="GBH14" s="341"/>
      <c r="GBI14" s="341"/>
      <c r="GBJ14" s="341"/>
      <c r="GBK14" s="341"/>
      <c r="GBL14" s="341"/>
      <c r="GBM14" s="341"/>
      <c r="GBN14" s="341"/>
      <c r="GBO14" s="341"/>
      <c r="GBP14" s="341"/>
      <c r="GBQ14" s="341"/>
      <c r="GBR14" s="341"/>
      <c r="GBS14" s="341"/>
      <c r="GBT14" s="341"/>
      <c r="GBU14" s="341"/>
      <c r="GBV14" s="341"/>
      <c r="GBW14" s="341"/>
      <c r="GBX14" s="341"/>
      <c r="GBY14" s="341"/>
      <c r="GBZ14" s="341"/>
      <c r="GCA14" s="341"/>
      <c r="GCB14" s="341"/>
      <c r="GCC14" s="341"/>
      <c r="GCD14" s="341"/>
      <c r="GCE14" s="341"/>
      <c r="GCF14" s="341"/>
      <c r="GCG14" s="341"/>
      <c r="GCH14" s="341"/>
      <c r="GCI14" s="341"/>
      <c r="GCJ14" s="341"/>
      <c r="GCK14" s="341"/>
      <c r="GCL14" s="341"/>
      <c r="GCM14" s="341"/>
      <c r="GCN14" s="341"/>
      <c r="GCO14" s="341"/>
      <c r="GCP14" s="341"/>
      <c r="GCQ14" s="341"/>
      <c r="GCR14" s="341"/>
      <c r="GCS14" s="341"/>
      <c r="GCT14" s="341"/>
      <c r="GCU14" s="341"/>
      <c r="GCV14" s="341"/>
      <c r="GCW14" s="341"/>
      <c r="GCX14" s="341"/>
      <c r="GCY14" s="341"/>
      <c r="GCZ14" s="341"/>
      <c r="GDA14" s="341"/>
      <c r="GDB14" s="341"/>
      <c r="GDC14" s="341"/>
      <c r="GDD14" s="341"/>
      <c r="GDE14" s="341"/>
      <c r="GDF14" s="341"/>
      <c r="GDG14" s="341"/>
      <c r="GDH14" s="341"/>
      <c r="GDI14" s="341"/>
      <c r="GDJ14" s="341"/>
      <c r="GDK14" s="341"/>
      <c r="GDL14" s="341"/>
      <c r="GDM14" s="341"/>
      <c r="GDN14" s="341"/>
      <c r="GDO14" s="341"/>
      <c r="GDP14" s="341"/>
      <c r="GDQ14" s="341"/>
      <c r="GDR14" s="341"/>
      <c r="GDS14" s="341"/>
      <c r="GDT14" s="341"/>
      <c r="GDU14" s="341"/>
      <c r="GDV14" s="341"/>
      <c r="GDW14" s="341"/>
      <c r="GDX14" s="341"/>
      <c r="GDY14" s="341"/>
      <c r="GDZ14" s="341"/>
      <c r="GEA14" s="341"/>
      <c r="GEB14" s="341"/>
      <c r="GEC14" s="341"/>
      <c r="GED14" s="341"/>
      <c r="GEE14" s="341"/>
      <c r="GEF14" s="341"/>
      <c r="GEG14" s="341"/>
      <c r="GEH14" s="341"/>
      <c r="GEI14" s="341"/>
      <c r="GEJ14" s="341"/>
      <c r="GEK14" s="341"/>
      <c r="GEL14" s="341"/>
      <c r="GEM14" s="341"/>
      <c r="GEN14" s="341"/>
      <c r="GEO14" s="341"/>
      <c r="GEP14" s="341"/>
      <c r="GEQ14" s="341"/>
      <c r="GER14" s="341"/>
      <c r="GES14" s="341"/>
      <c r="GET14" s="341"/>
      <c r="GEU14" s="341"/>
      <c r="GEV14" s="341"/>
      <c r="GEW14" s="341"/>
      <c r="GEX14" s="341"/>
      <c r="GEY14" s="341"/>
      <c r="GEZ14" s="341"/>
      <c r="GFA14" s="341"/>
      <c r="GFB14" s="341"/>
      <c r="GFC14" s="341"/>
      <c r="GFD14" s="341"/>
      <c r="GFE14" s="341"/>
      <c r="GFF14" s="341"/>
      <c r="GFG14" s="341"/>
      <c r="GFH14" s="341"/>
      <c r="GFI14" s="341"/>
      <c r="GFJ14" s="341"/>
      <c r="GFK14" s="341"/>
      <c r="GFL14" s="341"/>
      <c r="GFM14" s="341"/>
      <c r="GFN14" s="341"/>
      <c r="GFO14" s="341"/>
      <c r="GFP14" s="341"/>
      <c r="GFQ14" s="341"/>
      <c r="GFR14" s="341"/>
      <c r="GFS14" s="341"/>
      <c r="GFT14" s="341"/>
      <c r="GFU14" s="341"/>
      <c r="GFV14" s="341"/>
      <c r="GFW14" s="341"/>
      <c r="GFX14" s="341"/>
      <c r="GFY14" s="341"/>
      <c r="GFZ14" s="341"/>
      <c r="GGA14" s="341"/>
      <c r="GGB14" s="341"/>
      <c r="GGC14" s="341"/>
      <c r="GGD14" s="341"/>
      <c r="GGE14" s="341"/>
      <c r="GGF14" s="341"/>
      <c r="GGG14" s="341"/>
      <c r="GGH14" s="341"/>
      <c r="GGI14" s="341"/>
      <c r="GGJ14" s="341"/>
      <c r="GGK14" s="341"/>
      <c r="GGL14" s="341"/>
      <c r="GGM14" s="341"/>
      <c r="GGN14" s="341"/>
      <c r="GGO14" s="341"/>
      <c r="GGP14" s="341"/>
      <c r="GGQ14" s="341"/>
      <c r="GGR14" s="341"/>
      <c r="GGS14" s="341"/>
      <c r="GGT14" s="341"/>
      <c r="GGU14" s="341"/>
      <c r="GGV14" s="341"/>
      <c r="GGW14" s="341"/>
      <c r="GGX14" s="341"/>
      <c r="GGY14" s="341"/>
      <c r="GGZ14" s="341"/>
      <c r="GHA14" s="341"/>
      <c r="GHB14" s="341"/>
      <c r="GHC14" s="341"/>
      <c r="GHD14" s="341"/>
      <c r="GHE14" s="341"/>
      <c r="GHF14" s="341"/>
      <c r="GHG14" s="341"/>
      <c r="GHH14" s="341"/>
      <c r="GHI14" s="341"/>
      <c r="GHJ14" s="341"/>
      <c r="GHK14" s="341"/>
      <c r="GHL14" s="341"/>
      <c r="GHM14" s="341"/>
      <c r="GHN14" s="341"/>
      <c r="GHO14" s="341"/>
      <c r="GHP14" s="341"/>
      <c r="GHQ14" s="341"/>
      <c r="GHR14" s="341"/>
      <c r="GHS14" s="341"/>
      <c r="GHT14" s="341"/>
      <c r="GHU14" s="341"/>
      <c r="GHV14" s="341"/>
      <c r="GHW14" s="341"/>
      <c r="GHX14" s="341"/>
      <c r="GHY14" s="341"/>
      <c r="GHZ14" s="341"/>
      <c r="GIA14" s="341"/>
      <c r="GIB14" s="341"/>
      <c r="GIC14" s="341"/>
      <c r="GID14" s="341"/>
      <c r="GIE14" s="341"/>
      <c r="GIF14" s="341"/>
      <c r="GIG14" s="341"/>
      <c r="GIH14" s="341"/>
      <c r="GII14" s="341"/>
      <c r="GIJ14" s="341"/>
      <c r="GIK14" s="341"/>
      <c r="GIL14" s="341"/>
      <c r="GIM14" s="341"/>
      <c r="GIN14" s="341"/>
      <c r="GIO14" s="341"/>
      <c r="GIP14" s="341"/>
      <c r="GIQ14" s="341"/>
      <c r="GIR14" s="341"/>
      <c r="GIS14" s="341"/>
      <c r="GIT14" s="341"/>
      <c r="GIU14" s="341"/>
      <c r="GIV14" s="341"/>
      <c r="GIW14" s="341"/>
      <c r="GIX14" s="341"/>
      <c r="GIY14" s="341"/>
      <c r="GIZ14" s="341"/>
      <c r="GJA14" s="341"/>
      <c r="GJB14" s="341"/>
      <c r="GJC14" s="341"/>
      <c r="GJD14" s="341"/>
      <c r="GJE14" s="341"/>
      <c r="GJF14" s="341"/>
      <c r="GJG14" s="341"/>
      <c r="GJH14" s="341"/>
      <c r="GJI14" s="341"/>
      <c r="GJJ14" s="341"/>
      <c r="GJK14" s="341"/>
      <c r="GJL14" s="341"/>
      <c r="GJM14" s="341"/>
      <c r="GJN14" s="341"/>
      <c r="GJO14" s="341"/>
      <c r="GJP14" s="341"/>
      <c r="GJQ14" s="341"/>
      <c r="GJR14" s="341"/>
      <c r="GJS14" s="341"/>
      <c r="GJT14" s="341"/>
      <c r="GJU14" s="341"/>
      <c r="GJV14" s="341"/>
      <c r="GJW14" s="341"/>
      <c r="GJX14" s="341"/>
      <c r="GJY14" s="341"/>
      <c r="GJZ14" s="341"/>
      <c r="GKA14" s="341"/>
      <c r="GKB14" s="341"/>
      <c r="GKC14" s="341"/>
      <c r="GKD14" s="341"/>
      <c r="GKE14" s="341"/>
      <c r="GKF14" s="341"/>
      <c r="GKG14" s="341"/>
      <c r="GKH14" s="341"/>
      <c r="GKI14" s="341"/>
      <c r="GKJ14" s="341"/>
      <c r="GKK14" s="341"/>
      <c r="GKL14" s="341"/>
      <c r="GKM14" s="341"/>
      <c r="GKN14" s="341"/>
      <c r="GKO14" s="341"/>
      <c r="GKP14" s="341"/>
      <c r="GKQ14" s="341"/>
      <c r="GKR14" s="341"/>
      <c r="GKS14" s="341"/>
      <c r="GKT14" s="341"/>
      <c r="GKU14" s="341"/>
      <c r="GKV14" s="341"/>
      <c r="GKW14" s="341"/>
      <c r="GKX14" s="341"/>
      <c r="GKY14" s="341"/>
      <c r="GKZ14" s="341"/>
      <c r="GLA14" s="341"/>
      <c r="GLB14" s="341"/>
      <c r="GLC14" s="341"/>
      <c r="GLD14" s="341"/>
      <c r="GLE14" s="341"/>
      <c r="GLF14" s="341"/>
      <c r="GLG14" s="341"/>
      <c r="GLH14" s="341"/>
      <c r="GLI14" s="341"/>
      <c r="GLJ14" s="341"/>
      <c r="GLK14" s="341"/>
      <c r="GLL14" s="341"/>
      <c r="GLM14" s="341"/>
      <c r="GLN14" s="341"/>
      <c r="GLO14" s="341"/>
      <c r="GLP14" s="341"/>
      <c r="GLQ14" s="341"/>
      <c r="GLR14" s="341"/>
      <c r="GLS14" s="341"/>
      <c r="GLT14" s="341"/>
      <c r="GLU14" s="341"/>
      <c r="GLV14" s="341"/>
      <c r="GLW14" s="341"/>
      <c r="GLX14" s="341"/>
      <c r="GLY14" s="341"/>
      <c r="GLZ14" s="341"/>
      <c r="GMA14" s="341"/>
      <c r="GMB14" s="341"/>
      <c r="GMC14" s="341"/>
      <c r="GMD14" s="341"/>
      <c r="GME14" s="341"/>
      <c r="GMF14" s="341"/>
      <c r="GMG14" s="341"/>
      <c r="GMH14" s="341"/>
      <c r="GMI14" s="341"/>
      <c r="GMJ14" s="341"/>
      <c r="GMK14" s="341"/>
      <c r="GML14" s="341"/>
      <c r="GMM14" s="341"/>
      <c r="GMN14" s="341"/>
      <c r="GMO14" s="341"/>
      <c r="GMP14" s="341"/>
      <c r="GMQ14" s="341"/>
      <c r="GMR14" s="341"/>
      <c r="GMS14" s="341"/>
      <c r="GMT14" s="341"/>
      <c r="GMU14" s="341"/>
      <c r="GMV14" s="341"/>
      <c r="GMW14" s="341"/>
      <c r="GMX14" s="341"/>
      <c r="GMY14" s="341"/>
      <c r="GMZ14" s="341"/>
      <c r="GNA14" s="341"/>
      <c r="GNB14" s="341"/>
      <c r="GNC14" s="341"/>
      <c r="GND14" s="341"/>
      <c r="GNE14" s="341"/>
      <c r="GNF14" s="341"/>
      <c r="GNG14" s="341"/>
      <c r="GNH14" s="341"/>
      <c r="GNI14" s="341"/>
      <c r="GNJ14" s="341"/>
      <c r="GNK14" s="341"/>
      <c r="GNL14" s="341"/>
      <c r="GNM14" s="341"/>
      <c r="GNN14" s="341"/>
      <c r="GNO14" s="341"/>
      <c r="GNP14" s="341"/>
      <c r="GNQ14" s="341"/>
      <c r="GNR14" s="341"/>
      <c r="GNS14" s="341"/>
      <c r="GNT14" s="341"/>
      <c r="GNU14" s="341"/>
      <c r="GNV14" s="341"/>
      <c r="GNW14" s="341"/>
      <c r="GNX14" s="341"/>
      <c r="GNY14" s="341"/>
      <c r="GNZ14" s="341"/>
      <c r="GOA14" s="341"/>
      <c r="GOB14" s="341"/>
      <c r="GOC14" s="341"/>
      <c r="GOD14" s="341"/>
      <c r="GOE14" s="341"/>
      <c r="GOF14" s="341"/>
      <c r="GOG14" s="341"/>
      <c r="GOH14" s="341"/>
      <c r="GOI14" s="341"/>
      <c r="GOJ14" s="341"/>
      <c r="GOK14" s="341"/>
      <c r="GOL14" s="341"/>
      <c r="GOM14" s="341"/>
      <c r="GON14" s="341"/>
      <c r="GOO14" s="341"/>
      <c r="GOP14" s="341"/>
      <c r="GOQ14" s="341"/>
      <c r="GOR14" s="341"/>
      <c r="GOS14" s="341"/>
      <c r="GOT14" s="341"/>
      <c r="GOU14" s="341"/>
      <c r="GOV14" s="341"/>
      <c r="GOW14" s="341"/>
      <c r="GOX14" s="341"/>
      <c r="GOY14" s="341"/>
      <c r="GOZ14" s="341"/>
      <c r="GPA14" s="341"/>
      <c r="GPB14" s="341"/>
      <c r="GPC14" s="341"/>
      <c r="GPD14" s="341"/>
      <c r="GPE14" s="341"/>
      <c r="GPF14" s="341"/>
      <c r="GPG14" s="341"/>
      <c r="GPH14" s="341"/>
      <c r="GPI14" s="341"/>
      <c r="GPJ14" s="341"/>
      <c r="GPK14" s="341"/>
      <c r="GPL14" s="341"/>
      <c r="GPM14" s="341"/>
      <c r="GPN14" s="341"/>
      <c r="GPO14" s="341"/>
      <c r="GPP14" s="341"/>
      <c r="GPQ14" s="341"/>
      <c r="GPR14" s="341"/>
      <c r="GPS14" s="341"/>
      <c r="GPT14" s="341"/>
      <c r="GPU14" s="341"/>
      <c r="GPV14" s="341"/>
      <c r="GPW14" s="341"/>
      <c r="GPX14" s="341"/>
      <c r="GPY14" s="341"/>
      <c r="GPZ14" s="341"/>
      <c r="GQA14" s="341"/>
      <c r="GQB14" s="341"/>
      <c r="GQC14" s="341"/>
      <c r="GQD14" s="341"/>
      <c r="GQE14" s="341"/>
      <c r="GQF14" s="341"/>
      <c r="GQG14" s="341"/>
      <c r="GQH14" s="341"/>
      <c r="GQI14" s="341"/>
      <c r="GQJ14" s="341"/>
      <c r="GQK14" s="341"/>
      <c r="GQL14" s="341"/>
      <c r="GQM14" s="341"/>
      <c r="GQN14" s="341"/>
      <c r="GQO14" s="341"/>
      <c r="GQP14" s="341"/>
      <c r="GQQ14" s="341"/>
      <c r="GQR14" s="341"/>
      <c r="GQS14" s="341"/>
      <c r="GQT14" s="341"/>
      <c r="GQU14" s="341"/>
      <c r="GQV14" s="341"/>
      <c r="GQW14" s="341"/>
      <c r="GQX14" s="341"/>
      <c r="GQY14" s="341"/>
      <c r="GQZ14" s="341"/>
      <c r="GRA14" s="341"/>
      <c r="GRB14" s="341"/>
      <c r="GRC14" s="341"/>
      <c r="GRD14" s="341"/>
      <c r="GRE14" s="341"/>
      <c r="GRF14" s="341"/>
      <c r="GRG14" s="341"/>
      <c r="GRH14" s="341"/>
      <c r="GRI14" s="341"/>
      <c r="GRJ14" s="341"/>
      <c r="GRK14" s="341"/>
      <c r="GRL14" s="341"/>
      <c r="GRM14" s="341"/>
      <c r="GRN14" s="341"/>
      <c r="GRO14" s="341"/>
      <c r="GRP14" s="341"/>
      <c r="GRQ14" s="341"/>
      <c r="GRR14" s="341"/>
      <c r="GRS14" s="341"/>
      <c r="GRT14" s="341"/>
      <c r="GRU14" s="341"/>
      <c r="GRV14" s="341"/>
      <c r="GRW14" s="341"/>
      <c r="GRX14" s="341"/>
      <c r="GRY14" s="341"/>
      <c r="GRZ14" s="341"/>
      <c r="GSA14" s="341"/>
      <c r="GSB14" s="341"/>
      <c r="GSC14" s="341"/>
      <c r="GSD14" s="341"/>
      <c r="GSE14" s="341"/>
      <c r="GSF14" s="341"/>
      <c r="GSG14" s="341"/>
      <c r="GSH14" s="341"/>
      <c r="GSI14" s="341"/>
      <c r="GSJ14" s="341"/>
      <c r="GSK14" s="341"/>
      <c r="GSL14" s="341"/>
      <c r="GSM14" s="341"/>
      <c r="GSN14" s="341"/>
      <c r="GSO14" s="341"/>
      <c r="GSP14" s="341"/>
      <c r="GSQ14" s="341"/>
      <c r="GSR14" s="341"/>
      <c r="GSS14" s="341"/>
      <c r="GST14" s="341"/>
      <c r="GSU14" s="341"/>
      <c r="GSV14" s="341"/>
      <c r="GSW14" s="341"/>
      <c r="GSX14" s="341"/>
      <c r="GSY14" s="341"/>
      <c r="GSZ14" s="341"/>
      <c r="GTA14" s="341"/>
      <c r="GTB14" s="341"/>
      <c r="GTC14" s="341"/>
      <c r="GTD14" s="341"/>
      <c r="GTE14" s="341"/>
      <c r="GTF14" s="341"/>
      <c r="GTG14" s="341"/>
      <c r="GTH14" s="341"/>
      <c r="GTI14" s="341"/>
      <c r="GTJ14" s="341"/>
      <c r="GTK14" s="341"/>
      <c r="GTL14" s="341"/>
      <c r="GTM14" s="341"/>
      <c r="GTN14" s="341"/>
      <c r="GTO14" s="341"/>
      <c r="GTP14" s="341"/>
      <c r="GTQ14" s="341"/>
      <c r="GTR14" s="341"/>
      <c r="GTS14" s="341"/>
      <c r="GTT14" s="341"/>
      <c r="GTU14" s="341"/>
      <c r="GTV14" s="341"/>
      <c r="GTW14" s="341"/>
      <c r="GTX14" s="341"/>
      <c r="GTY14" s="341"/>
      <c r="GTZ14" s="341"/>
      <c r="GUA14" s="341"/>
      <c r="GUB14" s="341"/>
      <c r="GUC14" s="341"/>
      <c r="GUD14" s="341"/>
      <c r="GUE14" s="341"/>
      <c r="GUF14" s="341"/>
      <c r="GUG14" s="341"/>
      <c r="GUH14" s="341"/>
      <c r="GUI14" s="341"/>
      <c r="GUJ14" s="341"/>
      <c r="GUK14" s="341"/>
      <c r="GUL14" s="341"/>
      <c r="GUM14" s="341"/>
      <c r="GUN14" s="341"/>
      <c r="GUO14" s="341"/>
      <c r="GUP14" s="341"/>
      <c r="GUQ14" s="341"/>
      <c r="GUR14" s="341"/>
      <c r="GUS14" s="341"/>
      <c r="GUT14" s="341"/>
      <c r="GUU14" s="341"/>
      <c r="GUV14" s="341"/>
      <c r="GUW14" s="341"/>
      <c r="GUX14" s="341"/>
      <c r="GUY14" s="341"/>
      <c r="GUZ14" s="341"/>
      <c r="GVA14" s="341"/>
      <c r="GVB14" s="341"/>
      <c r="GVC14" s="341"/>
      <c r="GVD14" s="341"/>
      <c r="GVE14" s="341"/>
      <c r="GVF14" s="341"/>
      <c r="GVG14" s="341"/>
      <c r="GVH14" s="341"/>
      <c r="GVI14" s="341"/>
      <c r="GVJ14" s="341"/>
      <c r="GVK14" s="341"/>
      <c r="GVL14" s="341"/>
      <c r="GVM14" s="341"/>
      <c r="GVN14" s="341"/>
      <c r="GVO14" s="341"/>
      <c r="GVP14" s="341"/>
      <c r="GVQ14" s="341"/>
      <c r="GVR14" s="341"/>
      <c r="GVS14" s="341"/>
      <c r="GVT14" s="341"/>
      <c r="GVU14" s="341"/>
      <c r="GVV14" s="341"/>
      <c r="GVW14" s="341"/>
      <c r="GVX14" s="341"/>
      <c r="GVY14" s="341"/>
      <c r="GVZ14" s="341"/>
      <c r="GWA14" s="341"/>
      <c r="GWB14" s="341"/>
      <c r="GWC14" s="341"/>
      <c r="GWD14" s="341"/>
      <c r="GWE14" s="341"/>
      <c r="GWF14" s="341"/>
      <c r="GWG14" s="341"/>
      <c r="GWH14" s="341"/>
      <c r="GWI14" s="341"/>
      <c r="GWJ14" s="341"/>
      <c r="GWK14" s="341"/>
      <c r="GWL14" s="341"/>
      <c r="GWM14" s="341"/>
      <c r="GWN14" s="341"/>
      <c r="GWO14" s="341"/>
      <c r="GWP14" s="341"/>
      <c r="GWQ14" s="341"/>
      <c r="GWR14" s="341"/>
      <c r="GWS14" s="341"/>
      <c r="GWT14" s="341"/>
      <c r="GWU14" s="341"/>
      <c r="GWV14" s="341"/>
      <c r="GWW14" s="341"/>
      <c r="GWX14" s="341"/>
      <c r="GWY14" s="341"/>
      <c r="GWZ14" s="341"/>
      <c r="GXA14" s="341"/>
      <c r="GXB14" s="341"/>
      <c r="GXC14" s="341"/>
      <c r="GXD14" s="341"/>
      <c r="GXE14" s="341"/>
      <c r="GXF14" s="341"/>
      <c r="GXG14" s="341"/>
      <c r="GXH14" s="341"/>
      <c r="GXI14" s="341"/>
      <c r="GXJ14" s="341"/>
      <c r="GXK14" s="341"/>
      <c r="GXL14" s="341"/>
      <c r="GXM14" s="341"/>
      <c r="GXN14" s="341"/>
      <c r="GXO14" s="341"/>
      <c r="GXP14" s="341"/>
      <c r="GXQ14" s="341"/>
      <c r="GXR14" s="341"/>
      <c r="GXS14" s="341"/>
      <c r="GXT14" s="341"/>
      <c r="GXU14" s="341"/>
      <c r="GXV14" s="341"/>
      <c r="GXW14" s="341"/>
      <c r="GXX14" s="341"/>
      <c r="GXY14" s="341"/>
      <c r="GXZ14" s="341"/>
      <c r="GYA14" s="341"/>
      <c r="GYB14" s="341"/>
      <c r="GYC14" s="341"/>
      <c r="GYD14" s="341"/>
      <c r="GYE14" s="341"/>
      <c r="GYF14" s="341"/>
      <c r="GYG14" s="341"/>
      <c r="GYH14" s="341"/>
      <c r="GYI14" s="341"/>
      <c r="GYJ14" s="341"/>
      <c r="GYK14" s="341"/>
      <c r="GYL14" s="341"/>
      <c r="GYM14" s="341"/>
      <c r="GYN14" s="341"/>
      <c r="GYO14" s="341"/>
      <c r="GYP14" s="341"/>
      <c r="GYQ14" s="341"/>
      <c r="GYR14" s="341"/>
      <c r="GYS14" s="341"/>
      <c r="GYT14" s="341"/>
      <c r="GYU14" s="341"/>
      <c r="GYV14" s="341"/>
      <c r="GYW14" s="341"/>
      <c r="GYX14" s="341"/>
      <c r="GYY14" s="341"/>
      <c r="GYZ14" s="341"/>
      <c r="GZA14" s="341"/>
      <c r="GZB14" s="341"/>
      <c r="GZC14" s="341"/>
      <c r="GZD14" s="341"/>
      <c r="GZE14" s="341"/>
      <c r="GZF14" s="341"/>
      <c r="GZG14" s="341"/>
      <c r="GZH14" s="341"/>
      <c r="GZI14" s="341"/>
      <c r="GZJ14" s="341"/>
      <c r="GZK14" s="341"/>
      <c r="GZL14" s="341"/>
      <c r="GZM14" s="341"/>
      <c r="GZN14" s="341"/>
      <c r="GZO14" s="341"/>
      <c r="GZP14" s="341"/>
      <c r="GZQ14" s="341"/>
      <c r="GZR14" s="341"/>
      <c r="GZS14" s="341"/>
      <c r="GZT14" s="341"/>
      <c r="GZU14" s="341"/>
      <c r="GZV14" s="341"/>
      <c r="GZW14" s="341"/>
      <c r="GZX14" s="341"/>
      <c r="GZY14" s="341"/>
      <c r="GZZ14" s="341"/>
      <c r="HAA14" s="341"/>
      <c r="HAB14" s="341"/>
      <c r="HAC14" s="341"/>
      <c r="HAD14" s="341"/>
      <c r="HAE14" s="341"/>
      <c r="HAF14" s="341"/>
      <c r="HAG14" s="341"/>
      <c r="HAH14" s="341"/>
      <c r="HAI14" s="341"/>
      <c r="HAJ14" s="341"/>
      <c r="HAK14" s="341"/>
      <c r="HAL14" s="341"/>
      <c r="HAM14" s="341"/>
      <c r="HAN14" s="341"/>
      <c r="HAO14" s="341"/>
      <c r="HAP14" s="341"/>
      <c r="HAQ14" s="341"/>
      <c r="HAR14" s="341"/>
      <c r="HAS14" s="341"/>
      <c r="HAT14" s="341"/>
      <c r="HAU14" s="341"/>
      <c r="HAV14" s="341"/>
      <c r="HAW14" s="341"/>
      <c r="HAX14" s="341"/>
      <c r="HAY14" s="341"/>
      <c r="HAZ14" s="341"/>
      <c r="HBA14" s="341"/>
      <c r="HBB14" s="341"/>
      <c r="HBC14" s="341"/>
      <c r="HBD14" s="341"/>
      <c r="HBE14" s="341"/>
      <c r="HBF14" s="341"/>
      <c r="HBG14" s="341"/>
      <c r="HBH14" s="341"/>
      <c r="HBI14" s="341"/>
      <c r="HBJ14" s="341"/>
      <c r="HBK14" s="341"/>
      <c r="HBL14" s="341"/>
      <c r="HBM14" s="341"/>
      <c r="HBN14" s="341"/>
      <c r="HBO14" s="341"/>
      <c r="HBP14" s="341"/>
      <c r="HBQ14" s="341"/>
      <c r="HBR14" s="341"/>
      <c r="HBS14" s="341"/>
      <c r="HBT14" s="341"/>
      <c r="HBU14" s="341"/>
      <c r="HBV14" s="341"/>
      <c r="HBW14" s="341"/>
      <c r="HBX14" s="341"/>
      <c r="HBY14" s="341"/>
      <c r="HBZ14" s="341"/>
      <c r="HCA14" s="341"/>
      <c r="HCB14" s="341"/>
      <c r="HCC14" s="341"/>
      <c r="HCD14" s="341"/>
      <c r="HCE14" s="341"/>
      <c r="HCF14" s="341"/>
      <c r="HCG14" s="341"/>
      <c r="HCH14" s="341"/>
      <c r="HCI14" s="341"/>
      <c r="HCJ14" s="341"/>
      <c r="HCK14" s="341"/>
      <c r="HCL14" s="341"/>
      <c r="HCM14" s="341"/>
      <c r="HCN14" s="341"/>
      <c r="HCO14" s="341"/>
      <c r="HCP14" s="341"/>
      <c r="HCQ14" s="341"/>
      <c r="HCR14" s="341"/>
      <c r="HCS14" s="341"/>
      <c r="HCT14" s="341"/>
      <c r="HCU14" s="341"/>
      <c r="HCV14" s="341"/>
      <c r="HCW14" s="341"/>
      <c r="HCX14" s="341"/>
      <c r="HCY14" s="341"/>
      <c r="HCZ14" s="341"/>
      <c r="HDA14" s="341"/>
      <c r="HDB14" s="341"/>
      <c r="HDC14" s="341"/>
      <c r="HDD14" s="341"/>
      <c r="HDE14" s="341"/>
      <c r="HDF14" s="341"/>
      <c r="HDG14" s="341"/>
      <c r="HDH14" s="341"/>
      <c r="HDI14" s="341"/>
      <c r="HDJ14" s="341"/>
      <c r="HDK14" s="341"/>
      <c r="HDL14" s="341"/>
      <c r="HDM14" s="341"/>
      <c r="HDN14" s="341"/>
      <c r="HDO14" s="341"/>
      <c r="HDP14" s="341"/>
      <c r="HDQ14" s="341"/>
      <c r="HDR14" s="341"/>
      <c r="HDS14" s="341"/>
      <c r="HDT14" s="341"/>
      <c r="HDU14" s="341"/>
      <c r="HDV14" s="341"/>
      <c r="HDW14" s="341"/>
      <c r="HDX14" s="341"/>
      <c r="HDY14" s="341"/>
      <c r="HDZ14" s="341"/>
      <c r="HEA14" s="341"/>
      <c r="HEB14" s="341"/>
      <c r="HEC14" s="341"/>
      <c r="HED14" s="341"/>
      <c r="HEE14" s="341"/>
      <c r="HEF14" s="341"/>
      <c r="HEG14" s="341"/>
      <c r="HEH14" s="341"/>
      <c r="HEI14" s="341"/>
      <c r="HEJ14" s="341"/>
      <c r="HEK14" s="341"/>
      <c r="HEL14" s="341"/>
      <c r="HEM14" s="341"/>
      <c r="HEN14" s="341"/>
      <c r="HEO14" s="341"/>
      <c r="HEP14" s="341"/>
      <c r="HEQ14" s="341"/>
      <c r="HER14" s="341"/>
      <c r="HES14" s="341"/>
      <c r="HET14" s="341"/>
      <c r="HEU14" s="341"/>
      <c r="HEV14" s="341"/>
      <c r="HEW14" s="341"/>
      <c r="HEX14" s="341"/>
      <c r="HEY14" s="341"/>
      <c r="HEZ14" s="341"/>
      <c r="HFA14" s="341"/>
      <c r="HFB14" s="341"/>
      <c r="HFC14" s="341"/>
      <c r="HFD14" s="341"/>
      <c r="HFE14" s="341"/>
      <c r="HFF14" s="341"/>
      <c r="HFG14" s="341"/>
      <c r="HFH14" s="341"/>
      <c r="HFI14" s="341"/>
      <c r="HFJ14" s="341"/>
      <c r="HFK14" s="341"/>
      <c r="HFL14" s="341"/>
      <c r="HFM14" s="341"/>
      <c r="HFN14" s="341"/>
      <c r="HFO14" s="341"/>
      <c r="HFP14" s="341"/>
      <c r="HFQ14" s="341"/>
      <c r="HFR14" s="341"/>
      <c r="HFS14" s="341"/>
      <c r="HFT14" s="341"/>
      <c r="HFU14" s="341"/>
      <c r="HFV14" s="341"/>
      <c r="HFW14" s="341"/>
      <c r="HFX14" s="341"/>
      <c r="HFY14" s="341"/>
      <c r="HFZ14" s="341"/>
      <c r="HGA14" s="341"/>
      <c r="HGB14" s="341"/>
      <c r="HGC14" s="341"/>
      <c r="HGD14" s="341"/>
      <c r="HGE14" s="341"/>
      <c r="HGF14" s="341"/>
      <c r="HGG14" s="341"/>
      <c r="HGH14" s="341"/>
      <c r="HGI14" s="341"/>
      <c r="HGJ14" s="341"/>
      <c r="HGK14" s="341"/>
      <c r="HGL14" s="341"/>
      <c r="HGM14" s="341"/>
      <c r="HGN14" s="341"/>
      <c r="HGO14" s="341"/>
      <c r="HGP14" s="341"/>
      <c r="HGQ14" s="341"/>
      <c r="HGR14" s="341"/>
      <c r="HGS14" s="341"/>
      <c r="HGT14" s="341"/>
      <c r="HGU14" s="341"/>
      <c r="HGV14" s="341"/>
      <c r="HGW14" s="341"/>
      <c r="HGX14" s="341"/>
      <c r="HGY14" s="341"/>
      <c r="HGZ14" s="341"/>
      <c r="HHA14" s="341"/>
      <c r="HHB14" s="341"/>
      <c r="HHC14" s="341"/>
      <c r="HHD14" s="341"/>
      <c r="HHE14" s="341"/>
      <c r="HHF14" s="341"/>
      <c r="HHG14" s="341"/>
      <c r="HHH14" s="341"/>
      <c r="HHI14" s="341"/>
      <c r="HHJ14" s="341"/>
      <c r="HHK14" s="341"/>
      <c r="HHL14" s="341"/>
      <c r="HHM14" s="341"/>
      <c r="HHN14" s="341"/>
      <c r="HHO14" s="341"/>
      <c r="HHP14" s="341"/>
      <c r="HHQ14" s="341"/>
      <c r="HHR14" s="341"/>
      <c r="HHS14" s="341"/>
      <c r="HHT14" s="341"/>
      <c r="HHU14" s="341"/>
      <c r="HHV14" s="341"/>
      <c r="HHW14" s="341"/>
      <c r="HHX14" s="341"/>
      <c r="HHY14" s="341"/>
      <c r="HHZ14" s="341"/>
      <c r="HIA14" s="341"/>
      <c r="HIB14" s="341"/>
      <c r="HIC14" s="341"/>
      <c r="HID14" s="341"/>
      <c r="HIE14" s="341"/>
      <c r="HIF14" s="341"/>
      <c r="HIG14" s="341"/>
      <c r="HIH14" s="341"/>
      <c r="HII14" s="341"/>
      <c r="HIJ14" s="341"/>
      <c r="HIK14" s="341"/>
      <c r="HIL14" s="341"/>
      <c r="HIM14" s="341"/>
      <c r="HIN14" s="341"/>
      <c r="HIO14" s="341"/>
      <c r="HIP14" s="341"/>
      <c r="HIQ14" s="341"/>
      <c r="HIR14" s="341"/>
      <c r="HIS14" s="341"/>
      <c r="HIT14" s="341"/>
      <c r="HIU14" s="341"/>
      <c r="HIV14" s="341"/>
      <c r="HIW14" s="341"/>
      <c r="HIX14" s="341"/>
      <c r="HIY14" s="341"/>
      <c r="HIZ14" s="341"/>
      <c r="HJA14" s="341"/>
      <c r="HJB14" s="341"/>
      <c r="HJC14" s="341"/>
      <c r="HJD14" s="341"/>
      <c r="HJE14" s="341"/>
      <c r="HJF14" s="341"/>
      <c r="HJG14" s="341"/>
      <c r="HJH14" s="341"/>
      <c r="HJI14" s="341"/>
      <c r="HJJ14" s="341"/>
      <c r="HJK14" s="341"/>
      <c r="HJL14" s="341"/>
      <c r="HJM14" s="341"/>
      <c r="HJN14" s="341"/>
      <c r="HJO14" s="341"/>
      <c r="HJP14" s="341"/>
      <c r="HJQ14" s="341"/>
      <c r="HJR14" s="341"/>
      <c r="HJS14" s="341"/>
      <c r="HJT14" s="341"/>
      <c r="HJU14" s="341"/>
      <c r="HJV14" s="341"/>
      <c r="HJW14" s="341"/>
      <c r="HJX14" s="341"/>
      <c r="HJY14" s="341"/>
      <c r="HJZ14" s="341"/>
      <c r="HKA14" s="341"/>
      <c r="HKB14" s="341"/>
      <c r="HKC14" s="341"/>
      <c r="HKD14" s="341"/>
      <c r="HKE14" s="341"/>
      <c r="HKF14" s="341"/>
      <c r="HKG14" s="341"/>
      <c r="HKH14" s="341"/>
      <c r="HKI14" s="341"/>
      <c r="HKJ14" s="341"/>
      <c r="HKK14" s="341"/>
      <c r="HKL14" s="341"/>
      <c r="HKM14" s="341"/>
      <c r="HKN14" s="341"/>
      <c r="HKO14" s="341"/>
      <c r="HKP14" s="341"/>
      <c r="HKQ14" s="341"/>
      <c r="HKR14" s="341"/>
      <c r="HKS14" s="341"/>
      <c r="HKT14" s="341"/>
      <c r="HKU14" s="341"/>
      <c r="HKV14" s="341"/>
      <c r="HKW14" s="341"/>
      <c r="HKX14" s="341"/>
      <c r="HKY14" s="341"/>
      <c r="HKZ14" s="341"/>
      <c r="HLA14" s="341"/>
      <c r="HLB14" s="341"/>
      <c r="HLC14" s="341"/>
      <c r="HLD14" s="341"/>
      <c r="HLE14" s="341"/>
      <c r="HLF14" s="341"/>
      <c r="HLG14" s="341"/>
      <c r="HLH14" s="341"/>
      <c r="HLI14" s="341"/>
      <c r="HLJ14" s="341"/>
      <c r="HLK14" s="341"/>
      <c r="HLL14" s="341"/>
      <c r="HLM14" s="341"/>
      <c r="HLN14" s="341"/>
      <c r="HLO14" s="341"/>
      <c r="HLP14" s="341"/>
      <c r="HLQ14" s="341"/>
      <c r="HLR14" s="341"/>
      <c r="HLS14" s="341"/>
      <c r="HLT14" s="341"/>
      <c r="HLU14" s="341"/>
      <c r="HLV14" s="341"/>
      <c r="HLW14" s="341"/>
      <c r="HLX14" s="341"/>
      <c r="HLY14" s="341"/>
      <c r="HLZ14" s="341"/>
      <c r="HMA14" s="341"/>
      <c r="HMB14" s="341"/>
      <c r="HMC14" s="341"/>
      <c r="HMD14" s="341"/>
      <c r="HME14" s="341"/>
      <c r="HMF14" s="341"/>
      <c r="HMG14" s="341"/>
      <c r="HMH14" s="341"/>
      <c r="HMI14" s="341"/>
      <c r="HMJ14" s="341"/>
      <c r="HMK14" s="341"/>
      <c r="HML14" s="341"/>
      <c r="HMM14" s="341"/>
      <c r="HMN14" s="341"/>
      <c r="HMO14" s="341"/>
      <c r="HMP14" s="341"/>
      <c r="HMQ14" s="341"/>
      <c r="HMR14" s="341"/>
      <c r="HMS14" s="341"/>
      <c r="HMT14" s="341"/>
      <c r="HMU14" s="341"/>
      <c r="HMV14" s="341"/>
      <c r="HMW14" s="341"/>
      <c r="HMX14" s="341"/>
      <c r="HMY14" s="341"/>
      <c r="HMZ14" s="341"/>
      <c r="HNA14" s="341"/>
      <c r="HNB14" s="341"/>
      <c r="HNC14" s="341"/>
      <c r="HND14" s="341"/>
      <c r="HNE14" s="341"/>
      <c r="HNF14" s="341"/>
      <c r="HNG14" s="341"/>
      <c r="HNH14" s="341"/>
      <c r="HNI14" s="341"/>
      <c r="HNJ14" s="341"/>
      <c r="HNK14" s="341"/>
      <c r="HNL14" s="341"/>
      <c r="HNM14" s="341"/>
      <c r="HNN14" s="341"/>
      <c r="HNO14" s="341"/>
      <c r="HNP14" s="341"/>
      <c r="HNQ14" s="341"/>
      <c r="HNR14" s="341"/>
      <c r="HNS14" s="341"/>
      <c r="HNT14" s="341"/>
      <c r="HNU14" s="341"/>
      <c r="HNV14" s="341"/>
      <c r="HNW14" s="341"/>
      <c r="HNX14" s="341"/>
      <c r="HNY14" s="341"/>
      <c r="HNZ14" s="341"/>
      <c r="HOA14" s="341"/>
      <c r="HOB14" s="341"/>
      <c r="HOC14" s="341"/>
      <c r="HOD14" s="341"/>
      <c r="HOE14" s="341"/>
      <c r="HOF14" s="341"/>
      <c r="HOG14" s="341"/>
      <c r="HOH14" s="341"/>
      <c r="HOI14" s="341"/>
      <c r="HOJ14" s="341"/>
      <c r="HOK14" s="341"/>
      <c r="HOL14" s="341"/>
      <c r="HOM14" s="341"/>
      <c r="HON14" s="341"/>
      <c r="HOO14" s="341"/>
      <c r="HOP14" s="341"/>
      <c r="HOQ14" s="341"/>
      <c r="HOR14" s="341"/>
      <c r="HOS14" s="341"/>
      <c r="HOT14" s="341"/>
      <c r="HOU14" s="341"/>
      <c r="HOV14" s="341"/>
      <c r="HOW14" s="341"/>
      <c r="HOX14" s="341"/>
      <c r="HOY14" s="341"/>
      <c r="HOZ14" s="341"/>
      <c r="HPA14" s="341"/>
      <c r="HPB14" s="341"/>
      <c r="HPC14" s="341"/>
      <c r="HPD14" s="341"/>
      <c r="HPE14" s="341"/>
      <c r="HPF14" s="341"/>
      <c r="HPG14" s="341"/>
      <c r="HPH14" s="341"/>
      <c r="HPI14" s="341"/>
      <c r="HPJ14" s="341"/>
      <c r="HPK14" s="341"/>
      <c r="HPL14" s="341"/>
      <c r="HPM14" s="341"/>
      <c r="HPN14" s="341"/>
      <c r="HPO14" s="341"/>
      <c r="HPP14" s="341"/>
      <c r="HPQ14" s="341"/>
      <c r="HPR14" s="341"/>
      <c r="HPS14" s="341"/>
      <c r="HPT14" s="341"/>
      <c r="HPU14" s="341"/>
      <c r="HPV14" s="341"/>
      <c r="HPW14" s="341"/>
      <c r="HPX14" s="341"/>
      <c r="HPY14" s="341"/>
      <c r="HPZ14" s="341"/>
      <c r="HQA14" s="341"/>
      <c r="HQB14" s="341"/>
      <c r="HQC14" s="341"/>
      <c r="HQD14" s="341"/>
      <c r="HQE14" s="341"/>
      <c r="HQF14" s="341"/>
      <c r="HQG14" s="341"/>
      <c r="HQH14" s="341"/>
      <c r="HQI14" s="341"/>
      <c r="HQJ14" s="341"/>
      <c r="HQK14" s="341"/>
      <c r="HQL14" s="341"/>
      <c r="HQM14" s="341"/>
      <c r="HQN14" s="341"/>
      <c r="HQO14" s="341"/>
      <c r="HQP14" s="341"/>
      <c r="HQQ14" s="341"/>
      <c r="HQR14" s="341"/>
      <c r="HQS14" s="341"/>
      <c r="HQT14" s="341"/>
      <c r="HQU14" s="341"/>
      <c r="HQV14" s="341"/>
      <c r="HQW14" s="341"/>
      <c r="HQX14" s="341"/>
      <c r="HQY14" s="341"/>
      <c r="HQZ14" s="341"/>
      <c r="HRA14" s="341"/>
      <c r="HRB14" s="341"/>
      <c r="HRC14" s="341"/>
      <c r="HRD14" s="341"/>
      <c r="HRE14" s="341"/>
      <c r="HRF14" s="341"/>
      <c r="HRG14" s="341"/>
      <c r="HRH14" s="341"/>
      <c r="HRI14" s="341"/>
      <c r="HRJ14" s="341"/>
      <c r="HRK14" s="341"/>
      <c r="HRL14" s="341"/>
      <c r="HRM14" s="341"/>
      <c r="HRN14" s="341"/>
      <c r="HRO14" s="341"/>
      <c r="HRP14" s="341"/>
      <c r="HRQ14" s="341"/>
      <c r="HRR14" s="341"/>
      <c r="HRS14" s="341"/>
      <c r="HRT14" s="341"/>
      <c r="HRU14" s="341"/>
      <c r="HRV14" s="341"/>
      <c r="HRW14" s="341"/>
      <c r="HRX14" s="341"/>
      <c r="HRY14" s="341"/>
      <c r="HRZ14" s="341"/>
      <c r="HSA14" s="341"/>
      <c r="HSB14" s="341"/>
      <c r="HSC14" s="341"/>
      <c r="HSD14" s="341"/>
      <c r="HSE14" s="341"/>
      <c r="HSF14" s="341"/>
      <c r="HSG14" s="341"/>
      <c r="HSH14" s="341"/>
      <c r="HSI14" s="341"/>
      <c r="HSJ14" s="341"/>
      <c r="HSK14" s="341"/>
      <c r="HSL14" s="341"/>
      <c r="HSM14" s="341"/>
      <c r="HSN14" s="341"/>
      <c r="HSO14" s="341"/>
      <c r="HSP14" s="341"/>
      <c r="HSQ14" s="341"/>
      <c r="HSR14" s="341"/>
      <c r="HSS14" s="341"/>
      <c r="HST14" s="341"/>
      <c r="HSU14" s="341"/>
      <c r="HSV14" s="341"/>
      <c r="HSW14" s="341"/>
      <c r="HSX14" s="341"/>
      <c r="HSY14" s="341"/>
      <c r="HSZ14" s="341"/>
      <c r="HTA14" s="341"/>
      <c r="HTB14" s="341"/>
      <c r="HTC14" s="341"/>
      <c r="HTD14" s="341"/>
      <c r="HTE14" s="341"/>
      <c r="HTF14" s="341"/>
      <c r="HTG14" s="341"/>
      <c r="HTH14" s="341"/>
      <c r="HTI14" s="341"/>
      <c r="HTJ14" s="341"/>
      <c r="HTK14" s="341"/>
      <c r="HTL14" s="341"/>
      <c r="HTM14" s="341"/>
      <c r="HTN14" s="341"/>
      <c r="HTO14" s="341"/>
      <c r="HTP14" s="341"/>
      <c r="HTQ14" s="341"/>
      <c r="HTR14" s="341"/>
      <c r="HTS14" s="341"/>
      <c r="HTT14" s="341"/>
      <c r="HTU14" s="341"/>
      <c r="HTV14" s="341"/>
      <c r="HTW14" s="341"/>
      <c r="HTX14" s="341"/>
      <c r="HTY14" s="341"/>
      <c r="HTZ14" s="341"/>
      <c r="HUA14" s="341"/>
      <c r="HUB14" s="341"/>
      <c r="HUC14" s="341"/>
      <c r="HUD14" s="341"/>
      <c r="HUE14" s="341"/>
      <c r="HUF14" s="341"/>
      <c r="HUG14" s="341"/>
      <c r="HUH14" s="341"/>
      <c r="HUI14" s="341"/>
      <c r="HUJ14" s="341"/>
      <c r="HUK14" s="341"/>
      <c r="HUL14" s="341"/>
      <c r="HUM14" s="341"/>
      <c r="HUN14" s="341"/>
      <c r="HUO14" s="341"/>
      <c r="HUP14" s="341"/>
      <c r="HUQ14" s="341"/>
      <c r="HUR14" s="341"/>
      <c r="HUS14" s="341"/>
      <c r="HUT14" s="341"/>
      <c r="HUU14" s="341"/>
      <c r="HUV14" s="341"/>
      <c r="HUW14" s="341"/>
      <c r="HUX14" s="341"/>
      <c r="HUY14" s="341"/>
      <c r="HUZ14" s="341"/>
      <c r="HVA14" s="341"/>
      <c r="HVB14" s="341"/>
      <c r="HVC14" s="341"/>
      <c r="HVD14" s="341"/>
      <c r="HVE14" s="341"/>
      <c r="HVF14" s="341"/>
      <c r="HVG14" s="341"/>
      <c r="HVH14" s="341"/>
      <c r="HVI14" s="341"/>
      <c r="HVJ14" s="341"/>
      <c r="HVK14" s="341"/>
      <c r="HVL14" s="341"/>
      <c r="HVM14" s="341"/>
      <c r="HVN14" s="341"/>
      <c r="HVO14" s="341"/>
      <c r="HVP14" s="341"/>
      <c r="HVQ14" s="341"/>
      <c r="HVR14" s="341"/>
      <c r="HVS14" s="341"/>
      <c r="HVT14" s="341"/>
      <c r="HVU14" s="341"/>
      <c r="HVV14" s="341"/>
      <c r="HVW14" s="341"/>
      <c r="HVX14" s="341"/>
      <c r="HVY14" s="341"/>
      <c r="HVZ14" s="341"/>
      <c r="HWA14" s="341"/>
      <c r="HWB14" s="341"/>
      <c r="HWC14" s="341"/>
      <c r="HWD14" s="341"/>
      <c r="HWE14" s="341"/>
      <c r="HWF14" s="341"/>
      <c r="HWG14" s="341"/>
      <c r="HWH14" s="341"/>
      <c r="HWI14" s="341"/>
      <c r="HWJ14" s="341"/>
      <c r="HWK14" s="341"/>
      <c r="HWL14" s="341"/>
      <c r="HWM14" s="341"/>
      <c r="HWN14" s="341"/>
      <c r="HWO14" s="341"/>
      <c r="HWP14" s="341"/>
      <c r="HWQ14" s="341"/>
      <c r="HWR14" s="341"/>
      <c r="HWS14" s="341"/>
      <c r="HWT14" s="341"/>
      <c r="HWU14" s="341"/>
      <c r="HWV14" s="341"/>
      <c r="HWW14" s="341"/>
      <c r="HWX14" s="341"/>
      <c r="HWY14" s="341"/>
      <c r="HWZ14" s="341"/>
      <c r="HXA14" s="341"/>
      <c r="HXB14" s="341"/>
      <c r="HXC14" s="341"/>
      <c r="HXD14" s="341"/>
      <c r="HXE14" s="341"/>
      <c r="HXF14" s="341"/>
      <c r="HXG14" s="341"/>
      <c r="HXH14" s="341"/>
      <c r="HXI14" s="341"/>
      <c r="HXJ14" s="341"/>
      <c r="HXK14" s="341"/>
      <c r="HXL14" s="341"/>
      <c r="HXM14" s="341"/>
      <c r="HXN14" s="341"/>
      <c r="HXO14" s="341"/>
      <c r="HXP14" s="341"/>
      <c r="HXQ14" s="341"/>
      <c r="HXR14" s="341"/>
      <c r="HXS14" s="341"/>
      <c r="HXT14" s="341"/>
      <c r="HXU14" s="341"/>
      <c r="HXV14" s="341"/>
      <c r="HXW14" s="341"/>
      <c r="HXX14" s="341"/>
      <c r="HXY14" s="341"/>
      <c r="HXZ14" s="341"/>
      <c r="HYA14" s="341"/>
      <c r="HYB14" s="341"/>
      <c r="HYC14" s="341"/>
      <c r="HYD14" s="341"/>
      <c r="HYE14" s="341"/>
      <c r="HYF14" s="341"/>
      <c r="HYG14" s="341"/>
      <c r="HYH14" s="341"/>
      <c r="HYI14" s="341"/>
      <c r="HYJ14" s="341"/>
      <c r="HYK14" s="341"/>
      <c r="HYL14" s="341"/>
      <c r="HYM14" s="341"/>
      <c r="HYN14" s="341"/>
      <c r="HYO14" s="341"/>
      <c r="HYP14" s="341"/>
      <c r="HYQ14" s="341"/>
      <c r="HYR14" s="341"/>
      <c r="HYS14" s="341"/>
      <c r="HYT14" s="341"/>
      <c r="HYU14" s="341"/>
      <c r="HYV14" s="341"/>
      <c r="HYW14" s="341"/>
      <c r="HYX14" s="341"/>
      <c r="HYY14" s="341"/>
      <c r="HYZ14" s="341"/>
      <c r="HZA14" s="341"/>
      <c r="HZB14" s="341"/>
      <c r="HZC14" s="341"/>
      <c r="HZD14" s="341"/>
      <c r="HZE14" s="341"/>
      <c r="HZF14" s="341"/>
      <c r="HZG14" s="341"/>
      <c r="HZH14" s="341"/>
      <c r="HZI14" s="341"/>
      <c r="HZJ14" s="341"/>
      <c r="HZK14" s="341"/>
      <c r="HZL14" s="341"/>
      <c r="HZM14" s="341"/>
      <c r="HZN14" s="341"/>
      <c r="HZO14" s="341"/>
      <c r="HZP14" s="341"/>
      <c r="HZQ14" s="341"/>
      <c r="HZR14" s="341"/>
      <c r="HZS14" s="341"/>
      <c r="HZT14" s="341"/>
      <c r="HZU14" s="341"/>
      <c r="HZV14" s="341"/>
      <c r="HZW14" s="341"/>
      <c r="HZX14" s="341"/>
      <c r="HZY14" s="341"/>
      <c r="HZZ14" s="341"/>
      <c r="IAA14" s="341"/>
      <c r="IAB14" s="341"/>
      <c r="IAC14" s="341"/>
      <c r="IAD14" s="341"/>
      <c r="IAE14" s="341"/>
      <c r="IAF14" s="341"/>
      <c r="IAG14" s="341"/>
      <c r="IAH14" s="341"/>
      <c r="IAI14" s="341"/>
      <c r="IAJ14" s="341"/>
      <c r="IAK14" s="341"/>
      <c r="IAL14" s="341"/>
      <c r="IAM14" s="341"/>
      <c r="IAN14" s="341"/>
      <c r="IAO14" s="341"/>
      <c r="IAP14" s="341"/>
      <c r="IAQ14" s="341"/>
      <c r="IAR14" s="341"/>
      <c r="IAS14" s="341"/>
      <c r="IAT14" s="341"/>
      <c r="IAU14" s="341"/>
      <c r="IAV14" s="341"/>
      <c r="IAW14" s="341"/>
      <c r="IAX14" s="341"/>
      <c r="IAY14" s="341"/>
      <c r="IAZ14" s="341"/>
      <c r="IBA14" s="341"/>
      <c r="IBB14" s="341"/>
      <c r="IBC14" s="341"/>
      <c r="IBD14" s="341"/>
      <c r="IBE14" s="341"/>
      <c r="IBF14" s="341"/>
      <c r="IBG14" s="341"/>
      <c r="IBH14" s="341"/>
      <c r="IBI14" s="341"/>
      <c r="IBJ14" s="341"/>
      <c r="IBK14" s="341"/>
      <c r="IBL14" s="341"/>
      <c r="IBM14" s="341"/>
      <c r="IBN14" s="341"/>
      <c r="IBO14" s="341"/>
      <c r="IBP14" s="341"/>
      <c r="IBQ14" s="341"/>
      <c r="IBR14" s="341"/>
      <c r="IBS14" s="341"/>
      <c r="IBT14" s="341"/>
      <c r="IBU14" s="341"/>
      <c r="IBV14" s="341"/>
      <c r="IBW14" s="341"/>
      <c r="IBX14" s="341"/>
      <c r="IBY14" s="341"/>
      <c r="IBZ14" s="341"/>
      <c r="ICA14" s="341"/>
      <c r="ICB14" s="341"/>
      <c r="ICC14" s="341"/>
      <c r="ICD14" s="341"/>
      <c r="ICE14" s="341"/>
      <c r="ICF14" s="341"/>
      <c r="ICG14" s="341"/>
      <c r="ICH14" s="341"/>
      <c r="ICI14" s="341"/>
      <c r="ICJ14" s="341"/>
      <c r="ICK14" s="341"/>
      <c r="ICL14" s="341"/>
      <c r="ICM14" s="341"/>
      <c r="ICN14" s="341"/>
      <c r="ICO14" s="341"/>
      <c r="ICP14" s="341"/>
      <c r="ICQ14" s="341"/>
      <c r="ICR14" s="341"/>
      <c r="ICS14" s="341"/>
      <c r="ICT14" s="341"/>
      <c r="ICU14" s="341"/>
      <c r="ICV14" s="341"/>
      <c r="ICW14" s="341"/>
      <c r="ICX14" s="341"/>
      <c r="ICY14" s="341"/>
      <c r="ICZ14" s="341"/>
      <c r="IDA14" s="341"/>
      <c r="IDB14" s="341"/>
      <c r="IDC14" s="341"/>
      <c r="IDD14" s="341"/>
      <c r="IDE14" s="341"/>
      <c r="IDF14" s="341"/>
      <c r="IDG14" s="341"/>
      <c r="IDH14" s="341"/>
      <c r="IDI14" s="341"/>
      <c r="IDJ14" s="341"/>
      <c r="IDK14" s="341"/>
      <c r="IDL14" s="341"/>
      <c r="IDM14" s="341"/>
      <c r="IDN14" s="341"/>
      <c r="IDO14" s="341"/>
      <c r="IDP14" s="341"/>
      <c r="IDQ14" s="341"/>
      <c r="IDR14" s="341"/>
      <c r="IDS14" s="341"/>
      <c r="IDT14" s="341"/>
      <c r="IDU14" s="341"/>
      <c r="IDV14" s="341"/>
      <c r="IDW14" s="341"/>
      <c r="IDX14" s="341"/>
      <c r="IDY14" s="341"/>
      <c r="IDZ14" s="341"/>
      <c r="IEA14" s="341"/>
      <c r="IEB14" s="341"/>
      <c r="IEC14" s="341"/>
      <c r="IED14" s="341"/>
      <c r="IEE14" s="341"/>
      <c r="IEF14" s="341"/>
      <c r="IEG14" s="341"/>
      <c r="IEH14" s="341"/>
      <c r="IEI14" s="341"/>
      <c r="IEJ14" s="341"/>
      <c r="IEK14" s="341"/>
      <c r="IEL14" s="341"/>
      <c r="IEM14" s="341"/>
      <c r="IEN14" s="341"/>
      <c r="IEO14" s="341"/>
      <c r="IEP14" s="341"/>
      <c r="IEQ14" s="341"/>
      <c r="IER14" s="341"/>
      <c r="IES14" s="341"/>
      <c r="IET14" s="341"/>
      <c r="IEU14" s="341"/>
      <c r="IEV14" s="341"/>
      <c r="IEW14" s="341"/>
      <c r="IEX14" s="341"/>
      <c r="IEY14" s="341"/>
      <c r="IEZ14" s="341"/>
      <c r="IFA14" s="341"/>
      <c r="IFB14" s="341"/>
      <c r="IFC14" s="341"/>
      <c r="IFD14" s="341"/>
      <c r="IFE14" s="341"/>
      <c r="IFF14" s="341"/>
      <c r="IFG14" s="341"/>
      <c r="IFH14" s="341"/>
      <c r="IFI14" s="341"/>
      <c r="IFJ14" s="341"/>
      <c r="IFK14" s="341"/>
      <c r="IFL14" s="341"/>
      <c r="IFM14" s="341"/>
      <c r="IFN14" s="341"/>
      <c r="IFO14" s="341"/>
      <c r="IFP14" s="341"/>
      <c r="IFQ14" s="341"/>
      <c r="IFR14" s="341"/>
      <c r="IFS14" s="341"/>
      <c r="IFT14" s="341"/>
      <c r="IFU14" s="341"/>
      <c r="IFV14" s="341"/>
      <c r="IFW14" s="341"/>
      <c r="IFX14" s="341"/>
      <c r="IFY14" s="341"/>
      <c r="IFZ14" s="341"/>
      <c r="IGA14" s="341"/>
      <c r="IGB14" s="341"/>
      <c r="IGC14" s="341"/>
      <c r="IGD14" s="341"/>
      <c r="IGE14" s="341"/>
      <c r="IGF14" s="341"/>
      <c r="IGG14" s="341"/>
      <c r="IGH14" s="341"/>
      <c r="IGI14" s="341"/>
      <c r="IGJ14" s="341"/>
      <c r="IGK14" s="341"/>
      <c r="IGL14" s="341"/>
      <c r="IGM14" s="341"/>
      <c r="IGN14" s="341"/>
      <c r="IGO14" s="341"/>
      <c r="IGP14" s="341"/>
      <c r="IGQ14" s="341"/>
      <c r="IGR14" s="341"/>
      <c r="IGS14" s="341"/>
      <c r="IGT14" s="341"/>
      <c r="IGU14" s="341"/>
      <c r="IGV14" s="341"/>
      <c r="IGW14" s="341"/>
      <c r="IGX14" s="341"/>
      <c r="IGY14" s="341"/>
      <c r="IGZ14" s="341"/>
      <c r="IHA14" s="341"/>
      <c r="IHB14" s="341"/>
      <c r="IHC14" s="341"/>
      <c r="IHD14" s="341"/>
      <c r="IHE14" s="341"/>
      <c r="IHF14" s="341"/>
      <c r="IHG14" s="341"/>
      <c r="IHH14" s="341"/>
      <c r="IHI14" s="341"/>
      <c r="IHJ14" s="341"/>
      <c r="IHK14" s="341"/>
      <c r="IHL14" s="341"/>
      <c r="IHM14" s="341"/>
      <c r="IHN14" s="341"/>
      <c r="IHO14" s="341"/>
      <c r="IHP14" s="341"/>
      <c r="IHQ14" s="341"/>
      <c r="IHR14" s="341"/>
      <c r="IHS14" s="341"/>
      <c r="IHT14" s="341"/>
      <c r="IHU14" s="341"/>
      <c r="IHV14" s="341"/>
      <c r="IHW14" s="341"/>
      <c r="IHX14" s="341"/>
      <c r="IHY14" s="341"/>
      <c r="IHZ14" s="341"/>
      <c r="IIA14" s="341"/>
      <c r="IIB14" s="341"/>
      <c r="IIC14" s="341"/>
      <c r="IID14" s="341"/>
      <c r="IIE14" s="341"/>
      <c r="IIF14" s="341"/>
      <c r="IIG14" s="341"/>
      <c r="IIH14" s="341"/>
      <c r="III14" s="341"/>
      <c r="IIJ14" s="341"/>
      <c r="IIK14" s="341"/>
      <c r="IIL14" s="341"/>
      <c r="IIM14" s="341"/>
      <c r="IIN14" s="341"/>
      <c r="IIO14" s="341"/>
      <c r="IIP14" s="341"/>
      <c r="IIQ14" s="341"/>
      <c r="IIR14" s="341"/>
      <c r="IIS14" s="341"/>
      <c r="IIT14" s="341"/>
      <c r="IIU14" s="341"/>
      <c r="IIV14" s="341"/>
      <c r="IIW14" s="341"/>
      <c r="IIX14" s="341"/>
      <c r="IIY14" s="341"/>
      <c r="IIZ14" s="341"/>
      <c r="IJA14" s="341"/>
      <c r="IJB14" s="341"/>
      <c r="IJC14" s="341"/>
      <c r="IJD14" s="341"/>
      <c r="IJE14" s="341"/>
      <c r="IJF14" s="341"/>
      <c r="IJG14" s="341"/>
      <c r="IJH14" s="341"/>
      <c r="IJI14" s="341"/>
      <c r="IJJ14" s="341"/>
      <c r="IJK14" s="341"/>
      <c r="IJL14" s="341"/>
      <c r="IJM14" s="341"/>
      <c r="IJN14" s="341"/>
      <c r="IJO14" s="341"/>
      <c r="IJP14" s="341"/>
      <c r="IJQ14" s="341"/>
      <c r="IJR14" s="341"/>
      <c r="IJS14" s="341"/>
      <c r="IJT14" s="341"/>
      <c r="IJU14" s="341"/>
      <c r="IJV14" s="341"/>
      <c r="IJW14" s="341"/>
      <c r="IJX14" s="341"/>
      <c r="IJY14" s="341"/>
      <c r="IJZ14" s="341"/>
      <c r="IKA14" s="341"/>
      <c r="IKB14" s="341"/>
      <c r="IKC14" s="341"/>
      <c r="IKD14" s="341"/>
      <c r="IKE14" s="341"/>
      <c r="IKF14" s="341"/>
      <c r="IKG14" s="341"/>
      <c r="IKH14" s="341"/>
      <c r="IKI14" s="341"/>
      <c r="IKJ14" s="341"/>
      <c r="IKK14" s="341"/>
      <c r="IKL14" s="341"/>
      <c r="IKM14" s="341"/>
      <c r="IKN14" s="341"/>
      <c r="IKO14" s="341"/>
      <c r="IKP14" s="341"/>
      <c r="IKQ14" s="341"/>
      <c r="IKR14" s="341"/>
      <c r="IKS14" s="341"/>
      <c r="IKT14" s="341"/>
      <c r="IKU14" s="341"/>
      <c r="IKV14" s="341"/>
      <c r="IKW14" s="341"/>
      <c r="IKX14" s="341"/>
      <c r="IKY14" s="341"/>
      <c r="IKZ14" s="341"/>
      <c r="ILA14" s="341"/>
      <c r="ILB14" s="341"/>
      <c r="ILC14" s="341"/>
      <c r="ILD14" s="341"/>
      <c r="ILE14" s="341"/>
      <c r="ILF14" s="341"/>
      <c r="ILG14" s="341"/>
      <c r="ILH14" s="341"/>
      <c r="ILI14" s="341"/>
      <c r="ILJ14" s="341"/>
      <c r="ILK14" s="341"/>
      <c r="ILL14" s="341"/>
      <c r="ILM14" s="341"/>
      <c r="ILN14" s="341"/>
      <c r="ILO14" s="341"/>
      <c r="ILP14" s="341"/>
      <c r="ILQ14" s="341"/>
      <c r="ILR14" s="341"/>
      <c r="ILS14" s="341"/>
      <c r="ILT14" s="341"/>
      <c r="ILU14" s="341"/>
      <c r="ILV14" s="341"/>
      <c r="ILW14" s="341"/>
      <c r="ILX14" s="341"/>
      <c r="ILY14" s="341"/>
      <c r="ILZ14" s="341"/>
      <c r="IMA14" s="341"/>
      <c r="IMB14" s="341"/>
      <c r="IMC14" s="341"/>
      <c r="IMD14" s="341"/>
      <c r="IME14" s="341"/>
      <c r="IMF14" s="341"/>
      <c r="IMG14" s="341"/>
      <c r="IMH14" s="341"/>
      <c r="IMI14" s="341"/>
      <c r="IMJ14" s="341"/>
      <c r="IMK14" s="341"/>
      <c r="IML14" s="341"/>
      <c r="IMM14" s="341"/>
      <c r="IMN14" s="341"/>
      <c r="IMO14" s="341"/>
      <c r="IMP14" s="341"/>
      <c r="IMQ14" s="341"/>
      <c r="IMR14" s="341"/>
      <c r="IMS14" s="341"/>
      <c r="IMT14" s="341"/>
      <c r="IMU14" s="341"/>
      <c r="IMV14" s="341"/>
      <c r="IMW14" s="341"/>
      <c r="IMX14" s="341"/>
      <c r="IMY14" s="341"/>
      <c r="IMZ14" s="341"/>
      <c r="INA14" s="341"/>
      <c r="INB14" s="341"/>
      <c r="INC14" s="341"/>
      <c r="IND14" s="341"/>
      <c r="INE14" s="341"/>
      <c r="INF14" s="341"/>
      <c r="ING14" s="341"/>
      <c r="INH14" s="341"/>
      <c r="INI14" s="341"/>
      <c r="INJ14" s="341"/>
      <c r="INK14" s="341"/>
      <c r="INL14" s="341"/>
      <c r="INM14" s="341"/>
      <c r="INN14" s="341"/>
      <c r="INO14" s="341"/>
      <c r="INP14" s="341"/>
      <c r="INQ14" s="341"/>
      <c r="INR14" s="341"/>
      <c r="INS14" s="341"/>
      <c r="INT14" s="341"/>
      <c r="INU14" s="341"/>
      <c r="INV14" s="341"/>
      <c r="INW14" s="341"/>
      <c r="INX14" s="341"/>
      <c r="INY14" s="341"/>
      <c r="INZ14" s="341"/>
      <c r="IOA14" s="341"/>
      <c r="IOB14" s="341"/>
      <c r="IOC14" s="341"/>
      <c r="IOD14" s="341"/>
      <c r="IOE14" s="341"/>
      <c r="IOF14" s="341"/>
      <c r="IOG14" s="341"/>
      <c r="IOH14" s="341"/>
      <c r="IOI14" s="341"/>
      <c r="IOJ14" s="341"/>
      <c r="IOK14" s="341"/>
      <c r="IOL14" s="341"/>
      <c r="IOM14" s="341"/>
      <c r="ION14" s="341"/>
      <c r="IOO14" s="341"/>
      <c r="IOP14" s="341"/>
      <c r="IOQ14" s="341"/>
      <c r="IOR14" s="341"/>
      <c r="IOS14" s="341"/>
      <c r="IOT14" s="341"/>
      <c r="IOU14" s="341"/>
      <c r="IOV14" s="341"/>
      <c r="IOW14" s="341"/>
      <c r="IOX14" s="341"/>
      <c r="IOY14" s="341"/>
      <c r="IOZ14" s="341"/>
      <c r="IPA14" s="341"/>
      <c r="IPB14" s="341"/>
      <c r="IPC14" s="341"/>
      <c r="IPD14" s="341"/>
      <c r="IPE14" s="341"/>
      <c r="IPF14" s="341"/>
      <c r="IPG14" s="341"/>
      <c r="IPH14" s="341"/>
      <c r="IPI14" s="341"/>
      <c r="IPJ14" s="341"/>
      <c r="IPK14" s="341"/>
      <c r="IPL14" s="341"/>
      <c r="IPM14" s="341"/>
      <c r="IPN14" s="341"/>
      <c r="IPO14" s="341"/>
      <c r="IPP14" s="341"/>
      <c r="IPQ14" s="341"/>
      <c r="IPR14" s="341"/>
      <c r="IPS14" s="341"/>
      <c r="IPT14" s="341"/>
      <c r="IPU14" s="341"/>
      <c r="IPV14" s="341"/>
      <c r="IPW14" s="341"/>
      <c r="IPX14" s="341"/>
      <c r="IPY14" s="341"/>
      <c r="IPZ14" s="341"/>
      <c r="IQA14" s="341"/>
      <c r="IQB14" s="341"/>
      <c r="IQC14" s="341"/>
      <c r="IQD14" s="341"/>
      <c r="IQE14" s="341"/>
      <c r="IQF14" s="341"/>
      <c r="IQG14" s="341"/>
      <c r="IQH14" s="341"/>
      <c r="IQI14" s="341"/>
      <c r="IQJ14" s="341"/>
      <c r="IQK14" s="341"/>
      <c r="IQL14" s="341"/>
      <c r="IQM14" s="341"/>
      <c r="IQN14" s="341"/>
      <c r="IQO14" s="341"/>
      <c r="IQP14" s="341"/>
      <c r="IQQ14" s="341"/>
      <c r="IQR14" s="341"/>
      <c r="IQS14" s="341"/>
      <c r="IQT14" s="341"/>
      <c r="IQU14" s="341"/>
      <c r="IQV14" s="341"/>
      <c r="IQW14" s="341"/>
      <c r="IQX14" s="341"/>
      <c r="IQY14" s="341"/>
      <c r="IQZ14" s="341"/>
      <c r="IRA14" s="341"/>
      <c r="IRB14" s="341"/>
      <c r="IRC14" s="341"/>
      <c r="IRD14" s="341"/>
      <c r="IRE14" s="341"/>
      <c r="IRF14" s="341"/>
      <c r="IRG14" s="341"/>
      <c r="IRH14" s="341"/>
      <c r="IRI14" s="341"/>
      <c r="IRJ14" s="341"/>
      <c r="IRK14" s="341"/>
      <c r="IRL14" s="341"/>
      <c r="IRM14" s="341"/>
      <c r="IRN14" s="341"/>
      <c r="IRO14" s="341"/>
      <c r="IRP14" s="341"/>
      <c r="IRQ14" s="341"/>
      <c r="IRR14" s="341"/>
      <c r="IRS14" s="341"/>
      <c r="IRT14" s="341"/>
      <c r="IRU14" s="341"/>
      <c r="IRV14" s="341"/>
      <c r="IRW14" s="341"/>
      <c r="IRX14" s="341"/>
      <c r="IRY14" s="341"/>
      <c r="IRZ14" s="341"/>
      <c r="ISA14" s="341"/>
      <c r="ISB14" s="341"/>
      <c r="ISC14" s="341"/>
      <c r="ISD14" s="341"/>
      <c r="ISE14" s="341"/>
      <c r="ISF14" s="341"/>
      <c r="ISG14" s="341"/>
      <c r="ISH14" s="341"/>
      <c r="ISI14" s="341"/>
      <c r="ISJ14" s="341"/>
      <c r="ISK14" s="341"/>
      <c r="ISL14" s="341"/>
      <c r="ISM14" s="341"/>
      <c r="ISN14" s="341"/>
      <c r="ISO14" s="341"/>
      <c r="ISP14" s="341"/>
      <c r="ISQ14" s="341"/>
      <c r="ISR14" s="341"/>
      <c r="ISS14" s="341"/>
      <c r="IST14" s="341"/>
      <c r="ISU14" s="341"/>
      <c r="ISV14" s="341"/>
      <c r="ISW14" s="341"/>
      <c r="ISX14" s="341"/>
      <c r="ISY14" s="341"/>
      <c r="ISZ14" s="341"/>
      <c r="ITA14" s="341"/>
      <c r="ITB14" s="341"/>
      <c r="ITC14" s="341"/>
      <c r="ITD14" s="341"/>
      <c r="ITE14" s="341"/>
      <c r="ITF14" s="341"/>
      <c r="ITG14" s="341"/>
      <c r="ITH14" s="341"/>
      <c r="ITI14" s="341"/>
      <c r="ITJ14" s="341"/>
      <c r="ITK14" s="341"/>
      <c r="ITL14" s="341"/>
      <c r="ITM14" s="341"/>
      <c r="ITN14" s="341"/>
      <c r="ITO14" s="341"/>
      <c r="ITP14" s="341"/>
      <c r="ITQ14" s="341"/>
      <c r="ITR14" s="341"/>
      <c r="ITS14" s="341"/>
      <c r="ITT14" s="341"/>
      <c r="ITU14" s="341"/>
      <c r="ITV14" s="341"/>
      <c r="ITW14" s="341"/>
      <c r="ITX14" s="341"/>
      <c r="ITY14" s="341"/>
      <c r="ITZ14" s="341"/>
      <c r="IUA14" s="341"/>
      <c r="IUB14" s="341"/>
      <c r="IUC14" s="341"/>
      <c r="IUD14" s="341"/>
      <c r="IUE14" s="341"/>
      <c r="IUF14" s="341"/>
      <c r="IUG14" s="341"/>
      <c r="IUH14" s="341"/>
      <c r="IUI14" s="341"/>
      <c r="IUJ14" s="341"/>
      <c r="IUK14" s="341"/>
      <c r="IUL14" s="341"/>
      <c r="IUM14" s="341"/>
      <c r="IUN14" s="341"/>
      <c r="IUO14" s="341"/>
      <c r="IUP14" s="341"/>
      <c r="IUQ14" s="341"/>
      <c r="IUR14" s="341"/>
      <c r="IUS14" s="341"/>
      <c r="IUT14" s="341"/>
      <c r="IUU14" s="341"/>
      <c r="IUV14" s="341"/>
      <c r="IUW14" s="341"/>
      <c r="IUX14" s="341"/>
      <c r="IUY14" s="341"/>
      <c r="IUZ14" s="341"/>
      <c r="IVA14" s="341"/>
      <c r="IVB14" s="341"/>
      <c r="IVC14" s="341"/>
      <c r="IVD14" s="341"/>
      <c r="IVE14" s="341"/>
      <c r="IVF14" s="341"/>
      <c r="IVG14" s="341"/>
      <c r="IVH14" s="341"/>
      <c r="IVI14" s="341"/>
      <c r="IVJ14" s="341"/>
      <c r="IVK14" s="341"/>
      <c r="IVL14" s="341"/>
      <c r="IVM14" s="341"/>
      <c r="IVN14" s="341"/>
      <c r="IVO14" s="341"/>
      <c r="IVP14" s="341"/>
      <c r="IVQ14" s="341"/>
      <c r="IVR14" s="341"/>
      <c r="IVS14" s="341"/>
      <c r="IVT14" s="341"/>
      <c r="IVU14" s="341"/>
      <c r="IVV14" s="341"/>
      <c r="IVW14" s="341"/>
      <c r="IVX14" s="341"/>
      <c r="IVY14" s="341"/>
      <c r="IVZ14" s="341"/>
      <c r="IWA14" s="341"/>
      <c r="IWB14" s="341"/>
      <c r="IWC14" s="341"/>
      <c r="IWD14" s="341"/>
      <c r="IWE14" s="341"/>
      <c r="IWF14" s="341"/>
      <c r="IWG14" s="341"/>
      <c r="IWH14" s="341"/>
      <c r="IWI14" s="341"/>
      <c r="IWJ14" s="341"/>
      <c r="IWK14" s="341"/>
      <c r="IWL14" s="341"/>
      <c r="IWM14" s="341"/>
      <c r="IWN14" s="341"/>
      <c r="IWO14" s="341"/>
      <c r="IWP14" s="341"/>
      <c r="IWQ14" s="341"/>
      <c r="IWR14" s="341"/>
      <c r="IWS14" s="341"/>
      <c r="IWT14" s="341"/>
      <c r="IWU14" s="341"/>
      <c r="IWV14" s="341"/>
      <c r="IWW14" s="341"/>
      <c r="IWX14" s="341"/>
      <c r="IWY14" s="341"/>
      <c r="IWZ14" s="341"/>
      <c r="IXA14" s="341"/>
      <c r="IXB14" s="341"/>
      <c r="IXC14" s="341"/>
      <c r="IXD14" s="341"/>
      <c r="IXE14" s="341"/>
      <c r="IXF14" s="341"/>
      <c r="IXG14" s="341"/>
      <c r="IXH14" s="341"/>
      <c r="IXI14" s="341"/>
      <c r="IXJ14" s="341"/>
      <c r="IXK14" s="341"/>
      <c r="IXL14" s="341"/>
      <c r="IXM14" s="341"/>
      <c r="IXN14" s="341"/>
      <c r="IXO14" s="341"/>
      <c r="IXP14" s="341"/>
      <c r="IXQ14" s="341"/>
      <c r="IXR14" s="341"/>
      <c r="IXS14" s="341"/>
      <c r="IXT14" s="341"/>
      <c r="IXU14" s="341"/>
      <c r="IXV14" s="341"/>
      <c r="IXW14" s="341"/>
      <c r="IXX14" s="341"/>
      <c r="IXY14" s="341"/>
      <c r="IXZ14" s="341"/>
      <c r="IYA14" s="341"/>
      <c r="IYB14" s="341"/>
      <c r="IYC14" s="341"/>
      <c r="IYD14" s="341"/>
      <c r="IYE14" s="341"/>
      <c r="IYF14" s="341"/>
      <c r="IYG14" s="341"/>
      <c r="IYH14" s="341"/>
      <c r="IYI14" s="341"/>
      <c r="IYJ14" s="341"/>
      <c r="IYK14" s="341"/>
      <c r="IYL14" s="341"/>
      <c r="IYM14" s="341"/>
      <c r="IYN14" s="341"/>
      <c r="IYO14" s="341"/>
      <c r="IYP14" s="341"/>
      <c r="IYQ14" s="341"/>
      <c r="IYR14" s="341"/>
      <c r="IYS14" s="341"/>
      <c r="IYT14" s="341"/>
      <c r="IYU14" s="341"/>
      <c r="IYV14" s="341"/>
      <c r="IYW14" s="341"/>
      <c r="IYX14" s="341"/>
      <c r="IYY14" s="341"/>
      <c r="IYZ14" s="341"/>
      <c r="IZA14" s="341"/>
      <c r="IZB14" s="341"/>
      <c r="IZC14" s="341"/>
      <c r="IZD14" s="341"/>
      <c r="IZE14" s="341"/>
      <c r="IZF14" s="341"/>
      <c r="IZG14" s="341"/>
      <c r="IZH14" s="341"/>
      <c r="IZI14" s="341"/>
      <c r="IZJ14" s="341"/>
      <c r="IZK14" s="341"/>
      <c r="IZL14" s="341"/>
      <c r="IZM14" s="341"/>
      <c r="IZN14" s="341"/>
      <c r="IZO14" s="341"/>
      <c r="IZP14" s="341"/>
      <c r="IZQ14" s="341"/>
      <c r="IZR14" s="341"/>
      <c r="IZS14" s="341"/>
      <c r="IZT14" s="341"/>
      <c r="IZU14" s="341"/>
      <c r="IZV14" s="341"/>
      <c r="IZW14" s="341"/>
      <c r="IZX14" s="341"/>
      <c r="IZY14" s="341"/>
      <c r="IZZ14" s="341"/>
      <c r="JAA14" s="341"/>
      <c r="JAB14" s="341"/>
      <c r="JAC14" s="341"/>
      <c r="JAD14" s="341"/>
      <c r="JAE14" s="341"/>
      <c r="JAF14" s="341"/>
      <c r="JAG14" s="341"/>
      <c r="JAH14" s="341"/>
      <c r="JAI14" s="341"/>
      <c r="JAJ14" s="341"/>
      <c r="JAK14" s="341"/>
      <c r="JAL14" s="341"/>
      <c r="JAM14" s="341"/>
      <c r="JAN14" s="341"/>
      <c r="JAO14" s="341"/>
      <c r="JAP14" s="341"/>
      <c r="JAQ14" s="341"/>
      <c r="JAR14" s="341"/>
      <c r="JAS14" s="341"/>
      <c r="JAT14" s="341"/>
      <c r="JAU14" s="341"/>
      <c r="JAV14" s="341"/>
      <c r="JAW14" s="341"/>
      <c r="JAX14" s="341"/>
      <c r="JAY14" s="341"/>
      <c r="JAZ14" s="341"/>
      <c r="JBA14" s="341"/>
      <c r="JBB14" s="341"/>
      <c r="JBC14" s="341"/>
      <c r="JBD14" s="341"/>
      <c r="JBE14" s="341"/>
      <c r="JBF14" s="341"/>
      <c r="JBG14" s="341"/>
      <c r="JBH14" s="341"/>
      <c r="JBI14" s="341"/>
      <c r="JBJ14" s="341"/>
      <c r="JBK14" s="341"/>
      <c r="JBL14" s="341"/>
      <c r="JBM14" s="341"/>
      <c r="JBN14" s="341"/>
      <c r="JBO14" s="341"/>
      <c r="JBP14" s="341"/>
      <c r="JBQ14" s="341"/>
      <c r="JBR14" s="341"/>
      <c r="JBS14" s="341"/>
      <c r="JBT14" s="341"/>
      <c r="JBU14" s="341"/>
      <c r="JBV14" s="341"/>
      <c r="JBW14" s="341"/>
      <c r="JBX14" s="341"/>
      <c r="JBY14" s="341"/>
      <c r="JBZ14" s="341"/>
      <c r="JCA14" s="341"/>
      <c r="JCB14" s="341"/>
      <c r="JCC14" s="341"/>
      <c r="JCD14" s="341"/>
      <c r="JCE14" s="341"/>
      <c r="JCF14" s="341"/>
      <c r="JCG14" s="341"/>
      <c r="JCH14" s="341"/>
      <c r="JCI14" s="341"/>
      <c r="JCJ14" s="341"/>
      <c r="JCK14" s="341"/>
      <c r="JCL14" s="341"/>
      <c r="JCM14" s="341"/>
      <c r="JCN14" s="341"/>
      <c r="JCO14" s="341"/>
      <c r="JCP14" s="341"/>
      <c r="JCQ14" s="341"/>
      <c r="JCR14" s="341"/>
      <c r="JCS14" s="341"/>
      <c r="JCT14" s="341"/>
      <c r="JCU14" s="341"/>
      <c r="JCV14" s="341"/>
      <c r="JCW14" s="341"/>
      <c r="JCX14" s="341"/>
      <c r="JCY14" s="341"/>
      <c r="JCZ14" s="341"/>
      <c r="JDA14" s="341"/>
      <c r="JDB14" s="341"/>
      <c r="JDC14" s="341"/>
      <c r="JDD14" s="341"/>
      <c r="JDE14" s="341"/>
      <c r="JDF14" s="341"/>
      <c r="JDG14" s="341"/>
      <c r="JDH14" s="341"/>
      <c r="JDI14" s="341"/>
      <c r="JDJ14" s="341"/>
      <c r="JDK14" s="341"/>
      <c r="JDL14" s="341"/>
      <c r="JDM14" s="341"/>
      <c r="JDN14" s="341"/>
      <c r="JDO14" s="341"/>
      <c r="JDP14" s="341"/>
      <c r="JDQ14" s="341"/>
      <c r="JDR14" s="341"/>
      <c r="JDS14" s="341"/>
      <c r="JDT14" s="341"/>
      <c r="JDU14" s="341"/>
      <c r="JDV14" s="341"/>
      <c r="JDW14" s="341"/>
      <c r="JDX14" s="341"/>
      <c r="JDY14" s="341"/>
      <c r="JDZ14" s="341"/>
      <c r="JEA14" s="341"/>
      <c r="JEB14" s="341"/>
      <c r="JEC14" s="341"/>
      <c r="JED14" s="341"/>
      <c r="JEE14" s="341"/>
      <c r="JEF14" s="341"/>
      <c r="JEG14" s="341"/>
      <c r="JEH14" s="341"/>
      <c r="JEI14" s="341"/>
      <c r="JEJ14" s="341"/>
      <c r="JEK14" s="341"/>
      <c r="JEL14" s="341"/>
      <c r="JEM14" s="341"/>
      <c r="JEN14" s="341"/>
      <c r="JEO14" s="341"/>
      <c r="JEP14" s="341"/>
      <c r="JEQ14" s="341"/>
      <c r="JER14" s="341"/>
      <c r="JES14" s="341"/>
      <c r="JET14" s="341"/>
      <c r="JEU14" s="341"/>
      <c r="JEV14" s="341"/>
      <c r="JEW14" s="341"/>
      <c r="JEX14" s="341"/>
      <c r="JEY14" s="341"/>
      <c r="JEZ14" s="341"/>
      <c r="JFA14" s="341"/>
      <c r="JFB14" s="341"/>
      <c r="JFC14" s="341"/>
      <c r="JFD14" s="341"/>
      <c r="JFE14" s="341"/>
      <c r="JFF14" s="341"/>
      <c r="JFG14" s="341"/>
      <c r="JFH14" s="341"/>
      <c r="JFI14" s="341"/>
      <c r="JFJ14" s="341"/>
      <c r="JFK14" s="341"/>
      <c r="JFL14" s="341"/>
      <c r="JFM14" s="341"/>
      <c r="JFN14" s="341"/>
      <c r="JFO14" s="341"/>
      <c r="JFP14" s="341"/>
      <c r="JFQ14" s="341"/>
      <c r="JFR14" s="341"/>
      <c r="JFS14" s="341"/>
      <c r="JFT14" s="341"/>
      <c r="JFU14" s="341"/>
      <c r="JFV14" s="341"/>
      <c r="JFW14" s="341"/>
      <c r="JFX14" s="341"/>
      <c r="JFY14" s="341"/>
      <c r="JFZ14" s="341"/>
      <c r="JGA14" s="341"/>
      <c r="JGB14" s="341"/>
      <c r="JGC14" s="341"/>
      <c r="JGD14" s="341"/>
      <c r="JGE14" s="341"/>
      <c r="JGF14" s="341"/>
      <c r="JGG14" s="341"/>
      <c r="JGH14" s="341"/>
      <c r="JGI14" s="341"/>
      <c r="JGJ14" s="341"/>
      <c r="JGK14" s="341"/>
      <c r="JGL14" s="341"/>
      <c r="JGM14" s="341"/>
      <c r="JGN14" s="341"/>
      <c r="JGO14" s="341"/>
      <c r="JGP14" s="341"/>
      <c r="JGQ14" s="341"/>
      <c r="JGR14" s="341"/>
      <c r="JGS14" s="341"/>
      <c r="JGT14" s="341"/>
      <c r="JGU14" s="341"/>
      <c r="JGV14" s="341"/>
      <c r="JGW14" s="341"/>
      <c r="JGX14" s="341"/>
      <c r="JGY14" s="341"/>
      <c r="JGZ14" s="341"/>
      <c r="JHA14" s="341"/>
      <c r="JHB14" s="341"/>
      <c r="JHC14" s="341"/>
      <c r="JHD14" s="341"/>
      <c r="JHE14" s="341"/>
      <c r="JHF14" s="341"/>
      <c r="JHG14" s="341"/>
      <c r="JHH14" s="341"/>
      <c r="JHI14" s="341"/>
      <c r="JHJ14" s="341"/>
      <c r="JHK14" s="341"/>
      <c r="JHL14" s="341"/>
      <c r="JHM14" s="341"/>
      <c r="JHN14" s="341"/>
      <c r="JHO14" s="341"/>
      <c r="JHP14" s="341"/>
      <c r="JHQ14" s="341"/>
      <c r="JHR14" s="341"/>
      <c r="JHS14" s="341"/>
      <c r="JHT14" s="341"/>
      <c r="JHU14" s="341"/>
      <c r="JHV14" s="341"/>
      <c r="JHW14" s="341"/>
      <c r="JHX14" s="341"/>
      <c r="JHY14" s="341"/>
      <c r="JHZ14" s="341"/>
      <c r="JIA14" s="341"/>
      <c r="JIB14" s="341"/>
      <c r="JIC14" s="341"/>
      <c r="JID14" s="341"/>
      <c r="JIE14" s="341"/>
      <c r="JIF14" s="341"/>
      <c r="JIG14" s="341"/>
      <c r="JIH14" s="341"/>
      <c r="JII14" s="341"/>
      <c r="JIJ14" s="341"/>
      <c r="JIK14" s="341"/>
      <c r="JIL14" s="341"/>
      <c r="JIM14" s="341"/>
      <c r="JIN14" s="341"/>
      <c r="JIO14" s="341"/>
      <c r="JIP14" s="341"/>
      <c r="JIQ14" s="341"/>
      <c r="JIR14" s="341"/>
      <c r="JIS14" s="341"/>
      <c r="JIT14" s="341"/>
      <c r="JIU14" s="341"/>
      <c r="JIV14" s="341"/>
      <c r="JIW14" s="341"/>
      <c r="JIX14" s="341"/>
      <c r="JIY14" s="341"/>
      <c r="JIZ14" s="341"/>
      <c r="JJA14" s="341"/>
      <c r="JJB14" s="341"/>
      <c r="JJC14" s="341"/>
      <c r="JJD14" s="341"/>
      <c r="JJE14" s="341"/>
      <c r="JJF14" s="341"/>
      <c r="JJG14" s="341"/>
      <c r="JJH14" s="341"/>
      <c r="JJI14" s="341"/>
      <c r="JJJ14" s="341"/>
      <c r="JJK14" s="341"/>
      <c r="JJL14" s="341"/>
      <c r="JJM14" s="341"/>
      <c r="JJN14" s="341"/>
      <c r="JJO14" s="341"/>
      <c r="JJP14" s="341"/>
      <c r="JJQ14" s="341"/>
      <c r="JJR14" s="341"/>
      <c r="JJS14" s="341"/>
      <c r="JJT14" s="341"/>
      <c r="JJU14" s="341"/>
      <c r="JJV14" s="341"/>
      <c r="JJW14" s="341"/>
      <c r="JJX14" s="341"/>
      <c r="JJY14" s="341"/>
      <c r="JJZ14" s="341"/>
      <c r="JKA14" s="341"/>
      <c r="JKB14" s="341"/>
      <c r="JKC14" s="341"/>
      <c r="JKD14" s="341"/>
      <c r="JKE14" s="341"/>
      <c r="JKF14" s="341"/>
      <c r="JKG14" s="341"/>
      <c r="JKH14" s="341"/>
      <c r="JKI14" s="341"/>
      <c r="JKJ14" s="341"/>
      <c r="JKK14" s="341"/>
      <c r="JKL14" s="341"/>
      <c r="JKM14" s="341"/>
      <c r="JKN14" s="341"/>
      <c r="JKO14" s="341"/>
      <c r="JKP14" s="341"/>
      <c r="JKQ14" s="341"/>
      <c r="JKR14" s="341"/>
      <c r="JKS14" s="341"/>
      <c r="JKT14" s="341"/>
      <c r="JKU14" s="341"/>
      <c r="JKV14" s="341"/>
      <c r="JKW14" s="341"/>
      <c r="JKX14" s="341"/>
      <c r="JKY14" s="341"/>
      <c r="JKZ14" s="341"/>
      <c r="JLA14" s="341"/>
      <c r="JLB14" s="341"/>
      <c r="JLC14" s="341"/>
      <c r="JLD14" s="341"/>
      <c r="JLE14" s="341"/>
      <c r="JLF14" s="341"/>
      <c r="JLG14" s="341"/>
      <c r="JLH14" s="341"/>
      <c r="JLI14" s="341"/>
      <c r="JLJ14" s="341"/>
      <c r="JLK14" s="341"/>
      <c r="JLL14" s="341"/>
      <c r="JLM14" s="341"/>
      <c r="JLN14" s="341"/>
      <c r="JLO14" s="341"/>
      <c r="JLP14" s="341"/>
      <c r="JLQ14" s="341"/>
      <c r="JLR14" s="341"/>
      <c r="JLS14" s="341"/>
      <c r="JLT14" s="341"/>
      <c r="JLU14" s="341"/>
      <c r="JLV14" s="341"/>
      <c r="JLW14" s="341"/>
      <c r="JLX14" s="341"/>
      <c r="JLY14" s="341"/>
      <c r="JLZ14" s="341"/>
      <c r="JMA14" s="341"/>
      <c r="JMB14" s="341"/>
      <c r="JMC14" s="341"/>
      <c r="JMD14" s="341"/>
      <c r="JME14" s="341"/>
      <c r="JMF14" s="341"/>
      <c r="JMG14" s="341"/>
      <c r="JMH14" s="341"/>
      <c r="JMI14" s="341"/>
      <c r="JMJ14" s="341"/>
      <c r="JMK14" s="341"/>
      <c r="JML14" s="341"/>
      <c r="JMM14" s="341"/>
      <c r="JMN14" s="341"/>
      <c r="JMO14" s="341"/>
      <c r="JMP14" s="341"/>
      <c r="JMQ14" s="341"/>
      <c r="JMR14" s="341"/>
      <c r="JMS14" s="341"/>
      <c r="JMT14" s="341"/>
      <c r="JMU14" s="341"/>
      <c r="JMV14" s="341"/>
      <c r="JMW14" s="341"/>
      <c r="JMX14" s="341"/>
      <c r="JMY14" s="341"/>
      <c r="JMZ14" s="341"/>
      <c r="JNA14" s="341"/>
      <c r="JNB14" s="341"/>
      <c r="JNC14" s="341"/>
      <c r="JND14" s="341"/>
      <c r="JNE14" s="341"/>
      <c r="JNF14" s="341"/>
      <c r="JNG14" s="341"/>
      <c r="JNH14" s="341"/>
      <c r="JNI14" s="341"/>
      <c r="JNJ14" s="341"/>
      <c r="JNK14" s="341"/>
      <c r="JNL14" s="341"/>
      <c r="JNM14" s="341"/>
      <c r="JNN14" s="341"/>
      <c r="JNO14" s="341"/>
      <c r="JNP14" s="341"/>
      <c r="JNQ14" s="341"/>
      <c r="JNR14" s="341"/>
      <c r="JNS14" s="341"/>
      <c r="JNT14" s="341"/>
      <c r="JNU14" s="341"/>
      <c r="JNV14" s="341"/>
      <c r="JNW14" s="341"/>
      <c r="JNX14" s="341"/>
      <c r="JNY14" s="341"/>
      <c r="JNZ14" s="341"/>
      <c r="JOA14" s="341"/>
      <c r="JOB14" s="341"/>
      <c r="JOC14" s="341"/>
      <c r="JOD14" s="341"/>
      <c r="JOE14" s="341"/>
      <c r="JOF14" s="341"/>
      <c r="JOG14" s="341"/>
      <c r="JOH14" s="341"/>
      <c r="JOI14" s="341"/>
      <c r="JOJ14" s="341"/>
      <c r="JOK14" s="341"/>
      <c r="JOL14" s="341"/>
      <c r="JOM14" s="341"/>
      <c r="JON14" s="341"/>
      <c r="JOO14" s="341"/>
      <c r="JOP14" s="341"/>
      <c r="JOQ14" s="341"/>
      <c r="JOR14" s="341"/>
      <c r="JOS14" s="341"/>
      <c r="JOT14" s="341"/>
      <c r="JOU14" s="341"/>
      <c r="JOV14" s="341"/>
      <c r="JOW14" s="341"/>
      <c r="JOX14" s="341"/>
      <c r="JOY14" s="341"/>
      <c r="JOZ14" s="341"/>
      <c r="JPA14" s="341"/>
      <c r="JPB14" s="341"/>
      <c r="JPC14" s="341"/>
      <c r="JPD14" s="341"/>
      <c r="JPE14" s="341"/>
      <c r="JPF14" s="341"/>
      <c r="JPG14" s="341"/>
      <c r="JPH14" s="341"/>
      <c r="JPI14" s="341"/>
      <c r="JPJ14" s="341"/>
      <c r="JPK14" s="341"/>
      <c r="JPL14" s="341"/>
      <c r="JPM14" s="341"/>
      <c r="JPN14" s="341"/>
      <c r="JPO14" s="341"/>
      <c r="JPP14" s="341"/>
      <c r="JPQ14" s="341"/>
      <c r="JPR14" s="341"/>
      <c r="JPS14" s="341"/>
      <c r="JPT14" s="341"/>
      <c r="JPU14" s="341"/>
      <c r="JPV14" s="341"/>
      <c r="JPW14" s="341"/>
      <c r="JPX14" s="341"/>
      <c r="JPY14" s="341"/>
      <c r="JPZ14" s="341"/>
      <c r="JQA14" s="341"/>
      <c r="JQB14" s="341"/>
      <c r="JQC14" s="341"/>
      <c r="JQD14" s="341"/>
      <c r="JQE14" s="341"/>
      <c r="JQF14" s="341"/>
      <c r="JQG14" s="341"/>
      <c r="JQH14" s="341"/>
      <c r="JQI14" s="341"/>
      <c r="JQJ14" s="341"/>
      <c r="JQK14" s="341"/>
      <c r="JQL14" s="341"/>
      <c r="JQM14" s="341"/>
      <c r="JQN14" s="341"/>
      <c r="JQO14" s="341"/>
      <c r="JQP14" s="341"/>
      <c r="JQQ14" s="341"/>
      <c r="JQR14" s="341"/>
      <c r="JQS14" s="341"/>
      <c r="JQT14" s="341"/>
      <c r="JQU14" s="341"/>
      <c r="JQV14" s="341"/>
      <c r="JQW14" s="341"/>
      <c r="JQX14" s="341"/>
      <c r="JQY14" s="341"/>
      <c r="JQZ14" s="341"/>
      <c r="JRA14" s="341"/>
      <c r="JRB14" s="341"/>
      <c r="JRC14" s="341"/>
      <c r="JRD14" s="341"/>
      <c r="JRE14" s="341"/>
      <c r="JRF14" s="341"/>
      <c r="JRG14" s="341"/>
      <c r="JRH14" s="341"/>
      <c r="JRI14" s="341"/>
      <c r="JRJ14" s="341"/>
      <c r="JRK14" s="341"/>
      <c r="JRL14" s="341"/>
      <c r="JRM14" s="341"/>
      <c r="JRN14" s="341"/>
      <c r="JRO14" s="341"/>
      <c r="JRP14" s="341"/>
      <c r="JRQ14" s="341"/>
      <c r="JRR14" s="341"/>
      <c r="JRS14" s="341"/>
      <c r="JRT14" s="341"/>
      <c r="JRU14" s="341"/>
      <c r="JRV14" s="341"/>
      <c r="JRW14" s="341"/>
      <c r="JRX14" s="341"/>
      <c r="JRY14" s="341"/>
      <c r="JRZ14" s="341"/>
      <c r="JSA14" s="341"/>
      <c r="JSB14" s="341"/>
      <c r="JSC14" s="341"/>
      <c r="JSD14" s="341"/>
      <c r="JSE14" s="341"/>
      <c r="JSF14" s="341"/>
      <c r="JSG14" s="341"/>
      <c r="JSH14" s="341"/>
      <c r="JSI14" s="341"/>
      <c r="JSJ14" s="341"/>
      <c r="JSK14" s="341"/>
      <c r="JSL14" s="341"/>
      <c r="JSM14" s="341"/>
      <c r="JSN14" s="341"/>
      <c r="JSO14" s="341"/>
      <c r="JSP14" s="341"/>
      <c r="JSQ14" s="341"/>
      <c r="JSR14" s="341"/>
      <c r="JSS14" s="341"/>
      <c r="JST14" s="341"/>
      <c r="JSU14" s="341"/>
      <c r="JSV14" s="341"/>
      <c r="JSW14" s="341"/>
      <c r="JSX14" s="341"/>
      <c r="JSY14" s="341"/>
      <c r="JSZ14" s="341"/>
      <c r="JTA14" s="341"/>
      <c r="JTB14" s="341"/>
      <c r="JTC14" s="341"/>
      <c r="JTD14" s="341"/>
      <c r="JTE14" s="341"/>
      <c r="JTF14" s="341"/>
      <c r="JTG14" s="341"/>
      <c r="JTH14" s="341"/>
      <c r="JTI14" s="341"/>
      <c r="JTJ14" s="341"/>
      <c r="JTK14" s="341"/>
      <c r="JTL14" s="341"/>
      <c r="JTM14" s="341"/>
      <c r="JTN14" s="341"/>
      <c r="JTO14" s="341"/>
      <c r="JTP14" s="341"/>
      <c r="JTQ14" s="341"/>
      <c r="JTR14" s="341"/>
      <c r="JTS14" s="341"/>
      <c r="JTT14" s="341"/>
      <c r="JTU14" s="341"/>
      <c r="JTV14" s="341"/>
      <c r="JTW14" s="341"/>
      <c r="JTX14" s="341"/>
      <c r="JTY14" s="341"/>
      <c r="JTZ14" s="341"/>
      <c r="JUA14" s="341"/>
      <c r="JUB14" s="341"/>
      <c r="JUC14" s="341"/>
      <c r="JUD14" s="341"/>
      <c r="JUE14" s="341"/>
      <c r="JUF14" s="341"/>
      <c r="JUG14" s="341"/>
      <c r="JUH14" s="341"/>
      <c r="JUI14" s="341"/>
      <c r="JUJ14" s="341"/>
      <c r="JUK14" s="341"/>
      <c r="JUL14" s="341"/>
      <c r="JUM14" s="341"/>
      <c r="JUN14" s="341"/>
      <c r="JUO14" s="341"/>
      <c r="JUP14" s="341"/>
      <c r="JUQ14" s="341"/>
      <c r="JUR14" s="341"/>
      <c r="JUS14" s="341"/>
      <c r="JUT14" s="341"/>
      <c r="JUU14" s="341"/>
      <c r="JUV14" s="341"/>
      <c r="JUW14" s="341"/>
      <c r="JUX14" s="341"/>
      <c r="JUY14" s="341"/>
      <c r="JUZ14" s="341"/>
      <c r="JVA14" s="341"/>
      <c r="JVB14" s="341"/>
      <c r="JVC14" s="341"/>
      <c r="JVD14" s="341"/>
      <c r="JVE14" s="341"/>
      <c r="JVF14" s="341"/>
      <c r="JVG14" s="341"/>
      <c r="JVH14" s="341"/>
      <c r="JVI14" s="341"/>
      <c r="JVJ14" s="341"/>
      <c r="JVK14" s="341"/>
      <c r="JVL14" s="341"/>
      <c r="JVM14" s="341"/>
      <c r="JVN14" s="341"/>
      <c r="JVO14" s="341"/>
      <c r="JVP14" s="341"/>
      <c r="JVQ14" s="341"/>
      <c r="JVR14" s="341"/>
      <c r="JVS14" s="341"/>
      <c r="JVT14" s="341"/>
      <c r="JVU14" s="341"/>
      <c r="JVV14" s="341"/>
      <c r="JVW14" s="341"/>
      <c r="JVX14" s="341"/>
      <c r="JVY14" s="341"/>
      <c r="JVZ14" s="341"/>
      <c r="JWA14" s="341"/>
      <c r="JWB14" s="341"/>
      <c r="JWC14" s="341"/>
      <c r="JWD14" s="341"/>
      <c r="JWE14" s="341"/>
      <c r="JWF14" s="341"/>
      <c r="JWG14" s="341"/>
      <c r="JWH14" s="341"/>
      <c r="JWI14" s="341"/>
      <c r="JWJ14" s="341"/>
      <c r="JWK14" s="341"/>
      <c r="JWL14" s="341"/>
      <c r="JWM14" s="341"/>
      <c r="JWN14" s="341"/>
      <c r="JWO14" s="341"/>
      <c r="JWP14" s="341"/>
      <c r="JWQ14" s="341"/>
      <c r="JWR14" s="341"/>
      <c r="JWS14" s="341"/>
      <c r="JWT14" s="341"/>
      <c r="JWU14" s="341"/>
      <c r="JWV14" s="341"/>
      <c r="JWW14" s="341"/>
      <c r="JWX14" s="341"/>
      <c r="JWY14" s="341"/>
      <c r="JWZ14" s="341"/>
      <c r="JXA14" s="341"/>
      <c r="JXB14" s="341"/>
      <c r="JXC14" s="341"/>
      <c r="JXD14" s="341"/>
      <c r="JXE14" s="341"/>
      <c r="JXF14" s="341"/>
      <c r="JXG14" s="341"/>
      <c r="JXH14" s="341"/>
      <c r="JXI14" s="341"/>
      <c r="JXJ14" s="341"/>
      <c r="JXK14" s="341"/>
      <c r="JXL14" s="341"/>
      <c r="JXM14" s="341"/>
      <c r="JXN14" s="341"/>
      <c r="JXO14" s="341"/>
      <c r="JXP14" s="341"/>
      <c r="JXQ14" s="341"/>
      <c r="JXR14" s="341"/>
      <c r="JXS14" s="341"/>
      <c r="JXT14" s="341"/>
      <c r="JXU14" s="341"/>
      <c r="JXV14" s="341"/>
      <c r="JXW14" s="341"/>
      <c r="JXX14" s="341"/>
      <c r="JXY14" s="341"/>
      <c r="JXZ14" s="341"/>
      <c r="JYA14" s="341"/>
      <c r="JYB14" s="341"/>
      <c r="JYC14" s="341"/>
      <c r="JYD14" s="341"/>
      <c r="JYE14" s="341"/>
      <c r="JYF14" s="341"/>
      <c r="JYG14" s="341"/>
      <c r="JYH14" s="341"/>
      <c r="JYI14" s="341"/>
      <c r="JYJ14" s="341"/>
      <c r="JYK14" s="341"/>
      <c r="JYL14" s="341"/>
      <c r="JYM14" s="341"/>
      <c r="JYN14" s="341"/>
      <c r="JYO14" s="341"/>
      <c r="JYP14" s="341"/>
      <c r="JYQ14" s="341"/>
      <c r="JYR14" s="341"/>
      <c r="JYS14" s="341"/>
      <c r="JYT14" s="341"/>
      <c r="JYU14" s="341"/>
      <c r="JYV14" s="341"/>
      <c r="JYW14" s="341"/>
      <c r="JYX14" s="341"/>
      <c r="JYY14" s="341"/>
      <c r="JYZ14" s="341"/>
      <c r="JZA14" s="341"/>
      <c r="JZB14" s="341"/>
      <c r="JZC14" s="341"/>
      <c r="JZD14" s="341"/>
      <c r="JZE14" s="341"/>
      <c r="JZF14" s="341"/>
      <c r="JZG14" s="341"/>
      <c r="JZH14" s="341"/>
      <c r="JZI14" s="341"/>
      <c r="JZJ14" s="341"/>
      <c r="JZK14" s="341"/>
      <c r="JZL14" s="341"/>
      <c r="JZM14" s="341"/>
      <c r="JZN14" s="341"/>
      <c r="JZO14" s="341"/>
      <c r="JZP14" s="341"/>
      <c r="JZQ14" s="341"/>
      <c r="JZR14" s="341"/>
      <c r="JZS14" s="341"/>
      <c r="JZT14" s="341"/>
      <c r="JZU14" s="341"/>
      <c r="JZV14" s="341"/>
      <c r="JZW14" s="341"/>
      <c r="JZX14" s="341"/>
      <c r="JZY14" s="341"/>
      <c r="JZZ14" s="341"/>
      <c r="KAA14" s="341"/>
      <c r="KAB14" s="341"/>
      <c r="KAC14" s="341"/>
      <c r="KAD14" s="341"/>
      <c r="KAE14" s="341"/>
      <c r="KAF14" s="341"/>
      <c r="KAG14" s="341"/>
      <c r="KAH14" s="341"/>
      <c r="KAI14" s="341"/>
      <c r="KAJ14" s="341"/>
      <c r="KAK14" s="341"/>
      <c r="KAL14" s="341"/>
      <c r="KAM14" s="341"/>
      <c r="KAN14" s="341"/>
      <c r="KAO14" s="341"/>
      <c r="KAP14" s="341"/>
      <c r="KAQ14" s="341"/>
      <c r="KAR14" s="341"/>
      <c r="KAS14" s="341"/>
      <c r="KAT14" s="341"/>
      <c r="KAU14" s="341"/>
      <c r="KAV14" s="341"/>
      <c r="KAW14" s="341"/>
      <c r="KAX14" s="341"/>
      <c r="KAY14" s="341"/>
      <c r="KAZ14" s="341"/>
      <c r="KBA14" s="341"/>
      <c r="KBB14" s="341"/>
      <c r="KBC14" s="341"/>
      <c r="KBD14" s="341"/>
      <c r="KBE14" s="341"/>
      <c r="KBF14" s="341"/>
      <c r="KBG14" s="341"/>
      <c r="KBH14" s="341"/>
      <c r="KBI14" s="341"/>
      <c r="KBJ14" s="341"/>
      <c r="KBK14" s="341"/>
      <c r="KBL14" s="341"/>
      <c r="KBM14" s="341"/>
      <c r="KBN14" s="341"/>
      <c r="KBO14" s="341"/>
      <c r="KBP14" s="341"/>
      <c r="KBQ14" s="341"/>
      <c r="KBR14" s="341"/>
      <c r="KBS14" s="341"/>
      <c r="KBT14" s="341"/>
      <c r="KBU14" s="341"/>
      <c r="KBV14" s="341"/>
      <c r="KBW14" s="341"/>
      <c r="KBX14" s="341"/>
      <c r="KBY14" s="341"/>
      <c r="KBZ14" s="341"/>
      <c r="KCA14" s="341"/>
      <c r="KCB14" s="341"/>
      <c r="KCC14" s="341"/>
      <c r="KCD14" s="341"/>
      <c r="KCE14" s="341"/>
      <c r="KCF14" s="341"/>
      <c r="KCG14" s="341"/>
      <c r="KCH14" s="341"/>
      <c r="KCI14" s="341"/>
      <c r="KCJ14" s="341"/>
      <c r="KCK14" s="341"/>
      <c r="KCL14" s="341"/>
      <c r="KCM14" s="341"/>
      <c r="KCN14" s="341"/>
      <c r="KCO14" s="341"/>
      <c r="KCP14" s="341"/>
      <c r="KCQ14" s="341"/>
      <c r="KCR14" s="341"/>
      <c r="KCS14" s="341"/>
      <c r="KCT14" s="341"/>
      <c r="KCU14" s="341"/>
      <c r="KCV14" s="341"/>
      <c r="KCW14" s="341"/>
      <c r="KCX14" s="341"/>
      <c r="KCY14" s="341"/>
      <c r="KCZ14" s="341"/>
      <c r="KDA14" s="341"/>
      <c r="KDB14" s="341"/>
      <c r="KDC14" s="341"/>
      <c r="KDD14" s="341"/>
      <c r="KDE14" s="341"/>
      <c r="KDF14" s="341"/>
      <c r="KDG14" s="341"/>
      <c r="KDH14" s="341"/>
      <c r="KDI14" s="341"/>
      <c r="KDJ14" s="341"/>
      <c r="KDK14" s="341"/>
      <c r="KDL14" s="341"/>
      <c r="KDM14" s="341"/>
      <c r="KDN14" s="341"/>
      <c r="KDO14" s="341"/>
      <c r="KDP14" s="341"/>
      <c r="KDQ14" s="341"/>
      <c r="KDR14" s="341"/>
      <c r="KDS14" s="341"/>
      <c r="KDT14" s="341"/>
      <c r="KDU14" s="341"/>
      <c r="KDV14" s="341"/>
      <c r="KDW14" s="341"/>
      <c r="KDX14" s="341"/>
      <c r="KDY14" s="341"/>
      <c r="KDZ14" s="341"/>
      <c r="KEA14" s="341"/>
      <c r="KEB14" s="341"/>
      <c r="KEC14" s="341"/>
      <c r="KED14" s="341"/>
      <c r="KEE14" s="341"/>
      <c r="KEF14" s="341"/>
      <c r="KEG14" s="341"/>
      <c r="KEH14" s="341"/>
      <c r="KEI14" s="341"/>
      <c r="KEJ14" s="341"/>
      <c r="KEK14" s="341"/>
      <c r="KEL14" s="341"/>
      <c r="KEM14" s="341"/>
      <c r="KEN14" s="341"/>
      <c r="KEO14" s="341"/>
      <c r="KEP14" s="341"/>
      <c r="KEQ14" s="341"/>
      <c r="KER14" s="341"/>
      <c r="KES14" s="341"/>
      <c r="KET14" s="341"/>
      <c r="KEU14" s="341"/>
      <c r="KEV14" s="341"/>
      <c r="KEW14" s="341"/>
      <c r="KEX14" s="341"/>
      <c r="KEY14" s="341"/>
      <c r="KEZ14" s="341"/>
      <c r="KFA14" s="341"/>
      <c r="KFB14" s="341"/>
      <c r="KFC14" s="341"/>
      <c r="KFD14" s="341"/>
      <c r="KFE14" s="341"/>
      <c r="KFF14" s="341"/>
      <c r="KFG14" s="341"/>
      <c r="KFH14" s="341"/>
      <c r="KFI14" s="341"/>
      <c r="KFJ14" s="341"/>
      <c r="KFK14" s="341"/>
      <c r="KFL14" s="341"/>
      <c r="KFM14" s="341"/>
      <c r="KFN14" s="341"/>
      <c r="KFO14" s="341"/>
      <c r="KFP14" s="341"/>
      <c r="KFQ14" s="341"/>
      <c r="KFR14" s="341"/>
      <c r="KFS14" s="341"/>
      <c r="KFT14" s="341"/>
      <c r="KFU14" s="341"/>
      <c r="KFV14" s="341"/>
      <c r="KFW14" s="341"/>
      <c r="KFX14" s="341"/>
      <c r="KFY14" s="341"/>
      <c r="KFZ14" s="341"/>
      <c r="KGA14" s="341"/>
      <c r="KGB14" s="341"/>
      <c r="KGC14" s="341"/>
      <c r="KGD14" s="341"/>
      <c r="KGE14" s="341"/>
      <c r="KGF14" s="341"/>
      <c r="KGG14" s="341"/>
      <c r="KGH14" s="341"/>
      <c r="KGI14" s="341"/>
      <c r="KGJ14" s="341"/>
      <c r="KGK14" s="341"/>
      <c r="KGL14" s="341"/>
      <c r="KGM14" s="341"/>
      <c r="KGN14" s="341"/>
      <c r="KGO14" s="341"/>
      <c r="KGP14" s="341"/>
      <c r="KGQ14" s="341"/>
      <c r="KGR14" s="341"/>
      <c r="KGS14" s="341"/>
      <c r="KGT14" s="341"/>
      <c r="KGU14" s="341"/>
      <c r="KGV14" s="341"/>
      <c r="KGW14" s="341"/>
      <c r="KGX14" s="341"/>
      <c r="KGY14" s="341"/>
      <c r="KGZ14" s="341"/>
      <c r="KHA14" s="341"/>
      <c r="KHB14" s="341"/>
      <c r="KHC14" s="341"/>
      <c r="KHD14" s="341"/>
      <c r="KHE14" s="341"/>
      <c r="KHF14" s="341"/>
      <c r="KHG14" s="341"/>
      <c r="KHH14" s="341"/>
      <c r="KHI14" s="341"/>
      <c r="KHJ14" s="341"/>
      <c r="KHK14" s="341"/>
      <c r="KHL14" s="341"/>
      <c r="KHM14" s="341"/>
      <c r="KHN14" s="341"/>
      <c r="KHO14" s="341"/>
      <c r="KHP14" s="341"/>
      <c r="KHQ14" s="341"/>
      <c r="KHR14" s="341"/>
      <c r="KHS14" s="341"/>
      <c r="KHT14" s="341"/>
      <c r="KHU14" s="341"/>
      <c r="KHV14" s="341"/>
      <c r="KHW14" s="341"/>
      <c r="KHX14" s="341"/>
      <c r="KHY14" s="341"/>
      <c r="KHZ14" s="341"/>
      <c r="KIA14" s="341"/>
      <c r="KIB14" s="341"/>
      <c r="KIC14" s="341"/>
      <c r="KID14" s="341"/>
      <c r="KIE14" s="341"/>
      <c r="KIF14" s="341"/>
      <c r="KIG14" s="341"/>
      <c r="KIH14" s="341"/>
      <c r="KII14" s="341"/>
      <c r="KIJ14" s="341"/>
      <c r="KIK14" s="341"/>
      <c r="KIL14" s="341"/>
      <c r="KIM14" s="341"/>
      <c r="KIN14" s="341"/>
      <c r="KIO14" s="341"/>
      <c r="KIP14" s="341"/>
      <c r="KIQ14" s="341"/>
      <c r="KIR14" s="341"/>
      <c r="KIS14" s="341"/>
      <c r="KIT14" s="341"/>
      <c r="KIU14" s="341"/>
      <c r="KIV14" s="341"/>
      <c r="KIW14" s="341"/>
      <c r="KIX14" s="341"/>
      <c r="KIY14" s="341"/>
      <c r="KIZ14" s="341"/>
      <c r="KJA14" s="341"/>
      <c r="KJB14" s="341"/>
      <c r="KJC14" s="341"/>
      <c r="KJD14" s="341"/>
      <c r="KJE14" s="341"/>
      <c r="KJF14" s="341"/>
      <c r="KJG14" s="341"/>
      <c r="KJH14" s="341"/>
      <c r="KJI14" s="341"/>
      <c r="KJJ14" s="341"/>
      <c r="KJK14" s="341"/>
      <c r="KJL14" s="341"/>
      <c r="KJM14" s="341"/>
      <c r="KJN14" s="341"/>
      <c r="KJO14" s="341"/>
      <c r="KJP14" s="341"/>
      <c r="KJQ14" s="341"/>
      <c r="KJR14" s="341"/>
      <c r="KJS14" s="341"/>
      <c r="KJT14" s="341"/>
      <c r="KJU14" s="341"/>
      <c r="KJV14" s="341"/>
      <c r="KJW14" s="341"/>
      <c r="KJX14" s="341"/>
      <c r="KJY14" s="341"/>
      <c r="KJZ14" s="341"/>
      <c r="KKA14" s="341"/>
      <c r="KKB14" s="341"/>
      <c r="KKC14" s="341"/>
      <c r="KKD14" s="341"/>
      <c r="KKE14" s="341"/>
      <c r="KKF14" s="341"/>
      <c r="KKG14" s="341"/>
      <c r="KKH14" s="341"/>
      <c r="KKI14" s="341"/>
      <c r="KKJ14" s="341"/>
      <c r="KKK14" s="341"/>
      <c r="KKL14" s="341"/>
      <c r="KKM14" s="341"/>
      <c r="KKN14" s="341"/>
      <c r="KKO14" s="341"/>
      <c r="KKP14" s="341"/>
      <c r="KKQ14" s="341"/>
      <c r="KKR14" s="341"/>
      <c r="KKS14" s="341"/>
      <c r="KKT14" s="341"/>
      <c r="KKU14" s="341"/>
      <c r="KKV14" s="341"/>
      <c r="KKW14" s="341"/>
      <c r="KKX14" s="341"/>
      <c r="KKY14" s="341"/>
      <c r="KKZ14" s="341"/>
      <c r="KLA14" s="341"/>
      <c r="KLB14" s="341"/>
      <c r="KLC14" s="341"/>
      <c r="KLD14" s="341"/>
      <c r="KLE14" s="341"/>
      <c r="KLF14" s="341"/>
      <c r="KLG14" s="341"/>
      <c r="KLH14" s="341"/>
      <c r="KLI14" s="341"/>
      <c r="KLJ14" s="341"/>
      <c r="KLK14" s="341"/>
      <c r="KLL14" s="341"/>
      <c r="KLM14" s="341"/>
      <c r="KLN14" s="341"/>
      <c r="KLO14" s="341"/>
      <c r="KLP14" s="341"/>
      <c r="KLQ14" s="341"/>
      <c r="KLR14" s="341"/>
      <c r="KLS14" s="341"/>
      <c r="KLT14" s="341"/>
      <c r="KLU14" s="341"/>
      <c r="KLV14" s="341"/>
      <c r="KLW14" s="341"/>
      <c r="KLX14" s="341"/>
      <c r="KLY14" s="341"/>
      <c r="KLZ14" s="341"/>
      <c r="KMA14" s="341"/>
      <c r="KMB14" s="341"/>
      <c r="KMC14" s="341"/>
      <c r="KMD14" s="341"/>
      <c r="KME14" s="341"/>
      <c r="KMF14" s="341"/>
      <c r="KMG14" s="341"/>
      <c r="KMH14" s="341"/>
      <c r="KMI14" s="341"/>
      <c r="KMJ14" s="341"/>
      <c r="KMK14" s="341"/>
      <c r="KML14" s="341"/>
      <c r="KMM14" s="341"/>
      <c r="KMN14" s="341"/>
      <c r="KMO14" s="341"/>
      <c r="KMP14" s="341"/>
      <c r="KMQ14" s="341"/>
      <c r="KMR14" s="341"/>
      <c r="KMS14" s="341"/>
      <c r="KMT14" s="341"/>
      <c r="KMU14" s="341"/>
      <c r="KMV14" s="341"/>
      <c r="KMW14" s="341"/>
      <c r="KMX14" s="341"/>
      <c r="KMY14" s="341"/>
      <c r="KMZ14" s="341"/>
      <c r="KNA14" s="341"/>
      <c r="KNB14" s="341"/>
      <c r="KNC14" s="341"/>
      <c r="KND14" s="341"/>
      <c r="KNE14" s="341"/>
      <c r="KNF14" s="341"/>
      <c r="KNG14" s="341"/>
      <c r="KNH14" s="341"/>
      <c r="KNI14" s="341"/>
      <c r="KNJ14" s="341"/>
      <c r="KNK14" s="341"/>
      <c r="KNL14" s="341"/>
      <c r="KNM14" s="341"/>
      <c r="KNN14" s="341"/>
      <c r="KNO14" s="341"/>
      <c r="KNP14" s="341"/>
      <c r="KNQ14" s="341"/>
      <c r="KNR14" s="341"/>
      <c r="KNS14" s="341"/>
      <c r="KNT14" s="341"/>
      <c r="KNU14" s="341"/>
      <c r="KNV14" s="341"/>
      <c r="KNW14" s="341"/>
      <c r="KNX14" s="341"/>
      <c r="KNY14" s="341"/>
      <c r="KNZ14" s="341"/>
      <c r="KOA14" s="341"/>
      <c r="KOB14" s="341"/>
      <c r="KOC14" s="341"/>
      <c r="KOD14" s="341"/>
      <c r="KOE14" s="341"/>
      <c r="KOF14" s="341"/>
      <c r="KOG14" s="341"/>
      <c r="KOH14" s="341"/>
      <c r="KOI14" s="341"/>
      <c r="KOJ14" s="341"/>
      <c r="KOK14" s="341"/>
      <c r="KOL14" s="341"/>
      <c r="KOM14" s="341"/>
      <c r="KON14" s="341"/>
      <c r="KOO14" s="341"/>
      <c r="KOP14" s="341"/>
      <c r="KOQ14" s="341"/>
      <c r="KOR14" s="341"/>
      <c r="KOS14" s="341"/>
      <c r="KOT14" s="341"/>
      <c r="KOU14" s="341"/>
      <c r="KOV14" s="341"/>
      <c r="KOW14" s="341"/>
      <c r="KOX14" s="341"/>
      <c r="KOY14" s="341"/>
      <c r="KOZ14" s="341"/>
      <c r="KPA14" s="341"/>
      <c r="KPB14" s="341"/>
      <c r="KPC14" s="341"/>
      <c r="KPD14" s="341"/>
      <c r="KPE14" s="341"/>
      <c r="KPF14" s="341"/>
      <c r="KPG14" s="341"/>
      <c r="KPH14" s="341"/>
      <c r="KPI14" s="341"/>
      <c r="KPJ14" s="341"/>
      <c r="KPK14" s="341"/>
      <c r="KPL14" s="341"/>
      <c r="KPM14" s="341"/>
      <c r="KPN14" s="341"/>
      <c r="KPO14" s="341"/>
      <c r="KPP14" s="341"/>
      <c r="KPQ14" s="341"/>
      <c r="KPR14" s="341"/>
      <c r="KPS14" s="341"/>
      <c r="KPT14" s="341"/>
      <c r="KPU14" s="341"/>
      <c r="KPV14" s="341"/>
      <c r="KPW14" s="341"/>
      <c r="KPX14" s="341"/>
      <c r="KPY14" s="341"/>
      <c r="KPZ14" s="341"/>
      <c r="KQA14" s="341"/>
      <c r="KQB14" s="341"/>
      <c r="KQC14" s="341"/>
      <c r="KQD14" s="341"/>
      <c r="KQE14" s="341"/>
      <c r="KQF14" s="341"/>
      <c r="KQG14" s="341"/>
      <c r="KQH14" s="341"/>
      <c r="KQI14" s="341"/>
      <c r="KQJ14" s="341"/>
      <c r="KQK14" s="341"/>
      <c r="KQL14" s="341"/>
      <c r="KQM14" s="341"/>
      <c r="KQN14" s="341"/>
      <c r="KQO14" s="341"/>
      <c r="KQP14" s="341"/>
      <c r="KQQ14" s="341"/>
      <c r="KQR14" s="341"/>
      <c r="KQS14" s="341"/>
      <c r="KQT14" s="341"/>
      <c r="KQU14" s="341"/>
      <c r="KQV14" s="341"/>
      <c r="KQW14" s="341"/>
      <c r="KQX14" s="341"/>
      <c r="KQY14" s="341"/>
      <c r="KQZ14" s="341"/>
      <c r="KRA14" s="341"/>
      <c r="KRB14" s="341"/>
      <c r="KRC14" s="341"/>
      <c r="KRD14" s="341"/>
      <c r="KRE14" s="341"/>
      <c r="KRF14" s="341"/>
      <c r="KRG14" s="341"/>
      <c r="KRH14" s="341"/>
      <c r="KRI14" s="341"/>
      <c r="KRJ14" s="341"/>
      <c r="KRK14" s="341"/>
      <c r="KRL14" s="341"/>
      <c r="KRM14" s="341"/>
      <c r="KRN14" s="341"/>
      <c r="KRO14" s="341"/>
      <c r="KRP14" s="341"/>
      <c r="KRQ14" s="341"/>
      <c r="KRR14" s="341"/>
      <c r="KRS14" s="341"/>
      <c r="KRT14" s="341"/>
      <c r="KRU14" s="341"/>
      <c r="KRV14" s="341"/>
      <c r="KRW14" s="341"/>
      <c r="KRX14" s="341"/>
      <c r="KRY14" s="341"/>
      <c r="KRZ14" s="341"/>
      <c r="KSA14" s="341"/>
      <c r="KSB14" s="341"/>
      <c r="KSC14" s="341"/>
      <c r="KSD14" s="341"/>
      <c r="KSE14" s="341"/>
      <c r="KSF14" s="341"/>
      <c r="KSG14" s="341"/>
      <c r="KSH14" s="341"/>
      <c r="KSI14" s="341"/>
      <c r="KSJ14" s="341"/>
      <c r="KSK14" s="341"/>
      <c r="KSL14" s="341"/>
      <c r="KSM14" s="341"/>
      <c r="KSN14" s="341"/>
      <c r="KSO14" s="341"/>
      <c r="KSP14" s="341"/>
      <c r="KSQ14" s="341"/>
      <c r="KSR14" s="341"/>
      <c r="KSS14" s="341"/>
      <c r="KST14" s="341"/>
      <c r="KSU14" s="341"/>
      <c r="KSV14" s="341"/>
      <c r="KSW14" s="341"/>
      <c r="KSX14" s="341"/>
      <c r="KSY14" s="341"/>
      <c r="KSZ14" s="341"/>
      <c r="KTA14" s="341"/>
      <c r="KTB14" s="341"/>
      <c r="KTC14" s="341"/>
      <c r="KTD14" s="341"/>
      <c r="KTE14" s="341"/>
      <c r="KTF14" s="341"/>
      <c r="KTG14" s="341"/>
      <c r="KTH14" s="341"/>
      <c r="KTI14" s="341"/>
      <c r="KTJ14" s="341"/>
      <c r="KTK14" s="341"/>
      <c r="KTL14" s="341"/>
      <c r="KTM14" s="341"/>
      <c r="KTN14" s="341"/>
      <c r="KTO14" s="341"/>
      <c r="KTP14" s="341"/>
      <c r="KTQ14" s="341"/>
      <c r="KTR14" s="341"/>
      <c r="KTS14" s="341"/>
      <c r="KTT14" s="341"/>
      <c r="KTU14" s="341"/>
      <c r="KTV14" s="341"/>
      <c r="KTW14" s="341"/>
      <c r="KTX14" s="341"/>
      <c r="KTY14" s="341"/>
      <c r="KTZ14" s="341"/>
      <c r="KUA14" s="341"/>
      <c r="KUB14" s="341"/>
      <c r="KUC14" s="341"/>
      <c r="KUD14" s="341"/>
      <c r="KUE14" s="341"/>
      <c r="KUF14" s="341"/>
      <c r="KUG14" s="341"/>
      <c r="KUH14" s="341"/>
      <c r="KUI14" s="341"/>
      <c r="KUJ14" s="341"/>
      <c r="KUK14" s="341"/>
      <c r="KUL14" s="341"/>
      <c r="KUM14" s="341"/>
      <c r="KUN14" s="341"/>
      <c r="KUO14" s="341"/>
      <c r="KUP14" s="341"/>
      <c r="KUQ14" s="341"/>
      <c r="KUR14" s="341"/>
      <c r="KUS14" s="341"/>
      <c r="KUT14" s="341"/>
      <c r="KUU14" s="341"/>
      <c r="KUV14" s="341"/>
      <c r="KUW14" s="341"/>
      <c r="KUX14" s="341"/>
      <c r="KUY14" s="341"/>
      <c r="KUZ14" s="341"/>
      <c r="KVA14" s="341"/>
      <c r="KVB14" s="341"/>
      <c r="KVC14" s="341"/>
      <c r="KVD14" s="341"/>
      <c r="KVE14" s="341"/>
      <c r="KVF14" s="341"/>
      <c r="KVG14" s="341"/>
      <c r="KVH14" s="341"/>
      <c r="KVI14" s="341"/>
      <c r="KVJ14" s="341"/>
      <c r="KVK14" s="341"/>
      <c r="KVL14" s="341"/>
      <c r="KVM14" s="341"/>
      <c r="KVN14" s="341"/>
      <c r="KVO14" s="341"/>
      <c r="KVP14" s="341"/>
      <c r="KVQ14" s="341"/>
      <c r="KVR14" s="341"/>
      <c r="KVS14" s="341"/>
      <c r="KVT14" s="341"/>
      <c r="KVU14" s="341"/>
      <c r="KVV14" s="341"/>
      <c r="KVW14" s="341"/>
      <c r="KVX14" s="341"/>
      <c r="KVY14" s="341"/>
      <c r="KVZ14" s="341"/>
      <c r="KWA14" s="341"/>
      <c r="KWB14" s="341"/>
      <c r="KWC14" s="341"/>
      <c r="KWD14" s="341"/>
      <c r="KWE14" s="341"/>
      <c r="KWF14" s="341"/>
      <c r="KWG14" s="341"/>
      <c r="KWH14" s="341"/>
      <c r="KWI14" s="341"/>
      <c r="KWJ14" s="341"/>
      <c r="KWK14" s="341"/>
      <c r="KWL14" s="341"/>
      <c r="KWM14" s="341"/>
      <c r="KWN14" s="341"/>
      <c r="KWO14" s="341"/>
      <c r="KWP14" s="341"/>
      <c r="KWQ14" s="341"/>
      <c r="KWR14" s="341"/>
      <c r="KWS14" s="341"/>
      <c r="KWT14" s="341"/>
      <c r="KWU14" s="341"/>
      <c r="KWV14" s="341"/>
      <c r="KWW14" s="341"/>
      <c r="KWX14" s="341"/>
      <c r="KWY14" s="341"/>
      <c r="KWZ14" s="341"/>
      <c r="KXA14" s="341"/>
      <c r="KXB14" s="341"/>
      <c r="KXC14" s="341"/>
      <c r="KXD14" s="341"/>
      <c r="KXE14" s="341"/>
      <c r="KXF14" s="341"/>
      <c r="KXG14" s="341"/>
      <c r="KXH14" s="341"/>
      <c r="KXI14" s="341"/>
      <c r="KXJ14" s="341"/>
      <c r="KXK14" s="341"/>
      <c r="KXL14" s="341"/>
      <c r="KXM14" s="341"/>
      <c r="KXN14" s="341"/>
      <c r="KXO14" s="341"/>
      <c r="KXP14" s="341"/>
      <c r="KXQ14" s="341"/>
      <c r="KXR14" s="341"/>
      <c r="KXS14" s="341"/>
      <c r="KXT14" s="341"/>
      <c r="KXU14" s="341"/>
      <c r="KXV14" s="341"/>
      <c r="KXW14" s="341"/>
      <c r="KXX14" s="341"/>
      <c r="KXY14" s="341"/>
      <c r="KXZ14" s="341"/>
      <c r="KYA14" s="341"/>
      <c r="KYB14" s="341"/>
      <c r="KYC14" s="341"/>
      <c r="KYD14" s="341"/>
      <c r="KYE14" s="341"/>
      <c r="KYF14" s="341"/>
      <c r="KYG14" s="341"/>
      <c r="KYH14" s="341"/>
      <c r="KYI14" s="341"/>
      <c r="KYJ14" s="341"/>
      <c r="KYK14" s="341"/>
      <c r="KYL14" s="341"/>
      <c r="KYM14" s="341"/>
      <c r="KYN14" s="341"/>
      <c r="KYO14" s="341"/>
      <c r="KYP14" s="341"/>
      <c r="KYQ14" s="341"/>
      <c r="KYR14" s="341"/>
      <c r="KYS14" s="341"/>
      <c r="KYT14" s="341"/>
      <c r="KYU14" s="341"/>
      <c r="KYV14" s="341"/>
      <c r="KYW14" s="341"/>
      <c r="KYX14" s="341"/>
      <c r="KYY14" s="341"/>
      <c r="KYZ14" s="341"/>
      <c r="KZA14" s="341"/>
      <c r="KZB14" s="341"/>
      <c r="KZC14" s="341"/>
      <c r="KZD14" s="341"/>
      <c r="KZE14" s="341"/>
      <c r="KZF14" s="341"/>
      <c r="KZG14" s="341"/>
      <c r="KZH14" s="341"/>
      <c r="KZI14" s="341"/>
      <c r="KZJ14" s="341"/>
      <c r="KZK14" s="341"/>
      <c r="KZL14" s="341"/>
      <c r="KZM14" s="341"/>
      <c r="KZN14" s="341"/>
      <c r="KZO14" s="341"/>
      <c r="KZP14" s="341"/>
      <c r="KZQ14" s="341"/>
      <c r="KZR14" s="341"/>
      <c r="KZS14" s="341"/>
      <c r="KZT14" s="341"/>
      <c r="KZU14" s="341"/>
      <c r="KZV14" s="341"/>
      <c r="KZW14" s="341"/>
      <c r="KZX14" s="341"/>
      <c r="KZY14" s="341"/>
      <c r="KZZ14" s="341"/>
      <c r="LAA14" s="341"/>
      <c r="LAB14" s="341"/>
      <c r="LAC14" s="341"/>
      <c r="LAD14" s="341"/>
      <c r="LAE14" s="341"/>
      <c r="LAF14" s="341"/>
      <c r="LAG14" s="341"/>
      <c r="LAH14" s="341"/>
      <c r="LAI14" s="341"/>
      <c r="LAJ14" s="341"/>
      <c r="LAK14" s="341"/>
      <c r="LAL14" s="341"/>
      <c r="LAM14" s="341"/>
      <c r="LAN14" s="341"/>
      <c r="LAO14" s="341"/>
      <c r="LAP14" s="341"/>
      <c r="LAQ14" s="341"/>
      <c r="LAR14" s="341"/>
      <c r="LAS14" s="341"/>
      <c r="LAT14" s="341"/>
      <c r="LAU14" s="341"/>
      <c r="LAV14" s="341"/>
      <c r="LAW14" s="341"/>
      <c r="LAX14" s="341"/>
      <c r="LAY14" s="341"/>
      <c r="LAZ14" s="341"/>
      <c r="LBA14" s="341"/>
      <c r="LBB14" s="341"/>
      <c r="LBC14" s="341"/>
      <c r="LBD14" s="341"/>
      <c r="LBE14" s="341"/>
      <c r="LBF14" s="341"/>
      <c r="LBG14" s="341"/>
      <c r="LBH14" s="341"/>
      <c r="LBI14" s="341"/>
      <c r="LBJ14" s="341"/>
      <c r="LBK14" s="341"/>
      <c r="LBL14" s="341"/>
      <c r="LBM14" s="341"/>
      <c r="LBN14" s="341"/>
      <c r="LBO14" s="341"/>
      <c r="LBP14" s="341"/>
      <c r="LBQ14" s="341"/>
      <c r="LBR14" s="341"/>
      <c r="LBS14" s="341"/>
      <c r="LBT14" s="341"/>
      <c r="LBU14" s="341"/>
      <c r="LBV14" s="341"/>
      <c r="LBW14" s="341"/>
      <c r="LBX14" s="341"/>
      <c r="LBY14" s="341"/>
      <c r="LBZ14" s="341"/>
      <c r="LCA14" s="341"/>
      <c r="LCB14" s="341"/>
      <c r="LCC14" s="341"/>
      <c r="LCD14" s="341"/>
      <c r="LCE14" s="341"/>
      <c r="LCF14" s="341"/>
      <c r="LCG14" s="341"/>
      <c r="LCH14" s="341"/>
      <c r="LCI14" s="341"/>
      <c r="LCJ14" s="341"/>
      <c r="LCK14" s="341"/>
      <c r="LCL14" s="341"/>
      <c r="LCM14" s="341"/>
      <c r="LCN14" s="341"/>
      <c r="LCO14" s="341"/>
      <c r="LCP14" s="341"/>
      <c r="LCQ14" s="341"/>
      <c r="LCR14" s="341"/>
      <c r="LCS14" s="341"/>
      <c r="LCT14" s="341"/>
      <c r="LCU14" s="341"/>
      <c r="LCV14" s="341"/>
      <c r="LCW14" s="341"/>
      <c r="LCX14" s="341"/>
      <c r="LCY14" s="341"/>
      <c r="LCZ14" s="341"/>
      <c r="LDA14" s="341"/>
      <c r="LDB14" s="341"/>
      <c r="LDC14" s="341"/>
      <c r="LDD14" s="341"/>
      <c r="LDE14" s="341"/>
      <c r="LDF14" s="341"/>
      <c r="LDG14" s="341"/>
      <c r="LDH14" s="341"/>
      <c r="LDI14" s="341"/>
      <c r="LDJ14" s="341"/>
      <c r="LDK14" s="341"/>
      <c r="LDL14" s="341"/>
      <c r="LDM14" s="341"/>
      <c r="LDN14" s="341"/>
      <c r="LDO14" s="341"/>
      <c r="LDP14" s="341"/>
      <c r="LDQ14" s="341"/>
      <c r="LDR14" s="341"/>
      <c r="LDS14" s="341"/>
      <c r="LDT14" s="341"/>
      <c r="LDU14" s="341"/>
      <c r="LDV14" s="341"/>
      <c r="LDW14" s="341"/>
      <c r="LDX14" s="341"/>
      <c r="LDY14" s="341"/>
      <c r="LDZ14" s="341"/>
      <c r="LEA14" s="341"/>
      <c r="LEB14" s="341"/>
      <c r="LEC14" s="341"/>
      <c r="LED14" s="341"/>
      <c r="LEE14" s="341"/>
      <c r="LEF14" s="341"/>
      <c r="LEG14" s="341"/>
      <c r="LEH14" s="341"/>
      <c r="LEI14" s="341"/>
      <c r="LEJ14" s="341"/>
      <c r="LEK14" s="341"/>
      <c r="LEL14" s="341"/>
      <c r="LEM14" s="341"/>
      <c r="LEN14" s="341"/>
      <c r="LEO14" s="341"/>
      <c r="LEP14" s="341"/>
      <c r="LEQ14" s="341"/>
      <c r="LER14" s="341"/>
      <c r="LES14" s="341"/>
      <c r="LET14" s="341"/>
      <c r="LEU14" s="341"/>
      <c r="LEV14" s="341"/>
      <c r="LEW14" s="341"/>
      <c r="LEX14" s="341"/>
      <c r="LEY14" s="341"/>
      <c r="LEZ14" s="341"/>
      <c r="LFA14" s="341"/>
      <c r="LFB14" s="341"/>
      <c r="LFC14" s="341"/>
      <c r="LFD14" s="341"/>
      <c r="LFE14" s="341"/>
      <c r="LFF14" s="341"/>
      <c r="LFG14" s="341"/>
      <c r="LFH14" s="341"/>
      <c r="LFI14" s="341"/>
      <c r="LFJ14" s="341"/>
      <c r="LFK14" s="341"/>
      <c r="LFL14" s="341"/>
      <c r="LFM14" s="341"/>
      <c r="LFN14" s="341"/>
      <c r="LFO14" s="341"/>
      <c r="LFP14" s="341"/>
      <c r="LFQ14" s="341"/>
      <c r="LFR14" s="341"/>
      <c r="LFS14" s="341"/>
      <c r="LFT14" s="341"/>
      <c r="LFU14" s="341"/>
      <c r="LFV14" s="341"/>
      <c r="LFW14" s="341"/>
      <c r="LFX14" s="341"/>
      <c r="LFY14" s="341"/>
      <c r="LFZ14" s="341"/>
      <c r="LGA14" s="341"/>
      <c r="LGB14" s="341"/>
      <c r="LGC14" s="341"/>
      <c r="LGD14" s="341"/>
      <c r="LGE14" s="341"/>
      <c r="LGF14" s="341"/>
      <c r="LGG14" s="341"/>
      <c r="LGH14" s="341"/>
      <c r="LGI14" s="341"/>
      <c r="LGJ14" s="341"/>
      <c r="LGK14" s="341"/>
      <c r="LGL14" s="341"/>
      <c r="LGM14" s="341"/>
      <c r="LGN14" s="341"/>
      <c r="LGO14" s="341"/>
      <c r="LGP14" s="341"/>
      <c r="LGQ14" s="341"/>
      <c r="LGR14" s="341"/>
      <c r="LGS14" s="341"/>
      <c r="LGT14" s="341"/>
      <c r="LGU14" s="341"/>
      <c r="LGV14" s="341"/>
      <c r="LGW14" s="341"/>
      <c r="LGX14" s="341"/>
      <c r="LGY14" s="341"/>
      <c r="LGZ14" s="341"/>
      <c r="LHA14" s="341"/>
      <c r="LHB14" s="341"/>
      <c r="LHC14" s="341"/>
      <c r="LHD14" s="341"/>
      <c r="LHE14" s="341"/>
      <c r="LHF14" s="341"/>
      <c r="LHG14" s="341"/>
      <c r="LHH14" s="341"/>
      <c r="LHI14" s="341"/>
      <c r="LHJ14" s="341"/>
      <c r="LHK14" s="341"/>
      <c r="LHL14" s="341"/>
      <c r="LHM14" s="341"/>
      <c r="LHN14" s="341"/>
      <c r="LHO14" s="341"/>
      <c r="LHP14" s="341"/>
      <c r="LHQ14" s="341"/>
      <c r="LHR14" s="341"/>
      <c r="LHS14" s="341"/>
      <c r="LHT14" s="341"/>
      <c r="LHU14" s="341"/>
      <c r="LHV14" s="341"/>
      <c r="LHW14" s="341"/>
      <c r="LHX14" s="341"/>
      <c r="LHY14" s="341"/>
      <c r="LHZ14" s="341"/>
      <c r="LIA14" s="341"/>
      <c r="LIB14" s="341"/>
      <c r="LIC14" s="341"/>
      <c r="LID14" s="341"/>
      <c r="LIE14" s="341"/>
      <c r="LIF14" s="341"/>
      <c r="LIG14" s="341"/>
      <c r="LIH14" s="341"/>
      <c r="LII14" s="341"/>
      <c r="LIJ14" s="341"/>
      <c r="LIK14" s="341"/>
      <c r="LIL14" s="341"/>
      <c r="LIM14" s="341"/>
      <c r="LIN14" s="341"/>
      <c r="LIO14" s="341"/>
      <c r="LIP14" s="341"/>
      <c r="LIQ14" s="341"/>
      <c r="LIR14" s="341"/>
      <c r="LIS14" s="341"/>
      <c r="LIT14" s="341"/>
      <c r="LIU14" s="341"/>
      <c r="LIV14" s="341"/>
      <c r="LIW14" s="341"/>
      <c r="LIX14" s="341"/>
      <c r="LIY14" s="341"/>
      <c r="LIZ14" s="341"/>
      <c r="LJA14" s="341"/>
      <c r="LJB14" s="341"/>
      <c r="LJC14" s="341"/>
      <c r="LJD14" s="341"/>
      <c r="LJE14" s="341"/>
      <c r="LJF14" s="341"/>
      <c r="LJG14" s="341"/>
      <c r="LJH14" s="341"/>
      <c r="LJI14" s="341"/>
      <c r="LJJ14" s="341"/>
      <c r="LJK14" s="341"/>
      <c r="LJL14" s="341"/>
      <c r="LJM14" s="341"/>
      <c r="LJN14" s="341"/>
      <c r="LJO14" s="341"/>
      <c r="LJP14" s="341"/>
      <c r="LJQ14" s="341"/>
      <c r="LJR14" s="341"/>
      <c r="LJS14" s="341"/>
      <c r="LJT14" s="341"/>
      <c r="LJU14" s="341"/>
      <c r="LJV14" s="341"/>
      <c r="LJW14" s="341"/>
      <c r="LJX14" s="341"/>
      <c r="LJY14" s="341"/>
      <c r="LJZ14" s="341"/>
      <c r="LKA14" s="341"/>
      <c r="LKB14" s="341"/>
      <c r="LKC14" s="341"/>
      <c r="LKD14" s="341"/>
      <c r="LKE14" s="341"/>
      <c r="LKF14" s="341"/>
      <c r="LKG14" s="341"/>
      <c r="LKH14" s="341"/>
      <c r="LKI14" s="341"/>
      <c r="LKJ14" s="341"/>
      <c r="LKK14" s="341"/>
      <c r="LKL14" s="341"/>
      <c r="LKM14" s="341"/>
      <c r="LKN14" s="341"/>
      <c r="LKO14" s="341"/>
      <c r="LKP14" s="341"/>
      <c r="LKQ14" s="341"/>
      <c r="LKR14" s="341"/>
      <c r="LKS14" s="341"/>
      <c r="LKT14" s="341"/>
      <c r="LKU14" s="341"/>
      <c r="LKV14" s="341"/>
      <c r="LKW14" s="341"/>
      <c r="LKX14" s="341"/>
      <c r="LKY14" s="341"/>
      <c r="LKZ14" s="341"/>
      <c r="LLA14" s="341"/>
      <c r="LLB14" s="341"/>
      <c r="LLC14" s="341"/>
      <c r="LLD14" s="341"/>
      <c r="LLE14" s="341"/>
      <c r="LLF14" s="341"/>
      <c r="LLG14" s="341"/>
      <c r="LLH14" s="341"/>
      <c r="LLI14" s="341"/>
      <c r="LLJ14" s="341"/>
      <c r="LLK14" s="341"/>
      <c r="LLL14" s="341"/>
      <c r="LLM14" s="341"/>
      <c r="LLN14" s="341"/>
      <c r="LLO14" s="341"/>
      <c r="LLP14" s="341"/>
      <c r="LLQ14" s="341"/>
      <c r="LLR14" s="341"/>
      <c r="LLS14" s="341"/>
      <c r="LLT14" s="341"/>
      <c r="LLU14" s="341"/>
      <c r="LLV14" s="341"/>
      <c r="LLW14" s="341"/>
      <c r="LLX14" s="341"/>
      <c r="LLY14" s="341"/>
      <c r="LLZ14" s="341"/>
      <c r="LMA14" s="341"/>
      <c r="LMB14" s="341"/>
      <c r="LMC14" s="341"/>
      <c r="LMD14" s="341"/>
      <c r="LME14" s="341"/>
      <c r="LMF14" s="341"/>
      <c r="LMG14" s="341"/>
      <c r="LMH14" s="341"/>
      <c r="LMI14" s="341"/>
      <c r="LMJ14" s="341"/>
      <c r="LMK14" s="341"/>
      <c r="LML14" s="341"/>
      <c r="LMM14" s="341"/>
      <c r="LMN14" s="341"/>
      <c r="LMO14" s="341"/>
      <c r="LMP14" s="341"/>
      <c r="LMQ14" s="341"/>
      <c r="LMR14" s="341"/>
      <c r="LMS14" s="341"/>
      <c r="LMT14" s="341"/>
      <c r="LMU14" s="341"/>
      <c r="LMV14" s="341"/>
      <c r="LMW14" s="341"/>
      <c r="LMX14" s="341"/>
      <c r="LMY14" s="341"/>
      <c r="LMZ14" s="341"/>
      <c r="LNA14" s="341"/>
      <c r="LNB14" s="341"/>
      <c r="LNC14" s="341"/>
      <c r="LND14" s="341"/>
      <c r="LNE14" s="341"/>
      <c r="LNF14" s="341"/>
      <c r="LNG14" s="341"/>
      <c r="LNH14" s="341"/>
      <c r="LNI14" s="341"/>
      <c r="LNJ14" s="341"/>
      <c r="LNK14" s="341"/>
      <c r="LNL14" s="341"/>
      <c r="LNM14" s="341"/>
      <c r="LNN14" s="341"/>
      <c r="LNO14" s="341"/>
      <c r="LNP14" s="341"/>
      <c r="LNQ14" s="341"/>
      <c r="LNR14" s="341"/>
      <c r="LNS14" s="341"/>
      <c r="LNT14" s="341"/>
      <c r="LNU14" s="341"/>
      <c r="LNV14" s="341"/>
      <c r="LNW14" s="341"/>
      <c r="LNX14" s="341"/>
      <c r="LNY14" s="341"/>
      <c r="LNZ14" s="341"/>
      <c r="LOA14" s="341"/>
      <c r="LOB14" s="341"/>
      <c r="LOC14" s="341"/>
      <c r="LOD14" s="341"/>
      <c r="LOE14" s="341"/>
      <c r="LOF14" s="341"/>
      <c r="LOG14" s="341"/>
      <c r="LOH14" s="341"/>
      <c r="LOI14" s="341"/>
      <c r="LOJ14" s="341"/>
      <c r="LOK14" s="341"/>
      <c r="LOL14" s="341"/>
      <c r="LOM14" s="341"/>
      <c r="LON14" s="341"/>
      <c r="LOO14" s="341"/>
      <c r="LOP14" s="341"/>
      <c r="LOQ14" s="341"/>
      <c r="LOR14" s="341"/>
      <c r="LOS14" s="341"/>
      <c r="LOT14" s="341"/>
      <c r="LOU14" s="341"/>
      <c r="LOV14" s="341"/>
      <c r="LOW14" s="341"/>
      <c r="LOX14" s="341"/>
      <c r="LOY14" s="341"/>
      <c r="LOZ14" s="341"/>
      <c r="LPA14" s="341"/>
      <c r="LPB14" s="341"/>
      <c r="LPC14" s="341"/>
      <c r="LPD14" s="341"/>
      <c r="LPE14" s="341"/>
      <c r="LPF14" s="341"/>
      <c r="LPG14" s="341"/>
      <c r="LPH14" s="341"/>
      <c r="LPI14" s="341"/>
      <c r="LPJ14" s="341"/>
      <c r="LPK14" s="341"/>
      <c r="LPL14" s="341"/>
      <c r="LPM14" s="341"/>
      <c r="LPN14" s="341"/>
      <c r="LPO14" s="341"/>
      <c r="LPP14" s="341"/>
      <c r="LPQ14" s="341"/>
      <c r="LPR14" s="341"/>
      <c r="LPS14" s="341"/>
      <c r="LPT14" s="341"/>
      <c r="LPU14" s="341"/>
      <c r="LPV14" s="341"/>
      <c r="LPW14" s="341"/>
      <c r="LPX14" s="341"/>
      <c r="LPY14" s="341"/>
      <c r="LPZ14" s="341"/>
      <c r="LQA14" s="341"/>
      <c r="LQB14" s="341"/>
      <c r="LQC14" s="341"/>
      <c r="LQD14" s="341"/>
      <c r="LQE14" s="341"/>
      <c r="LQF14" s="341"/>
      <c r="LQG14" s="341"/>
      <c r="LQH14" s="341"/>
      <c r="LQI14" s="341"/>
      <c r="LQJ14" s="341"/>
      <c r="LQK14" s="341"/>
      <c r="LQL14" s="341"/>
      <c r="LQM14" s="341"/>
      <c r="LQN14" s="341"/>
      <c r="LQO14" s="341"/>
      <c r="LQP14" s="341"/>
      <c r="LQQ14" s="341"/>
      <c r="LQR14" s="341"/>
      <c r="LQS14" s="341"/>
      <c r="LQT14" s="341"/>
      <c r="LQU14" s="341"/>
      <c r="LQV14" s="341"/>
      <c r="LQW14" s="341"/>
      <c r="LQX14" s="341"/>
      <c r="LQY14" s="341"/>
      <c r="LQZ14" s="341"/>
      <c r="LRA14" s="341"/>
      <c r="LRB14" s="341"/>
      <c r="LRC14" s="341"/>
      <c r="LRD14" s="341"/>
      <c r="LRE14" s="341"/>
      <c r="LRF14" s="341"/>
      <c r="LRG14" s="341"/>
      <c r="LRH14" s="341"/>
      <c r="LRI14" s="341"/>
      <c r="LRJ14" s="341"/>
      <c r="LRK14" s="341"/>
      <c r="LRL14" s="341"/>
      <c r="LRM14" s="341"/>
      <c r="LRN14" s="341"/>
      <c r="LRO14" s="341"/>
      <c r="LRP14" s="341"/>
      <c r="LRQ14" s="341"/>
      <c r="LRR14" s="341"/>
      <c r="LRS14" s="341"/>
      <c r="LRT14" s="341"/>
      <c r="LRU14" s="341"/>
      <c r="LRV14" s="341"/>
      <c r="LRW14" s="341"/>
      <c r="LRX14" s="341"/>
      <c r="LRY14" s="341"/>
      <c r="LRZ14" s="341"/>
      <c r="LSA14" s="341"/>
      <c r="LSB14" s="341"/>
      <c r="LSC14" s="341"/>
      <c r="LSD14" s="341"/>
      <c r="LSE14" s="341"/>
      <c r="LSF14" s="341"/>
      <c r="LSG14" s="341"/>
      <c r="LSH14" s="341"/>
      <c r="LSI14" s="341"/>
      <c r="LSJ14" s="341"/>
      <c r="LSK14" s="341"/>
      <c r="LSL14" s="341"/>
      <c r="LSM14" s="341"/>
      <c r="LSN14" s="341"/>
      <c r="LSO14" s="341"/>
      <c r="LSP14" s="341"/>
      <c r="LSQ14" s="341"/>
      <c r="LSR14" s="341"/>
      <c r="LSS14" s="341"/>
      <c r="LST14" s="341"/>
      <c r="LSU14" s="341"/>
      <c r="LSV14" s="341"/>
      <c r="LSW14" s="341"/>
      <c r="LSX14" s="341"/>
      <c r="LSY14" s="341"/>
      <c r="LSZ14" s="341"/>
      <c r="LTA14" s="341"/>
      <c r="LTB14" s="341"/>
      <c r="LTC14" s="341"/>
      <c r="LTD14" s="341"/>
      <c r="LTE14" s="341"/>
      <c r="LTF14" s="341"/>
      <c r="LTG14" s="341"/>
      <c r="LTH14" s="341"/>
      <c r="LTI14" s="341"/>
      <c r="LTJ14" s="341"/>
      <c r="LTK14" s="341"/>
      <c r="LTL14" s="341"/>
      <c r="LTM14" s="341"/>
      <c r="LTN14" s="341"/>
      <c r="LTO14" s="341"/>
      <c r="LTP14" s="341"/>
      <c r="LTQ14" s="341"/>
      <c r="LTR14" s="341"/>
      <c r="LTS14" s="341"/>
      <c r="LTT14" s="341"/>
      <c r="LTU14" s="341"/>
      <c r="LTV14" s="341"/>
      <c r="LTW14" s="341"/>
      <c r="LTX14" s="341"/>
      <c r="LTY14" s="341"/>
      <c r="LTZ14" s="341"/>
      <c r="LUA14" s="341"/>
      <c r="LUB14" s="341"/>
      <c r="LUC14" s="341"/>
      <c r="LUD14" s="341"/>
      <c r="LUE14" s="341"/>
      <c r="LUF14" s="341"/>
      <c r="LUG14" s="341"/>
      <c r="LUH14" s="341"/>
      <c r="LUI14" s="341"/>
      <c r="LUJ14" s="341"/>
      <c r="LUK14" s="341"/>
      <c r="LUL14" s="341"/>
      <c r="LUM14" s="341"/>
      <c r="LUN14" s="341"/>
      <c r="LUO14" s="341"/>
      <c r="LUP14" s="341"/>
      <c r="LUQ14" s="341"/>
      <c r="LUR14" s="341"/>
      <c r="LUS14" s="341"/>
      <c r="LUT14" s="341"/>
      <c r="LUU14" s="341"/>
      <c r="LUV14" s="341"/>
      <c r="LUW14" s="341"/>
      <c r="LUX14" s="341"/>
      <c r="LUY14" s="341"/>
      <c r="LUZ14" s="341"/>
      <c r="LVA14" s="341"/>
      <c r="LVB14" s="341"/>
      <c r="LVC14" s="341"/>
      <c r="LVD14" s="341"/>
      <c r="LVE14" s="341"/>
      <c r="LVF14" s="341"/>
      <c r="LVG14" s="341"/>
      <c r="LVH14" s="341"/>
      <c r="LVI14" s="341"/>
      <c r="LVJ14" s="341"/>
      <c r="LVK14" s="341"/>
      <c r="LVL14" s="341"/>
      <c r="LVM14" s="341"/>
      <c r="LVN14" s="341"/>
      <c r="LVO14" s="341"/>
      <c r="LVP14" s="341"/>
      <c r="LVQ14" s="341"/>
      <c r="LVR14" s="341"/>
      <c r="LVS14" s="341"/>
      <c r="LVT14" s="341"/>
      <c r="LVU14" s="341"/>
      <c r="LVV14" s="341"/>
      <c r="LVW14" s="341"/>
      <c r="LVX14" s="341"/>
      <c r="LVY14" s="341"/>
      <c r="LVZ14" s="341"/>
      <c r="LWA14" s="341"/>
      <c r="LWB14" s="341"/>
      <c r="LWC14" s="341"/>
      <c r="LWD14" s="341"/>
      <c r="LWE14" s="341"/>
      <c r="LWF14" s="341"/>
      <c r="LWG14" s="341"/>
      <c r="LWH14" s="341"/>
      <c r="LWI14" s="341"/>
      <c r="LWJ14" s="341"/>
      <c r="LWK14" s="341"/>
      <c r="LWL14" s="341"/>
      <c r="LWM14" s="341"/>
      <c r="LWN14" s="341"/>
      <c r="LWO14" s="341"/>
      <c r="LWP14" s="341"/>
      <c r="LWQ14" s="341"/>
      <c r="LWR14" s="341"/>
      <c r="LWS14" s="341"/>
      <c r="LWT14" s="341"/>
      <c r="LWU14" s="341"/>
      <c r="LWV14" s="341"/>
      <c r="LWW14" s="341"/>
      <c r="LWX14" s="341"/>
      <c r="LWY14" s="341"/>
      <c r="LWZ14" s="341"/>
      <c r="LXA14" s="341"/>
      <c r="LXB14" s="341"/>
      <c r="LXC14" s="341"/>
      <c r="LXD14" s="341"/>
      <c r="LXE14" s="341"/>
      <c r="LXF14" s="341"/>
      <c r="LXG14" s="341"/>
      <c r="LXH14" s="341"/>
      <c r="LXI14" s="341"/>
      <c r="LXJ14" s="341"/>
      <c r="LXK14" s="341"/>
      <c r="LXL14" s="341"/>
      <c r="LXM14" s="341"/>
      <c r="LXN14" s="341"/>
      <c r="LXO14" s="341"/>
      <c r="LXP14" s="341"/>
      <c r="LXQ14" s="341"/>
      <c r="LXR14" s="341"/>
      <c r="LXS14" s="341"/>
      <c r="LXT14" s="341"/>
      <c r="LXU14" s="341"/>
      <c r="LXV14" s="341"/>
      <c r="LXW14" s="341"/>
      <c r="LXX14" s="341"/>
      <c r="LXY14" s="341"/>
      <c r="LXZ14" s="341"/>
      <c r="LYA14" s="341"/>
      <c r="LYB14" s="341"/>
      <c r="LYC14" s="341"/>
      <c r="LYD14" s="341"/>
      <c r="LYE14" s="341"/>
      <c r="LYF14" s="341"/>
      <c r="LYG14" s="341"/>
      <c r="LYH14" s="341"/>
      <c r="LYI14" s="341"/>
      <c r="LYJ14" s="341"/>
      <c r="LYK14" s="341"/>
      <c r="LYL14" s="341"/>
      <c r="LYM14" s="341"/>
      <c r="LYN14" s="341"/>
      <c r="LYO14" s="341"/>
      <c r="LYP14" s="341"/>
      <c r="LYQ14" s="341"/>
      <c r="LYR14" s="341"/>
      <c r="LYS14" s="341"/>
      <c r="LYT14" s="341"/>
      <c r="LYU14" s="341"/>
      <c r="LYV14" s="341"/>
      <c r="LYW14" s="341"/>
      <c r="LYX14" s="341"/>
      <c r="LYY14" s="341"/>
      <c r="LYZ14" s="341"/>
      <c r="LZA14" s="341"/>
      <c r="LZB14" s="341"/>
      <c r="LZC14" s="341"/>
      <c r="LZD14" s="341"/>
      <c r="LZE14" s="341"/>
      <c r="LZF14" s="341"/>
      <c r="LZG14" s="341"/>
      <c r="LZH14" s="341"/>
      <c r="LZI14" s="341"/>
      <c r="LZJ14" s="341"/>
      <c r="LZK14" s="341"/>
      <c r="LZL14" s="341"/>
      <c r="LZM14" s="341"/>
      <c r="LZN14" s="341"/>
      <c r="LZO14" s="341"/>
      <c r="LZP14" s="341"/>
      <c r="LZQ14" s="341"/>
      <c r="LZR14" s="341"/>
      <c r="LZS14" s="341"/>
      <c r="LZT14" s="341"/>
      <c r="LZU14" s="341"/>
      <c r="LZV14" s="341"/>
      <c r="LZW14" s="341"/>
      <c r="LZX14" s="341"/>
      <c r="LZY14" s="341"/>
      <c r="LZZ14" s="341"/>
      <c r="MAA14" s="341"/>
      <c r="MAB14" s="341"/>
      <c r="MAC14" s="341"/>
      <c r="MAD14" s="341"/>
      <c r="MAE14" s="341"/>
      <c r="MAF14" s="341"/>
      <c r="MAG14" s="341"/>
      <c r="MAH14" s="341"/>
      <c r="MAI14" s="341"/>
      <c r="MAJ14" s="341"/>
      <c r="MAK14" s="341"/>
      <c r="MAL14" s="341"/>
      <c r="MAM14" s="341"/>
      <c r="MAN14" s="341"/>
      <c r="MAO14" s="341"/>
      <c r="MAP14" s="341"/>
      <c r="MAQ14" s="341"/>
      <c r="MAR14" s="341"/>
      <c r="MAS14" s="341"/>
      <c r="MAT14" s="341"/>
      <c r="MAU14" s="341"/>
      <c r="MAV14" s="341"/>
      <c r="MAW14" s="341"/>
      <c r="MAX14" s="341"/>
      <c r="MAY14" s="341"/>
      <c r="MAZ14" s="341"/>
      <c r="MBA14" s="341"/>
      <c r="MBB14" s="341"/>
      <c r="MBC14" s="341"/>
      <c r="MBD14" s="341"/>
      <c r="MBE14" s="341"/>
      <c r="MBF14" s="341"/>
      <c r="MBG14" s="341"/>
      <c r="MBH14" s="341"/>
      <c r="MBI14" s="341"/>
      <c r="MBJ14" s="341"/>
      <c r="MBK14" s="341"/>
      <c r="MBL14" s="341"/>
      <c r="MBM14" s="341"/>
      <c r="MBN14" s="341"/>
      <c r="MBO14" s="341"/>
      <c r="MBP14" s="341"/>
      <c r="MBQ14" s="341"/>
      <c r="MBR14" s="341"/>
      <c r="MBS14" s="341"/>
      <c r="MBT14" s="341"/>
      <c r="MBU14" s="341"/>
      <c r="MBV14" s="341"/>
      <c r="MBW14" s="341"/>
      <c r="MBX14" s="341"/>
      <c r="MBY14" s="341"/>
      <c r="MBZ14" s="341"/>
      <c r="MCA14" s="341"/>
      <c r="MCB14" s="341"/>
      <c r="MCC14" s="341"/>
      <c r="MCD14" s="341"/>
      <c r="MCE14" s="341"/>
      <c r="MCF14" s="341"/>
      <c r="MCG14" s="341"/>
      <c r="MCH14" s="341"/>
      <c r="MCI14" s="341"/>
      <c r="MCJ14" s="341"/>
      <c r="MCK14" s="341"/>
      <c r="MCL14" s="341"/>
      <c r="MCM14" s="341"/>
      <c r="MCN14" s="341"/>
      <c r="MCO14" s="341"/>
      <c r="MCP14" s="341"/>
      <c r="MCQ14" s="341"/>
      <c r="MCR14" s="341"/>
      <c r="MCS14" s="341"/>
      <c r="MCT14" s="341"/>
      <c r="MCU14" s="341"/>
      <c r="MCV14" s="341"/>
      <c r="MCW14" s="341"/>
      <c r="MCX14" s="341"/>
      <c r="MCY14" s="341"/>
      <c r="MCZ14" s="341"/>
      <c r="MDA14" s="341"/>
      <c r="MDB14" s="341"/>
      <c r="MDC14" s="341"/>
      <c r="MDD14" s="341"/>
      <c r="MDE14" s="341"/>
      <c r="MDF14" s="341"/>
      <c r="MDG14" s="341"/>
      <c r="MDH14" s="341"/>
      <c r="MDI14" s="341"/>
      <c r="MDJ14" s="341"/>
      <c r="MDK14" s="341"/>
      <c r="MDL14" s="341"/>
      <c r="MDM14" s="341"/>
      <c r="MDN14" s="341"/>
      <c r="MDO14" s="341"/>
      <c r="MDP14" s="341"/>
      <c r="MDQ14" s="341"/>
      <c r="MDR14" s="341"/>
      <c r="MDS14" s="341"/>
      <c r="MDT14" s="341"/>
      <c r="MDU14" s="341"/>
      <c r="MDV14" s="341"/>
      <c r="MDW14" s="341"/>
      <c r="MDX14" s="341"/>
      <c r="MDY14" s="341"/>
      <c r="MDZ14" s="341"/>
      <c r="MEA14" s="341"/>
      <c r="MEB14" s="341"/>
      <c r="MEC14" s="341"/>
      <c r="MED14" s="341"/>
      <c r="MEE14" s="341"/>
      <c r="MEF14" s="341"/>
      <c r="MEG14" s="341"/>
      <c r="MEH14" s="341"/>
      <c r="MEI14" s="341"/>
      <c r="MEJ14" s="341"/>
      <c r="MEK14" s="341"/>
      <c r="MEL14" s="341"/>
      <c r="MEM14" s="341"/>
      <c r="MEN14" s="341"/>
      <c r="MEO14" s="341"/>
      <c r="MEP14" s="341"/>
      <c r="MEQ14" s="341"/>
      <c r="MER14" s="341"/>
      <c r="MES14" s="341"/>
      <c r="MET14" s="341"/>
      <c r="MEU14" s="341"/>
      <c r="MEV14" s="341"/>
      <c r="MEW14" s="341"/>
      <c r="MEX14" s="341"/>
      <c r="MEY14" s="341"/>
      <c r="MEZ14" s="341"/>
      <c r="MFA14" s="341"/>
      <c r="MFB14" s="341"/>
      <c r="MFC14" s="341"/>
      <c r="MFD14" s="341"/>
      <c r="MFE14" s="341"/>
      <c r="MFF14" s="341"/>
      <c r="MFG14" s="341"/>
      <c r="MFH14" s="341"/>
      <c r="MFI14" s="341"/>
      <c r="MFJ14" s="341"/>
      <c r="MFK14" s="341"/>
      <c r="MFL14" s="341"/>
      <c r="MFM14" s="341"/>
      <c r="MFN14" s="341"/>
      <c r="MFO14" s="341"/>
      <c r="MFP14" s="341"/>
      <c r="MFQ14" s="341"/>
      <c r="MFR14" s="341"/>
      <c r="MFS14" s="341"/>
      <c r="MFT14" s="341"/>
      <c r="MFU14" s="341"/>
      <c r="MFV14" s="341"/>
      <c r="MFW14" s="341"/>
      <c r="MFX14" s="341"/>
      <c r="MFY14" s="341"/>
      <c r="MFZ14" s="341"/>
      <c r="MGA14" s="341"/>
      <c r="MGB14" s="341"/>
      <c r="MGC14" s="341"/>
      <c r="MGD14" s="341"/>
      <c r="MGE14" s="341"/>
      <c r="MGF14" s="341"/>
      <c r="MGG14" s="341"/>
      <c r="MGH14" s="341"/>
      <c r="MGI14" s="341"/>
      <c r="MGJ14" s="341"/>
      <c r="MGK14" s="341"/>
      <c r="MGL14" s="341"/>
      <c r="MGM14" s="341"/>
      <c r="MGN14" s="341"/>
      <c r="MGO14" s="341"/>
      <c r="MGP14" s="341"/>
      <c r="MGQ14" s="341"/>
      <c r="MGR14" s="341"/>
      <c r="MGS14" s="341"/>
      <c r="MGT14" s="341"/>
      <c r="MGU14" s="341"/>
      <c r="MGV14" s="341"/>
      <c r="MGW14" s="341"/>
      <c r="MGX14" s="341"/>
      <c r="MGY14" s="341"/>
      <c r="MGZ14" s="341"/>
      <c r="MHA14" s="341"/>
      <c r="MHB14" s="341"/>
      <c r="MHC14" s="341"/>
      <c r="MHD14" s="341"/>
      <c r="MHE14" s="341"/>
      <c r="MHF14" s="341"/>
      <c r="MHG14" s="341"/>
      <c r="MHH14" s="341"/>
      <c r="MHI14" s="341"/>
      <c r="MHJ14" s="341"/>
      <c r="MHK14" s="341"/>
      <c r="MHL14" s="341"/>
      <c r="MHM14" s="341"/>
      <c r="MHN14" s="341"/>
      <c r="MHO14" s="341"/>
      <c r="MHP14" s="341"/>
      <c r="MHQ14" s="341"/>
      <c r="MHR14" s="341"/>
      <c r="MHS14" s="341"/>
      <c r="MHT14" s="341"/>
      <c r="MHU14" s="341"/>
      <c r="MHV14" s="341"/>
      <c r="MHW14" s="341"/>
      <c r="MHX14" s="341"/>
      <c r="MHY14" s="341"/>
      <c r="MHZ14" s="341"/>
      <c r="MIA14" s="341"/>
      <c r="MIB14" s="341"/>
      <c r="MIC14" s="341"/>
      <c r="MID14" s="341"/>
      <c r="MIE14" s="341"/>
      <c r="MIF14" s="341"/>
      <c r="MIG14" s="341"/>
      <c r="MIH14" s="341"/>
      <c r="MII14" s="341"/>
      <c r="MIJ14" s="341"/>
      <c r="MIK14" s="341"/>
      <c r="MIL14" s="341"/>
      <c r="MIM14" s="341"/>
      <c r="MIN14" s="341"/>
      <c r="MIO14" s="341"/>
      <c r="MIP14" s="341"/>
      <c r="MIQ14" s="341"/>
      <c r="MIR14" s="341"/>
      <c r="MIS14" s="341"/>
      <c r="MIT14" s="341"/>
      <c r="MIU14" s="341"/>
      <c r="MIV14" s="341"/>
      <c r="MIW14" s="341"/>
      <c r="MIX14" s="341"/>
      <c r="MIY14" s="341"/>
      <c r="MIZ14" s="341"/>
      <c r="MJA14" s="341"/>
      <c r="MJB14" s="341"/>
      <c r="MJC14" s="341"/>
      <c r="MJD14" s="341"/>
      <c r="MJE14" s="341"/>
      <c r="MJF14" s="341"/>
      <c r="MJG14" s="341"/>
      <c r="MJH14" s="341"/>
      <c r="MJI14" s="341"/>
      <c r="MJJ14" s="341"/>
      <c r="MJK14" s="341"/>
      <c r="MJL14" s="341"/>
      <c r="MJM14" s="341"/>
      <c r="MJN14" s="341"/>
      <c r="MJO14" s="341"/>
      <c r="MJP14" s="341"/>
      <c r="MJQ14" s="341"/>
      <c r="MJR14" s="341"/>
      <c r="MJS14" s="341"/>
      <c r="MJT14" s="341"/>
      <c r="MJU14" s="341"/>
      <c r="MJV14" s="341"/>
      <c r="MJW14" s="341"/>
      <c r="MJX14" s="341"/>
      <c r="MJY14" s="341"/>
      <c r="MJZ14" s="341"/>
      <c r="MKA14" s="341"/>
      <c r="MKB14" s="341"/>
      <c r="MKC14" s="341"/>
      <c r="MKD14" s="341"/>
      <c r="MKE14" s="341"/>
      <c r="MKF14" s="341"/>
      <c r="MKG14" s="341"/>
      <c r="MKH14" s="341"/>
      <c r="MKI14" s="341"/>
      <c r="MKJ14" s="341"/>
      <c r="MKK14" s="341"/>
      <c r="MKL14" s="341"/>
      <c r="MKM14" s="341"/>
      <c r="MKN14" s="341"/>
      <c r="MKO14" s="341"/>
      <c r="MKP14" s="341"/>
      <c r="MKQ14" s="341"/>
      <c r="MKR14" s="341"/>
      <c r="MKS14" s="341"/>
      <c r="MKT14" s="341"/>
      <c r="MKU14" s="341"/>
      <c r="MKV14" s="341"/>
      <c r="MKW14" s="341"/>
      <c r="MKX14" s="341"/>
      <c r="MKY14" s="341"/>
      <c r="MKZ14" s="341"/>
      <c r="MLA14" s="341"/>
      <c r="MLB14" s="341"/>
      <c r="MLC14" s="341"/>
      <c r="MLD14" s="341"/>
      <c r="MLE14" s="341"/>
      <c r="MLF14" s="341"/>
      <c r="MLG14" s="341"/>
      <c r="MLH14" s="341"/>
      <c r="MLI14" s="341"/>
      <c r="MLJ14" s="341"/>
      <c r="MLK14" s="341"/>
      <c r="MLL14" s="341"/>
      <c r="MLM14" s="341"/>
      <c r="MLN14" s="341"/>
      <c r="MLO14" s="341"/>
      <c r="MLP14" s="341"/>
      <c r="MLQ14" s="341"/>
      <c r="MLR14" s="341"/>
      <c r="MLS14" s="341"/>
      <c r="MLT14" s="341"/>
      <c r="MLU14" s="341"/>
      <c r="MLV14" s="341"/>
      <c r="MLW14" s="341"/>
      <c r="MLX14" s="341"/>
      <c r="MLY14" s="341"/>
      <c r="MLZ14" s="341"/>
      <c r="MMA14" s="341"/>
      <c r="MMB14" s="341"/>
      <c r="MMC14" s="341"/>
      <c r="MMD14" s="341"/>
      <c r="MME14" s="341"/>
      <c r="MMF14" s="341"/>
      <c r="MMG14" s="341"/>
      <c r="MMH14" s="341"/>
      <c r="MMI14" s="341"/>
      <c r="MMJ14" s="341"/>
      <c r="MMK14" s="341"/>
      <c r="MML14" s="341"/>
      <c r="MMM14" s="341"/>
      <c r="MMN14" s="341"/>
      <c r="MMO14" s="341"/>
      <c r="MMP14" s="341"/>
      <c r="MMQ14" s="341"/>
      <c r="MMR14" s="341"/>
      <c r="MMS14" s="341"/>
      <c r="MMT14" s="341"/>
      <c r="MMU14" s="341"/>
      <c r="MMV14" s="341"/>
      <c r="MMW14" s="341"/>
      <c r="MMX14" s="341"/>
      <c r="MMY14" s="341"/>
      <c r="MMZ14" s="341"/>
      <c r="MNA14" s="341"/>
      <c r="MNB14" s="341"/>
      <c r="MNC14" s="341"/>
      <c r="MND14" s="341"/>
      <c r="MNE14" s="341"/>
      <c r="MNF14" s="341"/>
      <c r="MNG14" s="341"/>
      <c r="MNH14" s="341"/>
      <c r="MNI14" s="341"/>
      <c r="MNJ14" s="341"/>
      <c r="MNK14" s="341"/>
      <c r="MNL14" s="341"/>
      <c r="MNM14" s="341"/>
      <c r="MNN14" s="341"/>
      <c r="MNO14" s="341"/>
      <c r="MNP14" s="341"/>
      <c r="MNQ14" s="341"/>
      <c r="MNR14" s="341"/>
      <c r="MNS14" s="341"/>
      <c r="MNT14" s="341"/>
      <c r="MNU14" s="341"/>
      <c r="MNV14" s="341"/>
      <c r="MNW14" s="341"/>
      <c r="MNX14" s="341"/>
      <c r="MNY14" s="341"/>
      <c r="MNZ14" s="341"/>
      <c r="MOA14" s="341"/>
      <c r="MOB14" s="341"/>
      <c r="MOC14" s="341"/>
      <c r="MOD14" s="341"/>
      <c r="MOE14" s="341"/>
      <c r="MOF14" s="341"/>
      <c r="MOG14" s="341"/>
      <c r="MOH14" s="341"/>
      <c r="MOI14" s="341"/>
      <c r="MOJ14" s="341"/>
      <c r="MOK14" s="341"/>
      <c r="MOL14" s="341"/>
      <c r="MOM14" s="341"/>
      <c r="MON14" s="341"/>
      <c r="MOO14" s="341"/>
      <c r="MOP14" s="341"/>
      <c r="MOQ14" s="341"/>
      <c r="MOR14" s="341"/>
      <c r="MOS14" s="341"/>
      <c r="MOT14" s="341"/>
      <c r="MOU14" s="341"/>
      <c r="MOV14" s="341"/>
      <c r="MOW14" s="341"/>
      <c r="MOX14" s="341"/>
      <c r="MOY14" s="341"/>
      <c r="MOZ14" s="341"/>
      <c r="MPA14" s="341"/>
      <c r="MPB14" s="341"/>
      <c r="MPC14" s="341"/>
      <c r="MPD14" s="341"/>
      <c r="MPE14" s="341"/>
      <c r="MPF14" s="341"/>
      <c r="MPG14" s="341"/>
      <c r="MPH14" s="341"/>
      <c r="MPI14" s="341"/>
      <c r="MPJ14" s="341"/>
      <c r="MPK14" s="341"/>
      <c r="MPL14" s="341"/>
      <c r="MPM14" s="341"/>
      <c r="MPN14" s="341"/>
      <c r="MPO14" s="341"/>
      <c r="MPP14" s="341"/>
      <c r="MPQ14" s="341"/>
      <c r="MPR14" s="341"/>
      <c r="MPS14" s="341"/>
      <c r="MPT14" s="341"/>
      <c r="MPU14" s="341"/>
      <c r="MPV14" s="341"/>
      <c r="MPW14" s="341"/>
      <c r="MPX14" s="341"/>
      <c r="MPY14" s="341"/>
      <c r="MPZ14" s="341"/>
      <c r="MQA14" s="341"/>
      <c r="MQB14" s="341"/>
      <c r="MQC14" s="341"/>
      <c r="MQD14" s="341"/>
      <c r="MQE14" s="341"/>
      <c r="MQF14" s="341"/>
      <c r="MQG14" s="341"/>
      <c r="MQH14" s="341"/>
      <c r="MQI14" s="341"/>
      <c r="MQJ14" s="341"/>
      <c r="MQK14" s="341"/>
      <c r="MQL14" s="341"/>
      <c r="MQM14" s="341"/>
      <c r="MQN14" s="341"/>
      <c r="MQO14" s="341"/>
      <c r="MQP14" s="341"/>
      <c r="MQQ14" s="341"/>
      <c r="MQR14" s="341"/>
      <c r="MQS14" s="341"/>
      <c r="MQT14" s="341"/>
      <c r="MQU14" s="341"/>
      <c r="MQV14" s="341"/>
      <c r="MQW14" s="341"/>
      <c r="MQX14" s="341"/>
      <c r="MQY14" s="341"/>
      <c r="MQZ14" s="341"/>
      <c r="MRA14" s="341"/>
      <c r="MRB14" s="341"/>
      <c r="MRC14" s="341"/>
      <c r="MRD14" s="341"/>
      <c r="MRE14" s="341"/>
      <c r="MRF14" s="341"/>
      <c r="MRG14" s="341"/>
      <c r="MRH14" s="341"/>
      <c r="MRI14" s="341"/>
      <c r="MRJ14" s="341"/>
      <c r="MRK14" s="341"/>
      <c r="MRL14" s="341"/>
      <c r="MRM14" s="341"/>
      <c r="MRN14" s="341"/>
      <c r="MRO14" s="341"/>
      <c r="MRP14" s="341"/>
      <c r="MRQ14" s="341"/>
      <c r="MRR14" s="341"/>
      <c r="MRS14" s="341"/>
      <c r="MRT14" s="341"/>
      <c r="MRU14" s="341"/>
      <c r="MRV14" s="341"/>
      <c r="MRW14" s="341"/>
      <c r="MRX14" s="341"/>
      <c r="MRY14" s="341"/>
      <c r="MRZ14" s="341"/>
      <c r="MSA14" s="341"/>
      <c r="MSB14" s="341"/>
      <c r="MSC14" s="341"/>
      <c r="MSD14" s="341"/>
      <c r="MSE14" s="341"/>
      <c r="MSF14" s="341"/>
      <c r="MSG14" s="341"/>
      <c r="MSH14" s="341"/>
      <c r="MSI14" s="341"/>
      <c r="MSJ14" s="341"/>
      <c r="MSK14" s="341"/>
      <c r="MSL14" s="341"/>
      <c r="MSM14" s="341"/>
      <c r="MSN14" s="341"/>
      <c r="MSO14" s="341"/>
      <c r="MSP14" s="341"/>
      <c r="MSQ14" s="341"/>
      <c r="MSR14" s="341"/>
      <c r="MSS14" s="341"/>
      <c r="MST14" s="341"/>
      <c r="MSU14" s="341"/>
      <c r="MSV14" s="341"/>
      <c r="MSW14" s="341"/>
      <c r="MSX14" s="341"/>
      <c r="MSY14" s="341"/>
      <c r="MSZ14" s="341"/>
      <c r="MTA14" s="341"/>
      <c r="MTB14" s="341"/>
      <c r="MTC14" s="341"/>
      <c r="MTD14" s="341"/>
      <c r="MTE14" s="341"/>
      <c r="MTF14" s="341"/>
      <c r="MTG14" s="341"/>
      <c r="MTH14" s="341"/>
      <c r="MTI14" s="341"/>
      <c r="MTJ14" s="341"/>
      <c r="MTK14" s="341"/>
      <c r="MTL14" s="341"/>
      <c r="MTM14" s="341"/>
      <c r="MTN14" s="341"/>
      <c r="MTO14" s="341"/>
      <c r="MTP14" s="341"/>
      <c r="MTQ14" s="341"/>
      <c r="MTR14" s="341"/>
      <c r="MTS14" s="341"/>
      <c r="MTT14" s="341"/>
      <c r="MTU14" s="341"/>
      <c r="MTV14" s="341"/>
      <c r="MTW14" s="341"/>
      <c r="MTX14" s="341"/>
      <c r="MTY14" s="341"/>
      <c r="MTZ14" s="341"/>
      <c r="MUA14" s="341"/>
      <c r="MUB14" s="341"/>
      <c r="MUC14" s="341"/>
      <c r="MUD14" s="341"/>
      <c r="MUE14" s="341"/>
      <c r="MUF14" s="341"/>
      <c r="MUG14" s="341"/>
      <c r="MUH14" s="341"/>
      <c r="MUI14" s="341"/>
      <c r="MUJ14" s="341"/>
      <c r="MUK14" s="341"/>
      <c r="MUL14" s="341"/>
      <c r="MUM14" s="341"/>
      <c r="MUN14" s="341"/>
      <c r="MUO14" s="341"/>
      <c r="MUP14" s="341"/>
      <c r="MUQ14" s="341"/>
      <c r="MUR14" s="341"/>
      <c r="MUS14" s="341"/>
      <c r="MUT14" s="341"/>
      <c r="MUU14" s="341"/>
      <c r="MUV14" s="341"/>
      <c r="MUW14" s="341"/>
      <c r="MUX14" s="341"/>
      <c r="MUY14" s="341"/>
      <c r="MUZ14" s="341"/>
      <c r="MVA14" s="341"/>
      <c r="MVB14" s="341"/>
      <c r="MVC14" s="341"/>
      <c r="MVD14" s="341"/>
      <c r="MVE14" s="341"/>
      <c r="MVF14" s="341"/>
      <c r="MVG14" s="341"/>
      <c r="MVH14" s="341"/>
      <c r="MVI14" s="341"/>
      <c r="MVJ14" s="341"/>
      <c r="MVK14" s="341"/>
      <c r="MVL14" s="341"/>
      <c r="MVM14" s="341"/>
      <c r="MVN14" s="341"/>
      <c r="MVO14" s="341"/>
      <c r="MVP14" s="341"/>
      <c r="MVQ14" s="341"/>
      <c r="MVR14" s="341"/>
      <c r="MVS14" s="341"/>
      <c r="MVT14" s="341"/>
      <c r="MVU14" s="341"/>
      <c r="MVV14" s="341"/>
      <c r="MVW14" s="341"/>
      <c r="MVX14" s="341"/>
      <c r="MVY14" s="341"/>
      <c r="MVZ14" s="341"/>
      <c r="MWA14" s="341"/>
      <c r="MWB14" s="341"/>
      <c r="MWC14" s="341"/>
      <c r="MWD14" s="341"/>
      <c r="MWE14" s="341"/>
      <c r="MWF14" s="341"/>
      <c r="MWG14" s="341"/>
      <c r="MWH14" s="341"/>
      <c r="MWI14" s="341"/>
      <c r="MWJ14" s="341"/>
      <c r="MWK14" s="341"/>
      <c r="MWL14" s="341"/>
      <c r="MWM14" s="341"/>
      <c r="MWN14" s="341"/>
      <c r="MWO14" s="341"/>
      <c r="MWP14" s="341"/>
      <c r="MWQ14" s="341"/>
      <c r="MWR14" s="341"/>
      <c r="MWS14" s="341"/>
      <c r="MWT14" s="341"/>
      <c r="MWU14" s="341"/>
      <c r="MWV14" s="341"/>
      <c r="MWW14" s="341"/>
      <c r="MWX14" s="341"/>
      <c r="MWY14" s="341"/>
      <c r="MWZ14" s="341"/>
      <c r="MXA14" s="341"/>
      <c r="MXB14" s="341"/>
      <c r="MXC14" s="341"/>
      <c r="MXD14" s="341"/>
      <c r="MXE14" s="341"/>
      <c r="MXF14" s="341"/>
      <c r="MXG14" s="341"/>
      <c r="MXH14" s="341"/>
      <c r="MXI14" s="341"/>
      <c r="MXJ14" s="341"/>
      <c r="MXK14" s="341"/>
      <c r="MXL14" s="341"/>
      <c r="MXM14" s="341"/>
      <c r="MXN14" s="341"/>
      <c r="MXO14" s="341"/>
      <c r="MXP14" s="341"/>
      <c r="MXQ14" s="341"/>
      <c r="MXR14" s="341"/>
      <c r="MXS14" s="341"/>
      <c r="MXT14" s="341"/>
      <c r="MXU14" s="341"/>
      <c r="MXV14" s="341"/>
      <c r="MXW14" s="341"/>
      <c r="MXX14" s="341"/>
      <c r="MXY14" s="341"/>
      <c r="MXZ14" s="341"/>
      <c r="MYA14" s="341"/>
      <c r="MYB14" s="341"/>
      <c r="MYC14" s="341"/>
      <c r="MYD14" s="341"/>
      <c r="MYE14" s="341"/>
      <c r="MYF14" s="341"/>
      <c r="MYG14" s="341"/>
      <c r="MYH14" s="341"/>
      <c r="MYI14" s="341"/>
      <c r="MYJ14" s="341"/>
      <c r="MYK14" s="341"/>
      <c r="MYL14" s="341"/>
      <c r="MYM14" s="341"/>
      <c r="MYN14" s="341"/>
      <c r="MYO14" s="341"/>
      <c r="MYP14" s="341"/>
      <c r="MYQ14" s="341"/>
      <c r="MYR14" s="341"/>
      <c r="MYS14" s="341"/>
      <c r="MYT14" s="341"/>
      <c r="MYU14" s="341"/>
      <c r="MYV14" s="341"/>
      <c r="MYW14" s="341"/>
      <c r="MYX14" s="341"/>
      <c r="MYY14" s="341"/>
      <c r="MYZ14" s="341"/>
      <c r="MZA14" s="341"/>
      <c r="MZB14" s="341"/>
      <c r="MZC14" s="341"/>
      <c r="MZD14" s="341"/>
      <c r="MZE14" s="341"/>
      <c r="MZF14" s="341"/>
      <c r="MZG14" s="341"/>
      <c r="MZH14" s="341"/>
      <c r="MZI14" s="341"/>
      <c r="MZJ14" s="341"/>
      <c r="MZK14" s="341"/>
      <c r="MZL14" s="341"/>
      <c r="MZM14" s="341"/>
      <c r="MZN14" s="341"/>
      <c r="MZO14" s="341"/>
      <c r="MZP14" s="341"/>
      <c r="MZQ14" s="341"/>
      <c r="MZR14" s="341"/>
      <c r="MZS14" s="341"/>
      <c r="MZT14" s="341"/>
      <c r="MZU14" s="341"/>
      <c r="MZV14" s="341"/>
      <c r="MZW14" s="341"/>
      <c r="MZX14" s="341"/>
      <c r="MZY14" s="341"/>
      <c r="MZZ14" s="341"/>
      <c r="NAA14" s="341"/>
      <c r="NAB14" s="341"/>
      <c r="NAC14" s="341"/>
      <c r="NAD14" s="341"/>
      <c r="NAE14" s="341"/>
      <c r="NAF14" s="341"/>
      <c r="NAG14" s="341"/>
      <c r="NAH14" s="341"/>
      <c r="NAI14" s="341"/>
      <c r="NAJ14" s="341"/>
      <c r="NAK14" s="341"/>
      <c r="NAL14" s="341"/>
      <c r="NAM14" s="341"/>
      <c r="NAN14" s="341"/>
      <c r="NAO14" s="341"/>
      <c r="NAP14" s="341"/>
      <c r="NAQ14" s="341"/>
      <c r="NAR14" s="341"/>
      <c r="NAS14" s="341"/>
      <c r="NAT14" s="341"/>
      <c r="NAU14" s="341"/>
      <c r="NAV14" s="341"/>
      <c r="NAW14" s="341"/>
      <c r="NAX14" s="341"/>
      <c r="NAY14" s="341"/>
      <c r="NAZ14" s="341"/>
      <c r="NBA14" s="341"/>
      <c r="NBB14" s="341"/>
      <c r="NBC14" s="341"/>
      <c r="NBD14" s="341"/>
      <c r="NBE14" s="341"/>
      <c r="NBF14" s="341"/>
      <c r="NBG14" s="341"/>
      <c r="NBH14" s="341"/>
      <c r="NBI14" s="341"/>
      <c r="NBJ14" s="341"/>
      <c r="NBK14" s="341"/>
      <c r="NBL14" s="341"/>
      <c r="NBM14" s="341"/>
      <c r="NBN14" s="341"/>
      <c r="NBO14" s="341"/>
      <c r="NBP14" s="341"/>
      <c r="NBQ14" s="341"/>
      <c r="NBR14" s="341"/>
      <c r="NBS14" s="341"/>
      <c r="NBT14" s="341"/>
      <c r="NBU14" s="341"/>
      <c r="NBV14" s="341"/>
      <c r="NBW14" s="341"/>
      <c r="NBX14" s="341"/>
      <c r="NBY14" s="341"/>
      <c r="NBZ14" s="341"/>
      <c r="NCA14" s="341"/>
      <c r="NCB14" s="341"/>
      <c r="NCC14" s="341"/>
      <c r="NCD14" s="341"/>
      <c r="NCE14" s="341"/>
      <c r="NCF14" s="341"/>
      <c r="NCG14" s="341"/>
      <c r="NCH14" s="341"/>
      <c r="NCI14" s="341"/>
      <c r="NCJ14" s="341"/>
      <c r="NCK14" s="341"/>
      <c r="NCL14" s="341"/>
      <c r="NCM14" s="341"/>
      <c r="NCN14" s="341"/>
      <c r="NCO14" s="341"/>
      <c r="NCP14" s="341"/>
      <c r="NCQ14" s="341"/>
      <c r="NCR14" s="341"/>
      <c r="NCS14" s="341"/>
      <c r="NCT14" s="341"/>
      <c r="NCU14" s="341"/>
      <c r="NCV14" s="341"/>
      <c r="NCW14" s="341"/>
      <c r="NCX14" s="341"/>
      <c r="NCY14" s="341"/>
      <c r="NCZ14" s="341"/>
      <c r="NDA14" s="341"/>
      <c r="NDB14" s="341"/>
      <c r="NDC14" s="341"/>
      <c r="NDD14" s="341"/>
      <c r="NDE14" s="341"/>
      <c r="NDF14" s="341"/>
      <c r="NDG14" s="341"/>
      <c r="NDH14" s="341"/>
      <c r="NDI14" s="341"/>
      <c r="NDJ14" s="341"/>
      <c r="NDK14" s="341"/>
      <c r="NDL14" s="341"/>
      <c r="NDM14" s="341"/>
      <c r="NDN14" s="341"/>
      <c r="NDO14" s="341"/>
      <c r="NDP14" s="341"/>
      <c r="NDQ14" s="341"/>
      <c r="NDR14" s="341"/>
      <c r="NDS14" s="341"/>
      <c r="NDT14" s="341"/>
      <c r="NDU14" s="341"/>
      <c r="NDV14" s="341"/>
      <c r="NDW14" s="341"/>
      <c r="NDX14" s="341"/>
      <c r="NDY14" s="341"/>
      <c r="NDZ14" s="341"/>
      <c r="NEA14" s="341"/>
      <c r="NEB14" s="341"/>
      <c r="NEC14" s="341"/>
      <c r="NED14" s="341"/>
      <c r="NEE14" s="341"/>
      <c r="NEF14" s="341"/>
      <c r="NEG14" s="341"/>
      <c r="NEH14" s="341"/>
      <c r="NEI14" s="341"/>
      <c r="NEJ14" s="341"/>
      <c r="NEK14" s="341"/>
      <c r="NEL14" s="341"/>
      <c r="NEM14" s="341"/>
      <c r="NEN14" s="341"/>
      <c r="NEO14" s="341"/>
      <c r="NEP14" s="341"/>
      <c r="NEQ14" s="341"/>
      <c r="NER14" s="341"/>
      <c r="NES14" s="341"/>
      <c r="NET14" s="341"/>
      <c r="NEU14" s="341"/>
      <c r="NEV14" s="341"/>
      <c r="NEW14" s="341"/>
      <c r="NEX14" s="341"/>
      <c r="NEY14" s="341"/>
      <c r="NEZ14" s="341"/>
      <c r="NFA14" s="341"/>
      <c r="NFB14" s="341"/>
      <c r="NFC14" s="341"/>
      <c r="NFD14" s="341"/>
      <c r="NFE14" s="341"/>
      <c r="NFF14" s="341"/>
      <c r="NFG14" s="341"/>
      <c r="NFH14" s="341"/>
      <c r="NFI14" s="341"/>
      <c r="NFJ14" s="341"/>
      <c r="NFK14" s="341"/>
      <c r="NFL14" s="341"/>
      <c r="NFM14" s="341"/>
      <c r="NFN14" s="341"/>
      <c r="NFO14" s="341"/>
      <c r="NFP14" s="341"/>
      <c r="NFQ14" s="341"/>
      <c r="NFR14" s="341"/>
      <c r="NFS14" s="341"/>
      <c r="NFT14" s="341"/>
      <c r="NFU14" s="341"/>
      <c r="NFV14" s="341"/>
      <c r="NFW14" s="341"/>
      <c r="NFX14" s="341"/>
      <c r="NFY14" s="341"/>
      <c r="NFZ14" s="341"/>
      <c r="NGA14" s="341"/>
      <c r="NGB14" s="341"/>
      <c r="NGC14" s="341"/>
      <c r="NGD14" s="341"/>
      <c r="NGE14" s="341"/>
      <c r="NGF14" s="341"/>
      <c r="NGG14" s="341"/>
      <c r="NGH14" s="341"/>
      <c r="NGI14" s="341"/>
      <c r="NGJ14" s="341"/>
      <c r="NGK14" s="341"/>
      <c r="NGL14" s="341"/>
      <c r="NGM14" s="341"/>
      <c r="NGN14" s="341"/>
      <c r="NGO14" s="341"/>
      <c r="NGP14" s="341"/>
      <c r="NGQ14" s="341"/>
      <c r="NGR14" s="341"/>
      <c r="NGS14" s="341"/>
      <c r="NGT14" s="341"/>
      <c r="NGU14" s="341"/>
      <c r="NGV14" s="341"/>
      <c r="NGW14" s="341"/>
      <c r="NGX14" s="341"/>
      <c r="NGY14" s="341"/>
      <c r="NGZ14" s="341"/>
      <c r="NHA14" s="341"/>
      <c r="NHB14" s="341"/>
      <c r="NHC14" s="341"/>
      <c r="NHD14" s="341"/>
      <c r="NHE14" s="341"/>
      <c r="NHF14" s="341"/>
      <c r="NHG14" s="341"/>
      <c r="NHH14" s="341"/>
      <c r="NHI14" s="341"/>
      <c r="NHJ14" s="341"/>
      <c r="NHK14" s="341"/>
      <c r="NHL14" s="341"/>
      <c r="NHM14" s="341"/>
      <c r="NHN14" s="341"/>
      <c r="NHO14" s="341"/>
      <c r="NHP14" s="341"/>
      <c r="NHQ14" s="341"/>
      <c r="NHR14" s="341"/>
      <c r="NHS14" s="341"/>
      <c r="NHT14" s="341"/>
      <c r="NHU14" s="341"/>
      <c r="NHV14" s="341"/>
      <c r="NHW14" s="341"/>
      <c r="NHX14" s="341"/>
      <c r="NHY14" s="341"/>
      <c r="NHZ14" s="341"/>
      <c r="NIA14" s="341"/>
      <c r="NIB14" s="341"/>
      <c r="NIC14" s="341"/>
      <c r="NID14" s="341"/>
      <c r="NIE14" s="341"/>
      <c r="NIF14" s="341"/>
      <c r="NIG14" s="341"/>
      <c r="NIH14" s="341"/>
      <c r="NII14" s="341"/>
      <c r="NIJ14" s="341"/>
      <c r="NIK14" s="341"/>
      <c r="NIL14" s="341"/>
      <c r="NIM14" s="341"/>
      <c r="NIN14" s="341"/>
      <c r="NIO14" s="341"/>
      <c r="NIP14" s="341"/>
      <c r="NIQ14" s="341"/>
      <c r="NIR14" s="341"/>
      <c r="NIS14" s="341"/>
      <c r="NIT14" s="341"/>
      <c r="NIU14" s="341"/>
      <c r="NIV14" s="341"/>
      <c r="NIW14" s="341"/>
      <c r="NIX14" s="341"/>
      <c r="NIY14" s="341"/>
      <c r="NIZ14" s="341"/>
      <c r="NJA14" s="341"/>
      <c r="NJB14" s="341"/>
      <c r="NJC14" s="341"/>
      <c r="NJD14" s="341"/>
      <c r="NJE14" s="341"/>
      <c r="NJF14" s="341"/>
      <c r="NJG14" s="341"/>
      <c r="NJH14" s="341"/>
      <c r="NJI14" s="341"/>
      <c r="NJJ14" s="341"/>
      <c r="NJK14" s="341"/>
      <c r="NJL14" s="341"/>
      <c r="NJM14" s="341"/>
      <c r="NJN14" s="341"/>
      <c r="NJO14" s="341"/>
      <c r="NJP14" s="341"/>
      <c r="NJQ14" s="341"/>
      <c r="NJR14" s="341"/>
      <c r="NJS14" s="341"/>
      <c r="NJT14" s="341"/>
      <c r="NJU14" s="341"/>
      <c r="NJV14" s="341"/>
      <c r="NJW14" s="341"/>
      <c r="NJX14" s="341"/>
      <c r="NJY14" s="341"/>
      <c r="NJZ14" s="341"/>
      <c r="NKA14" s="341"/>
      <c r="NKB14" s="341"/>
      <c r="NKC14" s="341"/>
      <c r="NKD14" s="341"/>
      <c r="NKE14" s="341"/>
      <c r="NKF14" s="341"/>
      <c r="NKG14" s="341"/>
      <c r="NKH14" s="341"/>
      <c r="NKI14" s="341"/>
      <c r="NKJ14" s="341"/>
      <c r="NKK14" s="341"/>
      <c r="NKL14" s="341"/>
      <c r="NKM14" s="341"/>
      <c r="NKN14" s="341"/>
      <c r="NKO14" s="341"/>
      <c r="NKP14" s="341"/>
      <c r="NKQ14" s="341"/>
      <c r="NKR14" s="341"/>
      <c r="NKS14" s="341"/>
      <c r="NKT14" s="341"/>
      <c r="NKU14" s="341"/>
      <c r="NKV14" s="341"/>
      <c r="NKW14" s="341"/>
      <c r="NKX14" s="341"/>
      <c r="NKY14" s="341"/>
      <c r="NKZ14" s="341"/>
      <c r="NLA14" s="341"/>
      <c r="NLB14" s="341"/>
      <c r="NLC14" s="341"/>
      <c r="NLD14" s="341"/>
      <c r="NLE14" s="341"/>
      <c r="NLF14" s="341"/>
      <c r="NLG14" s="341"/>
      <c r="NLH14" s="341"/>
      <c r="NLI14" s="341"/>
      <c r="NLJ14" s="341"/>
      <c r="NLK14" s="341"/>
      <c r="NLL14" s="341"/>
      <c r="NLM14" s="341"/>
      <c r="NLN14" s="341"/>
      <c r="NLO14" s="341"/>
      <c r="NLP14" s="341"/>
      <c r="NLQ14" s="341"/>
      <c r="NLR14" s="341"/>
      <c r="NLS14" s="341"/>
      <c r="NLT14" s="341"/>
      <c r="NLU14" s="341"/>
      <c r="NLV14" s="341"/>
      <c r="NLW14" s="341"/>
      <c r="NLX14" s="341"/>
      <c r="NLY14" s="341"/>
      <c r="NLZ14" s="341"/>
      <c r="NMA14" s="341"/>
      <c r="NMB14" s="341"/>
      <c r="NMC14" s="341"/>
      <c r="NMD14" s="341"/>
      <c r="NME14" s="341"/>
      <c r="NMF14" s="341"/>
      <c r="NMG14" s="341"/>
      <c r="NMH14" s="341"/>
      <c r="NMI14" s="341"/>
      <c r="NMJ14" s="341"/>
      <c r="NMK14" s="341"/>
      <c r="NML14" s="341"/>
      <c r="NMM14" s="341"/>
      <c r="NMN14" s="341"/>
      <c r="NMO14" s="341"/>
      <c r="NMP14" s="341"/>
      <c r="NMQ14" s="341"/>
      <c r="NMR14" s="341"/>
      <c r="NMS14" s="341"/>
      <c r="NMT14" s="341"/>
      <c r="NMU14" s="341"/>
      <c r="NMV14" s="341"/>
      <c r="NMW14" s="341"/>
      <c r="NMX14" s="341"/>
      <c r="NMY14" s="341"/>
      <c r="NMZ14" s="341"/>
      <c r="NNA14" s="341"/>
      <c r="NNB14" s="341"/>
      <c r="NNC14" s="341"/>
      <c r="NND14" s="341"/>
      <c r="NNE14" s="341"/>
      <c r="NNF14" s="341"/>
      <c r="NNG14" s="341"/>
      <c r="NNH14" s="341"/>
      <c r="NNI14" s="341"/>
      <c r="NNJ14" s="341"/>
      <c r="NNK14" s="341"/>
      <c r="NNL14" s="341"/>
      <c r="NNM14" s="341"/>
      <c r="NNN14" s="341"/>
      <c r="NNO14" s="341"/>
      <c r="NNP14" s="341"/>
      <c r="NNQ14" s="341"/>
      <c r="NNR14" s="341"/>
      <c r="NNS14" s="341"/>
      <c r="NNT14" s="341"/>
      <c r="NNU14" s="341"/>
      <c r="NNV14" s="341"/>
      <c r="NNW14" s="341"/>
      <c r="NNX14" s="341"/>
      <c r="NNY14" s="341"/>
      <c r="NNZ14" s="341"/>
      <c r="NOA14" s="341"/>
      <c r="NOB14" s="341"/>
      <c r="NOC14" s="341"/>
      <c r="NOD14" s="341"/>
      <c r="NOE14" s="341"/>
      <c r="NOF14" s="341"/>
      <c r="NOG14" s="341"/>
      <c r="NOH14" s="341"/>
      <c r="NOI14" s="341"/>
      <c r="NOJ14" s="341"/>
      <c r="NOK14" s="341"/>
      <c r="NOL14" s="341"/>
      <c r="NOM14" s="341"/>
      <c r="NON14" s="341"/>
      <c r="NOO14" s="341"/>
      <c r="NOP14" s="341"/>
      <c r="NOQ14" s="341"/>
      <c r="NOR14" s="341"/>
      <c r="NOS14" s="341"/>
      <c r="NOT14" s="341"/>
      <c r="NOU14" s="341"/>
      <c r="NOV14" s="341"/>
      <c r="NOW14" s="341"/>
      <c r="NOX14" s="341"/>
      <c r="NOY14" s="341"/>
      <c r="NOZ14" s="341"/>
      <c r="NPA14" s="341"/>
      <c r="NPB14" s="341"/>
      <c r="NPC14" s="341"/>
      <c r="NPD14" s="341"/>
      <c r="NPE14" s="341"/>
      <c r="NPF14" s="341"/>
      <c r="NPG14" s="341"/>
      <c r="NPH14" s="341"/>
      <c r="NPI14" s="341"/>
      <c r="NPJ14" s="341"/>
      <c r="NPK14" s="341"/>
      <c r="NPL14" s="341"/>
      <c r="NPM14" s="341"/>
      <c r="NPN14" s="341"/>
      <c r="NPO14" s="341"/>
      <c r="NPP14" s="341"/>
      <c r="NPQ14" s="341"/>
      <c r="NPR14" s="341"/>
      <c r="NPS14" s="341"/>
      <c r="NPT14" s="341"/>
      <c r="NPU14" s="341"/>
      <c r="NPV14" s="341"/>
      <c r="NPW14" s="341"/>
      <c r="NPX14" s="341"/>
      <c r="NPY14" s="341"/>
      <c r="NPZ14" s="341"/>
      <c r="NQA14" s="341"/>
      <c r="NQB14" s="341"/>
      <c r="NQC14" s="341"/>
      <c r="NQD14" s="341"/>
      <c r="NQE14" s="341"/>
      <c r="NQF14" s="341"/>
      <c r="NQG14" s="341"/>
      <c r="NQH14" s="341"/>
      <c r="NQI14" s="341"/>
      <c r="NQJ14" s="341"/>
      <c r="NQK14" s="341"/>
      <c r="NQL14" s="341"/>
      <c r="NQM14" s="341"/>
      <c r="NQN14" s="341"/>
      <c r="NQO14" s="341"/>
      <c r="NQP14" s="341"/>
      <c r="NQQ14" s="341"/>
      <c r="NQR14" s="341"/>
      <c r="NQS14" s="341"/>
      <c r="NQT14" s="341"/>
      <c r="NQU14" s="341"/>
      <c r="NQV14" s="341"/>
      <c r="NQW14" s="341"/>
      <c r="NQX14" s="341"/>
      <c r="NQY14" s="341"/>
      <c r="NQZ14" s="341"/>
      <c r="NRA14" s="341"/>
      <c r="NRB14" s="341"/>
      <c r="NRC14" s="341"/>
      <c r="NRD14" s="341"/>
      <c r="NRE14" s="341"/>
      <c r="NRF14" s="341"/>
      <c r="NRG14" s="341"/>
      <c r="NRH14" s="341"/>
      <c r="NRI14" s="341"/>
      <c r="NRJ14" s="341"/>
      <c r="NRK14" s="341"/>
      <c r="NRL14" s="341"/>
      <c r="NRM14" s="341"/>
      <c r="NRN14" s="341"/>
      <c r="NRO14" s="341"/>
      <c r="NRP14" s="341"/>
      <c r="NRQ14" s="341"/>
      <c r="NRR14" s="341"/>
      <c r="NRS14" s="341"/>
      <c r="NRT14" s="341"/>
      <c r="NRU14" s="341"/>
      <c r="NRV14" s="341"/>
      <c r="NRW14" s="341"/>
      <c r="NRX14" s="341"/>
      <c r="NRY14" s="341"/>
      <c r="NRZ14" s="341"/>
      <c r="NSA14" s="341"/>
      <c r="NSB14" s="341"/>
      <c r="NSC14" s="341"/>
      <c r="NSD14" s="341"/>
      <c r="NSE14" s="341"/>
      <c r="NSF14" s="341"/>
      <c r="NSG14" s="341"/>
      <c r="NSH14" s="341"/>
      <c r="NSI14" s="341"/>
      <c r="NSJ14" s="341"/>
      <c r="NSK14" s="341"/>
      <c r="NSL14" s="341"/>
      <c r="NSM14" s="341"/>
      <c r="NSN14" s="341"/>
      <c r="NSO14" s="341"/>
      <c r="NSP14" s="341"/>
      <c r="NSQ14" s="341"/>
      <c r="NSR14" s="341"/>
      <c r="NSS14" s="341"/>
      <c r="NST14" s="341"/>
      <c r="NSU14" s="341"/>
      <c r="NSV14" s="341"/>
      <c r="NSW14" s="341"/>
      <c r="NSX14" s="341"/>
      <c r="NSY14" s="341"/>
      <c r="NSZ14" s="341"/>
      <c r="NTA14" s="341"/>
      <c r="NTB14" s="341"/>
      <c r="NTC14" s="341"/>
      <c r="NTD14" s="341"/>
      <c r="NTE14" s="341"/>
      <c r="NTF14" s="341"/>
      <c r="NTG14" s="341"/>
      <c r="NTH14" s="341"/>
      <c r="NTI14" s="341"/>
      <c r="NTJ14" s="341"/>
      <c r="NTK14" s="341"/>
      <c r="NTL14" s="341"/>
      <c r="NTM14" s="341"/>
      <c r="NTN14" s="341"/>
      <c r="NTO14" s="341"/>
      <c r="NTP14" s="341"/>
      <c r="NTQ14" s="341"/>
      <c r="NTR14" s="341"/>
      <c r="NTS14" s="341"/>
      <c r="NTT14" s="341"/>
      <c r="NTU14" s="341"/>
      <c r="NTV14" s="341"/>
      <c r="NTW14" s="341"/>
      <c r="NTX14" s="341"/>
      <c r="NTY14" s="341"/>
      <c r="NTZ14" s="341"/>
      <c r="NUA14" s="341"/>
      <c r="NUB14" s="341"/>
      <c r="NUC14" s="341"/>
      <c r="NUD14" s="341"/>
      <c r="NUE14" s="341"/>
      <c r="NUF14" s="341"/>
      <c r="NUG14" s="341"/>
      <c r="NUH14" s="341"/>
      <c r="NUI14" s="341"/>
      <c r="NUJ14" s="341"/>
      <c r="NUK14" s="341"/>
      <c r="NUL14" s="341"/>
      <c r="NUM14" s="341"/>
      <c r="NUN14" s="341"/>
      <c r="NUO14" s="341"/>
      <c r="NUP14" s="341"/>
      <c r="NUQ14" s="341"/>
      <c r="NUR14" s="341"/>
      <c r="NUS14" s="341"/>
      <c r="NUT14" s="341"/>
      <c r="NUU14" s="341"/>
      <c r="NUV14" s="341"/>
      <c r="NUW14" s="341"/>
      <c r="NUX14" s="341"/>
      <c r="NUY14" s="341"/>
      <c r="NUZ14" s="341"/>
      <c r="NVA14" s="341"/>
      <c r="NVB14" s="341"/>
      <c r="NVC14" s="341"/>
      <c r="NVD14" s="341"/>
      <c r="NVE14" s="341"/>
      <c r="NVF14" s="341"/>
      <c r="NVG14" s="341"/>
      <c r="NVH14" s="341"/>
      <c r="NVI14" s="341"/>
      <c r="NVJ14" s="341"/>
      <c r="NVK14" s="341"/>
      <c r="NVL14" s="341"/>
      <c r="NVM14" s="341"/>
      <c r="NVN14" s="341"/>
      <c r="NVO14" s="341"/>
      <c r="NVP14" s="341"/>
      <c r="NVQ14" s="341"/>
      <c r="NVR14" s="341"/>
      <c r="NVS14" s="341"/>
      <c r="NVT14" s="341"/>
      <c r="NVU14" s="341"/>
      <c r="NVV14" s="341"/>
      <c r="NVW14" s="341"/>
      <c r="NVX14" s="341"/>
      <c r="NVY14" s="341"/>
      <c r="NVZ14" s="341"/>
      <c r="NWA14" s="341"/>
      <c r="NWB14" s="341"/>
      <c r="NWC14" s="341"/>
      <c r="NWD14" s="341"/>
      <c r="NWE14" s="341"/>
      <c r="NWF14" s="341"/>
      <c r="NWG14" s="341"/>
      <c r="NWH14" s="341"/>
      <c r="NWI14" s="341"/>
      <c r="NWJ14" s="341"/>
      <c r="NWK14" s="341"/>
      <c r="NWL14" s="341"/>
      <c r="NWM14" s="341"/>
      <c r="NWN14" s="341"/>
      <c r="NWO14" s="341"/>
      <c r="NWP14" s="341"/>
      <c r="NWQ14" s="341"/>
      <c r="NWR14" s="341"/>
      <c r="NWS14" s="341"/>
      <c r="NWT14" s="341"/>
      <c r="NWU14" s="341"/>
      <c r="NWV14" s="341"/>
      <c r="NWW14" s="341"/>
      <c r="NWX14" s="341"/>
      <c r="NWY14" s="341"/>
      <c r="NWZ14" s="341"/>
      <c r="NXA14" s="341"/>
      <c r="NXB14" s="341"/>
      <c r="NXC14" s="341"/>
      <c r="NXD14" s="341"/>
      <c r="NXE14" s="341"/>
      <c r="NXF14" s="341"/>
      <c r="NXG14" s="341"/>
      <c r="NXH14" s="341"/>
      <c r="NXI14" s="341"/>
      <c r="NXJ14" s="341"/>
      <c r="NXK14" s="341"/>
      <c r="NXL14" s="341"/>
      <c r="NXM14" s="341"/>
      <c r="NXN14" s="341"/>
      <c r="NXO14" s="341"/>
      <c r="NXP14" s="341"/>
      <c r="NXQ14" s="341"/>
      <c r="NXR14" s="341"/>
      <c r="NXS14" s="341"/>
      <c r="NXT14" s="341"/>
      <c r="NXU14" s="341"/>
      <c r="NXV14" s="341"/>
      <c r="NXW14" s="341"/>
      <c r="NXX14" s="341"/>
      <c r="NXY14" s="341"/>
      <c r="NXZ14" s="341"/>
      <c r="NYA14" s="341"/>
      <c r="NYB14" s="341"/>
      <c r="NYC14" s="341"/>
      <c r="NYD14" s="341"/>
      <c r="NYE14" s="341"/>
      <c r="NYF14" s="341"/>
      <c r="NYG14" s="341"/>
      <c r="NYH14" s="341"/>
      <c r="NYI14" s="341"/>
      <c r="NYJ14" s="341"/>
      <c r="NYK14" s="341"/>
      <c r="NYL14" s="341"/>
      <c r="NYM14" s="341"/>
      <c r="NYN14" s="341"/>
      <c r="NYO14" s="341"/>
      <c r="NYP14" s="341"/>
      <c r="NYQ14" s="341"/>
      <c r="NYR14" s="341"/>
      <c r="NYS14" s="341"/>
      <c r="NYT14" s="341"/>
      <c r="NYU14" s="341"/>
      <c r="NYV14" s="341"/>
      <c r="NYW14" s="341"/>
      <c r="NYX14" s="341"/>
      <c r="NYY14" s="341"/>
      <c r="NYZ14" s="341"/>
      <c r="NZA14" s="341"/>
      <c r="NZB14" s="341"/>
      <c r="NZC14" s="341"/>
      <c r="NZD14" s="341"/>
      <c r="NZE14" s="341"/>
      <c r="NZF14" s="341"/>
      <c r="NZG14" s="341"/>
      <c r="NZH14" s="341"/>
      <c r="NZI14" s="341"/>
      <c r="NZJ14" s="341"/>
      <c r="NZK14" s="341"/>
      <c r="NZL14" s="341"/>
      <c r="NZM14" s="341"/>
      <c r="NZN14" s="341"/>
      <c r="NZO14" s="341"/>
      <c r="NZP14" s="341"/>
      <c r="NZQ14" s="341"/>
      <c r="NZR14" s="341"/>
      <c r="NZS14" s="341"/>
      <c r="NZT14" s="341"/>
      <c r="NZU14" s="341"/>
      <c r="NZV14" s="341"/>
      <c r="NZW14" s="341"/>
      <c r="NZX14" s="341"/>
      <c r="NZY14" s="341"/>
      <c r="NZZ14" s="341"/>
      <c r="OAA14" s="341"/>
      <c r="OAB14" s="341"/>
      <c r="OAC14" s="341"/>
      <c r="OAD14" s="341"/>
      <c r="OAE14" s="341"/>
      <c r="OAF14" s="341"/>
      <c r="OAG14" s="341"/>
      <c r="OAH14" s="341"/>
      <c r="OAI14" s="341"/>
      <c r="OAJ14" s="341"/>
      <c r="OAK14" s="341"/>
      <c r="OAL14" s="341"/>
      <c r="OAM14" s="341"/>
      <c r="OAN14" s="341"/>
      <c r="OAO14" s="341"/>
      <c r="OAP14" s="341"/>
      <c r="OAQ14" s="341"/>
      <c r="OAR14" s="341"/>
      <c r="OAS14" s="341"/>
      <c r="OAT14" s="341"/>
      <c r="OAU14" s="341"/>
      <c r="OAV14" s="341"/>
      <c r="OAW14" s="341"/>
      <c r="OAX14" s="341"/>
      <c r="OAY14" s="341"/>
      <c r="OAZ14" s="341"/>
      <c r="OBA14" s="341"/>
      <c r="OBB14" s="341"/>
      <c r="OBC14" s="341"/>
      <c r="OBD14" s="341"/>
      <c r="OBE14" s="341"/>
      <c r="OBF14" s="341"/>
      <c r="OBG14" s="341"/>
      <c r="OBH14" s="341"/>
      <c r="OBI14" s="341"/>
      <c r="OBJ14" s="341"/>
      <c r="OBK14" s="341"/>
      <c r="OBL14" s="341"/>
      <c r="OBM14" s="341"/>
      <c r="OBN14" s="341"/>
      <c r="OBO14" s="341"/>
      <c r="OBP14" s="341"/>
      <c r="OBQ14" s="341"/>
      <c r="OBR14" s="341"/>
      <c r="OBS14" s="341"/>
      <c r="OBT14" s="341"/>
      <c r="OBU14" s="341"/>
      <c r="OBV14" s="341"/>
      <c r="OBW14" s="341"/>
      <c r="OBX14" s="341"/>
      <c r="OBY14" s="341"/>
      <c r="OBZ14" s="341"/>
      <c r="OCA14" s="341"/>
      <c r="OCB14" s="341"/>
      <c r="OCC14" s="341"/>
      <c r="OCD14" s="341"/>
      <c r="OCE14" s="341"/>
      <c r="OCF14" s="341"/>
      <c r="OCG14" s="341"/>
      <c r="OCH14" s="341"/>
      <c r="OCI14" s="341"/>
      <c r="OCJ14" s="341"/>
      <c r="OCK14" s="341"/>
      <c r="OCL14" s="341"/>
      <c r="OCM14" s="341"/>
      <c r="OCN14" s="341"/>
      <c r="OCO14" s="341"/>
      <c r="OCP14" s="341"/>
      <c r="OCQ14" s="341"/>
      <c r="OCR14" s="341"/>
      <c r="OCS14" s="341"/>
      <c r="OCT14" s="341"/>
      <c r="OCU14" s="341"/>
      <c r="OCV14" s="341"/>
      <c r="OCW14" s="341"/>
      <c r="OCX14" s="341"/>
      <c r="OCY14" s="341"/>
      <c r="OCZ14" s="341"/>
      <c r="ODA14" s="341"/>
      <c r="ODB14" s="341"/>
      <c r="ODC14" s="341"/>
      <c r="ODD14" s="341"/>
      <c r="ODE14" s="341"/>
      <c r="ODF14" s="341"/>
      <c r="ODG14" s="341"/>
      <c r="ODH14" s="341"/>
      <c r="ODI14" s="341"/>
      <c r="ODJ14" s="341"/>
      <c r="ODK14" s="341"/>
      <c r="ODL14" s="341"/>
      <c r="ODM14" s="341"/>
      <c r="ODN14" s="341"/>
      <c r="ODO14" s="341"/>
      <c r="ODP14" s="341"/>
      <c r="ODQ14" s="341"/>
      <c r="ODR14" s="341"/>
      <c r="ODS14" s="341"/>
      <c r="ODT14" s="341"/>
      <c r="ODU14" s="341"/>
      <c r="ODV14" s="341"/>
      <c r="ODW14" s="341"/>
      <c r="ODX14" s="341"/>
      <c r="ODY14" s="341"/>
      <c r="ODZ14" s="341"/>
      <c r="OEA14" s="341"/>
      <c r="OEB14" s="341"/>
      <c r="OEC14" s="341"/>
      <c r="OED14" s="341"/>
      <c r="OEE14" s="341"/>
      <c r="OEF14" s="341"/>
      <c r="OEG14" s="341"/>
      <c r="OEH14" s="341"/>
      <c r="OEI14" s="341"/>
      <c r="OEJ14" s="341"/>
      <c r="OEK14" s="341"/>
      <c r="OEL14" s="341"/>
      <c r="OEM14" s="341"/>
      <c r="OEN14" s="341"/>
      <c r="OEO14" s="341"/>
      <c r="OEP14" s="341"/>
      <c r="OEQ14" s="341"/>
      <c r="OER14" s="341"/>
      <c r="OES14" s="341"/>
      <c r="OET14" s="341"/>
      <c r="OEU14" s="341"/>
      <c r="OEV14" s="341"/>
      <c r="OEW14" s="341"/>
      <c r="OEX14" s="341"/>
      <c r="OEY14" s="341"/>
      <c r="OEZ14" s="341"/>
      <c r="OFA14" s="341"/>
      <c r="OFB14" s="341"/>
      <c r="OFC14" s="341"/>
      <c r="OFD14" s="341"/>
      <c r="OFE14" s="341"/>
      <c r="OFF14" s="341"/>
      <c r="OFG14" s="341"/>
      <c r="OFH14" s="341"/>
      <c r="OFI14" s="341"/>
      <c r="OFJ14" s="341"/>
      <c r="OFK14" s="341"/>
      <c r="OFL14" s="341"/>
      <c r="OFM14" s="341"/>
      <c r="OFN14" s="341"/>
      <c r="OFO14" s="341"/>
      <c r="OFP14" s="341"/>
      <c r="OFQ14" s="341"/>
      <c r="OFR14" s="341"/>
      <c r="OFS14" s="341"/>
      <c r="OFT14" s="341"/>
      <c r="OFU14" s="341"/>
      <c r="OFV14" s="341"/>
      <c r="OFW14" s="341"/>
      <c r="OFX14" s="341"/>
      <c r="OFY14" s="341"/>
      <c r="OFZ14" s="341"/>
      <c r="OGA14" s="341"/>
      <c r="OGB14" s="341"/>
      <c r="OGC14" s="341"/>
      <c r="OGD14" s="341"/>
      <c r="OGE14" s="341"/>
      <c r="OGF14" s="341"/>
      <c r="OGG14" s="341"/>
      <c r="OGH14" s="341"/>
      <c r="OGI14" s="341"/>
      <c r="OGJ14" s="341"/>
      <c r="OGK14" s="341"/>
      <c r="OGL14" s="341"/>
      <c r="OGM14" s="341"/>
      <c r="OGN14" s="341"/>
      <c r="OGO14" s="341"/>
      <c r="OGP14" s="341"/>
      <c r="OGQ14" s="341"/>
      <c r="OGR14" s="341"/>
      <c r="OGS14" s="341"/>
      <c r="OGT14" s="341"/>
      <c r="OGU14" s="341"/>
      <c r="OGV14" s="341"/>
      <c r="OGW14" s="341"/>
      <c r="OGX14" s="341"/>
      <c r="OGY14" s="341"/>
      <c r="OGZ14" s="341"/>
      <c r="OHA14" s="341"/>
      <c r="OHB14" s="341"/>
      <c r="OHC14" s="341"/>
      <c r="OHD14" s="341"/>
      <c r="OHE14" s="341"/>
      <c r="OHF14" s="341"/>
      <c r="OHG14" s="341"/>
      <c r="OHH14" s="341"/>
      <c r="OHI14" s="341"/>
      <c r="OHJ14" s="341"/>
      <c r="OHK14" s="341"/>
      <c r="OHL14" s="341"/>
      <c r="OHM14" s="341"/>
      <c r="OHN14" s="341"/>
      <c r="OHO14" s="341"/>
      <c r="OHP14" s="341"/>
      <c r="OHQ14" s="341"/>
      <c r="OHR14" s="341"/>
      <c r="OHS14" s="341"/>
      <c r="OHT14" s="341"/>
      <c r="OHU14" s="341"/>
      <c r="OHV14" s="341"/>
      <c r="OHW14" s="341"/>
      <c r="OHX14" s="341"/>
      <c r="OHY14" s="341"/>
      <c r="OHZ14" s="341"/>
      <c r="OIA14" s="341"/>
      <c r="OIB14" s="341"/>
      <c r="OIC14" s="341"/>
      <c r="OID14" s="341"/>
      <c r="OIE14" s="341"/>
      <c r="OIF14" s="341"/>
      <c r="OIG14" s="341"/>
      <c r="OIH14" s="341"/>
      <c r="OII14" s="341"/>
      <c r="OIJ14" s="341"/>
      <c r="OIK14" s="341"/>
      <c r="OIL14" s="341"/>
      <c r="OIM14" s="341"/>
      <c r="OIN14" s="341"/>
      <c r="OIO14" s="341"/>
      <c r="OIP14" s="341"/>
      <c r="OIQ14" s="341"/>
      <c r="OIR14" s="341"/>
      <c r="OIS14" s="341"/>
      <c r="OIT14" s="341"/>
      <c r="OIU14" s="341"/>
      <c r="OIV14" s="341"/>
      <c r="OIW14" s="341"/>
      <c r="OIX14" s="341"/>
      <c r="OIY14" s="341"/>
      <c r="OIZ14" s="341"/>
      <c r="OJA14" s="341"/>
      <c r="OJB14" s="341"/>
      <c r="OJC14" s="341"/>
      <c r="OJD14" s="341"/>
      <c r="OJE14" s="341"/>
      <c r="OJF14" s="341"/>
      <c r="OJG14" s="341"/>
      <c r="OJH14" s="341"/>
      <c r="OJI14" s="341"/>
      <c r="OJJ14" s="341"/>
      <c r="OJK14" s="341"/>
      <c r="OJL14" s="341"/>
      <c r="OJM14" s="341"/>
      <c r="OJN14" s="341"/>
      <c r="OJO14" s="341"/>
      <c r="OJP14" s="341"/>
      <c r="OJQ14" s="341"/>
      <c r="OJR14" s="341"/>
      <c r="OJS14" s="341"/>
      <c r="OJT14" s="341"/>
      <c r="OJU14" s="341"/>
      <c r="OJV14" s="341"/>
      <c r="OJW14" s="341"/>
      <c r="OJX14" s="341"/>
      <c r="OJY14" s="341"/>
      <c r="OJZ14" s="341"/>
      <c r="OKA14" s="341"/>
      <c r="OKB14" s="341"/>
      <c r="OKC14" s="341"/>
      <c r="OKD14" s="341"/>
      <c r="OKE14" s="341"/>
      <c r="OKF14" s="341"/>
      <c r="OKG14" s="341"/>
      <c r="OKH14" s="341"/>
      <c r="OKI14" s="341"/>
      <c r="OKJ14" s="341"/>
      <c r="OKK14" s="341"/>
      <c r="OKL14" s="341"/>
      <c r="OKM14" s="341"/>
      <c r="OKN14" s="341"/>
      <c r="OKO14" s="341"/>
      <c r="OKP14" s="341"/>
      <c r="OKQ14" s="341"/>
      <c r="OKR14" s="341"/>
      <c r="OKS14" s="341"/>
      <c r="OKT14" s="341"/>
      <c r="OKU14" s="341"/>
      <c r="OKV14" s="341"/>
      <c r="OKW14" s="341"/>
      <c r="OKX14" s="341"/>
      <c r="OKY14" s="341"/>
      <c r="OKZ14" s="341"/>
      <c r="OLA14" s="341"/>
      <c r="OLB14" s="341"/>
      <c r="OLC14" s="341"/>
      <c r="OLD14" s="341"/>
      <c r="OLE14" s="341"/>
      <c r="OLF14" s="341"/>
      <c r="OLG14" s="341"/>
      <c r="OLH14" s="341"/>
      <c r="OLI14" s="341"/>
      <c r="OLJ14" s="341"/>
      <c r="OLK14" s="341"/>
      <c r="OLL14" s="341"/>
      <c r="OLM14" s="341"/>
      <c r="OLN14" s="341"/>
      <c r="OLO14" s="341"/>
      <c r="OLP14" s="341"/>
      <c r="OLQ14" s="341"/>
      <c r="OLR14" s="341"/>
      <c r="OLS14" s="341"/>
      <c r="OLT14" s="341"/>
      <c r="OLU14" s="341"/>
      <c r="OLV14" s="341"/>
      <c r="OLW14" s="341"/>
      <c r="OLX14" s="341"/>
      <c r="OLY14" s="341"/>
      <c r="OLZ14" s="341"/>
      <c r="OMA14" s="341"/>
      <c r="OMB14" s="341"/>
      <c r="OMC14" s="341"/>
      <c r="OMD14" s="341"/>
      <c r="OME14" s="341"/>
      <c r="OMF14" s="341"/>
      <c r="OMG14" s="341"/>
      <c r="OMH14" s="341"/>
      <c r="OMI14" s="341"/>
      <c r="OMJ14" s="341"/>
      <c r="OMK14" s="341"/>
      <c r="OML14" s="341"/>
      <c r="OMM14" s="341"/>
      <c r="OMN14" s="341"/>
      <c r="OMO14" s="341"/>
      <c r="OMP14" s="341"/>
      <c r="OMQ14" s="341"/>
      <c r="OMR14" s="341"/>
      <c r="OMS14" s="341"/>
      <c r="OMT14" s="341"/>
      <c r="OMU14" s="341"/>
      <c r="OMV14" s="341"/>
      <c r="OMW14" s="341"/>
      <c r="OMX14" s="341"/>
      <c r="OMY14" s="341"/>
      <c r="OMZ14" s="341"/>
      <c r="ONA14" s="341"/>
      <c r="ONB14" s="341"/>
      <c r="ONC14" s="341"/>
      <c r="OND14" s="341"/>
      <c r="ONE14" s="341"/>
      <c r="ONF14" s="341"/>
      <c r="ONG14" s="341"/>
      <c r="ONH14" s="341"/>
      <c r="ONI14" s="341"/>
      <c r="ONJ14" s="341"/>
      <c r="ONK14" s="341"/>
      <c r="ONL14" s="341"/>
      <c r="ONM14" s="341"/>
      <c r="ONN14" s="341"/>
      <c r="ONO14" s="341"/>
      <c r="ONP14" s="341"/>
      <c r="ONQ14" s="341"/>
      <c r="ONR14" s="341"/>
      <c r="ONS14" s="341"/>
      <c r="ONT14" s="341"/>
      <c r="ONU14" s="341"/>
      <c r="ONV14" s="341"/>
      <c r="ONW14" s="341"/>
      <c r="ONX14" s="341"/>
      <c r="ONY14" s="341"/>
      <c r="ONZ14" s="341"/>
      <c r="OOA14" s="341"/>
      <c r="OOB14" s="341"/>
      <c r="OOC14" s="341"/>
      <c r="OOD14" s="341"/>
      <c r="OOE14" s="341"/>
      <c r="OOF14" s="341"/>
      <c r="OOG14" s="341"/>
      <c r="OOH14" s="341"/>
      <c r="OOI14" s="341"/>
      <c r="OOJ14" s="341"/>
      <c r="OOK14" s="341"/>
      <c r="OOL14" s="341"/>
      <c r="OOM14" s="341"/>
      <c r="OON14" s="341"/>
      <c r="OOO14" s="341"/>
      <c r="OOP14" s="341"/>
      <c r="OOQ14" s="341"/>
      <c r="OOR14" s="341"/>
      <c r="OOS14" s="341"/>
      <c r="OOT14" s="341"/>
      <c r="OOU14" s="341"/>
      <c r="OOV14" s="341"/>
      <c r="OOW14" s="341"/>
      <c r="OOX14" s="341"/>
      <c r="OOY14" s="341"/>
      <c r="OOZ14" s="341"/>
      <c r="OPA14" s="341"/>
      <c r="OPB14" s="341"/>
      <c r="OPC14" s="341"/>
      <c r="OPD14" s="341"/>
      <c r="OPE14" s="341"/>
      <c r="OPF14" s="341"/>
      <c r="OPG14" s="341"/>
      <c r="OPH14" s="341"/>
      <c r="OPI14" s="341"/>
      <c r="OPJ14" s="341"/>
      <c r="OPK14" s="341"/>
      <c r="OPL14" s="341"/>
      <c r="OPM14" s="341"/>
      <c r="OPN14" s="341"/>
      <c r="OPO14" s="341"/>
      <c r="OPP14" s="341"/>
      <c r="OPQ14" s="341"/>
      <c r="OPR14" s="341"/>
      <c r="OPS14" s="341"/>
      <c r="OPT14" s="341"/>
      <c r="OPU14" s="341"/>
      <c r="OPV14" s="341"/>
      <c r="OPW14" s="341"/>
      <c r="OPX14" s="341"/>
      <c r="OPY14" s="341"/>
      <c r="OPZ14" s="341"/>
      <c r="OQA14" s="341"/>
      <c r="OQB14" s="341"/>
      <c r="OQC14" s="341"/>
      <c r="OQD14" s="341"/>
      <c r="OQE14" s="341"/>
      <c r="OQF14" s="341"/>
      <c r="OQG14" s="341"/>
      <c r="OQH14" s="341"/>
      <c r="OQI14" s="341"/>
      <c r="OQJ14" s="341"/>
      <c r="OQK14" s="341"/>
      <c r="OQL14" s="341"/>
      <c r="OQM14" s="341"/>
      <c r="OQN14" s="341"/>
      <c r="OQO14" s="341"/>
      <c r="OQP14" s="341"/>
      <c r="OQQ14" s="341"/>
      <c r="OQR14" s="341"/>
      <c r="OQS14" s="341"/>
      <c r="OQT14" s="341"/>
      <c r="OQU14" s="341"/>
      <c r="OQV14" s="341"/>
      <c r="OQW14" s="341"/>
      <c r="OQX14" s="341"/>
      <c r="OQY14" s="341"/>
      <c r="OQZ14" s="341"/>
      <c r="ORA14" s="341"/>
      <c r="ORB14" s="341"/>
      <c r="ORC14" s="341"/>
      <c r="ORD14" s="341"/>
      <c r="ORE14" s="341"/>
      <c r="ORF14" s="341"/>
      <c r="ORG14" s="341"/>
      <c r="ORH14" s="341"/>
      <c r="ORI14" s="341"/>
      <c r="ORJ14" s="341"/>
      <c r="ORK14" s="341"/>
      <c r="ORL14" s="341"/>
      <c r="ORM14" s="341"/>
      <c r="ORN14" s="341"/>
      <c r="ORO14" s="341"/>
      <c r="ORP14" s="341"/>
      <c r="ORQ14" s="341"/>
      <c r="ORR14" s="341"/>
      <c r="ORS14" s="341"/>
      <c r="ORT14" s="341"/>
      <c r="ORU14" s="341"/>
      <c r="ORV14" s="341"/>
      <c r="ORW14" s="341"/>
      <c r="ORX14" s="341"/>
      <c r="ORY14" s="341"/>
      <c r="ORZ14" s="341"/>
      <c r="OSA14" s="341"/>
      <c r="OSB14" s="341"/>
      <c r="OSC14" s="341"/>
      <c r="OSD14" s="341"/>
      <c r="OSE14" s="341"/>
      <c r="OSF14" s="341"/>
      <c r="OSG14" s="341"/>
      <c r="OSH14" s="341"/>
      <c r="OSI14" s="341"/>
      <c r="OSJ14" s="341"/>
      <c r="OSK14" s="341"/>
      <c r="OSL14" s="341"/>
      <c r="OSM14" s="341"/>
      <c r="OSN14" s="341"/>
      <c r="OSO14" s="341"/>
      <c r="OSP14" s="341"/>
      <c r="OSQ14" s="341"/>
      <c r="OSR14" s="341"/>
      <c r="OSS14" s="341"/>
      <c r="OST14" s="341"/>
      <c r="OSU14" s="341"/>
      <c r="OSV14" s="341"/>
      <c r="OSW14" s="341"/>
      <c r="OSX14" s="341"/>
      <c r="OSY14" s="341"/>
      <c r="OSZ14" s="341"/>
      <c r="OTA14" s="341"/>
      <c r="OTB14" s="341"/>
      <c r="OTC14" s="341"/>
      <c r="OTD14" s="341"/>
      <c r="OTE14" s="341"/>
      <c r="OTF14" s="341"/>
      <c r="OTG14" s="341"/>
      <c r="OTH14" s="341"/>
      <c r="OTI14" s="341"/>
      <c r="OTJ14" s="341"/>
      <c r="OTK14" s="341"/>
      <c r="OTL14" s="341"/>
      <c r="OTM14" s="341"/>
      <c r="OTN14" s="341"/>
      <c r="OTO14" s="341"/>
      <c r="OTP14" s="341"/>
      <c r="OTQ14" s="341"/>
      <c r="OTR14" s="341"/>
      <c r="OTS14" s="341"/>
      <c r="OTT14" s="341"/>
      <c r="OTU14" s="341"/>
      <c r="OTV14" s="341"/>
      <c r="OTW14" s="341"/>
      <c r="OTX14" s="341"/>
      <c r="OTY14" s="341"/>
      <c r="OTZ14" s="341"/>
      <c r="OUA14" s="341"/>
      <c r="OUB14" s="341"/>
      <c r="OUC14" s="341"/>
      <c r="OUD14" s="341"/>
      <c r="OUE14" s="341"/>
      <c r="OUF14" s="341"/>
      <c r="OUG14" s="341"/>
      <c r="OUH14" s="341"/>
      <c r="OUI14" s="341"/>
      <c r="OUJ14" s="341"/>
      <c r="OUK14" s="341"/>
      <c r="OUL14" s="341"/>
      <c r="OUM14" s="341"/>
      <c r="OUN14" s="341"/>
      <c r="OUO14" s="341"/>
      <c r="OUP14" s="341"/>
      <c r="OUQ14" s="341"/>
      <c r="OUR14" s="341"/>
      <c r="OUS14" s="341"/>
      <c r="OUT14" s="341"/>
      <c r="OUU14" s="341"/>
      <c r="OUV14" s="341"/>
      <c r="OUW14" s="341"/>
      <c r="OUX14" s="341"/>
      <c r="OUY14" s="341"/>
      <c r="OUZ14" s="341"/>
      <c r="OVA14" s="341"/>
      <c r="OVB14" s="341"/>
      <c r="OVC14" s="341"/>
      <c r="OVD14" s="341"/>
      <c r="OVE14" s="341"/>
      <c r="OVF14" s="341"/>
      <c r="OVG14" s="341"/>
      <c r="OVH14" s="341"/>
      <c r="OVI14" s="341"/>
      <c r="OVJ14" s="341"/>
      <c r="OVK14" s="341"/>
      <c r="OVL14" s="341"/>
      <c r="OVM14" s="341"/>
      <c r="OVN14" s="341"/>
      <c r="OVO14" s="341"/>
      <c r="OVP14" s="341"/>
      <c r="OVQ14" s="341"/>
      <c r="OVR14" s="341"/>
      <c r="OVS14" s="341"/>
      <c r="OVT14" s="341"/>
      <c r="OVU14" s="341"/>
      <c r="OVV14" s="341"/>
      <c r="OVW14" s="341"/>
      <c r="OVX14" s="341"/>
      <c r="OVY14" s="341"/>
      <c r="OVZ14" s="341"/>
      <c r="OWA14" s="341"/>
      <c r="OWB14" s="341"/>
      <c r="OWC14" s="341"/>
      <c r="OWD14" s="341"/>
      <c r="OWE14" s="341"/>
      <c r="OWF14" s="341"/>
      <c r="OWG14" s="341"/>
      <c r="OWH14" s="341"/>
      <c r="OWI14" s="341"/>
      <c r="OWJ14" s="341"/>
      <c r="OWK14" s="341"/>
      <c r="OWL14" s="341"/>
      <c r="OWM14" s="341"/>
      <c r="OWN14" s="341"/>
      <c r="OWO14" s="341"/>
      <c r="OWP14" s="341"/>
      <c r="OWQ14" s="341"/>
      <c r="OWR14" s="341"/>
      <c r="OWS14" s="341"/>
      <c r="OWT14" s="341"/>
      <c r="OWU14" s="341"/>
      <c r="OWV14" s="341"/>
      <c r="OWW14" s="341"/>
      <c r="OWX14" s="341"/>
      <c r="OWY14" s="341"/>
      <c r="OWZ14" s="341"/>
      <c r="OXA14" s="341"/>
      <c r="OXB14" s="341"/>
      <c r="OXC14" s="341"/>
      <c r="OXD14" s="341"/>
      <c r="OXE14" s="341"/>
      <c r="OXF14" s="341"/>
      <c r="OXG14" s="341"/>
      <c r="OXH14" s="341"/>
      <c r="OXI14" s="341"/>
      <c r="OXJ14" s="341"/>
      <c r="OXK14" s="341"/>
      <c r="OXL14" s="341"/>
      <c r="OXM14" s="341"/>
      <c r="OXN14" s="341"/>
      <c r="OXO14" s="341"/>
      <c r="OXP14" s="341"/>
      <c r="OXQ14" s="341"/>
      <c r="OXR14" s="341"/>
      <c r="OXS14" s="341"/>
      <c r="OXT14" s="341"/>
      <c r="OXU14" s="341"/>
      <c r="OXV14" s="341"/>
      <c r="OXW14" s="341"/>
      <c r="OXX14" s="341"/>
      <c r="OXY14" s="341"/>
      <c r="OXZ14" s="341"/>
      <c r="OYA14" s="341"/>
      <c r="OYB14" s="341"/>
      <c r="OYC14" s="341"/>
      <c r="OYD14" s="341"/>
      <c r="OYE14" s="341"/>
      <c r="OYF14" s="341"/>
      <c r="OYG14" s="341"/>
      <c r="OYH14" s="341"/>
      <c r="OYI14" s="341"/>
      <c r="OYJ14" s="341"/>
      <c r="OYK14" s="341"/>
      <c r="OYL14" s="341"/>
      <c r="OYM14" s="341"/>
      <c r="OYN14" s="341"/>
      <c r="OYO14" s="341"/>
      <c r="OYP14" s="341"/>
      <c r="OYQ14" s="341"/>
      <c r="OYR14" s="341"/>
      <c r="OYS14" s="341"/>
      <c r="OYT14" s="341"/>
      <c r="OYU14" s="341"/>
      <c r="OYV14" s="341"/>
      <c r="OYW14" s="341"/>
      <c r="OYX14" s="341"/>
      <c r="OYY14" s="341"/>
      <c r="OYZ14" s="341"/>
      <c r="OZA14" s="341"/>
      <c r="OZB14" s="341"/>
      <c r="OZC14" s="341"/>
      <c r="OZD14" s="341"/>
      <c r="OZE14" s="341"/>
      <c r="OZF14" s="341"/>
      <c r="OZG14" s="341"/>
      <c r="OZH14" s="341"/>
      <c r="OZI14" s="341"/>
      <c r="OZJ14" s="341"/>
      <c r="OZK14" s="341"/>
      <c r="OZL14" s="341"/>
      <c r="OZM14" s="341"/>
      <c r="OZN14" s="341"/>
      <c r="OZO14" s="341"/>
      <c r="OZP14" s="341"/>
      <c r="OZQ14" s="341"/>
      <c r="OZR14" s="341"/>
      <c r="OZS14" s="341"/>
      <c r="OZT14" s="341"/>
      <c r="OZU14" s="341"/>
      <c r="OZV14" s="341"/>
      <c r="OZW14" s="341"/>
      <c r="OZX14" s="341"/>
      <c r="OZY14" s="341"/>
      <c r="OZZ14" s="341"/>
      <c r="PAA14" s="341"/>
      <c r="PAB14" s="341"/>
      <c r="PAC14" s="341"/>
      <c r="PAD14" s="341"/>
      <c r="PAE14" s="341"/>
      <c r="PAF14" s="341"/>
      <c r="PAG14" s="341"/>
      <c r="PAH14" s="341"/>
      <c r="PAI14" s="341"/>
      <c r="PAJ14" s="341"/>
      <c r="PAK14" s="341"/>
      <c r="PAL14" s="341"/>
      <c r="PAM14" s="341"/>
      <c r="PAN14" s="341"/>
      <c r="PAO14" s="341"/>
      <c r="PAP14" s="341"/>
      <c r="PAQ14" s="341"/>
      <c r="PAR14" s="341"/>
      <c r="PAS14" s="341"/>
      <c r="PAT14" s="341"/>
      <c r="PAU14" s="341"/>
      <c r="PAV14" s="341"/>
      <c r="PAW14" s="341"/>
      <c r="PAX14" s="341"/>
      <c r="PAY14" s="341"/>
      <c r="PAZ14" s="341"/>
      <c r="PBA14" s="341"/>
      <c r="PBB14" s="341"/>
      <c r="PBC14" s="341"/>
      <c r="PBD14" s="341"/>
      <c r="PBE14" s="341"/>
      <c r="PBF14" s="341"/>
      <c r="PBG14" s="341"/>
      <c r="PBH14" s="341"/>
      <c r="PBI14" s="341"/>
      <c r="PBJ14" s="341"/>
      <c r="PBK14" s="341"/>
      <c r="PBL14" s="341"/>
      <c r="PBM14" s="341"/>
      <c r="PBN14" s="341"/>
      <c r="PBO14" s="341"/>
      <c r="PBP14" s="341"/>
      <c r="PBQ14" s="341"/>
      <c r="PBR14" s="341"/>
      <c r="PBS14" s="341"/>
      <c r="PBT14" s="341"/>
      <c r="PBU14" s="341"/>
      <c r="PBV14" s="341"/>
      <c r="PBW14" s="341"/>
      <c r="PBX14" s="341"/>
      <c r="PBY14" s="341"/>
      <c r="PBZ14" s="341"/>
      <c r="PCA14" s="341"/>
      <c r="PCB14" s="341"/>
      <c r="PCC14" s="341"/>
      <c r="PCD14" s="341"/>
      <c r="PCE14" s="341"/>
      <c r="PCF14" s="341"/>
      <c r="PCG14" s="341"/>
      <c r="PCH14" s="341"/>
      <c r="PCI14" s="341"/>
      <c r="PCJ14" s="341"/>
      <c r="PCK14" s="341"/>
      <c r="PCL14" s="341"/>
      <c r="PCM14" s="341"/>
      <c r="PCN14" s="341"/>
      <c r="PCO14" s="341"/>
      <c r="PCP14" s="341"/>
      <c r="PCQ14" s="341"/>
      <c r="PCR14" s="341"/>
      <c r="PCS14" s="341"/>
      <c r="PCT14" s="341"/>
      <c r="PCU14" s="341"/>
      <c r="PCV14" s="341"/>
      <c r="PCW14" s="341"/>
      <c r="PCX14" s="341"/>
      <c r="PCY14" s="341"/>
      <c r="PCZ14" s="341"/>
      <c r="PDA14" s="341"/>
      <c r="PDB14" s="341"/>
      <c r="PDC14" s="341"/>
      <c r="PDD14" s="341"/>
      <c r="PDE14" s="341"/>
      <c r="PDF14" s="341"/>
      <c r="PDG14" s="341"/>
      <c r="PDH14" s="341"/>
      <c r="PDI14" s="341"/>
      <c r="PDJ14" s="341"/>
      <c r="PDK14" s="341"/>
      <c r="PDL14" s="341"/>
      <c r="PDM14" s="341"/>
      <c r="PDN14" s="341"/>
      <c r="PDO14" s="341"/>
      <c r="PDP14" s="341"/>
      <c r="PDQ14" s="341"/>
      <c r="PDR14" s="341"/>
      <c r="PDS14" s="341"/>
      <c r="PDT14" s="341"/>
      <c r="PDU14" s="341"/>
      <c r="PDV14" s="341"/>
      <c r="PDW14" s="341"/>
      <c r="PDX14" s="341"/>
      <c r="PDY14" s="341"/>
      <c r="PDZ14" s="341"/>
      <c r="PEA14" s="341"/>
      <c r="PEB14" s="341"/>
      <c r="PEC14" s="341"/>
      <c r="PED14" s="341"/>
      <c r="PEE14" s="341"/>
      <c r="PEF14" s="341"/>
      <c r="PEG14" s="341"/>
      <c r="PEH14" s="341"/>
      <c r="PEI14" s="341"/>
      <c r="PEJ14" s="341"/>
      <c r="PEK14" s="341"/>
      <c r="PEL14" s="341"/>
      <c r="PEM14" s="341"/>
      <c r="PEN14" s="341"/>
      <c r="PEO14" s="341"/>
      <c r="PEP14" s="341"/>
      <c r="PEQ14" s="341"/>
      <c r="PER14" s="341"/>
      <c r="PES14" s="341"/>
      <c r="PET14" s="341"/>
      <c r="PEU14" s="341"/>
      <c r="PEV14" s="341"/>
      <c r="PEW14" s="341"/>
      <c r="PEX14" s="341"/>
      <c r="PEY14" s="341"/>
      <c r="PEZ14" s="341"/>
      <c r="PFA14" s="341"/>
      <c r="PFB14" s="341"/>
      <c r="PFC14" s="341"/>
      <c r="PFD14" s="341"/>
      <c r="PFE14" s="341"/>
      <c r="PFF14" s="341"/>
      <c r="PFG14" s="341"/>
      <c r="PFH14" s="341"/>
      <c r="PFI14" s="341"/>
      <c r="PFJ14" s="341"/>
      <c r="PFK14" s="341"/>
      <c r="PFL14" s="341"/>
      <c r="PFM14" s="341"/>
      <c r="PFN14" s="341"/>
      <c r="PFO14" s="341"/>
      <c r="PFP14" s="341"/>
      <c r="PFQ14" s="341"/>
      <c r="PFR14" s="341"/>
      <c r="PFS14" s="341"/>
      <c r="PFT14" s="341"/>
      <c r="PFU14" s="341"/>
      <c r="PFV14" s="341"/>
      <c r="PFW14" s="341"/>
      <c r="PFX14" s="341"/>
      <c r="PFY14" s="341"/>
      <c r="PFZ14" s="341"/>
      <c r="PGA14" s="341"/>
      <c r="PGB14" s="341"/>
      <c r="PGC14" s="341"/>
      <c r="PGD14" s="341"/>
      <c r="PGE14" s="341"/>
      <c r="PGF14" s="341"/>
      <c r="PGG14" s="341"/>
      <c r="PGH14" s="341"/>
      <c r="PGI14" s="341"/>
      <c r="PGJ14" s="341"/>
      <c r="PGK14" s="341"/>
      <c r="PGL14" s="341"/>
      <c r="PGM14" s="341"/>
      <c r="PGN14" s="341"/>
      <c r="PGO14" s="341"/>
      <c r="PGP14" s="341"/>
      <c r="PGQ14" s="341"/>
      <c r="PGR14" s="341"/>
      <c r="PGS14" s="341"/>
      <c r="PGT14" s="341"/>
      <c r="PGU14" s="341"/>
      <c r="PGV14" s="341"/>
      <c r="PGW14" s="341"/>
      <c r="PGX14" s="341"/>
      <c r="PGY14" s="341"/>
      <c r="PGZ14" s="341"/>
      <c r="PHA14" s="341"/>
      <c r="PHB14" s="341"/>
      <c r="PHC14" s="341"/>
      <c r="PHD14" s="341"/>
      <c r="PHE14" s="341"/>
      <c r="PHF14" s="341"/>
      <c r="PHG14" s="341"/>
      <c r="PHH14" s="341"/>
      <c r="PHI14" s="341"/>
      <c r="PHJ14" s="341"/>
      <c r="PHK14" s="341"/>
      <c r="PHL14" s="341"/>
      <c r="PHM14" s="341"/>
      <c r="PHN14" s="341"/>
      <c r="PHO14" s="341"/>
      <c r="PHP14" s="341"/>
      <c r="PHQ14" s="341"/>
      <c r="PHR14" s="341"/>
      <c r="PHS14" s="341"/>
      <c r="PHT14" s="341"/>
      <c r="PHU14" s="341"/>
      <c r="PHV14" s="341"/>
      <c r="PHW14" s="341"/>
      <c r="PHX14" s="341"/>
      <c r="PHY14" s="341"/>
      <c r="PHZ14" s="341"/>
      <c r="PIA14" s="341"/>
      <c r="PIB14" s="341"/>
      <c r="PIC14" s="341"/>
      <c r="PID14" s="341"/>
      <c r="PIE14" s="341"/>
      <c r="PIF14" s="341"/>
      <c r="PIG14" s="341"/>
      <c r="PIH14" s="341"/>
      <c r="PII14" s="341"/>
      <c r="PIJ14" s="341"/>
      <c r="PIK14" s="341"/>
      <c r="PIL14" s="341"/>
      <c r="PIM14" s="341"/>
      <c r="PIN14" s="341"/>
      <c r="PIO14" s="341"/>
      <c r="PIP14" s="341"/>
      <c r="PIQ14" s="341"/>
      <c r="PIR14" s="341"/>
      <c r="PIS14" s="341"/>
      <c r="PIT14" s="341"/>
      <c r="PIU14" s="341"/>
      <c r="PIV14" s="341"/>
      <c r="PIW14" s="341"/>
      <c r="PIX14" s="341"/>
      <c r="PIY14" s="341"/>
      <c r="PIZ14" s="341"/>
      <c r="PJA14" s="341"/>
      <c r="PJB14" s="341"/>
      <c r="PJC14" s="341"/>
      <c r="PJD14" s="341"/>
      <c r="PJE14" s="341"/>
      <c r="PJF14" s="341"/>
      <c r="PJG14" s="341"/>
      <c r="PJH14" s="341"/>
      <c r="PJI14" s="341"/>
      <c r="PJJ14" s="341"/>
      <c r="PJK14" s="341"/>
      <c r="PJL14" s="341"/>
      <c r="PJM14" s="341"/>
      <c r="PJN14" s="341"/>
      <c r="PJO14" s="341"/>
      <c r="PJP14" s="341"/>
      <c r="PJQ14" s="341"/>
      <c r="PJR14" s="341"/>
      <c r="PJS14" s="341"/>
      <c r="PJT14" s="341"/>
      <c r="PJU14" s="341"/>
      <c r="PJV14" s="341"/>
      <c r="PJW14" s="341"/>
      <c r="PJX14" s="341"/>
      <c r="PJY14" s="341"/>
      <c r="PJZ14" s="341"/>
      <c r="PKA14" s="341"/>
      <c r="PKB14" s="341"/>
      <c r="PKC14" s="341"/>
      <c r="PKD14" s="341"/>
      <c r="PKE14" s="341"/>
      <c r="PKF14" s="341"/>
      <c r="PKG14" s="341"/>
      <c r="PKH14" s="341"/>
      <c r="PKI14" s="341"/>
      <c r="PKJ14" s="341"/>
      <c r="PKK14" s="341"/>
      <c r="PKL14" s="341"/>
      <c r="PKM14" s="341"/>
      <c r="PKN14" s="341"/>
      <c r="PKO14" s="341"/>
      <c r="PKP14" s="341"/>
      <c r="PKQ14" s="341"/>
      <c r="PKR14" s="341"/>
      <c r="PKS14" s="341"/>
      <c r="PKT14" s="341"/>
      <c r="PKU14" s="341"/>
      <c r="PKV14" s="341"/>
      <c r="PKW14" s="341"/>
      <c r="PKX14" s="341"/>
      <c r="PKY14" s="341"/>
      <c r="PKZ14" s="341"/>
      <c r="PLA14" s="341"/>
      <c r="PLB14" s="341"/>
      <c r="PLC14" s="341"/>
      <c r="PLD14" s="341"/>
      <c r="PLE14" s="341"/>
      <c r="PLF14" s="341"/>
      <c r="PLG14" s="341"/>
      <c r="PLH14" s="341"/>
      <c r="PLI14" s="341"/>
      <c r="PLJ14" s="341"/>
      <c r="PLK14" s="341"/>
      <c r="PLL14" s="341"/>
      <c r="PLM14" s="341"/>
      <c r="PLN14" s="341"/>
      <c r="PLO14" s="341"/>
      <c r="PLP14" s="341"/>
      <c r="PLQ14" s="341"/>
      <c r="PLR14" s="341"/>
      <c r="PLS14" s="341"/>
      <c r="PLT14" s="341"/>
      <c r="PLU14" s="341"/>
      <c r="PLV14" s="341"/>
      <c r="PLW14" s="341"/>
      <c r="PLX14" s="341"/>
      <c r="PLY14" s="341"/>
      <c r="PLZ14" s="341"/>
      <c r="PMA14" s="341"/>
      <c r="PMB14" s="341"/>
      <c r="PMC14" s="341"/>
      <c r="PMD14" s="341"/>
      <c r="PME14" s="341"/>
      <c r="PMF14" s="341"/>
      <c r="PMG14" s="341"/>
      <c r="PMH14" s="341"/>
      <c r="PMI14" s="341"/>
      <c r="PMJ14" s="341"/>
      <c r="PMK14" s="341"/>
      <c r="PML14" s="341"/>
      <c r="PMM14" s="341"/>
      <c r="PMN14" s="341"/>
      <c r="PMO14" s="341"/>
      <c r="PMP14" s="341"/>
      <c r="PMQ14" s="341"/>
      <c r="PMR14" s="341"/>
      <c r="PMS14" s="341"/>
      <c r="PMT14" s="341"/>
      <c r="PMU14" s="341"/>
      <c r="PMV14" s="341"/>
      <c r="PMW14" s="341"/>
      <c r="PMX14" s="341"/>
      <c r="PMY14" s="341"/>
      <c r="PMZ14" s="341"/>
      <c r="PNA14" s="341"/>
      <c r="PNB14" s="341"/>
      <c r="PNC14" s="341"/>
      <c r="PND14" s="341"/>
      <c r="PNE14" s="341"/>
      <c r="PNF14" s="341"/>
      <c r="PNG14" s="341"/>
      <c r="PNH14" s="341"/>
      <c r="PNI14" s="341"/>
      <c r="PNJ14" s="341"/>
      <c r="PNK14" s="341"/>
      <c r="PNL14" s="341"/>
      <c r="PNM14" s="341"/>
      <c r="PNN14" s="341"/>
      <c r="PNO14" s="341"/>
      <c r="PNP14" s="341"/>
      <c r="PNQ14" s="341"/>
      <c r="PNR14" s="341"/>
      <c r="PNS14" s="341"/>
      <c r="PNT14" s="341"/>
      <c r="PNU14" s="341"/>
      <c r="PNV14" s="341"/>
      <c r="PNW14" s="341"/>
      <c r="PNX14" s="341"/>
      <c r="PNY14" s="341"/>
      <c r="PNZ14" s="341"/>
      <c r="POA14" s="341"/>
      <c r="POB14" s="341"/>
      <c r="POC14" s="341"/>
      <c r="POD14" s="341"/>
      <c r="POE14" s="341"/>
      <c r="POF14" s="341"/>
      <c r="POG14" s="341"/>
      <c r="POH14" s="341"/>
      <c r="POI14" s="341"/>
      <c r="POJ14" s="341"/>
      <c r="POK14" s="341"/>
      <c r="POL14" s="341"/>
      <c r="POM14" s="341"/>
      <c r="PON14" s="341"/>
      <c r="POO14" s="341"/>
      <c r="POP14" s="341"/>
      <c r="POQ14" s="341"/>
      <c r="POR14" s="341"/>
      <c r="POS14" s="341"/>
      <c r="POT14" s="341"/>
      <c r="POU14" s="341"/>
      <c r="POV14" s="341"/>
      <c r="POW14" s="341"/>
      <c r="POX14" s="341"/>
      <c r="POY14" s="341"/>
      <c r="POZ14" s="341"/>
      <c r="PPA14" s="341"/>
      <c r="PPB14" s="341"/>
      <c r="PPC14" s="341"/>
      <c r="PPD14" s="341"/>
      <c r="PPE14" s="341"/>
      <c r="PPF14" s="341"/>
      <c r="PPG14" s="341"/>
      <c r="PPH14" s="341"/>
      <c r="PPI14" s="341"/>
      <c r="PPJ14" s="341"/>
      <c r="PPK14" s="341"/>
      <c r="PPL14" s="341"/>
      <c r="PPM14" s="341"/>
      <c r="PPN14" s="341"/>
      <c r="PPO14" s="341"/>
      <c r="PPP14" s="341"/>
      <c r="PPQ14" s="341"/>
      <c r="PPR14" s="341"/>
      <c r="PPS14" s="341"/>
      <c r="PPT14" s="341"/>
      <c r="PPU14" s="341"/>
      <c r="PPV14" s="341"/>
      <c r="PPW14" s="341"/>
      <c r="PPX14" s="341"/>
      <c r="PPY14" s="341"/>
      <c r="PPZ14" s="341"/>
      <c r="PQA14" s="341"/>
      <c r="PQB14" s="341"/>
      <c r="PQC14" s="341"/>
      <c r="PQD14" s="341"/>
      <c r="PQE14" s="341"/>
      <c r="PQF14" s="341"/>
      <c r="PQG14" s="341"/>
      <c r="PQH14" s="341"/>
      <c r="PQI14" s="341"/>
      <c r="PQJ14" s="341"/>
      <c r="PQK14" s="341"/>
      <c r="PQL14" s="341"/>
      <c r="PQM14" s="341"/>
      <c r="PQN14" s="341"/>
      <c r="PQO14" s="341"/>
      <c r="PQP14" s="341"/>
      <c r="PQQ14" s="341"/>
      <c r="PQR14" s="341"/>
      <c r="PQS14" s="341"/>
      <c r="PQT14" s="341"/>
      <c r="PQU14" s="341"/>
      <c r="PQV14" s="341"/>
      <c r="PQW14" s="341"/>
      <c r="PQX14" s="341"/>
      <c r="PQY14" s="341"/>
      <c r="PQZ14" s="341"/>
      <c r="PRA14" s="341"/>
      <c r="PRB14" s="341"/>
      <c r="PRC14" s="341"/>
      <c r="PRD14" s="341"/>
      <c r="PRE14" s="341"/>
      <c r="PRF14" s="341"/>
      <c r="PRG14" s="341"/>
      <c r="PRH14" s="341"/>
      <c r="PRI14" s="341"/>
      <c r="PRJ14" s="341"/>
      <c r="PRK14" s="341"/>
      <c r="PRL14" s="341"/>
      <c r="PRM14" s="341"/>
      <c r="PRN14" s="341"/>
      <c r="PRO14" s="341"/>
      <c r="PRP14" s="341"/>
      <c r="PRQ14" s="341"/>
      <c r="PRR14" s="341"/>
      <c r="PRS14" s="341"/>
      <c r="PRT14" s="341"/>
      <c r="PRU14" s="341"/>
      <c r="PRV14" s="341"/>
      <c r="PRW14" s="341"/>
      <c r="PRX14" s="341"/>
      <c r="PRY14" s="341"/>
      <c r="PRZ14" s="341"/>
      <c r="PSA14" s="341"/>
      <c r="PSB14" s="341"/>
      <c r="PSC14" s="341"/>
      <c r="PSD14" s="341"/>
      <c r="PSE14" s="341"/>
      <c r="PSF14" s="341"/>
      <c r="PSG14" s="341"/>
      <c r="PSH14" s="341"/>
      <c r="PSI14" s="341"/>
      <c r="PSJ14" s="341"/>
      <c r="PSK14" s="341"/>
      <c r="PSL14" s="341"/>
      <c r="PSM14" s="341"/>
      <c r="PSN14" s="341"/>
      <c r="PSO14" s="341"/>
      <c r="PSP14" s="341"/>
      <c r="PSQ14" s="341"/>
      <c r="PSR14" s="341"/>
      <c r="PSS14" s="341"/>
      <c r="PST14" s="341"/>
      <c r="PSU14" s="341"/>
      <c r="PSV14" s="341"/>
      <c r="PSW14" s="341"/>
      <c r="PSX14" s="341"/>
      <c r="PSY14" s="341"/>
      <c r="PSZ14" s="341"/>
      <c r="PTA14" s="341"/>
      <c r="PTB14" s="341"/>
      <c r="PTC14" s="341"/>
      <c r="PTD14" s="341"/>
      <c r="PTE14" s="341"/>
      <c r="PTF14" s="341"/>
      <c r="PTG14" s="341"/>
      <c r="PTH14" s="341"/>
      <c r="PTI14" s="341"/>
      <c r="PTJ14" s="341"/>
      <c r="PTK14" s="341"/>
      <c r="PTL14" s="341"/>
      <c r="PTM14" s="341"/>
      <c r="PTN14" s="341"/>
      <c r="PTO14" s="341"/>
      <c r="PTP14" s="341"/>
      <c r="PTQ14" s="341"/>
      <c r="PTR14" s="341"/>
      <c r="PTS14" s="341"/>
      <c r="PTT14" s="341"/>
      <c r="PTU14" s="341"/>
      <c r="PTV14" s="341"/>
      <c r="PTW14" s="341"/>
      <c r="PTX14" s="341"/>
      <c r="PTY14" s="341"/>
      <c r="PTZ14" s="341"/>
      <c r="PUA14" s="341"/>
      <c r="PUB14" s="341"/>
      <c r="PUC14" s="341"/>
      <c r="PUD14" s="341"/>
      <c r="PUE14" s="341"/>
      <c r="PUF14" s="341"/>
      <c r="PUG14" s="341"/>
      <c r="PUH14" s="341"/>
      <c r="PUI14" s="341"/>
      <c r="PUJ14" s="341"/>
      <c r="PUK14" s="341"/>
      <c r="PUL14" s="341"/>
      <c r="PUM14" s="341"/>
      <c r="PUN14" s="341"/>
      <c r="PUO14" s="341"/>
      <c r="PUP14" s="341"/>
      <c r="PUQ14" s="341"/>
      <c r="PUR14" s="341"/>
      <c r="PUS14" s="341"/>
      <c r="PUT14" s="341"/>
      <c r="PUU14" s="341"/>
      <c r="PUV14" s="341"/>
      <c r="PUW14" s="341"/>
      <c r="PUX14" s="341"/>
      <c r="PUY14" s="341"/>
      <c r="PUZ14" s="341"/>
      <c r="PVA14" s="341"/>
      <c r="PVB14" s="341"/>
      <c r="PVC14" s="341"/>
      <c r="PVD14" s="341"/>
      <c r="PVE14" s="341"/>
      <c r="PVF14" s="341"/>
      <c r="PVG14" s="341"/>
      <c r="PVH14" s="341"/>
      <c r="PVI14" s="341"/>
      <c r="PVJ14" s="341"/>
      <c r="PVK14" s="341"/>
      <c r="PVL14" s="341"/>
      <c r="PVM14" s="341"/>
      <c r="PVN14" s="341"/>
      <c r="PVO14" s="341"/>
      <c r="PVP14" s="341"/>
      <c r="PVQ14" s="341"/>
      <c r="PVR14" s="341"/>
      <c r="PVS14" s="341"/>
      <c r="PVT14" s="341"/>
      <c r="PVU14" s="341"/>
      <c r="PVV14" s="341"/>
      <c r="PVW14" s="341"/>
      <c r="PVX14" s="341"/>
      <c r="PVY14" s="341"/>
      <c r="PVZ14" s="341"/>
      <c r="PWA14" s="341"/>
      <c r="PWB14" s="341"/>
      <c r="PWC14" s="341"/>
      <c r="PWD14" s="341"/>
      <c r="PWE14" s="341"/>
      <c r="PWF14" s="341"/>
      <c r="PWG14" s="341"/>
      <c r="PWH14" s="341"/>
      <c r="PWI14" s="341"/>
      <c r="PWJ14" s="341"/>
      <c r="PWK14" s="341"/>
      <c r="PWL14" s="341"/>
      <c r="PWM14" s="341"/>
      <c r="PWN14" s="341"/>
      <c r="PWO14" s="341"/>
      <c r="PWP14" s="341"/>
      <c r="PWQ14" s="341"/>
      <c r="PWR14" s="341"/>
      <c r="PWS14" s="341"/>
      <c r="PWT14" s="341"/>
      <c r="PWU14" s="341"/>
      <c r="PWV14" s="341"/>
      <c r="PWW14" s="341"/>
      <c r="PWX14" s="341"/>
      <c r="PWY14" s="341"/>
      <c r="PWZ14" s="341"/>
      <c r="PXA14" s="341"/>
      <c r="PXB14" s="341"/>
      <c r="PXC14" s="341"/>
      <c r="PXD14" s="341"/>
      <c r="PXE14" s="341"/>
      <c r="PXF14" s="341"/>
      <c r="PXG14" s="341"/>
      <c r="PXH14" s="341"/>
      <c r="PXI14" s="341"/>
      <c r="PXJ14" s="341"/>
      <c r="PXK14" s="341"/>
      <c r="PXL14" s="341"/>
      <c r="PXM14" s="341"/>
      <c r="PXN14" s="341"/>
      <c r="PXO14" s="341"/>
      <c r="PXP14" s="341"/>
      <c r="PXQ14" s="341"/>
      <c r="PXR14" s="341"/>
      <c r="PXS14" s="341"/>
      <c r="PXT14" s="341"/>
      <c r="PXU14" s="341"/>
      <c r="PXV14" s="341"/>
      <c r="PXW14" s="341"/>
      <c r="PXX14" s="341"/>
      <c r="PXY14" s="341"/>
      <c r="PXZ14" s="341"/>
      <c r="PYA14" s="341"/>
      <c r="PYB14" s="341"/>
      <c r="PYC14" s="341"/>
      <c r="PYD14" s="341"/>
      <c r="PYE14" s="341"/>
      <c r="PYF14" s="341"/>
      <c r="PYG14" s="341"/>
      <c r="PYH14" s="341"/>
      <c r="PYI14" s="341"/>
      <c r="PYJ14" s="341"/>
      <c r="PYK14" s="341"/>
      <c r="PYL14" s="341"/>
      <c r="PYM14" s="341"/>
      <c r="PYN14" s="341"/>
      <c r="PYO14" s="341"/>
      <c r="PYP14" s="341"/>
      <c r="PYQ14" s="341"/>
      <c r="PYR14" s="341"/>
      <c r="PYS14" s="341"/>
      <c r="PYT14" s="341"/>
      <c r="PYU14" s="341"/>
      <c r="PYV14" s="341"/>
      <c r="PYW14" s="341"/>
      <c r="PYX14" s="341"/>
      <c r="PYY14" s="341"/>
      <c r="PYZ14" s="341"/>
      <c r="PZA14" s="341"/>
      <c r="PZB14" s="341"/>
      <c r="PZC14" s="341"/>
      <c r="PZD14" s="341"/>
      <c r="PZE14" s="341"/>
      <c r="PZF14" s="341"/>
      <c r="PZG14" s="341"/>
      <c r="PZH14" s="341"/>
      <c r="PZI14" s="341"/>
      <c r="PZJ14" s="341"/>
      <c r="PZK14" s="341"/>
      <c r="PZL14" s="341"/>
      <c r="PZM14" s="341"/>
      <c r="PZN14" s="341"/>
      <c r="PZO14" s="341"/>
      <c r="PZP14" s="341"/>
      <c r="PZQ14" s="341"/>
      <c r="PZR14" s="341"/>
      <c r="PZS14" s="341"/>
      <c r="PZT14" s="341"/>
      <c r="PZU14" s="341"/>
      <c r="PZV14" s="341"/>
      <c r="PZW14" s="341"/>
      <c r="PZX14" s="341"/>
      <c r="PZY14" s="341"/>
      <c r="PZZ14" s="341"/>
      <c r="QAA14" s="341"/>
      <c r="QAB14" s="341"/>
      <c r="QAC14" s="341"/>
      <c r="QAD14" s="341"/>
      <c r="QAE14" s="341"/>
      <c r="QAF14" s="341"/>
      <c r="QAG14" s="341"/>
      <c r="QAH14" s="341"/>
      <c r="QAI14" s="341"/>
      <c r="QAJ14" s="341"/>
      <c r="QAK14" s="341"/>
      <c r="QAL14" s="341"/>
      <c r="QAM14" s="341"/>
      <c r="QAN14" s="341"/>
      <c r="QAO14" s="341"/>
      <c r="QAP14" s="341"/>
      <c r="QAQ14" s="341"/>
      <c r="QAR14" s="341"/>
      <c r="QAS14" s="341"/>
      <c r="QAT14" s="341"/>
      <c r="QAU14" s="341"/>
      <c r="QAV14" s="341"/>
      <c r="QAW14" s="341"/>
      <c r="QAX14" s="341"/>
      <c r="QAY14" s="341"/>
      <c r="QAZ14" s="341"/>
      <c r="QBA14" s="341"/>
      <c r="QBB14" s="341"/>
      <c r="QBC14" s="341"/>
      <c r="QBD14" s="341"/>
      <c r="QBE14" s="341"/>
      <c r="QBF14" s="341"/>
      <c r="QBG14" s="341"/>
      <c r="QBH14" s="341"/>
      <c r="QBI14" s="341"/>
      <c r="QBJ14" s="341"/>
      <c r="QBK14" s="341"/>
      <c r="QBL14" s="341"/>
      <c r="QBM14" s="341"/>
      <c r="QBN14" s="341"/>
      <c r="QBO14" s="341"/>
      <c r="QBP14" s="341"/>
      <c r="QBQ14" s="341"/>
      <c r="QBR14" s="341"/>
      <c r="QBS14" s="341"/>
      <c r="QBT14" s="341"/>
      <c r="QBU14" s="341"/>
      <c r="QBV14" s="341"/>
      <c r="QBW14" s="341"/>
      <c r="QBX14" s="341"/>
      <c r="QBY14" s="341"/>
      <c r="QBZ14" s="341"/>
      <c r="QCA14" s="341"/>
      <c r="QCB14" s="341"/>
      <c r="QCC14" s="341"/>
      <c r="QCD14" s="341"/>
      <c r="QCE14" s="341"/>
      <c r="QCF14" s="341"/>
      <c r="QCG14" s="341"/>
      <c r="QCH14" s="341"/>
      <c r="QCI14" s="341"/>
      <c r="QCJ14" s="341"/>
      <c r="QCK14" s="341"/>
      <c r="QCL14" s="341"/>
      <c r="QCM14" s="341"/>
      <c r="QCN14" s="341"/>
      <c r="QCO14" s="341"/>
      <c r="QCP14" s="341"/>
      <c r="QCQ14" s="341"/>
      <c r="QCR14" s="341"/>
      <c r="QCS14" s="341"/>
      <c r="QCT14" s="341"/>
      <c r="QCU14" s="341"/>
      <c r="QCV14" s="341"/>
      <c r="QCW14" s="341"/>
      <c r="QCX14" s="341"/>
      <c r="QCY14" s="341"/>
      <c r="QCZ14" s="341"/>
      <c r="QDA14" s="341"/>
      <c r="QDB14" s="341"/>
      <c r="QDC14" s="341"/>
      <c r="QDD14" s="341"/>
      <c r="QDE14" s="341"/>
      <c r="QDF14" s="341"/>
      <c r="QDG14" s="341"/>
      <c r="QDH14" s="341"/>
      <c r="QDI14" s="341"/>
      <c r="QDJ14" s="341"/>
      <c r="QDK14" s="341"/>
      <c r="QDL14" s="341"/>
      <c r="QDM14" s="341"/>
      <c r="QDN14" s="341"/>
      <c r="QDO14" s="341"/>
      <c r="QDP14" s="341"/>
      <c r="QDQ14" s="341"/>
      <c r="QDR14" s="341"/>
      <c r="QDS14" s="341"/>
      <c r="QDT14" s="341"/>
      <c r="QDU14" s="341"/>
      <c r="QDV14" s="341"/>
      <c r="QDW14" s="341"/>
      <c r="QDX14" s="341"/>
      <c r="QDY14" s="341"/>
      <c r="QDZ14" s="341"/>
      <c r="QEA14" s="341"/>
      <c r="QEB14" s="341"/>
      <c r="QEC14" s="341"/>
      <c r="QED14" s="341"/>
      <c r="QEE14" s="341"/>
      <c r="QEF14" s="341"/>
      <c r="QEG14" s="341"/>
      <c r="QEH14" s="341"/>
      <c r="QEI14" s="341"/>
      <c r="QEJ14" s="341"/>
      <c r="QEK14" s="341"/>
      <c r="QEL14" s="341"/>
      <c r="QEM14" s="341"/>
      <c r="QEN14" s="341"/>
      <c r="QEO14" s="341"/>
      <c r="QEP14" s="341"/>
      <c r="QEQ14" s="341"/>
      <c r="QER14" s="341"/>
      <c r="QES14" s="341"/>
      <c r="QET14" s="341"/>
      <c r="QEU14" s="341"/>
      <c r="QEV14" s="341"/>
      <c r="QEW14" s="341"/>
      <c r="QEX14" s="341"/>
      <c r="QEY14" s="341"/>
      <c r="QEZ14" s="341"/>
      <c r="QFA14" s="341"/>
      <c r="QFB14" s="341"/>
      <c r="QFC14" s="341"/>
      <c r="QFD14" s="341"/>
      <c r="QFE14" s="341"/>
      <c r="QFF14" s="341"/>
      <c r="QFG14" s="341"/>
      <c r="QFH14" s="341"/>
      <c r="QFI14" s="341"/>
      <c r="QFJ14" s="341"/>
      <c r="QFK14" s="341"/>
      <c r="QFL14" s="341"/>
      <c r="QFM14" s="341"/>
      <c r="QFN14" s="341"/>
      <c r="QFO14" s="341"/>
      <c r="QFP14" s="341"/>
      <c r="QFQ14" s="341"/>
      <c r="QFR14" s="341"/>
      <c r="QFS14" s="341"/>
      <c r="QFT14" s="341"/>
      <c r="QFU14" s="341"/>
      <c r="QFV14" s="341"/>
      <c r="QFW14" s="341"/>
      <c r="QFX14" s="341"/>
      <c r="QFY14" s="341"/>
      <c r="QFZ14" s="341"/>
      <c r="QGA14" s="341"/>
      <c r="QGB14" s="341"/>
      <c r="QGC14" s="341"/>
      <c r="QGD14" s="341"/>
      <c r="QGE14" s="341"/>
      <c r="QGF14" s="341"/>
      <c r="QGG14" s="341"/>
      <c r="QGH14" s="341"/>
      <c r="QGI14" s="341"/>
      <c r="QGJ14" s="341"/>
      <c r="QGK14" s="341"/>
      <c r="QGL14" s="341"/>
      <c r="QGM14" s="341"/>
      <c r="QGN14" s="341"/>
      <c r="QGO14" s="341"/>
      <c r="QGP14" s="341"/>
      <c r="QGQ14" s="341"/>
      <c r="QGR14" s="341"/>
      <c r="QGS14" s="341"/>
      <c r="QGT14" s="341"/>
      <c r="QGU14" s="341"/>
      <c r="QGV14" s="341"/>
      <c r="QGW14" s="341"/>
      <c r="QGX14" s="341"/>
      <c r="QGY14" s="341"/>
      <c r="QGZ14" s="341"/>
      <c r="QHA14" s="341"/>
      <c r="QHB14" s="341"/>
      <c r="QHC14" s="341"/>
      <c r="QHD14" s="341"/>
      <c r="QHE14" s="341"/>
      <c r="QHF14" s="341"/>
      <c r="QHG14" s="341"/>
      <c r="QHH14" s="341"/>
      <c r="QHI14" s="341"/>
      <c r="QHJ14" s="341"/>
      <c r="QHK14" s="341"/>
      <c r="QHL14" s="341"/>
      <c r="QHM14" s="341"/>
      <c r="QHN14" s="341"/>
      <c r="QHO14" s="341"/>
      <c r="QHP14" s="341"/>
      <c r="QHQ14" s="341"/>
      <c r="QHR14" s="341"/>
      <c r="QHS14" s="341"/>
      <c r="QHT14" s="341"/>
      <c r="QHU14" s="341"/>
      <c r="QHV14" s="341"/>
      <c r="QHW14" s="341"/>
      <c r="QHX14" s="341"/>
      <c r="QHY14" s="341"/>
      <c r="QHZ14" s="341"/>
      <c r="QIA14" s="341"/>
      <c r="QIB14" s="341"/>
      <c r="QIC14" s="341"/>
      <c r="QID14" s="341"/>
      <c r="QIE14" s="341"/>
      <c r="QIF14" s="341"/>
      <c r="QIG14" s="341"/>
      <c r="QIH14" s="341"/>
      <c r="QII14" s="341"/>
      <c r="QIJ14" s="341"/>
      <c r="QIK14" s="341"/>
      <c r="QIL14" s="341"/>
      <c r="QIM14" s="341"/>
      <c r="QIN14" s="341"/>
      <c r="QIO14" s="341"/>
      <c r="QIP14" s="341"/>
      <c r="QIQ14" s="341"/>
      <c r="QIR14" s="341"/>
      <c r="QIS14" s="341"/>
      <c r="QIT14" s="341"/>
      <c r="QIU14" s="341"/>
      <c r="QIV14" s="341"/>
      <c r="QIW14" s="341"/>
      <c r="QIX14" s="341"/>
      <c r="QIY14" s="341"/>
      <c r="QIZ14" s="341"/>
      <c r="QJA14" s="341"/>
      <c r="QJB14" s="341"/>
      <c r="QJC14" s="341"/>
      <c r="QJD14" s="341"/>
      <c r="QJE14" s="341"/>
      <c r="QJF14" s="341"/>
      <c r="QJG14" s="341"/>
      <c r="QJH14" s="341"/>
      <c r="QJI14" s="341"/>
      <c r="QJJ14" s="341"/>
      <c r="QJK14" s="341"/>
      <c r="QJL14" s="341"/>
      <c r="QJM14" s="341"/>
      <c r="QJN14" s="341"/>
      <c r="QJO14" s="341"/>
      <c r="QJP14" s="341"/>
      <c r="QJQ14" s="341"/>
      <c r="QJR14" s="341"/>
      <c r="QJS14" s="341"/>
      <c r="QJT14" s="341"/>
      <c r="QJU14" s="341"/>
      <c r="QJV14" s="341"/>
      <c r="QJW14" s="341"/>
      <c r="QJX14" s="341"/>
      <c r="QJY14" s="341"/>
      <c r="QJZ14" s="341"/>
      <c r="QKA14" s="341"/>
      <c r="QKB14" s="341"/>
      <c r="QKC14" s="341"/>
      <c r="QKD14" s="341"/>
      <c r="QKE14" s="341"/>
      <c r="QKF14" s="341"/>
      <c r="QKG14" s="341"/>
      <c r="QKH14" s="341"/>
      <c r="QKI14" s="341"/>
      <c r="QKJ14" s="341"/>
      <c r="QKK14" s="341"/>
      <c r="QKL14" s="341"/>
      <c r="QKM14" s="341"/>
      <c r="QKN14" s="341"/>
      <c r="QKO14" s="341"/>
      <c r="QKP14" s="341"/>
      <c r="QKQ14" s="341"/>
      <c r="QKR14" s="341"/>
      <c r="QKS14" s="341"/>
      <c r="QKT14" s="341"/>
      <c r="QKU14" s="341"/>
      <c r="QKV14" s="341"/>
      <c r="QKW14" s="341"/>
      <c r="QKX14" s="341"/>
      <c r="QKY14" s="341"/>
      <c r="QKZ14" s="341"/>
      <c r="QLA14" s="341"/>
      <c r="QLB14" s="341"/>
      <c r="QLC14" s="341"/>
      <c r="QLD14" s="341"/>
      <c r="QLE14" s="341"/>
      <c r="QLF14" s="341"/>
      <c r="QLG14" s="341"/>
      <c r="QLH14" s="341"/>
      <c r="QLI14" s="341"/>
      <c r="QLJ14" s="341"/>
      <c r="QLK14" s="341"/>
      <c r="QLL14" s="341"/>
      <c r="QLM14" s="341"/>
      <c r="QLN14" s="341"/>
      <c r="QLO14" s="341"/>
      <c r="QLP14" s="341"/>
      <c r="QLQ14" s="341"/>
      <c r="QLR14" s="341"/>
      <c r="QLS14" s="341"/>
      <c r="QLT14" s="341"/>
      <c r="QLU14" s="341"/>
      <c r="QLV14" s="341"/>
      <c r="QLW14" s="341"/>
      <c r="QLX14" s="341"/>
      <c r="QLY14" s="341"/>
      <c r="QLZ14" s="341"/>
      <c r="QMA14" s="341"/>
      <c r="QMB14" s="341"/>
      <c r="QMC14" s="341"/>
      <c r="QMD14" s="341"/>
      <c r="QME14" s="341"/>
      <c r="QMF14" s="341"/>
      <c r="QMG14" s="341"/>
      <c r="QMH14" s="341"/>
      <c r="QMI14" s="341"/>
      <c r="QMJ14" s="341"/>
      <c r="QMK14" s="341"/>
      <c r="QML14" s="341"/>
      <c r="QMM14" s="341"/>
      <c r="QMN14" s="341"/>
      <c r="QMO14" s="341"/>
      <c r="QMP14" s="341"/>
      <c r="QMQ14" s="341"/>
      <c r="QMR14" s="341"/>
      <c r="QMS14" s="341"/>
      <c r="QMT14" s="341"/>
      <c r="QMU14" s="341"/>
      <c r="QMV14" s="341"/>
      <c r="QMW14" s="341"/>
      <c r="QMX14" s="341"/>
      <c r="QMY14" s="341"/>
      <c r="QMZ14" s="341"/>
      <c r="QNA14" s="341"/>
      <c r="QNB14" s="341"/>
      <c r="QNC14" s="341"/>
      <c r="QND14" s="341"/>
      <c r="QNE14" s="341"/>
      <c r="QNF14" s="341"/>
      <c r="QNG14" s="341"/>
      <c r="QNH14" s="341"/>
      <c r="QNI14" s="341"/>
      <c r="QNJ14" s="341"/>
      <c r="QNK14" s="341"/>
      <c r="QNL14" s="341"/>
      <c r="QNM14" s="341"/>
      <c r="QNN14" s="341"/>
      <c r="QNO14" s="341"/>
      <c r="QNP14" s="341"/>
      <c r="QNQ14" s="341"/>
      <c r="QNR14" s="341"/>
      <c r="QNS14" s="341"/>
      <c r="QNT14" s="341"/>
      <c r="QNU14" s="341"/>
      <c r="QNV14" s="341"/>
      <c r="QNW14" s="341"/>
      <c r="QNX14" s="341"/>
      <c r="QNY14" s="341"/>
      <c r="QNZ14" s="341"/>
      <c r="QOA14" s="341"/>
      <c r="QOB14" s="341"/>
      <c r="QOC14" s="341"/>
      <c r="QOD14" s="341"/>
      <c r="QOE14" s="341"/>
      <c r="QOF14" s="341"/>
      <c r="QOG14" s="341"/>
      <c r="QOH14" s="341"/>
      <c r="QOI14" s="341"/>
      <c r="QOJ14" s="341"/>
      <c r="QOK14" s="341"/>
      <c r="QOL14" s="341"/>
      <c r="QOM14" s="341"/>
      <c r="QON14" s="341"/>
      <c r="QOO14" s="341"/>
      <c r="QOP14" s="341"/>
      <c r="QOQ14" s="341"/>
      <c r="QOR14" s="341"/>
      <c r="QOS14" s="341"/>
      <c r="QOT14" s="341"/>
      <c r="QOU14" s="341"/>
      <c r="QOV14" s="341"/>
      <c r="QOW14" s="341"/>
      <c r="QOX14" s="341"/>
      <c r="QOY14" s="341"/>
      <c r="QOZ14" s="341"/>
      <c r="QPA14" s="341"/>
      <c r="QPB14" s="341"/>
      <c r="QPC14" s="341"/>
      <c r="QPD14" s="341"/>
      <c r="QPE14" s="341"/>
      <c r="QPF14" s="341"/>
      <c r="QPG14" s="341"/>
      <c r="QPH14" s="341"/>
      <c r="QPI14" s="341"/>
      <c r="QPJ14" s="341"/>
      <c r="QPK14" s="341"/>
      <c r="QPL14" s="341"/>
      <c r="QPM14" s="341"/>
      <c r="QPN14" s="341"/>
      <c r="QPO14" s="341"/>
      <c r="QPP14" s="341"/>
      <c r="QPQ14" s="341"/>
      <c r="QPR14" s="341"/>
      <c r="QPS14" s="341"/>
      <c r="QPT14" s="341"/>
      <c r="QPU14" s="341"/>
      <c r="QPV14" s="341"/>
      <c r="QPW14" s="341"/>
      <c r="QPX14" s="341"/>
      <c r="QPY14" s="341"/>
      <c r="QPZ14" s="341"/>
      <c r="QQA14" s="341"/>
      <c r="QQB14" s="341"/>
      <c r="QQC14" s="341"/>
      <c r="QQD14" s="341"/>
      <c r="QQE14" s="341"/>
      <c r="QQF14" s="341"/>
      <c r="QQG14" s="341"/>
      <c r="QQH14" s="341"/>
      <c r="QQI14" s="341"/>
      <c r="QQJ14" s="341"/>
      <c r="QQK14" s="341"/>
      <c r="QQL14" s="341"/>
      <c r="QQM14" s="341"/>
      <c r="QQN14" s="341"/>
      <c r="QQO14" s="341"/>
      <c r="QQP14" s="341"/>
      <c r="QQQ14" s="341"/>
      <c r="QQR14" s="341"/>
      <c r="QQS14" s="341"/>
      <c r="QQT14" s="341"/>
      <c r="QQU14" s="341"/>
      <c r="QQV14" s="341"/>
      <c r="QQW14" s="341"/>
      <c r="QQX14" s="341"/>
      <c r="QQY14" s="341"/>
      <c r="QQZ14" s="341"/>
      <c r="QRA14" s="341"/>
      <c r="QRB14" s="341"/>
      <c r="QRC14" s="341"/>
      <c r="QRD14" s="341"/>
      <c r="QRE14" s="341"/>
      <c r="QRF14" s="341"/>
      <c r="QRG14" s="341"/>
      <c r="QRH14" s="341"/>
      <c r="QRI14" s="341"/>
      <c r="QRJ14" s="341"/>
      <c r="QRK14" s="341"/>
      <c r="QRL14" s="341"/>
      <c r="QRM14" s="341"/>
      <c r="QRN14" s="341"/>
      <c r="QRO14" s="341"/>
      <c r="QRP14" s="341"/>
      <c r="QRQ14" s="341"/>
      <c r="QRR14" s="341"/>
      <c r="QRS14" s="341"/>
      <c r="QRT14" s="341"/>
      <c r="QRU14" s="341"/>
      <c r="QRV14" s="341"/>
      <c r="QRW14" s="341"/>
      <c r="QRX14" s="341"/>
      <c r="QRY14" s="341"/>
      <c r="QRZ14" s="341"/>
      <c r="QSA14" s="341"/>
      <c r="QSB14" s="341"/>
      <c r="QSC14" s="341"/>
      <c r="QSD14" s="341"/>
      <c r="QSE14" s="341"/>
      <c r="QSF14" s="341"/>
      <c r="QSG14" s="341"/>
      <c r="QSH14" s="341"/>
      <c r="QSI14" s="341"/>
      <c r="QSJ14" s="341"/>
      <c r="QSK14" s="341"/>
      <c r="QSL14" s="341"/>
      <c r="QSM14" s="341"/>
      <c r="QSN14" s="341"/>
      <c r="QSO14" s="341"/>
      <c r="QSP14" s="341"/>
      <c r="QSQ14" s="341"/>
      <c r="QSR14" s="341"/>
      <c r="QSS14" s="341"/>
      <c r="QST14" s="341"/>
      <c r="QSU14" s="341"/>
      <c r="QSV14" s="341"/>
      <c r="QSW14" s="341"/>
      <c r="QSX14" s="341"/>
      <c r="QSY14" s="341"/>
      <c r="QSZ14" s="341"/>
      <c r="QTA14" s="341"/>
      <c r="QTB14" s="341"/>
      <c r="QTC14" s="341"/>
      <c r="QTD14" s="341"/>
      <c r="QTE14" s="341"/>
      <c r="QTF14" s="341"/>
      <c r="QTG14" s="341"/>
      <c r="QTH14" s="341"/>
      <c r="QTI14" s="341"/>
      <c r="QTJ14" s="341"/>
      <c r="QTK14" s="341"/>
      <c r="QTL14" s="341"/>
      <c r="QTM14" s="341"/>
      <c r="QTN14" s="341"/>
      <c r="QTO14" s="341"/>
      <c r="QTP14" s="341"/>
      <c r="QTQ14" s="341"/>
      <c r="QTR14" s="341"/>
      <c r="QTS14" s="341"/>
      <c r="QTT14" s="341"/>
      <c r="QTU14" s="341"/>
      <c r="QTV14" s="341"/>
      <c r="QTW14" s="341"/>
      <c r="QTX14" s="341"/>
      <c r="QTY14" s="341"/>
      <c r="QTZ14" s="341"/>
      <c r="QUA14" s="341"/>
      <c r="QUB14" s="341"/>
      <c r="QUC14" s="341"/>
      <c r="QUD14" s="341"/>
      <c r="QUE14" s="341"/>
      <c r="QUF14" s="341"/>
      <c r="QUG14" s="341"/>
      <c r="QUH14" s="341"/>
      <c r="QUI14" s="341"/>
      <c r="QUJ14" s="341"/>
      <c r="QUK14" s="341"/>
      <c r="QUL14" s="341"/>
      <c r="QUM14" s="341"/>
      <c r="QUN14" s="341"/>
      <c r="QUO14" s="341"/>
      <c r="QUP14" s="341"/>
      <c r="QUQ14" s="341"/>
      <c r="QUR14" s="341"/>
      <c r="QUS14" s="341"/>
      <c r="QUT14" s="341"/>
      <c r="QUU14" s="341"/>
      <c r="QUV14" s="341"/>
      <c r="QUW14" s="341"/>
      <c r="QUX14" s="341"/>
      <c r="QUY14" s="341"/>
      <c r="QUZ14" s="341"/>
      <c r="QVA14" s="341"/>
      <c r="QVB14" s="341"/>
      <c r="QVC14" s="341"/>
      <c r="QVD14" s="341"/>
      <c r="QVE14" s="341"/>
      <c r="QVF14" s="341"/>
      <c r="QVG14" s="341"/>
      <c r="QVH14" s="341"/>
      <c r="QVI14" s="341"/>
      <c r="QVJ14" s="341"/>
      <c r="QVK14" s="341"/>
      <c r="QVL14" s="341"/>
      <c r="QVM14" s="341"/>
      <c r="QVN14" s="341"/>
      <c r="QVO14" s="341"/>
      <c r="QVP14" s="341"/>
      <c r="QVQ14" s="341"/>
      <c r="QVR14" s="341"/>
      <c r="QVS14" s="341"/>
      <c r="QVT14" s="341"/>
      <c r="QVU14" s="341"/>
      <c r="QVV14" s="341"/>
      <c r="QVW14" s="341"/>
      <c r="QVX14" s="341"/>
      <c r="QVY14" s="341"/>
      <c r="QVZ14" s="341"/>
      <c r="QWA14" s="341"/>
      <c r="QWB14" s="341"/>
      <c r="QWC14" s="341"/>
      <c r="QWD14" s="341"/>
      <c r="QWE14" s="341"/>
      <c r="QWF14" s="341"/>
      <c r="QWG14" s="341"/>
      <c r="QWH14" s="341"/>
      <c r="QWI14" s="341"/>
      <c r="QWJ14" s="341"/>
      <c r="QWK14" s="341"/>
      <c r="QWL14" s="341"/>
      <c r="QWM14" s="341"/>
      <c r="QWN14" s="341"/>
      <c r="QWO14" s="341"/>
      <c r="QWP14" s="341"/>
      <c r="QWQ14" s="341"/>
      <c r="QWR14" s="341"/>
      <c r="QWS14" s="341"/>
      <c r="QWT14" s="341"/>
      <c r="QWU14" s="341"/>
      <c r="QWV14" s="341"/>
      <c r="QWW14" s="341"/>
      <c r="QWX14" s="341"/>
      <c r="QWY14" s="341"/>
      <c r="QWZ14" s="341"/>
      <c r="QXA14" s="341"/>
      <c r="QXB14" s="341"/>
      <c r="QXC14" s="341"/>
      <c r="QXD14" s="341"/>
      <c r="QXE14" s="341"/>
      <c r="QXF14" s="341"/>
      <c r="QXG14" s="341"/>
      <c r="QXH14" s="341"/>
      <c r="QXI14" s="341"/>
      <c r="QXJ14" s="341"/>
      <c r="QXK14" s="341"/>
      <c r="QXL14" s="341"/>
      <c r="QXM14" s="341"/>
      <c r="QXN14" s="341"/>
      <c r="QXO14" s="341"/>
      <c r="QXP14" s="341"/>
      <c r="QXQ14" s="341"/>
      <c r="QXR14" s="341"/>
      <c r="QXS14" s="341"/>
      <c r="QXT14" s="341"/>
      <c r="QXU14" s="341"/>
      <c r="QXV14" s="341"/>
      <c r="QXW14" s="341"/>
      <c r="QXX14" s="341"/>
      <c r="QXY14" s="341"/>
      <c r="QXZ14" s="341"/>
      <c r="QYA14" s="341"/>
      <c r="QYB14" s="341"/>
      <c r="QYC14" s="341"/>
      <c r="QYD14" s="341"/>
      <c r="QYE14" s="341"/>
      <c r="QYF14" s="341"/>
      <c r="QYG14" s="341"/>
      <c r="QYH14" s="341"/>
      <c r="QYI14" s="341"/>
      <c r="QYJ14" s="341"/>
      <c r="QYK14" s="341"/>
      <c r="QYL14" s="341"/>
      <c r="QYM14" s="341"/>
      <c r="QYN14" s="341"/>
      <c r="QYO14" s="341"/>
      <c r="QYP14" s="341"/>
      <c r="QYQ14" s="341"/>
      <c r="QYR14" s="341"/>
      <c r="QYS14" s="341"/>
      <c r="QYT14" s="341"/>
      <c r="QYU14" s="341"/>
      <c r="QYV14" s="341"/>
      <c r="QYW14" s="341"/>
      <c r="QYX14" s="341"/>
      <c r="QYY14" s="341"/>
      <c r="QYZ14" s="341"/>
      <c r="QZA14" s="341"/>
      <c r="QZB14" s="341"/>
      <c r="QZC14" s="341"/>
      <c r="QZD14" s="341"/>
      <c r="QZE14" s="341"/>
      <c r="QZF14" s="341"/>
      <c r="QZG14" s="341"/>
      <c r="QZH14" s="341"/>
      <c r="QZI14" s="341"/>
      <c r="QZJ14" s="341"/>
      <c r="QZK14" s="341"/>
      <c r="QZL14" s="341"/>
      <c r="QZM14" s="341"/>
      <c r="QZN14" s="341"/>
      <c r="QZO14" s="341"/>
      <c r="QZP14" s="341"/>
      <c r="QZQ14" s="341"/>
      <c r="QZR14" s="341"/>
      <c r="QZS14" s="341"/>
      <c r="QZT14" s="341"/>
      <c r="QZU14" s="341"/>
      <c r="QZV14" s="341"/>
      <c r="QZW14" s="341"/>
      <c r="QZX14" s="341"/>
      <c r="QZY14" s="341"/>
      <c r="QZZ14" s="341"/>
      <c r="RAA14" s="341"/>
      <c r="RAB14" s="341"/>
      <c r="RAC14" s="341"/>
      <c r="RAD14" s="341"/>
      <c r="RAE14" s="341"/>
      <c r="RAF14" s="341"/>
      <c r="RAG14" s="341"/>
      <c r="RAH14" s="341"/>
      <c r="RAI14" s="341"/>
      <c r="RAJ14" s="341"/>
      <c r="RAK14" s="341"/>
      <c r="RAL14" s="341"/>
      <c r="RAM14" s="341"/>
      <c r="RAN14" s="341"/>
      <c r="RAO14" s="341"/>
      <c r="RAP14" s="341"/>
      <c r="RAQ14" s="341"/>
      <c r="RAR14" s="341"/>
      <c r="RAS14" s="341"/>
      <c r="RAT14" s="341"/>
      <c r="RAU14" s="341"/>
      <c r="RAV14" s="341"/>
      <c r="RAW14" s="341"/>
      <c r="RAX14" s="341"/>
      <c r="RAY14" s="341"/>
      <c r="RAZ14" s="341"/>
      <c r="RBA14" s="341"/>
      <c r="RBB14" s="341"/>
      <c r="RBC14" s="341"/>
      <c r="RBD14" s="341"/>
      <c r="RBE14" s="341"/>
      <c r="RBF14" s="341"/>
      <c r="RBG14" s="341"/>
      <c r="RBH14" s="341"/>
      <c r="RBI14" s="341"/>
      <c r="RBJ14" s="341"/>
      <c r="RBK14" s="341"/>
      <c r="RBL14" s="341"/>
      <c r="RBM14" s="341"/>
      <c r="RBN14" s="341"/>
      <c r="RBO14" s="341"/>
      <c r="RBP14" s="341"/>
      <c r="RBQ14" s="341"/>
      <c r="RBR14" s="341"/>
      <c r="RBS14" s="341"/>
      <c r="RBT14" s="341"/>
      <c r="RBU14" s="341"/>
      <c r="RBV14" s="341"/>
      <c r="RBW14" s="341"/>
      <c r="RBX14" s="341"/>
      <c r="RBY14" s="341"/>
      <c r="RBZ14" s="341"/>
      <c r="RCA14" s="341"/>
      <c r="RCB14" s="341"/>
      <c r="RCC14" s="341"/>
      <c r="RCD14" s="341"/>
      <c r="RCE14" s="341"/>
      <c r="RCF14" s="341"/>
      <c r="RCG14" s="341"/>
      <c r="RCH14" s="341"/>
      <c r="RCI14" s="341"/>
      <c r="RCJ14" s="341"/>
      <c r="RCK14" s="341"/>
      <c r="RCL14" s="341"/>
      <c r="RCM14" s="341"/>
      <c r="RCN14" s="341"/>
      <c r="RCO14" s="341"/>
      <c r="RCP14" s="341"/>
      <c r="RCQ14" s="341"/>
      <c r="RCR14" s="341"/>
      <c r="RCS14" s="341"/>
      <c r="RCT14" s="341"/>
      <c r="RCU14" s="341"/>
      <c r="RCV14" s="341"/>
      <c r="RCW14" s="341"/>
      <c r="RCX14" s="341"/>
      <c r="RCY14" s="341"/>
      <c r="RCZ14" s="341"/>
      <c r="RDA14" s="341"/>
      <c r="RDB14" s="341"/>
      <c r="RDC14" s="341"/>
      <c r="RDD14" s="341"/>
      <c r="RDE14" s="341"/>
      <c r="RDF14" s="341"/>
      <c r="RDG14" s="341"/>
      <c r="RDH14" s="341"/>
      <c r="RDI14" s="341"/>
      <c r="RDJ14" s="341"/>
      <c r="RDK14" s="341"/>
      <c r="RDL14" s="341"/>
      <c r="RDM14" s="341"/>
      <c r="RDN14" s="341"/>
      <c r="RDO14" s="341"/>
      <c r="RDP14" s="341"/>
      <c r="RDQ14" s="341"/>
      <c r="RDR14" s="341"/>
      <c r="RDS14" s="341"/>
      <c r="RDT14" s="341"/>
      <c r="RDU14" s="341"/>
      <c r="RDV14" s="341"/>
      <c r="RDW14" s="341"/>
      <c r="RDX14" s="341"/>
      <c r="RDY14" s="341"/>
      <c r="RDZ14" s="341"/>
      <c r="REA14" s="341"/>
      <c r="REB14" s="341"/>
      <c r="REC14" s="341"/>
      <c r="RED14" s="341"/>
      <c r="REE14" s="341"/>
      <c r="REF14" s="341"/>
      <c r="REG14" s="341"/>
      <c r="REH14" s="341"/>
      <c r="REI14" s="341"/>
      <c r="REJ14" s="341"/>
      <c r="REK14" s="341"/>
      <c r="REL14" s="341"/>
      <c r="REM14" s="341"/>
      <c r="REN14" s="341"/>
      <c r="REO14" s="341"/>
      <c r="REP14" s="341"/>
      <c r="REQ14" s="341"/>
      <c r="RER14" s="341"/>
      <c r="RES14" s="341"/>
      <c r="RET14" s="341"/>
      <c r="REU14" s="341"/>
      <c r="REV14" s="341"/>
      <c r="REW14" s="341"/>
      <c r="REX14" s="341"/>
      <c r="REY14" s="341"/>
      <c r="REZ14" s="341"/>
      <c r="RFA14" s="341"/>
      <c r="RFB14" s="341"/>
      <c r="RFC14" s="341"/>
      <c r="RFD14" s="341"/>
      <c r="RFE14" s="341"/>
      <c r="RFF14" s="341"/>
      <c r="RFG14" s="341"/>
      <c r="RFH14" s="341"/>
      <c r="RFI14" s="341"/>
      <c r="RFJ14" s="341"/>
      <c r="RFK14" s="341"/>
      <c r="RFL14" s="341"/>
      <c r="RFM14" s="341"/>
      <c r="RFN14" s="341"/>
      <c r="RFO14" s="341"/>
      <c r="RFP14" s="341"/>
      <c r="RFQ14" s="341"/>
      <c r="RFR14" s="341"/>
      <c r="RFS14" s="341"/>
      <c r="RFT14" s="341"/>
      <c r="RFU14" s="341"/>
      <c r="RFV14" s="341"/>
      <c r="RFW14" s="341"/>
      <c r="RFX14" s="341"/>
      <c r="RFY14" s="341"/>
      <c r="RFZ14" s="341"/>
      <c r="RGA14" s="341"/>
      <c r="RGB14" s="341"/>
      <c r="RGC14" s="341"/>
      <c r="RGD14" s="341"/>
      <c r="RGE14" s="341"/>
      <c r="RGF14" s="341"/>
      <c r="RGG14" s="341"/>
      <c r="RGH14" s="341"/>
      <c r="RGI14" s="341"/>
      <c r="RGJ14" s="341"/>
      <c r="RGK14" s="341"/>
      <c r="RGL14" s="341"/>
      <c r="RGM14" s="341"/>
      <c r="RGN14" s="341"/>
      <c r="RGO14" s="341"/>
      <c r="RGP14" s="341"/>
      <c r="RGQ14" s="341"/>
      <c r="RGR14" s="341"/>
      <c r="RGS14" s="341"/>
      <c r="RGT14" s="341"/>
      <c r="RGU14" s="341"/>
      <c r="RGV14" s="341"/>
      <c r="RGW14" s="341"/>
      <c r="RGX14" s="341"/>
      <c r="RGY14" s="341"/>
      <c r="RGZ14" s="341"/>
      <c r="RHA14" s="341"/>
      <c r="RHB14" s="341"/>
      <c r="RHC14" s="341"/>
      <c r="RHD14" s="341"/>
      <c r="RHE14" s="341"/>
      <c r="RHF14" s="341"/>
      <c r="RHG14" s="341"/>
      <c r="RHH14" s="341"/>
      <c r="RHI14" s="341"/>
      <c r="RHJ14" s="341"/>
      <c r="RHK14" s="341"/>
      <c r="RHL14" s="341"/>
      <c r="RHM14" s="341"/>
      <c r="RHN14" s="341"/>
      <c r="RHO14" s="341"/>
      <c r="RHP14" s="341"/>
      <c r="RHQ14" s="341"/>
      <c r="RHR14" s="341"/>
      <c r="RHS14" s="341"/>
      <c r="RHT14" s="341"/>
      <c r="RHU14" s="341"/>
      <c r="RHV14" s="341"/>
      <c r="RHW14" s="341"/>
      <c r="RHX14" s="341"/>
      <c r="RHY14" s="341"/>
      <c r="RHZ14" s="341"/>
      <c r="RIA14" s="341"/>
      <c r="RIB14" s="341"/>
      <c r="RIC14" s="341"/>
      <c r="RID14" s="341"/>
      <c r="RIE14" s="341"/>
      <c r="RIF14" s="341"/>
      <c r="RIG14" s="341"/>
      <c r="RIH14" s="341"/>
      <c r="RII14" s="341"/>
      <c r="RIJ14" s="341"/>
      <c r="RIK14" s="341"/>
      <c r="RIL14" s="341"/>
      <c r="RIM14" s="341"/>
      <c r="RIN14" s="341"/>
      <c r="RIO14" s="341"/>
      <c r="RIP14" s="341"/>
      <c r="RIQ14" s="341"/>
      <c r="RIR14" s="341"/>
      <c r="RIS14" s="341"/>
      <c r="RIT14" s="341"/>
      <c r="RIU14" s="341"/>
      <c r="RIV14" s="341"/>
      <c r="RIW14" s="341"/>
      <c r="RIX14" s="341"/>
      <c r="RIY14" s="341"/>
      <c r="RIZ14" s="341"/>
      <c r="RJA14" s="341"/>
      <c r="RJB14" s="341"/>
      <c r="RJC14" s="341"/>
      <c r="RJD14" s="341"/>
      <c r="RJE14" s="341"/>
      <c r="RJF14" s="341"/>
      <c r="RJG14" s="341"/>
      <c r="RJH14" s="341"/>
      <c r="RJI14" s="341"/>
      <c r="RJJ14" s="341"/>
      <c r="RJK14" s="341"/>
      <c r="RJL14" s="341"/>
      <c r="RJM14" s="341"/>
      <c r="RJN14" s="341"/>
      <c r="RJO14" s="341"/>
      <c r="RJP14" s="341"/>
      <c r="RJQ14" s="341"/>
      <c r="RJR14" s="341"/>
      <c r="RJS14" s="341"/>
      <c r="RJT14" s="341"/>
      <c r="RJU14" s="341"/>
      <c r="RJV14" s="341"/>
      <c r="RJW14" s="341"/>
      <c r="RJX14" s="341"/>
      <c r="RJY14" s="341"/>
      <c r="RJZ14" s="341"/>
      <c r="RKA14" s="341"/>
      <c r="RKB14" s="341"/>
      <c r="RKC14" s="341"/>
      <c r="RKD14" s="341"/>
      <c r="RKE14" s="341"/>
      <c r="RKF14" s="341"/>
      <c r="RKG14" s="341"/>
      <c r="RKH14" s="341"/>
      <c r="RKI14" s="341"/>
      <c r="RKJ14" s="341"/>
      <c r="RKK14" s="341"/>
      <c r="RKL14" s="341"/>
      <c r="RKM14" s="341"/>
      <c r="RKN14" s="341"/>
      <c r="RKO14" s="341"/>
      <c r="RKP14" s="341"/>
      <c r="RKQ14" s="341"/>
      <c r="RKR14" s="341"/>
      <c r="RKS14" s="341"/>
      <c r="RKT14" s="341"/>
      <c r="RKU14" s="341"/>
      <c r="RKV14" s="341"/>
      <c r="RKW14" s="341"/>
      <c r="RKX14" s="341"/>
      <c r="RKY14" s="341"/>
      <c r="RKZ14" s="341"/>
      <c r="RLA14" s="341"/>
      <c r="RLB14" s="341"/>
      <c r="RLC14" s="341"/>
      <c r="RLD14" s="341"/>
      <c r="RLE14" s="341"/>
      <c r="RLF14" s="341"/>
      <c r="RLG14" s="341"/>
      <c r="RLH14" s="341"/>
      <c r="RLI14" s="341"/>
      <c r="RLJ14" s="341"/>
      <c r="RLK14" s="341"/>
      <c r="RLL14" s="341"/>
      <c r="RLM14" s="341"/>
      <c r="RLN14" s="341"/>
      <c r="RLO14" s="341"/>
      <c r="RLP14" s="341"/>
      <c r="RLQ14" s="341"/>
      <c r="RLR14" s="341"/>
      <c r="RLS14" s="341"/>
      <c r="RLT14" s="341"/>
      <c r="RLU14" s="341"/>
      <c r="RLV14" s="341"/>
      <c r="RLW14" s="341"/>
      <c r="RLX14" s="341"/>
      <c r="RLY14" s="341"/>
      <c r="RLZ14" s="341"/>
      <c r="RMA14" s="341"/>
      <c r="RMB14" s="341"/>
      <c r="RMC14" s="341"/>
      <c r="RMD14" s="341"/>
      <c r="RME14" s="341"/>
      <c r="RMF14" s="341"/>
      <c r="RMG14" s="341"/>
      <c r="RMH14" s="341"/>
      <c r="RMI14" s="341"/>
      <c r="RMJ14" s="341"/>
      <c r="RMK14" s="341"/>
      <c r="RML14" s="341"/>
      <c r="RMM14" s="341"/>
      <c r="RMN14" s="341"/>
      <c r="RMO14" s="341"/>
      <c r="RMP14" s="341"/>
      <c r="RMQ14" s="341"/>
      <c r="RMR14" s="341"/>
      <c r="RMS14" s="341"/>
      <c r="RMT14" s="341"/>
      <c r="RMU14" s="341"/>
      <c r="RMV14" s="341"/>
      <c r="RMW14" s="341"/>
      <c r="RMX14" s="341"/>
      <c r="RMY14" s="341"/>
      <c r="RMZ14" s="341"/>
      <c r="RNA14" s="341"/>
      <c r="RNB14" s="341"/>
      <c r="RNC14" s="341"/>
      <c r="RND14" s="341"/>
      <c r="RNE14" s="341"/>
      <c r="RNF14" s="341"/>
      <c r="RNG14" s="341"/>
      <c r="RNH14" s="341"/>
      <c r="RNI14" s="341"/>
      <c r="RNJ14" s="341"/>
      <c r="RNK14" s="341"/>
      <c r="RNL14" s="341"/>
      <c r="RNM14" s="341"/>
      <c r="RNN14" s="341"/>
      <c r="RNO14" s="341"/>
      <c r="RNP14" s="341"/>
      <c r="RNQ14" s="341"/>
      <c r="RNR14" s="341"/>
      <c r="RNS14" s="341"/>
      <c r="RNT14" s="341"/>
      <c r="RNU14" s="341"/>
      <c r="RNV14" s="341"/>
      <c r="RNW14" s="341"/>
      <c r="RNX14" s="341"/>
      <c r="RNY14" s="341"/>
      <c r="RNZ14" s="341"/>
      <c r="ROA14" s="341"/>
      <c r="ROB14" s="341"/>
      <c r="ROC14" s="341"/>
      <c r="ROD14" s="341"/>
      <c r="ROE14" s="341"/>
      <c r="ROF14" s="341"/>
      <c r="ROG14" s="341"/>
      <c r="ROH14" s="341"/>
      <c r="ROI14" s="341"/>
      <c r="ROJ14" s="341"/>
      <c r="ROK14" s="341"/>
      <c r="ROL14" s="341"/>
      <c r="ROM14" s="341"/>
      <c r="RON14" s="341"/>
      <c r="ROO14" s="341"/>
      <c r="ROP14" s="341"/>
      <c r="ROQ14" s="341"/>
      <c r="ROR14" s="341"/>
      <c r="ROS14" s="341"/>
      <c r="ROT14" s="341"/>
      <c r="ROU14" s="341"/>
      <c r="ROV14" s="341"/>
      <c r="ROW14" s="341"/>
      <c r="ROX14" s="341"/>
      <c r="ROY14" s="341"/>
      <c r="ROZ14" s="341"/>
      <c r="RPA14" s="341"/>
      <c r="RPB14" s="341"/>
      <c r="RPC14" s="341"/>
      <c r="RPD14" s="341"/>
      <c r="RPE14" s="341"/>
      <c r="RPF14" s="341"/>
      <c r="RPG14" s="341"/>
      <c r="RPH14" s="341"/>
      <c r="RPI14" s="341"/>
      <c r="RPJ14" s="341"/>
      <c r="RPK14" s="341"/>
      <c r="RPL14" s="341"/>
      <c r="RPM14" s="341"/>
      <c r="RPN14" s="341"/>
      <c r="RPO14" s="341"/>
      <c r="RPP14" s="341"/>
      <c r="RPQ14" s="341"/>
      <c r="RPR14" s="341"/>
      <c r="RPS14" s="341"/>
      <c r="RPT14" s="341"/>
      <c r="RPU14" s="341"/>
      <c r="RPV14" s="341"/>
      <c r="RPW14" s="341"/>
      <c r="RPX14" s="341"/>
      <c r="RPY14" s="341"/>
      <c r="RPZ14" s="341"/>
      <c r="RQA14" s="341"/>
      <c r="RQB14" s="341"/>
      <c r="RQC14" s="341"/>
      <c r="RQD14" s="341"/>
      <c r="RQE14" s="341"/>
      <c r="RQF14" s="341"/>
      <c r="RQG14" s="341"/>
      <c r="RQH14" s="341"/>
      <c r="RQI14" s="341"/>
      <c r="RQJ14" s="341"/>
      <c r="RQK14" s="341"/>
      <c r="RQL14" s="341"/>
      <c r="RQM14" s="341"/>
      <c r="RQN14" s="341"/>
      <c r="RQO14" s="341"/>
      <c r="RQP14" s="341"/>
      <c r="RQQ14" s="341"/>
      <c r="RQR14" s="341"/>
      <c r="RQS14" s="341"/>
      <c r="RQT14" s="341"/>
      <c r="RQU14" s="341"/>
      <c r="RQV14" s="341"/>
      <c r="RQW14" s="341"/>
      <c r="RQX14" s="341"/>
      <c r="RQY14" s="341"/>
      <c r="RQZ14" s="341"/>
      <c r="RRA14" s="341"/>
      <c r="RRB14" s="341"/>
      <c r="RRC14" s="341"/>
      <c r="RRD14" s="341"/>
      <c r="RRE14" s="341"/>
      <c r="RRF14" s="341"/>
      <c r="RRG14" s="341"/>
      <c r="RRH14" s="341"/>
      <c r="RRI14" s="341"/>
      <c r="RRJ14" s="341"/>
      <c r="RRK14" s="341"/>
      <c r="RRL14" s="341"/>
      <c r="RRM14" s="341"/>
      <c r="RRN14" s="341"/>
      <c r="RRO14" s="341"/>
      <c r="RRP14" s="341"/>
      <c r="RRQ14" s="341"/>
      <c r="RRR14" s="341"/>
      <c r="RRS14" s="341"/>
      <c r="RRT14" s="341"/>
      <c r="RRU14" s="341"/>
      <c r="RRV14" s="341"/>
      <c r="RRW14" s="341"/>
      <c r="RRX14" s="341"/>
      <c r="RRY14" s="341"/>
      <c r="RRZ14" s="341"/>
      <c r="RSA14" s="341"/>
      <c r="RSB14" s="341"/>
      <c r="RSC14" s="341"/>
      <c r="RSD14" s="341"/>
      <c r="RSE14" s="341"/>
      <c r="RSF14" s="341"/>
      <c r="RSG14" s="341"/>
      <c r="RSH14" s="341"/>
      <c r="RSI14" s="341"/>
      <c r="RSJ14" s="341"/>
      <c r="RSK14" s="341"/>
      <c r="RSL14" s="341"/>
      <c r="RSM14" s="341"/>
      <c r="RSN14" s="341"/>
      <c r="RSO14" s="341"/>
      <c r="RSP14" s="341"/>
      <c r="RSQ14" s="341"/>
      <c r="RSR14" s="341"/>
      <c r="RSS14" s="341"/>
      <c r="RST14" s="341"/>
      <c r="RSU14" s="341"/>
      <c r="RSV14" s="341"/>
      <c r="RSW14" s="341"/>
      <c r="RSX14" s="341"/>
      <c r="RSY14" s="341"/>
      <c r="RSZ14" s="341"/>
      <c r="RTA14" s="341"/>
      <c r="RTB14" s="341"/>
      <c r="RTC14" s="341"/>
      <c r="RTD14" s="341"/>
      <c r="RTE14" s="341"/>
      <c r="RTF14" s="341"/>
      <c r="RTG14" s="341"/>
      <c r="RTH14" s="341"/>
      <c r="RTI14" s="341"/>
      <c r="RTJ14" s="341"/>
      <c r="RTK14" s="341"/>
      <c r="RTL14" s="341"/>
      <c r="RTM14" s="341"/>
      <c r="RTN14" s="341"/>
      <c r="RTO14" s="341"/>
      <c r="RTP14" s="341"/>
      <c r="RTQ14" s="341"/>
      <c r="RTR14" s="341"/>
      <c r="RTS14" s="341"/>
      <c r="RTT14" s="341"/>
      <c r="RTU14" s="341"/>
      <c r="RTV14" s="341"/>
      <c r="RTW14" s="341"/>
      <c r="RTX14" s="341"/>
      <c r="RTY14" s="341"/>
      <c r="RTZ14" s="341"/>
      <c r="RUA14" s="341"/>
      <c r="RUB14" s="341"/>
      <c r="RUC14" s="341"/>
      <c r="RUD14" s="341"/>
      <c r="RUE14" s="341"/>
      <c r="RUF14" s="341"/>
      <c r="RUG14" s="341"/>
      <c r="RUH14" s="341"/>
      <c r="RUI14" s="341"/>
      <c r="RUJ14" s="341"/>
      <c r="RUK14" s="341"/>
      <c r="RUL14" s="341"/>
      <c r="RUM14" s="341"/>
      <c r="RUN14" s="341"/>
      <c r="RUO14" s="341"/>
      <c r="RUP14" s="341"/>
      <c r="RUQ14" s="341"/>
      <c r="RUR14" s="341"/>
      <c r="RUS14" s="341"/>
      <c r="RUT14" s="341"/>
      <c r="RUU14" s="341"/>
      <c r="RUV14" s="341"/>
      <c r="RUW14" s="341"/>
      <c r="RUX14" s="341"/>
      <c r="RUY14" s="341"/>
      <c r="RUZ14" s="341"/>
      <c r="RVA14" s="341"/>
      <c r="RVB14" s="341"/>
      <c r="RVC14" s="341"/>
      <c r="RVD14" s="341"/>
      <c r="RVE14" s="341"/>
      <c r="RVF14" s="341"/>
      <c r="RVG14" s="341"/>
      <c r="RVH14" s="341"/>
      <c r="RVI14" s="341"/>
      <c r="RVJ14" s="341"/>
      <c r="RVK14" s="341"/>
      <c r="RVL14" s="341"/>
      <c r="RVM14" s="341"/>
      <c r="RVN14" s="341"/>
      <c r="RVO14" s="341"/>
      <c r="RVP14" s="341"/>
      <c r="RVQ14" s="341"/>
      <c r="RVR14" s="341"/>
      <c r="RVS14" s="341"/>
      <c r="RVT14" s="341"/>
      <c r="RVU14" s="341"/>
      <c r="RVV14" s="341"/>
      <c r="RVW14" s="341"/>
      <c r="RVX14" s="341"/>
      <c r="RVY14" s="341"/>
      <c r="RVZ14" s="341"/>
      <c r="RWA14" s="341"/>
      <c r="RWB14" s="341"/>
      <c r="RWC14" s="341"/>
      <c r="RWD14" s="341"/>
      <c r="RWE14" s="341"/>
      <c r="RWF14" s="341"/>
      <c r="RWG14" s="341"/>
      <c r="RWH14" s="341"/>
      <c r="RWI14" s="341"/>
      <c r="RWJ14" s="341"/>
      <c r="RWK14" s="341"/>
      <c r="RWL14" s="341"/>
      <c r="RWM14" s="341"/>
      <c r="RWN14" s="341"/>
      <c r="RWO14" s="341"/>
      <c r="RWP14" s="341"/>
      <c r="RWQ14" s="341"/>
      <c r="RWR14" s="341"/>
      <c r="RWS14" s="341"/>
      <c r="RWT14" s="341"/>
      <c r="RWU14" s="341"/>
      <c r="RWV14" s="341"/>
      <c r="RWW14" s="341"/>
      <c r="RWX14" s="341"/>
      <c r="RWY14" s="341"/>
      <c r="RWZ14" s="341"/>
      <c r="RXA14" s="341"/>
      <c r="RXB14" s="341"/>
      <c r="RXC14" s="341"/>
      <c r="RXD14" s="341"/>
      <c r="RXE14" s="341"/>
      <c r="RXF14" s="341"/>
      <c r="RXG14" s="341"/>
      <c r="RXH14" s="341"/>
      <c r="RXI14" s="341"/>
      <c r="RXJ14" s="341"/>
      <c r="RXK14" s="341"/>
      <c r="RXL14" s="341"/>
      <c r="RXM14" s="341"/>
      <c r="RXN14" s="341"/>
      <c r="RXO14" s="341"/>
      <c r="RXP14" s="341"/>
      <c r="RXQ14" s="341"/>
      <c r="RXR14" s="341"/>
      <c r="RXS14" s="341"/>
      <c r="RXT14" s="341"/>
      <c r="RXU14" s="341"/>
      <c r="RXV14" s="341"/>
      <c r="RXW14" s="341"/>
      <c r="RXX14" s="341"/>
      <c r="RXY14" s="341"/>
      <c r="RXZ14" s="341"/>
      <c r="RYA14" s="341"/>
      <c r="RYB14" s="341"/>
      <c r="RYC14" s="341"/>
      <c r="RYD14" s="341"/>
      <c r="RYE14" s="341"/>
      <c r="RYF14" s="341"/>
      <c r="RYG14" s="341"/>
      <c r="RYH14" s="341"/>
      <c r="RYI14" s="341"/>
      <c r="RYJ14" s="341"/>
      <c r="RYK14" s="341"/>
      <c r="RYL14" s="341"/>
      <c r="RYM14" s="341"/>
      <c r="RYN14" s="341"/>
      <c r="RYO14" s="341"/>
      <c r="RYP14" s="341"/>
      <c r="RYQ14" s="341"/>
      <c r="RYR14" s="341"/>
      <c r="RYS14" s="341"/>
      <c r="RYT14" s="341"/>
      <c r="RYU14" s="341"/>
      <c r="RYV14" s="341"/>
      <c r="RYW14" s="341"/>
      <c r="RYX14" s="341"/>
      <c r="RYY14" s="341"/>
      <c r="RYZ14" s="341"/>
      <c r="RZA14" s="341"/>
      <c r="RZB14" s="341"/>
      <c r="RZC14" s="341"/>
      <c r="RZD14" s="341"/>
      <c r="RZE14" s="341"/>
      <c r="RZF14" s="341"/>
      <c r="RZG14" s="341"/>
      <c r="RZH14" s="341"/>
      <c r="RZI14" s="341"/>
      <c r="RZJ14" s="341"/>
      <c r="RZK14" s="341"/>
      <c r="RZL14" s="341"/>
      <c r="RZM14" s="341"/>
      <c r="RZN14" s="341"/>
      <c r="RZO14" s="341"/>
      <c r="RZP14" s="341"/>
      <c r="RZQ14" s="341"/>
      <c r="RZR14" s="341"/>
      <c r="RZS14" s="341"/>
      <c r="RZT14" s="341"/>
      <c r="RZU14" s="341"/>
      <c r="RZV14" s="341"/>
      <c r="RZW14" s="341"/>
      <c r="RZX14" s="341"/>
      <c r="RZY14" s="341"/>
      <c r="RZZ14" s="341"/>
      <c r="SAA14" s="341"/>
      <c r="SAB14" s="341"/>
      <c r="SAC14" s="341"/>
      <c r="SAD14" s="341"/>
      <c r="SAE14" s="341"/>
      <c r="SAF14" s="341"/>
      <c r="SAG14" s="341"/>
      <c r="SAH14" s="341"/>
      <c r="SAI14" s="341"/>
      <c r="SAJ14" s="341"/>
      <c r="SAK14" s="341"/>
      <c r="SAL14" s="341"/>
      <c r="SAM14" s="341"/>
      <c r="SAN14" s="341"/>
      <c r="SAO14" s="341"/>
      <c r="SAP14" s="341"/>
      <c r="SAQ14" s="341"/>
      <c r="SAR14" s="341"/>
      <c r="SAS14" s="341"/>
      <c r="SAT14" s="341"/>
      <c r="SAU14" s="341"/>
      <c r="SAV14" s="341"/>
      <c r="SAW14" s="341"/>
      <c r="SAX14" s="341"/>
      <c r="SAY14" s="341"/>
      <c r="SAZ14" s="341"/>
      <c r="SBA14" s="341"/>
      <c r="SBB14" s="341"/>
      <c r="SBC14" s="341"/>
      <c r="SBD14" s="341"/>
      <c r="SBE14" s="341"/>
      <c r="SBF14" s="341"/>
      <c r="SBG14" s="341"/>
      <c r="SBH14" s="341"/>
      <c r="SBI14" s="341"/>
      <c r="SBJ14" s="341"/>
      <c r="SBK14" s="341"/>
      <c r="SBL14" s="341"/>
      <c r="SBM14" s="341"/>
      <c r="SBN14" s="341"/>
      <c r="SBO14" s="341"/>
      <c r="SBP14" s="341"/>
      <c r="SBQ14" s="341"/>
      <c r="SBR14" s="341"/>
      <c r="SBS14" s="341"/>
      <c r="SBT14" s="341"/>
      <c r="SBU14" s="341"/>
      <c r="SBV14" s="341"/>
      <c r="SBW14" s="341"/>
      <c r="SBX14" s="341"/>
      <c r="SBY14" s="341"/>
      <c r="SBZ14" s="341"/>
      <c r="SCA14" s="341"/>
      <c r="SCB14" s="341"/>
      <c r="SCC14" s="341"/>
      <c r="SCD14" s="341"/>
      <c r="SCE14" s="341"/>
      <c r="SCF14" s="341"/>
      <c r="SCG14" s="341"/>
      <c r="SCH14" s="341"/>
      <c r="SCI14" s="341"/>
      <c r="SCJ14" s="341"/>
      <c r="SCK14" s="341"/>
      <c r="SCL14" s="341"/>
      <c r="SCM14" s="341"/>
      <c r="SCN14" s="341"/>
      <c r="SCO14" s="341"/>
      <c r="SCP14" s="341"/>
      <c r="SCQ14" s="341"/>
      <c r="SCR14" s="341"/>
      <c r="SCS14" s="341"/>
      <c r="SCT14" s="341"/>
      <c r="SCU14" s="341"/>
      <c r="SCV14" s="341"/>
      <c r="SCW14" s="341"/>
      <c r="SCX14" s="341"/>
      <c r="SCY14" s="341"/>
      <c r="SCZ14" s="341"/>
      <c r="SDA14" s="341"/>
      <c r="SDB14" s="341"/>
      <c r="SDC14" s="341"/>
      <c r="SDD14" s="341"/>
      <c r="SDE14" s="341"/>
      <c r="SDF14" s="341"/>
      <c r="SDG14" s="341"/>
      <c r="SDH14" s="341"/>
      <c r="SDI14" s="341"/>
      <c r="SDJ14" s="341"/>
      <c r="SDK14" s="341"/>
      <c r="SDL14" s="341"/>
      <c r="SDM14" s="341"/>
      <c r="SDN14" s="341"/>
      <c r="SDO14" s="341"/>
      <c r="SDP14" s="341"/>
      <c r="SDQ14" s="341"/>
      <c r="SDR14" s="341"/>
      <c r="SDS14" s="341"/>
      <c r="SDT14" s="341"/>
      <c r="SDU14" s="341"/>
      <c r="SDV14" s="341"/>
      <c r="SDW14" s="341"/>
      <c r="SDX14" s="341"/>
      <c r="SDY14" s="341"/>
      <c r="SDZ14" s="341"/>
      <c r="SEA14" s="341"/>
      <c r="SEB14" s="341"/>
      <c r="SEC14" s="341"/>
      <c r="SED14" s="341"/>
      <c r="SEE14" s="341"/>
      <c r="SEF14" s="341"/>
      <c r="SEG14" s="341"/>
      <c r="SEH14" s="341"/>
      <c r="SEI14" s="341"/>
      <c r="SEJ14" s="341"/>
      <c r="SEK14" s="341"/>
      <c r="SEL14" s="341"/>
      <c r="SEM14" s="341"/>
      <c r="SEN14" s="341"/>
      <c r="SEO14" s="341"/>
      <c r="SEP14" s="341"/>
      <c r="SEQ14" s="341"/>
      <c r="SER14" s="341"/>
      <c r="SES14" s="341"/>
      <c r="SET14" s="341"/>
      <c r="SEU14" s="341"/>
      <c r="SEV14" s="341"/>
      <c r="SEW14" s="341"/>
      <c r="SEX14" s="341"/>
      <c r="SEY14" s="341"/>
      <c r="SEZ14" s="341"/>
      <c r="SFA14" s="341"/>
      <c r="SFB14" s="341"/>
      <c r="SFC14" s="341"/>
      <c r="SFD14" s="341"/>
      <c r="SFE14" s="341"/>
      <c r="SFF14" s="341"/>
      <c r="SFG14" s="341"/>
      <c r="SFH14" s="341"/>
      <c r="SFI14" s="341"/>
      <c r="SFJ14" s="341"/>
      <c r="SFK14" s="341"/>
      <c r="SFL14" s="341"/>
      <c r="SFM14" s="341"/>
      <c r="SFN14" s="341"/>
      <c r="SFO14" s="341"/>
      <c r="SFP14" s="341"/>
      <c r="SFQ14" s="341"/>
      <c r="SFR14" s="341"/>
      <c r="SFS14" s="341"/>
      <c r="SFT14" s="341"/>
      <c r="SFU14" s="341"/>
      <c r="SFV14" s="341"/>
      <c r="SFW14" s="341"/>
      <c r="SFX14" s="341"/>
      <c r="SFY14" s="341"/>
      <c r="SFZ14" s="341"/>
      <c r="SGA14" s="341"/>
      <c r="SGB14" s="341"/>
      <c r="SGC14" s="341"/>
      <c r="SGD14" s="341"/>
      <c r="SGE14" s="341"/>
      <c r="SGF14" s="341"/>
      <c r="SGG14" s="341"/>
      <c r="SGH14" s="341"/>
      <c r="SGI14" s="341"/>
      <c r="SGJ14" s="341"/>
      <c r="SGK14" s="341"/>
      <c r="SGL14" s="341"/>
      <c r="SGM14" s="341"/>
      <c r="SGN14" s="341"/>
      <c r="SGO14" s="341"/>
      <c r="SGP14" s="341"/>
      <c r="SGQ14" s="341"/>
      <c r="SGR14" s="341"/>
      <c r="SGS14" s="341"/>
      <c r="SGT14" s="341"/>
      <c r="SGU14" s="341"/>
      <c r="SGV14" s="341"/>
      <c r="SGW14" s="341"/>
      <c r="SGX14" s="341"/>
      <c r="SGY14" s="341"/>
      <c r="SGZ14" s="341"/>
      <c r="SHA14" s="341"/>
      <c r="SHB14" s="341"/>
      <c r="SHC14" s="341"/>
      <c r="SHD14" s="341"/>
      <c r="SHE14" s="341"/>
      <c r="SHF14" s="341"/>
      <c r="SHG14" s="341"/>
      <c r="SHH14" s="341"/>
      <c r="SHI14" s="341"/>
      <c r="SHJ14" s="341"/>
      <c r="SHK14" s="341"/>
      <c r="SHL14" s="341"/>
      <c r="SHM14" s="341"/>
      <c r="SHN14" s="341"/>
      <c r="SHO14" s="341"/>
      <c r="SHP14" s="341"/>
      <c r="SHQ14" s="341"/>
      <c r="SHR14" s="341"/>
      <c r="SHS14" s="341"/>
      <c r="SHT14" s="341"/>
      <c r="SHU14" s="341"/>
      <c r="SHV14" s="341"/>
      <c r="SHW14" s="341"/>
      <c r="SHX14" s="341"/>
      <c r="SHY14" s="341"/>
      <c r="SHZ14" s="341"/>
      <c r="SIA14" s="341"/>
      <c r="SIB14" s="341"/>
      <c r="SIC14" s="341"/>
      <c r="SID14" s="341"/>
      <c r="SIE14" s="341"/>
      <c r="SIF14" s="341"/>
      <c r="SIG14" s="341"/>
      <c r="SIH14" s="341"/>
      <c r="SII14" s="341"/>
      <c r="SIJ14" s="341"/>
      <c r="SIK14" s="341"/>
      <c r="SIL14" s="341"/>
      <c r="SIM14" s="341"/>
      <c r="SIN14" s="341"/>
      <c r="SIO14" s="341"/>
      <c r="SIP14" s="341"/>
      <c r="SIQ14" s="341"/>
      <c r="SIR14" s="341"/>
      <c r="SIS14" s="341"/>
      <c r="SIT14" s="341"/>
      <c r="SIU14" s="341"/>
      <c r="SIV14" s="341"/>
      <c r="SIW14" s="341"/>
      <c r="SIX14" s="341"/>
      <c r="SIY14" s="341"/>
      <c r="SIZ14" s="341"/>
      <c r="SJA14" s="341"/>
      <c r="SJB14" s="341"/>
      <c r="SJC14" s="341"/>
      <c r="SJD14" s="341"/>
      <c r="SJE14" s="341"/>
      <c r="SJF14" s="341"/>
      <c r="SJG14" s="341"/>
      <c r="SJH14" s="341"/>
      <c r="SJI14" s="341"/>
      <c r="SJJ14" s="341"/>
      <c r="SJK14" s="341"/>
      <c r="SJL14" s="341"/>
      <c r="SJM14" s="341"/>
      <c r="SJN14" s="341"/>
      <c r="SJO14" s="341"/>
      <c r="SJP14" s="341"/>
      <c r="SJQ14" s="341"/>
      <c r="SJR14" s="341"/>
      <c r="SJS14" s="341"/>
      <c r="SJT14" s="341"/>
      <c r="SJU14" s="341"/>
      <c r="SJV14" s="341"/>
      <c r="SJW14" s="341"/>
      <c r="SJX14" s="341"/>
      <c r="SJY14" s="341"/>
      <c r="SJZ14" s="341"/>
      <c r="SKA14" s="341"/>
      <c r="SKB14" s="341"/>
      <c r="SKC14" s="341"/>
      <c r="SKD14" s="341"/>
      <c r="SKE14" s="341"/>
      <c r="SKF14" s="341"/>
      <c r="SKG14" s="341"/>
      <c r="SKH14" s="341"/>
      <c r="SKI14" s="341"/>
      <c r="SKJ14" s="341"/>
      <c r="SKK14" s="341"/>
      <c r="SKL14" s="341"/>
      <c r="SKM14" s="341"/>
      <c r="SKN14" s="341"/>
      <c r="SKO14" s="341"/>
      <c r="SKP14" s="341"/>
      <c r="SKQ14" s="341"/>
      <c r="SKR14" s="341"/>
      <c r="SKS14" s="341"/>
      <c r="SKT14" s="341"/>
      <c r="SKU14" s="341"/>
      <c r="SKV14" s="341"/>
      <c r="SKW14" s="341"/>
      <c r="SKX14" s="341"/>
      <c r="SKY14" s="341"/>
      <c r="SKZ14" s="341"/>
      <c r="SLA14" s="341"/>
      <c r="SLB14" s="341"/>
      <c r="SLC14" s="341"/>
      <c r="SLD14" s="341"/>
      <c r="SLE14" s="341"/>
      <c r="SLF14" s="341"/>
      <c r="SLG14" s="341"/>
      <c r="SLH14" s="341"/>
      <c r="SLI14" s="341"/>
      <c r="SLJ14" s="341"/>
      <c r="SLK14" s="341"/>
      <c r="SLL14" s="341"/>
      <c r="SLM14" s="341"/>
      <c r="SLN14" s="341"/>
      <c r="SLO14" s="341"/>
      <c r="SLP14" s="341"/>
      <c r="SLQ14" s="341"/>
      <c r="SLR14" s="341"/>
      <c r="SLS14" s="341"/>
      <c r="SLT14" s="341"/>
      <c r="SLU14" s="341"/>
      <c r="SLV14" s="341"/>
      <c r="SLW14" s="341"/>
      <c r="SLX14" s="341"/>
      <c r="SLY14" s="341"/>
      <c r="SLZ14" s="341"/>
      <c r="SMA14" s="341"/>
      <c r="SMB14" s="341"/>
      <c r="SMC14" s="341"/>
      <c r="SMD14" s="341"/>
      <c r="SME14" s="341"/>
      <c r="SMF14" s="341"/>
      <c r="SMG14" s="341"/>
      <c r="SMH14" s="341"/>
      <c r="SMI14" s="341"/>
      <c r="SMJ14" s="341"/>
      <c r="SMK14" s="341"/>
      <c r="SML14" s="341"/>
      <c r="SMM14" s="341"/>
      <c r="SMN14" s="341"/>
      <c r="SMO14" s="341"/>
      <c r="SMP14" s="341"/>
      <c r="SMQ14" s="341"/>
      <c r="SMR14" s="341"/>
      <c r="SMS14" s="341"/>
      <c r="SMT14" s="341"/>
      <c r="SMU14" s="341"/>
      <c r="SMV14" s="341"/>
      <c r="SMW14" s="341"/>
      <c r="SMX14" s="341"/>
      <c r="SMY14" s="341"/>
      <c r="SMZ14" s="341"/>
      <c r="SNA14" s="341"/>
      <c r="SNB14" s="341"/>
      <c r="SNC14" s="341"/>
      <c r="SND14" s="341"/>
      <c r="SNE14" s="341"/>
      <c r="SNF14" s="341"/>
      <c r="SNG14" s="341"/>
      <c r="SNH14" s="341"/>
      <c r="SNI14" s="341"/>
      <c r="SNJ14" s="341"/>
      <c r="SNK14" s="341"/>
      <c r="SNL14" s="341"/>
      <c r="SNM14" s="341"/>
      <c r="SNN14" s="341"/>
      <c r="SNO14" s="341"/>
      <c r="SNP14" s="341"/>
      <c r="SNQ14" s="341"/>
      <c r="SNR14" s="341"/>
      <c r="SNS14" s="341"/>
      <c r="SNT14" s="341"/>
      <c r="SNU14" s="341"/>
      <c r="SNV14" s="341"/>
      <c r="SNW14" s="341"/>
      <c r="SNX14" s="341"/>
      <c r="SNY14" s="341"/>
      <c r="SNZ14" s="341"/>
      <c r="SOA14" s="341"/>
      <c r="SOB14" s="341"/>
      <c r="SOC14" s="341"/>
      <c r="SOD14" s="341"/>
      <c r="SOE14" s="341"/>
      <c r="SOF14" s="341"/>
      <c r="SOG14" s="341"/>
      <c r="SOH14" s="341"/>
      <c r="SOI14" s="341"/>
      <c r="SOJ14" s="341"/>
      <c r="SOK14" s="341"/>
      <c r="SOL14" s="341"/>
      <c r="SOM14" s="341"/>
      <c r="SON14" s="341"/>
      <c r="SOO14" s="341"/>
      <c r="SOP14" s="341"/>
      <c r="SOQ14" s="341"/>
      <c r="SOR14" s="341"/>
      <c r="SOS14" s="341"/>
      <c r="SOT14" s="341"/>
      <c r="SOU14" s="341"/>
      <c r="SOV14" s="341"/>
      <c r="SOW14" s="341"/>
      <c r="SOX14" s="341"/>
      <c r="SOY14" s="341"/>
      <c r="SOZ14" s="341"/>
      <c r="SPA14" s="341"/>
      <c r="SPB14" s="341"/>
      <c r="SPC14" s="341"/>
      <c r="SPD14" s="341"/>
      <c r="SPE14" s="341"/>
      <c r="SPF14" s="341"/>
      <c r="SPG14" s="341"/>
      <c r="SPH14" s="341"/>
      <c r="SPI14" s="341"/>
      <c r="SPJ14" s="341"/>
      <c r="SPK14" s="341"/>
      <c r="SPL14" s="341"/>
      <c r="SPM14" s="341"/>
      <c r="SPN14" s="341"/>
      <c r="SPO14" s="341"/>
      <c r="SPP14" s="341"/>
      <c r="SPQ14" s="341"/>
      <c r="SPR14" s="341"/>
      <c r="SPS14" s="341"/>
      <c r="SPT14" s="341"/>
      <c r="SPU14" s="341"/>
      <c r="SPV14" s="341"/>
      <c r="SPW14" s="341"/>
      <c r="SPX14" s="341"/>
      <c r="SPY14" s="341"/>
      <c r="SPZ14" s="341"/>
      <c r="SQA14" s="341"/>
      <c r="SQB14" s="341"/>
      <c r="SQC14" s="341"/>
      <c r="SQD14" s="341"/>
      <c r="SQE14" s="341"/>
      <c r="SQF14" s="341"/>
      <c r="SQG14" s="341"/>
      <c r="SQH14" s="341"/>
      <c r="SQI14" s="341"/>
      <c r="SQJ14" s="341"/>
      <c r="SQK14" s="341"/>
      <c r="SQL14" s="341"/>
      <c r="SQM14" s="341"/>
      <c r="SQN14" s="341"/>
      <c r="SQO14" s="341"/>
      <c r="SQP14" s="341"/>
      <c r="SQQ14" s="341"/>
      <c r="SQR14" s="341"/>
      <c r="SQS14" s="341"/>
      <c r="SQT14" s="341"/>
      <c r="SQU14" s="341"/>
      <c r="SQV14" s="341"/>
      <c r="SQW14" s="341"/>
      <c r="SQX14" s="341"/>
      <c r="SQY14" s="341"/>
      <c r="SQZ14" s="341"/>
      <c r="SRA14" s="341"/>
      <c r="SRB14" s="341"/>
      <c r="SRC14" s="341"/>
      <c r="SRD14" s="341"/>
      <c r="SRE14" s="341"/>
      <c r="SRF14" s="341"/>
      <c r="SRG14" s="341"/>
      <c r="SRH14" s="341"/>
      <c r="SRI14" s="341"/>
      <c r="SRJ14" s="341"/>
      <c r="SRK14" s="341"/>
      <c r="SRL14" s="341"/>
      <c r="SRM14" s="341"/>
      <c r="SRN14" s="341"/>
      <c r="SRO14" s="341"/>
      <c r="SRP14" s="341"/>
      <c r="SRQ14" s="341"/>
      <c r="SRR14" s="341"/>
      <c r="SRS14" s="341"/>
      <c r="SRT14" s="341"/>
      <c r="SRU14" s="341"/>
      <c r="SRV14" s="341"/>
      <c r="SRW14" s="341"/>
      <c r="SRX14" s="341"/>
      <c r="SRY14" s="341"/>
      <c r="SRZ14" s="341"/>
      <c r="SSA14" s="341"/>
      <c r="SSB14" s="341"/>
      <c r="SSC14" s="341"/>
      <c r="SSD14" s="341"/>
      <c r="SSE14" s="341"/>
      <c r="SSF14" s="341"/>
      <c r="SSG14" s="341"/>
      <c r="SSH14" s="341"/>
      <c r="SSI14" s="341"/>
      <c r="SSJ14" s="341"/>
      <c r="SSK14" s="341"/>
      <c r="SSL14" s="341"/>
      <c r="SSM14" s="341"/>
      <c r="SSN14" s="341"/>
      <c r="SSO14" s="341"/>
      <c r="SSP14" s="341"/>
      <c r="SSQ14" s="341"/>
      <c r="SSR14" s="341"/>
      <c r="SSS14" s="341"/>
      <c r="SST14" s="341"/>
      <c r="SSU14" s="341"/>
      <c r="SSV14" s="341"/>
      <c r="SSW14" s="341"/>
      <c r="SSX14" s="341"/>
      <c r="SSY14" s="341"/>
      <c r="SSZ14" s="341"/>
      <c r="STA14" s="341"/>
      <c r="STB14" s="341"/>
      <c r="STC14" s="341"/>
      <c r="STD14" s="341"/>
      <c r="STE14" s="341"/>
      <c r="STF14" s="341"/>
      <c r="STG14" s="341"/>
      <c r="STH14" s="341"/>
      <c r="STI14" s="341"/>
      <c r="STJ14" s="341"/>
      <c r="STK14" s="341"/>
      <c r="STL14" s="341"/>
      <c r="STM14" s="341"/>
      <c r="STN14" s="341"/>
      <c r="STO14" s="341"/>
      <c r="STP14" s="341"/>
      <c r="STQ14" s="341"/>
      <c r="STR14" s="341"/>
      <c r="STS14" s="341"/>
      <c r="STT14" s="341"/>
      <c r="STU14" s="341"/>
      <c r="STV14" s="341"/>
      <c r="STW14" s="341"/>
      <c r="STX14" s="341"/>
      <c r="STY14" s="341"/>
      <c r="STZ14" s="341"/>
      <c r="SUA14" s="341"/>
      <c r="SUB14" s="341"/>
      <c r="SUC14" s="341"/>
      <c r="SUD14" s="341"/>
      <c r="SUE14" s="341"/>
      <c r="SUF14" s="341"/>
      <c r="SUG14" s="341"/>
      <c r="SUH14" s="341"/>
      <c r="SUI14" s="341"/>
      <c r="SUJ14" s="341"/>
      <c r="SUK14" s="341"/>
      <c r="SUL14" s="341"/>
      <c r="SUM14" s="341"/>
      <c r="SUN14" s="341"/>
      <c r="SUO14" s="341"/>
      <c r="SUP14" s="341"/>
      <c r="SUQ14" s="341"/>
      <c r="SUR14" s="341"/>
      <c r="SUS14" s="341"/>
      <c r="SUT14" s="341"/>
      <c r="SUU14" s="341"/>
      <c r="SUV14" s="341"/>
      <c r="SUW14" s="341"/>
      <c r="SUX14" s="341"/>
      <c r="SUY14" s="341"/>
      <c r="SUZ14" s="341"/>
      <c r="SVA14" s="341"/>
      <c r="SVB14" s="341"/>
      <c r="SVC14" s="341"/>
      <c r="SVD14" s="341"/>
      <c r="SVE14" s="341"/>
      <c r="SVF14" s="341"/>
      <c r="SVG14" s="341"/>
      <c r="SVH14" s="341"/>
      <c r="SVI14" s="341"/>
      <c r="SVJ14" s="341"/>
      <c r="SVK14" s="341"/>
      <c r="SVL14" s="341"/>
      <c r="SVM14" s="341"/>
      <c r="SVN14" s="341"/>
      <c r="SVO14" s="341"/>
      <c r="SVP14" s="341"/>
      <c r="SVQ14" s="341"/>
      <c r="SVR14" s="341"/>
      <c r="SVS14" s="341"/>
      <c r="SVT14" s="341"/>
      <c r="SVU14" s="341"/>
      <c r="SVV14" s="341"/>
      <c r="SVW14" s="341"/>
      <c r="SVX14" s="341"/>
      <c r="SVY14" s="341"/>
      <c r="SVZ14" s="341"/>
      <c r="SWA14" s="341"/>
      <c r="SWB14" s="341"/>
      <c r="SWC14" s="341"/>
      <c r="SWD14" s="341"/>
      <c r="SWE14" s="341"/>
      <c r="SWF14" s="341"/>
      <c r="SWG14" s="341"/>
      <c r="SWH14" s="341"/>
      <c r="SWI14" s="341"/>
      <c r="SWJ14" s="341"/>
      <c r="SWK14" s="341"/>
      <c r="SWL14" s="341"/>
      <c r="SWM14" s="341"/>
      <c r="SWN14" s="341"/>
      <c r="SWO14" s="341"/>
      <c r="SWP14" s="341"/>
      <c r="SWQ14" s="341"/>
      <c r="SWR14" s="341"/>
      <c r="SWS14" s="341"/>
      <c r="SWT14" s="341"/>
      <c r="SWU14" s="341"/>
      <c r="SWV14" s="341"/>
      <c r="SWW14" s="341"/>
      <c r="SWX14" s="341"/>
      <c r="SWY14" s="341"/>
      <c r="SWZ14" s="341"/>
      <c r="SXA14" s="341"/>
      <c r="SXB14" s="341"/>
      <c r="SXC14" s="341"/>
      <c r="SXD14" s="341"/>
      <c r="SXE14" s="341"/>
      <c r="SXF14" s="341"/>
      <c r="SXG14" s="341"/>
      <c r="SXH14" s="341"/>
      <c r="SXI14" s="341"/>
      <c r="SXJ14" s="341"/>
      <c r="SXK14" s="341"/>
      <c r="SXL14" s="341"/>
      <c r="SXM14" s="341"/>
      <c r="SXN14" s="341"/>
      <c r="SXO14" s="341"/>
      <c r="SXP14" s="341"/>
      <c r="SXQ14" s="341"/>
      <c r="SXR14" s="341"/>
      <c r="SXS14" s="341"/>
      <c r="SXT14" s="341"/>
      <c r="SXU14" s="341"/>
      <c r="SXV14" s="341"/>
      <c r="SXW14" s="341"/>
      <c r="SXX14" s="341"/>
      <c r="SXY14" s="341"/>
      <c r="SXZ14" s="341"/>
      <c r="SYA14" s="341"/>
      <c r="SYB14" s="341"/>
      <c r="SYC14" s="341"/>
      <c r="SYD14" s="341"/>
      <c r="SYE14" s="341"/>
      <c r="SYF14" s="341"/>
      <c r="SYG14" s="341"/>
      <c r="SYH14" s="341"/>
      <c r="SYI14" s="341"/>
      <c r="SYJ14" s="341"/>
      <c r="SYK14" s="341"/>
      <c r="SYL14" s="341"/>
      <c r="SYM14" s="341"/>
      <c r="SYN14" s="341"/>
      <c r="SYO14" s="341"/>
      <c r="SYP14" s="341"/>
      <c r="SYQ14" s="341"/>
      <c r="SYR14" s="341"/>
      <c r="SYS14" s="341"/>
      <c r="SYT14" s="341"/>
      <c r="SYU14" s="341"/>
      <c r="SYV14" s="341"/>
      <c r="SYW14" s="341"/>
      <c r="SYX14" s="341"/>
      <c r="SYY14" s="341"/>
      <c r="SYZ14" s="341"/>
      <c r="SZA14" s="341"/>
      <c r="SZB14" s="341"/>
      <c r="SZC14" s="341"/>
      <c r="SZD14" s="341"/>
      <c r="SZE14" s="341"/>
      <c r="SZF14" s="341"/>
      <c r="SZG14" s="341"/>
      <c r="SZH14" s="341"/>
      <c r="SZI14" s="341"/>
      <c r="SZJ14" s="341"/>
      <c r="SZK14" s="341"/>
      <c r="SZL14" s="341"/>
      <c r="SZM14" s="341"/>
      <c r="SZN14" s="341"/>
      <c r="SZO14" s="341"/>
      <c r="SZP14" s="341"/>
      <c r="SZQ14" s="341"/>
      <c r="SZR14" s="341"/>
      <c r="SZS14" s="341"/>
      <c r="SZT14" s="341"/>
      <c r="SZU14" s="341"/>
      <c r="SZV14" s="341"/>
      <c r="SZW14" s="341"/>
      <c r="SZX14" s="341"/>
      <c r="SZY14" s="341"/>
      <c r="SZZ14" s="341"/>
      <c r="TAA14" s="341"/>
      <c r="TAB14" s="341"/>
      <c r="TAC14" s="341"/>
      <c r="TAD14" s="341"/>
      <c r="TAE14" s="341"/>
      <c r="TAF14" s="341"/>
      <c r="TAG14" s="341"/>
      <c r="TAH14" s="341"/>
      <c r="TAI14" s="341"/>
      <c r="TAJ14" s="341"/>
      <c r="TAK14" s="341"/>
      <c r="TAL14" s="341"/>
      <c r="TAM14" s="341"/>
      <c r="TAN14" s="341"/>
      <c r="TAO14" s="341"/>
      <c r="TAP14" s="341"/>
      <c r="TAQ14" s="341"/>
      <c r="TAR14" s="341"/>
      <c r="TAS14" s="341"/>
      <c r="TAT14" s="341"/>
      <c r="TAU14" s="341"/>
      <c r="TAV14" s="341"/>
      <c r="TAW14" s="341"/>
      <c r="TAX14" s="341"/>
      <c r="TAY14" s="341"/>
      <c r="TAZ14" s="341"/>
      <c r="TBA14" s="341"/>
      <c r="TBB14" s="341"/>
      <c r="TBC14" s="341"/>
      <c r="TBD14" s="341"/>
      <c r="TBE14" s="341"/>
      <c r="TBF14" s="341"/>
      <c r="TBG14" s="341"/>
      <c r="TBH14" s="341"/>
      <c r="TBI14" s="341"/>
      <c r="TBJ14" s="341"/>
      <c r="TBK14" s="341"/>
      <c r="TBL14" s="341"/>
      <c r="TBM14" s="341"/>
      <c r="TBN14" s="341"/>
      <c r="TBO14" s="341"/>
      <c r="TBP14" s="341"/>
      <c r="TBQ14" s="341"/>
      <c r="TBR14" s="341"/>
      <c r="TBS14" s="341"/>
      <c r="TBT14" s="341"/>
      <c r="TBU14" s="341"/>
      <c r="TBV14" s="341"/>
      <c r="TBW14" s="341"/>
      <c r="TBX14" s="341"/>
      <c r="TBY14" s="341"/>
      <c r="TBZ14" s="341"/>
      <c r="TCA14" s="341"/>
      <c r="TCB14" s="341"/>
      <c r="TCC14" s="341"/>
      <c r="TCD14" s="341"/>
      <c r="TCE14" s="341"/>
      <c r="TCF14" s="341"/>
      <c r="TCG14" s="341"/>
      <c r="TCH14" s="341"/>
      <c r="TCI14" s="341"/>
      <c r="TCJ14" s="341"/>
      <c r="TCK14" s="341"/>
      <c r="TCL14" s="341"/>
      <c r="TCM14" s="341"/>
      <c r="TCN14" s="341"/>
      <c r="TCO14" s="341"/>
      <c r="TCP14" s="341"/>
      <c r="TCQ14" s="341"/>
      <c r="TCR14" s="341"/>
      <c r="TCS14" s="341"/>
      <c r="TCT14" s="341"/>
      <c r="TCU14" s="341"/>
      <c r="TCV14" s="341"/>
      <c r="TCW14" s="341"/>
      <c r="TCX14" s="341"/>
      <c r="TCY14" s="341"/>
      <c r="TCZ14" s="341"/>
      <c r="TDA14" s="341"/>
      <c r="TDB14" s="341"/>
      <c r="TDC14" s="341"/>
      <c r="TDD14" s="341"/>
      <c r="TDE14" s="341"/>
      <c r="TDF14" s="341"/>
      <c r="TDG14" s="341"/>
      <c r="TDH14" s="341"/>
      <c r="TDI14" s="341"/>
      <c r="TDJ14" s="341"/>
      <c r="TDK14" s="341"/>
      <c r="TDL14" s="341"/>
      <c r="TDM14" s="341"/>
      <c r="TDN14" s="341"/>
      <c r="TDO14" s="341"/>
      <c r="TDP14" s="341"/>
      <c r="TDQ14" s="341"/>
      <c r="TDR14" s="341"/>
      <c r="TDS14" s="341"/>
      <c r="TDT14" s="341"/>
      <c r="TDU14" s="341"/>
      <c r="TDV14" s="341"/>
      <c r="TDW14" s="341"/>
      <c r="TDX14" s="341"/>
      <c r="TDY14" s="341"/>
      <c r="TDZ14" s="341"/>
      <c r="TEA14" s="341"/>
      <c r="TEB14" s="341"/>
      <c r="TEC14" s="341"/>
      <c r="TED14" s="341"/>
      <c r="TEE14" s="341"/>
      <c r="TEF14" s="341"/>
      <c r="TEG14" s="341"/>
      <c r="TEH14" s="341"/>
      <c r="TEI14" s="341"/>
      <c r="TEJ14" s="341"/>
      <c r="TEK14" s="341"/>
      <c r="TEL14" s="341"/>
      <c r="TEM14" s="341"/>
      <c r="TEN14" s="341"/>
      <c r="TEO14" s="341"/>
      <c r="TEP14" s="341"/>
      <c r="TEQ14" s="341"/>
      <c r="TER14" s="341"/>
      <c r="TES14" s="341"/>
      <c r="TET14" s="341"/>
      <c r="TEU14" s="341"/>
      <c r="TEV14" s="341"/>
      <c r="TEW14" s="341"/>
      <c r="TEX14" s="341"/>
      <c r="TEY14" s="341"/>
      <c r="TEZ14" s="341"/>
      <c r="TFA14" s="341"/>
      <c r="TFB14" s="341"/>
      <c r="TFC14" s="341"/>
      <c r="TFD14" s="341"/>
      <c r="TFE14" s="341"/>
      <c r="TFF14" s="341"/>
      <c r="TFG14" s="341"/>
      <c r="TFH14" s="341"/>
      <c r="TFI14" s="341"/>
      <c r="TFJ14" s="341"/>
      <c r="TFK14" s="341"/>
      <c r="TFL14" s="341"/>
      <c r="TFM14" s="341"/>
      <c r="TFN14" s="341"/>
      <c r="TFO14" s="341"/>
      <c r="TFP14" s="341"/>
      <c r="TFQ14" s="341"/>
      <c r="TFR14" s="341"/>
      <c r="TFS14" s="341"/>
      <c r="TFT14" s="341"/>
      <c r="TFU14" s="341"/>
      <c r="TFV14" s="341"/>
      <c r="TFW14" s="341"/>
      <c r="TFX14" s="341"/>
      <c r="TFY14" s="341"/>
      <c r="TFZ14" s="341"/>
      <c r="TGA14" s="341"/>
      <c r="TGB14" s="341"/>
      <c r="TGC14" s="341"/>
      <c r="TGD14" s="341"/>
      <c r="TGE14" s="341"/>
      <c r="TGF14" s="341"/>
      <c r="TGG14" s="341"/>
      <c r="TGH14" s="341"/>
      <c r="TGI14" s="341"/>
      <c r="TGJ14" s="341"/>
      <c r="TGK14" s="341"/>
      <c r="TGL14" s="341"/>
      <c r="TGM14" s="341"/>
      <c r="TGN14" s="341"/>
      <c r="TGO14" s="341"/>
      <c r="TGP14" s="341"/>
      <c r="TGQ14" s="341"/>
      <c r="TGR14" s="341"/>
      <c r="TGS14" s="341"/>
      <c r="TGT14" s="341"/>
      <c r="TGU14" s="341"/>
      <c r="TGV14" s="341"/>
      <c r="TGW14" s="341"/>
      <c r="TGX14" s="341"/>
      <c r="TGY14" s="341"/>
      <c r="TGZ14" s="341"/>
      <c r="THA14" s="341"/>
      <c r="THB14" s="341"/>
      <c r="THC14" s="341"/>
      <c r="THD14" s="341"/>
      <c r="THE14" s="341"/>
      <c r="THF14" s="341"/>
      <c r="THG14" s="341"/>
      <c r="THH14" s="341"/>
      <c r="THI14" s="341"/>
      <c r="THJ14" s="341"/>
      <c r="THK14" s="341"/>
      <c r="THL14" s="341"/>
      <c r="THM14" s="341"/>
      <c r="THN14" s="341"/>
      <c r="THO14" s="341"/>
      <c r="THP14" s="341"/>
      <c r="THQ14" s="341"/>
      <c r="THR14" s="341"/>
      <c r="THS14" s="341"/>
      <c r="THT14" s="341"/>
      <c r="THU14" s="341"/>
      <c r="THV14" s="341"/>
      <c r="THW14" s="341"/>
      <c r="THX14" s="341"/>
      <c r="THY14" s="341"/>
      <c r="THZ14" s="341"/>
      <c r="TIA14" s="341"/>
      <c r="TIB14" s="341"/>
      <c r="TIC14" s="341"/>
      <c r="TID14" s="341"/>
      <c r="TIE14" s="341"/>
      <c r="TIF14" s="341"/>
      <c r="TIG14" s="341"/>
      <c r="TIH14" s="341"/>
      <c r="TII14" s="341"/>
      <c r="TIJ14" s="341"/>
      <c r="TIK14" s="341"/>
      <c r="TIL14" s="341"/>
      <c r="TIM14" s="341"/>
      <c r="TIN14" s="341"/>
      <c r="TIO14" s="341"/>
      <c r="TIP14" s="341"/>
      <c r="TIQ14" s="341"/>
      <c r="TIR14" s="341"/>
      <c r="TIS14" s="341"/>
      <c r="TIT14" s="341"/>
      <c r="TIU14" s="341"/>
      <c r="TIV14" s="341"/>
      <c r="TIW14" s="341"/>
      <c r="TIX14" s="341"/>
      <c r="TIY14" s="341"/>
      <c r="TIZ14" s="341"/>
      <c r="TJA14" s="341"/>
      <c r="TJB14" s="341"/>
      <c r="TJC14" s="341"/>
      <c r="TJD14" s="341"/>
      <c r="TJE14" s="341"/>
      <c r="TJF14" s="341"/>
      <c r="TJG14" s="341"/>
      <c r="TJH14" s="341"/>
      <c r="TJI14" s="341"/>
      <c r="TJJ14" s="341"/>
      <c r="TJK14" s="341"/>
      <c r="TJL14" s="341"/>
      <c r="TJM14" s="341"/>
      <c r="TJN14" s="341"/>
      <c r="TJO14" s="341"/>
      <c r="TJP14" s="341"/>
      <c r="TJQ14" s="341"/>
      <c r="TJR14" s="341"/>
      <c r="TJS14" s="341"/>
      <c r="TJT14" s="341"/>
      <c r="TJU14" s="341"/>
      <c r="TJV14" s="341"/>
      <c r="TJW14" s="341"/>
      <c r="TJX14" s="341"/>
      <c r="TJY14" s="341"/>
      <c r="TJZ14" s="341"/>
      <c r="TKA14" s="341"/>
      <c r="TKB14" s="341"/>
      <c r="TKC14" s="341"/>
      <c r="TKD14" s="341"/>
      <c r="TKE14" s="341"/>
      <c r="TKF14" s="341"/>
      <c r="TKG14" s="341"/>
      <c r="TKH14" s="341"/>
      <c r="TKI14" s="341"/>
      <c r="TKJ14" s="341"/>
      <c r="TKK14" s="341"/>
      <c r="TKL14" s="341"/>
      <c r="TKM14" s="341"/>
      <c r="TKN14" s="341"/>
      <c r="TKO14" s="341"/>
      <c r="TKP14" s="341"/>
      <c r="TKQ14" s="341"/>
      <c r="TKR14" s="341"/>
      <c r="TKS14" s="341"/>
      <c r="TKT14" s="341"/>
      <c r="TKU14" s="341"/>
      <c r="TKV14" s="341"/>
      <c r="TKW14" s="341"/>
      <c r="TKX14" s="341"/>
      <c r="TKY14" s="341"/>
      <c r="TKZ14" s="341"/>
      <c r="TLA14" s="341"/>
      <c r="TLB14" s="341"/>
      <c r="TLC14" s="341"/>
      <c r="TLD14" s="341"/>
      <c r="TLE14" s="341"/>
      <c r="TLF14" s="341"/>
      <c r="TLG14" s="341"/>
      <c r="TLH14" s="341"/>
      <c r="TLI14" s="341"/>
      <c r="TLJ14" s="341"/>
      <c r="TLK14" s="341"/>
      <c r="TLL14" s="341"/>
      <c r="TLM14" s="341"/>
      <c r="TLN14" s="341"/>
      <c r="TLO14" s="341"/>
      <c r="TLP14" s="341"/>
      <c r="TLQ14" s="341"/>
      <c r="TLR14" s="341"/>
      <c r="TLS14" s="341"/>
      <c r="TLT14" s="341"/>
      <c r="TLU14" s="341"/>
      <c r="TLV14" s="341"/>
      <c r="TLW14" s="341"/>
      <c r="TLX14" s="341"/>
      <c r="TLY14" s="341"/>
      <c r="TLZ14" s="341"/>
      <c r="TMA14" s="341"/>
      <c r="TMB14" s="341"/>
      <c r="TMC14" s="341"/>
      <c r="TMD14" s="341"/>
      <c r="TME14" s="341"/>
      <c r="TMF14" s="341"/>
      <c r="TMG14" s="341"/>
      <c r="TMH14" s="341"/>
      <c r="TMI14" s="341"/>
      <c r="TMJ14" s="341"/>
      <c r="TMK14" s="341"/>
      <c r="TML14" s="341"/>
      <c r="TMM14" s="341"/>
      <c r="TMN14" s="341"/>
      <c r="TMO14" s="341"/>
      <c r="TMP14" s="341"/>
      <c r="TMQ14" s="341"/>
      <c r="TMR14" s="341"/>
      <c r="TMS14" s="341"/>
      <c r="TMT14" s="341"/>
      <c r="TMU14" s="341"/>
      <c r="TMV14" s="341"/>
      <c r="TMW14" s="341"/>
      <c r="TMX14" s="341"/>
      <c r="TMY14" s="341"/>
      <c r="TMZ14" s="341"/>
      <c r="TNA14" s="341"/>
      <c r="TNB14" s="341"/>
      <c r="TNC14" s="341"/>
      <c r="TND14" s="341"/>
      <c r="TNE14" s="341"/>
      <c r="TNF14" s="341"/>
      <c r="TNG14" s="341"/>
      <c r="TNH14" s="341"/>
      <c r="TNI14" s="341"/>
      <c r="TNJ14" s="341"/>
      <c r="TNK14" s="341"/>
      <c r="TNL14" s="341"/>
      <c r="TNM14" s="341"/>
      <c r="TNN14" s="341"/>
      <c r="TNO14" s="341"/>
      <c r="TNP14" s="341"/>
      <c r="TNQ14" s="341"/>
      <c r="TNR14" s="341"/>
      <c r="TNS14" s="341"/>
      <c r="TNT14" s="341"/>
      <c r="TNU14" s="341"/>
      <c r="TNV14" s="341"/>
      <c r="TNW14" s="341"/>
      <c r="TNX14" s="341"/>
      <c r="TNY14" s="341"/>
      <c r="TNZ14" s="341"/>
      <c r="TOA14" s="341"/>
      <c r="TOB14" s="341"/>
      <c r="TOC14" s="341"/>
      <c r="TOD14" s="341"/>
      <c r="TOE14" s="341"/>
      <c r="TOF14" s="341"/>
      <c r="TOG14" s="341"/>
      <c r="TOH14" s="341"/>
      <c r="TOI14" s="341"/>
      <c r="TOJ14" s="341"/>
      <c r="TOK14" s="341"/>
      <c r="TOL14" s="341"/>
      <c r="TOM14" s="341"/>
      <c r="TON14" s="341"/>
      <c r="TOO14" s="341"/>
      <c r="TOP14" s="341"/>
      <c r="TOQ14" s="341"/>
      <c r="TOR14" s="341"/>
      <c r="TOS14" s="341"/>
      <c r="TOT14" s="341"/>
      <c r="TOU14" s="341"/>
      <c r="TOV14" s="341"/>
      <c r="TOW14" s="341"/>
      <c r="TOX14" s="341"/>
      <c r="TOY14" s="341"/>
      <c r="TOZ14" s="341"/>
      <c r="TPA14" s="341"/>
      <c r="TPB14" s="341"/>
      <c r="TPC14" s="341"/>
      <c r="TPD14" s="341"/>
      <c r="TPE14" s="341"/>
      <c r="TPF14" s="341"/>
      <c r="TPG14" s="341"/>
      <c r="TPH14" s="341"/>
      <c r="TPI14" s="341"/>
      <c r="TPJ14" s="341"/>
      <c r="TPK14" s="341"/>
      <c r="TPL14" s="341"/>
      <c r="TPM14" s="341"/>
      <c r="TPN14" s="341"/>
      <c r="TPO14" s="341"/>
      <c r="TPP14" s="341"/>
      <c r="TPQ14" s="341"/>
      <c r="TPR14" s="341"/>
      <c r="TPS14" s="341"/>
      <c r="TPT14" s="341"/>
      <c r="TPU14" s="341"/>
      <c r="TPV14" s="341"/>
      <c r="TPW14" s="341"/>
      <c r="TPX14" s="341"/>
      <c r="TPY14" s="341"/>
      <c r="TPZ14" s="341"/>
      <c r="TQA14" s="341"/>
      <c r="TQB14" s="341"/>
      <c r="TQC14" s="341"/>
      <c r="TQD14" s="341"/>
      <c r="TQE14" s="341"/>
      <c r="TQF14" s="341"/>
      <c r="TQG14" s="341"/>
      <c r="TQH14" s="341"/>
      <c r="TQI14" s="341"/>
      <c r="TQJ14" s="341"/>
      <c r="TQK14" s="341"/>
      <c r="TQL14" s="341"/>
      <c r="TQM14" s="341"/>
      <c r="TQN14" s="341"/>
      <c r="TQO14" s="341"/>
      <c r="TQP14" s="341"/>
      <c r="TQQ14" s="341"/>
      <c r="TQR14" s="341"/>
      <c r="TQS14" s="341"/>
      <c r="TQT14" s="341"/>
      <c r="TQU14" s="341"/>
      <c r="TQV14" s="341"/>
      <c r="TQW14" s="341"/>
      <c r="TQX14" s="341"/>
      <c r="TQY14" s="341"/>
      <c r="TQZ14" s="341"/>
      <c r="TRA14" s="341"/>
      <c r="TRB14" s="341"/>
      <c r="TRC14" s="341"/>
      <c r="TRD14" s="341"/>
      <c r="TRE14" s="341"/>
      <c r="TRF14" s="341"/>
      <c r="TRG14" s="341"/>
      <c r="TRH14" s="341"/>
      <c r="TRI14" s="341"/>
      <c r="TRJ14" s="341"/>
      <c r="TRK14" s="341"/>
      <c r="TRL14" s="341"/>
      <c r="TRM14" s="341"/>
      <c r="TRN14" s="341"/>
      <c r="TRO14" s="341"/>
      <c r="TRP14" s="341"/>
      <c r="TRQ14" s="341"/>
      <c r="TRR14" s="341"/>
      <c r="TRS14" s="341"/>
      <c r="TRT14" s="341"/>
      <c r="TRU14" s="341"/>
      <c r="TRV14" s="341"/>
      <c r="TRW14" s="341"/>
      <c r="TRX14" s="341"/>
      <c r="TRY14" s="341"/>
      <c r="TRZ14" s="341"/>
      <c r="TSA14" s="341"/>
      <c r="TSB14" s="341"/>
      <c r="TSC14" s="341"/>
      <c r="TSD14" s="341"/>
      <c r="TSE14" s="341"/>
      <c r="TSF14" s="341"/>
      <c r="TSG14" s="341"/>
      <c r="TSH14" s="341"/>
      <c r="TSI14" s="341"/>
      <c r="TSJ14" s="341"/>
      <c r="TSK14" s="341"/>
      <c r="TSL14" s="341"/>
      <c r="TSM14" s="341"/>
      <c r="TSN14" s="341"/>
      <c r="TSO14" s="341"/>
      <c r="TSP14" s="341"/>
      <c r="TSQ14" s="341"/>
      <c r="TSR14" s="341"/>
      <c r="TSS14" s="341"/>
      <c r="TST14" s="341"/>
      <c r="TSU14" s="341"/>
      <c r="TSV14" s="341"/>
      <c r="TSW14" s="341"/>
      <c r="TSX14" s="341"/>
      <c r="TSY14" s="341"/>
      <c r="TSZ14" s="341"/>
      <c r="TTA14" s="341"/>
      <c r="TTB14" s="341"/>
      <c r="TTC14" s="341"/>
      <c r="TTD14" s="341"/>
      <c r="TTE14" s="341"/>
      <c r="TTF14" s="341"/>
      <c r="TTG14" s="341"/>
      <c r="TTH14" s="341"/>
      <c r="TTI14" s="341"/>
      <c r="TTJ14" s="341"/>
      <c r="TTK14" s="341"/>
      <c r="TTL14" s="341"/>
      <c r="TTM14" s="341"/>
      <c r="TTN14" s="341"/>
      <c r="TTO14" s="341"/>
      <c r="TTP14" s="341"/>
      <c r="TTQ14" s="341"/>
      <c r="TTR14" s="341"/>
      <c r="TTS14" s="341"/>
      <c r="TTT14" s="341"/>
      <c r="TTU14" s="341"/>
      <c r="TTV14" s="341"/>
      <c r="TTW14" s="341"/>
      <c r="TTX14" s="341"/>
      <c r="TTY14" s="341"/>
      <c r="TTZ14" s="341"/>
      <c r="TUA14" s="341"/>
      <c r="TUB14" s="341"/>
      <c r="TUC14" s="341"/>
      <c r="TUD14" s="341"/>
      <c r="TUE14" s="341"/>
      <c r="TUF14" s="341"/>
      <c r="TUG14" s="341"/>
      <c r="TUH14" s="341"/>
      <c r="TUI14" s="341"/>
      <c r="TUJ14" s="341"/>
      <c r="TUK14" s="341"/>
      <c r="TUL14" s="341"/>
      <c r="TUM14" s="341"/>
      <c r="TUN14" s="341"/>
      <c r="TUO14" s="341"/>
      <c r="TUP14" s="341"/>
      <c r="TUQ14" s="341"/>
      <c r="TUR14" s="341"/>
      <c r="TUS14" s="341"/>
      <c r="TUT14" s="341"/>
      <c r="TUU14" s="341"/>
      <c r="TUV14" s="341"/>
      <c r="TUW14" s="341"/>
      <c r="TUX14" s="341"/>
      <c r="TUY14" s="341"/>
      <c r="TUZ14" s="341"/>
      <c r="TVA14" s="341"/>
      <c r="TVB14" s="341"/>
      <c r="TVC14" s="341"/>
      <c r="TVD14" s="341"/>
      <c r="TVE14" s="341"/>
      <c r="TVF14" s="341"/>
      <c r="TVG14" s="341"/>
      <c r="TVH14" s="341"/>
      <c r="TVI14" s="341"/>
      <c r="TVJ14" s="341"/>
      <c r="TVK14" s="341"/>
      <c r="TVL14" s="341"/>
      <c r="TVM14" s="341"/>
      <c r="TVN14" s="341"/>
      <c r="TVO14" s="341"/>
      <c r="TVP14" s="341"/>
      <c r="TVQ14" s="341"/>
      <c r="TVR14" s="341"/>
      <c r="TVS14" s="341"/>
      <c r="TVT14" s="341"/>
      <c r="TVU14" s="341"/>
      <c r="TVV14" s="341"/>
      <c r="TVW14" s="341"/>
      <c r="TVX14" s="341"/>
      <c r="TVY14" s="341"/>
      <c r="TVZ14" s="341"/>
      <c r="TWA14" s="341"/>
      <c r="TWB14" s="341"/>
      <c r="TWC14" s="341"/>
      <c r="TWD14" s="341"/>
      <c r="TWE14" s="341"/>
      <c r="TWF14" s="341"/>
      <c r="TWG14" s="341"/>
      <c r="TWH14" s="341"/>
      <c r="TWI14" s="341"/>
      <c r="TWJ14" s="341"/>
      <c r="TWK14" s="341"/>
      <c r="TWL14" s="341"/>
      <c r="TWM14" s="341"/>
      <c r="TWN14" s="341"/>
      <c r="TWO14" s="341"/>
      <c r="TWP14" s="341"/>
      <c r="TWQ14" s="341"/>
      <c r="TWR14" s="341"/>
      <c r="TWS14" s="341"/>
      <c r="TWT14" s="341"/>
      <c r="TWU14" s="341"/>
      <c r="TWV14" s="341"/>
      <c r="TWW14" s="341"/>
      <c r="TWX14" s="341"/>
      <c r="TWY14" s="341"/>
      <c r="TWZ14" s="341"/>
      <c r="TXA14" s="341"/>
      <c r="TXB14" s="341"/>
      <c r="TXC14" s="341"/>
      <c r="TXD14" s="341"/>
      <c r="TXE14" s="341"/>
      <c r="TXF14" s="341"/>
      <c r="TXG14" s="341"/>
      <c r="TXH14" s="341"/>
      <c r="TXI14" s="341"/>
      <c r="TXJ14" s="341"/>
      <c r="TXK14" s="341"/>
      <c r="TXL14" s="341"/>
      <c r="TXM14" s="341"/>
      <c r="TXN14" s="341"/>
      <c r="TXO14" s="341"/>
      <c r="TXP14" s="341"/>
      <c r="TXQ14" s="341"/>
      <c r="TXR14" s="341"/>
      <c r="TXS14" s="341"/>
      <c r="TXT14" s="341"/>
      <c r="TXU14" s="341"/>
      <c r="TXV14" s="341"/>
      <c r="TXW14" s="341"/>
      <c r="TXX14" s="341"/>
      <c r="TXY14" s="341"/>
      <c r="TXZ14" s="341"/>
      <c r="TYA14" s="341"/>
      <c r="TYB14" s="341"/>
      <c r="TYC14" s="341"/>
      <c r="TYD14" s="341"/>
      <c r="TYE14" s="341"/>
      <c r="TYF14" s="341"/>
      <c r="TYG14" s="341"/>
      <c r="TYH14" s="341"/>
      <c r="TYI14" s="341"/>
      <c r="TYJ14" s="341"/>
      <c r="TYK14" s="341"/>
      <c r="TYL14" s="341"/>
      <c r="TYM14" s="341"/>
      <c r="TYN14" s="341"/>
      <c r="TYO14" s="341"/>
      <c r="TYP14" s="341"/>
      <c r="TYQ14" s="341"/>
      <c r="TYR14" s="341"/>
      <c r="TYS14" s="341"/>
      <c r="TYT14" s="341"/>
      <c r="TYU14" s="341"/>
      <c r="TYV14" s="341"/>
      <c r="TYW14" s="341"/>
      <c r="TYX14" s="341"/>
      <c r="TYY14" s="341"/>
      <c r="TYZ14" s="341"/>
      <c r="TZA14" s="341"/>
      <c r="TZB14" s="341"/>
      <c r="TZC14" s="341"/>
      <c r="TZD14" s="341"/>
      <c r="TZE14" s="341"/>
      <c r="TZF14" s="341"/>
      <c r="TZG14" s="341"/>
      <c r="TZH14" s="341"/>
      <c r="TZI14" s="341"/>
      <c r="TZJ14" s="341"/>
      <c r="TZK14" s="341"/>
      <c r="TZL14" s="341"/>
      <c r="TZM14" s="341"/>
      <c r="TZN14" s="341"/>
      <c r="TZO14" s="341"/>
      <c r="TZP14" s="341"/>
      <c r="TZQ14" s="341"/>
      <c r="TZR14" s="341"/>
      <c r="TZS14" s="341"/>
      <c r="TZT14" s="341"/>
      <c r="TZU14" s="341"/>
      <c r="TZV14" s="341"/>
      <c r="TZW14" s="341"/>
      <c r="TZX14" s="341"/>
      <c r="TZY14" s="341"/>
      <c r="TZZ14" s="341"/>
      <c r="UAA14" s="341"/>
      <c r="UAB14" s="341"/>
      <c r="UAC14" s="341"/>
      <c r="UAD14" s="341"/>
      <c r="UAE14" s="341"/>
      <c r="UAF14" s="341"/>
      <c r="UAG14" s="341"/>
      <c r="UAH14" s="341"/>
      <c r="UAI14" s="341"/>
      <c r="UAJ14" s="341"/>
      <c r="UAK14" s="341"/>
      <c r="UAL14" s="341"/>
      <c r="UAM14" s="341"/>
      <c r="UAN14" s="341"/>
      <c r="UAO14" s="341"/>
      <c r="UAP14" s="341"/>
      <c r="UAQ14" s="341"/>
      <c r="UAR14" s="341"/>
      <c r="UAS14" s="341"/>
      <c r="UAT14" s="341"/>
      <c r="UAU14" s="341"/>
      <c r="UAV14" s="341"/>
      <c r="UAW14" s="341"/>
      <c r="UAX14" s="341"/>
      <c r="UAY14" s="341"/>
      <c r="UAZ14" s="341"/>
      <c r="UBA14" s="341"/>
      <c r="UBB14" s="341"/>
      <c r="UBC14" s="341"/>
      <c r="UBD14" s="341"/>
      <c r="UBE14" s="341"/>
      <c r="UBF14" s="341"/>
      <c r="UBG14" s="341"/>
      <c r="UBH14" s="341"/>
      <c r="UBI14" s="341"/>
      <c r="UBJ14" s="341"/>
      <c r="UBK14" s="341"/>
      <c r="UBL14" s="341"/>
      <c r="UBM14" s="341"/>
      <c r="UBN14" s="341"/>
      <c r="UBO14" s="341"/>
      <c r="UBP14" s="341"/>
      <c r="UBQ14" s="341"/>
      <c r="UBR14" s="341"/>
      <c r="UBS14" s="341"/>
      <c r="UBT14" s="341"/>
      <c r="UBU14" s="341"/>
      <c r="UBV14" s="341"/>
      <c r="UBW14" s="341"/>
      <c r="UBX14" s="341"/>
      <c r="UBY14" s="341"/>
      <c r="UBZ14" s="341"/>
      <c r="UCA14" s="341"/>
      <c r="UCB14" s="341"/>
      <c r="UCC14" s="341"/>
      <c r="UCD14" s="341"/>
      <c r="UCE14" s="341"/>
      <c r="UCF14" s="341"/>
      <c r="UCG14" s="341"/>
      <c r="UCH14" s="341"/>
      <c r="UCI14" s="341"/>
      <c r="UCJ14" s="341"/>
      <c r="UCK14" s="341"/>
      <c r="UCL14" s="341"/>
      <c r="UCM14" s="341"/>
      <c r="UCN14" s="341"/>
      <c r="UCO14" s="341"/>
      <c r="UCP14" s="341"/>
      <c r="UCQ14" s="341"/>
      <c r="UCR14" s="341"/>
      <c r="UCS14" s="341"/>
      <c r="UCT14" s="341"/>
      <c r="UCU14" s="341"/>
      <c r="UCV14" s="341"/>
      <c r="UCW14" s="341"/>
      <c r="UCX14" s="341"/>
      <c r="UCY14" s="341"/>
      <c r="UCZ14" s="341"/>
      <c r="UDA14" s="341"/>
      <c r="UDB14" s="341"/>
      <c r="UDC14" s="341"/>
      <c r="UDD14" s="341"/>
      <c r="UDE14" s="341"/>
      <c r="UDF14" s="341"/>
      <c r="UDG14" s="341"/>
      <c r="UDH14" s="341"/>
      <c r="UDI14" s="341"/>
      <c r="UDJ14" s="341"/>
      <c r="UDK14" s="341"/>
      <c r="UDL14" s="341"/>
      <c r="UDM14" s="341"/>
      <c r="UDN14" s="341"/>
      <c r="UDO14" s="341"/>
      <c r="UDP14" s="341"/>
      <c r="UDQ14" s="341"/>
      <c r="UDR14" s="341"/>
      <c r="UDS14" s="341"/>
      <c r="UDT14" s="341"/>
      <c r="UDU14" s="341"/>
      <c r="UDV14" s="341"/>
      <c r="UDW14" s="341"/>
      <c r="UDX14" s="341"/>
      <c r="UDY14" s="341"/>
      <c r="UDZ14" s="341"/>
      <c r="UEA14" s="341"/>
      <c r="UEB14" s="341"/>
      <c r="UEC14" s="341"/>
      <c r="UED14" s="341"/>
      <c r="UEE14" s="341"/>
      <c r="UEF14" s="341"/>
      <c r="UEG14" s="341"/>
      <c r="UEH14" s="341"/>
      <c r="UEI14" s="341"/>
      <c r="UEJ14" s="341"/>
      <c r="UEK14" s="341"/>
      <c r="UEL14" s="341"/>
      <c r="UEM14" s="341"/>
      <c r="UEN14" s="341"/>
      <c r="UEO14" s="341"/>
      <c r="UEP14" s="341"/>
      <c r="UEQ14" s="341"/>
      <c r="UER14" s="341"/>
      <c r="UES14" s="341"/>
      <c r="UET14" s="341"/>
      <c r="UEU14" s="341"/>
      <c r="UEV14" s="341"/>
      <c r="UEW14" s="341"/>
      <c r="UEX14" s="341"/>
      <c r="UEY14" s="341"/>
      <c r="UEZ14" s="341"/>
      <c r="UFA14" s="341"/>
      <c r="UFB14" s="341"/>
      <c r="UFC14" s="341"/>
      <c r="UFD14" s="341"/>
      <c r="UFE14" s="341"/>
      <c r="UFF14" s="341"/>
      <c r="UFG14" s="341"/>
      <c r="UFH14" s="341"/>
      <c r="UFI14" s="341"/>
      <c r="UFJ14" s="341"/>
      <c r="UFK14" s="341"/>
      <c r="UFL14" s="341"/>
      <c r="UFM14" s="341"/>
      <c r="UFN14" s="341"/>
      <c r="UFO14" s="341"/>
      <c r="UFP14" s="341"/>
      <c r="UFQ14" s="341"/>
      <c r="UFR14" s="341"/>
      <c r="UFS14" s="341"/>
      <c r="UFT14" s="341"/>
      <c r="UFU14" s="341"/>
      <c r="UFV14" s="341"/>
      <c r="UFW14" s="341"/>
      <c r="UFX14" s="341"/>
      <c r="UFY14" s="341"/>
      <c r="UFZ14" s="341"/>
      <c r="UGA14" s="341"/>
      <c r="UGB14" s="341"/>
      <c r="UGC14" s="341"/>
      <c r="UGD14" s="341"/>
      <c r="UGE14" s="341"/>
      <c r="UGF14" s="341"/>
      <c r="UGG14" s="341"/>
      <c r="UGH14" s="341"/>
      <c r="UGI14" s="341"/>
      <c r="UGJ14" s="341"/>
      <c r="UGK14" s="341"/>
      <c r="UGL14" s="341"/>
      <c r="UGM14" s="341"/>
      <c r="UGN14" s="341"/>
      <c r="UGO14" s="341"/>
      <c r="UGP14" s="341"/>
      <c r="UGQ14" s="341"/>
      <c r="UGR14" s="341"/>
      <c r="UGS14" s="341"/>
      <c r="UGT14" s="341"/>
      <c r="UGU14" s="341"/>
      <c r="UGV14" s="341"/>
      <c r="UGW14" s="341"/>
      <c r="UGX14" s="341"/>
      <c r="UGY14" s="341"/>
      <c r="UGZ14" s="341"/>
      <c r="UHA14" s="341"/>
      <c r="UHB14" s="341"/>
      <c r="UHC14" s="341"/>
      <c r="UHD14" s="341"/>
      <c r="UHE14" s="341"/>
      <c r="UHF14" s="341"/>
      <c r="UHG14" s="341"/>
      <c r="UHH14" s="341"/>
      <c r="UHI14" s="341"/>
      <c r="UHJ14" s="341"/>
      <c r="UHK14" s="341"/>
      <c r="UHL14" s="341"/>
      <c r="UHM14" s="341"/>
      <c r="UHN14" s="341"/>
      <c r="UHO14" s="341"/>
      <c r="UHP14" s="341"/>
      <c r="UHQ14" s="341"/>
      <c r="UHR14" s="341"/>
      <c r="UHS14" s="341"/>
      <c r="UHT14" s="341"/>
      <c r="UHU14" s="341"/>
      <c r="UHV14" s="341"/>
      <c r="UHW14" s="341"/>
      <c r="UHX14" s="341"/>
      <c r="UHY14" s="341"/>
      <c r="UHZ14" s="341"/>
      <c r="UIA14" s="341"/>
      <c r="UIB14" s="341"/>
      <c r="UIC14" s="341"/>
      <c r="UID14" s="341"/>
      <c r="UIE14" s="341"/>
      <c r="UIF14" s="341"/>
      <c r="UIG14" s="341"/>
      <c r="UIH14" s="341"/>
      <c r="UII14" s="341"/>
      <c r="UIJ14" s="341"/>
      <c r="UIK14" s="341"/>
      <c r="UIL14" s="341"/>
      <c r="UIM14" s="341"/>
      <c r="UIN14" s="341"/>
      <c r="UIO14" s="341"/>
      <c r="UIP14" s="341"/>
      <c r="UIQ14" s="341"/>
      <c r="UIR14" s="341"/>
      <c r="UIS14" s="341"/>
      <c r="UIT14" s="341"/>
      <c r="UIU14" s="341"/>
      <c r="UIV14" s="341"/>
      <c r="UIW14" s="341"/>
      <c r="UIX14" s="341"/>
      <c r="UIY14" s="341"/>
      <c r="UIZ14" s="341"/>
      <c r="UJA14" s="341"/>
      <c r="UJB14" s="341"/>
      <c r="UJC14" s="341"/>
      <c r="UJD14" s="341"/>
      <c r="UJE14" s="341"/>
      <c r="UJF14" s="341"/>
      <c r="UJG14" s="341"/>
      <c r="UJH14" s="341"/>
      <c r="UJI14" s="341"/>
      <c r="UJJ14" s="341"/>
      <c r="UJK14" s="341"/>
      <c r="UJL14" s="341"/>
      <c r="UJM14" s="341"/>
      <c r="UJN14" s="341"/>
      <c r="UJO14" s="341"/>
      <c r="UJP14" s="341"/>
      <c r="UJQ14" s="341"/>
      <c r="UJR14" s="341"/>
      <c r="UJS14" s="341"/>
      <c r="UJT14" s="341"/>
      <c r="UJU14" s="341"/>
      <c r="UJV14" s="341"/>
      <c r="UJW14" s="341"/>
      <c r="UJX14" s="341"/>
      <c r="UJY14" s="341"/>
      <c r="UJZ14" s="341"/>
      <c r="UKA14" s="341"/>
      <c r="UKB14" s="341"/>
      <c r="UKC14" s="341"/>
      <c r="UKD14" s="341"/>
      <c r="UKE14" s="341"/>
      <c r="UKF14" s="341"/>
      <c r="UKG14" s="341"/>
      <c r="UKH14" s="341"/>
      <c r="UKI14" s="341"/>
      <c r="UKJ14" s="341"/>
      <c r="UKK14" s="341"/>
      <c r="UKL14" s="341"/>
      <c r="UKM14" s="341"/>
      <c r="UKN14" s="341"/>
      <c r="UKO14" s="341"/>
      <c r="UKP14" s="341"/>
      <c r="UKQ14" s="341"/>
      <c r="UKR14" s="341"/>
      <c r="UKS14" s="341"/>
      <c r="UKT14" s="341"/>
      <c r="UKU14" s="341"/>
      <c r="UKV14" s="341"/>
      <c r="UKW14" s="341"/>
      <c r="UKX14" s="341"/>
      <c r="UKY14" s="341"/>
      <c r="UKZ14" s="341"/>
      <c r="ULA14" s="341"/>
      <c r="ULB14" s="341"/>
      <c r="ULC14" s="341"/>
      <c r="ULD14" s="341"/>
      <c r="ULE14" s="341"/>
      <c r="ULF14" s="341"/>
      <c r="ULG14" s="341"/>
      <c r="ULH14" s="341"/>
      <c r="ULI14" s="341"/>
      <c r="ULJ14" s="341"/>
      <c r="ULK14" s="341"/>
      <c r="ULL14" s="341"/>
      <c r="ULM14" s="341"/>
      <c r="ULN14" s="341"/>
      <c r="ULO14" s="341"/>
      <c r="ULP14" s="341"/>
      <c r="ULQ14" s="341"/>
      <c r="ULR14" s="341"/>
      <c r="ULS14" s="341"/>
      <c r="ULT14" s="341"/>
      <c r="ULU14" s="341"/>
      <c r="ULV14" s="341"/>
      <c r="ULW14" s="341"/>
      <c r="ULX14" s="341"/>
      <c r="ULY14" s="341"/>
      <c r="ULZ14" s="341"/>
      <c r="UMA14" s="341"/>
      <c r="UMB14" s="341"/>
      <c r="UMC14" s="341"/>
      <c r="UMD14" s="341"/>
      <c r="UME14" s="341"/>
      <c r="UMF14" s="341"/>
      <c r="UMG14" s="341"/>
      <c r="UMH14" s="341"/>
      <c r="UMI14" s="341"/>
      <c r="UMJ14" s="341"/>
      <c r="UMK14" s="341"/>
      <c r="UML14" s="341"/>
      <c r="UMM14" s="341"/>
      <c r="UMN14" s="341"/>
      <c r="UMO14" s="341"/>
      <c r="UMP14" s="341"/>
      <c r="UMQ14" s="341"/>
      <c r="UMR14" s="341"/>
      <c r="UMS14" s="341"/>
      <c r="UMT14" s="341"/>
      <c r="UMU14" s="341"/>
      <c r="UMV14" s="341"/>
      <c r="UMW14" s="341"/>
      <c r="UMX14" s="341"/>
      <c r="UMY14" s="341"/>
      <c r="UMZ14" s="341"/>
      <c r="UNA14" s="341"/>
      <c r="UNB14" s="341"/>
      <c r="UNC14" s="341"/>
      <c r="UND14" s="341"/>
      <c r="UNE14" s="341"/>
      <c r="UNF14" s="341"/>
      <c r="UNG14" s="341"/>
      <c r="UNH14" s="341"/>
      <c r="UNI14" s="341"/>
      <c r="UNJ14" s="341"/>
      <c r="UNK14" s="341"/>
      <c r="UNL14" s="341"/>
      <c r="UNM14" s="341"/>
      <c r="UNN14" s="341"/>
      <c r="UNO14" s="341"/>
      <c r="UNP14" s="341"/>
      <c r="UNQ14" s="341"/>
      <c r="UNR14" s="341"/>
      <c r="UNS14" s="341"/>
      <c r="UNT14" s="341"/>
      <c r="UNU14" s="341"/>
      <c r="UNV14" s="341"/>
      <c r="UNW14" s="341"/>
      <c r="UNX14" s="341"/>
      <c r="UNY14" s="341"/>
      <c r="UNZ14" s="341"/>
      <c r="UOA14" s="341"/>
      <c r="UOB14" s="341"/>
      <c r="UOC14" s="341"/>
      <c r="UOD14" s="341"/>
      <c r="UOE14" s="341"/>
      <c r="UOF14" s="341"/>
      <c r="UOG14" s="341"/>
      <c r="UOH14" s="341"/>
      <c r="UOI14" s="341"/>
      <c r="UOJ14" s="341"/>
      <c r="UOK14" s="341"/>
      <c r="UOL14" s="341"/>
      <c r="UOM14" s="341"/>
      <c r="UON14" s="341"/>
      <c r="UOO14" s="341"/>
      <c r="UOP14" s="341"/>
      <c r="UOQ14" s="341"/>
      <c r="UOR14" s="341"/>
      <c r="UOS14" s="341"/>
      <c r="UOT14" s="341"/>
      <c r="UOU14" s="341"/>
      <c r="UOV14" s="341"/>
      <c r="UOW14" s="341"/>
      <c r="UOX14" s="341"/>
      <c r="UOY14" s="341"/>
      <c r="UOZ14" s="341"/>
      <c r="UPA14" s="341"/>
      <c r="UPB14" s="341"/>
      <c r="UPC14" s="341"/>
      <c r="UPD14" s="341"/>
      <c r="UPE14" s="341"/>
      <c r="UPF14" s="341"/>
      <c r="UPG14" s="341"/>
      <c r="UPH14" s="341"/>
      <c r="UPI14" s="341"/>
      <c r="UPJ14" s="341"/>
      <c r="UPK14" s="341"/>
      <c r="UPL14" s="341"/>
      <c r="UPM14" s="341"/>
      <c r="UPN14" s="341"/>
      <c r="UPO14" s="341"/>
      <c r="UPP14" s="341"/>
      <c r="UPQ14" s="341"/>
      <c r="UPR14" s="341"/>
      <c r="UPS14" s="341"/>
      <c r="UPT14" s="341"/>
      <c r="UPU14" s="341"/>
      <c r="UPV14" s="341"/>
      <c r="UPW14" s="341"/>
      <c r="UPX14" s="341"/>
      <c r="UPY14" s="341"/>
      <c r="UPZ14" s="341"/>
      <c r="UQA14" s="341"/>
      <c r="UQB14" s="341"/>
      <c r="UQC14" s="341"/>
      <c r="UQD14" s="341"/>
      <c r="UQE14" s="341"/>
      <c r="UQF14" s="341"/>
      <c r="UQG14" s="341"/>
      <c r="UQH14" s="341"/>
      <c r="UQI14" s="341"/>
      <c r="UQJ14" s="341"/>
      <c r="UQK14" s="341"/>
      <c r="UQL14" s="341"/>
      <c r="UQM14" s="341"/>
      <c r="UQN14" s="341"/>
      <c r="UQO14" s="341"/>
      <c r="UQP14" s="341"/>
      <c r="UQQ14" s="341"/>
      <c r="UQR14" s="341"/>
      <c r="UQS14" s="341"/>
      <c r="UQT14" s="341"/>
      <c r="UQU14" s="341"/>
      <c r="UQV14" s="341"/>
      <c r="UQW14" s="341"/>
      <c r="UQX14" s="341"/>
      <c r="UQY14" s="341"/>
      <c r="UQZ14" s="341"/>
      <c r="URA14" s="341"/>
      <c r="URB14" s="341"/>
      <c r="URC14" s="341"/>
      <c r="URD14" s="341"/>
      <c r="URE14" s="341"/>
      <c r="URF14" s="341"/>
      <c r="URG14" s="341"/>
      <c r="URH14" s="341"/>
      <c r="URI14" s="341"/>
      <c r="URJ14" s="341"/>
      <c r="URK14" s="341"/>
      <c r="URL14" s="341"/>
      <c r="URM14" s="341"/>
      <c r="URN14" s="341"/>
      <c r="URO14" s="341"/>
      <c r="URP14" s="341"/>
      <c r="URQ14" s="341"/>
      <c r="URR14" s="341"/>
      <c r="URS14" s="341"/>
      <c r="URT14" s="341"/>
      <c r="URU14" s="341"/>
      <c r="URV14" s="341"/>
      <c r="URW14" s="341"/>
      <c r="URX14" s="341"/>
      <c r="URY14" s="341"/>
      <c r="URZ14" s="341"/>
      <c r="USA14" s="341"/>
      <c r="USB14" s="341"/>
      <c r="USC14" s="341"/>
      <c r="USD14" s="341"/>
      <c r="USE14" s="341"/>
      <c r="USF14" s="341"/>
      <c r="USG14" s="341"/>
      <c r="USH14" s="341"/>
      <c r="USI14" s="341"/>
      <c r="USJ14" s="341"/>
      <c r="USK14" s="341"/>
      <c r="USL14" s="341"/>
      <c r="USM14" s="341"/>
      <c r="USN14" s="341"/>
      <c r="USO14" s="341"/>
      <c r="USP14" s="341"/>
      <c r="USQ14" s="341"/>
      <c r="USR14" s="341"/>
      <c r="USS14" s="341"/>
      <c r="UST14" s="341"/>
      <c r="USU14" s="341"/>
      <c r="USV14" s="341"/>
      <c r="USW14" s="341"/>
      <c r="USX14" s="341"/>
      <c r="USY14" s="341"/>
      <c r="USZ14" s="341"/>
      <c r="UTA14" s="341"/>
      <c r="UTB14" s="341"/>
      <c r="UTC14" s="341"/>
      <c r="UTD14" s="341"/>
      <c r="UTE14" s="341"/>
      <c r="UTF14" s="341"/>
      <c r="UTG14" s="341"/>
      <c r="UTH14" s="341"/>
      <c r="UTI14" s="341"/>
      <c r="UTJ14" s="341"/>
      <c r="UTK14" s="341"/>
      <c r="UTL14" s="341"/>
      <c r="UTM14" s="341"/>
      <c r="UTN14" s="341"/>
      <c r="UTO14" s="341"/>
      <c r="UTP14" s="341"/>
      <c r="UTQ14" s="341"/>
      <c r="UTR14" s="341"/>
      <c r="UTS14" s="341"/>
      <c r="UTT14" s="341"/>
      <c r="UTU14" s="341"/>
      <c r="UTV14" s="341"/>
      <c r="UTW14" s="341"/>
      <c r="UTX14" s="341"/>
      <c r="UTY14" s="341"/>
      <c r="UTZ14" s="341"/>
      <c r="UUA14" s="341"/>
      <c r="UUB14" s="341"/>
      <c r="UUC14" s="341"/>
      <c r="UUD14" s="341"/>
      <c r="UUE14" s="341"/>
      <c r="UUF14" s="341"/>
      <c r="UUG14" s="341"/>
      <c r="UUH14" s="341"/>
      <c r="UUI14" s="341"/>
      <c r="UUJ14" s="341"/>
      <c r="UUK14" s="341"/>
      <c r="UUL14" s="341"/>
      <c r="UUM14" s="341"/>
      <c r="UUN14" s="341"/>
      <c r="UUO14" s="341"/>
      <c r="UUP14" s="341"/>
      <c r="UUQ14" s="341"/>
      <c r="UUR14" s="341"/>
      <c r="UUS14" s="341"/>
      <c r="UUT14" s="341"/>
      <c r="UUU14" s="341"/>
      <c r="UUV14" s="341"/>
      <c r="UUW14" s="341"/>
      <c r="UUX14" s="341"/>
      <c r="UUY14" s="341"/>
      <c r="UUZ14" s="341"/>
      <c r="UVA14" s="341"/>
      <c r="UVB14" s="341"/>
      <c r="UVC14" s="341"/>
      <c r="UVD14" s="341"/>
      <c r="UVE14" s="341"/>
      <c r="UVF14" s="341"/>
      <c r="UVG14" s="341"/>
      <c r="UVH14" s="341"/>
      <c r="UVI14" s="341"/>
      <c r="UVJ14" s="341"/>
      <c r="UVK14" s="341"/>
      <c r="UVL14" s="341"/>
      <c r="UVM14" s="341"/>
      <c r="UVN14" s="341"/>
      <c r="UVO14" s="341"/>
      <c r="UVP14" s="341"/>
      <c r="UVQ14" s="341"/>
      <c r="UVR14" s="341"/>
      <c r="UVS14" s="341"/>
      <c r="UVT14" s="341"/>
      <c r="UVU14" s="341"/>
      <c r="UVV14" s="341"/>
      <c r="UVW14" s="341"/>
      <c r="UVX14" s="341"/>
      <c r="UVY14" s="341"/>
      <c r="UVZ14" s="341"/>
      <c r="UWA14" s="341"/>
      <c r="UWB14" s="341"/>
      <c r="UWC14" s="341"/>
      <c r="UWD14" s="341"/>
      <c r="UWE14" s="341"/>
      <c r="UWF14" s="341"/>
      <c r="UWG14" s="341"/>
      <c r="UWH14" s="341"/>
      <c r="UWI14" s="341"/>
      <c r="UWJ14" s="341"/>
      <c r="UWK14" s="341"/>
      <c r="UWL14" s="341"/>
      <c r="UWM14" s="341"/>
      <c r="UWN14" s="341"/>
      <c r="UWO14" s="341"/>
      <c r="UWP14" s="341"/>
      <c r="UWQ14" s="341"/>
      <c r="UWR14" s="341"/>
      <c r="UWS14" s="341"/>
      <c r="UWT14" s="341"/>
      <c r="UWU14" s="341"/>
      <c r="UWV14" s="341"/>
      <c r="UWW14" s="341"/>
      <c r="UWX14" s="341"/>
      <c r="UWY14" s="341"/>
      <c r="UWZ14" s="341"/>
      <c r="UXA14" s="341"/>
      <c r="UXB14" s="341"/>
      <c r="UXC14" s="341"/>
      <c r="UXD14" s="341"/>
      <c r="UXE14" s="341"/>
      <c r="UXF14" s="341"/>
      <c r="UXG14" s="341"/>
      <c r="UXH14" s="341"/>
      <c r="UXI14" s="341"/>
      <c r="UXJ14" s="341"/>
      <c r="UXK14" s="341"/>
      <c r="UXL14" s="341"/>
      <c r="UXM14" s="341"/>
      <c r="UXN14" s="341"/>
      <c r="UXO14" s="341"/>
      <c r="UXP14" s="341"/>
      <c r="UXQ14" s="341"/>
      <c r="UXR14" s="341"/>
      <c r="UXS14" s="341"/>
      <c r="UXT14" s="341"/>
      <c r="UXU14" s="341"/>
      <c r="UXV14" s="341"/>
      <c r="UXW14" s="341"/>
      <c r="UXX14" s="341"/>
      <c r="UXY14" s="341"/>
      <c r="UXZ14" s="341"/>
      <c r="UYA14" s="341"/>
      <c r="UYB14" s="341"/>
      <c r="UYC14" s="341"/>
      <c r="UYD14" s="341"/>
      <c r="UYE14" s="341"/>
      <c r="UYF14" s="341"/>
      <c r="UYG14" s="341"/>
      <c r="UYH14" s="341"/>
      <c r="UYI14" s="341"/>
      <c r="UYJ14" s="341"/>
      <c r="UYK14" s="341"/>
      <c r="UYL14" s="341"/>
      <c r="UYM14" s="341"/>
      <c r="UYN14" s="341"/>
      <c r="UYO14" s="341"/>
      <c r="UYP14" s="341"/>
      <c r="UYQ14" s="341"/>
      <c r="UYR14" s="341"/>
      <c r="UYS14" s="341"/>
      <c r="UYT14" s="341"/>
      <c r="UYU14" s="341"/>
      <c r="UYV14" s="341"/>
      <c r="UYW14" s="341"/>
      <c r="UYX14" s="341"/>
      <c r="UYY14" s="341"/>
      <c r="UYZ14" s="341"/>
      <c r="UZA14" s="341"/>
      <c r="UZB14" s="341"/>
      <c r="UZC14" s="341"/>
      <c r="UZD14" s="341"/>
      <c r="UZE14" s="341"/>
      <c r="UZF14" s="341"/>
      <c r="UZG14" s="341"/>
      <c r="UZH14" s="341"/>
      <c r="UZI14" s="341"/>
      <c r="UZJ14" s="341"/>
      <c r="UZK14" s="341"/>
      <c r="UZL14" s="341"/>
      <c r="UZM14" s="341"/>
      <c r="UZN14" s="341"/>
      <c r="UZO14" s="341"/>
      <c r="UZP14" s="341"/>
      <c r="UZQ14" s="341"/>
      <c r="UZR14" s="341"/>
      <c r="UZS14" s="341"/>
      <c r="UZT14" s="341"/>
      <c r="UZU14" s="341"/>
      <c r="UZV14" s="341"/>
      <c r="UZW14" s="341"/>
      <c r="UZX14" s="341"/>
      <c r="UZY14" s="341"/>
      <c r="UZZ14" s="341"/>
      <c r="VAA14" s="341"/>
      <c r="VAB14" s="341"/>
      <c r="VAC14" s="341"/>
      <c r="VAD14" s="341"/>
      <c r="VAE14" s="341"/>
      <c r="VAF14" s="341"/>
      <c r="VAG14" s="341"/>
      <c r="VAH14" s="341"/>
      <c r="VAI14" s="341"/>
      <c r="VAJ14" s="341"/>
      <c r="VAK14" s="341"/>
      <c r="VAL14" s="341"/>
      <c r="VAM14" s="341"/>
      <c r="VAN14" s="341"/>
      <c r="VAO14" s="341"/>
      <c r="VAP14" s="341"/>
      <c r="VAQ14" s="341"/>
      <c r="VAR14" s="341"/>
      <c r="VAS14" s="341"/>
      <c r="VAT14" s="341"/>
      <c r="VAU14" s="341"/>
      <c r="VAV14" s="341"/>
      <c r="VAW14" s="341"/>
      <c r="VAX14" s="341"/>
      <c r="VAY14" s="341"/>
      <c r="VAZ14" s="341"/>
      <c r="VBA14" s="341"/>
      <c r="VBB14" s="341"/>
      <c r="VBC14" s="341"/>
      <c r="VBD14" s="341"/>
      <c r="VBE14" s="341"/>
      <c r="VBF14" s="341"/>
      <c r="VBG14" s="341"/>
      <c r="VBH14" s="341"/>
      <c r="VBI14" s="341"/>
      <c r="VBJ14" s="341"/>
      <c r="VBK14" s="341"/>
      <c r="VBL14" s="341"/>
      <c r="VBM14" s="341"/>
      <c r="VBN14" s="341"/>
      <c r="VBO14" s="341"/>
      <c r="VBP14" s="341"/>
      <c r="VBQ14" s="341"/>
      <c r="VBR14" s="341"/>
      <c r="VBS14" s="341"/>
      <c r="VBT14" s="341"/>
      <c r="VBU14" s="341"/>
      <c r="VBV14" s="341"/>
      <c r="VBW14" s="341"/>
      <c r="VBX14" s="341"/>
      <c r="VBY14" s="341"/>
      <c r="VBZ14" s="341"/>
      <c r="VCA14" s="341"/>
      <c r="VCB14" s="341"/>
      <c r="VCC14" s="341"/>
      <c r="VCD14" s="341"/>
      <c r="VCE14" s="341"/>
      <c r="VCF14" s="341"/>
      <c r="VCG14" s="341"/>
      <c r="VCH14" s="341"/>
      <c r="VCI14" s="341"/>
      <c r="VCJ14" s="341"/>
      <c r="VCK14" s="341"/>
      <c r="VCL14" s="341"/>
      <c r="VCM14" s="341"/>
      <c r="VCN14" s="341"/>
      <c r="VCO14" s="341"/>
      <c r="VCP14" s="341"/>
      <c r="VCQ14" s="341"/>
      <c r="VCR14" s="341"/>
      <c r="VCS14" s="341"/>
      <c r="VCT14" s="341"/>
      <c r="VCU14" s="341"/>
      <c r="VCV14" s="341"/>
      <c r="VCW14" s="341"/>
      <c r="VCX14" s="341"/>
      <c r="VCY14" s="341"/>
      <c r="VCZ14" s="341"/>
      <c r="VDA14" s="341"/>
      <c r="VDB14" s="341"/>
      <c r="VDC14" s="341"/>
      <c r="VDD14" s="341"/>
      <c r="VDE14" s="341"/>
      <c r="VDF14" s="341"/>
      <c r="VDG14" s="341"/>
      <c r="VDH14" s="341"/>
      <c r="VDI14" s="341"/>
      <c r="VDJ14" s="341"/>
      <c r="VDK14" s="341"/>
      <c r="VDL14" s="341"/>
      <c r="VDM14" s="341"/>
      <c r="VDN14" s="341"/>
      <c r="VDO14" s="341"/>
      <c r="VDP14" s="341"/>
      <c r="VDQ14" s="341"/>
      <c r="VDR14" s="341"/>
      <c r="VDS14" s="341"/>
      <c r="VDT14" s="341"/>
      <c r="VDU14" s="341"/>
      <c r="VDV14" s="341"/>
      <c r="VDW14" s="341"/>
      <c r="VDX14" s="341"/>
      <c r="VDY14" s="341"/>
      <c r="VDZ14" s="341"/>
      <c r="VEA14" s="341"/>
      <c r="VEB14" s="341"/>
      <c r="VEC14" s="341"/>
      <c r="VED14" s="341"/>
      <c r="VEE14" s="341"/>
      <c r="VEF14" s="341"/>
      <c r="VEG14" s="341"/>
      <c r="VEH14" s="341"/>
      <c r="VEI14" s="341"/>
      <c r="VEJ14" s="341"/>
      <c r="VEK14" s="341"/>
      <c r="VEL14" s="341"/>
      <c r="VEM14" s="341"/>
      <c r="VEN14" s="341"/>
      <c r="VEO14" s="341"/>
      <c r="VEP14" s="341"/>
      <c r="VEQ14" s="341"/>
      <c r="VER14" s="341"/>
      <c r="VES14" s="341"/>
      <c r="VET14" s="341"/>
      <c r="VEU14" s="341"/>
      <c r="VEV14" s="341"/>
      <c r="VEW14" s="341"/>
      <c r="VEX14" s="341"/>
      <c r="VEY14" s="341"/>
      <c r="VEZ14" s="341"/>
      <c r="VFA14" s="341"/>
      <c r="VFB14" s="341"/>
      <c r="VFC14" s="341"/>
      <c r="VFD14" s="341"/>
      <c r="VFE14" s="341"/>
      <c r="VFF14" s="341"/>
      <c r="VFG14" s="341"/>
      <c r="VFH14" s="341"/>
      <c r="VFI14" s="341"/>
      <c r="VFJ14" s="341"/>
      <c r="VFK14" s="341"/>
      <c r="VFL14" s="341"/>
      <c r="VFM14" s="341"/>
      <c r="VFN14" s="341"/>
      <c r="VFO14" s="341"/>
      <c r="VFP14" s="341"/>
      <c r="VFQ14" s="341"/>
      <c r="VFR14" s="341"/>
      <c r="VFS14" s="341"/>
      <c r="VFT14" s="341"/>
      <c r="VFU14" s="341"/>
      <c r="VFV14" s="341"/>
      <c r="VFW14" s="341"/>
      <c r="VFX14" s="341"/>
      <c r="VFY14" s="341"/>
      <c r="VFZ14" s="341"/>
      <c r="VGA14" s="341"/>
      <c r="VGB14" s="341"/>
      <c r="VGC14" s="341"/>
      <c r="VGD14" s="341"/>
      <c r="VGE14" s="341"/>
      <c r="VGF14" s="341"/>
      <c r="VGG14" s="341"/>
      <c r="VGH14" s="341"/>
      <c r="VGI14" s="341"/>
      <c r="VGJ14" s="341"/>
      <c r="VGK14" s="341"/>
      <c r="VGL14" s="341"/>
      <c r="VGM14" s="341"/>
      <c r="VGN14" s="341"/>
      <c r="VGO14" s="341"/>
      <c r="VGP14" s="341"/>
      <c r="VGQ14" s="341"/>
      <c r="VGR14" s="341"/>
      <c r="VGS14" s="341"/>
      <c r="VGT14" s="341"/>
      <c r="VGU14" s="341"/>
      <c r="VGV14" s="341"/>
      <c r="VGW14" s="341"/>
      <c r="VGX14" s="341"/>
      <c r="VGY14" s="341"/>
      <c r="VGZ14" s="341"/>
      <c r="VHA14" s="341"/>
      <c r="VHB14" s="341"/>
      <c r="VHC14" s="341"/>
      <c r="VHD14" s="341"/>
      <c r="VHE14" s="341"/>
      <c r="VHF14" s="341"/>
      <c r="VHG14" s="341"/>
      <c r="VHH14" s="341"/>
      <c r="VHI14" s="341"/>
      <c r="VHJ14" s="341"/>
      <c r="VHK14" s="341"/>
      <c r="VHL14" s="341"/>
      <c r="VHM14" s="341"/>
      <c r="VHN14" s="341"/>
      <c r="VHO14" s="341"/>
      <c r="VHP14" s="341"/>
      <c r="VHQ14" s="341"/>
      <c r="VHR14" s="341"/>
      <c r="VHS14" s="341"/>
      <c r="VHT14" s="341"/>
      <c r="VHU14" s="341"/>
      <c r="VHV14" s="341"/>
      <c r="VHW14" s="341"/>
      <c r="VHX14" s="341"/>
      <c r="VHY14" s="341"/>
      <c r="VHZ14" s="341"/>
      <c r="VIA14" s="341"/>
      <c r="VIB14" s="341"/>
      <c r="VIC14" s="341"/>
      <c r="VID14" s="341"/>
      <c r="VIE14" s="341"/>
      <c r="VIF14" s="341"/>
      <c r="VIG14" s="341"/>
      <c r="VIH14" s="341"/>
      <c r="VII14" s="341"/>
      <c r="VIJ14" s="341"/>
      <c r="VIK14" s="341"/>
      <c r="VIL14" s="341"/>
      <c r="VIM14" s="341"/>
      <c r="VIN14" s="341"/>
      <c r="VIO14" s="341"/>
      <c r="VIP14" s="341"/>
      <c r="VIQ14" s="341"/>
      <c r="VIR14" s="341"/>
      <c r="VIS14" s="341"/>
      <c r="VIT14" s="341"/>
      <c r="VIU14" s="341"/>
      <c r="VIV14" s="341"/>
      <c r="VIW14" s="341"/>
      <c r="VIX14" s="341"/>
      <c r="VIY14" s="341"/>
      <c r="VIZ14" s="341"/>
      <c r="VJA14" s="341"/>
      <c r="VJB14" s="341"/>
      <c r="VJC14" s="341"/>
      <c r="VJD14" s="341"/>
      <c r="VJE14" s="341"/>
      <c r="VJF14" s="341"/>
      <c r="VJG14" s="341"/>
      <c r="VJH14" s="341"/>
      <c r="VJI14" s="341"/>
      <c r="VJJ14" s="341"/>
      <c r="VJK14" s="341"/>
      <c r="VJL14" s="341"/>
      <c r="VJM14" s="341"/>
      <c r="VJN14" s="341"/>
      <c r="VJO14" s="341"/>
      <c r="VJP14" s="341"/>
      <c r="VJQ14" s="341"/>
      <c r="VJR14" s="341"/>
      <c r="VJS14" s="341"/>
      <c r="VJT14" s="341"/>
      <c r="VJU14" s="341"/>
      <c r="VJV14" s="341"/>
      <c r="VJW14" s="341"/>
      <c r="VJX14" s="341"/>
      <c r="VJY14" s="341"/>
      <c r="VJZ14" s="341"/>
      <c r="VKA14" s="341"/>
      <c r="VKB14" s="341"/>
      <c r="VKC14" s="341"/>
      <c r="VKD14" s="341"/>
      <c r="VKE14" s="341"/>
      <c r="VKF14" s="341"/>
      <c r="VKG14" s="341"/>
      <c r="VKH14" s="341"/>
      <c r="VKI14" s="341"/>
      <c r="VKJ14" s="341"/>
      <c r="VKK14" s="341"/>
      <c r="VKL14" s="341"/>
      <c r="VKM14" s="341"/>
      <c r="VKN14" s="341"/>
      <c r="VKO14" s="341"/>
      <c r="VKP14" s="341"/>
      <c r="VKQ14" s="341"/>
      <c r="VKR14" s="341"/>
      <c r="VKS14" s="341"/>
      <c r="VKT14" s="341"/>
      <c r="VKU14" s="341"/>
      <c r="VKV14" s="341"/>
      <c r="VKW14" s="341"/>
      <c r="VKX14" s="341"/>
      <c r="VKY14" s="341"/>
      <c r="VKZ14" s="341"/>
      <c r="VLA14" s="341"/>
      <c r="VLB14" s="341"/>
      <c r="VLC14" s="341"/>
      <c r="VLD14" s="341"/>
      <c r="VLE14" s="341"/>
      <c r="VLF14" s="341"/>
      <c r="VLG14" s="341"/>
      <c r="VLH14" s="341"/>
      <c r="VLI14" s="341"/>
      <c r="VLJ14" s="341"/>
      <c r="VLK14" s="341"/>
      <c r="VLL14" s="341"/>
      <c r="VLM14" s="341"/>
      <c r="VLN14" s="341"/>
      <c r="VLO14" s="341"/>
      <c r="VLP14" s="341"/>
      <c r="VLQ14" s="341"/>
      <c r="VLR14" s="341"/>
      <c r="VLS14" s="341"/>
      <c r="VLT14" s="341"/>
      <c r="VLU14" s="341"/>
      <c r="VLV14" s="341"/>
      <c r="VLW14" s="341"/>
      <c r="VLX14" s="341"/>
      <c r="VLY14" s="341"/>
      <c r="VLZ14" s="341"/>
      <c r="VMA14" s="341"/>
      <c r="VMB14" s="341"/>
      <c r="VMC14" s="341"/>
      <c r="VMD14" s="341"/>
      <c r="VME14" s="341"/>
      <c r="VMF14" s="341"/>
      <c r="VMG14" s="341"/>
      <c r="VMH14" s="341"/>
      <c r="VMI14" s="341"/>
      <c r="VMJ14" s="341"/>
      <c r="VMK14" s="341"/>
      <c r="VML14" s="341"/>
      <c r="VMM14" s="341"/>
      <c r="VMN14" s="341"/>
      <c r="VMO14" s="341"/>
      <c r="VMP14" s="341"/>
      <c r="VMQ14" s="341"/>
      <c r="VMR14" s="341"/>
      <c r="VMS14" s="341"/>
      <c r="VMT14" s="341"/>
      <c r="VMU14" s="341"/>
      <c r="VMV14" s="341"/>
      <c r="VMW14" s="341"/>
      <c r="VMX14" s="341"/>
      <c r="VMY14" s="341"/>
      <c r="VMZ14" s="341"/>
      <c r="VNA14" s="341"/>
      <c r="VNB14" s="341"/>
      <c r="VNC14" s="341"/>
      <c r="VND14" s="341"/>
      <c r="VNE14" s="341"/>
      <c r="VNF14" s="341"/>
      <c r="VNG14" s="341"/>
      <c r="VNH14" s="341"/>
      <c r="VNI14" s="341"/>
      <c r="VNJ14" s="341"/>
      <c r="VNK14" s="341"/>
      <c r="VNL14" s="341"/>
      <c r="VNM14" s="341"/>
      <c r="VNN14" s="341"/>
      <c r="VNO14" s="341"/>
      <c r="VNP14" s="341"/>
      <c r="VNQ14" s="341"/>
      <c r="VNR14" s="341"/>
      <c r="VNS14" s="341"/>
      <c r="VNT14" s="341"/>
      <c r="VNU14" s="341"/>
      <c r="VNV14" s="341"/>
      <c r="VNW14" s="341"/>
      <c r="VNX14" s="341"/>
      <c r="VNY14" s="341"/>
      <c r="VNZ14" s="341"/>
      <c r="VOA14" s="341"/>
      <c r="VOB14" s="341"/>
      <c r="VOC14" s="341"/>
      <c r="VOD14" s="341"/>
      <c r="VOE14" s="341"/>
      <c r="VOF14" s="341"/>
      <c r="VOG14" s="341"/>
      <c r="VOH14" s="341"/>
      <c r="VOI14" s="341"/>
      <c r="VOJ14" s="341"/>
      <c r="VOK14" s="341"/>
      <c r="VOL14" s="341"/>
      <c r="VOM14" s="341"/>
      <c r="VON14" s="341"/>
      <c r="VOO14" s="341"/>
      <c r="VOP14" s="341"/>
      <c r="VOQ14" s="341"/>
      <c r="VOR14" s="341"/>
      <c r="VOS14" s="341"/>
      <c r="VOT14" s="341"/>
      <c r="VOU14" s="341"/>
      <c r="VOV14" s="341"/>
      <c r="VOW14" s="341"/>
      <c r="VOX14" s="341"/>
      <c r="VOY14" s="341"/>
      <c r="VOZ14" s="341"/>
      <c r="VPA14" s="341"/>
      <c r="VPB14" s="341"/>
      <c r="VPC14" s="341"/>
      <c r="VPD14" s="341"/>
      <c r="VPE14" s="341"/>
      <c r="VPF14" s="341"/>
      <c r="VPG14" s="341"/>
      <c r="VPH14" s="341"/>
      <c r="VPI14" s="341"/>
      <c r="VPJ14" s="341"/>
      <c r="VPK14" s="341"/>
      <c r="VPL14" s="341"/>
      <c r="VPM14" s="341"/>
      <c r="VPN14" s="341"/>
      <c r="VPO14" s="341"/>
      <c r="VPP14" s="341"/>
      <c r="VPQ14" s="341"/>
      <c r="VPR14" s="341"/>
      <c r="VPS14" s="341"/>
      <c r="VPT14" s="341"/>
      <c r="VPU14" s="341"/>
      <c r="VPV14" s="341"/>
      <c r="VPW14" s="341"/>
      <c r="VPX14" s="341"/>
      <c r="VPY14" s="341"/>
      <c r="VPZ14" s="341"/>
      <c r="VQA14" s="341"/>
      <c r="VQB14" s="341"/>
      <c r="VQC14" s="341"/>
      <c r="VQD14" s="341"/>
      <c r="VQE14" s="341"/>
      <c r="VQF14" s="341"/>
      <c r="VQG14" s="341"/>
      <c r="VQH14" s="341"/>
      <c r="VQI14" s="341"/>
      <c r="VQJ14" s="341"/>
      <c r="VQK14" s="341"/>
      <c r="VQL14" s="341"/>
      <c r="VQM14" s="341"/>
      <c r="VQN14" s="341"/>
      <c r="VQO14" s="341"/>
      <c r="VQP14" s="341"/>
      <c r="VQQ14" s="341"/>
      <c r="VQR14" s="341"/>
      <c r="VQS14" s="341"/>
      <c r="VQT14" s="341"/>
      <c r="VQU14" s="341"/>
      <c r="VQV14" s="341"/>
      <c r="VQW14" s="341"/>
      <c r="VQX14" s="341"/>
      <c r="VQY14" s="341"/>
      <c r="VQZ14" s="341"/>
      <c r="VRA14" s="341"/>
      <c r="VRB14" s="341"/>
      <c r="VRC14" s="341"/>
      <c r="VRD14" s="341"/>
      <c r="VRE14" s="341"/>
      <c r="VRF14" s="341"/>
      <c r="VRG14" s="341"/>
      <c r="VRH14" s="341"/>
      <c r="VRI14" s="341"/>
      <c r="VRJ14" s="341"/>
      <c r="VRK14" s="341"/>
      <c r="VRL14" s="341"/>
      <c r="VRM14" s="341"/>
      <c r="VRN14" s="341"/>
      <c r="VRO14" s="341"/>
      <c r="VRP14" s="341"/>
      <c r="VRQ14" s="341"/>
      <c r="VRR14" s="341"/>
      <c r="VRS14" s="341"/>
      <c r="VRT14" s="341"/>
      <c r="VRU14" s="341"/>
      <c r="VRV14" s="341"/>
      <c r="VRW14" s="341"/>
      <c r="VRX14" s="341"/>
      <c r="VRY14" s="341"/>
      <c r="VRZ14" s="341"/>
      <c r="VSA14" s="341"/>
      <c r="VSB14" s="341"/>
      <c r="VSC14" s="341"/>
      <c r="VSD14" s="341"/>
      <c r="VSE14" s="341"/>
      <c r="VSF14" s="341"/>
      <c r="VSG14" s="341"/>
      <c r="VSH14" s="341"/>
      <c r="VSI14" s="341"/>
      <c r="VSJ14" s="341"/>
      <c r="VSK14" s="341"/>
      <c r="VSL14" s="341"/>
      <c r="VSM14" s="341"/>
      <c r="VSN14" s="341"/>
      <c r="VSO14" s="341"/>
      <c r="VSP14" s="341"/>
      <c r="VSQ14" s="341"/>
      <c r="VSR14" s="341"/>
      <c r="VSS14" s="341"/>
      <c r="VST14" s="341"/>
      <c r="VSU14" s="341"/>
      <c r="VSV14" s="341"/>
      <c r="VSW14" s="341"/>
      <c r="VSX14" s="341"/>
      <c r="VSY14" s="341"/>
      <c r="VSZ14" s="341"/>
      <c r="VTA14" s="341"/>
      <c r="VTB14" s="341"/>
      <c r="VTC14" s="341"/>
      <c r="VTD14" s="341"/>
      <c r="VTE14" s="341"/>
      <c r="VTF14" s="341"/>
      <c r="VTG14" s="341"/>
      <c r="VTH14" s="341"/>
      <c r="VTI14" s="341"/>
      <c r="VTJ14" s="341"/>
      <c r="VTK14" s="341"/>
      <c r="VTL14" s="341"/>
      <c r="VTM14" s="341"/>
      <c r="VTN14" s="341"/>
      <c r="VTO14" s="341"/>
      <c r="VTP14" s="341"/>
      <c r="VTQ14" s="341"/>
      <c r="VTR14" s="341"/>
      <c r="VTS14" s="341"/>
      <c r="VTT14" s="341"/>
      <c r="VTU14" s="341"/>
      <c r="VTV14" s="341"/>
      <c r="VTW14" s="341"/>
      <c r="VTX14" s="341"/>
      <c r="VTY14" s="341"/>
      <c r="VTZ14" s="341"/>
      <c r="VUA14" s="341"/>
      <c r="VUB14" s="341"/>
      <c r="VUC14" s="341"/>
      <c r="VUD14" s="341"/>
      <c r="VUE14" s="341"/>
      <c r="VUF14" s="341"/>
      <c r="VUG14" s="341"/>
      <c r="VUH14" s="341"/>
      <c r="VUI14" s="341"/>
      <c r="VUJ14" s="341"/>
      <c r="VUK14" s="341"/>
      <c r="VUL14" s="341"/>
      <c r="VUM14" s="341"/>
      <c r="VUN14" s="341"/>
      <c r="VUO14" s="341"/>
      <c r="VUP14" s="341"/>
      <c r="VUQ14" s="341"/>
      <c r="VUR14" s="341"/>
      <c r="VUS14" s="341"/>
      <c r="VUT14" s="341"/>
      <c r="VUU14" s="341"/>
      <c r="VUV14" s="341"/>
      <c r="VUW14" s="341"/>
      <c r="VUX14" s="341"/>
      <c r="VUY14" s="341"/>
      <c r="VUZ14" s="341"/>
      <c r="VVA14" s="341"/>
      <c r="VVB14" s="341"/>
      <c r="VVC14" s="341"/>
      <c r="VVD14" s="341"/>
      <c r="VVE14" s="341"/>
      <c r="VVF14" s="341"/>
      <c r="VVG14" s="341"/>
      <c r="VVH14" s="341"/>
      <c r="VVI14" s="341"/>
      <c r="VVJ14" s="341"/>
      <c r="VVK14" s="341"/>
      <c r="VVL14" s="341"/>
      <c r="VVM14" s="341"/>
      <c r="VVN14" s="341"/>
      <c r="VVO14" s="341"/>
      <c r="VVP14" s="341"/>
      <c r="VVQ14" s="341"/>
      <c r="VVR14" s="341"/>
      <c r="VVS14" s="341"/>
      <c r="VVT14" s="341"/>
      <c r="VVU14" s="341"/>
      <c r="VVV14" s="341"/>
      <c r="VVW14" s="341"/>
      <c r="VVX14" s="341"/>
      <c r="VVY14" s="341"/>
      <c r="VVZ14" s="341"/>
      <c r="VWA14" s="341"/>
      <c r="VWB14" s="341"/>
      <c r="VWC14" s="341"/>
      <c r="VWD14" s="341"/>
      <c r="VWE14" s="341"/>
      <c r="VWF14" s="341"/>
      <c r="VWG14" s="341"/>
      <c r="VWH14" s="341"/>
      <c r="VWI14" s="341"/>
      <c r="VWJ14" s="341"/>
      <c r="VWK14" s="341"/>
      <c r="VWL14" s="341"/>
      <c r="VWM14" s="341"/>
      <c r="VWN14" s="341"/>
      <c r="VWO14" s="341"/>
      <c r="VWP14" s="341"/>
      <c r="VWQ14" s="341"/>
      <c r="VWR14" s="341"/>
      <c r="VWS14" s="341"/>
      <c r="VWT14" s="341"/>
      <c r="VWU14" s="341"/>
      <c r="VWV14" s="341"/>
      <c r="VWW14" s="341"/>
      <c r="VWX14" s="341"/>
      <c r="VWY14" s="341"/>
      <c r="VWZ14" s="341"/>
      <c r="VXA14" s="341"/>
      <c r="VXB14" s="341"/>
      <c r="VXC14" s="341"/>
      <c r="VXD14" s="341"/>
      <c r="VXE14" s="341"/>
      <c r="VXF14" s="341"/>
      <c r="VXG14" s="341"/>
      <c r="VXH14" s="341"/>
      <c r="VXI14" s="341"/>
      <c r="VXJ14" s="341"/>
      <c r="VXK14" s="341"/>
      <c r="VXL14" s="341"/>
      <c r="VXM14" s="341"/>
      <c r="VXN14" s="341"/>
      <c r="VXO14" s="341"/>
      <c r="VXP14" s="341"/>
      <c r="VXQ14" s="341"/>
      <c r="VXR14" s="341"/>
      <c r="VXS14" s="341"/>
      <c r="VXT14" s="341"/>
      <c r="VXU14" s="341"/>
      <c r="VXV14" s="341"/>
      <c r="VXW14" s="341"/>
      <c r="VXX14" s="341"/>
      <c r="VXY14" s="341"/>
      <c r="VXZ14" s="341"/>
      <c r="VYA14" s="341"/>
      <c r="VYB14" s="341"/>
      <c r="VYC14" s="341"/>
      <c r="VYD14" s="341"/>
      <c r="VYE14" s="341"/>
      <c r="VYF14" s="341"/>
      <c r="VYG14" s="341"/>
      <c r="VYH14" s="341"/>
      <c r="VYI14" s="341"/>
      <c r="VYJ14" s="341"/>
      <c r="VYK14" s="341"/>
      <c r="VYL14" s="341"/>
      <c r="VYM14" s="341"/>
      <c r="VYN14" s="341"/>
      <c r="VYO14" s="341"/>
      <c r="VYP14" s="341"/>
      <c r="VYQ14" s="341"/>
      <c r="VYR14" s="341"/>
      <c r="VYS14" s="341"/>
      <c r="VYT14" s="341"/>
      <c r="VYU14" s="341"/>
      <c r="VYV14" s="341"/>
      <c r="VYW14" s="341"/>
      <c r="VYX14" s="341"/>
      <c r="VYY14" s="341"/>
      <c r="VYZ14" s="341"/>
      <c r="VZA14" s="341"/>
      <c r="VZB14" s="341"/>
      <c r="VZC14" s="341"/>
      <c r="VZD14" s="341"/>
      <c r="VZE14" s="341"/>
      <c r="VZF14" s="341"/>
      <c r="VZG14" s="341"/>
      <c r="VZH14" s="341"/>
      <c r="VZI14" s="341"/>
      <c r="VZJ14" s="341"/>
      <c r="VZK14" s="341"/>
      <c r="VZL14" s="341"/>
      <c r="VZM14" s="341"/>
      <c r="VZN14" s="341"/>
      <c r="VZO14" s="341"/>
      <c r="VZP14" s="341"/>
      <c r="VZQ14" s="341"/>
      <c r="VZR14" s="341"/>
      <c r="VZS14" s="341"/>
      <c r="VZT14" s="341"/>
      <c r="VZU14" s="341"/>
      <c r="VZV14" s="341"/>
      <c r="VZW14" s="341"/>
      <c r="VZX14" s="341"/>
      <c r="VZY14" s="341"/>
      <c r="VZZ14" s="341"/>
      <c r="WAA14" s="341"/>
      <c r="WAB14" s="341"/>
      <c r="WAC14" s="341"/>
      <c r="WAD14" s="341"/>
      <c r="WAE14" s="341"/>
      <c r="WAF14" s="341"/>
      <c r="WAG14" s="341"/>
      <c r="WAH14" s="341"/>
      <c r="WAI14" s="341"/>
      <c r="WAJ14" s="341"/>
      <c r="WAK14" s="341"/>
      <c r="WAL14" s="341"/>
      <c r="WAM14" s="341"/>
      <c r="WAN14" s="341"/>
      <c r="WAO14" s="341"/>
      <c r="WAP14" s="341"/>
      <c r="WAQ14" s="341"/>
      <c r="WAR14" s="341"/>
      <c r="WAS14" s="341"/>
      <c r="WAT14" s="341"/>
      <c r="WAU14" s="341"/>
      <c r="WAV14" s="341"/>
      <c r="WAW14" s="341"/>
      <c r="WAX14" s="341"/>
      <c r="WAY14" s="341"/>
      <c r="WAZ14" s="341"/>
      <c r="WBA14" s="341"/>
      <c r="WBB14" s="341"/>
      <c r="WBC14" s="341"/>
      <c r="WBD14" s="341"/>
      <c r="WBE14" s="341"/>
      <c r="WBF14" s="341"/>
      <c r="WBG14" s="341"/>
      <c r="WBH14" s="341"/>
      <c r="WBI14" s="341"/>
      <c r="WBJ14" s="341"/>
      <c r="WBK14" s="341"/>
      <c r="WBL14" s="341"/>
      <c r="WBM14" s="341"/>
      <c r="WBN14" s="341"/>
      <c r="WBO14" s="341"/>
      <c r="WBP14" s="341"/>
      <c r="WBQ14" s="341"/>
      <c r="WBR14" s="341"/>
      <c r="WBS14" s="341"/>
      <c r="WBT14" s="341"/>
      <c r="WBU14" s="341"/>
      <c r="WBV14" s="341"/>
      <c r="WBW14" s="341"/>
      <c r="WBX14" s="341"/>
      <c r="WBY14" s="341"/>
      <c r="WBZ14" s="341"/>
      <c r="WCA14" s="341"/>
      <c r="WCB14" s="341"/>
      <c r="WCC14" s="341"/>
      <c r="WCD14" s="341"/>
      <c r="WCE14" s="341"/>
      <c r="WCF14" s="341"/>
      <c r="WCG14" s="341"/>
      <c r="WCH14" s="341"/>
      <c r="WCI14" s="341"/>
      <c r="WCJ14" s="341"/>
      <c r="WCK14" s="341"/>
      <c r="WCL14" s="341"/>
      <c r="WCM14" s="341"/>
      <c r="WCN14" s="341"/>
      <c r="WCO14" s="341"/>
      <c r="WCP14" s="341"/>
      <c r="WCQ14" s="341"/>
      <c r="WCR14" s="341"/>
      <c r="WCS14" s="341"/>
      <c r="WCT14" s="341"/>
      <c r="WCU14" s="341"/>
      <c r="WCV14" s="341"/>
      <c r="WCW14" s="341"/>
      <c r="WCX14" s="341"/>
      <c r="WCY14" s="341"/>
      <c r="WCZ14" s="341"/>
      <c r="WDA14" s="341"/>
      <c r="WDB14" s="341"/>
      <c r="WDC14" s="341"/>
      <c r="WDD14" s="341"/>
      <c r="WDE14" s="341"/>
      <c r="WDF14" s="341"/>
      <c r="WDG14" s="341"/>
      <c r="WDH14" s="341"/>
      <c r="WDI14" s="341"/>
      <c r="WDJ14" s="341"/>
      <c r="WDK14" s="341"/>
      <c r="WDL14" s="341"/>
      <c r="WDM14" s="341"/>
      <c r="WDN14" s="341"/>
      <c r="WDO14" s="341"/>
      <c r="WDP14" s="341"/>
      <c r="WDQ14" s="341"/>
      <c r="WDR14" s="341"/>
      <c r="WDS14" s="341"/>
      <c r="WDT14" s="341"/>
      <c r="WDU14" s="341"/>
      <c r="WDV14" s="341"/>
      <c r="WDW14" s="341"/>
      <c r="WDX14" s="341"/>
      <c r="WDY14" s="341"/>
      <c r="WDZ14" s="341"/>
      <c r="WEA14" s="341"/>
      <c r="WEB14" s="341"/>
      <c r="WEC14" s="341"/>
      <c r="WED14" s="341"/>
      <c r="WEE14" s="341"/>
      <c r="WEF14" s="341"/>
      <c r="WEG14" s="341"/>
      <c r="WEH14" s="341"/>
      <c r="WEI14" s="341"/>
      <c r="WEJ14" s="341"/>
      <c r="WEK14" s="341"/>
      <c r="WEL14" s="341"/>
      <c r="WEM14" s="341"/>
      <c r="WEN14" s="341"/>
      <c r="WEO14" s="341"/>
      <c r="WEP14" s="341"/>
      <c r="WEQ14" s="341"/>
      <c r="WER14" s="341"/>
      <c r="WES14" s="341"/>
      <c r="WET14" s="341"/>
      <c r="WEU14" s="341"/>
      <c r="WEV14" s="341"/>
      <c r="WEW14" s="341"/>
      <c r="WEX14" s="341"/>
      <c r="WEY14" s="341"/>
      <c r="WEZ14" s="341"/>
      <c r="WFA14" s="341"/>
      <c r="WFB14" s="341"/>
      <c r="WFC14" s="341"/>
      <c r="WFD14" s="341"/>
      <c r="WFE14" s="341"/>
      <c r="WFF14" s="341"/>
      <c r="WFG14" s="341"/>
      <c r="WFH14" s="341"/>
      <c r="WFI14" s="341"/>
      <c r="WFJ14" s="341"/>
      <c r="WFK14" s="341"/>
      <c r="WFL14" s="341"/>
      <c r="WFM14" s="341"/>
      <c r="WFN14" s="341"/>
      <c r="WFO14" s="341"/>
      <c r="WFP14" s="341"/>
      <c r="WFQ14" s="341"/>
      <c r="WFR14" s="341"/>
      <c r="WFS14" s="341"/>
      <c r="WFT14" s="341"/>
      <c r="WFU14" s="341"/>
      <c r="WFV14" s="341"/>
      <c r="WFW14" s="341"/>
      <c r="WFX14" s="341"/>
      <c r="WFY14" s="341"/>
      <c r="WFZ14" s="341"/>
      <c r="WGA14" s="341"/>
      <c r="WGB14" s="341"/>
      <c r="WGC14" s="341"/>
      <c r="WGD14" s="341"/>
      <c r="WGE14" s="341"/>
      <c r="WGF14" s="341"/>
      <c r="WGG14" s="341"/>
      <c r="WGH14" s="341"/>
      <c r="WGI14" s="341"/>
      <c r="WGJ14" s="341"/>
      <c r="WGK14" s="341"/>
      <c r="WGL14" s="341"/>
      <c r="WGM14" s="341"/>
      <c r="WGN14" s="341"/>
      <c r="WGO14" s="341"/>
      <c r="WGP14" s="341"/>
      <c r="WGQ14" s="341"/>
      <c r="WGR14" s="341"/>
      <c r="WGS14" s="341"/>
      <c r="WGT14" s="341"/>
      <c r="WGU14" s="341"/>
      <c r="WGV14" s="341"/>
      <c r="WGW14" s="341"/>
      <c r="WGX14" s="341"/>
      <c r="WGY14" s="341"/>
      <c r="WGZ14" s="341"/>
      <c r="WHA14" s="341"/>
      <c r="WHB14" s="341"/>
      <c r="WHC14" s="341"/>
      <c r="WHD14" s="341"/>
      <c r="WHE14" s="341"/>
      <c r="WHF14" s="341"/>
      <c r="WHG14" s="341"/>
      <c r="WHH14" s="341"/>
      <c r="WHI14" s="341"/>
      <c r="WHJ14" s="341"/>
      <c r="WHK14" s="341"/>
      <c r="WHL14" s="341"/>
      <c r="WHM14" s="341"/>
      <c r="WHN14" s="341"/>
      <c r="WHO14" s="341"/>
      <c r="WHP14" s="341"/>
      <c r="WHQ14" s="341"/>
      <c r="WHR14" s="341"/>
      <c r="WHS14" s="341"/>
      <c r="WHT14" s="341"/>
      <c r="WHU14" s="341"/>
      <c r="WHV14" s="341"/>
      <c r="WHW14" s="341"/>
      <c r="WHX14" s="341"/>
      <c r="WHY14" s="341"/>
      <c r="WHZ14" s="341"/>
      <c r="WIA14" s="341"/>
      <c r="WIB14" s="341"/>
      <c r="WIC14" s="341"/>
      <c r="WID14" s="341"/>
      <c r="WIE14" s="341"/>
      <c r="WIF14" s="341"/>
      <c r="WIG14" s="341"/>
      <c r="WIH14" s="341"/>
      <c r="WII14" s="341"/>
      <c r="WIJ14" s="341"/>
      <c r="WIK14" s="341"/>
      <c r="WIL14" s="341"/>
      <c r="WIM14" s="341"/>
      <c r="WIN14" s="341"/>
      <c r="WIO14" s="341"/>
      <c r="WIP14" s="341"/>
      <c r="WIQ14" s="341"/>
      <c r="WIR14" s="341"/>
      <c r="WIS14" s="341"/>
      <c r="WIT14" s="341"/>
      <c r="WIU14" s="341"/>
      <c r="WIV14" s="341"/>
      <c r="WIW14" s="341"/>
      <c r="WIX14" s="341"/>
      <c r="WIY14" s="341"/>
      <c r="WIZ14" s="341"/>
      <c r="WJA14" s="341"/>
      <c r="WJB14" s="341"/>
      <c r="WJC14" s="341"/>
      <c r="WJD14" s="341"/>
      <c r="WJE14" s="341"/>
      <c r="WJF14" s="341"/>
      <c r="WJG14" s="341"/>
      <c r="WJH14" s="341"/>
      <c r="WJI14" s="341"/>
      <c r="WJJ14" s="341"/>
      <c r="WJK14" s="341"/>
      <c r="WJL14" s="341"/>
      <c r="WJM14" s="341"/>
      <c r="WJN14" s="341"/>
      <c r="WJO14" s="341"/>
      <c r="WJP14" s="341"/>
      <c r="WJQ14" s="341"/>
      <c r="WJR14" s="341"/>
      <c r="WJS14" s="341"/>
      <c r="WJT14" s="341"/>
      <c r="WJU14" s="341"/>
      <c r="WJV14" s="341"/>
      <c r="WJW14" s="341"/>
      <c r="WJX14" s="341"/>
      <c r="WJY14" s="341"/>
      <c r="WJZ14" s="341"/>
      <c r="WKA14" s="341"/>
      <c r="WKB14" s="341"/>
      <c r="WKC14" s="341"/>
      <c r="WKD14" s="341"/>
      <c r="WKE14" s="341"/>
      <c r="WKF14" s="341"/>
      <c r="WKG14" s="341"/>
      <c r="WKH14" s="341"/>
      <c r="WKI14" s="341"/>
      <c r="WKJ14" s="341"/>
      <c r="WKK14" s="341"/>
      <c r="WKL14" s="341"/>
      <c r="WKM14" s="341"/>
      <c r="WKN14" s="341"/>
      <c r="WKO14" s="341"/>
      <c r="WKP14" s="341"/>
      <c r="WKQ14" s="341"/>
      <c r="WKR14" s="341"/>
      <c r="WKS14" s="341"/>
      <c r="WKT14" s="341"/>
      <c r="WKU14" s="341"/>
      <c r="WKV14" s="341"/>
      <c r="WKW14" s="341"/>
      <c r="WKX14" s="341"/>
      <c r="WKY14" s="341"/>
      <c r="WKZ14" s="341"/>
      <c r="WLA14" s="341"/>
      <c r="WLB14" s="341"/>
      <c r="WLC14" s="341"/>
      <c r="WLD14" s="341"/>
      <c r="WLE14" s="341"/>
      <c r="WLF14" s="341"/>
      <c r="WLG14" s="341"/>
      <c r="WLH14" s="341"/>
      <c r="WLI14" s="341"/>
      <c r="WLJ14" s="341"/>
      <c r="WLK14" s="341"/>
      <c r="WLL14" s="341"/>
      <c r="WLM14" s="341"/>
      <c r="WLN14" s="341"/>
      <c r="WLO14" s="341"/>
      <c r="WLP14" s="341"/>
      <c r="WLQ14" s="341"/>
      <c r="WLR14" s="341"/>
      <c r="WLS14" s="341"/>
      <c r="WLT14" s="341"/>
      <c r="WLU14" s="341"/>
      <c r="WLV14" s="341"/>
      <c r="WLW14" s="341"/>
      <c r="WLX14" s="341"/>
      <c r="WLY14" s="341"/>
      <c r="WLZ14" s="341"/>
      <c r="WMA14" s="341"/>
      <c r="WMB14" s="341"/>
      <c r="WMC14" s="341"/>
      <c r="WMD14" s="341"/>
      <c r="WME14" s="341"/>
      <c r="WMF14" s="341"/>
      <c r="WMG14" s="341"/>
      <c r="WMH14" s="341"/>
      <c r="WMI14" s="341"/>
      <c r="WMJ14" s="341"/>
      <c r="WMK14" s="341"/>
      <c r="WML14" s="341"/>
      <c r="WMM14" s="341"/>
      <c r="WMN14" s="341"/>
      <c r="WMO14" s="341"/>
      <c r="WMP14" s="341"/>
      <c r="WMQ14" s="341"/>
      <c r="WMR14" s="341"/>
      <c r="WMS14" s="341"/>
      <c r="WMT14" s="341"/>
      <c r="WMU14" s="341"/>
      <c r="WMV14" s="341"/>
      <c r="WMW14" s="341"/>
      <c r="WMX14" s="341"/>
      <c r="WMY14" s="341"/>
      <c r="WMZ14" s="341"/>
      <c r="WNA14" s="344"/>
      <c r="WNB14" s="345"/>
      <c r="WNC14" s="345"/>
      <c r="WND14" s="345"/>
      <c r="WNE14" s="345"/>
      <c r="WNF14" s="345"/>
      <c r="WNG14" s="345"/>
      <c r="WNH14" s="345"/>
      <c r="WNI14" s="345"/>
      <c r="WNJ14" s="345"/>
      <c r="WNK14" s="345"/>
      <c r="WNL14" s="345"/>
      <c r="WNM14" s="345"/>
      <c r="WNN14" s="345"/>
      <c r="WNO14" s="345"/>
      <c r="WNP14" s="345"/>
      <c r="WNQ14" s="345"/>
      <c r="WNR14" s="345"/>
      <c r="WNS14" s="345"/>
      <c r="WNT14" s="345"/>
      <c r="WNU14" s="345"/>
      <c r="WNV14" s="345"/>
      <c r="WNW14" s="345"/>
      <c r="WNX14" s="345"/>
      <c r="WNY14" s="345"/>
      <c r="WNZ14" s="345"/>
      <c r="WOA14" s="345"/>
      <c r="WOB14" s="345"/>
      <c r="WOC14" s="345"/>
      <c r="WOD14" s="345"/>
      <c r="WOE14" s="345"/>
      <c r="WOF14" s="345"/>
      <c r="WOG14" s="345"/>
      <c r="WOH14" s="345"/>
      <c r="WOI14" s="345"/>
      <c r="WPZ14" s="341"/>
      <c r="WQA14" s="341"/>
      <c r="WQB14" s="341"/>
      <c r="WQC14" s="341"/>
      <c r="WQD14" s="341"/>
      <c r="WQE14" s="341"/>
      <c r="WQF14" s="341"/>
      <c r="WQG14" s="341"/>
      <c r="WQH14" s="341"/>
      <c r="WQI14" s="341"/>
      <c r="WQJ14" s="341"/>
      <c r="WQK14" s="341"/>
      <c r="WQL14" s="341"/>
      <c r="WQM14" s="341"/>
      <c r="WQN14" s="341"/>
      <c r="WQO14" s="341"/>
      <c r="WQP14" s="341"/>
      <c r="WQQ14" s="341"/>
      <c r="WQR14" s="341"/>
      <c r="WQS14" s="341"/>
      <c r="WQT14" s="341"/>
      <c r="WQU14" s="341"/>
      <c r="WQV14" s="341"/>
      <c r="WQW14" s="341"/>
      <c r="WQX14" s="341"/>
      <c r="WQY14" s="341"/>
      <c r="WQZ14" s="341"/>
      <c r="WRA14" s="341"/>
      <c r="WRB14" s="341"/>
      <c r="WRC14" s="341"/>
      <c r="WRD14" s="341"/>
      <c r="WRE14" s="341"/>
      <c r="WRF14" s="341"/>
      <c r="WRG14" s="341"/>
      <c r="WRH14" s="341"/>
      <c r="WRI14" s="341"/>
      <c r="WRJ14" s="341"/>
      <c r="WRK14" s="341"/>
      <c r="WRL14" s="341"/>
      <c r="WRM14" s="341"/>
      <c r="WRN14" s="341"/>
      <c r="WSV14" s="345"/>
      <c r="WSW14" s="345"/>
      <c r="WSX14" s="345"/>
      <c r="WSY14" s="345"/>
      <c r="WSZ14" s="345"/>
      <c r="WTA14" s="345"/>
      <c r="WTB14" s="345"/>
      <c r="WTC14" s="345"/>
      <c r="WTD14" s="345"/>
      <c r="WTE14" s="345"/>
      <c r="WTF14" s="345"/>
      <c r="WTG14" s="345"/>
      <c r="WTH14" s="345"/>
      <c r="WTI14" s="345"/>
      <c r="WTJ14" s="345"/>
      <c r="WTK14" s="345"/>
      <c r="WTL14" s="345"/>
      <c r="WTM14" s="345"/>
      <c r="WTN14" s="345"/>
      <c r="WTO14" s="345"/>
      <c r="WTP14" s="345"/>
      <c r="WTQ14" s="341"/>
      <c r="WTR14" s="341"/>
      <c r="WTS14" s="341"/>
      <c r="WTT14" s="341"/>
      <c r="WTU14" s="341"/>
      <c r="WTV14" s="341"/>
      <c r="WTW14" s="341"/>
      <c r="WTX14" s="341"/>
      <c r="WTY14" s="341"/>
      <c r="WTZ14" s="341"/>
      <c r="WUA14" s="341"/>
      <c r="WUB14" s="341"/>
      <c r="WUC14" s="341"/>
      <c r="WUD14" s="341"/>
      <c r="WUE14" s="341"/>
      <c r="WUF14" s="341"/>
      <c r="WUG14" s="341"/>
      <c r="WUH14" s="341"/>
      <c r="WUI14" s="341"/>
      <c r="WUJ14" s="341"/>
      <c r="WUK14" s="341"/>
      <c r="WUL14" s="341"/>
      <c r="WUM14" s="341"/>
      <c r="WUN14" s="341"/>
      <c r="WUO14" s="341"/>
      <c r="WUP14" s="341"/>
      <c r="WUQ14" s="341"/>
      <c r="WUR14" s="341"/>
      <c r="WUS14" s="341"/>
      <c r="WUT14" s="341"/>
      <c r="WUU14" s="341"/>
      <c r="WUV14" s="341"/>
      <c r="WUW14" s="341"/>
      <c r="WUX14" s="341"/>
      <c r="WUY14" s="341"/>
      <c r="WUZ14" s="341"/>
      <c r="WVA14" s="341"/>
      <c r="WVB14" s="341"/>
      <c r="WVC14" s="341"/>
      <c r="WVD14" s="341"/>
      <c r="WVE14" s="341"/>
      <c r="WVF14" s="341"/>
      <c r="WVG14" s="341"/>
      <c r="WVH14" s="341"/>
      <c r="WVI14" s="341"/>
      <c r="WVJ14" s="341"/>
      <c r="WVK14" s="341"/>
      <c r="WVL14" s="341"/>
      <c r="WVM14" s="341"/>
      <c r="WVN14" s="341"/>
    </row>
    <row r="15" spans="1:16134" s="341" customFormat="1" ht="12" x14ac:dyDescent="0.2">
      <c r="A15" s="357"/>
      <c r="B15" s="362" t="s">
        <v>2611</v>
      </c>
      <c r="C15" s="363">
        <v>1121916245</v>
      </c>
      <c r="D15" s="364" t="s">
        <v>2612</v>
      </c>
      <c r="E15" s="360" t="s">
        <v>278</v>
      </c>
      <c r="F15" s="360" t="s">
        <v>423</v>
      </c>
      <c r="G15" s="360" t="s">
        <v>280</v>
      </c>
      <c r="H15" s="365" t="s">
        <v>2655</v>
      </c>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40"/>
      <c r="CM15" s="340"/>
      <c r="CN15" s="340"/>
      <c r="CO15" s="340"/>
      <c r="CP15" s="340"/>
      <c r="CQ15" s="340"/>
      <c r="CR15" s="340"/>
      <c r="CS15" s="340"/>
      <c r="CT15" s="340"/>
      <c r="CU15" s="340"/>
      <c r="CV15" s="340"/>
      <c r="CW15" s="340"/>
      <c r="CX15" s="340"/>
      <c r="CY15" s="340"/>
      <c r="CZ15" s="340"/>
      <c r="DA15" s="340"/>
      <c r="DB15" s="340"/>
      <c r="DC15" s="340"/>
      <c r="DD15" s="340"/>
      <c r="DE15" s="340"/>
      <c r="DF15" s="340"/>
      <c r="DG15" s="340"/>
      <c r="DH15" s="340"/>
      <c r="DI15" s="340"/>
      <c r="DJ15" s="340"/>
      <c r="DK15" s="340"/>
      <c r="DL15" s="340"/>
      <c r="DM15" s="340"/>
      <c r="DN15" s="340"/>
      <c r="DO15" s="340"/>
      <c r="DP15" s="340"/>
      <c r="DQ15" s="340"/>
      <c r="DR15" s="340"/>
      <c r="DS15" s="340"/>
      <c r="DT15" s="340"/>
      <c r="DU15" s="340"/>
      <c r="DV15" s="340"/>
      <c r="DW15" s="340"/>
      <c r="DX15" s="340"/>
      <c r="DY15" s="340"/>
      <c r="DZ15" s="340"/>
      <c r="EA15" s="340"/>
      <c r="EB15" s="340"/>
      <c r="EC15" s="340"/>
      <c r="ED15" s="340"/>
      <c r="EE15" s="340"/>
      <c r="EF15" s="340"/>
      <c r="EG15" s="340"/>
      <c r="EH15" s="340"/>
      <c r="EI15" s="340"/>
      <c r="EJ15" s="340"/>
      <c r="EK15" s="340"/>
      <c r="EL15" s="340"/>
      <c r="EM15" s="340"/>
      <c r="EN15" s="340"/>
      <c r="EO15" s="340"/>
      <c r="EP15" s="340"/>
      <c r="EQ15" s="340"/>
      <c r="ER15" s="340"/>
      <c r="ES15" s="340"/>
      <c r="ET15" s="340"/>
      <c r="EU15" s="340"/>
      <c r="EV15" s="340"/>
      <c r="EW15" s="340"/>
      <c r="EX15" s="340"/>
      <c r="EY15" s="340"/>
      <c r="EZ15" s="340"/>
      <c r="FA15" s="340"/>
      <c r="FB15" s="340"/>
      <c r="FC15" s="340"/>
      <c r="FD15" s="340"/>
      <c r="FE15" s="340"/>
      <c r="FF15" s="340"/>
      <c r="FG15" s="340"/>
      <c r="FH15" s="340"/>
      <c r="FI15" s="340"/>
      <c r="FJ15" s="340"/>
      <c r="FK15" s="340"/>
      <c r="FL15" s="340"/>
      <c r="FM15" s="340"/>
      <c r="FN15" s="340"/>
      <c r="FO15" s="340"/>
      <c r="FP15" s="340"/>
      <c r="FQ15" s="340"/>
      <c r="FR15" s="340"/>
      <c r="FS15" s="340"/>
      <c r="FT15" s="340"/>
      <c r="FU15" s="340"/>
      <c r="FV15" s="340"/>
      <c r="FW15" s="340"/>
      <c r="FX15" s="340"/>
      <c r="FY15" s="340"/>
      <c r="FZ15" s="340"/>
      <c r="GA15" s="340"/>
      <c r="GB15" s="340"/>
      <c r="GC15" s="340"/>
      <c r="GD15" s="340"/>
      <c r="GE15" s="340"/>
      <c r="GF15" s="340"/>
      <c r="GG15" s="340"/>
      <c r="GH15" s="340"/>
      <c r="GI15" s="340"/>
      <c r="GJ15" s="340"/>
      <c r="GK15" s="340"/>
      <c r="GL15" s="340"/>
      <c r="GM15" s="340"/>
      <c r="GN15" s="340"/>
      <c r="GO15" s="340"/>
      <c r="GP15" s="340"/>
      <c r="GQ15" s="340"/>
      <c r="GR15" s="340"/>
      <c r="GS15" s="340"/>
      <c r="GT15" s="340"/>
      <c r="GU15" s="340"/>
      <c r="GV15" s="340"/>
      <c r="GW15" s="340"/>
      <c r="GX15" s="340"/>
      <c r="GY15" s="340"/>
      <c r="GZ15" s="340"/>
      <c r="HA15" s="340"/>
      <c r="HB15" s="340"/>
      <c r="HC15" s="340"/>
      <c r="HD15" s="340"/>
      <c r="HE15" s="340"/>
      <c r="HF15" s="340"/>
      <c r="HG15" s="340"/>
      <c r="HH15" s="340"/>
      <c r="HI15" s="340"/>
      <c r="HJ15" s="340"/>
      <c r="HK15" s="340"/>
      <c r="HL15" s="340"/>
      <c r="HM15" s="340"/>
      <c r="HN15" s="340"/>
      <c r="HO15" s="340"/>
      <c r="HP15" s="340"/>
      <c r="HQ15" s="340"/>
      <c r="HR15" s="340"/>
      <c r="HS15" s="340"/>
      <c r="HT15" s="340"/>
      <c r="HU15" s="340"/>
      <c r="HV15" s="340"/>
      <c r="HW15" s="340"/>
      <c r="HX15" s="340"/>
      <c r="HY15" s="340"/>
      <c r="HZ15" s="340"/>
      <c r="IA15" s="340"/>
      <c r="IB15" s="340"/>
      <c r="IC15" s="340"/>
      <c r="ID15" s="340"/>
      <c r="IE15" s="340"/>
      <c r="IF15" s="340"/>
      <c r="IG15" s="340"/>
      <c r="IH15" s="340"/>
      <c r="II15" s="340"/>
      <c r="IJ15" s="340"/>
      <c r="IK15" s="340"/>
      <c r="IL15" s="340"/>
      <c r="IM15" s="340"/>
      <c r="IN15" s="340"/>
      <c r="IO15" s="340"/>
      <c r="IP15" s="340"/>
      <c r="IQ15" s="340"/>
      <c r="IR15" s="340"/>
      <c r="IS15" s="340"/>
      <c r="IT15" s="340"/>
      <c r="IU15" s="340"/>
      <c r="IV15" s="340"/>
      <c r="IW15" s="340"/>
      <c r="IX15" s="340"/>
      <c r="IY15" s="340"/>
      <c r="IZ15" s="340"/>
      <c r="JA15" s="340"/>
      <c r="JB15" s="340"/>
      <c r="JC15" s="340"/>
      <c r="JD15" s="340"/>
      <c r="JE15" s="340"/>
      <c r="JF15" s="340"/>
      <c r="JG15" s="340"/>
      <c r="JH15" s="340"/>
      <c r="JI15" s="340"/>
      <c r="JJ15" s="340"/>
      <c r="JK15" s="340"/>
      <c r="JL15" s="340"/>
      <c r="JM15" s="340"/>
      <c r="JN15" s="340"/>
      <c r="JO15" s="340"/>
      <c r="JP15" s="340"/>
      <c r="JQ15" s="340"/>
      <c r="JR15" s="340"/>
      <c r="JS15" s="340"/>
      <c r="JT15" s="340"/>
      <c r="JU15" s="340"/>
      <c r="JV15" s="340"/>
      <c r="JW15" s="340"/>
      <c r="JX15" s="340"/>
      <c r="JY15" s="340"/>
      <c r="JZ15" s="340"/>
      <c r="KA15" s="340"/>
      <c r="KB15" s="340"/>
      <c r="KC15" s="340"/>
      <c r="KD15" s="340"/>
      <c r="KE15" s="340"/>
      <c r="KF15" s="340"/>
      <c r="KG15" s="340"/>
      <c r="KH15" s="340"/>
      <c r="KI15" s="340"/>
      <c r="KJ15" s="340"/>
      <c r="KK15" s="340"/>
      <c r="KL15" s="340"/>
      <c r="KM15" s="340"/>
      <c r="KN15" s="340"/>
      <c r="KO15" s="340"/>
      <c r="KP15" s="340"/>
      <c r="KQ15" s="340"/>
      <c r="KR15" s="340"/>
      <c r="KS15" s="340"/>
      <c r="KT15" s="340"/>
      <c r="KU15" s="340"/>
      <c r="KV15" s="340"/>
      <c r="KW15" s="340"/>
      <c r="KX15" s="340"/>
      <c r="KY15" s="340"/>
      <c r="KZ15" s="340"/>
      <c r="LA15" s="340"/>
      <c r="LB15" s="340"/>
      <c r="LC15" s="340"/>
      <c r="LD15" s="340"/>
      <c r="LE15" s="340"/>
      <c r="LF15" s="340"/>
      <c r="LG15" s="340"/>
      <c r="LH15" s="340"/>
      <c r="LI15" s="340"/>
      <c r="LJ15" s="340"/>
      <c r="LK15" s="340"/>
      <c r="LL15" s="340"/>
      <c r="LM15" s="340"/>
      <c r="LN15" s="340"/>
      <c r="LO15" s="340"/>
      <c r="LP15" s="340"/>
      <c r="LQ15" s="340"/>
      <c r="LR15" s="340"/>
      <c r="LS15" s="340"/>
      <c r="LT15" s="340"/>
      <c r="LU15" s="340"/>
      <c r="LV15" s="340"/>
      <c r="LW15" s="340"/>
      <c r="LX15" s="340"/>
      <c r="LY15" s="340"/>
      <c r="LZ15" s="340"/>
      <c r="MA15" s="340"/>
      <c r="MB15" s="340"/>
      <c r="MC15" s="340"/>
      <c r="MD15" s="340"/>
      <c r="ME15" s="340"/>
      <c r="MF15" s="340"/>
      <c r="MG15" s="340"/>
      <c r="MH15" s="340"/>
      <c r="MI15" s="340"/>
      <c r="MJ15" s="340"/>
      <c r="MK15" s="340"/>
      <c r="ML15" s="340"/>
      <c r="MM15" s="340"/>
      <c r="MN15" s="340"/>
      <c r="MO15" s="340"/>
      <c r="MP15" s="340"/>
      <c r="MQ15" s="340"/>
      <c r="MR15" s="340"/>
      <c r="MS15" s="340"/>
      <c r="MT15" s="340"/>
      <c r="MU15" s="340"/>
      <c r="MV15" s="340"/>
      <c r="MW15" s="340"/>
      <c r="MX15" s="340"/>
      <c r="MY15" s="340"/>
      <c r="MZ15" s="340"/>
      <c r="NA15" s="340"/>
      <c r="NB15" s="340"/>
      <c r="NC15" s="340"/>
      <c r="ND15" s="340"/>
      <c r="NE15" s="340"/>
      <c r="NF15" s="340"/>
      <c r="NG15" s="340"/>
      <c r="NH15" s="340"/>
      <c r="NI15" s="340"/>
      <c r="NJ15" s="340"/>
      <c r="NK15" s="340"/>
      <c r="NL15" s="340"/>
      <c r="NM15" s="340"/>
      <c r="NN15" s="340"/>
      <c r="NO15" s="340"/>
      <c r="NP15" s="340"/>
      <c r="NQ15" s="340"/>
      <c r="NR15" s="340"/>
      <c r="NS15" s="340"/>
      <c r="NT15" s="340"/>
      <c r="NU15" s="340"/>
      <c r="NV15" s="340"/>
      <c r="NW15" s="340"/>
      <c r="NX15" s="340"/>
      <c r="NY15" s="340"/>
      <c r="NZ15" s="340"/>
      <c r="OA15" s="340"/>
      <c r="OB15" s="340"/>
      <c r="OC15" s="340"/>
      <c r="OD15" s="340"/>
      <c r="OE15" s="340"/>
      <c r="OF15" s="340"/>
      <c r="OG15" s="340"/>
      <c r="OH15" s="340"/>
      <c r="OI15" s="340"/>
      <c r="OJ15" s="340"/>
      <c r="OK15" s="340"/>
      <c r="OL15" s="340"/>
      <c r="OM15" s="340"/>
      <c r="ON15" s="340"/>
      <c r="OO15" s="340"/>
      <c r="OP15" s="340"/>
      <c r="OQ15" s="340"/>
      <c r="OR15" s="340"/>
      <c r="OS15" s="340"/>
      <c r="OT15" s="340"/>
      <c r="OU15" s="340"/>
      <c r="OV15" s="340"/>
      <c r="OW15" s="340"/>
      <c r="OX15" s="340"/>
      <c r="OY15" s="340"/>
      <c r="OZ15" s="340"/>
      <c r="PA15" s="340"/>
      <c r="PB15" s="340"/>
      <c r="PC15" s="340"/>
      <c r="PD15" s="340"/>
      <c r="PE15" s="340"/>
      <c r="PF15" s="340"/>
      <c r="PG15" s="340"/>
      <c r="PH15" s="340"/>
      <c r="PI15" s="340"/>
      <c r="PJ15" s="340"/>
      <c r="PK15" s="340"/>
      <c r="PL15" s="340"/>
      <c r="PM15" s="340"/>
      <c r="PN15" s="340"/>
      <c r="PO15" s="340"/>
      <c r="PP15" s="340"/>
      <c r="PQ15" s="340"/>
      <c r="PR15" s="340"/>
      <c r="PS15" s="340"/>
      <c r="PT15" s="340"/>
      <c r="PU15" s="340"/>
      <c r="PV15" s="340"/>
      <c r="PW15" s="340"/>
      <c r="PX15" s="340"/>
      <c r="PY15" s="340"/>
      <c r="PZ15" s="340"/>
      <c r="QA15" s="340"/>
      <c r="QB15" s="340"/>
      <c r="QC15" s="340"/>
      <c r="QD15" s="340"/>
      <c r="QE15" s="340"/>
      <c r="QF15" s="340"/>
      <c r="QG15" s="340"/>
      <c r="QH15" s="340"/>
      <c r="QI15" s="340"/>
      <c r="QJ15" s="340"/>
      <c r="QK15" s="340"/>
      <c r="QL15" s="340"/>
      <c r="QM15" s="340"/>
      <c r="QN15" s="340"/>
      <c r="QO15" s="340"/>
      <c r="QP15" s="340"/>
      <c r="QQ15" s="340"/>
      <c r="QR15" s="340"/>
      <c r="QS15" s="340"/>
      <c r="QT15" s="340"/>
      <c r="QU15" s="340"/>
      <c r="QV15" s="340"/>
      <c r="QW15" s="340"/>
      <c r="QX15" s="340"/>
      <c r="QY15" s="340"/>
      <c r="QZ15" s="340"/>
      <c r="RA15" s="340"/>
      <c r="RB15" s="340"/>
      <c r="RC15" s="340"/>
      <c r="RD15" s="340"/>
      <c r="RE15" s="340"/>
      <c r="RF15" s="340"/>
      <c r="RG15" s="340"/>
      <c r="RH15" s="340"/>
      <c r="RI15" s="340"/>
      <c r="RJ15" s="340"/>
      <c r="RK15" s="340"/>
      <c r="RL15" s="340"/>
      <c r="RM15" s="340"/>
      <c r="RN15" s="340"/>
      <c r="RO15" s="340"/>
      <c r="RP15" s="340"/>
      <c r="RQ15" s="340"/>
      <c r="RR15" s="340"/>
      <c r="RS15" s="340"/>
      <c r="RT15" s="340"/>
      <c r="RU15" s="340"/>
      <c r="RV15" s="340"/>
      <c r="RW15" s="340"/>
      <c r="RX15" s="340"/>
      <c r="RY15" s="340"/>
      <c r="RZ15" s="340"/>
      <c r="SA15" s="340"/>
      <c r="SB15" s="340"/>
      <c r="SC15" s="340"/>
      <c r="SD15" s="340"/>
      <c r="SE15" s="340"/>
      <c r="SF15" s="340"/>
      <c r="SG15" s="340"/>
      <c r="SH15" s="340"/>
      <c r="SI15" s="340"/>
      <c r="SJ15" s="340"/>
      <c r="SK15" s="340"/>
      <c r="SL15" s="340"/>
      <c r="SM15" s="340"/>
      <c r="SN15" s="340"/>
      <c r="SO15" s="340"/>
      <c r="SP15" s="340"/>
      <c r="SQ15" s="340"/>
      <c r="SR15" s="340"/>
      <c r="SS15" s="340"/>
      <c r="ST15" s="340"/>
      <c r="SU15" s="340"/>
      <c r="SV15" s="340"/>
      <c r="SW15" s="340"/>
      <c r="SX15" s="340"/>
      <c r="SY15" s="340"/>
      <c r="SZ15" s="340"/>
      <c r="TA15" s="340"/>
      <c r="TB15" s="340"/>
      <c r="TC15" s="340"/>
      <c r="TD15" s="340"/>
      <c r="TE15" s="340"/>
      <c r="TF15" s="340"/>
      <c r="TG15" s="340"/>
      <c r="TH15" s="340"/>
      <c r="TI15" s="340"/>
      <c r="TJ15" s="340"/>
      <c r="TK15" s="340"/>
      <c r="TL15" s="340"/>
      <c r="TM15" s="340"/>
      <c r="TN15" s="340"/>
      <c r="TO15" s="340"/>
      <c r="TP15" s="340"/>
      <c r="TQ15" s="340"/>
      <c r="TR15" s="340"/>
      <c r="TS15" s="340"/>
      <c r="TT15" s="340"/>
      <c r="TU15" s="340"/>
      <c r="TV15" s="340"/>
      <c r="TW15" s="340"/>
      <c r="TX15" s="340"/>
      <c r="TY15" s="340"/>
      <c r="TZ15" s="340"/>
      <c r="UA15" s="340"/>
      <c r="UB15" s="340"/>
      <c r="UC15" s="340"/>
      <c r="UD15" s="340"/>
      <c r="UE15" s="340"/>
      <c r="UF15" s="340"/>
      <c r="UG15" s="340"/>
      <c r="UH15" s="340"/>
      <c r="UI15" s="340"/>
      <c r="UJ15" s="340"/>
      <c r="UK15" s="340"/>
      <c r="UL15" s="340"/>
      <c r="UM15" s="340"/>
      <c r="UN15" s="340"/>
      <c r="UO15" s="340"/>
      <c r="UP15" s="340"/>
      <c r="UQ15" s="340"/>
      <c r="UR15" s="340"/>
      <c r="US15" s="340"/>
      <c r="UT15" s="340"/>
      <c r="UU15" s="340"/>
      <c r="UV15" s="340"/>
      <c r="UW15" s="340"/>
      <c r="UX15" s="340"/>
      <c r="UY15" s="340"/>
      <c r="UZ15" s="340"/>
      <c r="VA15" s="340"/>
      <c r="VB15" s="340"/>
      <c r="VC15" s="340"/>
      <c r="VD15" s="340"/>
      <c r="VE15" s="340"/>
      <c r="VF15" s="340"/>
      <c r="VG15" s="340"/>
      <c r="VH15" s="340"/>
      <c r="VI15" s="340"/>
      <c r="VJ15" s="340"/>
      <c r="VK15" s="340"/>
      <c r="VL15" s="340"/>
      <c r="VM15" s="340"/>
      <c r="VN15" s="340"/>
      <c r="VO15" s="340"/>
      <c r="VP15" s="340"/>
      <c r="VQ15" s="340"/>
      <c r="VR15" s="340"/>
      <c r="VS15" s="340"/>
      <c r="VT15" s="340"/>
      <c r="VU15" s="340"/>
      <c r="VV15" s="340"/>
      <c r="VW15" s="340"/>
      <c r="VX15" s="340"/>
      <c r="VY15" s="340"/>
      <c r="VZ15" s="340"/>
      <c r="WA15" s="340"/>
      <c r="WB15" s="340"/>
      <c r="WC15" s="340"/>
      <c r="WD15" s="340"/>
      <c r="WE15" s="340"/>
      <c r="WF15" s="340"/>
      <c r="WG15" s="340"/>
      <c r="WH15" s="340"/>
      <c r="WI15" s="340"/>
      <c r="WJ15" s="340"/>
      <c r="WK15" s="340"/>
      <c r="WL15" s="340"/>
      <c r="WM15" s="340"/>
      <c r="WN15" s="340"/>
      <c r="WO15" s="340"/>
      <c r="WP15" s="340"/>
      <c r="WQ15" s="340"/>
      <c r="WR15" s="340"/>
      <c r="WS15" s="340"/>
      <c r="WT15" s="340"/>
      <c r="WU15" s="340"/>
      <c r="WV15" s="340"/>
      <c r="WW15" s="340"/>
      <c r="WX15" s="340"/>
      <c r="WY15" s="340"/>
      <c r="WZ15" s="340"/>
      <c r="XA15" s="340"/>
      <c r="XB15" s="340"/>
      <c r="XC15" s="340"/>
      <c r="XD15" s="340"/>
      <c r="XE15" s="340"/>
      <c r="XF15" s="340"/>
      <c r="XG15" s="340"/>
      <c r="XH15" s="340"/>
      <c r="XI15" s="340"/>
      <c r="XJ15" s="340"/>
      <c r="XK15" s="340"/>
      <c r="XL15" s="340"/>
      <c r="XM15" s="340"/>
      <c r="XN15" s="340"/>
      <c r="XO15" s="340"/>
      <c r="XP15" s="340"/>
      <c r="XQ15" s="340"/>
      <c r="XR15" s="340"/>
      <c r="XS15" s="340"/>
      <c r="XT15" s="340"/>
      <c r="XU15" s="340"/>
      <c r="XV15" s="340"/>
      <c r="XW15" s="340"/>
      <c r="XX15" s="340"/>
      <c r="XY15" s="340"/>
      <c r="XZ15" s="340"/>
      <c r="YA15" s="340"/>
      <c r="YB15" s="340"/>
      <c r="YC15" s="340"/>
      <c r="YD15" s="340"/>
      <c r="YE15" s="340"/>
      <c r="YF15" s="340"/>
      <c r="YG15" s="340"/>
      <c r="YH15" s="340"/>
      <c r="YI15" s="340"/>
      <c r="YJ15" s="340"/>
      <c r="YK15" s="340"/>
      <c r="YL15" s="340"/>
      <c r="YM15" s="340"/>
      <c r="YN15" s="340"/>
      <c r="YO15" s="340"/>
      <c r="YP15" s="340"/>
      <c r="YQ15" s="340"/>
      <c r="YR15" s="340"/>
      <c r="YS15" s="340"/>
      <c r="YT15" s="340"/>
      <c r="YU15" s="340"/>
      <c r="YV15" s="340"/>
      <c r="YW15" s="340"/>
      <c r="YX15" s="340"/>
      <c r="YY15" s="340"/>
      <c r="YZ15" s="340"/>
      <c r="ZA15" s="340"/>
      <c r="ZB15" s="340"/>
      <c r="ZC15" s="340"/>
      <c r="ZD15" s="340"/>
      <c r="ZE15" s="340"/>
      <c r="ZF15" s="340"/>
      <c r="ZG15" s="340"/>
      <c r="ZH15" s="340"/>
      <c r="ZI15" s="340"/>
      <c r="ZJ15" s="340"/>
      <c r="ZK15" s="340"/>
      <c r="ZL15" s="340"/>
      <c r="ZM15" s="340"/>
      <c r="ZN15" s="340"/>
      <c r="ZO15" s="340"/>
      <c r="ZP15" s="340"/>
      <c r="ZQ15" s="340"/>
      <c r="ZR15" s="340"/>
      <c r="ZS15" s="340"/>
      <c r="ZT15" s="340"/>
      <c r="ZU15" s="340"/>
      <c r="ZV15" s="340"/>
      <c r="ZW15" s="340"/>
      <c r="ZX15" s="340"/>
      <c r="ZY15" s="340"/>
      <c r="ZZ15" s="340"/>
      <c r="AAA15" s="340"/>
      <c r="AAB15" s="340"/>
      <c r="AAC15" s="340"/>
      <c r="AAD15" s="340"/>
      <c r="AAE15" s="340"/>
      <c r="AAF15" s="340"/>
      <c r="AAG15" s="340"/>
      <c r="AAH15" s="340"/>
      <c r="AAI15" s="340"/>
      <c r="AAJ15" s="340"/>
      <c r="AAK15" s="340"/>
      <c r="AAL15" s="340"/>
      <c r="AAM15" s="340"/>
      <c r="AAN15" s="340"/>
      <c r="AAO15" s="340"/>
      <c r="AAP15" s="340"/>
      <c r="AAQ15" s="340"/>
      <c r="AAR15" s="340"/>
      <c r="AAS15" s="340"/>
      <c r="AAT15" s="340"/>
      <c r="AAU15" s="340"/>
      <c r="AAV15" s="340"/>
      <c r="AAW15" s="340"/>
      <c r="AAX15" s="340"/>
      <c r="AAY15" s="340"/>
      <c r="AAZ15" s="340"/>
      <c r="ABA15" s="340"/>
      <c r="ABB15" s="340"/>
      <c r="ABC15" s="340"/>
      <c r="ABD15" s="340"/>
      <c r="ABE15" s="340"/>
      <c r="ABF15" s="340"/>
      <c r="ABG15" s="340"/>
      <c r="ABH15" s="340"/>
      <c r="ABI15" s="340"/>
      <c r="ABJ15" s="340"/>
      <c r="ABK15" s="340"/>
      <c r="ABL15" s="340"/>
      <c r="ABM15" s="340"/>
      <c r="ABN15" s="340"/>
      <c r="ABO15" s="340"/>
      <c r="ABP15" s="340"/>
      <c r="ABQ15" s="340"/>
      <c r="ABR15" s="340"/>
      <c r="ABS15" s="340"/>
      <c r="ABT15" s="340"/>
      <c r="ABU15" s="340"/>
      <c r="ABV15" s="340"/>
      <c r="ABW15" s="340"/>
      <c r="ABX15" s="340"/>
      <c r="ABY15" s="340"/>
      <c r="ABZ15" s="340"/>
      <c r="ACA15" s="340"/>
      <c r="ACB15" s="340"/>
      <c r="ACC15" s="340"/>
      <c r="ACD15" s="340"/>
      <c r="ACE15" s="340"/>
      <c r="ACF15" s="340"/>
      <c r="ACG15" s="340"/>
      <c r="ACH15" s="340"/>
      <c r="ACI15" s="340"/>
      <c r="ACJ15" s="340"/>
      <c r="ACK15" s="340"/>
      <c r="ACL15" s="340"/>
      <c r="ACM15" s="340"/>
      <c r="ACN15" s="340"/>
      <c r="ACO15" s="340"/>
      <c r="ACP15" s="340"/>
      <c r="ACQ15" s="340"/>
      <c r="ACR15" s="340"/>
      <c r="ACS15" s="340"/>
      <c r="ACT15" s="340"/>
      <c r="ACU15" s="340"/>
      <c r="ACV15" s="340"/>
      <c r="ACW15" s="340"/>
      <c r="ACX15" s="340"/>
      <c r="ACY15" s="340"/>
      <c r="ACZ15" s="340"/>
      <c r="ADA15" s="340"/>
      <c r="ADB15" s="340"/>
      <c r="ADC15" s="340"/>
      <c r="ADD15" s="340"/>
      <c r="ADE15" s="340"/>
      <c r="ADF15" s="340"/>
      <c r="ADG15" s="340"/>
      <c r="ADH15" s="340"/>
      <c r="ADI15" s="340"/>
      <c r="ADJ15" s="340"/>
      <c r="ADK15" s="340"/>
      <c r="ADL15" s="340"/>
      <c r="ADM15" s="340"/>
      <c r="ADN15" s="340"/>
      <c r="ADO15" s="340"/>
      <c r="ADP15" s="340"/>
      <c r="ADQ15" s="340"/>
      <c r="ADR15" s="340"/>
      <c r="ADS15" s="340"/>
      <c r="ADT15" s="340"/>
      <c r="ADU15" s="340"/>
      <c r="ADV15" s="340"/>
      <c r="ADW15" s="340"/>
      <c r="ADX15" s="340"/>
      <c r="ADY15" s="340"/>
      <c r="ADZ15" s="340"/>
      <c r="AEA15" s="340"/>
      <c r="AEB15" s="340"/>
      <c r="AEC15" s="340"/>
      <c r="AED15" s="340"/>
      <c r="AEE15" s="340"/>
      <c r="AEF15" s="340"/>
      <c r="AEG15" s="340"/>
      <c r="AEH15" s="340"/>
      <c r="AEI15" s="340"/>
      <c r="AEJ15" s="340"/>
      <c r="AEK15" s="340"/>
      <c r="AEL15" s="340"/>
      <c r="AEM15" s="340"/>
      <c r="AEN15" s="340"/>
      <c r="AEO15" s="340"/>
      <c r="AEP15" s="340"/>
      <c r="AEQ15" s="340"/>
      <c r="AER15" s="340"/>
      <c r="AES15" s="340"/>
      <c r="AET15" s="340"/>
      <c r="AEU15" s="340"/>
      <c r="AEV15" s="340"/>
      <c r="AEW15" s="340"/>
      <c r="AEX15" s="340"/>
      <c r="AEY15" s="340"/>
      <c r="AEZ15" s="340"/>
      <c r="AFA15" s="340"/>
      <c r="AFB15" s="340"/>
      <c r="AFC15" s="340"/>
      <c r="AFD15" s="340"/>
      <c r="AFE15" s="340"/>
      <c r="AFF15" s="340"/>
      <c r="AFG15" s="340"/>
      <c r="AFH15" s="340"/>
      <c r="AFI15" s="340"/>
      <c r="AFJ15" s="340"/>
      <c r="AFK15" s="340"/>
      <c r="AFL15" s="340"/>
      <c r="AFM15" s="340"/>
      <c r="AFN15" s="340"/>
      <c r="AFO15" s="340"/>
      <c r="AFP15" s="340"/>
      <c r="AFQ15" s="340"/>
      <c r="AFR15" s="340"/>
      <c r="AFS15" s="340"/>
      <c r="AFT15" s="340"/>
      <c r="AFU15" s="340"/>
      <c r="AFV15" s="340"/>
      <c r="AFW15" s="340"/>
      <c r="AFX15" s="340"/>
      <c r="AFY15" s="340"/>
      <c r="AFZ15" s="340"/>
      <c r="AGA15" s="340"/>
      <c r="AGB15" s="340"/>
      <c r="AGC15" s="340"/>
      <c r="AGD15" s="340"/>
      <c r="AGE15" s="340"/>
      <c r="AGF15" s="340"/>
      <c r="AGG15" s="340"/>
      <c r="AGH15" s="340"/>
      <c r="AGI15" s="340"/>
      <c r="AGJ15" s="340"/>
      <c r="AGK15" s="340"/>
      <c r="AGL15" s="340"/>
      <c r="AGM15" s="340"/>
      <c r="AGN15" s="340"/>
      <c r="AGO15" s="340"/>
      <c r="AGP15" s="340"/>
      <c r="AGQ15" s="340"/>
      <c r="AGR15" s="340"/>
      <c r="AGS15" s="340"/>
      <c r="AGT15" s="340"/>
      <c r="AGU15" s="340"/>
      <c r="AGV15" s="340"/>
      <c r="AGW15" s="340"/>
      <c r="AGX15" s="340"/>
      <c r="AGY15" s="340"/>
      <c r="AGZ15" s="340"/>
      <c r="AHA15" s="340"/>
      <c r="AHB15" s="340"/>
      <c r="AHC15" s="340"/>
      <c r="AHD15" s="340"/>
      <c r="AHE15" s="340"/>
      <c r="AHF15" s="340"/>
      <c r="AHG15" s="340"/>
      <c r="AHH15" s="340"/>
      <c r="AHI15" s="340"/>
      <c r="AHJ15" s="340"/>
      <c r="AHK15" s="340"/>
      <c r="AHL15" s="340"/>
      <c r="AHM15" s="340"/>
      <c r="AHN15" s="340"/>
      <c r="AHO15" s="340"/>
      <c r="AHP15" s="340"/>
      <c r="AHQ15" s="340"/>
      <c r="AHR15" s="340"/>
      <c r="AHS15" s="340"/>
      <c r="AHT15" s="340"/>
      <c r="AHU15" s="340"/>
      <c r="AHV15" s="340"/>
      <c r="AHW15" s="340"/>
      <c r="AHX15" s="340"/>
      <c r="AHY15" s="340"/>
      <c r="AHZ15" s="340"/>
      <c r="AIA15" s="340"/>
      <c r="AIB15" s="340"/>
      <c r="AIC15" s="340"/>
      <c r="AID15" s="340"/>
      <c r="AIE15" s="340"/>
      <c r="AIF15" s="340"/>
      <c r="AIG15" s="340"/>
      <c r="AIH15" s="340"/>
      <c r="AII15" s="340"/>
      <c r="AIJ15" s="340"/>
      <c r="AIK15" s="340"/>
      <c r="AIL15" s="340"/>
      <c r="AIM15" s="340"/>
      <c r="AIN15" s="340"/>
      <c r="AIO15" s="340"/>
      <c r="AIP15" s="340"/>
      <c r="AIQ15" s="340"/>
      <c r="AIR15" s="340"/>
      <c r="AIS15" s="340"/>
      <c r="AIT15" s="340"/>
      <c r="AIU15" s="340"/>
      <c r="AIV15" s="340"/>
      <c r="AIW15" s="340"/>
      <c r="AIX15" s="340"/>
      <c r="AIY15" s="340"/>
      <c r="AIZ15" s="340"/>
      <c r="AJA15" s="340"/>
      <c r="AJB15" s="340"/>
      <c r="AJC15" s="340"/>
      <c r="AJD15" s="340"/>
      <c r="AJE15" s="340"/>
      <c r="AJF15" s="340"/>
      <c r="AJG15" s="340"/>
      <c r="AJH15" s="340"/>
      <c r="AJI15" s="340"/>
      <c r="AJJ15" s="340"/>
      <c r="AJK15" s="340"/>
      <c r="AJL15" s="340"/>
      <c r="AJM15" s="340"/>
      <c r="AJN15" s="340"/>
      <c r="AJO15" s="340"/>
      <c r="AJP15" s="340"/>
      <c r="AJQ15" s="340"/>
      <c r="AJR15" s="340"/>
      <c r="AJS15" s="340"/>
      <c r="AJT15" s="340"/>
      <c r="AJU15" s="340"/>
      <c r="AJV15" s="340"/>
      <c r="AJW15" s="340"/>
      <c r="AJX15" s="340"/>
      <c r="AJY15" s="340"/>
      <c r="AJZ15" s="340"/>
      <c r="AKA15" s="340"/>
      <c r="AKB15" s="340"/>
      <c r="AKC15" s="340"/>
      <c r="AKD15" s="340"/>
      <c r="AKE15" s="340"/>
      <c r="AKF15" s="340"/>
      <c r="AKG15" s="340"/>
      <c r="AKH15" s="340"/>
      <c r="AKI15" s="340"/>
      <c r="AKJ15" s="340"/>
      <c r="AKK15" s="340"/>
      <c r="AKL15" s="340"/>
      <c r="AKM15" s="340"/>
      <c r="AKN15" s="340"/>
      <c r="AKO15" s="340"/>
      <c r="AKP15" s="340"/>
      <c r="AKQ15" s="340"/>
      <c r="AKR15" s="340"/>
      <c r="AKS15" s="340"/>
      <c r="AKT15" s="340"/>
      <c r="AKU15" s="340"/>
      <c r="AKV15" s="340"/>
      <c r="AKW15" s="340"/>
      <c r="AKX15" s="340"/>
      <c r="AKY15" s="340"/>
      <c r="AKZ15" s="340"/>
      <c r="ALA15" s="340"/>
      <c r="ALB15" s="340"/>
      <c r="ALC15" s="340"/>
      <c r="ALD15" s="340"/>
      <c r="ALE15" s="340"/>
      <c r="ALF15" s="340"/>
      <c r="ALG15" s="340"/>
      <c r="ALH15" s="340"/>
      <c r="ALI15" s="340"/>
      <c r="ALJ15" s="340"/>
      <c r="ALK15" s="340"/>
      <c r="ALL15" s="340"/>
      <c r="ALM15" s="340"/>
      <c r="ALN15" s="340"/>
      <c r="ALO15" s="340"/>
      <c r="ALP15" s="340"/>
      <c r="ALQ15" s="340"/>
      <c r="ALR15" s="340"/>
      <c r="ALS15" s="340"/>
      <c r="ALT15" s="340"/>
      <c r="ALU15" s="340"/>
      <c r="ALV15" s="340"/>
      <c r="ALW15" s="340"/>
      <c r="ALX15" s="340"/>
      <c r="ALY15" s="340"/>
      <c r="ALZ15" s="340"/>
      <c r="AMA15" s="340"/>
      <c r="AMB15" s="340"/>
      <c r="AMC15" s="340"/>
      <c r="AMD15" s="340"/>
      <c r="AME15" s="340"/>
      <c r="AMF15" s="340"/>
      <c r="AMG15" s="340"/>
      <c r="AMH15" s="340"/>
      <c r="AMI15" s="340"/>
      <c r="AMJ15" s="340"/>
      <c r="AMK15" s="340"/>
      <c r="AML15" s="340"/>
      <c r="AMM15" s="340"/>
      <c r="AMN15" s="340"/>
      <c r="AMO15" s="340"/>
      <c r="AMP15" s="340"/>
      <c r="AMQ15" s="340"/>
      <c r="AMR15" s="340"/>
      <c r="AMS15" s="340"/>
      <c r="AMT15" s="340"/>
      <c r="AMU15" s="340"/>
      <c r="AMV15" s="340"/>
      <c r="AMW15" s="340"/>
      <c r="AMX15" s="340"/>
      <c r="AMY15" s="340"/>
      <c r="AMZ15" s="340"/>
      <c r="ANA15" s="340"/>
      <c r="ANB15" s="340"/>
      <c r="ANC15" s="340"/>
      <c r="AND15" s="340"/>
      <c r="ANE15" s="340"/>
      <c r="ANF15" s="340"/>
      <c r="ANG15" s="340"/>
      <c r="ANH15" s="340"/>
      <c r="ANI15" s="340"/>
      <c r="ANJ15" s="340"/>
      <c r="ANK15" s="340"/>
      <c r="ANL15" s="340"/>
      <c r="ANM15" s="340"/>
      <c r="ANN15" s="340"/>
      <c r="ANO15" s="340"/>
      <c r="ANP15" s="340"/>
      <c r="ANQ15" s="340"/>
      <c r="ANR15" s="340"/>
      <c r="ANS15" s="340"/>
      <c r="ANT15" s="340"/>
      <c r="ANU15" s="340"/>
      <c r="ANV15" s="340"/>
      <c r="ANW15" s="340"/>
      <c r="ANX15" s="340"/>
      <c r="ANY15" s="340"/>
      <c r="ANZ15" s="340"/>
      <c r="AOA15" s="340"/>
      <c r="AOB15" s="340"/>
      <c r="AOC15" s="340"/>
      <c r="AOD15" s="340"/>
      <c r="AOE15" s="340"/>
      <c r="AOF15" s="340"/>
      <c r="AOG15" s="340"/>
      <c r="AOH15" s="340"/>
      <c r="AOI15" s="340"/>
      <c r="AOJ15" s="340"/>
      <c r="AOK15" s="340"/>
      <c r="AOL15" s="340"/>
      <c r="AOM15" s="340"/>
      <c r="AON15" s="340"/>
      <c r="AOO15" s="340"/>
      <c r="AOP15" s="340"/>
      <c r="AOQ15" s="340"/>
      <c r="AOR15" s="340"/>
      <c r="AOS15" s="340"/>
      <c r="AOT15" s="340"/>
      <c r="AOU15" s="340"/>
      <c r="AOV15" s="340"/>
      <c r="AOW15" s="340"/>
      <c r="AOX15" s="340"/>
      <c r="AOY15" s="340"/>
      <c r="AOZ15" s="340"/>
      <c r="APA15" s="340"/>
      <c r="APB15" s="340"/>
      <c r="APC15" s="340"/>
      <c r="APD15" s="340"/>
      <c r="APE15" s="340"/>
      <c r="APF15" s="340"/>
      <c r="APG15" s="340"/>
      <c r="APH15" s="340"/>
      <c r="API15" s="340"/>
      <c r="APJ15" s="340"/>
      <c r="APK15" s="340"/>
      <c r="APL15" s="340"/>
      <c r="APM15" s="340"/>
      <c r="APN15" s="340"/>
      <c r="APO15" s="340"/>
      <c r="APP15" s="340"/>
      <c r="APQ15" s="340"/>
      <c r="APR15" s="340"/>
      <c r="APS15" s="340"/>
      <c r="APT15" s="340"/>
      <c r="APU15" s="340"/>
      <c r="APV15" s="340"/>
      <c r="APW15" s="340"/>
      <c r="APX15" s="340"/>
      <c r="APY15" s="340"/>
      <c r="APZ15" s="340"/>
      <c r="AQA15" s="340"/>
      <c r="AQB15" s="340"/>
      <c r="AQC15" s="340"/>
      <c r="AQD15" s="340"/>
      <c r="AQE15" s="340"/>
      <c r="AQF15" s="340"/>
      <c r="AQG15" s="340"/>
      <c r="AQH15" s="340"/>
      <c r="AQI15" s="340"/>
      <c r="AQJ15" s="340"/>
      <c r="AQK15" s="340"/>
      <c r="AQL15" s="340"/>
      <c r="AQM15" s="340"/>
      <c r="AQN15" s="340"/>
      <c r="AQO15" s="340"/>
      <c r="AQP15" s="340"/>
      <c r="AQQ15" s="340"/>
      <c r="AQR15" s="340"/>
      <c r="AQS15" s="340"/>
      <c r="AQT15" s="340"/>
      <c r="AQU15" s="340"/>
      <c r="AQV15" s="340"/>
      <c r="AQW15" s="340"/>
      <c r="AQX15" s="340"/>
      <c r="AQY15" s="340"/>
      <c r="AQZ15" s="340"/>
      <c r="ARA15" s="340"/>
      <c r="ARB15" s="340"/>
      <c r="ARC15" s="340"/>
      <c r="ARD15" s="340"/>
      <c r="ARE15" s="340"/>
      <c r="ARF15" s="340"/>
      <c r="ARG15" s="340"/>
      <c r="ARH15" s="340"/>
      <c r="ARI15" s="340"/>
      <c r="ARJ15" s="340"/>
      <c r="ARK15" s="340"/>
      <c r="ARL15" s="340"/>
      <c r="ARM15" s="340"/>
      <c r="ARN15" s="340"/>
      <c r="ARO15" s="340"/>
      <c r="ARP15" s="340"/>
      <c r="ARQ15" s="340"/>
      <c r="ARR15" s="340"/>
      <c r="ARS15" s="340"/>
      <c r="ART15" s="340"/>
      <c r="ARU15" s="340"/>
      <c r="ARV15" s="340"/>
      <c r="ARW15" s="340"/>
      <c r="ARX15" s="340"/>
      <c r="ARY15" s="340"/>
      <c r="ARZ15" s="340"/>
      <c r="ASA15" s="340"/>
      <c r="ASB15" s="340"/>
      <c r="ASC15" s="340"/>
      <c r="ASD15" s="340"/>
      <c r="ASE15" s="340"/>
      <c r="ASF15" s="340"/>
      <c r="ASG15" s="340"/>
      <c r="ASH15" s="340"/>
      <c r="ASI15" s="340"/>
      <c r="ASJ15" s="340"/>
      <c r="ASK15" s="340"/>
      <c r="ASL15" s="340"/>
      <c r="ASM15" s="340"/>
      <c r="ASN15" s="340"/>
      <c r="ASO15" s="340"/>
      <c r="ASP15" s="340"/>
      <c r="ASQ15" s="340"/>
      <c r="ASR15" s="340"/>
      <c r="ASS15" s="340"/>
      <c r="AST15" s="340"/>
      <c r="ASU15" s="340"/>
      <c r="ASV15" s="340"/>
      <c r="ASW15" s="340"/>
      <c r="ASX15" s="340"/>
      <c r="ASY15" s="340"/>
      <c r="ASZ15" s="340"/>
      <c r="ATA15" s="340"/>
      <c r="ATB15" s="340"/>
      <c r="ATC15" s="340"/>
      <c r="ATD15" s="340"/>
      <c r="ATE15" s="340"/>
      <c r="ATF15" s="340"/>
      <c r="ATG15" s="340"/>
      <c r="ATH15" s="340"/>
      <c r="ATI15" s="340"/>
      <c r="ATJ15" s="340"/>
      <c r="ATK15" s="340"/>
      <c r="ATL15" s="340"/>
      <c r="ATM15" s="340"/>
      <c r="ATN15" s="340"/>
      <c r="ATO15" s="340"/>
      <c r="ATP15" s="340"/>
      <c r="ATQ15" s="340"/>
      <c r="ATR15" s="340"/>
      <c r="ATS15" s="340"/>
      <c r="ATT15" s="340"/>
      <c r="ATU15" s="340"/>
      <c r="ATV15" s="340"/>
      <c r="ATW15" s="340"/>
      <c r="ATX15" s="340"/>
      <c r="ATY15" s="340"/>
      <c r="ATZ15" s="340"/>
      <c r="AUA15" s="340"/>
      <c r="AUB15" s="340"/>
      <c r="AUC15" s="340"/>
      <c r="AUD15" s="340"/>
      <c r="AUE15" s="340"/>
      <c r="AUF15" s="340"/>
      <c r="AUG15" s="340"/>
      <c r="AUH15" s="340"/>
      <c r="AUI15" s="340"/>
      <c r="AUJ15" s="340"/>
      <c r="AUK15" s="340"/>
      <c r="AUL15" s="340"/>
      <c r="AUM15" s="340"/>
      <c r="AUN15" s="340"/>
      <c r="AUO15" s="340"/>
      <c r="AUP15" s="340"/>
      <c r="AUQ15" s="340"/>
      <c r="AUR15" s="340"/>
      <c r="AUS15" s="340"/>
      <c r="AUT15" s="340"/>
      <c r="AUU15" s="340"/>
      <c r="AUV15" s="340"/>
      <c r="AUW15" s="340"/>
      <c r="AUX15" s="340"/>
      <c r="AUY15" s="340"/>
      <c r="AUZ15" s="340"/>
      <c r="AVA15" s="340"/>
      <c r="AVB15" s="340"/>
      <c r="AVC15" s="340"/>
      <c r="AVD15" s="340"/>
      <c r="AVE15" s="340"/>
      <c r="AVF15" s="340"/>
      <c r="AVG15" s="340"/>
      <c r="AVH15" s="340"/>
      <c r="AVI15" s="340"/>
      <c r="AVJ15" s="340"/>
      <c r="AVK15" s="340"/>
      <c r="AVL15" s="340"/>
      <c r="AVM15" s="340"/>
      <c r="AVN15" s="340"/>
      <c r="AVO15" s="340"/>
      <c r="AVP15" s="340"/>
      <c r="AVQ15" s="340"/>
      <c r="AVR15" s="340"/>
      <c r="AVS15" s="340"/>
      <c r="AVT15" s="340"/>
      <c r="AVU15" s="340"/>
      <c r="AVV15" s="340"/>
      <c r="AVW15" s="340"/>
      <c r="AVX15" s="340"/>
      <c r="AVY15" s="340"/>
      <c r="AVZ15" s="340"/>
      <c r="AWA15" s="340"/>
      <c r="AWB15" s="340"/>
      <c r="AWC15" s="340"/>
      <c r="AWD15" s="340"/>
      <c r="AWE15" s="340"/>
      <c r="AWF15" s="340"/>
      <c r="AWG15" s="340"/>
      <c r="AWH15" s="340"/>
      <c r="AWI15" s="340"/>
      <c r="AWJ15" s="340"/>
      <c r="AWK15" s="340"/>
      <c r="AWL15" s="340"/>
      <c r="AWM15" s="340"/>
      <c r="AWN15" s="340"/>
      <c r="AWO15" s="340"/>
      <c r="AWP15" s="340"/>
      <c r="AWQ15" s="340"/>
      <c r="AWR15" s="340"/>
      <c r="AWS15" s="340"/>
      <c r="AWT15" s="340"/>
      <c r="AWU15" s="340"/>
      <c r="AWV15" s="340"/>
      <c r="AWW15" s="340"/>
      <c r="AWX15" s="340"/>
      <c r="AWY15" s="340"/>
      <c r="AWZ15" s="340"/>
      <c r="AXA15" s="340"/>
      <c r="AXB15" s="340"/>
      <c r="AXC15" s="340"/>
      <c r="AXD15" s="340"/>
      <c r="AXE15" s="340"/>
      <c r="AXF15" s="340"/>
      <c r="AXG15" s="340"/>
      <c r="AXH15" s="340"/>
      <c r="AXI15" s="340"/>
      <c r="AXJ15" s="340"/>
      <c r="AXK15" s="340"/>
      <c r="AXL15" s="340"/>
      <c r="AXM15" s="340"/>
      <c r="AXN15" s="340"/>
      <c r="AXO15" s="340"/>
      <c r="AXP15" s="340"/>
      <c r="AXQ15" s="340"/>
      <c r="AXR15" s="340"/>
      <c r="AXS15" s="340"/>
      <c r="AXT15" s="340"/>
      <c r="AXU15" s="340"/>
      <c r="AXV15" s="340"/>
      <c r="AXW15" s="340"/>
      <c r="AXX15" s="340"/>
      <c r="AXY15" s="340"/>
      <c r="AXZ15" s="340"/>
      <c r="AYA15" s="340"/>
      <c r="AYB15" s="340"/>
      <c r="AYC15" s="340"/>
      <c r="AYD15" s="340"/>
      <c r="AYE15" s="340"/>
      <c r="AYF15" s="340"/>
      <c r="AYG15" s="340"/>
      <c r="AYH15" s="340"/>
      <c r="AYI15" s="340"/>
      <c r="AYJ15" s="340"/>
      <c r="AYK15" s="340"/>
      <c r="AYL15" s="340"/>
      <c r="AYM15" s="340"/>
      <c r="AYN15" s="340"/>
      <c r="AYO15" s="340"/>
      <c r="AYP15" s="340"/>
      <c r="AYQ15" s="340"/>
      <c r="AYR15" s="340"/>
      <c r="AYS15" s="340"/>
      <c r="AYT15" s="340"/>
      <c r="AYU15" s="340"/>
      <c r="AYV15" s="340"/>
      <c r="AYW15" s="340"/>
      <c r="AYX15" s="340"/>
      <c r="AYY15" s="340"/>
      <c r="AYZ15" s="340"/>
      <c r="AZA15" s="340"/>
      <c r="AZB15" s="340"/>
      <c r="AZC15" s="340"/>
      <c r="AZD15" s="340"/>
      <c r="AZE15" s="340"/>
      <c r="AZF15" s="340"/>
      <c r="AZG15" s="340"/>
      <c r="AZH15" s="340"/>
      <c r="AZI15" s="340"/>
      <c r="AZJ15" s="340"/>
      <c r="AZK15" s="340"/>
      <c r="AZL15" s="340"/>
      <c r="AZM15" s="340"/>
      <c r="AZN15" s="340"/>
      <c r="AZO15" s="340"/>
      <c r="AZP15" s="340"/>
      <c r="AZQ15" s="340"/>
      <c r="AZR15" s="340"/>
      <c r="AZS15" s="340"/>
      <c r="AZT15" s="340"/>
      <c r="AZU15" s="340"/>
      <c r="AZV15" s="340"/>
      <c r="AZW15" s="340"/>
      <c r="AZX15" s="340"/>
      <c r="AZY15" s="340"/>
      <c r="AZZ15" s="340"/>
      <c r="BAA15" s="340"/>
      <c r="BAB15" s="340"/>
      <c r="BAC15" s="340"/>
      <c r="BAD15" s="340"/>
      <c r="BAE15" s="340"/>
      <c r="BAF15" s="340"/>
      <c r="BAG15" s="340"/>
      <c r="BAH15" s="340"/>
      <c r="BAI15" s="340"/>
      <c r="BAJ15" s="340"/>
      <c r="BAK15" s="340"/>
      <c r="BAL15" s="340"/>
      <c r="BAM15" s="340"/>
      <c r="BAN15" s="340"/>
      <c r="BAO15" s="340"/>
      <c r="BAP15" s="340"/>
      <c r="BAQ15" s="340"/>
      <c r="BAR15" s="340"/>
      <c r="BAS15" s="340"/>
      <c r="BAT15" s="340"/>
      <c r="BAU15" s="340"/>
      <c r="BAV15" s="340"/>
      <c r="BAW15" s="340"/>
      <c r="BAX15" s="340"/>
      <c r="BAY15" s="340"/>
      <c r="BAZ15" s="340"/>
      <c r="BBA15" s="340"/>
      <c r="BBB15" s="340"/>
      <c r="BBC15" s="340"/>
      <c r="BBD15" s="340"/>
      <c r="BBE15" s="340"/>
      <c r="BBF15" s="340"/>
      <c r="BBG15" s="340"/>
      <c r="BBH15" s="340"/>
      <c r="BBI15" s="340"/>
      <c r="BBJ15" s="340"/>
      <c r="BBK15" s="340"/>
      <c r="BBL15" s="340"/>
      <c r="BBM15" s="340"/>
      <c r="BBN15" s="340"/>
      <c r="BBO15" s="340"/>
      <c r="BBP15" s="340"/>
      <c r="BBQ15" s="340"/>
      <c r="BBR15" s="340"/>
      <c r="BBS15" s="340"/>
      <c r="BBT15" s="340"/>
      <c r="BBU15" s="340"/>
      <c r="BBV15" s="340"/>
      <c r="BBW15" s="340"/>
      <c r="BBX15" s="340"/>
      <c r="BBY15" s="340"/>
      <c r="BBZ15" s="340"/>
      <c r="BCA15" s="340"/>
      <c r="BCB15" s="340"/>
      <c r="BCC15" s="340"/>
      <c r="BCD15" s="340"/>
      <c r="BCE15" s="340"/>
      <c r="BCF15" s="340"/>
      <c r="BCG15" s="340"/>
      <c r="BCH15" s="340"/>
      <c r="BCI15" s="340"/>
      <c r="BCJ15" s="340"/>
      <c r="BCK15" s="340"/>
      <c r="BCL15" s="340"/>
      <c r="BCM15" s="340"/>
      <c r="BCN15" s="340"/>
      <c r="BCO15" s="340"/>
      <c r="BCP15" s="340"/>
      <c r="BCQ15" s="340"/>
      <c r="BCR15" s="340"/>
      <c r="BCS15" s="340"/>
      <c r="BCT15" s="340"/>
      <c r="BCU15" s="340"/>
      <c r="BCV15" s="340"/>
      <c r="BCW15" s="340"/>
      <c r="BCX15" s="340"/>
      <c r="BCY15" s="340"/>
      <c r="BCZ15" s="340"/>
      <c r="BDA15" s="340"/>
      <c r="BDB15" s="340"/>
      <c r="BDC15" s="340"/>
      <c r="BDD15" s="340"/>
      <c r="BDE15" s="340"/>
      <c r="BDF15" s="340"/>
      <c r="BDG15" s="340"/>
      <c r="BDH15" s="340"/>
      <c r="BDI15" s="340"/>
      <c r="BDJ15" s="340"/>
      <c r="BDK15" s="340"/>
      <c r="BDL15" s="340"/>
      <c r="BDM15" s="340"/>
      <c r="BDN15" s="340"/>
      <c r="BDO15" s="340"/>
      <c r="BDP15" s="340"/>
      <c r="BDQ15" s="340"/>
      <c r="BDR15" s="340"/>
      <c r="BDS15" s="340"/>
      <c r="BDT15" s="340"/>
      <c r="BDU15" s="340"/>
      <c r="BDV15" s="340"/>
      <c r="BDW15" s="340"/>
      <c r="BDX15" s="340"/>
      <c r="BDY15" s="340"/>
      <c r="BDZ15" s="340"/>
      <c r="BEA15" s="340"/>
      <c r="BEB15" s="340"/>
      <c r="BEC15" s="340"/>
      <c r="BED15" s="340"/>
      <c r="BEE15" s="340"/>
      <c r="BEF15" s="340"/>
      <c r="BEG15" s="340"/>
      <c r="BEH15" s="340"/>
      <c r="BEI15" s="340"/>
      <c r="BEJ15" s="340"/>
      <c r="BEK15" s="340"/>
      <c r="BEL15" s="340"/>
      <c r="BEM15" s="340"/>
      <c r="BEN15" s="340"/>
      <c r="BEO15" s="340"/>
      <c r="BEP15" s="340"/>
      <c r="BEQ15" s="340"/>
      <c r="BER15" s="340"/>
      <c r="BES15" s="340"/>
      <c r="BET15" s="340"/>
      <c r="BEU15" s="340"/>
      <c r="BEV15" s="340"/>
      <c r="BEW15" s="340"/>
      <c r="BEX15" s="340"/>
      <c r="BEY15" s="340"/>
      <c r="BEZ15" s="340"/>
      <c r="BFA15" s="340"/>
      <c r="BFB15" s="340"/>
      <c r="BFC15" s="340"/>
      <c r="BFD15" s="340"/>
      <c r="BFE15" s="340"/>
      <c r="BFF15" s="340"/>
      <c r="BFG15" s="340"/>
      <c r="BFH15" s="340"/>
      <c r="BFI15" s="340"/>
      <c r="BFJ15" s="340"/>
      <c r="BFK15" s="340"/>
      <c r="BFL15" s="340"/>
      <c r="BFM15" s="340"/>
      <c r="BFN15" s="340"/>
      <c r="BFO15" s="340"/>
      <c r="BFP15" s="340"/>
      <c r="BFQ15" s="340"/>
      <c r="BFR15" s="340"/>
      <c r="BFS15" s="340"/>
      <c r="BFT15" s="340"/>
      <c r="BFU15" s="340"/>
      <c r="BFV15" s="340"/>
      <c r="BFW15" s="340"/>
      <c r="BFX15" s="340"/>
      <c r="BFY15" s="340"/>
      <c r="BFZ15" s="340"/>
      <c r="BGA15" s="340"/>
      <c r="BGB15" s="340"/>
      <c r="BGC15" s="340"/>
      <c r="BGD15" s="340"/>
      <c r="BGE15" s="340"/>
      <c r="BGF15" s="340"/>
      <c r="BGG15" s="340"/>
      <c r="BGH15" s="340"/>
      <c r="BGI15" s="340"/>
      <c r="BGJ15" s="340"/>
      <c r="BGK15" s="340"/>
      <c r="BGL15" s="340"/>
      <c r="BGM15" s="340"/>
      <c r="BGN15" s="340"/>
      <c r="BGO15" s="340"/>
      <c r="BGP15" s="340"/>
      <c r="BGQ15" s="340"/>
      <c r="BGR15" s="340"/>
      <c r="BGS15" s="340"/>
      <c r="BGT15" s="340"/>
      <c r="BGU15" s="340"/>
      <c r="BGV15" s="340"/>
      <c r="BGW15" s="340"/>
      <c r="BGX15" s="340"/>
      <c r="BGY15" s="340"/>
      <c r="BGZ15" s="340"/>
      <c r="BHA15" s="340"/>
      <c r="BHB15" s="340"/>
      <c r="BHC15" s="340"/>
      <c r="BHD15" s="340"/>
      <c r="BHE15" s="340"/>
      <c r="BHF15" s="340"/>
      <c r="BHG15" s="340"/>
      <c r="BHH15" s="340"/>
      <c r="BHI15" s="340"/>
      <c r="BHJ15" s="340"/>
      <c r="BHK15" s="340"/>
      <c r="BHL15" s="340"/>
      <c r="BHM15" s="340"/>
      <c r="BHN15" s="340"/>
      <c r="BHO15" s="340"/>
      <c r="BHP15" s="340"/>
      <c r="BHQ15" s="340"/>
      <c r="BHR15" s="340"/>
      <c r="BHS15" s="340"/>
      <c r="BHT15" s="340"/>
      <c r="BHU15" s="340"/>
      <c r="BHV15" s="340"/>
      <c r="BHW15" s="340"/>
      <c r="BHX15" s="340"/>
      <c r="BHY15" s="340"/>
      <c r="BHZ15" s="340"/>
      <c r="BIA15" s="340"/>
      <c r="BIB15" s="340"/>
      <c r="BIC15" s="340"/>
      <c r="BID15" s="340"/>
      <c r="BIE15" s="340"/>
      <c r="BIF15" s="340"/>
      <c r="BIG15" s="340"/>
      <c r="BIH15" s="340"/>
      <c r="BII15" s="340"/>
      <c r="BIJ15" s="340"/>
      <c r="BIK15" s="340"/>
      <c r="BIL15" s="340"/>
      <c r="BIM15" s="340"/>
      <c r="BIN15" s="340"/>
      <c r="BIO15" s="340"/>
      <c r="BIP15" s="340"/>
      <c r="BIQ15" s="340"/>
      <c r="BIR15" s="340"/>
      <c r="BIS15" s="340"/>
      <c r="BIT15" s="340"/>
      <c r="BIU15" s="340"/>
      <c r="BIV15" s="340"/>
      <c r="BIW15" s="340"/>
      <c r="BIX15" s="340"/>
      <c r="BIY15" s="340"/>
      <c r="BIZ15" s="340"/>
      <c r="BJA15" s="340"/>
      <c r="BJB15" s="340"/>
      <c r="BJC15" s="340"/>
      <c r="BJD15" s="340"/>
      <c r="BJE15" s="340"/>
      <c r="BJF15" s="340"/>
      <c r="BJG15" s="340"/>
      <c r="BJH15" s="340"/>
      <c r="BJI15" s="340"/>
      <c r="BJJ15" s="340"/>
      <c r="BJK15" s="340"/>
      <c r="BJL15" s="340"/>
      <c r="BJM15" s="340"/>
      <c r="BJN15" s="340"/>
      <c r="BJO15" s="340"/>
      <c r="BJP15" s="340"/>
      <c r="BJQ15" s="340"/>
      <c r="BJR15" s="340"/>
      <c r="BJS15" s="340"/>
      <c r="BJT15" s="340"/>
      <c r="BJU15" s="340"/>
      <c r="BJV15" s="340"/>
      <c r="BJW15" s="340"/>
      <c r="BJX15" s="340"/>
      <c r="BJY15" s="340"/>
      <c r="BJZ15" s="340"/>
      <c r="BKA15" s="340"/>
      <c r="BKB15" s="340"/>
      <c r="BKC15" s="340"/>
      <c r="BKD15" s="340"/>
      <c r="BKE15" s="340"/>
      <c r="BKF15" s="340"/>
      <c r="BKG15" s="340"/>
      <c r="BKH15" s="340"/>
      <c r="BKI15" s="340"/>
      <c r="BKJ15" s="340"/>
      <c r="BKK15" s="340"/>
      <c r="BKL15" s="340"/>
      <c r="BKM15" s="340"/>
      <c r="BKN15" s="340"/>
      <c r="BKO15" s="340"/>
      <c r="BKP15" s="340"/>
      <c r="BKQ15" s="340"/>
      <c r="BKR15" s="340"/>
      <c r="BKS15" s="340"/>
      <c r="BKT15" s="340"/>
      <c r="BKU15" s="340"/>
      <c r="BKV15" s="340"/>
      <c r="BKW15" s="340"/>
      <c r="BKX15" s="340"/>
      <c r="BKY15" s="340"/>
      <c r="BKZ15" s="340"/>
      <c r="BLA15" s="340"/>
      <c r="BLB15" s="340"/>
      <c r="BLC15" s="340"/>
      <c r="BLD15" s="340"/>
      <c r="BLE15" s="340"/>
      <c r="BLF15" s="340"/>
      <c r="BLG15" s="340"/>
      <c r="BLH15" s="340"/>
      <c r="BLI15" s="340"/>
      <c r="BLJ15" s="340"/>
      <c r="BLK15" s="340"/>
      <c r="BLL15" s="340"/>
      <c r="BLM15" s="340"/>
      <c r="BLN15" s="340"/>
      <c r="BLO15" s="340"/>
      <c r="BLP15" s="340"/>
      <c r="BLQ15" s="340"/>
      <c r="BLR15" s="340"/>
      <c r="BLS15" s="340"/>
      <c r="BLT15" s="340"/>
      <c r="BLU15" s="340"/>
      <c r="BLV15" s="340"/>
      <c r="BLW15" s="340"/>
      <c r="BLX15" s="340"/>
      <c r="BLY15" s="340"/>
      <c r="BLZ15" s="340"/>
      <c r="BMA15" s="340"/>
      <c r="BMB15" s="340"/>
      <c r="BMC15" s="340"/>
      <c r="BMD15" s="340"/>
      <c r="BME15" s="340"/>
      <c r="BMF15" s="340"/>
      <c r="BMG15" s="340"/>
      <c r="BMH15" s="340"/>
      <c r="BMI15" s="340"/>
      <c r="BMJ15" s="340"/>
      <c r="BMK15" s="340"/>
      <c r="BML15" s="340"/>
      <c r="BMM15" s="340"/>
      <c r="BMN15" s="340"/>
      <c r="BMO15" s="340"/>
      <c r="BMP15" s="340"/>
      <c r="BMQ15" s="340"/>
      <c r="BMR15" s="340"/>
      <c r="BMS15" s="340"/>
      <c r="BMT15" s="340"/>
      <c r="BMU15" s="340"/>
      <c r="BMV15" s="340"/>
      <c r="BMW15" s="340"/>
      <c r="BMX15" s="340"/>
      <c r="BMY15" s="340"/>
      <c r="BMZ15" s="340"/>
      <c r="BNA15" s="340"/>
      <c r="BNB15" s="340"/>
      <c r="BNC15" s="340"/>
      <c r="BND15" s="340"/>
      <c r="BNE15" s="340"/>
      <c r="BNF15" s="340"/>
      <c r="BNG15" s="340"/>
      <c r="BNH15" s="340"/>
      <c r="BNI15" s="340"/>
      <c r="BNJ15" s="340"/>
      <c r="BNK15" s="340"/>
      <c r="BNL15" s="340"/>
      <c r="BNM15" s="340"/>
      <c r="BNN15" s="340"/>
      <c r="BNO15" s="340"/>
      <c r="BNP15" s="340"/>
      <c r="BNQ15" s="340"/>
      <c r="BNR15" s="340"/>
      <c r="BNS15" s="340"/>
      <c r="BNT15" s="340"/>
      <c r="BNU15" s="340"/>
      <c r="BNV15" s="340"/>
      <c r="BNW15" s="340"/>
      <c r="BNX15" s="340"/>
      <c r="BNY15" s="340"/>
      <c r="BNZ15" s="340"/>
      <c r="BOA15" s="340"/>
      <c r="BOB15" s="340"/>
      <c r="BOC15" s="340"/>
      <c r="BOD15" s="340"/>
      <c r="BOE15" s="340"/>
      <c r="BOF15" s="340"/>
      <c r="BOG15" s="340"/>
      <c r="BOH15" s="340"/>
      <c r="BOI15" s="340"/>
      <c r="BOJ15" s="340"/>
      <c r="BOK15" s="340"/>
      <c r="BOL15" s="340"/>
      <c r="BOM15" s="340"/>
      <c r="BON15" s="340"/>
      <c r="BOO15" s="340"/>
      <c r="BOP15" s="340"/>
      <c r="BOQ15" s="340"/>
      <c r="BOR15" s="340"/>
      <c r="BOS15" s="340"/>
      <c r="BOT15" s="340"/>
      <c r="BOU15" s="340"/>
      <c r="BOV15" s="340"/>
      <c r="BOW15" s="340"/>
      <c r="BOX15" s="340"/>
      <c r="BOY15" s="340"/>
      <c r="BOZ15" s="340"/>
      <c r="BPA15" s="340"/>
      <c r="BPB15" s="340"/>
      <c r="BPC15" s="340"/>
      <c r="BPD15" s="340"/>
      <c r="BPE15" s="340"/>
      <c r="BPF15" s="340"/>
      <c r="BPG15" s="340"/>
      <c r="BPH15" s="340"/>
      <c r="BPI15" s="340"/>
      <c r="BPJ15" s="340"/>
      <c r="BPK15" s="340"/>
      <c r="BPL15" s="340"/>
      <c r="BPM15" s="340"/>
      <c r="BPN15" s="340"/>
      <c r="BPO15" s="340"/>
      <c r="BPP15" s="340"/>
      <c r="BPQ15" s="340"/>
      <c r="BPR15" s="340"/>
      <c r="BPS15" s="340"/>
      <c r="BPT15" s="340"/>
      <c r="BPU15" s="340"/>
      <c r="BPV15" s="340"/>
      <c r="BPW15" s="340"/>
      <c r="BPX15" s="340"/>
      <c r="BPY15" s="340"/>
      <c r="BPZ15" s="340"/>
      <c r="BQA15" s="340"/>
      <c r="BQB15" s="340"/>
      <c r="BQC15" s="340"/>
      <c r="BQD15" s="340"/>
      <c r="BQE15" s="340"/>
      <c r="BQF15" s="340"/>
      <c r="BQG15" s="340"/>
      <c r="BQH15" s="340"/>
      <c r="BQI15" s="340"/>
      <c r="BQJ15" s="340"/>
      <c r="BQK15" s="340"/>
      <c r="BQL15" s="340"/>
      <c r="BQM15" s="340"/>
      <c r="BQN15" s="340"/>
      <c r="BQO15" s="340"/>
      <c r="BQP15" s="340"/>
      <c r="BQQ15" s="340"/>
      <c r="BQR15" s="340"/>
      <c r="BQS15" s="340"/>
      <c r="BQT15" s="340"/>
      <c r="BQU15" s="340"/>
      <c r="BQV15" s="340"/>
      <c r="BQW15" s="340"/>
      <c r="BQX15" s="340"/>
      <c r="BQY15" s="340"/>
      <c r="BQZ15" s="340"/>
      <c r="BRA15" s="340"/>
      <c r="BRB15" s="340"/>
      <c r="BRC15" s="340"/>
      <c r="BRD15" s="340"/>
      <c r="BRE15" s="340"/>
      <c r="BRF15" s="340"/>
      <c r="BRG15" s="340"/>
      <c r="BRH15" s="340"/>
      <c r="BRI15" s="340"/>
      <c r="BRJ15" s="340"/>
      <c r="BRK15" s="340"/>
      <c r="BRL15" s="340"/>
      <c r="BRM15" s="340"/>
      <c r="BRN15" s="340"/>
      <c r="BRO15" s="340"/>
      <c r="BRP15" s="340"/>
      <c r="BRQ15" s="340"/>
      <c r="BRR15" s="340"/>
      <c r="BRS15" s="340"/>
      <c r="BRT15" s="340"/>
      <c r="BRU15" s="340"/>
      <c r="BRV15" s="340"/>
      <c r="BRW15" s="340"/>
      <c r="BRX15" s="340"/>
      <c r="BRY15" s="340"/>
      <c r="BRZ15" s="340"/>
      <c r="BSA15" s="340"/>
      <c r="BSB15" s="340"/>
      <c r="BSC15" s="340"/>
      <c r="BSD15" s="340"/>
      <c r="BSE15" s="340"/>
      <c r="BSF15" s="340"/>
      <c r="BSG15" s="340"/>
      <c r="BSH15" s="340"/>
      <c r="BSI15" s="340"/>
      <c r="BSJ15" s="340"/>
      <c r="BSK15" s="340"/>
      <c r="BSL15" s="340"/>
      <c r="BSM15" s="340"/>
      <c r="BSN15" s="340"/>
      <c r="BSO15" s="340"/>
      <c r="BSP15" s="340"/>
      <c r="BSQ15" s="340"/>
      <c r="BSR15" s="340"/>
      <c r="BSS15" s="340"/>
      <c r="BST15" s="340"/>
      <c r="BSU15" s="340"/>
      <c r="BSV15" s="340"/>
      <c r="BSW15" s="340"/>
      <c r="BSX15" s="340"/>
      <c r="BSY15" s="340"/>
      <c r="BSZ15" s="340"/>
      <c r="BTA15" s="340"/>
      <c r="BTB15" s="340"/>
      <c r="BTC15" s="340"/>
      <c r="BTD15" s="340"/>
      <c r="BTE15" s="340"/>
      <c r="BTF15" s="340"/>
      <c r="BTG15" s="340"/>
      <c r="BTH15" s="340"/>
      <c r="BTI15" s="340"/>
      <c r="BTJ15" s="340"/>
      <c r="BTK15" s="340"/>
      <c r="BTL15" s="340"/>
      <c r="BTM15" s="340"/>
      <c r="BTN15" s="340"/>
      <c r="BTO15" s="340"/>
      <c r="BTP15" s="340"/>
      <c r="BTQ15" s="340"/>
      <c r="BTR15" s="340"/>
      <c r="BTS15" s="340"/>
      <c r="BTT15" s="340"/>
      <c r="BTU15" s="340"/>
      <c r="BTV15" s="340"/>
      <c r="BTW15" s="340"/>
      <c r="BTX15" s="340"/>
      <c r="BTY15" s="340"/>
      <c r="BTZ15" s="340"/>
      <c r="BUA15" s="340"/>
      <c r="BUB15" s="340"/>
      <c r="BUC15" s="340"/>
      <c r="BUD15" s="340"/>
      <c r="BUE15" s="340"/>
      <c r="BUF15" s="340"/>
      <c r="BUG15" s="340"/>
      <c r="BUH15" s="340"/>
      <c r="BUI15" s="340"/>
      <c r="BUJ15" s="340"/>
      <c r="BUK15" s="340"/>
      <c r="BUL15" s="340"/>
      <c r="BUM15" s="340"/>
      <c r="BUN15" s="340"/>
      <c r="BUO15" s="340"/>
      <c r="BUP15" s="340"/>
      <c r="BUQ15" s="340"/>
      <c r="BUR15" s="340"/>
      <c r="BUS15" s="340"/>
      <c r="BUT15" s="340"/>
      <c r="BUU15" s="340"/>
      <c r="BUV15" s="340"/>
      <c r="BUW15" s="340"/>
      <c r="BUX15" s="340"/>
      <c r="BUY15" s="340"/>
      <c r="BUZ15" s="340"/>
      <c r="BVA15" s="340"/>
      <c r="BVB15" s="340"/>
      <c r="BVC15" s="340"/>
      <c r="BVD15" s="340"/>
      <c r="BVE15" s="340"/>
      <c r="BVF15" s="340"/>
      <c r="BVG15" s="340"/>
      <c r="BVH15" s="340"/>
      <c r="BVI15" s="340"/>
      <c r="BVJ15" s="340"/>
      <c r="BVK15" s="340"/>
      <c r="BVL15" s="340"/>
      <c r="BVM15" s="340"/>
      <c r="BVN15" s="340"/>
      <c r="BVO15" s="340"/>
      <c r="BVP15" s="340"/>
      <c r="BVQ15" s="340"/>
      <c r="BVR15" s="340"/>
      <c r="BVS15" s="340"/>
      <c r="BVT15" s="340"/>
      <c r="BVU15" s="340"/>
      <c r="BVV15" s="340"/>
      <c r="BVW15" s="340"/>
      <c r="BVX15" s="340"/>
      <c r="BVY15" s="340"/>
      <c r="BVZ15" s="340"/>
      <c r="BWA15" s="340"/>
      <c r="BWB15" s="340"/>
      <c r="BWC15" s="340"/>
      <c r="BWD15" s="340"/>
      <c r="BWE15" s="340"/>
      <c r="BWF15" s="340"/>
      <c r="BWG15" s="340"/>
      <c r="BWH15" s="340"/>
      <c r="BWI15" s="340"/>
      <c r="BWJ15" s="340"/>
      <c r="BWK15" s="340"/>
      <c r="BWL15" s="340"/>
      <c r="BWM15" s="340"/>
      <c r="BWN15" s="340"/>
      <c r="BWO15" s="340"/>
      <c r="BWP15" s="340"/>
      <c r="BWQ15" s="340"/>
      <c r="BWR15" s="340"/>
      <c r="BWS15" s="340"/>
      <c r="BWT15" s="340"/>
      <c r="BWU15" s="340"/>
      <c r="BWV15" s="340"/>
      <c r="BWW15" s="340"/>
      <c r="BWX15" s="340"/>
      <c r="BWY15" s="340"/>
      <c r="BWZ15" s="340"/>
      <c r="BXA15" s="340"/>
      <c r="BXB15" s="340"/>
      <c r="BXC15" s="340"/>
      <c r="BXD15" s="340"/>
      <c r="BXE15" s="340"/>
      <c r="BXF15" s="340"/>
      <c r="BXG15" s="340"/>
      <c r="BXH15" s="340"/>
      <c r="BXI15" s="340"/>
      <c r="BXJ15" s="340"/>
      <c r="BXK15" s="340"/>
      <c r="BXL15" s="340"/>
      <c r="BXM15" s="340"/>
      <c r="BXN15" s="340"/>
      <c r="BXO15" s="340"/>
      <c r="BXP15" s="340"/>
      <c r="BXQ15" s="340"/>
      <c r="BXR15" s="340"/>
      <c r="BXS15" s="340"/>
      <c r="BXT15" s="340"/>
      <c r="BXU15" s="340"/>
      <c r="BXV15" s="340"/>
      <c r="BXW15" s="340"/>
      <c r="BXX15" s="340"/>
      <c r="BXY15" s="340"/>
      <c r="BXZ15" s="340"/>
      <c r="BYA15" s="340"/>
      <c r="BYB15" s="340"/>
      <c r="BYC15" s="340"/>
      <c r="BYD15" s="340"/>
      <c r="BYE15" s="340"/>
      <c r="BYF15" s="340"/>
      <c r="BYG15" s="340"/>
      <c r="BYH15" s="340"/>
      <c r="BYI15" s="340"/>
      <c r="BYJ15" s="340"/>
      <c r="BYK15" s="340"/>
      <c r="BYL15" s="340"/>
      <c r="BYM15" s="340"/>
      <c r="BYN15" s="340"/>
      <c r="BYO15" s="340"/>
      <c r="BYP15" s="340"/>
      <c r="BYQ15" s="340"/>
      <c r="BYR15" s="340"/>
      <c r="BYS15" s="340"/>
      <c r="BYT15" s="340"/>
      <c r="BYU15" s="340"/>
      <c r="BYV15" s="340"/>
      <c r="BYW15" s="340"/>
      <c r="BYX15" s="340"/>
      <c r="BYY15" s="340"/>
      <c r="BYZ15" s="340"/>
      <c r="BZA15" s="340"/>
      <c r="BZB15" s="340"/>
      <c r="BZC15" s="340"/>
      <c r="BZD15" s="340"/>
      <c r="BZE15" s="340"/>
      <c r="BZF15" s="340"/>
      <c r="BZG15" s="340"/>
      <c r="BZH15" s="340"/>
      <c r="BZI15" s="340"/>
      <c r="BZJ15" s="340"/>
      <c r="BZK15" s="340"/>
      <c r="BZL15" s="340"/>
      <c r="BZM15" s="340"/>
      <c r="BZN15" s="340"/>
      <c r="BZO15" s="340"/>
      <c r="BZP15" s="340"/>
      <c r="BZQ15" s="340"/>
      <c r="BZR15" s="340"/>
      <c r="BZS15" s="340"/>
      <c r="BZT15" s="340"/>
      <c r="BZU15" s="340"/>
      <c r="BZV15" s="340"/>
      <c r="BZW15" s="340"/>
      <c r="BZX15" s="340"/>
      <c r="BZY15" s="340"/>
      <c r="BZZ15" s="340"/>
      <c r="CAA15" s="340"/>
      <c r="CAB15" s="340"/>
      <c r="CAC15" s="340"/>
      <c r="CAD15" s="340"/>
      <c r="CAE15" s="340"/>
      <c r="CAF15" s="340"/>
      <c r="CAG15" s="340"/>
      <c r="CAH15" s="340"/>
      <c r="CAI15" s="340"/>
      <c r="CAJ15" s="340"/>
      <c r="CAK15" s="340"/>
      <c r="CAL15" s="340"/>
      <c r="CAM15" s="340"/>
      <c r="CAN15" s="340"/>
      <c r="CAO15" s="340"/>
      <c r="CAP15" s="340"/>
      <c r="CAQ15" s="340"/>
      <c r="CAR15" s="340"/>
      <c r="CAS15" s="340"/>
      <c r="CAT15" s="340"/>
      <c r="CAU15" s="340"/>
      <c r="CAV15" s="340"/>
      <c r="CAW15" s="340"/>
      <c r="CAX15" s="340"/>
      <c r="CAY15" s="340"/>
      <c r="CAZ15" s="340"/>
      <c r="CBA15" s="340"/>
      <c r="CBB15" s="340"/>
      <c r="CBC15" s="340"/>
      <c r="CBD15" s="340"/>
      <c r="CBE15" s="340"/>
      <c r="CBF15" s="340"/>
      <c r="CBG15" s="340"/>
      <c r="CBH15" s="340"/>
      <c r="CBI15" s="340"/>
      <c r="CBJ15" s="340"/>
      <c r="CBK15" s="340"/>
      <c r="CBL15" s="340"/>
      <c r="CBM15" s="340"/>
      <c r="CBN15" s="340"/>
      <c r="CBO15" s="340"/>
      <c r="CBP15" s="340"/>
      <c r="CBQ15" s="340"/>
      <c r="CBR15" s="340"/>
      <c r="CBS15" s="340"/>
      <c r="CBT15" s="340"/>
      <c r="CBU15" s="340"/>
      <c r="CBV15" s="340"/>
      <c r="CBW15" s="340"/>
      <c r="CBX15" s="340"/>
      <c r="CBY15" s="340"/>
      <c r="CBZ15" s="340"/>
      <c r="CCA15" s="340"/>
      <c r="CCB15" s="340"/>
      <c r="CCC15" s="340"/>
      <c r="CCD15" s="340"/>
      <c r="CCE15" s="340"/>
      <c r="CCF15" s="340"/>
      <c r="CCG15" s="340"/>
      <c r="CCH15" s="340"/>
      <c r="CCI15" s="340"/>
      <c r="CCJ15" s="340"/>
      <c r="CCK15" s="340"/>
      <c r="CCL15" s="340"/>
      <c r="CCM15" s="340"/>
      <c r="CCN15" s="340"/>
      <c r="CCO15" s="340"/>
      <c r="CCP15" s="340"/>
      <c r="CCQ15" s="340"/>
      <c r="CCR15" s="340"/>
      <c r="CCS15" s="340"/>
      <c r="CCT15" s="340"/>
      <c r="CCU15" s="340"/>
      <c r="CCV15" s="340"/>
      <c r="CCW15" s="340"/>
      <c r="CCX15" s="340"/>
      <c r="CCY15" s="340"/>
      <c r="CCZ15" s="340"/>
      <c r="CDA15" s="340"/>
      <c r="CDB15" s="340"/>
      <c r="CDC15" s="340"/>
      <c r="CDD15" s="340"/>
      <c r="CDE15" s="340"/>
      <c r="CDF15" s="340"/>
      <c r="CDG15" s="340"/>
      <c r="CDH15" s="340"/>
      <c r="CDI15" s="340"/>
      <c r="CDJ15" s="340"/>
      <c r="CDK15" s="340"/>
      <c r="CDL15" s="340"/>
      <c r="CDM15" s="340"/>
      <c r="CDN15" s="340"/>
      <c r="CDO15" s="340"/>
      <c r="CDP15" s="340"/>
      <c r="CDQ15" s="340"/>
      <c r="CDR15" s="340"/>
      <c r="CDS15" s="340"/>
      <c r="CDT15" s="340"/>
      <c r="CDU15" s="340"/>
      <c r="CDV15" s="340"/>
      <c r="CDW15" s="340"/>
      <c r="CDX15" s="340"/>
      <c r="CDY15" s="340"/>
      <c r="CDZ15" s="340"/>
      <c r="CEA15" s="340"/>
      <c r="CEB15" s="340"/>
      <c r="CEC15" s="340"/>
      <c r="CED15" s="340"/>
      <c r="CEE15" s="340"/>
      <c r="CEF15" s="340"/>
      <c r="CEG15" s="340"/>
      <c r="CEH15" s="340"/>
      <c r="CEI15" s="340"/>
      <c r="CEJ15" s="340"/>
      <c r="CEK15" s="340"/>
      <c r="CEL15" s="340"/>
      <c r="CEM15" s="340"/>
      <c r="CEN15" s="340"/>
      <c r="CEO15" s="340"/>
      <c r="CEP15" s="340"/>
      <c r="CEQ15" s="340"/>
      <c r="CER15" s="340"/>
      <c r="CES15" s="340"/>
      <c r="CET15" s="340"/>
      <c r="CEU15" s="340"/>
      <c r="CEV15" s="340"/>
      <c r="CEW15" s="340"/>
      <c r="CEX15" s="340"/>
      <c r="CEY15" s="340"/>
      <c r="CEZ15" s="340"/>
      <c r="CFA15" s="340"/>
      <c r="CFB15" s="340"/>
      <c r="CFC15" s="340"/>
      <c r="CFD15" s="340"/>
      <c r="CFE15" s="340"/>
      <c r="CFF15" s="340"/>
      <c r="CFG15" s="340"/>
      <c r="CFH15" s="340"/>
      <c r="CFI15" s="340"/>
      <c r="CFJ15" s="340"/>
      <c r="CFK15" s="340"/>
      <c r="CFL15" s="340"/>
      <c r="CFM15" s="340"/>
      <c r="CFN15" s="340"/>
      <c r="CFO15" s="340"/>
      <c r="CFP15" s="340"/>
      <c r="CFQ15" s="340"/>
      <c r="CFR15" s="340"/>
      <c r="CFS15" s="340"/>
      <c r="CFT15" s="340"/>
      <c r="CFU15" s="340"/>
      <c r="CFV15" s="340"/>
      <c r="CFW15" s="340"/>
      <c r="CFX15" s="340"/>
      <c r="CFY15" s="340"/>
      <c r="CFZ15" s="340"/>
      <c r="CGA15" s="340"/>
      <c r="CGB15" s="340"/>
      <c r="CGC15" s="340"/>
      <c r="CGD15" s="340"/>
      <c r="CGE15" s="340"/>
      <c r="CGF15" s="340"/>
      <c r="CGG15" s="340"/>
      <c r="CGH15" s="340"/>
      <c r="CGI15" s="340"/>
      <c r="CGJ15" s="340"/>
      <c r="CGK15" s="340"/>
      <c r="CGL15" s="340"/>
      <c r="CGM15" s="340"/>
      <c r="CGN15" s="340"/>
      <c r="CGO15" s="340"/>
      <c r="CGP15" s="340"/>
      <c r="CGQ15" s="340"/>
      <c r="CGR15" s="340"/>
      <c r="CGS15" s="340"/>
      <c r="CGT15" s="340"/>
      <c r="CGU15" s="340"/>
      <c r="CGV15" s="340"/>
      <c r="CGW15" s="340"/>
      <c r="CGX15" s="340"/>
      <c r="CGY15" s="340"/>
      <c r="CGZ15" s="340"/>
      <c r="CHA15" s="340"/>
      <c r="CHB15" s="340"/>
      <c r="CHC15" s="340"/>
      <c r="CHD15" s="340"/>
      <c r="CHE15" s="340"/>
      <c r="CHF15" s="340"/>
      <c r="CHG15" s="340"/>
      <c r="CHH15" s="340"/>
      <c r="CHI15" s="340"/>
      <c r="CHJ15" s="340"/>
      <c r="CHK15" s="340"/>
      <c r="CHL15" s="340"/>
      <c r="CHM15" s="340"/>
      <c r="CHN15" s="340"/>
      <c r="CHO15" s="340"/>
      <c r="CHP15" s="340"/>
      <c r="CHQ15" s="340"/>
      <c r="CHR15" s="340"/>
      <c r="CHS15" s="340"/>
      <c r="CHT15" s="340"/>
      <c r="CHU15" s="340"/>
      <c r="CHV15" s="340"/>
      <c r="CHW15" s="340"/>
      <c r="CHX15" s="340"/>
      <c r="CHY15" s="340"/>
      <c r="CHZ15" s="340"/>
      <c r="CIA15" s="340"/>
      <c r="CIB15" s="340"/>
      <c r="CIC15" s="340"/>
      <c r="CID15" s="340"/>
      <c r="CIE15" s="340"/>
      <c r="CIF15" s="340"/>
      <c r="CIG15" s="340"/>
      <c r="CIH15" s="340"/>
      <c r="CII15" s="340"/>
      <c r="CIJ15" s="340"/>
      <c r="CIK15" s="340"/>
      <c r="CIL15" s="340"/>
      <c r="CIM15" s="340"/>
      <c r="CIN15" s="340"/>
      <c r="CIO15" s="340"/>
      <c r="CIP15" s="340"/>
      <c r="CIQ15" s="340"/>
      <c r="CIR15" s="340"/>
      <c r="CIS15" s="340"/>
      <c r="CIT15" s="340"/>
      <c r="CIU15" s="340"/>
      <c r="CIV15" s="340"/>
      <c r="CIW15" s="340"/>
      <c r="CIX15" s="340"/>
      <c r="CIY15" s="340"/>
      <c r="CIZ15" s="340"/>
      <c r="CJA15" s="340"/>
      <c r="CJB15" s="340"/>
      <c r="CJC15" s="340"/>
      <c r="CJD15" s="340"/>
      <c r="CJE15" s="340"/>
      <c r="CJF15" s="340"/>
      <c r="CJG15" s="340"/>
      <c r="CJH15" s="340"/>
      <c r="CJI15" s="340"/>
      <c r="CJJ15" s="340"/>
      <c r="CJK15" s="340"/>
      <c r="CJL15" s="340"/>
      <c r="CJM15" s="340"/>
      <c r="CJN15" s="340"/>
      <c r="CJO15" s="340"/>
      <c r="CJP15" s="340"/>
      <c r="CJQ15" s="340"/>
      <c r="CJR15" s="340"/>
      <c r="CJS15" s="340"/>
      <c r="CJT15" s="340"/>
      <c r="CJU15" s="340"/>
      <c r="CJV15" s="340"/>
      <c r="CJW15" s="340"/>
      <c r="CJX15" s="340"/>
      <c r="CJY15" s="340"/>
      <c r="CJZ15" s="340"/>
      <c r="CKA15" s="340"/>
      <c r="CKB15" s="340"/>
      <c r="CKC15" s="340"/>
      <c r="CKD15" s="340"/>
      <c r="CKE15" s="340"/>
      <c r="CKF15" s="340"/>
      <c r="CKG15" s="340"/>
      <c r="CKH15" s="340"/>
      <c r="CKI15" s="340"/>
      <c r="CKJ15" s="340"/>
      <c r="CKK15" s="340"/>
      <c r="CKL15" s="340"/>
      <c r="CKM15" s="340"/>
      <c r="CKN15" s="340"/>
      <c r="CKO15" s="340"/>
      <c r="CKP15" s="340"/>
      <c r="CKQ15" s="340"/>
      <c r="CKR15" s="340"/>
      <c r="CKS15" s="340"/>
      <c r="CKT15" s="340"/>
      <c r="CKU15" s="340"/>
      <c r="CKV15" s="340"/>
      <c r="CKW15" s="340"/>
      <c r="CKX15" s="340"/>
      <c r="CKY15" s="340"/>
      <c r="CKZ15" s="340"/>
      <c r="CLA15" s="340"/>
      <c r="CLB15" s="340"/>
      <c r="CLC15" s="340"/>
      <c r="CLD15" s="340"/>
      <c r="CLE15" s="340"/>
      <c r="CLF15" s="340"/>
      <c r="CLG15" s="340"/>
      <c r="CLH15" s="340"/>
      <c r="CLI15" s="340"/>
      <c r="CLJ15" s="340"/>
      <c r="CLK15" s="340"/>
      <c r="CLL15" s="340"/>
      <c r="CLM15" s="340"/>
      <c r="CLN15" s="340"/>
      <c r="CLO15" s="340"/>
      <c r="CLP15" s="340"/>
      <c r="CLQ15" s="340"/>
      <c r="CLR15" s="340"/>
      <c r="CLS15" s="340"/>
      <c r="CLT15" s="340"/>
      <c r="CLU15" s="340"/>
      <c r="CLV15" s="340"/>
      <c r="CLW15" s="340"/>
      <c r="CLX15" s="340"/>
      <c r="CLY15" s="340"/>
      <c r="CLZ15" s="340"/>
      <c r="CMA15" s="340"/>
      <c r="CMB15" s="340"/>
      <c r="CMC15" s="340"/>
      <c r="CMD15" s="340"/>
      <c r="CME15" s="340"/>
      <c r="CMF15" s="340"/>
      <c r="CMG15" s="340"/>
      <c r="CMH15" s="340"/>
      <c r="CMI15" s="340"/>
      <c r="CMJ15" s="340"/>
      <c r="CMK15" s="340"/>
      <c r="CML15" s="340"/>
      <c r="CMM15" s="340"/>
      <c r="CMN15" s="340"/>
      <c r="CMO15" s="340"/>
      <c r="CMP15" s="340"/>
      <c r="CMQ15" s="340"/>
      <c r="CMR15" s="340"/>
      <c r="CMS15" s="340"/>
      <c r="CMT15" s="340"/>
      <c r="CMU15" s="340"/>
      <c r="CMV15" s="340"/>
      <c r="CMW15" s="340"/>
      <c r="CMX15" s="340"/>
      <c r="CMY15" s="340"/>
      <c r="CMZ15" s="340"/>
      <c r="CNA15" s="340"/>
      <c r="CNB15" s="340"/>
      <c r="CNC15" s="340"/>
      <c r="CND15" s="340"/>
      <c r="CNE15" s="340"/>
      <c r="CNF15" s="340"/>
      <c r="CNG15" s="340"/>
      <c r="CNH15" s="340"/>
      <c r="CNI15" s="340"/>
      <c r="CNJ15" s="340"/>
      <c r="CNK15" s="340"/>
      <c r="CNL15" s="340"/>
      <c r="CNM15" s="340"/>
      <c r="CNN15" s="340"/>
      <c r="CNO15" s="340"/>
      <c r="CNP15" s="340"/>
      <c r="CNQ15" s="340"/>
      <c r="CNR15" s="340"/>
      <c r="CNS15" s="340"/>
      <c r="CNT15" s="340"/>
      <c r="CNU15" s="340"/>
      <c r="CNV15" s="340"/>
      <c r="CNW15" s="340"/>
      <c r="CNX15" s="340"/>
      <c r="CNY15" s="340"/>
      <c r="CNZ15" s="340"/>
      <c r="COA15" s="340"/>
      <c r="COB15" s="340"/>
      <c r="COC15" s="340"/>
      <c r="COD15" s="340"/>
      <c r="COE15" s="340"/>
      <c r="COF15" s="340"/>
      <c r="COG15" s="340"/>
      <c r="COH15" s="340"/>
      <c r="COI15" s="340"/>
      <c r="COJ15" s="340"/>
      <c r="COK15" s="340"/>
      <c r="COL15" s="340"/>
      <c r="COM15" s="340"/>
      <c r="CON15" s="340"/>
      <c r="COO15" s="340"/>
      <c r="COP15" s="340"/>
      <c r="COQ15" s="340"/>
      <c r="COR15" s="340"/>
      <c r="COS15" s="340"/>
      <c r="COT15" s="340"/>
      <c r="COU15" s="340"/>
      <c r="COV15" s="340"/>
      <c r="COW15" s="340"/>
      <c r="COX15" s="340"/>
      <c r="COY15" s="340"/>
      <c r="COZ15" s="340"/>
      <c r="CPA15" s="340"/>
      <c r="CPB15" s="340"/>
      <c r="CPC15" s="340"/>
      <c r="CPD15" s="340"/>
      <c r="CPE15" s="340"/>
      <c r="CPF15" s="340"/>
      <c r="CPG15" s="340"/>
      <c r="CPH15" s="340"/>
      <c r="CPI15" s="340"/>
      <c r="CPJ15" s="340"/>
      <c r="CPK15" s="340"/>
      <c r="CPL15" s="340"/>
      <c r="CPM15" s="340"/>
      <c r="CPN15" s="340"/>
      <c r="CPO15" s="340"/>
      <c r="CPP15" s="340"/>
      <c r="CPQ15" s="340"/>
      <c r="CPR15" s="340"/>
      <c r="CPS15" s="340"/>
      <c r="CPT15" s="340"/>
      <c r="CPU15" s="340"/>
      <c r="CPV15" s="340"/>
      <c r="CPW15" s="340"/>
      <c r="CPX15" s="340"/>
      <c r="CPY15" s="340"/>
      <c r="CPZ15" s="340"/>
      <c r="CQA15" s="340"/>
      <c r="CQB15" s="340"/>
      <c r="CQC15" s="340"/>
      <c r="CQD15" s="340"/>
      <c r="CQE15" s="340"/>
      <c r="CQF15" s="340"/>
      <c r="CQG15" s="340"/>
      <c r="CQH15" s="340"/>
      <c r="CQI15" s="340"/>
      <c r="CQJ15" s="340"/>
      <c r="CQK15" s="340"/>
      <c r="CQL15" s="340"/>
      <c r="CQM15" s="340"/>
      <c r="CQN15" s="340"/>
      <c r="CQO15" s="340"/>
      <c r="CQP15" s="340"/>
      <c r="CQQ15" s="340"/>
      <c r="CQR15" s="340"/>
      <c r="CQS15" s="340"/>
      <c r="CQT15" s="340"/>
      <c r="CQU15" s="340"/>
      <c r="CQV15" s="340"/>
      <c r="CQW15" s="340"/>
      <c r="CQX15" s="340"/>
      <c r="CQY15" s="340"/>
      <c r="CQZ15" s="340"/>
      <c r="CRA15" s="340"/>
      <c r="CRB15" s="340"/>
      <c r="CRC15" s="340"/>
      <c r="CRD15" s="340"/>
      <c r="CRE15" s="340"/>
      <c r="CRF15" s="340"/>
      <c r="CRG15" s="340"/>
      <c r="CRH15" s="340"/>
      <c r="CRI15" s="340"/>
      <c r="CRJ15" s="340"/>
      <c r="CRK15" s="340"/>
      <c r="CRL15" s="340"/>
      <c r="CRM15" s="340"/>
      <c r="CRN15" s="340"/>
      <c r="CRO15" s="340"/>
      <c r="CRP15" s="340"/>
      <c r="CRQ15" s="340"/>
      <c r="CRR15" s="340"/>
      <c r="CRS15" s="340"/>
      <c r="CRT15" s="340"/>
      <c r="CRU15" s="340"/>
      <c r="CRV15" s="340"/>
      <c r="CRW15" s="340"/>
      <c r="CRX15" s="340"/>
      <c r="CRY15" s="340"/>
      <c r="CRZ15" s="340"/>
      <c r="CSA15" s="340"/>
      <c r="CSB15" s="340"/>
      <c r="CSC15" s="340"/>
      <c r="CSD15" s="340"/>
      <c r="CSE15" s="340"/>
      <c r="CSF15" s="340"/>
      <c r="CSG15" s="340"/>
      <c r="CSH15" s="340"/>
      <c r="CSI15" s="340"/>
      <c r="CSJ15" s="340"/>
      <c r="CSK15" s="340"/>
      <c r="CSL15" s="340"/>
      <c r="CSM15" s="340"/>
      <c r="CSN15" s="340"/>
      <c r="CSO15" s="340"/>
      <c r="CSP15" s="340"/>
      <c r="CSQ15" s="340"/>
      <c r="CSR15" s="340"/>
      <c r="CSS15" s="340"/>
      <c r="CST15" s="340"/>
      <c r="CSU15" s="340"/>
      <c r="CSV15" s="340"/>
      <c r="CSW15" s="340"/>
      <c r="CSX15" s="340"/>
      <c r="CSY15" s="340"/>
      <c r="CSZ15" s="340"/>
      <c r="CTA15" s="340"/>
      <c r="CTB15" s="340"/>
      <c r="CTC15" s="340"/>
      <c r="CTD15" s="340"/>
      <c r="CTE15" s="340"/>
      <c r="CTF15" s="340"/>
      <c r="CTG15" s="340"/>
      <c r="CTH15" s="340"/>
      <c r="CTI15" s="340"/>
      <c r="CTJ15" s="340"/>
      <c r="CTK15" s="340"/>
      <c r="CTL15" s="340"/>
      <c r="CTM15" s="340"/>
      <c r="CTN15" s="340"/>
      <c r="CTO15" s="340"/>
      <c r="CTP15" s="340"/>
      <c r="CTQ15" s="340"/>
      <c r="CTR15" s="340"/>
      <c r="CTS15" s="340"/>
      <c r="CTT15" s="340"/>
      <c r="CTU15" s="340"/>
      <c r="CTV15" s="340"/>
      <c r="CTW15" s="340"/>
      <c r="CTX15" s="340"/>
      <c r="CTY15" s="340"/>
      <c r="CTZ15" s="340"/>
      <c r="CUA15" s="340"/>
      <c r="CUB15" s="340"/>
      <c r="CUC15" s="340"/>
      <c r="CUD15" s="340"/>
      <c r="CUE15" s="340"/>
      <c r="CUF15" s="340"/>
      <c r="CUG15" s="340"/>
      <c r="CUH15" s="340"/>
      <c r="CUI15" s="340"/>
      <c r="CUJ15" s="340"/>
      <c r="CUK15" s="340"/>
      <c r="CUL15" s="340"/>
      <c r="CUM15" s="340"/>
      <c r="CUN15" s="340"/>
      <c r="CUO15" s="340"/>
      <c r="CUP15" s="340"/>
      <c r="CUQ15" s="340"/>
      <c r="CUR15" s="340"/>
      <c r="CUS15" s="340"/>
      <c r="CUT15" s="340"/>
      <c r="CUU15" s="340"/>
      <c r="CUV15" s="340"/>
      <c r="CUW15" s="340"/>
      <c r="CUX15" s="340"/>
      <c r="CUY15" s="340"/>
      <c r="CUZ15" s="340"/>
      <c r="CVA15" s="340"/>
      <c r="CVB15" s="340"/>
      <c r="CVC15" s="340"/>
      <c r="CVD15" s="340"/>
      <c r="CVE15" s="340"/>
      <c r="CVF15" s="340"/>
      <c r="CVG15" s="340"/>
      <c r="CVH15" s="340"/>
      <c r="CVI15" s="340"/>
      <c r="CVJ15" s="340"/>
      <c r="CVK15" s="340"/>
      <c r="CVL15" s="340"/>
      <c r="CVM15" s="340"/>
      <c r="CVN15" s="340"/>
      <c r="CVO15" s="340"/>
      <c r="CVP15" s="340"/>
      <c r="CVQ15" s="340"/>
      <c r="CVR15" s="340"/>
      <c r="CVS15" s="340"/>
      <c r="CVT15" s="340"/>
      <c r="CVU15" s="340"/>
      <c r="CVV15" s="340"/>
      <c r="CVW15" s="340"/>
      <c r="CVX15" s="340"/>
      <c r="CVY15" s="340"/>
      <c r="CVZ15" s="340"/>
      <c r="CWA15" s="340"/>
      <c r="CWB15" s="340"/>
      <c r="CWC15" s="340"/>
      <c r="CWD15" s="340"/>
      <c r="CWE15" s="340"/>
      <c r="CWF15" s="340"/>
      <c r="CWG15" s="340"/>
      <c r="CWH15" s="340"/>
      <c r="CWI15" s="340"/>
      <c r="CWJ15" s="340"/>
      <c r="CWK15" s="340"/>
      <c r="CWL15" s="340"/>
      <c r="CWM15" s="340"/>
      <c r="CWN15" s="340"/>
      <c r="CWO15" s="340"/>
      <c r="CWP15" s="340"/>
      <c r="CWQ15" s="340"/>
      <c r="CWR15" s="340"/>
      <c r="CWS15" s="340"/>
      <c r="CWT15" s="340"/>
      <c r="CWU15" s="340"/>
      <c r="CWV15" s="340"/>
      <c r="CWW15" s="340"/>
      <c r="CWX15" s="340"/>
      <c r="CWY15" s="340"/>
      <c r="CWZ15" s="340"/>
      <c r="CXA15" s="340"/>
      <c r="CXB15" s="340"/>
      <c r="CXC15" s="340"/>
      <c r="CXD15" s="340"/>
      <c r="CXE15" s="340"/>
      <c r="CXF15" s="340"/>
      <c r="CXG15" s="340"/>
      <c r="CXH15" s="340"/>
      <c r="CXI15" s="340"/>
      <c r="CXJ15" s="340"/>
      <c r="CXK15" s="340"/>
      <c r="CXL15" s="340"/>
      <c r="CXM15" s="340"/>
      <c r="CXN15" s="340"/>
      <c r="CXO15" s="340"/>
      <c r="CXP15" s="340"/>
      <c r="CXQ15" s="340"/>
      <c r="CXR15" s="340"/>
      <c r="CXS15" s="340"/>
      <c r="CXT15" s="340"/>
      <c r="CXU15" s="340"/>
      <c r="CXV15" s="340"/>
      <c r="CXW15" s="340"/>
      <c r="CXX15" s="340"/>
      <c r="CXY15" s="340"/>
      <c r="CXZ15" s="340"/>
      <c r="CYA15" s="340"/>
      <c r="CYB15" s="340"/>
      <c r="CYC15" s="340"/>
      <c r="CYD15" s="340"/>
      <c r="CYE15" s="340"/>
      <c r="CYF15" s="340"/>
      <c r="CYG15" s="340"/>
      <c r="CYH15" s="340"/>
      <c r="CYI15" s="340"/>
      <c r="CYJ15" s="340"/>
      <c r="CYK15" s="340"/>
      <c r="CYL15" s="340"/>
      <c r="CYM15" s="340"/>
      <c r="CYN15" s="340"/>
      <c r="CYO15" s="340"/>
      <c r="CYP15" s="340"/>
      <c r="CYQ15" s="340"/>
      <c r="CYR15" s="340"/>
      <c r="CYS15" s="340"/>
      <c r="CYT15" s="340"/>
      <c r="CYU15" s="340"/>
      <c r="CYV15" s="340"/>
      <c r="CYW15" s="340"/>
      <c r="CYX15" s="340"/>
      <c r="CYY15" s="340"/>
      <c r="CYZ15" s="340"/>
      <c r="CZA15" s="340"/>
      <c r="CZB15" s="340"/>
      <c r="CZC15" s="340"/>
      <c r="CZD15" s="340"/>
      <c r="CZE15" s="340"/>
      <c r="CZF15" s="340"/>
      <c r="CZG15" s="340"/>
      <c r="CZH15" s="340"/>
      <c r="CZI15" s="340"/>
      <c r="CZJ15" s="340"/>
      <c r="CZK15" s="340"/>
      <c r="CZL15" s="340"/>
      <c r="CZM15" s="340"/>
      <c r="CZN15" s="340"/>
      <c r="CZO15" s="340"/>
      <c r="CZP15" s="340"/>
      <c r="CZQ15" s="340"/>
      <c r="CZR15" s="340"/>
      <c r="CZS15" s="340"/>
      <c r="CZT15" s="340"/>
      <c r="CZU15" s="340"/>
      <c r="CZV15" s="340"/>
      <c r="CZW15" s="340"/>
      <c r="CZX15" s="340"/>
      <c r="CZY15" s="340"/>
      <c r="CZZ15" s="340"/>
      <c r="DAA15" s="340"/>
      <c r="DAB15" s="340"/>
      <c r="DAC15" s="340"/>
      <c r="DAD15" s="340"/>
      <c r="DAE15" s="340"/>
      <c r="DAF15" s="340"/>
      <c r="DAG15" s="340"/>
      <c r="DAH15" s="340"/>
      <c r="DAI15" s="340"/>
      <c r="DAJ15" s="340"/>
      <c r="DAK15" s="340"/>
      <c r="DAL15" s="340"/>
      <c r="DAM15" s="340"/>
      <c r="DAN15" s="340"/>
      <c r="DAO15" s="340"/>
      <c r="DAP15" s="340"/>
      <c r="DAQ15" s="340"/>
      <c r="DAR15" s="340"/>
      <c r="DAS15" s="340"/>
      <c r="DAT15" s="340"/>
      <c r="DAU15" s="340"/>
      <c r="DAV15" s="340"/>
      <c r="DAW15" s="340"/>
      <c r="DAX15" s="340"/>
      <c r="DAY15" s="340"/>
      <c r="DAZ15" s="340"/>
      <c r="DBA15" s="340"/>
      <c r="DBB15" s="340"/>
      <c r="DBC15" s="340"/>
      <c r="DBD15" s="340"/>
      <c r="DBE15" s="340"/>
      <c r="DBF15" s="340"/>
      <c r="DBG15" s="340"/>
      <c r="DBH15" s="340"/>
      <c r="DBI15" s="340"/>
      <c r="DBJ15" s="340"/>
      <c r="DBK15" s="340"/>
      <c r="DBL15" s="340"/>
      <c r="DBM15" s="340"/>
      <c r="DBN15" s="340"/>
      <c r="DBO15" s="340"/>
      <c r="DBP15" s="340"/>
      <c r="DBQ15" s="340"/>
      <c r="DBR15" s="340"/>
      <c r="DBS15" s="340"/>
      <c r="DBT15" s="340"/>
      <c r="DBU15" s="340"/>
      <c r="DBV15" s="340"/>
      <c r="DBW15" s="340"/>
      <c r="DBX15" s="340"/>
      <c r="DBY15" s="340"/>
      <c r="DBZ15" s="340"/>
      <c r="DCA15" s="340"/>
      <c r="DCB15" s="340"/>
      <c r="DCC15" s="340"/>
      <c r="DCD15" s="340"/>
      <c r="DCE15" s="340"/>
      <c r="DCF15" s="340"/>
      <c r="DCG15" s="340"/>
      <c r="DCH15" s="340"/>
      <c r="DCI15" s="340"/>
      <c r="DCJ15" s="340"/>
      <c r="DCK15" s="340"/>
      <c r="DCL15" s="340"/>
      <c r="DCM15" s="340"/>
      <c r="DCN15" s="340"/>
      <c r="DCO15" s="340"/>
      <c r="DCP15" s="340"/>
      <c r="DCQ15" s="340"/>
      <c r="DCR15" s="340"/>
      <c r="DCS15" s="340"/>
      <c r="DCT15" s="340"/>
      <c r="DCU15" s="340"/>
      <c r="DCV15" s="340"/>
      <c r="DCW15" s="340"/>
      <c r="DCX15" s="340"/>
      <c r="DCY15" s="340"/>
      <c r="DCZ15" s="340"/>
      <c r="DDA15" s="340"/>
      <c r="DDB15" s="340"/>
      <c r="DDC15" s="340"/>
      <c r="DDD15" s="340"/>
      <c r="DDE15" s="340"/>
      <c r="DDF15" s="340"/>
      <c r="DDG15" s="340"/>
      <c r="DDH15" s="340"/>
      <c r="DDI15" s="340"/>
      <c r="DDJ15" s="340"/>
      <c r="DDK15" s="340"/>
      <c r="DDL15" s="340"/>
      <c r="DDM15" s="340"/>
      <c r="DDN15" s="340"/>
      <c r="DDO15" s="340"/>
      <c r="DDP15" s="340"/>
      <c r="DDQ15" s="340"/>
      <c r="DDR15" s="340"/>
      <c r="DDS15" s="340"/>
      <c r="DDT15" s="340"/>
      <c r="DDU15" s="340"/>
      <c r="DDV15" s="340"/>
      <c r="DDW15" s="340"/>
      <c r="DDX15" s="340"/>
      <c r="DDY15" s="340"/>
      <c r="DDZ15" s="340"/>
      <c r="DEA15" s="340"/>
      <c r="DEB15" s="340"/>
      <c r="DEC15" s="340"/>
      <c r="DED15" s="340"/>
      <c r="DEE15" s="340"/>
      <c r="DEF15" s="340"/>
      <c r="DEG15" s="340"/>
      <c r="DEH15" s="340"/>
      <c r="DEI15" s="340"/>
      <c r="DEJ15" s="340"/>
      <c r="DEK15" s="340"/>
      <c r="DEL15" s="340"/>
      <c r="DEM15" s="340"/>
      <c r="DEN15" s="340"/>
      <c r="DEO15" s="340"/>
      <c r="DEP15" s="340"/>
      <c r="DEQ15" s="340"/>
      <c r="DER15" s="340"/>
      <c r="DES15" s="340"/>
      <c r="DET15" s="340"/>
      <c r="DEU15" s="340"/>
      <c r="DEV15" s="340"/>
      <c r="DEW15" s="340"/>
      <c r="DEX15" s="340"/>
      <c r="DEY15" s="340"/>
      <c r="DEZ15" s="340"/>
      <c r="DFA15" s="340"/>
      <c r="DFB15" s="340"/>
      <c r="DFC15" s="340"/>
      <c r="DFD15" s="340"/>
      <c r="DFE15" s="340"/>
      <c r="DFF15" s="340"/>
      <c r="DFG15" s="340"/>
      <c r="DFH15" s="340"/>
      <c r="DFI15" s="340"/>
      <c r="DFJ15" s="340"/>
      <c r="DFK15" s="340"/>
      <c r="DFL15" s="340"/>
      <c r="DFM15" s="340"/>
      <c r="DFN15" s="340"/>
      <c r="DFO15" s="340"/>
      <c r="DFP15" s="340"/>
      <c r="DFQ15" s="340"/>
      <c r="DFR15" s="340"/>
      <c r="DFS15" s="340"/>
      <c r="DFT15" s="340"/>
      <c r="DFU15" s="340"/>
      <c r="DFV15" s="340"/>
      <c r="DFW15" s="340"/>
      <c r="DFX15" s="340"/>
      <c r="DFY15" s="340"/>
      <c r="DFZ15" s="340"/>
      <c r="DGA15" s="340"/>
      <c r="DGB15" s="340"/>
      <c r="DGC15" s="340"/>
      <c r="DGD15" s="340"/>
      <c r="DGE15" s="340"/>
      <c r="DGF15" s="340"/>
      <c r="DGG15" s="340"/>
      <c r="DGH15" s="340"/>
      <c r="DGI15" s="340"/>
      <c r="DGJ15" s="340"/>
      <c r="DGK15" s="340"/>
      <c r="DGL15" s="340"/>
      <c r="DGM15" s="340"/>
      <c r="DGN15" s="340"/>
      <c r="DGO15" s="340"/>
      <c r="DGP15" s="340"/>
      <c r="DGQ15" s="340"/>
      <c r="DGR15" s="340"/>
      <c r="DGS15" s="340"/>
      <c r="DGT15" s="340"/>
      <c r="DGU15" s="340"/>
      <c r="DGV15" s="340"/>
      <c r="DGW15" s="340"/>
      <c r="DGX15" s="340"/>
      <c r="DGY15" s="340"/>
      <c r="DGZ15" s="340"/>
      <c r="DHA15" s="340"/>
      <c r="DHB15" s="340"/>
      <c r="DHC15" s="340"/>
      <c r="DHD15" s="340"/>
      <c r="DHE15" s="340"/>
      <c r="DHF15" s="340"/>
      <c r="DHG15" s="340"/>
      <c r="DHH15" s="340"/>
      <c r="DHI15" s="340"/>
      <c r="DHJ15" s="340"/>
      <c r="DHK15" s="340"/>
      <c r="DHL15" s="340"/>
      <c r="DHM15" s="340"/>
      <c r="DHN15" s="340"/>
      <c r="DHO15" s="340"/>
      <c r="DHP15" s="340"/>
      <c r="DHQ15" s="340"/>
      <c r="DHR15" s="340"/>
      <c r="DHS15" s="340"/>
      <c r="DHT15" s="340"/>
      <c r="DHU15" s="340"/>
      <c r="DHV15" s="340"/>
      <c r="DHW15" s="340"/>
      <c r="DHX15" s="340"/>
      <c r="DHY15" s="340"/>
      <c r="DHZ15" s="340"/>
      <c r="DIA15" s="340"/>
      <c r="DIB15" s="340"/>
      <c r="DIC15" s="340"/>
      <c r="DID15" s="340"/>
      <c r="DIE15" s="340"/>
      <c r="DIF15" s="340"/>
      <c r="DIG15" s="340"/>
      <c r="DIH15" s="340"/>
      <c r="DII15" s="340"/>
      <c r="DIJ15" s="340"/>
      <c r="DIK15" s="340"/>
      <c r="DIL15" s="340"/>
      <c r="DIM15" s="340"/>
      <c r="DIN15" s="340"/>
      <c r="DIO15" s="340"/>
      <c r="DIP15" s="340"/>
      <c r="DIQ15" s="340"/>
      <c r="DIR15" s="340"/>
      <c r="DIS15" s="340"/>
      <c r="DIT15" s="340"/>
      <c r="DIU15" s="340"/>
      <c r="DIV15" s="340"/>
      <c r="DIW15" s="340"/>
      <c r="DIX15" s="340"/>
      <c r="DIY15" s="340"/>
      <c r="DIZ15" s="340"/>
      <c r="DJA15" s="340"/>
      <c r="DJB15" s="340"/>
      <c r="DJC15" s="340"/>
      <c r="DJD15" s="340"/>
      <c r="DJE15" s="340"/>
      <c r="DJF15" s="340"/>
      <c r="DJG15" s="340"/>
      <c r="DJH15" s="340"/>
      <c r="DJI15" s="340"/>
      <c r="DJJ15" s="340"/>
      <c r="DJK15" s="340"/>
      <c r="DJL15" s="340"/>
      <c r="DJM15" s="340"/>
      <c r="DJN15" s="340"/>
      <c r="DJO15" s="340"/>
      <c r="DJP15" s="340"/>
      <c r="DJQ15" s="340"/>
      <c r="DJR15" s="340"/>
      <c r="DJS15" s="340"/>
      <c r="DJT15" s="340"/>
      <c r="DJU15" s="340"/>
      <c r="DJV15" s="340"/>
      <c r="DJW15" s="340"/>
      <c r="DJX15" s="340"/>
      <c r="DJY15" s="340"/>
      <c r="DJZ15" s="340"/>
      <c r="DKA15" s="340"/>
      <c r="DKB15" s="340"/>
      <c r="DKC15" s="340"/>
      <c r="DKD15" s="340"/>
      <c r="DKE15" s="340"/>
      <c r="DKF15" s="340"/>
      <c r="DKG15" s="340"/>
      <c r="DKH15" s="340"/>
      <c r="DKI15" s="340"/>
      <c r="DKJ15" s="340"/>
      <c r="DKK15" s="340"/>
      <c r="DKL15" s="340"/>
      <c r="DKM15" s="340"/>
      <c r="DKN15" s="340"/>
      <c r="DKO15" s="340"/>
      <c r="DKP15" s="340"/>
      <c r="DKQ15" s="340"/>
      <c r="DKR15" s="340"/>
      <c r="DKS15" s="340"/>
      <c r="DKT15" s="340"/>
      <c r="DKU15" s="340"/>
      <c r="DKV15" s="340"/>
      <c r="DKW15" s="340"/>
      <c r="DKX15" s="340"/>
      <c r="DKY15" s="340"/>
      <c r="DKZ15" s="340"/>
      <c r="DLA15" s="340"/>
      <c r="DLB15" s="340"/>
      <c r="DLC15" s="340"/>
      <c r="DLD15" s="340"/>
      <c r="DLE15" s="340"/>
      <c r="DLF15" s="340"/>
      <c r="DLG15" s="340"/>
      <c r="DLH15" s="340"/>
      <c r="DLI15" s="340"/>
      <c r="DLJ15" s="340"/>
      <c r="DLK15" s="340"/>
      <c r="DLL15" s="340"/>
      <c r="DLM15" s="340"/>
      <c r="DLN15" s="340"/>
      <c r="DLO15" s="340"/>
      <c r="DLP15" s="340"/>
      <c r="DLQ15" s="340"/>
      <c r="DLR15" s="340"/>
      <c r="DLS15" s="340"/>
      <c r="DLT15" s="340"/>
      <c r="DLU15" s="340"/>
      <c r="DLV15" s="340"/>
      <c r="DLW15" s="340"/>
      <c r="DLX15" s="340"/>
      <c r="DLY15" s="340"/>
      <c r="DLZ15" s="340"/>
      <c r="DMA15" s="340"/>
      <c r="DMB15" s="340"/>
      <c r="DMC15" s="340"/>
      <c r="DMD15" s="340"/>
      <c r="DME15" s="340"/>
      <c r="DMF15" s="340"/>
      <c r="DMG15" s="340"/>
      <c r="DMH15" s="340"/>
      <c r="DMI15" s="340"/>
      <c r="DMJ15" s="340"/>
      <c r="DMK15" s="340"/>
      <c r="DML15" s="340"/>
      <c r="DMM15" s="340"/>
      <c r="DMN15" s="340"/>
      <c r="DMO15" s="340"/>
      <c r="DMP15" s="340"/>
      <c r="DMQ15" s="340"/>
      <c r="DMR15" s="340"/>
      <c r="DMS15" s="340"/>
      <c r="DMT15" s="340"/>
      <c r="DMU15" s="340"/>
      <c r="DMV15" s="340"/>
      <c r="DMW15" s="340"/>
      <c r="DMX15" s="340"/>
      <c r="DMY15" s="340"/>
      <c r="DMZ15" s="340"/>
      <c r="DNA15" s="340"/>
      <c r="DNB15" s="340"/>
      <c r="DNC15" s="340"/>
      <c r="DND15" s="340"/>
      <c r="DNE15" s="340"/>
      <c r="DNF15" s="340"/>
      <c r="DNG15" s="340"/>
      <c r="DNH15" s="340"/>
      <c r="DNI15" s="340"/>
      <c r="DNJ15" s="340"/>
      <c r="DNK15" s="340"/>
      <c r="DNL15" s="340"/>
      <c r="DNM15" s="340"/>
      <c r="DNN15" s="340"/>
      <c r="DNO15" s="340"/>
      <c r="DNP15" s="340"/>
      <c r="DNQ15" s="340"/>
      <c r="DNR15" s="340"/>
      <c r="DNS15" s="340"/>
      <c r="DNT15" s="340"/>
      <c r="DNU15" s="340"/>
      <c r="DNV15" s="340"/>
      <c r="DNW15" s="340"/>
      <c r="DNX15" s="340"/>
      <c r="DNY15" s="340"/>
      <c r="DNZ15" s="340"/>
      <c r="DOA15" s="340"/>
      <c r="DOB15" s="340"/>
      <c r="DOC15" s="340"/>
      <c r="DOD15" s="340"/>
      <c r="DOE15" s="340"/>
      <c r="DOF15" s="340"/>
      <c r="DOG15" s="340"/>
      <c r="DOH15" s="340"/>
      <c r="DOI15" s="340"/>
      <c r="DOJ15" s="340"/>
      <c r="DOK15" s="340"/>
      <c r="DOL15" s="340"/>
      <c r="DOM15" s="340"/>
      <c r="DON15" s="340"/>
      <c r="DOO15" s="340"/>
      <c r="DOP15" s="340"/>
      <c r="DOQ15" s="340"/>
      <c r="DOR15" s="340"/>
      <c r="DOS15" s="340"/>
      <c r="DOT15" s="340"/>
      <c r="DOU15" s="340"/>
      <c r="DOV15" s="340"/>
      <c r="DOW15" s="340"/>
      <c r="DOX15" s="340"/>
      <c r="DOY15" s="340"/>
      <c r="DOZ15" s="340"/>
      <c r="DPA15" s="340"/>
      <c r="DPB15" s="340"/>
      <c r="DPC15" s="340"/>
      <c r="DPD15" s="340"/>
      <c r="DPE15" s="340"/>
      <c r="DPF15" s="340"/>
      <c r="DPG15" s="340"/>
      <c r="DPH15" s="340"/>
      <c r="DPI15" s="340"/>
      <c r="DPJ15" s="340"/>
      <c r="DPK15" s="340"/>
      <c r="DPL15" s="340"/>
      <c r="DPM15" s="340"/>
      <c r="DPN15" s="340"/>
      <c r="DPO15" s="340"/>
      <c r="DPP15" s="340"/>
      <c r="DPQ15" s="340"/>
      <c r="DPR15" s="340"/>
      <c r="DPS15" s="340"/>
      <c r="DPT15" s="340"/>
      <c r="DPU15" s="340"/>
      <c r="DPV15" s="340"/>
      <c r="DPW15" s="340"/>
      <c r="DPX15" s="340"/>
      <c r="DPY15" s="340"/>
      <c r="DPZ15" s="340"/>
      <c r="DQA15" s="340"/>
      <c r="DQB15" s="340"/>
      <c r="DQC15" s="340"/>
      <c r="DQD15" s="340"/>
      <c r="DQE15" s="340"/>
      <c r="DQF15" s="340"/>
      <c r="DQG15" s="340"/>
      <c r="DQH15" s="340"/>
      <c r="DQI15" s="340"/>
      <c r="DQJ15" s="340"/>
      <c r="DQK15" s="340"/>
      <c r="DQL15" s="340"/>
      <c r="DQM15" s="340"/>
      <c r="DQN15" s="340"/>
      <c r="DQO15" s="340"/>
      <c r="DQP15" s="340"/>
      <c r="DQQ15" s="340"/>
      <c r="DQR15" s="340"/>
      <c r="DQS15" s="340"/>
      <c r="DQT15" s="340"/>
      <c r="DQU15" s="340"/>
      <c r="DQV15" s="340"/>
      <c r="DQW15" s="340"/>
      <c r="DQX15" s="340"/>
      <c r="DQY15" s="340"/>
      <c r="DQZ15" s="340"/>
      <c r="DRA15" s="340"/>
      <c r="DRB15" s="340"/>
      <c r="DRC15" s="340"/>
      <c r="DRD15" s="340"/>
      <c r="DRE15" s="340"/>
      <c r="DRF15" s="340"/>
      <c r="DRG15" s="340"/>
      <c r="DRH15" s="340"/>
      <c r="DRI15" s="340"/>
      <c r="DRJ15" s="340"/>
      <c r="DRK15" s="340"/>
      <c r="DRL15" s="340"/>
      <c r="DRM15" s="340"/>
      <c r="DRN15" s="340"/>
      <c r="DRO15" s="340"/>
      <c r="DRP15" s="340"/>
      <c r="DRQ15" s="340"/>
      <c r="DRR15" s="340"/>
      <c r="DRS15" s="340"/>
      <c r="DRT15" s="340"/>
      <c r="DRU15" s="340"/>
      <c r="DRV15" s="340"/>
      <c r="DRW15" s="340"/>
      <c r="DRX15" s="340"/>
      <c r="DRY15" s="340"/>
      <c r="DRZ15" s="340"/>
      <c r="DSA15" s="340"/>
      <c r="DSB15" s="340"/>
      <c r="DSC15" s="340"/>
      <c r="DSD15" s="340"/>
      <c r="DSE15" s="340"/>
      <c r="DSF15" s="340"/>
      <c r="DSG15" s="340"/>
      <c r="DSH15" s="340"/>
      <c r="DSI15" s="340"/>
      <c r="DSJ15" s="340"/>
      <c r="DSK15" s="340"/>
      <c r="DSL15" s="340"/>
      <c r="DSM15" s="340"/>
      <c r="DSN15" s="340"/>
      <c r="DSO15" s="340"/>
      <c r="DSP15" s="340"/>
      <c r="DSQ15" s="340"/>
      <c r="DSR15" s="340"/>
      <c r="DSS15" s="340"/>
      <c r="DST15" s="340"/>
      <c r="DSU15" s="340"/>
      <c r="DSV15" s="340"/>
      <c r="DSW15" s="340"/>
      <c r="DSX15" s="340"/>
      <c r="DSY15" s="340"/>
      <c r="DSZ15" s="340"/>
      <c r="DTA15" s="340"/>
      <c r="DTB15" s="340"/>
      <c r="DTC15" s="340"/>
      <c r="DTD15" s="340"/>
      <c r="DTE15" s="340"/>
      <c r="DTF15" s="340"/>
      <c r="DTG15" s="340"/>
      <c r="DTH15" s="340"/>
      <c r="DTI15" s="340"/>
      <c r="DTJ15" s="340"/>
      <c r="DTK15" s="340"/>
      <c r="DTL15" s="340"/>
      <c r="DTM15" s="340"/>
      <c r="DTN15" s="340"/>
      <c r="DTO15" s="340"/>
      <c r="DTP15" s="340"/>
      <c r="DTQ15" s="340"/>
      <c r="DTR15" s="340"/>
      <c r="DTS15" s="340"/>
      <c r="DTT15" s="340"/>
      <c r="DTU15" s="340"/>
      <c r="DTV15" s="340"/>
      <c r="DTW15" s="340"/>
      <c r="DTX15" s="340"/>
      <c r="DTY15" s="340"/>
      <c r="DTZ15" s="340"/>
      <c r="DUA15" s="340"/>
      <c r="DUB15" s="340"/>
      <c r="DUC15" s="340"/>
      <c r="DUD15" s="340"/>
      <c r="DUE15" s="340"/>
      <c r="DUF15" s="340"/>
      <c r="DUG15" s="340"/>
      <c r="DUH15" s="340"/>
      <c r="DUI15" s="340"/>
      <c r="DUJ15" s="340"/>
      <c r="DUK15" s="340"/>
      <c r="DUL15" s="340"/>
      <c r="DUM15" s="340"/>
      <c r="DUN15" s="340"/>
      <c r="DUO15" s="340"/>
      <c r="DUP15" s="340"/>
      <c r="DUQ15" s="340"/>
      <c r="DUR15" s="340"/>
      <c r="DUS15" s="340"/>
      <c r="DUT15" s="340"/>
      <c r="DUU15" s="340"/>
      <c r="DUV15" s="340"/>
      <c r="DUW15" s="340"/>
      <c r="DUX15" s="340"/>
      <c r="DUY15" s="340"/>
      <c r="DUZ15" s="340"/>
      <c r="DVA15" s="340"/>
      <c r="DVB15" s="340"/>
      <c r="DVC15" s="340"/>
      <c r="DVD15" s="340"/>
      <c r="DVE15" s="340"/>
      <c r="DVF15" s="340"/>
      <c r="DVG15" s="340"/>
      <c r="DVH15" s="340"/>
      <c r="DVI15" s="340"/>
      <c r="DVJ15" s="340"/>
      <c r="DVK15" s="340"/>
      <c r="DVL15" s="340"/>
      <c r="DVM15" s="340"/>
      <c r="DVN15" s="340"/>
      <c r="DVO15" s="340"/>
      <c r="DVP15" s="340"/>
      <c r="DVQ15" s="340"/>
      <c r="DVR15" s="340"/>
      <c r="DVS15" s="340"/>
      <c r="DVT15" s="340"/>
      <c r="DVU15" s="340"/>
      <c r="DVV15" s="340"/>
      <c r="DVW15" s="340"/>
      <c r="DVX15" s="340"/>
      <c r="DVY15" s="340"/>
      <c r="DVZ15" s="340"/>
      <c r="DWA15" s="340"/>
      <c r="DWB15" s="340"/>
      <c r="DWC15" s="340"/>
      <c r="DWD15" s="340"/>
      <c r="DWE15" s="340"/>
      <c r="DWF15" s="340"/>
      <c r="DWG15" s="340"/>
      <c r="DWH15" s="340"/>
      <c r="DWI15" s="340"/>
      <c r="DWJ15" s="340"/>
      <c r="DWK15" s="340"/>
      <c r="DWL15" s="340"/>
      <c r="DWM15" s="340"/>
      <c r="DWN15" s="340"/>
      <c r="DWO15" s="340"/>
      <c r="DWP15" s="340"/>
      <c r="DWQ15" s="340"/>
      <c r="DWR15" s="340"/>
      <c r="DWS15" s="340"/>
      <c r="DWT15" s="340"/>
      <c r="DWU15" s="340"/>
      <c r="DWV15" s="340"/>
      <c r="DWW15" s="340"/>
      <c r="DWX15" s="340"/>
      <c r="DWY15" s="340"/>
      <c r="DWZ15" s="340"/>
      <c r="DXA15" s="340"/>
      <c r="DXB15" s="340"/>
      <c r="DXC15" s="340"/>
      <c r="DXD15" s="340"/>
      <c r="DXE15" s="340"/>
      <c r="DXF15" s="340"/>
      <c r="DXG15" s="340"/>
      <c r="DXH15" s="340"/>
      <c r="DXI15" s="340"/>
      <c r="DXJ15" s="340"/>
      <c r="DXK15" s="340"/>
      <c r="DXL15" s="340"/>
      <c r="DXM15" s="340"/>
      <c r="DXN15" s="340"/>
      <c r="DXO15" s="340"/>
      <c r="DXP15" s="340"/>
      <c r="DXQ15" s="340"/>
      <c r="DXR15" s="340"/>
      <c r="DXS15" s="340"/>
      <c r="DXT15" s="340"/>
      <c r="DXU15" s="340"/>
      <c r="DXV15" s="340"/>
      <c r="DXW15" s="340"/>
      <c r="DXX15" s="340"/>
      <c r="DXY15" s="340"/>
      <c r="DXZ15" s="340"/>
      <c r="DYA15" s="340"/>
      <c r="DYB15" s="340"/>
      <c r="DYC15" s="340"/>
      <c r="DYD15" s="340"/>
      <c r="DYE15" s="340"/>
      <c r="DYF15" s="340"/>
      <c r="DYG15" s="340"/>
      <c r="DYH15" s="340"/>
      <c r="DYI15" s="340"/>
      <c r="DYJ15" s="340"/>
      <c r="DYK15" s="340"/>
      <c r="DYL15" s="340"/>
      <c r="DYM15" s="340"/>
      <c r="DYN15" s="340"/>
      <c r="DYO15" s="340"/>
      <c r="DYP15" s="340"/>
      <c r="DYQ15" s="340"/>
      <c r="DYR15" s="340"/>
      <c r="DYS15" s="340"/>
      <c r="DYT15" s="340"/>
      <c r="DYU15" s="340"/>
      <c r="DYV15" s="340"/>
      <c r="DYW15" s="340"/>
      <c r="DYX15" s="340"/>
      <c r="DYY15" s="340"/>
      <c r="DYZ15" s="340"/>
      <c r="DZA15" s="340"/>
      <c r="DZB15" s="340"/>
      <c r="DZC15" s="340"/>
      <c r="DZD15" s="340"/>
      <c r="DZE15" s="340"/>
      <c r="DZF15" s="340"/>
      <c r="DZG15" s="340"/>
      <c r="DZH15" s="340"/>
      <c r="DZI15" s="340"/>
      <c r="DZJ15" s="340"/>
      <c r="DZK15" s="340"/>
      <c r="DZL15" s="340"/>
      <c r="DZM15" s="340"/>
      <c r="DZN15" s="340"/>
      <c r="DZO15" s="340"/>
      <c r="DZP15" s="340"/>
      <c r="DZQ15" s="340"/>
      <c r="DZR15" s="340"/>
      <c r="DZS15" s="340"/>
      <c r="DZT15" s="340"/>
      <c r="DZU15" s="340"/>
      <c r="DZV15" s="340"/>
      <c r="DZW15" s="340"/>
      <c r="DZX15" s="340"/>
      <c r="DZY15" s="340"/>
      <c r="DZZ15" s="340"/>
      <c r="EAA15" s="340"/>
      <c r="EAB15" s="340"/>
      <c r="EAC15" s="340"/>
      <c r="EAD15" s="340"/>
      <c r="EAE15" s="340"/>
      <c r="EAF15" s="340"/>
      <c r="EAG15" s="340"/>
      <c r="EAH15" s="340"/>
      <c r="EAI15" s="340"/>
      <c r="EAJ15" s="340"/>
      <c r="EAK15" s="340"/>
      <c r="EAL15" s="340"/>
      <c r="EAM15" s="340"/>
      <c r="EAN15" s="340"/>
      <c r="EAO15" s="340"/>
      <c r="EAP15" s="340"/>
      <c r="EAQ15" s="340"/>
      <c r="EAR15" s="340"/>
      <c r="EAS15" s="340"/>
      <c r="EAT15" s="340"/>
      <c r="EAU15" s="340"/>
      <c r="EAV15" s="340"/>
      <c r="EAW15" s="340"/>
      <c r="EAX15" s="340"/>
      <c r="EAY15" s="340"/>
      <c r="EAZ15" s="340"/>
      <c r="EBA15" s="340"/>
      <c r="EBB15" s="340"/>
      <c r="EBC15" s="340"/>
      <c r="EBD15" s="340"/>
      <c r="EBE15" s="340"/>
      <c r="EBF15" s="340"/>
      <c r="EBG15" s="340"/>
      <c r="EBH15" s="340"/>
      <c r="EBI15" s="340"/>
      <c r="EBJ15" s="340"/>
      <c r="EBK15" s="340"/>
      <c r="EBL15" s="340"/>
      <c r="EBM15" s="340"/>
      <c r="EBN15" s="340"/>
      <c r="EBO15" s="340"/>
      <c r="EBP15" s="340"/>
      <c r="EBQ15" s="340"/>
      <c r="EBR15" s="340"/>
      <c r="EBS15" s="340"/>
      <c r="EBT15" s="340"/>
      <c r="EBU15" s="340"/>
      <c r="EBV15" s="340"/>
      <c r="EBW15" s="340"/>
      <c r="EBX15" s="340"/>
      <c r="EBY15" s="340"/>
      <c r="EBZ15" s="340"/>
      <c r="ECA15" s="340"/>
      <c r="ECB15" s="340"/>
      <c r="ECC15" s="340"/>
      <c r="ECD15" s="340"/>
      <c r="ECE15" s="340"/>
      <c r="ECF15" s="340"/>
      <c r="ECG15" s="340"/>
      <c r="ECH15" s="340"/>
      <c r="ECI15" s="340"/>
      <c r="ECJ15" s="340"/>
      <c r="ECK15" s="340"/>
      <c r="ECL15" s="340"/>
      <c r="ECM15" s="340"/>
      <c r="ECN15" s="340"/>
      <c r="ECO15" s="340"/>
      <c r="ECP15" s="340"/>
      <c r="ECQ15" s="340"/>
      <c r="ECR15" s="340"/>
      <c r="ECS15" s="340"/>
      <c r="ECT15" s="340"/>
      <c r="ECU15" s="340"/>
      <c r="ECV15" s="340"/>
      <c r="ECW15" s="340"/>
      <c r="ECX15" s="340"/>
      <c r="ECY15" s="340"/>
      <c r="ECZ15" s="340"/>
      <c r="EDA15" s="340"/>
      <c r="EDB15" s="340"/>
      <c r="EDC15" s="340"/>
      <c r="EDD15" s="340"/>
      <c r="EDE15" s="340"/>
      <c r="EDF15" s="340"/>
      <c r="EDG15" s="340"/>
      <c r="EDH15" s="340"/>
      <c r="EDI15" s="340"/>
      <c r="EDJ15" s="340"/>
      <c r="EDK15" s="340"/>
      <c r="EDL15" s="340"/>
      <c r="EDM15" s="340"/>
      <c r="EDN15" s="340"/>
      <c r="EDO15" s="340"/>
      <c r="EDP15" s="340"/>
      <c r="EDQ15" s="340"/>
      <c r="EDR15" s="340"/>
      <c r="EDS15" s="340"/>
      <c r="EDT15" s="340"/>
      <c r="EDU15" s="340"/>
      <c r="EDV15" s="340"/>
      <c r="EDW15" s="340"/>
      <c r="EDX15" s="340"/>
      <c r="EDY15" s="340"/>
      <c r="EDZ15" s="340"/>
      <c r="EEA15" s="340"/>
      <c r="EEB15" s="340"/>
      <c r="EEC15" s="340"/>
      <c r="EED15" s="340"/>
      <c r="EEE15" s="340"/>
      <c r="EEF15" s="340"/>
      <c r="EEG15" s="340"/>
      <c r="EEH15" s="340"/>
      <c r="EEI15" s="340"/>
      <c r="EEJ15" s="340"/>
      <c r="EEK15" s="340"/>
      <c r="EEL15" s="340"/>
      <c r="EEM15" s="340"/>
      <c r="EEN15" s="340"/>
      <c r="EEO15" s="340"/>
      <c r="EEP15" s="340"/>
      <c r="EEQ15" s="340"/>
      <c r="EER15" s="340"/>
      <c r="EES15" s="340"/>
      <c r="EET15" s="340"/>
      <c r="EEU15" s="340"/>
      <c r="EEV15" s="340"/>
      <c r="EEW15" s="340"/>
      <c r="EEX15" s="340"/>
      <c r="EEY15" s="340"/>
      <c r="EEZ15" s="340"/>
      <c r="EFA15" s="340"/>
      <c r="EFB15" s="340"/>
      <c r="EFC15" s="340"/>
      <c r="EFD15" s="340"/>
      <c r="EFE15" s="340"/>
      <c r="EFF15" s="340"/>
      <c r="EFG15" s="340"/>
      <c r="EFH15" s="340"/>
      <c r="EFI15" s="340"/>
      <c r="EFJ15" s="340"/>
      <c r="EFK15" s="340"/>
      <c r="EFL15" s="340"/>
      <c r="EFM15" s="340"/>
      <c r="EFN15" s="340"/>
      <c r="EFO15" s="340"/>
      <c r="EFP15" s="340"/>
      <c r="EFQ15" s="340"/>
      <c r="EFR15" s="340"/>
      <c r="EFS15" s="340"/>
      <c r="EFT15" s="340"/>
      <c r="EFU15" s="340"/>
      <c r="EFV15" s="340"/>
      <c r="EFW15" s="340"/>
      <c r="EFX15" s="340"/>
      <c r="EFY15" s="340"/>
      <c r="EFZ15" s="340"/>
      <c r="EGA15" s="340"/>
      <c r="EGB15" s="340"/>
      <c r="EGC15" s="340"/>
      <c r="EGD15" s="340"/>
      <c r="EGE15" s="340"/>
      <c r="EGF15" s="340"/>
      <c r="EGG15" s="340"/>
      <c r="EGH15" s="340"/>
      <c r="EGI15" s="340"/>
      <c r="EGJ15" s="340"/>
      <c r="EGK15" s="340"/>
      <c r="EGL15" s="340"/>
      <c r="EGM15" s="340"/>
      <c r="EGN15" s="340"/>
      <c r="EGO15" s="340"/>
      <c r="EGP15" s="340"/>
      <c r="EGQ15" s="340"/>
      <c r="EGR15" s="340"/>
      <c r="EGS15" s="340"/>
      <c r="EGT15" s="340"/>
      <c r="EGU15" s="340"/>
      <c r="EGV15" s="340"/>
      <c r="EGW15" s="340"/>
      <c r="EGX15" s="340"/>
      <c r="EGY15" s="340"/>
      <c r="EGZ15" s="340"/>
      <c r="EHA15" s="340"/>
      <c r="EHB15" s="340"/>
      <c r="EHC15" s="340"/>
      <c r="EHD15" s="340"/>
      <c r="EHE15" s="340"/>
      <c r="EHF15" s="340"/>
      <c r="EHG15" s="340"/>
      <c r="EHH15" s="340"/>
      <c r="EHI15" s="340"/>
      <c r="EHJ15" s="340"/>
      <c r="EHK15" s="340"/>
      <c r="EHL15" s="340"/>
      <c r="EHM15" s="340"/>
      <c r="EHN15" s="340"/>
      <c r="EHO15" s="340"/>
      <c r="EHP15" s="340"/>
      <c r="EHQ15" s="340"/>
      <c r="EHR15" s="340"/>
      <c r="EHS15" s="340"/>
      <c r="EHT15" s="340"/>
      <c r="EHU15" s="340"/>
      <c r="EHV15" s="340"/>
      <c r="EHW15" s="340"/>
      <c r="EHX15" s="340"/>
      <c r="EHY15" s="340"/>
      <c r="EHZ15" s="340"/>
      <c r="EIA15" s="340"/>
      <c r="EIB15" s="340"/>
      <c r="EIC15" s="340"/>
      <c r="EID15" s="340"/>
      <c r="EIE15" s="340"/>
      <c r="EIF15" s="340"/>
      <c r="EIG15" s="340"/>
      <c r="EIH15" s="340"/>
      <c r="EII15" s="340"/>
      <c r="EIJ15" s="340"/>
      <c r="EIK15" s="340"/>
      <c r="EIL15" s="340"/>
      <c r="EIM15" s="340"/>
      <c r="EIN15" s="340"/>
      <c r="EIO15" s="340"/>
      <c r="EIP15" s="340"/>
      <c r="EIQ15" s="340"/>
      <c r="EIR15" s="340"/>
      <c r="EIS15" s="340"/>
      <c r="EIT15" s="340"/>
      <c r="EIU15" s="340"/>
      <c r="EIV15" s="340"/>
      <c r="EIW15" s="340"/>
      <c r="EIX15" s="340"/>
      <c r="EIY15" s="340"/>
      <c r="EIZ15" s="340"/>
      <c r="EJA15" s="340"/>
      <c r="EJB15" s="340"/>
      <c r="EJC15" s="340"/>
      <c r="EJD15" s="340"/>
      <c r="EJE15" s="340"/>
      <c r="EJF15" s="340"/>
      <c r="EJG15" s="340"/>
      <c r="EJH15" s="340"/>
      <c r="EJI15" s="340"/>
      <c r="EJJ15" s="340"/>
      <c r="EJK15" s="340"/>
      <c r="EJL15" s="340"/>
      <c r="EJM15" s="340"/>
      <c r="EJN15" s="340"/>
      <c r="EJO15" s="340"/>
      <c r="EJP15" s="340"/>
      <c r="EJQ15" s="340"/>
      <c r="EJR15" s="340"/>
      <c r="EJS15" s="340"/>
      <c r="EJT15" s="340"/>
      <c r="EJU15" s="340"/>
      <c r="EJV15" s="340"/>
      <c r="EJW15" s="340"/>
      <c r="EJX15" s="340"/>
      <c r="EJY15" s="340"/>
      <c r="EJZ15" s="340"/>
      <c r="EKA15" s="340"/>
      <c r="EKB15" s="340"/>
      <c r="EKC15" s="340"/>
      <c r="EKD15" s="340"/>
      <c r="EKE15" s="340"/>
      <c r="EKF15" s="340"/>
      <c r="EKG15" s="340"/>
      <c r="EKH15" s="340"/>
      <c r="EKI15" s="340"/>
      <c r="EKJ15" s="340"/>
      <c r="EKK15" s="340"/>
      <c r="EKL15" s="340"/>
      <c r="EKM15" s="340"/>
      <c r="EKN15" s="340"/>
      <c r="EKO15" s="340"/>
      <c r="EKP15" s="340"/>
      <c r="EKQ15" s="340"/>
      <c r="EKR15" s="340"/>
      <c r="EKS15" s="340"/>
      <c r="EKT15" s="340"/>
      <c r="EKU15" s="340"/>
      <c r="EKV15" s="340"/>
      <c r="EKW15" s="340"/>
      <c r="EKX15" s="340"/>
      <c r="EKY15" s="340"/>
      <c r="EKZ15" s="340"/>
      <c r="ELA15" s="340"/>
      <c r="ELB15" s="340"/>
      <c r="ELC15" s="340"/>
      <c r="ELD15" s="340"/>
      <c r="ELE15" s="340"/>
      <c r="ELF15" s="340"/>
      <c r="ELG15" s="340"/>
      <c r="ELH15" s="340"/>
      <c r="ELI15" s="340"/>
      <c r="ELJ15" s="340"/>
      <c r="ELK15" s="340"/>
      <c r="ELL15" s="340"/>
      <c r="ELM15" s="340"/>
      <c r="ELN15" s="340"/>
      <c r="ELO15" s="340"/>
      <c r="ELP15" s="340"/>
      <c r="ELQ15" s="340"/>
      <c r="ELR15" s="340"/>
      <c r="ELS15" s="340"/>
      <c r="ELT15" s="340"/>
      <c r="ELU15" s="340"/>
      <c r="ELV15" s="340"/>
      <c r="ELW15" s="340"/>
      <c r="ELX15" s="340"/>
      <c r="ELY15" s="340"/>
      <c r="ELZ15" s="340"/>
      <c r="EMA15" s="340"/>
      <c r="EMB15" s="340"/>
      <c r="EMC15" s="340"/>
      <c r="EMD15" s="340"/>
      <c r="EME15" s="340"/>
      <c r="EMF15" s="340"/>
      <c r="EMG15" s="340"/>
      <c r="EMH15" s="340"/>
      <c r="EMI15" s="340"/>
      <c r="EMJ15" s="340"/>
      <c r="EMK15" s="340"/>
      <c r="EML15" s="340"/>
      <c r="EMM15" s="340"/>
      <c r="EMN15" s="340"/>
      <c r="EMO15" s="340"/>
      <c r="EMP15" s="340"/>
      <c r="EMQ15" s="340"/>
      <c r="EMR15" s="340"/>
      <c r="EMS15" s="340"/>
      <c r="EMT15" s="340"/>
      <c r="EMU15" s="340"/>
      <c r="EMV15" s="340"/>
      <c r="EMW15" s="340"/>
      <c r="EMX15" s="340"/>
      <c r="EMY15" s="340"/>
      <c r="EMZ15" s="340"/>
      <c r="ENA15" s="340"/>
      <c r="ENB15" s="340"/>
      <c r="ENC15" s="340"/>
      <c r="END15" s="340"/>
      <c r="ENE15" s="340"/>
      <c r="ENF15" s="340"/>
      <c r="ENG15" s="340"/>
      <c r="ENH15" s="340"/>
      <c r="ENI15" s="340"/>
      <c r="ENJ15" s="340"/>
      <c r="ENK15" s="340"/>
      <c r="ENL15" s="340"/>
      <c r="ENM15" s="340"/>
      <c r="ENN15" s="340"/>
      <c r="ENO15" s="340"/>
      <c r="ENP15" s="340"/>
      <c r="ENQ15" s="340"/>
      <c r="ENR15" s="340"/>
      <c r="ENS15" s="340"/>
      <c r="ENT15" s="340"/>
      <c r="ENU15" s="340"/>
      <c r="ENV15" s="340"/>
      <c r="ENW15" s="340"/>
      <c r="ENX15" s="340"/>
      <c r="ENY15" s="340"/>
      <c r="ENZ15" s="340"/>
      <c r="EOA15" s="340"/>
      <c r="EOB15" s="340"/>
      <c r="EOC15" s="340"/>
      <c r="EOD15" s="340"/>
      <c r="EOE15" s="340"/>
      <c r="EOF15" s="340"/>
      <c r="EOG15" s="340"/>
      <c r="EOH15" s="340"/>
      <c r="EOI15" s="340"/>
      <c r="EOJ15" s="340"/>
      <c r="EOK15" s="340"/>
      <c r="EOL15" s="340"/>
      <c r="EOM15" s="340"/>
      <c r="EON15" s="340"/>
      <c r="EOO15" s="340"/>
      <c r="EOP15" s="340"/>
      <c r="EOQ15" s="340"/>
      <c r="EOR15" s="340"/>
      <c r="EOS15" s="340"/>
      <c r="EOT15" s="340"/>
      <c r="EOU15" s="340"/>
      <c r="EOV15" s="340"/>
      <c r="EOW15" s="340"/>
      <c r="EOX15" s="340"/>
      <c r="EOY15" s="340"/>
      <c r="EOZ15" s="340"/>
      <c r="EPA15" s="340"/>
      <c r="EPB15" s="340"/>
      <c r="EPC15" s="340"/>
      <c r="EPD15" s="340"/>
      <c r="EPE15" s="340"/>
      <c r="EPF15" s="340"/>
      <c r="EPG15" s="340"/>
      <c r="EPH15" s="340"/>
      <c r="EPI15" s="340"/>
      <c r="EPJ15" s="340"/>
      <c r="EPK15" s="340"/>
      <c r="EPL15" s="340"/>
      <c r="EPM15" s="340"/>
      <c r="EPN15" s="340"/>
      <c r="EPO15" s="340"/>
      <c r="EPP15" s="340"/>
      <c r="EPQ15" s="340"/>
      <c r="EPR15" s="340"/>
      <c r="EPS15" s="340"/>
      <c r="EPT15" s="340"/>
      <c r="EPU15" s="340"/>
      <c r="EPV15" s="340"/>
      <c r="EPW15" s="340"/>
      <c r="EPX15" s="340"/>
      <c r="EPY15" s="340"/>
      <c r="EPZ15" s="340"/>
      <c r="EQA15" s="340"/>
      <c r="EQB15" s="340"/>
      <c r="EQC15" s="340"/>
      <c r="EQD15" s="340"/>
      <c r="EQE15" s="340"/>
      <c r="EQF15" s="340"/>
      <c r="EQG15" s="340"/>
      <c r="EQH15" s="340"/>
      <c r="EQI15" s="340"/>
      <c r="EQJ15" s="340"/>
      <c r="EQK15" s="340"/>
      <c r="EQL15" s="340"/>
      <c r="EQM15" s="340"/>
      <c r="EQN15" s="340"/>
      <c r="EQO15" s="340"/>
      <c r="EQP15" s="340"/>
      <c r="EQQ15" s="340"/>
      <c r="EQR15" s="340"/>
      <c r="EQS15" s="340"/>
      <c r="EQT15" s="340"/>
      <c r="EQU15" s="340"/>
      <c r="EQV15" s="340"/>
      <c r="EQW15" s="340"/>
      <c r="EQX15" s="340"/>
      <c r="EQY15" s="340"/>
      <c r="EQZ15" s="340"/>
      <c r="ERA15" s="340"/>
      <c r="ERB15" s="340"/>
      <c r="ERC15" s="340"/>
      <c r="ERD15" s="340"/>
      <c r="ERE15" s="340"/>
      <c r="ERF15" s="340"/>
      <c r="ERG15" s="340"/>
      <c r="ERH15" s="340"/>
      <c r="ERI15" s="340"/>
      <c r="ERJ15" s="340"/>
      <c r="ERK15" s="340"/>
      <c r="ERL15" s="340"/>
      <c r="ERM15" s="340"/>
      <c r="ERN15" s="340"/>
      <c r="ERO15" s="340"/>
      <c r="ERP15" s="340"/>
      <c r="ERQ15" s="340"/>
      <c r="ERR15" s="340"/>
      <c r="ERS15" s="340"/>
      <c r="ERT15" s="340"/>
      <c r="ERU15" s="340"/>
      <c r="ERV15" s="340"/>
      <c r="ERW15" s="340"/>
      <c r="ERX15" s="340"/>
      <c r="ERY15" s="340"/>
      <c r="ERZ15" s="340"/>
      <c r="ESA15" s="340"/>
      <c r="ESB15" s="340"/>
      <c r="ESC15" s="340"/>
      <c r="ESD15" s="340"/>
      <c r="ESE15" s="340"/>
      <c r="ESF15" s="340"/>
      <c r="ESG15" s="340"/>
      <c r="ESH15" s="340"/>
      <c r="ESI15" s="340"/>
      <c r="ESJ15" s="340"/>
      <c r="ESK15" s="340"/>
      <c r="ESL15" s="340"/>
      <c r="ESM15" s="340"/>
      <c r="ESN15" s="340"/>
      <c r="ESO15" s="340"/>
      <c r="ESP15" s="340"/>
      <c r="ESQ15" s="340"/>
      <c r="ESR15" s="340"/>
      <c r="ESS15" s="340"/>
      <c r="EST15" s="340"/>
      <c r="ESU15" s="340"/>
      <c r="ESV15" s="340"/>
      <c r="ESW15" s="340"/>
      <c r="ESX15" s="340"/>
      <c r="ESY15" s="340"/>
      <c r="ESZ15" s="340"/>
      <c r="ETA15" s="340"/>
      <c r="ETB15" s="340"/>
      <c r="ETC15" s="340"/>
      <c r="ETD15" s="340"/>
      <c r="ETE15" s="340"/>
      <c r="ETF15" s="340"/>
      <c r="ETG15" s="340"/>
      <c r="ETH15" s="340"/>
      <c r="ETI15" s="340"/>
      <c r="ETJ15" s="340"/>
      <c r="ETK15" s="340"/>
      <c r="ETL15" s="340"/>
      <c r="ETM15" s="340"/>
      <c r="ETN15" s="340"/>
      <c r="ETO15" s="340"/>
      <c r="ETP15" s="340"/>
      <c r="ETQ15" s="340"/>
      <c r="ETR15" s="340"/>
      <c r="ETS15" s="340"/>
      <c r="ETT15" s="340"/>
      <c r="ETU15" s="340"/>
      <c r="ETV15" s="340"/>
      <c r="ETW15" s="340"/>
      <c r="ETX15" s="340"/>
      <c r="ETY15" s="340"/>
      <c r="ETZ15" s="340"/>
      <c r="EUA15" s="340"/>
      <c r="EUB15" s="340"/>
      <c r="EUC15" s="340"/>
      <c r="EUD15" s="340"/>
      <c r="EUE15" s="340"/>
      <c r="EUF15" s="340"/>
      <c r="EUG15" s="340"/>
      <c r="EUH15" s="340"/>
      <c r="EUI15" s="340"/>
      <c r="EUJ15" s="340"/>
      <c r="EUK15" s="340"/>
      <c r="EUL15" s="340"/>
      <c r="EUM15" s="340"/>
      <c r="EUN15" s="340"/>
      <c r="EUO15" s="340"/>
      <c r="EUP15" s="340"/>
      <c r="EUQ15" s="340"/>
      <c r="EUR15" s="340"/>
      <c r="EUS15" s="340"/>
      <c r="EUT15" s="340"/>
      <c r="EUU15" s="340"/>
      <c r="EUV15" s="340"/>
      <c r="EUW15" s="340"/>
      <c r="EUX15" s="340"/>
      <c r="EUY15" s="340"/>
      <c r="EUZ15" s="340"/>
      <c r="EVA15" s="340"/>
      <c r="EVB15" s="340"/>
      <c r="EVC15" s="340"/>
      <c r="EVD15" s="340"/>
      <c r="EVE15" s="340"/>
      <c r="EVF15" s="340"/>
      <c r="EVG15" s="340"/>
      <c r="EVH15" s="340"/>
      <c r="EVI15" s="340"/>
      <c r="EVJ15" s="340"/>
      <c r="EVK15" s="340"/>
      <c r="EVL15" s="340"/>
      <c r="EVM15" s="340"/>
      <c r="EVN15" s="340"/>
      <c r="EVO15" s="340"/>
      <c r="EVP15" s="340"/>
      <c r="EVQ15" s="340"/>
      <c r="EVR15" s="340"/>
      <c r="EVS15" s="340"/>
      <c r="EVT15" s="340"/>
      <c r="EVU15" s="340"/>
      <c r="EVV15" s="340"/>
      <c r="EVW15" s="340"/>
      <c r="EVX15" s="340"/>
      <c r="EVY15" s="340"/>
      <c r="EVZ15" s="340"/>
      <c r="EWA15" s="340"/>
      <c r="EWB15" s="340"/>
      <c r="EWC15" s="340"/>
      <c r="EWD15" s="340"/>
      <c r="EWE15" s="340"/>
      <c r="EWF15" s="340"/>
      <c r="EWG15" s="340"/>
      <c r="EWH15" s="340"/>
      <c r="EWI15" s="340"/>
      <c r="EWJ15" s="340"/>
      <c r="EWK15" s="340"/>
      <c r="EWL15" s="340"/>
      <c r="EWM15" s="340"/>
      <c r="EWN15" s="340"/>
      <c r="EWO15" s="340"/>
      <c r="EWP15" s="340"/>
      <c r="EWQ15" s="340"/>
      <c r="EWR15" s="340"/>
      <c r="EWS15" s="340"/>
      <c r="EWT15" s="340"/>
      <c r="EWU15" s="340"/>
      <c r="EWV15" s="340"/>
      <c r="EWW15" s="340"/>
      <c r="EWX15" s="340"/>
      <c r="EWY15" s="340"/>
      <c r="EWZ15" s="340"/>
      <c r="EXA15" s="340"/>
      <c r="EXB15" s="340"/>
      <c r="EXC15" s="340"/>
      <c r="EXD15" s="340"/>
      <c r="EXE15" s="340"/>
      <c r="EXF15" s="340"/>
      <c r="EXG15" s="340"/>
      <c r="EXH15" s="340"/>
      <c r="EXI15" s="340"/>
      <c r="EXJ15" s="340"/>
      <c r="EXK15" s="340"/>
      <c r="EXL15" s="340"/>
      <c r="EXM15" s="340"/>
      <c r="EXN15" s="340"/>
      <c r="EXO15" s="340"/>
      <c r="EXP15" s="340"/>
      <c r="EXQ15" s="340"/>
      <c r="EXR15" s="340"/>
      <c r="EXS15" s="340"/>
      <c r="EXT15" s="340"/>
      <c r="EXU15" s="340"/>
      <c r="EXV15" s="340"/>
      <c r="EXW15" s="340"/>
      <c r="EXX15" s="340"/>
      <c r="EXY15" s="340"/>
      <c r="EXZ15" s="340"/>
      <c r="EYA15" s="340"/>
      <c r="EYB15" s="340"/>
      <c r="EYC15" s="340"/>
      <c r="EYD15" s="340"/>
      <c r="EYE15" s="340"/>
      <c r="EYF15" s="340"/>
      <c r="EYG15" s="340"/>
      <c r="EYH15" s="340"/>
      <c r="EYI15" s="340"/>
      <c r="EYJ15" s="340"/>
      <c r="EYK15" s="340"/>
      <c r="EYL15" s="340"/>
      <c r="EYM15" s="340"/>
      <c r="EYN15" s="340"/>
      <c r="EYO15" s="340"/>
      <c r="EYP15" s="340"/>
      <c r="EYQ15" s="340"/>
      <c r="EYR15" s="340"/>
      <c r="EYS15" s="340"/>
      <c r="EYT15" s="340"/>
      <c r="EYU15" s="340"/>
      <c r="EYV15" s="340"/>
      <c r="EYW15" s="340"/>
      <c r="EYX15" s="340"/>
      <c r="EYY15" s="340"/>
      <c r="EYZ15" s="340"/>
      <c r="EZA15" s="340"/>
      <c r="EZB15" s="340"/>
      <c r="EZC15" s="340"/>
      <c r="EZD15" s="340"/>
      <c r="EZE15" s="340"/>
      <c r="EZF15" s="340"/>
      <c r="EZG15" s="340"/>
      <c r="EZH15" s="340"/>
      <c r="EZI15" s="340"/>
      <c r="EZJ15" s="340"/>
      <c r="EZK15" s="340"/>
      <c r="EZL15" s="340"/>
      <c r="EZM15" s="340"/>
      <c r="EZN15" s="340"/>
      <c r="EZO15" s="340"/>
      <c r="EZP15" s="340"/>
      <c r="EZQ15" s="340"/>
      <c r="EZR15" s="340"/>
      <c r="EZS15" s="340"/>
      <c r="EZT15" s="340"/>
      <c r="EZU15" s="340"/>
      <c r="EZV15" s="340"/>
      <c r="EZW15" s="340"/>
      <c r="EZX15" s="340"/>
      <c r="EZY15" s="340"/>
      <c r="EZZ15" s="340"/>
      <c r="FAA15" s="340"/>
      <c r="FAB15" s="340"/>
      <c r="FAC15" s="340"/>
      <c r="FAD15" s="340"/>
      <c r="FAE15" s="340"/>
      <c r="FAF15" s="340"/>
      <c r="FAG15" s="340"/>
      <c r="FAH15" s="340"/>
      <c r="FAI15" s="340"/>
      <c r="FAJ15" s="340"/>
      <c r="FAK15" s="340"/>
      <c r="FAL15" s="340"/>
      <c r="FAM15" s="340"/>
      <c r="FAN15" s="340"/>
      <c r="FAO15" s="340"/>
      <c r="FAP15" s="340"/>
      <c r="FAQ15" s="340"/>
      <c r="FAR15" s="340"/>
      <c r="FAS15" s="340"/>
      <c r="FAT15" s="340"/>
      <c r="FAU15" s="340"/>
      <c r="FAV15" s="340"/>
      <c r="FAW15" s="340"/>
      <c r="FAX15" s="340"/>
      <c r="FAY15" s="340"/>
      <c r="FAZ15" s="340"/>
      <c r="FBA15" s="340"/>
      <c r="FBB15" s="340"/>
      <c r="FBC15" s="340"/>
      <c r="FBD15" s="340"/>
      <c r="FBE15" s="340"/>
      <c r="FBF15" s="340"/>
      <c r="FBG15" s="340"/>
      <c r="FBH15" s="340"/>
      <c r="FBI15" s="340"/>
      <c r="FBJ15" s="340"/>
      <c r="FBK15" s="340"/>
      <c r="FBL15" s="340"/>
      <c r="FBM15" s="340"/>
      <c r="FBN15" s="340"/>
      <c r="FBO15" s="340"/>
      <c r="FBP15" s="340"/>
      <c r="FBQ15" s="340"/>
      <c r="FBR15" s="340"/>
      <c r="FBS15" s="340"/>
      <c r="FBT15" s="340"/>
      <c r="FBU15" s="340"/>
      <c r="FBV15" s="340"/>
      <c r="FBW15" s="340"/>
      <c r="FBX15" s="340"/>
      <c r="FBY15" s="340"/>
      <c r="FBZ15" s="340"/>
      <c r="FCA15" s="340"/>
      <c r="FCB15" s="340"/>
      <c r="FCC15" s="340"/>
      <c r="FCD15" s="340"/>
      <c r="FCE15" s="340"/>
      <c r="FCF15" s="340"/>
      <c r="FCG15" s="340"/>
      <c r="FCH15" s="340"/>
      <c r="FCI15" s="340"/>
      <c r="FCJ15" s="340"/>
      <c r="FCK15" s="340"/>
      <c r="FCL15" s="340"/>
      <c r="FCM15" s="340"/>
      <c r="FCN15" s="340"/>
      <c r="FCO15" s="340"/>
      <c r="FCP15" s="340"/>
      <c r="FCQ15" s="340"/>
      <c r="FCR15" s="340"/>
      <c r="FCS15" s="340"/>
      <c r="FCT15" s="340"/>
      <c r="FCU15" s="340"/>
      <c r="FCV15" s="340"/>
      <c r="FCW15" s="340"/>
      <c r="FCX15" s="340"/>
      <c r="FCY15" s="340"/>
      <c r="FCZ15" s="340"/>
      <c r="FDA15" s="340"/>
      <c r="FDB15" s="340"/>
      <c r="FDC15" s="340"/>
      <c r="FDD15" s="340"/>
      <c r="FDE15" s="340"/>
      <c r="FDF15" s="340"/>
      <c r="FDG15" s="340"/>
      <c r="FDH15" s="340"/>
      <c r="FDI15" s="340"/>
      <c r="FDJ15" s="340"/>
      <c r="FDK15" s="340"/>
      <c r="FDL15" s="340"/>
      <c r="FDM15" s="340"/>
      <c r="FDN15" s="340"/>
      <c r="FDO15" s="340"/>
      <c r="FDP15" s="340"/>
      <c r="FDQ15" s="340"/>
      <c r="FDR15" s="340"/>
      <c r="FDS15" s="340"/>
      <c r="FDT15" s="340"/>
      <c r="FDU15" s="340"/>
      <c r="FDV15" s="340"/>
      <c r="FDW15" s="340"/>
      <c r="FDX15" s="340"/>
      <c r="FDY15" s="340"/>
      <c r="FDZ15" s="340"/>
      <c r="FEA15" s="340"/>
      <c r="FEB15" s="340"/>
      <c r="FEC15" s="340"/>
      <c r="FED15" s="340"/>
      <c r="FEE15" s="340"/>
      <c r="FEF15" s="340"/>
      <c r="FEG15" s="340"/>
      <c r="FEH15" s="340"/>
      <c r="FEI15" s="340"/>
      <c r="FEJ15" s="340"/>
      <c r="FEK15" s="340"/>
      <c r="FEL15" s="340"/>
      <c r="FEM15" s="340"/>
      <c r="FEN15" s="340"/>
      <c r="FEO15" s="340"/>
      <c r="FEP15" s="340"/>
      <c r="FEQ15" s="340"/>
      <c r="FER15" s="340"/>
      <c r="FES15" s="340"/>
      <c r="FET15" s="340"/>
      <c r="FEU15" s="340"/>
      <c r="FEV15" s="340"/>
      <c r="FEW15" s="340"/>
      <c r="FEX15" s="340"/>
      <c r="FEY15" s="340"/>
      <c r="FEZ15" s="340"/>
      <c r="FFA15" s="340"/>
      <c r="FFB15" s="340"/>
      <c r="FFC15" s="340"/>
      <c r="FFD15" s="340"/>
      <c r="FFE15" s="340"/>
      <c r="FFF15" s="340"/>
      <c r="FFG15" s="340"/>
      <c r="FFH15" s="340"/>
      <c r="FFI15" s="340"/>
      <c r="FFJ15" s="340"/>
      <c r="FFK15" s="340"/>
      <c r="FFL15" s="340"/>
      <c r="FFM15" s="340"/>
      <c r="FFN15" s="340"/>
      <c r="FFO15" s="340"/>
      <c r="FFP15" s="340"/>
      <c r="FFQ15" s="340"/>
      <c r="FFR15" s="340"/>
      <c r="FFS15" s="340"/>
      <c r="FFT15" s="340"/>
      <c r="FFU15" s="340"/>
      <c r="FFV15" s="340"/>
      <c r="FFW15" s="340"/>
      <c r="FFX15" s="340"/>
      <c r="FFY15" s="340"/>
      <c r="FFZ15" s="340"/>
      <c r="FGA15" s="340"/>
      <c r="FGB15" s="340"/>
      <c r="FGC15" s="340"/>
      <c r="FGD15" s="340"/>
      <c r="FGE15" s="340"/>
      <c r="FGF15" s="340"/>
      <c r="FGG15" s="340"/>
      <c r="FGH15" s="340"/>
      <c r="FGI15" s="340"/>
      <c r="FGJ15" s="340"/>
      <c r="FGK15" s="340"/>
      <c r="FGL15" s="340"/>
      <c r="FGM15" s="340"/>
      <c r="FGN15" s="340"/>
      <c r="FGO15" s="340"/>
      <c r="FGP15" s="340"/>
      <c r="FGQ15" s="340"/>
      <c r="FGR15" s="340"/>
      <c r="FGS15" s="340"/>
      <c r="FGT15" s="340"/>
      <c r="FGU15" s="340"/>
      <c r="FGV15" s="340"/>
      <c r="FGW15" s="340"/>
      <c r="FGX15" s="340"/>
      <c r="FGY15" s="340"/>
      <c r="FGZ15" s="340"/>
      <c r="FHA15" s="340"/>
      <c r="FHB15" s="340"/>
      <c r="FHC15" s="340"/>
      <c r="FHD15" s="340"/>
      <c r="FHE15" s="340"/>
      <c r="FHF15" s="340"/>
      <c r="FHG15" s="340"/>
      <c r="FHH15" s="340"/>
      <c r="FHI15" s="340"/>
      <c r="FHJ15" s="340"/>
      <c r="FHK15" s="340"/>
      <c r="FHL15" s="340"/>
      <c r="FHM15" s="340"/>
      <c r="FHN15" s="340"/>
      <c r="FHO15" s="340"/>
      <c r="FHP15" s="340"/>
      <c r="FHQ15" s="340"/>
      <c r="FHR15" s="340"/>
      <c r="FHS15" s="340"/>
      <c r="FHT15" s="340"/>
      <c r="FHU15" s="340"/>
      <c r="FHV15" s="340"/>
      <c r="FHW15" s="340"/>
      <c r="FHX15" s="340"/>
      <c r="FHY15" s="340"/>
      <c r="FHZ15" s="340"/>
      <c r="FIA15" s="340"/>
      <c r="FIB15" s="340"/>
      <c r="FIC15" s="340"/>
      <c r="FID15" s="340"/>
      <c r="FIE15" s="340"/>
      <c r="FIF15" s="340"/>
      <c r="FIG15" s="340"/>
      <c r="FIH15" s="340"/>
      <c r="FII15" s="340"/>
      <c r="FIJ15" s="340"/>
      <c r="FIK15" s="340"/>
      <c r="FIL15" s="340"/>
      <c r="FIM15" s="340"/>
      <c r="FIN15" s="340"/>
      <c r="FIO15" s="340"/>
      <c r="FIP15" s="340"/>
      <c r="FIQ15" s="340"/>
      <c r="FIR15" s="340"/>
      <c r="FIS15" s="340"/>
      <c r="FIT15" s="340"/>
      <c r="FIU15" s="340"/>
      <c r="FIV15" s="340"/>
      <c r="FIW15" s="340"/>
      <c r="FIX15" s="340"/>
      <c r="FIY15" s="340"/>
      <c r="FIZ15" s="340"/>
      <c r="FJA15" s="340"/>
      <c r="FJB15" s="340"/>
      <c r="FJC15" s="340"/>
      <c r="FJD15" s="340"/>
      <c r="FJE15" s="340"/>
      <c r="FJF15" s="340"/>
      <c r="FJG15" s="340"/>
      <c r="FJH15" s="340"/>
      <c r="FJI15" s="340"/>
      <c r="FJJ15" s="340"/>
      <c r="FJK15" s="340"/>
      <c r="FJL15" s="340"/>
      <c r="FJM15" s="340"/>
      <c r="FJN15" s="340"/>
      <c r="FJO15" s="340"/>
      <c r="FJP15" s="340"/>
      <c r="FJQ15" s="340"/>
      <c r="FJR15" s="340"/>
      <c r="FJS15" s="340"/>
      <c r="FJT15" s="340"/>
      <c r="FJU15" s="340"/>
      <c r="FJV15" s="340"/>
      <c r="FJW15" s="340"/>
      <c r="FJX15" s="340"/>
      <c r="FJY15" s="340"/>
      <c r="FJZ15" s="340"/>
      <c r="FKA15" s="340"/>
      <c r="FKB15" s="340"/>
      <c r="FKC15" s="340"/>
      <c r="FKD15" s="340"/>
      <c r="FKE15" s="340"/>
      <c r="FKF15" s="340"/>
      <c r="FKG15" s="340"/>
      <c r="FKH15" s="340"/>
      <c r="FKI15" s="340"/>
      <c r="FKJ15" s="340"/>
      <c r="FKK15" s="340"/>
      <c r="FKL15" s="340"/>
      <c r="FKM15" s="340"/>
      <c r="FKN15" s="340"/>
      <c r="FKO15" s="340"/>
      <c r="FKP15" s="340"/>
      <c r="FKQ15" s="340"/>
      <c r="FKR15" s="340"/>
      <c r="FKS15" s="340"/>
      <c r="FKT15" s="340"/>
      <c r="FKU15" s="340"/>
      <c r="FKV15" s="340"/>
      <c r="FKW15" s="340"/>
      <c r="FKX15" s="340"/>
      <c r="FKY15" s="340"/>
      <c r="FKZ15" s="340"/>
      <c r="FLA15" s="340"/>
      <c r="FLB15" s="340"/>
      <c r="FLC15" s="340"/>
      <c r="FLD15" s="340"/>
      <c r="FLE15" s="340"/>
      <c r="FLF15" s="340"/>
      <c r="FLG15" s="340"/>
      <c r="FLH15" s="340"/>
      <c r="FLI15" s="340"/>
      <c r="FLJ15" s="340"/>
      <c r="FLK15" s="340"/>
      <c r="FLL15" s="340"/>
      <c r="FLM15" s="340"/>
      <c r="FLN15" s="340"/>
      <c r="FLO15" s="340"/>
      <c r="FLP15" s="340"/>
      <c r="FLQ15" s="340"/>
      <c r="FLR15" s="340"/>
      <c r="FLS15" s="340"/>
      <c r="FLT15" s="340"/>
      <c r="FLU15" s="340"/>
      <c r="FLV15" s="340"/>
      <c r="FLW15" s="340"/>
      <c r="FLX15" s="340"/>
      <c r="FLY15" s="340"/>
      <c r="FLZ15" s="340"/>
      <c r="FMA15" s="340"/>
      <c r="FMB15" s="340"/>
      <c r="FMC15" s="340"/>
      <c r="FMD15" s="340"/>
      <c r="FME15" s="340"/>
      <c r="FMF15" s="340"/>
      <c r="FMG15" s="340"/>
      <c r="FMH15" s="340"/>
      <c r="FMI15" s="340"/>
      <c r="FMJ15" s="340"/>
      <c r="FMK15" s="340"/>
      <c r="FML15" s="340"/>
      <c r="FMM15" s="340"/>
      <c r="FMN15" s="340"/>
      <c r="FMO15" s="340"/>
      <c r="FMP15" s="340"/>
      <c r="FMQ15" s="340"/>
      <c r="FMR15" s="340"/>
      <c r="FMS15" s="340"/>
      <c r="FMT15" s="340"/>
      <c r="FMU15" s="340"/>
      <c r="FMV15" s="340"/>
      <c r="FMW15" s="340"/>
      <c r="FMX15" s="340"/>
      <c r="FMY15" s="340"/>
      <c r="FMZ15" s="340"/>
      <c r="FNA15" s="340"/>
      <c r="FNB15" s="340"/>
      <c r="FNC15" s="340"/>
      <c r="FND15" s="340"/>
      <c r="FNE15" s="340"/>
      <c r="FNF15" s="340"/>
      <c r="FNG15" s="340"/>
      <c r="FNH15" s="340"/>
      <c r="FNI15" s="340"/>
      <c r="FNJ15" s="340"/>
      <c r="FNK15" s="340"/>
      <c r="FNL15" s="340"/>
      <c r="FNM15" s="340"/>
      <c r="FNN15" s="340"/>
      <c r="FNO15" s="340"/>
      <c r="FNP15" s="340"/>
      <c r="FNQ15" s="340"/>
      <c r="FNR15" s="340"/>
      <c r="FNS15" s="340"/>
      <c r="FNT15" s="340"/>
      <c r="FNU15" s="340"/>
      <c r="FNV15" s="340"/>
      <c r="FNW15" s="340"/>
      <c r="FNX15" s="340"/>
      <c r="FNY15" s="340"/>
      <c r="FNZ15" s="340"/>
      <c r="FOA15" s="340"/>
      <c r="FOB15" s="340"/>
      <c r="FOC15" s="340"/>
      <c r="FOD15" s="340"/>
      <c r="FOE15" s="340"/>
      <c r="FOF15" s="340"/>
      <c r="FOG15" s="340"/>
      <c r="FOH15" s="340"/>
      <c r="FOI15" s="340"/>
      <c r="FOJ15" s="340"/>
      <c r="FOK15" s="340"/>
      <c r="FOL15" s="340"/>
      <c r="FOM15" s="340"/>
      <c r="FON15" s="340"/>
      <c r="FOO15" s="340"/>
      <c r="FOP15" s="340"/>
      <c r="FOQ15" s="340"/>
      <c r="FOR15" s="340"/>
      <c r="FOS15" s="340"/>
      <c r="FOT15" s="340"/>
      <c r="FOU15" s="340"/>
      <c r="FOV15" s="340"/>
      <c r="FOW15" s="340"/>
      <c r="FOX15" s="340"/>
      <c r="FOY15" s="340"/>
      <c r="FOZ15" s="340"/>
      <c r="FPA15" s="340"/>
      <c r="FPB15" s="340"/>
      <c r="FPC15" s="340"/>
      <c r="FPD15" s="340"/>
      <c r="FPE15" s="340"/>
      <c r="FPF15" s="340"/>
      <c r="FPG15" s="340"/>
      <c r="FPH15" s="340"/>
      <c r="FPI15" s="340"/>
      <c r="FPJ15" s="340"/>
      <c r="FPK15" s="340"/>
      <c r="FPL15" s="340"/>
      <c r="FPM15" s="340"/>
      <c r="FPN15" s="340"/>
      <c r="FPO15" s="340"/>
      <c r="FPP15" s="340"/>
      <c r="FPQ15" s="340"/>
      <c r="FPR15" s="340"/>
      <c r="FPS15" s="340"/>
      <c r="FPT15" s="340"/>
      <c r="FPU15" s="340"/>
      <c r="FPV15" s="340"/>
      <c r="FPW15" s="340"/>
      <c r="FPX15" s="340"/>
      <c r="FPY15" s="340"/>
      <c r="FPZ15" s="340"/>
      <c r="FQA15" s="340"/>
      <c r="FQB15" s="340"/>
      <c r="FQC15" s="340"/>
      <c r="FQD15" s="340"/>
      <c r="FQE15" s="340"/>
      <c r="FQF15" s="340"/>
      <c r="FQG15" s="340"/>
      <c r="FQH15" s="340"/>
      <c r="FQI15" s="340"/>
      <c r="FQJ15" s="340"/>
      <c r="FQK15" s="340"/>
      <c r="FQL15" s="340"/>
      <c r="FQM15" s="340"/>
      <c r="FQN15" s="340"/>
      <c r="FQO15" s="340"/>
      <c r="FQP15" s="340"/>
      <c r="FQQ15" s="340"/>
      <c r="FQR15" s="340"/>
      <c r="FQS15" s="340"/>
      <c r="FQT15" s="340"/>
      <c r="FQU15" s="340"/>
      <c r="FQV15" s="340"/>
      <c r="FQW15" s="340"/>
      <c r="FQX15" s="340"/>
      <c r="FQY15" s="340"/>
      <c r="FQZ15" s="340"/>
      <c r="FRA15" s="340"/>
      <c r="FRB15" s="340"/>
      <c r="FRC15" s="340"/>
      <c r="FRD15" s="340"/>
      <c r="FRE15" s="340"/>
      <c r="FRF15" s="340"/>
      <c r="FRG15" s="340"/>
      <c r="FRH15" s="340"/>
      <c r="FRI15" s="340"/>
      <c r="FRJ15" s="340"/>
      <c r="FRK15" s="340"/>
      <c r="FRL15" s="340"/>
      <c r="FRM15" s="340"/>
      <c r="FRN15" s="340"/>
      <c r="FRO15" s="340"/>
      <c r="FRP15" s="340"/>
      <c r="FRQ15" s="340"/>
      <c r="FRR15" s="340"/>
      <c r="FRS15" s="340"/>
      <c r="FRT15" s="340"/>
      <c r="FRU15" s="340"/>
      <c r="FRV15" s="340"/>
      <c r="FRW15" s="340"/>
      <c r="FRX15" s="340"/>
      <c r="FRY15" s="340"/>
      <c r="FRZ15" s="340"/>
      <c r="FSA15" s="340"/>
      <c r="FSB15" s="340"/>
      <c r="FSC15" s="340"/>
      <c r="FSD15" s="340"/>
      <c r="FSE15" s="340"/>
      <c r="FSF15" s="340"/>
      <c r="FSG15" s="340"/>
      <c r="FSH15" s="340"/>
      <c r="FSI15" s="340"/>
      <c r="FSJ15" s="340"/>
      <c r="FSK15" s="340"/>
      <c r="FSL15" s="340"/>
      <c r="FSM15" s="340"/>
      <c r="FSN15" s="340"/>
      <c r="FSO15" s="340"/>
      <c r="FSP15" s="340"/>
      <c r="FSQ15" s="340"/>
      <c r="FSR15" s="340"/>
      <c r="FSS15" s="340"/>
      <c r="FST15" s="340"/>
      <c r="FSU15" s="340"/>
      <c r="FSV15" s="340"/>
      <c r="FSW15" s="340"/>
      <c r="FSX15" s="340"/>
      <c r="FSY15" s="340"/>
      <c r="FSZ15" s="340"/>
      <c r="FTA15" s="340"/>
      <c r="FTB15" s="340"/>
      <c r="FTC15" s="340"/>
      <c r="FTD15" s="340"/>
      <c r="FTE15" s="340"/>
      <c r="FTF15" s="340"/>
      <c r="FTG15" s="340"/>
      <c r="FTH15" s="340"/>
      <c r="FTI15" s="340"/>
      <c r="FTJ15" s="340"/>
      <c r="FTK15" s="340"/>
      <c r="FTL15" s="340"/>
      <c r="FTM15" s="340"/>
      <c r="FTN15" s="340"/>
      <c r="FTO15" s="340"/>
      <c r="FTP15" s="340"/>
      <c r="FTQ15" s="340"/>
      <c r="FTR15" s="340"/>
      <c r="FTS15" s="340"/>
      <c r="FTT15" s="340"/>
      <c r="FTU15" s="340"/>
      <c r="FTV15" s="340"/>
      <c r="FTW15" s="340"/>
      <c r="FTX15" s="340"/>
      <c r="FTY15" s="340"/>
      <c r="FTZ15" s="340"/>
      <c r="FUA15" s="340"/>
      <c r="FUB15" s="340"/>
      <c r="FUC15" s="340"/>
      <c r="FUD15" s="340"/>
      <c r="FUE15" s="340"/>
      <c r="FUF15" s="340"/>
      <c r="FUG15" s="340"/>
      <c r="FUH15" s="340"/>
      <c r="FUI15" s="340"/>
      <c r="FUJ15" s="340"/>
      <c r="FUK15" s="340"/>
      <c r="FUL15" s="340"/>
      <c r="FUM15" s="340"/>
      <c r="FUN15" s="340"/>
      <c r="FUO15" s="340"/>
      <c r="FUP15" s="340"/>
      <c r="FUQ15" s="340"/>
      <c r="FUR15" s="340"/>
      <c r="FUS15" s="340"/>
      <c r="FUT15" s="340"/>
      <c r="FUU15" s="340"/>
      <c r="FUV15" s="340"/>
      <c r="FUW15" s="340"/>
      <c r="FUX15" s="340"/>
      <c r="FUY15" s="340"/>
      <c r="FUZ15" s="340"/>
      <c r="FVA15" s="340"/>
      <c r="FVB15" s="340"/>
      <c r="FVC15" s="340"/>
      <c r="FVD15" s="340"/>
      <c r="FVE15" s="340"/>
      <c r="FVF15" s="340"/>
      <c r="FVG15" s="340"/>
      <c r="FVH15" s="340"/>
      <c r="FVI15" s="340"/>
      <c r="FVJ15" s="340"/>
      <c r="FVK15" s="340"/>
      <c r="FVL15" s="340"/>
      <c r="FVM15" s="340"/>
      <c r="FVN15" s="340"/>
      <c r="FVO15" s="340"/>
      <c r="FVP15" s="340"/>
      <c r="FVQ15" s="340"/>
      <c r="FVR15" s="340"/>
      <c r="FVS15" s="340"/>
      <c r="FVT15" s="340"/>
      <c r="FVU15" s="340"/>
      <c r="FVV15" s="340"/>
      <c r="FVW15" s="340"/>
      <c r="FVX15" s="340"/>
      <c r="FVY15" s="340"/>
      <c r="FVZ15" s="340"/>
      <c r="FWA15" s="340"/>
      <c r="FWB15" s="340"/>
      <c r="FWC15" s="340"/>
      <c r="FWD15" s="340"/>
      <c r="FWE15" s="340"/>
      <c r="FWF15" s="340"/>
      <c r="FWG15" s="340"/>
      <c r="FWH15" s="340"/>
      <c r="FWI15" s="340"/>
      <c r="FWJ15" s="340"/>
      <c r="FWK15" s="340"/>
      <c r="FWL15" s="340"/>
      <c r="FWM15" s="340"/>
      <c r="FWN15" s="340"/>
      <c r="FWO15" s="340"/>
      <c r="FWP15" s="340"/>
      <c r="FWQ15" s="340"/>
      <c r="FWR15" s="340"/>
      <c r="FWS15" s="340"/>
      <c r="FWT15" s="340"/>
      <c r="FWU15" s="340"/>
      <c r="FWV15" s="340"/>
      <c r="FWW15" s="340"/>
      <c r="FWX15" s="340"/>
      <c r="FWY15" s="340"/>
      <c r="FWZ15" s="340"/>
      <c r="FXA15" s="340"/>
      <c r="FXB15" s="340"/>
      <c r="FXC15" s="340"/>
      <c r="FXD15" s="340"/>
      <c r="FXE15" s="340"/>
      <c r="FXF15" s="340"/>
      <c r="FXG15" s="340"/>
      <c r="FXH15" s="340"/>
      <c r="FXI15" s="340"/>
      <c r="FXJ15" s="340"/>
      <c r="FXK15" s="340"/>
      <c r="FXL15" s="340"/>
      <c r="FXM15" s="340"/>
      <c r="FXN15" s="340"/>
      <c r="FXO15" s="340"/>
      <c r="FXP15" s="340"/>
      <c r="FXQ15" s="340"/>
      <c r="FXR15" s="340"/>
      <c r="FXS15" s="340"/>
      <c r="FXT15" s="340"/>
      <c r="FXU15" s="340"/>
      <c r="FXV15" s="340"/>
      <c r="FXW15" s="340"/>
      <c r="FXX15" s="340"/>
      <c r="FXY15" s="340"/>
      <c r="FXZ15" s="340"/>
      <c r="FYA15" s="340"/>
      <c r="FYB15" s="340"/>
      <c r="FYC15" s="340"/>
      <c r="FYD15" s="340"/>
      <c r="FYE15" s="340"/>
      <c r="FYF15" s="340"/>
      <c r="FYG15" s="340"/>
      <c r="FYH15" s="340"/>
      <c r="FYI15" s="340"/>
      <c r="FYJ15" s="340"/>
      <c r="FYK15" s="340"/>
      <c r="FYL15" s="340"/>
      <c r="FYM15" s="340"/>
      <c r="FYN15" s="340"/>
      <c r="FYO15" s="340"/>
      <c r="FYP15" s="340"/>
      <c r="FYQ15" s="340"/>
      <c r="FYR15" s="340"/>
      <c r="FYS15" s="340"/>
      <c r="FYT15" s="340"/>
      <c r="FYU15" s="340"/>
      <c r="FYV15" s="340"/>
      <c r="FYW15" s="340"/>
      <c r="FYX15" s="340"/>
      <c r="FYY15" s="340"/>
      <c r="FYZ15" s="340"/>
      <c r="FZA15" s="340"/>
      <c r="FZB15" s="340"/>
      <c r="FZC15" s="340"/>
      <c r="FZD15" s="340"/>
      <c r="FZE15" s="340"/>
      <c r="FZF15" s="340"/>
      <c r="FZG15" s="340"/>
      <c r="FZH15" s="340"/>
      <c r="FZI15" s="340"/>
      <c r="FZJ15" s="340"/>
      <c r="FZK15" s="340"/>
      <c r="FZL15" s="340"/>
      <c r="FZM15" s="340"/>
      <c r="FZN15" s="340"/>
      <c r="FZO15" s="340"/>
      <c r="FZP15" s="340"/>
      <c r="FZQ15" s="340"/>
      <c r="FZR15" s="340"/>
      <c r="FZS15" s="340"/>
      <c r="FZT15" s="340"/>
      <c r="FZU15" s="340"/>
      <c r="FZV15" s="340"/>
      <c r="FZW15" s="340"/>
      <c r="FZX15" s="340"/>
      <c r="FZY15" s="340"/>
      <c r="FZZ15" s="340"/>
      <c r="GAA15" s="340"/>
      <c r="GAB15" s="340"/>
      <c r="GAC15" s="340"/>
      <c r="GAD15" s="340"/>
      <c r="GAE15" s="340"/>
      <c r="GAF15" s="340"/>
      <c r="GAG15" s="340"/>
      <c r="GAH15" s="340"/>
      <c r="GAI15" s="340"/>
      <c r="GAJ15" s="340"/>
      <c r="GAK15" s="340"/>
      <c r="GAL15" s="340"/>
      <c r="GAM15" s="340"/>
      <c r="GAN15" s="340"/>
      <c r="GAO15" s="340"/>
      <c r="GAP15" s="340"/>
      <c r="GAQ15" s="340"/>
      <c r="GAR15" s="340"/>
      <c r="GAS15" s="340"/>
      <c r="GAT15" s="340"/>
      <c r="GAU15" s="340"/>
      <c r="GAV15" s="340"/>
      <c r="GAW15" s="340"/>
      <c r="GAX15" s="340"/>
      <c r="GAY15" s="340"/>
      <c r="GAZ15" s="340"/>
      <c r="GBA15" s="340"/>
      <c r="GBB15" s="340"/>
      <c r="GBC15" s="340"/>
      <c r="GBD15" s="340"/>
      <c r="GBE15" s="340"/>
      <c r="GBF15" s="340"/>
      <c r="GBG15" s="340"/>
      <c r="GBH15" s="340"/>
      <c r="GBI15" s="340"/>
      <c r="GBJ15" s="340"/>
      <c r="GBK15" s="340"/>
      <c r="GBL15" s="340"/>
      <c r="GBM15" s="340"/>
      <c r="GBN15" s="340"/>
      <c r="GBO15" s="340"/>
      <c r="GBP15" s="340"/>
      <c r="GBQ15" s="340"/>
      <c r="GBR15" s="340"/>
      <c r="GBS15" s="340"/>
      <c r="GBT15" s="340"/>
      <c r="GBU15" s="340"/>
      <c r="GBV15" s="340"/>
      <c r="GBW15" s="340"/>
      <c r="GBX15" s="340"/>
      <c r="GBY15" s="340"/>
      <c r="GBZ15" s="340"/>
      <c r="GCA15" s="340"/>
      <c r="GCB15" s="340"/>
      <c r="GCC15" s="340"/>
      <c r="GCD15" s="340"/>
      <c r="GCE15" s="340"/>
      <c r="GCF15" s="340"/>
      <c r="GCG15" s="340"/>
      <c r="GCH15" s="340"/>
      <c r="GCI15" s="340"/>
      <c r="GCJ15" s="340"/>
      <c r="GCK15" s="340"/>
      <c r="GCL15" s="340"/>
      <c r="GCM15" s="340"/>
      <c r="GCN15" s="340"/>
      <c r="GCO15" s="340"/>
      <c r="GCP15" s="340"/>
      <c r="GCQ15" s="340"/>
      <c r="GCR15" s="340"/>
      <c r="GCS15" s="340"/>
      <c r="GCT15" s="340"/>
      <c r="GCU15" s="340"/>
      <c r="GCV15" s="340"/>
      <c r="GCW15" s="340"/>
      <c r="GCX15" s="340"/>
      <c r="GCY15" s="340"/>
      <c r="GCZ15" s="340"/>
      <c r="GDA15" s="340"/>
      <c r="GDB15" s="340"/>
      <c r="GDC15" s="340"/>
      <c r="GDD15" s="340"/>
      <c r="GDE15" s="340"/>
      <c r="GDF15" s="340"/>
      <c r="GDG15" s="340"/>
      <c r="GDH15" s="340"/>
      <c r="GDI15" s="340"/>
      <c r="GDJ15" s="340"/>
      <c r="GDK15" s="340"/>
      <c r="GDL15" s="340"/>
      <c r="GDM15" s="340"/>
      <c r="GDN15" s="340"/>
      <c r="GDO15" s="340"/>
      <c r="GDP15" s="340"/>
      <c r="GDQ15" s="340"/>
      <c r="GDR15" s="340"/>
      <c r="GDS15" s="340"/>
      <c r="GDT15" s="340"/>
      <c r="GDU15" s="340"/>
      <c r="GDV15" s="340"/>
      <c r="GDW15" s="340"/>
      <c r="GDX15" s="340"/>
      <c r="GDY15" s="340"/>
      <c r="GDZ15" s="340"/>
      <c r="GEA15" s="340"/>
      <c r="GEB15" s="340"/>
      <c r="GEC15" s="340"/>
      <c r="GED15" s="340"/>
      <c r="GEE15" s="340"/>
      <c r="GEF15" s="340"/>
      <c r="GEG15" s="340"/>
      <c r="GEH15" s="340"/>
      <c r="GEI15" s="340"/>
      <c r="GEJ15" s="340"/>
      <c r="GEK15" s="340"/>
      <c r="GEL15" s="340"/>
      <c r="GEM15" s="340"/>
      <c r="GEN15" s="340"/>
      <c r="GEO15" s="340"/>
      <c r="GEP15" s="340"/>
      <c r="GEQ15" s="340"/>
      <c r="GER15" s="340"/>
      <c r="GES15" s="340"/>
      <c r="GET15" s="340"/>
      <c r="GEU15" s="340"/>
      <c r="GEV15" s="340"/>
      <c r="GEW15" s="340"/>
      <c r="GEX15" s="340"/>
      <c r="GEY15" s="340"/>
      <c r="GEZ15" s="340"/>
      <c r="GFA15" s="340"/>
      <c r="GFB15" s="340"/>
      <c r="GFC15" s="340"/>
      <c r="GFD15" s="340"/>
      <c r="GFE15" s="340"/>
      <c r="GFF15" s="340"/>
      <c r="GFG15" s="340"/>
      <c r="GFH15" s="340"/>
      <c r="GFI15" s="340"/>
      <c r="GFJ15" s="340"/>
      <c r="GFK15" s="340"/>
      <c r="GFL15" s="340"/>
      <c r="GFM15" s="340"/>
      <c r="GFN15" s="340"/>
      <c r="GFO15" s="340"/>
      <c r="GFP15" s="340"/>
      <c r="GFQ15" s="340"/>
      <c r="GFR15" s="340"/>
      <c r="GFS15" s="340"/>
      <c r="GFT15" s="340"/>
      <c r="GFU15" s="340"/>
      <c r="GFV15" s="340"/>
      <c r="GFW15" s="340"/>
      <c r="GFX15" s="340"/>
      <c r="GFY15" s="340"/>
      <c r="GFZ15" s="340"/>
      <c r="GGA15" s="340"/>
      <c r="GGB15" s="340"/>
      <c r="GGC15" s="340"/>
      <c r="GGD15" s="340"/>
      <c r="GGE15" s="340"/>
      <c r="GGF15" s="340"/>
      <c r="GGG15" s="340"/>
      <c r="GGH15" s="340"/>
      <c r="GGI15" s="340"/>
      <c r="GGJ15" s="340"/>
      <c r="GGK15" s="340"/>
      <c r="GGL15" s="340"/>
      <c r="GGM15" s="340"/>
      <c r="GGN15" s="340"/>
      <c r="GGO15" s="340"/>
      <c r="GGP15" s="340"/>
      <c r="GGQ15" s="340"/>
      <c r="GGR15" s="340"/>
      <c r="GGS15" s="340"/>
      <c r="GGT15" s="340"/>
      <c r="GGU15" s="340"/>
      <c r="GGV15" s="340"/>
      <c r="GGW15" s="340"/>
      <c r="GGX15" s="340"/>
      <c r="GGY15" s="340"/>
      <c r="GGZ15" s="340"/>
      <c r="GHA15" s="340"/>
      <c r="GHB15" s="340"/>
      <c r="GHC15" s="340"/>
      <c r="GHD15" s="340"/>
      <c r="GHE15" s="340"/>
      <c r="GHF15" s="340"/>
      <c r="GHG15" s="340"/>
      <c r="GHH15" s="340"/>
      <c r="GHI15" s="340"/>
      <c r="GHJ15" s="340"/>
      <c r="GHK15" s="340"/>
      <c r="GHL15" s="340"/>
      <c r="GHM15" s="340"/>
      <c r="GHN15" s="340"/>
      <c r="GHO15" s="340"/>
      <c r="GHP15" s="340"/>
      <c r="GHQ15" s="340"/>
      <c r="GHR15" s="340"/>
      <c r="GHS15" s="340"/>
      <c r="GHT15" s="340"/>
      <c r="GHU15" s="340"/>
      <c r="GHV15" s="340"/>
      <c r="GHW15" s="340"/>
      <c r="GHX15" s="340"/>
      <c r="GHY15" s="340"/>
      <c r="GHZ15" s="340"/>
      <c r="GIA15" s="340"/>
      <c r="GIB15" s="340"/>
      <c r="GIC15" s="340"/>
      <c r="GID15" s="340"/>
      <c r="GIE15" s="340"/>
      <c r="GIF15" s="340"/>
      <c r="GIG15" s="340"/>
      <c r="GIH15" s="340"/>
      <c r="GII15" s="340"/>
      <c r="GIJ15" s="340"/>
      <c r="GIK15" s="340"/>
      <c r="GIL15" s="340"/>
      <c r="GIM15" s="340"/>
      <c r="GIN15" s="340"/>
      <c r="GIO15" s="340"/>
      <c r="GIP15" s="340"/>
      <c r="GIQ15" s="340"/>
      <c r="GIR15" s="340"/>
      <c r="GIS15" s="340"/>
      <c r="GIT15" s="340"/>
      <c r="GIU15" s="340"/>
      <c r="GIV15" s="340"/>
      <c r="GIW15" s="340"/>
      <c r="GIX15" s="340"/>
      <c r="GIY15" s="340"/>
      <c r="GIZ15" s="340"/>
      <c r="GJA15" s="340"/>
      <c r="GJB15" s="340"/>
      <c r="GJC15" s="340"/>
      <c r="GJD15" s="340"/>
      <c r="GJE15" s="340"/>
      <c r="GJF15" s="340"/>
      <c r="GJG15" s="340"/>
      <c r="GJH15" s="340"/>
      <c r="GJI15" s="340"/>
      <c r="GJJ15" s="340"/>
      <c r="GJK15" s="340"/>
      <c r="GJL15" s="340"/>
      <c r="GJM15" s="340"/>
      <c r="GJN15" s="340"/>
      <c r="GJO15" s="340"/>
      <c r="GJP15" s="340"/>
      <c r="GJQ15" s="340"/>
      <c r="GJR15" s="340"/>
      <c r="GJS15" s="340"/>
      <c r="GJT15" s="340"/>
      <c r="GJU15" s="340"/>
      <c r="GJV15" s="340"/>
      <c r="GJW15" s="340"/>
      <c r="GJX15" s="340"/>
      <c r="GJY15" s="340"/>
      <c r="GJZ15" s="340"/>
      <c r="GKA15" s="340"/>
      <c r="GKB15" s="340"/>
      <c r="GKC15" s="340"/>
      <c r="GKD15" s="340"/>
      <c r="GKE15" s="340"/>
      <c r="GKF15" s="340"/>
      <c r="GKG15" s="340"/>
      <c r="GKH15" s="340"/>
      <c r="GKI15" s="340"/>
      <c r="GKJ15" s="340"/>
      <c r="GKK15" s="340"/>
      <c r="GKL15" s="340"/>
      <c r="GKM15" s="340"/>
      <c r="GKN15" s="340"/>
      <c r="GKO15" s="340"/>
      <c r="GKP15" s="340"/>
      <c r="GKQ15" s="340"/>
      <c r="GKR15" s="340"/>
      <c r="GKS15" s="340"/>
      <c r="GKT15" s="340"/>
      <c r="GKU15" s="340"/>
      <c r="GKV15" s="340"/>
      <c r="GKW15" s="340"/>
      <c r="GKX15" s="340"/>
      <c r="GKY15" s="340"/>
      <c r="GKZ15" s="340"/>
      <c r="GLA15" s="340"/>
      <c r="GLB15" s="340"/>
      <c r="GLC15" s="340"/>
      <c r="GLD15" s="340"/>
      <c r="GLE15" s="340"/>
      <c r="GLF15" s="340"/>
      <c r="GLG15" s="340"/>
      <c r="GLH15" s="340"/>
      <c r="GLI15" s="340"/>
      <c r="GLJ15" s="340"/>
      <c r="GLK15" s="340"/>
      <c r="GLL15" s="340"/>
      <c r="GLM15" s="340"/>
      <c r="GLN15" s="340"/>
      <c r="GLO15" s="340"/>
      <c r="GLP15" s="340"/>
      <c r="GLQ15" s="340"/>
      <c r="GLR15" s="340"/>
      <c r="GLS15" s="340"/>
      <c r="GLT15" s="340"/>
      <c r="GLU15" s="340"/>
      <c r="GLV15" s="340"/>
      <c r="GLW15" s="340"/>
      <c r="GLX15" s="340"/>
      <c r="GLY15" s="340"/>
      <c r="GLZ15" s="340"/>
      <c r="GMA15" s="340"/>
      <c r="GMB15" s="340"/>
      <c r="GMC15" s="340"/>
      <c r="GMD15" s="340"/>
      <c r="GME15" s="340"/>
      <c r="GMF15" s="340"/>
      <c r="GMG15" s="340"/>
      <c r="GMH15" s="340"/>
      <c r="GMI15" s="340"/>
      <c r="GMJ15" s="340"/>
      <c r="GMK15" s="340"/>
      <c r="GML15" s="340"/>
      <c r="GMM15" s="340"/>
      <c r="GMN15" s="340"/>
      <c r="GMO15" s="340"/>
      <c r="GMP15" s="340"/>
      <c r="GMQ15" s="340"/>
      <c r="GMR15" s="340"/>
      <c r="GMS15" s="340"/>
      <c r="GMT15" s="340"/>
      <c r="GMU15" s="340"/>
      <c r="GMV15" s="340"/>
      <c r="GMW15" s="340"/>
      <c r="GMX15" s="340"/>
      <c r="GMY15" s="340"/>
      <c r="GMZ15" s="340"/>
      <c r="GNA15" s="340"/>
      <c r="GNB15" s="340"/>
      <c r="GNC15" s="340"/>
      <c r="GND15" s="340"/>
      <c r="GNE15" s="340"/>
      <c r="GNF15" s="340"/>
      <c r="GNG15" s="340"/>
      <c r="GNH15" s="340"/>
      <c r="GNI15" s="340"/>
      <c r="GNJ15" s="340"/>
      <c r="GNK15" s="340"/>
      <c r="GNL15" s="340"/>
      <c r="GNM15" s="340"/>
      <c r="GNN15" s="340"/>
      <c r="GNO15" s="340"/>
      <c r="GNP15" s="340"/>
      <c r="GNQ15" s="340"/>
      <c r="GNR15" s="340"/>
      <c r="GNS15" s="340"/>
      <c r="GNT15" s="340"/>
      <c r="GNU15" s="340"/>
      <c r="GNV15" s="340"/>
      <c r="GNW15" s="340"/>
      <c r="GNX15" s="340"/>
      <c r="GNY15" s="340"/>
      <c r="GNZ15" s="340"/>
      <c r="GOA15" s="340"/>
      <c r="GOB15" s="340"/>
      <c r="GOC15" s="340"/>
      <c r="GOD15" s="340"/>
      <c r="GOE15" s="340"/>
      <c r="GOF15" s="340"/>
      <c r="GOG15" s="340"/>
      <c r="GOH15" s="340"/>
      <c r="GOI15" s="340"/>
      <c r="GOJ15" s="340"/>
      <c r="GOK15" s="340"/>
      <c r="GOL15" s="340"/>
      <c r="GOM15" s="340"/>
      <c r="GON15" s="340"/>
      <c r="GOO15" s="340"/>
      <c r="GOP15" s="340"/>
      <c r="GOQ15" s="340"/>
      <c r="GOR15" s="340"/>
      <c r="GOS15" s="340"/>
      <c r="GOT15" s="340"/>
      <c r="GOU15" s="340"/>
      <c r="GOV15" s="340"/>
      <c r="GOW15" s="340"/>
      <c r="GOX15" s="340"/>
      <c r="GOY15" s="340"/>
      <c r="GOZ15" s="340"/>
      <c r="GPA15" s="340"/>
      <c r="GPB15" s="340"/>
      <c r="GPC15" s="340"/>
      <c r="GPD15" s="340"/>
      <c r="GPE15" s="340"/>
      <c r="GPF15" s="340"/>
      <c r="GPG15" s="340"/>
      <c r="GPH15" s="340"/>
      <c r="GPI15" s="340"/>
      <c r="GPJ15" s="340"/>
      <c r="GPK15" s="340"/>
      <c r="GPL15" s="340"/>
      <c r="GPM15" s="340"/>
      <c r="GPN15" s="340"/>
      <c r="GPO15" s="340"/>
      <c r="GPP15" s="340"/>
      <c r="GPQ15" s="340"/>
      <c r="GPR15" s="340"/>
      <c r="GPS15" s="340"/>
      <c r="GPT15" s="340"/>
      <c r="GPU15" s="340"/>
      <c r="GPV15" s="340"/>
      <c r="GPW15" s="340"/>
      <c r="GPX15" s="340"/>
      <c r="GPY15" s="340"/>
      <c r="GPZ15" s="340"/>
      <c r="GQA15" s="340"/>
      <c r="GQB15" s="340"/>
      <c r="GQC15" s="340"/>
      <c r="GQD15" s="340"/>
      <c r="GQE15" s="340"/>
      <c r="GQF15" s="340"/>
      <c r="GQG15" s="340"/>
      <c r="GQH15" s="340"/>
      <c r="GQI15" s="340"/>
      <c r="GQJ15" s="340"/>
      <c r="GQK15" s="340"/>
      <c r="GQL15" s="340"/>
      <c r="GQM15" s="340"/>
      <c r="GQN15" s="340"/>
      <c r="GQO15" s="340"/>
      <c r="GQP15" s="340"/>
      <c r="GQQ15" s="340"/>
      <c r="GQR15" s="340"/>
      <c r="GQS15" s="340"/>
      <c r="GQT15" s="340"/>
      <c r="GQU15" s="340"/>
      <c r="GQV15" s="340"/>
      <c r="GQW15" s="340"/>
      <c r="GQX15" s="340"/>
      <c r="GQY15" s="340"/>
      <c r="GQZ15" s="340"/>
      <c r="GRA15" s="340"/>
      <c r="GRB15" s="340"/>
      <c r="GRC15" s="340"/>
      <c r="GRD15" s="340"/>
      <c r="GRE15" s="340"/>
      <c r="GRF15" s="340"/>
      <c r="GRG15" s="340"/>
      <c r="GRH15" s="340"/>
      <c r="GRI15" s="340"/>
      <c r="GRJ15" s="340"/>
      <c r="GRK15" s="340"/>
      <c r="GRL15" s="340"/>
      <c r="GRM15" s="340"/>
      <c r="GRN15" s="340"/>
      <c r="GRO15" s="340"/>
      <c r="GRP15" s="340"/>
      <c r="GRQ15" s="340"/>
      <c r="GRR15" s="340"/>
      <c r="GRS15" s="340"/>
      <c r="GRT15" s="340"/>
      <c r="GRU15" s="340"/>
      <c r="GRV15" s="340"/>
      <c r="GRW15" s="340"/>
      <c r="GRX15" s="340"/>
      <c r="GRY15" s="340"/>
      <c r="GRZ15" s="340"/>
      <c r="GSA15" s="340"/>
      <c r="GSB15" s="340"/>
      <c r="GSC15" s="340"/>
      <c r="GSD15" s="340"/>
      <c r="GSE15" s="340"/>
      <c r="GSF15" s="340"/>
      <c r="GSG15" s="340"/>
      <c r="GSH15" s="340"/>
      <c r="GSI15" s="340"/>
      <c r="GSJ15" s="340"/>
      <c r="GSK15" s="340"/>
      <c r="GSL15" s="340"/>
      <c r="GSM15" s="340"/>
      <c r="GSN15" s="340"/>
      <c r="GSO15" s="340"/>
      <c r="GSP15" s="340"/>
      <c r="GSQ15" s="340"/>
      <c r="GSR15" s="340"/>
      <c r="GSS15" s="340"/>
      <c r="GST15" s="340"/>
      <c r="GSU15" s="340"/>
      <c r="GSV15" s="340"/>
      <c r="GSW15" s="340"/>
      <c r="GSX15" s="340"/>
      <c r="GSY15" s="340"/>
      <c r="GSZ15" s="340"/>
      <c r="GTA15" s="340"/>
      <c r="GTB15" s="340"/>
      <c r="GTC15" s="340"/>
      <c r="GTD15" s="340"/>
      <c r="GTE15" s="340"/>
      <c r="GTF15" s="340"/>
      <c r="GTG15" s="340"/>
      <c r="GTH15" s="340"/>
      <c r="GTI15" s="340"/>
      <c r="GTJ15" s="340"/>
      <c r="GTK15" s="340"/>
      <c r="GTL15" s="340"/>
      <c r="GTM15" s="340"/>
      <c r="GTN15" s="340"/>
      <c r="GTO15" s="340"/>
      <c r="GTP15" s="340"/>
      <c r="GTQ15" s="340"/>
      <c r="GTR15" s="340"/>
      <c r="GTS15" s="340"/>
      <c r="GTT15" s="340"/>
      <c r="GTU15" s="340"/>
      <c r="GTV15" s="340"/>
      <c r="GTW15" s="340"/>
      <c r="GTX15" s="340"/>
      <c r="GTY15" s="340"/>
      <c r="GTZ15" s="340"/>
      <c r="GUA15" s="340"/>
      <c r="GUB15" s="340"/>
      <c r="GUC15" s="340"/>
      <c r="GUD15" s="340"/>
      <c r="GUE15" s="340"/>
      <c r="GUF15" s="340"/>
      <c r="GUG15" s="340"/>
      <c r="GUH15" s="340"/>
      <c r="GUI15" s="340"/>
      <c r="GUJ15" s="340"/>
      <c r="GUK15" s="340"/>
      <c r="GUL15" s="340"/>
      <c r="GUM15" s="340"/>
      <c r="GUN15" s="340"/>
      <c r="GUO15" s="340"/>
      <c r="GUP15" s="340"/>
      <c r="GUQ15" s="340"/>
      <c r="GUR15" s="340"/>
      <c r="GUS15" s="340"/>
      <c r="GUT15" s="340"/>
      <c r="GUU15" s="340"/>
      <c r="GUV15" s="340"/>
      <c r="GUW15" s="340"/>
      <c r="GUX15" s="340"/>
      <c r="GUY15" s="340"/>
      <c r="GUZ15" s="340"/>
      <c r="GVA15" s="340"/>
      <c r="GVB15" s="340"/>
      <c r="GVC15" s="340"/>
      <c r="GVD15" s="340"/>
      <c r="GVE15" s="340"/>
      <c r="GVF15" s="340"/>
      <c r="GVG15" s="340"/>
      <c r="GVH15" s="340"/>
      <c r="GVI15" s="340"/>
      <c r="GVJ15" s="340"/>
      <c r="GVK15" s="340"/>
      <c r="GVL15" s="340"/>
      <c r="GVM15" s="340"/>
      <c r="GVN15" s="340"/>
      <c r="GVO15" s="340"/>
      <c r="GVP15" s="340"/>
      <c r="GVQ15" s="340"/>
      <c r="GVR15" s="340"/>
      <c r="GVS15" s="340"/>
      <c r="GVT15" s="340"/>
      <c r="GVU15" s="340"/>
      <c r="GVV15" s="340"/>
      <c r="GVW15" s="340"/>
      <c r="GVX15" s="340"/>
      <c r="GVY15" s="340"/>
      <c r="GVZ15" s="340"/>
      <c r="GWA15" s="340"/>
      <c r="GWB15" s="340"/>
      <c r="GWC15" s="340"/>
      <c r="GWD15" s="340"/>
      <c r="GWE15" s="340"/>
      <c r="GWF15" s="340"/>
      <c r="GWG15" s="340"/>
      <c r="GWH15" s="340"/>
      <c r="GWI15" s="340"/>
      <c r="GWJ15" s="340"/>
      <c r="GWK15" s="340"/>
      <c r="GWL15" s="340"/>
      <c r="GWM15" s="340"/>
      <c r="GWN15" s="340"/>
      <c r="GWO15" s="340"/>
      <c r="GWP15" s="340"/>
      <c r="GWQ15" s="340"/>
      <c r="GWR15" s="340"/>
      <c r="GWS15" s="340"/>
      <c r="GWT15" s="340"/>
      <c r="GWU15" s="340"/>
      <c r="GWV15" s="340"/>
      <c r="GWW15" s="340"/>
      <c r="GWX15" s="340"/>
      <c r="GWY15" s="340"/>
      <c r="GWZ15" s="340"/>
      <c r="GXA15" s="340"/>
      <c r="GXB15" s="340"/>
      <c r="GXC15" s="340"/>
      <c r="GXD15" s="340"/>
      <c r="GXE15" s="340"/>
      <c r="GXF15" s="340"/>
      <c r="GXG15" s="340"/>
      <c r="GXH15" s="340"/>
      <c r="GXI15" s="340"/>
      <c r="GXJ15" s="340"/>
      <c r="GXK15" s="340"/>
      <c r="GXL15" s="340"/>
      <c r="GXM15" s="340"/>
      <c r="GXN15" s="340"/>
      <c r="GXO15" s="340"/>
      <c r="GXP15" s="340"/>
      <c r="GXQ15" s="340"/>
      <c r="GXR15" s="340"/>
      <c r="GXS15" s="340"/>
      <c r="GXT15" s="340"/>
      <c r="GXU15" s="340"/>
      <c r="GXV15" s="340"/>
      <c r="GXW15" s="340"/>
      <c r="GXX15" s="340"/>
      <c r="GXY15" s="340"/>
      <c r="GXZ15" s="340"/>
      <c r="GYA15" s="340"/>
      <c r="GYB15" s="340"/>
      <c r="GYC15" s="340"/>
      <c r="GYD15" s="340"/>
      <c r="GYE15" s="340"/>
      <c r="GYF15" s="340"/>
      <c r="GYG15" s="340"/>
      <c r="GYH15" s="340"/>
      <c r="GYI15" s="340"/>
      <c r="GYJ15" s="340"/>
      <c r="GYK15" s="340"/>
      <c r="GYL15" s="340"/>
      <c r="GYM15" s="340"/>
      <c r="GYN15" s="340"/>
      <c r="GYO15" s="340"/>
      <c r="GYP15" s="340"/>
      <c r="GYQ15" s="340"/>
      <c r="GYR15" s="340"/>
      <c r="GYS15" s="340"/>
      <c r="GYT15" s="340"/>
      <c r="GYU15" s="340"/>
      <c r="GYV15" s="340"/>
      <c r="GYW15" s="340"/>
      <c r="GYX15" s="340"/>
      <c r="GYY15" s="340"/>
      <c r="GYZ15" s="340"/>
      <c r="GZA15" s="340"/>
      <c r="GZB15" s="340"/>
      <c r="GZC15" s="340"/>
      <c r="GZD15" s="340"/>
      <c r="GZE15" s="340"/>
      <c r="GZF15" s="340"/>
      <c r="GZG15" s="340"/>
      <c r="GZH15" s="340"/>
      <c r="GZI15" s="340"/>
      <c r="GZJ15" s="340"/>
      <c r="GZK15" s="340"/>
      <c r="GZL15" s="340"/>
      <c r="GZM15" s="340"/>
      <c r="GZN15" s="340"/>
      <c r="GZO15" s="340"/>
      <c r="GZP15" s="340"/>
      <c r="GZQ15" s="340"/>
      <c r="GZR15" s="340"/>
      <c r="GZS15" s="340"/>
      <c r="GZT15" s="340"/>
      <c r="GZU15" s="340"/>
      <c r="GZV15" s="340"/>
      <c r="GZW15" s="340"/>
      <c r="GZX15" s="340"/>
      <c r="GZY15" s="340"/>
      <c r="GZZ15" s="340"/>
      <c r="HAA15" s="340"/>
      <c r="HAB15" s="340"/>
      <c r="HAC15" s="340"/>
      <c r="HAD15" s="340"/>
      <c r="HAE15" s="340"/>
      <c r="HAF15" s="340"/>
      <c r="HAG15" s="340"/>
      <c r="HAH15" s="340"/>
      <c r="HAI15" s="340"/>
      <c r="HAJ15" s="340"/>
      <c r="HAK15" s="340"/>
      <c r="HAL15" s="340"/>
      <c r="HAM15" s="340"/>
      <c r="HAN15" s="340"/>
      <c r="HAO15" s="340"/>
      <c r="HAP15" s="340"/>
      <c r="HAQ15" s="340"/>
      <c r="HAR15" s="340"/>
      <c r="HAS15" s="340"/>
      <c r="HAT15" s="340"/>
      <c r="HAU15" s="340"/>
      <c r="HAV15" s="340"/>
      <c r="HAW15" s="340"/>
      <c r="HAX15" s="340"/>
      <c r="HAY15" s="340"/>
      <c r="HAZ15" s="340"/>
      <c r="HBA15" s="340"/>
      <c r="HBB15" s="340"/>
      <c r="HBC15" s="340"/>
      <c r="HBD15" s="340"/>
      <c r="HBE15" s="340"/>
      <c r="HBF15" s="340"/>
      <c r="HBG15" s="340"/>
      <c r="HBH15" s="340"/>
      <c r="HBI15" s="340"/>
      <c r="HBJ15" s="340"/>
      <c r="HBK15" s="340"/>
      <c r="HBL15" s="340"/>
      <c r="HBM15" s="340"/>
      <c r="HBN15" s="340"/>
      <c r="HBO15" s="340"/>
      <c r="HBP15" s="340"/>
      <c r="HBQ15" s="340"/>
      <c r="HBR15" s="340"/>
      <c r="HBS15" s="340"/>
      <c r="HBT15" s="340"/>
      <c r="HBU15" s="340"/>
      <c r="HBV15" s="340"/>
      <c r="HBW15" s="340"/>
      <c r="HBX15" s="340"/>
      <c r="HBY15" s="340"/>
      <c r="HBZ15" s="340"/>
      <c r="HCA15" s="340"/>
      <c r="HCB15" s="340"/>
      <c r="HCC15" s="340"/>
      <c r="HCD15" s="340"/>
      <c r="HCE15" s="340"/>
      <c r="HCF15" s="340"/>
      <c r="HCG15" s="340"/>
      <c r="HCH15" s="340"/>
      <c r="HCI15" s="340"/>
      <c r="HCJ15" s="340"/>
      <c r="HCK15" s="340"/>
      <c r="HCL15" s="340"/>
      <c r="HCM15" s="340"/>
      <c r="HCN15" s="340"/>
      <c r="HCO15" s="340"/>
      <c r="HCP15" s="340"/>
      <c r="HCQ15" s="340"/>
      <c r="HCR15" s="340"/>
      <c r="HCS15" s="340"/>
      <c r="HCT15" s="340"/>
      <c r="HCU15" s="340"/>
      <c r="HCV15" s="340"/>
      <c r="HCW15" s="340"/>
      <c r="HCX15" s="340"/>
      <c r="HCY15" s="340"/>
      <c r="HCZ15" s="340"/>
      <c r="HDA15" s="340"/>
      <c r="HDB15" s="340"/>
      <c r="HDC15" s="340"/>
      <c r="HDD15" s="340"/>
      <c r="HDE15" s="340"/>
      <c r="HDF15" s="340"/>
      <c r="HDG15" s="340"/>
      <c r="HDH15" s="340"/>
      <c r="HDI15" s="340"/>
      <c r="HDJ15" s="340"/>
      <c r="HDK15" s="340"/>
      <c r="HDL15" s="340"/>
      <c r="HDM15" s="340"/>
      <c r="HDN15" s="340"/>
      <c r="HDO15" s="340"/>
      <c r="HDP15" s="340"/>
      <c r="HDQ15" s="340"/>
      <c r="HDR15" s="340"/>
      <c r="HDS15" s="340"/>
      <c r="HDT15" s="340"/>
      <c r="HDU15" s="340"/>
      <c r="HDV15" s="340"/>
      <c r="HDW15" s="340"/>
      <c r="HDX15" s="340"/>
      <c r="HDY15" s="340"/>
      <c r="HDZ15" s="340"/>
      <c r="HEA15" s="340"/>
      <c r="HEB15" s="340"/>
      <c r="HEC15" s="340"/>
      <c r="HED15" s="340"/>
      <c r="HEE15" s="340"/>
      <c r="HEF15" s="340"/>
      <c r="HEG15" s="340"/>
      <c r="HEH15" s="340"/>
      <c r="HEI15" s="340"/>
      <c r="HEJ15" s="340"/>
      <c r="HEK15" s="340"/>
      <c r="HEL15" s="340"/>
      <c r="HEM15" s="340"/>
      <c r="HEN15" s="340"/>
      <c r="HEO15" s="340"/>
      <c r="HEP15" s="340"/>
      <c r="HEQ15" s="340"/>
      <c r="HER15" s="340"/>
      <c r="HES15" s="340"/>
      <c r="HET15" s="340"/>
      <c r="HEU15" s="340"/>
      <c r="HEV15" s="340"/>
      <c r="HEW15" s="340"/>
      <c r="HEX15" s="340"/>
      <c r="HEY15" s="340"/>
      <c r="HEZ15" s="340"/>
      <c r="HFA15" s="340"/>
      <c r="HFB15" s="340"/>
      <c r="HFC15" s="340"/>
      <c r="HFD15" s="340"/>
      <c r="HFE15" s="340"/>
      <c r="HFF15" s="340"/>
      <c r="HFG15" s="340"/>
      <c r="HFH15" s="340"/>
      <c r="HFI15" s="340"/>
      <c r="HFJ15" s="340"/>
      <c r="HFK15" s="340"/>
      <c r="HFL15" s="340"/>
      <c r="HFM15" s="340"/>
      <c r="HFN15" s="340"/>
      <c r="HFO15" s="340"/>
      <c r="HFP15" s="340"/>
      <c r="HFQ15" s="340"/>
      <c r="HFR15" s="340"/>
      <c r="HFS15" s="340"/>
      <c r="HFT15" s="340"/>
      <c r="HFU15" s="340"/>
      <c r="HFV15" s="340"/>
      <c r="HFW15" s="340"/>
      <c r="HFX15" s="340"/>
      <c r="HFY15" s="340"/>
      <c r="HFZ15" s="340"/>
      <c r="HGA15" s="340"/>
      <c r="HGB15" s="340"/>
      <c r="HGC15" s="340"/>
      <c r="HGD15" s="340"/>
      <c r="HGE15" s="340"/>
      <c r="HGF15" s="340"/>
      <c r="HGG15" s="340"/>
      <c r="HGH15" s="340"/>
      <c r="HGI15" s="340"/>
      <c r="HGJ15" s="340"/>
      <c r="HGK15" s="340"/>
      <c r="HGL15" s="340"/>
      <c r="HGM15" s="340"/>
      <c r="HGN15" s="340"/>
      <c r="HGO15" s="340"/>
      <c r="HGP15" s="340"/>
      <c r="HGQ15" s="340"/>
      <c r="HGR15" s="340"/>
      <c r="HGS15" s="340"/>
      <c r="HGT15" s="340"/>
      <c r="HGU15" s="340"/>
      <c r="HGV15" s="340"/>
      <c r="HGW15" s="340"/>
      <c r="HGX15" s="340"/>
      <c r="HGY15" s="340"/>
      <c r="HGZ15" s="340"/>
      <c r="HHA15" s="340"/>
      <c r="HHB15" s="340"/>
      <c r="HHC15" s="340"/>
      <c r="HHD15" s="340"/>
      <c r="HHE15" s="340"/>
      <c r="HHF15" s="340"/>
      <c r="HHG15" s="340"/>
      <c r="HHH15" s="340"/>
      <c r="HHI15" s="340"/>
      <c r="HHJ15" s="340"/>
      <c r="HHK15" s="340"/>
      <c r="HHL15" s="340"/>
      <c r="HHM15" s="340"/>
      <c r="HHN15" s="340"/>
      <c r="HHO15" s="340"/>
      <c r="HHP15" s="340"/>
      <c r="HHQ15" s="340"/>
      <c r="HHR15" s="340"/>
      <c r="HHS15" s="340"/>
      <c r="HHT15" s="340"/>
      <c r="HHU15" s="340"/>
      <c r="HHV15" s="340"/>
      <c r="HHW15" s="340"/>
      <c r="HHX15" s="340"/>
      <c r="HHY15" s="340"/>
      <c r="HHZ15" s="340"/>
      <c r="HIA15" s="340"/>
      <c r="HIB15" s="340"/>
      <c r="HIC15" s="340"/>
      <c r="HID15" s="340"/>
      <c r="HIE15" s="340"/>
      <c r="HIF15" s="340"/>
      <c r="HIG15" s="340"/>
      <c r="HIH15" s="340"/>
      <c r="HII15" s="340"/>
      <c r="HIJ15" s="340"/>
      <c r="HIK15" s="340"/>
      <c r="HIL15" s="340"/>
      <c r="HIM15" s="340"/>
      <c r="HIN15" s="340"/>
      <c r="HIO15" s="340"/>
      <c r="HIP15" s="340"/>
      <c r="HIQ15" s="340"/>
      <c r="HIR15" s="340"/>
      <c r="HIS15" s="340"/>
      <c r="HIT15" s="340"/>
      <c r="HIU15" s="340"/>
      <c r="HIV15" s="340"/>
      <c r="HIW15" s="340"/>
      <c r="HIX15" s="340"/>
      <c r="HIY15" s="340"/>
      <c r="HIZ15" s="340"/>
      <c r="HJA15" s="340"/>
      <c r="HJB15" s="340"/>
      <c r="HJC15" s="340"/>
      <c r="HJD15" s="340"/>
      <c r="HJE15" s="340"/>
      <c r="HJF15" s="340"/>
      <c r="HJG15" s="340"/>
      <c r="HJH15" s="340"/>
      <c r="HJI15" s="340"/>
      <c r="HJJ15" s="340"/>
      <c r="HJK15" s="340"/>
      <c r="HJL15" s="340"/>
      <c r="HJM15" s="340"/>
      <c r="HJN15" s="340"/>
      <c r="HJO15" s="340"/>
      <c r="HJP15" s="340"/>
      <c r="HJQ15" s="340"/>
      <c r="HJR15" s="340"/>
      <c r="HJS15" s="340"/>
      <c r="HJT15" s="340"/>
      <c r="HJU15" s="340"/>
      <c r="HJV15" s="340"/>
      <c r="HJW15" s="340"/>
      <c r="HJX15" s="340"/>
      <c r="HJY15" s="340"/>
      <c r="HJZ15" s="340"/>
      <c r="HKA15" s="340"/>
      <c r="HKB15" s="340"/>
      <c r="HKC15" s="340"/>
      <c r="HKD15" s="340"/>
      <c r="HKE15" s="340"/>
      <c r="HKF15" s="340"/>
      <c r="HKG15" s="340"/>
      <c r="HKH15" s="340"/>
      <c r="HKI15" s="340"/>
      <c r="HKJ15" s="340"/>
      <c r="HKK15" s="340"/>
      <c r="HKL15" s="340"/>
      <c r="HKM15" s="340"/>
      <c r="HKN15" s="340"/>
      <c r="HKO15" s="340"/>
      <c r="HKP15" s="340"/>
      <c r="HKQ15" s="340"/>
      <c r="HKR15" s="340"/>
      <c r="HKS15" s="340"/>
      <c r="HKT15" s="340"/>
      <c r="HKU15" s="340"/>
      <c r="HKV15" s="340"/>
      <c r="HKW15" s="340"/>
      <c r="HKX15" s="340"/>
      <c r="HKY15" s="340"/>
      <c r="HKZ15" s="340"/>
      <c r="HLA15" s="340"/>
      <c r="HLB15" s="340"/>
      <c r="HLC15" s="340"/>
      <c r="HLD15" s="340"/>
      <c r="HLE15" s="340"/>
      <c r="HLF15" s="340"/>
      <c r="HLG15" s="340"/>
      <c r="HLH15" s="340"/>
      <c r="HLI15" s="340"/>
      <c r="HLJ15" s="340"/>
      <c r="HLK15" s="340"/>
      <c r="HLL15" s="340"/>
      <c r="HLM15" s="340"/>
      <c r="HLN15" s="340"/>
      <c r="HLO15" s="340"/>
      <c r="HLP15" s="340"/>
      <c r="HLQ15" s="340"/>
      <c r="HLR15" s="340"/>
      <c r="HLS15" s="340"/>
      <c r="HLT15" s="340"/>
      <c r="HLU15" s="340"/>
      <c r="HLV15" s="340"/>
      <c r="HLW15" s="340"/>
      <c r="HLX15" s="340"/>
      <c r="HLY15" s="340"/>
      <c r="HLZ15" s="340"/>
      <c r="HMA15" s="340"/>
      <c r="HMB15" s="340"/>
      <c r="HMC15" s="340"/>
      <c r="HMD15" s="340"/>
      <c r="HME15" s="340"/>
      <c r="HMF15" s="340"/>
      <c r="HMG15" s="340"/>
      <c r="HMH15" s="340"/>
      <c r="HMI15" s="340"/>
      <c r="HMJ15" s="340"/>
      <c r="HMK15" s="340"/>
      <c r="HML15" s="340"/>
      <c r="HMM15" s="340"/>
      <c r="HMN15" s="340"/>
      <c r="HMO15" s="340"/>
      <c r="HMP15" s="340"/>
      <c r="HMQ15" s="340"/>
      <c r="HMR15" s="340"/>
      <c r="HMS15" s="340"/>
      <c r="HMT15" s="340"/>
      <c r="HMU15" s="340"/>
      <c r="HMV15" s="340"/>
      <c r="HMW15" s="340"/>
      <c r="HMX15" s="340"/>
      <c r="HMY15" s="340"/>
      <c r="HMZ15" s="340"/>
      <c r="HNA15" s="340"/>
      <c r="HNB15" s="340"/>
      <c r="HNC15" s="340"/>
      <c r="HND15" s="340"/>
      <c r="HNE15" s="340"/>
      <c r="HNF15" s="340"/>
      <c r="HNG15" s="340"/>
      <c r="HNH15" s="340"/>
      <c r="HNI15" s="340"/>
      <c r="HNJ15" s="340"/>
      <c r="HNK15" s="340"/>
      <c r="HNL15" s="340"/>
      <c r="HNM15" s="340"/>
      <c r="HNN15" s="340"/>
      <c r="HNO15" s="340"/>
      <c r="HNP15" s="340"/>
      <c r="HNQ15" s="340"/>
      <c r="HNR15" s="340"/>
      <c r="HNS15" s="340"/>
      <c r="HNT15" s="340"/>
      <c r="HNU15" s="340"/>
      <c r="HNV15" s="340"/>
      <c r="HNW15" s="340"/>
      <c r="HNX15" s="340"/>
      <c r="HNY15" s="340"/>
      <c r="HNZ15" s="340"/>
      <c r="HOA15" s="340"/>
      <c r="HOB15" s="340"/>
      <c r="HOC15" s="340"/>
      <c r="HOD15" s="340"/>
      <c r="HOE15" s="340"/>
      <c r="HOF15" s="340"/>
      <c r="HOG15" s="340"/>
      <c r="HOH15" s="340"/>
      <c r="HOI15" s="340"/>
      <c r="HOJ15" s="340"/>
      <c r="HOK15" s="340"/>
      <c r="HOL15" s="340"/>
      <c r="HOM15" s="340"/>
      <c r="HON15" s="340"/>
      <c r="HOO15" s="340"/>
      <c r="HOP15" s="340"/>
      <c r="HOQ15" s="340"/>
      <c r="HOR15" s="340"/>
      <c r="HOS15" s="340"/>
      <c r="HOT15" s="340"/>
      <c r="HOU15" s="340"/>
      <c r="HOV15" s="340"/>
      <c r="HOW15" s="340"/>
      <c r="HOX15" s="340"/>
      <c r="HOY15" s="340"/>
      <c r="HOZ15" s="340"/>
      <c r="HPA15" s="340"/>
      <c r="HPB15" s="340"/>
      <c r="HPC15" s="340"/>
      <c r="HPD15" s="340"/>
      <c r="HPE15" s="340"/>
      <c r="HPF15" s="340"/>
      <c r="HPG15" s="340"/>
      <c r="HPH15" s="340"/>
      <c r="HPI15" s="340"/>
      <c r="HPJ15" s="340"/>
      <c r="HPK15" s="340"/>
      <c r="HPL15" s="340"/>
      <c r="HPM15" s="340"/>
      <c r="HPN15" s="340"/>
      <c r="HPO15" s="340"/>
      <c r="HPP15" s="340"/>
      <c r="HPQ15" s="340"/>
      <c r="HPR15" s="340"/>
      <c r="HPS15" s="340"/>
      <c r="HPT15" s="340"/>
      <c r="HPU15" s="340"/>
      <c r="HPV15" s="340"/>
      <c r="HPW15" s="340"/>
      <c r="HPX15" s="340"/>
      <c r="HPY15" s="340"/>
      <c r="HPZ15" s="340"/>
      <c r="HQA15" s="340"/>
      <c r="HQB15" s="340"/>
      <c r="HQC15" s="340"/>
      <c r="HQD15" s="340"/>
      <c r="HQE15" s="340"/>
      <c r="HQF15" s="340"/>
      <c r="HQG15" s="340"/>
      <c r="HQH15" s="340"/>
      <c r="HQI15" s="340"/>
      <c r="HQJ15" s="340"/>
      <c r="HQK15" s="340"/>
      <c r="HQL15" s="340"/>
      <c r="HQM15" s="340"/>
      <c r="HQN15" s="340"/>
      <c r="HQO15" s="340"/>
      <c r="HQP15" s="340"/>
      <c r="HQQ15" s="340"/>
      <c r="HQR15" s="340"/>
      <c r="HQS15" s="340"/>
      <c r="HQT15" s="340"/>
      <c r="HQU15" s="340"/>
      <c r="HQV15" s="340"/>
      <c r="HQW15" s="340"/>
      <c r="HQX15" s="340"/>
      <c r="HQY15" s="340"/>
      <c r="HQZ15" s="340"/>
      <c r="HRA15" s="340"/>
      <c r="HRB15" s="340"/>
      <c r="HRC15" s="340"/>
      <c r="HRD15" s="340"/>
      <c r="HRE15" s="340"/>
      <c r="HRF15" s="340"/>
      <c r="HRG15" s="340"/>
      <c r="HRH15" s="340"/>
      <c r="HRI15" s="340"/>
      <c r="HRJ15" s="340"/>
      <c r="HRK15" s="340"/>
      <c r="HRL15" s="340"/>
      <c r="HRM15" s="340"/>
      <c r="HRN15" s="340"/>
      <c r="HRO15" s="340"/>
      <c r="HRP15" s="340"/>
      <c r="HRQ15" s="340"/>
      <c r="HRR15" s="340"/>
      <c r="HRS15" s="340"/>
      <c r="HRT15" s="340"/>
      <c r="HRU15" s="340"/>
      <c r="HRV15" s="340"/>
      <c r="HRW15" s="340"/>
      <c r="HRX15" s="340"/>
      <c r="HRY15" s="340"/>
      <c r="HRZ15" s="340"/>
      <c r="HSA15" s="340"/>
      <c r="HSB15" s="340"/>
      <c r="HSC15" s="340"/>
      <c r="HSD15" s="340"/>
      <c r="HSE15" s="340"/>
      <c r="HSF15" s="340"/>
      <c r="HSG15" s="340"/>
      <c r="HSH15" s="340"/>
      <c r="HSI15" s="340"/>
      <c r="HSJ15" s="340"/>
      <c r="HSK15" s="340"/>
      <c r="HSL15" s="340"/>
      <c r="HSM15" s="340"/>
      <c r="HSN15" s="340"/>
      <c r="HSO15" s="340"/>
      <c r="HSP15" s="340"/>
      <c r="HSQ15" s="340"/>
      <c r="HSR15" s="340"/>
      <c r="HSS15" s="340"/>
      <c r="HST15" s="340"/>
      <c r="HSU15" s="340"/>
      <c r="HSV15" s="340"/>
      <c r="HSW15" s="340"/>
      <c r="HSX15" s="340"/>
      <c r="HSY15" s="340"/>
      <c r="HSZ15" s="340"/>
      <c r="HTA15" s="340"/>
      <c r="HTB15" s="340"/>
      <c r="HTC15" s="340"/>
      <c r="HTD15" s="340"/>
      <c r="HTE15" s="340"/>
      <c r="HTF15" s="340"/>
      <c r="HTG15" s="340"/>
      <c r="HTH15" s="340"/>
      <c r="HTI15" s="340"/>
      <c r="HTJ15" s="340"/>
      <c r="HTK15" s="340"/>
      <c r="HTL15" s="340"/>
      <c r="HTM15" s="340"/>
      <c r="HTN15" s="340"/>
      <c r="HTO15" s="340"/>
      <c r="HTP15" s="340"/>
      <c r="HTQ15" s="340"/>
      <c r="HTR15" s="340"/>
      <c r="HTS15" s="340"/>
      <c r="HTT15" s="340"/>
      <c r="HTU15" s="340"/>
      <c r="HTV15" s="340"/>
      <c r="HTW15" s="340"/>
      <c r="HTX15" s="340"/>
      <c r="HTY15" s="340"/>
      <c r="HTZ15" s="340"/>
      <c r="HUA15" s="340"/>
      <c r="HUB15" s="340"/>
      <c r="HUC15" s="340"/>
      <c r="HUD15" s="340"/>
      <c r="HUE15" s="340"/>
      <c r="HUF15" s="340"/>
      <c r="HUG15" s="340"/>
      <c r="HUH15" s="340"/>
      <c r="HUI15" s="340"/>
      <c r="HUJ15" s="340"/>
      <c r="HUK15" s="340"/>
      <c r="HUL15" s="340"/>
      <c r="HUM15" s="340"/>
      <c r="HUN15" s="340"/>
      <c r="HUO15" s="340"/>
      <c r="HUP15" s="340"/>
      <c r="HUQ15" s="340"/>
      <c r="HUR15" s="340"/>
      <c r="HUS15" s="340"/>
      <c r="HUT15" s="340"/>
      <c r="HUU15" s="340"/>
      <c r="HUV15" s="340"/>
      <c r="HUW15" s="340"/>
      <c r="HUX15" s="340"/>
      <c r="HUY15" s="340"/>
      <c r="HUZ15" s="340"/>
      <c r="HVA15" s="340"/>
      <c r="HVB15" s="340"/>
      <c r="HVC15" s="340"/>
      <c r="HVD15" s="340"/>
      <c r="HVE15" s="340"/>
      <c r="HVF15" s="340"/>
      <c r="HVG15" s="340"/>
      <c r="HVH15" s="340"/>
      <c r="HVI15" s="340"/>
      <c r="HVJ15" s="340"/>
      <c r="HVK15" s="340"/>
      <c r="HVL15" s="340"/>
      <c r="HVM15" s="340"/>
      <c r="HVN15" s="340"/>
      <c r="HVO15" s="340"/>
      <c r="HVP15" s="340"/>
      <c r="HVQ15" s="340"/>
      <c r="HVR15" s="340"/>
      <c r="HVS15" s="340"/>
      <c r="HVT15" s="340"/>
      <c r="HVU15" s="340"/>
      <c r="HVV15" s="340"/>
      <c r="HVW15" s="340"/>
      <c r="HVX15" s="340"/>
      <c r="HVY15" s="340"/>
      <c r="HVZ15" s="340"/>
      <c r="HWA15" s="340"/>
      <c r="HWB15" s="340"/>
      <c r="HWC15" s="340"/>
      <c r="HWD15" s="340"/>
      <c r="HWE15" s="340"/>
      <c r="HWF15" s="340"/>
      <c r="HWG15" s="340"/>
      <c r="HWH15" s="340"/>
      <c r="HWI15" s="340"/>
      <c r="HWJ15" s="340"/>
      <c r="HWK15" s="340"/>
      <c r="HWL15" s="340"/>
      <c r="HWM15" s="340"/>
      <c r="HWN15" s="340"/>
      <c r="HWO15" s="340"/>
      <c r="HWP15" s="340"/>
      <c r="HWQ15" s="340"/>
      <c r="HWR15" s="340"/>
      <c r="HWS15" s="340"/>
      <c r="HWT15" s="340"/>
      <c r="HWU15" s="340"/>
      <c r="HWV15" s="340"/>
      <c r="HWW15" s="340"/>
      <c r="HWX15" s="340"/>
      <c r="HWY15" s="340"/>
      <c r="HWZ15" s="340"/>
      <c r="HXA15" s="340"/>
      <c r="HXB15" s="340"/>
      <c r="HXC15" s="340"/>
      <c r="HXD15" s="340"/>
      <c r="HXE15" s="340"/>
      <c r="HXF15" s="340"/>
      <c r="HXG15" s="340"/>
      <c r="HXH15" s="340"/>
      <c r="HXI15" s="340"/>
      <c r="HXJ15" s="340"/>
      <c r="HXK15" s="340"/>
      <c r="HXL15" s="340"/>
      <c r="HXM15" s="340"/>
      <c r="HXN15" s="340"/>
      <c r="HXO15" s="340"/>
      <c r="HXP15" s="340"/>
      <c r="HXQ15" s="340"/>
      <c r="HXR15" s="340"/>
      <c r="HXS15" s="340"/>
      <c r="HXT15" s="340"/>
      <c r="HXU15" s="340"/>
      <c r="HXV15" s="340"/>
      <c r="HXW15" s="340"/>
      <c r="HXX15" s="340"/>
      <c r="HXY15" s="340"/>
      <c r="HXZ15" s="340"/>
      <c r="HYA15" s="340"/>
      <c r="HYB15" s="340"/>
      <c r="HYC15" s="340"/>
      <c r="HYD15" s="340"/>
      <c r="HYE15" s="340"/>
      <c r="HYF15" s="340"/>
      <c r="HYG15" s="340"/>
      <c r="HYH15" s="340"/>
      <c r="HYI15" s="340"/>
      <c r="HYJ15" s="340"/>
      <c r="HYK15" s="340"/>
      <c r="HYL15" s="340"/>
      <c r="HYM15" s="340"/>
      <c r="HYN15" s="340"/>
      <c r="HYO15" s="340"/>
      <c r="HYP15" s="340"/>
      <c r="HYQ15" s="340"/>
      <c r="HYR15" s="340"/>
      <c r="HYS15" s="340"/>
      <c r="HYT15" s="340"/>
      <c r="HYU15" s="340"/>
      <c r="HYV15" s="340"/>
      <c r="HYW15" s="340"/>
      <c r="HYX15" s="340"/>
      <c r="HYY15" s="340"/>
      <c r="HYZ15" s="340"/>
      <c r="HZA15" s="340"/>
      <c r="HZB15" s="340"/>
      <c r="HZC15" s="340"/>
      <c r="HZD15" s="340"/>
      <c r="HZE15" s="340"/>
      <c r="HZF15" s="340"/>
      <c r="HZG15" s="340"/>
      <c r="HZH15" s="340"/>
      <c r="HZI15" s="340"/>
      <c r="HZJ15" s="340"/>
      <c r="HZK15" s="340"/>
      <c r="HZL15" s="340"/>
      <c r="HZM15" s="340"/>
      <c r="HZN15" s="340"/>
      <c r="HZO15" s="340"/>
      <c r="HZP15" s="340"/>
      <c r="HZQ15" s="340"/>
      <c r="HZR15" s="340"/>
      <c r="HZS15" s="340"/>
      <c r="HZT15" s="340"/>
      <c r="HZU15" s="340"/>
      <c r="HZV15" s="340"/>
      <c r="HZW15" s="340"/>
      <c r="HZX15" s="340"/>
      <c r="HZY15" s="340"/>
      <c r="HZZ15" s="340"/>
      <c r="IAA15" s="340"/>
      <c r="IAB15" s="340"/>
      <c r="IAC15" s="340"/>
      <c r="IAD15" s="340"/>
      <c r="IAE15" s="340"/>
      <c r="IAF15" s="340"/>
      <c r="IAG15" s="340"/>
      <c r="IAH15" s="340"/>
      <c r="IAI15" s="340"/>
      <c r="IAJ15" s="340"/>
      <c r="IAK15" s="340"/>
      <c r="IAL15" s="340"/>
      <c r="IAM15" s="340"/>
      <c r="IAN15" s="340"/>
      <c r="IAO15" s="340"/>
      <c r="IAP15" s="340"/>
      <c r="IAQ15" s="340"/>
      <c r="IAR15" s="340"/>
      <c r="IAS15" s="340"/>
      <c r="IAT15" s="340"/>
      <c r="IAU15" s="340"/>
      <c r="IAV15" s="340"/>
      <c r="IAW15" s="340"/>
      <c r="IAX15" s="340"/>
      <c r="IAY15" s="340"/>
      <c r="IAZ15" s="340"/>
      <c r="IBA15" s="340"/>
      <c r="IBB15" s="340"/>
      <c r="IBC15" s="340"/>
      <c r="IBD15" s="340"/>
      <c r="IBE15" s="340"/>
      <c r="IBF15" s="340"/>
      <c r="IBG15" s="340"/>
      <c r="IBH15" s="340"/>
      <c r="IBI15" s="340"/>
      <c r="IBJ15" s="340"/>
      <c r="IBK15" s="340"/>
      <c r="IBL15" s="340"/>
      <c r="IBM15" s="340"/>
      <c r="IBN15" s="340"/>
      <c r="IBO15" s="340"/>
      <c r="IBP15" s="340"/>
      <c r="IBQ15" s="340"/>
      <c r="IBR15" s="340"/>
      <c r="IBS15" s="340"/>
      <c r="IBT15" s="340"/>
      <c r="IBU15" s="340"/>
      <c r="IBV15" s="340"/>
      <c r="IBW15" s="340"/>
      <c r="IBX15" s="340"/>
      <c r="IBY15" s="340"/>
      <c r="IBZ15" s="340"/>
      <c r="ICA15" s="340"/>
      <c r="ICB15" s="340"/>
      <c r="ICC15" s="340"/>
      <c r="ICD15" s="340"/>
      <c r="ICE15" s="340"/>
      <c r="ICF15" s="340"/>
      <c r="ICG15" s="340"/>
      <c r="ICH15" s="340"/>
      <c r="ICI15" s="340"/>
      <c r="ICJ15" s="340"/>
      <c r="ICK15" s="340"/>
      <c r="ICL15" s="340"/>
      <c r="ICM15" s="340"/>
      <c r="ICN15" s="340"/>
      <c r="ICO15" s="340"/>
      <c r="ICP15" s="340"/>
      <c r="ICQ15" s="340"/>
      <c r="ICR15" s="340"/>
      <c r="ICS15" s="340"/>
      <c r="ICT15" s="340"/>
      <c r="ICU15" s="340"/>
      <c r="ICV15" s="340"/>
      <c r="ICW15" s="340"/>
      <c r="ICX15" s="340"/>
      <c r="ICY15" s="340"/>
      <c r="ICZ15" s="340"/>
      <c r="IDA15" s="340"/>
      <c r="IDB15" s="340"/>
      <c r="IDC15" s="340"/>
      <c r="IDD15" s="340"/>
      <c r="IDE15" s="340"/>
      <c r="IDF15" s="340"/>
      <c r="IDG15" s="340"/>
      <c r="IDH15" s="340"/>
      <c r="IDI15" s="340"/>
      <c r="IDJ15" s="340"/>
      <c r="IDK15" s="340"/>
      <c r="IDL15" s="340"/>
      <c r="IDM15" s="340"/>
      <c r="IDN15" s="340"/>
      <c r="IDO15" s="340"/>
      <c r="IDP15" s="340"/>
      <c r="IDQ15" s="340"/>
      <c r="IDR15" s="340"/>
      <c r="IDS15" s="340"/>
      <c r="IDT15" s="340"/>
      <c r="IDU15" s="340"/>
      <c r="IDV15" s="340"/>
      <c r="IDW15" s="340"/>
      <c r="IDX15" s="340"/>
      <c r="IDY15" s="340"/>
      <c r="IDZ15" s="340"/>
      <c r="IEA15" s="340"/>
      <c r="IEB15" s="340"/>
      <c r="IEC15" s="340"/>
      <c r="IED15" s="340"/>
      <c r="IEE15" s="340"/>
      <c r="IEF15" s="340"/>
      <c r="IEG15" s="340"/>
      <c r="IEH15" s="340"/>
      <c r="IEI15" s="340"/>
      <c r="IEJ15" s="340"/>
      <c r="IEK15" s="340"/>
      <c r="IEL15" s="340"/>
      <c r="IEM15" s="340"/>
      <c r="IEN15" s="340"/>
      <c r="IEO15" s="340"/>
      <c r="IEP15" s="340"/>
      <c r="IEQ15" s="340"/>
      <c r="IER15" s="340"/>
      <c r="IES15" s="340"/>
      <c r="IET15" s="340"/>
      <c r="IEU15" s="340"/>
      <c r="IEV15" s="340"/>
      <c r="IEW15" s="340"/>
      <c r="IEX15" s="340"/>
      <c r="IEY15" s="340"/>
      <c r="IEZ15" s="340"/>
      <c r="IFA15" s="340"/>
      <c r="IFB15" s="340"/>
      <c r="IFC15" s="340"/>
      <c r="IFD15" s="340"/>
      <c r="IFE15" s="340"/>
      <c r="IFF15" s="340"/>
      <c r="IFG15" s="340"/>
      <c r="IFH15" s="340"/>
      <c r="IFI15" s="340"/>
      <c r="IFJ15" s="340"/>
      <c r="IFK15" s="340"/>
      <c r="IFL15" s="340"/>
      <c r="IFM15" s="340"/>
      <c r="IFN15" s="340"/>
      <c r="IFO15" s="340"/>
      <c r="IFP15" s="340"/>
      <c r="IFQ15" s="340"/>
      <c r="IFR15" s="340"/>
      <c r="IFS15" s="340"/>
      <c r="IFT15" s="340"/>
      <c r="IFU15" s="340"/>
      <c r="IFV15" s="340"/>
      <c r="IFW15" s="340"/>
      <c r="IFX15" s="340"/>
      <c r="IFY15" s="340"/>
      <c r="IFZ15" s="340"/>
      <c r="IGA15" s="340"/>
      <c r="IGB15" s="340"/>
      <c r="IGC15" s="340"/>
      <c r="IGD15" s="340"/>
      <c r="IGE15" s="340"/>
      <c r="IGF15" s="340"/>
      <c r="IGG15" s="340"/>
      <c r="IGH15" s="340"/>
      <c r="IGI15" s="340"/>
      <c r="IGJ15" s="340"/>
      <c r="IGK15" s="340"/>
      <c r="IGL15" s="340"/>
      <c r="IGM15" s="340"/>
      <c r="IGN15" s="340"/>
      <c r="IGO15" s="340"/>
      <c r="IGP15" s="340"/>
      <c r="IGQ15" s="340"/>
      <c r="IGR15" s="340"/>
      <c r="IGS15" s="340"/>
      <c r="IGT15" s="340"/>
      <c r="IGU15" s="340"/>
      <c r="IGV15" s="340"/>
      <c r="IGW15" s="340"/>
      <c r="IGX15" s="340"/>
      <c r="IGY15" s="340"/>
      <c r="IGZ15" s="340"/>
      <c r="IHA15" s="340"/>
      <c r="IHB15" s="340"/>
      <c r="IHC15" s="340"/>
      <c r="IHD15" s="340"/>
      <c r="IHE15" s="340"/>
      <c r="IHF15" s="340"/>
      <c r="IHG15" s="340"/>
      <c r="IHH15" s="340"/>
      <c r="IHI15" s="340"/>
      <c r="IHJ15" s="340"/>
      <c r="IHK15" s="340"/>
      <c r="IHL15" s="340"/>
      <c r="IHM15" s="340"/>
      <c r="IHN15" s="340"/>
      <c r="IHO15" s="340"/>
      <c r="IHP15" s="340"/>
      <c r="IHQ15" s="340"/>
      <c r="IHR15" s="340"/>
      <c r="IHS15" s="340"/>
      <c r="IHT15" s="340"/>
      <c r="IHU15" s="340"/>
      <c r="IHV15" s="340"/>
      <c r="IHW15" s="340"/>
      <c r="IHX15" s="340"/>
      <c r="IHY15" s="340"/>
      <c r="IHZ15" s="340"/>
      <c r="IIA15" s="340"/>
      <c r="IIB15" s="340"/>
      <c r="IIC15" s="340"/>
      <c r="IID15" s="340"/>
      <c r="IIE15" s="340"/>
      <c r="IIF15" s="340"/>
      <c r="IIG15" s="340"/>
      <c r="IIH15" s="340"/>
      <c r="III15" s="340"/>
      <c r="IIJ15" s="340"/>
      <c r="IIK15" s="340"/>
      <c r="IIL15" s="340"/>
      <c r="IIM15" s="340"/>
      <c r="IIN15" s="340"/>
      <c r="IIO15" s="340"/>
      <c r="IIP15" s="340"/>
      <c r="IIQ15" s="340"/>
      <c r="IIR15" s="340"/>
      <c r="IIS15" s="340"/>
      <c r="IIT15" s="340"/>
      <c r="IIU15" s="340"/>
      <c r="IIV15" s="340"/>
      <c r="IIW15" s="340"/>
      <c r="IIX15" s="340"/>
      <c r="IIY15" s="340"/>
      <c r="IIZ15" s="340"/>
      <c r="IJA15" s="340"/>
      <c r="IJB15" s="340"/>
      <c r="IJC15" s="340"/>
      <c r="IJD15" s="340"/>
      <c r="IJE15" s="340"/>
      <c r="IJF15" s="340"/>
      <c r="IJG15" s="340"/>
      <c r="IJH15" s="340"/>
      <c r="IJI15" s="340"/>
      <c r="IJJ15" s="340"/>
      <c r="IJK15" s="340"/>
      <c r="IJL15" s="340"/>
      <c r="IJM15" s="340"/>
      <c r="IJN15" s="340"/>
      <c r="IJO15" s="340"/>
      <c r="IJP15" s="340"/>
      <c r="IJQ15" s="340"/>
      <c r="IJR15" s="340"/>
      <c r="IJS15" s="340"/>
      <c r="IJT15" s="340"/>
      <c r="IJU15" s="340"/>
      <c r="IJV15" s="340"/>
      <c r="IJW15" s="340"/>
      <c r="IJX15" s="340"/>
      <c r="IJY15" s="340"/>
      <c r="IJZ15" s="340"/>
      <c r="IKA15" s="340"/>
      <c r="IKB15" s="340"/>
      <c r="IKC15" s="340"/>
      <c r="IKD15" s="340"/>
      <c r="IKE15" s="340"/>
      <c r="IKF15" s="340"/>
      <c r="IKG15" s="340"/>
      <c r="IKH15" s="340"/>
      <c r="IKI15" s="340"/>
      <c r="IKJ15" s="340"/>
      <c r="IKK15" s="340"/>
      <c r="IKL15" s="340"/>
      <c r="IKM15" s="340"/>
      <c r="IKN15" s="340"/>
      <c r="IKO15" s="340"/>
      <c r="IKP15" s="340"/>
      <c r="IKQ15" s="340"/>
      <c r="IKR15" s="340"/>
      <c r="IKS15" s="340"/>
      <c r="IKT15" s="340"/>
      <c r="IKU15" s="340"/>
      <c r="IKV15" s="340"/>
      <c r="IKW15" s="340"/>
      <c r="IKX15" s="340"/>
      <c r="IKY15" s="340"/>
      <c r="IKZ15" s="340"/>
      <c r="ILA15" s="340"/>
      <c r="ILB15" s="340"/>
      <c r="ILC15" s="340"/>
      <c r="ILD15" s="340"/>
      <c r="ILE15" s="340"/>
      <c r="ILF15" s="340"/>
      <c r="ILG15" s="340"/>
      <c r="ILH15" s="340"/>
      <c r="ILI15" s="340"/>
      <c r="ILJ15" s="340"/>
      <c r="ILK15" s="340"/>
      <c r="ILL15" s="340"/>
      <c r="ILM15" s="340"/>
      <c r="ILN15" s="340"/>
      <c r="ILO15" s="340"/>
      <c r="ILP15" s="340"/>
      <c r="ILQ15" s="340"/>
      <c r="ILR15" s="340"/>
      <c r="ILS15" s="340"/>
      <c r="ILT15" s="340"/>
      <c r="ILU15" s="340"/>
      <c r="ILV15" s="340"/>
      <c r="ILW15" s="340"/>
      <c r="ILX15" s="340"/>
      <c r="ILY15" s="340"/>
      <c r="ILZ15" s="340"/>
      <c r="IMA15" s="340"/>
      <c r="IMB15" s="340"/>
      <c r="IMC15" s="340"/>
      <c r="IMD15" s="340"/>
      <c r="IME15" s="340"/>
      <c r="IMF15" s="340"/>
      <c r="IMG15" s="340"/>
      <c r="IMH15" s="340"/>
      <c r="IMI15" s="340"/>
      <c r="IMJ15" s="340"/>
      <c r="IMK15" s="340"/>
      <c r="IML15" s="340"/>
      <c r="IMM15" s="340"/>
      <c r="IMN15" s="340"/>
      <c r="IMO15" s="340"/>
      <c r="IMP15" s="340"/>
      <c r="IMQ15" s="340"/>
      <c r="IMR15" s="340"/>
      <c r="IMS15" s="340"/>
      <c r="IMT15" s="340"/>
      <c r="IMU15" s="340"/>
      <c r="IMV15" s="340"/>
      <c r="IMW15" s="340"/>
      <c r="IMX15" s="340"/>
      <c r="IMY15" s="340"/>
      <c r="IMZ15" s="340"/>
      <c r="INA15" s="340"/>
      <c r="INB15" s="340"/>
      <c r="INC15" s="340"/>
      <c r="IND15" s="340"/>
      <c r="INE15" s="340"/>
      <c r="INF15" s="340"/>
      <c r="ING15" s="340"/>
      <c r="INH15" s="340"/>
      <c r="INI15" s="340"/>
      <c r="INJ15" s="340"/>
      <c r="INK15" s="340"/>
      <c r="INL15" s="340"/>
      <c r="INM15" s="340"/>
      <c r="INN15" s="340"/>
      <c r="INO15" s="340"/>
      <c r="INP15" s="340"/>
      <c r="INQ15" s="340"/>
      <c r="INR15" s="340"/>
      <c r="INS15" s="340"/>
      <c r="INT15" s="340"/>
      <c r="INU15" s="340"/>
      <c r="INV15" s="340"/>
      <c r="INW15" s="340"/>
      <c r="INX15" s="340"/>
      <c r="INY15" s="340"/>
      <c r="INZ15" s="340"/>
      <c r="IOA15" s="340"/>
      <c r="IOB15" s="340"/>
      <c r="IOC15" s="340"/>
      <c r="IOD15" s="340"/>
      <c r="IOE15" s="340"/>
      <c r="IOF15" s="340"/>
      <c r="IOG15" s="340"/>
      <c r="IOH15" s="340"/>
      <c r="IOI15" s="340"/>
      <c r="IOJ15" s="340"/>
      <c r="IOK15" s="340"/>
      <c r="IOL15" s="340"/>
      <c r="IOM15" s="340"/>
      <c r="ION15" s="340"/>
      <c r="IOO15" s="340"/>
      <c r="IOP15" s="340"/>
      <c r="IOQ15" s="340"/>
      <c r="IOR15" s="340"/>
      <c r="IOS15" s="340"/>
      <c r="IOT15" s="340"/>
      <c r="IOU15" s="340"/>
      <c r="IOV15" s="340"/>
      <c r="IOW15" s="340"/>
      <c r="IOX15" s="340"/>
      <c r="IOY15" s="340"/>
      <c r="IOZ15" s="340"/>
      <c r="IPA15" s="340"/>
      <c r="IPB15" s="340"/>
      <c r="IPC15" s="340"/>
      <c r="IPD15" s="340"/>
      <c r="IPE15" s="340"/>
      <c r="IPF15" s="340"/>
      <c r="IPG15" s="340"/>
      <c r="IPH15" s="340"/>
      <c r="IPI15" s="340"/>
      <c r="IPJ15" s="340"/>
      <c r="IPK15" s="340"/>
      <c r="IPL15" s="340"/>
      <c r="IPM15" s="340"/>
      <c r="IPN15" s="340"/>
      <c r="IPO15" s="340"/>
      <c r="IPP15" s="340"/>
      <c r="IPQ15" s="340"/>
      <c r="IPR15" s="340"/>
      <c r="IPS15" s="340"/>
      <c r="IPT15" s="340"/>
      <c r="IPU15" s="340"/>
      <c r="IPV15" s="340"/>
      <c r="IPW15" s="340"/>
      <c r="IPX15" s="340"/>
      <c r="IPY15" s="340"/>
      <c r="IPZ15" s="340"/>
      <c r="IQA15" s="340"/>
      <c r="IQB15" s="340"/>
      <c r="IQC15" s="340"/>
      <c r="IQD15" s="340"/>
      <c r="IQE15" s="340"/>
      <c r="IQF15" s="340"/>
      <c r="IQG15" s="340"/>
      <c r="IQH15" s="340"/>
      <c r="IQI15" s="340"/>
      <c r="IQJ15" s="340"/>
      <c r="IQK15" s="340"/>
      <c r="IQL15" s="340"/>
      <c r="IQM15" s="340"/>
      <c r="IQN15" s="340"/>
      <c r="IQO15" s="340"/>
      <c r="IQP15" s="340"/>
      <c r="IQQ15" s="340"/>
      <c r="IQR15" s="340"/>
      <c r="IQS15" s="340"/>
      <c r="IQT15" s="340"/>
      <c r="IQU15" s="340"/>
      <c r="IQV15" s="340"/>
      <c r="IQW15" s="340"/>
      <c r="IQX15" s="340"/>
      <c r="IQY15" s="340"/>
      <c r="IQZ15" s="340"/>
      <c r="IRA15" s="340"/>
      <c r="IRB15" s="340"/>
      <c r="IRC15" s="340"/>
      <c r="IRD15" s="340"/>
      <c r="IRE15" s="340"/>
      <c r="IRF15" s="340"/>
      <c r="IRG15" s="340"/>
      <c r="IRH15" s="340"/>
      <c r="IRI15" s="340"/>
      <c r="IRJ15" s="340"/>
      <c r="IRK15" s="340"/>
      <c r="IRL15" s="340"/>
      <c r="IRM15" s="340"/>
      <c r="IRN15" s="340"/>
      <c r="IRO15" s="340"/>
      <c r="IRP15" s="340"/>
      <c r="IRQ15" s="340"/>
      <c r="IRR15" s="340"/>
      <c r="IRS15" s="340"/>
      <c r="IRT15" s="340"/>
      <c r="IRU15" s="340"/>
      <c r="IRV15" s="340"/>
      <c r="IRW15" s="340"/>
      <c r="IRX15" s="340"/>
      <c r="IRY15" s="340"/>
      <c r="IRZ15" s="340"/>
      <c r="ISA15" s="340"/>
      <c r="ISB15" s="340"/>
      <c r="ISC15" s="340"/>
      <c r="ISD15" s="340"/>
      <c r="ISE15" s="340"/>
      <c r="ISF15" s="340"/>
      <c r="ISG15" s="340"/>
      <c r="ISH15" s="340"/>
      <c r="ISI15" s="340"/>
      <c r="ISJ15" s="340"/>
      <c r="ISK15" s="340"/>
      <c r="ISL15" s="340"/>
      <c r="ISM15" s="340"/>
      <c r="ISN15" s="340"/>
      <c r="ISO15" s="340"/>
      <c r="ISP15" s="340"/>
      <c r="ISQ15" s="340"/>
      <c r="ISR15" s="340"/>
      <c r="ISS15" s="340"/>
      <c r="IST15" s="340"/>
      <c r="ISU15" s="340"/>
      <c r="ISV15" s="340"/>
      <c r="ISW15" s="340"/>
      <c r="ISX15" s="340"/>
      <c r="ISY15" s="340"/>
      <c r="ISZ15" s="340"/>
      <c r="ITA15" s="340"/>
      <c r="ITB15" s="340"/>
      <c r="ITC15" s="340"/>
      <c r="ITD15" s="340"/>
      <c r="ITE15" s="340"/>
      <c r="ITF15" s="340"/>
      <c r="ITG15" s="340"/>
      <c r="ITH15" s="340"/>
      <c r="ITI15" s="340"/>
      <c r="ITJ15" s="340"/>
      <c r="ITK15" s="340"/>
      <c r="ITL15" s="340"/>
      <c r="ITM15" s="340"/>
      <c r="ITN15" s="340"/>
      <c r="ITO15" s="340"/>
      <c r="ITP15" s="340"/>
      <c r="ITQ15" s="340"/>
      <c r="ITR15" s="340"/>
      <c r="ITS15" s="340"/>
      <c r="ITT15" s="340"/>
      <c r="ITU15" s="340"/>
      <c r="ITV15" s="340"/>
      <c r="ITW15" s="340"/>
      <c r="ITX15" s="340"/>
      <c r="ITY15" s="340"/>
      <c r="ITZ15" s="340"/>
      <c r="IUA15" s="340"/>
      <c r="IUB15" s="340"/>
      <c r="IUC15" s="340"/>
      <c r="IUD15" s="340"/>
      <c r="IUE15" s="340"/>
      <c r="IUF15" s="340"/>
      <c r="IUG15" s="340"/>
      <c r="IUH15" s="340"/>
      <c r="IUI15" s="340"/>
      <c r="IUJ15" s="340"/>
      <c r="IUK15" s="340"/>
      <c r="IUL15" s="340"/>
      <c r="IUM15" s="340"/>
      <c r="IUN15" s="340"/>
      <c r="IUO15" s="340"/>
      <c r="IUP15" s="340"/>
      <c r="IUQ15" s="340"/>
      <c r="IUR15" s="340"/>
      <c r="IUS15" s="340"/>
      <c r="IUT15" s="340"/>
      <c r="IUU15" s="340"/>
      <c r="IUV15" s="340"/>
      <c r="IUW15" s="340"/>
      <c r="IUX15" s="340"/>
      <c r="IUY15" s="340"/>
      <c r="IUZ15" s="340"/>
      <c r="IVA15" s="340"/>
      <c r="IVB15" s="340"/>
      <c r="IVC15" s="340"/>
      <c r="IVD15" s="340"/>
      <c r="IVE15" s="340"/>
      <c r="IVF15" s="340"/>
      <c r="IVG15" s="340"/>
      <c r="IVH15" s="340"/>
      <c r="IVI15" s="340"/>
      <c r="IVJ15" s="340"/>
      <c r="IVK15" s="340"/>
      <c r="IVL15" s="340"/>
      <c r="IVM15" s="340"/>
      <c r="IVN15" s="340"/>
      <c r="IVO15" s="340"/>
      <c r="IVP15" s="340"/>
      <c r="IVQ15" s="340"/>
      <c r="IVR15" s="340"/>
      <c r="IVS15" s="340"/>
      <c r="IVT15" s="340"/>
      <c r="IVU15" s="340"/>
      <c r="IVV15" s="340"/>
      <c r="IVW15" s="340"/>
      <c r="IVX15" s="340"/>
      <c r="IVY15" s="340"/>
      <c r="IVZ15" s="340"/>
      <c r="IWA15" s="340"/>
      <c r="IWB15" s="340"/>
      <c r="IWC15" s="340"/>
      <c r="IWD15" s="340"/>
      <c r="IWE15" s="340"/>
      <c r="IWF15" s="340"/>
      <c r="IWG15" s="340"/>
      <c r="IWH15" s="340"/>
      <c r="IWI15" s="340"/>
      <c r="IWJ15" s="340"/>
      <c r="IWK15" s="340"/>
      <c r="IWL15" s="340"/>
      <c r="IWM15" s="340"/>
      <c r="IWN15" s="340"/>
      <c r="IWO15" s="340"/>
      <c r="IWP15" s="340"/>
      <c r="IWQ15" s="340"/>
      <c r="IWR15" s="340"/>
      <c r="IWS15" s="340"/>
      <c r="IWT15" s="340"/>
      <c r="IWU15" s="340"/>
      <c r="IWV15" s="340"/>
      <c r="IWW15" s="340"/>
      <c r="IWX15" s="340"/>
      <c r="IWY15" s="340"/>
      <c r="IWZ15" s="340"/>
      <c r="IXA15" s="340"/>
      <c r="IXB15" s="340"/>
      <c r="IXC15" s="340"/>
      <c r="IXD15" s="340"/>
      <c r="IXE15" s="340"/>
      <c r="IXF15" s="340"/>
      <c r="IXG15" s="340"/>
      <c r="IXH15" s="340"/>
      <c r="IXI15" s="340"/>
      <c r="IXJ15" s="340"/>
      <c r="IXK15" s="340"/>
      <c r="IXL15" s="340"/>
      <c r="IXM15" s="340"/>
      <c r="IXN15" s="340"/>
      <c r="IXO15" s="340"/>
      <c r="IXP15" s="340"/>
      <c r="IXQ15" s="340"/>
      <c r="IXR15" s="340"/>
      <c r="IXS15" s="340"/>
      <c r="IXT15" s="340"/>
      <c r="IXU15" s="340"/>
      <c r="IXV15" s="340"/>
      <c r="IXW15" s="340"/>
      <c r="IXX15" s="340"/>
      <c r="IXY15" s="340"/>
      <c r="IXZ15" s="340"/>
      <c r="IYA15" s="340"/>
      <c r="IYB15" s="340"/>
      <c r="IYC15" s="340"/>
      <c r="IYD15" s="340"/>
      <c r="IYE15" s="340"/>
      <c r="IYF15" s="340"/>
      <c r="IYG15" s="340"/>
      <c r="IYH15" s="340"/>
      <c r="IYI15" s="340"/>
      <c r="IYJ15" s="340"/>
      <c r="IYK15" s="340"/>
      <c r="IYL15" s="340"/>
      <c r="IYM15" s="340"/>
      <c r="IYN15" s="340"/>
      <c r="IYO15" s="340"/>
      <c r="IYP15" s="340"/>
      <c r="IYQ15" s="340"/>
      <c r="IYR15" s="340"/>
      <c r="IYS15" s="340"/>
      <c r="IYT15" s="340"/>
      <c r="IYU15" s="340"/>
      <c r="IYV15" s="340"/>
      <c r="IYW15" s="340"/>
      <c r="IYX15" s="340"/>
      <c r="IYY15" s="340"/>
      <c r="IYZ15" s="340"/>
      <c r="IZA15" s="340"/>
      <c r="IZB15" s="340"/>
      <c r="IZC15" s="340"/>
      <c r="IZD15" s="340"/>
      <c r="IZE15" s="340"/>
      <c r="IZF15" s="340"/>
      <c r="IZG15" s="340"/>
      <c r="IZH15" s="340"/>
      <c r="IZI15" s="340"/>
      <c r="IZJ15" s="340"/>
      <c r="IZK15" s="340"/>
      <c r="IZL15" s="340"/>
      <c r="IZM15" s="340"/>
      <c r="IZN15" s="340"/>
      <c r="IZO15" s="340"/>
      <c r="IZP15" s="340"/>
      <c r="IZQ15" s="340"/>
      <c r="IZR15" s="340"/>
      <c r="IZS15" s="340"/>
      <c r="IZT15" s="340"/>
      <c r="IZU15" s="340"/>
      <c r="IZV15" s="340"/>
      <c r="IZW15" s="340"/>
      <c r="IZX15" s="340"/>
      <c r="IZY15" s="340"/>
      <c r="IZZ15" s="340"/>
      <c r="JAA15" s="340"/>
      <c r="JAB15" s="340"/>
      <c r="JAC15" s="340"/>
      <c r="JAD15" s="340"/>
      <c r="JAE15" s="340"/>
      <c r="JAF15" s="340"/>
      <c r="JAG15" s="340"/>
      <c r="JAH15" s="340"/>
      <c r="JAI15" s="340"/>
      <c r="JAJ15" s="340"/>
      <c r="JAK15" s="340"/>
      <c r="JAL15" s="340"/>
      <c r="JAM15" s="340"/>
      <c r="JAN15" s="340"/>
      <c r="JAO15" s="340"/>
      <c r="JAP15" s="340"/>
      <c r="JAQ15" s="340"/>
      <c r="JAR15" s="340"/>
      <c r="JAS15" s="340"/>
      <c r="JAT15" s="340"/>
      <c r="JAU15" s="340"/>
      <c r="JAV15" s="340"/>
      <c r="JAW15" s="340"/>
      <c r="JAX15" s="340"/>
      <c r="JAY15" s="340"/>
      <c r="JAZ15" s="340"/>
      <c r="JBA15" s="340"/>
      <c r="JBB15" s="340"/>
      <c r="JBC15" s="340"/>
      <c r="JBD15" s="340"/>
      <c r="JBE15" s="340"/>
      <c r="JBF15" s="340"/>
      <c r="JBG15" s="340"/>
      <c r="JBH15" s="340"/>
      <c r="JBI15" s="340"/>
      <c r="JBJ15" s="340"/>
      <c r="JBK15" s="340"/>
      <c r="JBL15" s="340"/>
      <c r="JBM15" s="340"/>
      <c r="JBN15" s="340"/>
      <c r="JBO15" s="340"/>
      <c r="JBP15" s="340"/>
      <c r="JBQ15" s="340"/>
      <c r="JBR15" s="340"/>
      <c r="JBS15" s="340"/>
      <c r="JBT15" s="340"/>
      <c r="JBU15" s="340"/>
      <c r="JBV15" s="340"/>
      <c r="JBW15" s="340"/>
      <c r="JBX15" s="340"/>
      <c r="JBY15" s="340"/>
      <c r="JBZ15" s="340"/>
      <c r="JCA15" s="340"/>
      <c r="JCB15" s="340"/>
      <c r="JCC15" s="340"/>
      <c r="JCD15" s="340"/>
      <c r="JCE15" s="340"/>
      <c r="JCF15" s="340"/>
      <c r="JCG15" s="340"/>
      <c r="JCH15" s="340"/>
      <c r="JCI15" s="340"/>
      <c r="JCJ15" s="340"/>
      <c r="JCK15" s="340"/>
      <c r="JCL15" s="340"/>
      <c r="JCM15" s="340"/>
      <c r="JCN15" s="340"/>
      <c r="JCO15" s="340"/>
      <c r="JCP15" s="340"/>
      <c r="JCQ15" s="340"/>
      <c r="JCR15" s="340"/>
      <c r="JCS15" s="340"/>
      <c r="JCT15" s="340"/>
      <c r="JCU15" s="340"/>
      <c r="JCV15" s="340"/>
      <c r="JCW15" s="340"/>
      <c r="JCX15" s="340"/>
      <c r="JCY15" s="340"/>
      <c r="JCZ15" s="340"/>
      <c r="JDA15" s="340"/>
      <c r="JDB15" s="340"/>
      <c r="JDC15" s="340"/>
      <c r="JDD15" s="340"/>
      <c r="JDE15" s="340"/>
      <c r="JDF15" s="340"/>
      <c r="JDG15" s="340"/>
      <c r="JDH15" s="340"/>
      <c r="JDI15" s="340"/>
      <c r="JDJ15" s="340"/>
      <c r="JDK15" s="340"/>
      <c r="JDL15" s="340"/>
      <c r="JDM15" s="340"/>
      <c r="JDN15" s="340"/>
      <c r="JDO15" s="340"/>
      <c r="JDP15" s="340"/>
      <c r="JDQ15" s="340"/>
      <c r="JDR15" s="340"/>
      <c r="JDS15" s="340"/>
      <c r="JDT15" s="340"/>
      <c r="JDU15" s="340"/>
      <c r="JDV15" s="340"/>
      <c r="JDW15" s="340"/>
      <c r="JDX15" s="340"/>
      <c r="JDY15" s="340"/>
      <c r="JDZ15" s="340"/>
      <c r="JEA15" s="340"/>
      <c r="JEB15" s="340"/>
      <c r="JEC15" s="340"/>
      <c r="JED15" s="340"/>
      <c r="JEE15" s="340"/>
      <c r="JEF15" s="340"/>
      <c r="JEG15" s="340"/>
      <c r="JEH15" s="340"/>
      <c r="JEI15" s="340"/>
      <c r="JEJ15" s="340"/>
      <c r="JEK15" s="340"/>
      <c r="JEL15" s="340"/>
      <c r="JEM15" s="340"/>
      <c r="JEN15" s="340"/>
      <c r="JEO15" s="340"/>
      <c r="JEP15" s="340"/>
      <c r="JEQ15" s="340"/>
      <c r="JER15" s="340"/>
      <c r="JES15" s="340"/>
      <c r="JET15" s="340"/>
      <c r="JEU15" s="340"/>
      <c r="JEV15" s="340"/>
      <c r="JEW15" s="340"/>
      <c r="JEX15" s="340"/>
      <c r="JEY15" s="340"/>
      <c r="JEZ15" s="340"/>
      <c r="JFA15" s="340"/>
      <c r="JFB15" s="340"/>
      <c r="JFC15" s="340"/>
      <c r="JFD15" s="340"/>
      <c r="JFE15" s="340"/>
      <c r="JFF15" s="340"/>
      <c r="JFG15" s="340"/>
      <c r="JFH15" s="340"/>
      <c r="JFI15" s="340"/>
      <c r="JFJ15" s="340"/>
      <c r="JFK15" s="340"/>
      <c r="JFL15" s="340"/>
      <c r="JFM15" s="340"/>
      <c r="JFN15" s="340"/>
      <c r="JFO15" s="340"/>
      <c r="JFP15" s="340"/>
      <c r="JFQ15" s="340"/>
      <c r="JFR15" s="340"/>
      <c r="JFS15" s="340"/>
      <c r="JFT15" s="340"/>
      <c r="JFU15" s="340"/>
      <c r="JFV15" s="340"/>
      <c r="JFW15" s="340"/>
      <c r="JFX15" s="340"/>
      <c r="JFY15" s="340"/>
      <c r="JFZ15" s="340"/>
      <c r="JGA15" s="340"/>
      <c r="JGB15" s="340"/>
      <c r="JGC15" s="340"/>
      <c r="JGD15" s="340"/>
      <c r="JGE15" s="340"/>
      <c r="JGF15" s="340"/>
      <c r="JGG15" s="340"/>
      <c r="JGH15" s="340"/>
      <c r="JGI15" s="340"/>
      <c r="JGJ15" s="340"/>
      <c r="JGK15" s="340"/>
      <c r="JGL15" s="340"/>
      <c r="JGM15" s="340"/>
      <c r="JGN15" s="340"/>
      <c r="JGO15" s="340"/>
      <c r="JGP15" s="340"/>
      <c r="JGQ15" s="340"/>
      <c r="JGR15" s="340"/>
      <c r="JGS15" s="340"/>
      <c r="JGT15" s="340"/>
      <c r="JGU15" s="340"/>
      <c r="JGV15" s="340"/>
      <c r="JGW15" s="340"/>
      <c r="JGX15" s="340"/>
      <c r="JGY15" s="340"/>
      <c r="JGZ15" s="340"/>
      <c r="JHA15" s="340"/>
      <c r="JHB15" s="340"/>
      <c r="JHC15" s="340"/>
      <c r="JHD15" s="340"/>
      <c r="JHE15" s="340"/>
      <c r="JHF15" s="340"/>
      <c r="JHG15" s="340"/>
      <c r="JHH15" s="340"/>
      <c r="JHI15" s="340"/>
      <c r="JHJ15" s="340"/>
      <c r="JHK15" s="340"/>
      <c r="JHL15" s="340"/>
      <c r="JHM15" s="340"/>
      <c r="JHN15" s="340"/>
      <c r="JHO15" s="340"/>
      <c r="JHP15" s="340"/>
      <c r="JHQ15" s="340"/>
      <c r="JHR15" s="340"/>
      <c r="JHS15" s="340"/>
      <c r="JHT15" s="340"/>
      <c r="JHU15" s="340"/>
      <c r="JHV15" s="340"/>
      <c r="JHW15" s="340"/>
      <c r="JHX15" s="340"/>
      <c r="JHY15" s="340"/>
      <c r="JHZ15" s="340"/>
      <c r="JIA15" s="340"/>
      <c r="JIB15" s="340"/>
      <c r="JIC15" s="340"/>
      <c r="JID15" s="340"/>
      <c r="JIE15" s="340"/>
      <c r="JIF15" s="340"/>
      <c r="JIG15" s="340"/>
      <c r="JIH15" s="340"/>
      <c r="JII15" s="340"/>
      <c r="JIJ15" s="340"/>
      <c r="JIK15" s="340"/>
      <c r="JIL15" s="340"/>
      <c r="JIM15" s="340"/>
      <c r="JIN15" s="340"/>
      <c r="JIO15" s="340"/>
      <c r="JIP15" s="340"/>
      <c r="JIQ15" s="340"/>
      <c r="JIR15" s="340"/>
      <c r="JIS15" s="340"/>
      <c r="JIT15" s="340"/>
      <c r="JIU15" s="340"/>
      <c r="JIV15" s="340"/>
      <c r="JIW15" s="340"/>
      <c r="JIX15" s="340"/>
      <c r="JIY15" s="340"/>
      <c r="JIZ15" s="340"/>
      <c r="JJA15" s="340"/>
      <c r="JJB15" s="340"/>
      <c r="JJC15" s="340"/>
      <c r="JJD15" s="340"/>
      <c r="JJE15" s="340"/>
      <c r="JJF15" s="340"/>
      <c r="JJG15" s="340"/>
      <c r="JJH15" s="340"/>
      <c r="JJI15" s="340"/>
      <c r="JJJ15" s="340"/>
      <c r="JJK15" s="340"/>
      <c r="JJL15" s="340"/>
      <c r="JJM15" s="340"/>
      <c r="JJN15" s="340"/>
      <c r="JJO15" s="340"/>
      <c r="JJP15" s="340"/>
      <c r="JJQ15" s="340"/>
      <c r="JJR15" s="340"/>
      <c r="JJS15" s="340"/>
      <c r="JJT15" s="340"/>
      <c r="JJU15" s="340"/>
      <c r="JJV15" s="340"/>
      <c r="JJW15" s="340"/>
      <c r="JJX15" s="340"/>
      <c r="JJY15" s="340"/>
      <c r="JJZ15" s="340"/>
      <c r="JKA15" s="340"/>
      <c r="JKB15" s="340"/>
      <c r="JKC15" s="340"/>
      <c r="JKD15" s="340"/>
      <c r="JKE15" s="340"/>
      <c r="JKF15" s="340"/>
      <c r="JKG15" s="340"/>
      <c r="JKH15" s="340"/>
      <c r="JKI15" s="340"/>
      <c r="JKJ15" s="340"/>
      <c r="JKK15" s="340"/>
      <c r="JKL15" s="340"/>
      <c r="JKM15" s="340"/>
      <c r="JKN15" s="340"/>
      <c r="JKO15" s="340"/>
      <c r="JKP15" s="340"/>
      <c r="JKQ15" s="340"/>
      <c r="JKR15" s="340"/>
      <c r="JKS15" s="340"/>
      <c r="JKT15" s="340"/>
      <c r="JKU15" s="340"/>
      <c r="JKV15" s="340"/>
      <c r="JKW15" s="340"/>
      <c r="JKX15" s="340"/>
      <c r="JKY15" s="340"/>
      <c r="JKZ15" s="340"/>
      <c r="JLA15" s="340"/>
      <c r="JLB15" s="340"/>
      <c r="JLC15" s="340"/>
      <c r="JLD15" s="340"/>
      <c r="JLE15" s="340"/>
      <c r="JLF15" s="340"/>
      <c r="JLG15" s="340"/>
      <c r="JLH15" s="340"/>
      <c r="JLI15" s="340"/>
      <c r="JLJ15" s="340"/>
      <c r="JLK15" s="340"/>
      <c r="JLL15" s="340"/>
      <c r="JLM15" s="340"/>
      <c r="JLN15" s="340"/>
      <c r="JLO15" s="340"/>
      <c r="JLP15" s="340"/>
      <c r="JLQ15" s="340"/>
      <c r="JLR15" s="340"/>
      <c r="JLS15" s="340"/>
      <c r="JLT15" s="340"/>
      <c r="JLU15" s="340"/>
      <c r="JLV15" s="340"/>
      <c r="JLW15" s="340"/>
      <c r="JLX15" s="340"/>
      <c r="JLY15" s="340"/>
      <c r="JLZ15" s="340"/>
      <c r="JMA15" s="340"/>
      <c r="JMB15" s="340"/>
      <c r="JMC15" s="340"/>
      <c r="JMD15" s="340"/>
      <c r="JME15" s="340"/>
      <c r="JMF15" s="340"/>
      <c r="JMG15" s="340"/>
      <c r="JMH15" s="340"/>
      <c r="JMI15" s="340"/>
      <c r="JMJ15" s="340"/>
      <c r="JMK15" s="340"/>
      <c r="JML15" s="340"/>
      <c r="JMM15" s="340"/>
      <c r="JMN15" s="340"/>
      <c r="JMO15" s="340"/>
      <c r="JMP15" s="340"/>
      <c r="JMQ15" s="340"/>
      <c r="JMR15" s="340"/>
      <c r="JMS15" s="340"/>
      <c r="JMT15" s="340"/>
      <c r="JMU15" s="340"/>
      <c r="JMV15" s="340"/>
      <c r="JMW15" s="340"/>
      <c r="JMX15" s="340"/>
      <c r="JMY15" s="340"/>
      <c r="JMZ15" s="340"/>
      <c r="JNA15" s="340"/>
      <c r="JNB15" s="340"/>
      <c r="JNC15" s="340"/>
      <c r="JND15" s="340"/>
      <c r="JNE15" s="340"/>
      <c r="JNF15" s="340"/>
      <c r="JNG15" s="340"/>
      <c r="JNH15" s="340"/>
      <c r="JNI15" s="340"/>
      <c r="JNJ15" s="340"/>
      <c r="JNK15" s="340"/>
      <c r="JNL15" s="340"/>
      <c r="JNM15" s="340"/>
      <c r="JNN15" s="340"/>
      <c r="JNO15" s="340"/>
      <c r="JNP15" s="340"/>
      <c r="JNQ15" s="340"/>
      <c r="JNR15" s="340"/>
      <c r="JNS15" s="340"/>
      <c r="JNT15" s="340"/>
      <c r="JNU15" s="340"/>
      <c r="JNV15" s="340"/>
      <c r="JNW15" s="340"/>
      <c r="JNX15" s="340"/>
      <c r="JNY15" s="340"/>
      <c r="JNZ15" s="340"/>
      <c r="JOA15" s="340"/>
      <c r="JOB15" s="340"/>
      <c r="JOC15" s="340"/>
      <c r="JOD15" s="340"/>
      <c r="JOE15" s="340"/>
      <c r="JOF15" s="340"/>
      <c r="JOG15" s="340"/>
      <c r="JOH15" s="340"/>
      <c r="JOI15" s="340"/>
      <c r="JOJ15" s="340"/>
      <c r="JOK15" s="340"/>
      <c r="JOL15" s="340"/>
      <c r="JOM15" s="340"/>
      <c r="JON15" s="340"/>
      <c r="JOO15" s="340"/>
      <c r="JOP15" s="340"/>
      <c r="JOQ15" s="340"/>
      <c r="JOR15" s="340"/>
      <c r="JOS15" s="340"/>
      <c r="JOT15" s="340"/>
      <c r="JOU15" s="340"/>
      <c r="JOV15" s="340"/>
      <c r="JOW15" s="340"/>
      <c r="JOX15" s="340"/>
      <c r="JOY15" s="340"/>
      <c r="JOZ15" s="340"/>
      <c r="JPA15" s="340"/>
      <c r="JPB15" s="340"/>
      <c r="JPC15" s="340"/>
      <c r="JPD15" s="340"/>
      <c r="JPE15" s="340"/>
      <c r="JPF15" s="340"/>
      <c r="JPG15" s="340"/>
      <c r="JPH15" s="340"/>
      <c r="JPI15" s="340"/>
      <c r="JPJ15" s="340"/>
      <c r="JPK15" s="340"/>
      <c r="JPL15" s="340"/>
      <c r="JPM15" s="340"/>
      <c r="JPN15" s="340"/>
      <c r="JPO15" s="340"/>
      <c r="JPP15" s="340"/>
      <c r="JPQ15" s="340"/>
      <c r="JPR15" s="340"/>
      <c r="JPS15" s="340"/>
      <c r="JPT15" s="340"/>
      <c r="JPU15" s="340"/>
      <c r="JPV15" s="340"/>
      <c r="JPW15" s="340"/>
      <c r="JPX15" s="340"/>
      <c r="JPY15" s="340"/>
      <c r="JPZ15" s="340"/>
      <c r="JQA15" s="340"/>
      <c r="JQB15" s="340"/>
      <c r="JQC15" s="340"/>
      <c r="JQD15" s="340"/>
      <c r="JQE15" s="340"/>
      <c r="JQF15" s="340"/>
      <c r="JQG15" s="340"/>
      <c r="JQH15" s="340"/>
      <c r="JQI15" s="340"/>
      <c r="JQJ15" s="340"/>
      <c r="JQK15" s="340"/>
      <c r="JQL15" s="340"/>
      <c r="JQM15" s="340"/>
      <c r="JQN15" s="340"/>
      <c r="JQO15" s="340"/>
      <c r="JQP15" s="340"/>
      <c r="JQQ15" s="340"/>
      <c r="JQR15" s="340"/>
      <c r="JQS15" s="340"/>
      <c r="JQT15" s="340"/>
      <c r="JQU15" s="340"/>
      <c r="JQV15" s="340"/>
      <c r="JQW15" s="340"/>
      <c r="JQX15" s="340"/>
      <c r="JQY15" s="340"/>
      <c r="JQZ15" s="340"/>
      <c r="JRA15" s="340"/>
      <c r="JRB15" s="340"/>
      <c r="JRC15" s="340"/>
      <c r="JRD15" s="340"/>
      <c r="JRE15" s="340"/>
      <c r="JRF15" s="340"/>
      <c r="JRG15" s="340"/>
      <c r="JRH15" s="340"/>
      <c r="JRI15" s="340"/>
      <c r="JRJ15" s="340"/>
      <c r="JRK15" s="340"/>
      <c r="JRL15" s="340"/>
      <c r="JRM15" s="340"/>
      <c r="JRN15" s="340"/>
      <c r="JRO15" s="340"/>
      <c r="JRP15" s="340"/>
      <c r="JRQ15" s="340"/>
      <c r="JRR15" s="340"/>
      <c r="JRS15" s="340"/>
      <c r="JRT15" s="340"/>
      <c r="JRU15" s="340"/>
      <c r="JRV15" s="340"/>
      <c r="JRW15" s="340"/>
      <c r="JRX15" s="340"/>
      <c r="JRY15" s="340"/>
      <c r="JRZ15" s="340"/>
      <c r="JSA15" s="340"/>
      <c r="JSB15" s="340"/>
      <c r="JSC15" s="340"/>
      <c r="JSD15" s="340"/>
      <c r="JSE15" s="340"/>
      <c r="JSF15" s="340"/>
      <c r="JSG15" s="340"/>
      <c r="JSH15" s="340"/>
      <c r="JSI15" s="340"/>
      <c r="JSJ15" s="340"/>
      <c r="JSK15" s="340"/>
      <c r="JSL15" s="340"/>
      <c r="JSM15" s="340"/>
      <c r="JSN15" s="340"/>
      <c r="JSO15" s="340"/>
      <c r="JSP15" s="340"/>
      <c r="JSQ15" s="340"/>
      <c r="JSR15" s="340"/>
      <c r="JSS15" s="340"/>
      <c r="JST15" s="340"/>
      <c r="JSU15" s="340"/>
      <c r="JSV15" s="340"/>
      <c r="JSW15" s="340"/>
      <c r="JSX15" s="340"/>
      <c r="JSY15" s="340"/>
      <c r="JSZ15" s="340"/>
      <c r="JTA15" s="340"/>
      <c r="JTB15" s="340"/>
      <c r="JTC15" s="340"/>
      <c r="JTD15" s="340"/>
      <c r="JTE15" s="340"/>
      <c r="JTF15" s="340"/>
      <c r="JTG15" s="340"/>
      <c r="JTH15" s="340"/>
      <c r="JTI15" s="340"/>
      <c r="JTJ15" s="340"/>
      <c r="JTK15" s="340"/>
      <c r="JTL15" s="340"/>
      <c r="JTM15" s="340"/>
      <c r="JTN15" s="340"/>
      <c r="JTO15" s="340"/>
      <c r="JTP15" s="340"/>
      <c r="JTQ15" s="340"/>
      <c r="JTR15" s="340"/>
      <c r="JTS15" s="340"/>
      <c r="JTT15" s="340"/>
      <c r="JTU15" s="340"/>
      <c r="JTV15" s="340"/>
      <c r="JTW15" s="340"/>
      <c r="JTX15" s="340"/>
      <c r="JTY15" s="340"/>
      <c r="JTZ15" s="340"/>
      <c r="JUA15" s="340"/>
      <c r="JUB15" s="340"/>
      <c r="JUC15" s="340"/>
      <c r="JUD15" s="340"/>
      <c r="JUE15" s="340"/>
      <c r="JUF15" s="340"/>
      <c r="JUG15" s="340"/>
      <c r="JUH15" s="340"/>
      <c r="JUI15" s="340"/>
      <c r="JUJ15" s="340"/>
      <c r="JUK15" s="340"/>
      <c r="JUL15" s="340"/>
      <c r="JUM15" s="340"/>
      <c r="JUN15" s="340"/>
      <c r="JUO15" s="340"/>
      <c r="JUP15" s="340"/>
      <c r="JUQ15" s="340"/>
      <c r="JUR15" s="340"/>
      <c r="JUS15" s="340"/>
      <c r="JUT15" s="340"/>
      <c r="JUU15" s="340"/>
      <c r="JUV15" s="340"/>
      <c r="JUW15" s="340"/>
      <c r="JUX15" s="340"/>
      <c r="JUY15" s="340"/>
      <c r="JUZ15" s="340"/>
      <c r="JVA15" s="340"/>
      <c r="JVB15" s="340"/>
      <c r="JVC15" s="340"/>
      <c r="JVD15" s="340"/>
      <c r="JVE15" s="340"/>
      <c r="JVF15" s="340"/>
      <c r="JVG15" s="340"/>
      <c r="JVH15" s="340"/>
      <c r="JVI15" s="340"/>
      <c r="JVJ15" s="340"/>
      <c r="JVK15" s="340"/>
      <c r="JVL15" s="340"/>
      <c r="JVM15" s="340"/>
      <c r="JVN15" s="340"/>
      <c r="JVO15" s="340"/>
      <c r="JVP15" s="340"/>
      <c r="JVQ15" s="340"/>
      <c r="JVR15" s="340"/>
      <c r="JVS15" s="340"/>
      <c r="JVT15" s="340"/>
      <c r="JVU15" s="340"/>
      <c r="JVV15" s="340"/>
      <c r="JVW15" s="340"/>
      <c r="JVX15" s="340"/>
      <c r="JVY15" s="340"/>
      <c r="JVZ15" s="340"/>
      <c r="JWA15" s="340"/>
      <c r="JWB15" s="340"/>
      <c r="JWC15" s="340"/>
      <c r="JWD15" s="340"/>
      <c r="JWE15" s="340"/>
      <c r="JWF15" s="340"/>
      <c r="JWG15" s="340"/>
      <c r="JWH15" s="340"/>
      <c r="JWI15" s="340"/>
      <c r="JWJ15" s="340"/>
      <c r="JWK15" s="340"/>
      <c r="JWL15" s="340"/>
      <c r="JWM15" s="340"/>
      <c r="JWN15" s="340"/>
      <c r="JWO15" s="340"/>
      <c r="JWP15" s="340"/>
      <c r="JWQ15" s="340"/>
      <c r="JWR15" s="340"/>
      <c r="JWS15" s="340"/>
      <c r="JWT15" s="340"/>
      <c r="JWU15" s="340"/>
      <c r="JWV15" s="340"/>
      <c r="JWW15" s="340"/>
      <c r="JWX15" s="340"/>
      <c r="JWY15" s="340"/>
      <c r="JWZ15" s="340"/>
      <c r="JXA15" s="340"/>
      <c r="JXB15" s="340"/>
      <c r="JXC15" s="340"/>
      <c r="JXD15" s="340"/>
      <c r="JXE15" s="340"/>
      <c r="JXF15" s="340"/>
      <c r="JXG15" s="340"/>
      <c r="JXH15" s="340"/>
      <c r="JXI15" s="340"/>
      <c r="JXJ15" s="340"/>
      <c r="JXK15" s="340"/>
      <c r="JXL15" s="340"/>
      <c r="JXM15" s="340"/>
      <c r="JXN15" s="340"/>
      <c r="JXO15" s="340"/>
      <c r="JXP15" s="340"/>
      <c r="JXQ15" s="340"/>
      <c r="JXR15" s="340"/>
      <c r="JXS15" s="340"/>
      <c r="JXT15" s="340"/>
      <c r="JXU15" s="340"/>
      <c r="JXV15" s="340"/>
      <c r="JXW15" s="340"/>
      <c r="JXX15" s="340"/>
      <c r="JXY15" s="340"/>
      <c r="JXZ15" s="340"/>
      <c r="JYA15" s="340"/>
      <c r="JYB15" s="340"/>
      <c r="JYC15" s="340"/>
      <c r="JYD15" s="340"/>
      <c r="JYE15" s="340"/>
      <c r="JYF15" s="340"/>
      <c r="JYG15" s="340"/>
      <c r="JYH15" s="340"/>
      <c r="JYI15" s="340"/>
      <c r="JYJ15" s="340"/>
      <c r="JYK15" s="340"/>
      <c r="JYL15" s="340"/>
      <c r="JYM15" s="340"/>
      <c r="JYN15" s="340"/>
      <c r="JYO15" s="340"/>
      <c r="JYP15" s="340"/>
      <c r="JYQ15" s="340"/>
      <c r="JYR15" s="340"/>
      <c r="JYS15" s="340"/>
      <c r="JYT15" s="340"/>
      <c r="JYU15" s="340"/>
      <c r="JYV15" s="340"/>
      <c r="JYW15" s="340"/>
      <c r="JYX15" s="340"/>
      <c r="JYY15" s="340"/>
      <c r="JYZ15" s="340"/>
      <c r="JZA15" s="340"/>
      <c r="JZB15" s="340"/>
      <c r="JZC15" s="340"/>
      <c r="JZD15" s="340"/>
      <c r="JZE15" s="340"/>
      <c r="JZF15" s="340"/>
      <c r="JZG15" s="340"/>
      <c r="JZH15" s="340"/>
      <c r="JZI15" s="340"/>
      <c r="JZJ15" s="340"/>
      <c r="JZK15" s="340"/>
      <c r="JZL15" s="340"/>
      <c r="JZM15" s="340"/>
      <c r="JZN15" s="340"/>
      <c r="JZO15" s="340"/>
      <c r="JZP15" s="340"/>
      <c r="JZQ15" s="340"/>
      <c r="JZR15" s="340"/>
      <c r="JZS15" s="340"/>
      <c r="JZT15" s="340"/>
      <c r="JZU15" s="340"/>
      <c r="JZV15" s="340"/>
      <c r="JZW15" s="340"/>
      <c r="JZX15" s="340"/>
      <c r="JZY15" s="340"/>
      <c r="JZZ15" s="340"/>
      <c r="KAA15" s="340"/>
      <c r="KAB15" s="340"/>
      <c r="KAC15" s="340"/>
      <c r="KAD15" s="340"/>
      <c r="KAE15" s="340"/>
      <c r="KAF15" s="340"/>
      <c r="KAG15" s="340"/>
      <c r="KAH15" s="340"/>
      <c r="KAI15" s="340"/>
      <c r="KAJ15" s="340"/>
      <c r="KAK15" s="340"/>
      <c r="KAL15" s="340"/>
      <c r="KAM15" s="340"/>
      <c r="KAN15" s="340"/>
      <c r="KAO15" s="340"/>
      <c r="KAP15" s="340"/>
      <c r="KAQ15" s="340"/>
      <c r="KAR15" s="340"/>
      <c r="KAS15" s="340"/>
      <c r="KAT15" s="340"/>
      <c r="KAU15" s="340"/>
      <c r="KAV15" s="340"/>
      <c r="KAW15" s="340"/>
      <c r="KAX15" s="340"/>
      <c r="KAY15" s="340"/>
      <c r="KAZ15" s="340"/>
      <c r="KBA15" s="340"/>
      <c r="KBB15" s="340"/>
      <c r="KBC15" s="340"/>
      <c r="KBD15" s="340"/>
      <c r="KBE15" s="340"/>
      <c r="KBF15" s="340"/>
      <c r="KBG15" s="340"/>
      <c r="KBH15" s="340"/>
      <c r="KBI15" s="340"/>
      <c r="KBJ15" s="340"/>
      <c r="KBK15" s="340"/>
      <c r="KBL15" s="340"/>
      <c r="KBM15" s="340"/>
      <c r="KBN15" s="340"/>
      <c r="KBO15" s="340"/>
      <c r="KBP15" s="340"/>
      <c r="KBQ15" s="340"/>
      <c r="KBR15" s="340"/>
      <c r="KBS15" s="340"/>
      <c r="KBT15" s="340"/>
      <c r="KBU15" s="340"/>
      <c r="KBV15" s="340"/>
      <c r="KBW15" s="340"/>
      <c r="KBX15" s="340"/>
      <c r="KBY15" s="340"/>
      <c r="KBZ15" s="340"/>
      <c r="KCA15" s="340"/>
      <c r="KCB15" s="340"/>
      <c r="KCC15" s="340"/>
      <c r="KCD15" s="340"/>
      <c r="KCE15" s="340"/>
      <c r="KCF15" s="340"/>
      <c r="KCG15" s="340"/>
      <c r="KCH15" s="340"/>
      <c r="KCI15" s="340"/>
      <c r="KCJ15" s="340"/>
      <c r="KCK15" s="340"/>
      <c r="KCL15" s="340"/>
      <c r="KCM15" s="340"/>
      <c r="KCN15" s="340"/>
      <c r="KCO15" s="340"/>
      <c r="KCP15" s="340"/>
      <c r="KCQ15" s="340"/>
      <c r="KCR15" s="340"/>
      <c r="KCS15" s="340"/>
      <c r="KCT15" s="340"/>
      <c r="KCU15" s="340"/>
      <c r="KCV15" s="340"/>
      <c r="KCW15" s="340"/>
      <c r="KCX15" s="340"/>
      <c r="KCY15" s="340"/>
      <c r="KCZ15" s="340"/>
      <c r="KDA15" s="340"/>
      <c r="KDB15" s="340"/>
      <c r="KDC15" s="340"/>
      <c r="KDD15" s="340"/>
      <c r="KDE15" s="340"/>
      <c r="KDF15" s="340"/>
      <c r="KDG15" s="340"/>
      <c r="KDH15" s="340"/>
      <c r="KDI15" s="340"/>
      <c r="KDJ15" s="340"/>
      <c r="KDK15" s="340"/>
      <c r="KDL15" s="340"/>
      <c r="KDM15" s="340"/>
      <c r="KDN15" s="340"/>
      <c r="KDO15" s="340"/>
      <c r="KDP15" s="340"/>
      <c r="KDQ15" s="340"/>
      <c r="KDR15" s="340"/>
      <c r="KDS15" s="340"/>
      <c r="KDT15" s="340"/>
      <c r="KDU15" s="340"/>
      <c r="KDV15" s="340"/>
      <c r="KDW15" s="340"/>
      <c r="KDX15" s="340"/>
      <c r="KDY15" s="340"/>
      <c r="KDZ15" s="340"/>
      <c r="KEA15" s="340"/>
      <c r="KEB15" s="340"/>
      <c r="KEC15" s="340"/>
      <c r="KED15" s="340"/>
      <c r="KEE15" s="340"/>
      <c r="KEF15" s="340"/>
      <c r="KEG15" s="340"/>
      <c r="KEH15" s="340"/>
      <c r="KEI15" s="340"/>
      <c r="KEJ15" s="340"/>
      <c r="KEK15" s="340"/>
      <c r="KEL15" s="340"/>
      <c r="KEM15" s="340"/>
      <c r="KEN15" s="340"/>
      <c r="KEO15" s="340"/>
      <c r="KEP15" s="340"/>
      <c r="KEQ15" s="340"/>
      <c r="KER15" s="340"/>
      <c r="KES15" s="340"/>
      <c r="KET15" s="340"/>
      <c r="KEU15" s="340"/>
      <c r="KEV15" s="340"/>
      <c r="KEW15" s="340"/>
      <c r="KEX15" s="340"/>
      <c r="KEY15" s="340"/>
      <c r="KEZ15" s="340"/>
      <c r="KFA15" s="340"/>
      <c r="KFB15" s="340"/>
      <c r="KFC15" s="340"/>
      <c r="KFD15" s="340"/>
      <c r="KFE15" s="340"/>
      <c r="KFF15" s="340"/>
      <c r="KFG15" s="340"/>
      <c r="KFH15" s="340"/>
      <c r="KFI15" s="340"/>
      <c r="KFJ15" s="340"/>
      <c r="KFK15" s="340"/>
      <c r="KFL15" s="340"/>
      <c r="KFM15" s="340"/>
      <c r="KFN15" s="340"/>
      <c r="KFO15" s="340"/>
      <c r="KFP15" s="340"/>
      <c r="KFQ15" s="340"/>
      <c r="KFR15" s="340"/>
      <c r="KFS15" s="340"/>
      <c r="KFT15" s="340"/>
      <c r="KFU15" s="340"/>
      <c r="KFV15" s="340"/>
      <c r="KFW15" s="340"/>
      <c r="KFX15" s="340"/>
      <c r="KFY15" s="340"/>
      <c r="KFZ15" s="340"/>
      <c r="KGA15" s="340"/>
      <c r="KGB15" s="340"/>
      <c r="KGC15" s="340"/>
      <c r="KGD15" s="340"/>
      <c r="KGE15" s="340"/>
      <c r="KGF15" s="340"/>
      <c r="KGG15" s="340"/>
      <c r="KGH15" s="340"/>
      <c r="KGI15" s="340"/>
      <c r="KGJ15" s="340"/>
      <c r="KGK15" s="340"/>
      <c r="KGL15" s="340"/>
      <c r="KGM15" s="340"/>
      <c r="KGN15" s="340"/>
      <c r="KGO15" s="340"/>
      <c r="KGP15" s="340"/>
      <c r="KGQ15" s="340"/>
      <c r="KGR15" s="340"/>
      <c r="KGS15" s="340"/>
      <c r="KGT15" s="340"/>
      <c r="KGU15" s="340"/>
      <c r="KGV15" s="340"/>
      <c r="KGW15" s="340"/>
      <c r="KGX15" s="340"/>
      <c r="KGY15" s="340"/>
      <c r="KGZ15" s="340"/>
      <c r="KHA15" s="340"/>
      <c r="KHB15" s="340"/>
      <c r="KHC15" s="340"/>
      <c r="KHD15" s="340"/>
      <c r="KHE15" s="340"/>
      <c r="KHF15" s="340"/>
      <c r="KHG15" s="340"/>
      <c r="KHH15" s="340"/>
      <c r="KHI15" s="340"/>
      <c r="KHJ15" s="340"/>
      <c r="KHK15" s="340"/>
      <c r="KHL15" s="340"/>
      <c r="KHM15" s="340"/>
      <c r="KHN15" s="340"/>
      <c r="KHO15" s="340"/>
      <c r="KHP15" s="340"/>
      <c r="KHQ15" s="340"/>
      <c r="KHR15" s="340"/>
      <c r="KHS15" s="340"/>
      <c r="KHT15" s="340"/>
      <c r="KHU15" s="340"/>
      <c r="KHV15" s="340"/>
      <c r="KHW15" s="340"/>
      <c r="KHX15" s="340"/>
      <c r="KHY15" s="340"/>
      <c r="KHZ15" s="340"/>
      <c r="KIA15" s="340"/>
      <c r="KIB15" s="340"/>
      <c r="KIC15" s="340"/>
      <c r="KID15" s="340"/>
      <c r="KIE15" s="340"/>
      <c r="KIF15" s="340"/>
      <c r="KIG15" s="340"/>
      <c r="KIH15" s="340"/>
      <c r="KII15" s="340"/>
      <c r="KIJ15" s="340"/>
      <c r="KIK15" s="340"/>
      <c r="KIL15" s="340"/>
      <c r="KIM15" s="340"/>
      <c r="KIN15" s="340"/>
      <c r="KIO15" s="340"/>
      <c r="KIP15" s="340"/>
      <c r="KIQ15" s="340"/>
      <c r="KIR15" s="340"/>
      <c r="KIS15" s="340"/>
      <c r="KIT15" s="340"/>
      <c r="KIU15" s="340"/>
      <c r="KIV15" s="340"/>
      <c r="KIW15" s="340"/>
      <c r="KIX15" s="340"/>
      <c r="KIY15" s="340"/>
      <c r="KIZ15" s="340"/>
      <c r="KJA15" s="340"/>
      <c r="KJB15" s="340"/>
      <c r="KJC15" s="340"/>
      <c r="KJD15" s="340"/>
      <c r="KJE15" s="340"/>
      <c r="KJF15" s="340"/>
      <c r="KJG15" s="340"/>
      <c r="KJH15" s="340"/>
      <c r="KJI15" s="340"/>
      <c r="KJJ15" s="340"/>
      <c r="KJK15" s="340"/>
      <c r="KJL15" s="340"/>
      <c r="KJM15" s="340"/>
      <c r="KJN15" s="340"/>
      <c r="KJO15" s="340"/>
      <c r="KJP15" s="340"/>
      <c r="KJQ15" s="340"/>
      <c r="KJR15" s="340"/>
      <c r="KJS15" s="340"/>
      <c r="KJT15" s="340"/>
      <c r="KJU15" s="340"/>
      <c r="KJV15" s="340"/>
      <c r="KJW15" s="340"/>
      <c r="KJX15" s="340"/>
      <c r="KJY15" s="340"/>
      <c r="KJZ15" s="340"/>
      <c r="KKA15" s="340"/>
      <c r="KKB15" s="340"/>
      <c r="KKC15" s="340"/>
      <c r="KKD15" s="340"/>
      <c r="KKE15" s="340"/>
      <c r="KKF15" s="340"/>
      <c r="KKG15" s="340"/>
      <c r="KKH15" s="340"/>
      <c r="KKI15" s="340"/>
      <c r="KKJ15" s="340"/>
      <c r="KKK15" s="340"/>
      <c r="KKL15" s="340"/>
      <c r="KKM15" s="340"/>
      <c r="KKN15" s="340"/>
      <c r="KKO15" s="340"/>
      <c r="KKP15" s="340"/>
      <c r="KKQ15" s="340"/>
      <c r="KKR15" s="340"/>
      <c r="KKS15" s="340"/>
      <c r="KKT15" s="340"/>
      <c r="KKU15" s="340"/>
      <c r="KKV15" s="340"/>
      <c r="KKW15" s="340"/>
      <c r="KKX15" s="340"/>
      <c r="KKY15" s="340"/>
      <c r="KKZ15" s="340"/>
      <c r="KLA15" s="340"/>
      <c r="KLB15" s="340"/>
      <c r="KLC15" s="340"/>
      <c r="KLD15" s="340"/>
      <c r="KLE15" s="340"/>
      <c r="KLF15" s="340"/>
      <c r="KLG15" s="340"/>
      <c r="KLH15" s="340"/>
      <c r="KLI15" s="340"/>
      <c r="KLJ15" s="340"/>
      <c r="KLK15" s="340"/>
      <c r="KLL15" s="340"/>
      <c r="KLM15" s="340"/>
      <c r="KLN15" s="340"/>
      <c r="KLO15" s="340"/>
      <c r="KLP15" s="340"/>
      <c r="KLQ15" s="340"/>
      <c r="KLR15" s="340"/>
      <c r="KLS15" s="340"/>
      <c r="KLT15" s="340"/>
      <c r="KLU15" s="340"/>
      <c r="KLV15" s="340"/>
      <c r="KLW15" s="340"/>
      <c r="KLX15" s="340"/>
      <c r="KLY15" s="340"/>
      <c r="KLZ15" s="340"/>
      <c r="KMA15" s="340"/>
      <c r="KMB15" s="340"/>
      <c r="KMC15" s="340"/>
      <c r="KMD15" s="340"/>
      <c r="KME15" s="340"/>
      <c r="KMF15" s="340"/>
      <c r="KMG15" s="340"/>
      <c r="KMH15" s="340"/>
      <c r="KMI15" s="340"/>
      <c r="KMJ15" s="340"/>
      <c r="KMK15" s="340"/>
      <c r="KML15" s="340"/>
      <c r="KMM15" s="340"/>
      <c r="KMN15" s="340"/>
      <c r="KMO15" s="340"/>
      <c r="KMP15" s="340"/>
      <c r="KMQ15" s="340"/>
      <c r="KMR15" s="340"/>
      <c r="KMS15" s="340"/>
      <c r="KMT15" s="340"/>
      <c r="KMU15" s="340"/>
      <c r="KMV15" s="340"/>
      <c r="KMW15" s="340"/>
      <c r="KMX15" s="340"/>
      <c r="KMY15" s="340"/>
      <c r="KMZ15" s="340"/>
      <c r="KNA15" s="340"/>
      <c r="KNB15" s="340"/>
      <c r="KNC15" s="340"/>
      <c r="KND15" s="340"/>
      <c r="KNE15" s="340"/>
      <c r="KNF15" s="340"/>
      <c r="KNG15" s="340"/>
      <c r="KNH15" s="340"/>
      <c r="KNI15" s="340"/>
      <c r="KNJ15" s="340"/>
      <c r="KNK15" s="340"/>
      <c r="KNL15" s="340"/>
      <c r="KNM15" s="340"/>
      <c r="KNN15" s="340"/>
      <c r="KNO15" s="340"/>
      <c r="KNP15" s="340"/>
      <c r="KNQ15" s="340"/>
      <c r="KNR15" s="340"/>
      <c r="KNS15" s="340"/>
      <c r="KNT15" s="340"/>
      <c r="KNU15" s="340"/>
      <c r="KNV15" s="340"/>
      <c r="KNW15" s="340"/>
      <c r="KNX15" s="340"/>
      <c r="KNY15" s="340"/>
      <c r="KNZ15" s="340"/>
      <c r="KOA15" s="340"/>
      <c r="KOB15" s="340"/>
      <c r="KOC15" s="340"/>
      <c r="KOD15" s="340"/>
      <c r="KOE15" s="340"/>
      <c r="KOF15" s="340"/>
      <c r="KOG15" s="340"/>
      <c r="KOH15" s="340"/>
      <c r="KOI15" s="340"/>
      <c r="KOJ15" s="340"/>
      <c r="KOK15" s="340"/>
      <c r="KOL15" s="340"/>
      <c r="KOM15" s="340"/>
      <c r="KON15" s="340"/>
      <c r="KOO15" s="340"/>
      <c r="KOP15" s="340"/>
      <c r="KOQ15" s="340"/>
      <c r="KOR15" s="340"/>
      <c r="KOS15" s="340"/>
      <c r="KOT15" s="340"/>
      <c r="KOU15" s="340"/>
      <c r="KOV15" s="340"/>
      <c r="KOW15" s="340"/>
      <c r="KOX15" s="340"/>
      <c r="KOY15" s="340"/>
      <c r="KOZ15" s="340"/>
      <c r="KPA15" s="340"/>
      <c r="KPB15" s="340"/>
      <c r="KPC15" s="340"/>
      <c r="KPD15" s="340"/>
      <c r="KPE15" s="340"/>
      <c r="KPF15" s="340"/>
      <c r="KPG15" s="340"/>
      <c r="KPH15" s="340"/>
      <c r="KPI15" s="340"/>
      <c r="KPJ15" s="340"/>
      <c r="KPK15" s="340"/>
      <c r="KPL15" s="340"/>
      <c r="KPM15" s="340"/>
      <c r="KPN15" s="340"/>
      <c r="KPO15" s="340"/>
      <c r="KPP15" s="340"/>
      <c r="KPQ15" s="340"/>
      <c r="KPR15" s="340"/>
      <c r="KPS15" s="340"/>
      <c r="KPT15" s="340"/>
      <c r="KPU15" s="340"/>
      <c r="KPV15" s="340"/>
      <c r="KPW15" s="340"/>
      <c r="KPX15" s="340"/>
      <c r="KPY15" s="340"/>
      <c r="KPZ15" s="340"/>
      <c r="KQA15" s="340"/>
      <c r="KQB15" s="340"/>
      <c r="KQC15" s="340"/>
      <c r="KQD15" s="340"/>
      <c r="KQE15" s="340"/>
      <c r="KQF15" s="340"/>
      <c r="KQG15" s="340"/>
      <c r="KQH15" s="340"/>
      <c r="KQI15" s="340"/>
      <c r="KQJ15" s="340"/>
      <c r="KQK15" s="340"/>
      <c r="KQL15" s="340"/>
      <c r="KQM15" s="340"/>
      <c r="KQN15" s="340"/>
      <c r="KQO15" s="340"/>
      <c r="KQP15" s="340"/>
      <c r="KQQ15" s="340"/>
      <c r="KQR15" s="340"/>
      <c r="KQS15" s="340"/>
      <c r="KQT15" s="340"/>
      <c r="KQU15" s="340"/>
      <c r="KQV15" s="340"/>
      <c r="KQW15" s="340"/>
      <c r="KQX15" s="340"/>
      <c r="KQY15" s="340"/>
      <c r="KQZ15" s="340"/>
      <c r="KRA15" s="340"/>
      <c r="KRB15" s="340"/>
      <c r="KRC15" s="340"/>
      <c r="KRD15" s="340"/>
      <c r="KRE15" s="340"/>
      <c r="KRF15" s="340"/>
      <c r="KRG15" s="340"/>
      <c r="KRH15" s="340"/>
      <c r="KRI15" s="340"/>
      <c r="KRJ15" s="340"/>
      <c r="KRK15" s="340"/>
      <c r="KRL15" s="340"/>
      <c r="KRM15" s="340"/>
      <c r="KRN15" s="340"/>
      <c r="KRO15" s="340"/>
      <c r="KRP15" s="340"/>
      <c r="KRQ15" s="340"/>
      <c r="KRR15" s="340"/>
      <c r="KRS15" s="340"/>
      <c r="KRT15" s="340"/>
      <c r="KRU15" s="340"/>
      <c r="KRV15" s="340"/>
      <c r="KRW15" s="340"/>
      <c r="KRX15" s="340"/>
      <c r="KRY15" s="340"/>
      <c r="KRZ15" s="340"/>
      <c r="KSA15" s="340"/>
      <c r="KSB15" s="340"/>
      <c r="KSC15" s="340"/>
      <c r="KSD15" s="340"/>
      <c r="KSE15" s="340"/>
      <c r="KSF15" s="340"/>
      <c r="KSG15" s="340"/>
      <c r="KSH15" s="340"/>
      <c r="KSI15" s="340"/>
      <c r="KSJ15" s="340"/>
      <c r="KSK15" s="340"/>
      <c r="KSL15" s="340"/>
      <c r="KSM15" s="340"/>
      <c r="KSN15" s="340"/>
      <c r="KSO15" s="340"/>
      <c r="KSP15" s="340"/>
      <c r="KSQ15" s="340"/>
      <c r="KSR15" s="340"/>
      <c r="KSS15" s="340"/>
      <c r="KST15" s="340"/>
      <c r="KSU15" s="340"/>
      <c r="KSV15" s="340"/>
      <c r="KSW15" s="340"/>
      <c r="KSX15" s="340"/>
      <c r="KSY15" s="340"/>
      <c r="KSZ15" s="340"/>
      <c r="KTA15" s="340"/>
      <c r="KTB15" s="340"/>
      <c r="KTC15" s="340"/>
      <c r="KTD15" s="340"/>
      <c r="KTE15" s="340"/>
      <c r="KTF15" s="340"/>
      <c r="KTG15" s="340"/>
      <c r="KTH15" s="340"/>
      <c r="KTI15" s="340"/>
      <c r="KTJ15" s="340"/>
      <c r="KTK15" s="340"/>
      <c r="KTL15" s="340"/>
      <c r="KTM15" s="340"/>
      <c r="KTN15" s="340"/>
      <c r="KTO15" s="340"/>
      <c r="KTP15" s="340"/>
      <c r="KTQ15" s="340"/>
      <c r="KTR15" s="340"/>
      <c r="KTS15" s="340"/>
      <c r="KTT15" s="340"/>
      <c r="KTU15" s="340"/>
      <c r="KTV15" s="340"/>
      <c r="KTW15" s="340"/>
      <c r="KTX15" s="340"/>
      <c r="KTY15" s="340"/>
      <c r="KTZ15" s="340"/>
      <c r="KUA15" s="340"/>
      <c r="KUB15" s="340"/>
      <c r="KUC15" s="340"/>
      <c r="KUD15" s="340"/>
      <c r="KUE15" s="340"/>
      <c r="KUF15" s="340"/>
      <c r="KUG15" s="340"/>
      <c r="KUH15" s="340"/>
      <c r="KUI15" s="340"/>
      <c r="KUJ15" s="340"/>
      <c r="KUK15" s="340"/>
      <c r="KUL15" s="340"/>
      <c r="KUM15" s="340"/>
      <c r="KUN15" s="340"/>
      <c r="KUO15" s="340"/>
      <c r="KUP15" s="340"/>
      <c r="KUQ15" s="340"/>
      <c r="KUR15" s="340"/>
      <c r="KUS15" s="340"/>
      <c r="KUT15" s="340"/>
      <c r="KUU15" s="340"/>
      <c r="KUV15" s="340"/>
      <c r="KUW15" s="340"/>
      <c r="KUX15" s="340"/>
      <c r="KUY15" s="340"/>
      <c r="KUZ15" s="340"/>
      <c r="KVA15" s="340"/>
      <c r="KVB15" s="340"/>
      <c r="KVC15" s="340"/>
      <c r="KVD15" s="340"/>
      <c r="KVE15" s="340"/>
      <c r="KVF15" s="340"/>
      <c r="KVG15" s="340"/>
      <c r="KVH15" s="340"/>
      <c r="KVI15" s="340"/>
      <c r="KVJ15" s="340"/>
      <c r="KVK15" s="340"/>
      <c r="KVL15" s="340"/>
      <c r="KVM15" s="340"/>
      <c r="KVN15" s="340"/>
      <c r="KVO15" s="340"/>
      <c r="KVP15" s="340"/>
      <c r="KVQ15" s="340"/>
      <c r="KVR15" s="340"/>
      <c r="KVS15" s="340"/>
      <c r="KVT15" s="340"/>
      <c r="KVU15" s="340"/>
      <c r="KVV15" s="340"/>
      <c r="KVW15" s="340"/>
      <c r="KVX15" s="340"/>
      <c r="KVY15" s="340"/>
      <c r="KVZ15" s="340"/>
      <c r="KWA15" s="340"/>
      <c r="KWB15" s="340"/>
      <c r="KWC15" s="340"/>
      <c r="KWD15" s="340"/>
      <c r="KWE15" s="340"/>
      <c r="KWF15" s="340"/>
      <c r="KWG15" s="340"/>
      <c r="KWH15" s="340"/>
      <c r="KWI15" s="340"/>
      <c r="KWJ15" s="340"/>
      <c r="KWK15" s="340"/>
      <c r="KWL15" s="340"/>
      <c r="KWM15" s="340"/>
      <c r="KWN15" s="340"/>
      <c r="KWO15" s="340"/>
      <c r="KWP15" s="340"/>
      <c r="KWQ15" s="340"/>
      <c r="KWR15" s="340"/>
      <c r="KWS15" s="340"/>
      <c r="KWT15" s="340"/>
      <c r="KWU15" s="340"/>
      <c r="KWV15" s="340"/>
      <c r="KWW15" s="340"/>
      <c r="KWX15" s="340"/>
      <c r="KWY15" s="340"/>
      <c r="KWZ15" s="340"/>
      <c r="KXA15" s="340"/>
      <c r="KXB15" s="340"/>
      <c r="KXC15" s="340"/>
      <c r="KXD15" s="340"/>
      <c r="KXE15" s="340"/>
      <c r="KXF15" s="340"/>
      <c r="KXG15" s="340"/>
      <c r="KXH15" s="340"/>
      <c r="KXI15" s="340"/>
      <c r="KXJ15" s="340"/>
      <c r="KXK15" s="340"/>
      <c r="KXL15" s="340"/>
      <c r="KXM15" s="340"/>
      <c r="KXN15" s="340"/>
      <c r="KXO15" s="340"/>
      <c r="KXP15" s="340"/>
      <c r="KXQ15" s="340"/>
      <c r="KXR15" s="340"/>
      <c r="KXS15" s="340"/>
      <c r="KXT15" s="340"/>
      <c r="KXU15" s="340"/>
      <c r="KXV15" s="340"/>
      <c r="KXW15" s="340"/>
      <c r="KXX15" s="340"/>
      <c r="KXY15" s="340"/>
      <c r="KXZ15" s="340"/>
      <c r="KYA15" s="340"/>
      <c r="KYB15" s="340"/>
      <c r="KYC15" s="340"/>
      <c r="KYD15" s="340"/>
      <c r="KYE15" s="340"/>
      <c r="KYF15" s="340"/>
      <c r="KYG15" s="340"/>
      <c r="KYH15" s="340"/>
      <c r="KYI15" s="340"/>
      <c r="KYJ15" s="340"/>
      <c r="KYK15" s="340"/>
      <c r="KYL15" s="340"/>
      <c r="KYM15" s="340"/>
      <c r="KYN15" s="340"/>
      <c r="KYO15" s="340"/>
      <c r="KYP15" s="340"/>
      <c r="KYQ15" s="340"/>
      <c r="KYR15" s="340"/>
      <c r="KYS15" s="340"/>
      <c r="KYT15" s="340"/>
      <c r="KYU15" s="340"/>
      <c r="KYV15" s="340"/>
      <c r="KYW15" s="340"/>
      <c r="KYX15" s="340"/>
      <c r="KYY15" s="340"/>
      <c r="KYZ15" s="340"/>
      <c r="KZA15" s="340"/>
      <c r="KZB15" s="340"/>
      <c r="KZC15" s="340"/>
      <c r="KZD15" s="340"/>
      <c r="KZE15" s="340"/>
      <c r="KZF15" s="340"/>
      <c r="KZG15" s="340"/>
      <c r="KZH15" s="340"/>
      <c r="KZI15" s="340"/>
      <c r="KZJ15" s="340"/>
      <c r="KZK15" s="340"/>
      <c r="KZL15" s="340"/>
      <c r="KZM15" s="340"/>
      <c r="KZN15" s="340"/>
      <c r="KZO15" s="340"/>
      <c r="KZP15" s="340"/>
      <c r="KZQ15" s="340"/>
      <c r="KZR15" s="340"/>
      <c r="KZS15" s="340"/>
      <c r="KZT15" s="340"/>
      <c r="KZU15" s="340"/>
      <c r="KZV15" s="340"/>
      <c r="KZW15" s="340"/>
      <c r="KZX15" s="340"/>
      <c r="KZY15" s="340"/>
      <c r="KZZ15" s="340"/>
      <c r="LAA15" s="340"/>
      <c r="LAB15" s="340"/>
      <c r="LAC15" s="340"/>
      <c r="LAD15" s="340"/>
      <c r="LAE15" s="340"/>
      <c r="LAF15" s="340"/>
      <c r="LAG15" s="340"/>
      <c r="LAH15" s="340"/>
      <c r="LAI15" s="340"/>
      <c r="LAJ15" s="340"/>
      <c r="LAK15" s="340"/>
      <c r="LAL15" s="340"/>
      <c r="LAM15" s="340"/>
      <c r="LAN15" s="340"/>
      <c r="LAO15" s="340"/>
      <c r="LAP15" s="340"/>
      <c r="LAQ15" s="340"/>
      <c r="LAR15" s="340"/>
      <c r="LAS15" s="340"/>
      <c r="LAT15" s="340"/>
      <c r="LAU15" s="340"/>
      <c r="LAV15" s="340"/>
      <c r="LAW15" s="340"/>
      <c r="LAX15" s="340"/>
      <c r="LAY15" s="340"/>
      <c r="LAZ15" s="340"/>
      <c r="LBA15" s="340"/>
      <c r="LBB15" s="340"/>
      <c r="LBC15" s="340"/>
      <c r="LBD15" s="340"/>
      <c r="LBE15" s="340"/>
      <c r="LBF15" s="340"/>
      <c r="LBG15" s="340"/>
      <c r="LBH15" s="340"/>
      <c r="LBI15" s="340"/>
      <c r="LBJ15" s="340"/>
      <c r="LBK15" s="340"/>
      <c r="LBL15" s="340"/>
      <c r="LBM15" s="340"/>
      <c r="LBN15" s="340"/>
      <c r="LBO15" s="340"/>
      <c r="LBP15" s="340"/>
      <c r="LBQ15" s="340"/>
      <c r="LBR15" s="340"/>
      <c r="LBS15" s="340"/>
      <c r="LBT15" s="340"/>
      <c r="LBU15" s="340"/>
      <c r="LBV15" s="340"/>
      <c r="LBW15" s="340"/>
      <c r="LBX15" s="340"/>
      <c r="LBY15" s="340"/>
      <c r="LBZ15" s="340"/>
      <c r="LCA15" s="340"/>
      <c r="LCB15" s="340"/>
      <c r="LCC15" s="340"/>
      <c r="LCD15" s="340"/>
      <c r="LCE15" s="340"/>
      <c r="LCF15" s="340"/>
      <c r="LCG15" s="340"/>
      <c r="LCH15" s="340"/>
      <c r="LCI15" s="340"/>
      <c r="LCJ15" s="340"/>
      <c r="LCK15" s="340"/>
      <c r="LCL15" s="340"/>
      <c r="LCM15" s="340"/>
      <c r="LCN15" s="340"/>
      <c r="LCO15" s="340"/>
      <c r="LCP15" s="340"/>
      <c r="LCQ15" s="340"/>
      <c r="LCR15" s="340"/>
      <c r="LCS15" s="340"/>
      <c r="LCT15" s="340"/>
      <c r="LCU15" s="340"/>
      <c r="LCV15" s="340"/>
      <c r="LCW15" s="340"/>
      <c r="LCX15" s="340"/>
      <c r="LCY15" s="340"/>
      <c r="LCZ15" s="340"/>
      <c r="LDA15" s="340"/>
      <c r="LDB15" s="340"/>
      <c r="LDC15" s="340"/>
      <c r="LDD15" s="340"/>
      <c r="LDE15" s="340"/>
      <c r="LDF15" s="340"/>
      <c r="LDG15" s="340"/>
      <c r="LDH15" s="340"/>
      <c r="LDI15" s="340"/>
      <c r="LDJ15" s="340"/>
      <c r="LDK15" s="340"/>
      <c r="LDL15" s="340"/>
      <c r="LDM15" s="340"/>
      <c r="LDN15" s="340"/>
      <c r="LDO15" s="340"/>
      <c r="LDP15" s="340"/>
      <c r="LDQ15" s="340"/>
      <c r="LDR15" s="340"/>
      <c r="LDS15" s="340"/>
      <c r="LDT15" s="340"/>
      <c r="LDU15" s="340"/>
      <c r="LDV15" s="340"/>
      <c r="LDW15" s="340"/>
      <c r="LDX15" s="340"/>
      <c r="LDY15" s="340"/>
      <c r="LDZ15" s="340"/>
      <c r="LEA15" s="340"/>
      <c r="LEB15" s="340"/>
      <c r="LEC15" s="340"/>
      <c r="LED15" s="340"/>
      <c r="LEE15" s="340"/>
      <c r="LEF15" s="340"/>
      <c r="LEG15" s="340"/>
      <c r="LEH15" s="340"/>
      <c r="LEI15" s="340"/>
      <c r="LEJ15" s="340"/>
      <c r="LEK15" s="340"/>
      <c r="LEL15" s="340"/>
      <c r="LEM15" s="340"/>
      <c r="LEN15" s="340"/>
      <c r="LEO15" s="340"/>
      <c r="LEP15" s="340"/>
      <c r="LEQ15" s="340"/>
      <c r="LER15" s="340"/>
      <c r="LES15" s="340"/>
      <c r="LET15" s="340"/>
      <c r="LEU15" s="340"/>
      <c r="LEV15" s="340"/>
      <c r="LEW15" s="340"/>
      <c r="LEX15" s="340"/>
      <c r="LEY15" s="340"/>
      <c r="LEZ15" s="340"/>
      <c r="LFA15" s="340"/>
      <c r="LFB15" s="340"/>
      <c r="LFC15" s="340"/>
      <c r="LFD15" s="340"/>
      <c r="LFE15" s="340"/>
      <c r="LFF15" s="340"/>
      <c r="LFG15" s="340"/>
      <c r="LFH15" s="340"/>
      <c r="LFI15" s="340"/>
      <c r="LFJ15" s="340"/>
      <c r="LFK15" s="340"/>
      <c r="LFL15" s="340"/>
      <c r="LFM15" s="340"/>
      <c r="LFN15" s="340"/>
      <c r="LFO15" s="340"/>
      <c r="LFP15" s="340"/>
      <c r="LFQ15" s="340"/>
      <c r="LFR15" s="340"/>
      <c r="LFS15" s="340"/>
      <c r="LFT15" s="340"/>
      <c r="LFU15" s="340"/>
      <c r="LFV15" s="340"/>
      <c r="LFW15" s="340"/>
      <c r="LFX15" s="340"/>
      <c r="LFY15" s="340"/>
      <c r="LFZ15" s="340"/>
      <c r="LGA15" s="340"/>
      <c r="LGB15" s="340"/>
      <c r="LGC15" s="340"/>
      <c r="LGD15" s="340"/>
      <c r="LGE15" s="340"/>
      <c r="LGF15" s="340"/>
      <c r="LGG15" s="340"/>
      <c r="LGH15" s="340"/>
      <c r="LGI15" s="340"/>
      <c r="LGJ15" s="340"/>
      <c r="LGK15" s="340"/>
      <c r="LGL15" s="340"/>
      <c r="LGM15" s="340"/>
      <c r="LGN15" s="340"/>
      <c r="LGO15" s="340"/>
      <c r="LGP15" s="340"/>
      <c r="LGQ15" s="340"/>
      <c r="LGR15" s="340"/>
      <c r="LGS15" s="340"/>
      <c r="LGT15" s="340"/>
      <c r="LGU15" s="340"/>
      <c r="LGV15" s="340"/>
      <c r="LGW15" s="340"/>
      <c r="LGX15" s="340"/>
      <c r="LGY15" s="340"/>
      <c r="LGZ15" s="340"/>
      <c r="LHA15" s="340"/>
      <c r="LHB15" s="340"/>
      <c r="LHC15" s="340"/>
      <c r="LHD15" s="340"/>
      <c r="LHE15" s="340"/>
      <c r="LHF15" s="340"/>
      <c r="LHG15" s="340"/>
      <c r="LHH15" s="340"/>
      <c r="LHI15" s="340"/>
      <c r="LHJ15" s="340"/>
      <c r="LHK15" s="340"/>
      <c r="LHL15" s="340"/>
      <c r="LHM15" s="340"/>
      <c r="LHN15" s="340"/>
      <c r="LHO15" s="340"/>
      <c r="LHP15" s="340"/>
      <c r="LHQ15" s="340"/>
      <c r="LHR15" s="340"/>
      <c r="LHS15" s="340"/>
      <c r="LHT15" s="340"/>
      <c r="LHU15" s="340"/>
      <c r="LHV15" s="340"/>
      <c r="LHW15" s="340"/>
      <c r="LHX15" s="340"/>
      <c r="LHY15" s="340"/>
      <c r="LHZ15" s="340"/>
      <c r="LIA15" s="340"/>
      <c r="LIB15" s="340"/>
      <c r="LIC15" s="340"/>
      <c r="LID15" s="340"/>
      <c r="LIE15" s="340"/>
      <c r="LIF15" s="340"/>
      <c r="LIG15" s="340"/>
      <c r="LIH15" s="340"/>
      <c r="LII15" s="340"/>
      <c r="LIJ15" s="340"/>
      <c r="LIK15" s="340"/>
      <c r="LIL15" s="340"/>
      <c r="LIM15" s="340"/>
      <c r="LIN15" s="340"/>
      <c r="LIO15" s="340"/>
      <c r="LIP15" s="340"/>
      <c r="LIQ15" s="340"/>
      <c r="LIR15" s="340"/>
      <c r="LIS15" s="340"/>
      <c r="LIT15" s="340"/>
      <c r="LIU15" s="340"/>
      <c r="LIV15" s="340"/>
      <c r="LIW15" s="340"/>
      <c r="LIX15" s="340"/>
      <c r="LIY15" s="340"/>
      <c r="LIZ15" s="340"/>
      <c r="LJA15" s="340"/>
      <c r="LJB15" s="340"/>
      <c r="LJC15" s="340"/>
      <c r="LJD15" s="340"/>
      <c r="LJE15" s="340"/>
      <c r="LJF15" s="340"/>
      <c r="LJG15" s="340"/>
      <c r="LJH15" s="340"/>
      <c r="LJI15" s="340"/>
      <c r="LJJ15" s="340"/>
      <c r="LJK15" s="340"/>
      <c r="LJL15" s="340"/>
      <c r="LJM15" s="340"/>
      <c r="LJN15" s="340"/>
      <c r="LJO15" s="340"/>
      <c r="LJP15" s="340"/>
      <c r="LJQ15" s="340"/>
      <c r="LJR15" s="340"/>
      <c r="LJS15" s="340"/>
      <c r="LJT15" s="340"/>
      <c r="LJU15" s="340"/>
      <c r="LJV15" s="340"/>
      <c r="LJW15" s="340"/>
      <c r="LJX15" s="340"/>
      <c r="LJY15" s="340"/>
      <c r="LJZ15" s="340"/>
      <c r="LKA15" s="340"/>
      <c r="LKB15" s="340"/>
      <c r="LKC15" s="340"/>
      <c r="LKD15" s="340"/>
      <c r="LKE15" s="340"/>
      <c r="LKF15" s="340"/>
      <c r="LKG15" s="340"/>
      <c r="LKH15" s="340"/>
      <c r="LKI15" s="340"/>
      <c r="LKJ15" s="340"/>
      <c r="LKK15" s="340"/>
      <c r="LKL15" s="340"/>
      <c r="LKM15" s="340"/>
      <c r="LKN15" s="340"/>
      <c r="LKO15" s="340"/>
      <c r="LKP15" s="340"/>
      <c r="LKQ15" s="340"/>
      <c r="LKR15" s="340"/>
      <c r="LKS15" s="340"/>
      <c r="LKT15" s="340"/>
      <c r="LKU15" s="340"/>
      <c r="LKV15" s="340"/>
      <c r="LKW15" s="340"/>
      <c r="LKX15" s="340"/>
      <c r="LKY15" s="340"/>
      <c r="LKZ15" s="340"/>
      <c r="LLA15" s="340"/>
      <c r="LLB15" s="340"/>
      <c r="LLC15" s="340"/>
      <c r="LLD15" s="340"/>
      <c r="LLE15" s="340"/>
      <c r="LLF15" s="340"/>
      <c r="LLG15" s="340"/>
      <c r="LLH15" s="340"/>
      <c r="LLI15" s="340"/>
      <c r="LLJ15" s="340"/>
      <c r="LLK15" s="340"/>
      <c r="LLL15" s="340"/>
      <c r="LLM15" s="340"/>
      <c r="LLN15" s="340"/>
      <c r="LLO15" s="340"/>
      <c r="LLP15" s="340"/>
      <c r="LLQ15" s="340"/>
      <c r="LLR15" s="340"/>
      <c r="LLS15" s="340"/>
      <c r="LLT15" s="340"/>
      <c r="LLU15" s="340"/>
      <c r="LLV15" s="340"/>
      <c r="LLW15" s="340"/>
      <c r="LLX15" s="340"/>
      <c r="LLY15" s="340"/>
      <c r="LLZ15" s="340"/>
      <c r="LMA15" s="340"/>
      <c r="LMB15" s="340"/>
      <c r="LMC15" s="340"/>
      <c r="LMD15" s="340"/>
      <c r="LME15" s="340"/>
      <c r="LMF15" s="340"/>
      <c r="LMG15" s="340"/>
      <c r="LMH15" s="340"/>
      <c r="LMI15" s="340"/>
      <c r="LMJ15" s="340"/>
      <c r="LMK15" s="340"/>
      <c r="LML15" s="340"/>
      <c r="LMM15" s="340"/>
      <c r="LMN15" s="340"/>
      <c r="LMO15" s="340"/>
      <c r="LMP15" s="340"/>
      <c r="LMQ15" s="340"/>
      <c r="LMR15" s="340"/>
      <c r="LMS15" s="340"/>
      <c r="LMT15" s="340"/>
      <c r="LMU15" s="340"/>
      <c r="LMV15" s="340"/>
      <c r="LMW15" s="340"/>
      <c r="LMX15" s="340"/>
      <c r="LMY15" s="340"/>
      <c r="LMZ15" s="340"/>
      <c r="LNA15" s="340"/>
      <c r="LNB15" s="340"/>
      <c r="LNC15" s="340"/>
      <c r="LND15" s="340"/>
      <c r="LNE15" s="340"/>
      <c r="LNF15" s="340"/>
      <c r="LNG15" s="340"/>
      <c r="LNH15" s="340"/>
      <c r="LNI15" s="340"/>
      <c r="LNJ15" s="340"/>
      <c r="LNK15" s="340"/>
      <c r="LNL15" s="340"/>
      <c r="LNM15" s="340"/>
      <c r="LNN15" s="340"/>
      <c r="LNO15" s="340"/>
      <c r="LNP15" s="340"/>
      <c r="LNQ15" s="340"/>
      <c r="LNR15" s="340"/>
      <c r="LNS15" s="340"/>
      <c r="LNT15" s="340"/>
      <c r="LNU15" s="340"/>
      <c r="LNV15" s="340"/>
      <c r="LNW15" s="340"/>
      <c r="LNX15" s="340"/>
      <c r="LNY15" s="340"/>
      <c r="LNZ15" s="340"/>
      <c r="LOA15" s="340"/>
      <c r="LOB15" s="340"/>
      <c r="LOC15" s="340"/>
      <c r="LOD15" s="340"/>
      <c r="LOE15" s="340"/>
      <c r="LOF15" s="340"/>
      <c r="LOG15" s="340"/>
      <c r="LOH15" s="340"/>
      <c r="LOI15" s="340"/>
      <c r="LOJ15" s="340"/>
      <c r="LOK15" s="340"/>
      <c r="LOL15" s="340"/>
      <c r="LOM15" s="340"/>
      <c r="LON15" s="340"/>
      <c r="LOO15" s="340"/>
      <c r="LOP15" s="340"/>
      <c r="LOQ15" s="340"/>
      <c r="LOR15" s="340"/>
      <c r="LOS15" s="340"/>
      <c r="LOT15" s="340"/>
      <c r="LOU15" s="340"/>
      <c r="LOV15" s="340"/>
      <c r="LOW15" s="340"/>
      <c r="LOX15" s="340"/>
      <c r="LOY15" s="340"/>
      <c r="LOZ15" s="340"/>
      <c r="LPA15" s="340"/>
      <c r="LPB15" s="340"/>
      <c r="LPC15" s="340"/>
      <c r="LPD15" s="340"/>
      <c r="LPE15" s="340"/>
      <c r="LPF15" s="340"/>
      <c r="LPG15" s="340"/>
      <c r="LPH15" s="340"/>
      <c r="LPI15" s="340"/>
      <c r="LPJ15" s="340"/>
      <c r="LPK15" s="340"/>
      <c r="LPL15" s="340"/>
      <c r="LPM15" s="340"/>
      <c r="LPN15" s="340"/>
      <c r="LPO15" s="340"/>
      <c r="LPP15" s="340"/>
      <c r="LPQ15" s="340"/>
      <c r="LPR15" s="340"/>
      <c r="LPS15" s="340"/>
      <c r="LPT15" s="340"/>
      <c r="LPU15" s="340"/>
      <c r="LPV15" s="340"/>
      <c r="LPW15" s="340"/>
      <c r="LPX15" s="340"/>
      <c r="LPY15" s="340"/>
      <c r="LPZ15" s="340"/>
      <c r="LQA15" s="340"/>
      <c r="LQB15" s="340"/>
      <c r="LQC15" s="340"/>
      <c r="LQD15" s="340"/>
      <c r="LQE15" s="340"/>
      <c r="LQF15" s="340"/>
      <c r="LQG15" s="340"/>
      <c r="LQH15" s="340"/>
      <c r="LQI15" s="340"/>
      <c r="LQJ15" s="340"/>
      <c r="LQK15" s="340"/>
      <c r="LQL15" s="340"/>
      <c r="LQM15" s="340"/>
      <c r="LQN15" s="340"/>
      <c r="LQO15" s="340"/>
      <c r="LQP15" s="340"/>
      <c r="LQQ15" s="340"/>
      <c r="LQR15" s="340"/>
      <c r="LQS15" s="340"/>
      <c r="LQT15" s="340"/>
      <c r="LQU15" s="340"/>
      <c r="LQV15" s="340"/>
      <c r="LQW15" s="340"/>
      <c r="LQX15" s="340"/>
      <c r="LQY15" s="340"/>
      <c r="LQZ15" s="340"/>
      <c r="LRA15" s="340"/>
      <c r="LRB15" s="340"/>
      <c r="LRC15" s="340"/>
      <c r="LRD15" s="340"/>
      <c r="LRE15" s="340"/>
      <c r="LRF15" s="340"/>
      <c r="LRG15" s="340"/>
      <c r="LRH15" s="340"/>
      <c r="LRI15" s="340"/>
      <c r="LRJ15" s="340"/>
      <c r="LRK15" s="340"/>
      <c r="LRL15" s="340"/>
      <c r="LRM15" s="340"/>
      <c r="LRN15" s="340"/>
      <c r="LRO15" s="340"/>
      <c r="LRP15" s="340"/>
      <c r="LRQ15" s="340"/>
      <c r="LRR15" s="340"/>
      <c r="LRS15" s="340"/>
      <c r="LRT15" s="340"/>
      <c r="LRU15" s="340"/>
      <c r="LRV15" s="340"/>
      <c r="LRW15" s="340"/>
      <c r="LRX15" s="340"/>
      <c r="LRY15" s="340"/>
      <c r="LRZ15" s="340"/>
      <c r="LSA15" s="340"/>
      <c r="LSB15" s="340"/>
      <c r="LSC15" s="340"/>
      <c r="LSD15" s="340"/>
      <c r="LSE15" s="340"/>
      <c r="LSF15" s="340"/>
      <c r="LSG15" s="340"/>
      <c r="LSH15" s="340"/>
      <c r="LSI15" s="340"/>
      <c r="LSJ15" s="340"/>
      <c r="LSK15" s="340"/>
      <c r="LSL15" s="340"/>
      <c r="LSM15" s="340"/>
      <c r="LSN15" s="340"/>
      <c r="LSO15" s="340"/>
      <c r="LSP15" s="340"/>
      <c r="LSQ15" s="340"/>
      <c r="LSR15" s="340"/>
      <c r="LSS15" s="340"/>
      <c r="LST15" s="340"/>
      <c r="LSU15" s="340"/>
      <c r="LSV15" s="340"/>
      <c r="LSW15" s="340"/>
      <c r="LSX15" s="340"/>
      <c r="LSY15" s="340"/>
      <c r="LSZ15" s="340"/>
      <c r="LTA15" s="340"/>
      <c r="LTB15" s="340"/>
      <c r="LTC15" s="340"/>
      <c r="LTD15" s="340"/>
      <c r="LTE15" s="340"/>
      <c r="LTF15" s="340"/>
      <c r="LTG15" s="340"/>
      <c r="LTH15" s="340"/>
      <c r="LTI15" s="340"/>
      <c r="LTJ15" s="340"/>
      <c r="LTK15" s="340"/>
      <c r="LTL15" s="340"/>
      <c r="LTM15" s="340"/>
      <c r="LTN15" s="340"/>
      <c r="LTO15" s="340"/>
      <c r="LTP15" s="340"/>
      <c r="LTQ15" s="340"/>
      <c r="LTR15" s="340"/>
      <c r="LTS15" s="340"/>
      <c r="LTT15" s="340"/>
      <c r="LTU15" s="340"/>
      <c r="LTV15" s="340"/>
      <c r="LTW15" s="340"/>
      <c r="LTX15" s="340"/>
      <c r="LTY15" s="340"/>
      <c r="LTZ15" s="340"/>
      <c r="LUA15" s="340"/>
      <c r="LUB15" s="340"/>
      <c r="LUC15" s="340"/>
      <c r="LUD15" s="340"/>
      <c r="LUE15" s="340"/>
      <c r="LUF15" s="340"/>
      <c r="LUG15" s="340"/>
      <c r="LUH15" s="340"/>
      <c r="LUI15" s="340"/>
      <c r="LUJ15" s="340"/>
      <c r="LUK15" s="340"/>
      <c r="LUL15" s="340"/>
      <c r="LUM15" s="340"/>
      <c r="LUN15" s="340"/>
      <c r="LUO15" s="340"/>
      <c r="LUP15" s="340"/>
      <c r="LUQ15" s="340"/>
      <c r="LUR15" s="340"/>
      <c r="LUS15" s="340"/>
      <c r="LUT15" s="340"/>
      <c r="LUU15" s="340"/>
      <c r="LUV15" s="340"/>
      <c r="LUW15" s="340"/>
      <c r="LUX15" s="340"/>
      <c r="LUY15" s="340"/>
      <c r="LUZ15" s="340"/>
      <c r="LVA15" s="340"/>
      <c r="LVB15" s="340"/>
      <c r="LVC15" s="340"/>
      <c r="LVD15" s="340"/>
      <c r="LVE15" s="340"/>
      <c r="LVF15" s="340"/>
      <c r="LVG15" s="340"/>
      <c r="LVH15" s="340"/>
      <c r="LVI15" s="340"/>
      <c r="LVJ15" s="340"/>
      <c r="LVK15" s="340"/>
      <c r="LVL15" s="340"/>
      <c r="LVM15" s="340"/>
      <c r="LVN15" s="340"/>
      <c r="LVO15" s="340"/>
      <c r="LVP15" s="340"/>
      <c r="LVQ15" s="340"/>
      <c r="LVR15" s="340"/>
      <c r="LVS15" s="340"/>
      <c r="LVT15" s="340"/>
      <c r="LVU15" s="340"/>
      <c r="LVV15" s="340"/>
      <c r="LVW15" s="340"/>
      <c r="LVX15" s="340"/>
      <c r="LVY15" s="340"/>
      <c r="LVZ15" s="340"/>
      <c r="LWA15" s="340"/>
      <c r="LWB15" s="340"/>
      <c r="LWC15" s="340"/>
      <c r="LWD15" s="340"/>
      <c r="LWE15" s="340"/>
      <c r="LWF15" s="340"/>
      <c r="LWG15" s="340"/>
      <c r="LWH15" s="340"/>
      <c r="LWI15" s="340"/>
      <c r="LWJ15" s="340"/>
      <c r="LWK15" s="340"/>
      <c r="LWL15" s="340"/>
      <c r="LWM15" s="340"/>
      <c r="LWN15" s="340"/>
      <c r="LWO15" s="340"/>
      <c r="LWP15" s="340"/>
      <c r="LWQ15" s="340"/>
      <c r="LWR15" s="340"/>
      <c r="LWS15" s="340"/>
      <c r="LWT15" s="340"/>
      <c r="LWU15" s="340"/>
      <c r="LWV15" s="340"/>
      <c r="LWW15" s="340"/>
      <c r="LWX15" s="340"/>
      <c r="LWY15" s="340"/>
      <c r="LWZ15" s="340"/>
      <c r="LXA15" s="340"/>
      <c r="LXB15" s="340"/>
      <c r="LXC15" s="340"/>
      <c r="LXD15" s="340"/>
      <c r="LXE15" s="340"/>
      <c r="LXF15" s="340"/>
      <c r="LXG15" s="340"/>
      <c r="LXH15" s="340"/>
      <c r="LXI15" s="340"/>
      <c r="LXJ15" s="340"/>
      <c r="LXK15" s="340"/>
      <c r="LXL15" s="340"/>
      <c r="LXM15" s="340"/>
      <c r="LXN15" s="340"/>
      <c r="LXO15" s="340"/>
      <c r="LXP15" s="340"/>
      <c r="LXQ15" s="340"/>
      <c r="LXR15" s="340"/>
      <c r="LXS15" s="340"/>
      <c r="LXT15" s="340"/>
      <c r="LXU15" s="340"/>
      <c r="LXV15" s="340"/>
      <c r="LXW15" s="340"/>
      <c r="LXX15" s="340"/>
      <c r="LXY15" s="340"/>
      <c r="LXZ15" s="340"/>
      <c r="LYA15" s="340"/>
      <c r="LYB15" s="340"/>
      <c r="LYC15" s="340"/>
      <c r="LYD15" s="340"/>
      <c r="LYE15" s="340"/>
      <c r="LYF15" s="340"/>
      <c r="LYG15" s="340"/>
      <c r="LYH15" s="340"/>
      <c r="LYI15" s="340"/>
      <c r="LYJ15" s="340"/>
      <c r="LYK15" s="340"/>
      <c r="LYL15" s="340"/>
      <c r="LYM15" s="340"/>
      <c r="LYN15" s="340"/>
      <c r="LYO15" s="340"/>
      <c r="LYP15" s="340"/>
      <c r="LYQ15" s="340"/>
      <c r="LYR15" s="340"/>
      <c r="LYS15" s="340"/>
      <c r="LYT15" s="340"/>
      <c r="LYU15" s="340"/>
      <c r="LYV15" s="340"/>
      <c r="LYW15" s="340"/>
      <c r="LYX15" s="340"/>
      <c r="LYY15" s="340"/>
      <c r="LYZ15" s="340"/>
      <c r="LZA15" s="340"/>
      <c r="LZB15" s="340"/>
      <c r="LZC15" s="340"/>
      <c r="LZD15" s="340"/>
      <c r="LZE15" s="340"/>
      <c r="LZF15" s="340"/>
      <c r="LZG15" s="340"/>
      <c r="LZH15" s="340"/>
      <c r="LZI15" s="340"/>
      <c r="LZJ15" s="340"/>
      <c r="LZK15" s="340"/>
      <c r="LZL15" s="340"/>
      <c r="LZM15" s="340"/>
      <c r="LZN15" s="340"/>
      <c r="LZO15" s="340"/>
      <c r="LZP15" s="340"/>
      <c r="LZQ15" s="340"/>
      <c r="LZR15" s="340"/>
      <c r="LZS15" s="340"/>
      <c r="LZT15" s="340"/>
      <c r="LZU15" s="340"/>
      <c r="LZV15" s="340"/>
      <c r="LZW15" s="340"/>
      <c r="LZX15" s="340"/>
      <c r="LZY15" s="340"/>
      <c r="LZZ15" s="340"/>
      <c r="MAA15" s="340"/>
      <c r="MAB15" s="340"/>
      <c r="MAC15" s="340"/>
      <c r="MAD15" s="340"/>
      <c r="MAE15" s="340"/>
      <c r="MAF15" s="340"/>
      <c r="MAG15" s="340"/>
      <c r="MAH15" s="340"/>
      <c r="MAI15" s="340"/>
      <c r="MAJ15" s="340"/>
      <c r="MAK15" s="340"/>
      <c r="MAL15" s="340"/>
      <c r="MAM15" s="340"/>
      <c r="MAN15" s="340"/>
      <c r="MAO15" s="340"/>
      <c r="MAP15" s="340"/>
      <c r="MAQ15" s="340"/>
      <c r="MAR15" s="340"/>
      <c r="MAS15" s="340"/>
      <c r="MAT15" s="340"/>
      <c r="MAU15" s="340"/>
      <c r="MAV15" s="340"/>
      <c r="MAW15" s="340"/>
      <c r="MAX15" s="340"/>
      <c r="MAY15" s="340"/>
      <c r="MAZ15" s="340"/>
      <c r="MBA15" s="340"/>
      <c r="MBB15" s="340"/>
      <c r="MBC15" s="340"/>
      <c r="MBD15" s="340"/>
      <c r="MBE15" s="340"/>
      <c r="MBF15" s="340"/>
      <c r="MBG15" s="340"/>
      <c r="MBH15" s="340"/>
      <c r="MBI15" s="340"/>
      <c r="MBJ15" s="340"/>
      <c r="MBK15" s="340"/>
      <c r="MBL15" s="340"/>
      <c r="MBM15" s="340"/>
      <c r="MBN15" s="340"/>
      <c r="MBO15" s="340"/>
      <c r="MBP15" s="340"/>
      <c r="MBQ15" s="340"/>
      <c r="MBR15" s="340"/>
      <c r="MBS15" s="340"/>
      <c r="MBT15" s="340"/>
      <c r="MBU15" s="340"/>
      <c r="MBV15" s="340"/>
      <c r="MBW15" s="340"/>
      <c r="MBX15" s="340"/>
      <c r="MBY15" s="340"/>
      <c r="MBZ15" s="340"/>
      <c r="MCA15" s="340"/>
      <c r="MCB15" s="340"/>
      <c r="MCC15" s="340"/>
      <c r="MCD15" s="340"/>
      <c r="MCE15" s="340"/>
      <c r="MCF15" s="340"/>
      <c r="MCG15" s="340"/>
      <c r="MCH15" s="340"/>
      <c r="MCI15" s="340"/>
      <c r="MCJ15" s="340"/>
      <c r="MCK15" s="340"/>
      <c r="MCL15" s="340"/>
      <c r="MCM15" s="340"/>
      <c r="MCN15" s="340"/>
      <c r="MCO15" s="340"/>
      <c r="MCP15" s="340"/>
      <c r="MCQ15" s="340"/>
      <c r="MCR15" s="340"/>
      <c r="MCS15" s="340"/>
      <c r="MCT15" s="340"/>
      <c r="MCU15" s="340"/>
      <c r="MCV15" s="340"/>
      <c r="MCW15" s="340"/>
      <c r="MCX15" s="340"/>
      <c r="MCY15" s="340"/>
      <c r="MCZ15" s="340"/>
      <c r="MDA15" s="340"/>
      <c r="MDB15" s="340"/>
      <c r="MDC15" s="340"/>
      <c r="MDD15" s="340"/>
      <c r="MDE15" s="340"/>
      <c r="MDF15" s="340"/>
      <c r="MDG15" s="340"/>
      <c r="MDH15" s="340"/>
      <c r="MDI15" s="340"/>
      <c r="MDJ15" s="340"/>
      <c r="MDK15" s="340"/>
      <c r="MDL15" s="340"/>
      <c r="MDM15" s="340"/>
      <c r="MDN15" s="340"/>
      <c r="MDO15" s="340"/>
      <c r="MDP15" s="340"/>
      <c r="MDQ15" s="340"/>
      <c r="MDR15" s="340"/>
      <c r="MDS15" s="340"/>
      <c r="MDT15" s="340"/>
      <c r="MDU15" s="340"/>
      <c r="MDV15" s="340"/>
      <c r="MDW15" s="340"/>
      <c r="MDX15" s="340"/>
      <c r="MDY15" s="340"/>
      <c r="MDZ15" s="340"/>
      <c r="MEA15" s="340"/>
      <c r="MEB15" s="340"/>
      <c r="MEC15" s="340"/>
      <c r="MED15" s="340"/>
      <c r="MEE15" s="340"/>
      <c r="MEF15" s="340"/>
      <c r="MEG15" s="340"/>
      <c r="MEH15" s="340"/>
      <c r="MEI15" s="340"/>
      <c r="MEJ15" s="340"/>
      <c r="MEK15" s="340"/>
      <c r="MEL15" s="340"/>
      <c r="MEM15" s="340"/>
      <c r="MEN15" s="340"/>
      <c r="MEO15" s="340"/>
      <c r="MEP15" s="340"/>
      <c r="MEQ15" s="340"/>
      <c r="MER15" s="340"/>
      <c r="MES15" s="340"/>
      <c r="MET15" s="340"/>
      <c r="MEU15" s="340"/>
      <c r="MEV15" s="340"/>
      <c r="MEW15" s="340"/>
      <c r="MEX15" s="340"/>
      <c r="MEY15" s="340"/>
      <c r="MEZ15" s="340"/>
      <c r="MFA15" s="340"/>
      <c r="MFB15" s="340"/>
      <c r="MFC15" s="340"/>
      <c r="MFD15" s="340"/>
      <c r="MFE15" s="340"/>
      <c r="MFF15" s="340"/>
      <c r="MFG15" s="340"/>
      <c r="MFH15" s="340"/>
      <c r="MFI15" s="340"/>
      <c r="MFJ15" s="340"/>
      <c r="MFK15" s="340"/>
      <c r="MFL15" s="340"/>
      <c r="MFM15" s="340"/>
      <c r="MFN15" s="340"/>
      <c r="MFO15" s="340"/>
      <c r="MFP15" s="340"/>
      <c r="MFQ15" s="340"/>
      <c r="MFR15" s="340"/>
      <c r="MFS15" s="340"/>
      <c r="MFT15" s="340"/>
      <c r="MFU15" s="340"/>
      <c r="MFV15" s="340"/>
      <c r="MFW15" s="340"/>
      <c r="MFX15" s="340"/>
      <c r="MFY15" s="340"/>
      <c r="MFZ15" s="340"/>
      <c r="MGA15" s="340"/>
      <c r="MGB15" s="340"/>
      <c r="MGC15" s="340"/>
      <c r="MGD15" s="340"/>
      <c r="MGE15" s="340"/>
      <c r="MGF15" s="340"/>
      <c r="MGG15" s="340"/>
      <c r="MGH15" s="340"/>
      <c r="MGI15" s="340"/>
      <c r="MGJ15" s="340"/>
      <c r="MGK15" s="340"/>
      <c r="MGL15" s="340"/>
      <c r="MGM15" s="340"/>
      <c r="MGN15" s="340"/>
      <c r="MGO15" s="340"/>
      <c r="MGP15" s="340"/>
      <c r="MGQ15" s="340"/>
      <c r="MGR15" s="340"/>
      <c r="MGS15" s="340"/>
      <c r="MGT15" s="340"/>
      <c r="MGU15" s="340"/>
      <c r="MGV15" s="340"/>
      <c r="MGW15" s="340"/>
      <c r="MGX15" s="340"/>
      <c r="MGY15" s="340"/>
      <c r="MGZ15" s="340"/>
      <c r="MHA15" s="340"/>
      <c r="MHB15" s="340"/>
      <c r="MHC15" s="340"/>
      <c r="MHD15" s="340"/>
      <c r="MHE15" s="340"/>
      <c r="MHF15" s="340"/>
      <c r="MHG15" s="340"/>
      <c r="MHH15" s="340"/>
      <c r="MHI15" s="340"/>
      <c r="MHJ15" s="340"/>
      <c r="MHK15" s="340"/>
      <c r="MHL15" s="340"/>
      <c r="MHM15" s="340"/>
      <c r="MHN15" s="340"/>
      <c r="MHO15" s="340"/>
      <c r="MHP15" s="340"/>
      <c r="MHQ15" s="340"/>
      <c r="MHR15" s="340"/>
      <c r="MHS15" s="340"/>
      <c r="MHT15" s="340"/>
      <c r="MHU15" s="340"/>
      <c r="MHV15" s="340"/>
      <c r="MHW15" s="340"/>
      <c r="MHX15" s="340"/>
      <c r="MHY15" s="340"/>
      <c r="MHZ15" s="340"/>
      <c r="MIA15" s="340"/>
      <c r="MIB15" s="340"/>
      <c r="MIC15" s="340"/>
      <c r="MID15" s="340"/>
      <c r="MIE15" s="340"/>
      <c r="MIF15" s="340"/>
      <c r="MIG15" s="340"/>
      <c r="MIH15" s="340"/>
      <c r="MII15" s="340"/>
      <c r="MIJ15" s="340"/>
      <c r="MIK15" s="340"/>
      <c r="MIL15" s="340"/>
      <c r="MIM15" s="340"/>
      <c r="MIN15" s="340"/>
      <c r="MIO15" s="340"/>
      <c r="MIP15" s="340"/>
      <c r="MIQ15" s="340"/>
      <c r="MIR15" s="340"/>
      <c r="MIS15" s="340"/>
      <c r="MIT15" s="340"/>
      <c r="MIU15" s="340"/>
      <c r="MIV15" s="340"/>
      <c r="MIW15" s="340"/>
      <c r="MIX15" s="340"/>
      <c r="MIY15" s="340"/>
      <c r="MIZ15" s="340"/>
      <c r="MJA15" s="340"/>
      <c r="MJB15" s="340"/>
      <c r="MJC15" s="340"/>
      <c r="MJD15" s="340"/>
      <c r="MJE15" s="340"/>
      <c r="MJF15" s="340"/>
      <c r="MJG15" s="340"/>
      <c r="MJH15" s="340"/>
      <c r="MJI15" s="340"/>
      <c r="MJJ15" s="340"/>
      <c r="MJK15" s="340"/>
      <c r="MJL15" s="340"/>
      <c r="MJM15" s="340"/>
      <c r="MJN15" s="340"/>
      <c r="MJO15" s="340"/>
      <c r="MJP15" s="340"/>
      <c r="MJQ15" s="340"/>
      <c r="MJR15" s="340"/>
      <c r="MJS15" s="340"/>
      <c r="MJT15" s="340"/>
      <c r="MJU15" s="340"/>
      <c r="MJV15" s="340"/>
      <c r="MJW15" s="340"/>
      <c r="MJX15" s="340"/>
      <c r="MJY15" s="340"/>
      <c r="MJZ15" s="340"/>
      <c r="MKA15" s="340"/>
      <c r="MKB15" s="340"/>
      <c r="MKC15" s="340"/>
      <c r="MKD15" s="340"/>
      <c r="MKE15" s="340"/>
      <c r="MKF15" s="340"/>
      <c r="MKG15" s="340"/>
      <c r="MKH15" s="340"/>
      <c r="MKI15" s="340"/>
      <c r="MKJ15" s="340"/>
      <c r="MKK15" s="340"/>
      <c r="MKL15" s="340"/>
      <c r="MKM15" s="340"/>
      <c r="MKN15" s="340"/>
      <c r="MKO15" s="340"/>
      <c r="MKP15" s="340"/>
      <c r="MKQ15" s="340"/>
      <c r="MKR15" s="340"/>
      <c r="MKS15" s="340"/>
      <c r="MKT15" s="340"/>
      <c r="MKU15" s="340"/>
      <c r="MKV15" s="340"/>
      <c r="MKW15" s="340"/>
      <c r="MKX15" s="340"/>
      <c r="MKY15" s="340"/>
      <c r="MKZ15" s="340"/>
      <c r="MLA15" s="340"/>
      <c r="MLB15" s="340"/>
      <c r="MLC15" s="340"/>
      <c r="MLD15" s="340"/>
      <c r="MLE15" s="340"/>
      <c r="MLF15" s="340"/>
      <c r="MLG15" s="340"/>
      <c r="MLH15" s="340"/>
      <c r="MLI15" s="340"/>
      <c r="MLJ15" s="340"/>
      <c r="MLK15" s="340"/>
      <c r="MLL15" s="340"/>
      <c r="MLM15" s="340"/>
      <c r="MLN15" s="340"/>
      <c r="MLO15" s="340"/>
      <c r="MLP15" s="340"/>
      <c r="MLQ15" s="340"/>
      <c r="MLR15" s="340"/>
      <c r="MLS15" s="340"/>
      <c r="MLT15" s="340"/>
      <c r="MLU15" s="340"/>
      <c r="MLV15" s="340"/>
      <c r="MLW15" s="340"/>
      <c r="MLX15" s="340"/>
      <c r="MLY15" s="340"/>
      <c r="MLZ15" s="340"/>
      <c r="MMA15" s="340"/>
      <c r="MMB15" s="340"/>
      <c r="MMC15" s="340"/>
      <c r="MMD15" s="340"/>
      <c r="MME15" s="340"/>
      <c r="MMF15" s="340"/>
      <c r="MMG15" s="340"/>
      <c r="MMH15" s="340"/>
      <c r="MMI15" s="340"/>
      <c r="MMJ15" s="340"/>
      <c r="MMK15" s="340"/>
      <c r="MML15" s="340"/>
      <c r="MMM15" s="340"/>
      <c r="MMN15" s="340"/>
      <c r="MMO15" s="340"/>
      <c r="MMP15" s="340"/>
      <c r="MMQ15" s="340"/>
      <c r="MMR15" s="340"/>
      <c r="MMS15" s="340"/>
      <c r="MMT15" s="340"/>
      <c r="MMU15" s="340"/>
      <c r="MMV15" s="340"/>
      <c r="MMW15" s="340"/>
      <c r="MMX15" s="340"/>
      <c r="MMY15" s="340"/>
      <c r="MMZ15" s="340"/>
      <c r="MNA15" s="340"/>
      <c r="MNB15" s="340"/>
      <c r="MNC15" s="340"/>
      <c r="MND15" s="340"/>
      <c r="MNE15" s="340"/>
      <c r="MNF15" s="340"/>
      <c r="MNG15" s="340"/>
      <c r="MNH15" s="340"/>
      <c r="MNI15" s="340"/>
      <c r="MNJ15" s="340"/>
      <c r="MNK15" s="340"/>
      <c r="MNL15" s="340"/>
      <c r="MNM15" s="340"/>
      <c r="MNN15" s="340"/>
      <c r="MNO15" s="340"/>
      <c r="MNP15" s="340"/>
      <c r="MNQ15" s="340"/>
      <c r="MNR15" s="340"/>
      <c r="MNS15" s="340"/>
      <c r="MNT15" s="340"/>
      <c r="MNU15" s="340"/>
      <c r="MNV15" s="340"/>
      <c r="MNW15" s="340"/>
      <c r="MNX15" s="340"/>
      <c r="MNY15" s="340"/>
      <c r="MNZ15" s="340"/>
      <c r="MOA15" s="340"/>
      <c r="MOB15" s="340"/>
      <c r="MOC15" s="340"/>
      <c r="MOD15" s="340"/>
      <c r="MOE15" s="340"/>
      <c r="MOF15" s="340"/>
      <c r="MOG15" s="340"/>
      <c r="MOH15" s="340"/>
      <c r="MOI15" s="340"/>
      <c r="MOJ15" s="340"/>
      <c r="MOK15" s="340"/>
      <c r="MOL15" s="340"/>
      <c r="MOM15" s="340"/>
      <c r="MON15" s="340"/>
      <c r="MOO15" s="340"/>
      <c r="MOP15" s="340"/>
      <c r="MOQ15" s="340"/>
      <c r="MOR15" s="340"/>
      <c r="MOS15" s="340"/>
      <c r="MOT15" s="340"/>
      <c r="MOU15" s="340"/>
      <c r="MOV15" s="340"/>
      <c r="MOW15" s="340"/>
      <c r="MOX15" s="340"/>
      <c r="MOY15" s="340"/>
      <c r="MOZ15" s="340"/>
      <c r="MPA15" s="340"/>
      <c r="MPB15" s="340"/>
      <c r="MPC15" s="340"/>
      <c r="MPD15" s="340"/>
      <c r="MPE15" s="340"/>
      <c r="MPF15" s="340"/>
      <c r="MPG15" s="340"/>
      <c r="MPH15" s="340"/>
      <c r="MPI15" s="340"/>
      <c r="MPJ15" s="340"/>
      <c r="MPK15" s="340"/>
      <c r="MPL15" s="340"/>
      <c r="MPM15" s="340"/>
      <c r="MPN15" s="340"/>
      <c r="MPO15" s="340"/>
      <c r="MPP15" s="340"/>
      <c r="MPQ15" s="340"/>
      <c r="MPR15" s="340"/>
      <c r="MPS15" s="340"/>
      <c r="MPT15" s="340"/>
      <c r="MPU15" s="340"/>
      <c r="MPV15" s="340"/>
      <c r="MPW15" s="340"/>
      <c r="MPX15" s="340"/>
      <c r="MPY15" s="340"/>
      <c r="MPZ15" s="340"/>
      <c r="MQA15" s="340"/>
      <c r="MQB15" s="340"/>
      <c r="MQC15" s="340"/>
      <c r="MQD15" s="340"/>
      <c r="MQE15" s="340"/>
      <c r="MQF15" s="340"/>
      <c r="MQG15" s="340"/>
      <c r="MQH15" s="340"/>
      <c r="MQI15" s="340"/>
      <c r="MQJ15" s="340"/>
      <c r="MQK15" s="340"/>
      <c r="MQL15" s="340"/>
      <c r="MQM15" s="340"/>
      <c r="MQN15" s="340"/>
      <c r="MQO15" s="340"/>
      <c r="MQP15" s="340"/>
      <c r="MQQ15" s="340"/>
      <c r="MQR15" s="340"/>
      <c r="MQS15" s="340"/>
      <c r="MQT15" s="340"/>
      <c r="MQU15" s="340"/>
      <c r="MQV15" s="340"/>
      <c r="MQW15" s="340"/>
      <c r="MQX15" s="340"/>
      <c r="MQY15" s="340"/>
      <c r="MQZ15" s="340"/>
      <c r="MRA15" s="340"/>
      <c r="MRB15" s="340"/>
      <c r="MRC15" s="340"/>
      <c r="MRD15" s="340"/>
      <c r="MRE15" s="340"/>
      <c r="MRF15" s="340"/>
      <c r="MRG15" s="340"/>
      <c r="MRH15" s="340"/>
      <c r="MRI15" s="340"/>
      <c r="MRJ15" s="340"/>
      <c r="MRK15" s="340"/>
      <c r="MRL15" s="340"/>
      <c r="MRM15" s="340"/>
      <c r="MRN15" s="340"/>
      <c r="MRO15" s="340"/>
      <c r="MRP15" s="340"/>
      <c r="MRQ15" s="340"/>
      <c r="MRR15" s="340"/>
      <c r="MRS15" s="340"/>
      <c r="MRT15" s="340"/>
      <c r="MRU15" s="340"/>
      <c r="MRV15" s="340"/>
      <c r="MRW15" s="340"/>
      <c r="MRX15" s="340"/>
      <c r="MRY15" s="340"/>
      <c r="MRZ15" s="340"/>
      <c r="MSA15" s="340"/>
      <c r="MSB15" s="340"/>
      <c r="MSC15" s="340"/>
      <c r="MSD15" s="340"/>
      <c r="MSE15" s="340"/>
      <c r="MSF15" s="340"/>
      <c r="MSG15" s="340"/>
      <c r="MSH15" s="340"/>
      <c r="MSI15" s="340"/>
      <c r="MSJ15" s="340"/>
      <c r="MSK15" s="340"/>
      <c r="MSL15" s="340"/>
      <c r="MSM15" s="340"/>
      <c r="MSN15" s="340"/>
      <c r="MSO15" s="340"/>
      <c r="MSP15" s="340"/>
      <c r="MSQ15" s="340"/>
      <c r="MSR15" s="340"/>
      <c r="MSS15" s="340"/>
      <c r="MST15" s="340"/>
      <c r="MSU15" s="340"/>
      <c r="MSV15" s="340"/>
      <c r="MSW15" s="340"/>
      <c r="MSX15" s="340"/>
      <c r="MSY15" s="340"/>
      <c r="MSZ15" s="340"/>
      <c r="MTA15" s="340"/>
      <c r="MTB15" s="340"/>
      <c r="MTC15" s="340"/>
      <c r="MTD15" s="340"/>
      <c r="MTE15" s="340"/>
      <c r="MTF15" s="340"/>
      <c r="MTG15" s="340"/>
      <c r="MTH15" s="340"/>
      <c r="MTI15" s="340"/>
      <c r="MTJ15" s="340"/>
      <c r="MTK15" s="340"/>
      <c r="MTL15" s="340"/>
      <c r="MTM15" s="340"/>
      <c r="MTN15" s="340"/>
      <c r="MTO15" s="340"/>
      <c r="MTP15" s="340"/>
      <c r="MTQ15" s="340"/>
      <c r="MTR15" s="340"/>
      <c r="MTS15" s="340"/>
      <c r="MTT15" s="340"/>
      <c r="MTU15" s="340"/>
      <c r="MTV15" s="340"/>
      <c r="MTW15" s="340"/>
      <c r="MTX15" s="340"/>
      <c r="MTY15" s="340"/>
      <c r="MTZ15" s="340"/>
      <c r="MUA15" s="340"/>
      <c r="MUB15" s="340"/>
      <c r="MUC15" s="340"/>
      <c r="MUD15" s="340"/>
      <c r="MUE15" s="340"/>
      <c r="MUF15" s="340"/>
      <c r="MUG15" s="340"/>
      <c r="MUH15" s="340"/>
      <c r="MUI15" s="340"/>
      <c r="MUJ15" s="340"/>
      <c r="MUK15" s="340"/>
      <c r="MUL15" s="340"/>
      <c r="MUM15" s="340"/>
      <c r="MUN15" s="340"/>
      <c r="MUO15" s="340"/>
      <c r="MUP15" s="340"/>
      <c r="MUQ15" s="340"/>
      <c r="MUR15" s="340"/>
      <c r="MUS15" s="340"/>
      <c r="MUT15" s="340"/>
      <c r="MUU15" s="340"/>
      <c r="MUV15" s="340"/>
      <c r="MUW15" s="340"/>
      <c r="MUX15" s="340"/>
      <c r="MUY15" s="340"/>
      <c r="MUZ15" s="340"/>
      <c r="MVA15" s="340"/>
      <c r="MVB15" s="340"/>
      <c r="MVC15" s="340"/>
      <c r="MVD15" s="340"/>
      <c r="MVE15" s="340"/>
      <c r="MVF15" s="340"/>
      <c r="MVG15" s="340"/>
      <c r="MVH15" s="340"/>
      <c r="MVI15" s="340"/>
      <c r="MVJ15" s="340"/>
      <c r="MVK15" s="340"/>
      <c r="MVL15" s="340"/>
      <c r="MVM15" s="340"/>
      <c r="MVN15" s="340"/>
      <c r="MVO15" s="340"/>
      <c r="MVP15" s="340"/>
      <c r="MVQ15" s="340"/>
      <c r="MVR15" s="340"/>
      <c r="MVS15" s="340"/>
      <c r="MVT15" s="340"/>
      <c r="MVU15" s="340"/>
      <c r="MVV15" s="340"/>
      <c r="MVW15" s="340"/>
      <c r="MVX15" s="340"/>
      <c r="MVY15" s="340"/>
      <c r="MVZ15" s="340"/>
      <c r="MWA15" s="340"/>
      <c r="MWB15" s="340"/>
      <c r="MWC15" s="340"/>
      <c r="MWD15" s="340"/>
      <c r="MWE15" s="340"/>
      <c r="MWF15" s="340"/>
      <c r="MWG15" s="340"/>
      <c r="MWH15" s="340"/>
      <c r="MWI15" s="340"/>
      <c r="MWJ15" s="340"/>
      <c r="MWK15" s="340"/>
      <c r="MWL15" s="340"/>
      <c r="MWM15" s="340"/>
      <c r="MWN15" s="340"/>
      <c r="MWO15" s="340"/>
      <c r="MWP15" s="340"/>
      <c r="MWQ15" s="340"/>
      <c r="MWR15" s="340"/>
      <c r="MWS15" s="340"/>
      <c r="MWT15" s="340"/>
      <c r="MWU15" s="340"/>
      <c r="MWV15" s="340"/>
      <c r="MWW15" s="340"/>
      <c r="MWX15" s="340"/>
      <c r="MWY15" s="340"/>
      <c r="MWZ15" s="340"/>
      <c r="MXA15" s="340"/>
      <c r="MXB15" s="340"/>
      <c r="MXC15" s="340"/>
      <c r="MXD15" s="340"/>
      <c r="MXE15" s="340"/>
      <c r="MXF15" s="340"/>
      <c r="MXG15" s="340"/>
      <c r="MXH15" s="340"/>
      <c r="MXI15" s="340"/>
      <c r="MXJ15" s="340"/>
      <c r="MXK15" s="340"/>
      <c r="MXL15" s="340"/>
      <c r="MXM15" s="340"/>
      <c r="MXN15" s="340"/>
      <c r="MXO15" s="340"/>
      <c r="MXP15" s="340"/>
      <c r="MXQ15" s="340"/>
      <c r="MXR15" s="340"/>
      <c r="MXS15" s="340"/>
      <c r="MXT15" s="340"/>
      <c r="MXU15" s="340"/>
      <c r="MXV15" s="340"/>
      <c r="MXW15" s="340"/>
      <c r="MXX15" s="340"/>
      <c r="MXY15" s="340"/>
      <c r="MXZ15" s="340"/>
      <c r="MYA15" s="340"/>
      <c r="MYB15" s="340"/>
      <c r="MYC15" s="340"/>
      <c r="MYD15" s="340"/>
      <c r="MYE15" s="340"/>
      <c r="MYF15" s="340"/>
      <c r="MYG15" s="340"/>
      <c r="MYH15" s="340"/>
      <c r="MYI15" s="340"/>
      <c r="MYJ15" s="340"/>
      <c r="MYK15" s="340"/>
      <c r="MYL15" s="340"/>
      <c r="MYM15" s="340"/>
      <c r="MYN15" s="340"/>
      <c r="MYO15" s="340"/>
      <c r="MYP15" s="340"/>
      <c r="MYQ15" s="340"/>
      <c r="MYR15" s="340"/>
      <c r="MYS15" s="340"/>
      <c r="MYT15" s="340"/>
      <c r="MYU15" s="340"/>
      <c r="MYV15" s="340"/>
      <c r="MYW15" s="340"/>
      <c r="MYX15" s="340"/>
      <c r="MYY15" s="340"/>
      <c r="MYZ15" s="340"/>
      <c r="MZA15" s="340"/>
      <c r="MZB15" s="340"/>
      <c r="MZC15" s="340"/>
      <c r="MZD15" s="340"/>
      <c r="MZE15" s="340"/>
      <c r="MZF15" s="340"/>
      <c r="MZG15" s="340"/>
      <c r="MZH15" s="340"/>
      <c r="MZI15" s="340"/>
      <c r="MZJ15" s="340"/>
      <c r="MZK15" s="340"/>
      <c r="MZL15" s="340"/>
      <c r="MZM15" s="340"/>
      <c r="MZN15" s="340"/>
      <c r="MZO15" s="340"/>
      <c r="MZP15" s="340"/>
      <c r="MZQ15" s="340"/>
      <c r="MZR15" s="340"/>
      <c r="MZS15" s="340"/>
      <c r="MZT15" s="340"/>
      <c r="MZU15" s="340"/>
      <c r="MZV15" s="340"/>
      <c r="MZW15" s="340"/>
      <c r="MZX15" s="340"/>
      <c r="MZY15" s="340"/>
      <c r="MZZ15" s="340"/>
      <c r="NAA15" s="340"/>
      <c r="NAB15" s="340"/>
      <c r="NAC15" s="340"/>
      <c r="NAD15" s="340"/>
      <c r="NAE15" s="340"/>
      <c r="NAF15" s="340"/>
      <c r="NAG15" s="340"/>
      <c r="NAH15" s="340"/>
      <c r="NAI15" s="340"/>
      <c r="NAJ15" s="340"/>
      <c r="NAK15" s="340"/>
      <c r="NAL15" s="340"/>
      <c r="NAM15" s="340"/>
      <c r="NAN15" s="340"/>
      <c r="NAO15" s="340"/>
      <c r="NAP15" s="340"/>
      <c r="NAQ15" s="340"/>
      <c r="NAR15" s="340"/>
      <c r="NAS15" s="340"/>
      <c r="NAT15" s="340"/>
      <c r="NAU15" s="340"/>
      <c r="NAV15" s="340"/>
      <c r="NAW15" s="340"/>
      <c r="NAX15" s="340"/>
      <c r="NAY15" s="340"/>
      <c r="NAZ15" s="340"/>
      <c r="NBA15" s="340"/>
      <c r="NBB15" s="340"/>
      <c r="NBC15" s="340"/>
      <c r="NBD15" s="340"/>
      <c r="NBE15" s="340"/>
      <c r="NBF15" s="340"/>
      <c r="NBG15" s="340"/>
      <c r="NBH15" s="340"/>
      <c r="NBI15" s="340"/>
      <c r="NBJ15" s="340"/>
      <c r="NBK15" s="340"/>
      <c r="NBL15" s="340"/>
      <c r="NBM15" s="340"/>
      <c r="NBN15" s="340"/>
      <c r="NBO15" s="340"/>
      <c r="NBP15" s="340"/>
      <c r="NBQ15" s="340"/>
      <c r="NBR15" s="340"/>
      <c r="NBS15" s="340"/>
      <c r="NBT15" s="340"/>
      <c r="NBU15" s="340"/>
      <c r="NBV15" s="340"/>
      <c r="NBW15" s="340"/>
      <c r="NBX15" s="340"/>
      <c r="NBY15" s="340"/>
      <c r="NBZ15" s="340"/>
      <c r="NCA15" s="340"/>
      <c r="NCB15" s="340"/>
      <c r="NCC15" s="340"/>
      <c r="NCD15" s="340"/>
      <c r="NCE15" s="340"/>
      <c r="NCF15" s="340"/>
      <c r="NCG15" s="340"/>
      <c r="NCH15" s="340"/>
      <c r="NCI15" s="340"/>
      <c r="NCJ15" s="340"/>
      <c r="NCK15" s="340"/>
      <c r="NCL15" s="340"/>
      <c r="NCM15" s="340"/>
      <c r="NCN15" s="340"/>
      <c r="NCO15" s="340"/>
      <c r="NCP15" s="340"/>
      <c r="NCQ15" s="340"/>
      <c r="NCR15" s="340"/>
      <c r="NCS15" s="340"/>
      <c r="NCT15" s="340"/>
      <c r="NCU15" s="340"/>
      <c r="NCV15" s="340"/>
      <c r="NCW15" s="340"/>
      <c r="NCX15" s="340"/>
      <c r="NCY15" s="340"/>
      <c r="NCZ15" s="340"/>
      <c r="NDA15" s="340"/>
      <c r="NDB15" s="340"/>
      <c r="NDC15" s="340"/>
      <c r="NDD15" s="340"/>
      <c r="NDE15" s="340"/>
      <c r="NDF15" s="340"/>
      <c r="NDG15" s="340"/>
      <c r="NDH15" s="340"/>
      <c r="NDI15" s="340"/>
      <c r="NDJ15" s="340"/>
      <c r="NDK15" s="340"/>
      <c r="NDL15" s="340"/>
      <c r="NDM15" s="340"/>
      <c r="NDN15" s="340"/>
      <c r="NDO15" s="340"/>
      <c r="NDP15" s="340"/>
      <c r="NDQ15" s="340"/>
      <c r="NDR15" s="340"/>
      <c r="NDS15" s="340"/>
      <c r="NDT15" s="340"/>
      <c r="NDU15" s="340"/>
      <c r="NDV15" s="340"/>
      <c r="NDW15" s="340"/>
      <c r="NDX15" s="340"/>
      <c r="NDY15" s="340"/>
      <c r="NDZ15" s="340"/>
      <c r="NEA15" s="340"/>
      <c r="NEB15" s="340"/>
      <c r="NEC15" s="340"/>
      <c r="NED15" s="340"/>
      <c r="NEE15" s="340"/>
      <c r="NEF15" s="340"/>
      <c r="NEG15" s="340"/>
      <c r="NEH15" s="340"/>
      <c r="NEI15" s="340"/>
      <c r="NEJ15" s="340"/>
      <c r="NEK15" s="340"/>
      <c r="NEL15" s="340"/>
      <c r="NEM15" s="340"/>
      <c r="NEN15" s="340"/>
      <c r="NEO15" s="340"/>
      <c r="NEP15" s="340"/>
      <c r="NEQ15" s="340"/>
      <c r="NER15" s="340"/>
      <c r="NES15" s="340"/>
      <c r="NET15" s="340"/>
      <c r="NEU15" s="340"/>
      <c r="NEV15" s="340"/>
      <c r="NEW15" s="340"/>
      <c r="NEX15" s="340"/>
      <c r="NEY15" s="340"/>
      <c r="NEZ15" s="340"/>
      <c r="NFA15" s="340"/>
      <c r="NFB15" s="340"/>
      <c r="NFC15" s="340"/>
      <c r="NFD15" s="340"/>
      <c r="NFE15" s="340"/>
      <c r="NFF15" s="340"/>
      <c r="NFG15" s="340"/>
      <c r="NFH15" s="340"/>
      <c r="NFI15" s="340"/>
      <c r="NFJ15" s="340"/>
      <c r="NFK15" s="340"/>
      <c r="NFL15" s="340"/>
      <c r="NFM15" s="340"/>
      <c r="NFN15" s="340"/>
      <c r="NFO15" s="340"/>
      <c r="NFP15" s="340"/>
      <c r="NFQ15" s="340"/>
      <c r="NFR15" s="340"/>
      <c r="NFS15" s="340"/>
      <c r="NFT15" s="340"/>
      <c r="NFU15" s="340"/>
      <c r="NFV15" s="340"/>
      <c r="NFW15" s="340"/>
      <c r="NFX15" s="340"/>
      <c r="NFY15" s="340"/>
      <c r="NFZ15" s="340"/>
      <c r="NGA15" s="340"/>
      <c r="NGB15" s="340"/>
      <c r="NGC15" s="340"/>
      <c r="NGD15" s="340"/>
      <c r="NGE15" s="340"/>
      <c r="NGF15" s="340"/>
      <c r="NGG15" s="340"/>
      <c r="NGH15" s="340"/>
      <c r="NGI15" s="340"/>
      <c r="NGJ15" s="340"/>
      <c r="NGK15" s="340"/>
      <c r="NGL15" s="340"/>
      <c r="NGM15" s="340"/>
      <c r="NGN15" s="340"/>
      <c r="NGO15" s="340"/>
      <c r="NGP15" s="340"/>
      <c r="NGQ15" s="340"/>
      <c r="NGR15" s="340"/>
      <c r="NGS15" s="340"/>
      <c r="NGT15" s="340"/>
      <c r="NGU15" s="340"/>
      <c r="NGV15" s="340"/>
      <c r="NGW15" s="340"/>
      <c r="NGX15" s="340"/>
      <c r="NGY15" s="340"/>
      <c r="NGZ15" s="340"/>
      <c r="NHA15" s="340"/>
      <c r="NHB15" s="340"/>
      <c r="NHC15" s="340"/>
      <c r="NHD15" s="340"/>
      <c r="NHE15" s="340"/>
      <c r="NHF15" s="340"/>
      <c r="NHG15" s="340"/>
      <c r="NHH15" s="340"/>
      <c r="NHI15" s="340"/>
      <c r="NHJ15" s="340"/>
      <c r="NHK15" s="340"/>
      <c r="NHL15" s="340"/>
      <c r="NHM15" s="340"/>
      <c r="NHN15" s="340"/>
      <c r="NHO15" s="340"/>
      <c r="NHP15" s="340"/>
      <c r="NHQ15" s="340"/>
      <c r="NHR15" s="340"/>
      <c r="NHS15" s="340"/>
      <c r="NHT15" s="340"/>
      <c r="NHU15" s="340"/>
      <c r="NHV15" s="340"/>
      <c r="NHW15" s="340"/>
      <c r="NHX15" s="340"/>
      <c r="NHY15" s="340"/>
      <c r="NHZ15" s="340"/>
      <c r="NIA15" s="340"/>
      <c r="NIB15" s="340"/>
      <c r="NIC15" s="340"/>
      <c r="NID15" s="340"/>
      <c r="NIE15" s="340"/>
      <c r="NIF15" s="340"/>
      <c r="NIG15" s="340"/>
      <c r="NIH15" s="340"/>
      <c r="NII15" s="340"/>
      <c r="NIJ15" s="340"/>
      <c r="NIK15" s="340"/>
      <c r="NIL15" s="340"/>
      <c r="NIM15" s="340"/>
      <c r="NIN15" s="340"/>
      <c r="NIO15" s="340"/>
      <c r="NIP15" s="340"/>
      <c r="NIQ15" s="340"/>
      <c r="NIR15" s="340"/>
      <c r="NIS15" s="340"/>
      <c r="NIT15" s="340"/>
      <c r="NIU15" s="340"/>
      <c r="NIV15" s="340"/>
      <c r="NIW15" s="340"/>
      <c r="NIX15" s="340"/>
      <c r="NIY15" s="340"/>
      <c r="NIZ15" s="340"/>
      <c r="NJA15" s="340"/>
      <c r="NJB15" s="340"/>
      <c r="NJC15" s="340"/>
      <c r="NJD15" s="340"/>
      <c r="NJE15" s="340"/>
      <c r="NJF15" s="340"/>
      <c r="NJG15" s="340"/>
      <c r="NJH15" s="340"/>
      <c r="NJI15" s="340"/>
      <c r="NJJ15" s="340"/>
      <c r="NJK15" s="340"/>
      <c r="NJL15" s="340"/>
      <c r="NJM15" s="340"/>
      <c r="NJN15" s="340"/>
      <c r="NJO15" s="340"/>
      <c r="NJP15" s="340"/>
      <c r="NJQ15" s="340"/>
      <c r="NJR15" s="340"/>
      <c r="NJS15" s="340"/>
      <c r="NJT15" s="340"/>
      <c r="NJU15" s="340"/>
      <c r="NJV15" s="340"/>
      <c r="NJW15" s="340"/>
      <c r="NJX15" s="340"/>
      <c r="NJY15" s="340"/>
      <c r="NJZ15" s="340"/>
      <c r="NKA15" s="340"/>
      <c r="NKB15" s="340"/>
      <c r="NKC15" s="340"/>
      <c r="NKD15" s="340"/>
      <c r="NKE15" s="340"/>
      <c r="NKF15" s="340"/>
      <c r="NKG15" s="340"/>
      <c r="NKH15" s="340"/>
      <c r="NKI15" s="340"/>
      <c r="NKJ15" s="340"/>
      <c r="NKK15" s="340"/>
      <c r="NKL15" s="340"/>
      <c r="NKM15" s="340"/>
      <c r="NKN15" s="340"/>
      <c r="NKO15" s="340"/>
      <c r="NKP15" s="340"/>
      <c r="NKQ15" s="340"/>
      <c r="NKR15" s="340"/>
      <c r="NKS15" s="340"/>
      <c r="NKT15" s="340"/>
      <c r="NKU15" s="340"/>
      <c r="NKV15" s="340"/>
      <c r="NKW15" s="340"/>
      <c r="NKX15" s="340"/>
      <c r="NKY15" s="340"/>
      <c r="NKZ15" s="340"/>
      <c r="NLA15" s="340"/>
      <c r="NLB15" s="340"/>
      <c r="NLC15" s="340"/>
      <c r="NLD15" s="340"/>
      <c r="NLE15" s="340"/>
      <c r="NLF15" s="340"/>
      <c r="NLG15" s="340"/>
      <c r="NLH15" s="340"/>
      <c r="NLI15" s="340"/>
      <c r="NLJ15" s="340"/>
      <c r="NLK15" s="340"/>
      <c r="NLL15" s="340"/>
      <c r="NLM15" s="340"/>
      <c r="NLN15" s="340"/>
      <c r="NLO15" s="340"/>
      <c r="NLP15" s="340"/>
      <c r="NLQ15" s="340"/>
      <c r="NLR15" s="340"/>
      <c r="NLS15" s="340"/>
      <c r="NLT15" s="340"/>
      <c r="NLU15" s="340"/>
      <c r="NLV15" s="340"/>
      <c r="NLW15" s="340"/>
      <c r="NLX15" s="340"/>
      <c r="NLY15" s="340"/>
      <c r="NLZ15" s="340"/>
      <c r="NMA15" s="340"/>
      <c r="NMB15" s="340"/>
      <c r="NMC15" s="340"/>
      <c r="NMD15" s="340"/>
      <c r="NME15" s="340"/>
      <c r="NMF15" s="340"/>
      <c r="NMG15" s="340"/>
      <c r="NMH15" s="340"/>
      <c r="NMI15" s="340"/>
      <c r="NMJ15" s="340"/>
      <c r="NMK15" s="340"/>
      <c r="NML15" s="340"/>
      <c r="NMM15" s="340"/>
      <c r="NMN15" s="340"/>
      <c r="NMO15" s="340"/>
      <c r="NMP15" s="340"/>
      <c r="NMQ15" s="340"/>
      <c r="NMR15" s="340"/>
      <c r="NMS15" s="340"/>
      <c r="NMT15" s="340"/>
      <c r="NMU15" s="340"/>
      <c r="NMV15" s="340"/>
      <c r="NMW15" s="340"/>
      <c r="NMX15" s="340"/>
      <c r="NMY15" s="340"/>
      <c r="NMZ15" s="340"/>
      <c r="NNA15" s="340"/>
      <c r="NNB15" s="340"/>
      <c r="NNC15" s="340"/>
      <c r="NND15" s="340"/>
      <c r="NNE15" s="340"/>
      <c r="NNF15" s="340"/>
      <c r="NNG15" s="340"/>
      <c r="NNH15" s="340"/>
      <c r="NNI15" s="340"/>
      <c r="NNJ15" s="340"/>
      <c r="NNK15" s="340"/>
      <c r="NNL15" s="340"/>
      <c r="NNM15" s="340"/>
      <c r="NNN15" s="340"/>
      <c r="NNO15" s="340"/>
      <c r="NNP15" s="340"/>
      <c r="NNQ15" s="340"/>
      <c r="NNR15" s="340"/>
      <c r="NNS15" s="340"/>
      <c r="NNT15" s="340"/>
      <c r="NNU15" s="340"/>
      <c r="NNV15" s="340"/>
      <c r="NNW15" s="340"/>
      <c r="NNX15" s="340"/>
      <c r="NNY15" s="340"/>
      <c r="NNZ15" s="340"/>
      <c r="NOA15" s="340"/>
      <c r="NOB15" s="340"/>
      <c r="NOC15" s="340"/>
      <c r="NOD15" s="340"/>
      <c r="NOE15" s="340"/>
      <c r="NOF15" s="340"/>
      <c r="NOG15" s="340"/>
      <c r="NOH15" s="340"/>
      <c r="NOI15" s="340"/>
      <c r="NOJ15" s="340"/>
      <c r="NOK15" s="340"/>
      <c r="NOL15" s="340"/>
      <c r="NOM15" s="340"/>
      <c r="NON15" s="340"/>
      <c r="NOO15" s="340"/>
      <c r="NOP15" s="340"/>
      <c r="NOQ15" s="340"/>
      <c r="NOR15" s="340"/>
      <c r="NOS15" s="340"/>
      <c r="NOT15" s="340"/>
      <c r="NOU15" s="340"/>
      <c r="NOV15" s="340"/>
      <c r="NOW15" s="340"/>
      <c r="NOX15" s="340"/>
      <c r="NOY15" s="340"/>
      <c r="NOZ15" s="340"/>
      <c r="NPA15" s="340"/>
      <c r="NPB15" s="340"/>
      <c r="NPC15" s="340"/>
      <c r="NPD15" s="340"/>
      <c r="NPE15" s="340"/>
      <c r="NPF15" s="340"/>
      <c r="NPG15" s="340"/>
      <c r="NPH15" s="340"/>
      <c r="NPI15" s="340"/>
      <c r="NPJ15" s="340"/>
      <c r="NPK15" s="340"/>
      <c r="NPL15" s="340"/>
      <c r="NPM15" s="340"/>
      <c r="NPN15" s="340"/>
      <c r="NPO15" s="340"/>
      <c r="NPP15" s="340"/>
      <c r="NPQ15" s="340"/>
      <c r="NPR15" s="340"/>
      <c r="NPS15" s="340"/>
      <c r="NPT15" s="340"/>
      <c r="NPU15" s="340"/>
      <c r="NPV15" s="340"/>
      <c r="NPW15" s="340"/>
      <c r="NPX15" s="340"/>
      <c r="NPY15" s="340"/>
      <c r="NPZ15" s="340"/>
      <c r="NQA15" s="340"/>
      <c r="NQB15" s="340"/>
      <c r="NQC15" s="340"/>
      <c r="NQD15" s="340"/>
      <c r="NQE15" s="340"/>
      <c r="NQF15" s="340"/>
      <c r="NQG15" s="340"/>
      <c r="NQH15" s="340"/>
      <c r="NQI15" s="340"/>
      <c r="NQJ15" s="340"/>
      <c r="NQK15" s="340"/>
      <c r="NQL15" s="340"/>
      <c r="NQM15" s="340"/>
      <c r="NQN15" s="340"/>
      <c r="NQO15" s="340"/>
      <c r="NQP15" s="340"/>
      <c r="NQQ15" s="340"/>
      <c r="NQR15" s="340"/>
      <c r="NQS15" s="340"/>
      <c r="NQT15" s="340"/>
      <c r="NQU15" s="340"/>
      <c r="NQV15" s="340"/>
      <c r="NQW15" s="340"/>
      <c r="NQX15" s="340"/>
      <c r="NQY15" s="340"/>
      <c r="NQZ15" s="340"/>
      <c r="NRA15" s="340"/>
      <c r="NRB15" s="340"/>
      <c r="NRC15" s="340"/>
      <c r="NRD15" s="340"/>
      <c r="NRE15" s="340"/>
      <c r="NRF15" s="340"/>
      <c r="NRG15" s="340"/>
      <c r="NRH15" s="340"/>
      <c r="NRI15" s="340"/>
      <c r="NRJ15" s="340"/>
      <c r="NRK15" s="340"/>
      <c r="NRL15" s="340"/>
      <c r="NRM15" s="340"/>
      <c r="NRN15" s="340"/>
      <c r="NRO15" s="340"/>
      <c r="NRP15" s="340"/>
      <c r="NRQ15" s="340"/>
      <c r="NRR15" s="340"/>
      <c r="NRS15" s="340"/>
      <c r="NRT15" s="340"/>
      <c r="NRU15" s="340"/>
      <c r="NRV15" s="340"/>
      <c r="NRW15" s="340"/>
      <c r="NRX15" s="340"/>
      <c r="NRY15" s="340"/>
      <c r="NRZ15" s="340"/>
      <c r="NSA15" s="340"/>
      <c r="NSB15" s="340"/>
      <c r="NSC15" s="340"/>
      <c r="NSD15" s="340"/>
      <c r="NSE15" s="340"/>
      <c r="NSF15" s="340"/>
      <c r="NSG15" s="340"/>
      <c r="NSH15" s="340"/>
      <c r="NSI15" s="340"/>
      <c r="NSJ15" s="340"/>
      <c r="NSK15" s="340"/>
      <c r="NSL15" s="340"/>
      <c r="NSM15" s="340"/>
      <c r="NSN15" s="340"/>
      <c r="NSO15" s="340"/>
      <c r="NSP15" s="340"/>
      <c r="NSQ15" s="340"/>
      <c r="NSR15" s="340"/>
      <c r="NSS15" s="340"/>
      <c r="NST15" s="340"/>
      <c r="NSU15" s="340"/>
      <c r="NSV15" s="340"/>
      <c r="NSW15" s="340"/>
      <c r="NSX15" s="340"/>
      <c r="NSY15" s="340"/>
      <c r="NSZ15" s="340"/>
      <c r="NTA15" s="340"/>
      <c r="NTB15" s="340"/>
      <c r="NTC15" s="340"/>
      <c r="NTD15" s="340"/>
      <c r="NTE15" s="340"/>
      <c r="NTF15" s="340"/>
      <c r="NTG15" s="340"/>
      <c r="NTH15" s="340"/>
      <c r="NTI15" s="340"/>
      <c r="NTJ15" s="340"/>
      <c r="NTK15" s="340"/>
      <c r="NTL15" s="340"/>
      <c r="NTM15" s="340"/>
      <c r="NTN15" s="340"/>
      <c r="NTO15" s="340"/>
      <c r="NTP15" s="340"/>
      <c r="NTQ15" s="340"/>
      <c r="NTR15" s="340"/>
      <c r="NTS15" s="340"/>
      <c r="NTT15" s="340"/>
      <c r="NTU15" s="340"/>
      <c r="NTV15" s="340"/>
      <c r="NTW15" s="340"/>
      <c r="NTX15" s="340"/>
      <c r="NTY15" s="340"/>
      <c r="NTZ15" s="340"/>
      <c r="NUA15" s="340"/>
      <c r="NUB15" s="340"/>
      <c r="NUC15" s="340"/>
      <c r="NUD15" s="340"/>
      <c r="NUE15" s="340"/>
      <c r="NUF15" s="340"/>
      <c r="NUG15" s="340"/>
      <c r="NUH15" s="340"/>
      <c r="NUI15" s="340"/>
      <c r="NUJ15" s="340"/>
      <c r="NUK15" s="340"/>
      <c r="NUL15" s="340"/>
      <c r="NUM15" s="340"/>
      <c r="NUN15" s="340"/>
      <c r="NUO15" s="340"/>
      <c r="NUP15" s="340"/>
      <c r="NUQ15" s="340"/>
      <c r="NUR15" s="340"/>
      <c r="NUS15" s="340"/>
      <c r="NUT15" s="340"/>
      <c r="NUU15" s="340"/>
      <c r="NUV15" s="340"/>
      <c r="NUW15" s="340"/>
      <c r="NUX15" s="340"/>
      <c r="NUY15" s="340"/>
      <c r="NUZ15" s="340"/>
      <c r="NVA15" s="340"/>
      <c r="NVB15" s="340"/>
      <c r="NVC15" s="340"/>
      <c r="NVD15" s="340"/>
      <c r="NVE15" s="340"/>
      <c r="NVF15" s="340"/>
      <c r="NVG15" s="340"/>
      <c r="NVH15" s="340"/>
      <c r="NVI15" s="340"/>
      <c r="NVJ15" s="340"/>
      <c r="NVK15" s="340"/>
      <c r="NVL15" s="340"/>
      <c r="NVM15" s="340"/>
      <c r="NVN15" s="340"/>
      <c r="NVO15" s="340"/>
      <c r="NVP15" s="340"/>
      <c r="NVQ15" s="340"/>
      <c r="NVR15" s="340"/>
      <c r="NVS15" s="340"/>
      <c r="NVT15" s="340"/>
      <c r="NVU15" s="340"/>
      <c r="NVV15" s="340"/>
      <c r="NVW15" s="340"/>
      <c r="NVX15" s="340"/>
      <c r="NVY15" s="340"/>
      <c r="NVZ15" s="340"/>
      <c r="NWA15" s="340"/>
      <c r="NWB15" s="340"/>
      <c r="NWC15" s="340"/>
      <c r="NWD15" s="340"/>
      <c r="NWE15" s="340"/>
      <c r="NWF15" s="340"/>
      <c r="NWG15" s="340"/>
      <c r="NWH15" s="340"/>
      <c r="NWI15" s="340"/>
      <c r="NWJ15" s="340"/>
      <c r="NWK15" s="340"/>
      <c r="NWL15" s="340"/>
      <c r="NWM15" s="340"/>
      <c r="NWN15" s="340"/>
      <c r="NWO15" s="340"/>
      <c r="NWP15" s="340"/>
      <c r="NWQ15" s="340"/>
      <c r="NWR15" s="340"/>
      <c r="NWS15" s="340"/>
      <c r="NWT15" s="340"/>
      <c r="NWU15" s="340"/>
      <c r="NWV15" s="340"/>
      <c r="NWW15" s="340"/>
      <c r="NWX15" s="340"/>
      <c r="NWY15" s="340"/>
      <c r="NWZ15" s="340"/>
      <c r="NXA15" s="340"/>
      <c r="NXB15" s="340"/>
      <c r="NXC15" s="340"/>
      <c r="NXD15" s="340"/>
      <c r="NXE15" s="340"/>
      <c r="NXF15" s="340"/>
      <c r="NXG15" s="340"/>
      <c r="NXH15" s="340"/>
      <c r="NXI15" s="340"/>
      <c r="NXJ15" s="340"/>
      <c r="NXK15" s="340"/>
      <c r="NXL15" s="340"/>
      <c r="NXM15" s="340"/>
      <c r="NXN15" s="340"/>
      <c r="NXO15" s="340"/>
      <c r="NXP15" s="340"/>
      <c r="NXQ15" s="340"/>
      <c r="NXR15" s="340"/>
      <c r="NXS15" s="340"/>
      <c r="NXT15" s="340"/>
      <c r="NXU15" s="340"/>
      <c r="NXV15" s="340"/>
      <c r="NXW15" s="340"/>
      <c r="NXX15" s="340"/>
      <c r="NXY15" s="340"/>
      <c r="NXZ15" s="340"/>
      <c r="NYA15" s="340"/>
      <c r="NYB15" s="340"/>
      <c r="NYC15" s="340"/>
      <c r="NYD15" s="340"/>
      <c r="NYE15" s="340"/>
      <c r="NYF15" s="340"/>
      <c r="NYG15" s="340"/>
      <c r="NYH15" s="340"/>
      <c r="NYI15" s="340"/>
      <c r="NYJ15" s="340"/>
      <c r="NYK15" s="340"/>
      <c r="NYL15" s="340"/>
      <c r="NYM15" s="340"/>
      <c r="NYN15" s="340"/>
      <c r="NYO15" s="340"/>
      <c r="NYP15" s="340"/>
      <c r="NYQ15" s="340"/>
      <c r="NYR15" s="340"/>
      <c r="NYS15" s="340"/>
      <c r="NYT15" s="340"/>
      <c r="NYU15" s="340"/>
      <c r="NYV15" s="340"/>
      <c r="NYW15" s="340"/>
      <c r="NYX15" s="340"/>
      <c r="NYY15" s="340"/>
      <c r="NYZ15" s="340"/>
      <c r="NZA15" s="340"/>
      <c r="NZB15" s="340"/>
      <c r="NZC15" s="340"/>
      <c r="NZD15" s="340"/>
      <c r="NZE15" s="340"/>
      <c r="NZF15" s="340"/>
      <c r="NZG15" s="340"/>
      <c r="NZH15" s="340"/>
      <c r="NZI15" s="340"/>
      <c r="NZJ15" s="340"/>
      <c r="NZK15" s="340"/>
      <c r="NZL15" s="340"/>
      <c r="NZM15" s="340"/>
      <c r="NZN15" s="340"/>
      <c r="NZO15" s="340"/>
      <c r="NZP15" s="340"/>
      <c r="NZQ15" s="340"/>
      <c r="NZR15" s="340"/>
      <c r="NZS15" s="340"/>
      <c r="NZT15" s="340"/>
      <c r="NZU15" s="340"/>
      <c r="NZV15" s="340"/>
      <c r="NZW15" s="340"/>
      <c r="NZX15" s="340"/>
      <c r="NZY15" s="340"/>
      <c r="NZZ15" s="340"/>
      <c r="OAA15" s="340"/>
      <c r="OAB15" s="340"/>
      <c r="OAC15" s="340"/>
      <c r="OAD15" s="340"/>
      <c r="OAE15" s="340"/>
      <c r="OAF15" s="340"/>
      <c r="OAG15" s="340"/>
      <c r="OAH15" s="340"/>
      <c r="OAI15" s="340"/>
      <c r="OAJ15" s="340"/>
      <c r="OAK15" s="340"/>
      <c r="OAL15" s="340"/>
      <c r="OAM15" s="340"/>
      <c r="OAN15" s="340"/>
      <c r="OAO15" s="340"/>
      <c r="OAP15" s="340"/>
      <c r="OAQ15" s="340"/>
      <c r="OAR15" s="340"/>
      <c r="OAS15" s="340"/>
      <c r="OAT15" s="340"/>
      <c r="OAU15" s="340"/>
      <c r="OAV15" s="340"/>
      <c r="OAW15" s="340"/>
      <c r="OAX15" s="340"/>
      <c r="OAY15" s="340"/>
      <c r="OAZ15" s="340"/>
      <c r="OBA15" s="340"/>
      <c r="OBB15" s="340"/>
      <c r="OBC15" s="340"/>
      <c r="OBD15" s="340"/>
      <c r="OBE15" s="340"/>
      <c r="OBF15" s="340"/>
      <c r="OBG15" s="340"/>
      <c r="OBH15" s="340"/>
      <c r="OBI15" s="340"/>
      <c r="OBJ15" s="340"/>
      <c r="OBK15" s="340"/>
      <c r="OBL15" s="340"/>
      <c r="OBM15" s="340"/>
      <c r="OBN15" s="340"/>
      <c r="OBO15" s="340"/>
      <c r="OBP15" s="340"/>
      <c r="OBQ15" s="340"/>
      <c r="OBR15" s="340"/>
      <c r="OBS15" s="340"/>
      <c r="OBT15" s="340"/>
      <c r="OBU15" s="340"/>
      <c r="OBV15" s="340"/>
      <c r="OBW15" s="340"/>
      <c r="OBX15" s="340"/>
      <c r="OBY15" s="340"/>
      <c r="OBZ15" s="340"/>
      <c r="OCA15" s="340"/>
      <c r="OCB15" s="340"/>
      <c r="OCC15" s="340"/>
      <c r="OCD15" s="340"/>
      <c r="OCE15" s="340"/>
      <c r="OCF15" s="340"/>
      <c r="OCG15" s="340"/>
      <c r="OCH15" s="340"/>
      <c r="OCI15" s="340"/>
      <c r="OCJ15" s="340"/>
      <c r="OCK15" s="340"/>
      <c r="OCL15" s="340"/>
      <c r="OCM15" s="340"/>
      <c r="OCN15" s="340"/>
      <c r="OCO15" s="340"/>
      <c r="OCP15" s="340"/>
      <c r="OCQ15" s="340"/>
      <c r="OCR15" s="340"/>
      <c r="OCS15" s="340"/>
      <c r="OCT15" s="340"/>
      <c r="OCU15" s="340"/>
      <c r="OCV15" s="340"/>
      <c r="OCW15" s="340"/>
      <c r="OCX15" s="340"/>
      <c r="OCY15" s="340"/>
      <c r="OCZ15" s="340"/>
      <c r="ODA15" s="340"/>
      <c r="ODB15" s="340"/>
      <c r="ODC15" s="340"/>
      <c r="ODD15" s="340"/>
      <c r="ODE15" s="340"/>
      <c r="ODF15" s="340"/>
      <c r="ODG15" s="340"/>
      <c r="ODH15" s="340"/>
      <c r="ODI15" s="340"/>
      <c r="ODJ15" s="340"/>
      <c r="ODK15" s="340"/>
      <c r="ODL15" s="340"/>
      <c r="ODM15" s="340"/>
      <c r="ODN15" s="340"/>
      <c r="ODO15" s="340"/>
      <c r="ODP15" s="340"/>
      <c r="ODQ15" s="340"/>
      <c r="ODR15" s="340"/>
      <c r="ODS15" s="340"/>
      <c r="ODT15" s="340"/>
      <c r="ODU15" s="340"/>
      <c r="ODV15" s="340"/>
      <c r="ODW15" s="340"/>
      <c r="ODX15" s="340"/>
      <c r="ODY15" s="340"/>
      <c r="ODZ15" s="340"/>
      <c r="OEA15" s="340"/>
      <c r="OEB15" s="340"/>
      <c r="OEC15" s="340"/>
      <c r="OED15" s="340"/>
      <c r="OEE15" s="340"/>
      <c r="OEF15" s="340"/>
      <c r="OEG15" s="340"/>
      <c r="OEH15" s="340"/>
      <c r="OEI15" s="340"/>
      <c r="OEJ15" s="340"/>
      <c r="OEK15" s="340"/>
      <c r="OEL15" s="340"/>
      <c r="OEM15" s="340"/>
      <c r="OEN15" s="340"/>
      <c r="OEO15" s="340"/>
      <c r="OEP15" s="340"/>
      <c r="OEQ15" s="340"/>
      <c r="OER15" s="340"/>
      <c r="OES15" s="340"/>
      <c r="OET15" s="340"/>
      <c r="OEU15" s="340"/>
      <c r="OEV15" s="340"/>
      <c r="OEW15" s="340"/>
      <c r="OEX15" s="340"/>
      <c r="OEY15" s="340"/>
      <c r="OEZ15" s="340"/>
      <c r="OFA15" s="340"/>
      <c r="OFB15" s="340"/>
      <c r="OFC15" s="340"/>
      <c r="OFD15" s="340"/>
      <c r="OFE15" s="340"/>
      <c r="OFF15" s="340"/>
      <c r="OFG15" s="340"/>
      <c r="OFH15" s="340"/>
      <c r="OFI15" s="340"/>
      <c r="OFJ15" s="340"/>
      <c r="OFK15" s="340"/>
      <c r="OFL15" s="340"/>
      <c r="OFM15" s="340"/>
      <c r="OFN15" s="340"/>
      <c r="OFO15" s="340"/>
      <c r="OFP15" s="340"/>
      <c r="OFQ15" s="340"/>
      <c r="OFR15" s="340"/>
      <c r="OFS15" s="340"/>
      <c r="OFT15" s="340"/>
      <c r="OFU15" s="340"/>
      <c r="OFV15" s="340"/>
      <c r="OFW15" s="340"/>
      <c r="OFX15" s="340"/>
      <c r="OFY15" s="340"/>
      <c r="OFZ15" s="340"/>
      <c r="OGA15" s="340"/>
      <c r="OGB15" s="340"/>
      <c r="OGC15" s="340"/>
      <c r="OGD15" s="340"/>
      <c r="OGE15" s="340"/>
      <c r="OGF15" s="340"/>
      <c r="OGG15" s="340"/>
      <c r="OGH15" s="340"/>
      <c r="OGI15" s="340"/>
      <c r="OGJ15" s="340"/>
      <c r="OGK15" s="340"/>
      <c r="OGL15" s="340"/>
      <c r="OGM15" s="340"/>
      <c r="OGN15" s="340"/>
      <c r="OGO15" s="340"/>
      <c r="OGP15" s="340"/>
      <c r="OGQ15" s="340"/>
      <c r="OGR15" s="340"/>
      <c r="OGS15" s="340"/>
      <c r="OGT15" s="340"/>
      <c r="OGU15" s="340"/>
      <c r="OGV15" s="340"/>
      <c r="OGW15" s="340"/>
      <c r="OGX15" s="340"/>
      <c r="OGY15" s="340"/>
      <c r="OGZ15" s="340"/>
      <c r="OHA15" s="340"/>
      <c r="OHB15" s="340"/>
      <c r="OHC15" s="340"/>
      <c r="OHD15" s="340"/>
      <c r="OHE15" s="340"/>
      <c r="OHF15" s="340"/>
      <c r="OHG15" s="340"/>
      <c r="OHH15" s="340"/>
      <c r="OHI15" s="340"/>
      <c r="OHJ15" s="340"/>
      <c r="OHK15" s="340"/>
      <c r="OHL15" s="340"/>
      <c r="OHM15" s="340"/>
      <c r="OHN15" s="340"/>
      <c r="OHO15" s="340"/>
      <c r="OHP15" s="340"/>
      <c r="OHQ15" s="340"/>
      <c r="OHR15" s="340"/>
      <c r="OHS15" s="340"/>
      <c r="OHT15" s="340"/>
      <c r="OHU15" s="340"/>
      <c r="OHV15" s="340"/>
      <c r="OHW15" s="340"/>
      <c r="OHX15" s="340"/>
      <c r="OHY15" s="340"/>
      <c r="OHZ15" s="340"/>
      <c r="OIA15" s="340"/>
      <c r="OIB15" s="340"/>
      <c r="OIC15" s="340"/>
      <c r="OID15" s="340"/>
      <c r="OIE15" s="340"/>
      <c r="OIF15" s="340"/>
      <c r="OIG15" s="340"/>
      <c r="OIH15" s="340"/>
      <c r="OII15" s="340"/>
      <c r="OIJ15" s="340"/>
      <c r="OIK15" s="340"/>
      <c r="OIL15" s="340"/>
      <c r="OIM15" s="340"/>
      <c r="OIN15" s="340"/>
      <c r="OIO15" s="340"/>
      <c r="OIP15" s="340"/>
      <c r="OIQ15" s="340"/>
      <c r="OIR15" s="340"/>
      <c r="OIS15" s="340"/>
      <c r="OIT15" s="340"/>
      <c r="OIU15" s="340"/>
      <c r="OIV15" s="340"/>
      <c r="OIW15" s="340"/>
      <c r="OIX15" s="340"/>
      <c r="OIY15" s="340"/>
      <c r="OIZ15" s="340"/>
      <c r="OJA15" s="340"/>
      <c r="OJB15" s="340"/>
      <c r="OJC15" s="340"/>
      <c r="OJD15" s="340"/>
      <c r="OJE15" s="340"/>
      <c r="OJF15" s="340"/>
      <c r="OJG15" s="340"/>
      <c r="OJH15" s="340"/>
      <c r="OJI15" s="340"/>
      <c r="OJJ15" s="340"/>
      <c r="OJK15" s="340"/>
      <c r="OJL15" s="340"/>
      <c r="OJM15" s="340"/>
      <c r="OJN15" s="340"/>
      <c r="OJO15" s="340"/>
      <c r="OJP15" s="340"/>
      <c r="OJQ15" s="340"/>
      <c r="OJR15" s="340"/>
      <c r="OJS15" s="340"/>
      <c r="OJT15" s="340"/>
      <c r="OJU15" s="340"/>
      <c r="OJV15" s="340"/>
      <c r="OJW15" s="340"/>
      <c r="OJX15" s="340"/>
      <c r="OJY15" s="340"/>
      <c r="OJZ15" s="340"/>
      <c r="OKA15" s="340"/>
      <c r="OKB15" s="340"/>
      <c r="OKC15" s="340"/>
      <c r="OKD15" s="340"/>
      <c r="OKE15" s="340"/>
      <c r="OKF15" s="340"/>
      <c r="OKG15" s="340"/>
      <c r="OKH15" s="340"/>
      <c r="OKI15" s="340"/>
      <c r="OKJ15" s="340"/>
      <c r="OKK15" s="340"/>
      <c r="OKL15" s="340"/>
      <c r="OKM15" s="340"/>
      <c r="OKN15" s="340"/>
      <c r="OKO15" s="340"/>
      <c r="OKP15" s="340"/>
      <c r="OKQ15" s="340"/>
      <c r="OKR15" s="340"/>
      <c r="OKS15" s="340"/>
      <c r="OKT15" s="340"/>
      <c r="OKU15" s="340"/>
      <c r="OKV15" s="340"/>
      <c r="OKW15" s="340"/>
      <c r="OKX15" s="340"/>
      <c r="OKY15" s="340"/>
      <c r="OKZ15" s="340"/>
      <c r="OLA15" s="340"/>
      <c r="OLB15" s="340"/>
      <c r="OLC15" s="340"/>
      <c r="OLD15" s="340"/>
      <c r="OLE15" s="340"/>
      <c r="OLF15" s="340"/>
      <c r="OLG15" s="340"/>
      <c r="OLH15" s="340"/>
      <c r="OLI15" s="340"/>
      <c r="OLJ15" s="340"/>
      <c r="OLK15" s="340"/>
      <c r="OLL15" s="340"/>
      <c r="OLM15" s="340"/>
      <c r="OLN15" s="340"/>
      <c r="OLO15" s="340"/>
      <c r="OLP15" s="340"/>
      <c r="OLQ15" s="340"/>
      <c r="OLR15" s="340"/>
      <c r="OLS15" s="340"/>
      <c r="OLT15" s="340"/>
      <c r="OLU15" s="340"/>
      <c r="OLV15" s="340"/>
      <c r="OLW15" s="340"/>
      <c r="OLX15" s="340"/>
      <c r="OLY15" s="340"/>
      <c r="OLZ15" s="340"/>
      <c r="OMA15" s="340"/>
      <c r="OMB15" s="340"/>
      <c r="OMC15" s="340"/>
      <c r="OMD15" s="340"/>
      <c r="OME15" s="340"/>
      <c r="OMF15" s="340"/>
      <c r="OMG15" s="340"/>
      <c r="OMH15" s="340"/>
      <c r="OMI15" s="340"/>
      <c r="OMJ15" s="340"/>
      <c r="OMK15" s="340"/>
      <c r="OML15" s="340"/>
      <c r="OMM15" s="340"/>
      <c r="OMN15" s="340"/>
      <c r="OMO15" s="340"/>
      <c r="OMP15" s="340"/>
      <c r="OMQ15" s="340"/>
      <c r="OMR15" s="340"/>
      <c r="OMS15" s="340"/>
      <c r="OMT15" s="340"/>
      <c r="OMU15" s="340"/>
      <c r="OMV15" s="340"/>
      <c r="OMW15" s="340"/>
      <c r="OMX15" s="340"/>
      <c r="OMY15" s="340"/>
      <c r="OMZ15" s="340"/>
      <c r="ONA15" s="340"/>
      <c r="ONB15" s="340"/>
      <c r="ONC15" s="340"/>
      <c r="OND15" s="340"/>
      <c r="ONE15" s="340"/>
      <c r="ONF15" s="340"/>
      <c r="ONG15" s="340"/>
      <c r="ONH15" s="340"/>
      <c r="ONI15" s="340"/>
      <c r="ONJ15" s="340"/>
      <c r="ONK15" s="340"/>
      <c r="ONL15" s="340"/>
      <c r="ONM15" s="340"/>
      <c r="ONN15" s="340"/>
      <c r="ONO15" s="340"/>
      <c r="ONP15" s="340"/>
      <c r="ONQ15" s="340"/>
      <c r="ONR15" s="340"/>
      <c r="ONS15" s="340"/>
      <c r="ONT15" s="340"/>
      <c r="ONU15" s="340"/>
      <c r="ONV15" s="340"/>
      <c r="ONW15" s="340"/>
      <c r="ONX15" s="340"/>
      <c r="ONY15" s="340"/>
      <c r="ONZ15" s="340"/>
      <c r="OOA15" s="340"/>
      <c r="OOB15" s="340"/>
      <c r="OOC15" s="340"/>
      <c r="OOD15" s="340"/>
      <c r="OOE15" s="340"/>
      <c r="OOF15" s="340"/>
      <c r="OOG15" s="340"/>
      <c r="OOH15" s="340"/>
      <c r="OOI15" s="340"/>
      <c r="OOJ15" s="340"/>
      <c r="OOK15" s="340"/>
      <c r="OOL15" s="340"/>
      <c r="OOM15" s="340"/>
      <c r="OON15" s="340"/>
      <c r="OOO15" s="340"/>
      <c r="OOP15" s="340"/>
      <c r="OOQ15" s="340"/>
      <c r="OOR15" s="340"/>
      <c r="OOS15" s="340"/>
      <c r="OOT15" s="340"/>
      <c r="OOU15" s="340"/>
      <c r="OOV15" s="340"/>
      <c r="OOW15" s="340"/>
      <c r="OOX15" s="340"/>
      <c r="OOY15" s="340"/>
      <c r="OOZ15" s="340"/>
      <c r="OPA15" s="340"/>
      <c r="OPB15" s="340"/>
      <c r="OPC15" s="340"/>
      <c r="OPD15" s="340"/>
      <c r="OPE15" s="340"/>
      <c r="OPF15" s="340"/>
      <c r="OPG15" s="340"/>
      <c r="OPH15" s="340"/>
      <c r="OPI15" s="340"/>
      <c r="OPJ15" s="340"/>
      <c r="OPK15" s="340"/>
      <c r="OPL15" s="340"/>
      <c r="OPM15" s="340"/>
      <c r="OPN15" s="340"/>
      <c r="OPO15" s="340"/>
      <c r="OPP15" s="340"/>
      <c r="OPQ15" s="340"/>
      <c r="OPR15" s="340"/>
      <c r="OPS15" s="340"/>
      <c r="OPT15" s="340"/>
      <c r="OPU15" s="340"/>
      <c r="OPV15" s="340"/>
      <c r="OPW15" s="340"/>
      <c r="OPX15" s="340"/>
      <c r="OPY15" s="340"/>
      <c r="OPZ15" s="340"/>
      <c r="OQA15" s="340"/>
      <c r="OQB15" s="340"/>
      <c r="OQC15" s="340"/>
      <c r="OQD15" s="340"/>
      <c r="OQE15" s="340"/>
      <c r="OQF15" s="340"/>
      <c r="OQG15" s="340"/>
      <c r="OQH15" s="340"/>
      <c r="OQI15" s="340"/>
      <c r="OQJ15" s="340"/>
      <c r="OQK15" s="340"/>
      <c r="OQL15" s="340"/>
      <c r="OQM15" s="340"/>
      <c r="OQN15" s="340"/>
      <c r="OQO15" s="340"/>
      <c r="OQP15" s="340"/>
      <c r="OQQ15" s="340"/>
      <c r="OQR15" s="340"/>
      <c r="OQS15" s="340"/>
      <c r="OQT15" s="340"/>
      <c r="OQU15" s="340"/>
      <c r="OQV15" s="340"/>
      <c r="OQW15" s="340"/>
      <c r="OQX15" s="340"/>
      <c r="OQY15" s="340"/>
      <c r="OQZ15" s="340"/>
      <c r="ORA15" s="340"/>
      <c r="ORB15" s="340"/>
      <c r="ORC15" s="340"/>
      <c r="ORD15" s="340"/>
      <c r="ORE15" s="340"/>
      <c r="ORF15" s="340"/>
      <c r="ORG15" s="340"/>
      <c r="ORH15" s="340"/>
      <c r="ORI15" s="340"/>
      <c r="ORJ15" s="340"/>
      <c r="ORK15" s="340"/>
      <c r="ORL15" s="340"/>
      <c r="ORM15" s="340"/>
      <c r="ORN15" s="340"/>
      <c r="ORO15" s="340"/>
      <c r="ORP15" s="340"/>
      <c r="ORQ15" s="340"/>
      <c r="ORR15" s="340"/>
      <c r="ORS15" s="340"/>
      <c r="ORT15" s="340"/>
      <c r="ORU15" s="340"/>
      <c r="ORV15" s="340"/>
      <c r="ORW15" s="340"/>
      <c r="ORX15" s="340"/>
      <c r="ORY15" s="340"/>
      <c r="ORZ15" s="340"/>
      <c r="OSA15" s="340"/>
      <c r="OSB15" s="340"/>
      <c r="OSC15" s="340"/>
      <c r="OSD15" s="340"/>
      <c r="OSE15" s="340"/>
      <c r="OSF15" s="340"/>
      <c r="OSG15" s="340"/>
      <c r="OSH15" s="340"/>
      <c r="OSI15" s="340"/>
      <c r="OSJ15" s="340"/>
      <c r="OSK15" s="340"/>
      <c r="OSL15" s="340"/>
      <c r="OSM15" s="340"/>
      <c r="OSN15" s="340"/>
      <c r="OSO15" s="340"/>
      <c r="OSP15" s="340"/>
      <c r="OSQ15" s="340"/>
      <c r="OSR15" s="340"/>
      <c r="OSS15" s="340"/>
      <c r="OST15" s="340"/>
      <c r="OSU15" s="340"/>
      <c r="OSV15" s="340"/>
      <c r="OSW15" s="340"/>
      <c r="OSX15" s="340"/>
      <c r="OSY15" s="340"/>
      <c r="OSZ15" s="340"/>
      <c r="OTA15" s="340"/>
      <c r="OTB15" s="340"/>
      <c r="OTC15" s="340"/>
      <c r="OTD15" s="340"/>
      <c r="OTE15" s="340"/>
      <c r="OTF15" s="340"/>
      <c r="OTG15" s="340"/>
      <c r="OTH15" s="340"/>
      <c r="OTI15" s="340"/>
      <c r="OTJ15" s="340"/>
      <c r="OTK15" s="340"/>
      <c r="OTL15" s="340"/>
      <c r="OTM15" s="340"/>
      <c r="OTN15" s="340"/>
      <c r="OTO15" s="340"/>
      <c r="OTP15" s="340"/>
      <c r="OTQ15" s="340"/>
      <c r="OTR15" s="340"/>
      <c r="OTS15" s="340"/>
      <c r="OTT15" s="340"/>
      <c r="OTU15" s="340"/>
      <c r="OTV15" s="340"/>
      <c r="OTW15" s="340"/>
      <c r="OTX15" s="340"/>
      <c r="OTY15" s="340"/>
      <c r="OTZ15" s="340"/>
      <c r="OUA15" s="340"/>
      <c r="OUB15" s="340"/>
      <c r="OUC15" s="340"/>
      <c r="OUD15" s="340"/>
      <c r="OUE15" s="340"/>
      <c r="OUF15" s="340"/>
      <c r="OUG15" s="340"/>
      <c r="OUH15" s="340"/>
      <c r="OUI15" s="340"/>
      <c r="OUJ15" s="340"/>
      <c r="OUK15" s="340"/>
      <c r="OUL15" s="340"/>
      <c r="OUM15" s="340"/>
      <c r="OUN15" s="340"/>
      <c r="OUO15" s="340"/>
      <c r="OUP15" s="340"/>
      <c r="OUQ15" s="340"/>
      <c r="OUR15" s="340"/>
      <c r="OUS15" s="340"/>
      <c r="OUT15" s="340"/>
      <c r="OUU15" s="340"/>
      <c r="OUV15" s="340"/>
      <c r="OUW15" s="340"/>
      <c r="OUX15" s="340"/>
      <c r="OUY15" s="340"/>
      <c r="OUZ15" s="340"/>
      <c r="OVA15" s="340"/>
      <c r="OVB15" s="340"/>
      <c r="OVC15" s="340"/>
      <c r="OVD15" s="340"/>
      <c r="OVE15" s="340"/>
      <c r="OVF15" s="340"/>
      <c r="OVG15" s="340"/>
      <c r="OVH15" s="340"/>
      <c r="OVI15" s="340"/>
      <c r="OVJ15" s="340"/>
      <c r="OVK15" s="340"/>
      <c r="OVL15" s="340"/>
      <c r="OVM15" s="340"/>
      <c r="OVN15" s="340"/>
      <c r="OVO15" s="340"/>
      <c r="OVP15" s="340"/>
      <c r="OVQ15" s="340"/>
      <c r="OVR15" s="340"/>
      <c r="OVS15" s="340"/>
      <c r="OVT15" s="340"/>
      <c r="OVU15" s="340"/>
      <c r="OVV15" s="340"/>
      <c r="OVW15" s="340"/>
      <c r="OVX15" s="340"/>
      <c r="OVY15" s="340"/>
      <c r="OVZ15" s="340"/>
      <c r="OWA15" s="340"/>
      <c r="OWB15" s="340"/>
      <c r="OWC15" s="340"/>
      <c r="OWD15" s="340"/>
      <c r="OWE15" s="340"/>
      <c r="OWF15" s="340"/>
      <c r="OWG15" s="340"/>
      <c r="OWH15" s="340"/>
      <c r="OWI15" s="340"/>
      <c r="OWJ15" s="340"/>
      <c r="OWK15" s="340"/>
      <c r="OWL15" s="340"/>
      <c r="OWM15" s="340"/>
      <c r="OWN15" s="340"/>
      <c r="OWO15" s="340"/>
      <c r="OWP15" s="340"/>
      <c r="OWQ15" s="340"/>
      <c r="OWR15" s="340"/>
      <c r="OWS15" s="340"/>
      <c r="OWT15" s="340"/>
      <c r="OWU15" s="340"/>
      <c r="OWV15" s="340"/>
      <c r="OWW15" s="340"/>
      <c r="OWX15" s="340"/>
      <c r="OWY15" s="340"/>
      <c r="OWZ15" s="340"/>
      <c r="OXA15" s="340"/>
      <c r="OXB15" s="340"/>
      <c r="OXC15" s="340"/>
      <c r="OXD15" s="340"/>
      <c r="OXE15" s="340"/>
      <c r="OXF15" s="340"/>
      <c r="OXG15" s="340"/>
      <c r="OXH15" s="340"/>
      <c r="OXI15" s="340"/>
      <c r="OXJ15" s="340"/>
      <c r="OXK15" s="340"/>
      <c r="OXL15" s="340"/>
      <c r="OXM15" s="340"/>
      <c r="OXN15" s="340"/>
      <c r="OXO15" s="340"/>
      <c r="OXP15" s="340"/>
      <c r="OXQ15" s="340"/>
      <c r="OXR15" s="340"/>
      <c r="OXS15" s="340"/>
      <c r="OXT15" s="340"/>
      <c r="OXU15" s="340"/>
      <c r="OXV15" s="340"/>
      <c r="OXW15" s="340"/>
      <c r="OXX15" s="340"/>
      <c r="OXY15" s="340"/>
      <c r="OXZ15" s="340"/>
      <c r="OYA15" s="340"/>
      <c r="OYB15" s="340"/>
      <c r="OYC15" s="340"/>
      <c r="OYD15" s="340"/>
      <c r="OYE15" s="340"/>
      <c r="OYF15" s="340"/>
      <c r="OYG15" s="340"/>
      <c r="OYH15" s="340"/>
      <c r="OYI15" s="340"/>
      <c r="OYJ15" s="340"/>
      <c r="OYK15" s="340"/>
      <c r="OYL15" s="340"/>
      <c r="OYM15" s="340"/>
      <c r="OYN15" s="340"/>
      <c r="OYO15" s="340"/>
      <c r="OYP15" s="340"/>
      <c r="OYQ15" s="340"/>
      <c r="OYR15" s="340"/>
      <c r="OYS15" s="340"/>
      <c r="OYT15" s="340"/>
      <c r="OYU15" s="340"/>
      <c r="OYV15" s="340"/>
      <c r="OYW15" s="340"/>
      <c r="OYX15" s="340"/>
      <c r="OYY15" s="340"/>
      <c r="OYZ15" s="340"/>
      <c r="OZA15" s="340"/>
      <c r="OZB15" s="340"/>
      <c r="OZC15" s="340"/>
      <c r="OZD15" s="340"/>
      <c r="OZE15" s="340"/>
      <c r="OZF15" s="340"/>
      <c r="OZG15" s="340"/>
      <c r="OZH15" s="340"/>
      <c r="OZI15" s="340"/>
      <c r="OZJ15" s="340"/>
      <c r="OZK15" s="340"/>
      <c r="OZL15" s="340"/>
      <c r="OZM15" s="340"/>
      <c r="OZN15" s="340"/>
      <c r="OZO15" s="340"/>
      <c r="OZP15" s="340"/>
      <c r="OZQ15" s="340"/>
      <c r="OZR15" s="340"/>
      <c r="OZS15" s="340"/>
      <c r="OZT15" s="340"/>
      <c r="OZU15" s="340"/>
      <c r="OZV15" s="340"/>
      <c r="OZW15" s="340"/>
      <c r="OZX15" s="340"/>
      <c r="OZY15" s="340"/>
      <c r="OZZ15" s="340"/>
      <c r="PAA15" s="340"/>
      <c r="PAB15" s="340"/>
      <c r="PAC15" s="340"/>
      <c r="PAD15" s="340"/>
      <c r="PAE15" s="340"/>
      <c r="PAF15" s="340"/>
      <c r="PAG15" s="340"/>
      <c r="PAH15" s="340"/>
      <c r="PAI15" s="340"/>
      <c r="PAJ15" s="340"/>
      <c r="PAK15" s="340"/>
      <c r="PAL15" s="340"/>
      <c r="PAM15" s="340"/>
      <c r="PAN15" s="340"/>
      <c r="PAO15" s="340"/>
      <c r="PAP15" s="340"/>
      <c r="PAQ15" s="340"/>
      <c r="PAR15" s="340"/>
      <c r="PAS15" s="340"/>
      <c r="PAT15" s="340"/>
      <c r="PAU15" s="340"/>
      <c r="PAV15" s="340"/>
      <c r="PAW15" s="340"/>
      <c r="PAX15" s="340"/>
      <c r="PAY15" s="340"/>
      <c r="PAZ15" s="340"/>
      <c r="PBA15" s="340"/>
      <c r="PBB15" s="340"/>
      <c r="PBC15" s="340"/>
      <c r="PBD15" s="340"/>
      <c r="PBE15" s="340"/>
      <c r="PBF15" s="340"/>
      <c r="PBG15" s="340"/>
      <c r="PBH15" s="340"/>
      <c r="PBI15" s="340"/>
      <c r="PBJ15" s="340"/>
      <c r="PBK15" s="340"/>
      <c r="PBL15" s="340"/>
      <c r="PBM15" s="340"/>
      <c r="PBN15" s="340"/>
      <c r="PBO15" s="340"/>
      <c r="PBP15" s="340"/>
      <c r="PBQ15" s="340"/>
      <c r="PBR15" s="340"/>
      <c r="PBS15" s="340"/>
      <c r="PBT15" s="340"/>
      <c r="PBU15" s="340"/>
      <c r="PBV15" s="340"/>
      <c r="PBW15" s="340"/>
      <c r="PBX15" s="340"/>
      <c r="PBY15" s="340"/>
      <c r="PBZ15" s="340"/>
      <c r="PCA15" s="340"/>
      <c r="PCB15" s="340"/>
      <c r="PCC15" s="340"/>
      <c r="PCD15" s="340"/>
      <c r="PCE15" s="340"/>
      <c r="PCF15" s="340"/>
      <c r="PCG15" s="340"/>
      <c r="PCH15" s="340"/>
      <c r="PCI15" s="340"/>
      <c r="PCJ15" s="340"/>
      <c r="PCK15" s="340"/>
      <c r="PCL15" s="340"/>
      <c r="PCM15" s="340"/>
      <c r="PCN15" s="340"/>
      <c r="PCO15" s="340"/>
      <c r="PCP15" s="340"/>
      <c r="PCQ15" s="340"/>
      <c r="PCR15" s="340"/>
      <c r="PCS15" s="340"/>
      <c r="PCT15" s="340"/>
      <c r="PCU15" s="340"/>
      <c r="PCV15" s="340"/>
      <c r="PCW15" s="340"/>
      <c r="PCX15" s="340"/>
      <c r="PCY15" s="340"/>
      <c r="PCZ15" s="340"/>
      <c r="PDA15" s="340"/>
      <c r="PDB15" s="340"/>
      <c r="PDC15" s="340"/>
      <c r="PDD15" s="340"/>
      <c r="PDE15" s="340"/>
      <c r="PDF15" s="340"/>
      <c r="PDG15" s="340"/>
      <c r="PDH15" s="340"/>
      <c r="PDI15" s="340"/>
      <c r="PDJ15" s="340"/>
      <c r="PDK15" s="340"/>
      <c r="PDL15" s="340"/>
      <c r="PDM15" s="340"/>
      <c r="PDN15" s="340"/>
      <c r="PDO15" s="340"/>
      <c r="PDP15" s="340"/>
      <c r="PDQ15" s="340"/>
      <c r="PDR15" s="340"/>
      <c r="PDS15" s="340"/>
      <c r="PDT15" s="340"/>
      <c r="PDU15" s="340"/>
      <c r="PDV15" s="340"/>
      <c r="PDW15" s="340"/>
      <c r="PDX15" s="340"/>
      <c r="PDY15" s="340"/>
      <c r="PDZ15" s="340"/>
      <c r="PEA15" s="340"/>
      <c r="PEB15" s="340"/>
      <c r="PEC15" s="340"/>
      <c r="PED15" s="340"/>
      <c r="PEE15" s="340"/>
      <c r="PEF15" s="340"/>
      <c r="PEG15" s="340"/>
      <c r="PEH15" s="340"/>
      <c r="PEI15" s="340"/>
      <c r="PEJ15" s="340"/>
      <c r="PEK15" s="340"/>
      <c r="PEL15" s="340"/>
      <c r="PEM15" s="340"/>
      <c r="PEN15" s="340"/>
      <c r="PEO15" s="340"/>
      <c r="PEP15" s="340"/>
      <c r="PEQ15" s="340"/>
      <c r="PER15" s="340"/>
      <c r="PES15" s="340"/>
      <c r="PET15" s="340"/>
      <c r="PEU15" s="340"/>
      <c r="PEV15" s="340"/>
      <c r="PEW15" s="340"/>
      <c r="PEX15" s="340"/>
      <c r="PEY15" s="340"/>
      <c r="PEZ15" s="340"/>
      <c r="PFA15" s="340"/>
      <c r="PFB15" s="340"/>
      <c r="PFC15" s="340"/>
      <c r="PFD15" s="340"/>
      <c r="PFE15" s="340"/>
      <c r="PFF15" s="340"/>
      <c r="PFG15" s="340"/>
      <c r="PFH15" s="340"/>
      <c r="PFI15" s="340"/>
      <c r="PFJ15" s="340"/>
      <c r="PFK15" s="340"/>
      <c r="PFL15" s="340"/>
      <c r="PFM15" s="340"/>
      <c r="PFN15" s="340"/>
      <c r="PFO15" s="340"/>
      <c r="PFP15" s="340"/>
      <c r="PFQ15" s="340"/>
      <c r="PFR15" s="340"/>
      <c r="PFS15" s="340"/>
      <c r="PFT15" s="340"/>
      <c r="PFU15" s="340"/>
      <c r="PFV15" s="340"/>
      <c r="PFW15" s="340"/>
      <c r="PFX15" s="340"/>
      <c r="PFY15" s="340"/>
      <c r="PFZ15" s="340"/>
      <c r="PGA15" s="340"/>
      <c r="PGB15" s="340"/>
      <c r="PGC15" s="340"/>
      <c r="PGD15" s="340"/>
      <c r="PGE15" s="340"/>
      <c r="PGF15" s="340"/>
      <c r="PGG15" s="340"/>
      <c r="PGH15" s="340"/>
      <c r="PGI15" s="340"/>
      <c r="PGJ15" s="340"/>
      <c r="PGK15" s="340"/>
      <c r="PGL15" s="340"/>
      <c r="PGM15" s="340"/>
      <c r="PGN15" s="340"/>
      <c r="PGO15" s="340"/>
      <c r="PGP15" s="340"/>
      <c r="PGQ15" s="340"/>
      <c r="PGR15" s="340"/>
      <c r="PGS15" s="340"/>
      <c r="PGT15" s="340"/>
      <c r="PGU15" s="340"/>
      <c r="PGV15" s="340"/>
      <c r="PGW15" s="340"/>
      <c r="PGX15" s="340"/>
      <c r="PGY15" s="340"/>
      <c r="PGZ15" s="340"/>
      <c r="PHA15" s="340"/>
      <c r="PHB15" s="340"/>
      <c r="PHC15" s="340"/>
      <c r="PHD15" s="340"/>
      <c r="PHE15" s="340"/>
      <c r="PHF15" s="340"/>
      <c r="PHG15" s="340"/>
      <c r="PHH15" s="340"/>
      <c r="PHI15" s="340"/>
      <c r="PHJ15" s="340"/>
      <c r="PHK15" s="340"/>
      <c r="PHL15" s="340"/>
      <c r="PHM15" s="340"/>
      <c r="PHN15" s="340"/>
      <c r="PHO15" s="340"/>
      <c r="PHP15" s="340"/>
      <c r="PHQ15" s="340"/>
      <c r="PHR15" s="340"/>
      <c r="PHS15" s="340"/>
      <c r="PHT15" s="340"/>
      <c r="PHU15" s="340"/>
      <c r="PHV15" s="340"/>
      <c r="PHW15" s="340"/>
      <c r="PHX15" s="340"/>
      <c r="PHY15" s="340"/>
      <c r="PHZ15" s="340"/>
      <c r="PIA15" s="340"/>
      <c r="PIB15" s="340"/>
      <c r="PIC15" s="340"/>
      <c r="PID15" s="340"/>
      <c r="PIE15" s="340"/>
      <c r="PIF15" s="340"/>
      <c r="PIG15" s="340"/>
      <c r="PIH15" s="340"/>
      <c r="PII15" s="340"/>
      <c r="PIJ15" s="340"/>
      <c r="PIK15" s="340"/>
      <c r="PIL15" s="340"/>
      <c r="PIM15" s="340"/>
      <c r="PIN15" s="340"/>
      <c r="PIO15" s="340"/>
      <c r="PIP15" s="340"/>
      <c r="PIQ15" s="340"/>
      <c r="PIR15" s="340"/>
      <c r="PIS15" s="340"/>
      <c r="PIT15" s="340"/>
      <c r="PIU15" s="340"/>
      <c r="PIV15" s="340"/>
      <c r="PIW15" s="340"/>
      <c r="PIX15" s="340"/>
      <c r="PIY15" s="340"/>
      <c r="PIZ15" s="340"/>
      <c r="PJA15" s="340"/>
      <c r="PJB15" s="340"/>
      <c r="PJC15" s="340"/>
      <c r="PJD15" s="340"/>
      <c r="PJE15" s="340"/>
      <c r="PJF15" s="340"/>
      <c r="PJG15" s="340"/>
      <c r="PJH15" s="340"/>
      <c r="PJI15" s="340"/>
      <c r="PJJ15" s="340"/>
      <c r="PJK15" s="340"/>
      <c r="PJL15" s="340"/>
      <c r="PJM15" s="340"/>
      <c r="PJN15" s="340"/>
      <c r="PJO15" s="340"/>
      <c r="PJP15" s="340"/>
      <c r="PJQ15" s="340"/>
      <c r="PJR15" s="340"/>
      <c r="PJS15" s="340"/>
      <c r="PJT15" s="340"/>
      <c r="PJU15" s="340"/>
      <c r="PJV15" s="340"/>
      <c r="PJW15" s="340"/>
      <c r="PJX15" s="340"/>
      <c r="PJY15" s="340"/>
      <c r="PJZ15" s="340"/>
      <c r="PKA15" s="340"/>
      <c r="PKB15" s="340"/>
      <c r="PKC15" s="340"/>
      <c r="PKD15" s="340"/>
      <c r="PKE15" s="340"/>
      <c r="PKF15" s="340"/>
      <c r="PKG15" s="340"/>
      <c r="PKH15" s="340"/>
      <c r="PKI15" s="340"/>
      <c r="PKJ15" s="340"/>
      <c r="PKK15" s="340"/>
      <c r="PKL15" s="340"/>
      <c r="PKM15" s="340"/>
      <c r="PKN15" s="340"/>
      <c r="PKO15" s="340"/>
      <c r="PKP15" s="340"/>
      <c r="PKQ15" s="340"/>
      <c r="PKR15" s="340"/>
      <c r="PKS15" s="340"/>
      <c r="PKT15" s="340"/>
      <c r="PKU15" s="340"/>
      <c r="PKV15" s="340"/>
      <c r="PKW15" s="340"/>
      <c r="PKX15" s="340"/>
      <c r="PKY15" s="340"/>
      <c r="PKZ15" s="340"/>
      <c r="PLA15" s="340"/>
      <c r="PLB15" s="340"/>
      <c r="PLC15" s="340"/>
      <c r="PLD15" s="340"/>
      <c r="PLE15" s="340"/>
      <c r="PLF15" s="340"/>
      <c r="PLG15" s="340"/>
      <c r="PLH15" s="340"/>
      <c r="PLI15" s="340"/>
      <c r="PLJ15" s="340"/>
      <c r="PLK15" s="340"/>
      <c r="PLL15" s="340"/>
      <c r="PLM15" s="340"/>
      <c r="PLN15" s="340"/>
      <c r="PLO15" s="340"/>
      <c r="PLP15" s="340"/>
      <c r="PLQ15" s="340"/>
      <c r="PLR15" s="340"/>
      <c r="PLS15" s="340"/>
      <c r="PLT15" s="340"/>
      <c r="PLU15" s="340"/>
      <c r="PLV15" s="340"/>
      <c r="PLW15" s="340"/>
      <c r="PLX15" s="340"/>
      <c r="PLY15" s="340"/>
      <c r="PLZ15" s="340"/>
      <c r="PMA15" s="340"/>
      <c r="PMB15" s="340"/>
      <c r="PMC15" s="340"/>
      <c r="PMD15" s="340"/>
      <c r="PME15" s="340"/>
      <c r="PMF15" s="340"/>
      <c r="PMG15" s="340"/>
      <c r="PMH15" s="340"/>
      <c r="PMI15" s="340"/>
      <c r="PMJ15" s="340"/>
      <c r="PMK15" s="340"/>
      <c r="PML15" s="340"/>
      <c r="PMM15" s="340"/>
      <c r="PMN15" s="340"/>
      <c r="PMO15" s="340"/>
      <c r="PMP15" s="340"/>
      <c r="PMQ15" s="340"/>
      <c r="PMR15" s="340"/>
      <c r="PMS15" s="340"/>
      <c r="PMT15" s="340"/>
      <c r="PMU15" s="340"/>
      <c r="PMV15" s="340"/>
      <c r="PMW15" s="340"/>
      <c r="PMX15" s="340"/>
      <c r="PMY15" s="340"/>
      <c r="PMZ15" s="340"/>
      <c r="PNA15" s="340"/>
      <c r="PNB15" s="340"/>
      <c r="PNC15" s="340"/>
      <c r="PND15" s="340"/>
      <c r="PNE15" s="340"/>
      <c r="PNF15" s="340"/>
      <c r="PNG15" s="340"/>
      <c r="PNH15" s="340"/>
      <c r="PNI15" s="340"/>
      <c r="PNJ15" s="340"/>
      <c r="PNK15" s="340"/>
      <c r="PNL15" s="340"/>
      <c r="PNM15" s="340"/>
      <c r="PNN15" s="340"/>
      <c r="PNO15" s="340"/>
      <c r="PNP15" s="340"/>
      <c r="PNQ15" s="340"/>
      <c r="PNR15" s="340"/>
      <c r="PNS15" s="340"/>
      <c r="PNT15" s="340"/>
      <c r="PNU15" s="340"/>
      <c r="PNV15" s="340"/>
      <c r="PNW15" s="340"/>
      <c r="PNX15" s="340"/>
      <c r="PNY15" s="340"/>
      <c r="PNZ15" s="340"/>
      <c r="POA15" s="340"/>
      <c r="POB15" s="340"/>
      <c r="POC15" s="340"/>
      <c r="POD15" s="340"/>
      <c r="POE15" s="340"/>
      <c r="POF15" s="340"/>
      <c r="POG15" s="340"/>
      <c r="POH15" s="340"/>
      <c r="POI15" s="340"/>
      <c r="POJ15" s="340"/>
      <c r="POK15" s="340"/>
      <c r="POL15" s="340"/>
      <c r="POM15" s="340"/>
      <c r="PON15" s="340"/>
      <c r="POO15" s="340"/>
      <c r="POP15" s="340"/>
      <c r="POQ15" s="340"/>
      <c r="POR15" s="340"/>
      <c r="POS15" s="340"/>
      <c r="POT15" s="340"/>
      <c r="POU15" s="340"/>
      <c r="POV15" s="340"/>
      <c r="POW15" s="340"/>
      <c r="POX15" s="340"/>
      <c r="POY15" s="340"/>
      <c r="POZ15" s="340"/>
      <c r="PPA15" s="340"/>
      <c r="PPB15" s="340"/>
      <c r="PPC15" s="340"/>
      <c r="PPD15" s="340"/>
      <c r="PPE15" s="340"/>
      <c r="PPF15" s="340"/>
      <c r="PPG15" s="340"/>
      <c r="PPH15" s="340"/>
      <c r="PPI15" s="340"/>
      <c r="PPJ15" s="340"/>
      <c r="PPK15" s="340"/>
      <c r="PPL15" s="340"/>
      <c r="PPM15" s="340"/>
      <c r="PPN15" s="340"/>
      <c r="PPO15" s="340"/>
      <c r="PPP15" s="340"/>
      <c r="PPQ15" s="340"/>
      <c r="PPR15" s="340"/>
      <c r="PPS15" s="340"/>
      <c r="PPT15" s="340"/>
      <c r="PPU15" s="340"/>
      <c r="PPV15" s="340"/>
      <c r="PPW15" s="340"/>
      <c r="PPX15" s="340"/>
      <c r="PPY15" s="340"/>
      <c r="PPZ15" s="340"/>
      <c r="PQA15" s="340"/>
      <c r="PQB15" s="340"/>
      <c r="PQC15" s="340"/>
      <c r="PQD15" s="340"/>
      <c r="PQE15" s="340"/>
      <c r="PQF15" s="340"/>
      <c r="PQG15" s="340"/>
      <c r="PQH15" s="340"/>
      <c r="PQI15" s="340"/>
      <c r="PQJ15" s="340"/>
      <c r="PQK15" s="340"/>
      <c r="PQL15" s="340"/>
      <c r="PQM15" s="340"/>
      <c r="PQN15" s="340"/>
      <c r="PQO15" s="340"/>
      <c r="PQP15" s="340"/>
      <c r="PQQ15" s="340"/>
      <c r="PQR15" s="340"/>
      <c r="PQS15" s="340"/>
      <c r="PQT15" s="340"/>
      <c r="PQU15" s="340"/>
      <c r="PQV15" s="340"/>
      <c r="PQW15" s="340"/>
      <c r="PQX15" s="340"/>
      <c r="PQY15" s="340"/>
      <c r="PQZ15" s="340"/>
      <c r="PRA15" s="340"/>
      <c r="PRB15" s="340"/>
      <c r="PRC15" s="340"/>
      <c r="PRD15" s="340"/>
      <c r="PRE15" s="340"/>
      <c r="PRF15" s="340"/>
      <c r="PRG15" s="340"/>
      <c r="PRH15" s="340"/>
      <c r="PRI15" s="340"/>
      <c r="PRJ15" s="340"/>
      <c r="PRK15" s="340"/>
      <c r="PRL15" s="340"/>
      <c r="PRM15" s="340"/>
      <c r="PRN15" s="340"/>
      <c r="PRO15" s="340"/>
      <c r="PRP15" s="340"/>
      <c r="PRQ15" s="340"/>
      <c r="PRR15" s="340"/>
      <c r="PRS15" s="340"/>
      <c r="PRT15" s="340"/>
      <c r="PRU15" s="340"/>
      <c r="PRV15" s="340"/>
      <c r="PRW15" s="340"/>
      <c r="PRX15" s="340"/>
      <c r="PRY15" s="340"/>
      <c r="PRZ15" s="340"/>
      <c r="PSA15" s="340"/>
      <c r="PSB15" s="340"/>
      <c r="PSC15" s="340"/>
      <c r="PSD15" s="340"/>
      <c r="PSE15" s="340"/>
      <c r="PSF15" s="340"/>
      <c r="PSG15" s="340"/>
      <c r="PSH15" s="340"/>
      <c r="PSI15" s="340"/>
      <c r="PSJ15" s="340"/>
      <c r="PSK15" s="340"/>
      <c r="PSL15" s="340"/>
      <c r="PSM15" s="340"/>
      <c r="PSN15" s="340"/>
      <c r="PSO15" s="340"/>
      <c r="PSP15" s="340"/>
      <c r="PSQ15" s="340"/>
      <c r="PSR15" s="340"/>
      <c r="PSS15" s="340"/>
      <c r="PST15" s="340"/>
      <c r="PSU15" s="340"/>
      <c r="PSV15" s="340"/>
      <c r="PSW15" s="340"/>
      <c r="PSX15" s="340"/>
      <c r="PSY15" s="340"/>
      <c r="PSZ15" s="340"/>
      <c r="PTA15" s="340"/>
      <c r="PTB15" s="340"/>
      <c r="PTC15" s="340"/>
      <c r="PTD15" s="340"/>
      <c r="PTE15" s="340"/>
      <c r="PTF15" s="340"/>
      <c r="PTG15" s="340"/>
      <c r="PTH15" s="340"/>
      <c r="PTI15" s="340"/>
      <c r="PTJ15" s="340"/>
      <c r="PTK15" s="340"/>
      <c r="PTL15" s="340"/>
      <c r="PTM15" s="340"/>
      <c r="PTN15" s="340"/>
      <c r="PTO15" s="340"/>
      <c r="PTP15" s="340"/>
      <c r="PTQ15" s="340"/>
      <c r="PTR15" s="340"/>
      <c r="PTS15" s="340"/>
      <c r="PTT15" s="340"/>
      <c r="PTU15" s="340"/>
      <c r="PTV15" s="340"/>
      <c r="PTW15" s="340"/>
      <c r="PTX15" s="340"/>
      <c r="PTY15" s="340"/>
      <c r="PTZ15" s="340"/>
      <c r="PUA15" s="340"/>
      <c r="PUB15" s="340"/>
      <c r="PUC15" s="340"/>
      <c r="PUD15" s="340"/>
      <c r="PUE15" s="340"/>
      <c r="PUF15" s="340"/>
      <c r="PUG15" s="340"/>
      <c r="PUH15" s="340"/>
      <c r="PUI15" s="340"/>
      <c r="PUJ15" s="340"/>
      <c r="PUK15" s="340"/>
      <c r="PUL15" s="340"/>
      <c r="PUM15" s="340"/>
      <c r="PUN15" s="340"/>
      <c r="PUO15" s="340"/>
      <c r="PUP15" s="340"/>
      <c r="PUQ15" s="340"/>
      <c r="PUR15" s="340"/>
      <c r="PUS15" s="340"/>
      <c r="PUT15" s="340"/>
      <c r="PUU15" s="340"/>
      <c r="PUV15" s="340"/>
      <c r="PUW15" s="340"/>
      <c r="PUX15" s="340"/>
      <c r="PUY15" s="340"/>
      <c r="PUZ15" s="340"/>
      <c r="PVA15" s="340"/>
      <c r="PVB15" s="340"/>
      <c r="PVC15" s="340"/>
      <c r="PVD15" s="340"/>
      <c r="PVE15" s="340"/>
      <c r="PVF15" s="340"/>
      <c r="PVG15" s="340"/>
      <c r="PVH15" s="340"/>
      <c r="PVI15" s="340"/>
      <c r="PVJ15" s="340"/>
      <c r="PVK15" s="340"/>
      <c r="PVL15" s="340"/>
      <c r="PVM15" s="340"/>
      <c r="PVN15" s="340"/>
      <c r="PVO15" s="340"/>
      <c r="PVP15" s="340"/>
      <c r="PVQ15" s="340"/>
      <c r="PVR15" s="340"/>
      <c r="PVS15" s="340"/>
      <c r="PVT15" s="340"/>
      <c r="PVU15" s="340"/>
      <c r="PVV15" s="340"/>
      <c r="PVW15" s="340"/>
      <c r="PVX15" s="340"/>
      <c r="PVY15" s="340"/>
      <c r="PVZ15" s="340"/>
      <c r="PWA15" s="340"/>
      <c r="PWB15" s="340"/>
      <c r="PWC15" s="340"/>
      <c r="PWD15" s="340"/>
      <c r="PWE15" s="340"/>
      <c r="PWF15" s="340"/>
      <c r="PWG15" s="340"/>
      <c r="PWH15" s="340"/>
      <c r="PWI15" s="340"/>
      <c r="PWJ15" s="340"/>
      <c r="PWK15" s="340"/>
      <c r="PWL15" s="340"/>
      <c r="PWM15" s="340"/>
      <c r="PWN15" s="340"/>
      <c r="PWO15" s="340"/>
      <c r="PWP15" s="340"/>
      <c r="PWQ15" s="340"/>
      <c r="PWR15" s="340"/>
      <c r="PWS15" s="340"/>
      <c r="PWT15" s="340"/>
      <c r="PWU15" s="340"/>
      <c r="PWV15" s="340"/>
      <c r="PWW15" s="340"/>
      <c r="PWX15" s="340"/>
      <c r="PWY15" s="340"/>
      <c r="PWZ15" s="340"/>
      <c r="PXA15" s="340"/>
      <c r="PXB15" s="340"/>
      <c r="PXC15" s="340"/>
      <c r="PXD15" s="340"/>
      <c r="PXE15" s="340"/>
      <c r="PXF15" s="340"/>
      <c r="PXG15" s="340"/>
      <c r="PXH15" s="340"/>
      <c r="PXI15" s="340"/>
      <c r="PXJ15" s="340"/>
      <c r="PXK15" s="340"/>
      <c r="PXL15" s="340"/>
      <c r="PXM15" s="340"/>
      <c r="PXN15" s="340"/>
      <c r="PXO15" s="340"/>
      <c r="PXP15" s="340"/>
      <c r="PXQ15" s="340"/>
      <c r="PXR15" s="340"/>
      <c r="PXS15" s="340"/>
      <c r="PXT15" s="340"/>
      <c r="PXU15" s="340"/>
      <c r="PXV15" s="340"/>
      <c r="PXW15" s="340"/>
      <c r="PXX15" s="340"/>
      <c r="PXY15" s="340"/>
      <c r="PXZ15" s="340"/>
      <c r="PYA15" s="340"/>
      <c r="PYB15" s="340"/>
      <c r="PYC15" s="340"/>
      <c r="PYD15" s="340"/>
      <c r="PYE15" s="340"/>
      <c r="PYF15" s="340"/>
      <c r="PYG15" s="340"/>
      <c r="PYH15" s="340"/>
      <c r="PYI15" s="340"/>
      <c r="PYJ15" s="340"/>
      <c r="PYK15" s="340"/>
      <c r="PYL15" s="340"/>
      <c r="PYM15" s="340"/>
      <c r="PYN15" s="340"/>
      <c r="PYO15" s="340"/>
      <c r="PYP15" s="340"/>
      <c r="PYQ15" s="340"/>
      <c r="PYR15" s="340"/>
      <c r="PYS15" s="340"/>
      <c r="PYT15" s="340"/>
      <c r="PYU15" s="340"/>
      <c r="PYV15" s="340"/>
      <c r="PYW15" s="340"/>
      <c r="PYX15" s="340"/>
      <c r="PYY15" s="340"/>
      <c r="PYZ15" s="340"/>
      <c r="PZA15" s="340"/>
      <c r="PZB15" s="340"/>
      <c r="PZC15" s="340"/>
      <c r="PZD15" s="340"/>
      <c r="PZE15" s="340"/>
      <c r="PZF15" s="340"/>
      <c r="PZG15" s="340"/>
      <c r="PZH15" s="340"/>
      <c r="PZI15" s="340"/>
      <c r="PZJ15" s="340"/>
      <c r="PZK15" s="340"/>
      <c r="PZL15" s="340"/>
      <c r="PZM15" s="340"/>
      <c r="PZN15" s="340"/>
      <c r="PZO15" s="340"/>
      <c r="PZP15" s="340"/>
      <c r="PZQ15" s="340"/>
      <c r="PZR15" s="340"/>
      <c r="PZS15" s="340"/>
      <c r="PZT15" s="340"/>
      <c r="PZU15" s="340"/>
      <c r="PZV15" s="340"/>
      <c r="PZW15" s="340"/>
      <c r="PZX15" s="340"/>
      <c r="PZY15" s="340"/>
      <c r="PZZ15" s="340"/>
      <c r="QAA15" s="340"/>
      <c r="QAB15" s="340"/>
      <c r="QAC15" s="340"/>
      <c r="QAD15" s="340"/>
      <c r="QAE15" s="340"/>
      <c r="QAF15" s="340"/>
      <c r="QAG15" s="340"/>
      <c r="QAH15" s="340"/>
      <c r="QAI15" s="340"/>
      <c r="QAJ15" s="340"/>
      <c r="QAK15" s="340"/>
      <c r="QAL15" s="340"/>
      <c r="QAM15" s="340"/>
      <c r="QAN15" s="340"/>
      <c r="QAO15" s="340"/>
      <c r="QAP15" s="340"/>
      <c r="QAQ15" s="340"/>
      <c r="QAR15" s="340"/>
      <c r="QAS15" s="340"/>
      <c r="QAT15" s="340"/>
      <c r="QAU15" s="340"/>
      <c r="QAV15" s="340"/>
      <c r="QAW15" s="340"/>
      <c r="QAX15" s="340"/>
      <c r="QAY15" s="340"/>
      <c r="QAZ15" s="340"/>
      <c r="QBA15" s="340"/>
      <c r="QBB15" s="340"/>
      <c r="QBC15" s="340"/>
      <c r="QBD15" s="340"/>
      <c r="QBE15" s="340"/>
      <c r="QBF15" s="340"/>
      <c r="QBG15" s="340"/>
      <c r="QBH15" s="340"/>
      <c r="QBI15" s="340"/>
      <c r="QBJ15" s="340"/>
      <c r="QBK15" s="340"/>
      <c r="QBL15" s="340"/>
      <c r="QBM15" s="340"/>
      <c r="QBN15" s="340"/>
      <c r="QBO15" s="340"/>
      <c r="QBP15" s="340"/>
      <c r="QBQ15" s="340"/>
      <c r="QBR15" s="340"/>
      <c r="QBS15" s="340"/>
      <c r="QBT15" s="340"/>
      <c r="QBU15" s="340"/>
      <c r="QBV15" s="340"/>
      <c r="QBW15" s="340"/>
      <c r="QBX15" s="340"/>
      <c r="QBY15" s="340"/>
      <c r="QBZ15" s="340"/>
      <c r="QCA15" s="340"/>
      <c r="QCB15" s="340"/>
      <c r="QCC15" s="340"/>
      <c r="QCD15" s="340"/>
      <c r="QCE15" s="340"/>
      <c r="QCF15" s="340"/>
      <c r="QCG15" s="340"/>
      <c r="QCH15" s="340"/>
      <c r="QCI15" s="340"/>
      <c r="QCJ15" s="340"/>
      <c r="QCK15" s="340"/>
      <c r="QCL15" s="340"/>
      <c r="QCM15" s="340"/>
      <c r="QCN15" s="340"/>
      <c r="QCO15" s="340"/>
      <c r="QCP15" s="340"/>
      <c r="QCQ15" s="340"/>
      <c r="QCR15" s="340"/>
      <c r="QCS15" s="340"/>
      <c r="QCT15" s="340"/>
      <c r="QCU15" s="340"/>
      <c r="QCV15" s="340"/>
      <c r="QCW15" s="340"/>
      <c r="QCX15" s="340"/>
      <c r="QCY15" s="340"/>
      <c r="QCZ15" s="340"/>
      <c r="QDA15" s="340"/>
      <c r="QDB15" s="340"/>
      <c r="QDC15" s="340"/>
      <c r="QDD15" s="340"/>
      <c r="QDE15" s="340"/>
      <c r="QDF15" s="340"/>
      <c r="QDG15" s="340"/>
      <c r="QDH15" s="340"/>
      <c r="QDI15" s="340"/>
      <c r="QDJ15" s="340"/>
      <c r="QDK15" s="340"/>
      <c r="QDL15" s="340"/>
      <c r="QDM15" s="340"/>
      <c r="QDN15" s="340"/>
      <c r="QDO15" s="340"/>
      <c r="QDP15" s="340"/>
      <c r="QDQ15" s="340"/>
      <c r="QDR15" s="340"/>
      <c r="QDS15" s="340"/>
      <c r="QDT15" s="340"/>
      <c r="QDU15" s="340"/>
      <c r="QDV15" s="340"/>
      <c r="QDW15" s="340"/>
      <c r="QDX15" s="340"/>
      <c r="QDY15" s="340"/>
      <c r="QDZ15" s="340"/>
      <c r="QEA15" s="340"/>
      <c r="QEB15" s="340"/>
      <c r="QEC15" s="340"/>
      <c r="QED15" s="340"/>
      <c r="QEE15" s="340"/>
      <c r="QEF15" s="340"/>
      <c r="QEG15" s="340"/>
      <c r="QEH15" s="340"/>
      <c r="QEI15" s="340"/>
      <c r="QEJ15" s="340"/>
      <c r="QEK15" s="340"/>
      <c r="QEL15" s="340"/>
      <c r="QEM15" s="340"/>
      <c r="QEN15" s="340"/>
      <c r="QEO15" s="340"/>
      <c r="QEP15" s="340"/>
      <c r="QEQ15" s="340"/>
      <c r="QER15" s="340"/>
      <c r="QES15" s="340"/>
      <c r="QET15" s="340"/>
      <c r="QEU15" s="340"/>
      <c r="QEV15" s="340"/>
      <c r="QEW15" s="340"/>
      <c r="QEX15" s="340"/>
      <c r="QEY15" s="340"/>
      <c r="QEZ15" s="340"/>
      <c r="QFA15" s="340"/>
      <c r="QFB15" s="340"/>
      <c r="QFC15" s="340"/>
      <c r="QFD15" s="340"/>
      <c r="QFE15" s="340"/>
      <c r="QFF15" s="340"/>
      <c r="QFG15" s="340"/>
      <c r="QFH15" s="340"/>
      <c r="QFI15" s="340"/>
      <c r="QFJ15" s="340"/>
      <c r="QFK15" s="340"/>
      <c r="QFL15" s="340"/>
      <c r="QFM15" s="340"/>
      <c r="QFN15" s="340"/>
      <c r="QFO15" s="340"/>
      <c r="QFP15" s="340"/>
      <c r="QFQ15" s="340"/>
      <c r="QFR15" s="340"/>
      <c r="QFS15" s="340"/>
      <c r="QFT15" s="340"/>
      <c r="QFU15" s="340"/>
      <c r="QFV15" s="340"/>
      <c r="QFW15" s="340"/>
      <c r="QFX15" s="340"/>
      <c r="QFY15" s="340"/>
      <c r="QFZ15" s="340"/>
      <c r="QGA15" s="340"/>
      <c r="QGB15" s="340"/>
      <c r="QGC15" s="340"/>
      <c r="QGD15" s="340"/>
      <c r="QGE15" s="340"/>
      <c r="QGF15" s="340"/>
      <c r="QGG15" s="340"/>
      <c r="QGH15" s="340"/>
      <c r="QGI15" s="340"/>
      <c r="QGJ15" s="340"/>
      <c r="QGK15" s="340"/>
      <c r="QGL15" s="340"/>
      <c r="QGM15" s="340"/>
      <c r="QGN15" s="340"/>
      <c r="QGO15" s="340"/>
      <c r="QGP15" s="340"/>
      <c r="QGQ15" s="340"/>
      <c r="QGR15" s="340"/>
      <c r="QGS15" s="340"/>
      <c r="QGT15" s="340"/>
      <c r="QGU15" s="340"/>
      <c r="QGV15" s="340"/>
      <c r="QGW15" s="340"/>
      <c r="QGX15" s="340"/>
      <c r="QGY15" s="340"/>
      <c r="QGZ15" s="340"/>
      <c r="QHA15" s="340"/>
      <c r="QHB15" s="340"/>
      <c r="QHC15" s="340"/>
      <c r="QHD15" s="340"/>
      <c r="QHE15" s="340"/>
      <c r="QHF15" s="340"/>
      <c r="QHG15" s="340"/>
      <c r="QHH15" s="340"/>
      <c r="QHI15" s="340"/>
      <c r="QHJ15" s="340"/>
      <c r="QHK15" s="340"/>
      <c r="QHL15" s="340"/>
      <c r="QHM15" s="340"/>
      <c r="QHN15" s="340"/>
      <c r="QHO15" s="340"/>
      <c r="QHP15" s="340"/>
      <c r="QHQ15" s="340"/>
      <c r="QHR15" s="340"/>
      <c r="QHS15" s="340"/>
      <c r="QHT15" s="340"/>
      <c r="QHU15" s="340"/>
      <c r="QHV15" s="340"/>
      <c r="QHW15" s="340"/>
      <c r="QHX15" s="340"/>
      <c r="QHY15" s="340"/>
      <c r="QHZ15" s="340"/>
      <c r="QIA15" s="340"/>
      <c r="QIB15" s="340"/>
      <c r="QIC15" s="340"/>
      <c r="QID15" s="340"/>
      <c r="QIE15" s="340"/>
      <c r="QIF15" s="340"/>
      <c r="QIG15" s="340"/>
      <c r="QIH15" s="340"/>
      <c r="QII15" s="340"/>
      <c r="QIJ15" s="340"/>
      <c r="QIK15" s="340"/>
      <c r="QIL15" s="340"/>
      <c r="QIM15" s="340"/>
      <c r="QIN15" s="340"/>
      <c r="QIO15" s="340"/>
      <c r="QIP15" s="340"/>
      <c r="QIQ15" s="340"/>
      <c r="QIR15" s="340"/>
      <c r="QIS15" s="340"/>
      <c r="QIT15" s="340"/>
      <c r="QIU15" s="340"/>
      <c r="QIV15" s="340"/>
      <c r="QIW15" s="340"/>
      <c r="QIX15" s="340"/>
      <c r="QIY15" s="340"/>
      <c r="QIZ15" s="340"/>
      <c r="QJA15" s="340"/>
      <c r="QJB15" s="340"/>
      <c r="QJC15" s="340"/>
      <c r="QJD15" s="340"/>
      <c r="QJE15" s="340"/>
      <c r="QJF15" s="340"/>
      <c r="QJG15" s="340"/>
      <c r="QJH15" s="340"/>
      <c r="QJI15" s="340"/>
      <c r="QJJ15" s="340"/>
      <c r="QJK15" s="340"/>
      <c r="QJL15" s="340"/>
      <c r="QJM15" s="340"/>
      <c r="QJN15" s="340"/>
      <c r="QJO15" s="340"/>
      <c r="QJP15" s="340"/>
      <c r="QJQ15" s="340"/>
      <c r="QJR15" s="340"/>
      <c r="QJS15" s="340"/>
      <c r="QJT15" s="340"/>
      <c r="QJU15" s="340"/>
      <c r="QJV15" s="340"/>
      <c r="QJW15" s="340"/>
      <c r="QJX15" s="340"/>
      <c r="QJY15" s="340"/>
      <c r="QJZ15" s="340"/>
      <c r="QKA15" s="340"/>
      <c r="QKB15" s="340"/>
      <c r="QKC15" s="340"/>
      <c r="QKD15" s="340"/>
      <c r="QKE15" s="340"/>
      <c r="QKF15" s="340"/>
      <c r="QKG15" s="340"/>
      <c r="QKH15" s="340"/>
      <c r="QKI15" s="340"/>
      <c r="QKJ15" s="340"/>
      <c r="QKK15" s="340"/>
      <c r="QKL15" s="340"/>
      <c r="QKM15" s="340"/>
      <c r="QKN15" s="340"/>
      <c r="QKO15" s="340"/>
      <c r="QKP15" s="340"/>
      <c r="QKQ15" s="340"/>
      <c r="QKR15" s="340"/>
      <c r="QKS15" s="340"/>
      <c r="QKT15" s="340"/>
      <c r="QKU15" s="340"/>
      <c r="QKV15" s="340"/>
      <c r="QKW15" s="340"/>
      <c r="QKX15" s="340"/>
      <c r="QKY15" s="340"/>
      <c r="QKZ15" s="340"/>
      <c r="QLA15" s="340"/>
      <c r="QLB15" s="340"/>
      <c r="QLC15" s="340"/>
      <c r="QLD15" s="340"/>
      <c r="QLE15" s="340"/>
      <c r="QLF15" s="340"/>
      <c r="QLG15" s="340"/>
      <c r="QLH15" s="340"/>
      <c r="QLI15" s="340"/>
      <c r="QLJ15" s="340"/>
      <c r="QLK15" s="340"/>
      <c r="QLL15" s="340"/>
      <c r="QLM15" s="340"/>
      <c r="QLN15" s="340"/>
      <c r="QLO15" s="340"/>
      <c r="QLP15" s="340"/>
      <c r="QLQ15" s="340"/>
      <c r="QLR15" s="340"/>
      <c r="QLS15" s="340"/>
      <c r="QLT15" s="340"/>
      <c r="QLU15" s="340"/>
      <c r="QLV15" s="340"/>
      <c r="QLW15" s="340"/>
      <c r="QLX15" s="340"/>
      <c r="QLY15" s="340"/>
      <c r="QLZ15" s="340"/>
      <c r="QMA15" s="340"/>
      <c r="QMB15" s="340"/>
      <c r="QMC15" s="340"/>
      <c r="QMD15" s="340"/>
      <c r="QME15" s="340"/>
      <c r="QMF15" s="340"/>
      <c r="QMG15" s="340"/>
      <c r="QMH15" s="340"/>
      <c r="QMI15" s="340"/>
      <c r="QMJ15" s="340"/>
      <c r="QMK15" s="340"/>
      <c r="QML15" s="340"/>
      <c r="QMM15" s="340"/>
      <c r="QMN15" s="340"/>
      <c r="QMO15" s="340"/>
      <c r="QMP15" s="340"/>
      <c r="QMQ15" s="340"/>
      <c r="QMR15" s="340"/>
      <c r="QMS15" s="340"/>
      <c r="QMT15" s="340"/>
      <c r="QMU15" s="340"/>
      <c r="QMV15" s="340"/>
      <c r="QMW15" s="340"/>
      <c r="QMX15" s="340"/>
      <c r="QMY15" s="340"/>
      <c r="QMZ15" s="340"/>
      <c r="QNA15" s="340"/>
      <c r="QNB15" s="340"/>
      <c r="QNC15" s="340"/>
      <c r="QND15" s="340"/>
      <c r="QNE15" s="340"/>
      <c r="QNF15" s="340"/>
      <c r="QNG15" s="340"/>
      <c r="QNH15" s="340"/>
      <c r="QNI15" s="340"/>
      <c r="QNJ15" s="340"/>
      <c r="QNK15" s="340"/>
      <c r="QNL15" s="340"/>
      <c r="QNM15" s="340"/>
      <c r="QNN15" s="340"/>
      <c r="QNO15" s="340"/>
      <c r="QNP15" s="340"/>
      <c r="QNQ15" s="340"/>
      <c r="QNR15" s="340"/>
      <c r="QNS15" s="340"/>
      <c r="QNT15" s="340"/>
      <c r="QNU15" s="340"/>
      <c r="QNV15" s="340"/>
      <c r="QNW15" s="340"/>
      <c r="QNX15" s="340"/>
      <c r="QNY15" s="340"/>
      <c r="QNZ15" s="340"/>
      <c r="QOA15" s="340"/>
      <c r="QOB15" s="340"/>
      <c r="QOC15" s="340"/>
      <c r="QOD15" s="340"/>
      <c r="QOE15" s="340"/>
      <c r="QOF15" s="340"/>
      <c r="QOG15" s="340"/>
      <c r="QOH15" s="340"/>
      <c r="QOI15" s="340"/>
      <c r="QOJ15" s="340"/>
      <c r="QOK15" s="340"/>
      <c r="QOL15" s="340"/>
      <c r="QOM15" s="340"/>
      <c r="QON15" s="340"/>
      <c r="QOO15" s="340"/>
      <c r="QOP15" s="340"/>
      <c r="QOQ15" s="340"/>
      <c r="QOR15" s="340"/>
      <c r="QOS15" s="340"/>
      <c r="QOT15" s="340"/>
      <c r="QOU15" s="340"/>
      <c r="QOV15" s="340"/>
      <c r="QOW15" s="340"/>
      <c r="QOX15" s="340"/>
      <c r="QOY15" s="340"/>
      <c r="QOZ15" s="340"/>
      <c r="QPA15" s="340"/>
      <c r="QPB15" s="340"/>
      <c r="QPC15" s="340"/>
      <c r="QPD15" s="340"/>
      <c r="QPE15" s="340"/>
      <c r="QPF15" s="340"/>
      <c r="QPG15" s="340"/>
      <c r="QPH15" s="340"/>
      <c r="QPI15" s="340"/>
      <c r="QPJ15" s="340"/>
      <c r="QPK15" s="340"/>
      <c r="QPL15" s="340"/>
      <c r="QPM15" s="340"/>
      <c r="QPN15" s="340"/>
      <c r="QPO15" s="340"/>
      <c r="QPP15" s="340"/>
      <c r="QPQ15" s="340"/>
      <c r="QPR15" s="340"/>
      <c r="QPS15" s="340"/>
      <c r="QPT15" s="340"/>
      <c r="QPU15" s="340"/>
      <c r="QPV15" s="340"/>
      <c r="QPW15" s="340"/>
      <c r="QPX15" s="340"/>
      <c r="QPY15" s="340"/>
      <c r="QPZ15" s="340"/>
      <c r="QQA15" s="340"/>
      <c r="QQB15" s="340"/>
      <c r="QQC15" s="340"/>
      <c r="QQD15" s="340"/>
      <c r="QQE15" s="340"/>
      <c r="QQF15" s="340"/>
      <c r="QQG15" s="340"/>
      <c r="QQH15" s="340"/>
      <c r="QQI15" s="340"/>
      <c r="QQJ15" s="340"/>
      <c r="QQK15" s="340"/>
      <c r="QQL15" s="340"/>
      <c r="QQM15" s="340"/>
      <c r="QQN15" s="340"/>
      <c r="QQO15" s="340"/>
      <c r="QQP15" s="340"/>
      <c r="QQQ15" s="340"/>
      <c r="QQR15" s="340"/>
      <c r="QQS15" s="340"/>
      <c r="QQT15" s="340"/>
      <c r="QQU15" s="340"/>
      <c r="QQV15" s="340"/>
      <c r="QQW15" s="340"/>
      <c r="QQX15" s="340"/>
      <c r="QQY15" s="340"/>
      <c r="QQZ15" s="340"/>
      <c r="QRA15" s="340"/>
      <c r="QRB15" s="340"/>
      <c r="QRC15" s="340"/>
      <c r="QRD15" s="340"/>
      <c r="QRE15" s="340"/>
      <c r="QRF15" s="340"/>
      <c r="QRG15" s="340"/>
      <c r="QRH15" s="340"/>
      <c r="QRI15" s="340"/>
      <c r="QRJ15" s="340"/>
      <c r="QRK15" s="340"/>
      <c r="QRL15" s="340"/>
      <c r="QRM15" s="340"/>
      <c r="QRN15" s="340"/>
      <c r="QRO15" s="340"/>
      <c r="QRP15" s="340"/>
      <c r="QRQ15" s="340"/>
      <c r="QRR15" s="340"/>
      <c r="QRS15" s="340"/>
      <c r="QRT15" s="340"/>
      <c r="QRU15" s="340"/>
      <c r="QRV15" s="340"/>
      <c r="QRW15" s="340"/>
      <c r="QRX15" s="340"/>
      <c r="QRY15" s="340"/>
      <c r="QRZ15" s="340"/>
      <c r="QSA15" s="340"/>
      <c r="QSB15" s="340"/>
      <c r="QSC15" s="340"/>
      <c r="QSD15" s="340"/>
      <c r="QSE15" s="340"/>
      <c r="QSF15" s="340"/>
      <c r="QSG15" s="340"/>
      <c r="QSH15" s="340"/>
      <c r="QSI15" s="340"/>
      <c r="QSJ15" s="340"/>
      <c r="QSK15" s="340"/>
      <c r="QSL15" s="340"/>
      <c r="QSM15" s="340"/>
      <c r="QSN15" s="340"/>
      <c r="QSO15" s="340"/>
      <c r="QSP15" s="340"/>
      <c r="QSQ15" s="340"/>
      <c r="QSR15" s="340"/>
      <c r="QSS15" s="340"/>
      <c r="QST15" s="340"/>
      <c r="QSU15" s="340"/>
      <c r="QSV15" s="340"/>
      <c r="QSW15" s="340"/>
      <c r="QSX15" s="340"/>
      <c r="QSY15" s="340"/>
      <c r="QSZ15" s="340"/>
      <c r="QTA15" s="340"/>
      <c r="QTB15" s="340"/>
      <c r="QTC15" s="340"/>
      <c r="QTD15" s="340"/>
      <c r="QTE15" s="340"/>
      <c r="QTF15" s="340"/>
      <c r="QTG15" s="340"/>
      <c r="QTH15" s="340"/>
      <c r="QTI15" s="340"/>
      <c r="QTJ15" s="340"/>
      <c r="QTK15" s="340"/>
      <c r="QTL15" s="340"/>
      <c r="QTM15" s="340"/>
      <c r="QTN15" s="340"/>
      <c r="QTO15" s="340"/>
      <c r="QTP15" s="340"/>
      <c r="QTQ15" s="340"/>
      <c r="QTR15" s="340"/>
      <c r="QTS15" s="340"/>
      <c r="QTT15" s="340"/>
      <c r="QTU15" s="340"/>
      <c r="QTV15" s="340"/>
      <c r="QTW15" s="340"/>
      <c r="QTX15" s="340"/>
      <c r="QTY15" s="340"/>
      <c r="QTZ15" s="340"/>
      <c r="QUA15" s="340"/>
      <c r="QUB15" s="340"/>
      <c r="QUC15" s="340"/>
      <c r="QUD15" s="340"/>
      <c r="QUE15" s="340"/>
      <c r="QUF15" s="340"/>
      <c r="QUG15" s="340"/>
      <c r="QUH15" s="340"/>
      <c r="QUI15" s="340"/>
      <c r="QUJ15" s="340"/>
      <c r="QUK15" s="340"/>
      <c r="QUL15" s="340"/>
      <c r="QUM15" s="340"/>
      <c r="QUN15" s="340"/>
      <c r="QUO15" s="340"/>
      <c r="QUP15" s="340"/>
      <c r="QUQ15" s="340"/>
      <c r="QUR15" s="340"/>
      <c r="QUS15" s="340"/>
      <c r="QUT15" s="340"/>
      <c r="QUU15" s="340"/>
      <c r="QUV15" s="340"/>
      <c r="QUW15" s="340"/>
      <c r="QUX15" s="340"/>
      <c r="QUY15" s="340"/>
      <c r="QUZ15" s="340"/>
      <c r="QVA15" s="340"/>
      <c r="QVB15" s="340"/>
      <c r="QVC15" s="340"/>
      <c r="QVD15" s="340"/>
      <c r="QVE15" s="340"/>
      <c r="QVF15" s="340"/>
      <c r="QVG15" s="340"/>
      <c r="QVH15" s="340"/>
      <c r="QVI15" s="340"/>
      <c r="QVJ15" s="340"/>
      <c r="QVK15" s="340"/>
      <c r="QVL15" s="340"/>
      <c r="QVM15" s="340"/>
      <c r="QVN15" s="340"/>
      <c r="QVO15" s="340"/>
      <c r="QVP15" s="340"/>
      <c r="QVQ15" s="340"/>
      <c r="QVR15" s="340"/>
      <c r="QVS15" s="340"/>
      <c r="QVT15" s="340"/>
      <c r="QVU15" s="340"/>
      <c r="QVV15" s="340"/>
      <c r="QVW15" s="340"/>
      <c r="QVX15" s="340"/>
      <c r="QVY15" s="340"/>
      <c r="QVZ15" s="340"/>
      <c r="QWA15" s="340"/>
      <c r="QWB15" s="340"/>
      <c r="QWC15" s="340"/>
      <c r="QWD15" s="340"/>
      <c r="QWE15" s="340"/>
      <c r="QWF15" s="340"/>
      <c r="QWG15" s="340"/>
      <c r="QWH15" s="340"/>
      <c r="QWI15" s="340"/>
      <c r="QWJ15" s="340"/>
      <c r="QWK15" s="340"/>
      <c r="QWL15" s="340"/>
      <c r="QWM15" s="340"/>
      <c r="QWN15" s="340"/>
      <c r="QWO15" s="340"/>
      <c r="QWP15" s="340"/>
      <c r="QWQ15" s="340"/>
      <c r="QWR15" s="340"/>
      <c r="QWS15" s="340"/>
      <c r="QWT15" s="340"/>
      <c r="QWU15" s="340"/>
      <c r="QWV15" s="340"/>
      <c r="QWW15" s="340"/>
      <c r="QWX15" s="340"/>
      <c r="QWY15" s="340"/>
      <c r="QWZ15" s="340"/>
      <c r="QXA15" s="340"/>
      <c r="QXB15" s="340"/>
      <c r="QXC15" s="340"/>
      <c r="QXD15" s="340"/>
      <c r="QXE15" s="340"/>
      <c r="QXF15" s="340"/>
      <c r="QXG15" s="340"/>
      <c r="QXH15" s="340"/>
      <c r="QXI15" s="340"/>
      <c r="QXJ15" s="340"/>
      <c r="QXK15" s="340"/>
      <c r="QXL15" s="340"/>
      <c r="QXM15" s="340"/>
      <c r="QXN15" s="340"/>
      <c r="QXO15" s="340"/>
      <c r="QXP15" s="340"/>
      <c r="QXQ15" s="340"/>
      <c r="QXR15" s="340"/>
      <c r="QXS15" s="340"/>
      <c r="QXT15" s="340"/>
      <c r="QXU15" s="340"/>
      <c r="QXV15" s="340"/>
      <c r="QXW15" s="340"/>
      <c r="QXX15" s="340"/>
      <c r="QXY15" s="340"/>
      <c r="QXZ15" s="340"/>
      <c r="QYA15" s="340"/>
      <c r="QYB15" s="340"/>
      <c r="QYC15" s="340"/>
      <c r="QYD15" s="340"/>
      <c r="QYE15" s="340"/>
      <c r="QYF15" s="340"/>
      <c r="QYG15" s="340"/>
      <c r="QYH15" s="340"/>
      <c r="QYI15" s="340"/>
      <c r="QYJ15" s="340"/>
      <c r="QYK15" s="340"/>
      <c r="QYL15" s="340"/>
      <c r="QYM15" s="340"/>
      <c r="QYN15" s="340"/>
      <c r="QYO15" s="340"/>
      <c r="QYP15" s="340"/>
      <c r="QYQ15" s="340"/>
      <c r="QYR15" s="340"/>
      <c r="QYS15" s="340"/>
      <c r="QYT15" s="340"/>
      <c r="QYU15" s="340"/>
      <c r="QYV15" s="340"/>
      <c r="QYW15" s="340"/>
      <c r="QYX15" s="340"/>
      <c r="QYY15" s="340"/>
      <c r="QYZ15" s="340"/>
      <c r="QZA15" s="340"/>
      <c r="QZB15" s="340"/>
      <c r="QZC15" s="340"/>
      <c r="QZD15" s="340"/>
      <c r="QZE15" s="340"/>
      <c r="QZF15" s="340"/>
      <c r="QZG15" s="340"/>
      <c r="QZH15" s="340"/>
      <c r="QZI15" s="340"/>
      <c r="QZJ15" s="340"/>
      <c r="QZK15" s="340"/>
      <c r="QZL15" s="340"/>
      <c r="QZM15" s="340"/>
      <c r="QZN15" s="340"/>
      <c r="QZO15" s="340"/>
      <c r="QZP15" s="340"/>
      <c r="QZQ15" s="340"/>
      <c r="QZR15" s="340"/>
      <c r="QZS15" s="340"/>
      <c r="QZT15" s="340"/>
      <c r="QZU15" s="340"/>
      <c r="QZV15" s="340"/>
      <c r="QZW15" s="340"/>
      <c r="QZX15" s="340"/>
      <c r="QZY15" s="340"/>
      <c r="QZZ15" s="340"/>
      <c r="RAA15" s="340"/>
      <c r="RAB15" s="340"/>
      <c r="RAC15" s="340"/>
      <c r="RAD15" s="340"/>
      <c r="RAE15" s="340"/>
      <c r="RAF15" s="340"/>
      <c r="RAG15" s="340"/>
      <c r="RAH15" s="340"/>
      <c r="RAI15" s="340"/>
      <c r="RAJ15" s="340"/>
      <c r="RAK15" s="340"/>
      <c r="RAL15" s="340"/>
      <c r="RAM15" s="340"/>
      <c r="RAN15" s="340"/>
      <c r="RAO15" s="340"/>
      <c r="RAP15" s="340"/>
      <c r="RAQ15" s="340"/>
      <c r="RAR15" s="340"/>
      <c r="RAS15" s="340"/>
      <c r="RAT15" s="340"/>
      <c r="RAU15" s="340"/>
      <c r="RAV15" s="340"/>
      <c r="RAW15" s="340"/>
      <c r="RAX15" s="340"/>
      <c r="RAY15" s="340"/>
      <c r="RAZ15" s="340"/>
      <c r="RBA15" s="340"/>
      <c r="RBB15" s="340"/>
      <c r="RBC15" s="340"/>
      <c r="RBD15" s="340"/>
      <c r="RBE15" s="340"/>
      <c r="RBF15" s="340"/>
      <c r="RBG15" s="340"/>
      <c r="RBH15" s="340"/>
      <c r="RBI15" s="340"/>
      <c r="RBJ15" s="340"/>
      <c r="RBK15" s="340"/>
      <c r="RBL15" s="340"/>
      <c r="RBM15" s="340"/>
      <c r="RBN15" s="340"/>
      <c r="RBO15" s="340"/>
      <c r="RBP15" s="340"/>
      <c r="RBQ15" s="340"/>
      <c r="RBR15" s="340"/>
      <c r="RBS15" s="340"/>
      <c r="RBT15" s="340"/>
      <c r="RBU15" s="340"/>
      <c r="RBV15" s="340"/>
      <c r="RBW15" s="340"/>
      <c r="RBX15" s="340"/>
      <c r="RBY15" s="340"/>
      <c r="RBZ15" s="340"/>
      <c r="RCA15" s="340"/>
      <c r="RCB15" s="340"/>
      <c r="RCC15" s="340"/>
      <c r="RCD15" s="340"/>
      <c r="RCE15" s="340"/>
      <c r="RCF15" s="340"/>
      <c r="RCG15" s="340"/>
      <c r="RCH15" s="340"/>
      <c r="RCI15" s="340"/>
      <c r="RCJ15" s="340"/>
      <c r="RCK15" s="340"/>
      <c r="RCL15" s="340"/>
      <c r="RCM15" s="340"/>
      <c r="RCN15" s="340"/>
      <c r="RCO15" s="340"/>
      <c r="RCP15" s="340"/>
      <c r="RCQ15" s="340"/>
      <c r="RCR15" s="340"/>
      <c r="RCS15" s="340"/>
      <c r="RCT15" s="340"/>
      <c r="RCU15" s="340"/>
      <c r="RCV15" s="340"/>
      <c r="RCW15" s="340"/>
      <c r="RCX15" s="340"/>
      <c r="RCY15" s="340"/>
      <c r="RCZ15" s="340"/>
      <c r="RDA15" s="340"/>
      <c r="RDB15" s="340"/>
      <c r="RDC15" s="340"/>
      <c r="RDD15" s="340"/>
      <c r="RDE15" s="340"/>
      <c r="RDF15" s="340"/>
      <c r="RDG15" s="340"/>
      <c r="RDH15" s="340"/>
      <c r="RDI15" s="340"/>
      <c r="RDJ15" s="340"/>
      <c r="RDK15" s="340"/>
      <c r="RDL15" s="340"/>
      <c r="RDM15" s="340"/>
      <c r="RDN15" s="340"/>
      <c r="RDO15" s="340"/>
      <c r="RDP15" s="340"/>
      <c r="RDQ15" s="340"/>
      <c r="RDR15" s="340"/>
      <c r="RDS15" s="340"/>
      <c r="RDT15" s="340"/>
      <c r="RDU15" s="340"/>
      <c r="RDV15" s="340"/>
      <c r="RDW15" s="340"/>
      <c r="RDX15" s="340"/>
      <c r="RDY15" s="340"/>
      <c r="RDZ15" s="340"/>
      <c r="REA15" s="340"/>
      <c r="REB15" s="340"/>
      <c r="REC15" s="340"/>
      <c r="RED15" s="340"/>
      <c r="REE15" s="340"/>
      <c r="REF15" s="340"/>
      <c r="REG15" s="340"/>
      <c r="REH15" s="340"/>
      <c r="REI15" s="340"/>
      <c r="REJ15" s="340"/>
      <c r="REK15" s="340"/>
      <c r="REL15" s="340"/>
      <c r="REM15" s="340"/>
      <c r="REN15" s="340"/>
      <c r="REO15" s="340"/>
      <c r="REP15" s="340"/>
      <c r="REQ15" s="340"/>
      <c r="RER15" s="340"/>
      <c r="RES15" s="340"/>
      <c r="RET15" s="340"/>
      <c r="REU15" s="340"/>
      <c r="REV15" s="340"/>
      <c r="REW15" s="340"/>
      <c r="REX15" s="340"/>
      <c r="REY15" s="340"/>
      <c r="REZ15" s="340"/>
      <c r="RFA15" s="340"/>
      <c r="RFB15" s="340"/>
      <c r="RFC15" s="340"/>
      <c r="RFD15" s="340"/>
      <c r="RFE15" s="340"/>
      <c r="RFF15" s="340"/>
      <c r="RFG15" s="340"/>
      <c r="RFH15" s="340"/>
      <c r="RFI15" s="340"/>
      <c r="RFJ15" s="340"/>
      <c r="RFK15" s="340"/>
      <c r="RFL15" s="340"/>
      <c r="RFM15" s="340"/>
      <c r="RFN15" s="340"/>
      <c r="RFO15" s="340"/>
      <c r="RFP15" s="340"/>
      <c r="RFQ15" s="340"/>
      <c r="RFR15" s="340"/>
      <c r="RFS15" s="340"/>
      <c r="RFT15" s="340"/>
      <c r="RFU15" s="340"/>
      <c r="RFV15" s="340"/>
      <c r="RFW15" s="340"/>
      <c r="RFX15" s="340"/>
      <c r="RFY15" s="340"/>
      <c r="RFZ15" s="340"/>
      <c r="RGA15" s="340"/>
      <c r="RGB15" s="340"/>
      <c r="RGC15" s="340"/>
      <c r="RGD15" s="340"/>
      <c r="RGE15" s="340"/>
      <c r="RGF15" s="340"/>
      <c r="RGG15" s="340"/>
      <c r="RGH15" s="340"/>
      <c r="RGI15" s="340"/>
      <c r="RGJ15" s="340"/>
      <c r="RGK15" s="340"/>
      <c r="RGL15" s="340"/>
      <c r="RGM15" s="340"/>
      <c r="RGN15" s="340"/>
      <c r="RGO15" s="340"/>
      <c r="RGP15" s="340"/>
      <c r="RGQ15" s="340"/>
      <c r="RGR15" s="340"/>
      <c r="RGS15" s="340"/>
      <c r="RGT15" s="340"/>
      <c r="RGU15" s="340"/>
      <c r="RGV15" s="340"/>
      <c r="RGW15" s="340"/>
      <c r="RGX15" s="340"/>
      <c r="RGY15" s="340"/>
      <c r="RGZ15" s="340"/>
      <c r="RHA15" s="340"/>
      <c r="RHB15" s="340"/>
      <c r="RHC15" s="340"/>
      <c r="RHD15" s="340"/>
      <c r="RHE15" s="340"/>
      <c r="RHF15" s="340"/>
      <c r="RHG15" s="340"/>
      <c r="RHH15" s="340"/>
      <c r="RHI15" s="340"/>
      <c r="RHJ15" s="340"/>
      <c r="RHK15" s="340"/>
      <c r="RHL15" s="340"/>
      <c r="RHM15" s="340"/>
      <c r="RHN15" s="340"/>
      <c r="RHO15" s="340"/>
      <c r="RHP15" s="340"/>
      <c r="RHQ15" s="340"/>
      <c r="RHR15" s="340"/>
      <c r="RHS15" s="340"/>
      <c r="RHT15" s="340"/>
      <c r="RHU15" s="340"/>
      <c r="RHV15" s="340"/>
      <c r="RHW15" s="340"/>
      <c r="RHX15" s="340"/>
      <c r="RHY15" s="340"/>
      <c r="RHZ15" s="340"/>
      <c r="RIA15" s="340"/>
      <c r="RIB15" s="340"/>
      <c r="RIC15" s="340"/>
      <c r="RID15" s="340"/>
      <c r="RIE15" s="340"/>
      <c r="RIF15" s="340"/>
      <c r="RIG15" s="340"/>
      <c r="RIH15" s="340"/>
      <c r="RII15" s="340"/>
      <c r="RIJ15" s="340"/>
      <c r="RIK15" s="340"/>
      <c r="RIL15" s="340"/>
      <c r="RIM15" s="340"/>
      <c r="RIN15" s="340"/>
      <c r="RIO15" s="340"/>
      <c r="RIP15" s="340"/>
      <c r="RIQ15" s="340"/>
      <c r="RIR15" s="340"/>
      <c r="RIS15" s="340"/>
      <c r="RIT15" s="340"/>
      <c r="RIU15" s="340"/>
      <c r="RIV15" s="340"/>
      <c r="RIW15" s="340"/>
      <c r="RIX15" s="340"/>
      <c r="RIY15" s="340"/>
      <c r="RIZ15" s="340"/>
      <c r="RJA15" s="340"/>
      <c r="RJB15" s="340"/>
      <c r="RJC15" s="340"/>
      <c r="RJD15" s="340"/>
      <c r="RJE15" s="340"/>
      <c r="RJF15" s="340"/>
      <c r="RJG15" s="340"/>
      <c r="RJH15" s="340"/>
      <c r="RJI15" s="340"/>
      <c r="RJJ15" s="340"/>
      <c r="RJK15" s="340"/>
      <c r="RJL15" s="340"/>
      <c r="RJM15" s="340"/>
      <c r="RJN15" s="340"/>
      <c r="RJO15" s="340"/>
      <c r="RJP15" s="340"/>
      <c r="RJQ15" s="340"/>
      <c r="RJR15" s="340"/>
      <c r="RJS15" s="340"/>
      <c r="RJT15" s="340"/>
      <c r="RJU15" s="340"/>
      <c r="RJV15" s="340"/>
      <c r="RJW15" s="340"/>
      <c r="RJX15" s="340"/>
      <c r="RJY15" s="340"/>
      <c r="RJZ15" s="340"/>
      <c r="RKA15" s="340"/>
      <c r="RKB15" s="340"/>
      <c r="RKC15" s="340"/>
      <c r="RKD15" s="340"/>
      <c r="RKE15" s="340"/>
      <c r="RKF15" s="340"/>
      <c r="RKG15" s="340"/>
      <c r="RKH15" s="340"/>
      <c r="RKI15" s="340"/>
      <c r="RKJ15" s="340"/>
      <c r="RKK15" s="340"/>
      <c r="RKL15" s="340"/>
      <c r="RKM15" s="340"/>
      <c r="RKN15" s="340"/>
      <c r="RKO15" s="340"/>
      <c r="RKP15" s="340"/>
      <c r="RKQ15" s="340"/>
      <c r="RKR15" s="340"/>
      <c r="RKS15" s="340"/>
      <c r="RKT15" s="340"/>
      <c r="RKU15" s="340"/>
      <c r="RKV15" s="340"/>
      <c r="RKW15" s="340"/>
      <c r="RKX15" s="340"/>
      <c r="RKY15" s="340"/>
      <c r="RKZ15" s="340"/>
      <c r="RLA15" s="340"/>
      <c r="RLB15" s="340"/>
      <c r="RLC15" s="340"/>
      <c r="RLD15" s="340"/>
      <c r="RLE15" s="340"/>
      <c r="RLF15" s="340"/>
      <c r="RLG15" s="340"/>
      <c r="RLH15" s="340"/>
      <c r="RLI15" s="340"/>
      <c r="RLJ15" s="340"/>
      <c r="RLK15" s="340"/>
      <c r="RLL15" s="340"/>
      <c r="RLM15" s="340"/>
      <c r="RLN15" s="340"/>
      <c r="RLO15" s="340"/>
      <c r="RLP15" s="340"/>
      <c r="RLQ15" s="340"/>
      <c r="RLR15" s="340"/>
      <c r="RLS15" s="340"/>
      <c r="RLT15" s="340"/>
      <c r="RLU15" s="340"/>
      <c r="RLV15" s="340"/>
      <c r="RLW15" s="340"/>
      <c r="RLX15" s="340"/>
      <c r="RLY15" s="340"/>
      <c r="RLZ15" s="340"/>
      <c r="RMA15" s="340"/>
      <c r="RMB15" s="340"/>
      <c r="RMC15" s="340"/>
      <c r="RMD15" s="340"/>
      <c r="RME15" s="340"/>
      <c r="RMF15" s="340"/>
      <c r="RMG15" s="340"/>
      <c r="RMH15" s="340"/>
      <c r="RMI15" s="340"/>
      <c r="RMJ15" s="340"/>
      <c r="RMK15" s="340"/>
      <c r="RML15" s="340"/>
      <c r="RMM15" s="340"/>
      <c r="RMN15" s="340"/>
      <c r="RMO15" s="340"/>
      <c r="RMP15" s="340"/>
      <c r="RMQ15" s="340"/>
      <c r="RMR15" s="340"/>
      <c r="RMS15" s="340"/>
      <c r="RMT15" s="340"/>
      <c r="RMU15" s="340"/>
      <c r="RMV15" s="340"/>
      <c r="RMW15" s="340"/>
      <c r="RMX15" s="340"/>
      <c r="RMY15" s="340"/>
      <c r="RMZ15" s="340"/>
      <c r="RNA15" s="340"/>
      <c r="RNB15" s="340"/>
      <c r="RNC15" s="340"/>
      <c r="RND15" s="340"/>
      <c r="RNE15" s="340"/>
      <c r="RNF15" s="340"/>
      <c r="RNG15" s="340"/>
      <c r="RNH15" s="340"/>
      <c r="RNI15" s="340"/>
      <c r="RNJ15" s="340"/>
      <c r="RNK15" s="340"/>
      <c r="RNL15" s="340"/>
      <c r="RNM15" s="340"/>
      <c r="RNN15" s="340"/>
      <c r="RNO15" s="340"/>
      <c r="RNP15" s="340"/>
      <c r="RNQ15" s="340"/>
      <c r="RNR15" s="340"/>
      <c r="RNS15" s="340"/>
      <c r="RNT15" s="340"/>
      <c r="RNU15" s="340"/>
      <c r="RNV15" s="340"/>
      <c r="RNW15" s="340"/>
      <c r="RNX15" s="340"/>
      <c r="RNY15" s="340"/>
      <c r="RNZ15" s="340"/>
      <c r="ROA15" s="340"/>
      <c r="ROB15" s="340"/>
      <c r="ROC15" s="340"/>
      <c r="ROD15" s="340"/>
      <c r="ROE15" s="340"/>
      <c r="ROF15" s="340"/>
      <c r="ROG15" s="340"/>
      <c r="ROH15" s="340"/>
      <c r="ROI15" s="340"/>
      <c r="ROJ15" s="340"/>
      <c r="ROK15" s="340"/>
      <c r="ROL15" s="340"/>
      <c r="ROM15" s="340"/>
      <c r="RON15" s="340"/>
      <c r="ROO15" s="340"/>
      <c r="ROP15" s="340"/>
      <c r="ROQ15" s="340"/>
      <c r="ROR15" s="340"/>
      <c r="ROS15" s="340"/>
      <c r="ROT15" s="340"/>
      <c r="ROU15" s="340"/>
      <c r="ROV15" s="340"/>
      <c r="ROW15" s="340"/>
      <c r="ROX15" s="340"/>
      <c r="ROY15" s="340"/>
      <c r="ROZ15" s="340"/>
      <c r="RPA15" s="340"/>
      <c r="RPB15" s="340"/>
      <c r="RPC15" s="340"/>
      <c r="RPD15" s="340"/>
      <c r="RPE15" s="340"/>
      <c r="RPF15" s="340"/>
      <c r="RPG15" s="340"/>
      <c r="RPH15" s="340"/>
      <c r="RPI15" s="340"/>
      <c r="RPJ15" s="340"/>
      <c r="RPK15" s="340"/>
      <c r="RPL15" s="340"/>
      <c r="RPM15" s="340"/>
      <c r="RPN15" s="340"/>
      <c r="RPO15" s="340"/>
      <c r="RPP15" s="340"/>
      <c r="RPQ15" s="340"/>
      <c r="RPR15" s="340"/>
      <c r="RPS15" s="340"/>
      <c r="RPT15" s="340"/>
      <c r="RPU15" s="340"/>
      <c r="RPV15" s="340"/>
      <c r="RPW15" s="340"/>
      <c r="RPX15" s="340"/>
      <c r="RPY15" s="340"/>
      <c r="RPZ15" s="340"/>
      <c r="RQA15" s="340"/>
      <c r="RQB15" s="340"/>
      <c r="RQC15" s="340"/>
      <c r="RQD15" s="340"/>
      <c r="RQE15" s="340"/>
      <c r="RQF15" s="340"/>
      <c r="RQG15" s="340"/>
      <c r="RQH15" s="340"/>
      <c r="RQI15" s="340"/>
      <c r="RQJ15" s="340"/>
      <c r="RQK15" s="340"/>
      <c r="RQL15" s="340"/>
      <c r="RQM15" s="340"/>
      <c r="RQN15" s="340"/>
      <c r="RQO15" s="340"/>
      <c r="RQP15" s="340"/>
      <c r="RQQ15" s="340"/>
      <c r="RQR15" s="340"/>
      <c r="RQS15" s="340"/>
      <c r="RQT15" s="340"/>
      <c r="RQU15" s="340"/>
      <c r="RQV15" s="340"/>
      <c r="RQW15" s="340"/>
      <c r="RQX15" s="340"/>
      <c r="RQY15" s="340"/>
      <c r="RQZ15" s="340"/>
      <c r="RRA15" s="340"/>
      <c r="RRB15" s="340"/>
      <c r="RRC15" s="340"/>
      <c r="RRD15" s="340"/>
      <c r="RRE15" s="340"/>
      <c r="RRF15" s="340"/>
      <c r="RRG15" s="340"/>
      <c r="RRH15" s="340"/>
      <c r="RRI15" s="340"/>
      <c r="RRJ15" s="340"/>
      <c r="RRK15" s="340"/>
      <c r="RRL15" s="340"/>
      <c r="RRM15" s="340"/>
      <c r="RRN15" s="340"/>
      <c r="RRO15" s="340"/>
      <c r="RRP15" s="340"/>
      <c r="RRQ15" s="340"/>
      <c r="RRR15" s="340"/>
      <c r="RRS15" s="340"/>
      <c r="RRT15" s="340"/>
      <c r="RRU15" s="340"/>
      <c r="RRV15" s="340"/>
      <c r="RRW15" s="340"/>
      <c r="RRX15" s="340"/>
      <c r="RRY15" s="340"/>
      <c r="RRZ15" s="340"/>
      <c r="RSA15" s="340"/>
      <c r="RSB15" s="340"/>
      <c r="RSC15" s="340"/>
      <c r="RSD15" s="340"/>
      <c r="RSE15" s="340"/>
      <c r="RSF15" s="340"/>
      <c r="RSG15" s="340"/>
      <c r="RSH15" s="340"/>
      <c r="RSI15" s="340"/>
      <c r="RSJ15" s="340"/>
      <c r="RSK15" s="340"/>
      <c r="RSL15" s="340"/>
      <c r="RSM15" s="340"/>
      <c r="RSN15" s="340"/>
      <c r="RSO15" s="340"/>
      <c r="RSP15" s="340"/>
      <c r="RSQ15" s="340"/>
      <c r="RSR15" s="340"/>
      <c r="RSS15" s="340"/>
      <c r="RST15" s="340"/>
      <c r="RSU15" s="340"/>
      <c r="RSV15" s="340"/>
      <c r="RSW15" s="340"/>
      <c r="RSX15" s="340"/>
      <c r="RSY15" s="340"/>
      <c r="RSZ15" s="340"/>
      <c r="RTA15" s="340"/>
      <c r="RTB15" s="340"/>
      <c r="RTC15" s="340"/>
      <c r="RTD15" s="340"/>
      <c r="RTE15" s="340"/>
      <c r="RTF15" s="340"/>
      <c r="RTG15" s="340"/>
      <c r="RTH15" s="340"/>
      <c r="RTI15" s="340"/>
      <c r="RTJ15" s="340"/>
      <c r="RTK15" s="340"/>
      <c r="RTL15" s="340"/>
      <c r="RTM15" s="340"/>
      <c r="RTN15" s="340"/>
      <c r="RTO15" s="340"/>
      <c r="RTP15" s="340"/>
      <c r="RTQ15" s="340"/>
      <c r="RTR15" s="340"/>
      <c r="RTS15" s="340"/>
      <c r="RTT15" s="340"/>
      <c r="RTU15" s="340"/>
      <c r="RTV15" s="340"/>
      <c r="RTW15" s="340"/>
      <c r="RTX15" s="340"/>
      <c r="RTY15" s="340"/>
      <c r="RTZ15" s="340"/>
      <c r="RUA15" s="340"/>
      <c r="RUB15" s="340"/>
      <c r="RUC15" s="340"/>
      <c r="RUD15" s="340"/>
      <c r="RUE15" s="340"/>
      <c r="RUF15" s="340"/>
      <c r="RUG15" s="340"/>
      <c r="RUH15" s="340"/>
      <c r="RUI15" s="340"/>
      <c r="RUJ15" s="340"/>
      <c r="RUK15" s="340"/>
      <c r="RUL15" s="340"/>
      <c r="RUM15" s="340"/>
      <c r="RUN15" s="340"/>
      <c r="RUO15" s="340"/>
      <c r="RUP15" s="340"/>
      <c r="RUQ15" s="340"/>
      <c r="RUR15" s="340"/>
      <c r="RUS15" s="340"/>
      <c r="RUT15" s="340"/>
      <c r="RUU15" s="340"/>
      <c r="RUV15" s="340"/>
      <c r="RUW15" s="340"/>
      <c r="RUX15" s="340"/>
      <c r="RUY15" s="340"/>
      <c r="RUZ15" s="340"/>
      <c r="RVA15" s="340"/>
      <c r="RVB15" s="340"/>
      <c r="RVC15" s="340"/>
      <c r="RVD15" s="340"/>
      <c r="RVE15" s="340"/>
      <c r="RVF15" s="340"/>
      <c r="RVG15" s="340"/>
      <c r="RVH15" s="340"/>
      <c r="RVI15" s="340"/>
      <c r="RVJ15" s="340"/>
      <c r="RVK15" s="340"/>
      <c r="RVL15" s="340"/>
      <c r="RVM15" s="340"/>
      <c r="RVN15" s="340"/>
      <c r="RVO15" s="340"/>
      <c r="RVP15" s="340"/>
      <c r="RVQ15" s="340"/>
      <c r="RVR15" s="340"/>
      <c r="RVS15" s="340"/>
      <c r="RVT15" s="340"/>
      <c r="RVU15" s="340"/>
      <c r="RVV15" s="340"/>
      <c r="RVW15" s="340"/>
      <c r="RVX15" s="340"/>
      <c r="RVY15" s="340"/>
      <c r="RVZ15" s="340"/>
      <c r="RWA15" s="340"/>
      <c r="RWB15" s="340"/>
      <c r="RWC15" s="340"/>
      <c r="RWD15" s="340"/>
      <c r="RWE15" s="340"/>
      <c r="RWF15" s="340"/>
      <c r="RWG15" s="340"/>
      <c r="RWH15" s="340"/>
      <c r="RWI15" s="340"/>
      <c r="RWJ15" s="340"/>
      <c r="RWK15" s="340"/>
      <c r="RWL15" s="340"/>
      <c r="RWM15" s="340"/>
      <c r="RWN15" s="340"/>
      <c r="RWO15" s="340"/>
      <c r="RWP15" s="340"/>
      <c r="RWQ15" s="340"/>
      <c r="RWR15" s="340"/>
      <c r="RWS15" s="340"/>
      <c r="RWT15" s="340"/>
      <c r="RWU15" s="340"/>
      <c r="RWV15" s="340"/>
      <c r="RWW15" s="340"/>
      <c r="RWX15" s="340"/>
      <c r="RWY15" s="340"/>
      <c r="RWZ15" s="340"/>
      <c r="RXA15" s="340"/>
      <c r="RXB15" s="340"/>
      <c r="RXC15" s="340"/>
      <c r="RXD15" s="340"/>
      <c r="RXE15" s="340"/>
      <c r="RXF15" s="340"/>
      <c r="RXG15" s="340"/>
      <c r="RXH15" s="340"/>
      <c r="RXI15" s="340"/>
      <c r="RXJ15" s="340"/>
      <c r="RXK15" s="340"/>
      <c r="RXL15" s="340"/>
      <c r="RXM15" s="340"/>
      <c r="RXN15" s="340"/>
      <c r="RXO15" s="340"/>
      <c r="RXP15" s="340"/>
      <c r="RXQ15" s="340"/>
      <c r="RXR15" s="340"/>
      <c r="RXS15" s="340"/>
      <c r="RXT15" s="340"/>
      <c r="RXU15" s="340"/>
      <c r="RXV15" s="340"/>
      <c r="RXW15" s="340"/>
      <c r="RXX15" s="340"/>
      <c r="RXY15" s="340"/>
      <c r="RXZ15" s="340"/>
      <c r="RYA15" s="340"/>
      <c r="RYB15" s="340"/>
      <c r="RYC15" s="340"/>
      <c r="RYD15" s="340"/>
      <c r="RYE15" s="340"/>
      <c r="RYF15" s="340"/>
      <c r="RYG15" s="340"/>
      <c r="RYH15" s="340"/>
      <c r="RYI15" s="340"/>
      <c r="RYJ15" s="340"/>
      <c r="RYK15" s="340"/>
      <c r="RYL15" s="340"/>
      <c r="RYM15" s="340"/>
      <c r="RYN15" s="340"/>
      <c r="RYO15" s="340"/>
      <c r="RYP15" s="340"/>
      <c r="RYQ15" s="340"/>
      <c r="RYR15" s="340"/>
      <c r="RYS15" s="340"/>
      <c r="RYT15" s="340"/>
      <c r="RYU15" s="340"/>
      <c r="RYV15" s="340"/>
      <c r="RYW15" s="340"/>
      <c r="RYX15" s="340"/>
      <c r="RYY15" s="340"/>
      <c r="RYZ15" s="340"/>
      <c r="RZA15" s="340"/>
      <c r="RZB15" s="340"/>
      <c r="RZC15" s="340"/>
      <c r="RZD15" s="340"/>
      <c r="RZE15" s="340"/>
      <c r="RZF15" s="340"/>
      <c r="RZG15" s="340"/>
      <c r="RZH15" s="340"/>
      <c r="RZI15" s="340"/>
      <c r="RZJ15" s="340"/>
      <c r="RZK15" s="340"/>
      <c r="RZL15" s="340"/>
      <c r="RZM15" s="340"/>
      <c r="RZN15" s="340"/>
      <c r="RZO15" s="340"/>
      <c r="RZP15" s="340"/>
      <c r="RZQ15" s="340"/>
      <c r="RZR15" s="340"/>
      <c r="RZS15" s="340"/>
      <c r="RZT15" s="340"/>
      <c r="RZU15" s="340"/>
      <c r="RZV15" s="340"/>
      <c r="RZW15" s="340"/>
      <c r="RZX15" s="340"/>
      <c r="RZY15" s="340"/>
      <c r="RZZ15" s="340"/>
      <c r="SAA15" s="340"/>
      <c r="SAB15" s="340"/>
      <c r="SAC15" s="340"/>
      <c r="SAD15" s="340"/>
      <c r="SAE15" s="340"/>
      <c r="SAF15" s="340"/>
      <c r="SAG15" s="340"/>
      <c r="SAH15" s="340"/>
      <c r="SAI15" s="340"/>
      <c r="SAJ15" s="340"/>
      <c r="SAK15" s="340"/>
      <c r="SAL15" s="340"/>
      <c r="SAM15" s="340"/>
      <c r="SAN15" s="340"/>
      <c r="SAO15" s="340"/>
      <c r="SAP15" s="340"/>
      <c r="SAQ15" s="340"/>
      <c r="SAR15" s="340"/>
      <c r="SAS15" s="340"/>
      <c r="SAT15" s="340"/>
      <c r="SAU15" s="340"/>
      <c r="SAV15" s="340"/>
      <c r="SAW15" s="340"/>
      <c r="SAX15" s="340"/>
      <c r="SAY15" s="340"/>
      <c r="SAZ15" s="340"/>
      <c r="SBA15" s="340"/>
      <c r="SBB15" s="340"/>
      <c r="SBC15" s="340"/>
      <c r="SBD15" s="340"/>
      <c r="SBE15" s="340"/>
      <c r="SBF15" s="340"/>
      <c r="SBG15" s="340"/>
      <c r="SBH15" s="340"/>
      <c r="SBI15" s="340"/>
      <c r="SBJ15" s="340"/>
      <c r="SBK15" s="340"/>
      <c r="SBL15" s="340"/>
      <c r="SBM15" s="340"/>
      <c r="SBN15" s="340"/>
      <c r="SBO15" s="340"/>
      <c r="SBP15" s="340"/>
      <c r="SBQ15" s="340"/>
      <c r="SBR15" s="340"/>
      <c r="SBS15" s="340"/>
      <c r="SBT15" s="340"/>
      <c r="SBU15" s="340"/>
      <c r="SBV15" s="340"/>
      <c r="SBW15" s="340"/>
      <c r="SBX15" s="340"/>
      <c r="SBY15" s="340"/>
      <c r="SBZ15" s="340"/>
      <c r="SCA15" s="340"/>
      <c r="SCB15" s="340"/>
      <c r="SCC15" s="340"/>
      <c r="SCD15" s="340"/>
      <c r="SCE15" s="340"/>
      <c r="SCF15" s="340"/>
      <c r="SCG15" s="340"/>
      <c r="SCH15" s="340"/>
      <c r="SCI15" s="340"/>
      <c r="SCJ15" s="340"/>
      <c r="SCK15" s="340"/>
      <c r="SCL15" s="340"/>
      <c r="SCM15" s="340"/>
      <c r="SCN15" s="340"/>
      <c r="SCO15" s="340"/>
      <c r="SCP15" s="340"/>
      <c r="SCQ15" s="340"/>
      <c r="SCR15" s="340"/>
      <c r="SCS15" s="340"/>
      <c r="SCT15" s="340"/>
      <c r="SCU15" s="340"/>
      <c r="SCV15" s="340"/>
      <c r="SCW15" s="340"/>
      <c r="SCX15" s="340"/>
      <c r="SCY15" s="340"/>
      <c r="SCZ15" s="340"/>
      <c r="SDA15" s="340"/>
      <c r="SDB15" s="340"/>
      <c r="SDC15" s="340"/>
      <c r="SDD15" s="340"/>
      <c r="SDE15" s="340"/>
      <c r="SDF15" s="340"/>
      <c r="SDG15" s="340"/>
      <c r="SDH15" s="340"/>
      <c r="SDI15" s="340"/>
      <c r="SDJ15" s="340"/>
      <c r="SDK15" s="340"/>
      <c r="SDL15" s="340"/>
      <c r="SDM15" s="340"/>
      <c r="SDN15" s="340"/>
      <c r="SDO15" s="340"/>
      <c r="SDP15" s="340"/>
      <c r="SDQ15" s="340"/>
      <c r="SDR15" s="340"/>
      <c r="SDS15" s="340"/>
      <c r="SDT15" s="340"/>
      <c r="SDU15" s="340"/>
      <c r="SDV15" s="340"/>
      <c r="SDW15" s="340"/>
      <c r="SDX15" s="340"/>
      <c r="SDY15" s="340"/>
      <c r="SDZ15" s="340"/>
      <c r="SEA15" s="340"/>
      <c r="SEB15" s="340"/>
      <c r="SEC15" s="340"/>
      <c r="SED15" s="340"/>
      <c r="SEE15" s="340"/>
      <c r="SEF15" s="340"/>
      <c r="SEG15" s="340"/>
      <c r="SEH15" s="340"/>
      <c r="SEI15" s="340"/>
      <c r="SEJ15" s="340"/>
      <c r="SEK15" s="340"/>
      <c r="SEL15" s="340"/>
      <c r="SEM15" s="340"/>
      <c r="SEN15" s="340"/>
      <c r="SEO15" s="340"/>
      <c r="SEP15" s="340"/>
      <c r="SEQ15" s="340"/>
      <c r="SER15" s="340"/>
      <c r="SES15" s="340"/>
      <c r="SET15" s="340"/>
      <c r="SEU15" s="340"/>
      <c r="SEV15" s="340"/>
      <c r="SEW15" s="340"/>
      <c r="SEX15" s="340"/>
      <c r="SEY15" s="340"/>
      <c r="SEZ15" s="340"/>
      <c r="SFA15" s="340"/>
      <c r="SFB15" s="340"/>
      <c r="SFC15" s="340"/>
      <c r="SFD15" s="340"/>
      <c r="SFE15" s="340"/>
      <c r="SFF15" s="340"/>
      <c r="SFG15" s="340"/>
      <c r="SFH15" s="340"/>
      <c r="SFI15" s="340"/>
      <c r="SFJ15" s="340"/>
      <c r="SFK15" s="340"/>
      <c r="SFL15" s="340"/>
      <c r="SFM15" s="340"/>
      <c r="SFN15" s="340"/>
      <c r="SFO15" s="340"/>
      <c r="SFP15" s="340"/>
      <c r="SFQ15" s="340"/>
      <c r="SFR15" s="340"/>
      <c r="SFS15" s="340"/>
      <c r="SFT15" s="340"/>
      <c r="SFU15" s="340"/>
      <c r="SFV15" s="340"/>
      <c r="SFW15" s="340"/>
      <c r="SFX15" s="340"/>
      <c r="SFY15" s="340"/>
      <c r="SFZ15" s="340"/>
      <c r="SGA15" s="340"/>
      <c r="SGB15" s="340"/>
      <c r="SGC15" s="340"/>
      <c r="SGD15" s="340"/>
      <c r="SGE15" s="340"/>
      <c r="SGF15" s="340"/>
      <c r="SGG15" s="340"/>
      <c r="SGH15" s="340"/>
      <c r="SGI15" s="340"/>
      <c r="SGJ15" s="340"/>
      <c r="SGK15" s="340"/>
      <c r="SGL15" s="340"/>
      <c r="SGM15" s="340"/>
      <c r="SGN15" s="340"/>
      <c r="SGO15" s="340"/>
      <c r="SGP15" s="340"/>
      <c r="SGQ15" s="340"/>
      <c r="SGR15" s="340"/>
      <c r="SGS15" s="340"/>
      <c r="SGT15" s="340"/>
      <c r="SGU15" s="340"/>
      <c r="SGV15" s="340"/>
      <c r="SGW15" s="340"/>
      <c r="SGX15" s="340"/>
      <c r="SGY15" s="340"/>
      <c r="SGZ15" s="340"/>
      <c r="SHA15" s="340"/>
      <c r="SHB15" s="340"/>
      <c r="SHC15" s="340"/>
      <c r="SHD15" s="340"/>
      <c r="SHE15" s="340"/>
      <c r="SHF15" s="340"/>
      <c r="SHG15" s="340"/>
      <c r="SHH15" s="340"/>
      <c r="SHI15" s="340"/>
      <c r="SHJ15" s="340"/>
      <c r="SHK15" s="340"/>
      <c r="SHL15" s="340"/>
      <c r="SHM15" s="340"/>
      <c r="SHN15" s="340"/>
      <c r="SHO15" s="340"/>
      <c r="SHP15" s="340"/>
      <c r="SHQ15" s="340"/>
      <c r="SHR15" s="340"/>
      <c r="SHS15" s="340"/>
      <c r="SHT15" s="340"/>
      <c r="SHU15" s="340"/>
      <c r="SHV15" s="340"/>
      <c r="SHW15" s="340"/>
      <c r="SHX15" s="340"/>
      <c r="SHY15" s="340"/>
      <c r="SHZ15" s="340"/>
      <c r="SIA15" s="340"/>
      <c r="SIB15" s="340"/>
      <c r="SIC15" s="340"/>
      <c r="SID15" s="340"/>
      <c r="SIE15" s="340"/>
      <c r="SIF15" s="340"/>
      <c r="SIG15" s="340"/>
      <c r="SIH15" s="340"/>
      <c r="SII15" s="340"/>
      <c r="SIJ15" s="340"/>
      <c r="SIK15" s="340"/>
      <c r="SIL15" s="340"/>
      <c r="SIM15" s="340"/>
      <c r="SIN15" s="340"/>
      <c r="SIO15" s="340"/>
      <c r="SIP15" s="340"/>
      <c r="SIQ15" s="340"/>
      <c r="SIR15" s="340"/>
      <c r="SIS15" s="340"/>
      <c r="SIT15" s="340"/>
      <c r="SIU15" s="340"/>
      <c r="SIV15" s="340"/>
      <c r="SIW15" s="340"/>
      <c r="SIX15" s="340"/>
      <c r="SIY15" s="340"/>
      <c r="SIZ15" s="340"/>
      <c r="SJA15" s="340"/>
      <c r="SJB15" s="340"/>
      <c r="SJC15" s="340"/>
      <c r="SJD15" s="340"/>
      <c r="SJE15" s="340"/>
      <c r="SJF15" s="340"/>
      <c r="SJG15" s="340"/>
      <c r="SJH15" s="340"/>
      <c r="SJI15" s="340"/>
      <c r="SJJ15" s="340"/>
      <c r="SJK15" s="340"/>
      <c r="SJL15" s="340"/>
      <c r="SJM15" s="340"/>
      <c r="SJN15" s="340"/>
      <c r="SJO15" s="340"/>
      <c r="SJP15" s="340"/>
      <c r="SJQ15" s="340"/>
      <c r="SJR15" s="340"/>
      <c r="SJS15" s="340"/>
      <c r="SJT15" s="340"/>
      <c r="SJU15" s="340"/>
      <c r="SJV15" s="340"/>
      <c r="SJW15" s="340"/>
      <c r="SJX15" s="340"/>
      <c r="SJY15" s="340"/>
      <c r="SJZ15" s="340"/>
      <c r="SKA15" s="340"/>
      <c r="SKB15" s="340"/>
      <c r="SKC15" s="340"/>
      <c r="SKD15" s="340"/>
      <c r="SKE15" s="340"/>
      <c r="SKF15" s="340"/>
      <c r="SKG15" s="340"/>
      <c r="SKH15" s="340"/>
      <c r="SKI15" s="340"/>
      <c r="SKJ15" s="340"/>
      <c r="SKK15" s="340"/>
      <c r="SKL15" s="340"/>
      <c r="SKM15" s="340"/>
      <c r="SKN15" s="340"/>
      <c r="SKO15" s="340"/>
      <c r="SKP15" s="340"/>
      <c r="SKQ15" s="340"/>
      <c r="SKR15" s="340"/>
      <c r="SKS15" s="340"/>
      <c r="SKT15" s="340"/>
      <c r="SKU15" s="340"/>
      <c r="SKV15" s="340"/>
      <c r="SKW15" s="340"/>
      <c r="SKX15" s="340"/>
      <c r="SKY15" s="340"/>
      <c r="SKZ15" s="340"/>
      <c r="SLA15" s="340"/>
      <c r="SLB15" s="340"/>
      <c r="SLC15" s="340"/>
      <c r="SLD15" s="340"/>
      <c r="SLE15" s="340"/>
      <c r="SLF15" s="340"/>
      <c r="SLG15" s="340"/>
      <c r="SLH15" s="340"/>
      <c r="SLI15" s="340"/>
      <c r="SLJ15" s="340"/>
      <c r="SLK15" s="340"/>
      <c r="SLL15" s="340"/>
      <c r="SLM15" s="340"/>
      <c r="SLN15" s="340"/>
      <c r="SLO15" s="340"/>
      <c r="SLP15" s="340"/>
      <c r="SLQ15" s="340"/>
      <c r="SLR15" s="340"/>
      <c r="SLS15" s="340"/>
      <c r="SLT15" s="340"/>
      <c r="SLU15" s="340"/>
      <c r="SLV15" s="340"/>
      <c r="SLW15" s="340"/>
      <c r="SLX15" s="340"/>
      <c r="SLY15" s="340"/>
      <c r="SLZ15" s="340"/>
      <c r="SMA15" s="340"/>
      <c r="SMB15" s="340"/>
      <c r="SMC15" s="340"/>
      <c r="SMD15" s="340"/>
      <c r="SME15" s="340"/>
      <c r="SMF15" s="340"/>
      <c r="SMG15" s="340"/>
      <c r="SMH15" s="340"/>
      <c r="SMI15" s="340"/>
      <c r="SMJ15" s="340"/>
      <c r="SMK15" s="340"/>
      <c r="SML15" s="340"/>
      <c r="SMM15" s="340"/>
      <c r="SMN15" s="340"/>
      <c r="SMO15" s="340"/>
      <c r="SMP15" s="340"/>
      <c r="SMQ15" s="340"/>
      <c r="SMR15" s="340"/>
      <c r="SMS15" s="340"/>
      <c r="SMT15" s="340"/>
      <c r="SMU15" s="340"/>
      <c r="SMV15" s="340"/>
      <c r="SMW15" s="340"/>
      <c r="SMX15" s="340"/>
      <c r="SMY15" s="340"/>
      <c r="SMZ15" s="340"/>
      <c r="SNA15" s="340"/>
      <c r="SNB15" s="340"/>
      <c r="SNC15" s="340"/>
      <c r="SND15" s="340"/>
      <c r="SNE15" s="340"/>
      <c r="SNF15" s="340"/>
      <c r="SNG15" s="340"/>
      <c r="SNH15" s="340"/>
      <c r="SNI15" s="340"/>
      <c r="SNJ15" s="340"/>
      <c r="SNK15" s="340"/>
      <c r="SNL15" s="340"/>
      <c r="SNM15" s="340"/>
      <c r="SNN15" s="340"/>
      <c r="SNO15" s="340"/>
      <c r="SNP15" s="340"/>
      <c r="SNQ15" s="340"/>
      <c r="SNR15" s="340"/>
      <c r="SNS15" s="340"/>
      <c r="SNT15" s="340"/>
      <c r="SNU15" s="340"/>
      <c r="SNV15" s="340"/>
      <c r="SNW15" s="340"/>
      <c r="SNX15" s="340"/>
      <c r="SNY15" s="340"/>
      <c r="SNZ15" s="340"/>
      <c r="SOA15" s="340"/>
      <c r="SOB15" s="340"/>
      <c r="SOC15" s="340"/>
      <c r="SOD15" s="340"/>
      <c r="SOE15" s="340"/>
      <c r="SOF15" s="340"/>
      <c r="SOG15" s="340"/>
      <c r="SOH15" s="340"/>
      <c r="SOI15" s="340"/>
      <c r="SOJ15" s="340"/>
      <c r="SOK15" s="340"/>
      <c r="SOL15" s="340"/>
      <c r="SOM15" s="340"/>
      <c r="SON15" s="340"/>
      <c r="SOO15" s="340"/>
      <c r="SOP15" s="340"/>
      <c r="SOQ15" s="340"/>
      <c r="SOR15" s="340"/>
      <c r="SOS15" s="340"/>
      <c r="SOT15" s="340"/>
      <c r="SOU15" s="340"/>
      <c r="SOV15" s="340"/>
      <c r="SOW15" s="340"/>
      <c r="SOX15" s="340"/>
      <c r="SOY15" s="340"/>
      <c r="SOZ15" s="340"/>
      <c r="SPA15" s="340"/>
      <c r="SPB15" s="340"/>
      <c r="SPC15" s="340"/>
      <c r="SPD15" s="340"/>
      <c r="SPE15" s="340"/>
      <c r="SPF15" s="340"/>
      <c r="SPG15" s="340"/>
      <c r="SPH15" s="340"/>
      <c r="SPI15" s="340"/>
      <c r="SPJ15" s="340"/>
      <c r="SPK15" s="340"/>
      <c r="SPL15" s="340"/>
      <c r="SPM15" s="340"/>
      <c r="SPN15" s="340"/>
      <c r="SPO15" s="340"/>
      <c r="SPP15" s="340"/>
      <c r="SPQ15" s="340"/>
      <c r="SPR15" s="340"/>
      <c r="SPS15" s="340"/>
      <c r="SPT15" s="340"/>
      <c r="SPU15" s="340"/>
      <c r="SPV15" s="340"/>
      <c r="SPW15" s="340"/>
      <c r="SPX15" s="340"/>
      <c r="SPY15" s="340"/>
      <c r="SPZ15" s="340"/>
      <c r="SQA15" s="340"/>
      <c r="SQB15" s="340"/>
      <c r="SQC15" s="340"/>
      <c r="SQD15" s="340"/>
      <c r="SQE15" s="340"/>
      <c r="SQF15" s="340"/>
      <c r="SQG15" s="340"/>
      <c r="SQH15" s="340"/>
      <c r="SQI15" s="340"/>
      <c r="SQJ15" s="340"/>
      <c r="SQK15" s="340"/>
      <c r="SQL15" s="340"/>
      <c r="SQM15" s="340"/>
      <c r="SQN15" s="340"/>
      <c r="SQO15" s="340"/>
      <c r="SQP15" s="340"/>
      <c r="SQQ15" s="340"/>
      <c r="SQR15" s="340"/>
      <c r="SQS15" s="340"/>
      <c r="SQT15" s="340"/>
      <c r="SQU15" s="340"/>
      <c r="SQV15" s="340"/>
      <c r="SQW15" s="340"/>
      <c r="SQX15" s="340"/>
      <c r="SQY15" s="340"/>
      <c r="SQZ15" s="340"/>
      <c r="SRA15" s="340"/>
      <c r="SRB15" s="340"/>
      <c r="SRC15" s="340"/>
      <c r="SRD15" s="340"/>
      <c r="SRE15" s="340"/>
      <c r="SRF15" s="340"/>
      <c r="SRG15" s="340"/>
      <c r="SRH15" s="340"/>
      <c r="SRI15" s="340"/>
      <c r="SRJ15" s="340"/>
      <c r="SRK15" s="340"/>
      <c r="SRL15" s="340"/>
      <c r="SRM15" s="340"/>
      <c r="SRN15" s="340"/>
      <c r="SRO15" s="340"/>
      <c r="SRP15" s="340"/>
      <c r="SRQ15" s="340"/>
      <c r="SRR15" s="340"/>
      <c r="SRS15" s="340"/>
      <c r="SRT15" s="340"/>
      <c r="SRU15" s="340"/>
      <c r="SRV15" s="340"/>
      <c r="SRW15" s="340"/>
      <c r="SRX15" s="340"/>
      <c r="SRY15" s="340"/>
      <c r="SRZ15" s="340"/>
      <c r="SSA15" s="340"/>
      <c r="SSB15" s="340"/>
      <c r="SSC15" s="340"/>
      <c r="SSD15" s="340"/>
      <c r="SSE15" s="340"/>
      <c r="SSF15" s="340"/>
      <c r="SSG15" s="340"/>
      <c r="SSH15" s="340"/>
      <c r="SSI15" s="340"/>
      <c r="SSJ15" s="340"/>
      <c r="SSK15" s="340"/>
      <c r="SSL15" s="340"/>
      <c r="SSM15" s="340"/>
      <c r="SSN15" s="340"/>
      <c r="SSO15" s="340"/>
      <c r="SSP15" s="340"/>
      <c r="SSQ15" s="340"/>
      <c r="SSR15" s="340"/>
      <c r="SSS15" s="340"/>
      <c r="SST15" s="340"/>
      <c r="SSU15" s="340"/>
      <c r="SSV15" s="340"/>
      <c r="SSW15" s="340"/>
      <c r="SSX15" s="340"/>
      <c r="SSY15" s="340"/>
      <c r="SSZ15" s="340"/>
      <c r="STA15" s="340"/>
      <c r="STB15" s="340"/>
      <c r="STC15" s="340"/>
      <c r="STD15" s="340"/>
      <c r="STE15" s="340"/>
      <c r="STF15" s="340"/>
      <c r="STG15" s="340"/>
      <c r="STH15" s="340"/>
      <c r="STI15" s="340"/>
      <c r="STJ15" s="340"/>
      <c r="STK15" s="340"/>
      <c r="STL15" s="340"/>
      <c r="STM15" s="340"/>
      <c r="STN15" s="340"/>
      <c r="STO15" s="340"/>
      <c r="STP15" s="340"/>
      <c r="STQ15" s="340"/>
      <c r="STR15" s="340"/>
      <c r="STS15" s="340"/>
      <c r="STT15" s="340"/>
      <c r="STU15" s="340"/>
      <c r="STV15" s="340"/>
      <c r="STW15" s="340"/>
      <c r="STX15" s="340"/>
      <c r="STY15" s="340"/>
      <c r="STZ15" s="340"/>
      <c r="SUA15" s="340"/>
      <c r="SUB15" s="340"/>
      <c r="SUC15" s="340"/>
      <c r="SUD15" s="340"/>
      <c r="SUE15" s="340"/>
      <c r="SUF15" s="340"/>
      <c r="SUG15" s="340"/>
      <c r="SUH15" s="340"/>
      <c r="SUI15" s="340"/>
      <c r="SUJ15" s="340"/>
      <c r="SUK15" s="340"/>
      <c r="SUL15" s="340"/>
      <c r="SUM15" s="340"/>
      <c r="SUN15" s="340"/>
      <c r="SUO15" s="340"/>
      <c r="SUP15" s="340"/>
      <c r="SUQ15" s="340"/>
      <c r="SUR15" s="340"/>
      <c r="SUS15" s="340"/>
      <c r="SUT15" s="340"/>
      <c r="SUU15" s="340"/>
      <c r="SUV15" s="340"/>
      <c r="SUW15" s="340"/>
      <c r="SUX15" s="340"/>
      <c r="SUY15" s="340"/>
      <c r="SUZ15" s="340"/>
      <c r="SVA15" s="340"/>
      <c r="SVB15" s="340"/>
      <c r="SVC15" s="340"/>
      <c r="SVD15" s="340"/>
      <c r="SVE15" s="340"/>
      <c r="SVF15" s="340"/>
      <c r="SVG15" s="340"/>
      <c r="SVH15" s="340"/>
      <c r="SVI15" s="340"/>
      <c r="SVJ15" s="340"/>
      <c r="SVK15" s="340"/>
      <c r="SVL15" s="340"/>
      <c r="SVM15" s="340"/>
      <c r="SVN15" s="340"/>
      <c r="SVO15" s="340"/>
      <c r="SVP15" s="340"/>
      <c r="SVQ15" s="340"/>
      <c r="SVR15" s="340"/>
      <c r="SVS15" s="340"/>
      <c r="SVT15" s="340"/>
      <c r="SVU15" s="340"/>
      <c r="SVV15" s="340"/>
      <c r="SVW15" s="340"/>
      <c r="SVX15" s="340"/>
      <c r="SVY15" s="340"/>
      <c r="SVZ15" s="340"/>
      <c r="SWA15" s="340"/>
      <c r="SWB15" s="340"/>
      <c r="SWC15" s="340"/>
      <c r="SWD15" s="340"/>
      <c r="SWE15" s="340"/>
      <c r="SWF15" s="340"/>
      <c r="SWG15" s="340"/>
      <c r="SWH15" s="340"/>
      <c r="SWI15" s="340"/>
      <c r="SWJ15" s="340"/>
      <c r="SWK15" s="340"/>
      <c r="SWL15" s="340"/>
      <c r="SWM15" s="340"/>
      <c r="SWN15" s="340"/>
      <c r="SWO15" s="340"/>
      <c r="SWP15" s="340"/>
      <c r="SWQ15" s="340"/>
      <c r="SWR15" s="340"/>
      <c r="SWS15" s="340"/>
      <c r="SWT15" s="340"/>
      <c r="SWU15" s="340"/>
      <c r="SWV15" s="340"/>
      <c r="SWW15" s="340"/>
      <c r="SWX15" s="340"/>
      <c r="SWY15" s="340"/>
      <c r="SWZ15" s="340"/>
      <c r="SXA15" s="340"/>
      <c r="SXB15" s="340"/>
      <c r="SXC15" s="340"/>
      <c r="SXD15" s="340"/>
      <c r="SXE15" s="340"/>
      <c r="SXF15" s="340"/>
      <c r="SXG15" s="340"/>
      <c r="SXH15" s="340"/>
      <c r="SXI15" s="340"/>
      <c r="SXJ15" s="340"/>
      <c r="SXK15" s="340"/>
      <c r="SXL15" s="340"/>
      <c r="SXM15" s="340"/>
      <c r="SXN15" s="340"/>
      <c r="SXO15" s="340"/>
      <c r="SXP15" s="340"/>
      <c r="SXQ15" s="340"/>
      <c r="SXR15" s="340"/>
      <c r="SXS15" s="340"/>
      <c r="SXT15" s="340"/>
      <c r="SXU15" s="340"/>
      <c r="SXV15" s="340"/>
      <c r="SXW15" s="340"/>
      <c r="SXX15" s="340"/>
      <c r="SXY15" s="340"/>
      <c r="SXZ15" s="340"/>
      <c r="SYA15" s="340"/>
      <c r="SYB15" s="340"/>
      <c r="SYC15" s="340"/>
      <c r="SYD15" s="340"/>
      <c r="SYE15" s="340"/>
      <c r="SYF15" s="340"/>
      <c r="SYG15" s="340"/>
      <c r="SYH15" s="340"/>
      <c r="SYI15" s="340"/>
      <c r="SYJ15" s="340"/>
      <c r="SYK15" s="340"/>
      <c r="SYL15" s="340"/>
      <c r="SYM15" s="340"/>
      <c r="SYN15" s="340"/>
      <c r="SYO15" s="340"/>
      <c r="SYP15" s="340"/>
      <c r="SYQ15" s="340"/>
      <c r="SYR15" s="340"/>
      <c r="SYS15" s="340"/>
      <c r="SYT15" s="340"/>
      <c r="SYU15" s="340"/>
      <c r="SYV15" s="340"/>
      <c r="SYW15" s="340"/>
      <c r="SYX15" s="340"/>
      <c r="SYY15" s="340"/>
      <c r="SYZ15" s="340"/>
      <c r="SZA15" s="340"/>
      <c r="SZB15" s="340"/>
      <c r="SZC15" s="340"/>
      <c r="SZD15" s="340"/>
      <c r="SZE15" s="340"/>
      <c r="SZF15" s="340"/>
      <c r="SZG15" s="340"/>
      <c r="SZH15" s="340"/>
      <c r="SZI15" s="340"/>
      <c r="SZJ15" s="340"/>
      <c r="SZK15" s="340"/>
      <c r="SZL15" s="340"/>
      <c r="SZM15" s="340"/>
      <c r="SZN15" s="340"/>
      <c r="SZO15" s="340"/>
      <c r="SZP15" s="340"/>
      <c r="SZQ15" s="340"/>
      <c r="SZR15" s="340"/>
      <c r="SZS15" s="340"/>
      <c r="SZT15" s="340"/>
      <c r="SZU15" s="340"/>
      <c r="SZV15" s="340"/>
      <c r="SZW15" s="340"/>
      <c r="SZX15" s="340"/>
      <c r="SZY15" s="340"/>
      <c r="SZZ15" s="340"/>
      <c r="TAA15" s="340"/>
      <c r="TAB15" s="340"/>
      <c r="TAC15" s="340"/>
      <c r="TAD15" s="340"/>
      <c r="TAE15" s="340"/>
      <c r="TAF15" s="340"/>
      <c r="TAG15" s="340"/>
      <c r="TAH15" s="340"/>
      <c r="TAI15" s="340"/>
      <c r="TAJ15" s="340"/>
      <c r="TAK15" s="340"/>
      <c r="TAL15" s="340"/>
      <c r="TAM15" s="340"/>
      <c r="TAN15" s="340"/>
      <c r="TAO15" s="340"/>
      <c r="TAP15" s="340"/>
      <c r="TAQ15" s="340"/>
      <c r="TAR15" s="340"/>
      <c r="TAS15" s="340"/>
      <c r="TAT15" s="340"/>
      <c r="TAU15" s="340"/>
      <c r="TAV15" s="340"/>
      <c r="TAW15" s="340"/>
      <c r="TAX15" s="340"/>
      <c r="TAY15" s="340"/>
      <c r="TAZ15" s="340"/>
      <c r="TBA15" s="340"/>
      <c r="TBB15" s="340"/>
      <c r="TBC15" s="340"/>
      <c r="TBD15" s="340"/>
      <c r="TBE15" s="340"/>
      <c r="TBF15" s="340"/>
      <c r="TBG15" s="340"/>
      <c r="TBH15" s="340"/>
      <c r="TBI15" s="340"/>
      <c r="TBJ15" s="340"/>
      <c r="TBK15" s="340"/>
      <c r="TBL15" s="340"/>
      <c r="TBM15" s="340"/>
      <c r="TBN15" s="340"/>
      <c r="TBO15" s="340"/>
      <c r="TBP15" s="340"/>
      <c r="TBQ15" s="340"/>
      <c r="TBR15" s="340"/>
      <c r="TBS15" s="340"/>
      <c r="TBT15" s="340"/>
      <c r="TBU15" s="340"/>
      <c r="TBV15" s="340"/>
      <c r="TBW15" s="340"/>
      <c r="TBX15" s="340"/>
      <c r="TBY15" s="340"/>
      <c r="TBZ15" s="340"/>
      <c r="TCA15" s="340"/>
      <c r="TCB15" s="340"/>
      <c r="TCC15" s="340"/>
      <c r="TCD15" s="340"/>
      <c r="TCE15" s="340"/>
      <c r="TCF15" s="340"/>
      <c r="TCG15" s="340"/>
      <c r="TCH15" s="340"/>
      <c r="TCI15" s="340"/>
      <c r="TCJ15" s="340"/>
      <c r="TCK15" s="340"/>
      <c r="TCL15" s="340"/>
      <c r="TCM15" s="340"/>
      <c r="TCN15" s="340"/>
      <c r="TCO15" s="340"/>
      <c r="TCP15" s="340"/>
      <c r="TCQ15" s="340"/>
      <c r="TCR15" s="340"/>
      <c r="TCS15" s="340"/>
      <c r="TCT15" s="340"/>
      <c r="TCU15" s="340"/>
      <c r="TCV15" s="340"/>
      <c r="TCW15" s="340"/>
      <c r="TCX15" s="340"/>
      <c r="TCY15" s="340"/>
      <c r="TCZ15" s="340"/>
      <c r="TDA15" s="340"/>
      <c r="TDB15" s="340"/>
      <c r="TDC15" s="340"/>
      <c r="TDD15" s="340"/>
      <c r="TDE15" s="340"/>
      <c r="TDF15" s="340"/>
      <c r="TDG15" s="340"/>
      <c r="TDH15" s="340"/>
      <c r="TDI15" s="340"/>
      <c r="TDJ15" s="340"/>
      <c r="TDK15" s="340"/>
      <c r="TDL15" s="340"/>
      <c r="TDM15" s="340"/>
      <c r="TDN15" s="340"/>
      <c r="TDO15" s="340"/>
      <c r="TDP15" s="340"/>
      <c r="TDQ15" s="340"/>
      <c r="TDR15" s="340"/>
      <c r="TDS15" s="340"/>
      <c r="TDT15" s="340"/>
      <c r="TDU15" s="340"/>
      <c r="TDV15" s="340"/>
      <c r="TDW15" s="340"/>
      <c r="TDX15" s="340"/>
      <c r="TDY15" s="340"/>
      <c r="TDZ15" s="340"/>
      <c r="TEA15" s="340"/>
      <c r="TEB15" s="340"/>
      <c r="TEC15" s="340"/>
      <c r="TED15" s="340"/>
      <c r="TEE15" s="340"/>
      <c r="TEF15" s="340"/>
      <c r="TEG15" s="340"/>
      <c r="TEH15" s="340"/>
      <c r="TEI15" s="340"/>
      <c r="TEJ15" s="340"/>
      <c r="TEK15" s="340"/>
      <c r="TEL15" s="340"/>
      <c r="TEM15" s="340"/>
      <c r="TEN15" s="340"/>
      <c r="TEO15" s="340"/>
      <c r="TEP15" s="340"/>
      <c r="TEQ15" s="340"/>
      <c r="TER15" s="340"/>
      <c r="TES15" s="340"/>
      <c r="TET15" s="340"/>
      <c r="TEU15" s="340"/>
      <c r="TEV15" s="340"/>
      <c r="TEW15" s="340"/>
      <c r="TEX15" s="340"/>
      <c r="TEY15" s="340"/>
      <c r="TEZ15" s="340"/>
      <c r="TFA15" s="340"/>
      <c r="TFB15" s="340"/>
      <c r="TFC15" s="340"/>
      <c r="TFD15" s="340"/>
      <c r="TFE15" s="340"/>
      <c r="TFF15" s="340"/>
      <c r="TFG15" s="340"/>
      <c r="TFH15" s="340"/>
      <c r="TFI15" s="340"/>
      <c r="TFJ15" s="340"/>
      <c r="TFK15" s="340"/>
      <c r="TFL15" s="340"/>
      <c r="TFM15" s="340"/>
      <c r="TFN15" s="340"/>
      <c r="TFO15" s="340"/>
      <c r="TFP15" s="340"/>
      <c r="TFQ15" s="340"/>
      <c r="TFR15" s="340"/>
      <c r="TFS15" s="340"/>
      <c r="TFT15" s="340"/>
      <c r="TFU15" s="340"/>
      <c r="TFV15" s="340"/>
      <c r="TFW15" s="340"/>
      <c r="TFX15" s="340"/>
      <c r="TFY15" s="340"/>
      <c r="TFZ15" s="340"/>
      <c r="TGA15" s="340"/>
      <c r="TGB15" s="340"/>
      <c r="TGC15" s="340"/>
      <c r="TGD15" s="340"/>
      <c r="TGE15" s="340"/>
      <c r="TGF15" s="340"/>
      <c r="TGG15" s="340"/>
      <c r="TGH15" s="340"/>
      <c r="TGI15" s="340"/>
      <c r="TGJ15" s="340"/>
      <c r="TGK15" s="340"/>
      <c r="TGL15" s="340"/>
      <c r="TGM15" s="340"/>
      <c r="TGN15" s="340"/>
      <c r="TGO15" s="340"/>
      <c r="TGP15" s="340"/>
      <c r="TGQ15" s="340"/>
      <c r="TGR15" s="340"/>
      <c r="TGS15" s="340"/>
      <c r="TGT15" s="340"/>
      <c r="TGU15" s="340"/>
      <c r="TGV15" s="340"/>
      <c r="TGW15" s="340"/>
      <c r="TGX15" s="340"/>
      <c r="TGY15" s="340"/>
      <c r="TGZ15" s="340"/>
      <c r="THA15" s="340"/>
      <c r="THB15" s="340"/>
      <c r="THC15" s="340"/>
      <c r="THD15" s="340"/>
      <c r="THE15" s="340"/>
      <c r="THF15" s="340"/>
      <c r="THG15" s="340"/>
      <c r="THH15" s="340"/>
      <c r="THI15" s="340"/>
      <c r="THJ15" s="340"/>
      <c r="THK15" s="340"/>
      <c r="THL15" s="340"/>
      <c r="THM15" s="340"/>
      <c r="THN15" s="340"/>
      <c r="THO15" s="340"/>
      <c r="THP15" s="340"/>
      <c r="THQ15" s="340"/>
      <c r="THR15" s="340"/>
      <c r="THS15" s="340"/>
      <c r="THT15" s="340"/>
      <c r="THU15" s="340"/>
      <c r="THV15" s="340"/>
      <c r="THW15" s="340"/>
      <c r="THX15" s="340"/>
      <c r="THY15" s="340"/>
      <c r="THZ15" s="340"/>
      <c r="TIA15" s="340"/>
      <c r="TIB15" s="340"/>
      <c r="TIC15" s="340"/>
      <c r="TID15" s="340"/>
      <c r="TIE15" s="340"/>
      <c r="TIF15" s="340"/>
      <c r="TIG15" s="340"/>
      <c r="TIH15" s="340"/>
      <c r="TII15" s="340"/>
      <c r="TIJ15" s="340"/>
      <c r="TIK15" s="340"/>
      <c r="TIL15" s="340"/>
      <c r="TIM15" s="340"/>
      <c r="TIN15" s="340"/>
      <c r="TIO15" s="340"/>
      <c r="TIP15" s="340"/>
      <c r="TIQ15" s="340"/>
      <c r="TIR15" s="340"/>
      <c r="TIS15" s="340"/>
      <c r="TIT15" s="340"/>
      <c r="TIU15" s="340"/>
      <c r="TIV15" s="340"/>
      <c r="TIW15" s="340"/>
      <c r="TIX15" s="340"/>
      <c r="TIY15" s="340"/>
      <c r="TIZ15" s="340"/>
      <c r="TJA15" s="340"/>
      <c r="TJB15" s="340"/>
      <c r="TJC15" s="340"/>
      <c r="TJD15" s="340"/>
      <c r="TJE15" s="340"/>
      <c r="TJF15" s="340"/>
      <c r="TJG15" s="340"/>
      <c r="TJH15" s="340"/>
      <c r="TJI15" s="340"/>
      <c r="TJJ15" s="340"/>
      <c r="TJK15" s="340"/>
      <c r="TJL15" s="340"/>
      <c r="TJM15" s="340"/>
      <c r="TJN15" s="340"/>
      <c r="TJO15" s="340"/>
      <c r="TJP15" s="340"/>
      <c r="TJQ15" s="340"/>
      <c r="TJR15" s="340"/>
      <c r="TJS15" s="340"/>
      <c r="TJT15" s="340"/>
      <c r="TJU15" s="340"/>
      <c r="TJV15" s="340"/>
      <c r="TJW15" s="340"/>
      <c r="TJX15" s="340"/>
      <c r="TJY15" s="340"/>
      <c r="TJZ15" s="340"/>
      <c r="TKA15" s="340"/>
      <c r="TKB15" s="340"/>
      <c r="TKC15" s="340"/>
      <c r="TKD15" s="340"/>
      <c r="TKE15" s="340"/>
      <c r="TKF15" s="340"/>
      <c r="TKG15" s="340"/>
      <c r="TKH15" s="340"/>
      <c r="TKI15" s="340"/>
      <c r="TKJ15" s="340"/>
      <c r="TKK15" s="340"/>
      <c r="TKL15" s="340"/>
      <c r="TKM15" s="340"/>
      <c r="TKN15" s="340"/>
      <c r="TKO15" s="340"/>
      <c r="TKP15" s="340"/>
      <c r="TKQ15" s="340"/>
      <c r="TKR15" s="340"/>
      <c r="TKS15" s="340"/>
      <c r="TKT15" s="340"/>
      <c r="TKU15" s="340"/>
      <c r="TKV15" s="340"/>
      <c r="TKW15" s="340"/>
      <c r="TKX15" s="340"/>
      <c r="TKY15" s="340"/>
      <c r="TKZ15" s="340"/>
      <c r="TLA15" s="340"/>
      <c r="TLB15" s="340"/>
      <c r="TLC15" s="340"/>
      <c r="TLD15" s="340"/>
      <c r="TLE15" s="340"/>
      <c r="TLF15" s="340"/>
      <c r="TLG15" s="340"/>
      <c r="TLH15" s="340"/>
      <c r="TLI15" s="340"/>
      <c r="TLJ15" s="340"/>
      <c r="TLK15" s="340"/>
      <c r="TLL15" s="340"/>
      <c r="TLM15" s="340"/>
      <c r="TLN15" s="340"/>
      <c r="TLO15" s="340"/>
      <c r="TLP15" s="340"/>
      <c r="TLQ15" s="340"/>
      <c r="TLR15" s="340"/>
      <c r="TLS15" s="340"/>
      <c r="TLT15" s="340"/>
      <c r="TLU15" s="340"/>
      <c r="TLV15" s="340"/>
      <c r="TLW15" s="340"/>
      <c r="TLX15" s="340"/>
      <c r="TLY15" s="340"/>
      <c r="TLZ15" s="340"/>
      <c r="TMA15" s="340"/>
      <c r="TMB15" s="340"/>
      <c r="TMC15" s="340"/>
      <c r="TMD15" s="340"/>
      <c r="TME15" s="340"/>
      <c r="TMF15" s="340"/>
      <c r="TMG15" s="340"/>
      <c r="TMH15" s="340"/>
      <c r="TMI15" s="340"/>
      <c r="TMJ15" s="340"/>
      <c r="TMK15" s="340"/>
      <c r="TML15" s="340"/>
      <c r="TMM15" s="340"/>
      <c r="TMN15" s="340"/>
      <c r="TMO15" s="340"/>
      <c r="TMP15" s="340"/>
      <c r="TMQ15" s="340"/>
      <c r="TMR15" s="340"/>
      <c r="TMS15" s="340"/>
      <c r="TMT15" s="340"/>
      <c r="TMU15" s="340"/>
      <c r="TMV15" s="340"/>
      <c r="TMW15" s="340"/>
      <c r="TMX15" s="340"/>
      <c r="TMY15" s="340"/>
      <c r="TMZ15" s="340"/>
      <c r="TNA15" s="340"/>
      <c r="TNB15" s="340"/>
      <c r="TNC15" s="340"/>
      <c r="TND15" s="340"/>
      <c r="TNE15" s="340"/>
      <c r="TNF15" s="340"/>
      <c r="TNG15" s="340"/>
      <c r="TNH15" s="340"/>
      <c r="TNI15" s="340"/>
      <c r="TNJ15" s="340"/>
      <c r="TNK15" s="340"/>
      <c r="TNL15" s="340"/>
      <c r="TNM15" s="340"/>
      <c r="TNN15" s="340"/>
      <c r="TNO15" s="340"/>
      <c r="TNP15" s="340"/>
      <c r="TNQ15" s="340"/>
      <c r="TNR15" s="340"/>
      <c r="TNS15" s="340"/>
      <c r="TNT15" s="340"/>
      <c r="TNU15" s="340"/>
      <c r="TNV15" s="340"/>
      <c r="TNW15" s="340"/>
      <c r="TNX15" s="340"/>
      <c r="TNY15" s="340"/>
      <c r="TNZ15" s="340"/>
      <c r="TOA15" s="340"/>
      <c r="TOB15" s="340"/>
      <c r="TOC15" s="340"/>
      <c r="TOD15" s="340"/>
      <c r="TOE15" s="340"/>
      <c r="TOF15" s="340"/>
      <c r="TOG15" s="340"/>
      <c r="TOH15" s="340"/>
      <c r="TOI15" s="340"/>
      <c r="TOJ15" s="340"/>
      <c r="TOK15" s="340"/>
      <c r="TOL15" s="340"/>
      <c r="TOM15" s="340"/>
      <c r="TON15" s="340"/>
      <c r="TOO15" s="340"/>
      <c r="TOP15" s="340"/>
      <c r="TOQ15" s="340"/>
      <c r="TOR15" s="340"/>
      <c r="TOS15" s="340"/>
      <c r="TOT15" s="340"/>
      <c r="TOU15" s="340"/>
      <c r="TOV15" s="340"/>
      <c r="TOW15" s="340"/>
      <c r="TOX15" s="340"/>
      <c r="TOY15" s="340"/>
      <c r="TOZ15" s="340"/>
      <c r="TPA15" s="340"/>
      <c r="TPB15" s="340"/>
      <c r="TPC15" s="340"/>
      <c r="TPD15" s="340"/>
      <c r="TPE15" s="340"/>
      <c r="TPF15" s="340"/>
      <c r="TPG15" s="340"/>
      <c r="TPH15" s="340"/>
      <c r="TPI15" s="340"/>
      <c r="TPJ15" s="340"/>
      <c r="TPK15" s="340"/>
      <c r="TPL15" s="340"/>
      <c r="TPM15" s="340"/>
      <c r="TPN15" s="340"/>
      <c r="TPO15" s="340"/>
      <c r="TPP15" s="340"/>
      <c r="TPQ15" s="340"/>
      <c r="TPR15" s="340"/>
      <c r="TPS15" s="340"/>
      <c r="TPT15" s="340"/>
      <c r="TPU15" s="340"/>
      <c r="TPV15" s="340"/>
      <c r="TPW15" s="340"/>
      <c r="TPX15" s="340"/>
      <c r="TPY15" s="340"/>
      <c r="TPZ15" s="340"/>
      <c r="TQA15" s="340"/>
      <c r="TQB15" s="340"/>
      <c r="TQC15" s="340"/>
      <c r="TQD15" s="340"/>
      <c r="TQE15" s="340"/>
      <c r="TQF15" s="340"/>
      <c r="TQG15" s="340"/>
      <c r="TQH15" s="340"/>
      <c r="TQI15" s="340"/>
      <c r="TQJ15" s="340"/>
      <c r="TQK15" s="340"/>
      <c r="TQL15" s="340"/>
      <c r="TQM15" s="340"/>
      <c r="TQN15" s="340"/>
      <c r="TQO15" s="340"/>
      <c r="TQP15" s="340"/>
      <c r="TQQ15" s="340"/>
      <c r="TQR15" s="340"/>
      <c r="TQS15" s="340"/>
      <c r="TQT15" s="340"/>
      <c r="TQU15" s="340"/>
      <c r="TQV15" s="340"/>
      <c r="TQW15" s="340"/>
      <c r="TQX15" s="340"/>
      <c r="TQY15" s="340"/>
      <c r="TQZ15" s="340"/>
      <c r="TRA15" s="340"/>
      <c r="TRB15" s="340"/>
      <c r="TRC15" s="340"/>
      <c r="TRD15" s="340"/>
      <c r="TRE15" s="340"/>
      <c r="TRF15" s="340"/>
      <c r="TRG15" s="340"/>
      <c r="TRH15" s="340"/>
      <c r="TRI15" s="340"/>
      <c r="TRJ15" s="340"/>
      <c r="TRK15" s="340"/>
      <c r="TRL15" s="340"/>
      <c r="TRM15" s="340"/>
      <c r="TRN15" s="340"/>
      <c r="TRO15" s="340"/>
      <c r="TRP15" s="340"/>
      <c r="TRQ15" s="340"/>
      <c r="TRR15" s="340"/>
      <c r="TRS15" s="340"/>
      <c r="TRT15" s="340"/>
      <c r="TRU15" s="340"/>
      <c r="TRV15" s="340"/>
      <c r="TRW15" s="340"/>
      <c r="TRX15" s="340"/>
      <c r="TRY15" s="340"/>
      <c r="TRZ15" s="340"/>
      <c r="TSA15" s="340"/>
      <c r="TSB15" s="340"/>
      <c r="TSC15" s="340"/>
      <c r="TSD15" s="340"/>
      <c r="TSE15" s="340"/>
      <c r="TSF15" s="340"/>
      <c r="TSG15" s="340"/>
      <c r="TSH15" s="340"/>
      <c r="TSI15" s="340"/>
      <c r="TSJ15" s="340"/>
      <c r="TSK15" s="340"/>
      <c r="TSL15" s="340"/>
      <c r="TSM15" s="340"/>
      <c r="TSN15" s="340"/>
      <c r="TSO15" s="340"/>
      <c r="TSP15" s="340"/>
      <c r="TSQ15" s="340"/>
      <c r="TSR15" s="340"/>
      <c r="TSS15" s="340"/>
      <c r="TST15" s="340"/>
      <c r="TSU15" s="340"/>
      <c r="TSV15" s="340"/>
      <c r="TSW15" s="340"/>
      <c r="TSX15" s="340"/>
      <c r="TSY15" s="340"/>
      <c r="TSZ15" s="340"/>
      <c r="TTA15" s="340"/>
      <c r="TTB15" s="340"/>
      <c r="TTC15" s="340"/>
      <c r="TTD15" s="340"/>
      <c r="TTE15" s="340"/>
      <c r="TTF15" s="340"/>
      <c r="TTG15" s="340"/>
      <c r="TTH15" s="340"/>
      <c r="TTI15" s="340"/>
      <c r="TTJ15" s="340"/>
      <c r="TTK15" s="340"/>
      <c r="TTL15" s="340"/>
      <c r="TTM15" s="340"/>
      <c r="TTN15" s="340"/>
      <c r="TTO15" s="340"/>
      <c r="TTP15" s="340"/>
      <c r="TTQ15" s="340"/>
      <c r="TTR15" s="340"/>
      <c r="TTS15" s="340"/>
      <c r="TTT15" s="340"/>
      <c r="TTU15" s="340"/>
      <c r="TTV15" s="340"/>
      <c r="TTW15" s="340"/>
      <c r="TTX15" s="340"/>
      <c r="TTY15" s="340"/>
      <c r="TTZ15" s="340"/>
      <c r="TUA15" s="340"/>
      <c r="TUB15" s="340"/>
      <c r="TUC15" s="340"/>
      <c r="TUD15" s="340"/>
      <c r="TUE15" s="340"/>
      <c r="TUF15" s="340"/>
      <c r="TUG15" s="340"/>
      <c r="TUH15" s="340"/>
      <c r="TUI15" s="340"/>
      <c r="TUJ15" s="340"/>
      <c r="TUK15" s="340"/>
      <c r="TUL15" s="340"/>
      <c r="TUM15" s="340"/>
      <c r="TUN15" s="340"/>
      <c r="TUO15" s="340"/>
      <c r="TUP15" s="340"/>
      <c r="TUQ15" s="340"/>
      <c r="TUR15" s="340"/>
      <c r="TUS15" s="340"/>
      <c r="TUT15" s="340"/>
      <c r="TUU15" s="340"/>
      <c r="TUV15" s="340"/>
      <c r="TUW15" s="340"/>
      <c r="TUX15" s="340"/>
      <c r="TUY15" s="340"/>
      <c r="TUZ15" s="340"/>
      <c r="TVA15" s="340"/>
      <c r="TVB15" s="340"/>
      <c r="TVC15" s="340"/>
      <c r="TVD15" s="340"/>
      <c r="TVE15" s="340"/>
      <c r="TVF15" s="340"/>
      <c r="TVG15" s="340"/>
      <c r="TVH15" s="340"/>
      <c r="TVI15" s="340"/>
      <c r="TVJ15" s="340"/>
      <c r="TVK15" s="340"/>
      <c r="TVL15" s="340"/>
      <c r="TVM15" s="340"/>
      <c r="TVN15" s="340"/>
      <c r="TVO15" s="340"/>
      <c r="TVP15" s="340"/>
      <c r="TVQ15" s="340"/>
      <c r="TVR15" s="340"/>
      <c r="TVS15" s="340"/>
      <c r="TVT15" s="340"/>
      <c r="TVU15" s="340"/>
      <c r="TVV15" s="340"/>
      <c r="TVW15" s="340"/>
      <c r="TVX15" s="340"/>
      <c r="TVY15" s="340"/>
      <c r="TVZ15" s="340"/>
      <c r="TWA15" s="340"/>
      <c r="TWB15" s="340"/>
      <c r="TWC15" s="340"/>
      <c r="TWD15" s="340"/>
      <c r="TWE15" s="340"/>
      <c r="TWF15" s="340"/>
      <c r="TWG15" s="340"/>
      <c r="TWH15" s="340"/>
      <c r="TWI15" s="340"/>
      <c r="TWJ15" s="340"/>
      <c r="TWK15" s="340"/>
      <c r="TWL15" s="340"/>
      <c r="TWM15" s="340"/>
      <c r="TWN15" s="340"/>
      <c r="TWO15" s="340"/>
      <c r="TWP15" s="340"/>
      <c r="TWQ15" s="340"/>
      <c r="TWR15" s="340"/>
      <c r="TWS15" s="340"/>
      <c r="TWT15" s="340"/>
      <c r="TWU15" s="340"/>
      <c r="TWV15" s="340"/>
      <c r="TWW15" s="340"/>
      <c r="TWX15" s="340"/>
      <c r="TWY15" s="340"/>
      <c r="TWZ15" s="340"/>
      <c r="TXA15" s="340"/>
      <c r="TXB15" s="340"/>
      <c r="TXC15" s="340"/>
      <c r="TXD15" s="340"/>
      <c r="TXE15" s="340"/>
      <c r="TXF15" s="340"/>
      <c r="TXG15" s="340"/>
      <c r="TXH15" s="340"/>
      <c r="TXI15" s="340"/>
      <c r="TXJ15" s="340"/>
      <c r="TXK15" s="340"/>
      <c r="TXL15" s="340"/>
      <c r="TXM15" s="340"/>
      <c r="TXN15" s="340"/>
      <c r="TXO15" s="340"/>
      <c r="TXP15" s="340"/>
      <c r="TXQ15" s="340"/>
      <c r="TXR15" s="340"/>
      <c r="TXS15" s="340"/>
      <c r="TXT15" s="340"/>
      <c r="TXU15" s="340"/>
      <c r="TXV15" s="340"/>
      <c r="TXW15" s="340"/>
      <c r="TXX15" s="340"/>
      <c r="TXY15" s="340"/>
      <c r="TXZ15" s="340"/>
      <c r="TYA15" s="340"/>
      <c r="TYB15" s="340"/>
      <c r="TYC15" s="340"/>
      <c r="TYD15" s="340"/>
      <c r="TYE15" s="340"/>
      <c r="TYF15" s="340"/>
      <c r="TYG15" s="340"/>
      <c r="TYH15" s="340"/>
      <c r="TYI15" s="340"/>
      <c r="TYJ15" s="340"/>
      <c r="TYK15" s="340"/>
      <c r="TYL15" s="340"/>
      <c r="TYM15" s="340"/>
      <c r="TYN15" s="340"/>
      <c r="TYO15" s="340"/>
      <c r="TYP15" s="340"/>
      <c r="TYQ15" s="340"/>
      <c r="TYR15" s="340"/>
      <c r="TYS15" s="340"/>
      <c r="TYT15" s="340"/>
      <c r="TYU15" s="340"/>
      <c r="TYV15" s="340"/>
      <c r="TYW15" s="340"/>
      <c r="TYX15" s="340"/>
      <c r="TYY15" s="340"/>
      <c r="TYZ15" s="340"/>
      <c r="TZA15" s="340"/>
      <c r="TZB15" s="340"/>
      <c r="TZC15" s="340"/>
      <c r="TZD15" s="340"/>
      <c r="TZE15" s="340"/>
      <c r="TZF15" s="340"/>
      <c r="TZG15" s="340"/>
      <c r="TZH15" s="340"/>
      <c r="TZI15" s="340"/>
      <c r="TZJ15" s="340"/>
      <c r="TZK15" s="340"/>
      <c r="TZL15" s="340"/>
      <c r="TZM15" s="340"/>
      <c r="TZN15" s="340"/>
      <c r="TZO15" s="340"/>
      <c r="TZP15" s="340"/>
      <c r="TZQ15" s="340"/>
      <c r="TZR15" s="340"/>
      <c r="TZS15" s="340"/>
      <c r="TZT15" s="340"/>
      <c r="TZU15" s="340"/>
      <c r="TZV15" s="340"/>
      <c r="TZW15" s="340"/>
      <c r="TZX15" s="340"/>
      <c r="TZY15" s="340"/>
      <c r="TZZ15" s="340"/>
      <c r="UAA15" s="340"/>
      <c r="UAB15" s="340"/>
      <c r="UAC15" s="340"/>
      <c r="UAD15" s="340"/>
      <c r="UAE15" s="340"/>
      <c r="UAF15" s="340"/>
      <c r="UAG15" s="340"/>
      <c r="UAH15" s="340"/>
      <c r="UAI15" s="340"/>
      <c r="UAJ15" s="340"/>
      <c r="UAK15" s="340"/>
      <c r="UAL15" s="340"/>
      <c r="UAM15" s="340"/>
      <c r="UAN15" s="340"/>
      <c r="UAO15" s="340"/>
      <c r="UAP15" s="340"/>
      <c r="UAQ15" s="340"/>
      <c r="UAR15" s="340"/>
      <c r="UAS15" s="340"/>
      <c r="UAT15" s="340"/>
      <c r="UAU15" s="340"/>
      <c r="UAV15" s="340"/>
      <c r="UAW15" s="340"/>
      <c r="UAX15" s="340"/>
      <c r="UAY15" s="340"/>
      <c r="UAZ15" s="340"/>
      <c r="UBA15" s="340"/>
      <c r="UBB15" s="340"/>
      <c r="UBC15" s="340"/>
      <c r="UBD15" s="340"/>
      <c r="UBE15" s="340"/>
      <c r="UBF15" s="340"/>
      <c r="UBG15" s="340"/>
      <c r="UBH15" s="340"/>
      <c r="UBI15" s="340"/>
      <c r="UBJ15" s="340"/>
      <c r="UBK15" s="340"/>
      <c r="UBL15" s="340"/>
      <c r="UBM15" s="340"/>
      <c r="UBN15" s="340"/>
      <c r="UBO15" s="340"/>
      <c r="UBP15" s="340"/>
      <c r="UBQ15" s="340"/>
      <c r="UBR15" s="340"/>
      <c r="UBS15" s="340"/>
      <c r="UBT15" s="340"/>
      <c r="UBU15" s="340"/>
      <c r="UBV15" s="340"/>
      <c r="UBW15" s="340"/>
      <c r="UBX15" s="340"/>
      <c r="UBY15" s="340"/>
      <c r="UBZ15" s="340"/>
      <c r="UCA15" s="340"/>
      <c r="UCB15" s="340"/>
      <c r="UCC15" s="340"/>
      <c r="UCD15" s="340"/>
      <c r="UCE15" s="340"/>
      <c r="UCF15" s="340"/>
      <c r="UCG15" s="340"/>
      <c r="UCH15" s="340"/>
      <c r="UCI15" s="340"/>
      <c r="UCJ15" s="340"/>
      <c r="UCK15" s="340"/>
      <c r="UCL15" s="340"/>
      <c r="UCM15" s="340"/>
      <c r="UCN15" s="340"/>
      <c r="UCO15" s="340"/>
      <c r="UCP15" s="340"/>
      <c r="UCQ15" s="340"/>
      <c r="UCR15" s="340"/>
      <c r="UCS15" s="340"/>
      <c r="UCT15" s="340"/>
      <c r="UCU15" s="340"/>
      <c r="UCV15" s="340"/>
      <c r="UCW15" s="340"/>
      <c r="UCX15" s="340"/>
      <c r="UCY15" s="340"/>
      <c r="UCZ15" s="340"/>
      <c r="UDA15" s="340"/>
      <c r="UDB15" s="340"/>
      <c r="UDC15" s="340"/>
      <c r="UDD15" s="340"/>
      <c r="UDE15" s="340"/>
      <c r="UDF15" s="340"/>
      <c r="UDG15" s="340"/>
      <c r="UDH15" s="340"/>
      <c r="UDI15" s="340"/>
      <c r="UDJ15" s="340"/>
      <c r="UDK15" s="340"/>
      <c r="UDL15" s="340"/>
      <c r="UDM15" s="340"/>
      <c r="UDN15" s="340"/>
      <c r="UDO15" s="340"/>
      <c r="UDP15" s="340"/>
      <c r="UDQ15" s="340"/>
      <c r="UDR15" s="340"/>
      <c r="UDS15" s="340"/>
      <c r="UDT15" s="340"/>
      <c r="UDU15" s="340"/>
      <c r="UDV15" s="340"/>
      <c r="UDW15" s="340"/>
      <c r="UDX15" s="340"/>
      <c r="UDY15" s="340"/>
      <c r="UDZ15" s="340"/>
      <c r="UEA15" s="340"/>
      <c r="UEB15" s="340"/>
      <c r="UEC15" s="340"/>
      <c r="UED15" s="340"/>
      <c r="UEE15" s="340"/>
      <c r="UEF15" s="340"/>
      <c r="UEG15" s="340"/>
      <c r="UEH15" s="340"/>
      <c r="UEI15" s="340"/>
      <c r="UEJ15" s="340"/>
      <c r="UEK15" s="340"/>
      <c r="UEL15" s="340"/>
      <c r="UEM15" s="340"/>
      <c r="UEN15" s="340"/>
      <c r="UEO15" s="340"/>
      <c r="UEP15" s="340"/>
      <c r="UEQ15" s="340"/>
      <c r="UER15" s="340"/>
      <c r="UES15" s="340"/>
      <c r="UET15" s="340"/>
      <c r="UEU15" s="340"/>
      <c r="UEV15" s="340"/>
      <c r="UEW15" s="340"/>
      <c r="UEX15" s="340"/>
      <c r="UEY15" s="340"/>
      <c r="UEZ15" s="340"/>
      <c r="UFA15" s="340"/>
      <c r="UFB15" s="340"/>
      <c r="UFC15" s="340"/>
      <c r="UFD15" s="340"/>
      <c r="UFE15" s="340"/>
      <c r="UFF15" s="340"/>
      <c r="UFG15" s="340"/>
      <c r="UFH15" s="340"/>
      <c r="UFI15" s="340"/>
      <c r="UFJ15" s="340"/>
      <c r="UFK15" s="340"/>
      <c r="UFL15" s="340"/>
      <c r="UFM15" s="340"/>
      <c r="UFN15" s="340"/>
      <c r="UFO15" s="340"/>
      <c r="UFP15" s="340"/>
      <c r="UFQ15" s="340"/>
      <c r="UFR15" s="340"/>
      <c r="UFS15" s="340"/>
      <c r="UFT15" s="340"/>
      <c r="UFU15" s="340"/>
      <c r="UFV15" s="340"/>
      <c r="UFW15" s="340"/>
      <c r="UFX15" s="340"/>
      <c r="UFY15" s="340"/>
      <c r="UFZ15" s="340"/>
      <c r="UGA15" s="340"/>
      <c r="UGB15" s="340"/>
      <c r="UGC15" s="340"/>
      <c r="UGD15" s="340"/>
      <c r="UGE15" s="340"/>
      <c r="UGF15" s="340"/>
      <c r="UGG15" s="340"/>
      <c r="UGH15" s="340"/>
      <c r="UGI15" s="340"/>
      <c r="UGJ15" s="340"/>
      <c r="UGK15" s="340"/>
      <c r="UGL15" s="340"/>
      <c r="UGM15" s="340"/>
      <c r="UGN15" s="340"/>
      <c r="UGO15" s="340"/>
      <c r="UGP15" s="340"/>
      <c r="UGQ15" s="340"/>
      <c r="UGR15" s="340"/>
      <c r="UGS15" s="340"/>
      <c r="UGT15" s="340"/>
      <c r="UGU15" s="340"/>
      <c r="UGV15" s="340"/>
      <c r="UGW15" s="340"/>
      <c r="UGX15" s="340"/>
      <c r="UGY15" s="340"/>
      <c r="UGZ15" s="340"/>
      <c r="UHA15" s="340"/>
      <c r="UHB15" s="340"/>
      <c r="UHC15" s="340"/>
      <c r="UHD15" s="340"/>
      <c r="UHE15" s="340"/>
      <c r="UHF15" s="340"/>
      <c r="UHG15" s="340"/>
      <c r="UHH15" s="340"/>
      <c r="UHI15" s="340"/>
      <c r="UHJ15" s="340"/>
      <c r="UHK15" s="340"/>
      <c r="UHL15" s="340"/>
      <c r="UHM15" s="340"/>
      <c r="UHN15" s="340"/>
      <c r="UHO15" s="340"/>
      <c r="UHP15" s="340"/>
      <c r="UHQ15" s="340"/>
      <c r="UHR15" s="340"/>
      <c r="UHS15" s="340"/>
      <c r="UHT15" s="340"/>
      <c r="UHU15" s="340"/>
      <c r="UHV15" s="340"/>
      <c r="UHW15" s="340"/>
      <c r="UHX15" s="340"/>
      <c r="UHY15" s="340"/>
      <c r="UHZ15" s="340"/>
      <c r="UIA15" s="340"/>
      <c r="UIB15" s="340"/>
      <c r="UIC15" s="340"/>
      <c r="UID15" s="340"/>
      <c r="UIE15" s="340"/>
      <c r="UIF15" s="340"/>
      <c r="UIG15" s="340"/>
      <c r="UIH15" s="340"/>
      <c r="UII15" s="340"/>
      <c r="UIJ15" s="340"/>
      <c r="UIK15" s="340"/>
      <c r="UIL15" s="340"/>
      <c r="UIM15" s="340"/>
      <c r="UIN15" s="340"/>
      <c r="UIO15" s="340"/>
      <c r="UIP15" s="340"/>
      <c r="UIQ15" s="340"/>
      <c r="UIR15" s="340"/>
      <c r="UIS15" s="340"/>
      <c r="UIT15" s="340"/>
      <c r="UIU15" s="340"/>
      <c r="UIV15" s="340"/>
      <c r="UIW15" s="340"/>
      <c r="UIX15" s="340"/>
      <c r="UIY15" s="340"/>
      <c r="UIZ15" s="340"/>
      <c r="UJA15" s="340"/>
      <c r="UJB15" s="340"/>
      <c r="UJC15" s="340"/>
      <c r="UJD15" s="340"/>
      <c r="UJE15" s="340"/>
      <c r="UJF15" s="340"/>
      <c r="UJG15" s="340"/>
      <c r="UJH15" s="340"/>
      <c r="UJI15" s="340"/>
      <c r="UJJ15" s="340"/>
      <c r="UJK15" s="340"/>
      <c r="UJL15" s="340"/>
      <c r="UJM15" s="340"/>
      <c r="UJN15" s="340"/>
      <c r="UJO15" s="340"/>
      <c r="UJP15" s="340"/>
      <c r="UJQ15" s="340"/>
      <c r="UJR15" s="340"/>
      <c r="UJS15" s="340"/>
      <c r="UJT15" s="340"/>
      <c r="UJU15" s="340"/>
      <c r="UJV15" s="340"/>
      <c r="UJW15" s="340"/>
      <c r="UJX15" s="340"/>
      <c r="UJY15" s="340"/>
      <c r="UJZ15" s="340"/>
      <c r="UKA15" s="340"/>
      <c r="UKB15" s="340"/>
      <c r="UKC15" s="340"/>
      <c r="UKD15" s="340"/>
      <c r="UKE15" s="340"/>
      <c r="UKF15" s="340"/>
      <c r="UKG15" s="340"/>
      <c r="UKH15" s="340"/>
      <c r="UKI15" s="340"/>
      <c r="UKJ15" s="340"/>
      <c r="UKK15" s="340"/>
      <c r="UKL15" s="340"/>
      <c r="UKM15" s="340"/>
      <c r="UKN15" s="340"/>
      <c r="UKO15" s="340"/>
      <c r="UKP15" s="340"/>
      <c r="UKQ15" s="340"/>
      <c r="UKR15" s="340"/>
      <c r="UKS15" s="340"/>
      <c r="UKT15" s="340"/>
      <c r="UKU15" s="340"/>
      <c r="UKV15" s="340"/>
      <c r="UKW15" s="340"/>
      <c r="UKX15" s="340"/>
      <c r="UKY15" s="340"/>
      <c r="UKZ15" s="340"/>
      <c r="ULA15" s="340"/>
      <c r="ULB15" s="340"/>
      <c r="ULC15" s="340"/>
      <c r="ULD15" s="340"/>
      <c r="ULE15" s="340"/>
      <c r="ULF15" s="340"/>
      <c r="ULG15" s="340"/>
      <c r="ULH15" s="340"/>
      <c r="ULI15" s="340"/>
      <c r="ULJ15" s="340"/>
      <c r="ULK15" s="340"/>
      <c r="ULL15" s="340"/>
      <c r="ULM15" s="340"/>
      <c r="ULN15" s="340"/>
      <c r="ULO15" s="340"/>
      <c r="ULP15" s="340"/>
      <c r="ULQ15" s="340"/>
      <c r="ULR15" s="340"/>
      <c r="ULS15" s="340"/>
      <c r="ULT15" s="340"/>
      <c r="ULU15" s="340"/>
      <c r="ULV15" s="340"/>
      <c r="ULW15" s="340"/>
      <c r="ULX15" s="340"/>
      <c r="ULY15" s="340"/>
      <c r="ULZ15" s="340"/>
      <c r="UMA15" s="340"/>
      <c r="UMB15" s="340"/>
      <c r="UMC15" s="340"/>
      <c r="UMD15" s="340"/>
      <c r="UME15" s="340"/>
      <c r="UMF15" s="340"/>
      <c r="UMG15" s="340"/>
      <c r="UMH15" s="340"/>
      <c r="UMI15" s="340"/>
      <c r="UMJ15" s="340"/>
      <c r="UMK15" s="340"/>
      <c r="UML15" s="340"/>
      <c r="UMM15" s="340"/>
      <c r="UMN15" s="340"/>
      <c r="UMO15" s="340"/>
      <c r="UMP15" s="340"/>
      <c r="UMQ15" s="340"/>
      <c r="UMR15" s="340"/>
      <c r="UMS15" s="340"/>
      <c r="UMT15" s="340"/>
      <c r="UMU15" s="340"/>
      <c r="UMV15" s="340"/>
      <c r="UMW15" s="340"/>
      <c r="UMX15" s="340"/>
      <c r="UMY15" s="340"/>
      <c r="UMZ15" s="340"/>
      <c r="UNA15" s="340"/>
      <c r="UNB15" s="340"/>
      <c r="UNC15" s="340"/>
      <c r="UND15" s="340"/>
      <c r="UNE15" s="340"/>
      <c r="UNF15" s="340"/>
      <c r="UNG15" s="340"/>
      <c r="UNH15" s="340"/>
      <c r="UNI15" s="340"/>
      <c r="UNJ15" s="340"/>
      <c r="UNK15" s="340"/>
      <c r="UNL15" s="340"/>
      <c r="UNM15" s="340"/>
      <c r="UNN15" s="340"/>
      <c r="UNO15" s="340"/>
      <c r="UNP15" s="340"/>
      <c r="UNQ15" s="340"/>
      <c r="UNR15" s="340"/>
      <c r="UNS15" s="340"/>
      <c r="UNT15" s="340"/>
      <c r="UNU15" s="340"/>
      <c r="UNV15" s="340"/>
      <c r="UNW15" s="340"/>
      <c r="UNX15" s="340"/>
      <c r="UNY15" s="340"/>
      <c r="UNZ15" s="340"/>
      <c r="UOA15" s="340"/>
      <c r="UOB15" s="340"/>
      <c r="UOC15" s="340"/>
      <c r="UOD15" s="340"/>
      <c r="UOE15" s="340"/>
      <c r="UOF15" s="340"/>
      <c r="UOG15" s="340"/>
      <c r="UOH15" s="340"/>
      <c r="UOI15" s="340"/>
      <c r="UOJ15" s="340"/>
      <c r="UOK15" s="340"/>
      <c r="UOL15" s="340"/>
      <c r="UOM15" s="340"/>
      <c r="UON15" s="340"/>
      <c r="UOO15" s="340"/>
      <c r="UOP15" s="340"/>
      <c r="UOQ15" s="340"/>
      <c r="UOR15" s="340"/>
      <c r="UOS15" s="340"/>
      <c r="UOT15" s="340"/>
      <c r="UOU15" s="340"/>
      <c r="UOV15" s="340"/>
      <c r="UOW15" s="340"/>
      <c r="UOX15" s="340"/>
      <c r="UOY15" s="340"/>
      <c r="UOZ15" s="340"/>
      <c r="UPA15" s="340"/>
      <c r="UPB15" s="340"/>
      <c r="UPC15" s="340"/>
      <c r="UPD15" s="340"/>
      <c r="UPE15" s="340"/>
      <c r="UPF15" s="340"/>
      <c r="UPG15" s="340"/>
      <c r="UPH15" s="340"/>
      <c r="UPI15" s="340"/>
      <c r="UPJ15" s="340"/>
      <c r="UPK15" s="340"/>
      <c r="UPL15" s="340"/>
      <c r="UPM15" s="340"/>
      <c r="UPN15" s="340"/>
      <c r="UPO15" s="340"/>
      <c r="UPP15" s="340"/>
      <c r="UPQ15" s="340"/>
      <c r="UPR15" s="340"/>
      <c r="UPS15" s="340"/>
      <c r="UPT15" s="340"/>
      <c r="UPU15" s="340"/>
      <c r="UPV15" s="340"/>
      <c r="UPW15" s="340"/>
      <c r="UPX15" s="340"/>
      <c r="UPY15" s="340"/>
      <c r="UPZ15" s="340"/>
      <c r="UQA15" s="340"/>
      <c r="UQB15" s="340"/>
      <c r="UQC15" s="340"/>
      <c r="UQD15" s="340"/>
      <c r="UQE15" s="340"/>
      <c r="UQF15" s="340"/>
      <c r="UQG15" s="340"/>
      <c r="UQH15" s="340"/>
      <c r="UQI15" s="340"/>
      <c r="UQJ15" s="340"/>
      <c r="UQK15" s="340"/>
      <c r="UQL15" s="340"/>
      <c r="UQM15" s="340"/>
      <c r="UQN15" s="340"/>
      <c r="UQO15" s="340"/>
      <c r="UQP15" s="340"/>
      <c r="UQQ15" s="340"/>
      <c r="UQR15" s="340"/>
      <c r="UQS15" s="340"/>
      <c r="UQT15" s="340"/>
      <c r="UQU15" s="340"/>
      <c r="UQV15" s="340"/>
      <c r="UQW15" s="340"/>
      <c r="UQX15" s="340"/>
      <c r="UQY15" s="340"/>
      <c r="UQZ15" s="340"/>
      <c r="URA15" s="340"/>
      <c r="URB15" s="340"/>
      <c r="URC15" s="340"/>
      <c r="URD15" s="340"/>
      <c r="URE15" s="340"/>
      <c r="URF15" s="340"/>
      <c r="URG15" s="340"/>
      <c r="URH15" s="340"/>
      <c r="URI15" s="340"/>
      <c r="URJ15" s="340"/>
      <c r="URK15" s="340"/>
      <c r="URL15" s="340"/>
      <c r="URM15" s="340"/>
      <c r="URN15" s="340"/>
      <c r="URO15" s="340"/>
      <c r="URP15" s="340"/>
      <c r="URQ15" s="340"/>
      <c r="URR15" s="340"/>
      <c r="URS15" s="340"/>
      <c r="URT15" s="340"/>
      <c r="URU15" s="340"/>
      <c r="URV15" s="340"/>
      <c r="URW15" s="340"/>
      <c r="URX15" s="340"/>
      <c r="URY15" s="340"/>
      <c r="URZ15" s="340"/>
      <c r="USA15" s="340"/>
      <c r="USB15" s="340"/>
      <c r="USC15" s="340"/>
      <c r="USD15" s="340"/>
      <c r="USE15" s="340"/>
      <c r="USF15" s="340"/>
      <c r="USG15" s="340"/>
      <c r="USH15" s="340"/>
      <c r="USI15" s="340"/>
      <c r="USJ15" s="340"/>
      <c r="USK15" s="340"/>
      <c r="USL15" s="340"/>
      <c r="USM15" s="340"/>
      <c r="USN15" s="340"/>
      <c r="USO15" s="340"/>
      <c r="USP15" s="340"/>
      <c r="USQ15" s="340"/>
      <c r="USR15" s="340"/>
      <c r="USS15" s="340"/>
      <c r="UST15" s="340"/>
      <c r="USU15" s="340"/>
      <c r="USV15" s="340"/>
      <c r="USW15" s="340"/>
      <c r="USX15" s="340"/>
      <c r="USY15" s="340"/>
      <c r="USZ15" s="340"/>
      <c r="UTA15" s="340"/>
      <c r="UTB15" s="340"/>
      <c r="UTC15" s="340"/>
      <c r="UTD15" s="340"/>
      <c r="UTE15" s="340"/>
      <c r="UTF15" s="340"/>
      <c r="UTG15" s="340"/>
      <c r="UTH15" s="340"/>
      <c r="UTI15" s="340"/>
      <c r="UTJ15" s="340"/>
      <c r="UTK15" s="340"/>
      <c r="UTL15" s="340"/>
      <c r="UTM15" s="340"/>
      <c r="UTN15" s="340"/>
      <c r="UTO15" s="340"/>
      <c r="UTP15" s="340"/>
      <c r="UTQ15" s="340"/>
      <c r="UTR15" s="340"/>
      <c r="UTS15" s="340"/>
      <c r="UTT15" s="340"/>
      <c r="UTU15" s="340"/>
      <c r="UTV15" s="340"/>
      <c r="UTW15" s="340"/>
      <c r="UTX15" s="340"/>
      <c r="UTY15" s="340"/>
      <c r="UTZ15" s="340"/>
      <c r="UUA15" s="340"/>
      <c r="UUB15" s="340"/>
      <c r="UUC15" s="340"/>
      <c r="UUD15" s="340"/>
      <c r="UUE15" s="340"/>
      <c r="UUF15" s="340"/>
      <c r="UUG15" s="340"/>
      <c r="UUH15" s="340"/>
      <c r="UUI15" s="340"/>
      <c r="UUJ15" s="340"/>
      <c r="UUK15" s="340"/>
      <c r="UUL15" s="340"/>
      <c r="UUM15" s="340"/>
      <c r="UUN15" s="340"/>
      <c r="UUO15" s="340"/>
      <c r="UUP15" s="340"/>
      <c r="UUQ15" s="340"/>
      <c r="UUR15" s="340"/>
      <c r="UUS15" s="340"/>
      <c r="UUT15" s="340"/>
      <c r="UUU15" s="340"/>
      <c r="UUV15" s="340"/>
      <c r="UUW15" s="340"/>
      <c r="UUX15" s="340"/>
      <c r="UUY15" s="340"/>
      <c r="UUZ15" s="340"/>
      <c r="UVA15" s="340"/>
      <c r="UVB15" s="340"/>
      <c r="UVC15" s="340"/>
      <c r="UVD15" s="340"/>
      <c r="UVE15" s="340"/>
      <c r="UVF15" s="340"/>
      <c r="UVG15" s="340"/>
      <c r="UVH15" s="340"/>
      <c r="UVI15" s="340"/>
      <c r="UVJ15" s="340"/>
      <c r="UVK15" s="340"/>
      <c r="UVL15" s="340"/>
      <c r="UVM15" s="340"/>
      <c r="UVN15" s="340"/>
      <c r="UVO15" s="340"/>
      <c r="UVP15" s="340"/>
      <c r="UVQ15" s="340"/>
      <c r="UVR15" s="340"/>
      <c r="UVS15" s="340"/>
      <c r="UVT15" s="340"/>
      <c r="UVU15" s="340"/>
      <c r="UVV15" s="340"/>
      <c r="UVW15" s="340"/>
      <c r="UVX15" s="340"/>
      <c r="UVY15" s="340"/>
      <c r="UVZ15" s="340"/>
      <c r="UWA15" s="340"/>
      <c r="UWB15" s="340"/>
      <c r="UWC15" s="340"/>
      <c r="UWD15" s="340"/>
      <c r="UWE15" s="340"/>
      <c r="UWF15" s="340"/>
      <c r="UWG15" s="340"/>
      <c r="UWH15" s="340"/>
      <c r="UWI15" s="340"/>
      <c r="UWJ15" s="340"/>
      <c r="UWK15" s="340"/>
      <c r="UWL15" s="340"/>
      <c r="UWM15" s="340"/>
      <c r="UWN15" s="340"/>
      <c r="UWO15" s="340"/>
      <c r="UWP15" s="340"/>
      <c r="UWQ15" s="340"/>
      <c r="UWR15" s="340"/>
      <c r="UWS15" s="340"/>
      <c r="UWT15" s="340"/>
      <c r="UWU15" s="340"/>
      <c r="UWV15" s="340"/>
      <c r="UWW15" s="340"/>
      <c r="UWX15" s="340"/>
      <c r="UWY15" s="340"/>
      <c r="UWZ15" s="340"/>
      <c r="UXA15" s="340"/>
      <c r="UXB15" s="340"/>
      <c r="UXC15" s="340"/>
      <c r="UXD15" s="340"/>
      <c r="UXE15" s="340"/>
      <c r="UXF15" s="340"/>
      <c r="UXG15" s="340"/>
      <c r="UXH15" s="340"/>
      <c r="UXI15" s="340"/>
      <c r="UXJ15" s="340"/>
      <c r="UXK15" s="340"/>
      <c r="UXL15" s="340"/>
      <c r="UXM15" s="340"/>
      <c r="UXN15" s="340"/>
      <c r="UXO15" s="340"/>
      <c r="UXP15" s="340"/>
      <c r="UXQ15" s="340"/>
      <c r="UXR15" s="340"/>
      <c r="UXS15" s="340"/>
      <c r="UXT15" s="340"/>
      <c r="UXU15" s="340"/>
      <c r="UXV15" s="340"/>
      <c r="UXW15" s="340"/>
      <c r="UXX15" s="340"/>
      <c r="UXY15" s="340"/>
      <c r="UXZ15" s="340"/>
      <c r="UYA15" s="340"/>
      <c r="UYB15" s="340"/>
      <c r="UYC15" s="340"/>
      <c r="UYD15" s="340"/>
      <c r="UYE15" s="340"/>
      <c r="UYF15" s="340"/>
      <c r="UYG15" s="340"/>
      <c r="UYH15" s="340"/>
      <c r="UYI15" s="340"/>
      <c r="UYJ15" s="340"/>
      <c r="UYK15" s="340"/>
      <c r="UYL15" s="340"/>
      <c r="UYM15" s="340"/>
      <c r="UYN15" s="340"/>
      <c r="UYO15" s="340"/>
      <c r="UYP15" s="340"/>
      <c r="UYQ15" s="340"/>
      <c r="UYR15" s="340"/>
      <c r="UYS15" s="340"/>
      <c r="UYT15" s="340"/>
      <c r="UYU15" s="340"/>
      <c r="UYV15" s="340"/>
      <c r="UYW15" s="340"/>
      <c r="UYX15" s="340"/>
      <c r="UYY15" s="340"/>
      <c r="UYZ15" s="340"/>
      <c r="UZA15" s="340"/>
      <c r="UZB15" s="340"/>
      <c r="UZC15" s="340"/>
      <c r="UZD15" s="340"/>
      <c r="UZE15" s="340"/>
      <c r="UZF15" s="340"/>
      <c r="UZG15" s="340"/>
      <c r="UZH15" s="340"/>
      <c r="UZI15" s="340"/>
      <c r="UZJ15" s="340"/>
      <c r="UZK15" s="340"/>
      <c r="UZL15" s="340"/>
      <c r="UZM15" s="340"/>
      <c r="UZN15" s="340"/>
      <c r="UZO15" s="340"/>
      <c r="UZP15" s="340"/>
      <c r="UZQ15" s="340"/>
      <c r="UZR15" s="340"/>
      <c r="UZS15" s="340"/>
      <c r="UZT15" s="340"/>
      <c r="UZU15" s="340"/>
      <c r="UZV15" s="340"/>
      <c r="UZW15" s="340"/>
      <c r="UZX15" s="340"/>
      <c r="UZY15" s="340"/>
      <c r="UZZ15" s="340"/>
      <c r="VAA15" s="340"/>
      <c r="VAB15" s="340"/>
      <c r="VAC15" s="340"/>
      <c r="VAD15" s="340"/>
      <c r="VAE15" s="340"/>
      <c r="VAF15" s="340"/>
      <c r="VAG15" s="340"/>
      <c r="VAH15" s="340"/>
      <c r="VAI15" s="340"/>
      <c r="VAJ15" s="340"/>
      <c r="VAK15" s="340"/>
      <c r="VAL15" s="340"/>
      <c r="VAM15" s="340"/>
      <c r="VAN15" s="340"/>
      <c r="VAO15" s="340"/>
      <c r="VAP15" s="340"/>
      <c r="VAQ15" s="340"/>
      <c r="VAR15" s="340"/>
      <c r="VAS15" s="340"/>
      <c r="VAT15" s="340"/>
      <c r="VAU15" s="340"/>
      <c r="VAV15" s="340"/>
      <c r="VAW15" s="340"/>
      <c r="VAX15" s="340"/>
      <c r="VAY15" s="340"/>
      <c r="VAZ15" s="340"/>
      <c r="VBA15" s="340"/>
      <c r="VBB15" s="340"/>
      <c r="VBC15" s="340"/>
      <c r="VBD15" s="340"/>
      <c r="VBE15" s="340"/>
      <c r="VBF15" s="340"/>
      <c r="VBG15" s="340"/>
      <c r="VBH15" s="340"/>
      <c r="VBI15" s="340"/>
      <c r="VBJ15" s="340"/>
      <c r="VBK15" s="340"/>
      <c r="VBL15" s="340"/>
      <c r="VBM15" s="340"/>
      <c r="VBN15" s="340"/>
      <c r="VBO15" s="340"/>
      <c r="VBP15" s="340"/>
      <c r="VBQ15" s="340"/>
      <c r="VBR15" s="340"/>
      <c r="VBS15" s="340"/>
      <c r="VBT15" s="340"/>
      <c r="VBU15" s="340"/>
      <c r="VBV15" s="340"/>
      <c r="VBW15" s="340"/>
      <c r="VBX15" s="340"/>
      <c r="VBY15" s="340"/>
      <c r="VBZ15" s="340"/>
      <c r="VCA15" s="340"/>
      <c r="VCB15" s="340"/>
      <c r="VCC15" s="340"/>
      <c r="VCD15" s="340"/>
      <c r="VCE15" s="340"/>
      <c r="VCF15" s="340"/>
      <c r="VCG15" s="340"/>
      <c r="VCH15" s="340"/>
      <c r="VCI15" s="340"/>
      <c r="VCJ15" s="340"/>
      <c r="VCK15" s="340"/>
      <c r="VCL15" s="340"/>
      <c r="VCM15" s="340"/>
      <c r="VCN15" s="340"/>
      <c r="VCO15" s="340"/>
      <c r="VCP15" s="340"/>
      <c r="VCQ15" s="340"/>
      <c r="VCR15" s="340"/>
      <c r="VCS15" s="340"/>
      <c r="VCT15" s="340"/>
      <c r="VCU15" s="340"/>
      <c r="VCV15" s="340"/>
      <c r="VCW15" s="340"/>
      <c r="VCX15" s="340"/>
      <c r="VCY15" s="340"/>
      <c r="VCZ15" s="340"/>
      <c r="VDA15" s="340"/>
      <c r="VDB15" s="340"/>
      <c r="VDC15" s="340"/>
      <c r="VDD15" s="340"/>
      <c r="VDE15" s="340"/>
      <c r="VDF15" s="340"/>
      <c r="VDG15" s="340"/>
      <c r="VDH15" s="340"/>
      <c r="VDI15" s="340"/>
      <c r="VDJ15" s="340"/>
      <c r="VDK15" s="340"/>
      <c r="VDL15" s="340"/>
      <c r="VDM15" s="340"/>
      <c r="VDN15" s="340"/>
      <c r="VDO15" s="340"/>
      <c r="VDP15" s="340"/>
      <c r="VDQ15" s="340"/>
      <c r="VDR15" s="340"/>
      <c r="VDS15" s="340"/>
      <c r="VDT15" s="340"/>
      <c r="VDU15" s="340"/>
      <c r="VDV15" s="340"/>
      <c r="VDW15" s="340"/>
      <c r="VDX15" s="340"/>
      <c r="VDY15" s="340"/>
      <c r="VDZ15" s="340"/>
      <c r="VEA15" s="340"/>
      <c r="VEB15" s="340"/>
      <c r="VEC15" s="340"/>
      <c r="VED15" s="340"/>
      <c r="VEE15" s="340"/>
      <c r="VEF15" s="340"/>
      <c r="VEG15" s="340"/>
      <c r="VEH15" s="340"/>
      <c r="VEI15" s="340"/>
      <c r="VEJ15" s="340"/>
      <c r="VEK15" s="340"/>
      <c r="VEL15" s="340"/>
      <c r="VEM15" s="340"/>
      <c r="VEN15" s="340"/>
      <c r="VEO15" s="340"/>
      <c r="VEP15" s="340"/>
      <c r="VEQ15" s="340"/>
      <c r="VER15" s="340"/>
      <c r="VES15" s="340"/>
      <c r="VET15" s="340"/>
      <c r="VEU15" s="340"/>
      <c r="VEV15" s="340"/>
      <c r="VEW15" s="340"/>
      <c r="VEX15" s="340"/>
      <c r="VEY15" s="340"/>
      <c r="VEZ15" s="340"/>
      <c r="VFA15" s="340"/>
      <c r="VFB15" s="340"/>
      <c r="VFC15" s="340"/>
      <c r="VFD15" s="340"/>
      <c r="VFE15" s="340"/>
      <c r="VFF15" s="340"/>
      <c r="VFG15" s="340"/>
      <c r="VFH15" s="340"/>
      <c r="VFI15" s="340"/>
      <c r="VFJ15" s="340"/>
      <c r="VFK15" s="340"/>
      <c r="VFL15" s="340"/>
      <c r="VFM15" s="340"/>
      <c r="VFN15" s="340"/>
      <c r="VFO15" s="340"/>
      <c r="VFP15" s="340"/>
      <c r="VFQ15" s="340"/>
      <c r="VFR15" s="340"/>
      <c r="VFS15" s="340"/>
      <c r="VFT15" s="340"/>
      <c r="VFU15" s="340"/>
      <c r="VFV15" s="340"/>
      <c r="VFW15" s="340"/>
      <c r="VFX15" s="340"/>
      <c r="VFY15" s="340"/>
      <c r="VFZ15" s="340"/>
      <c r="VGA15" s="340"/>
      <c r="VGB15" s="340"/>
      <c r="VGC15" s="340"/>
      <c r="VGD15" s="340"/>
      <c r="VGE15" s="340"/>
      <c r="VGF15" s="340"/>
      <c r="VGG15" s="340"/>
      <c r="VGH15" s="340"/>
      <c r="VGI15" s="340"/>
      <c r="VGJ15" s="340"/>
      <c r="VGK15" s="340"/>
      <c r="VGL15" s="340"/>
      <c r="VGM15" s="340"/>
      <c r="VGN15" s="340"/>
      <c r="VGO15" s="340"/>
      <c r="VGP15" s="340"/>
      <c r="VGQ15" s="340"/>
      <c r="VGR15" s="340"/>
      <c r="VGS15" s="340"/>
      <c r="VGT15" s="340"/>
      <c r="VGU15" s="340"/>
      <c r="VGV15" s="340"/>
      <c r="VGW15" s="340"/>
      <c r="VGX15" s="340"/>
      <c r="VGY15" s="340"/>
      <c r="VGZ15" s="340"/>
      <c r="VHA15" s="340"/>
      <c r="VHB15" s="340"/>
      <c r="VHC15" s="340"/>
      <c r="VHD15" s="340"/>
      <c r="VHE15" s="340"/>
      <c r="VHF15" s="340"/>
      <c r="VHG15" s="340"/>
      <c r="VHH15" s="340"/>
      <c r="VHI15" s="340"/>
      <c r="VHJ15" s="340"/>
      <c r="VHK15" s="340"/>
      <c r="VHL15" s="340"/>
      <c r="VHM15" s="340"/>
      <c r="VHN15" s="340"/>
      <c r="VHO15" s="340"/>
      <c r="VHP15" s="340"/>
      <c r="VHQ15" s="340"/>
      <c r="VHR15" s="340"/>
      <c r="VHS15" s="340"/>
      <c r="VHT15" s="340"/>
      <c r="VHU15" s="340"/>
      <c r="VHV15" s="340"/>
      <c r="VHW15" s="340"/>
      <c r="VHX15" s="340"/>
      <c r="VHY15" s="340"/>
      <c r="VHZ15" s="340"/>
      <c r="VIA15" s="340"/>
      <c r="VIB15" s="340"/>
      <c r="VIC15" s="340"/>
      <c r="VID15" s="340"/>
      <c r="VIE15" s="340"/>
      <c r="VIF15" s="340"/>
      <c r="VIG15" s="340"/>
      <c r="VIH15" s="340"/>
      <c r="VII15" s="340"/>
      <c r="VIJ15" s="340"/>
      <c r="VIK15" s="340"/>
      <c r="VIL15" s="340"/>
      <c r="VIM15" s="340"/>
      <c r="VIN15" s="340"/>
      <c r="VIO15" s="340"/>
      <c r="VIP15" s="340"/>
      <c r="VIQ15" s="340"/>
      <c r="VIR15" s="340"/>
      <c r="VIS15" s="340"/>
      <c r="VIT15" s="340"/>
      <c r="VIU15" s="340"/>
      <c r="VIV15" s="340"/>
      <c r="VIW15" s="340"/>
      <c r="VIX15" s="340"/>
      <c r="VIY15" s="340"/>
      <c r="VIZ15" s="340"/>
      <c r="VJA15" s="340"/>
      <c r="VJB15" s="340"/>
      <c r="VJC15" s="340"/>
      <c r="VJD15" s="340"/>
      <c r="VJE15" s="340"/>
      <c r="VJF15" s="340"/>
      <c r="VJG15" s="340"/>
      <c r="VJH15" s="340"/>
      <c r="VJI15" s="340"/>
      <c r="VJJ15" s="340"/>
      <c r="VJK15" s="340"/>
      <c r="VJL15" s="340"/>
      <c r="VJM15" s="340"/>
      <c r="VJN15" s="340"/>
      <c r="VJO15" s="340"/>
      <c r="VJP15" s="340"/>
      <c r="VJQ15" s="340"/>
      <c r="VJR15" s="340"/>
      <c r="VJS15" s="340"/>
      <c r="VJT15" s="340"/>
      <c r="VJU15" s="340"/>
      <c r="VJV15" s="340"/>
      <c r="VJW15" s="340"/>
      <c r="VJX15" s="340"/>
      <c r="VJY15" s="340"/>
      <c r="VJZ15" s="340"/>
      <c r="VKA15" s="340"/>
      <c r="VKB15" s="340"/>
      <c r="VKC15" s="340"/>
      <c r="VKD15" s="340"/>
      <c r="VKE15" s="340"/>
      <c r="VKF15" s="340"/>
      <c r="VKG15" s="340"/>
      <c r="VKH15" s="340"/>
      <c r="VKI15" s="340"/>
      <c r="VKJ15" s="340"/>
      <c r="VKK15" s="340"/>
      <c r="VKL15" s="340"/>
      <c r="VKM15" s="340"/>
      <c r="VKN15" s="340"/>
      <c r="VKO15" s="340"/>
      <c r="VKP15" s="340"/>
      <c r="VKQ15" s="340"/>
      <c r="VKR15" s="340"/>
      <c r="VKS15" s="340"/>
      <c r="VKT15" s="340"/>
      <c r="VKU15" s="340"/>
      <c r="VKV15" s="340"/>
      <c r="VKW15" s="340"/>
      <c r="VKX15" s="340"/>
      <c r="VKY15" s="340"/>
      <c r="VKZ15" s="340"/>
      <c r="VLA15" s="340"/>
      <c r="VLB15" s="340"/>
      <c r="VLC15" s="340"/>
      <c r="VLD15" s="340"/>
      <c r="VLE15" s="340"/>
      <c r="VLF15" s="340"/>
      <c r="VLG15" s="340"/>
      <c r="VLH15" s="340"/>
      <c r="VLI15" s="340"/>
      <c r="VLJ15" s="340"/>
      <c r="VLK15" s="340"/>
      <c r="VLL15" s="340"/>
      <c r="VLM15" s="340"/>
      <c r="VLN15" s="340"/>
      <c r="VLO15" s="340"/>
      <c r="VLP15" s="340"/>
      <c r="VLQ15" s="340"/>
      <c r="VLR15" s="340"/>
      <c r="VLS15" s="340"/>
      <c r="VLT15" s="340"/>
      <c r="VLU15" s="340"/>
      <c r="VLV15" s="340"/>
      <c r="VLW15" s="340"/>
      <c r="VLX15" s="340"/>
      <c r="VLY15" s="340"/>
      <c r="VLZ15" s="340"/>
      <c r="VMA15" s="340"/>
      <c r="VMB15" s="340"/>
      <c r="VMC15" s="340"/>
      <c r="VMD15" s="340"/>
      <c r="VME15" s="340"/>
      <c r="VMF15" s="340"/>
      <c r="VMG15" s="340"/>
      <c r="VMH15" s="340"/>
      <c r="VMI15" s="340"/>
      <c r="VMJ15" s="340"/>
      <c r="VMK15" s="340"/>
      <c r="VML15" s="340"/>
      <c r="VMM15" s="340"/>
      <c r="VMN15" s="340"/>
      <c r="VMO15" s="340"/>
      <c r="VMP15" s="340"/>
      <c r="VMQ15" s="340"/>
      <c r="VMR15" s="340"/>
      <c r="VMS15" s="340"/>
      <c r="VMT15" s="340"/>
      <c r="VMU15" s="340"/>
      <c r="VMV15" s="340"/>
      <c r="VMW15" s="340"/>
      <c r="VMX15" s="340"/>
      <c r="VMY15" s="340"/>
      <c r="VMZ15" s="340"/>
      <c r="VNA15" s="340"/>
      <c r="VNB15" s="340"/>
      <c r="VNC15" s="340"/>
      <c r="VND15" s="340"/>
      <c r="VNE15" s="340"/>
      <c r="VNF15" s="340"/>
      <c r="VNG15" s="340"/>
      <c r="VNH15" s="340"/>
      <c r="VNI15" s="340"/>
      <c r="VNJ15" s="340"/>
      <c r="VNK15" s="340"/>
      <c r="VNL15" s="340"/>
      <c r="VNM15" s="340"/>
      <c r="VNN15" s="340"/>
      <c r="VNO15" s="340"/>
      <c r="VNP15" s="340"/>
      <c r="VNQ15" s="340"/>
      <c r="VNR15" s="340"/>
      <c r="VNS15" s="340"/>
      <c r="VNT15" s="340"/>
      <c r="VNU15" s="340"/>
      <c r="VNV15" s="340"/>
      <c r="VNW15" s="340"/>
      <c r="VNX15" s="340"/>
      <c r="VNY15" s="340"/>
      <c r="VNZ15" s="340"/>
      <c r="VOA15" s="340"/>
      <c r="VOB15" s="340"/>
      <c r="VOC15" s="340"/>
      <c r="VOD15" s="340"/>
      <c r="VOE15" s="340"/>
      <c r="VOF15" s="340"/>
      <c r="VOG15" s="340"/>
      <c r="VOH15" s="340"/>
      <c r="VOI15" s="340"/>
      <c r="VOJ15" s="340"/>
      <c r="VOK15" s="340"/>
      <c r="VOL15" s="340"/>
      <c r="VOM15" s="340"/>
      <c r="VON15" s="340"/>
      <c r="VOO15" s="340"/>
      <c r="VOP15" s="340"/>
      <c r="VOQ15" s="340"/>
      <c r="VOR15" s="340"/>
      <c r="VOS15" s="340"/>
      <c r="VOT15" s="340"/>
      <c r="VOU15" s="340"/>
      <c r="VOV15" s="340"/>
      <c r="VOW15" s="340"/>
      <c r="VOX15" s="340"/>
      <c r="VOY15" s="340"/>
      <c r="VOZ15" s="340"/>
      <c r="VPA15" s="340"/>
      <c r="VPB15" s="340"/>
      <c r="VPC15" s="340"/>
      <c r="VPD15" s="340"/>
      <c r="VPE15" s="340"/>
      <c r="VPF15" s="340"/>
      <c r="VPG15" s="340"/>
      <c r="VPH15" s="340"/>
      <c r="VPI15" s="340"/>
      <c r="VPJ15" s="340"/>
      <c r="VPK15" s="340"/>
      <c r="VPL15" s="340"/>
      <c r="VPM15" s="340"/>
      <c r="VPN15" s="340"/>
      <c r="VPO15" s="340"/>
      <c r="VPP15" s="340"/>
      <c r="VPQ15" s="340"/>
      <c r="VPR15" s="340"/>
      <c r="VPS15" s="340"/>
      <c r="VPT15" s="340"/>
      <c r="VPU15" s="340"/>
      <c r="VPV15" s="340"/>
      <c r="VPW15" s="340"/>
      <c r="VPX15" s="340"/>
      <c r="VPY15" s="340"/>
      <c r="VPZ15" s="340"/>
      <c r="VQA15" s="340"/>
      <c r="VQB15" s="340"/>
      <c r="VQC15" s="340"/>
      <c r="VQD15" s="340"/>
      <c r="VQE15" s="340"/>
      <c r="VQF15" s="340"/>
      <c r="VQG15" s="340"/>
      <c r="VQH15" s="340"/>
      <c r="VQI15" s="340"/>
      <c r="VQJ15" s="340"/>
      <c r="VQK15" s="340"/>
      <c r="VQL15" s="340"/>
      <c r="VQM15" s="340"/>
      <c r="VQN15" s="340"/>
      <c r="VQO15" s="340"/>
      <c r="VQP15" s="340"/>
      <c r="VQQ15" s="340"/>
      <c r="VQR15" s="340"/>
      <c r="VQS15" s="340"/>
      <c r="VQT15" s="340"/>
      <c r="VQU15" s="340"/>
      <c r="VQV15" s="340"/>
      <c r="VQW15" s="340"/>
      <c r="VQX15" s="340"/>
      <c r="VQY15" s="340"/>
      <c r="VQZ15" s="340"/>
      <c r="VRA15" s="340"/>
      <c r="VRB15" s="340"/>
      <c r="VRC15" s="340"/>
      <c r="VRD15" s="340"/>
      <c r="VRE15" s="340"/>
      <c r="VRF15" s="340"/>
      <c r="VRG15" s="340"/>
      <c r="VRH15" s="340"/>
      <c r="VRI15" s="340"/>
      <c r="VRJ15" s="340"/>
      <c r="VRK15" s="340"/>
      <c r="VRL15" s="340"/>
      <c r="VRM15" s="340"/>
      <c r="VRN15" s="340"/>
      <c r="VRO15" s="340"/>
      <c r="VRP15" s="340"/>
      <c r="VRQ15" s="340"/>
      <c r="VRR15" s="340"/>
      <c r="VRS15" s="340"/>
      <c r="VRT15" s="340"/>
      <c r="VRU15" s="340"/>
      <c r="VRV15" s="340"/>
      <c r="VRW15" s="340"/>
      <c r="VRX15" s="340"/>
      <c r="VRY15" s="340"/>
      <c r="VRZ15" s="340"/>
      <c r="VSA15" s="340"/>
      <c r="VSB15" s="340"/>
      <c r="VSC15" s="340"/>
      <c r="VSD15" s="340"/>
      <c r="VSE15" s="340"/>
      <c r="VSF15" s="340"/>
      <c r="VSG15" s="340"/>
      <c r="VSH15" s="340"/>
      <c r="VSI15" s="340"/>
      <c r="VSJ15" s="340"/>
      <c r="VSK15" s="340"/>
      <c r="VSL15" s="340"/>
      <c r="VSM15" s="340"/>
      <c r="VSN15" s="340"/>
      <c r="VSO15" s="340"/>
      <c r="VSP15" s="340"/>
      <c r="VSQ15" s="340"/>
      <c r="VSR15" s="340"/>
      <c r="VSS15" s="340"/>
      <c r="VST15" s="340"/>
      <c r="VSU15" s="340"/>
      <c r="VSV15" s="340"/>
      <c r="VSW15" s="340"/>
      <c r="VSX15" s="340"/>
      <c r="VSY15" s="340"/>
      <c r="VSZ15" s="340"/>
      <c r="VTA15" s="340"/>
      <c r="VTB15" s="340"/>
      <c r="VTC15" s="340"/>
      <c r="VTD15" s="340"/>
      <c r="VTE15" s="340"/>
      <c r="VTF15" s="340"/>
      <c r="VTG15" s="340"/>
      <c r="VTH15" s="340"/>
      <c r="VTI15" s="340"/>
      <c r="VTJ15" s="340"/>
      <c r="VTK15" s="340"/>
      <c r="VTL15" s="340"/>
      <c r="VTM15" s="340"/>
      <c r="VTN15" s="340"/>
      <c r="VTO15" s="340"/>
      <c r="VTP15" s="340"/>
      <c r="VTQ15" s="340"/>
      <c r="VTR15" s="340"/>
      <c r="VTS15" s="340"/>
      <c r="VTT15" s="340"/>
      <c r="VTU15" s="340"/>
      <c r="VTV15" s="340"/>
      <c r="VTW15" s="340"/>
      <c r="VTX15" s="340"/>
      <c r="VTY15" s="340"/>
      <c r="VTZ15" s="340"/>
      <c r="VUA15" s="340"/>
      <c r="VUB15" s="340"/>
      <c r="VUC15" s="340"/>
      <c r="VUD15" s="340"/>
      <c r="VUE15" s="340"/>
      <c r="VUF15" s="340"/>
      <c r="VUG15" s="340"/>
      <c r="VUH15" s="340"/>
      <c r="VUI15" s="340"/>
      <c r="VUJ15" s="340"/>
      <c r="VUK15" s="340"/>
      <c r="VUL15" s="340"/>
      <c r="VUM15" s="340"/>
      <c r="VUN15" s="340"/>
      <c r="VUO15" s="340"/>
      <c r="VUP15" s="340"/>
      <c r="VUQ15" s="340"/>
      <c r="VUR15" s="340"/>
      <c r="VUS15" s="340"/>
      <c r="VUT15" s="340"/>
      <c r="VUU15" s="340"/>
      <c r="VUV15" s="340"/>
      <c r="VUW15" s="340"/>
      <c r="VUX15" s="340"/>
      <c r="VUY15" s="340"/>
      <c r="VUZ15" s="340"/>
      <c r="VVA15" s="340"/>
      <c r="VVB15" s="340"/>
      <c r="VVC15" s="340"/>
      <c r="VVD15" s="340"/>
      <c r="VVE15" s="340"/>
      <c r="VVF15" s="340"/>
      <c r="VVG15" s="340"/>
      <c r="VVH15" s="340"/>
      <c r="VVI15" s="340"/>
      <c r="VVJ15" s="340"/>
      <c r="VVK15" s="340"/>
      <c r="VVL15" s="340"/>
      <c r="VVM15" s="340"/>
      <c r="VVN15" s="340"/>
      <c r="VVO15" s="340"/>
      <c r="VVP15" s="340"/>
      <c r="VVQ15" s="340"/>
      <c r="VVR15" s="340"/>
      <c r="VVS15" s="340"/>
      <c r="VVT15" s="340"/>
      <c r="VVU15" s="340"/>
      <c r="VVV15" s="340"/>
      <c r="VVW15" s="340"/>
      <c r="VVX15" s="340"/>
      <c r="VVY15" s="340"/>
      <c r="VVZ15" s="340"/>
      <c r="VWA15" s="340"/>
      <c r="VWB15" s="340"/>
      <c r="VWC15" s="340"/>
      <c r="VWD15" s="340"/>
      <c r="VWE15" s="340"/>
      <c r="VWF15" s="340"/>
      <c r="VWG15" s="340"/>
      <c r="VWH15" s="340"/>
      <c r="VWI15" s="340"/>
      <c r="VWJ15" s="340"/>
      <c r="VWK15" s="340"/>
      <c r="VWL15" s="340"/>
      <c r="VWM15" s="340"/>
      <c r="VWN15" s="340"/>
      <c r="VWO15" s="340"/>
      <c r="VWP15" s="340"/>
      <c r="VWQ15" s="340"/>
      <c r="VWR15" s="340"/>
      <c r="VWS15" s="340"/>
      <c r="VWT15" s="340"/>
      <c r="VWU15" s="340"/>
      <c r="VWV15" s="340"/>
      <c r="VWW15" s="340"/>
      <c r="VWX15" s="340"/>
      <c r="VWY15" s="340"/>
      <c r="VWZ15" s="340"/>
      <c r="VXA15" s="340"/>
      <c r="VXB15" s="340"/>
      <c r="VXC15" s="340"/>
      <c r="VXD15" s="340"/>
      <c r="VXE15" s="340"/>
      <c r="VXF15" s="340"/>
      <c r="VXG15" s="340"/>
      <c r="VXH15" s="340"/>
      <c r="VXI15" s="340"/>
      <c r="VXJ15" s="340"/>
      <c r="VXK15" s="340"/>
      <c r="VXL15" s="340"/>
      <c r="VXM15" s="340"/>
      <c r="VXN15" s="340"/>
      <c r="VXO15" s="340"/>
      <c r="VXP15" s="340"/>
      <c r="VXQ15" s="340"/>
      <c r="VXR15" s="340"/>
      <c r="VXS15" s="340"/>
      <c r="VXT15" s="340"/>
      <c r="VXU15" s="340"/>
      <c r="VXV15" s="340"/>
      <c r="VXW15" s="340"/>
      <c r="VXX15" s="340"/>
      <c r="VXY15" s="340"/>
      <c r="VXZ15" s="340"/>
      <c r="VYA15" s="340"/>
      <c r="VYB15" s="340"/>
      <c r="VYC15" s="340"/>
      <c r="VYD15" s="340"/>
      <c r="VYE15" s="340"/>
      <c r="VYF15" s="340"/>
      <c r="VYG15" s="340"/>
      <c r="VYH15" s="340"/>
      <c r="VYI15" s="340"/>
      <c r="VYJ15" s="340"/>
      <c r="VYK15" s="340"/>
      <c r="VYL15" s="340"/>
      <c r="VYM15" s="340"/>
      <c r="VYN15" s="340"/>
      <c r="VYO15" s="340"/>
      <c r="VYP15" s="340"/>
      <c r="VYQ15" s="340"/>
      <c r="VYR15" s="340"/>
      <c r="VYS15" s="340"/>
      <c r="VYT15" s="340"/>
      <c r="VYU15" s="340"/>
      <c r="VYV15" s="340"/>
      <c r="VYW15" s="340"/>
      <c r="VYX15" s="340"/>
      <c r="VYY15" s="340"/>
      <c r="VYZ15" s="340"/>
      <c r="VZA15" s="340"/>
      <c r="VZB15" s="340"/>
      <c r="VZC15" s="340"/>
      <c r="VZD15" s="340"/>
      <c r="VZE15" s="340"/>
      <c r="VZF15" s="340"/>
      <c r="VZG15" s="340"/>
      <c r="VZH15" s="340"/>
      <c r="VZI15" s="340"/>
      <c r="VZJ15" s="340"/>
      <c r="VZK15" s="340"/>
      <c r="VZL15" s="340"/>
      <c r="VZM15" s="340"/>
      <c r="VZN15" s="340"/>
      <c r="VZO15" s="340"/>
      <c r="VZP15" s="340"/>
      <c r="VZQ15" s="340"/>
      <c r="VZR15" s="340"/>
      <c r="VZS15" s="340"/>
      <c r="VZT15" s="340"/>
      <c r="VZU15" s="340"/>
      <c r="VZV15" s="340"/>
      <c r="VZW15" s="340"/>
      <c r="VZX15" s="340"/>
      <c r="VZY15" s="340"/>
      <c r="VZZ15" s="340"/>
      <c r="WAA15" s="340"/>
      <c r="WAB15" s="340"/>
      <c r="WAC15" s="340"/>
      <c r="WAD15" s="340"/>
      <c r="WAE15" s="340"/>
      <c r="WAF15" s="340"/>
      <c r="WAG15" s="340"/>
      <c r="WAH15" s="340"/>
      <c r="WAI15" s="340"/>
      <c r="WAJ15" s="340"/>
      <c r="WAK15" s="340"/>
      <c r="WAL15" s="340"/>
      <c r="WAM15" s="340"/>
      <c r="WAN15" s="340"/>
      <c r="WAO15" s="340"/>
      <c r="WAP15" s="340"/>
      <c r="WAQ15" s="340"/>
      <c r="WAR15" s="340"/>
      <c r="WAS15" s="340"/>
      <c r="WAT15" s="340"/>
      <c r="WAU15" s="340"/>
      <c r="WAV15" s="340"/>
      <c r="WAW15" s="340"/>
      <c r="WAX15" s="340"/>
      <c r="WAY15" s="340"/>
      <c r="WAZ15" s="340"/>
      <c r="WBA15" s="340"/>
      <c r="WBB15" s="340"/>
      <c r="WBC15" s="340"/>
      <c r="WBD15" s="340"/>
      <c r="WBE15" s="340"/>
      <c r="WBF15" s="340"/>
      <c r="WBG15" s="340"/>
      <c r="WBH15" s="340"/>
      <c r="WBI15" s="340"/>
      <c r="WBJ15" s="340"/>
      <c r="WBK15" s="340"/>
      <c r="WBL15" s="340"/>
      <c r="WBM15" s="340"/>
      <c r="WBN15" s="340"/>
      <c r="WBO15" s="340"/>
      <c r="WBP15" s="340"/>
      <c r="WBQ15" s="340"/>
      <c r="WBR15" s="340"/>
      <c r="WBS15" s="340"/>
      <c r="WBT15" s="340"/>
      <c r="WBU15" s="340"/>
      <c r="WBV15" s="340"/>
      <c r="WBW15" s="340"/>
      <c r="WBX15" s="340"/>
      <c r="WBY15" s="340"/>
      <c r="WBZ15" s="340"/>
      <c r="WCA15" s="340"/>
      <c r="WCB15" s="340"/>
      <c r="WCC15" s="340"/>
      <c r="WCD15" s="340"/>
      <c r="WCE15" s="340"/>
      <c r="WCF15" s="340"/>
      <c r="WCG15" s="340"/>
      <c r="WCH15" s="340"/>
      <c r="WCI15" s="340"/>
      <c r="WCJ15" s="340"/>
      <c r="WCK15" s="340"/>
      <c r="WCL15" s="340"/>
      <c r="WCM15" s="340"/>
      <c r="WCN15" s="340"/>
      <c r="WCO15" s="340"/>
      <c r="WCP15" s="340"/>
      <c r="WCQ15" s="340"/>
      <c r="WCR15" s="340"/>
      <c r="WCS15" s="340"/>
      <c r="WCT15" s="340"/>
      <c r="WCU15" s="340"/>
      <c r="WCV15" s="340"/>
      <c r="WCW15" s="340"/>
      <c r="WCX15" s="340"/>
      <c r="WCY15" s="340"/>
      <c r="WCZ15" s="340"/>
      <c r="WDA15" s="340"/>
      <c r="WDB15" s="340"/>
      <c r="WDC15" s="340"/>
      <c r="WDD15" s="340"/>
      <c r="WDE15" s="340"/>
      <c r="WDF15" s="340"/>
      <c r="WDG15" s="340"/>
      <c r="WDH15" s="340"/>
      <c r="WDI15" s="340"/>
      <c r="WDJ15" s="340"/>
      <c r="WDK15" s="340"/>
      <c r="WDL15" s="340"/>
      <c r="WDM15" s="340"/>
      <c r="WDN15" s="340"/>
      <c r="WDO15" s="340"/>
      <c r="WDP15" s="340"/>
      <c r="WDQ15" s="340"/>
      <c r="WDR15" s="340"/>
      <c r="WDS15" s="340"/>
      <c r="WDT15" s="340"/>
      <c r="WDU15" s="340"/>
      <c r="WDV15" s="340"/>
      <c r="WDW15" s="340"/>
      <c r="WDX15" s="340"/>
      <c r="WDY15" s="340"/>
      <c r="WDZ15" s="340"/>
      <c r="WEA15" s="340"/>
      <c r="WEB15" s="340"/>
      <c r="WEC15" s="340"/>
      <c r="WED15" s="340"/>
      <c r="WEE15" s="340"/>
      <c r="WEF15" s="340"/>
      <c r="WEG15" s="340"/>
      <c r="WEH15" s="340"/>
      <c r="WEI15" s="340"/>
      <c r="WEJ15" s="340"/>
      <c r="WEK15" s="340"/>
      <c r="WEL15" s="340"/>
      <c r="WEM15" s="340"/>
      <c r="WEN15" s="340"/>
      <c r="WEO15" s="340"/>
      <c r="WEP15" s="340"/>
      <c r="WEQ15" s="340"/>
      <c r="WER15" s="340"/>
      <c r="WES15" s="340"/>
      <c r="WET15" s="340"/>
      <c r="WEU15" s="340"/>
      <c r="WEV15" s="340"/>
      <c r="WEW15" s="340"/>
      <c r="WEX15" s="340"/>
      <c r="WEY15" s="340"/>
      <c r="WEZ15" s="340"/>
      <c r="WFA15" s="340"/>
      <c r="WFB15" s="340"/>
      <c r="WFC15" s="340"/>
      <c r="WFD15" s="340"/>
      <c r="WFE15" s="340"/>
      <c r="WFF15" s="340"/>
      <c r="WFG15" s="340"/>
      <c r="WFH15" s="340"/>
      <c r="WFI15" s="340"/>
      <c r="WFJ15" s="340"/>
      <c r="WFK15" s="340"/>
      <c r="WFL15" s="340"/>
      <c r="WFM15" s="340"/>
      <c r="WFN15" s="340"/>
      <c r="WFO15" s="340"/>
      <c r="WFP15" s="340"/>
      <c r="WFQ15" s="340"/>
      <c r="WFR15" s="340"/>
      <c r="WFS15" s="340"/>
      <c r="WFT15" s="340"/>
      <c r="WFU15" s="340"/>
      <c r="WFV15" s="340"/>
      <c r="WFW15" s="340"/>
      <c r="WFX15" s="340"/>
      <c r="WFY15" s="340"/>
      <c r="WFZ15" s="340"/>
      <c r="WGA15" s="340"/>
      <c r="WGB15" s="340"/>
      <c r="WGC15" s="340"/>
      <c r="WGD15" s="340"/>
      <c r="WGE15" s="340"/>
      <c r="WGF15" s="340"/>
      <c r="WGG15" s="340"/>
      <c r="WGH15" s="340"/>
      <c r="WGI15" s="340"/>
      <c r="WGJ15" s="340"/>
      <c r="WGK15" s="340"/>
      <c r="WGL15" s="340"/>
      <c r="WGM15" s="340"/>
      <c r="WGN15" s="340"/>
      <c r="WGO15" s="340"/>
      <c r="WGP15" s="340"/>
      <c r="WGQ15" s="340"/>
      <c r="WGR15" s="340"/>
      <c r="WGS15" s="340"/>
      <c r="WGT15" s="340"/>
      <c r="WGU15" s="340"/>
      <c r="WGV15" s="340"/>
      <c r="WGW15" s="340"/>
      <c r="WGX15" s="340"/>
      <c r="WGY15" s="340"/>
      <c r="WGZ15" s="340"/>
      <c r="WHA15" s="340"/>
      <c r="WHB15" s="340"/>
      <c r="WHC15" s="340"/>
      <c r="WHD15" s="340"/>
      <c r="WHE15" s="340"/>
      <c r="WHF15" s="340"/>
      <c r="WHG15" s="340"/>
      <c r="WHH15" s="340"/>
      <c r="WHI15" s="340"/>
      <c r="WHJ15" s="340"/>
      <c r="WHK15" s="340"/>
      <c r="WHL15" s="340"/>
      <c r="WHM15" s="340"/>
      <c r="WHN15" s="340"/>
      <c r="WHO15" s="340"/>
      <c r="WHP15" s="340"/>
      <c r="WHQ15" s="340"/>
      <c r="WHR15" s="340"/>
      <c r="WHS15" s="340"/>
      <c r="WHT15" s="340"/>
      <c r="WHU15" s="340"/>
      <c r="WHV15" s="340"/>
      <c r="WHW15" s="340"/>
      <c r="WHX15" s="340"/>
      <c r="WHY15" s="340"/>
      <c r="WHZ15" s="340"/>
      <c r="WIA15" s="340"/>
      <c r="WIB15" s="340"/>
      <c r="WIC15" s="340"/>
      <c r="WID15" s="340"/>
      <c r="WIE15" s="340"/>
      <c r="WIF15" s="340"/>
      <c r="WIG15" s="340"/>
      <c r="WIH15" s="340"/>
      <c r="WII15" s="340"/>
      <c r="WIJ15" s="340"/>
      <c r="WIK15" s="340"/>
      <c r="WIL15" s="340"/>
      <c r="WIM15" s="340"/>
      <c r="WIN15" s="340"/>
      <c r="WIO15" s="340"/>
      <c r="WIP15" s="340"/>
      <c r="WIQ15" s="340"/>
      <c r="WIR15" s="340"/>
      <c r="WIS15" s="340"/>
      <c r="WIT15" s="340"/>
      <c r="WIU15" s="340"/>
      <c r="WIV15" s="340"/>
      <c r="WIW15" s="340"/>
      <c r="WIX15" s="340"/>
      <c r="WIY15" s="340"/>
      <c r="WIZ15" s="340"/>
      <c r="WJA15" s="340"/>
      <c r="WJB15" s="340"/>
      <c r="WJC15" s="340"/>
      <c r="WJD15" s="340"/>
      <c r="WJE15" s="340"/>
      <c r="WJF15" s="340"/>
      <c r="WJG15" s="340"/>
      <c r="WJH15" s="340"/>
      <c r="WJI15" s="340"/>
      <c r="WJJ15" s="340"/>
      <c r="WJK15" s="340"/>
      <c r="WJL15" s="340"/>
      <c r="WJM15" s="340"/>
      <c r="WJN15" s="340"/>
      <c r="WJO15" s="340"/>
      <c r="WJP15" s="340"/>
      <c r="WJQ15" s="340"/>
      <c r="WJR15" s="340"/>
      <c r="WJS15" s="340"/>
      <c r="WJT15" s="340"/>
      <c r="WJU15" s="340"/>
      <c r="WJV15" s="340"/>
      <c r="WJW15" s="340"/>
      <c r="WJX15" s="340"/>
      <c r="WJY15" s="340"/>
      <c r="WJZ15" s="340"/>
      <c r="WKA15" s="340"/>
      <c r="WKB15" s="340"/>
      <c r="WKC15" s="340"/>
      <c r="WKD15" s="340"/>
      <c r="WKE15" s="340"/>
      <c r="WKF15" s="340"/>
      <c r="WKG15" s="340"/>
      <c r="WKH15" s="340"/>
      <c r="WKI15" s="340"/>
      <c r="WKJ15" s="340"/>
      <c r="WKK15" s="340"/>
      <c r="WKL15" s="340"/>
      <c r="WKM15" s="340"/>
      <c r="WKN15" s="340"/>
      <c r="WKO15" s="340"/>
      <c r="WKP15" s="340"/>
      <c r="WKQ15" s="340"/>
      <c r="WKR15" s="340"/>
      <c r="WKS15" s="340"/>
      <c r="WKT15" s="340"/>
      <c r="WKU15" s="340"/>
      <c r="WKV15" s="340"/>
      <c r="WKW15" s="340"/>
      <c r="WKX15" s="340"/>
      <c r="WKY15" s="340"/>
      <c r="WKZ15" s="340"/>
      <c r="WLA15" s="340"/>
      <c r="WLB15" s="340"/>
      <c r="WLC15" s="340"/>
      <c r="WLD15" s="340"/>
      <c r="WLE15" s="340"/>
      <c r="WLF15" s="340"/>
      <c r="WLG15" s="340"/>
      <c r="WLH15" s="340"/>
      <c r="WLI15" s="340"/>
      <c r="WLJ15" s="340"/>
      <c r="WLK15" s="340"/>
      <c r="WLL15" s="340"/>
      <c r="WLM15" s="340"/>
      <c r="WLN15" s="340"/>
      <c r="WLO15" s="340"/>
      <c r="WLP15" s="340"/>
      <c r="WLQ15" s="340"/>
      <c r="WLR15" s="340"/>
      <c r="WLS15" s="340"/>
      <c r="WLT15" s="340"/>
      <c r="WLU15" s="340"/>
      <c r="WLV15" s="340"/>
      <c r="WLW15" s="340"/>
      <c r="WLX15" s="340"/>
      <c r="WLY15" s="340"/>
      <c r="WLZ15" s="340"/>
      <c r="WMA15" s="340"/>
      <c r="WMB15" s="340"/>
      <c r="WMC15" s="340"/>
      <c r="WMD15" s="340"/>
      <c r="WME15" s="340"/>
      <c r="WMF15" s="340"/>
      <c r="WMG15" s="340"/>
      <c r="WMH15" s="340"/>
      <c r="WMI15" s="340"/>
      <c r="WMJ15" s="340"/>
      <c r="WMK15" s="340"/>
      <c r="WML15" s="340"/>
      <c r="WMM15" s="340"/>
      <c r="WMN15" s="340"/>
      <c r="WMO15" s="340"/>
      <c r="WMP15" s="340"/>
      <c r="WMQ15" s="340"/>
      <c r="WMR15" s="340"/>
      <c r="WMS15" s="340"/>
      <c r="WMT15" s="340"/>
      <c r="WMU15" s="340"/>
      <c r="WMV15" s="340"/>
      <c r="WMW15" s="340"/>
      <c r="WMX15" s="340"/>
      <c r="WMY15" s="340"/>
      <c r="WMZ15" s="340"/>
      <c r="WNA15" s="340"/>
      <c r="WNB15" s="340"/>
      <c r="WNC15" s="340"/>
      <c r="WND15" s="340"/>
      <c r="WNE15" s="340"/>
      <c r="WNF15" s="340"/>
      <c r="WNG15" s="340"/>
      <c r="WNH15" s="340"/>
      <c r="WNI15" s="340"/>
      <c r="WNJ15" s="340"/>
      <c r="WNK15" s="340"/>
      <c r="WNL15" s="340"/>
      <c r="WNM15" s="340"/>
      <c r="WNN15" s="340"/>
      <c r="WNO15" s="340"/>
      <c r="WNP15" s="340"/>
      <c r="WNQ15" s="340"/>
      <c r="WNR15" s="340"/>
      <c r="WNS15" s="340"/>
      <c r="WNT15" s="340"/>
      <c r="WNU15" s="340"/>
      <c r="WNV15" s="340"/>
      <c r="WNW15" s="340"/>
      <c r="WNX15" s="340"/>
      <c r="WNY15" s="340"/>
      <c r="WNZ15" s="340"/>
      <c r="WOA15" s="340"/>
      <c r="WOB15" s="340"/>
      <c r="WOC15" s="340"/>
      <c r="WOD15" s="340"/>
      <c r="WOE15" s="340"/>
      <c r="WOF15" s="340"/>
      <c r="WOG15" s="340"/>
      <c r="WOH15" s="340"/>
      <c r="WOI15" s="340"/>
      <c r="WOJ15" s="340"/>
      <c r="WOK15" s="340"/>
      <c r="WOL15" s="340"/>
      <c r="WOM15" s="340"/>
      <c r="WON15" s="340"/>
      <c r="WOO15" s="340"/>
      <c r="WOP15" s="340"/>
      <c r="WOQ15" s="340"/>
      <c r="WOR15" s="340"/>
      <c r="WOS15" s="340"/>
      <c r="WOT15" s="340"/>
      <c r="WOU15" s="340"/>
      <c r="WOV15" s="340"/>
      <c r="WOW15" s="340"/>
      <c r="WOX15" s="340"/>
      <c r="WOY15" s="340"/>
      <c r="WOZ15" s="340"/>
      <c r="WPA15" s="340"/>
      <c r="WPB15" s="340"/>
      <c r="WPC15" s="340"/>
      <c r="WPD15" s="340"/>
      <c r="WPE15" s="340"/>
      <c r="WPF15" s="340"/>
      <c r="WPG15" s="340"/>
      <c r="WPH15" s="340"/>
      <c r="WPI15" s="340"/>
      <c r="WPJ15" s="340"/>
      <c r="WPK15" s="340"/>
      <c r="WPL15" s="340"/>
      <c r="WPM15" s="340"/>
      <c r="WPN15" s="340"/>
      <c r="WPO15" s="340"/>
      <c r="WPP15" s="340"/>
      <c r="WPQ15" s="340"/>
      <c r="WPR15" s="340"/>
      <c r="WPS15" s="343"/>
      <c r="WPT15" s="343"/>
      <c r="WPU15" s="343"/>
      <c r="WPV15" s="343"/>
      <c r="WPW15" s="343"/>
      <c r="WPX15" s="343"/>
      <c r="WPY15" s="343"/>
      <c r="WPZ15" s="343"/>
      <c r="WQA15" s="343"/>
      <c r="WQB15" s="343"/>
      <c r="WQC15" s="343"/>
      <c r="WQD15" s="343"/>
      <c r="WQE15" s="343"/>
      <c r="WQF15" s="343"/>
      <c r="WQG15" s="343"/>
      <c r="WQH15" s="343"/>
      <c r="WQI15" s="343"/>
      <c r="WQJ15" s="343"/>
      <c r="WQK15" s="343"/>
      <c r="WQL15" s="343"/>
      <c r="WQM15" s="343"/>
      <c r="WQN15" s="343"/>
      <c r="WQO15" s="343"/>
      <c r="WSB15" s="340"/>
      <c r="WSC15" s="340"/>
      <c r="WSD15" s="340"/>
      <c r="WSE15" s="340"/>
      <c r="WSF15" s="340"/>
      <c r="WSG15" s="340"/>
      <c r="WSH15" s="340"/>
      <c r="WSI15" s="340"/>
      <c r="WSJ15" s="340"/>
      <c r="WSK15" s="340"/>
      <c r="WSL15" s="340"/>
      <c r="WSM15" s="340"/>
      <c r="WSN15" s="340"/>
      <c r="WSO15" s="340"/>
      <c r="WSP15" s="340"/>
      <c r="WSQ15" s="340"/>
      <c r="WSR15" s="340"/>
      <c r="WSS15" s="340"/>
      <c r="WST15" s="340"/>
      <c r="WSU15" s="340"/>
      <c r="WSV15" s="340"/>
      <c r="WSW15" s="340"/>
      <c r="WSX15" s="340"/>
      <c r="WSY15" s="340"/>
      <c r="WSZ15" s="340"/>
      <c r="WTA15" s="340"/>
      <c r="WTB15" s="340"/>
      <c r="WTC15" s="340"/>
      <c r="WTD15" s="340"/>
      <c r="WTE15" s="340"/>
      <c r="WTF15" s="343"/>
      <c r="WTG15" s="343"/>
      <c r="WTH15" s="343"/>
      <c r="WTI15" s="343"/>
      <c r="WTJ15" s="343"/>
      <c r="WTK15" s="343"/>
      <c r="WTL15" s="343"/>
      <c r="WTM15" s="343"/>
      <c r="WTN15" s="343"/>
      <c r="WTO15" s="343"/>
      <c r="WTP15" s="343"/>
      <c r="WTQ15" s="343"/>
      <c r="WTR15" s="343"/>
      <c r="WTS15" s="343"/>
      <c r="WTT15" s="343"/>
      <c r="WTU15" s="343"/>
      <c r="WTV15" s="343"/>
      <c r="WTW15" s="343"/>
      <c r="WTX15" s="343"/>
      <c r="WTY15" s="343"/>
      <c r="WTZ15" s="343"/>
      <c r="WUA15" s="343"/>
      <c r="WUB15" s="343"/>
      <c r="WUC15" s="343"/>
      <c r="WUD15" s="343"/>
      <c r="WUE15" s="343"/>
      <c r="WUF15" s="343"/>
      <c r="WUG15" s="343"/>
      <c r="WUH15" s="343"/>
      <c r="WUI15" s="343"/>
      <c r="WUJ15" s="343"/>
      <c r="WUK15" s="343"/>
      <c r="WUL15" s="343"/>
      <c r="WUM15" s="343"/>
      <c r="WUN15" s="343"/>
      <c r="WUO15" s="343"/>
      <c r="WUP15" s="343"/>
      <c r="WUQ15" s="343"/>
      <c r="WUR15" s="343"/>
      <c r="WUS15" s="343"/>
      <c r="WUT15" s="343"/>
      <c r="WUU15" s="343"/>
      <c r="WUV15" s="343"/>
      <c r="WUW15" s="343"/>
      <c r="WUX15" s="343"/>
      <c r="WUY15" s="343"/>
      <c r="WUZ15" s="343"/>
      <c r="WVA15" s="343"/>
      <c r="WVB15" s="343"/>
      <c r="WVC15" s="343"/>
      <c r="WVD15" s="343"/>
      <c r="WVE15" s="343"/>
      <c r="WVF15" s="343"/>
      <c r="WVG15" s="343"/>
      <c r="WVH15" s="343"/>
      <c r="WVI15" s="343"/>
      <c r="WVJ15" s="343"/>
      <c r="WVK15" s="343"/>
      <c r="WVL15" s="343"/>
      <c r="WVM15" s="343"/>
      <c r="WVN15" s="343"/>
    </row>
    <row r="16" spans="1:16134" s="344" customFormat="1" ht="12" x14ac:dyDescent="0.2">
      <c r="A16" s="357"/>
      <c r="B16" s="362" t="s">
        <v>2613</v>
      </c>
      <c r="C16" s="363">
        <v>86086256</v>
      </c>
      <c r="D16" s="370" t="s">
        <v>2614</v>
      </c>
      <c r="E16" s="360" t="s">
        <v>278</v>
      </c>
      <c r="F16" s="360" t="s">
        <v>423</v>
      </c>
      <c r="G16" s="360" t="s">
        <v>280</v>
      </c>
      <c r="H16" s="365" t="s">
        <v>2656</v>
      </c>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c r="BT16" s="341"/>
      <c r="BU16" s="341"/>
      <c r="BV16" s="341"/>
      <c r="BW16" s="341"/>
      <c r="BX16" s="341"/>
      <c r="BY16" s="341"/>
      <c r="BZ16" s="341"/>
      <c r="CA16" s="341"/>
      <c r="CB16" s="341"/>
      <c r="CC16" s="341"/>
      <c r="CD16" s="341"/>
      <c r="CE16" s="341"/>
      <c r="CF16" s="341"/>
      <c r="CG16" s="341"/>
      <c r="CH16" s="341"/>
      <c r="CI16" s="341"/>
      <c r="CJ16" s="341"/>
      <c r="CK16" s="341"/>
      <c r="CL16" s="341"/>
      <c r="CM16" s="341"/>
      <c r="CN16" s="341"/>
      <c r="CO16" s="341"/>
      <c r="CP16" s="341"/>
      <c r="CQ16" s="341"/>
      <c r="CR16" s="341"/>
      <c r="CS16" s="341"/>
      <c r="CT16" s="341"/>
      <c r="CU16" s="341"/>
      <c r="CV16" s="341"/>
      <c r="CW16" s="341"/>
      <c r="CX16" s="341"/>
      <c r="CY16" s="341"/>
      <c r="CZ16" s="341"/>
      <c r="DA16" s="341"/>
      <c r="DB16" s="341"/>
      <c r="DC16" s="341"/>
      <c r="DD16" s="341"/>
      <c r="DE16" s="341"/>
      <c r="DF16" s="341"/>
      <c r="DG16" s="341"/>
      <c r="DH16" s="341"/>
      <c r="DI16" s="341"/>
      <c r="DJ16" s="341"/>
      <c r="DK16" s="341"/>
      <c r="DL16" s="341"/>
      <c r="DM16" s="341"/>
      <c r="DN16" s="341"/>
      <c r="DO16" s="341"/>
      <c r="DP16" s="341"/>
      <c r="DQ16" s="341"/>
      <c r="DR16" s="341"/>
      <c r="DS16" s="341"/>
      <c r="DT16" s="341"/>
      <c r="DU16" s="341"/>
      <c r="DV16" s="341"/>
      <c r="DW16" s="341"/>
      <c r="DX16" s="341"/>
      <c r="DY16" s="341"/>
      <c r="DZ16" s="341"/>
      <c r="EA16" s="341"/>
      <c r="EB16" s="341"/>
      <c r="EC16" s="341"/>
      <c r="ED16" s="341"/>
      <c r="EE16" s="341"/>
      <c r="EF16" s="341"/>
      <c r="EG16" s="341"/>
      <c r="EH16" s="341"/>
      <c r="EI16" s="341"/>
      <c r="EJ16" s="341"/>
      <c r="EK16" s="341"/>
      <c r="EL16" s="341"/>
      <c r="EM16" s="341"/>
      <c r="EN16" s="341"/>
      <c r="EO16" s="341"/>
      <c r="EP16" s="341"/>
      <c r="EQ16" s="341"/>
      <c r="ER16" s="341"/>
      <c r="ES16" s="341"/>
      <c r="ET16" s="341"/>
      <c r="EU16" s="341"/>
      <c r="EV16" s="341"/>
      <c r="EW16" s="341"/>
      <c r="EX16" s="341"/>
      <c r="EY16" s="341"/>
      <c r="EZ16" s="341"/>
      <c r="FA16" s="341"/>
      <c r="FB16" s="341"/>
      <c r="FC16" s="341"/>
      <c r="FD16" s="341"/>
      <c r="FE16" s="341"/>
      <c r="FF16" s="341"/>
      <c r="FG16" s="341"/>
      <c r="FH16" s="341"/>
      <c r="FI16" s="341"/>
      <c r="FJ16" s="341"/>
      <c r="FK16" s="341"/>
      <c r="FL16" s="341"/>
      <c r="FM16" s="341"/>
      <c r="FN16" s="341"/>
      <c r="FO16" s="341"/>
      <c r="FP16" s="341"/>
      <c r="FQ16" s="341"/>
      <c r="FR16" s="341"/>
      <c r="FS16" s="341"/>
      <c r="FT16" s="341"/>
      <c r="FU16" s="341"/>
      <c r="FV16" s="341"/>
      <c r="FW16" s="341"/>
      <c r="FX16" s="341"/>
      <c r="FY16" s="341"/>
      <c r="FZ16" s="341"/>
      <c r="GA16" s="341"/>
      <c r="GB16" s="341"/>
      <c r="GC16" s="341"/>
      <c r="GD16" s="341"/>
      <c r="GE16" s="341"/>
      <c r="GF16" s="341"/>
      <c r="GG16" s="341"/>
      <c r="GH16" s="341"/>
      <c r="GI16" s="341"/>
      <c r="GJ16" s="341"/>
      <c r="GK16" s="341"/>
      <c r="GL16" s="341"/>
      <c r="GM16" s="341"/>
      <c r="GN16" s="341"/>
      <c r="GO16" s="341"/>
      <c r="GP16" s="341"/>
      <c r="GQ16" s="341"/>
      <c r="GR16" s="341"/>
      <c r="GS16" s="341"/>
      <c r="GT16" s="341"/>
      <c r="GU16" s="341"/>
      <c r="GV16" s="341"/>
      <c r="GW16" s="341"/>
      <c r="GX16" s="341"/>
      <c r="GY16" s="341"/>
      <c r="GZ16" s="341"/>
      <c r="HA16" s="341"/>
      <c r="HB16" s="341"/>
      <c r="HC16" s="341"/>
      <c r="HD16" s="341"/>
      <c r="HE16" s="341"/>
      <c r="HF16" s="341"/>
      <c r="HG16" s="341"/>
      <c r="HH16" s="341"/>
      <c r="HI16" s="341"/>
      <c r="HJ16" s="341"/>
      <c r="HK16" s="341"/>
      <c r="HL16" s="341"/>
      <c r="HM16" s="341"/>
      <c r="HN16" s="341"/>
      <c r="HO16" s="341"/>
      <c r="HP16" s="341"/>
      <c r="HQ16" s="341"/>
      <c r="HR16" s="341"/>
      <c r="HS16" s="341"/>
      <c r="HT16" s="341"/>
      <c r="HU16" s="341"/>
      <c r="HV16" s="341"/>
      <c r="HW16" s="341"/>
      <c r="HX16" s="341"/>
      <c r="HY16" s="341"/>
      <c r="HZ16" s="341"/>
      <c r="IA16" s="341"/>
      <c r="IB16" s="341"/>
      <c r="IC16" s="341"/>
      <c r="ID16" s="341"/>
      <c r="IE16" s="341"/>
      <c r="IF16" s="341"/>
      <c r="IG16" s="341"/>
      <c r="IH16" s="341"/>
      <c r="II16" s="341"/>
      <c r="IJ16" s="341"/>
      <c r="IK16" s="341"/>
      <c r="IL16" s="341"/>
      <c r="IM16" s="341"/>
      <c r="IN16" s="341"/>
      <c r="IO16" s="341"/>
      <c r="IP16" s="341"/>
      <c r="IQ16" s="341"/>
      <c r="IR16" s="341"/>
      <c r="IS16" s="341"/>
      <c r="IT16" s="341"/>
      <c r="IU16" s="341"/>
      <c r="IV16" s="341"/>
      <c r="IW16" s="341"/>
      <c r="IX16" s="341"/>
      <c r="IY16" s="341"/>
      <c r="IZ16" s="341"/>
      <c r="JA16" s="341"/>
      <c r="JB16" s="341"/>
      <c r="JC16" s="341"/>
      <c r="JD16" s="341"/>
      <c r="JE16" s="341"/>
      <c r="JF16" s="341"/>
      <c r="JG16" s="341"/>
      <c r="JH16" s="341"/>
      <c r="JI16" s="341"/>
      <c r="JJ16" s="341"/>
      <c r="JK16" s="341"/>
      <c r="JL16" s="341"/>
      <c r="JM16" s="341"/>
      <c r="JN16" s="341"/>
      <c r="JO16" s="341"/>
      <c r="JP16" s="341"/>
      <c r="JQ16" s="341"/>
      <c r="JR16" s="341"/>
      <c r="JS16" s="341"/>
      <c r="JT16" s="341"/>
      <c r="JU16" s="341"/>
      <c r="JV16" s="341"/>
      <c r="JW16" s="341"/>
      <c r="JX16" s="341"/>
      <c r="JY16" s="341"/>
      <c r="JZ16" s="341"/>
      <c r="KA16" s="341"/>
      <c r="KB16" s="341"/>
      <c r="KC16" s="341"/>
      <c r="KD16" s="341"/>
      <c r="KE16" s="341"/>
      <c r="KF16" s="341"/>
      <c r="KG16" s="341"/>
      <c r="KH16" s="341"/>
      <c r="KI16" s="341"/>
      <c r="KJ16" s="341"/>
      <c r="KK16" s="341"/>
      <c r="KL16" s="341"/>
      <c r="KM16" s="341"/>
      <c r="KN16" s="341"/>
      <c r="KO16" s="341"/>
      <c r="KP16" s="341"/>
      <c r="KQ16" s="341"/>
      <c r="KR16" s="341"/>
      <c r="KS16" s="341"/>
      <c r="KT16" s="341"/>
      <c r="KU16" s="341"/>
      <c r="KV16" s="341"/>
      <c r="KW16" s="341"/>
      <c r="KX16" s="341"/>
      <c r="KY16" s="341"/>
      <c r="KZ16" s="341"/>
      <c r="LA16" s="341"/>
      <c r="LB16" s="341"/>
      <c r="LC16" s="341"/>
      <c r="LD16" s="341"/>
      <c r="LE16" s="341"/>
      <c r="LF16" s="341"/>
      <c r="LG16" s="341"/>
      <c r="LH16" s="341"/>
      <c r="LI16" s="341"/>
      <c r="LJ16" s="341"/>
      <c r="LK16" s="341"/>
      <c r="LL16" s="341"/>
      <c r="LM16" s="341"/>
      <c r="LN16" s="341"/>
      <c r="LO16" s="341"/>
      <c r="LP16" s="341"/>
      <c r="LQ16" s="341"/>
      <c r="LR16" s="341"/>
      <c r="LS16" s="341"/>
      <c r="LT16" s="341"/>
      <c r="LU16" s="341"/>
      <c r="LV16" s="341"/>
      <c r="LW16" s="341"/>
      <c r="LX16" s="341"/>
      <c r="LY16" s="341"/>
      <c r="LZ16" s="341"/>
      <c r="MA16" s="341"/>
      <c r="MB16" s="341"/>
      <c r="MC16" s="341"/>
      <c r="MD16" s="341"/>
      <c r="ME16" s="341"/>
      <c r="MF16" s="341"/>
      <c r="MG16" s="341"/>
      <c r="MH16" s="341"/>
      <c r="MI16" s="341"/>
      <c r="MJ16" s="341"/>
      <c r="MK16" s="341"/>
      <c r="ML16" s="341"/>
      <c r="MM16" s="341"/>
      <c r="MN16" s="341"/>
      <c r="MO16" s="341"/>
      <c r="MP16" s="341"/>
      <c r="MQ16" s="341"/>
      <c r="MR16" s="341"/>
      <c r="MS16" s="341"/>
      <c r="MT16" s="341"/>
      <c r="MU16" s="341"/>
      <c r="MV16" s="341"/>
      <c r="MW16" s="341"/>
      <c r="MX16" s="341"/>
      <c r="MY16" s="341"/>
      <c r="MZ16" s="341"/>
      <c r="NA16" s="341"/>
      <c r="NB16" s="341"/>
      <c r="NC16" s="341"/>
      <c r="ND16" s="341"/>
      <c r="NE16" s="341"/>
      <c r="NF16" s="341"/>
      <c r="NG16" s="341"/>
      <c r="NH16" s="341"/>
      <c r="NI16" s="341"/>
      <c r="NJ16" s="341"/>
      <c r="NK16" s="341"/>
      <c r="NL16" s="341"/>
      <c r="NM16" s="341"/>
      <c r="NN16" s="341"/>
      <c r="NO16" s="341"/>
      <c r="NP16" s="341"/>
      <c r="NQ16" s="341"/>
      <c r="NR16" s="341"/>
      <c r="NS16" s="341"/>
      <c r="NT16" s="341"/>
      <c r="NU16" s="341"/>
      <c r="NV16" s="341"/>
      <c r="NW16" s="341"/>
      <c r="NX16" s="341"/>
      <c r="NY16" s="341"/>
      <c r="NZ16" s="341"/>
      <c r="OA16" s="341"/>
      <c r="OB16" s="341"/>
      <c r="OC16" s="341"/>
      <c r="OD16" s="341"/>
      <c r="OE16" s="341"/>
      <c r="OF16" s="341"/>
      <c r="OG16" s="341"/>
      <c r="OH16" s="341"/>
      <c r="OI16" s="341"/>
      <c r="OJ16" s="341"/>
      <c r="OK16" s="341"/>
      <c r="OL16" s="341"/>
      <c r="OM16" s="341"/>
      <c r="ON16" s="341"/>
      <c r="OO16" s="341"/>
      <c r="OP16" s="341"/>
      <c r="OQ16" s="341"/>
      <c r="OR16" s="341"/>
      <c r="OS16" s="341"/>
      <c r="OT16" s="341"/>
      <c r="OU16" s="341"/>
      <c r="OV16" s="341"/>
      <c r="OW16" s="341"/>
      <c r="OX16" s="341"/>
      <c r="OY16" s="341"/>
      <c r="OZ16" s="341"/>
      <c r="PA16" s="341"/>
      <c r="PB16" s="341"/>
      <c r="PC16" s="341"/>
      <c r="PD16" s="341"/>
      <c r="PE16" s="341"/>
      <c r="PF16" s="341"/>
      <c r="PG16" s="341"/>
      <c r="PH16" s="341"/>
      <c r="PI16" s="341"/>
      <c r="PJ16" s="341"/>
      <c r="PK16" s="341"/>
      <c r="PL16" s="341"/>
      <c r="PM16" s="341"/>
      <c r="PN16" s="341"/>
      <c r="PO16" s="341"/>
      <c r="PP16" s="341"/>
      <c r="PQ16" s="341"/>
      <c r="PR16" s="341"/>
      <c r="PS16" s="341"/>
      <c r="PT16" s="341"/>
      <c r="PU16" s="341"/>
      <c r="PV16" s="341"/>
      <c r="PW16" s="341"/>
      <c r="PX16" s="341"/>
      <c r="PY16" s="341"/>
      <c r="PZ16" s="341"/>
      <c r="QA16" s="341"/>
      <c r="QB16" s="341"/>
      <c r="QC16" s="341"/>
      <c r="QD16" s="341"/>
      <c r="QE16" s="341"/>
      <c r="QF16" s="341"/>
      <c r="QG16" s="341"/>
      <c r="QH16" s="341"/>
      <c r="QI16" s="341"/>
      <c r="QJ16" s="341"/>
      <c r="QK16" s="341"/>
      <c r="QL16" s="341"/>
      <c r="QM16" s="341"/>
      <c r="QN16" s="341"/>
      <c r="QO16" s="341"/>
      <c r="QP16" s="341"/>
      <c r="QQ16" s="341"/>
      <c r="QR16" s="341"/>
      <c r="QS16" s="341"/>
      <c r="QT16" s="341"/>
      <c r="QU16" s="341"/>
      <c r="QV16" s="341"/>
      <c r="QW16" s="341"/>
      <c r="QX16" s="341"/>
      <c r="QY16" s="341"/>
      <c r="QZ16" s="341"/>
      <c r="RA16" s="341"/>
      <c r="RB16" s="341"/>
      <c r="RC16" s="341"/>
      <c r="RD16" s="341"/>
      <c r="RE16" s="341"/>
      <c r="RF16" s="341"/>
      <c r="RG16" s="341"/>
      <c r="RH16" s="341"/>
      <c r="RI16" s="341"/>
      <c r="RJ16" s="341"/>
      <c r="RK16" s="341"/>
      <c r="RL16" s="341"/>
      <c r="RM16" s="341"/>
      <c r="RN16" s="341"/>
      <c r="RO16" s="341"/>
      <c r="RP16" s="341"/>
      <c r="RQ16" s="341"/>
      <c r="RR16" s="341"/>
      <c r="RS16" s="341"/>
      <c r="RT16" s="341"/>
      <c r="RU16" s="341"/>
      <c r="RV16" s="341"/>
      <c r="RW16" s="341"/>
      <c r="RX16" s="341"/>
      <c r="RY16" s="341"/>
      <c r="RZ16" s="341"/>
      <c r="SA16" s="341"/>
      <c r="SB16" s="341"/>
      <c r="SC16" s="341"/>
      <c r="SD16" s="341"/>
      <c r="SE16" s="341"/>
      <c r="SF16" s="341"/>
      <c r="SG16" s="341"/>
      <c r="SH16" s="341"/>
      <c r="SI16" s="341"/>
      <c r="SJ16" s="341"/>
      <c r="SK16" s="341"/>
      <c r="SL16" s="341"/>
      <c r="SM16" s="341"/>
      <c r="SN16" s="341"/>
      <c r="SO16" s="341"/>
      <c r="SP16" s="341"/>
      <c r="SQ16" s="341"/>
      <c r="SR16" s="341"/>
      <c r="SS16" s="341"/>
      <c r="ST16" s="341"/>
      <c r="SU16" s="341"/>
      <c r="SV16" s="341"/>
      <c r="SW16" s="341"/>
      <c r="SX16" s="341"/>
      <c r="SY16" s="341"/>
      <c r="SZ16" s="341"/>
      <c r="TA16" s="341"/>
      <c r="TB16" s="341"/>
      <c r="TC16" s="341"/>
      <c r="TD16" s="341"/>
      <c r="TE16" s="341"/>
      <c r="TF16" s="341"/>
      <c r="TG16" s="341"/>
      <c r="TH16" s="341"/>
      <c r="TI16" s="341"/>
      <c r="TJ16" s="341"/>
      <c r="TK16" s="341"/>
      <c r="TL16" s="341"/>
      <c r="TM16" s="341"/>
      <c r="TN16" s="341"/>
      <c r="TO16" s="341"/>
      <c r="TP16" s="341"/>
      <c r="TQ16" s="341"/>
      <c r="TR16" s="341"/>
      <c r="TS16" s="341"/>
      <c r="TT16" s="341"/>
      <c r="TU16" s="341"/>
      <c r="TV16" s="341"/>
      <c r="TW16" s="341"/>
      <c r="TX16" s="341"/>
      <c r="TY16" s="341"/>
      <c r="TZ16" s="341"/>
      <c r="UA16" s="341"/>
      <c r="UB16" s="341"/>
      <c r="UC16" s="341"/>
      <c r="UD16" s="341"/>
      <c r="UE16" s="341"/>
      <c r="UF16" s="341"/>
      <c r="UG16" s="341"/>
      <c r="UH16" s="341"/>
      <c r="UI16" s="341"/>
      <c r="UJ16" s="341"/>
      <c r="UK16" s="341"/>
      <c r="UL16" s="341"/>
      <c r="UM16" s="341"/>
      <c r="UN16" s="341"/>
      <c r="UO16" s="341"/>
      <c r="UP16" s="341"/>
      <c r="UQ16" s="341"/>
      <c r="UR16" s="341"/>
      <c r="US16" s="341"/>
      <c r="UT16" s="341"/>
      <c r="UU16" s="341"/>
      <c r="UV16" s="341"/>
      <c r="UW16" s="341"/>
      <c r="UX16" s="341"/>
      <c r="UY16" s="341"/>
      <c r="UZ16" s="341"/>
      <c r="VA16" s="341"/>
      <c r="VB16" s="341"/>
      <c r="VC16" s="341"/>
      <c r="VD16" s="341"/>
      <c r="VE16" s="341"/>
      <c r="VF16" s="341"/>
      <c r="VG16" s="341"/>
      <c r="VH16" s="341"/>
      <c r="VI16" s="341"/>
      <c r="VJ16" s="341"/>
      <c r="VK16" s="341"/>
      <c r="VL16" s="341"/>
      <c r="VM16" s="341"/>
      <c r="VN16" s="341"/>
      <c r="VO16" s="341"/>
      <c r="VP16" s="341"/>
      <c r="VQ16" s="341"/>
      <c r="VR16" s="341"/>
      <c r="VS16" s="341"/>
      <c r="VT16" s="341"/>
      <c r="VU16" s="341"/>
      <c r="VV16" s="341"/>
      <c r="VW16" s="341"/>
      <c r="VX16" s="341"/>
      <c r="VY16" s="341"/>
      <c r="VZ16" s="341"/>
      <c r="WA16" s="341"/>
      <c r="WB16" s="341"/>
      <c r="WC16" s="341"/>
      <c r="WD16" s="341"/>
      <c r="WE16" s="341"/>
      <c r="WF16" s="341"/>
      <c r="WG16" s="341"/>
      <c r="WH16" s="341"/>
      <c r="WI16" s="341"/>
      <c r="WJ16" s="341"/>
      <c r="WK16" s="341"/>
      <c r="WL16" s="341"/>
      <c r="WM16" s="341"/>
      <c r="WN16" s="341"/>
      <c r="WO16" s="341"/>
      <c r="WP16" s="341"/>
      <c r="WQ16" s="341"/>
      <c r="WR16" s="341"/>
      <c r="WS16" s="341"/>
      <c r="WT16" s="341"/>
      <c r="WU16" s="341"/>
      <c r="WV16" s="341"/>
      <c r="WW16" s="341"/>
      <c r="WX16" s="341"/>
      <c r="WY16" s="341"/>
      <c r="WZ16" s="341"/>
      <c r="XA16" s="341"/>
      <c r="XB16" s="341"/>
      <c r="XC16" s="341"/>
      <c r="XD16" s="341"/>
      <c r="XE16" s="341"/>
      <c r="XF16" s="341"/>
      <c r="XG16" s="341"/>
      <c r="XH16" s="341"/>
      <c r="XI16" s="341"/>
      <c r="XJ16" s="341"/>
      <c r="XK16" s="341"/>
      <c r="XL16" s="341"/>
      <c r="XM16" s="341"/>
      <c r="XN16" s="341"/>
      <c r="XO16" s="341"/>
      <c r="XP16" s="341"/>
      <c r="XQ16" s="341"/>
      <c r="XR16" s="341"/>
      <c r="XS16" s="341"/>
      <c r="XT16" s="341"/>
      <c r="XU16" s="341"/>
      <c r="XV16" s="341"/>
      <c r="XW16" s="341"/>
      <c r="XX16" s="341"/>
      <c r="XY16" s="341"/>
      <c r="XZ16" s="341"/>
      <c r="YA16" s="341"/>
      <c r="YB16" s="341"/>
      <c r="YC16" s="341"/>
      <c r="YD16" s="341"/>
      <c r="YE16" s="341"/>
      <c r="YF16" s="341"/>
      <c r="YG16" s="341"/>
      <c r="YH16" s="341"/>
      <c r="YI16" s="341"/>
      <c r="YJ16" s="341"/>
      <c r="YK16" s="341"/>
      <c r="YL16" s="341"/>
      <c r="YM16" s="341"/>
      <c r="YN16" s="341"/>
      <c r="YO16" s="341"/>
      <c r="YP16" s="341"/>
      <c r="YQ16" s="341"/>
      <c r="YR16" s="341"/>
      <c r="YS16" s="341"/>
      <c r="YT16" s="341"/>
      <c r="YU16" s="341"/>
      <c r="YV16" s="341"/>
      <c r="YW16" s="341"/>
      <c r="YX16" s="341"/>
      <c r="YY16" s="341"/>
      <c r="YZ16" s="341"/>
      <c r="ZA16" s="341"/>
      <c r="ZB16" s="341"/>
      <c r="ZC16" s="341"/>
      <c r="ZD16" s="341"/>
      <c r="ZE16" s="341"/>
      <c r="ZF16" s="341"/>
      <c r="ZG16" s="341"/>
      <c r="ZH16" s="341"/>
      <c r="ZI16" s="341"/>
      <c r="ZJ16" s="341"/>
      <c r="ZK16" s="341"/>
      <c r="ZL16" s="341"/>
      <c r="ZM16" s="341"/>
      <c r="ZN16" s="341"/>
      <c r="ZO16" s="341"/>
      <c r="ZP16" s="341"/>
      <c r="ZQ16" s="341"/>
      <c r="ZR16" s="341"/>
      <c r="ZS16" s="341"/>
      <c r="ZT16" s="341"/>
      <c r="ZU16" s="341"/>
      <c r="ZV16" s="341"/>
      <c r="ZW16" s="341"/>
      <c r="ZX16" s="341"/>
      <c r="ZY16" s="341"/>
      <c r="ZZ16" s="341"/>
      <c r="AAA16" s="341"/>
      <c r="AAB16" s="341"/>
      <c r="AAC16" s="341"/>
      <c r="AAD16" s="341"/>
      <c r="AAE16" s="341"/>
      <c r="AAF16" s="341"/>
      <c r="AAG16" s="341"/>
      <c r="AAH16" s="341"/>
      <c r="AAI16" s="341"/>
      <c r="AAJ16" s="341"/>
      <c r="AAK16" s="341"/>
      <c r="AAL16" s="341"/>
      <c r="AAM16" s="341"/>
      <c r="AAN16" s="341"/>
      <c r="AAO16" s="341"/>
      <c r="AAP16" s="341"/>
      <c r="AAQ16" s="341"/>
      <c r="AAR16" s="341"/>
      <c r="AAS16" s="341"/>
      <c r="AAT16" s="341"/>
      <c r="AAU16" s="341"/>
      <c r="AAV16" s="341"/>
      <c r="AAW16" s="341"/>
      <c r="AAX16" s="341"/>
      <c r="AAY16" s="341"/>
      <c r="AAZ16" s="341"/>
      <c r="ABA16" s="341"/>
      <c r="ABB16" s="341"/>
      <c r="ABC16" s="341"/>
      <c r="ABD16" s="341"/>
      <c r="ABE16" s="341"/>
      <c r="ABF16" s="341"/>
      <c r="ABG16" s="341"/>
      <c r="ABH16" s="341"/>
      <c r="ABI16" s="341"/>
      <c r="ABJ16" s="341"/>
      <c r="ABK16" s="341"/>
      <c r="ABL16" s="341"/>
      <c r="ABM16" s="341"/>
      <c r="ABN16" s="341"/>
      <c r="ABO16" s="341"/>
      <c r="ABP16" s="341"/>
      <c r="ABQ16" s="341"/>
      <c r="ABR16" s="341"/>
      <c r="ABS16" s="341"/>
      <c r="ABT16" s="341"/>
      <c r="ABU16" s="341"/>
      <c r="ABV16" s="341"/>
      <c r="ABW16" s="341"/>
      <c r="ABX16" s="341"/>
      <c r="ABY16" s="341"/>
      <c r="ABZ16" s="341"/>
      <c r="ACA16" s="341"/>
      <c r="ACB16" s="341"/>
      <c r="ACC16" s="341"/>
      <c r="ACD16" s="341"/>
      <c r="ACE16" s="341"/>
      <c r="ACF16" s="341"/>
      <c r="ACG16" s="341"/>
      <c r="ACH16" s="341"/>
      <c r="ACI16" s="341"/>
      <c r="ACJ16" s="341"/>
      <c r="ACK16" s="341"/>
      <c r="ACL16" s="341"/>
      <c r="ACM16" s="341"/>
      <c r="ACN16" s="341"/>
      <c r="ACO16" s="341"/>
      <c r="ACP16" s="341"/>
      <c r="ACQ16" s="341"/>
      <c r="ACR16" s="341"/>
      <c r="ACS16" s="341"/>
      <c r="ACT16" s="341"/>
      <c r="ACU16" s="341"/>
      <c r="ACV16" s="341"/>
      <c r="ACW16" s="341"/>
      <c r="ACX16" s="341"/>
      <c r="ACY16" s="341"/>
      <c r="ACZ16" s="341"/>
      <c r="ADA16" s="341"/>
      <c r="ADB16" s="341"/>
      <c r="ADC16" s="341"/>
      <c r="ADD16" s="341"/>
      <c r="ADE16" s="341"/>
      <c r="ADF16" s="341"/>
      <c r="ADG16" s="341"/>
      <c r="ADH16" s="341"/>
      <c r="ADI16" s="341"/>
      <c r="ADJ16" s="341"/>
      <c r="ADK16" s="341"/>
      <c r="ADL16" s="341"/>
      <c r="ADM16" s="341"/>
      <c r="ADN16" s="341"/>
      <c r="ADO16" s="341"/>
      <c r="ADP16" s="341"/>
      <c r="ADQ16" s="341"/>
      <c r="ADR16" s="341"/>
      <c r="ADS16" s="341"/>
      <c r="ADT16" s="341"/>
      <c r="ADU16" s="341"/>
      <c r="ADV16" s="341"/>
      <c r="ADW16" s="341"/>
      <c r="ADX16" s="341"/>
      <c r="ADY16" s="341"/>
      <c r="ADZ16" s="341"/>
      <c r="AEA16" s="341"/>
      <c r="AEB16" s="341"/>
      <c r="AEC16" s="341"/>
      <c r="AED16" s="341"/>
      <c r="AEE16" s="341"/>
      <c r="AEF16" s="341"/>
      <c r="AEG16" s="341"/>
      <c r="AEH16" s="341"/>
      <c r="AEI16" s="341"/>
      <c r="AEJ16" s="341"/>
      <c r="AEK16" s="341"/>
      <c r="AEL16" s="341"/>
      <c r="AEM16" s="341"/>
      <c r="AEN16" s="341"/>
      <c r="AEO16" s="341"/>
      <c r="AEP16" s="341"/>
      <c r="AEQ16" s="341"/>
      <c r="AER16" s="341"/>
      <c r="AES16" s="341"/>
      <c r="AET16" s="341"/>
      <c r="AEU16" s="341"/>
      <c r="AEV16" s="341"/>
      <c r="AEW16" s="341"/>
      <c r="AEX16" s="341"/>
      <c r="AEY16" s="341"/>
      <c r="AEZ16" s="341"/>
      <c r="AFA16" s="341"/>
      <c r="AFB16" s="341"/>
      <c r="AFC16" s="341"/>
      <c r="AFD16" s="341"/>
      <c r="AFE16" s="341"/>
      <c r="AFF16" s="341"/>
      <c r="AFG16" s="341"/>
      <c r="AFH16" s="341"/>
      <c r="AFI16" s="341"/>
      <c r="AFJ16" s="341"/>
      <c r="AFK16" s="341"/>
      <c r="AFL16" s="341"/>
      <c r="AFM16" s="341"/>
      <c r="AFN16" s="341"/>
      <c r="AFO16" s="341"/>
      <c r="AFP16" s="341"/>
      <c r="AFQ16" s="341"/>
      <c r="AFR16" s="341"/>
      <c r="AFS16" s="341"/>
      <c r="AFT16" s="341"/>
      <c r="AFU16" s="341"/>
      <c r="AFV16" s="341"/>
      <c r="AFW16" s="341"/>
      <c r="AFX16" s="341"/>
      <c r="AFY16" s="341"/>
      <c r="AFZ16" s="341"/>
      <c r="AGA16" s="341"/>
      <c r="AGB16" s="341"/>
      <c r="AGC16" s="341"/>
      <c r="AGD16" s="341"/>
      <c r="AGE16" s="341"/>
      <c r="AGF16" s="341"/>
      <c r="AGG16" s="341"/>
      <c r="AGH16" s="341"/>
      <c r="AGI16" s="341"/>
      <c r="AGJ16" s="341"/>
      <c r="AGK16" s="341"/>
      <c r="AGL16" s="341"/>
      <c r="AGM16" s="341"/>
      <c r="AGN16" s="341"/>
      <c r="AGO16" s="341"/>
      <c r="AGP16" s="341"/>
      <c r="AGQ16" s="341"/>
      <c r="AGR16" s="341"/>
      <c r="AGS16" s="341"/>
      <c r="AGT16" s="341"/>
      <c r="AGU16" s="341"/>
      <c r="AGV16" s="341"/>
      <c r="AGW16" s="341"/>
      <c r="AGX16" s="341"/>
      <c r="AGY16" s="341"/>
      <c r="AGZ16" s="341"/>
      <c r="AHA16" s="341"/>
      <c r="AHB16" s="341"/>
      <c r="AHC16" s="341"/>
      <c r="AHD16" s="341"/>
      <c r="AHE16" s="341"/>
      <c r="AHF16" s="341"/>
      <c r="AHG16" s="341"/>
      <c r="AHH16" s="341"/>
      <c r="AHI16" s="341"/>
      <c r="AHJ16" s="341"/>
      <c r="AHK16" s="341"/>
      <c r="AHL16" s="341"/>
      <c r="AHM16" s="341"/>
      <c r="AHN16" s="341"/>
      <c r="AHO16" s="341"/>
      <c r="AHP16" s="341"/>
      <c r="AHQ16" s="341"/>
      <c r="AHR16" s="341"/>
      <c r="AHS16" s="341"/>
      <c r="AHT16" s="341"/>
      <c r="AHU16" s="341"/>
      <c r="AHV16" s="341"/>
      <c r="AHW16" s="341"/>
      <c r="AHX16" s="341"/>
      <c r="AHY16" s="341"/>
      <c r="AHZ16" s="341"/>
      <c r="AIA16" s="341"/>
      <c r="AIB16" s="341"/>
      <c r="AIC16" s="341"/>
      <c r="AID16" s="341"/>
      <c r="AIE16" s="341"/>
      <c r="AIF16" s="341"/>
      <c r="AIG16" s="341"/>
      <c r="AIH16" s="341"/>
      <c r="AII16" s="341"/>
      <c r="AIJ16" s="341"/>
      <c r="AIK16" s="341"/>
      <c r="AIL16" s="341"/>
      <c r="AIM16" s="341"/>
      <c r="AIN16" s="341"/>
      <c r="AIO16" s="341"/>
      <c r="AIP16" s="341"/>
      <c r="AIQ16" s="341"/>
      <c r="AIR16" s="341"/>
      <c r="AIS16" s="341"/>
      <c r="AIT16" s="341"/>
      <c r="AIU16" s="341"/>
      <c r="AIV16" s="341"/>
      <c r="AIW16" s="341"/>
      <c r="AIX16" s="341"/>
      <c r="AIY16" s="341"/>
      <c r="AIZ16" s="341"/>
      <c r="AJA16" s="341"/>
      <c r="AJB16" s="341"/>
      <c r="AJC16" s="341"/>
      <c r="AJD16" s="341"/>
      <c r="AJE16" s="341"/>
      <c r="AJF16" s="341"/>
      <c r="AJG16" s="341"/>
      <c r="AJH16" s="341"/>
      <c r="AJI16" s="341"/>
      <c r="AJJ16" s="341"/>
      <c r="AJK16" s="341"/>
      <c r="AJL16" s="341"/>
      <c r="AJM16" s="341"/>
      <c r="AJN16" s="341"/>
      <c r="AJO16" s="341"/>
      <c r="AJP16" s="341"/>
      <c r="AJQ16" s="341"/>
      <c r="AJR16" s="341"/>
      <c r="AJS16" s="341"/>
      <c r="AJT16" s="341"/>
      <c r="AJU16" s="341"/>
      <c r="AJV16" s="341"/>
      <c r="AJW16" s="341"/>
      <c r="AJX16" s="341"/>
      <c r="AJY16" s="341"/>
      <c r="AJZ16" s="341"/>
      <c r="AKA16" s="341"/>
      <c r="AKB16" s="341"/>
      <c r="AKC16" s="341"/>
      <c r="AKD16" s="341"/>
      <c r="AKE16" s="341"/>
      <c r="AKF16" s="341"/>
      <c r="AKG16" s="341"/>
      <c r="AKH16" s="341"/>
      <c r="AKI16" s="341"/>
      <c r="AKJ16" s="341"/>
      <c r="AKK16" s="341"/>
      <c r="AKL16" s="341"/>
      <c r="AKM16" s="341"/>
      <c r="AKN16" s="341"/>
      <c r="AKO16" s="341"/>
      <c r="AKP16" s="341"/>
      <c r="AKQ16" s="341"/>
      <c r="AKR16" s="341"/>
      <c r="AKS16" s="341"/>
      <c r="AKT16" s="341"/>
      <c r="AKU16" s="341"/>
      <c r="AKV16" s="341"/>
      <c r="AKW16" s="341"/>
      <c r="AKX16" s="341"/>
      <c r="AKY16" s="341"/>
      <c r="AKZ16" s="341"/>
      <c r="ALA16" s="341"/>
      <c r="ALB16" s="341"/>
      <c r="ALC16" s="341"/>
      <c r="ALD16" s="341"/>
      <c r="ALE16" s="341"/>
      <c r="ALF16" s="341"/>
      <c r="ALG16" s="341"/>
      <c r="ALH16" s="341"/>
      <c r="ALI16" s="341"/>
      <c r="ALJ16" s="341"/>
      <c r="ALK16" s="341"/>
      <c r="ALL16" s="341"/>
      <c r="ALM16" s="341"/>
      <c r="ALN16" s="341"/>
      <c r="ALO16" s="341"/>
      <c r="ALP16" s="341"/>
      <c r="ALQ16" s="341"/>
      <c r="ALR16" s="341"/>
      <c r="ALS16" s="341"/>
      <c r="ALT16" s="341"/>
      <c r="ALU16" s="341"/>
      <c r="ALV16" s="341"/>
      <c r="ALW16" s="341"/>
      <c r="ALX16" s="341"/>
      <c r="ALY16" s="341"/>
      <c r="ALZ16" s="341"/>
      <c r="AMA16" s="341"/>
      <c r="AMB16" s="341"/>
      <c r="AMC16" s="341"/>
      <c r="AMD16" s="341"/>
      <c r="AME16" s="341"/>
      <c r="AMF16" s="341"/>
      <c r="AMG16" s="341"/>
      <c r="AMH16" s="341"/>
      <c r="AMI16" s="341"/>
      <c r="AMJ16" s="341"/>
      <c r="AMK16" s="341"/>
      <c r="AML16" s="341"/>
      <c r="AMM16" s="341"/>
      <c r="AMN16" s="341"/>
      <c r="AMO16" s="341"/>
      <c r="AMP16" s="341"/>
      <c r="AMQ16" s="341"/>
      <c r="AMR16" s="341"/>
      <c r="AMS16" s="341"/>
      <c r="AMT16" s="341"/>
      <c r="AMU16" s="341"/>
      <c r="AMV16" s="341"/>
      <c r="AMW16" s="341"/>
      <c r="AMX16" s="341"/>
      <c r="AMY16" s="341"/>
      <c r="AMZ16" s="341"/>
      <c r="ANA16" s="341"/>
      <c r="ANB16" s="341"/>
      <c r="ANC16" s="341"/>
      <c r="AND16" s="341"/>
      <c r="ANE16" s="341"/>
      <c r="ANF16" s="341"/>
      <c r="ANG16" s="341"/>
      <c r="ANH16" s="341"/>
      <c r="ANI16" s="341"/>
      <c r="ANJ16" s="341"/>
      <c r="ANK16" s="341"/>
      <c r="ANL16" s="341"/>
      <c r="ANM16" s="341"/>
      <c r="ANN16" s="341"/>
      <c r="ANO16" s="341"/>
      <c r="ANP16" s="341"/>
      <c r="ANQ16" s="341"/>
      <c r="ANR16" s="341"/>
      <c r="ANS16" s="341"/>
      <c r="ANT16" s="341"/>
      <c r="ANU16" s="341"/>
      <c r="ANV16" s="341"/>
      <c r="ANW16" s="341"/>
      <c r="ANX16" s="341"/>
      <c r="ANY16" s="341"/>
      <c r="ANZ16" s="341"/>
      <c r="AOA16" s="341"/>
      <c r="AOB16" s="341"/>
      <c r="AOC16" s="341"/>
      <c r="AOD16" s="341"/>
      <c r="AOE16" s="341"/>
      <c r="AOF16" s="341"/>
      <c r="AOG16" s="341"/>
      <c r="AOH16" s="341"/>
      <c r="AOI16" s="341"/>
      <c r="AOJ16" s="341"/>
      <c r="AOK16" s="341"/>
      <c r="AOL16" s="341"/>
      <c r="AOM16" s="341"/>
      <c r="AON16" s="341"/>
      <c r="AOO16" s="341"/>
      <c r="AOP16" s="341"/>
      <c r="AOQ16" s="341"/>
      <c r="AOR16" s="341"/>
      <c r="AOS16" s="341"/>
      <c r="AOT16" s="341"/>
      <c r="AOU16" s="341"/>
      <c r="AOV16" s="341"/>
      <c r="AOW16" s="341"/>
      <c r="AOX16" s="341"/>
      <c r="AOY16" s="341"/>
      <c r="AOZ16" s="341"/>
      <c r="APA16" s="341"/>
      <c r="APB16" s="341"/>
      <c r="APC16" s="341"/>
      <c r="APD16" s="341"/>
      <c r="APE16" s="341"/>
      <c r="APF16" s="341"/>
      <c r="APG16" s="341"/>
      <c r="APH16" s="341"/>
      <c r="API16" s="341"/>
      <c r="APJ16" s="341"/>
      <c r="APK16" s="341"/>
      <c r="APL16" s="341"/>
      <c r="APM16" s="341"/>
      <c r="APN16" s="341"/>
      <c r="APO16" s="341"/>
      <c r="APP16" s="341"/>
      <c r="APQ16" s="341"/>
      <c r="APR16" s="341"/>
      <c r="APS16" s="341"/>
      <c r="APT16" s="341"/>
      <c r="APU16" s="341"/>
      <c r="APV16" s="341"/>
      <c r="APW16" s="341"/>
      <c r="APX16" s="341"/>
      <c r="APY16" s="341"/>
      <c r="APZ16" s="341"/>
      <c r="AQA16" s="341"/>
      <c r="AQB16" s="341"/>
      <c r="AQC16" s="341"/>
      <c r="AQD16" s="341"/>
      <c r="AQE16" s="341"/>
      <c r="AQF16" s="341"/>
      <c r="AQG16" s="341"/>
      <c r="AQH16" s="341"/>
      <c r="AQI16" s="341"/>
      <c r="AQJ16" s="341"/>
      <c r="AQK16" s="341"/>
      <c r="AQL16" s="341"/>
      <c r="AQM16" s="341"/>
      <c r="AQN16" s="341"/>
      <c r="AQO16" s="341"/>
      <c r="AQP16" s="341"/>
      <c r="AQQ16" s="341"/>
      <c r="AQR16" s="341"/>
      <c r="AQS16" s="341"/>
      <c r="AQT16" s="341"/>
      <c r="AQU16" s="341"/>
      <c r="AQV16" s="341"/>
      <c r="AQW16" s="341"/>
      <c r="AQX16" s="341"/>
      <c r="AQY16" s="341"/>
      <c r="AQZ16" s="341"/>
      <c r="ARA16" s="341"/>
      <c r="ARB16" s="341"/>
      <c r="ARC16" s="341"/>
      <c r="ARD16" s="341"/>
      <c r="ARE16" s="341"/>
      <c r="ARF16" s="341"/>
      <c r="ARG16" s="341"/>
      <c r="ARH16" s="341"/>
      <c r="ARI16" s="341"/>
      <c r="ARJ16" s="341"/>
      <c r="ARK16" s="341"/>
      <c r="ARL16" s="341"/>
      <c r="ARM16" s="341"/>
      <c r="ARN16" s="341"/>
      <c r="ARO16" s="341"/>
      <c r="ARP16" s="341"/>
      <c r="ARQ16" s="341"/>
      <c r="ARR16" s="341"/>
      <c r="ARS16" s="341"/>
      <c r="ART16" s="341"/>
      <c r="ARU16" s="341"/>
      <c r="ARV16" s="341"/>
      <c r="ARW16" s="341"/>
      <c r="ARX16" s="341"/>
      <c r="ARY16" s="341"/>
      <c r="ARZ16" s="341"/>
      <c r="ASA16" s="341"/>
      <c r="ASB16" s="341"/>
      <c r="ASC16" s="341"/>
      <c r="ASD16" s="341"/>
      <c r="ASE16" s="341"/>
      <c r="ASF16" s="341"/>
      <c r="ASG16" s="341"/>
      <c r="ASH16" s="341"/>
      <c r="ASI16" s="341"/>
      <c r="ASJ16" s="341"/>
      <c r="ASK16" s="341"/>
      <c r="ASL16" s="341"/>
      <c r="ASM16" s="341"/>
      <c r="ASN16" s="341"/>
      <c r="ASO16" s="341"/>
      <c r="ASP16" s="341"/>
      <c r="ASQ16" s="341"/>
      <c r="ASR16" s="341"/>
      <c r="ASS16" s="341"/>
      <c r="AST16" s="341"/>
      <c r="ASU16" s="341"/>
      <c r="ASV16" s="341"/>
      <c r="ASW16" s="341"/>
      <c r="ASX16" s="341"/>
      <c r="ASY16" s="341"/>
      <c r="ASZ16" s="341"/>
      <c r="ATA16" s="341"/>
      <c r="ATB16" s="341"/>
      <c r="ATC16" s="341"/>
      <c r="ATD16" s="341"/>
      <c r="ATE16" s="341"/>
      <c r="ATF16" s="341"/>
      <c r="ATG16" s="341"/>
      <c r="ATH16" s="341"/>
      <c r="ATI16" s="341"/>
      <c r="ATJ16" s="341"/>
      <c r="ATK16" s="341"/>
      <c r="ATL16" s="341"/>
      <c r="ATM16" s="341"/>
      <c r="ATN16" s="341"/>
      <c r="ATO16" s="341"/>
      <c r="ATP16" s="341"/>
      <c r="ATQ16" s="341"/>
      <c r="ATR16" s="341"/>
      <c r="ATS16" s="341"/>
      <c r="ATT16" s="341"/>
      <c r="ATU16" s="341"/>
      <c r="ATV16" s="341"/>
      <c r="ATW16" s="341"/>
      <c r="ATX16" s="341"/>
      <c r="ATY16" s="341"/>
      <c r="ATZ16" s="341"/>
      <c r="AUA16" s="341"/>
      <c r="AUB16" s="341"/>
      <c r="AUC16" s="341"/>
      <c r="AUD16" s="341"/>
      <c r="AUE16" s="341"/>
      <c r="AUF16" s="341"/>
      <c r="AUG16" s="341"/>
      <c r="AUH16" s="341"/>
      <c r="AUI16" s="341"/>
      <c r="AUJ16" s="341"/>
      <c r="AUK16" s="341"/>
      <c r="AUL16" s="341"/>
      <c r="AUM16" s="341"/>
      <c r="AUN16" s="341"/>
      <c r="AUO16" s="341"/>
      <c r="AUP16" s="341"/>
      <c r="AUQ16" s="341"/>
      <c r="AUR16" s="341"/>
      <c r="AUS16" s="341"/>
      <c r="AUT16" s="341"/>
      <c r="AUU16" s="341"/>
      <c r="AUV16" s="341"/>
      <c r="AUW16" s="341"/>
      <c r="AUX16" s="341"/>
      <c r="AUY16" s="341"/>
      <c r="AUZ16" s="341"/>
      <c r="AVA16" s="341"/>
      <c r="AVB16" s="341"/>
      <c r="AVC16" s="341"/>
      <c r="AVD16" s="341"/>
      <c r="AVE16" s="341"/>
      <c r="AVF16" s="341"/>
      <c r="AVG16" s="341"/>
      <c r="AVH16" s="341"/>
      <c r="AVI16" s="341"/>
      <c r="AVJ16" s="341"/>
      <c r="AVK16" s="341"/>
      <c r="AVL16" s="341"/>
      <c r="AVM16" s="341"/>
      <c r="AVN16" s="341"/>
      <c r="AVO16" s="341"/>
      <c r="AVP16" s="341"/>
      <c r="AVQ16" s="341"/>
      <c r="AVR16" s="341"/>
      <c r="AVS16" s="341"/>
      <c r="AVT16" s="341"/>
      <c r="AVU16" s="341"/>
      <c r="AVV16" s="341"/>
      <c r="AVW16" s="341"/>
      <c r="AVX16" s="341"/>
      <c r="AVY16" s="341"/>
      <c r="AVZ16" s="341"/>
      <c r="AWA16" s="341"/>
      <c r="AWB16" s="341"/>
      <c r="AWC16" s="341"/>
      <c r="AWD16" s="341"/>
      <c r="AWE16" s="341"/>
      <c r="AWF16" s="341"/>
      <c r="AWG16" s="341"/>
      <c r="AWH16" s="341"/>
      <c r="AWI16" s="341"/>
      <c r="AWJ16" s="341"/>
      <c r="AWK16" s="341"/>
      <c r="AWL16" s="341"/>
      <c r="AWM16" s="341"/>
      <c r="AWN16" s="341"/>
      <c r="AWO16" s="341"/>
      <c r="AWP16" s="341"/>
      <c r="AWQ16" s="341"/>
      <c r="AWR16" s="341"/>
      <c r="AWS16" s="341"/>
      <c r="AWT16" s="341"/>
      <c r="AWU16" s="341"/>
      <c r="AWV16" s="341"/>
      <c r="AWW16" s="341"/>
      <c r="AWX16" s="341"/>
      <c r="AWY16" s="341"/>
      <c r="AWZ16" s="341"/>
      <c r="AXA16" s="341"/>
      <c r="AXB16" s="341"/>
      <c r="AXC16" s="341"/>
      <c r="AXD16" s="341"/>
      <c r="AXE16" s="341"/>
      <c r="AXF16" s="341"/>
      <c r="AXG16" s="341"/>
      <c r="AXH16" s="341"/>
      <c r="AXI16" s="341"/>
      <c r="AXJ16" s="341"/>
      <c r="AXK16" s="341"/>
      <c r="AXL16" s="341"/>
      <c r="AXM16" s="341"/>
      <c r="AXN16" s="341"/>
      <c r="AXO16" s="341"/>
      <c r="AXP16" s="341"/>
      <c r="AXQ16" s="341"/>
      <c r="AXR16" s="341"/>
      <c r="AXS16" s="341"/>
      <c r="AXT16" s="341"/>
      <c r="AXU16" s="341"/>
      <c r="AXV16" s="341"/>
      <c r="AXW16" s="341"/>
      <c r="AXX16" s="341"/>
      <c r="AXY16" s="341"/>
      <c r="AXZ16" s="341"/>
      <c r="AYA16" s="341"/>
      <c r="AYB16" s="341"/>
      <c r="AYC16" s="341"/>
      <c r="AYD16" s="341"/>
      <c r="AYE16" s="341"/>
      <c r="AYF16" s="341"/>
      <c r="AYG16" s="341"/>
      <c r="AYH16" s="341"/>
      <c r="AYI16" s="341"/>
      <c r="AYJ16" s="341"/>
      <c r="AYK16" s="341"/>
      <c r="AYL16" s="341"/>
      <c r="AYM16" s="341"/>
      <c r="AYN16" s="341"/>
      <c r="AYO16" s="341"/>
      <c r="AYP16" s="341"/>
      <c r="AYQ16" s="341"/>
      <c r="AYR16" s="341"/>
      <c r="AYS16" s="341"/>
      <c r="AYT16" s="341"/>
      <c r="AYU16" s="341"/>
      <c r="AYV16" s="341"/>
      <c r="AYW16" s="341"/>
      <c r="AYX16" s="341"/>
      <c r="AYY16" s="341"/>
      <c r="AYZ16" s="341"/>
      <c r="AZA16" s="341"/>
      <c r="AZB16" s="341"/>
      <c r="AZC16" s="341"/>
      <c r="AZD16" s="341"/>
      <c r="AZE16" s="341"/>
      <c r="AZF16" s="341"/>
      <c r="AZG16" s="341"/>
      <c r="AZH16" s="341"/>
      <c r="AZI16" s="341"/>
      <c r="AZJ16" s="341"/>
      <c r="AZK16" s="341"/>
      <c r="AZL16" s="341"/>
      <c r="AZM16" s="341"/>
      <c r="AZN16" s="341"/>
      <c r="AZO16" s="341"/>
      <c r="AZP16" s="341"/>
      <c r="AZQ16" s="341"/>
      <c r="AZR16" s="341"/>
      <c r="AZS16" s="341"/>
      <c r="AZT16" s="341"/>
      <c r="AZU16" s="341"/>
      <c r="AZV16" s="341"/>
      <c r="AZW16" s="341"/>
      <c r="AZX16" s="341"/>
      <c r="AZY16" s="341"/>
      <c r="AZZ16" s="341"/>
      <c r="BAA16" s="341"/>
      <c r="BAB16" s="341"/>
      <c r="BAC16" s="341"/>
      <c r="BAD16" s="341"/>
      <c r="BAE16" s="341"/>
      <c r="BAF16" s="341"/>
      <c r="BAG16" s="341"/>
      <c r="BAH16" s="341"/>
      <c r="BAI16" s="341"/>
      <c r="BAJ16" s="341"/>
      <c r="BAK16" s="341"/>
      <c r="BAL16" s="341"/>
      <c r="BAM16" s="341"/>
      <c r="BAN16" s="341"/>
      <c r="BAO16" s="341"/>
      <c r="BAP16" s="341"/>
      <c r="BAQ16" s="341"/>
      <c r="BAR16" s="341"/>
      <c r="BAS16" s="341"/>
      <c r="BAT16" s="341"/>
      <c r="BAU16" s="341"/>
      <c r="BAV16" s="341"/>
      <c r="BAW16" s="341"/>
      <c r="BAX16" s="341"/>
      <c r="BAY16" s="341"/>
      <c r="BAZ16" s="341"/>
      <c r="BBA16" s="341"/>
      <c r="BBB16" s="341"/>
      <c r="BBC16" s="341"/>
      <c r="BBD16" s="341"/>
      <c r="BBE16" s="341"/>
      <c r="BBF16" s="341"/>
      <c r="BBG16" s="341"/>
      <c r="BBH16" s="341"/>
      <c r="BBI16" s="341"/>
      <c r="BBJ16" s="341"/>
      <c r="BBK16" s="341"/>
      <c r="BBL16" s="341"/>
      <c r="BBM16" s="341"/>
      <c r="BBN16" s="341"/>
      <c r="BBO16" s="341"/>
      <c r="BBP16" s="341"/>
      <c r="BBQ16" s="341"/>
      <c r="BBR16" s="341"/>
      <c r="BBS16" s="341"/>
      <c r="BBT16" s="341"/>
      <c r="BBU16" s="341"/>
      <c r="BBV16" s="341"/>
      <c r="BBW16" s="341"/>
      <c r="BBX16" s="341"/>
      <c r="BBY16" s="341"/>
      <c r="BBZ16" s="341"/>
      <c r="BCA16" s="341"/>
      <c r="BCB16" s="341"/>
      <c r="BCC16" s="341"/>
      <c r="BCD16" s="341"/>
      <c r="BCE16" s="341"/>
      <c r="BCF16" s="341"/>
      <c r="BCG16" s="341"/>
      <c r="BCH16" s="341"/>
      <c r="BCI16" s="341"/>
      <c r="BCJ16" s="341"/>
      <c r="BCK16" s="341"/>
      <c r="BCL16" s="341"/>
      <c r="BCM16" s="341"/>
      <c r="BCN16" s="341"/>
      <c r="BCO16" s="341"/>
      <c r="BCP16" s="341"/>
      <c r="BCQ16" s="341"/>
      <c r="BCR16" s="341"/>
      <c r="BCS16" s="341"/>
      <c r="BCT16" s="341"/>
      <c r="BCU16" s="341"/>
      <c r="BCV16" s="341"/>
      <c r="BCW16" s="341"/>
      <c r="BCX16" s="341"/>
      <c r="BCY16" s="341"/>
      <c r="BCZ16" s="341"/>
      <c r="BDA16" s="341"/>
      <c r="BDB16" s="341"/>
      <c r="BDC16" s="341"/>
      <c r="BDD16" s="341"/>
      <c r="BDE16" s="341"/>
      <c r="BDF16" s="341"/>
      <c r="BDG16" s="341"/>
      <c r="BDH16" s="341"/>
      <c r="BDI16" s="341"/>
      <c r="BDJ16" s="341"/>
      <c r="BDK16" s="341"/>
      <c r="BDL16" s="341"/>
      <c r="BDM16" s="341"/>
      <c r="BDN16" s="341"/>
      <c r="BDO16" s="341"/>
      <c r="BDP16" s="341"/>
      <c r="BDQ16" s="341"/>
      <c r="BDR16" s="341"/>
      <c r="BDS16" s="341"/>
      <c r="BDT16" s="341"/>
      <c r="BDU16" s="341"/>
      <c r="BDV16" s="341"/>
      <c r="BDW16" s="341"/>
      <c r="BDX16" s="341"/>
      <c r="BDY16" s="341"/>
      <c r="BDZ16" s="341"/>
      <c r="BEA16" s="341"/>
      <c r="BEB16" s="341"/>
      <c r="BEC16" s="341"/>
      <c r="BED16" s="341"/>
      <c r="BEE16" s="341"/>
      <c r="BEF16" s="341"/>
      <c r="BEG16" s="341"/>
      <c r="BEH16" s="341"/>
      <c r="BEI16" s="341"/>
      <c r="BEJ16" s="341"/>
      <c r="BEK16" s="341"/>
      <c r="BEL16" s="341"/>
      <c r="BEM16" s="341"/>
      <c r="BEN16" s="341"/>
      <c r="BEO16" s="341"/>
      <c r="BEP16" s="341"/>
      <c r="BEQ16" s="341"/>
      <c r="BER16" s="341"/>
      <c r="BES16" s="341"/>
      <c r="BET16" s="341"/>
      <c r="BEU16" s="341"/>
      <c r="BEV16" s="341"/>
      <c r="BEW16" s="341"/>
      <c r="BEX16" s="341"/>
      <c r="BEY16" s="341"/>
      <c r="BEZ16" s="341"/>
      <c r="BFA16" s="341"/>
      <c r="BFB16" s="341"/>
      <c r="BFC16" s="341"/>
      <c r="BFD16" s="341"/>
      <c r="BFE16" s="341"/>
      <c r="BFF16" s="341"/>
      <c r="BFG16" s="341"/>
      <c r="BFH16" s="341"/>
      <c r="BFI16" s="341"/>
      <c r="BFJ16" s="341"/>
      <c r="BFK16" s="341"/>
      <c r="BFL16" s="341"/>
      <c r="BFM16" s="341"/>
      <c r="BFN16" s="341"/>
      <c r="BFO16" s="341"/>
      <c r="BFP16" s="341"/>
      <c r="BFQ16" s="341"/>
      <c r="BFR16" s="341"/>
      <c r="BFS16" s="341"/>
      <c r="BFT16" s="341"/>
      <c r="BFU16" s="341"/>
      <c r="BFV16" s="341"/>
      <c r="BFW16" s="341"/>
      <c r="BFX16" s="341"/>
      <c r="BFY16" s="341"/>
      <c r="BFZ16" s="341"/>
      <c r="BGA16" s="341"/>
      <c r="BGB16" s="341"/>
      <c r="BGC16" s="341"/>
      <c r="BGD16" s="341"/>
      <c r="BGE16" s="341"/>
      <c r="BGF16" s="341"/>
      <c r="BGG16" s="341"/>
      <c r="BGH16" s="341"/>
      <c r="BGI16" s="341"/>
      <c r="BGJ16" s="341"/>
      <c r="BGK16" s="341"/>
      <c r="BGL16" s="341"/>
      <c r="BGM16" s="341"/>
      <c r="BGN16" s="341"/>
      <c r="BGO16" s="341"/>
      <c r="BGP16" s="341"/>
      <c r="BGQ16" s="341"/>
      <c r="BGR16" s="341"/>
      <c r="BGS16" s="341"/>
      <c r="BGT16" s="341"/>
      <c r="BGU16" s="341"/>
      <c r="BGV16" s="341"/>
      <c r="BGW16" s="341"/>
      <c r="BGX16" s="341"/>
      <c r="BGY16" s="341"/>
      <c r="BGZ16" s="341"/>
      <c r="BHA16" s="341"/>
      <c r="BHB16" s="341"/>
      <c r="BHC16" s="341"/>
      <c r="BHD16" s="341"/>
      <c r="BHE16" s="341"/>
      <c r="BHF16" s="341"/>
      <c r="BHG16" s="341"/>
      <c r="BHH16" s="341"/>
      <c r="BHI16" s="341"/>
      <c r="BHJ16" s="341"/>
      <c r="BHK16" s="341"/>
      <c r="BHL16" s="341"/>
      <c r="BHM16" s="341"/>
      <c r="BHN16" s="341"/>
      <c r="BHO16" s="341"/>
      <c r="BHP16" s="341"/>
      <c r="BHQ16" s="341"/>
      <c r="BHR16" s="341"/>
      <c r="BHS16" s="341"/>
      <c r="BHT16" s="341"/>
      <c r="BHU16" s="341"/>
      <c r="BHV16" s="341"/>
      <c r="BHW16" s="341"/>
      <c r="BHX16" s="341"/>
      <c r="BHY16" s="341"/>
      <c r="BHZ16" s="341"/>
      <c r="BIA16" s="341"/>
      <c r="BIB16" s="341"/>
      <c r="BIC16" s="341"/>
      <c r="BID16" s="341"/>
      <c r="BIE16" s="341"/>
      <c r="BIF16" s="341"/>
      <c r="BIG16" s="341"/>
      <c r="BIH16" s="341"/>
      <c r="BII16" s="341"/>
      <c r="BIJ16" s="341"/>
      <c r="BIK16" s="341"/>
      <c r="BIL16" s="341"/>
      <c r="BIM16" s="341"/>
      <c r="BIN16" s="341"/>
      <c r="BIO16" s="341"/>
      <c r="BIP16" s="341"/>
      <c r="BIQ16" s="341"/>
      <c r="BIR16" s="341"/>
      <c r="BIS16" s="341"/>
      <c r="BIT16" s="341"/>
      <c r="BIU16" s="341"/>
      <c r="BIV16" s="341"/>
      <c r="BIW16" s="341"/>
      <c r="BIX16" s="341"/>
      <c r="BIY16" s="341"/>
      <c r="BIZ16" s="341"/>
      <c r="BJA16" s="341"/>
      <c r="BJB16" s="341"/>
      <c r="BJC16" s="341"/>
      <c r="BJD16" s="341"/>
      <c r="BJE16" s="341"/>
      <c r="BJF16" s="341"/>
      <c r="BJG16" s="341"/>
      <c r="BJH16" s="341"/>
      <c r="BJI16" s="341"/>
      <c r="BJJ16" s="341"/>
      <c r="BJK16" s="341"/>
      <c r="BJL16" s="341"/>
      <c r="BJM16" s="341"/>
      <c r="BJN16" s="341"/>
      <c r="BJO16" s="341"/>
      <c r="BJP16" s="341"/>
      <c r="BJQ16" s="341"/>
      <c r="BJR16" s="341"/>
      <c r="BJS16" s="341"/>
      <c r="BJT16" s="341"/>
      <c r="BJU16" s="341"/>
      <c r="BJV16" s="341"/>
      <c r="BJW16" s="341"/>
      <c r="BJX16" s="341"/>
      <c r="BJY16" s="341"/>
      <c r="BJZ16" s="341"/>
      <c r="BKA16" s="341"/>
      <c r="BKB16" s="341"/>
      <c r="BKC16" s="341"/>
      <c r="BKD16" s="341"/>
      <c r="BKE16" s="341"/>
      <c r="BKF16" s="341"/>
      <c r="BKG16" s="341"/>
      <c r="BKH16" s="341"/>
      <c r="BKI16" s="341"/>
      <c r="BKJ16" s="341"/>
      <c r="BKK16" s="341"/>
      <c r="BKL16" s="341"/>
      <c r="BKM16" s="341"/>
      <c r="BKN16" s="341"/>
      <c r="BKO16" s="341"/>
      <c r="BKP16" s="341"/>
      <c r="BKQ16" s="341"/>
      <c r="BKR16" s="341"/>
      <c r="BKS16" s="341"/>
      <c r="BKT16" s="341"/>
      <c r="BKU16" s="341"/>
      <c r="BKV16" s="341"/>
      <c r="BKW16" s="341"/>
      <c r="BKX16" s="341"/>
      <c r="BKY16" s="341"/>
      <c r="BKZ16" s="341"/>
      <c r="BLA16" s="341"/>
      <c r="BLB16" s="341"/>
      <c r="BLC16" s="341"/>
      <c r="BLD16" s="341"/>
      <c r="BLE16" s="341"/>
      <c r="BLF16" s="341"/>
      <c r="BLG16" s="341"/>
      <c r="BLH16" s="341"/>
      <c r="BLI16" s="341"/>
      <c r="BLJ16" s="341"/>
      <c r="BLK16" s="341"/>
      <c r="BLL16" s="341"/>
      <c r="BLM16" s="341"/>
      <c r="BLN16" s="341"/>
      <c r="BLO16" s="341"/>
      <c r="BLP16" s="341"/>
      <c r="BLQ16" s="341"/>
      <c r="BLR16" s="341"/>
      <c r="BLS16" s="341"/>
      <c r="BLT16" s="341"/>
      <c r="BLU16" s="341"/>
      <c r="BLV16" s="341"/>
      <c r="BLW16" s="341"/>
      <c r="BLX16" s="341"/>
      <c r="BLY16" s="341"/>
      <c r="BLZ16" s="341"/>
      <c r="BMA16" s="341"/>
      <c r="BMB16" s="341"/>
      <c r="BMC16" s="341"/>
      <c r="BMD16" s="341"/>
      <c r="BME16" s="341"/>
      <c r="BMF16" s="341"/>
      <c r="BMG16" s="341"/>
      <c r="BMH16" s="341"/>
      <c r="BMI16" s="341"/>
      <c r="BMJ16" s="341"/>
      <c r="BMK16" s="341"/>
      <c r="BML16" s="341"/>
      <c r="BMM16" s="341"/>
      <c r="BMN16" s="341"/>
      <c r="BMO16" s="341"/>
      <c r="BMP16" s="341"/>
      <c r="BMQ16" s="341"/>
      <c r="BMR16" s="341"/>
      <c r="BMS16" s="341"/>
      <c r="BMT16" s="341"/>
      <c r="BMU16" s="341"/>
      <c r="BMV16" s="341"/>
      <c r="BMW16" s="341"/>
      <c r="BMX16" s="341"/>
      <c r="BMY16" s="341"/>
      <c r="BMZ16" s="341"/>
      <c r="BNA16" s="341"/>
      <c r="BNB16" s="341"/>
      <c r="BNC16" s="341"/>
      <c r="BND16" s="341"/>
      <c r="BNE16" s="341"/>
      <c r="BNF16" s="341"/>
      <c r="BNG16" s="341"/>
      <c r="BNH16" s="341"/>
      <c r="BNI16" s="341"/>
      <c r="BNJ16" s="341"/>
      <c r="BNK16" s="341"/>
      <c r="BNL16" s="341"/>
      <c r="BNM16" s="341"/>
      <c r="BNN16" s="341"/>
      <c r="BNO16" s="341"/>
      <c r="BNP16" s="341"/>
      <c r="BNQ16" s="341"/>
      <c r="BNR16" s="341"/>
      <c r="BNS16" s="341"/>
      <c r="BNT16" s="341"/>
      <c r="BNU16" s="341"/>
      <c r="BNV16" s="341"/>
      <c r="BNW16" s="341"/>
      <c r="BNX16" s="341"/>
      <c r="BNY16" s="341"/>
      <c r="BNZ16" s="341"/>
      <c r="BOA16" s="341"/>
      <c r="BOB16" s="341"/>
      <c r="BOC16" s="341"/>
      <c r="BOD16" s="341"/>
      <c r="BOE16" s="341"/>
      <c r="BOF16" s="341"/>
      <c r="BOG16" s="341"/>
      <c r="BOH16" s="341"/>
      <c r="BOI16" s="341"/>
      <c r="BOJ16" s="341"/>
      <c r="BOK16" s="341"/>
      <c r="BOL16" s="341"/>
      <c r="BOM16" s="341"/>
      <c r="BON16" s="341"/>
      <c r="BOO16" s="341"/>
      <c r="BOP16" s="341"/>
      <c r="BOQ16" s="341"/>
      <c r="BOR16" s="341"/>
      <c r="BOS16" s="341"/>
      <c r="BOT16" s="341"/>
      <c r="BOU16" s="341"/>
      <c r="BOV16" s="341"/>
      <c r="BOW16" s="341"/>
      <c r="BOX16" s="341"/>
      <c r="BOY16" s="341"/>
      <c r="BOZ16" s="341"/>
      <c r="BPA16" s="341"/>
      <c r="BPB16" s="341"/>
      <c r="BPC16" s="341"/>
      <c r="BPD16" s="341"/>
      <c r="BPE16" s="341"/>
      <c r="BPF16" s="341"/>
      <c r="BPG16" s="341"/>
      <c r="BPH16" s="341"/>
      <c r="BPI16" s="341"/>
      <c r="BPJ16" s="341"/>
      <c r="BPK16" s="341"/>
      <c r="BPL16" s="341"/>
      <c r="BPM16" s="341"/>
      <c r="BPN16" s="341"/>
      <c r="BPO16" s="341"/>
      <c r="BPP16" s="341"/>
      <c r="BPQ16" s="341"/>
      <c r="BPR16" s="341"/>
      <c r="BPS16" s="341"/>
      <c r="BPT16" s="341"/>
      <c r="BPU16" s="341"/>
      <c r="BPV16" s="341"/>
      <c r="BPW16" s="341"/>
      <c r="BPX16" s="341"/>
      <c r="BPY16" s="341"/>
      <c r="BPZ16" s="341"/>
      <c r="BQA16" s="341"/>
      <c r="BQB16" s="341"/>
      <c r="BQC16" s="341"/>
      <c r="BQD16" s="341"/>
      <c r="BQE16" s="341"/>
      <c r="BQF16" s="341"/>
      <c r="BQG16" s="341"/>
      <c r="BQH16" s="341"/>
      <c r="BQI16" s="341"/>
      <c r="BQJ16" s="341"/>
      <c r="BQK16" s="341"/>
      <c r="BQL16" s="341"/>
      <c r="BQM16" s="341"/>
      <c r="BQN16" s="341"/>
      <c r="BQO16" s="341"/>
      <c r="BQP16" s="341"/>
      <c r="BQQ16" s="341"/>
      <c r="BQR16" s="341"/>
      <c r="BQS16" s="341"/>
      <c r="BQT16" s="341"/>
      <c r="BQU16" s="341"/>
      <c r="BQV16" s="341"/>
      <c r="BQW16" s="341"/>
      <c r="BQX16" s="341"/>
      <c r="BQY16" s="341"/>
      <c r="BQZ16" s="341"/>
      <c r="BRA16" s="341"/>
      <c r="BRB16" s="341"/>
      <c r="BRC16" s="341"/>
      <c r="BRD16" s="341"/>
      <c r="BRE16" s="341"/>
      <c r="BRF16" s="341"/>
      <c r="BRG16" s="341"/>
      <c r="BRH16" s="341"/>
      <c r="BRI16" s="341"/>
      <c r="BRJ16" s="341"/>
      <c r="BRK16" s="341"/>
      <c r="BRL16" s="341"/>
      <c r="BRM16" s="341"/>
      <c r="BRN16" s="341"/>
      <c r="BRO16" s="341"/>
      <c r="BRP16" s="341"/>
      <c r="BRQ16" s="341"/>
      <c r="BRR16" s="341"/>
      <c r="BRS16" s="341"/>
      <c r="BRT16" s="341"/>
      <c r="BRU16" s="341"/>
      <c r="BRV16" s="341"/>
      <c r="BRW16" s="341"/>
      <c r="BRX16" s="341"/>
      <c r="BRY16" s="341"/>
      <c r="BRZ16" s="341"/>
      <c r="BSA16" s="341"/>
      <c r="BSB16" s="341"/>
      <c r="BSC16" s="341"/>
      <c r="BSD16" s="341"/>
      <c r="BSE16" s="341"/>
      <c r="BSF16" s="341"/>
      <c r="BSG16" s="341"/>
      <c r="BSH16" s="341"/>
      <c r="BSI16" s="341"/>
      <c r="BSJ16" s="341"/>
      <c r="BSK16" s="341"/>
      <c r="BSL16" s="341"/>
      <c r="BSM16" s="341"/>
      <c r="BSN16" s="341"/>
      <c r="BSO16" s="341"/>
      <c r="BSP16" s="341"/>
      <c r="BSQ16" s="341"/>
      <c r="BSR16" s="341"/>
      <c r="BSS16" s="341"/>
      <c r="BST16" s="341"/>
      <c r="BSU16" s="341"/>
      <c r="BSV16" s="341"/>
      <c r="BSW16" s="341"/>
      <c r="BSX16" s="341"/>
      <c r="BSY16" s="341"/>
      <c r="BSZ16" s="341"/>
      <c r="BTA16" s="341"/>
      <c r="BTB16" s="341"/>
      <c r="BTC16" s="341"/>
      <c r="BTD16" s="341"/>
      <c r="BTE16" s="341"/>
      <c r="BTF16" s="341"/>
      <c r="BTG16" s="341"/>
      <c r="BTH16" s="341"/>
      <c r="BTI16" s="341"/>
      <c r="BTJ16" s="341"/>
      <c r="BTK16" s="341"/>
      <c r="BTL16" s="341"/>
      <c r="BTM16" s="341"/>
      <c r="BTN16" s="341"/>
      <c r="BTO16" s="341"/>
      <c r="BTP16" s="341"/>
      <c r="BTQ16" s="341"/>
      <c r="BTR16" s="341"/>
      <c r="BTS16" s="341"/>
      <c r="BTT16" s="341"/>
      <c r="BTU16" s="341"/>
      <c r="BTV16" s="341"/>
      <c r="BTW16" s="341"/>
      <c r="BTX16" s="341"/>
      <c r="BTY16" s="341"/>
      <c r="BTZ16" s="341"/>
      <c r="BUA16" s="341"/>
      <c r="BUB16" s="341"/>
      <c r="BUC16" s="341"/>
      <c r="BUD16" s="341"/>
      <c r="BUE16" s="341"/>
      <c r="BUF16" s="341"/>
      <c r="BUG16" s="341"/>
      <c r="BUH16" s="341"/>
      <c r="BUI16" s="341"/>
      <c r="BUJ16" s="341"/>
      <c r="BUK16" s="341"/>
      <c r="BUL16" s="341"/>
      <c r="BUM16" s="341"/>
      <c r="BUN16" s="341"/>
      <c r="BUO16" s="341"/>
      <c r="BUP16" s="341"/>
      <c r="BUQ16" s="341"/>
      <c r="BUR16" s="341"/>
      <c r="BUS16" s="341"/>
      <c r="BUT16" s="341"/>
      <c r="BUU16" s="341"/>
      <c r="BUV16" s="341"/>
      <c r="BUW16" s="341"/>
      <c r="BUX16" s="341"/>
      <c r="BUY16" s="341"/>
      <c r="BUZ16" s="341"/>
      <c r="BVA16" s="341"/>
      <c r="BVB16" s="341"/>
      <c r="BVC16" s="341"/>
      <c r="BVD16" s="341"/>
      <c r="BVE16" s="341"/>
      <c r="BVF16" s="341"/>
      <c r="BVG16" s="341"/>
      <c r="BVH16" s="341"/>
      <c r="BVI16" s="341"/>
      <c r="BVJ16" s="341"/>
      <c r="BVK16" s="341"/>
      <c r="BVL16" s="341"/>
      <c r="BVM16" s="341"/>
      <c r="BVN16" s="341"/>
      <c r="BVO16" s="341"/>
      <c r="BVP16" s="341"/>
      <c r="BVQ16" s="341"/>
      <c r="BVR16" s="341"/>
      <c r="BVS16" s="341"/>
      <c r="BVT16" s="341"/>
      <c r="BVU16" s="341"/>
      <c r="BVV16" s="341"/>
      <c r="BVW16" s="341"/>
      <c r="BVX16" s="341"/>
      <c r="BVY16" s="341"/>
      <c r="BVZ16" s="341"/>
      <c r="BWA16" s="341"/>
      <c r="BWB16" s="341"/>
      <c r="BWC16" s="341"/>
      <c r="BWD16" s="341"/>
      <c r="BWE16" s="341"/>
      <c r="BWF16" s="341"/>
      <c r="BWG16" s="341"/>
      <c r="BWH16" s="341"/>
      <c r="BWI16" s="341"/>
      <c r="BWJ16" s="341"/>
      <c r="BWK16" s="341"/>
      <c r="BWL16" s="341"/>
      <c r="BWM16" s="341"/>
      <c r="BWN16" s="341"/>
      <c r="BWO16" s="341"/>
      <c r="BWP16" s="341"/>
      <c r="BWQ16" s="341"/>
      <c r="BWR16" s="341"/>
      <c r="BWS16" s="341"/>
      <c r="BWT16" s="341"/>
      <c r="BWU16" s="341"/>
      <c r="BWV16" s="341"/>
      <c r="BWW16" s="341"/>
      <c r="BWX16" s="341"/>
      <c r="BWY16" s="341"/>
      <c r="BWZ16" s="341"/>
      <c r="BXA16" s="341"/>
      <c r="BXB16" s="341"/>
      <c r="BXC16" s="341"/>
      <c r="BXD16" s="341"/>
      <c r="BXE16" s="341"/>
      <c r="BXF16" s="341"/>
      <c r="BXG16" s="341"/>
      <c r="BXH16" s="341"/>
      <c r="BXI16" s="341"/>
      <c r="BXJ16" s="341"/>
      <c r="BXK16" s="341"/>
      <c r="BXL16" s="341"/>
      <c r="BXM16" s="341"/>
      <c r="BXN16" s="341"/>
      <c r="BXO16" s="341"/>
      <c r="BXP16" s="341"/>
      <c r="BXQ16" s="341"/>
      <c r="BXR16" s="341"/>
      <c r="BXS16" s="341"/>
      <c r="BXT16" s="341"/>
      <c r="BXU16" s="341"/>
      <c r="BXV16" s="341"/>
      <c r="BXW16" s="341"/>
      <c r="BXX16" s="341"/>
      <c r="BXY16" s="341"/>
      <c r="BXZ16" s="341"/>
      <c r="BYA16" s="341"/>
      <c r="BYB16" s="341"/>
      <c r="BYC16" s="341"/>
      <c r="BYD16" s="341"/>
      <c r="BYE16" s="341"/>
      <c r="BYF16" s="341"/>
      <c r="BYG16" s="341"/>
      <c r="BYH16" s="341"/>
      <c r="BYI16" s="341"/>
      <c r="BYJ16" s="341"/>
      <c r="BYK16" s="341"/>
      <c r="BYL16" s="341"/>
      <c r="BYM16" s="341"/>
      <c r="BYN16" s="341"/>
      <c r="BYO16" s="341"/>
      <c r="BYP16" s="341"/>
      <c r="BYQ16" s="341"/>
      <c r="BYR16" s="341"/>
      <c r="BYS16" s="341"/>
      <c r="BYT16" s="341"/>
      <c r="BYU16" s="341"/>
      <c r="BYV16" s="341"/>
      <c r="BYW16" s="341"/>
      <c r="BYX16" s="341"/>
      <c r="BYY16" s="341"/>
      <c r="BYZ16" s="341"/>
      <c r="BZA16" s="341"/>
      <c r="BZB16" s="341"/>
      <c r="BZC16" s="341"/>
      <c r="BZD16" s="341"/>
      <c r="BZE16" s="341"/>
      <c r="BZF16" s="341"/>
      <c r="BZG16" s="341"/>
      <c r="BZH16" s="341"/>
      <c r="BZI16" s="341"/>
      <c r="BZJ16" s="341"/>
      <c r="BZK16" s="341"/>
      <c r="BZL16" s="341"/>
      <c r="BZM16" s="341"/>
      <c r="BZN16" s="341"/>
      <c r="BZO16" s="341"/>
      <c r="BZP16" s="341"/>
      <c r="BZQ16" s="341"/>
      <c r="BZR16" s="341"/>
      <c r="BZS16" s="341"/>
      <c r="BZT16" s="341"/>
      <c r="BZU16" s="341"/>
      <c r="BZV16" s="341"/>
      <c r="BZW16" s="341"/>
      <c r="BZX16" s="341"/>
      <c r="BZY16" s="341"/>
      <c r="BZZ16" s="341"/>
      <c r="CAA16" s="341"/>
      <c r="CAB16" s="341"/>
      <c r="CAC16" s="341"/>
      <c r="CAD16" s="341"/>
      <c r="CAE16" s="341"/>
      <c r="CAF16" s="341"/>
      <c r="CAG16" s="341"/>
      <c r="CAH16" s="341"/>
      <c r="CAI16" s="341"/>
      <c r="CAJ16" s="341"/>
      <c r="CAK16" s="341"/>
      <c r="CAL16" s="341"/>
      <c r="CAM16" s="341"/>
      <c r="CAN16" s="341"/>
      <c r="CAO16" s="341"/>
      <c r="CAP16" s="341"/>
      <c r="CAQ16" s="341"/>
      <c r="CAR16" s="341"/>
      <c r="CAS16" s="341"/>
      <c r="CAT16" s="341"/>
      <c r="CAU16" s="341"/>
      <c r="CAV16" s="341"/>
      <c r="CAW16" s="341"/>
      <c r="CAX16" s="341"/>
      <c r="CAY16" s="341"/>
      <c r="CAZ16" s="341"/>
      <c r="CBA16" s="341"/>
      <c r="CBB16" s="341"/>
      <c r="CBC16" s="341"/>
      <c r="CBD16" s="341"/>
      <c r="CBE16" s="341"/>
      <c r="CBF16" s="341"/>
      <c r="CBG16" s="341"/>
      <c r="CBH16" s="341"/>
      <c r="CBI16" s="341"/>
      <c r="CBJ16" s="341"/>
      <c r="CBK16" s="341"/>
      <c r="CBL16" s="341"/>
      <c r="CBM16" s="341"/>
      <c r="CBN16" s="341"/>
      <c r="CBO16" s="341"/>
      <c r="CBP16" s="341"/>
      <c r="CBQ16" s="341"/>
      <c r="CBR16" s="341"/>
      <c r="CBS16" s="341"/>
      <c r="CBT16" s="341"/>
      <c r="CBU16" s="341"/>
      <c r="CBV16" s="341"/>
      <c r="CBW16" s="341"/>
      <c r="CBX16" s="341"/>
      <c r="CBY16" s="341"/>
      <c r="CBZ16" s="341"/>
      <c r="CCA16" s="341"/>
      <c r="CCB16" s="341"/>
      <c r="CCC16" s="341"/>
      <c r="CCD16" s="341"/>
      <c r="CCE16" s="341"/>
      <c r="CCF16" s="341"/>
      <c r="CCG16" s="341"/>
      <c r="CCH16" s="341"/>
      <c r="CCI16" s="341"/>
      <c r="CCJ16" s="341"/>
      <c r="CCK16" s="341"/>
      <c r="CCL16" s="341"/>
      <c r="CCM16" s="341"/>
      <c r="CCN16" s="341"/>
      <c r="CCO16" s="341"/>
      <c r="CCP16" s="341"/>
      <c r="CCQ16" s="341"/>
      <c r="CCR16" s="341"/>
      <c r="CCS16" s="341"/>
      <c r="CCT16" s="341"/>
      <c r="CCU16" s="341"/>
      <c r="CCV16" s="341"/>
      <c r="CCW16" s="341"/>
      <c r="CCX16" s="341"/>
      <c r="CCY16" s="341"/>
      <c r="CCZ16" s="341"/>
      <c r="CDA16" s="341"/>
      <c r="CDB16" s="341"/>
      <c r="CDC16" s="341"/>
      <c r="CDD16" s="341"/>
      <c r="CDE16" s="341"/>
      <c r="CDF16" s="341"/>
      <c r="CDG16" s="341"/>
      <c r="CDH16" s="341"/>
      <c r="CDI16" s="341"/>
      <c r="CDJ16" s="341"/>
      <c r="CDK16" s="341"/>
      <c r="CDL16" s="341"/>
      <c r="CDM16" s="341"/>
      <c r="CDN16" s="341"/>
      <c r="CDO16" s="341"/>
      <c r="CDP16" s="341"/>
      <c r="CDQ16" s="341"/>
      <c r="CDR16" s="341"/>
      <c r="CDS16" s="341"/>
      <c r="CDT16" s="341"/>
      <c r="CDU16" s="341"/>
      <c r="CDV16" s="341"/>
      <c r="CDW16" s="341"/>
      <c r="CDX16" s="341"/>
      <c r="CDY16" s="341"/>
      <c r="CDZ16" s="341"/>
      <c r="CEA16" s="341"/>
      <c r="CEB16" s="341"/>
      <c r="CEC16" s="341"/>
      <c r="CED16" s="341"/>
      <c r="CEE16" s="341"/>
      <c r="CEF16" s="341"/>
      <c r="CEG16" s="341"/>
      <c r="CEH16" s="341"/>
      <c r="CEI16" s="341"/>
      <c r="CEJ16" s="341"/>
      <c r="CEK16" s="341"/>
      <c r="CEL16" s="341"/>
      <c r="CEM16" s="341"/>
      <c r="CEN16" s="341"/>
      <c r="CEO16" s="341"/>
      <c r="CEP16" s="341"/>
      <c r="CEQ16" s="341"/>
      <c r="CER16" s="341"/>
      <c r="CES16" s="341"/>
      <c r="CET16" s="341"/>
      <c r="CEU16" s="341"/>
      <c r="CEV16" s="341"/>
      <c r="CEW16" s="341"/>
      <c r="CEX16" s="341"/>
      <c r="CEY16" s="341"/>
      <c r="CEZ16" s="341"/>
      <c r="CFA16" s="341"/>
      <c r="CFB16" s="341"/>
      <c r="CFC16" s="341"/>
      <c r="CFD16" s="341"/>
      <c r="CFE16" s="341"/>
      <c r="CFF16" s="341"/>
      <c r="CFG16" s="341"/>
      <c r="CFH16" s="341"/>
      <c r="CFI16" s="341"/>
      <c r="CFJ16" s="341"/>
      <c r="CFK16" s="341"/>
      <c r="CFL16" s="341"/>
      <c r="CFM16" s="341"/>
      <c r="CFN16" s="341"/>
      <c r="CFO16" s="341"/>
      <c r="CFP16" s="341"/>
      <c r="CFQ16" s="341"/>
      <c r="CFR16" s="341"/>
      <c r="CFS16" s="341"/>
      <c r="CFT16" s="341"/>
      <c r="CFU16" s="341"/>
      <c r="CFV16" s="341"/>
      <c r="CFW16" s="341"/>
      <c r="CFX16" s="341"/>
      <c r="CFY16" s="341"/>
      <c r="CFZ16" s="341"/>
      <c r="CGA16" s="341"/>
      <c r="CGB16" s="341"/>
      <c r="CGC16" s="341"/>
      <c r="CGD16" s="341"/>
      <c r="CGE16" s="341"/>
      <c r="CGF16" s="341"/>
      <c r="CGG16" s="341"/>
      <c r="CGH16" s="341"/>
      <c r="CGI16" s="341"/>
      <c r="CGJ16" s="341"/>
      <c r="CGK16" s="341"/>
      <c r="CGL16" s="341"/>
      <c r="CGM16" s="341"/>
      <c r="CGN16" s="341"/>
      <c r="CGO16" s="341"/>
      <c r="CGP16" s="341"/>
      <c r="CGQ16" s="341"/>
      <c r="CGR16" s="341"/>
      <c r="CGS16" s="341"/>
      <c r="CGT16" s="341"/>
      <c r="CGU16" s="341"/>
      <c r="CGV16" s="341"/>
      <c r="CGW16" s="341"/>
      <c r="CGX16" s="341"/>
      <c r="CGY16" s="341"/>
      <c r="CGZ16" s="341"/>
      <c r="CHA16" s="341"/>
      <c r="CHB16" s="341"/>
      <c r="CHC16" s="341"/>
      <c r="CHD16" s="341"/>
      <c r="CHE16" s="341"/>
      <c r="CHF16" s="341"/>
      <c r="CHG16" s="341"/>
      <c r="CHH16" s="341"/>
      <c r="CHI16" s="341"/>
      <c r="CHJ16" s="341"/>
      <c r="CHK16" s="341"/>
      <c r="CHL16" s="341"/>
      <c r="CHM16" s="341"/>
      <c r="CHN16" s="341"/>
      <c r="CHO16" s="341"/>
      <c r="CHP16" s="341"/>
      <c r="CHQ16" s="341"/>
      <c r="CHR16" s="341"/>
      <c r="CHS16" s="341"/>
      <c r="CHT16" s="341"/>
      <c r="CHU16" s="341"/>
      <c r="CHV16" s="341"/>
      <c r="CHW16" s="341"/>
      <c r="CHX16" s="341"/>
      <c r="CHY16" s="341"/>
      <c r="CHZ16" s="341"/>
      <c r="CIA16" s="341"/>
      <c r="CIB16" s="341"/>
      <c r="CIC16" s="341"/>
      <c r="CID16" s="341"/>
      <c r="CIE16" s="341"/>
      <c r="CIF16" s="341"/>
      <c r="CIG16" s="341"/>
      <c r="CIH16" s="341"/>
      <c r="CII16" s="341"/>
      <c r="CIJ16" s="341"/>
      <c r="CIK16" s="341"/>
      <c r="CIL16" s="341"/>
      <c r="CIM16" s="341"/>
      <c r="CIN16" s="341"/>
      <c r="CIO16" s="341"/>
      <c r="CIP16" s="341"/>
      <c r="CIQ16" s="341"/>
      <c r="CIR16" s="341"/>
      <c r="CIS16" s="341"/>
      <c r="CIT16" s="341"/>
      <c r="CIU16" s="341"/>
      <c r="CIV16" s="341"/>
      <c r="CIW16" s="341"/>
      <c r="CIX16" s="341"/>
      <c r="CIY16" s="341"/>
      <c r="CIZ16" s="341"/>
      <c r="CJA16" s="341"/>
      <c r="CJB16" s="341"/>
      <c r="CJC16" s="341"/>
      <c r="CJD16" s="341"/>
      <c r="CJE16" s="341"/>
      <c r="CJF16" s="341"/>
      <c r="CJG16" s="341"/>
      <c r="CJH16" s="341"/>
      <c r="CJI16" s="341"/>
      <c r="CJJ16" s="341"/>
      <c r="CJK16" s="341"/>
      <c r="CJL16" s="341"/>
      <c r="CJM16" s="341"/>
      <c r="CJN16" s="341"/>
      <c r="CJO16" s="341"/>
      <c r="CJP16" s="341"/>
      <c r="CJQ16" s="341"/>
      <c r="CJR16" s="341"/>
      <c r="CJS16" s="341"/>
      <c r="CJT16" s="341"/>
      <c r="CJU16" s="341"/>
      <c r="CJV16" s="341"/>
      <c r="CJW16" s="341"/>
      <c r="CJX16" s="341"/>
      <c r="CJY16" s="341"/>
      <c r="CJZ16" s="341"/>
      <c r="CKA16" s="341"/>
      <c r="CKB16" s="341"/>
      <c r="CKC16" s="341"/>
      <c r="CKD16" s="341"/>
      <c r="CKE16" s="341"/>
      <c r="CKF16" s="341"/>
      <c r="CKG16" s="341"/>
      <c r="CKH16" s="341"/>
      <c r="CKI16" s="341"/>
      <c r="CKJ16" s="341"/>
      <c r="CKK16" s="341"/>
      <c r="CKL16" s="341"/>
      <c r="CKM16" s="341"/>
      <c r="CKN16" s="341"/>
      <c r="CKO16" s="341"/>
      <c r="CKP16" s="341"/>
      <c r="CKQ16" s="341"/>
      <c r="CKR16" s="341"/>
      <c r="CKS16" s="341"/>
      <c r="CKT16" s="341"/>
      <c r="CKU16" s="341"/>
      <c r="CKV16" s="341"/>
      <c r="CKW16" s="341"/>
      <c r="CKX16" s="341"/>
      <c r="CKY16" s="341"/>
      <c r="CKZ16" s="341"/>
      <c r="CLA16" s="341"/>
      <c r="CLB16" s="341"/>
      <c r="CLC16" s="341"/>
      <c r="CLD16" s="341"/>
      <c r="CLE16" s="341"/>
      <c r="CLF16" s="341"/>
      <c r="CLG16" s="341"/>
      <c r="CLH16" s="341"/>
      <c r="CLI16" s="341"/>
      <c r="CLJ16" s="341"/>
      <c r="CLK16" s="341"/>
      <c r="CLL16" s="341"/>
      <c r="CLM16" s="341"/>
      <c r="CLN16" s="341"/>
      <c r="CLO16" s="341"/>
      <c r="CLP16" s="341"/>
      <c r="CLQ16" s="341"/>
      <c r="CLR16" s="341"/>
      <c r="CLS16" s="341"/>
      <c r="CLT16" s="341"/>
      <c r="CLU16" s="341"/>
      <c r="CLV16" s="341"/>
      <c r="CLW16" s="341"/>
      <c r="CLX16" s="341"/>
      <c r="CLY16" s="341"/>
      <c r="CLZ16" s="341"/>
      <c r="CMA16" s="341"/>
      <c r="CMB16" s="341"/>
      <c r="CMC16" s="341"/>
      <c r="CMD16" s="341"/>
      <c r="CME16" s="341"/>
      <c r="CMF16" s="341"/>
      <c r="CMG16" s="341"/>
      <c r="CMH16" s="341"/>
      <c r="CMI16" s="341"/>
      <c r="CMJ16" s="341"/>
      <c r="CMK16" s="341"/>
      <c r="CML16" s="341"/>
      <c r="CMM16" s="341"/>
      <c r="CMN16" s="341"/>
      <c r="CMO16" s="341"/>
      <c r="CMP16" s="341"/>
      <c r="CMQ16" s="341"/>
      <c r="CMR16" s="341"/>
      <c r="CMS16" s="341"/>
      <c r="CMT16" s="341"/>
      <c r="CMU16" s="341"/>
      <c r="CMV16" s="341"/>
      <c r="CMW16" s="341"/>
      <c r="CMX16" s="341"/>
      <c r="CMY16" s="341"/>
      <c r="CMZ16" s="341"/>
      <c r="CNA16" s="341"/>
      <c r="CNB16" s="341"/>
      <c r="CNC16" s="341"/>
      <c r="CND16" s="341"/>
      <c r="CNE16" s="341"/>
      <c r="CNF16" s="341"/>
      <c r="CNG16" s="341"/>
      <c r="CNH16" s="341"/>
      <c r="CNI16" s="341"/>
      <c r="CNJ16" s="341"/>
      <c r="CNK16" s="341"/>
      <c r="CNL16" s="341"/>
      <c r="CNM16" s="341"/>
      <c r="CNN16" s="341"/>
      <c r="CNO16" s="341"/>
      <c r="CNP16" s="341"/>
      <c r="CNQ16" s="341"/>
      <c r="CNR16" s="341"/>
      <c r="CNS16" s="341"/>
      <c r="CNT16" s="341"/>
      <c r="CNU16" s="341"/>
      <c r="CNV16" s="341"/>
      <c r="CNW16" s="341"/>
      <c r="CNX16" s="341"/>
      <c r="CNY16" s="341"/>
      <c r="CNZ16" s="341"/>
      <c r="COA16" s="341"/>
      <c r="COB16" s="341"/>
      <c r="COC16" s="341"/>
      <c r="COD16" s="341"/>
      <c r="COE16" s="341"/>
      <c r="COF16" s="341"/>
      <c r="COG16" s="341"/>
      <c r="COH16" s="341"/>
      <c r="COI16" s="341"/>
      <c r="COJ16" s="341"/>
      <c r="COK16" s="341"/>
      <c r="COL16" s="341"/>
      <c r="COM16" s="341"/>
      <c r="CON16" s="341"/>
      <c r="COO16" s="341"/>
      <c r="COP16" s="341"/>
      <c r="COQ16" s="341"/>
      <c r="COR16" s="341"/>
      <c r="COS16" s="341"/>
      <c r="COT16" s="341"/>
      <c r="COU16" s="341"/>
      <c r="COV16" s="341"/>
      <c r="COW16" s="341"/>
      <c r="COX16" s="341"/>
      <c r="COY16" s="341"/>
      <c r="COZ16" s="341"/>
      <c r="CPA16" s="341"/>
      <c r="CPB16" s="341"/>
      <c r="CPC16" s="341"/>
      <c r="CPD16" s="341"/>
      <c r="CPE16" s="341"/>
      <c r="CPF16" s="341"/>
      <c r="CPG16" s="341"/>
      <c r="CPH16" s="341"/>
      <c r="CPI16" s="341"/>
      <c r="CPJ16" s="341"/>
      <c r="CPK16" s="341"/>
      <c r="CPL16" s="341"/>
      <c r="CPM16" s="341"/>
      <c r="CPN16" s="341"/>
      <c r="CPO16" s="341"/>
      <c r="CPP16" s="341"/>
      <c r="CPQ16" s="341"/>
      <c r="CPR16" s="341"/>
      <c r="CPS16" s="341"/>
      <c r="CPT16" s="341"/>
      <c r="CPU16" s="341"/>
      <c r="CPV16" s="341"/>
      <c r="CPW16" s="341"/>
      <c r="CPX16" s="341"/>
      <c r="CPY16" s="341"/>
      <c r="CPZ16" s="341"/>
      <c r="CQA16" s="341"/>
      <c r="CQB16" s="341"/>
      <c r="CQC16" s="341"/>
      <c r="CQD16" s="341"/>
      <c r="CQE16" s="341"/>
      <c r="CQF16" s="341"/>
      <c r="CQG16" s="341"/>
      <c r="CQH16" s="341"/>
      <c r="CQI16" s="341"/>
      <c r="CQJ16" s="341"/>
      <c r="CQK16" s="341"/>
      <c r="CQL16" s="341"/>
      <c r="CQM16" s="341"/>
      <c r="CQN16" s="341"/>
      <c r="CQO16" s="341"/>
      <c r="CQP16" s="341"/>
      <c r="CQQ16" s="341"/>
      <c r="CQR16" s="341"/>
      <c r="CQS16" s="341"/>
      <c r="CQT16" s="341"/>
      <c r="CQU16" s="341"/>
      <c r="CQV16" s="341"/>
      <c r="CQW16" s="341"/>
      <c r="CQX16" s="341"/>
      <c r="CQY16" s="341"/>
      <c r="CQZ16" s="341"/>
      <c r="CRA16" s="341"/>
      <c r="CRB16" s="341"/>
      <c r="CRC16" s="341"/>
      <c r="CRD16" s="341"/>
      <c r="CRE16" s="341"/>
      <c r="CRF16" s="341"/>
      <c r="CRG16" s="341"/>
      <c r="CRH16" s="341"/>
      <c r="CRI16" s="341"/>
      <c r="CRJ16" s="341"/>
      <c r="CRK16" s="341"/>
      <c r="CRL16" s="341"/>
      <c r="CRM16" s="341"/>
      <c r="CRN16" s="341"/>
      <c r="CRO16" s="341"/>
      <c r="CRP16" s="341"/>
      <c r="CRQ16" s="341"/>
      <c r="CRR16" s="341"/>
      <c r="CRS16" s="341"/>
      <c r="CRT16" s="341"/>
      <c r="CRU16" s="341"/>
      <c r="CRV16" s="341"/>
      <c r="CRW16" s="341"/>
      <c r="CRX16" s="341"/>
      <c r="CRY16" s="341"/>
      <c r="CRZ16" s="341"/>
      <c r="CSA16" s="341"/>
      <c r="CSB16" s="341"/>
      <c r="CSC16" s="341"/>
      <c r="CSD16" s="341"/>
      <c r="CSE16" s="341"/>
      <c r="CSF16" s="341"/>
      <c r="CSG16" s="341"/>
      <c r="CSH16" s="341"/>
      <c r="CSI16" s="341"/>
      <c r="CSJ16" s="341"/>
      <c r="CSK16" s="341"/>
      <c r="CSL16" s="341"/>
      <c r="CSM16" s="341"/>
      <c r="CSN16" s="341"/>
      <c r="CSO16" s="341"/>
      <c r="CSP16" s="341"/>
      <c r="CSQ16" s="341"/>
      <c r="CSR16" s="341"/>
      <c r="CSS16" s="341"/>
      <c r="CST16" s="341"/>
      <c r="CSU16" s="341"/>
      <c r="CSV16" s="341"/>
      <c r="CSW16" s="341"/>
      <c r="CSX16" s="341"/>
      <c r="CSY16" s="341"/>
      <c r="CSZ16" s="341"/>
      <c r="CTA16" s="341"/>
      <c r="CTB16" s="341"/>
      <c r="CTC16" s="341"/>
      <c r="CTD16" s="341"/>
      <c r="CTE16" s="341"/>
      <c r="CTF16" s="341"/>
      <c r="CTG16" s="341"/>
      <c r="CTH16" s="341"/>
      <c r="CTI16" s="341"/>
      <c r="CTJ16" s="341"/>
      <c r="CTK16" s="341"/>
      <c r="CTL16" s="341"/>
      <c r="CTM16" s="341"/>
      <c r="CTN16" s="341"/>
      <c r="CTO16" s="341"/>
      <c r="CTP16" s="341"/>
      <c r="CTQ16" s="341"/>
      <c r="CTR16" s="341"/>
      <c r="CTS16" s="341"/>
      <c r="CTT16" s="341"/>
      <c r="CTU16" s="341"/>
      <c r="CTV16" s="341"/>
      <c r="CTW16" s="341"/>
      <c r="CTX16" s="341"/>
      <c r="CTY16" s="341"/>
      <c r="CTZ16" s="341"/>
      <c r="CUA16" s="341"/>
      <c r="CUB16" s="341"/>
      <c r="CUC16" s="341"/>
      <c r="CUD16" s="341"/>
      <c r="CUE16" s="341"/>
      <c r="CUF16" s="341"/>
      <c r="CUG16" s="341"/>
      <c r="CUH16" s="341"/>
      <c r="CUI16" s="341"/>
      <c r="CUJ16" s="341"/>
      <c r="CUK16" s="341"/>
      <c r="CUL16" s="341"/>
      <c r="CUM16" s="341"/>
      <c r="CUN16" s="341"/>
      <c r="CUO16" s="341"/>
      <c r="CUP16" s="341"/>
      <c r="CUQ16" s="341"/>
      <c r="CUR16" s="341"/>
      <c r="CUS16" s="341"/>
      <c r="CUT16" s="341"/>
      <c r="CUU16" s="341"/>
      <c r="CUV16" s="341"/>
      <c r="CUW16" s="341"/>
      <c r="CUX16" s="341"/>
      <c r="CUY16" s="341"/>
      <c r="CUZ16" s="341"/>
      <c r="CVA16" s="341"/>
      <c r="CVB16" s="341"/>
      <c r="CVC16" s="341"/>
      <c r="CVD16" s="341"/>
      <c r="CVE16" s="341"/>
      <c r="CVF16" s="341"/>
      <c r="CVG16" s="341"/>
      <c r="CVH16" s="341"/>
      <c r="CVI16" s="341"/>
      <c r="CVJ16" s="341"/>
      <c r="CVK16" s="341"/>
      <c r="CVL16" s="341"/>
      <c r="CVM16" s="341"/>
      <c r="CVN16" s="341"/>
      <c r="CVO16" s="341"/>
      <c r="CVP16" s="341"/>
      <c r="CVQ16" s="341"/>
      <c r="CVR16" s="341"/>
      <c r="CVS16" s="341"/>
      <c r="CVT16" s="341"/>
      <c r="CVU16" s="341"/>
      <c r="CVV16" s="341"/>
      <c r="CVW16" s="341"/>
      <c r="CVX16" s="341"/>
      <c r="CVY16" s="341"/>
      <c r="CVZ16" s="341"/>
      <c r="CWA16" s="341"/>
      <c r="CWB16" s="341"/>
      <c r="CWC16" s="341"/>
      <c r="CWD16" s="341"/>
      <c r="CWE16" s="341"/>
      <c r="CWF16" s="341"/>
      <c r="CWG16" s="341"/>
      <c r="CWH16" s="341"/>
      <c r="CWI16" s="341"/>
      <c r="CWJ16" s="341"/>
      <c r="CWK16" s="341"/>
      <c r="CWL16" s="341"/>
      <c r="CWM16" s="341"/>
      <c r="CWN16" s="341"/>
      <c r="CWO16" s="341"/>
      <c r="CWP16" s="341"/>
      <c r="CWQ16" s="341"/>
      <c r="CWR16" s="341"/>
      <c r="CWS16" s="341"/>
      <c r="CWT16" s="341"/>
      <c r="CWU16" s="341"/>
      <c r="CWV16" s="341"/>
      <c r="CWW16" s="341"/>
      <c r="CWX16" s="341"/>
      <c r="CWY16" s="341"/>
      <c r="CWZ16" s="341"/>
      <c r="CXA16" s="341"/>
      <c r="CXB16" s="341"/>
      <c r="CXC16" s="341"/>
      <c r="CXD16" s="341"/>
      <c r="CXE16" s="341"/>
      <c r="CXF16" s="341"/>
      <c r="CXG16" s="341"/>
      <c r="CXH16" s="341"/>
      <c r="CXI16" s="341"/>
      <c r="CXJ16" s="341"/>
      <c r="CXK16" s="341"/>
      <c r="CXL16" s="341"/>
      <c r="CXM16" s="341"/>
      <c r="CXN16" s="341"/>
      <c r="CXO16" s="341"/>
      <c r="CXP16" s="341"/>
      <c r="CXQ16" s="341"/>
      <c r="CXR16" s="341"/>
      <c r="CXS16" s="341"/>
      <c r="CXT16" s="341"/>
      <c r="CXU16" s="341"/>
      <c r="CXV16" s="341"/>
      <c r="CXW16" s="341"/>
      <c r="CXX16" s="341"/>
      <c r="CXY16" s="341"/>
      <c r="CXZ16" s="341"/>
      <c r="CYA16" s="341"/>
      <c r="CYB16" s="341"/>
      <c r="CYC16" s="341"/>
      <c r="CYD16" s="341"/>
      <c r="CYE16" s="341"/>
      <c r="CYF16" s="341"/>
      <c r="CYG16" s="341"/>
      <c r="CYH16" s="341"/>
      <c r="CYI16" s="341"/>
      <c r="CYJ16" s="341"/>
      <c r="CYK16" s="341"/>
      <c r="CYL16" s="341"/>
      <c r="CYM16" s="341"/>
      <c r="CYN16" s="341"/>
      <c r="CYO16" s="341"/>
      <c r="CYP16" s="341"/>
      <c r="CYQ16" s="341"/>
      <c r="CYR16" s="341"/>
      <c r="CYS16" s="341"/>
      <c r="CYT16" s="341"/>
      <c r="CYU16" s="341"/>
      <c r="CYV16" s="341"/>
      <c r="CYW16" s="341"/>
      <c r="CYX16" s="341"/>
      <c r="CYY16" s="341"/>
      <c r="CYZ16" s="341"/>
      <c r="CZA16" s="341"/>
      <c r="CZB16" s="341"/>
      <c r="CZC16" s="341"/>
      <c r="CZD16" s="341"/>
      <c r="CZE16" s="341"/>
      <c r="CZF16" s="341"/>
      <c r="CZG16" s="341"/>
      <c r="CZH16" s="341"/>
      <c r="CZI16" s="341"/>
      <c r="CZJ16" s="341"/>
      <c r="CZK16" s="341"/>
      <c r="CZL16" s="341"/>
      <c r="CZM16" s="341"/>
      <c r="CZN16" s="341"/>
      <c r="CZO16" s="341"/>
      <c r="CZP16" s="341"/>
      <c r="CZQ16" s="341"/>
      <c r="CZR16" s="341"/>
      <c r="CZS16" s="341"/>
      <c r="CZT16" s="341"/>
      <c r="CZU16" s="341"/>
      <c r="CZV16" s="341"/>
      <c r="CZW16" s="341"/>
      <c r="CZX16" s="341"/>
      <c r="CZY16" s="341"/>
      <c r="CZZ16" s="341"/>
      <c r="DAA16" s="341"/>
      <c r="DAB16" s="341"/>
      <c r="DAC16" s="341"/>
      <c r="DAD16" s="341"/>
      <c r="DAE16" s="341"/>
      <c r="DAF16" s="341"/>
      <c r="DAG16" s="341"/>
      <c r="DAH16" s="341"/>
      <c r="DAI16" s="341"/>
      <c r="DAJ16" s="341"/>
      <c r="DAK16" s="341"/>
      <c r="DAL16" s="341"/>
      <c r="DAM16" s="341"/>
      <c r="DAN16" s="341"/>
      <c r="DAO16" s="341"/>
      <c r="DAP16" s="341"/>
      <c r="DAQ16" s="341"/>
      <c r="DAR16" s="341"/>
      <c r="DAS16" s="341"/>
      <c r="DAT16" s="341"/>
      <c r="DAU16" s="341"/>
      <c r="DAV16" s="341"/>
      <c r="DAW16" s="341"/>
      <c r="DAX16" s="341"/>
      <c r="DAY16" s="341"/>
      <c r="DAZ16" s="341"/>
      <c r="DBA16" s="341"/>
      <c r="DBB16" s="341"/>
      <c r="DBC16" s="341"/>
      <c r="DBD16" s="341"/>
      <c r="DBE16" s="341"/>
      <c r="DBF16" s="341"/>
      <c r="DBG16" s="341"/>
      <c r="DBH16" s="341"/>
      <c r="DBI16" s="341"/>
      <c r="DBJ16" s="341"/>
      <c r="DBK16" s="341"/>
      <c r="DBL16" s="341"/>
      <c r="DBM16" s="341"/>
      <c r="DBN16" s="341"/>
      <c r="DBO16" s="341"/>
      <c r="DBP16" s="341"/>
      <c r="DBQ16" s="341"/>
      <c r="DBR16" s="341"/>
      <c r="DBS16" s="341"/>
      <c r="DBT16" s="341"/>
      <c r="DBU16" s="341"/>
      <c r="DBV16" s="341"/>
      <c r="DBW16" s="341"/>
      <c r="DBX16" s="341"/>
      <c r="DBY16" s="341"/>
      <c r="DBZ16" s="341"/>
      <c r="DCA16" s="341"/>
      <c r="DCB16" s="341"/>
      <c r="DCC16" s="341"/>
      <c r="DCD16" s="341"/>
      <c r="DCE16" s="341"/>
      <c r="DCF16" s="341"/>
      <c r="DCG16" s="341"/>
      <c r="DCH16" s="341"/>
      <c r="DCI16" s="341"/>
      <c r="DCJ16" s="341"/>
      <c r="DCK16" s="341"/>
      <c r="DCL16" s="341"/>
      <c r="DCM16" s="341"/>
      <c r="DCN16" s="341"/>
      <c r="DCO16" s="341"/>
      <c r="DCP16" s="341"/>
      <c r="DCQ16" s="341"/>
      <c r="DCR16" s="341"/>
      <c r="DCS16" s="341"/>
      <c r="DCT16" s="341"/>
      <c r="DCU16" s="341"/>
      <c r="DCV16" s="341"/>
      <c r="DCW16" s="341"/>
      <c r="DCX16" s="341"/>
      <c r="DCY16" s="341"/>
      <c r="DCZ16" s="341"/>
      <c r="DDA16" s="341"/>
      <c r="DDB16" s="341"/>
      <c r="DDC16" s="341"/>
      <c r="DDD16" s="341"/>
      <c r="DDE16" s="341"/>
      <c r="DDF16" s="341"/>
      <c r="DDG16" s="341"/>
      <c r="DDH16" s="341"/>
      <c r="DDI16" s="341"/>
      <c r="DDJ16" s="341"/>
      <c r="DDK16" s="341"/>
      <c r="DDL16" s="341"/>
      <c r="DDM16" s="341"/>
      <c r="DDN16" s="341"/>
      <c r="DDO16" s="341"/>
      <c r="DDP16" s="341"/>
      <c r="DDQ16" s="341"/>
      <c r="DDR16" s="341"/>
      <c r="DDS16" s="341"/>
      <c r="DDT16" s="341"/>
      <c r="DDU16" s="341"/>
      <c r="DDV16" s="341"/>
      <c r="DDW16" s="341"/>
      <c r="DDX16" s="341"/>
      <c r="DDY16" s="341"/>
      <c r="DDZ16" s="341"/>
      <c r="DEA16" s="341"/>
      <c r="DEB16" s="341"/>
      <c r="DEC16" s="341"/>
      <c r="DED16" s="341"/>
      <c r="DEE16" s="341"/>
      <c r="DEF16" s="341"/>
      <c r="DEG16" s="341"/>
      <c r="DEH16" s="341"/>
      <c r="DEI16" s="341"/>
      <c r="DEJ16" s="341"/>
      <c r="DEK16" s="341"/>
      <c r="DEL16" s="341"/>
      <c r="DEM16" s="341"/>
      <c r="DEN16" s="341"/>
      <c r="DEO16" s="341"/>
      <c r="DEP16" s="341"/>
      <c r="DEQ16" s="341"/>
      <c r="DER16" s="341"/>
      <c r="DES16" s="341"/>
      <c r="DET16" s="341"/>
      <c r="DEU16" s="341"/>
      <c r="DEV16" s="341"/>
      <c r="DEW16" s="341"/>
      <c r="DEX16" s="341"/>
      <c r="DEY16" s="341"/>
      <c r="DEZ16" s="341"/>
      <c r="DFA16" s="341"/>
      <c r="DFB16" s="341"/>
      <c r="DFC16" s="341"/>
      <c r="DFD16" s="341"/>
      <c r="DFE16" s="341"/>
      <c r="DFF16" s="341"/>
      <c r="DFG16" s="341"/>
      <c r="DFH16" s="341"/>
      <c r="DFI16" s="341"/>
      <c r="DFJ16" s="341"/>
      <c r="DFK16" s="341"/>
      <c r="DFL16" s="341"/>
      <c r="DFM16" s="341"/>
      <c r="DFN16" s="341"/>
      <c r="DFO16" s="341"/>
      <c r="DFP16" s="341"/>
      <c r="DFQ16" s="341"/>
      <c r="DFR16" s="341"/>
      <c r="DFS16" s="341"/>
      <c r="DFT16" s="341"/>
      <c r="DFU16" s="341"/>
      <c r="DFV16" s="341"/>
      <c r="DFW16" s="341"/>
      <c r="DFX16" s="341"/>
      <c r="DFY16" s="341"/>
      <c r="DFZ16" s="341"/>
      <c r="DGA16" s="341"/>
      <c r="DGB16" s="341"/>
      <c r="DGC16" s="341"/>
      <c r="DGD16" s="341"/>
      <c r="DGE16" s="341"/>
      <c r="DGF16" s="341"/>
      <c r="DGG16" s="341"/>
      <c r="DGH16" s="341"/>
      <c r="DGI16" s="341"/>
      <c r="DGJ16" s="341"/>
      <c r="DGK16" s="341"/>
      <c r="DGL16" s="341"/>
      <c r="DGM16" s="341"/>
      <c r="DGN16" s="341"/>
      <c r="DGO16" s="341"/>
      <c r="DGP16" s="341"/>
      <c r="DGQ16" s="341"/>
      <c r="DGR16" s="341"/>
      <c r="DGS16" s="341"/>
      <c r="DGT16" s="341"/>
      <c r="DGU16" s="341"/>
      <c r="DGV16" s="341"/>
      <c r="DGW16" s="341"/>
      <c r="DGX16" s="341"/>
      <c r="DGY16" s="341"/>
      <c r="DGZ16" s="341"/>
      <c r="DHA16" s="341"/>
      <c r="DHB16" s="341"/>
      <c r="DHC16" s="341"/>
      <c r="DHD16" s="341"/>
      <c r="DHE16" s="341"/>
      <c r="DHF16" s="341"/>
      <c r="DHG16" s="341"/>
      <c r="DHH16" s="341"/>
      <c r="DHI16" s="341"/>
      <c r="DHJ16" s="341"/>
      <c r="DHK16" s="341"/>
      <c r="DHL16" s="341"/>
      <c r="DHM16" s="341"/>
      <c r="DHN16" s="341"/>
      <c r="DHO16" s="341"/>
      <c r="DHP16" s="341"/>
      <c r="DHQ16" s="341"/>
      <c r="DHR16" s="341"/>
      <c r="DHS16" s="341"/>
      <c r="DHT16" s="341"/>
      <c r="DHU16" s="341"/>
      <c r="DHV16" s="341"/>
      <c r="DHW16" s="341"/>
      <c r="DHX16" s="341"/>
      <c r="DHY16" s="341"/>
      <c r="DHZ16" s="341"/>
      <c r="DIA16" s="341"/>
      <c r="DIB16" s="341"/>
      <c r="DIC16" s="341"/>
      <c r="DID16" s="341"/>
      <c r="DIE16" s="341"/>
      <c r="DIF16" s="341"/>
      <c r="DIG16" s="341"/>
      <c r="DIH16" s="341"/>
      <c r="DII16" s="341"/>
      <c r="DIJ16" s="341"/>
      <c r="DIK16" s="341"/>
      <c r="DIL16" s="341"/>
      <c r="DIM16" s="341"/>
      <c r="DIN16" s="341"/>
      <c r="DIO16" s="341"/>
      <c r="DIP16" s="341"/>
      <c r="DIQ16" s="341"/>
      <c r="DIR16" s="341"/>
      <c r="DIS16" s="341"/>
      <c r="DIT16" s="341"/>
      <c r="DIU16" s="341"/>
      <c r="DIV16" s="341"/>
      <c r="DIW16" s="341"/>
      <c r="DIX16" s="341"/>
      <c r="DIY16" s="341"/>
      <c r="DIZ16" s="341"/>
      <c r="DJA16" s="341"/>
      <c r="DJB16" s="341"/>
      <c r="DJC16" s="341"/>
      <c r="DJD16" s="341"/>
      <c r="DJE16" s="341"/>
      <c r="DJF16" s="341"/>
      <c r="DJG16" s="341"/>
      <c r="DJH16" s="341"/>
      <c r="DJI16" s="341"/>
      <c r="DJJ16" s="341"/>
      <c r="DJK16" s="341"/>
      <c r="DJL16" s="341"/>
      <c r="DJM16" s="341"/>
      <c r="DJN16" s="341"/>
      <c r="DJO16" s="341"/>
      <c r="DJP16" s="341"/>
      <c r="DJQ16" s="341"/>
      <c r="DJR16" s="341"/>
      <c r="DJS16" s="341"/>
      <c r="DJT16" s="341"/>
      <c r="DJU16" s="341"/>
      <c r="DJV16" s="341"/>
      <c r="DJW16" s="341"/>
      <c r="DJX16" s="341"/>
      <c r="DJY16" s="341"/>
      <c r="DJZ16" s="341"/>
      <c r="DKA16" s="341"/>
      <c r="DKB16" s="341"/>
      <c r="DKC16" s="341"/>
      <c r="DKD16" s="341"/>
      <c r="DKE16" s="341"/>
      <c r="DKF16" s="341"/>
      <c r="DKG16" s="341"/>
      <c r="DKH16" s="341"/>
      <c r="DKI16" s="341"/>
      <c r="DKJ16" s="341"/>
      <c r="DKK16" s="341"/>
      <c r="DKL16" s="341"/>
      <c r="DKM16" s="341"/>
      <c r="DKN16" s="341"/>
      <c r="DKO16" s="341"/>
      <c r="DKP16" s="341"/>
      <c r="DKQ16" s="341"/>
      <c r="DKR16" s="341"/>
      <c r="DKS16" s="341"/>
      <c r="DKT16" s="341"/>
      <c r="DKU16" s="341"/>
      <c r="DKV16" s="341"/>
      <c r="DKW16" s="341"/>
      <c r="DKX16" s="341"/>
      <c r="DKY16" s="341"/>
      <c r="DKZ16" s="341"/>
      <c r="DLA16" s="341"/>
      <c r="DLB16" s="341"/>
      <c r="DLC16" s="341"/>
      <c r="DLD16" s="341"/>
      <c r="DLE16" s="341"/>
      <c r="DLF16" s="341"/>
      <c r="DLG16" s="341"/>
      <c r="DLH16" s="341"/>
      <c r="DLI16" s="341"/>
      <c r="DLJ16" s="341"/>
      <c r="DLK16" s="341"/>
      <c r="DLL16" s="341"/>
      <c r="DLM16" s="341"/>
      <c r="DLN16" s="341"/>
      <c r="DLO16" s="341"/>
      <c r="DLP16" s="341"/>
      <c r="DLQ16" s="341"/>
      <c r="DLR16" s="341"/>
      <c r="DLS16" s="341"/>
      <c r="DLT16" s="341"/>
      <c r="DLU16" s="341"/>
      <c r="DLV16" s="341"/>
      <c r="DLW16" s="341"/>
      <c r="DLX16" s="341"/>
      <c r="DLY16" s="341"/>
      <c r="DLZ16" s="341"/>
      <c r="DMA16" s="341"/>
      <c r="DMB16" s="341"/>
      <c r="DMC16" s="341"/>
      <c r="DMD16" s="341"/>
      <c r="DME16" s="341"/>
      <c r="DMF16" s="341"/>
      <c r="DMG16" s="341"/>
      <c r="DMH16" s="341"/>
      <c r="DMI16" s="341"/>
      <c r="DMJ16" s="341"/>
      <c r="DMK16" s="341"/>
      <c r="DML16" s="341"/>
      <c r="DMM16" s="341"/>
      <c r="DMN16" s="341"/>
      <c r="DMO16" s="341"/>
      <c r="DMP16" s="341"/>
      <c r="DMQ16" s="341"/>
      <c r="DMR16" s="341"/>
      <c r="DMS16" s="341"/>
      <c r="DMT16" s="341"/>
      <c r="DMU16" s="341"/>
      <c r="DMV16" s="341"/>
      <c r="DMW16" s="341"/>
      <c r="DMX16" s="341"/>
      <c r="DMY16" s="341"/>
      <c r="DMZ16" s="341"/>
      <c r="DNA16" s="341"/>
      <c r="DNB16" s="341"/>
      <c r="DNC16" s="341"/>
      <c r="DND16" s="341"/>
      <c r="DNE16" s="341"/>
      <c r="DNF16" s="341"/>
      <c r="DNG16" s="341"/>
      <c r="DNH16" s="341"/>
      <c r="DNI16" s="341"/>
      <c r="DNJ16" s="341"/>
      <c r="DNK16" s="341"/>
      <c r="DNL16" s="341"/>
      <c r="DNM16" s="341"/>
      <c r="DNN16" s="341"/>
      <c r="DNO16" s="341"/>
      <c r="DNP16" s="341"/>
      <c r="DNQ16" s="341"/>
      <c r="DNR16" s="341"/>
      <c r="DNS16" s="341"/>
      <c r="DNT16" s="341"/>
      <c r="DNU16" s="341"/>
      <c r="DNV16" s="341"/>
      <c r="DNW16" s="341"/>
      <c r="DNX16" s="341"/>
      <c r="DNY16" s="341"/>
      <c r="DNZ16" s="341"/>
      <c r="DOA16" s="341"/>
      <c r="DOB16" s="341"/>
      <c r="DOC16" s="341"/>
      <c r="DOD16" s="341"/>
      <c r="DOE16" s="341"/>
      <c r="DOF16" s="341"/>
      <c r="DOG16" s="341"/>
      <c r="DOH16" s="341"/>
      <c r="DOI16" s="341"/>
      <c r="DOJ16" s="341"/>
      <c r="DOK16" s="341"/>
      <c r="DOL16" s="341"/>
      <c r="DOM16" s="341"/>
      <c r="DON16" s="341"/>
      <c r="DOO16" s="341"/>
      <c r="DOP16" s="341"/>
      <c r="DOQ16" s="341"/>
      <c r="DOR16" s="341"/>
      <c r="DOS16" s="341"/>
      <c r="DOT16" s="341"/>
      <c r="DOU16" s="341"/>
      <c r="DOV16" s="341"/>
      <c r="DOW16" s="341"/>
      <c r="DOX16" s="341"/>
      <c r="DOY16" s="341"/>
      <c r="DOZ16" s="341"/>
      <c r="DPA16" s="341"/>
      <c r="DPB16" s="341"/>
      <c r="DPC16" s="341"/>
      <c r="DPD16" s="341"/>
      <c r="DPE16" s="341"/>
      <c r="DPF16" s="341"/>
      <c r="DPG16" s="341"/>
      <c r="DPH16" s="341"/>
      <c r="DPI16" s="341"/>
      <c r="DPJ16" s="341"/>
      <c r="DPK16" s="341"/>
      <c r="DPL16" s="341"/>
      <c r="DPM16" s="341"/>
      <c r="DPN16" s="341"/>
      <c r="DPO16" s="341"/>
      <c r="DPP16" s="341"/>
      <c r="DPQ16" s="341"/>
      <c r="DPR16" s="341"/>
      <c r="DPS16" s="341"/>
      <c r="DPT16" s="341"/>
      <c r="DPU16" s="341"/>
      <c r="DPV16" s="341"/>
      <c r="DPW16" s="341"/>
      <c r="DPX16" s="341"/>
      <c r="DPY16" s="341"/>
      <c r="DPZ16" s="341"/>
      <c r="DQA16" s="341"/>
      <c r="DQB16" s="341"/>
      <c r="DQC16" s="341"/>
      <c r="DQD16" s="341"/>
      <c r="DQE16" s="341"/>
      <c r="DQF16" s="341"/>
      <c r="DQG16" s="341"/>
      <c r="DQH16" s="341"/>
      <c r="DQI16" s="341"/>
      <c r="DQJ16" s="341"/>
      <c r="DQK16" s="341"/>
      <c r="DQL16" s="341"/>
      <c r="DQM16" s="341"/>
      <c r="DQN16" s="341"/>
      <c r="DQO16" s="341"/>
      <c r="DQP16" s="341"/>
      <c r="DQQ16" s="341"/>
      <c r="DQR16" s="341"/>
      <c r="DQS16" s="341"/>
      <c r="DQT16" s="341"/>
      <c r="DQU16" s="341"/>
      <c r="DQV16" s="341"/>
      <c r="DQW16" s="341"/>
      <c r="DQX16" s="341"/>
      <c r="DQY16" s="341"/>
      <c r="DQZ16" s="341"/>
      <c r="DRA16" s="341"/>
      <c r="DRB16" s="341"/>
      <c r="DRC16" s="341"/>
      <c r="DRD16" s="341"/>
      <c r="DRE16" s="341"/>
      <c r="DRF16" s="341"/>
      <c r="DRG16" s="341"/>
      <c r="DRH16" s="341"/>
      <c r="DRI16" s="341"/>
      <c r="DRJ16" s="341"/>
      <c r="DRK16" s="341"/>
      <c r="DRL16" s="341"/>
      <c r="DRM16" s="341"/>
      <c r="DRN16" s="341"/>
      <c r="DRO16" s="341"/>
      <c r="DRP16" s="341"/>
      <c r="DRQ16" s="341"/>
      <c r="DRR16" s="341"/>
      <c r="DRS16" s="341"/>
      <c r="DRT16" s="341"/>
      <c r="DRU16" s="341"/>
      <c r="DRV16" s="341"/>
      <c r="DRW16" s="341"/>
      <c r="DRX16" s="341"/>
      <c r="DRY16" s="341"/>
      <c r="DRZ16" s="341"/>
      <c r="DSA16" s="341"/>
      <c r="DSB16" s="341"/>
      <c r="DSC16" s="341"/>
      <c r="DSD16" s="341"/>
      <c r="DSE16" s="341"/>
      <c r="DSF16" s="341"/>
      <c r="DSG16" s="341"/>
      <c r="DSH16" s="341"/>
      <c r="DSI16" s="341"/>
      <c r="DSJ16" s="341"/>
      <c r="DSK16" s="341"/>
      <c r="DSL16" s="341"/>
      <c r="DSM16" s="341"/>
      <c r="DSN16" s="341"/>
      <c r="DSO16" s="341"/>
      <c r="DSP16" s="341"/>
      <c r="DSQ16" s="341"/>
      <c r="DSR16" s="341"/>
      <c r="DSS16" s="341"/>
      <c r="DST16" s="341"/>
      <c r="DSU16" s="341"/>
      <c r="DSV16" s="341"/>
      <c r="DSW16" s="341"/>
      <c r="DSX16" s="341"/>
      <c r="DSY16" s="341"/>
      <c r="DSZ16" s="341"/>
      <c r="DTA16" s="341"/>
      <c r="DTB16" s="341"/>
      <c r="DTC16" s="341"/>
      <c r="DTD16" s="341"/>
      <c r="DTE16" s="341"/>
      <c r="DTF16" s="341"/>
      <c r="DTG16" s="341"/>
      <c r="DTH16" s="341"/>
      <c r="DTI16" s="341"/>
      <c r="DTJ16" s="341"/>
      <c r="DTK16" s="341"/>
      <c r="DTL16" s="341"/>
      <c r="DTM16" s="341"/>
      <c r="DTN16" s="341"/>
      <c r="DTO16" s="341"/>
      <c r="DTP16" s="341"/>
      <c r="DTQ16" s="341"/>
      <c r="DTR16" s="341"/>
      <c r="DTS16" s="341"/>
      <c r="DTT16" s="341"/>
      <c r="DTU16" s="341"/>
      <c r="DTV16" s="341"/>
      <c r="DTW16" s="341"/>
      <c r="DTX16" s="341"/>
      <c r="DTY16" s="341"/>
      <c r="DTZ16" s="341"/>
      <c r="DUA16" s="341"/>
      <c r="DUB16" s="341"/>
      <c r="DUC16" s="341"/>
      <c r="DUD16" s="341"/>
      <c r="DUE16" s="341"/>
      <c r="DUF16" s="341"/>
      <c r="DUG16" s="341"/>
      <c r="DUH16" s="341"/>
      <c r="DUI16" s="341"/>
      <c r="DUJ16" s="341"/>
      <c r="DUK16" s="341"/>
      <c r="DUL16" s="341"/>
      <c r="DUM16" s="341"/>
      <c r="DUN16" s="341"/>
      <c r="DUO16" s="341"/>
      <c r="DUP16" s="341"/>
      <c r="DUQ16" s="341"/>
      <c r="DUR16" s="341"/>
      <c r="DUS16" s="341"/>
      <c r="DUT16" s="341"/>
      <c r="DUU16" s="341"/>
      <c r="DUV16" s="341"/>
      <c r="DUW16" s="341"/>
      <c r="DUX16" s="341"/>
      <c r="DUY16" s="341"/>
      <c r="DUZ16" s="341"/>
      <c r="DVA16" s="341"/>
      <c r="DVB16" s="341"/>
      <c r="DVC16" s="341"/>
      <c r="DVD16" s="341"/>
      <c r="DVE16" s="341"/>
      <c r="DVF16" s="341"/>
      <c r="DVG16" s="341"/>
      <c r="DVH16" s="341"/>
      <c r="DVI16" s="341"/>
      <c r="DVJ16" s="341"/>
      <c r="DVK16" s="341"/>
      <c r="DVL16" s="341"/>
      <c r="DVM16" s="341"/>
      <c r="DVN16" s="341"/>
      <c r="DVO16" s="341"/>
      <c r="DVP16" s="341"/>
      <c r="DVQ16" s="341"/>
      <c r="DVR16" s="341"/>
      <c r="DVS16" s="341"/>
      <c r="DVT16" s="341"/>
      <c r="DVU16" s="341"/>
      <c r="DVV16" s="341"/>
      <c r="DVW16" s="341"/>
      <c r="DVX16" s="341"/>
      <c r="DVY16" s="341"/>
      <c r="DVZ16" s="341"/>
      <c r="DWA16" s="341"/>
      <c r="DWB16" s="341"/>
      <c r="DWC16" s="341"/>
      <c r="DWD16" s="341"/>
      <c r="DWE16" s="341"/>
      <c r="DWF16" s="341"/>
      <c r="DWG16" s="341"/>
      <c r="DWH16" s="341"/>
      <c r="DWI16" s="341"/>
      <c r="DWJ16" s="341"/>
      <c r="DWK16" s="341"/>
      <c r="DWL16" s="341"/>
      <c r="DWM16" s="341"/>
      <c r="DWN16" s="341"/>
      <c r="DWO16" s="341"/>
      <c r="DWP16" s="341"/>
      <c r="DWQ16" s="341"/>
      <c r="DWR16" s="341"/>
      <c r="DWS16" s="341"/>
      <c r="DWT16" s="341"/>
      <c r="DWU16" s="341"/>
      <c r="DWV16" s="341"/>
      <c r="DWW16" s="341"/>
      <c r="DWX16" s="341"/>
      <c r="DWY16" s="341"/>
      <c r="DWZ16" s="341"/>
      <c r="DXA16" s="341"/>
      <c r="DXB16" s="341"/>
      <c r="DXC16" s="341"/>
      <c r="DXD16" s="341"/>
      <c r="DXE16" s="341"/>
      <c r="DXF16" s="341"/>
      <c r="DXG16" s="341"/>
      <c r="DXH16" s="341"/>
      <c r="DXI16" s="341"/>
      <c r="DXJ16" s="341"/>
      <c r="DXK16" s="341"/>
      <c r="DXL16" s="341"/>
      <c r="DXM16" s="341"/>
      <c r="DXN16" s="341"/>
      <c r="DXO16" s="341"/>
      <c r="DXP16" s="341"/>
      <c r="DXQ16" s="341"/>
      <c r="DXR16" s="341"/>
      <c r="DXS16" s="341"/>
      <c r="DXT16" s="341"/>
      <c r="DXU16" s="341"/>
      <c r="DXV16" s="341"/>
      <c r="DXW16" s="341"/>
      <c r="DXX16" s="341"/>
      <c r="DXY16" s="341"/>
      <c r="DXZ16" s="341"/>
      <c r="DYA16" s="341"/>
      <c r="DYB16" s="341"/>
      <c r="DYC16" s="341"/>
      <c r="DYD16" s="341"/>
      <c r="DYE16" s="341"/>
      <c r="DYF16" s="341"/>
      <c r="DYG16" s="341"/>
      <c r="DYH16" s="341"/>
      <c r="DYI16" s="341"/>
      <c r="DYJ16" s="341"/>
      <c r="DYK16" s="341"/>
      <c r="DYL16" s="341"/>
      <c r="DYM16" s="341"/>
      <c r="DYN16" s="341"/>
      <c r="DYO16" s="341"/>
      <c r="DYP16" s="341"/>
      <c r="DYQ16" s="341"/>
      <c r="DYR16" s="341"/>
      <c r="DYS16" s="341"/>
      <c r="DYT16" s="341"/>
      <c r="DYU16" s="341"/>
      <c r="DYV16" s="341"/>
      <c r="DYW16" s="341"/>
      <c r="DYX16" s="341"/>
      <c r="DYY16" s="341"/>
      <c r="DYZ16" s="341"/>
      <c r="DZA16" s="341"/>
      <c r="DZB16" s="341"/>
      <c r="DZC16" s="341"/>
      <c r="DZD16" s="341"/>
      <c r="DZE16" s="341"/>
      <c r="DZF16" s="341"/>
      <c r="DZG16" s="341"/>
      <c r="DZH16" s="341"/>
      <c r="DZI16" s="341"/>
      <c r="DZJ16" s="341"/>
      <c r="DZK16" s="341"/>
      <c r="DZL16" s="341"/>
      <c r="DZM16" s="341"/>
      <c r="DZN16" s="341"/>
      <c r="DZO16" s="341"/>
      <c r="DZP16" s="341"/>
      <c r="DZQ16" s="341"/>
      <c r="DZR16" s="341"/>
      <c r="DZS16" s="341"/>
      <c r="DZT16" s="341"/>
      <c r="DZU16" s="341"/>
      <c r="DZV16" s="341"/>
      <c r="DZW16" s="341"/>
      <c r="DZX16" s="341"/>
      <c r="DZY16" s="341"/>
      <c r="DZZ16" s="341"/>
      <c r="EAA16" s="341"/>
      <c r="EAB16" s="341"/>
      <c r="EAC16" s="341"/>
      <c r="EAD16" s="341"/>
      <c r="EAE16" s="341"/>
      <c r="EAF16" s="341"/>
      <c r="EAG16" s="341"/>
      <c r="EAH16" s="341"/>
      <c r="EAI16" s="341"/>
      <c r="EAJ16" s="341"/>
      <c r="EAK16" s="341"/>
      <c r="EAL16" s="341"/>
      <c r="EAM16" s="341"/>
      <c r="EAN16" s="341"/>
      <c r="EAO16" s="341"/>
      <c r="EAP16" s="341"/>
      <c r="EAQ16" s="341"/>
      <c r="EAR16" s="341"/>
      <c r="EAS16" s="341"/>
      <c r="EAT16" s="341"/>
      <c r="EAU16" s="341"/>
      <c r="EAV16" s="341"/>
      <c r="EAW16" s="341"/>
      <c r="EAX16" s="341"/>
      <c r="EAY16" s="341"/>
      <c r="EAZ16" s="341"/>
      <c r="EBA16" s="341"/>
      <c r="EBB16" s="341"/>
      <c r="EBC16" s="341"/>
      <c r="EBD16" s="341"/>
      <c r="EBE16" s="341"/>
      <c r="EBF16" s="341"/>
      <c r="EBG16" s="341"/>
      <c r="EBH16" s="341"/>
      <c r="EBI16" s="341"/>
      <c r="EBJ16" s="341"/>
      <c r="EBK16" s="341"/>
      <c r="EBL16" s="341"/>
      <c r="EBM16" s="341"/>
      <c r="EBN16" s="341"/>
      <c r="EBO16" s="341"/>
      <c r="EBP16" s="341"/>
      <c r="EBQ16" s="341"/>
      <c r="EBR16" s="341"/>
      <c r="EBS16" s="341"/>
      <c r="EBT16" s="341"/>
      <c r="EBU16" s="341"/>
      <c r="EBV16" s="341"/>
      <c r="EBW16" s="341"/>
      <c r="EBX16" s="341"/>
      <c r="EBY16" s="341"/>
      <c r="EBZ16" s="341"/>
      <c r="ECA16" s="341"/>
      <c r="ECB16" s="341"/>
      <c r="ECC16" s="341"/>
      <c r="ECD16" s="341"/>
      <c r="ECE16" s="341"/>
      <c r="ECF16" s="341"/>
      <c r="ECG16" s="341"/>
      <c r="ECH16" s="341"/>
      <c r="ECI16" s="341"/>
      <c r="ECJ16" s="341"/>
      <c r="ECK16" s="341"/>
      <c r="ECL16" s="341"/>
      <c r="ECM16" s="341"/>
      <c r="ECN16" s="341"/>
      <c r="ECO16" s="341"/>
      <c r="ECP16" s="341"/>
      <c r="ECQ16" s="341"/>
      <c r="ECR16" s="341"/>
      <c r="ECS16" s="341"/>
      <c r="ECT16" s="341"/>
      <c r="ECU16" s="341"/>
      <c r="ECV16" s="341"/>
      <c r="ECW16" s="341"/>
      <c r="ECX16" s="341"/>
      <c r="ECY16" s="341"/>
      <c r="ECZ16" s="341"/>
      <c r="EDA16" s="341"/>
      <c r="EDB16" s="341"/>
      <c r="EDC16" s="341"/>
      <c r="EDD16" s="341"/>
      <c r="EDE16" s="341"/>
      <c r="EDF16" s="341"/>
      <c r="EDG16" s="341"/>
      <c r="EDH16" s="341"/>
      <c r="EDI16" s="341"/>
      <c r="EDJ16" s="341"/>
      <c r="EDK16" s="341"/>
      <c r="EDL16" s="341"/>
      <c r="EDM16" s="341"/>
      <c r="EDN16" s="341"/>
      <c r="EDO16" s="341"/>
      <c r="EDP16" s="341"/>
      <c r="EDQ16" s="341"/>
      <c r="EDR16" s="341"/>
      <c r="EDS16" s="341"/>
      <c r="EDT16" s="341"/>
      <c r="EDU16" s="341"/>
      <c r="EDV16" s="341"/>
      <c r="EDW16" s="341"/>
      <c r="EDX16" s="341"/>
      <c r="EDY16" s="341"/>
      <c r="EDZ16" s="341"/>
      <c r="EEA16" s="341"/>
      <c r="EEB16" s="341"/>
      <c r="EEC16" s="341"/>
      <c r="EED16" s="341"/>
      <c r="EEE16" s="341"/>
      <c r="EEF16" s="341"/>
      <c r="EEG16" s="341"/>
      <c r="EEH16" s="341"/>
      <c r="EEI16" s="341"/>
      <c r="EEJ16" s="341"/>
      <c r="EEK16" s="341"/>
      <c r="EEL16" s="341"/>
      <c r="EEM16" s="341"/>
      <c r="EEN16" s="341"/>
      <c r="EEO16" s="341"/>
      <c r="EEP16" s="341"/>
      <c r="EEQ16" s="341"/>
      <c r="EER16" s="341"/>
      <c r="EES16" s="341"/>
      <c r="EET16" s="341"/>
      <c r="EEU16" s="341"/>
      <c r="EEV16" s="341"/>
      <c r="EEW16" s="341"/>
      <c r="EEX16" s="341"/>
      <c r="EEY16" s="341"/>
      <c r="EEZ16" s="341"/>
      <c r="EFA16" s="341"/>
      <c r="EFB16" s="341"/>
      <c r="EFC16" s="341"/>
      <c r="EFD16" s="341"/>
      <c r="EFE16" s="341"/>
      <c r="EFF16" s="341"/>
      <c r="EFG16" s="341"/>
      <c r="EFH16" s="341"/>
      <c r="EFI16" s="341"/>
      <c r="EFJ16" s="341"/>
      <c r="EFK16" s="341"/>
      <c r="EFL16" s="341"/>
      <c r="EFM16" s="341"/>
      <c r="EFN16" s="341"/>
      <c r="EFO16" s="341"/>
      <c r="EFP16" s="341"/>
      <c r="EFQ16" s="341"/>
      <c r="EFR16" s="341"/>
      <c r="EFS16" s="341"/>
      <c r="EFT16" s="341"/>
      <c r="EFU16" s="341"/>
      <c r="EFV16" s="341"/>
      <c r="EFW16" s="341"/>
      <c r="EFX16" s="341"/>
      <c r="EFY16" s="341"/>
      <c r="EFZ16" s="341"/>
      <c r="EGA16" s="341"/>
      <c r="EGB16" s="341"/>
      <c r="EGC16" s="341"/>
      <c r="EGD16" s="341"/>
      <c r="EGE16" s="341"/>
      <c r="EGF16" s="341"/>
      <c r="EGG16" s="341"/>
      <c r="EGH16" s="341"/>
      <c r="EGI16" s="341"/>
      <c r="EGJ16" s="341"/>
      <c r="EGK16" s="341"/>
      <c r="EGL16" s="341"/>
      <c r="EGM16" s="341"/>
      <c r="EGN16" s="341"/>
      <c r="EGO16" s="341"/>
      <c r="EGP16" s="341"/>
      <c r="EGQ16" s="341"/>
      <c r="EGR16" s="341"/>
      <c r="EGS16" s="341"/>
      <c r="EGT16" s="341"/>
      <c r="EGU16" s="341"/>
      <c r="EGV16" s="341"/>
      <c r="EGW16" s="341"/>
      <c r="EGX16" s="341"/>
      <c r="EGY16" s="341"/>
      <c r="EGZ16" s="341"/>
      <c r="EHA16" s="341"/>
      <c r="EHB16" s="341"/>
      <c r="EHC16" s="341"/>
      <c r="EHD16" s="341"/>
      <c r="EHE16" s="341"/>
      <c r="EHF16" s="341"/>
      <c r="EHG16" s="341"/>
      <c r="EHH16" s="341"/>
      <c r="EHI16" s="341"/>
      <c r="EHJ16" s="341"/>
      <c r="EHK16" s="341"/>
      <c r="EHL16" s="341"/>
      <c r="EHM16" s="341"/>
      <c r="EHN16" s="341"/>
      <c r="EHO16" s="341"/>
      <c r="EHP16" s="341"/>
      <c r="EHQ16" s="341"/>
      <c r="EHR16" s="341"/>
      <c r="EHS16" s="341"/>
      <c r="EHT16" s="341"/>
      <c r="EHU16" s="341"/>
      <c r="EHV16" s="341"/>
      <c r="EHW16" s="341"/>
      <c r="EHX16" s="341"/>
      <c r="EHY16" s="341"/>
      <c r="EHZ16" s="341"/>
      <c r="EIA16" s="341"/>
      <c r="EIB16" s="341"/>
      <c r="EIC16" s="341"/>
      <c r="EID16" s="341"/>
      <c r="EIE16" s="341"/>
      <c r="EIF16" s="341"/>
      <c r="EIG16" s="341"/>
      <c r="EIH16" s="341"/>
      <c r="EII16" s="341"/>
      <c r="EIJ16" s="341"/>
      <c r="EIK16" s="341"/>
      <c r="EIL16" s="341"/>
      <c r="EIM16" s="341"/>
      <c r="EIN16" s="341"/>
      <c r="EIO16" s="341"/>
      <c r="EIP16" s="341"/>
      <c r="EIQ16" s="341"/>
      <c r="EIR16" s="341"/>
      <c r="EIS16" s="341"/>
      <c r="EIT16" s="341"/>
      <c r="EIU16" s="341"/>
      <c r="EIV16" s="341"/>
      <c r="EIW16" s="341"/>
      <c r="EIX16" s="341"/>
      <c r="EIY16" s="341"/>
      <c r="EIZ16" s="341"/>
      <c r="EJA16" s="341"/>
      <c r="EJB16" s="341"/>
      <c r="EJC16" s="341"/>
      <c r="EJD16" s="341"/>
      <c r="EJE16" s="341"/>
      <c r="EJF16" s="341"/>
      <c r="EJG16" s="341"/>
      <c r="EJH16" s="341"/>
      <c r="EJI16" s="341"/>
      <c r="EJJ16" s="341"/>
      <c r="EJK16" s="341"/>
      <c r="EJL16" s="341"/>
      <c r="EJM16" s="341"/>
      <c r="EJN16" s="341"/>
      <c r="EJO16" s="341"/>
      <c r="EJP16" s="341"/>
      <c r="EJQ16" s="341"/>
      <c r="EJR16" s="341"/>
      <c r="EJS16" s="341"/>
      <c r="EJT16" s="341"/>
      <c r="EJU16" s="341"/>
      <c r="EJV16" s="341"/>
      <c r="EJW16" s="341"/>
      <c r="EJX16" s="341"/>
      <c r="EJY16" s="341"/>
      <c r="EJZ16" s="341"/>
      <c r="EKA16" s="341"/>
      <c r="EKB16" s="341"/>
      <c r="EKC16" s="341"/>
      <c r="EKD16" s="341"/>
      <c r="EKE16" s="341"/>
      <c r="EKF16" s="341"/>
      <c r="EKG16" s="341"/>
      <c r="EKH16" s="341"/>
      <c r="EKI16" s="341"/>
      <c r="EKJ16" s="341"/>
      <c r="EKK16" s="341"/>
      <c r="EKL16" s="341"/>
      <c r="EKM16" s="341"/>
      <c r="EKN16" s="341"/>
      <c r="EKO16" s="341"/>
      <c r="EKP16" s="341"/>
      <c r="EKQ16" s="341"/>
      <c r="EKR16" s="341"/>
      <c r="EKS16" s="341"/>
      <c r="EKT16" s="341"/>
      <c r="EKU16" s="341"/>
      <c r="EKV16" s="341"/>
      <c r="EKW16" s="341"/>
      <c r="EKX16" s="341"/>
      <c r="EKY16" s="341"/>
      <c r="EKZ16" s="341"/>
      <c r="ELA16" s="341"/>
      <c r="ELB16" s="341"/>
      <c r="ELC16" s="341"/>
      <c r="ELD16" s="341"/>
      <c r="ELE16" s="341"/>
      <c r="ELF16" s="341"/>
      <c r="ELG16" s="341"/>
      <c r="ELH16" s="341"/>
      <c r="ELI16" s="341"/>
      <c r="ELJ16" s="341"/>
      <c r="ELK16" s="341"/>
      <c r="ELL16" s="341"/>
      <c r="ELM16" s="341"/>
      <c r="ELN16" s="341"/>
      <c r="ELO16" s="341"/>
      <c r="ELP16" s="341"/>
      <c r="ELQ16" s="341"/>
      <c r="ELR16" s="341"/>
      <c r="ELS16" s="341"/>
      <c r="ELT16" s="341"/>
      <c r="ELU16" s="341"/>
      <c r="ELV16" s="341"/>
      <c r="ELW16" s="341"/>
      <c r="ELX16" s="341"/>
      <c r="ELY16" s="341"/>
      <c r="ELZ16" s="341"/>
      <c r="EMA16" s="341"/>
      <c r="EMB16" s="341"/>
      <c r="EMC16" s="341"/>
      <c r="EMD16" s="341"/>
      <c r="EME16" s="341"/>
      <c r="EMF16" s="341"/>
      <c r="EMG16" s="341"/>
      <c r="EMH16" s="341"/>
      <c r="EMI16" s="341"/>
      <c r="EMJ16" s="341"/>
      <c r="EMK16" s="341"/>
      <c r="EML16" s="341"/>
      <c r="EMM16" s="341"/>
      <c r="EMN16" s="341"/>
      <c r="EMO16" s="341"/>
      <c r="EMP16" s="341"/>
      <c r="EMQ16" s="341"/>
      <c r="EMR16" s="341"/>
      <c r="EMS16" s="341"/>
      <c r="EMT16" s="341"/>
      <c r="EMU16" s="341"/>
      <c r="EMV16" s="341"/>
      <c r="EMW16" s="341"/>
      <c r="EMX16" s="341"/>
      <c r="EMY16" s="341"/>
      <c r="EMZ16" s="341"/>
      <c r="ENA16" s="341"/>
      <c r="ENB16" s="341"/>
      <c r="ENC16" s="341"/>
      <c r="END16" s="341"/>
      <c r="ENE16" s="341"/>
      <c r="ENF16" s="341"/>
      <c r="ENG16" s="341"/>
      <c r="ENH16" s="341"/>
      <c r="ENI16" s="341"/>
      <c r="ENJ16" s="341"/>
      <c r="ENK16" s="341"/>
      <c r="ENL16" s="341"/>
      <c r="ENM16" s="341"/>
      <c r="ENN16" s="341"/>
      <c r="ENO16" s="341"/>
      <c r="ENP16" s="341"/>
      <c r="ENQ16" s="341"/>
      <c r="ENR16" s="341"/>
      <c r="ENS16" s="341"/>
      <c r="ENT16" s="341"/>
      <c r="ENU16" s="341"/>
      <c r="ENV16" s="341"/>
      <c r="ENW16" s="341"/>
      <c r="ENX16" s="341"/>
      <c r="ENY16" s="341"/>
      <c r="ENZ16" s="341"/>
      <c r="EOA16" s="341"/>
      <c r="EOB16" s="341"/>
      <c r="EOC16" s="341"/>
      <c r="EOD16" s="341"/>
      <c r="EOE16" s="341"/>
      <c r="EOF16" s="341"/>
      <c r="EOG16" s="341"/>
      <c r="EOH16" s="341"/>
      <c r="EOI16" s="341"/>
      <c r="EOJ16" s="341"/>
      <c r="EOK16" s="341"/>
      <c r="EOL16" s="341"/>
      <c r="EOM16" s="341"/>
      <c r="EON16" s="341"/>
      <c r="EOO16" s="341"/>
      <c r="EOP16" s="341"/>
      <c r="EOQ16" s="341"/>
      <c r="EOR16" s="341"/>
      <c r="EOS16" s="341"/>
      <c r="EOT16" s="341"/>
      <c r="EOU16" s="341"/>
      <c r="EOV16" s="341"/>
      <c r="EOW16" s="341"/>
      <c r="EOX16" s="341"/>
      <c r="EOY16" s="341"/>
      <c r="EOZ16" s="341"/>
      <c r="EPA16" s="341"/>
      <c r="EPB16" s="341"/>
      <c r="EPC16" s="341"/>
      <c r="EPD16" s="341"/>
      <c r="EPE16" s="341"/>
      <c r="EPF16" s="341"/>
      <c r="EPG16" s="341"/>
      <c r="EPH16" s="341"/>
      <c r="EPI16" s="341"/>
      <c r="EPJ16" s="341"/>
      <c r="EPK16" s="341"/>
      <c r="EPL16" s="341"/>
      <c r="EPM16" s="341"/>
      <c r="EPN16" s="341"/>
      <c r="EPO16" s="341"/>
      <c r="EPP16" s="341"/>
      <c r="EPQ16" s="341"/>
      <c r="EPR16" s="341"/>
      <c r="EPS16" s="341"/>
      <c r="EPT16" s="341"/>
      <c r="EPU16" s="341"/>
      <c r="EPV16" s="341"/>
      <c r="EPW16" s="341"/>
      <c r="EPX16" s="341"/>
      <c r="EPY16" s="341"/>
      <c r="EPZ16" s="341"/>
      <c r="EQA16" s="341"/>
      <c r="EQB16" s="341"/>
      <c r="EQC16" s="341"/>
      <c r="EQD16" s="341"/>
      <c r="EQE16" s="341"/>
      <c r="EQF16" s="341"/>
      <c r="EQG16" s="341"/>
      <c r="EQH16" s="341"/>
      <c r="EQI16" s="341"/>
      <c r="EQJ16" s="341"/>
      <c r="EQK16" s="341"/>
      <c r="EQL16" s="341"/>
      <c r="EQM16" s="341"/>
      <c r="EQN16" s="341"/>
      <c r="EQO16" s="341"/>
      <c r="EQP16" s="341"/>
      <c r="EQQ16" s="341"/>
      <c r="EQR16" s="341"/>
      <c r="EQS16" s="341"/>
      <c r="EQT16" s="341"/>
      <c r="EQU16" s="341"/>
      <c r="EQV16" s="341"/>
      <c r="EQW16" s="341"/>
      <c r="EQX16" s="341"/>
      <c r="EQY16" s="341"/>
      <c r="EQZ16" s="341"/>
      <c r="ERA16" s="341"/>
      <c r="ERB16" s="341"/>
      <c r="ERC16" s="341"/>
      <c r="ERD16" s="341"/>
      <c r="ERE16" s="341"/>
      <c r="ERF16" s="341"/>
      <c r="ERG16" s="341"/>
      <c r="ERH16" s="341"/>
      <c r="ERI16" s="341"/>
      <c r="ERJ16" s="341"/>
      <c r="ERK16" s="341"/>
      <c r="ERL16" s="341"/>
      <c r="ERM16" s="341"/>
      <c r="ERN16" s="341"/>
      <c r="ERO16" s="341"/>
      <c r="ERP16" s="341"/>
      <c r="ERQ16" s="341"/>
      <c r="ERR16" s="341"/>
      <c r="ERS16" s="341"/>
      <c r="ERT16" s="341"/>
      <c r="ERU16" s="341"/>
      <c r="ERV16" s="341"/>
      <c r="ERW16" s="341"/>
      <c r="ERX16" s="341"/>
      <c r="ERY16" s="341"/>
      <c r="ERZ16" s="341"/>
      <c r="ESA16" s="341"/>
      <c r="ESB16" s="341"/>
      <c r="ESC16" s="341"/>
      <c r="ESD16" s="341"/>
      <c r="ESE16" s="341"/>
      <c r="ESF16" s="341"/>
      <c r="ESG16" s="341"/>
      <c r="ESH16" s="341"/>
      <c r="ESI16" s="341"/>
      <c r="ESJ16" s="341"/>
      <c r="ESK16" s="341"/>
      <c r="ESL16" s="341"/>
      <c r="ESM16" s="341"/>
      <c r="ESN16" s="341"/>
      <c r="ESO16" s="341"/>
      <c r="ESP16" s="341"/>
      <c r="ESQ16" s="341"/>
      <c r="ESR16" s="341"/>
      <c r="ESS16" s="341"/>
      <c r="EST16" s="341"/>
      <c r="ESU16" s="341"/>
      <c r="ESV16" s="341"/>
      <c r="ESW16" s="341"/>
      <c r="ESX16" s="341"/>
      <c r="ESY16" s="341"/>
      <c r="ESZ16" s="341"/>
      <c r="ETA16" s="341"/>
      <c r="ETB16" s="341"/>
      <c r="ETC16" s="341"/>
      <c r="ETD16" s="341"/>
      <c r="ETE16" s="341"/>
      <c r="ETF16" s="341"/>
      <c r="ETG16" s="341"/>
      <c r="ETH16" s="341"/>
      <c r="ETI16" s="341"/>
      <c r="ETJ16" s="341"/>
      <c r="ETK16" s="341"/>
      <c r="ETL16" s="341"/>
      <c r="ETM16" s="341"/>
      <c r="ETN16" s="341"/>
      <c r="ETO16" s="341"/>
      <c r="ETP16" s="341"/>
      <c r="ETQ16" s="341"/>
      <c r="ETR16" s="341"/>
      <c r="ETS16" s="341"/>
      <c r="ETT16" s="341"/>
      <c r="ETU16" s="341"/>
      <c r="ETV16" s="341"/>
      <c r="ETW16" s="341"/>
      <c r="ETX16" s="341"/>
      <c r="ETY16" s="341"/>
      <c r="ETZ16" s="341"/>
      <c r="EUA16" s="341"/>
      <c r="EUB16" s="341"/>
      <c r="EUC16" s="341"/>
      <c r="EUD16" s="341"/>
      <c r="EUE16" s="341"/>
      <c r="EUF16" s="341"/>
      <c r="EUG16" s="341"/>
      <c r="EUH16" s="341"/>
      <c r="EUI16" s="341"/>
      <c r="EUJ16" s="341"/>
      <c r="EUK16" s="341"/>
      <c r="EUL16" s="341"/>
      <c r="EUM16" s="341"/>
      <c r="EUN16" s="341"/>
      <c r="EUO16" s="341"/>
      <c r="EUP16" s="341"/>
      <c r="EUQ16" s="341"/>
      <c r="EUR16" s="341"/>
      <c r="EUS16" s="341"/>
      <c r="EUT16" s="341"/>
      <c r="EUU16" s="341"/>
      <c r="EUV16" s="341"/>
      <c r="EUW16" s="341"/>
      <c r="EUX16" s="341"/>
      <c r="EUY16" s="341"/>
      <c r="EUZ16" s="341"/>
      <c r="EVA16" s="341"/>
      <c r="EVB16" s="341"/>
      <c r="EVC16" s="341"/>
      <c r="EVD16" s="341"/>
      <c r="EVE16" s="341"/>
      <c r="EVF16" s="341"/>
      <c r="EVG16" s="341"/>
      <c r="EVH16" s="341"/>
      <c r="EVI16" s="341"/>
      <c r="EVJ16" s="341"/>
      <c r="EVK16" s="341"/>
      <c r="EVL16" s="341"/>
      <c r="EVM16" s="341"/>
      <c r="EVN16" s="341"/>
      <c r="EVO16" s="341"/>
      <c r="EVP16" s="341"/>
      <c r="EVQ16" s="341"/>
      <c r="EVR16" s="341"/>
      <c r="EVS16" s="341"/>
      <c r="EVT16" s="341"/>
      <c r="EVU16" s="341"/>
      <c r="EVV16" s="341"/>
      <c r="EVW16" s="341"/>
      <c r="EVX16" s="341"/>
      <c r="EVY16" s="341"/>
      <c r="EVZ16" s="341"/>
      <c r="EWA16" s="341"/>
      <c r="EWB16" s="341"/>
      <c r="EWC16" s="341"/>
      <c r="EWD16" s="341"/>
      <c r="EWE16" s="341"/>
      <c r="EWF16" s="341"/>
      <c r="EWG16" s="341"/>
      <c r="EWH16" s="341"/>
      <c r="EWI16" s="341"/>
      <c r="EWJ16" s="341"/>
      <c r="EWK16" s="341"/>
      <c r="EWL16" s="341"/>
      <c r="EWM16" s="341"/>
      <c r="EWN16" s="341"/>
      <c r="EWO16" s="341"/>
      <c r="EWP16" s="341"/>
      <c r="EWQ16" s="341"/>
      <c r="EWR16" s="341"/>
      <c r="EWS16" s="341"/>
      <c r="EWT16" s="341"/>
      <c r="EWU16" s="341"/>
      <c r="EWV16" s="341"/>
      <c r="EWW16" s="341"/>
      <c r="EWX16" s="341"/>
      <c r="EWY16" s="341"/>
      <c r="EWZ16" s="341"/>
      <c r="EXA16" s="341"/>
      <c r="EXB16" s="341"/>
      <c r="EXC16" s="341"/>
      <c r="EXD16" s="341"/>
      <c r="EXE16" s="341"/>
      <c r="EXF16" s="341"/>
      <c r="EXG16" s="341"/>
      <c r="EXH16" s="341"/>
      <c r="EXI16" s="341"/>
      <c r="EXJ16" s="341"/>
      <c r="EXK16" s="341"/>
      <c r="EXL16" s="341"/>
      <c r="EXM16" s="341"/>
      <c r="EXN16" s="341"/>
      <c r="EXO16" s="341"/>
      <c r="EXP16" s="341"/>
      <c r="EXQ16" s="341"/>
      <c r="EXR16" s="341"/>
      <c r="EXS16" s="341"/>
      <c r="EXT16" s="341"/>
      <c r="EXU16" s="341"/>
      <c r="EXV16" s="341"/>
      <c r="EXW16" s="341"/>
      <c r="EXX16" s="341"/>
      <c r="EXY16" s="341"/>
      <c r="EXZ16" s="341"/>
      <c r="EYA16" s="341"/>
      <c r="EYB16" s="341"/>
      <c r="EYC16" s="341"/>
      <c r="EYD16" s="341"/>
      <c r="EYE16" s="341"/>
      <c r="EYF16" s="341"/>
      <c r="EYG16" s="341"/>
      <c r="EYH16" s="341"/>
      <c r="EYI16" s="341"/>
      <c r="EYJ16" s="341"/>
      <c r="EYK16" s="341"/>
      <c r="EYL16" s="341"/>
      <c r="EYM16" s="341"/>
      <c r="EYN16" s="341"/>
      <c r="EYO16" s="341"/>
      <c r="EYP16" s="341"/>
      <c r="EYQ16" s="341"/>
      <c r="EYR16" s="341"/>
      <c r="EYS16" s="341"/>
      <c r="EYT16" s="341"/>
      <c r="EYU16" s="341"/>
      <c r="EYV16" s="341"/>
      <c r="EYW16" s="341"/>
      <c r="EYX16" s="341"/>
      <c r="EYY16" s="341"/>
      <c r="EYZ16" s="341"/>
      <c r="EZA16" s="341"/>
      <c r="EZB16" s="341"/>
      <c r="EZC16" s="341"/>
      <c r="EZD16" s="341"/>
      <c r="EZE16" s="341"/>
      <c r="EZF16" s="341"/>
      <c r="EZG16" s="341"/>
      <c r="EZH16" s="341"/>
      <c r="EZI16" s="341"/>
      <c r="EZJ16" s="341"/>
      <c r="EZK16" s="341"/>
      <c r="EZL16" s="341"/>
      <c r="EZM16" s="341"/>
      <c r="EZN16" s="341"/>
      <c r="EZO16" s="341"/>
      <c r="EZP16" s="341"/>
      <c r="EZQ16" s="341"/>
      <c r="EZR16" s="341"/>
      <c r="EZS16" s="341"/>
      <c r="EZT16" s="341"/>
      <c r="EZU16" s="341"/>
      <c r="EZV16" s="341"/>
      <c r="EZW16" s="341"/>
      <c r="EZX16" s="341"/>
      <c r="EZY16" s="341"/>
      <c r="EZZ16" s="341"/>
      <c r="FAA16" s="341"/>
      <c r="FAB16" s="341"/>
      <c r="FAC16" s="341"/>
      <c r="FAD16" s="341"/>
      <c r="FAE16" s="341"/>
      <c r="FAF16" s="341"/>
      <c r="FAG16" s="341"/>
      <c r="FAH16" s="341"/>
      <c r="FAI16" s="341"/>
      <c r="FAJ16" s="341"/>
      <c r="FAK16" s="341"/>
      <c r="FAL16" s="341"/>
      <c r="FAM16" s="341"/>
      <c r="FAN16" s="341"/>
      <c r="FAO16" s="341"/>
      <c r="FAP16" s="341"/>
      <c r="FAQ16" s="341"/>
      <c r="FAR16" s="341"/>
      <c r="FAS16" s="341"/>
      <c r="FAT16" s="341"/>
      <c r="FAU16" s="341"/>
      <c r="FAV16" s="341"/>
      <c r="FAW16" s="341"/>
      <c r="FAX16" s="341"/>
      <c r="FAY16" s="341"/>
      <c r="FAZ16" s="341"/>
      <c r="FBA16" s="341"/>
      <c r="FBB16" s="341"/>
      <c r="FBC16" s="341"/>
      <c r="FBD16" s="341"/>
      <c r="FBE16" s="341"/>
      <c r="FBF16" s="341"/>
      <c r="FBG16" s="341"/>
      <c r="FBH16" s="341"/>
      <c r="FBI16" s="341"/>
      <c r="FBJ16" s="341"/>
      <c r="FBK16" s="341"/>
      <c r="FBL16" s="341"/>
      <c r="FBM16" s="341"/>
      <c r="FBN16" s="341"/>
      <c r="FBO16" s="341"/>
      <c r="FBP16" s="341"/>
      <c r="FBQ16" s="341"/>
      <c r="FBR16" s="341"/>
      <c r="FBS16" s="341"/>
      <c r="FBT16" s="341"/>
      <c r="FBU16" s="341"/>
      <c r="FBV16" s="341"/>
      <c r="FBW16" s="341"/>
      <c r="FBX16" s="341"/>
      <c r="FBY16" s="341"/>
      <c r="FBZ16" s="341"/>
      <c r="FCA16" s="341"/>
      <c r="FCB16" s="341"/>
      <c r="FCC16" s="341"/>
      <c r="FCD16" s="341"/>
      <c r="FCE16" s="341"/>
      <c r="FCF16" s="341"/>
      <c r="FCG16" s="341"/>
      <c r="FCH16" s="341"/>
      <c r="FCI16" s="341"/>
      <c r="FCJ16" s="341"/>
      <c r="FCK16" s="341"/>
      <c r="FCL16" s="341"/>
      <c r="FCM16" s="341"/>
      <c r="FCN16" s="341"/>
      <c r="FCO16" s="341"/>
      <c r="FCP16" s="341"/>
      <c r="FCQ16" s="341"/>
      <c r="FCR16" s="341"/>
      <c r="FCS16" s="341"/>
      <c r="FCT16" s="341"/>
      <c r="FCU16" s="341"/>
      <c r="FCV16" s="341"/>
      <c r="FCW16" s="341"/>
      <c r="FCX16" s="341"/>
      <c r="FCY16" s="341"/>
      <c r="FCZ16" s="341"/>
      <c r="FDA16" s="341"/>
      <c r="FDB16" s="341"/>
      <c r="FDC16" s="341"/>
      <c r="FDD16" s="341"/>
      <c r="FDE16" s="341"/>
      <c r="FDF16" s="341"/>
      <c r="FDG16" s="341"/>
      <c r="FDH16" s="341"/>
      <c r="FDI16" s="341"/>
      <c r="FDJ16" s="341"/>
      <c r="FDK16" s="341"/>
      <c r="FDL16" s="341"/>
      <c r="FDM16" s="341"/>
      <c r="FDN16" s="341"/>
      <c r="FDO16" s="341"/>
      <c r="FDP16" s="341"/>
      <c r="FDQ16" s="341"/>
      <c r="FDR16" s="341"/>
      <c r="FDS16" s="341"/>
      <c r="FDT16" s="341"/>
      <c r="FDU16" s="341"/>
      <c r="FDV16" s="341"/>
      <c r="FDW16" s="341"/>
      <c r="FDX16" s="341"/>
      <c r="FDY16" s="341"/>
      <c r="FDZ16" s="341"/>
      <c r="FEA16" s="341"/>
      <c r="FEB16" s="341"/>
      <c r="FEC16" s="341"/>
      <c r="FED16" s="341"/>
      <c r="FEE16" s="341"/>
      <c r="FEF16" s="341"/>
      <c r="FEG16" s="341"/>
      <c r="FEH16" s="341"/>
      <c r="FEI16" s="341"/>
      <c r="FEJ16" s="341"/>
      <c r="FEK16" s="341"/>
      <c r="FEL16" s="341"/>
      <c r="FEM16" s="341"/>
      <c r="FEN16" s="341"/>
      <c r="FEO16" s="341"/>
      <c r="FEP16" s="341"/>
      <c r="FEQ16" s="341"/>
      <c r="FER16" s="341"/>
      <c r="FES16" s="341"/>
      <c r="FET16" s="341"/>
      <c r="FEU16" s="341"/>
      <c r="FEV16" s="341"/>
      <c r="FEW16" s="341"/>
      <c r="FEX16" s="341"/>
      <c r="FEY16" s="341"/>
      <c r="FEZ16" s="341"/>
      <c r="FFA16" s="341"/>
      <c r="FFB16" s="341"/>
      <c r="FFC16" s="341"/>
      <c r="FFD16" s="341"/>
      <c r="FFE16" s="341"/>
      <c r="FFF16" s="341"/>
      <c r="FFG16" s="341"/>
      <c r="FFH16" s="341"/>
      <c r="FFI16" s="341"/>
      <c r="FFJ16" s="341"/>
      <c r="FFK16" s="341"/>
      <c r="FFL16" s="341"/>
      <c r="FFM16" s="341"/>
      <c r="FFN16" s="341"/>
      <c r="FFO16" s="341"/>
      <c r="FFP16" s="341"/>
      <c r="FFQ16" s="341"/>
      <c r="FFR16" s="341"/>
      <c r="FFS16" s="341"/>
      <c r="FFT16" s="341"/>
      <c r="FFU16" s="341"/>
      <c r="FFV16" s="341"/>
      <c r="FFW16" s="341"/>
      <c r="FFX16" s="341"/>
      <c r="FFY16" s="341"/>
      <c r="FFZ16" s="341"/>
      <c r="FGA16" s="341"/>
      <c r="FGB16" s="341"/>
      <c r="FGC16" s="341"/>
      <c r="FGD16" s="341"/>
      <c r="FGE16" s="341"/>
      <c r="FGF16" s="341"/>
      <c r="FGG16" s="341"/>
      <c r="FGH16" s="341"/>
      <c r="FGI16" s="341"/>
      <c r="FGJ16" s="341"/>
      <c r="FGK16" s="341"/>
      <c r="FGL16" s="341"/>
      <c r="FGM16" s="341"/>
      <c r="FGN16" s="341"/>
      <c r="FGO16" s="341"/>
      <c r="FGP16" s="341"/>
      <c r="FGQ16" s="341"/>
      <c r="FGR16" s="341"/>
      <c r="FGS16" s="341"/>
      <c r="FGT16" s="341"/>
      <c r="FGU16" s="341"/>
      <c r="FGV16" s="341"/>
      <c r="FGW16" s="341"/>
      <c r="FGX16" s="341"/>
      <c r="FGY16" s="341"/>
      <c r="FGZ16" s="341"/>
      <c r="FHA16" s="341"/>
      <c r="FHB16" s="341"/>
      <c r="FHC16" s="341"/>
      <c r="FHD16" s="341"/>
      <c r="FHE16" s="341"/>
      <c r="FHF16" s="341"/>
      <c r="FHG16" s="341"/>
      <c r="FHH16" s="341"/>
      <c r="FHI16" s="341"/>
      <c r="FHJ16" s="341"/>
      <c r="FHK16" s="341"/>
      <c r="FHL16" s="341"/>
      <c r="FHM16" s="341"/>
      <c r="FHN16" s="341"/>
      <c r="FHO16" s="341"/>
      <c r="FHP16" s="341"/>
      <c r="FHQ16" s="341"/>
      <c r="FHR16" s="341"/>
      <c r="FHS16" s="341"/>
      <c r="FHT16" s="341"/>
      <c r="FHU16" s="341"/>
      <c r="FHV16" s="341"/>
      <c r="FHW16" s="341"/>
      <c r="FHX16" s="341"/>
      <c r="FHY16" s="341"/>
      <c r="FHZ16" s="341"/>
      <c r="FIA16" s="341"/>
      <c r="FIB16" s="341"/>
      <c r="FIC16" s="341"/>
      <c r="FID16" s="341"/>
      <c r="FIE16" s="341"/>
      <c r="FIF16" s="341"/>
      <c r="FIG16" s="341"/>
      <c r="FIH16" s="341"/>
      <c r="FII16" s="341"/>
      <c r="FIJ16" s="341"/>
      <c r="FIK16" s="341"/>
      <c r="FIL16" s="341"/>
      <c r="FIM16" s="341"/>
      <c r="FIN16" s="341"/>
      <c r="FIO16" s="341"/>
      <c r="FIP16" s="341"/>
      <c r="FIQ16" s="341"/>
      <c r="FIR16" s="341"/>
      <c r="FIS16" s="341"/>
      <c r="FIT16" s="341"/>
      <c r="FIU16" s="341"/>
      <c r="FIV16" s="341"/>
      <c r="FIW16" s="341"/>
      <c r="FIX16" s="341"/>
      <c r="FIY16" s="341"/>
      <c r="FIZ16" s="341"/>
      <c r="FJA16" s="341"/>
      <c r="FJB16" s="341"/>
      <c r="FJC16" s="341"/>
      <c r="FJD16" s="341"/>
      <c r="FJE16" s="341"/>
      <c r="FJF16" s="341"/>
      <c r="FJG16" s="341"/>
      <c r="FJH16" s="341"/>
      <c r="FJI16" s="341"/>
      <c r="FJJ16" s="341"/>
      <c r="FJK16" s="341"/>
      <c r="FJL16" s="341"/>
      <c r="FJM16" s="341"/>
      <c r="FJN16" s="341"/>
      <c r="FJO16" s="341"/>
      <c r="FJP16" s="341"/>
      <c r="FJQ16" s="341"/>
      <c r="FJR16" s="341"/>
      <c r="FJS16" s="341"/>
      <c r="FJT16" s="341"/>
      <c r="FJU16" s="341"/>
      <c r="FJV16" s="341"/>
      <c r="FJW16" s="341"/>
      <c r="FJX16" s="341"/>
      <c r="FJY16" s="341"/>
      <c r="FJZ16" s="341"/>
      <c r="FKA16" s="341"/>
      <c r="FKB16" s="341"/>
      <c r="FKC16" s="341"/>
      <c r="FKD16" s="341"/>
      <c r="FKE16" s="341"/>
      <c r="FKF16" s="341"/>
      <c r="FKG16" s="341"/>
      <c r="FKH16" s="341"/>
      <c r="FKI16" s="341"/>
      <c r="FKJ16" s="341"/>
      <c r="FKK16" s="341"/>
      <c r="FKL16" s="341"/>
      <c r="FKM16" s="341"/>
      <c r="FKN16" s="341"/>
      <c r="FKO16" s="341"/>
      <c r="FKP16" s="341"/>
      <c r="FKQ16" s="341"/>
      <c r="FKR16" s="341"/>
      <c r="FKS16" s="341"/>
      <c r="FKT16" s="341"/>
      <c r="FKU16" s="341"/>
      <c r="FKV16" s="341"/>
      <c r="FKW16" s="341"/>
      <c r="FKX16" s="341"/>
      <c r="FKY16" s="341"/>
      <c r="FKZ16" s="341"/>
      <c r="FLA16" s="341"/>
      <c r="FLB16" s="341"/>
      <c r="FLC16" s="341"/>
      <c r="FLD16" s="341"/>
      <c r="FLE16" s="341"/>
      <c r="FLF16" s="341"/>
      <c r="FLG16" s="341"/>
      <c r="FLH16" s="341"/>
      <c r="FLI16" s="341"/>
      <c r="FLJ16" s="341"/>
      <c r="FLK16" s="341"/>
      <c r="FLL16" s="341"/>
      <c r="FLM16" s="341"/>
      <c r="FLN16" s="341"/>
      <c r="FLO16" s="341"/>
      <c r="FLP16" s="341"/>
      <c r="FLQ16" s="341"/>
      <c r="FLR16" s="341"/>
      <c r="FLS16" s="341"/>
      <c r="FLT16" s="341"/>
      <c r="FLU16" s="341"/>
      <c r="FLV16" s="341"/>
      <c r="FLW16" s="341"/>
      <c r="FLX16" s="341"/>
      <c r="FLY16" s="341"/>
      <c r="FLZ16" s="341"/>
      <c r="FMA16" s="341"/>
      <c r="FMB16" s="341"/>
      <c r="FMC16" s="341"/>
      <c r="FMD16" s="341"/>
      <c r="FME16" s="341"/>
      <c r="FMF16" s="341"/>
      <c r="FMG16" s="341"/>
      <c r="FMH16" s="341"/>
      <c r="FMI16" s="341"/>
      <c r="FMJ16" s="341"/>
      <c r="FMK16" s="341"/>
      <c r="FML16" s="341"/>
      <c r="FMM16" s="341"/>
      <c r="FMN16" s="341"/>
      <c r="FMO16" s="341"/>
      <c r="FMP16" s="341"/>
      <c r="FMQ16" s="341"/>
      <c r="FMR16" s="341"/>
      <c r="FMS16" s="341"/>
      <c r="FMT16" s="341"/>
      <c r="FMU16" s="341"/>
      <c r="FMV16" s="341"/>
      <c r="FMW16" s="341"/>
      <c r="FMX16" s="341"/>
      <c r="FMY16" s="341"/>
      <c r="FMZ16" s="341"/>
      <c r="FNA16" s="341"/>
      <c r="FNB16" s="341"/>
      <c r="FNC16" s="341"/>
      <c r="FND16" s="341"/>
      <c r="FNE16" s="341"/>
      <c r="FNF16" s="341"/>
      <c r="FNG16" s="341"/>
      <c r="FNH16" s="341"/>
      <c r="FNI16" s="341"/>
      <c r="FNJ16" s="341"/>
      <c r="FNK16" s="341"/>
      <c r="FNL16" s="341"/>
      <c r="FNM16" s="341"/>
      <c r="FNN16" s="341"/>
      <c r="FNO16" s="341"/>
      <c r="FNP16" s="341"/>
      <c r="FNQ16" s="341"/>
      <c r="FNR16" s="341"/>
      <c r="FNS16" s="341"/>
      <c r="FNT16" s="341"/>
      <c r="FNU16" s="341"/>
      <c r="FNV16" s="341"/>
      <c r="FNW16" s="341"/>
      <c r="FNX16" s="341"/>
      <c r="FNY16" s="341"/>
      <c r="FNZ16" s="341"/>
      <c r="FOA16" s="341"/>
      <c r="FOB16" s="341"/>
      <c r="FOC16" s="341"/>
      <c r="FOD16" s="341"/>
      <c r="FOE16" s="341"/>
      <c r="FOF16" s="341"/>
      <c r="FOG16" s="341"/>
      <c r="FOH16" s="341"/>
      <c r="FOI16" s="341"/>
      <c r="FOJ16" s="341"/>
      <c r="FOK16" s="341"/>
      <c r="FOL16" s="341"/>
      <c r="FOM16" s="341"/>
      <c r="FON16" s="341"/>
      <c r="FOO16" s="341"/>
      <c r="FOP16" s="341"/>
      <c r="FOQ16" s="341"/>
      <c r="FOR16" s="341"/>
      <c r="FOS16" s="341"/>
      <c r="FOT16" s="341"/>
      <c r="FOU16" s="341"/>
      <c r="FOV16" s="341"/>
      <c r="FOW16" s="341"/>
      <c r="FOX16" s="341"/>
      <c r="FOY16" s="341"/>
      <c r="FOZ16" s="341"/>
      <c r="FPA16" s="341"/>
      <c r="FPB16" s="341"/>
      <c r="FPC16" s="341"/>
      <c r="FPD16" s="341"/>
      <c r="FPE16" s="341"/>
      <c r="FPF16" s="341"/>
      <c r="FPG16" s="341"/>
      <c r="FPH16" s="341"/>
      <c r="FPI16" s="341"/>
      <c r="FPJ16" s="341"/>
      <c r="FPK16" s="341"/>
      <c r="FPL16" s="341"/>
      <c r="FPM16" s="341"/>
      <c r="FPN16" s="341"/>
      <c r="FPO16" s="341"/>
      <c r="FPP16" s="341"/>
      <c r="FPQ16" s="341"/>
      <c r="FPR16" s="341"/>
      <c r="FPS16" s="341"/>
      <c r="FPT16" s="341"/>
      <c r="FPU16" s="341"/>
      <c r="FPV16" s="341"/>
      <c r="FPW16" s="341"/>
      <c r="FPX16" s="341"/>
      <c r="FPY16" s="341"/>
      <c r="FPZ16" s="341"/>
      <c r="FQA16" s="341"/>
      <c r="FQB16" s="341"/>
      <c r="FQC16" s="341"/>
      <c r="FQD16" s="341"/>
      <c r="FQE16" s="341"/>
      <c r="FQF16" s="341"/>
      <c r="FQG16" s="341"/>
      <c r="FQH16" s="341"/>
      <c r="FQI16" s="341"/>
      <c r="FQJ16" s="341"/>
      <c r="FQK16" s="341"/>
      <c r="FQL16" s="341"/>
      <c r="FQM16" s="341"/>
      <c r="FQN16" s="341"/>
      <c r="FQO16" s="341"/>
      <c r="FQP16" s="341"/>
      <c r="FQQ16" s="341"/>
      <c r="FQR16" s="341"/>
      <c r="FQS16" s="341"/>
      <c r="FQT16" s="341"/>
      <c r="FQU16" s="341"/>
      <c r="FQV16" s="341"/>
      <c r="FQW16" s="341"/>
      <c r="FQX16" s="341"/>
      <c r="FQY16" s="341"/>
      <c r="FQZ16" s="341"/>
      <c r="FRA16" s="341"/>
      <c r="FRB16" s="341"/>
      <c r="FRC16" s="341"/>
      <c r="FRD16" s="341"/>
      <c r="FRE16" s="341"/>
      <c r="FRF16" s="341"/>
      <c r="FRG16" s="341"/>
      <c r="FRH16" s="341"/>
      <c r="FRI16" s="341"/>
      <c r="FRJ16" s="341"/>
      <c r="FRK16" s="341"/>
      <c r="FRL16" s="341"/>
      <c r="FRM16" s="341"/>
      <c r="FRN16" s="341"/>
      <c r="FRO16" s="341"/>
      <c r="FRP16" s="341"/>
      <c r="FRQ16" s="341"/>
      <c r="FRR16" s="341"/>
      <c r="FRS16" s="341"/>
      <c r="FRT16" s="341"/>
      <c r="FRU16" s="341"/>
      <c r="FRV16" s="341"/>
      <c r="FRW16" s="341"/>
      <c r="FRX16" s="341"/>
      <c r="FRY16" s="341"/>
      <c r="FRZ16" s="341"/>
      <c r="FSA16" s="341"/>
      <c r="FSB16" s="341"/>
      <c r="FSC16" s="341"/>
      <c r="FSD16" s="341"/>
      <c r="FSE16" s="341"/>
      <c r="FSF16" s="341"/>
      <c r="FSG16" s="341"/>
      <c r="FSH16" s="341"/>
      <c r="FSI16" s="341"/>
      <c r="FSJ16" s="341"/>
      <c r="FSK16" s="341"/>
      <c r="FSL16" s="341"/>
      <c r="FSM16" s="341"/>
      <c r="FSN16" s="341"/>
      <c r="FSO16" s="341"/>
      <c r="FSP16" s="341"/>
      <c r="FSQ16" s="341"/>
      <c r="FSR16" s="341"/>
      <c r="FSS16" s="341"/>
      <c r="FST16" s="341"/>
      <c r="FSU16" s="341"/>
      <c r="FSV16" s="341"/>
      <c r="FSW16" s="341"/>
      <c r="FSX16" s="341"/>
      <c r="FSY16" s="341"/>
      <c r="FSZ16" s="341"/>
      <c r="FTA16" s="341"/>
      <c r="FTB16" s="341"/>
      <c r="FTC16" s="341"/>
      <c r="FTD16" s="341"/>
      <c r="FTE16" s="341"/>
      <c r="FTF16" s="341"/>
      <c r="FTG16" s="341"/>
      <c r="FTH16" s="341"/>
      <c r="FTI16" s="341"/>
      <c r="FTJ16" s="341"/>
      <c r="FTK16" s="341"/>
      <c r="FTL16" s="341"/>
      <c r="FTM16" s="341"/>
      <c r="FTN16" s="341"/>
      <c r="FTO16" s="341"/>
      <c r="FTP16" s="341"/>
      <c r="FTQ16" s="341"/>
      <c r="FTR16" s="341"/>
      <c r="FTS16" s="341"/>
      <c r="FTT16" s="341"/>
      <c r="FTU16" s="341"/>
      <c r="FTV16" s="341"/>
      <c r="FTW16" s="341"/>
      <c r="FTX16" s="341"/>
      <c r="FTY16" s="341"/>
      <c r="FTZ16" s="341"/>
      <c r="FUA16" s="341"/>
      <c r="FUB16" s="341"/>
      <c r="FUC16" s="341"/>
      <c r="FUD16" s="341"/>
      <c r="FUE16" s="341"/>
      <c r="FUF16" s="341"/>
      <c r="FUG16" s="341"/>
      <c r="FUH16" s="341"/>
      <c r="FUI16" s="341"/>
      <c r="FUJ16" s="341"/>
      <c r="FUK16" s="341"/>
      <c r="FUL16" s="341"/>
      <c r="FUM16" s="341"/>
      <c r="FUN16" s="341"/>
      <c r="FUO16" s="341"/>
      <c r="FUP16" s="341"/>
      <c r="FUQ16" s="341"/>
      <c r="FUR16" s="341"/>
      <c r="FUS16" s="341"/>
      <c r="FUT16" s="341"/>
      <c r="FUU16" s="341"/>
      <c r="FUV16" s="341"/>
      <c r="FUW16" s="341"/>
      <c r="FUX16" s="341"/>
      <c r="FUY16" s="341"/>
      <c r="FUZ16" s="341"/>
      <c r="FVA16" s="341"/>
      <c r="FVB16" s="341"/>
      <c r="FVC16" s="341"/>
      <c r="FVD16" s="341"/>
      <c r="FVE16" s="341"/>
      <c r="FVF16" s="341"/>
      <c r="FVG16" s="341"/>
      <c r="FVH16" s="341"/>
      <c r="FVI16" s="341"/>
      <c r="FVJ16" s="341"/>
      <c r="FVK16" s="341"/>
      <c r="FVL16" s="341"/>
      <c r="FVM16" s="341"/>
      <c r="FVN16" s="341"/>
      <c r="FVO16" s="341"/>
      <c r="FVP16" s="341"/>
      <c r="FVQ16" s="341"/>
      <c r="FVR16" s="341"/>
      <c r="FVS16" s="341"/>
      <c r="FVT16" s="341"/>
      <c r="FVU16" s="341"/>
      <c r="FVV16" s="341"/>
      <c r="FVW16" s="341"/>
      <c r="FVX16" s="341"/>
      <c r="FVY16" s="341"/>
      <c r="FVZ16" s="341"/>
      <c r="FWA16" s="341"/>
      <c r="FWB16" s="341"/>
      <c r="FWC16" s="341"/>
      <c r="FWD16" s="341"/>
      <c r="FWE16" s="341"/>
      <c r="FWF16" s="341"/>
      <c r="FWG16" s="341"/>
      <c r="FWH16" s="341"/>
      <c r="FWI16" s="341"/>
      <c r="FWJ16" s="341"/>
      <c r="FWK16" s="341"/>
      <c r="FWL16" s="341"/>
      <c r="FWM16" s="341"/>
      <c r="FWN16" s="341"/>
      <c r="FWO16" s="341"/>
      <c r="FWP16" s="341"/>
      <c r="FWQ16" s="341"/>
      <c r="FWR16" s="341"/>
      <c r="FWS16" s="341"/>
      <c r="FWT16" s="341"/>
      <c r="FWU16" s="341"/>
      <c r="FWV16" s="341"/>
      <c r="FWW16" s="341"/>
      <c r="FWX16" s="341"/>
      <c r="FWY16" s="341"/>
      <c r="FWZ16" s="341"/>
      <c r="FXA16" s="341"/>
      <c r="FXB16" s="341"/>
      <c r="FXC16" s="341"/>
      <c r="FXD16" s="341"/>
      <c r="FXE16" s="341"/>
      <c r="FXF16" s="341"/>
      <c r="FXG16" s="341"/>
      <c r="FXH16" s="341"/>
      <c r="FXI16" s="341"/>
      <c r="FXJ16" s="341"/>
      <c r="FXK16" s="341"/>
      <c r="FXL16" s="341"/>
      <c r="FXM16" s="341"/>
      <c r="FXN16" s="341"/>
      <c r="FXO16" s="341"/>
      <c r="FXP16" s="341"/>
      <c r="FXQ16" s="341"/>
      <c r="FXR16" s="341"/>
      <c r="FXS16" s="341"/>
      <c r="FXT16" s="341"/>
      <c r="FXU16" s="341"/>
      <c r="FXV16" s="341"/>
      <c r="FXW16" s="341"/>
      <c r="FXX16" s="341"/>
      <c r="FXY16" s="341"/>
      <c r="FXZ16" s="341"/>
      <c r="FYA16" s="341"/>
      <c r="FYB16" s="341"/>
      <c r="FYC16" s="341"/>
      <c r="FYD16" s="341"/>
      <c r="FYE16" s="341"/>
      <c r="FYF16" s="341"/>
      <c r="FYG16" s="341"/>
      <c r="FYH16" s="341"/>
      <c r="FYI16" s="341"/>
      <c r="FYJ16" s="341"/>
      <c r="FYK16" s="341"/>
      <c r="FYL16" s="341"/>
      <c r="FYM16" s="341"/>
      <c r="FYN16" s="341"/>
      <c r="FYO16" s="341"/>
      <c r="FYP16" s="341"/>
      <c r="FYQ16" s="341"/>
      <c r="FYR16" s="341"/>
      <c r="FYS16" s="341"/>
      <c r="FYT16" s="341"/>
      <c r="FYU16" s="341"/>
      <c r="FYV16" s="341"/>
      <c r="FYW16" s="341"/>
      <c r="FYX16" s="341"/>
      <c r="FYY16" s="341"/>
      <c r="FYZ16" s="341"/>
      <c r="FZA16" s="341"/>
      <c r="FZB16" s="341"/>
      <c r="FZC16" s="341"/>
      <c r="FZD16" s="341"/>
      <c r="FZE16" s="341"/>
      <c r="FZF16" s="341"/>
      <c r="FZG16" s="341"/>
      <c r="FZH16" s="341"/>
      <c r="FZI16" s="341"/>
      <c r="FZJ16" s="341"/>
      <c r="FZK16" s="341"/>
      <c r="FZL16" s="341"/>
      <c r="FZM16" s="341"/>
      <c r="FZN16" s="341"/>
      <c r="FZO16" s="341"/>
      <c r="FZP16" s="341"/>
      <c r="FZQ16" s="341"/>
      <c r="FZR16" s="341"/>
      <c r="FZS16" s="341"/>
      <c r="FZT16" s="341"/>
      <c r="FZU16" s="341"/>
      <c r="FZV16" s="341"/>
      <c r="FZW16" s="341"/>
      <c r="FZX16" s="341"/>
      <c r="FZY16" s="341"/>
      <c r="FZZ16" s="341"/>
      <c r="GAA16" s="341"/>
      <c r="GAB16" s="341"/>
      <c r="GAC16" s="341"/>
      <c r="GAD16" s="341"/>
      <c r="GAE16" s="341"/>
      <c r="GAF16" s="341"/>
      <c r="GAG16" s="341"/>
      <c r="GAH16" s="341"/>
      <c r="GAI16" s="341"/>
      <c r="GAJ16" s="341"/>
      <c r="GAK16" s="341"/>
      <c r="GAL16" s="341"/>
      <c r="GAM16" s="341"/>
      <c r="GAN16" s="341"/>
      <c r="GAO16" s="341"/>
      <c r="GAP16" s="341"/>
      <c r="GAQ16" s="341"/>
      <c r="GAR16" s="341"/>
      <c r="GAS16" s="341"/>
      <c r="GAT16" s="341"/>
      <c r="GAU16" s="341"/>
      <c r="GAV16" s="341"/>
      <c r="GAW16" s="341"/>
      <c r="GAX16" s="341"/>
      <c r="GAY16" s="341"/>
      <c r="GAZ16" s="341"/>
      <c r="GBA16" s="341"/>
      <c r="GBB16" s="341"/>
      <c r="GBC16" s="341"/>
      <c r="GBD16" s="341"/>
      <c r="GBE16" s="341"/>
      <c r="GBF16" s="341"/>
      <c r="GBG16" s="341"/>
      <c r="GBH16" s="341"/>
      <c r="GBI16" s="341"/>
      <c r="GBJ16" s="341"/>
      <c r="GBK16" s="341"/>
      <c r="GBL16" s="341"/>
      <c r="GBM16" s="341"/>
      <c r="GBN16" s="341"/>
      <c r="GBO16" s="341"/>
      <c r="GBP16" s="341"/>
      <c r="GBQ16" s="341"/>
      <c r="GBR16" s="341"/>
      <c r="GBS16" s="341"/>
      <c r="GBT16" s="341"/>
      <c r="GBU16" s="341"/>
      <c r="GBV16" s="341"/>
      <c r="GBW16" s="341"/>
      <c r="GBX16" s="341"/>
      <c r="GBY16" s="341"/>
      <c r="GBZ16" s="341"/>
      <c r="GCA16" s="341"/>
      <c r="GCB16" s="341"/>
      <c r="GCC16" s="341"/>
      <c r="GCD16" s="341"/>
      <c r="GCE16" s="341"/>
      <c r="GCF16" s="341"/>
      <c r="GCG16" s="341"/>
      <c r="GCH16" s="341"/>
      <c r="GCI16" s="341"/>
      <c r="GCJ16" s="341"/>
      <c r="GCK16" s="341"/>
      <c r="GCL16" s="341"/>
      <c r="GCM16" s="341"/>
      <c r="GCN16" s="341"/>
      <c r="GCO16" s="341"/>
      <c r="GCP16" s="341"/>
      <c r="GCQ16" s="341"/>
      <c r="GCR16" s="341"/>
      <c r="GCS16" s="341"/>
      <c r="GCT16" s="341"/>
      <c r="GCU16" s="341"/>
      <c r="GCV16" s="341"/>
      <c r="GCW16" s="341"/>
      <c r="GCX16" s="341"/>
      <c r="GCY16" s="341"/>
      <c r="GCZ16" s="341"/>
      <c r="GDA16" s="341"/>
      <c r="GDB16" s="341"/>
      <c r="GDC16" s="341"/>
      <c r="GDD16" s="341"/>
      <c r="GDE16" s="341"/>
      <c r="GDF16" s="341"/>
      <c r="GDG16" s="341"/>
      <c r="GDH16" s="341"/>
      <c r="GDI16" s="341"/>
      <c r="GDJ16" s="341"/>
      <c r="GDK16" s="341"/>
      <c r="GDL16" s="341"/>
      <c r="GDM16" s="341"/>
      <c r="GDN16" s="341"/>
      <c r="GDO16" s="341"/>
      <c r="GDP16" s="341"/>
      <c r="GDQ16" s="341"/>
      <c r="GDR16" s="341"/>
      <c r="GDS16" s="341"/>
      <c r="GDT16" s="341"/>
      <c r="GDU16" s="341"/>
      <c r="GDV16" s="341"/>
      <c r="GDW16" s="341"/>
      <c r="GDX16" s="341"/>
      <c r="GDY16" s="341"/>
      <c r="GDZ16" s="341"/>
      <c r="GEA16" s="341"/>
      <c r="GEB16" s="341"/>
      <c r="GEC16" s="341"/>
      <c r="GED16" s="341"/>
      <c r="GEE16" s="341"/>
      <c r="GEF16" s="341"/>
      <c r="GEG16" s="341"/>
      <c r="GEH16" s="341"/>
      <c r="GEI16" s="341"/>
      <c r="GEJ16" s="341"/>
      <c r="GEK16" s="341"/>
      <c r="GEL16" s="341"/>
      <c r="GEM16" s="341"/>
      <c r="GEN16" s="341"/>
      <c r="GEO16" s="341"/>
      <c r="GEP16" s="341"/>
      <c r="GEQ16" s="341"/>
      <c r="GER16" s="341"/>
      <c r="GES16" s="341"/>
      <c r="GET16" s="341"/>
      <c r="GEU16" s="341"/>
      <c r="GEV16" s="341"/>
      <c r="GEW16" s="341"/>
      <c r="GEX16" s="341"/>
      <c r="GEY16" s="341"/>
      <c r="GEZ16" s="341"/>
      <c r="GFA16" s="341"/>
      <c r="GFB16" s="341"/>
      <c r="GFC16" s="341"/>
      <c r="GFD16" s="341"/>
      <c r="GFE16" s="341"/>
      <c r="GFF16" s="341"/>
      <c r="GFG16" s="341"/>
      <c r="GFH16" s="341"/>
      <c r="GFI16" s="341"/>
      <c r="GFJ16" s="341"/>
      <c r="GFK16" s="341"/>
      <c r="GFL16" s="341"/>
      <c r="GFM16" s="341"/>
      <c r="GFN16" s="341"/>
      <c r="GFO16" s="341"/>
      <c r="GFP16" s="341"/>
      <c r="GFQ16" s="341"/>
      <c r="GFR16" s="341"/>
      <c r="GFS16" s="341"/>
      <c r="GFT16" s="341"/>
      <c r="GFU16" s="341"/>
      <c r="GFV16" s="341"/>
      <c r="GFW16" s="341"/>
      <c r="GFX16" s="341"/>
      <c r="GFY16" s="341"/>
      <c r="GFZ16" s="341"/>
      <c r="GGA16" s="341"/>
      <c r="GGB16" s="341"/>
      <c r="GGC16" s="341"/>
      <c r="GGD16" s="341"/>
      <c r="GGE16" s="341"/>
      <c r="GGF16" s="341"/>
      <c r="GGG16" s="341"/>
      <c r="GGH16" s="341"/>
      <c r="GGI16" s="341"/>
      <c r="GGJ16" s="341"/>
      <c r="GGK16" s="341"/>
      <c r="GGL16" s="341"/>
      <c r="GGM16" s="341"/>
      <c r="GGN16" s="341"/>
      <c r="GGO16" s="341"/>
      <c r="GGP16" s="341"/>
      <c r="GGQ16" s="341"/>
      <c r="GGR16" s="341"/>
      <c r="GGS16" s="341"/>
      <c r="GGT16" s="341"/>
      <c r="GGU16" s="341"/>
      <c r="GGV16" s="341"/>
      <c r="GGW16" s="341"/>
      <c r="GGX16" s="341"/>
      <c r="GGY16" s="341"/>
      <c r="GGZ16" s="341"/>
      <c r="GHA16" s="341"/>
      <c r="GHB16" s="341"/>
      <c r="GHC16" s="341"/>
      <c r="GHD16" s="341"/>
      <c r="GHE16" s="341"/>
      <c r="GHF16" s="341"/>
      <c r="GHG16" s="341"/>
      <c r="GHH16" s="341"/>
      <c r="GHI16" s="341"/>
      <c r="GHJ16" s="341"/>
      <c r="GHK16" s="341"/>
      <c r="GHL16" s="341"/>
      <c r="GHM16" s="341"/>
      <c r="GHN16" s="341"/>
      <c r="GHO16" s="341"/>
      <c r="GHP16" s="341"/>
      <c r="GHQ16" s="341"/>
      <c r="GHR16" s="341"/>
      <c r="GHS16" s="341"/>
      <c r="GHT16" s="341"/>
      <c r="GHU16" s="341"/>
      <c r="GHV16" s="341"/>
      <c r="GHW16" s="341"/>
      <c r="GHX16" s="341"/>
      <c r="GHY16" s="341"/>
      <c r="GHZ16" s="341"/>
      <c r="GIA16" s="341"/>
      <c r="GIB16" s="341"/>
      <c r="GIC16" s="341"/>
      <c r="GID16" s="341"/>
      <c r="GIE16" s="341"/>
      <c r="GIF16" s="341"/>
      <c r="GIG16" s="341"/>
      <c r="GIH16" s="341"/>
      <c r="GII16" s="341"/>
      <c r="GIJ16" s="341"/>
      <c r="GIK16" s="341"/>
      <c r="GIL16" s="341"/>
      <c r="GIM16" s="341"/>
      <c r="GIN16" s="341"/>
      <c r="GIO16" s="341"/>
      <c r="GIP16" s="341"/>
      <c r="GIQ16" s="341"/>
      <c r="GIR16" s="341"/>
      <c r="GIS16" s="341"/>
      <c r="GIT16" s="341"/>
      <c r="GIU16" s="341"/>
      <c r="GIV16" s="341"/>
      <c r="GIW16" s="341"/>
      <c r="GIX16" s="341"/>
      <c r="GIY16" s="341"/>
      <c r="GIZ16" s="341"/>
      <c r="GJA16" s="341"/>
      <c r="GJB16" s="341"/>
      <c r="GJC16" s="341"/>
      <c r="GJD16" s="341"/>
      <c r="GJE16" s="341"/>
      <c r="GJF16" s="341"/>
      <c r="GJG16" s="341"/>
      <c r="GJH16" s="341"/>
      <c r="GJI16" s="341"/>
      <c r="GJJ16" s="341"/>
      <c r="GJK16" s="341"/>
      <c r="GJL16" s="341"/>
      <c r="GJM16" s="341"/>
      <c r="GJN16" s="341"/>
      <c r="GJO16" s="341"/>
      <c r="GJP16" s="341"/>
      <c r="GJQ16" s="341"/>
      <c r="GJR16" s="341"/>
      <c r="GJS16" s="341"/>
      <c r="GJT16" s="341"/>
      <c r="GJU16" s="341"/>
      <c r="GJV16" s="341"/>
      <c r="GJW16" s="341"/>
      <c r="GJX16" s="341"/>
      <c r="GJY16" s="341"/>
      <c r="GJZ16" s="341"/>
      <c r="GKA16" s="341"/>
      <c r="GKB16" s="341"/>
      <c r="GKC16" s="341"/>
      <c r="GKD16" s="341"/>
      <c r="GKE16" s="341"/>
      <c r="GKF16" s="341"/>
      <c r="GKG16" s="341"/>
      <c r="GKH16" s="341"/>
      <c r="GKI16" s="341"/>
      <c r="GKJ16" s="341"/>
      <c r="GKK16" s="341"/>
      <c r="GKL16" s="341"/>
      <c r="GKM16" s="341"/>
      <c r="GKN16" s="341"/>
      <c r="GKO16" s="341"/>
      <c r="GKP16" s="341"/>
      <c r="GKQ16" s="341"/>
      <c r="GKR16" s="341"/>
      <c r="GKS16" s="341"/>
      <c r="GKT16" s="341"/>
      <c r="GKU16" s="341"/>
      <c r="GKV16" s="341"/>
      <c r="GKW16" s="341"/>
      <c r="GKX16" s="341"/>
      <c r="GKY16" s="341"/>
      <c r="GKZ16" s="341"/>
      <c r="GLA16" s="341"/>
      <c r="GLB16" s="341"/>
      <c r="GLC16" s="341"/>
      <c r="GLD16" s="341"/>
      <c r="GLE16" s="341"/>
      <c r="GLF16" s="341"/>
      <c r="GLG16" s="341"/>
      <c r="GLH16" s="341"/>
      <c r="GLI16" s="341"/>
      <c r="GLJ16" s="341"/>
      <c r="GLK16" s="341"/>
      <c r="GLL16" s="341"/>
      <c r="GLM16" s="341"/>
      <c r="GLN16" s="341"/>
      <c r="GLO16" s="341"/>
      <c r="GLP16" s="341"/>
      <c r="GLQ16" s="341"/>
      <c r="GLR16" s="341"/>
      <c r="GLS16" s="341"/>
      <c r="GLT16" s="341"/>
      <c r="GLU16" s="341"/>
      <c r="GLV16" s="341"/>
      <c r="GLW16" s="341"/>
      <c r="GLX16" s="341"/>
      <c r="GLY16" s="341"/>
      <c r="GLZ16" s="341"/>
      <c r="GMA16" s="341"/>
      <c r="GMB16" s="341"/>
      <c r="GMC16" s="341"/>
      <c r="GMD16" s="341"/>
      <c r="GME16" s="341"/>
      <c r="GMF16" s="341"/>
      <c r="GMG16" s="341"/>
      <c r="GMH16" s="341"/>
      <c r="GMI16" s="341"/>
      <c r="GMJ16" s="341"/>
      <c r="GMK16" s="341"/>
      <c r="GML16" s="341"/>
      <c r="GMM16" s="341"/>
      <c r="GMN16" s="341"/>
      <c r="GMO16" s="341"/>
      <c r="GMP16" s="341"/>
      <c r="GMQ16" s="341"/>
      <c r="GMR16" s="341"/>
      <c r="GMS16" s="341"/>
      <c r="GMT16" s="341"/>
      <c r="GMU16" s="341"/>
      <c r="GMV16" s="341"/>
      <c r="GMW16" s="341"/>
      <c r="GMX16" s="341"/>
      <c r="GMY16" s="341"/>
      <c r="GMZ16" s="341"/>
      <c r="GNA16" s="341"/>
      <c r="GNB16" s="341"/>
      <c r="GNC16" s="341"/>
      <c r="GND16" s="341"/>
      <c r="GNE16" s="341"/>
      <c r="GNF16" s="341"/>
      <c r="GNG16" s="341"/>
      <c r="GNH16" s="341"/>
      <c r="GNI16" s="341"/>
      <c r="GNJ16" s="341"/>
      <c r="GNK16" s="341"/>
      <c r="GNL16" s="341"/>
      <c r="GNM16" s="341"/>
      <c r="GNN16" s="341"/>
      <c r="GNO16" s="341"/>
      <c r="GNP16" s="341"/>
      <c r="GNQ16" s="341"/>
      <c r="GNR16" s="341"/>
      <c r="GNS16" s="341"/>
      <c r="GNT16" s="341"/>
      <c r="GNU16" s="341"/>
      <c r="GNV16" s="341"/>
      <c r="GNW16" s="341"/>
      <c r="GNX16" s="341"/>
      <c r="GNY16" s="341"/>
      <c r="GNZ16" s="341"/>
      <c r="GOA16" s="341"/>
      <c r="GOB16" s="341"/>
      <c r="GOC16" s="341"/>
      <c r="GOD16" s="341"/>
      <c r="GOE16" s="341"/>
      <c r="GOF16" s="341"/>
      <c r="GOG16" s="341"/>
      <c r="GOH16" s="341"/>
      <c r="GOI16" s="341"/>
      <c r="GOJ16" s="341"/>
      <c r="GOK16" s="341"/>
      <c r="GOL16" s="341"/>
      <c r="GOM16" s="341"/>
      <c r="GON16" s="341"/>
      <c r="GOO16" s="341"/>
      <c r="GOP16" s="341"/>
      <c r="GOQ16" s="341"/>
      <c r="GOR16" s="341"/>
      <c r="GOS16" s="341"/>
      <c r="GOT16" s="341"/>
      <c r="GOU16" s="341"/>
      <c r="GOV16" s="341"/>
      <c r="GOW16" s="341"/>
      <c r="GOX16" s="341"/>
      <c r="GOY16" s="341"/>
      <c r="GOZ16" s="341"/>
      <c r="GPA16" s="341"/>
      <c r="GPB16" s="341"/>
      <c r="GPC16" s="341"/>
      <c r="GPD16" s="341"/>
      <c r="GPE16" s="341"/>
      <c r="GPF16" s="341"/>
      <c r="GPG16" s="341"/>
      <c r="GPH16" s="341"/>
      <c r="GPI16" s="341"/>
      <c r="GPJ16" s="341"/>
      <c r="GPK16" s="341"/>
      <c r="GPL16" s="341"/>
      <c r="GPM16" s="341"/>
      <c r="GPN16" s="341"/>
      <c r="GPO16" s="341"/>
      <c r="GPP16" s="341"/>
      <c r="GPQ16" s="341"/>
      <c r="GPR16" s="341"/>
      <c r="GPS16" s="341"/>
      <c r="GPT16" s="341"/>
      <c r="GPU16" s="341"/>
      <c r="GPV16" s="341"/>
      <c r="GPW16" s="341"/>
      <c r="GPX16" s="341"/>
      <c r="GPY16" s="341"/>
      <c r="GPZ16" s="341"/>
      <c r="GQA16" s="341"/>
      <c r="GQB16" s="341"/>
      <c r="GQC16" s="341"/>
      <c r="GQD16" s="341"/>
      <c r="GQE16" s="341"/>
      <c r="GQF16" s="341"/>
      <c r="GQG16" s="341"/>
      <c r="GQH16" s="341"/>
      <c r="GQI16" s="341"/>
      <c r="GQJ16" s="341"/>
      <c r="GQK16" s="341"/>
      <c r="GQL16" s="341"/>
      <c r="GQM16" s="341"/>
      <c r="GQN16" s="341"/>
      <c r="GQO16" s="341"/>
      <c r="GQP16" s="341"/>
      <c r="GQQ16" s="341"/>
      <c r="GQR16" s="341"/>
      <c r="GQS16" s="341"/>
      <c r="GQT16" s="341"/>
      <c r="GQU16" s="341"/>
      <c r="GQV16" s="341"/>
      <c r="GQW16" s="341"/>
      <c r="GQX16" s="341"/>
      <c r="GQY16" s="341"/>
      <c r="GQZ16" s="341"/>
      <c r="GRA16" s="341"/>
      <c r="GRB16" s="341"/>
      <c r="GRC16" s="341"/>
      <c r="GRD16" s="341"/>
      <c r="GRE16" s="341"/>
      <c r="GRF16" s="341"/>
      <c r="GRG16" s="341"/>
      <c r="GRH16" s="341"/>
      <c r="GRI16" s="341"/>
      <c r="GRJ16" s="341"/>
      <c r="GRK16" s="341"/>
      <c r="GRL16" s="341"/>
      <c r="GRM16" s="341"/>
      <c r="GRN16" s="341"/>
      <c r="GRO16" s="341"/>
      <c r="GRP16" s="341"/>
      <c r="GRQ16" s="341"/>
      <c r="GRR16" s="341"/>
      <c r="GRS16" s="341"/>
      <c r="GRT16" s="341"/>
      <c r="GRU16" s="341"/>
      <c r="GRV16" s="341"/>
      <c r="GRW16" s="341"/>
      <c r="GRX16" s="341"/>
      <c r="GRY16" s="341"/>
      <c r="GRZ16" s="341"/>
      <c r="GSA16" s="341"/>
      <c r="GSB16" s="341"/>
      <c r="GSC16" s="341"/>
      <c r="GSD16" s="341"/>
      <c r="GSE16" s="341"/>
      <c r="GSF16" s="341"/>
      <c r="GSG16" s="341"/>
      <c r="GSH16" s="341"/>
      <c r="GSI16" s="341"/>
      <c r="GSJ16" s="341"/>
      <c r="GSK16" s="341"/>
      <c r="GSL16" s="341"/>
      <c r="GSM16" s="341"/>
      <c r="GSN16" s="341"/>
      <c r="GSO16" s="341"/>
      <c r="GSP16" s="341"/>
      <c r="GSQ16" s="341"/>
      <c r="GSR16" s="341"/>
      <c r="GSS16" s="341"/>
      <c r="GST16" s="341"/>
      <c r="GSU16" s="341"/>
      <c r="GSV16" s="341"/>
      <c r="GSW16" s="341"/>
      <c r="GSX16" s="341"/>
      <c r="GSY16" s="341"/>
      <c r="GSZ16" s="341"/>
      <c r="GTA16" s="341"/>
      <c r="GTB16" s="341"/>
      <c r="GTC16" s="341"/>
      <c r="GTD16" s="341"/>
      <c r="GTE16" s="341"/>
      <c r="GTF16" s="341"/>
      <c r="GTG16" s="341"/>
      <c r="GTH16" s="341"/>
      <c r="GTI16" s="341"/>
      <c r="GTJ16" s="341"/>
      <c r="GTK16" s="341"/>
      <c r="GTL16" s="341"/>
      <c r="GTM16" s="341"/>
      <c r="GTN16" s="341"/>
      <c r="GTO16" s="341"/>
      <c r="GTP16" s="341"/>
      <c r="GTQ16" s="341"/>
      <c r="GTR16" s="341"/>
      <c r="GTS16" s="341"/>
      <c r="GTT16" s="341"/>
      <c r="GTU16" s="341"/>
      <c r="GTV16" s="341"/>
      <c r="GTW16" s="341"/>
      <c r="GTX16" s="341"/>
      <c r="GTY16" s="341"/>
      <c r="GTZ16" s="341"/>
      <c r="GUA16" s="341"/>
      <c r="GUB16" s="341"/>
      <c r="GUC16" s="341"/>
      <c r="GUD16" s="341"/>
      <c r="GUE16" s="341"/>
      <c r="GUF16" s="341"/>
      <c r="GUG16" s="341"/>
      <c r="GUH16" s="341"/>
      <c r="GUI16" s="341"/>
      <c r="GUJ16" s="341"/>
      <c r="GUK16" s="341"/>
      <c r="GUL16" s="341"/>
      <c r="GUM16" s="341"/>
      <c r="GUN16" s="341"/>
      <c r="GUO16" s="341"/>
      <c r="GUP16" s="341"/>
      <c r="GUQ16" s="341"/>
      <c r="GUR16" s="341"/>
      <c r="GUS16" s="341"/>
      <c r="GUT16" s="341"/>
      <c r="GUU16" s="341"/>
      <c r="GUV16" s="341"/>
      <c r="GUW16" s="341"/>
      <c r="GUX16" s="341"/>
      <c r="GUY16" s="341"/>
      <c r="GUZ16" s="341"/>
      <c r="GVA16" s="341"/>
      <c r="GVB16" s="341"/>
      <c r="GVC16" s="341"/>
      <c r="GVD16" s="341"/>
      <c r="GVE16" s="341"/>
      <c r="GVF16" s="341"/>
      <c r="GVG16" s="341"/>
      <c r="GVH16" s="341"/>
      <c r="GVI16" s="341"/>
      <c r="GVJ16" s="341"/>
      <c r="GVK16" s="341"/>
      <c r="GVL16" s="341"/>
      <c r="GVM16" s="341"/>
      <c r="GVN16" s="341"/>
      <c r="GVO16" s="341"/>
      <c r="GVP16" s="341"/>
      <c r="GVQ16" s="341"/>
      <c r="GVR16" s="341"/>
      <c r="GVS16" s="341"/>
      <c r="GVT16" s="341"/>
      <c r="GVU16" s="341"/>
      <c r="GVV16" s="341"/>
      <c r="GVW16" s="341"/>
      <c r="GVX16" s="341"/>
      <c r="GVY16" s="341"/>
      <c r="GVZ16" s="341"/>
      <c r="GWA16" s="341"/>
      <c r="GWB16" s="341"/>
      <c r="GWC16" s="341"/>
      <c r="GWD16" s="341"/>
      <c r="GWE16" s="341"/>
      <c r="GWF16" s="341"/>
      <c r="GWG16" s="341"/>
      <c r="GWH16" s="341"/>
      <c r="GWI16" s="341"/>
      <c r="GWJ16" s="341"/>
      <c r="GWK16" s="341"/>
      <c r="GWL16" s="341"/>
      <c r="GWM16" s="341"/>
      <c r="GWN16" s="341"/>
      <c r="GWO16" s="341"/>
      <c r="GWP16" s="341"/>
      <c r="GWQ16" s="341"/>
      <c r="GWR16" s="341"/>
      <c r="GWS16" s="341"/>
      <c r="GWT16" s="341"/>
      <c r="GWU16" s="341"/>
      <c r="GWV16" s="341"/>
      <c r="GWW16" s="341"/>
      <c r="GWX16" s="341"/>
      <c r="GWY16" s="341"/>
      <c r="GWZ16" s="341"/>
      <c r="GXA16" s="341"/>
      <c r="GXB16" s="341"/>
      <c r="GXC16" s="341"/>
      <c r="GXD16" s="341"/>
      <c r="GXE16" s="341"/>
      <c r="GXF16" s="341"/>
      <c r="GXG16" s="341"/>
      <c r="GXH16" s="341"/>
      <c r="GXI16" s="341"/>
      <c r="GXJ16" s="341"/>
      <c r="GXK16" s="341"/>
      <c r="GXL16" s="341"/>
      <c r="GXM16" s="341"/>
      <c r="GXN16" s="341"/>
      <c r="GXO16" s="341"/>
      <c r="GXP16" s="341"/>
      <c r="GXQ16" s="341"/>
      <c r="GXR16" s="341"/>
      <c r="GXS16" s="341"/>
      <c r="GXT16" s="341"/>
      <c r="GXU16" s="341"/>
      <c r="GXV16" s="341"/>
      <c r="GXW16" s="341"/>
      <c r="GXX16" s="341"/>
      <c r="GXY16" s="341"/>
      <c r="GXZ16" s="341"/>
      <c r="GYA16" s="341"/>
      <c r="GYB16" s="341"/>
      <c r="GYC16" s="341"/>
      <c r="GYD16" s="341"/>
      <c r="GYE16" s="341"/>
      <c r="GYF16" s="341"/>
      <c r="GYG16" s="341"/>
      <c r="GYH16" s="341"/>
      <c r="GYI16" s="341"/>
      <c r="GYJ16" s="341"/>
      <c r="GYK16" s="341"/>
      <c r="GYL16" s="341"/>
      <c r="GYM16" s="341"/>
      <c r="GYN16" s="341"/>
      <c r="GYO16" s="341"/>
      <c r="GYP16" s="341"/>
      <c r="GYQ16" s="341"/>
      <c r="GYR16" s="341"/>
      <c r="GYS16" s="341"/>
      <c r="GYT16" s="341"/>
      <c r="GYU16" s="341"/>
      <c r="GYV16" s="341"/>
      <c r="GYW16" s="341"/>
      <c r="GYX16" s="341"/>
      <c r="GYY16" s="341"/>
      <c r="GYZ16" s="341"/>
      <c r="GZA16" s="341"/>
      <c r="GZB16" s="341"/>
      <c r="GZC16" s="341"/>
      <c r="GZD16" s="341"/>
      <c r="GZE16" s="341"/>
      <c r="GZF16" s="341"/>
      <c r="GZG16" s="341"/>
      <c r="GZH16" s="341"/>
      <c r="GZI16" s="341"/>
      <c r="GZJ16" s="341"/>
      <c r="GZK16" s="341"/>
      <c r="GZL16" s="341"/>
      <c r="GZM16" s="341"/>
      <c r="GZN16" s="341"/>
      <c r="GZO16" s="341"/>
      <c r="GZP16" s="341"/>
      <c r="GZQ16" s="341"/>
      <c r="GZR16" s="341"/>
      <c r="GZS16" s="341"/>
      <c r="GZT16" s="341"/>
      <c r="GZU16" s="341"/>
      <c r="GZV16" s="341"/>
      <c r="GZW16" s="341"/>
      <c r="GZX16" s="341"/>
      <c r="GZY16" s="341"/>
      <c r="GZZ16" s="341"/>
      <c r="HAA16" s="341"/>
      <c r="HAB16" s="341"/>
      <c r="HAC16" s="341"/>
      <c r="HAD16" s="341"/>
      <c r="HAE16" s="341"/>
      <c r="HAF16" s="341"/>
      <c r="HAG16" s="341"/>
      <c r="HAH16" s="341"/>
      <c r="HAI16" s="341"/>
      <c r="HAJ16" s="341"/>
      <c r="HAK16" s="341"/>
      <c r="HAL16" s="341"/>
      <c r="HAM16" s="341"/>
      <c r="HAN16" s="341"/>
      <c r="HAO16" s="341"/>
      <c r="HAP16" s="341"/>
      <c r="HAQ16" s="341"/>
      <c r="HAR16" s="341"/>
      <c r="HAS16" s="341"/>
      <c r="HAT16" s="341"/>
      <c r="HAU16" s="341"/>
      <c r="HAV16" s="341"/>
      <c r="HAW16" s="341"/>
      <c r="HAX16" s="341"/>
      <c r="HAY16" s="341"/>
      <c r="HAZ16" s="341"/>
      <c r="HBA16" s="341"/>
      <c r="HBB16" s="341"/>
      <c r="HBC16" s="341"/>
      <c r="HBD16" s="341"/>
      <c r="HBE16" s="341"/>
      <c r="HBF16" s="341"/>
      <c r="HBG16" s="341"/>
      <c r="HBH16" s="341"/>
      <c r="HBI16" s="341"/>
      <c r="HBJ16" s="341"/>
      <c r="HBK16" s="341"/>
      <c r="HBL16" s="341"/>
      <c r="HBM16" s="341"/>
      <c r="HBN16" s="341"/>
      <c r="HBO16" s="341"/>
      <c r="HBP16" s="341"/>
      <c r="HBQ16" s="341"/>
      <c r="HBR16" s="341"/>
      <c r="HBS16" s="341"/>
      <c r="HBT16" s="341"/>
      <c r="HBU16" s="341"/>
      <c r="HBV16" s="341"/>
      <c r="HBW16" s="341"/>
      <c r="HBX16" s="341"/>
      <c r="HBY16" s="341"/>
      <c r="HBZ16" s="341"/>
      <c r="HCA16" s="341"/>
      <c r="HCB16" s="341"/>
      <c r="HCC16" s="341"/>
      <c r="HCD16" s="341"/>
      <c r="HCE16" s="341"/>
      <c r="HCF16" s="341"/>
      <c r="HCG16" s="341"/>
      <c r="HCH16" s="341"/>
      <c r="HCI16" s="341"/>
      <c r="HCJ16" s="341"/>
      <c r="HCK16" s="341"/>
      <c r="HCL16" s="341"/>
      <c r="HCM16" s="341"/>
      <c r="HCN16" s="341"/>
      <c r="HCO16" s="341"/>
      <c r="HCP16" s="341"/>
      <c r="HCQ16" s="341"/>
      <c r="HCR16" s="341"/>
      <c r="HCS16" s="341"/>
      <c r="HCT16" s="341"/>
      <c r="HCU16" s="341"/>
      <c r="HCV16" s="341"/>
      <c r="HCW16" s="341"/>
      <c r="HCX16" s="341"/>
      <c r="HCY16" s="341"/>
      <c r="HCZ16" s="341"/>
      <c r="HDA16" s="341"/>
      <c r="HDB16" s="341"/>
      <c r="HDC16" s="341"/>
      <c r="HDD16" s="341"/>
      <c r="HDE16" s="341"/>
      <c r="HDF16" s="341"/>
      <c r="HDG16" s="341"/>
      <c r="HDH16" s="341"/>
      <c r="HDI16" s="341"/>
      <c r="HDJ16" s="341"/>
      <c r="HDK16" s="341"/>
      <c r="HDL16" s="341"/>
      <c r="HDM16" s="341"/>
      <c r="HDN16" s="341"/>
      <c r="HDO16" s="341"/>
      <c r="HDP16" s="341"/>
      <c r="HDQ16" s="341"/>
      <c r="HDR16" s="341"/>
      <c r="HDS16" s="341"/>
      <c r="HDT16" s="341"/>
      <c r="HDU16" s="341"/>
      <c r="HDV16" s="341"/>
      <c r="HDW16" s="341"/>
      <c r="HDX16" s="341"/>
      <c r="HDY16" s="341"/>
      <c r="HDZ16" s="341"/>
      <c r="HEA16" s="341"/>
      <c r="HEB16" s="341"/>
      <c r="HEC16" s="341"/>
      <c r="HED16" s="341"/>
      <c r="HEE16" s="341"/>
      <c r="HEF16" s="341"/>
      <c r="HEG16" s="341"/>
      <c r="HEH16" s="341"/>
      <c r="HEI16" s="341"/>
      <c r="HEJ16" s="341"/>
      <c r="HEK16" s="341"/>
      <c r="HEL16" s="341"/>
      <c r="HEM16" s="341"/>
      <c r="HEN16" s="341"/>
      <c r="HEO16" s="341"/>
      <c r="HEP16" s="341"/>
      <c r="HEQ16" s="341"/>
      <c r="HER16" s="341"/>
      <c r="HES16" s="341"/>
      <c r="HET16" s="341"/>
      <c r="HEU16" s="341"/>
      <c r="HEV16" s="341"/>
      <c r="HEW16" s="341"/>
      <c r="HEX16" s="341"/>
      <c r="HEY16" s="341"/>
      <c r="HEZ16" s="341"/>
      <c r="HFA16" s="341"/>
      <c r="HFB16" s="341"/>
      <c r="HFC16" s="341"/>
      <c r="HFD16" s="341"/>
      <c r="HFE16" s="341"/>
      <c r="HFF16" s="341"/>
      <c r="HFG16" s="341"/>
      <c r="HFH16" s="341"/>
      <c r="HFI16" s="341"/>
      <c r="HFJ16" s="341"/>
      <c r="HFK16" s="341"/>
      <c r="HFL16" s="341"/>
      <c r="HFM16" s="341"/>
      <c r="HFN16" s="341"/>
      <c r="HFO16" s="341"/>
      <c r="HFP16" s="341"/>
      <c r="HFQ16" s="341"/>
      <c r="HFR16" s="341"/>
      <c r="HFS16" s="341"/>
      <c r="HFT16" s="341"/>
      <c r="HFU16" s="341"/>
      <c r="HFV16" s="341"/>
      <c r="HFW16" s="341"/>
      <c r="HFX16" s="341"/>
      <c r="HFY16" s="341"/>
      <c r="HFZ16" s="341"/>
      <c r="HGA16" s="341"/>
      <c r="HGB16" s="341"/>
      <c r="HGC16" s="341"/>
      <c r="HGD16" s="341"/>
      <c r="HGE16" s="341"/>
      <c r="HGF16" s="341"/>
      <c r="HGG16" s="341"/>
      <c r="HGH16" s="341"/>
      <c r="HGI16" s="341"/>
      <c r="HGJ16" s="341"/>
      <c r="HGK16" s="341"/>
      <c r="HGL16" s="341"/>
      <c r="HGM16" s="341"/>
      <c r="HGN16" s="341"/>
      <c r="HGO16" s="341"/>
      <c r="HGP16" s="341"/>
      <c r="HGQ16" s="341"/>
      <c r="HGR16" s="341"/>
      <c r="HGS16" s="341"/>
      <c r="HGT16" s="341"/>
      <c r="HGU16" s="341"/>
      <c r="HGV16" s="341"/>
      <c r="HGW16" s="341"/>
      <c r="HGX16" s="341"/>
      <c r="HGY16" s="341"/>
      <c r="HGZ16" s="341"/>
      <c r="HHA16" s="341"/>
      <c r="HHB16" s="341"/>
      <c r="HHC16" s="341"/>
      <c r="HHD16" s="341"/>
      <c r="HHE16" s="341"/>
      <c r="HHF16" s="341"/>
      <c r="HHG16" s="341"/>
      <c r="HHH16" s="341"/>
      <c r="HHI16" s="341"/>
      <c r="HHJ16" s="341"/>
      <c r="HHK16" s="341"/>
      <c r="HHL16" s="341"/>
      <c r="HHM16" s="341"/>
      <c r="HHN16" s="341"/>
      <c r="HHO16" s="341"/>
      <c r="HHP16" s="341"/>
      <c r="HHQ16" s="341"/>
      <c r="HHR16" s="341"/>
      <c r="HHS16" s="341"/>
      <c r="HHT16" s="341"/>
      <c r="HHU16" s="341"/>
      <c r="HHV16" s="341"/>
      <c r="HHW16" s="341"/>
      <c r="HHX16" s="341"/>
      <c r="HHY16" s="341"/>
      <c r="HHZ16" s="341"/>
      <c r="HIA16" s="341"/>
      <c r="HIB16" s="341"/>
      <c r="HIC16" s="341"/>
      <c r="HID16" s="341"/>
      <c r="HIE16" s="341"/>
      <c r="HIF16" s="341"/>
      <c r="HIG16" s="341"/>
      <c r="HIH16" s="341"/>
      <c r="HII16" s="341"/>
      <c r="HIJ16" s="341"/>
      <c r="HIK16" s="341"/>
      <c r="HIL16" s="341"/>
      <c r="HIM16" s="341"/>
      <c r="HIN16" s="341"/>
      <c r="HIO16" s="341"/>
      <c r="HIP16" s="341"/>
      <c r="HIQ16" s="341"/>
      <c r="HIR16" s="341"/>
      <c r="HIS16" s="341"/>
      <c r="HIT16" s="341"/>
      <c r="HIU16" s="341"/>
      <c r="HIV16" s="341"/>
      <c r="HIW16" s="341"/>
      <c r="HIX16" s="341"/>
      <c r="HIY16" s="341"/>
      <c r="HIZ16" s="341"/>
      <c r="HJA16" s="341"/>
      <c r="HJB16" s="341"/>
      <c r="HJC16" s="341"/>
      <c r="HJD16" s="341"/>
      <c r="HJE16" s="341"/>
      <c r="HJF16" s="341"/>
      <c r="HJG16" s="341"/>
      <c r="HJH16" s="341"/>
      <c r="HJI16" s="341"/>
      <c r="HJJ16" s="341"/>
      <c r="HJK16" s="341"/>
      <c r="HJL16" s="341"/>
      <c r="HJM16" s="341"/>
      <c r="HJN16" s="341"/>
      <c r="HJO16" s="341"/>
      <c r="HJP16" s="341"/>
      <c r="HJQ16" s="341"/>
      <c r="HJR16" s="341"/>
      <c r="HJS16" s="341"/>
      <c r="HJT16" s="341"/>
      <c r="HJU16" s="341"/>
      <c r="HJV16" s="341"/>
      <c r="HJW16" s="341"/>
      <c r="HJX16" s="341"/>
      <c r="HJY16" s="341"/>
      <c r="HJZ16" s="341"/>
      <c r="HKA16" s="341"/>
      <c r="HKB16" s="341"/>
      <c r="HKC16" s="341"/>
      <c r="HKD16" s="341"/>
      <c r="HKE16" s="341"/>
      <c r="HKF16" s="341"/>
      <c r="HKG16" s="341"/>
      <c r="HKH16" s="341"/>
      <c r="HKI16" s="341"/>
      <c r="HKJ16" s="341"/>
      <c r="HKK16" s="341"/>
      <c r="HKL16" s="341"/>
      <c r="HKM16" s="341"/>
      <c r="HKN16" s="341"/>
      <c r="HKO16" s="341"/>
      <c r="HKP16" s="341"/>
      <c r="HKQ16" s="341"/>
      <c r="HKR16" s="341"/>
      <c r="HKS16" s="341"/>
      <c r="HKT16" s="341"/>
      <c r="HKU16" s="341"/>
      <c r="HKV16" s="341"/>
      <c r="HKW16" s="341"/>
      <c r="HKX16" s="341"/>
      <c r="HKY16" s="341"/>
      <c r="HKZ16" s="341"/>
      <c r="HLA16" s="341"/>
      <c r="HLB16" s="341"/>
      <c r="HLC16" s="341"/>
      <c r="HLD16" s="341"/>
      <c r="HLE16" s="341"/>
      <c r="HLF16" s="341"/>
      <c r="HLG16" s="341"/>
      <c r="HLH16" s="341"/>
      <c r="HLI16" s="341"/>
      <c r="HLJ16" s="341"/>
      <c r="HLK16" s="341"/>
      <c r="HLL16" s="341"/>
      <c r="HLM16" s="341"/>
      <c r="HLN16" s="341"/>
      <c r="HLO16" s="341"/>
      <c r="HLP16" s="341"/>
      <c r="HLQ16" s="341"/>
      <c r="HLR16" s="341"/>
      <c r="HLS16" s="341"/>
      <c r="HLT16" s="341"/>
      <c r="HLU16" s="341"/>
      <c r="HLV16" s="341"/>
      <c r="HLW16" s="341"/>
      <c r="HLX16" s="341"/>
      <c r="HLY16" s="341"/>
      <c r="HLZ16" s="341"/>
      <c r="HMA16" s="341"/>
      <c r="HMB16" s="341"/>
      <c r="HMC16" s="341"/>
      <c r="HMD16" s="341"/>
      <c r="HME16" s="341"/>
      <c r="HMF16" s="341"/>
      <c r="HMG16" s="341"/>
      <c r="HMH16" s="341"/>
      <c r="HMI16" s="341"/>
      <c r="HMJ16" s="341"/>
      <c r="HMK16" s="341"/>
      <c r="HML16" s="341"/>
      <c r="HMM16" s="341"/>
      <c r="HMN16" s="341"/>
      <c r="HMO16" s="341"/>
      <c r="HMP16" s="341"/>
      <c r="HMQ16" s="341"/>
      <c r="HMR16" s="341"/>
      <c r="HMS16" s="341"/>
      <c r="HMT16" s="341"/>
      <c r="HMU16" s="341"/>
      <c r="HMV16" s="341"/>
      <c r="HMW16" s="341"/>
      <c r="HMX16" s="341"/>
      <c r="HMY16" s="341"/>
      <c r="HMZ16" s="341"/>
      <c r="HNA16" s="341"/>
      <c r="HNB16" s="341"/>
      <c r="HNC16" s="341"/>
      <c r="HND16" s="341"/>
      <c r="HNE16" s="341"/>
      <c r="HNF16" s="341"/>
      <c r="HNG16" s="341"/>
      <c r="HNH16" s="341"/>
      <c r="HNI16" s="341"/>
      <c r="HNJ16" s="341"/>
      <c r="HNK16" s="341"/>
      <c r="HNL16" s="341"/>
      <c r="HNM16" s="341"/>
      <c r="HNN16" s="341"/>
      <c r="HNO16" s="341"/>
      <c r="HNP16" s="341"/>
      <c r="HNQ16" s="341"/>
      <c r="HNR16" s="341"/>
      <c r="HNS16" s="341"/>
      <c r="HNT16" s="341"/>
      <c r="HNU16" s="341"/>
      <c r="HNV16" s="341"/>
      <c r="HNW16" s="341"/>
      <c r="HNX16" s="341"/>
      <c r="HNY16" s="341"/>
      <c r="HNZ16" s="341"/>
      <c r="HOA16" s="341"/>
      <c r="HOB16" s="341"/>
      <c r="HOC16" s="341"/>
      <c r="HOD16" s="341"/>
      <c r="HOE16" s="341"/>
      <c r="HOF16" s="341"/>
      <c r="HOG16" s="341"/>
      <c r="HOH16" s="341"/>
      <c r="HOI16" s="341"/>
      <c r="HOJ16" s="341"/>
      <c r="HOK16" s="341"/>
      <c r="HOL16" s="341"/>
      <c r="HOM16" s="341"/>
      <c r="HON16" s="341"/>
      <c r="HOO16" s="341"/>
      <c r="HOP16" s="341"/>
      <c r="HOQ16" s="341"/>
      <c r="HOR16" s="341"/>
      <c r="HOS16" s="341"/>
      <c r="HOT16" s="341"/>
      <c r="HOU16" s="341"/>
      <c r="HOV16" s="341"/>
      <c r="HOW16" s="341"/>
      <c r="HOX16" s="341"/>
      <c r="HOY16" s="341"/>
      <c r="HOZ16" s="341"/>
      <c r="HPA16" s="341"/>
      <c r="HPB16" s="341"/>
      <c r="HPC16" s="341"/>
      <c r="HPD16" s="341"/>
      <c r="HPE16" s="341"/>
      <c r="HPF16" s="341"/>
      <c r="HPG16" s="341"/>
      <c r="HPH16" s="341"/>
      <c r="HPI16" s="341"/>
      <c r="HPJ16" s="341"/>
      <c r="HPK16" s="341"/>
      <c r="HPL16" s="341"/>
      <c r="HPM16" s="341"/>
      <c r="HPN16" s="341"/>
      <c r="HPO16" s="341"/>
      <c r="HPP16" s="341"/>
      <c r="HPQ16" s="341"/>
      <c r="HPR16" s="341"/>
      <c r="HPS16" s="341"/>
      <c r="HPT16" s="341"/>
      <c r="HPU16" s="341"/>
      <c r="HPV16" s="341"/>
      <c r="HPW16" s="341"/>
      <c r="HPX16" s="341"/>
      <c r="HPY16" s="341"/>
      <c r="HPZ16" s="341"/>
      <c r="HQA16" s="341"/>
      <c r="HQB16" s="341"/>
      <c r="HQC16" s="341"/>
      <c r="HQD16" s="341"/>
      <c r="HQE16" s="341"/>
      <c r="HQF16" s="341"/>
      <c r="HQG16" s="341"/>
      <c r="HQH16" s="341"/>
      <c r="HQI16" s="341"/>
      <c r="HQJ16" s="341"/>
      <c r="HQK16" s="341"/>
      <c r="HQL16" s="341"/>
      <c r="HQM16" s="341"/>
      <c r="HQN16" s="341"/>
      <c r="HQO16" s="341"/>
      <c r="HQP16" s="341"/>
      <c r="HQQ16" s="341"/>
      <c r="HQR16" s="341"/>
      <c r="HQS16" s="341"/>
      <c r="HQT16" s="341"/>
      <c r="HQU16" s="341"/>
      <c r="HQV16" s="341"/>
      <c r="HQW16" s="341"/>
      <c r="HQX16" s="341"/>
      <c r="HQY16" s="341"/>
      <c r="HQZ16" s="341"/>
      <c r="HRA16" s="341"/>
      <c r="HRB16" s="341"/>
      <c r="HRC16" s="341"/>
      <c r="HRD16" s="341"/>
      <c r="HRE16" s="341"/>
      <c r="HRF16" s="341"/>
      <c r="HRG16" s="341"/>
      <c r="HRH16" s="341"/>
      <c r="HRI16" s="341"/>
      <c r="HRJ16" s="341"/>
      <c r="HRK16" s="341"/>
      <c r="HRL16" s="341"/>
      <c r="HRM16" s="341"/>
      <c r="HRN16" s="341"/>
      <c r="HRO16" s="341"/>
      <c r="HRP16" s="341"/>
      <c r="HRQ16" s="341"/>
      <c r="HRR16" s="341"/>
      <c r="HRS16" s="341"/>
      <c r="HRT16" s="341"/>
      <c r="HRU16" s="341"/>
      <c r="HRV16" s="341"/>
      <c r="HRW16" s="341"/>
      <c r="HRX16" s="341"/>
      <c r="HRY16" s="341"/>
      <c r="HRZ16" s="341"/>
      <c r="HSA16" s="341"/>
      <c r="HSB16" s="341"/>
      <c r="HSC16" s="341"/>
      <c r="HSD16" s="341"/>
      <c r="HSE16" s="341"/>
      <c r="HSF16" s="341"/>
      <c r="HSG16" s="341"/>
      <c r="HSH16" s="341"/>
      <c r="HSI16" s="341"/>
      <c r="HSJ16" s="341"/>
      <c r="HSK16" s="341"/>
      <c r="HSL16" s="341"/>
      <c r="HSM16" s="341"/>
      <c r="HSN16" s="341"/>
      <c r="HSO16" s="341"/>
      <c r="HSP16" s="341"/>
      <c r="HSQ16" s="341"/>
      <c r="HSR16" s="341"/>
      <c r="HSS16" s="341"/>
      <c r="HST16" s="341"/>
      <c r="HSU16" s="341"/>
      <c r="HSV16" s="341"/>
      <c r="HSW16" s="341"/>
      <c r="HSX16" s="341"/>
      <c r="HSY16" s="341"/>
      <c r="HSZ16" s="341"/>
      <c r="HTA16" s="341"/>
      <c r="HTB16" s="341"/>
      <c r="HTC16" s="341"/>
      <c r="HTD16" s="341"/>
      <c r="HTE16" s="341"/>
      <c r="HTF16" s="341"/>
      <c r="HTG16" s="341"/>
      <c r="HTH16" s="341"/>
      <c r="HTI16" s="341"/>
      <c r="HTJ16" s="341"/>
      <c r="HTK16" s="341"/>
      <c r="HTL16" s="341"/>
      <c r="HTM16" s="341"/>
      <c r="HTN16" s="341"/>
      <c r="HTO16" s="341"/>
      <c r="HTP16" s="341"/>
      <c r="HTQ16" s="341"/>
      <c r="HTR16" s="341"/>
      <c r="HTS16" s="341"/>
      <c r="HTT16" s="341"/>
      <c r="HTU16" s="341"/>
      <c r="HTV16" s="341"/>
      <c r="HTW16" s="341"/>
      <c r="HTX16" s="341"/>
      <c r="HTY16" s="341"/>
      <c r="HTZ16" s="341"/>
      <c r="HUA16" s="341"/>
      <c r="HUB16" s="341"/>
      <c r="HUC16" s="341"/>
      <c r="HUD16" s="341"/>
      <c r="HUE16" s="341"/>
      <c r="HUF16" s="341"/>
      <c r="HUG16" s="341"/>
      <c r="HUH16" s="341"/>
      <c r="HUI16" s="341"/>
      <c r="HUJ16" s="341"/>
      <c r="HUK16" s="341"/>
      <c r="HUL16" s="341"/>
      <c r="HUM16" s="341"/>
      <c r="HUN16" s="341"/>
      <c r="HUO16" s="341"/>
      <c r="HUP16" s="341"/>
      <c r="HUQ16" s="341"/>
      <c r="HUR16" s="341"/>
      <c r="HUS16" s="341"/>
      <c r="HUT16" s="341"/>
      <c r="HUU16" s="341"/>
      <c r="HUV16" s="341"/>
      <c r="HUW16" s="341"/>
      <c r="HUX16" s="341"/>
      <c r="HUY16" s="341"/>
      <c r="HUZ16" s="341"/>
      <c r="HVA16" s="341"/>
      <c r="HVB16" s="341"/>
      <c r="HVC16" s="341"/>
      <c r="HVD16" s="341"/>
      <c r="HVE16" s="341"/>
      <c r="HVF16" s="341"/>
      <c r="HVG16" s="341"/>
      <c r="HVH16" s="341"/>
      <c r="HVI16" s="341"/>
      <c r="HVJ16" s="341"/>
      <c r="HVK16" s="341"/>
      <c r="HVL16" s="341"/>
      <c r="HVM16" s="341"/>
      <c r="HVN16" s="341"/>
      <c r="HVO16" s="341"/>
      <c r="HVP16" s="341"/>
      <c r="HVQ16" s="341"/>
      <c r="HVR16" s="341"/>
      <c r="HVS16" s="341"/>
      <c r="HVT16" s="341"/>
      <c r="HVU16" s="341"/>
      <c r="HVV16" s="341"/>
      <c r="HVW16" s="341"/>
      <c r="HVX16" s="341"/>
      <c r="HVY16" s="341"/>
      <c r="HVZ16" s="341"/>
      <c r="HWA16" s="341"/>
      <c r="HWB16" s="341"/>
      <c r="HWC16" s="341"/>
      <c r="HWD16" s="341"/>
      <c r="HWE16" s="341"/>
      <c r="HWF16" s="341"/>
      <c r="HWG16" s="341"/>
      <c r="HWH16" s="341"/>
      <c r="HWI16" s="341"/>
      <c r="HWJ16" s="341"/>
      <c r="HWK16" s="341"/>
      <c r="HWL16" s="341"/>
      <c r="HWM16" s="341"/>
      <c r="HWN16" s="341"/>
      <c r="HWO16" s="341"/>
      <c r="HWP16" s="341"/>
      <c r="HWQ16" s="341"/>
      <c r="HWR16" s="341"/>
      <c r="HWS16" s="341"/>
      <c r="HWT16" s="341"/>
      <c r="HWU16" s="341"/>
      <c r="HWV16" s="341"/>
      <c r="HWW16" s="341"/>
      <c r="HWX16" s="341"/>
      <c r="HWY16" s="341"/>
      <c r="HWZ16" s="341"/>
      <c r="HXA16" s="341"/>
      <c r="HXB16" s="341"/>
      <c r="HXC16" s="341"/>
      <c r="HXD16" s="341"/>
      <c r="HXE16" s="341"/>
      <c r="HXF16" s="341"/>
      <c r="HXG16" s="341"/>
      <c r="HXH16" s="341"/>
      <c r="HXI16" s="341"/>
      <c r="HXJ16" s="341"/>
      <c r="HXK16" s="341"/>
      <c r="HXL16" s="341"/>
      <c r="HXM16" s="341"/>
      <c r="HXN16" s="341"/>
      <c r="HXO16" s="341"/>
      <c r="HXP16" s="341"/>
      <c r="HXQ16" s="341"/>
      <c r="HXR16" s="341"/>
      <c r="HXS16" s="341"/>
      <c r="HXT16" s="341"/>
      <c r="HXU16" s="341"/>
      <c r="HXV16" s="341"/>
      <c r="HXW16" s="341"/>
      <c r="HXX16" s="341"/>
      <c r="HXY16" s="341"/>
      <c r="HXZ16" s="341"/>
      <c r="HYA16" s="341"/>
      <c r="HYB16" s="341"/>
      <c r="HYC16" s="341"/>
      <c r="HYD16" s="341"/>
      <c r="HYE16" s="341"/>
      <c r="HYF16" s="341"/>
      <c r="HYG16" s="341"/>
      <c r="HYH16" s="341"/>
      <c r="HYI16" s="341"/>
      <c r="HYJ16" s="341"/>
      <c r="HYK16" s="341"/>
      <c r="HYL16" s="341"/>
      <c r="HYM16" s="341"/>
      <c r="HYN16" s="341"/>
      <c r="HYO16" s="341"/>
      <c r="HYP16" s="341"/>
      <c r="HYQ16" s="341"/>
      <c r="HYR16" s="341"/>
      <c r="HYS16" s="341"/>
      <c r="HYT16" s="341"/>
      <c r="HYU16" s="341"/>
      <c r="HYV16" s="341"/>
      <c r="HYW16" s="341"/>
      <c r="HYX16" s="341"/>
      <c r="HYY16" s="341"/>
      <c r="HYZ16" s="341"/>
      <c r="HZA16" s="341"/>
      <c r="HZB16" s="341"/>
      <c r="HZC16" s="341"/>
      <c r="HZD16" s="341"/>
      <c r="HZE16" s="341"/>
      <c r="HZF16" s="341"/>
      <c r="HZG16" s="341"/>
      <c r="HZH16" s="341"/>
      <c r="HZI16" s="341"/>
      <c r="HZJ16" s="341"/>
      <c r="HZK16" s="341"/>
      <c r="HZL16" s="341"/>
      <c r="HZM16" s="341"/>
      <c r="HZN16" s="341"/>
      <c r="HZO16" s="341"/>
      <c r="HZP16" s="341"/>
      <c r="HZQ16" s="341"/>
      <c r="HZR16" s="341"/>
      <c r="HZS16" s="341"/>
      <c r="HZT16" s="341"/>
      <c r="HZU16" s="341"/>
      <c r="HZV16" s="341"/>
      <c r="HZW16" s="341"/>
      <c r="HZX16" s="341"/>
      <c r="HZY16" s="341"/>
      <c r="HZZ16" s="341"/>
      <c r="IAA16" s="341"/>
      <c r="IAB16" s="341"/>
      <c r="IAC16" s="341"/>
      <c r="IAD16" s="341"/>
      <c r="IAE16" s="341"/>
      <c r="IAF16" s="341"/>
      <c r="IAG16" s="341"/>
      <c r="IAH16" s="341"/>
      <c r="IAI16" s="341"/>
      <c r="IAJ16" s="341"/>
      <c r="IAK16" s="341"/>
      <c r="IAL16" s="341"/>
      <c r="IAM16" s="341"/>
      <c r="IAN16" s="341"/>
      <c r="IAO16" s="341"/>
      <c r="IAP16" s="341"/>
      <c r="IAQ16" s="341"/>
      <c r="IAR16" s="341"/>
      <c r="IAS16" s="341"/>
      <c r="IAT16" s="341"/>
      <c r="IAU16" s="341"/>
      <c r="IAV16" s="341"/>
      <c r="IAW16" s="341"/>
      <c r="IAX16" s="341"/>
      <c r="IAY16" s="341"/>
      <c r="IAZ16" s="341"/>
      <c r="IBA16" s="341"/>
      <c r="IBB16" s="341"/>
      <c r="IBC16" s="341"/>
      <c r="IBD16" s="341"/>
      <c r="IBE16" s="341"/>
      <c r="IBF16" s="341"/>
      <c r="IBG16" s="341"/>
      <c r="IBH16" s="341"/>
      <c r="IBI16" s="341"/>
      <c r="IBJ16" s="341"/>
      <c r="IBK16" s="341"/>
      <c r="IBL16" s="341"/>
      <c r="IBM16" s="341"/>
      <c r="IBN16" s="341"/>
      <c r="IBO16" s="341"/>
      <c r="IBP16" s="341"/>
      <c r="IBQ16" s="341"/>
      <c r="IBR16" s="341"/>
      <c r="IBS16" s="341"/>
      <c r="IBT16" s="341"/>
      <c r="IBU16" s="341"/>
      <c r="IBV16" s="341"/>
      <c r="IBW16" s="341"/>
      <c r="IBX16" s="341"/>
      <c r="IBY16" s="341"/>
      <c r="IBZ16" s="341"/>
      <c r="ICA16" s="341"/>
      <c r="ICB16" s="341"/>
      <c r="ICC16" s="341"/>
      <c r="ICD16" s="341"/>
      <c r="ICE16" s="341"/>
      <c r="ICF16" s="341"/>
      <c r="ICG16" s="341"/>
      <c r="ICH16" s="341"/>
      <c r="ICI16" s="341"/>
      <c r="ICJ16" s="341"/>
      <c r="ICK16" s="341"/>
      <c r="ICL16" s="341"/>
      <c r="ICM16" s="341"/>
      <c r="ICN16" s="341"/>
      <c r="ICO16" s="341"/>
      <c r="ICP16" s="341"/>
      <c r="ICQ16" s="341"/>
      <c r="ICR16" s="341"/>
      <c r="ICS16" s="341"/>
      <c r="ICT16" s="341"/>
      <c r="ICU16" s="341"/>
      <c r="ICV16" s="341"/>
      <c r="ICW16" s="341"/>
      <c r="ICX16" s="341"/>
      <c r="ICY16" s="341"/>
      <c r="ICZ16" s="341"/>
      <c r="IDA16" s="341"/>
      <c r="IDB16" s="341"/>
      <c r="IDC16" s="341"/>
      <c r="IDD16" s="341"/>
      <c r="IDE16" s="341"/>
      <c r="IDF16" s="341"/>
      <c r="IDG16" s="341"/>
      <c r="IDH16" s="341"/>
      <c r="IDI16" s="341"/>
      <c r="IDJ16" s="341"/>
      <c r="IDK16" s="341"/>
      <c r="IDL16" s="341"/>
      <c r="IDM16" s="341"/>
      <c r="IDN16" s="341"/>
      <c r="IDO16" s="341"/>
      <c r="IDP16" s="341"/>
      <c r="IDQ16" s="341"/>
      <c r="IDR16" s="341"/>
      <c r="IDS16" s="341"/>
      <c r="IDT16" s="341"/>
      <c r="IDU16" s="341"/>
      <c r="IDV16" s="341"/>
      <c r="IDW16" s="341"/>
      <c r="IDX16" s="341"/>
      <c r="IDY16" s="341"/>
      <c r="IDZ16" s="341"/>
      <c r="IEA16" s="341"/>
      <c r="IEB16" s="341"/>
      <c r="IEC16" s="341"/>
      <c r="IED16" s="341"/>
      <c r="IEE16" s="341"/>
      <c r="IEF16" s="341"/>
      <c r="IEG16" s="341"/>
      <c r="IEH16" s="341"/>
      <c r="IEI16" s="341"/>
      <c r="IEJ16" s="341"/>
      <c r="IEK16" s="341"/>
      <c r="IEL16" s="341"/>
      <c r="IEM16" s="341"/>
      <c r="IEN16" s="341"/>
      <c r="IEO16" s="341"/>
      <c r="IEP16" s="341"/>
      <c r="IEQ16" s="341"/>
      <c r="IER16" s="341"/>
      <c r="IES16" s="341"/>
      <c r="IET16" s="341"/>
      <c r="IEU16" s="341"/>
      <c r="IEV16" s="341"/>
      <c r="IEW16" s="341"/>
      <c r="IEX16" s="341"/>
      <c r="IEY16" s="341"/>
      <c r="IEZ16" s="341"/>
      <c r="IFA16" s="341"/>
      <c r="IFB16" s="341"/>
      <c r="IFC16" s="341"/>
      <c r="IFD16" s="341"/>
      <c r="IFE16" s="341"/>
      <c r="IFF16" s="341"/>
      <c r="IFG16" s="341"/>
      <c r="IFH16" s="341"/>
      <c r="IFI16" s="341"/>
      <c r="IFJ16" s="341"/>
      <c r="IFK16" s="341"/>
      <c r="IFL16" s="341"/>
      <c r="IFM16" s="341"/>
      <c r="IFN16" s="341"/>
      <c r="IFO16" s="341"/>
      <c r="IFP16" s="341"/>
      <c r="IFQ16" s="341"/>
      <c r="IFR16" s="341"/>
      <c r="IFS16" s="341"/>
      <c r="IFT16" s="341"/>
      <c r="IFU16" s="341"/>
      <c r="IFV16" s="341"/>
      <c r="IFW16" s="341"/>
      <c r="IFX16" s="341"/>
      <c r="IFY16" s="341"/>
      <c r="IFZ16" s="341"/>
      <c r="IGA16" s="341"/>
      <c r="IGB16" s="341"/>
      <c r="IGC16" s="341"/>
      <c r="IGD16" s="341"/>
      <c r="IGE16" s="341"/>
      <c r="IGF16" s="341"/>
      <c r="IGG16" s="341"/>
      <c r="IGH16" s="341"/>
      <c r="IGI16" s="341"/>
      <c r="IGJ16" s="341"/>
      <c r="IGK16" s="341"/>
      <c r="IGL16" s="341"/>
      <c r="IGM16" s="341"/>
      <c r="IGN16" s="341"/>
      <c r="IGO16" s="341"/>
      <c r="IGP16" s="341"/>
      <c r="IGQ16" s="341"/>
      <c r="IGR16" s="341"/>
      <c r="IGS16" s="341"/>
      <c r="IGT16" s="341"/>
      <c r="IGU16" s="341"/>
      <c r="IGV16" s="341"/>
      <c r="IGW16" s="341"/>
      <c r="IGX16" s="341"/>
      <c r="IGY16" s="341"/>
      <c r="IGZ16" s="341"/>
      <c r="IHA16" s="341"/>
      <c r="IHB16" s="341"/>
      <c r="IHC16" s="341"/>
      <c r="IHD16" s="341"/>
      <c r="IHE16" s="341"/>
      <c r="IHF16" s="341"/>
      <c r="IHG16" s="341"/>
      <c r="IHH16" s="341"/>
      <c r="IHI16" s="341"/>
      <c r="IHJ16" s="341"/>
      <c r="IHK16" s="341"/>
      <c r="IHL16" s="341"/>
      <c r="IHM16" s="341"/>
      <c r="IHN16" s="341"/>
      <c r="IHO16" s="341"/>
      <c r="IHP16" s="341"/>
      <c r="IHQ16" s="341"/>
      <c r="IHR16" s="341"/>
      <c r="IHS16" s="341"/>
      <c r="IHT16" s="341"/>
      <c r="IHU16" s="341"/>
      <c r="IHV16" s="341"/>
      <c r="IHW16" s="341"/>
      <c r="IHX16" s="341"/>
      <c r="IHY16" s="341"/>
      <c r="IHZ16" s="341"/>
      <c r="IIA16" s="341"/>
      <c r="IIB16" s="341"/>
      <c r="IIC16" s="341"/>
      <c r="IID16" s="341"/>
      <c r="IIE16" s="341"/>
      <c r="IIF16" s="341"/>
      <c r="IIG16" s="341"/>
      <c r="IIH16" s="341"/>
      <c r="III16" s="341"/>
      <c r="IIJ16" s="341"/>
      <c r="IIK16" s="341"/>
      <c r="IIL16" s="341"/>
      <c r="IIM16" s="341"/>
      <c r="IIN16" s="341"/>
      <c r="IIO16" s="341"/>
      <c r="IIP16" s="341"/>
      <c r="IIQ16" s="341"/>
      <c r="IIR16" s="341"/>
      <c r="IIS16" s="341"/>
      <c r="IIT16" s="341"/>
      <c r="IIU16" s="341"/>
      <c r="IIV16" s="341"/>
      <c r="IIW16" s="341"/>
      <c r="IIX16" s="341"/>
      <c r="IIY16" s="341"/>
      <c r="IIZ16" s="341"/>
      <c r="IJA16" s="341"/>
      <c r="IJB16" s="341"/>
      <c r="IJC16" s="341"/>
      <c r="IJD16" s="341"/>
      <c r="IJE16" s="341"/>
      <c r="IJF16" s="341"/>
      <c r="IJG16" s="341"/>
      <c r="IJH16" s="341"/>
      <c r="IJI16" s="341"/>
      <c r="IJJ16" s="341"/>
      <c r="IJK16" s="341"/>
      <c r="IJL16" s="341"/>
      <c r="IJM16" s="341"/>
      <c r="IJN16" s="341"/>
      <c r="IJO16" s="341"/>
      <c r="IJP16" s="341"/>
      <c r="IJQ16" s="341"/>
      <c r="IJR16" s="341"/>
      <c r="IJS16" s="341"/>
      <c r="IJT16" s="341"/>
      <c r="IJU16" s="341"/>
      <c r="IJV16" s="341"/>
      <c r="IJW16" s="341"/>
      <c r="IJX16" s="341"/>
      <c r="IJY16" s="341"/>
      <c r="IJZ16" s="341"/>
      <c r="IKA16" s="341"/>
      <c r="IKB16" s="341"/>
      <c r="IKC16" s="341"/>
      <c r="IKD16" s="341"/>
      <c r="IKE16" s="341"/>
      <c r="IKF16" s="341"/>
      <c r="IKG16" s="341"/>
      <c r="IKH16" s="341"/>
      <c r="IKI16" s="341"/>
      <c r="IKJ16" s="341"/>
      <c r="IKK16" s="341"/>
      <c r="IKL16" s="341"/>
      <c r="IKM16" s="341"/>
      <c r="IKN16" s="341"/>
      <c r="IKO16" s="341"/>
      <c r="IKP16" s="341"/>
      <c r="IKQ16" s="341"/>
      <c r="IKR16" s="341"/>
      <c r="IKS16" s="341"/>
      <c r="IKT16" s="341"/>
      <c r="IKU16" s="341"/>
      <c r="IKV16" s="341"/>
      <c r="IKW16" s="341"/>
      <c r="IKX16" s="341"/>
      <c r="IKY16" s="341"/>
      <c r="IKZ16" s="341"/>
      <c r="ILA16" s="341"/>
      <c r="ILB16" s="341"/>
      <c r="ILC16" s="341"/>
      <c r="ILD16" s="341"/>
      <c r="ILE16" s="341"/>
      <c r="ILF16" s="341"/>
      <c r="ILG16" s="341"/>
      <c r="ILH16" s="341"/>
      <c r="ILI16" s="341"/>
      <c r="ILJ16" s="341"/>
      <c r="ILK16" s="341"/>
      <c r="ILL16" s="341"/>
      <c r="ILM16" s="341"/>
      <c r="ILN16" s="341"/>
      <c r="ILO16" s="341"/>
      <c r="ILP16" s="341"/>
      <c r="ILQ16" s="341"/>
      <c r="ILR16" s="341"/>
      <c r="ILS16" s="341"/>
      <c r="ILT16" s="341"/>
      <c r="ILU16" s="341"/>
      <c r="ILV16" s="341"/>
      <c r="ILW16" s="341"/>
      <c r="ILX16" s="341"/>
      <c r="ILY16" s="341"/>
      <c r="ILZ16" s="341"/>
      <c r="IMA16" s="341"/>
      <c r="IMB16" s="341"/>
      <c r="IMC16" s="341"/>
      <c r="IMD16" s="341"/>
      <c r="IME16" s="341"/>
      <c r="IMF16" s="341"/>
      <c r="IMG16" s="341"/>
      <c r="IMH16" s="341"/>
      <c r="IMI16" s="341"/>
      <c r="IMJ16" s="341"/>
      <c r="IMK16" s="341"/>
      <c r="IML16" s="341"/>
      <c r="IMM16" s="341"/>
      <c r="IMN16" s="341"/>
      <c r="IMO16" s="341"/>
      <c r="IMP16" s="341"/>
      <c r="IMQ16" s="341"/>
      <c r="IMR16" s="341"/>
      <c r="IMS16" s="341"/>
      <c r="IMT16" s="341"/>
      <c r="IMU16" s="341"/>
      <c r="IMV16" s="341"/>
      <c r="IMW16" s="341"/>
      <c r="IMX16" s="341"/>
      <c r="IMY16" s="341"/>
      <c r="IMZ16" s="341"/>
      <c r="INA16" s="341"/>
      <c r="INB16" s="341"/>
      <c r="INC16" s="341"/>
      <c r="IND16" s="341"/>
      <c r="INE16" s="341"/>
      <c r="INF16" s="341"/>
      <c r="ING16" s="341"/>
      <c r="INH16" s="341"/>
      <c r="INI16" s="341"/>
      <c r="INJ16" s="341"/>
      <c r="INK16" s="341"/>
      <c r="INL16" s="341"/>
      <c r="INM16" s="341"/>
      <c r="INN16" s="341"/>
      <c r="INO16" s="341"/>
      <c r="INP16" s="341"/>
      <c r="INQ16" s="341"/>
      <c r="INR16" s="341"/>
      <c r="INS16" s="341"/>
      <c r="INT16" s="341"/>
      <c r="INU16" s="341"/>
      <c r="INV16" s="341"/>
      <c r="INW16" s="341"/>
      <c r="INX16" s="341"/>
      <c r="INY16" s="341"/>
      <c r="INZ16" s="341"/>
      <c r="IOA16" s="341"/>
      <c r="IOB16" s="341"/>
      <c r="IOC16" s="341"/>
      <c r="IOD16" s="341"/>
      <c r="IOE16" s="341"/>
      <c r="IOF16" s="341"/>
      <c r="IOG16" s="341"/>
      <c r="IOH16" s="341"/>
      <c r="IOI16" s="341"/>
      <c r="IOJ16" s="341"/>
      <c r="IOK16" s="341"/>
      <c r="IOL16" s="341"/>
      <c r="IOM16" s="341"/>
      <c r="ION16" s="341"/>
      <c r="IOO16" s="341"/>
      <c r="IOP16" s="341"/>
      <c r="IOQ16" s="341"/>
      <c r="IOR16" s="341"/>
      <c r="IOS16" s="341"/>
      <c r="IOT16" s="341"/>
      <c r="IOU16" s="341"/>
      <c r="IOV16" s="341"/>
      <c r="IOW16" s="341"/>
      <c r="IOX16" s="341"/>
      <c r="IOY16" s="341"/>
      <c r="IOZ16" s="341"/>
      <c r="IPA16" s="341"/>
      <c r="IPB16" s="341"/>
      <c r="IPC16" s="341"/>
      <c r="IPD16" s="341"/>
      <c r="IPE16" s="341"/>
      <c r="IPF16" s="341"/>
      <c r="IPG16" s="341"/>
      <c r="IPH16" s="341"/>
      <c r="IPI16" s="341"/>
      <c r="IPJ16" s="341"/>
      <c r="IPK16" s="341"/>
      <c r="IPL16" s="341"/>
      <c r="IPM16" s="341"/>
      <c r="IPN16" s="341"/>
      <c r="IPO16" s="341"/>
      <c r="IPP16" s="341"/>
      <c r="IPQ16" s="341"/>
      <c r="IPR16" s="341"/>
      <c r="IPS16" s="341"/>
      <c r="IPT16" s="341"/>
      <c r="IPU16" s="341"/>
      <c r="IPV16" s="341"/>
      <c r="IPW16" s="341"/>
      <c r="IPX16" s="341"/>
      <c r="IPY16" s="341"/>
      <c r="IPZ16" s="341"/>
      <c r="IQA16" s="341"/>
      <c r="IQB16" s="341"/>
      <c r="IQC16" s="341"/>
      <c r="IQD16" s="341"/>
      <c r="IQE16" s="341"/>
      <c r="IQF16" s="341"/>
      <c r="IQG16" s="341"/>
      <c r="IQH16" s="341"/>
      <c r="IQI16" s="341"/>
      <c r="IQJ16" s="341"/>
      <c r="IQK16" s="341"/>
      <c r="IQL16" s="341"/>
      <c r="IQM16" s="341"/>
      <c r="IQN16" s="341"/>
      <c r="IQO16" s="341"/>
      <c r="IQP16" s="341"/>
      <c r="IQQ16" s="341"/>
      <c r="IQR16" s="341"/>
      <c r="IQS16" s="341"/>
      <c r="IQT16" s="341"/>
      <c r="IQU16" s="341"/>
      <c r="IQV16" s="341"/>
      <c r="IQW16" s="341"/>
      <c r="IQX16" s="341"/>
      <c r="IQY16" s="341"/>
      <c r="IQZ16" s="341"/>
      <c r="IRA16" s="341"/>
      <c r="IRB16" s="341"/>
      <c r="IRC16" s="341"/>
      <c r="IRD16" s="341"/>
      <c r="IRE16" s="341"/>
      <c r="IRF16" s="341"/>
      <c r="IRG16" s="341"/>
      <c r="IRH16" s="341"/>
      <c r="IRI16" s="341"/>
      <c r="IRJ16" s="341"/>
      <c r="IRK16" s="341"/>
      <c r="IRL16" s="341"/>
      <c r="IRM16" s="341"/>
      <c r="IRN16" s="341"/>
      <c r="IRO16" s="341"/>
      <c r="IRP16" s="341"/>
      <c r="IRQ16" s="341"/>
      <c r="IRR16" s="341"/>
      <c r="IRS16" s="341"/>
      <c r="IRT16" s="341"/>
      <c r="IRU16" s="341"/>
      <c r="IRV16" s="341"/>
      <c r="IRW16" s="341"/>
      <c r="IRX16" s="341"/>
      <c r="IRY16" s="341"/>
      <c r="IRZ16" s="341"/>
      <c r="ISA16" s="341"/>
      <c r="ISB16" s="341"/>
      <c r="ISC16" s="341"/>
      <c r="ISD16" s="341"/>
      <c r="ISE16" s="341"/>
      <c r="ISF16" s="341"/>
      <c r="ISG16" s="341"/>
      <c r="ISH16" s="341"/>
      <c r="ISI16" s="341"/>
      <c r="ISJ16" s="341"/>
      <c r="ISK16" s="341"/>
      <c r="ISL16" s="341"/>
      <c r="ISM16" s="341"/>
      <c r="ISN16" s="341"/>
      <c r="ISO16" s="341"/>
      <c r="ISP16" s="341"/>
      <c r="ISQ16" s="341"/>
      <c r="ISR16" s="341"/>
      <c r="ISS16" s="341"/>
      <c r="IST16" s="341"/>
      <c r="ISU16" s="341"/>
      <c r="ISV16" s="341"/>
      <c r="ISW16" s="341"/>
      <c r="ISX16" s="341"/>
      <c r="ISY16" s="341"/>
      <c r="ISZ16" s="341"/>
      <c r="ITA16" s="341"/>
      <c r="ITB16" s="341"/>
      <c r="ITC16" s="341"/>
      <c r="ITD16" s="341"/>
      <c r="ITE16" s="341"/>
      <c r="ITF16" s="341"/>
      <c r="ITG16" s="341"/>
      <c r="ITH16" s="341"/>
      <c r="ITI16" s="341"/>
      <c r="ITJ16" s="341"/>
      <c r="ITK16" s="341"/>
      <c r="ITL16" s="341"/>
      <c r="ITM16" s="341"/>
      <c r="ITN16" s="341"/>
      <c r="ITO16" s="341"/>
      <c r="ITP16" s="341"/>
      <c r="ITQ16" s="341"/>
      <c r="ITR16" s="341"/>
      <c r="ITS16" s="341"/>
      <c r="ITT16" s="341"/>
      <c r="ITU16" s="341"/>
      <c r="ITV16" s="341"/>
      <c r="ITW16" s="341"/>
      <c r="ITX16" s="341"/>
      <c r="ITY16" s="341"/>
      <c r="ITZ16" s="341"/>
      <c r="IUA16" s="341"/>
      <c r="IUB16" s="341"/>
      <c r="IUC16" s="341"/>
      <c r="IUD16" s="341"/>
      <c r="IUE16" s="341"/>
      <c r="IUF16" s="341"/>
      <c r="IUG16" s="341"/>
      <c r="IUH16" s="341"/>
      <c r="IUI16" s="341"/>
      <c r="IUJ16" s="341"/>
      <c r="IUK16" s="341"/>
      <c r="IUL16" s="341"/>
      <c r="IUM16" s="341"/>
      <c r="IUN16" s="341"/>
      <c r="IUO16" s="341"/>
      <c r="IUP16" s="341"/>
      <c r="IUQ16" s="341"/>
      <c r="IUR16" s="341"/>
      <c r="IUS16" s="341"/>
      <c r="IUT16" s="341"/>
      <c r="IUU16" s="341"/>
      <c r="IUV16" s="341"/>
      <c r="IUW16" s="341"/>
      <c r="IUX16" s="341"/>
      <c r="IUY16" s="341"/>
      <c r="IUZ16" s="341"/>
      <c r="IVA16" s="341"/>
      <c r="IVB16" s="341"/>
      <c r="IVC16" s="341"/>
      <c r="IVD16" s="341"/>
      <c r="IVE16" s="341"/>
      <c r="IVF16" s="341"/>
      <c r="IVG16" s="341"/>
      <c r="IVH16" s="341"/>
      <c r="IVI16" s="341"/>
      <c r="IVJ16" s="341"/>
      <c r="IVK16" s="341"/>
      <c r="IVL16" s="341"/>
      <c r="IVM16" s="341"/>
      <c r="IVN16" s="341"/>
      <c r="IVO16" s="341"/>
      <c r="IVP16" s="341"/>
      <c r="IVQ16" s="341"/>
      <c r="IVR16" s="341"/>
      <c r="IVS16" s="341"/>
      <c r="IVT16" s="341"/>
      <c r="IVU16" s="341"/>
      <c r="IVV16" s="341"/>
      <c r="IVW16" s="341"/>
      <c r="IVX16" s="341"/>
      <c r="IVY16" s="341"/>
      <c r="IVZ16" s="341"/>
      <c r="IWA16" s="341"/>
      <c r="IWB16" s="341"/>
      <c r="IWC16" s="341"/>
      <c r="IWD16" s="341"/>
      <c r="IWE16" s="341"/>
      <c r="IWF16" s="341"/>
      <c r="IWG16" s="341"/>
      <c r="IWH16" s="341"/>
      <c r="IWI16" s="341"/>
      <c r="IWJ16" s="341"/>
      <c r="IWK16" s="341"/>
      <c r="IWL16" s="341"/>
      <c r="IWM16" s="341"/>
      <c r="IWN16" s="341"/>
      <c r="IWO16" s="341"/>
      <c r="IWP16" s="341"/>
      <c r="IWQ16" s="341"/>
      <c r="IWR16" s="341"/>
      <c r="IWS16" s="341"/>
      <c r="IWT16" s="341"/>
      <c r="IWU16" s="341"/>
      <c r="IWV16" s="341"/>
      <c r="IWW16" s="341"/>
      <c r="IWX16" s="341"/>
      <c r="IWY16" s="341"/>
      <c r="IWZ16" s="341"/>
      <c r="IXA16" s="341"/>
      <c r="IXB16" s="341"/>
      <c r="IXC16" s="341"/>
      <c r="IXD16" s="341"/>
      <c r="IXE16" s="341"/>
      <c r="IXF16" s="341"/>
      <c r="IXG16" s="341"/>
      <c r="IXH16" s="341"/>
      <c r="IXI16" s="341"/>
      <c r="IXJ16" s="341"/>
      <c r="IXK16" s="341"/>
      <c r="IXL16" s="341"/>
      <c r="IXM16" s="341"/>
      <c r="IXN16" s="341"/>
      <c r="IXO16" s="341"/>
      <c r="IXP16" s="341"/>
      <c r="IXQ16" s="341"/>
      <c r="IXR16" s="341"/>
      <c r="IXS16" s="341"/>
      <c r="IXT16" s="341"/>
      <c r="IXU16" s="341"/>
      <c r="IXV16" s="341"/>
      <c r="IXW16" s="341"/>
      <c r="IXX16" s="341"/>
      <c r="IXY16" s="341"/>
      <c r="IXZ16" s="341"/>
      <c r="IYA16" s="341"/>
      <c r="IYB16" s="341"/>
      <c r="IYC16" s="341"/>
      <c r="IYD16" s="341"/>
      <c r="IYE16" s="341"/>
      <c r="IYF16" s="341"/>
      <c r="IYG16" s="341"/>
      <c r="IYH16" s="341"/>
      <c r="IYI16" s="341"/>
      <c r="IYJ16" s="341"/>
      <c r="IYK16" s="341"/>
      <c r="IYL16" s="341"/>
      <c r="IYM16" s="341"/>
      <c r="IYN16" s="341"/>
      <c r="IYO16" s="341"/>
      <c r="IYP16" s="341"/>
      <c r="IYQ16" s="341"/>
      <c r="IYR16" s="341"/>
      <c r="IYS16" s="341"/>
      <c r="IYT16" s="341"/>
      <c r="IYU16" s="341"/>
      <c r="IYV16" s="341"/>
      <c r="IYW16" s="341"/>
      <c r="IYX16" s="341"/>
      <c r="IYY16" s="341"/>
      <c r="IYZ16" s="341"/>
      <c r="IZA16" s="341"/>
      <c r="IZB16" s="341"/>
      <c r="IZC16" s="341"/>
      <c r="IZD16" s="341"/>
      <c r="IZE16" s="341"/>
      <c r="IZF16" s="341"/>
      <c r="IZG16" s="341"/>
      <c r="IZH16" s="341"/>
      <c r="IZI16" s="341"/>
      <c r="IZJ16" s="341"/>
      <c r="IZK16" s="341"/>
      <c r="IZL16" s="341"/>
      <c r="IZM16" s="341"/>
      <c r="IZN16" s="341"/>
      <c r="IZO16" s="341"/>
      <c r="IZP16" s="341"/>
      <c r="IZQ16" s="341"/>
      <c r="IZR16" s="341"/>
      <c r="IZS16" s="341"/>
      <c r="IZT16" s="341"/>
      <c r="IZU16" s="341"/>
      <c r="IZV16" s="341"/>
      <c r="IZW16" s="341"/>
      <c r="IZX16" s="341"/>
      <c r="IZY16" s="341"/>
      <c r="IZZ16" s="341"/>
      <c r="JAA16" s="341"/>
      <c r="JAB16" s="341"/>
      <c r="JAC16" s="341"/>
      <c r="JAD16" s="341"/>
      <c r="JAE16" s="341"/>
      <c r="JAF16" s="341"/>
      <c r="JAG16" s="341"/>
      <c r="JAH16" s="341"/>
      <c r="JAI16" s="341"/>
      <c r="JAJ16" s="341"/>
      <c r="JAK16" s="341"/>
      <c r="JAL16" s="341"/>
      <c r="JAM16" s="341"/>
      <c r="JAN16" s="341"/>
      <c r="JAO16" s="341"/>
      <c r="JAP16" s="341"/>
      <c r="JAQ16" s="341"/>
      <c r="JAR16" s="341"/>
      <c r="JAS16" s="341"/>
      <c r="JAT16" s="341"/>
      <c r="JAU16" s="341"/>
      <c r="JAV16" s="341"/>
      <c r="JAW16" s="341"/>
      <c r="JAX16" s="341"/>
      <c r="JAY16" s="341"/>
      <c r="JAZ16" s="341"/>
      <c r="JBA16" s="341"/>
      <c r="JBB16" s="341"/>
      <c r="JBC16" s="341"/>
      <c r="JBD16" s="341"/>
      <c r="JBE16" s="341"/>
      <c r="JBF16" s="341"/>
      <c r="JBG16" s="341"/>
      <c r="JBH16" s="341"/>
      <c r="JBI16" s="341"/>
      <c r="JBJ16" s="341"/>
      <c r="JBK16" s="341"/>
      <c r="JBL16" s="341"/>
      <c r="JBM16" s="341"/>
      <c r="JBN16" s="341"/>
      <c r="JBO16" s="341"/>
      <c r="JBP16" s="341"/>
      <c r="JBQ16" s="341"/>
      <c r="JBR16" s="341"/>
      <c r="JBS16" s="341"/>
      <c r="JBT16" s="341"/>
      <c r="JBU16" s="341"/>
      <c r="JBV16" s="341"/>
      <c r="JBW16" s="341"/>
      <c r="JBX16" s="341"/>
      <c r="JBY16" s="341"/>
      <c r="JBZ16" s="341"/>
      <c r="JCA16" s="341"/>
      <c r="JCB16" s="341"/>
      <c r="JCC16" s="341"/>
      <c r="JCD16" s="341"/>
      <c r="JCE16" s="341"/>
      <c r="JCF16" s="341"/>
      <c r="JCG16" s="341"/>
      <c r="JCH16" s="341"/>
      <c r="JCI16" s="341"/>
      <c r="JCJ16" s="341"/>
      <c r="JCK16" s="341"/>
      <c r="JCL16" s="341"/>
      <c r="JCM16" s="341"/>
      <c r="JCN16" s="341"/>
      <c r="JCO16" s="341"/>
      <c r="JCP16" s="341"/>
      <c r="JCQ16" s="341"/>
      <c r="JCR16" s="341"/>
      <c r="JCS16" s="341"/>
      <c r="JCT16" s="341"/>
      <c r="JCU16" s="341"/>
      <c r="JCV16" s="341"/>
      <c r="JCW16" s="341"/>
      <c r="JCX16" s="341"/>
      <c r="JCY16" s="341"/>
      <c r="JCZ16" s="341"/>
      <c r="JDA16" s="341"/>
      <c r="JDB16" s="341"/>
      <c r="JDC16" s="341"/>
      <c r="JDD16" s="341"/>
      <c r="JDE16" s="341"/>
      <c r="JDF16" s="341"/>
      <c r="JDG16" s="341"/>
      <c r="JDH16" s="341"/>
      <c r="JDI16" s="341"/>
      <c r="JDJ16" s="341"/>
      <c r="JDK16" s="341"/>
      <c r="JDL16" s="341"/>
      <c r="JDM16" s="341"/>
      <c r="JDN16" s="341"/>
      <c r="JDO16" s="341"/>
      <c r="JDP16" s="341"/>
      <c r="JDQ16" s="341"/>
      <c r="JDR16" s="341"/>
      <c r="JDS16" s="341"/>
      <c r="JDT16" s="341"/>
      <c r="JDU16" s="341"/>
      <c r="JDV16" s="341"/>
      <c r="JDW16" s="341"/>
      <c r="JDX16" s="341"/>
      <c r="JDY16" s="341"/>
      <c r="JDZ16" s="341"/>
      <c r="JEA16" s="341"/>
      <c r="JEB16" s="341"/>
      <c r="JEC16" s="341"/>
      <c r="JED16" s="341"/>
      <c r="JEE16" s="341"/>
      <c r="JEF16" s="341"/>
      <c r="JEG16" s="341"/>
      <c r="JEH16" s="341"/>
      <c r="JEI16" s="341"/>
      <c r="JEJ16" s="341"/>
      <c r="JEK16" s="341"/>
      <c r="JEL16" s="341"/>
      <c r="JEM16" s="341"/>
      <c r="JEN16" s="341"/>
      <c r="JEO16" s="341"/>
      <c r="JEP16" s="341"/>
      <c r="JEQ16" s="341"/>
      <c r="JER16" s="341"/>
      <c r="JES16" s="341"/>
      <c r="JET16" s="341"/>
      <c r="JEU16" s="341"/>
      <c r="JEV16" s="341"/>
      <c r="JEW16" s="341"/>
      <c r="JEX16" s="341"/>
      <c r="JEY16" s="341"/>
      <c r="JEZ16" s="341"/>
      <c r="JFA16" s="341"/>
      <c r="JFB16" s="341"/>
      <c r="JFC16" s="341"/>
      <c r="JFD16" s="341"/>
      <c r="JFE16" s="341"/>
      <c r="JFF16" s="341"/>
      <c r="JFG16" s="341"/>
      <c r="JFH16" s="341"/>
      <c r="JFI16" s="341"/>
      <c r="JFJ16" s="341"/>
      <c r="JFK16" s="341"/>
      <c r="JFL16" s="341"/>
      <c r="JFM16" s="341"/>
      <c r="JFN16" s="341"/>
      <c r="JFO16" s="341"/>
      <c r="JFP16" s="341"/>
      <c r="JFQ16" s="341"/>
      <c r="JFR16" s="341"/>
      <c r="JFS16" s="341"/>
      <c r="JFT16" s="341"/>
      <c r="JFU16" s="341"/>
      <c r="JFV16" s="341"/>
      <c r="JFW16" s="341"/>
      <c r="JFX16" s="341"/>
      <c r="JFY16" s="341"/>
      <c r="JFZ16" s="341"/>
      <c r="JGA16" s="341"/>
      <c r="JGB16" s="341"/>
      <c r="JGC16" s="341"/>
      <c r="JGD16" s="341"/>
      <c r="JGE16" s="341"/>
      <c r="JGF16" s="341"/>
      <c r="JGG16" s="341"/>
      <c r="JGH16" s="341"/>
      <c r="JGI16" s="341"/>
      <c r="JGJ16" s="341"/>
      <c r="JGK16" s="341"/>
      <c r="JGL16" s="341"/>
      <c r="JGM16" s="341"/>
      <c r="JGN16" s="341"/>
      <c r="JGO16" s="341"/>
      <c r="JGP16" s="341"/>
      <c r="JGQ16" s="341"/>
      <c r="JGR16" s="341"/>
      <c r="JGS16" s="341"/>
      <c r="JGT16" s="341"/>
      <c r="JGU16" s="341"/>
      <c r="JGV16" s="341"/>
      <c r="JGW16" s="341"/>
      <c r="JGX16" s="341"/>
      <c r="JGY16" s="341"/>
      <c r="JGZ16" s="341"/>
      <c r="JHA16" s="341"/>
      <c r="JHB16" s="341"/>
      <c r="JHC16" s="341"/>
      <c r="JHD16" s="341"/>
      <c r="JHE16" s="341"/>
      <c r="JHF16" s="341"/>
      <c r="JHG16" s="341"/>
      <c r="JHH16" s="341"/>
      <c r="JHI16" s="341"/>
      <c r="JHJ16" s="341"/>
      <c r="JHK16" s="341"/>
      <c r="JHL16" s="341"/>
      <c r="JHM16" s="341"/>
      <c r="JHN16" s="341"/>
      <c r="JHO16" s="341"/>
      <c r="JHP16" s="341"/>
      <c r="JHQ16" s="341"/>
      <c r="JHR16" s="341"/>
      <c r="JHS16" s="341"/>
      <c r="JHT16" s="341"/>
      <c r="JHU16" s="341"/>
      <c r="JHV16" s="341"/>
      <c r="JHW16" s="341"/>
      <c r="JHX16" s="341"/>
      <c r="JHY16" s="341"/>
      <c r="JHZ16" s="341"/>
      <c r="JIA16" s="341"/>
      <c r="JIB16" s="341"/>
      <c r="JIC16" s="341"/>
      <c r="JID16" s="341"/>
      <c r="JIE16" s="341"/>
      <c r="JIF16" s="341"/>
      <c r="JIG16" s="341"/>
      <c r="JIH16" s="341"/>
      <c r="JII16" s="341"/>
      <c r="JIJ16" s="341"/>
      <c r="JIK16" s="341"/>
      <c r="JIL16" s="341"/>
      <c r="JIM16" s="341"/>
      <c r="JIN16" s="341"/>
      <c r="JIO16" s="341"/>
      <c r="JIP16" s="341"/>
      <c r="JIQ16" s="341"/>
      <c r="JIR16" s="341"/>
      <c r="JIS16" s="341"/>
      <c r="JIT16" s="341"/>
      <c r="JIU16" s="341"/>
      <c r="JIV16" s="341"/>
      <c r="JIW16" s="341"/>
      <c r="JIX16" s="341"/>
      <c r="JIY16" s="341"/>
      <c r="JIZ16" s="341"/>
      <c r="JJA16" s="341"/>
      <c r="JJB16" s="341"/>
      <c r="JJC16" s="341"/>
      <c r="JJD16" s="341"/>
      <c r="JJE16" s="341"/>
      <c r="JJF16" s="341"/>
      <c r="JJG16" s="341"/>
      <c r="JJH16" s="341"/>
      <c r="JJI16" s="341"/>
      <c r="JJJ16" s="341"/>
      <c r="JJK16" s="341"/>
      <c r="JJL16" s="341"/>
      <c r="JJM16" s="341"/>
      <c r="JJN16" s="341"/>
      <c r="JJO16" s="341"/>
      <c r="JJP16" s="341"/>
      <c r="JJQ16" s="341"/>
      <c r="JJR16" s="341"/>
      <c r="JJS16" s="341"/>
      <c r="JJT16" s="341"/>
      <c r="JJU16" s="341"/>
      <c r="JJV16" s="341"/>
      <c r="JJW16" s="341"/>
      <c r="JJX16" s="341"/>
      <c r="JJY16" s="341"/>
      <c r="JJZ16" s="341"/>
      <c r="JKA16" s="341"/>
      <c r="JKB16" s="341"/>
      <c r="JKC16" s="341"/>
      <c r="JKD16" s="341"/>
      <c r="JKE16" s="341"/>
      <c r="JKF16" s="341"/>
      <c r="JKG16" s="341"/>
      <c r="JKH16" s="341"/>
      <c r="JKI16" s="341"/>
      <c r="JKJ16" s="341"/>
      <c r="JKK16" s="341"/>
      <c r="JKL16" s="341"/>
      <c r="JKM16" s="341"/>
      <c r="JKN16" s="341"/>
      <c r="JKO16" s="341"/>
      <c r="JKP16" s="341"/>
      <c r="JKQ16" s="341"/>
      <c r="JKR16" s="341"/>
      <c r="JKS16" s="341"/>
      <c r="JKT16" s="341"/>
      <c r="JKU16" s="341"/>
      <c r="JKV16" s="341"/>
      <c r="JKW16" s="341"/>
      <c r="JKX16" s="341"/>
      <c r="JKY16" s="341"/>
      <c r="JKZ16" s="341"/>
      <c r="JLA16" s="341"/>
      <c r="JLB16" s="341"/>
      <c r="JLC16" s="341"/>
      <c r="JLD16" s="341"/>
      <c r="JLE16" s="341"/>
      <c r="JLF16" s="341"/>
      <c r="JLG16" s="341"/>
      <c r="JLH16" s="341"/>
      <c r="JLI16" s="341"/>
      <c r="JLJ16" s="341"/>
      <c r="JLK16" s="341"/>
      <c r="JLL16" s="341"/>
      <c r="JLM16" s="341"/>
      <c r="JLN16" s="341"/>
      <c r="JLO16" s="341"/>
      <c r="JLP16" s="341"/>
      <c r="JLQ16" s="341"/>
      <c r="JLR16" s="341"/>
      <c r="JLS16" s="341"/>
      <c r="JLT16" s="341"/>
      <c r="JLU16" s="341"/>
      <c r="JLV16" s="341"/>
      <c r="JLW16" s="341"/>
      <c r="JLX16" s="341"/>
      <c r="JLY16" s="341"/>
      <c r="JLZ16" s="341"/>
      <c r="JMA16" s="341"/>
      <c r="JMB16" s="341"/>
      <c r="JMC16" s="341"/>
      <c r="JMD16" s="341"/>
      <c r="JME16" s="341"/>
      <c r="JMF16" s="341"/>
      <c r="JMG16" s="341"/>
      <c r="JMH16" s="341"/>
      <c r="JMI16" s="341"/>
      <c r="JMJ16" s="341"/>
      <c r="JMK16" s="341"/>
      <c r="JML16" s="341"/>
      <c r="JMM16" s="341"/>
      <c r="JMN16" s="341"/>
      <c r="JMO16" s="341"/>
      <c r="JMP16" s="341"/>
      <c r="JMQ16" s="341"/>
      <c r="JMR16" s="341"/>
      <c r="JMS16" s="341"/>
      <c r="JMT16" s="341"/>
      <c r="JMU16" s="341"/>
      <c r="JMV16" s="341"/>
      <c r="JMW16" s="341"/>
      <c r="JMX16" s="341"/>
      <c r="JMY16" s="341"/>
      <c r="JMZ16" s="341"/>
      <c r="JNA16" s="341"/>
      <c r="JNB16" s="341"/>
      <c r="JNC16" s="341"/>
      <c r="JND16" s="341"/>
      <c r="JNE16" s="341"/>
      <c r="JNF16" s="341"/>
      <c r="JNG16" s="341"/>
      <c r="JNH16" s="341"/>
      <c r="JNI16" s="341"/>
      <c r="JNJ16" s="341"/>
      <c r="JNK16" s="341"/>
      <c r="JNL16" s="341"/>
      <c r="JNM16" s="341"/>
      <c r="JNN16" s="341"/>
      <c r="JNO16" s="341"/>
      <c r="JNP16" s="341"/>
      <c r="JNQ16" s="341"/>
      <c r="JNR16" s="341"/>
      <c r="JNS16" s="341"/>
      <c r="JNT16" s="341"/>
      <c r="JNU16" s="341"/>
      <c r="JNV16" s="341"/>
      <c r="JNW16" s="341"/>
      <c r="JNX16" s="341"/>
      <c r="JNY16" s="341"/>
      <c r="JNZ16" s="341"/>
      <c r="JOA16" s="341"/>
      <c r="JOB16" s="341"/>
      <c r="JOC16" s="341"/>
      <c r="JOD16" s="341"/>
      <c r="JOE16" s="341"/>
      <c r="JOF16" s="341"/>
      <c r="JOG16" s="341"/>
      <c r="JOH16" s="341"/>
      <c r="JOI16" s="341"/>
      <c r="JOJ16" s="341"/>
      <c r="JOK16" s="341"/>
      <c r="JOL16" s="341"/>
      <c r="JOM16" s="341"/>
      <c r="JON16" s="341"/>
      <c r="JOO16" s="341"/>
      <c r="JOP16" s="341"/>
      <c r="JOQ16" s="341"/>
      <c r="JOR16" s="341"/>
      <c r="JOS16" s="341"/>
      <c r="JOT16" s="341"/>
      <c r="JOU16" s="341"/>
      <c r="JOV16" s="341"/>
      <c r="JOW16" s="341"/>
      <c r="JOX16" s="341"/>
      <c r="JOY16" s="341"/>
      <c r="JOZ16" s="341"/>
      <c r="JPA16" s="341"/>
      <c r="JPB16" s="341"/>
      <c r="JPC16" s="341"/>
      <c r="JPD16" s="341"/>
      <c r="JPE16" s="341"/>
      <c r="JPF16" s="341"/>
      <c r="JPG16" s="341"/>
      <c r="JPH16" s="341"/>
      <c r="JPI16" s="341"/>
      <c r="JPJ16" s="341"/>
      <c r="JPK16" s="341"/>
      <c r="JPL16" s="341"/>
      <c r="JPM16" s="341"/>
      <c r="JPN16" s="341"/>
      <c r="JPO16" s="341"/>
      <c r="JPP16" s="341"/>
      <c r="JPQ16" s="341"/>
      <c r="JPR16" s="341"/>
      <c r="JPS16" s="341"/>
      <c r="JPT16" s="341"/>
      <c r="JPU16" s="341"/>
      <c r="JPV16" s="341"/>
      <c r="JPW16" s="341"/>
      <c r="JPX16" s="341"/>
      <c r="JPY16" s="341"/>
      <c r="JPZ16" s="341"/>
      <c r="JQA16" s="341"/>
      <c r="JQB16" s="341"/>
      <c r="JQC16" s="341"/>
      <c r="JQD16" s="341"/>
      <c r="JQE16" s="341"/>
      <c r="JQF16" s="341"/>
      <c r="JQG16" s="341"/>
      <c r="JQH16" s="341"/>
      <c r="JQI16" s="341"/>
      <c r="JQJ16" s="341"/>
      <c r="JQK16" s="341"/>
      <c r="JQL16" s="341"/>
      <c r="JQM16" s="341"/>
      <c r="JQN16" s="341"/>
      <c r="JQO16" s="341"/>
      <c r="JQP16" s="341"/>
      <c r="JQQ16" s="341"/>
      <c r="JQR16" s="341"/>
      <c r="JQS16" s="341"/>
      <c r="JQT16" s="341"/>
      <c r="JQU16" s="341"/>
      <c r="JQV16" s="341"/>
      <c r="JQW16" s="341"/>
      <c r="JQX16" s="341"/>
      <c r="JQY16" s="341"/>
      <c r="JQZ16" s="341"/>
      <c r="JRA16" s="341"/>
      <c r="JRB16" s="341"/>
      <c r="JRC16" s="341"/>
      <c r="JRD16" s="341"/>
      <c r="JRE16" s="341"/>
      <c r="JRF16" s="341"/>
      <c r="JRG16" s="341"/>
      <c r="JRH16" s="341"/>
      <c r="JRI16" s="341"/>
      <c r="JRJ16" s="341"/>
      <c r="JRK16" s="341"/>
      <c r="JRL16" s="341"/>
      <c r="JRM16" s="341"/>
      <c r="JRN16" s="341"/>
      <c r="JRO16" s="341"/>
      <c r="JRP16" s="341"/>
      <c r="JRQ16" s="341"/>
      <c r="JRR16" s="341"/>
      <c r="JRS16" s="341"/>
      <c r="JRT16" s="341"/>
      <c r="JRU16" s="341"/>
      <c r="JRV16" s="341"/>
      <c r="JRW16" s="341"/>
      <c r="JRX16" s="341"/>
      <c r="JRY16" s="341"/>
      <c r="JRZ16" s="341"/>
      <c r="JSA16" s="341"/>
      <c r="JSB16" s="341"/>
      <c r="JSC16" s="341"/>
      <c r="JSD16" s="341"/>
      <c r="JSE16" s="341"/>
      <c r="JSF16" s="341"/>
      <c r="JSG16" s="341"/>
      <c r="JSH16" s="341"/>
      <c r="JSI16" s="341"/>
      <c r="JSJ16" s="341"/>
      <c r="JSK16" s="341"/>
      <c r="JSL16" s="341"/>
      <c r="JSM16" s="341"/>
      <c r="JSN16" s="341"/>
      <c r="JSO16" s="341"/>
      <c r="JSP16" s="341"/>
      <c r="JSQ16" s="341"/>
      <c r="JSR16" s="341"/>
      <c r="JSS16" s="341"/>
      <c r="JST16" s="341"/>
      <c r="JSU16" s="341"/>
      <c r="JSV16" s="341"/>
      <c r="JSW16" s="341"/>
      <c r="JSX16" s="341"/>
      <c r="JSY16" s="341"/>
      <c r="JSZ16" s="341"/>
      <c r="JTA16" s="341"/>
      <c r="JTB16" s="341"/>
      <c r="JTC16" s="341"/>
      <c r="JTD16" s="341"/>
      <c r="JTE16" s="341"/>
      <c r="JTF16" s="341"/>
      <c r="JTG16" s="341"/>
      <c r="JTH16" s="341"/>
      <c r="JTI16" s="341"/>
      <c r="JTJ16" s="341"/>
      <c r="JTK16" s="341"/>
      <c r="JTL16" s="341"/>
      <c r="JTM16" s="341"/>
      <c r="JTN16" s="341"/>
      <c r="JTO16" s="341"/>
      <c r="JTP16" s="341"/>
      <c r="JTQ16" s="341"/>
      <c r="JTR16" s="341"/>
      <c r="JTS16" s="341"/>
      <c r="JTT16" s="341"/>
      <c r="JTU16" s="341"/>
      <c r="JTV16" s="341"/>
      <c r="JTW16" s="341"/>
      <c r="JTX16" s="341"/>
      <c r="JTY16" s="341"/>
      <c r="JTZ16" s="341"/>
      <c r="JUA16" s="341"/>
      <c r="JUB16" s="341"/>
      <c r="JUC16" s="341"/>
      <c r="JUD16" s="341"/>
      <c r="JUE16" s="341"/>
      <c r="JUF16" s="341"/>
      <c r="JUG16" s="341"/>
      <c r="JUH16" s="341"/>
      <c r="JUI16" s="341"/>
      <c r="JUJ16" s="341"/>
      <c r="JUK16" s="341"/>
      <c r="JUL16" s="341"/>
      <c r="JUM16" s="341"/>
      <c r="JUN16" s="341"/>
      <c r="JUO16" s="341"/>
      <c r="JUP16" s="341"/>
      <c r="JUQ16" s="341"/>
      <c r="JUR16" s="341"/>
      <c r="JUS16" s="341"/>
      <c r="JUT16" s="341"/>
      <c r="JUU16" s="341"/>
      <c r="JUV16" s="341"/>
      <c r="JUW16" s="341"/>
      <c r="JUX16" s="341"/>
      <c r="JUY16" s="341"/>
      <c r="JUZ16" s="341"/>
      <c r="JVA16" s="341"/>
      <c r="JVB16" s="341"/>
      <c r="JVC16" s="341"/>
      <c r="JVD16" s="341"/>
      <c r="JVE16" s="341"/>
      <c r="JVF16" s="341"/>
      <c r="JVG16" s="341"/>
      <c r="JVH16" s="341"/>
      <c r="JVI16" s="341"/>
      <c r="JVJ16" s="341"/>
      <c r="JVK16" s="341"/>
      <c r="JVL16" s="341"/>
      <c r="JVM16" s="341"/>
      <c r="JVN16" s="341"/>
      <c r="JVO16" s="341"/>
      <c r="JVP16" s="341"/>
      <c r="JVQ16" s="341"/>
      <c r="JVR16" s="341"/>
      <c r="JVS16" s="341"/>
      <c r="JVT16" s="341"/>
      <c r="JVU16" s="341"/>
      <c r="JVV16" s="341"/>
      <c r="JVW16" s="341"/>
      <c r="JVX16" s="341"/>
      <c r="JVY16" s="341"/>
      <c r="JVZ16" s="341"/>
      <c r="JWA16" s="341"/>
      <c r="JWB16" s="341"/>
      <c r="JWC16" s="341"/>
      <c r="JWD16" s="341"/>
      <c r="JWE16" s="341"/>
      <c r="JWF16" s="341"/>
      <c r="JWG16" s="341"/>
      <c r="JWH16" s="341"/>
      <c r="JWI16" s="341"/>
      <c r="JWJ16" s="341"/>
      <c r="JWK16" s="341"/>
      <c r="JWL16" s="341"/>
      <c r="JWM16" s="341"/>
      <c r="JWN16" s="341"/>
      <c r="JWO16" s="341"/>
      <c r="JWP16" s="341"/>
      <c r="JWQ16" s="341"/>
      <c r="JWR16" s="341"/>
      <c r="JWS16" s="341"/>
      <c r="JWT16" s="341"/>
      <c r="JWU16" s="341"/>
      <c r="JWV16" s="341"/>
      <c r="JWW16" s="341"/>
      <c r="JWX16" s="341"/>
      <c r="JWY16" s="341"/>
      <c r="JWZ16" s="341"/>
      <c r="JXA16" s="341"/>
      <c r="JXB16" s="341"/>
      <c r="JXC16" s="341"/>
      <c r="JXD16" s="341"/>
      <c r="JXE16" s="341"/>
      <c r="JXF16" s="341"/>
      <c r="JXG16" s="341"/>
      <c r="JXH16" s="341"/>
      <c r="JXI16" s="341"/>
      <c r="JXJ16" s="341"/>
      <c r="JXK16" s="341"/>
      <c r="JXL16" s="341"/>
      <c r="JXM16" s="341"/>
      <c r="JXN16" s="341"/>
      <c r="JXO16" s="341"/>
      <c r="JXP16" s="341"/>
      <c r="JXQ16" s="341"/>
      <c r="JXR16" s="341"/>
      <c r="JXS16" s="341"/>
      <c r="JXT16" s="341"/>
      <c r="JXU16" s="341"/>
      <c r="JXV16" s="341"/>
      <c r="JXW16" s="341"/>
      <c r="JXX16" s="341"/>
      <c r="JXY16" s="341"/>
      <c r="JXZ16" s="341"/>
      <c r="JYA16" s="341"/>
      <c r="JYB16" s="341"/>
      <c r="JYC16" s="341"/>
      <c r="JYD16" s="341"/>
      <c r="JYE16" s="341"/>
      <c r="JYF16" s="341"/>
      <c r="JYG16" s="341"/>
      <c r="JYH16" s="341"/>
      <c r="JYI16" s="341"/>
      <c r="JYJ16" s="341"/>
      <c r="JYK16" s="341"/>
      <c r="JYL16" s="341"/>
      <c r="JYM16" s="341"/>
      <c r="JYN16" s="341"/>
      <c r="JYO16" s="341"/>
      <c r="JYP16" s="341"/>
      <c r="JYQ16" s="341"/>
      <c r="JYR16" s="341"/>
      <c r="JYS16" s="341"/>
      <c r="JYT16" s="341"/>
      <c r="JYU16" s="341"/>
      <c r="JYV16" s="341"/>
      <c r="JYW16" s="341"/>
      <c r="JYX16" s="341"/>
      <c r="JYY16" s="341"/>
      <c r="JYZ16" s="341"/>
      <c r="JZA16" s="341"/>
      <c r="JZB16" s="341"/>
      <c r="JZC16" s="341"/>
      <c r="JZD16" s="341"/>
      <c r="JZE16" s="341"/>
      <c r="JZF16" s="341"/>
      <c r="JZG16" s="341"/>
      <c r="JZH16" s="341"/>
      <c r="JZI16" s="341"/>
      <c r="JZJ16" s="341"/>
      <c r="JZK16" s="341"/>
      <c r="JZL16" s="341"/>
      <c r="JZM16" s="341"/>
      <c r="JZN16" s="341"/>
      <c r="JZO16" s="341"/>
      <c r="JZP16" s="341"/>
      <c r="JZQ16" s="341"/>
      <c r="JZR16" s="341"/>
      <c r="JZS16" s="341"/>
      <c r="JZT16" s="341"/>
      <c r="JZU16" s="341"/>
      <c r="JZV16" s="341"/>
      <c r="JZW16" s="341"/>
      <c r="JZX16" s="341"/>
      <c r="JZY16" s="341"/>
      <c r="JZZ16" s="341"/>
      <c r="KAA16" s="341"/>
      <c r="KAB16" s="341"/>
      <c r="KAC16" s="341"/>
      <c r="KAD16" s="341"/>
      <c r="KAE16" s="341"/>
      <c r="KAF16" s="341"/>
      <c r="KAG16" s="341"/>
      <c r="KAH16" s="341"/>
      <c r="KAI16" s="341"/>
      <c r="KAJ16" s="341"/>
      <c r="KAK16" s="341"/>
      <c r="KAL16" s="341"/>
      <c r="KAM16" s="341"/>
      <c r="KAN16" s="341"/>
      <c r="KAO16" s="341"/>
      <c r="KAP16" s="341"/>
      <c r="KAQ16" s="341"/>
      <c r="KAR16" s="341"/>
      <c r="KAS16" s="341"/>
      <c r="KAT16" s="341"/>
      <c r="KAU16" s="341"/>
      <c r="KAV16" s="341"/>
      <c r="KAW16" s="341"/>
      <c r="KAX16" s="341"/>
      <c r="KAY16" s="341"/>
      <c r="KAZ16" s="341"/>
      <c r="KBA16" s="341"/>
      <c r="KBB16" s="341"/>
      <c r="KBC16" s="341"/>
      <c r="KBD16" s="341"/>
      <c r="KBE16" s="341"/>
      <c r="KBF16" s="341"/>
      <c r="KBG16" s="341"/>
      <c r="KBH16" s="341"/>
      <c r="KBI16" s="341"/>
      <c r="KBJ16" s="341"/>
      <c r="KBK16" s="341"/>
      <c r="KBL16" s="341"/>
      <c r="KBM16" s="341"/>
      <c r="KBN16" s="341"/>
      <c r="KBO16" s="341"/>
      <c r="KBP16" s="341"/>
      <c r="KBQ16" s="341"/>
      <c r="KBR16" s="341"/>
      <c r="KBS16" s="341"/>
      <c r="KBT16" s="341"/>
      <c r="KBU16" s="341"/>
      <c r="KBV16" s="341"/>
      <c r="KBW16" s="341"/>
      <c r="KBX16" s="341"/>
      <c r="KBY16" s="341"/>
      <c r="KBZ16" s="341"/>
      <c r="KCA16" s="341"/>
      <c r="KCB16" s="341"/>
      <c r="KCC16" s="341"/>
      <c r="KCD16" s="341"/>
      <c r="KCE16" s="341"/>
      <c r="KCF16" s="341"/>
      <c r="KCG16" s="341"/>
      <c r="KCH16" s="341"/>
      <c r="KCI16" s="341"/>
      <c r="KCJ16" s="341"/>
      <c r="KCK16" s="341"/>
      <c r="KCL16" s="341"/>
      <c r="KCM16" s="341"/>
      <c r="KCN16" s="341"/>
      <c r="KCO16" s="341"/>
      <c r="KCP16" s="341"/>
      <c r="KCQ16" s="341"/>
      <c r="KCR16" s="341"/>
      <c r="KCS16" s="341"/>
      <c r="KCT16" s="341"/>
      <c r="KCU16" s="341"/>
      <c r="KCV16" s="341"/>
      <c r="KCW16" s="341"/>
      <c r="KCX16" s="341"/>
      <c r="KCY16" s="341"/>
      <c r="KCZ16" s="341"/>
      <c r="KDA16" s="341"/>
      <c r="KDB16" s="341"/>
      <c r="KDC16" s="341"/>
      <c r="KDD16" s="341"/>
      <c r="KDE16" s="341"/>
      <c r="KDF16" s="341"/>
      <c r="KDG16" s="341"/>
      <c r="KDH16" s="341"/>
      <c r="KDI16" s="341"/>
      <c r="KDJ16" s="341"/>
      <c r="KDK16" s="341"/>
      <c r="KDL16" s="341"/>
      <c r="KDM16" s="341"/>
      <c r="KDN16" s="341"/>
      <c r="KDO16" s="341"/>
      <c r="KDP16" s="341"/>
      <c r="KDQ16" s="341"/>
      <c r="KDR16" s="341"/>
      <c r="KDS16" s="341"/>
      <c r="KDT16" s="341"/>
      <c r="KDU16" s="341"/>
      <c r="KDV16" s="341"/>
      <c r="KDW16" s="341"/>
      <c r="KDX16" s="341"/>
      <c r="KDY16" s="341"/>
      <c r="KDZ16" s="341"/>
      <c r="KEA16" s="341"/>
      <c r="KEB16" s="341"/>
      <c r="KEC16" s="341"/>
      <c r="KED16" s="341"/>
      <c r="KEE16" s="341"/>
      <c r="KEF16" s="341"/>
      <c r="KEG16" s="341"/>
      <c r="KEH16" s="341"/>
      <c r="KEI16" s="341"/>
      <c r="KEJ16" s="341"/>
      <c r="KEK16" s="341"/>
      <c r="KEL16" s="341"/>
      <c r="KEM16" s="341"/>
      <c r="KEN16" s="341"/>
      <c r="KEO16" s="341"/>
      <c r="KEP16" s="341"/>
      <c r="KEQ16" s="341"/>
      <c r="KER16" s="341"/>
      <c r="KES16" s="341"/>
      <c r="KET16" s="341"/>
      <c r="KEU16" s="341"/>
      <c r="KEV16" s="341"/>
      <c r="KEW16" s="341"/>
      <c r="KEX16" s="341"/>
      <c r="KEY16" s="341"/>
      <c r="KEZ16" s="341"/>
      <c r="KFA16" s="341"/>
      <c r="KFB16" s="341"/>
      <c r="KFC16" s="341"/>
      <c r="KFD16" s="341"/>
      <c r="KFE16" s="341"/>
      <c r="KFF16" s="341"/>
      <c r="KFG16" s="341"/>
      <c r="KFH16" s="341"/>
      <c r="KFI16" s="341"/>
      <c r="KFJ16" s="341"/>
      <c r="KFK16" s="341"/>
      <c r="KFL16" s="341"/>
      <c r="KFM16" s="341"/>
      <c r="KFN16" s="341"/>
      <c r="KFO16" s="341"/>
      <c r="KFP16" s="341"/>
      <c r="KFQ16" s="341"/>
      <c r="KFR16" s="341"/>
      <c r="KFS16" s="341"/>
      <c r="KFT16" s="341"/>
      <c r="KFU16" s="341"/>
      <c r="KFV16" s="341"/>
      <c r="KFW16" s="341"/>
      <c r="KFX16" s="341"/>
      <c r="KFY16" s="341"/>
      <c r="KFZ16" s="341"/>
      <c r="KGA16" s="341"/>
      <c r="KGB16" s="341"/>
      <c r="KGC16" s="341"/>
      <c r="KGD16" s="341"/>
      <c r="KGE16" s="341"/>
      <c r="KGF16" s="341"/>
      <c r="KGG16" s="341"/>
      <c r="KGH16" s="341"/>
      <c r="KGI16" s="341"/>
      <c r="KGJ16" s="341"/>
      <c r="KGK16" s="341"/>
      <c r="KGL16" s="341"/>
      <c r="KGM16" s="341"/>
      <c r="KGN16" s="341"/>
      <c r="KGO16" s="341"/>
      <c r="KGP16" s="341"/>
      <c r="KGQ16" s="341"/>
      <c r="KGR16" s="341"/>
      <c r="KGS16" s="341"/>
      <c r="KGT16" s="341"/>
      <c r="KGU16" s="341"/>
      <c r="KGV16" s="341"/>
      <c r="KGW16" s="341"/>
      <c r="KGX16" s="341"/>
      <c r="KGY16" s="341"/>
      <c r="KGZ16" s="341"/>
      <c r="KHA16" s="341"/>
      <c r="KHB16" s="341"/>
      <c r="KHC16" s="341"/>
      <c r="KHD16" s="341"/>
      <c r="KHE16" s="341"/>
      <c r="KHF16" s="341"/>
      <c r="KHG16" s="341"/>
      <c r="KHH16" s="341"/>
      <c r="KHI16" s="341"/>
      <c r="KHJ16" s="341"/>
      <c r="KHK16" s="341"/>
      <c r="KHL16" s="341"/>
      <c r="KHM16" s="341"/>
      <c r="KHN16" s="341"/>
      <c r="KHO16" s="341"/>
      <c r="KHP16" s="341"/>
      <c r="KHQ16" s="341"/>
      <c r="KHR16" s="341"/>
      <c r="KHS16" s="341"/>
      <c r="KHT16" s="341"/>
      <c r="KHU16" s="341"/>
      <c r="KHV16" s="341"/>
      <c r="KHW16" s="341"/>
      <c r="KHX16" s="341"/>
      <c r="KHY16" s="341"/>
      <c r="KHZ16" s="341"/>
      <c r="KIA16" s="341"/>
      <c r="KIB16" s="341"/>
      <c r="KIC16" s="341"/>
      <c r="KID16" s="341"/>
      <c r="KIE16" s="341"/>
      <c r="KIF16" s="341"/>
      <c r="KIG16" s="341"/>
      <c r="KIH16" s="341"/>
      <c r="KII16" s="341"/>
      <c r="KIJ16" s="341"/>
      <c r="KIK16" s="341"/>
      <c r="KIL16" s="341"/>
      <c r="KIM16" s="341"/>
      <c r="KIN16" s="341"/>
      <c r="KIO16" s="341"/>
      <c r="KIP16" s="341"/>
      <c r="KIQ16" s="341"/>
      <c r="KIR16" s="341"/>
      <c r="KIS16" s="341"/>
      <c r="KIT16" s="341"/>
      <c r="KIU16" s="341"/>
      <c r="KIV16" s="341"/>
      <c r="KIW16" s="341"/>
      <c r="KIX16" s="341"/>
      <c r="KIY16" s="341"/>
      <c r="KIZ16" s="341"/>
      <c r="KJA16" s="341"/>
      <c r="KJB16" s="341"/>
      <c r="KJC16" s="341"/>
      <c r="KJD16" s="341"/>
      <c r="KJE16" s="341"/>
      <c r="KJF16" s="341"/>
      <c r="KJG16" s="341"/>
      <c r="KJH16" s="341"/>
      <c r="KJI16" s="341"/>
      <c r="KJJ16" s="341"/>
      <c r="KJK16" s="341"/>
      <c r="KJL16" s="341"/>
      <c r="KJM16" s="341"/>
      <c r="KJN16" s="341"/>
      <c r="KJO16" s="341"/>
      <c r="KJP16" s="341"/>
      <c r="KJQ16" s="341"/>
      <c r="KJR16" s="341"/>
      <c r="KJS16" s="341"/>
      <c r="KJT16" s="341"/>
      <c r="KJU16" s="341"/>
      <c r="KJV16" s="341"/>
      <c r="KJW16" s="341"/>
      <c r="KJX16" s="341"/>
      <c r="KJY16" s="341"/>
      <c r="KJZ16" s="341"/>
      <c r="KKA16" s="341"/>
      <c r="KKB16" s="341"/>
      <c r="KKC16" s="341"/>
      <c r="KKD16" s="341"/>
      <c r="KKE16" s="341"/>
      <c r="KKF16" s="341"/>
      <c r="KKG16" s="341"/>
      <c r="KKH16" s="341"/>
      <c r="KKI16" s="341"/>
      <c r="KKJ16" s="341"/>
      <c r="KKK16" s="341"/>
      <c r="KKL16" s="341"/>
      <c r="KKM16" s="341"/>
      <c r="KKN16" s="341"/>
      <c r="KKO16" s="341"/>
      <c r="KKP16" s="341"/>
      <c r="KKQ16" s="341"/>
      <c r="KKR16" s="341"/>
      <c r="KKS16" s="341"/>
      <c r="KKT16" s="341"/>
      <c r="KKU16" s="341"/>
      <c r="KKV16" s="341"/>
      <c r="KKW16" s="341"/>
      <c r="KKX16" s="341"/>
      <c r="KKY16" s="341"/>
      <c r="KKZ16" s="341"/>
      <c r="KLA16" s="341"/>
      <c r="KLB16" s="341"/>
      <c r="KLC16" s="341"/>
      <c r="KLD16" s="341"/>
      <c r="KLE16" s="341"/>
      <c r="KLF16" s="341"/>
      <c r="KLG16" s="341"/>
      <c r="KLH16" s="341"/>
      <c r="KLI16" s="341"/>
      <c r="KLJ16" s="341"/>
      <c r="KLK16" s="341"/>
      <c r="KLL16" s="341"/>
      <c r="KLM16" s="341"/>
      <c r="KLN16" s="341"/>
      <c r="KLO16" s="341"/>
      <c r="KLP16" s="341"/>
      <c r="KLQ16" s="341"/>
      <c r="KLR16" s="341"/>
      <c r="KLS16" s="341"/>
      <c r="KLT16" s="341"/>
      <c r="KLU16" s="341"/>
      <c r="KLV16" s="341"/>
      <c r="KLW16" s="341"/>
      <c r="KLX16" s="341"/>
      <c r="KLY16" s="341"/>
      <c r="KLZ16" s="341"/>
      <c r="KMA16" s="341"/>
      <c r="KMB16" s="341"/>
      <c r="KMC16" s="341"/>
      <c r="KMD16" s="341"/>
      <c r="KME16" s="341"/>
      <c r="KMF16" s="341"/>
      <c r="KMG16" s="341"/>
      <c r="KMH16" s="341"/>
      <c r="KMI16" s="341"/>
      <c r="KMJ16" s="341"/>
      <c r="KMK16" s="341"/>
      <c r="KML16" s="341"/>
      <c r="KMM16" s="341"/>
      <c r="KMN16" s="341"/>
      <c r="KMO16" s="341"/>
      <c r="KMP16" s="341"/>
      <c r="KMQ16" s="341"/>
      <c r="KMR16" s="341"/>
      <c r="KMS16" s="341"/>
      <c r="KMT16" s="341"/>
      <c r="KMU16" s="341"/>
      <c r="KMV16" s="341"/>
      <c r="KMW16" s="341"/>
      <c r="KMX16" s="341"/>
      <c r="KMY16" s="341"/>
      <c r="KMZ16" s="341"/>
      <c r="KNA16" s="341"/>
      <c r="KNB16" s="341"/>
      <c r="KNC16" s="341"/>
      <c r="KND16" s="341"/>
      <c r="KNE16" s="341"/>
      <c r="KNF16" s="341"/>
      <c r="KNG16" s="341"/>
      <c r="KNH16" s="341"/>
      <c r="KNI16" s="341"/>
      <c r="KNJ16" s="341"/>
      <c r="KNK16" s="341"/>
      <c r="KNL16" s="341"/>
      <c r="KNM16" s="341"/>
      <c r="KNN16" s="341"/>
      <c r="KNO16" s="341"/>
      <c r="KNP16" s="341"/>
      <c r="KNQ16" s="341"/>
      <c r="KNR16" s="341"/>
      <c r="KNS16" s="341"/>
      <c r="KNT16" s="341"/>
      <c r="KNU16" s="341"/>
      <c r="KNV16" s="341"/>
      <c r="KNW16" s="341"/>
      <c r="KNX16" s="341"/>
      <c r="KNY16" s="341"/>
      <c r="KNZ16" s="341"/>
      <c r="KOA16" s="341"/>
      <c r="KOB16" s="341"/>
      <c r="KOC16" s="341"/>
      <c r="KOD16" s="341"/>
      <c r="KOE16" s="341"/>
      <c r="KOF16" s="341"/>
      <c r="KOG16" s="341"/>
      <c r="KOH16" s="341"/>
      <c r="KOI16" s="341"/>
      <c r="KOJ16" s="341"/>
      <c r="KOK16" s="341"/>
      <c r="KOL16" s="341"/>
      <c r="KOM16" s="341"/>
      <c r="KON16" s="341"/>
      <c r="KOO16" s="341"/>
      <c r="KOP16" s="341"/>
      <c r="KOQ16" s="341"/>
      <c r="KOR16" s="341"/>
      <c r="KOS16" s="341"/>
      <c r="KOT16" s="341"/>
      <c r="KOU16" s="341"/>
      <c r="KOV16" s="341"/>
      <c r="KOW16" s="341"/>
      <c r="KOX16" s="341"/>
      <c r="KOY16" s="341"/>
      <c r="KOZ16" s="341"/>
      <c r="KPA16" s="341"/>
      <c r="KPB16" s="341"/>
      <c r="KPC16" s="341"/>
      <c r="KPD16" s="341"/>
      <c r="KPE16" s="341"/>
      <c r="KPF16" s="341"/>
      <c r="KPG16" s="341"/>
      <c r="KPH16" s="341"/>
      <c r="KPI16" s="341"/>
      <c r="KPJ16" s="341"/>
      <c r="KPK16" s="341"/>
      <c r="KPL16" s="341"/>
      <c r="KPM16" s="341"/>
      <c r="KPN16" s="341"/>
      <c r="KPO16" s="341"/>
      <c r="KPP16" s="341"/>
      <c r="KPQ16" s="341"/>
      <c r="KPR16" s="341"/>
      <c r="KPS16" s="341"/>
      <c r="KPT16" s="341"/>
      <c r="KPU16" s="341"/>
      <c r="KPV16" s="341"/>
      <c r="KPW16" s="341"/>
      <c r="KPX16" s="341"/>
      <c r="KPY16" s="341"/>
      <c r="KPZ16" s="341"/>
      <c r="KQA16" s="341"/>
      <c r="KQB16" s="341"/>
      <c r="KQC16" s="341"/>
      <c r="KQD16" s="341"/>
      <c r="KQE16" s="341"/>
      <c r="KQF16" s="341"/>
      <c r="KQG16" s="341"/>
      <c r="KQH16" s="341"/>
      <c r="KQI16" s="341"/>
      <c r="KQJ16" s="341"/>
      <c r="KQK16" s="341"/>
      <c r="KQL16" s="341"/>
      <c r="KQM16" s="341"/>
      <c r="KQN16" s="341"/>
      <c r="KQO16" s="341"/>
      <c r="KQP16" s="341"/>
      <c r="KQQ16" s="341"/>
      <c r="KQR16" s="341"/>
      <c r="KQS16" s="341"/>
      <c r="KQT16" s="341"/>
      <c r="KQU16" s="341"/>
      <c r="KQV16" s="341"/>
      <c r="KQW16" s="341"/>
      <c r="KQX16" s="341"/>
      <c r="KQY16" s="341"/>
      <c r="KQZ16" s="341"/>
      <c r="KRA16" s="341"/>
      <c r="KRB16" s="341"/>
      <c r="KRC16" s="341"/>
      <c r="KRD16" s="341"/>
      <c r="KRE16" s="341"/>
      <c r="KRF16" s="341"/>
      <c r="KRG16" s="341"/>
      <c r="KRH16" s="341"/>
      <c r="KRI16" s="341"/>
      <c r="KRJ16" s="341"/>
      <c r="KRK16" s="341"/>
      <c r="KRL16" s="341"/>
      <c r="KRM16" s="341"/>
      <c r="KRN16" s="341"/>
      <c r="KRO16" s="341"/>
      <c r="KRP16" s="341"/>
      <c r="KRQ16" s="341"/>
      <c r="KRR16" s="341"/>
      <c r="KRS16" s="341"/>
      <c r="KRT16" s="341"/>
      <c r="KRU16" s="341"/>
      <c r="KRV16" s="341"/>
      <c r="KRW16" s="341"/>
      <c r="KRX16" s="341"/>
      <c r="KRY16" s="341"/>
      <c r="KRZ16" s="341"/>
      <c r="KSA16" s="341"/>
      <c r="KSB16" s="341"/>
      <c r="KSC16" s="341"/>
      <c r="KSD16" s="341"/>
      <c r="KSE16" s="341"/>
      <c r="KSF16" s="341"/>
      <c r="KSG16" s="341"/>
      <c r="KSH16" s="341"/>
      <c r="KSI16" s="341"/>
      <c r="KSJ16" s="341"/>
      <c r="KSK16" s="341"/>
      <c r="KSL16" s="341"/>
      <c r="KSM16" s="341"/>
      <c r="KSN16" s="341"/>
      <c r="KSO16" s="341"/>
      <c r="KSP16" s="341"/>
      <c r="KSQ16" s="341"/>
      <c r="KSR16" s="341"/>
      <c r="KSS16" s="341"/>
      <c r="KST16" s="341"/>
      <c r="KSU16" s="341"/>
      <c r="KSV16" s="341"/>
      <c r="KSW16" s="341"/>
      <c r="KSX16" s="341"/>
      <c r="KSY16" s="341"/>
      <c r="KSZ16" s="341"/>
      <c r="KTA16" s="341"/>
      <c r="KTB16" s="341"/>
      <c r="KTC16" s="341"/>
      <c r="KTD16" s="341"/>
      <c r="KTE16" s="341"/>
      <c r="KTF16" s="341"/>
      <c r="KTG16" s="341"/>
      <c r="KTH16" s="341"/>
      <c r="KTI16" s="341"/>
      <c r="KTJ16" s="341"/>
      <c r="KTK16" s="341"/>
      <c r="KTL16" s="341"/>
      <c r="KTM16" s="341"/>
      <c r="KTN16" s="341"/>
      <c r="KTO16" s="341"/>
      <c r="KTP16" s="341"/>
      <c r="KTQ16" s="341"/>
      <c r="KTR16" s="341"/>
      <c r="KTS16" s="341"/>
      <c r="KTT16" s="341"/>
      <c r="KTU16" s="341"/>
      <c r="KTV16" s="341"/>
      <c r="KTW16" s="341"/>
      <c r="KTX16" s="341"/>
      <c r="KTY16" s="341"/>
      <c r="KTZ16" s="341"/>
      <c r="KUA16" s="341"/>
      <c r="KUB16" s="341"/>
      <c r="KUC16" s="341"/>
      <c r="KUD16" s="341"/>
      <c r="KUE16" s="341"/>
      <c r="KUF16" s="341"/>
      <c r="KUG16" s="341"/>
      <c r="KUH16" s="341"/>
      <c r="KUI16" s="341"/>
      <c r="KUJ16" s="341"/>
      <c r="KUK16" s="341"/>
      <c r="KUL16" s="341"/>
      <c r="KUM16" s="341"/>
      <c r="KUN16" s="341"/>
      <c r="KUO16" s="341"/>
      <c r="KUP16" s="341"/>
      <c r="KUQ16" s="341"/>
      <c r="KUR16" s="341"/>
      <c r="KUS16" s="341"/>
      <c r="KUT16" s="341"/>
      <c r="KUU16" s="341"/>
      <c r="KUV16" s="341"/>
      <c r="KUW16" s="341"/>
      <c r="KUX16" s="341"/>
      <c r="KUY16" s="341"/>
      <c r="KUZ16" s="341"/>
      <c r="KVA16" s="341"/>
      <c r="KVB16" s="341"/>
      <c r="KVC16" s="341"/>
      <c r="KVD16" s="341"/>
      <c r="KVE16" s="341"/>
      <c r="KVF16" s="341"/>
      <c r="KVG16" s="341"/>
      <c r="KVH16" s="341"/>
      <c r="KVI16" s="341"/>
      <c r="KVJ16" s="341"/>
      <c r="KVK16" s="341"/>
      <c r="KVL16" s="341"/>
      <c r="KVM16" s="341"/>
      <c r="KVN16" s="341"/>
      <c r="KVO16" s="341"/>
      <c r="KVP16" s="341"/>
      <c r="KVQ16" s="341"/>
      <c r="KVR16" s="341"/>
      <c r="KVS16" s="341"/>
      <c r="KVT16" s="341"/>
      <c r="KVU16" s="341"/>
      <c r="KVV16" s="341"/>
      <c r="KVW16" s="341"/>
      <c r="KVX16" s="341"/>
      <c r="KVY16" s="341"/>
      <c r="KVZ16" s="341"/>
      <c r="KWA16" s="341"/>
      <c r="KWB16" s="341"/>
      <c r="KWC16" s="341"/>
      <c r="KWD16" s="341"/>
      <c r="KWE16" s="341"/>
      <c r="KWF16" s="341"/>
      <c r="KWG16" s="341"/>
      <c r="KWH16" s="341"/>
      <c r="KWI16" s="341"/>
      <c r="KWJ16" s="341"/>
      <c r="KWK16" s="341"/>
      <c r="KWL16" s="341"/>
      <c r="KWM16" s="341"/>
      <c r="KWN16" s="341"/>
      <c r="KWO16" s="341"/>
      <c r="KWP16" s="341"/>
      <c r="KWQ16" s="341"/>
      <c r="KWR16" s="341"/>
      <c r="KWS16" s="341"/>
      <c r="KWT16" s="341"/>
      <c r="KWU16" s="341"/>
      <c r="KWV16" s="341"/>
      <c r="KWW16" s="341"/>
      <c r="KWX16" s="341"/>
      <c r="KWY16" s="341"/>
      <c r="KWZ16" s="341"/>
      <c r="KXA16" s="341"/>
      <c r="KXB16" s="341"/>
      <c r="KXC16" s="341"/>
      <c r="KXD16" s="341"/>
      <c r="KXE16" s="341"/>
      <c r="KXF16" s="341"/>
      <c r="KXG16" s="341"/>
      <c r="KXH16" s="341"/>
      <c r="KXI16" s="341"/>
      <c r="KXJ16" s="341"/>
      <c r="KXK16" s="341"/>
      <c r="KXL16" s="341"/>
      <c r="KXM16" s="341"/>
      <c r="KXN16" s="341"/>
      <c r="KXO16" s="341"/>
      <c r="KXP16" s="341"/>
      <c r="KXQ16" s="341"/>
      <c r="KXR16" s="341"/>
      <c r="KXS16" s="341"/>
      <c r="KXT16" s="341"/>
      <c r="KXU16" s="341"/>
      <c r="KXV16" s="341"/>
      <c r="KXW16" s="341"/>
      <c r="KXX16" s="341"/>
      <c r="KXY16" s="341"/>
      <c r="KXZ16" s="341"/>
      <c r="KYA16" s="341"/>
      <c r="KYB16" s="341"/>
      <c r="KYC16" s="341"/>
      <c r="KYD16" s="341"/>
      <c r="KYE16" s="341"/>
      <c r="KYF16" s="341"/>
      <c r="KYG16" s="341"/>
      <c r="KYH16" s="341"/>
      <c r="KYI16" s="341"/>
      <c r="KYJ16" s="341"/>
      <c r="KYK16" s="341"/>
      <c r="KYL16" s="341"/>
      <c r="KYM16" s="341"/>
      <c r="KYN16" s="341"/>
      <c r="KYO16" s="341"/>
      <c r="KYP16" s="341"/>
      <c r="KYQ16" s="341"/>
      <c r="KYR16" s="341"/>
      <c r="KYS16" s="341"/>
      <c r="KYT16" s="341"/>
      <c r="KYU16" s="341"/>
      <c r="KYV16" s="341"/>
      <c r="KYW16" s="341"/>
      <c r="KYX16" s="341"/>
      <c r="KYY16" s="341"/>
      <c r="KYZ16" s="341"/>
      <c r="KZA16" s="341"/>
      <c r="KZB16" s="341"/>
      <c r="KZC16" s="341"/>
      <c r="KZD16" s="341"/>
      <c r="KZE16" s="341"/>
      <c r="KZF16" s="341"/>
      <c r="KZG16" s="341"/>
      <c r="KZH16" s="341"/>
      <c r="KZI16" s="341"/>
      <c r="KZJ16" s="341"/>
      <c r="KZK16" s="341"/>
      <c r="KZL16" s="341"/>
      <c r="KZM16" s="341"/>
      <c r="KZN16" s="341"/>
      <c r="KZO16" s="341"/>
      <c r="KZP16" s="341"/>
      <c r="KZQ16" s="341"/>
      <c r="KZR16" s="341"/>
      <c r="KZS16" s="341"/>
      <c r="KZT16" s="341"/>
      <c r="KZU16" s="341"/>
      <c r="KZV16" s="341"/>
      <c r="KZW16" s="341"/>
      <c r="KZX16" s="341"/>
      <c r="KZY16" s="341"/>
      <c r="KZZ16" s="341"/>
      <c r="LAA16" s="341"/>
      <c r="LAB16" s="341"/>
      <c r="LAC16" s="341"/>
      <c r="LAD16" s="341"/>
      <c r="LAE16" s="341"/>
      <c r="LAF16" s="341"/>
      <c r="LAG16" s="341"/>
      <c r="LAH16" s="341"/>
      <c r="LAI16" s="341"/>
      <c r="LAJ16" s="341"/>
      <c r="LAK16" s="341"/>
      <c r="LAL16" s="341"/>
      <c r="LAM16" s="341"/>
      <c r="LAN16" s="341"/>
      <c r="LAO16" s="341"/>
      <c r="LAP16" s="341"/>
      <c r="LAQ16" s="341"/>
      <c r="LAR16" s="341"/>
      <c r="LAS16" s="341"/>
      <c r="LAT16" s="341"/>
      <c r="LAU16" s="341"/>
      <c r="LAV16" s="341"/>
      <c r="LAW16" s="341"/>
      <c r="LAX16" s="341"/>
      <c r="LAY16" s="341"/>
      <c r="LAZ16" s="341"/>
      <c r="LBA16" s="341"/>
      <c r="LBB16" s="341"/>
      <c r="LBC16" s="341"/>
      <c r="LBD16" s="341"/>
      <c r="LBE16" s="341"/>
      <c r="LBF16" s="341"/>
      <c r="LBG16" s="341"/>
      <c r="LBH16" s="341"/>
      <c r="LBI16" s="341"/>
      <c r="LBJ16" s="341"/>
      <c r="LBK16" s="341"/>
      <c r="LBL16" s="341"/>
      <c r="LBM16" s="341"/>
      <c r="LBN16" s="341"/>
      <c r="LBO16" s="341"/>
      <c r="LBP16" s="341"/>
      <c r="LBQ16" s="341"/>
      <c r="LBR16" s="341"/>
      <c r="LBS16" s="341"/>
      <c r="LBT16" s="341"/>
      <c r="LBU16" s="341"/>
      <c r="LBV16" s="341"/>
      <c r="LBW16" s="341"/>
      <c r="LBX16" s="341"/>
      <c r="LBY16" s="341"/>
      <c r="LBZ16" s="341"/>
      <c r="LCA16" s="341"/>
      <c r="LCB16" s="341"/>
      <c r="LCC16" s="341"/>
      <c r="LCD16" s="341"/>
      <c r="LCE16" s="341"/>
      <c r="LCF16" s="341"/>
      <c r="LCG16" s="341"/>
      <c r="LCH16" s="341"/>
      <c r="LCI16" s="341"/>
      <c r="LCJ16" s="341"/>
      <c r="LCK16" s="341"/>
      <c r="LCL16" s="341"/>
      <c r="LCM16" s="341"/>
      <c r="LCN16" s="341"/>
      <c r="LCO16" s="341"/>
      <c r="LCP16" s="341"/>
      <c r="LCQ16" s="341"/>
      <c r="LCR16" s="341"/>
      <c r="LCS16" s="341"/>
      <c r="LCT16" s="341"/>
      <c r="LCU16" s="341"/>
      <c r="LCV16" s="341"/>
      <c r="LCW16" s="341"/>
      <c r="LCX16" s="341"/>
      <c r="LCY16" s="341"/>
      <c r="LCZ16" s="341"/>
      <c r="LDA16" s="341"/>
      <c r="LDB16" s="341"/>
      <c r="LDC16" s="341"/>
      <c r="LDD16" s="341"/>
      <c r="LDE16" s="341"/>
      <c r="LDF16" s="341"/>
      <c r="LDG16" s="341"/>
      <c r="LDH16" s="341"/>
      <c r="LDI16" s="341"/>
      <c r="LDJ16" s="341"/>
      <c r="LDK16" s="341"/>
      <c r="LDL16" s="341"/>
      <c r="LDM16" s="341"/>
      <c r="LDN16" s="341"/>
      <c r="LDO16" s="341"/>
      <c r="LDP16" s="341"/>
      <c r="LDQ16" s="341"/>
      <c r="LDR16" s="341"/>
      <c r="LDS16" s="341"/>
      <c r="LDT16" s="341"/>
      <c r="LDU16" s="341"/>
      <c r="LDV16" s="341"/>
      <c r="LDW16" s="341"/>
      <c r="LDX16" s="341"/>
      <c r="LDY16" s="341"/>
      <c r="LDZ16" s="341"/>
      <c r="LEA16" s="341"/>
      <c r="LEB16" s="341"/>
      <c r="LEC16" s="341"/>
      <c r="LED16" s="341"/>
      <c r="LEE16" s="341"/>
      <c r="LEF16" s="341"/>
      <c r="LEG16" s="341"/>
      <c r="LEH16" s="341"/>
      <c r="LEI16" s="341"/>
      <c r="LEJ16" s="341"/>
      <c r="LEK16" s="341"/>
      <c r="LEL16" s="341"/>
      <c r="LEM16" s="341"/>
      <c r="LEN16" s="341"/>
      <c r="LEO16" s="341"/>
      <c r="LEP16" s="341"/>
      <c r="LEQ16" s="341"/>
      <c r="LER16" s="341"/>
      <c r="LES16" s="341"/>
      <c r="LET16" s="341"/>
      <c r="LEU16" s="341"/>
      <c r="LEV16" s="341"/>
      <c r="LEW16" s="341"/>
      <c r="LEX16" s="341"/>
      <c r="LEY16" s="341"/>
      <c r="LEZ16" s="341"/>
      <c r="LFA16" s="341"/>
      <c r="LFB16" s="341"/>
      <c r="LFC16" s="341"/>
      <c r="LFD16" s="341"/>
      <c r="LFE16" s="341"/>
      <c r="LFF16" s="341"/>
      <c r="LFG16" s="341"/>
      <c r="LFH16" s="341"/>
      <c r="LFI16" s="341"/>
      <c r="LFJ16" s="341"/>
      <c r="LFK16" s="341"/>
      <c r="LFL16" s="341"/>
      <c r="LFM16" s="341"/>
      <c r="LFN16" s="341"/>
      <c r="LFO16" s="341"/>
      <c r="LFP16" s="341"/>
      <c r="LFQ16" s="341"/>
      <c r="LFR16" s="341"/>
      <c r="LFS16" s="341"/>
      <c r="LFT16" s="341"/>
      <c r="LFU16" s="341"/>
      <c r="LFV16" s="341"/>
      <c r="LFW16" s="341"/>
      <c r="LFX16" s="341"/>
      <c r="LFY16" s="341"/>
      <c r="LFZ16" s="341"/>
      <c r="LGA16" s="341"/>
      <c r="LGB16" s="341"/>
      <c r="LGC16" s="341"/>
      <c r="LGD16" s="341"/>
      <c r="LGE16" s="341"/>
      <c r="LGF16" s="341"/>
      <c r="LGG16" s="341"/>
      <c r="LGH16" s="341"/>
      <c r="LGI16" s="341"/>
      <c r="LGJ16" s="341"/>
      <c r="LGK16" s="341"/>
      <c r="LGL16" s="341"/>
      <c r="LGM16" s="341"/>
      <c r="LGN16" s="341"/>
      <c r="LGO16" s="341"/>
      <c r="LGP16" s="341"/>
      <c r="LGQ16" s="341"/>
      <c r="LGR16" s="341"/>
      <c r="LGS16" s="341"/>
      <c r="LGT16" s="341"/>
      <c r="LGU16" s="341"/>
      <c r="LGV16" s="341"/>
      <c r="LGW16" s="341"/>
      <c r="LGX16" s="341"/>
      <c r="LGY16" s="341"/>
      <c r="LGZ16" s="341"/>
      <c r="LHA16" s="341"/>
      <c r="LHB16" s="341"/>
      <c r="LHC16" s="341"/>
      <c r="LHD16" s="341"/>
      <c r="LHE16" s="341"/>
      <c r="LHF16" s="341"/>
      <c r="LHG16" s="341"/>
      <c r="LHH16" s="341"/>
      <c r="LHI16" s="341"/>
      <c r="LHJ16" s="341"/>
      <c r="LHK16" s="341"/>
      <c r="LHL16" s="341"/>
      <c r="LHM16" s="341"/>
      <c r="LHN16" s="341"/>
      <c r="LHO16" s="341"/>
      <c r="LHP16" s="341"/>
      <c r="LHQ16" s="341"/>
      <c r="LHR16" s="341"/>
      <c r="LHS16" s="341"/>
      <c r="LHT16" s="341"/>
      <c r="LHU16" s="341"/>
      <c r="LHV16" s="341"/>
      <c r="LHW16" s="341"/>
      <c r="LHX16" s="341"/>
      <c r="LHY16" s="341"/>
      <c r="LHZ16" s="341"/>
      <c r="LIA16" s="341"/>
      <c r="LIB16" s="341"/>
      <c r="LIC16" s="341"/>
      <c r="LID16" s="341"/>
      <c r="LIE16" s="341"/>
      <c r="LIF16" s="341"/>
      <c r="LIG16" s="341"/>
      <c r="LIH16" s="341"/>
      <c r="LII16" s="341"/>
      <c r="LIJ16" s="341"/>
      <c r="LIK16" s="341"/>
      <c r="LIL16" s="341"/>
      <c r="LIM16" s="341"/>
      <c r="LIN16" s="341"/>
      <c r="LIO16" s="341"/>
      <c r="LIP16" s="341"/>
      <c r="LIQ16" s="341"/>
      <c r="LIR16" s="341"/>
      <c r="LIS16" s="341"/>
      <c r="LIT16" s="341"/>
      <c r="LIU16" s="341"/>
      <c r="LIV16" s="341"/>
      <c r="LIW16" s="341"/>
      <c r="LIX16" s="341"/>
      <c r="LIY16" s="341"/>
      <c r="LIZ16" s="341"/>
      <c r="LJA16" s="341"/>
      <c r="LJB16" s="341"/>
      <c r="LJC16" s="341"/>
      <c r="LJD16" s="341"/>
      <c r="LJE16" s="341"/>
      <c r="LJF16" s="341"/>
      <c r="LJG16" s="341"/>
      <c r="LJH16" s="341"/>
      <c r="LJI16" s="341"/>
      <c r="LJJ16" s="341"/>
      <c r="LJK16" s="341"/>
      <c r="LJL16" s="341"/>
      <c r="LJM16" s="341"/>
      <c r="LJN16" s="341"/>
      <c r="LJO16" s="341"/>
      <c r="LJP16" s="341"/>
      <c r="LJQ16" s="341"/>
      <c r="LJR16" s="341"/>
      <c r="LJS16" s="341"/>
      <c r="LJT16" s="341"/>
      <c r="LJU16" s="341"/>
      <c r="LJV16" s="341"/>
      <c r="LJW16" s="341"/>
      <c r="LJX16" s="341"/>
      <c r="LJY16" s="341"/>
      <c r="LJZ16" s="341"/>
      <c r="LKA16" s="341"/>
      <c r="LKB16" s="341"/>
      <c r="LKC16" s="341"/>
      <c r="LKD16" s="341"/>
      <c r="LKE16" s="341"/>
      <c r="LKF16" s="341"/>
      <c r="LKG16" s="341"/>
      <c r="LKH16" s="341"/>
      <c r="LKI16" s="341"/>
      <c r="LKJ16" s="341"/>
      <c r="LKK16" s="341"/>
      <c r="LKL16" s="341"/>
      <c r="LKM16" s="341"/>
      <c r="LKN16" s="341"/>
      <c r="LKO16" s="341"/>
      <c r="LKP16" s="341"/>
      <c r="LKQ16" s="341"/>
      <c r="LKR16" s="341"/>
      <c r="LKS16" s="341"/>
      <c r="LKT16" s="341"/>
      <c r="LKU16" s="341"/>
      <c r="LKV16" s="341"/>
      <c r="LKW16" s="341"/>
      <c r="LKX16" s="341"/>
      <c r="LKY16" s="341"/>
      <c r="LKZ16" s="341"/>
      <c r="LLA16" s="341"/>
      <c r="LLB16" s="341"/>
      <c r="LLC16" s="341"/>
      <c r="LLD16" s="341"/>
      <c r="LLE16" s="341"/>
      <c r="LLF16" s="341"/>
      <c r="LLG16" s="341"/>
      <c r="LLH16" s="341"/>
      <c r="LLI16" s="341"/>
      <c r="LLJ16" s="341"/>
      <c r="LLK16" s="341"/>
      <c r="LLL16" s="341"/>
      <c r="LLM16" s="341"/>
      <c r="LLN16" s="341"/>
      <c r="LLO16" s="341"/>
      <c r="LLP16" s="341"/>
      <c r="LLQ16" s="341"/>
      <c r="LLR16" s="341"/>
      <c r="LLS16" s="341"/>
      <c r="LLT16" s="341"/>
      <c r="LLU16" s="341"/>
      <c r="LLV16" s="341"/>
      <c r="LLW16" s="341"/>
      <c r="LLX16" s="341"/>
      <c r="LLY16" s="341"/>
      <c r="LLZ16" s="341"/>
      <c r="LMA16" s="341"/>
      <c r="LMB16" s="341"/>
      <c r="LMC16" s="341"/>
      <c r="LMD16" s="341"/>
      <c r="LME16" s="341"/>
      <c r="LMF16" s="341"/>
      <c r="LMG16" s="341"/>
      <c r="LMH16" s="341"/>
      <c r="LMI16" s="341"/>
      <c r="LMJ16" s="341"/>
      <c r="LMK16" s="341"/>
      <c r="LML16" s="341"/>
      <c r="LMM16" s="341"/>
      <c r="LMN16" s="341"/>
      <c r="LMO16" s="341"/>
      <c r="LMP16" s="341"/>
      <c r="LMQ16" s="341"/>
      <c r="LMR16" s="341"/>
      <c r="LMS16" s="341"/>
      <c r="LMT16" s="341"/>
      <c r="LMU16" s="341"/>
      <c r="LMV16" s="341"/>
      <c r="LMW16" s="341"/>
      <c r="LMX16" s="341"/>
      <c r="LMY16" s="341"/>
      <c r="LMZ16" s="341"/>
      <c r="LNA16" s="341"/>
      <c r="LNB16" s="341"/>
      <c r="LNC16" s="341"/>
      <c r="LND16" s="341"/>
      <c r="LNE16" s="341"/>
      <c r="LNF16" s="341"/>
      <c r="LNG16" s="341"/>
      <c r="LNH16" s="341"/>
      <c r="LNI16" s="341"/>
      <c r="LNJ16" s="341"/>
      <c r="LNK16" s="341"/>
      <c r="LNL16" s="341"/>
      <c r="LNM16" s="341"/>
      <c r="LNN16" s="341"/>
      <c r="LNO16" s="341"/>
      <c r="LNP16" s="341"/>
      <c r="LNQ16" s="341"/>
      <c r="LNR16" s="341"/>
      <c r="LNS16" s="341"/>
      <c r="LNT16" s="341"/>
      <c r="LNU16" s="341"/>
      <c r="LNV16" s="341"/>
      <c r="LNW16" s="341"/>
      <c r="LNX16" s="341"/>
      <c r="LNY16" s="341"/>
      <c r="LNZ16" s="341"/>
      <c r="LOA16" s="341"/>
      <c r="LOB16" s="341"/>
      <c r="LOC16" s="341"/>
      <c r="LOD16" s="341"/>
      <c r="LOE16" s="341"/>
      <c r="LOF16" s="341"/>
      <c r="LOG16" s="341"/>
      <c r="LOH16" s="341"/>
      <c r="LOI16" s="341"/>
      <c r="LOJ16" s="341"/>
      <c r="LOK16" s="341"/>
      <c r="LOL16" s="341"/>
      <c r="LOM16" s="341"/>
      <c r="LON16" s="341"/>
      <c r="LOO16" s="341"/>
      <c r="LOP16" s="341"/>
      <c r="LOQ16" s="341"/>
      <c r="LOR16" s="341"/>
      <c r="LOS16" s="341"/>
      <c r="LOT16" s="341"/>
      <c r="LOU16" s="341"/>
      <c r="LOV16" s="341"/>
      <c r="LOW16" s="341"/>
      <c r="LOX16" s="341"/>
      <c r="LOY16" s="341"/>
      <c r="LOZ16" s="341"/>
      <c r="LPA16" s="341"/>
      <c r="LPB16" s="341"/>
      <c r="LPC16" s="341"/>
      <c r="LPD16" s="341"/>
      <c r="LPE16" s="341"/>
      <c r="LPF16" s="341"/>
      <c r="LPG16" s="341"/>
      <c r="LPH16" s="341"/>
      <c r="LPI16" s="341"/>
      <c r="LPJ16" s="341"/>
      <c r="LPK16" s="341"/>
      <c r="LPL16" s="341"/>
      <c r="LPM16" s="341"/>
      <c r="LPN16" s="341"/>
      <c r="LPO16" s="341"/>
      <c r="LPP16" s="341"/>
      <c r="LPQ16" s="341"/>
      <c r="LPR16" s="341"/>
      <c r="LPS16" s="341"/>
      <c r="LPT16" s="341"/>
      <c r="LPU16" s="341"/>
      <c r="LPV16" s="341"/>
      <c r="LPW16" s="341"/>
      <c r="LPX16" s="341"/>
      <c r="LPY16" s="341"/>
      <c r="LPZ16" s="341"/>
      <c r="LQA16" s="341"/>
      <c r="LQB16" s="341"/>
      <c r="LQC16" s="341"/>
      <c r="LQD16" s="341"/>
      <c r="LQE16" s="341"/>
      <c r="LQF16" s="341"/>
      <c r="LQG16" s="341"/>
      <c r="LQH16" s="341"/>
      <c r="LQI16" s="341"/>
      <c r="LQJ16" s="341"/>
      <c r="LQK16" s="341"/>
      <c r="LQL16" s="341"/>
      <c r="LQM16" s="341"/>
      <c r="LQN16" s="341"/>
      <c r="LQO16" s="341"/>
      <c r="LQP16" s="341"/>
      <c r="LQQ16" s="341"/>
      <c r="LQR16" s="341"/>
      <c r="LQS16" s="341"/>
      <c r="LQT16" s="341"/>
      <c r="LQU16" s="341"/>
      <c r="LQV16" s="341"/>
      <c r="LQW16" s="341"/>
      <c r="LQX16" s="341"/>
      <c r="LQY16" s="341"/>
      <c r="LQZ16" s="341"/>
      <c r="LRA16" s="341"/>
      <c r="LRB16" s="341"/>
      <c r="LRC16" s="341"/>
      <c r="LRD16" s="341"/>
      <c r="LRE16" s="341"/>
      <c r="LRF16" s="341"/>
      <c r="LRG16" s="341"/>
      <c r="LRH16" s="341"/>
      <c r="LRI16" s="341"/>
      <c r="LRJ16" s="341"/>
      <c r="LRK16" s="341"/>
      <c r="LRL16" s="341"/>
      <c r="LRM16" s="341"/>
      <c r="LRN16" s="341"/>
      <c r="LRO16" s="341"/>
      <c r="LRP16" s="341"/>
      <c r="LRQ16" s="341"/>
      <c r="LRR16" s="341"/>
      <c r="LRS16" s="341"/>
      <c r="LRT16" s="341"/>
      <c r="LRU16" s="341"/>
      <c r="LRV16" s="341"/>
      <c r="LRW16" s="341"/>
      <c r="LRX16" s="341"/>
      <c r="LRY16" s="341"/>
      <c r="LRZ16" s="341"/>
      <c r="LSA16" s="341"/>
      <c r="LSB16" s="341"/>
      <c r="LSC16" s="341"/>
      <c r="LSD16" s="341"/>
      <c r="LSE16" s="341"/>
      <c r="LSF16" s="341"/>
      <c r="LSG16" s="341"/>
      <c r="LSH16" s="341"/>
      <c r="LSI16" s="341"/>
      <c r="LSJ16" s="341"/>
      <c r="LSK16" s="341"/>
      <c r="LSL16" s="341"/>
      <c r="LSM16" s="341"/>
      <c r="LSN16" s="341"/>
      <c r="LSO16" s="341"/>
      <c r="LSP16" s="341"/>
      <c r="LSQ16" s="341"/>
      <c r="LSR16" s="341"/>
      <c r="LSS16" s="341"/>
      <c r="LST16" s="341"/>
      <c r="LSU16" s="341"/>
      <c r="LSV16" s="341"/>
      <c r="LSW16" s="341"/>
      <c r="LSX16" s="341"/>
      <c r="LSY16" s="341"/>
      <c r="LSZ16" s="341"/>
      <c r="LTA16" s="341"/>
      <c r="LTB16" s="341"/>
      <c r="LTC16" s="341"/>
      <c r="LTD16" s="341"/>
      <c r="LTE16" s="341"/>
      <c r="LTF16" s="341"/>
      <c r="LTG16" s="341"/>
      <c r="LTH16" s="341"/>
      <c r="LTI16" s="341"/>
      <c r="LTJ16" s="341"/>
      <c r="LTK16" s="341"/>
      <c r="LTL16" s="341"/>
      <c r="LTM16" s="341"/>
      <c r="LTN16" s="341"/>
      <c r="LTO16" s="341"/>
      <c r="LTP16" s="341"/>
      <c r="LTQ16" s="341"/>
      <c r="LTR16" s="341"/>
      <c r="LTS16" s="341"/>
      <c r="LTT16" s="341"/>
      <c r="LTU16" s="341"/>
      <c r="LTV16" s="341"/>
      <c r="LTW16" s="341"/>
      <c r="LTX16" s="341"/>
      <c r="LTY16" s="341"/>
      <c r="LTZ16" s="341"/>
      <c r="LUA16" s="341"/>
      <c r="LUB16" s="341"/>
      <c r="LUC16" s="341"/>
      <c r="LUD16" s="341"/>
      <c r="LUE16" s="341"/>
      <c r="LUF16" s="341"/>
      <c r="LUG16" s="341"/>
      <c r="LUH16" s="341"/>
      <c r="LUI16" s="341"/>
      <c r="LUJ16" s="341"/>
      <c r="LUK16" s="341"/>
      <c r="LUL16" s="341"/>
      <c r="LUM16" s="341"/>
      <c r="LUN16" s="341"/>
      <c r="LUO16" s="341"/>
      <c r="LUP16" s="341"/>
      <c r="LUQ16" s="341"/>
      <c r="LUR16" s="341"/>
      <c r="LUS16" s="341"/>
      <c r="LUT16" s="341"/>
      <c r="LUU16" s="341"/>
      <c r="LUV16" s="341"/>
      <c r="LUW16" s="341"/>
      <c r="LUX16" s="341"/>
      <c r="LUY16" s="341"/>
      <c r="LUZ16" s="341"/>
      <c r="LVA16" s="341"/>
      <c r="LVB16" s="341"/>
      <c r="LVC16" s="341"/>
      <c r="LVD16" s="341"/>
      <c r="LVE16" s="341"/>
      <c r="LVF16" s="341"/>
      <c r="LVG16" s="341"/>
      <c r="LVH16" s="341"/>
      <c r="LVI16" s="341"/>
      <c r="LVJ16" s="341"/>
      <c r="LVK16" s="341"/>
      <c r="LVL16" s="341"/>
      <c r="LVM16" s="341"/>
      <c r="LVN16" s="341"/>
      <c r="LVO16" s="341"/>
      <c r="LVP16" s="341"/>
      <c r="LVQ16" s="341"/>
      <c r="LVR16" s="341"/>
      <c r="LVS16" s="341"/>
      <c r="LVT16" s="341"/>
      <c r="LVU16" s="341"/>
      <c r="LVV16" s="341"/>
      <c r="LVW16" s="341"/>
      <c r="LVX16" s="341"/>
      <c r="LVY16" s="341"/>
      <c r="LVZ16" s="341"/>
      <c r="LWA16" s="341"/>
      <c r="LWB16" s="341"/>
      <c r="LWC16" s="341"/>
      <c r="LWD16" s="341"/>
      <c r="LWE16" s="341"/>
      <c r="LWF16" s="341"/>
      <c r="LWG16" s="341"/>
      <c r="LWH16" s="341"/>
      <c r="LWI16" s="341"/>
      <c r="LWJ16" s="341"/>
      <c r="LWK16" s="341"/>
      <c r="LWL16" s="341"/>
      <c r="LWM16" s="341"/>
      <c r="LWN16" s="341"/>
      <c r="LWO16" s="341"/>
      <c r="LWP16" s="341"/>
      <c r="LWQ16" s="341"/>
      <c r="LWR16" s="341"/>
      <c r="LWS16" s="341"/>
      <c r="LWT16" s="341"/>
      <c r="LWU16" s="341"/>
      <c r="LWV16" s="341"/>
      <c r="LWW16" s="341"/>
      <c r="LWX16" s="341"/>
      <c r="LWY16" s="341"/>
      <c r="LWZ16" s="341"/>
      <c r="LXA16" s="341"/>
      <c r="LXB16" s="341"/>
      <c r="LXC16" s="341"/>
      <c r="LXD16" s="341"/>
      <c r="LXE16" s="341"/>
      <c r="LXF16" s="341"/>
      <c r="LXG16" s="341"/>
      <c r="LXH16" s="341"/>
      <c r="LXI16" s="341"/>
      <c r="LXJ16" s="341"/>
      <c r="LXK16" s="341"/>
      <c r="LXL16" s="341"/>
      <c r="LXM16" s="341"/>
      <c r="LXN16" s="341"/>
      <c r="LXO16" s="341"/>
      <c r="LXP16" s="341"/>
      <c r="LXQ16" s="341"/>
      <c r="LXR16" s="341"/>
      <c r="LXS16" s="341"/>
      <c r="LXT16" s="341"/>
      <c r="LXU16" s="341"/>
      <c r="LXV16" s="341"/>
      <c r="LXW16" s="341"/>
      <c r="LXX16" s="341"/>
      <c r="LXY16" s="341"/>
      <c r="LXZ16" s="341"/>
      <c r="LYA16" s="341"/>
      <c r="LYB16" s="341"/>
      <c r="LYC16" s="341"/>
      <c r="LYD16" s="341"/>
      <c r="LYE16" s="341"/>
      <c r="LYF16" s="341"/>
      <c r="LYG16" s="341"/>
      <c r="LYH16" s="341"/>
      <c r="LYI16" s="341"/>
      <c r="LYJ16" s="341"/>
      <c r="LYK16" s="341"/>
      <c r="LYL16" s="341"/>
      <c r="LYM16" s="341"/>
      <c r="LYN16" s="341"/>
      <c r="LYO16" s="341"/>
      <c r="LYP16" s="341"/>
      <c r="LYQ16" s="341"/>
      <c r="LYR16" s="341"/>
      <c r="LYS16" s="341"/>
      <c r="LYT16" s="341"/>
      <c r="LYU16" s="341"/>
      <c r="LYV16" s="341"/>
      <c r="LYW16" s="341"/>
      <c r="LYX16" s="341"/>
      <c r="LYY16" s="341"/>
      <c r="LYZ16" s="341"/>
      <c r="LZA16" s="341"/>
      <c r="LZB16" s="341"/>
      <c r="LZC16" s="341"/>
      <c r="LZD16" s="341"/>
      <c r="LZE16" s="341"/>
      <c r="LZF16" s="341"/>
      <c r="LZG16" s="341"/>
      <c r="LZH16" s="341"/>
      <c r="LZI16" s="341"/>
      <c r="LZJ16" s="341"/>
      <c r="LZK16" s="341"/>
      <c r="LZL16" s="341"/>
      <c r="LZM16" s="341"/>
      <c r="LZN16" s="341"/>
      <c r="LZO16" s="341"/>
      <c r="LZP16" s="341"/>
      <c r="LZQ16" s="341"/>
      <c r="LZR16" s="341"/>
      <c r="LZS16" s="341"/>
      <c r="LZT16" s="341"/>
      <c r="LZU16" s="341"/>
      <c r="LZV16" s="341"/>
      <c r="LZW16" s="341"/>
      <c r="LZX16" s="341"/>
      <c r="LZY16" s="341"/>
      <c r="LZZ16" s="341"/>
      <c r="MAA16" s="341"/>
      <c r="MAB16" s="341"/>
      <c r="MAC16" s="341"/>
      <c r="MAD16" s="341"/>
      <c r="MAE16" s="341"/>
      <c r="MAF16" s="341"/>
      <c r="MAG16" s="341"/>
      <c r="MAH16" s="341"/>
      <c r="MAI16" s="341"/>
      <c r="MAJ16" s="341"/>
      <c r="MAK16" s="341"/>
      <c r="MAL16" s="341"/>
      <c r="MAM16" s="341"/>
      <c r="MAN16" s="341"/>
      <c r="MAO16" s="341"/>
      <c r="MAP16" s="341"/>
      <c r="MAQ16" s="341"/>
      <c r="MAR16" s="341"/>
      <c r="MAS16" s="341"/>
      <c r="MAT16" s="341"/>
      <c r="MAU16" s="341"/>
      <c r="MAV16" s="341"/>
      <c r="MAW16" s="341"/>
      <c r="MAX16" s="341"/>
      <c r="MAY16" s="341"/>
      <c r="MAZ16" s="341"/>
      <c r="MBA16" s="341"/>
      <c r="MBB16" s="341"/>
      <c r="MBC16" s="341"/>
      <c r="MBD16" s="341"/>
      <c r="MBE16" s="341"/>
      <c r="MBF16" s="341"/>
      <c r="MBG16" s="341"/>
      <c r="MBH16" s="341"/>
      <c r="MBI16" s="341"/>
      <c r="MBJ16" s="341"/>
      <c r="MBK16" s="341"/>
      <c r="MBL16" s="341"/>
      <c r="MBM16" s="341"/>
      <c r="MBN16" s="341"/>
      <c r="MBO16" s="341"/>
      <c r="MBP16" s="341"/>
      <c r="MBQ16" s="341"/>
      <c r="MBR16" s="341"/>
      <c r="MBS16" s="341"/>
      <c r="MBT16" s="341"/>
      <c r="MBU16" s="341"/>
      <c r="MBV16" s="341"/>
      <c r="MBW16" s="341"/>
      <c r="MBX16" s="341"/>
      <c r="MBY16" s="341"/>
      <c r="MBZ16" s="341"/>
      <c r="MCA16" s="341"/>
      <c r="MCB16" s="341"/>
      <c r="MCC16" s="341"/>
      <c r="MCD16" s="341"/>
      <c r="MCE16" s="341"/>
      <c r="MCF16" s="341"/>
      <c r="MCG16" s="341"/>
      <c r="MCH16" s="341"/>
      <c r="MCI16" s="341"/>
      <c r="MCJ16" s="341"/>
      <c r="MCK16" s="341"/>
      <c r="MCL16" s="341"/>
      <c r="MCM16" s="341"/>
      <c r="MCN16" s="341"/>
      <c r="MCO16" s="341"/>
      <c r="MCP16" s="341"/>
      <c r="MCQ16" s="341"/>
      <c r="MCR16" s="341"/>
      <c r="MCS16" s="341"/>
      <c r="MCT16" s="341"/>
      <c r="MCU16" s="341"/>
      <c r="MCV16" s="341"/>
      <c r="MCW16" s="341"/>
      <c r="MCX16" s="341"/>
      <c r="MCY16" s="341"/>
      <c r="MCZ16" s="341"/>
      <c r="MDA16" s="341"/>
      <c r="MDB16" s="341"/>
      <c r="MDC16" s="341"/>
      <c r="MDD16" s="341"/>
      <c r="MDE16" s="341"/>
      <c r="MDF16" s="341"/>
      <c r="MDG16" s="341"/>
      <c r="MDH16" s="341"/>
      <c r="MDI16" s="341"/>
      <c r="MDJ16" s="341"/>
      <c r="MDK16" s="341"/>
      <c r="MDL16" s="341"/>
      <c r="MDM16" s="341"/>
      <c r="MDN16" s="341"/>
      <c r="MDO16" s="341"/>
      <c r="MDP16" s="341"/>
      <c r="MDQ16" s="341"/>
      <c r="MDR16" s="341"/>
      <c r="MDS16" s="341"/>
      <c r="MDT16" s="341"/>
      <c r="MDU16" s="341"/>
      <c r="MDV16" s="341"/>
      <c r="MDW16" s="341"/>
      <c r="MDX16" s="341"/>
      <c r="MDY16" s="341"/>
      <c r="MDZ16" s="341"/>
      <c r="MEA16" s="341"/>
      <c r="MEB16" s="341"/>
      <c r="MEC16" s="341"/>
      <c r="MED16" s="341"/>
      <c r="MEE16" s="341"/>
      <c r="MEF16" s="341"/>
      <c r="MEG16" s="341"/>
      <c r="MEH16" s="341"/>
      <c r="MEI16" s="341"/>
      <c r="MEJ16" s="341"/>
      <c r="MEK16" s="341"/>
      <c r="MEL16" s="341"/>
      <c r="MEM16" s="341"/>
      <c r="MEN16" s="341"/>
      <c r="MEO16" s="341"/>
      <c r="MEP16" s="341"/>
      <c r="MEQ16" s="341"/>
      <c r="MER16" s="341"/>
      <c r="MES16" s="341"/>
      <c r="MET16" s="341"/>
      <c r="MEU16" s="341"/>
      <c r="MEV16" s="341"/>
      <c r="MEW16" s="341"/>
      <c r="MEX16" s="341"/>
      <c r="MEY16" s="341"/>
      <c r="MEZ16" s="341"/>
      <c r="MFA16" s="341"/>
      <c r="MFB16" s="341"/>
      <c r="MFC16" s="341"/>
      <c r="MFD16" s="341"/>
      <c r="MFE16" s="341"/>
      <c r="MFF16" s="341"/>
      <c r="MFG16" s="341"/>
      <c r="MFH16" s="341"/>
      <c r="MFI16" s="341"/>
      <c r="MFJ16" s="341"/>
      <c r="MFK16" s="341"/>
      <c r="MFL16" s="341"/>
      <c r="MFM16" s="341"/>
      <c r="MFN16" s="341"/>
      <c r="MFO16" s="341"/>
      <c r="MFP16" s="341"/>
      <c r="MFQ16" s="341"/>
      <c r="MFR16" s="341"/>
      <c r="MFS16" s="341"/>
      <c r="MFT16" s="341"/>
      <c r="MFU16" s="341"/>
      <c r="MFV16" s="341"/>
      <c r="MFW16" s="341"/>
      <c r="MFX16" s="341"/>
      <c r="MFY16" s="341"/>
      <c r="MFZ16" s="341"/>
      <c r="MGA16" s="341"/>
      <c r="MGB16" s="341"/>
      <c r="MGC16" s="341"/>
      <c r="MGD16" s="341"/>
      <c r="MGE16" s="341"/>
      <c r="MGF16" s="341"/>
      <c r="MGG16" s="341"/>
      <c r="MGH16" s="341"/>
      <c r="MGI16" s="341"/>
      <c r="MGJ16" s="341"/>
      <c r="MGK16" s="341"/>
      <c r="MGL16" s="341"/>
      <c r="MGM16" s="341"/>
      <c r="MGN16" s="341"/>
      <c r="MGO16" s="341"/>
      <c r="MGP16" s="341"/>
      <c r="MGQ16" s="341"/>
      <c r="MGR16" s="341"/>
      <c r="MGS16" s="341"/>
      <c r="MGT16" s="341"/>
      <c r="MGU16" s="341"/>
      <c r="MGV16" s="341"/>
      <c r="MGW16" s="341"/>
      <c r="MGX16" s="341"/>
      <c r="MGY16" s="341"/>
      <c r="MGZ16" s="341"/>
      <c r="MHA16" s="341"/>
      <c r="MHB16" s="341"/>
      <c r="MHC16" s="341"/>
      <c r="MHD16" s="341"/>
      <c r="MHE16" s="341"/>
      <c r="MHF16" s="341"/>
      <c r="MHG16" s="341"/>
      <c r="MHH16" s="341"/>
      <c r="MHI16" s="341"/>
      <c r="MHJ16" s="341"/>
      <c r="MHK16" s="341"/>
      <c r="MHL16" s="341"/>
      <c r="MHM16" s="341"/>
      <c r="MHN16" s="341"/>
      <c r="MHO16" s="341"/>
      <c r="MHP16" s="341"/>
      <c r="MHQ16" s="341"/>
      <c r="MHR16" s="341"/>
      <c r="MHS16" s="341"/>
      <c r="MHT16" s="341"/>
      <c r="MHU16" s="341"/>
      <c r="MHV16" s="341"/>
      <c r="MHW16" s="341"/>
      <c r="MHX16" s="341"/>
      <c r="MHY16" s="341"/>
      <c r="MHZ16" s="341"/>
      <c r="MIA16" s="341"/>
      <c r="MIB16" s="341"/>
      <c r="MIC16" s="341"/>
      <c r="MID16" s="341"/>
      <c r="MIE16" s="341"/>
      <c r="MIF16" s="341"/>
      <c r="MIG16" s="341"/>
      <c r="MIH16" s="341"/>
      <c r="MII16" s="341"/>
      <c r="MIJ16" s="341"/>
      <c r="MIK16" s="341"/>
      <c r="MIL16" s="341"/>
      <c r="MIM16" s="341"/>
      <c r="MIN16" s="341"/>
      <c r="MIO16" s="341"/>
      <c r="MIP16" s="341"/>
      <c r="MIQ16" s="341"/>
      <c r="MIR16" s="341"/>
      <c r="MIS16" s="341"/>
      <c r="MIT16" s="341"/>
      <c r="MIU16" s="341"/>
      <c r="MIV16" s="341"/>
      <c r="MIW16" s="341"/>
      <c r="MIX16" s="341"/>
      <c r="MIY16" s="341"/>
      <c r="MIZ16" s="341"/>
      <c r="MJA16" s="341"/>
      <c r="MJB16" s="341"/>
      <c r="MJC16" s="341"/>
      <c r="MJD16" s="341"/>
      <c r="MJE16" s="341"/>
      <c r="MJF16" s="341"/>
      <c r="MJG16" s="341"/>
      <c r="MJH16" s="341"/>
      <c r="MJI16" s="341"/>
      <c r="MJJ16" s="341"/>
      <c r="MJK16" s="341"/>
      <c r="MJL16" s="341"/>
      <c r="MJM16" s="341"/>
      <c r="MJN16" s="341"/>
      <c r="MJO16" s="341"/>
      <c r="MJP16" s="341"/>
      <c r="MJQ16" s="341"/>
      <c r="MJR16" s="341"/>
      <c r="MJS16" s="341"/>
      <c r="MJT16" s="341"/>
      <c r="MJU16" s="341"/>
      <c r="MJV16" s="341"/>
      <c r="MJW16" s="341"/>
      <c r="MJX16" s="341"/>
      <c r="MJY16" s="341"/>
      <c r="MJZ16" s="341"/>
      <c r="MKA16" s="341"/>
      <c r="MKB16" s="341"/>
      <c r="MKC16" s="341"/>
      <c r="MKD16" s="341"/>
      <c r="MKE16" s="341"/>
      <c r="MKF16" s="341"/>
      <c r="MKG16" s="341"/>
      <c r="MKH16" s="341"/>
      <c r="MKI16" s="341"/>
      <c r="MKJ16" s="341"/>
      <c r="MKK16" s="341"/>
      <c r="MKL16" s="341"/>
      <c r="MKM16" s="341"/>
      <c r="MKN16" s="341"/>
      <c r="MKO16" s="341"/>
      <c r="MKP16" s="341"/>
      <c r="MKQ16" s="341"/>
      <c r="MKR16" s="341"/>
      <c r="MKS16" s="341"/>
      <c r="MKT16" s="341"/>
      <c r="MKU16" s="341"/>
      <c r="MKV16" s="341"/>
      <c r="MKW16" s="341"/>
      <c r="MKX16" s="341"/>
      <c r="MKY16" s="341"/>
      <c r="MKZ16" s="341"/>
      <c r="MLA16" s="341"/>
      <c r="MLB16" s="341"/>
      <c r="MLC16" s="341"/>
      <c r="MLD16" s="341"/>
      <c r="MLE16" s="341"/>
      <c r="MLF16" s="341"/>
      <c r="MLG16" s="341"/>
      <c r="MLH16" s="341"/>
      <c r="MLI16" s="341"/>
      <c r="MLJ16" s="341"/>
      <c r="MLK16" s="341"/>
      <c r="MLL16" s="341"/>
      <c r="MLM16" s="341"/>
      <c r="MLN16" s="341"/>
      <c r="MLO16" s="341"/>
      <c r="MLP16" s="341"/>
      <c r="MLQ16" s="341"/>
      <c r="MLR16" s="341"/>
      <c r="MLS16" s="341"/>
      <c r="MLT16" s="341"/>
      <c r="MLU16" s="341"/>
      <c r="MLV16" s="341"/>
      <c r="MLW16" s="341"/>
      <c r="MLX16" s="341"/>
      <c r="MLY16" s="341"/>
      <c r="MLZ16" s="341"/>
      <c r="MMA16" s="341"/>
      <c r="MMB16" s="341"/>
      <c r="MMC16" s="341"/>
      <c r="MMD16" s="341"/>
      <c r="MME16" s="341"/>
      <c r="MMF16" s="341"/>
      <c r="MMG16" s="341"/>
      <c r="MMH16" s="341"/>
      <c r="MMI16" s="341"/>
      <c r="MMJ16" s="341"/>
      <c r="MMK16" s="341"/>
      <c r="MML16" s="341"/>
      <c r="MMM16" s="341"/>
      <c r="MMN16" s="341"/>
      <c r="MMO16" s="341"/>
      <c r="MMP16" s="341"/>
      <c r="MMQ16" s="341"/>
      <c r="MMR16" s="341"/>
      <c r="MMS16" s="341"/>
      <c r="MMT16" s="341"/>
      <c r="MMU16" s="341"/>
      <c r="MMV16" s="341"/>
      <c r="MMW16" s="341"/>
      <c r="MMX16" s="341"/>
      <c r="MMY16" s="341"/>
      <c r="MMZ16" s="341"/>
      <c r="MNA16" s="341"/>
      <c r="MNB16" s="341"/>
      <c r="MNC16" s="341"/>
      <c r="MND16" s="341"/>
      <c r="MNE16" s="341"/>
      <c r="MNF16" s="341"/>
      <c r="MNG16" s="341"/>
      <c r="MNH16" s="341"/>
      <c r="MNI16" s="341"/>
      <c r="MNJ16" s="341"/>
      <c r="MNK16" s="341"/>
      <c r="MNL16" s="341"/>
      <c r="MNM16" s="341"/>
      <c r="MNN16" s="341"/>
      <c r="MNO16" s="341"/>
      <c r="MNP16" s="341"/>
      <c r="MNQ16" s="341"/>
      <c r="MNR16" s="341"/>
      <c r="MNS16" s="341"/>
      <c r="MNT16" s="341"/>
      <c r="MNU16" s="341"/>
      <c r="MNV16" s="341"/>
      <c r="MNW16" s="341"/>
      <c r="MNX16" s="341"/>
      <c r="MNY16" s="341"/>
      <c r="MNZ16" s="341"/>
      <c r="MOA16" s="341"/>
      <c r="MOB16" s="341"/>
      <c r="MOC16" s="341"/>
      <c r="MOD16" s="341"/>
      <c r="MOE16" s="341"/>
      <c r="MOF16" s="341"/>
      <c r="MOG16" s="341"/>
      <c r="MOH16" s="341"/>
      <c r="MOI16" s="341"/>
      <c r="MOJ16" s="341"/>
      <c r="MOK16" s="341"/>
      <c r="MOL16" s="341"/>
      <c r="MOM16" s="341"/>
      <c r="MON16" s="341"/>
      <c r="MOO16" s="341"/>
      <c r="MOP16" s="341"/>
      <c r="MOQ16" s="341"/>
      <c r="MOR16" s="341"/>
      <c r="MOS16" s="341"/>
      <c r="MOT16" s="341"/>
      <c r="MOU16" s="341"/>
      <c r="MOV16" s="341"/>
      <c r="MOW16" s="341"/>
      <c r="MOX16" s="341"/>
      <c r="MOY16" s="341"/>
      <c r="MOZ16" s="341"/>
      <c r="MPA16" s="341"/>
      <c r="MPB16" s="341"/>
      <c r="MPC16" s="341"/>
      <c r="MPD16" s="341"/>
      <c r="MPE16" s="341"/>
      <c r="MPF16" s="341"/>
      <c r="MPG16" s="341"/>
      <c r="MPH16" s="341"/>
      <c r="MPI16" s="341"/>
      <c r="MPJ16" s="341"/>
      <c r="MPK16" s="341"/>
      <c r="MPL16" s="341"/>
      <c r="MPM16" s="341"/>
      <c r="MPN16" s="341"/>
      <c r="MPO16" s="341"/>
      <c r="MPP16" s="341"/>
      <c r="MPQ16" s="341"/>
      <c r="MPR16" s="341"/>
      <c r="MPS16" s="341"/>
      <c r="MPT16" s="341"/>
      <c r="MPU16" s="341"/>
      <c r="MPV16" s="341"/>
      <c r="MPW16" s="341"/>
      <c r="MPX16" s="341"/>
      <c r="MPY16" s="341"/>
      <c r="MPZ16" s="341"/>
      <c r="MQA16" s="341"/>
      <c r="MQB16" s="341"/>
      <c r="MQC16" s="341"/>
      <c r="MQD16" s="341"/>
      <c r="MQE16" s="341"/>
      <c r="MQF16" s="341"/>
      <c r="MQG16" s="341"/>
      <c r="MQH16" s="341"/>
      <c r="MQI16" s="341"/>
      <c r="MQJ16" s="341"/>
      <c r="MQK16" s="341"/>
      <c r="MQL16" s="341"/>
      <c r="MQM16" s="341"/>
      <c r="MQN16" s="341"/>
      <c r="MQO16" s="341"/>
      <c r="MQP16" s="341"/>
      <c r="MQQ16" s="341"/>
      <c r="MQR16" s="341"/>
      <c r="MQS16" s="341"/>
      <c r="MQT16" s="341"/>
      <c r="MQU16" s="341"/>
      <c r="MQV16" s="341"/>
      <c r="MQW16" s="341"/>
      <c r="MQX16" s="341"/>
      <c r="MQY16" s="341"/>
      <c r="MQZ16" s="341"/>
      <c r="MRA16" s="341"/>
      <c r="MRB16" s="341"/>
      <c r="MRC16" s="341"/>
      <c r="MRD16" s="341"/>
      <c r="MRE16" s="341"/>
      <c r="MRF16" s="341"/>
      <c r="MRG16" s="341"/>
      <c r="MRH16" s="341"/>
      <c r="MRI16" s="341"/>
      <c r="MRJ16" s="341"/>
      <c r="MRK16" s="341"/>
      <c r="MRL16" s="341"/>
      <c r="MRM16" s="341"/>
      <c r="MRN16" s="341"/>
      <c r="MRO16" s="341"/>
      <c r="MRP16" s="341"/>
      <c r="MRQ16" s="341"/>
      <c r="MRR16" s="341"/>
      <c r="MRS16" s="341"/>
      <c r="MRT16" s="341"/>
      <c r="MRU16" s="341"/>
      <c r="MRV16" s="341"/>
      <c r="MRW16" s="341"/>
      <c r="MRX16" s="341"/>
      <c r="MRY16" s="341"/>
      <c r="MRZ16" s="341"/>
      <c r="MSA16" s="341"/>
      <c r="MSB16" s="341"/>
      <c r="MSC16" s="341"/>
      <c r="MSD16" s="341"/>
      <c r="MSE16" s="341"/>
      <c r="MSF16" s="341"/>
      <c r="MSG16" s="341"/>
      <c r="MSH16" s="341"/>
      <c r="MSI16" s="341"/>
      <c r="MSJ16" s="341"/>
      <c r="MSK16" s="341"/>
      <c r="MSL16" s="341"/>
      <c r="MSM16" s="341"/>
      <c r="MSN16" s="341"/>
      <c r="MSO16" s="341"/>
      <c r="MSP16" s="341"/>
      <c r="MSQ16" s="341"/>
      <c r="MSR16" s="341"/>
      <c r="MSS16" s="341"/>
      <c r="MST16" s="341"/>
      <c r="MSU16" s="341"/>
      <c r="MSV16" s="341"/>
      <c r="MSW16" s="341"/>
      <c r="MSX16" s="341"/>
      <c r="MSY16" s="341"/>
      <c r="MSZ16" s="341"/>
      <c r="MTA16" s="341"/>
      <c r="MTB16" s="341"/>
      <c r="MTC16" s="341"/>
      <c r="MTD16" s="341"/>
      <c r="MTE16" s="341"/>
      <c r="MTF16" s="341"/>
      <c r="MTG16" s="341"/>
      <c r="MTH16" s="341"/>
      <c r="MTI16" s="341"/>
      <c r="MTJ16" s="341"/>
      <c r="MTK16" s="341"/>
      <c r="MTL16" s="341"/>
      <c r="MTM16" s="341"/>
      <c r="MTN16" s="341"/>
      <c r="MTO16" s="341"/>
      <c r="MTP16" s="341"/>
      <c r="MTQ16" s="341"/>
      <c r="MTR16" s="341"/>
      <c r="MTS16" s="341"/>
      <c r="MTT16" s="341"/>
      <c r="MTU16" s="341"/>
      <c r="MTV16" s="341"/>
      <c r="MTW16" s="341"/>
      <c r="MTX16" s="341"/>
      <c r="MTY16" s="341"/>
      <c r="MTZ16" s="341"/>
      <c r="MUA16" s="341"/>
      <c r="MUB16" s="341"/>
      <c r="MUC16" s="341"/>
      <c r="MUD16" s="341"/>
      <c r="MUE16" s="341"/>
      <c r="MUF16" s="341"/>
      <c r="MUG16" s="341"/>
      <c r="MUH16" s="341"/>
      <c r="MUI16" s="341"/>
      <c r="MUJ16" s="341"/>
      <c r="MUK16" s="341"/>
      <c r="MUL16" s="341"/>
      <c r="MUM16" s="341"/>
      <c r="MUN16" s="341"/>
      <c r="MUO16" s="341"/>
      <c r="MUP16" s="341"/>
      <c r="MUQ16" s="341"/>
      <c r="MUR16" s="341"/>
      <c r="MUS16" s="341"/>
      <c r="MUT16" s="341"/>
      <c r="MUU16" s="341"/>
      <c r="MUV16" s="341"/>
      <c r="MUW16" s="341"/>
      <c r="MUX16" s="341"/>
      <c r="MUY16" s="341"/>
      <c r="MUZ16" s="341"/>
      <c r="MVA16" s="341"/>
      <c r="MVB16" s="341"/>
      <c r="MVC16" s="341"/>
      <c r="MVD16" s="341"/>
      <c r="MVE16" s="341"/>
      <c r="MVF16" s="341"/>
      <c r="MVG16" s="341"/>
      <c r="MVH16" s="341"/>
      <c r="MVI16" s="341"/>
      <c r="MVJ16" s="341"/>
      <c r="MVK16" s="341"/>
      <c r="MVL16" s="341"/>
      <c r="MVM16" s="341"/>
      <c r="MVN16" s="341"/>
      <c r="MVO16" s="341"/>
      <c r="MVP16" s="341"/>
      <c r="MVQ16" s="341"/>
      <c r="MVR16" s="341"/>
      <c r="MVS16" s="341"/>
      <c r="MVT16" s="341"/>
      <c r="MVU16" s="341"/>
      <c r="MVV16" s="341"/>
      <c r="MVW16" s="341"/>
      <c r="MVX16" s="341"/>
      <c r="MVY16" s="341"/>
      <c r="MVZ16" s="341"/>
      <c r="MWA16" s="341"/>
      <c r="MWB16" s="341"/>
      <c r="MWC16" s="341"/>
      <c r="MWD16" s="341"/>
      <c r="MWE16" s="341"/>
      <c r="MWF16" s="341"/>
      <c r="MWG16" s="341"/>
      <c r="MWH16" s="341"/>
      <c r="MWI16" s="341"/>
      <c r="MWJ16" s="341"/>
      <c r="MWK16" s="341"/>
      <c r="MWL16" s="341"/>
      <c r="MWM16" s="341"/>
      <c r="MWN16" s="341"/>
      <c r="MWO16" s="341"/>
      <c r="MWP16" s="341"/>
      <c r="MWQ16" s="341"/>
      <c r="MWR16" s="341"/>
      <c r="MWS16" s="341"/>
      <c r="MWT16" s="341"/>
      <c r="MWU16" s="341"/>
      <c r="MWV16" s="341"/>
      <c r="MWW16" s="341"/>
      <c r="MWX16" s="341"/>
      <c r="MWY16" s="341"/>
      <c r="MWZ16" s="341"/>
      <c r="MXA16" s="341"/>
      <c r="MXB16" s="341"/>
      <c r="MXC16" s="341"/>
      <c r="MXD16" s="341"/>
      <c r="MXE16" s="341"/>
      <c r="MXF16" s="341"/>
      <c r="MXG16" s="341"/>
      <c r="MXH16" s="341"/>
      <c r="MXI16" s="341"/>
      <c r="MXJ16" s="341"/>
      <c r="MXK16" s="341"/>
      <c r="MXL16" s="341"/>
      <c r="MXM16" s="341"/>
      <c r="MXN16" s="341"/>
      <c r="MXO16" s="341"/>
      <c r="MXP16" s="341"/>
      <c r="MXQ16" s="341"/>
      <c r="MXR16" s="341"/>
      <c r="MXS16" s="341"/>
      <c r="MXT16" s="341"/>
      <c r="MXU16" s="341"/>
      <c r="MXV16" s="341"/>
      <c r="MXW16" s="341"/>
      <c r="MXX16" s="341"/>
      <c r="MXY16" s="341"/>
      <c r="MXZ16" s="341"/>
      <c r="MYA16" s="341"/>
      <c r="MYB16" s="341"/>
      <c r="MYC16" s="341"/>
      <c r="MYD16" s="341"/>
      <c r="MYE16" s="341"/>
      <c r="MYF16" s="341"/>
      <c r="MYG16" s="341"/>
      <c r="MYH16" s="341"/>
      <c r="MYI16" s="341"/>
      <c r="MYJ16" s="341"/>
      <c r="MYK16" s="341"/>
      <c r="MYL16" s="341"/>
      <c r="MYM16" s="341"/>
      <c r="MYN16" s="341"/>
      <c r="MYO16" s="341"/>
      <c r="MYP16" s="341"/>
      <c r="MYQ16" s="341"/>
      <c r="MYR16" s="341"/>
      <c r="MYS16" s="341"/>
      <c r="MYT16" s="341"/>
      <c r="MYU16" s="341"/>
      <c r="MYV16" s="341"/>
      <c r="MYW16" s="341"/>
      <c r="MYX16" s="341"/>
      <c r="MYY16" s="341"/>
      <c r="MYZ16" s="341"/>
      <c r="MZA16" s="341"/>
      <c r="MZB16" s="341"/>
      <c r="MZC16" s="341"/>
      <c r="MZD16" s="341"/>
      <c r="MZE16" s="341"/>
      <c r="MZF16" s="341"/>
      <c r="MZG16" s="341"/>
      <c r="MZH16" s="341"/>
      <c r="MZI16" s="341"/>
      <c r="MZJ16" s="341"/>
      <c r="MZK16" s="341"/>
      <c r="MZL16" s="341"/>
      <c r="MZM16" s="341"/>
      <c r="MZN16" s="341"/>
      <c r="MZO16" s="341"/>
      <c r="MZP16" s="341"/>
      <c r="MZQ16" s="341"/>
      <c r="MZR16" s="341"/>
      <c r="MZS16" s="341"/>
      <c r="MZT16" s="341"/>
      <c r="MZU16" s="341"/>
      <c r="MZV16" s="341"/>
      <c r="MZW16" s="341"/>
      <c r="MZX16" s="341"/>
      <c r="MZY16" s="341"/>
      <c r="MZZ16" s="341"/>
      <c r="NAA16" s="341"/>
      <c r="NAB16" s="341"/>
      <c r="NAC16" s="341"/>
      <c r="NAD16" s="341"/>
      <c r="NAE16" s="341"/>
      <c r="NAF16" s="341"/>
      <c r="NAG16" s="341"/>
      <c r="NAH16" s="341"/>
      <c r="NAI16" s="341"/>
      <c r="NAJ16" s="341"/>
      <c r="NAK16" s="341"/>
      <c r="NAL16" s="341"/>
      <c r="NAM16" s="341"/>
      <c r="NAN16" s="341"/>
      <c r="NAO16" s="341"/>
      <c r="NAP16" s="341"/>
      <c r="NAQ16" s="341"/>
      <c r="NAR16" s="341"/>
      <c r="NAS16" s="341"/>
      <c r="NAT16" s="341"/>
      <c r="NAU16" s="341"/>
      <c r="NAV16" s="341"/>
      <c r="NAW16" s="341"/>
      <c r="NAX16" s="341"/>
      <c r="NAY16" s="341"/>
      <c r="NAZ16" s="341"/>
      <c r="NBA16" s="341"/>
      <c r="NBB16" s="341"/>
      <c r="NBC16" s="341"/>
      <c r="NBD16" s="341"/>
      <c r="NBE16" s="341"/>
      <c r="NBF16" s="341"/>
      <c r="NBG16" s="341"/>
      <c r="NBH16" s="341"/>
      <c r="NBI16" s="341"/>
      <c r="NBJ16" s="341"/>
      <c r="NBK16" s="341"/>
      <c r="NBL16" s="341"/>
      <c r="NBM16" s="341"/>
      <c r="NBN16" s="341"/>
      <c r="NBO16" s="341"/>
      <c r="NBP16" s="341"/>
      <c r="NBQ16" s="341"/>
      <c r="NBR16" s="341"/>
      <c r="NBS16" s="341"/>
      <c r="NBT16" s="341"/>
      <c r="NBU16" s="341"/>
      <c r="NBV16" s="341"/>
      <c r="NBW16" s="341"/>
      <c r="NBX16" s="341"/>
      <c r="NBY16" s="341"/>
      <c r="NBZ16" s="341"/>
      <c r="NCA16" s="341"/>
      <c r="NCB16" s="341"/>
      <c r="NCC16" s="341"/>
      <c r="NCD16" s="341"/>
      <c r="NCE16" s="341"/>
      <c r="NCF16" s="341"/>
      <c r="NCG16" s="341"/>
      <c r="NCH16" s="341"/>
      <c r="NCI16" s="341"/>
      <c r="NCJ16" s="341"/>
      <c r="NCK16" s="341"/>
      <c r="NCL16" s="341"/>
      <c r="NCM16" s="341"/>
      <c r="NCN16" s="341"/>
      <c r="NCO16" s="341"/>
      <c r="NCP16" s="341"/>
      <c r="NCQ16" s="341"/>
      <c r="NCR16" s="341"/>
      <c r="NCS16" s="341"/>
      <c r="NCT16" s="341"/>
      <c r="NCU16" s="341"/>
      <c r="NCV16" s="341"/>
      <c r="NCW16" s="341"/>
      <c r="NCX16" s="341"/>
      <c r="NCY16" s="341"/>
      <c r="NCZ16" s="341"/>
      <c r="NDA16" s="341"/>
      <c r="NDB16" s="341"/>
      <c r="NDC16" s="341"/>
      <c r="NDD16" s="341"/>
      <c r="NDE16" s="341"/>
      <c r="NDF16" s="341"/>
      <c r="NDG16" s="341"/>
      <c r="NDH16" s="341"/>
      <c r="NDI16" s="341"/>
      <c r="NDJ16" s="341"/>
      <c r="NDK16" s="341"/>
      <c r="NDL16" s="341"/>
      <c r="NDM16" s="341"/>
      <c r="NDN16" s="341"/>
      <c r="NDO16" s="341"/>
      <c r="NDP16" s="341"/>
      <c r="NDQ16" s="341"/>
      <c r="NDR16" s="341"/>
      <c r="NDS16" s="341"/>
      <c r="NDT16" s="341"/>
      <c r="NDU16" s="341"/>
      <c r="NDV16" s="341"/>
      <c r="NDW16" s="341"/>
      <c r="NDX16" s="341"/>
      <c r="NDY16" s="341"/>
      <c r="NDZ16" s="341"/>
      <c r="NEA16" s="341"/>
      <c r="NEB16" s="341"/>
      <c r="NEC16" s="341"/>
      <c r="NED16" s="341"/>
      <c r="NEE16" s="341"/>
      <c r="NEF16" s="341"/>
      <c r="NEG16" s="341"/>
      <c r="NEH16" s="341"/>
      <c r="NEI16" s="341"/>
      <c r="NEJ16" s="341"/>
      <c r="NEK16" s="341"/>
      <c r="NEL16" s="341"/>
      <c r="NEM16" s="341"/>
      <c r="NEN16" s="341"/>
      <c r="NEO16" s="341"/>
      <c r="NEP16" s="341"/>
      <c r="NEQ16" s="341"/>
      <c r="NER16" s="341"/>
      <c r="NES16" s="341"/>
      <c r="NET16" s="341"/>
      <c r="NEU16" s="341"/>
      <c r="NEV16" s="341"/>
      <c r="NEW16" s="341"/>
      <c r="NEX16" s="341"/>
      <c r="NEY16" s="341"/>
      <c r="NEZ16" s="341"/>
      <c r="NFA16" s="341"/>
      <c r="NFB16" s="341"/>
      <c r="NFC16" s="341"/>
      <c r="NFD16" s="341"/>
      <c r="NFE16" s="341"/>
      <c r="NFF16" s="341"/>
      <c r="NFG16" s="341"/>
      <c r="NFH16" s="341"/>
      <c r="NFI16" s="341"/>
      <c r="NFJ16" s="341"/>
      <c r="NFK16" s="341"/>
      <c r="NFL16" s="341"/>
      <c r="NFM16" s="341"/>
      <c r="NFN16" s="341"/>
      <c r="NFO16" s="341"/>
      <c r="NFP16" s="341"/>
      <c r="NFQ16" s="341"/>
      <c r="NFR16" s="341"/>
      <c r="NFS16" s="341"/>
      <c r="NFT16" s="341"/>
      <c r="NFU16" s="341"/>
      <c r="NFV16" s="341"/>
      <c r="NFW16" s="341"/>
      <c r="NFX16" s="341"/>
      <c r="NFY16" s="341"/>
      <c r="NFZ16" s="341"/>
      <c r="NGA16" s="341"/>
      <c r="NGB16" s="341"/>
      <c r="NGC16" s="341"/>
      <c r="NGD16" s="341"/>
      <c r="NGE16" s="341"/>
      <c r="NGF16" s="341"/>
      <c r="NGG16" s="341"/>
      <c r="NGH16" s="341"/>
      <c r="NGI16" s="341"/>
      <c r="NGJ16" s="341"/>
      <c r="NGK16" s="341"/>
      <c r="NGL16" s="341"/>
      <c r="NGM16" s="341"/>
      <c r="NGN16" s="341"/>
      <c r="NGO16" s="341"/>
      <c r="NGP16" s="341"/>
      <c r="NGQ16" s="341"/>
      <c r="NGR16" s="341"/>
      <c r="NGS16" s="341"/>
      <c r="NGT16" s="341"/>
      <c r="NGU16" s="341"/>
      <c r="NGV16" s="341"/>
      <c r="NGW16" s="341"/>
      <c r="NGX16" s="341"/>
      <c r="NGY16" s="341"/>
      <c r="NGZ16" s="341"/>
      <c r="NHA16" s="341"/>
      <c r="NHB16" s="341"/>
      <c r="NHC16" s="341"/>
      <c r="NHD16" s="341"/>
      <c r="NHE16" s="341"/>
      <c r="NHF16" s="341"/>
      <c r="NHG16" s="341"/>
      <c r="NHH16" s="341"/>
      <c r="NHI16" s="341"/>
      <c r="NHJ16" s="341"/>
      <c r="NHK16" s="341"/>
      <c r="NHL16" s="341"/>
      <c r="NHM16" s="341"/>
      <c r="NHN16" s="341"/>
      <c r="NHO16" s="341"/>
      <c r="NHP16" s="341"/>
      <c r="NHQ16" s="341"/>
      <c r="NHR16" s="341"/>
      <c r="NHS16" s="341"/>
      <c r="NHT16" s="341"/>
      <c r="NHU16" s="341"/>
      <c r="NHV16" s="341"/>
      <c r="NHW16" s="341"/>
      <c r="NHX16" s="341"/>
      <c r="NHY16" s="341"/>
      <c r="NHZ16" s="341"/>
      <c r="NIA16" s="341"/>
      <c r="NIB16" s="341"/>
      <c r="NIC16" s="341"/>
      <c r="NID16" s="341"/>
      <c r="NIE16" s="341"/>
      <c r="NIF16" s="341"/>
      <c r="NIG16" s="341"/>
      <c r="NIH16" s="341"/>
      <c r="NII16" s="341"/>
      <c r="NIJ16" s="341"/>
      <c r="NIK16" s="341"/>
      <c r="NIL16" s="341"/>
      <c r="NIM16" s="341"/>
      <c r="NIN16" s="341"/>
      <c r="NIO16" s="341"/>
      <c r="NIP16" s="341"/>
      <c r="NIQ16" s="341"/>
      <c r="NIR16" s="341"/>
      <c r="NIS16" s="341"/>
      <c r="NIT16" s="341"/>
      <c r="NIU16" s="341"/>
      <c r="NIV16" s="341"/>
      <c r="NIW16" s="341"/>
      <c r="NIX16" s="341"/>
      <c r="NIY16" s="341"/>
      <c r="NIZ16" s="341"/>
      <c r="NJA16" s="341"/>
      <c r="NJB16" s="341"/>
      <c r="NJC16" s="341"/>
      <c r="NJD16" s="341"/>
      <c r="NJE16" s="341"/>
      <c r="NJF16" s="341"/>
      <c r="NJG16" s="341"/>
      <c r="NJH16" s="341"/>
      <c r="NJI16" s="341"/>
      <c r="NJJ16" s="341"/>
      <c r="NJK16" s="341"/>
      <c r="NJL16" s="341"/>
      <c r="NJM16" s="341"/>
      <c r="NJN16" s="341"/>
      <c r="NJO16" s="341"/>
      <c r="NJP16" s="341"/>
      <c r="NJQ16" s="341"/>
      <c r="NJR16" s="341"/>
      <c r="NJS16" s="341"/>
      <c r="NJT16" s="341"/>
      <c r="NJU16" s="341"/>
      <c r="NJV16" s="341"/>
      <c r="NJW16" s="341"/>
      <c r="NJX16" s="341"/>
      <c r="NJY16" s="341"/>
      <c r="NJZ16" s="341"/>
      <c r="NKA16" s="341"/>
      <c r="NKB16" s="341"/>
      <c r="NKC16" s="341"/>
      <c r="NKD16" s="341"/>
      <c r="NKE16" s="341"/>
      <c r="NKF16" s="341"/>
      <c r="NKG16" s="341"/>
      <c r="NKH16" s="341"/>
      <c r="NKI16" s="341"/>
      <c r="NKJ16" s="341"/>
      <c r="NKK16" s="341"/>
      <c r="NKL16" s="341"/>
      <c r="NKM16" s="341"/>
      <c r="NKN16" s="341"/>
      <c r="NKO16" s="341"/>
      <c r="NKP16" s="341"/>
      <c r="NKQ16" s="341"/>
      <c r="NKR16" s="341"/>
      <c r="NKS16" s="341"/>
      <c r="NKT16" s="341"/>
      <c r="NKU16" s="341"/>
      <c r="NKV16" s="341"/>
      <c r="NKW16" s="341"/>
      <c r="NKX16" s="341"/>
      <c r="NKY16" s="341"/>
      <c r="NKZ16" s="341"/>
      <c r="NLA16" s="341"/>
      <c r="NLB16" s="341"/>
      <c r="NLC16" s="341"/>
      <c r="NLD16" s="341"/>
      <c r="NLE16" s="341"/>
      <c r="NLF16" s="341"/>
      <c r="NLG16" s="341"/>
      <c r="NLH16" s="341"/>
      <c r="NLI16" s="341"/>
      <c r="NLJ16" s="341"/>
      <c r="NLK16" s="341"/>
      <c r="NLL16" s="341"/>
      <c r="NLM16" s="341"/>
      <c r="NLN16" s="341"/>
      <c r="NLO16" s="341"/>
      <c r="NLP16" s="341"/>
      <c r="NLQ16" s="341"/>
      <c r="NLR16" s="341"/>
      <c r="NLS16" s="341"/>
      <c r="NLT16" s="341"/>
      <c r="NLU16" s="341"/>
      <c r="NLV16" s="341"/>
      <c r="NLW16" s="341"/>
      <c r="NLX16" s="341"/>
      <c r="NLY16" s="341"/>
      <c r="NLZ16" s="341"/>
      <c r="NMA16" s="341"/>
      <c r="NMB16" s="341"/>
      <c r="NMC16" s="341"/>
      <c r="NMD16" s="341"/>
      <c r="NME16" s="341"/>
      <c r="NMF16" s="341"/>
      <c r="NMG16" s="341"/>
      <c r="NMH16" s="341"/>
      <c r="NMI16" s="341"/>
      <c r="NMJ16" s="341"/>
      <c r="NMK16" s="341"/>
      <c r="NML16" s="341"/>
      <c r="NMM16" s="341"/>
      <c r="NMN16" s="341"/>
      <c r="NMO16" s="341"/>
      <c r="NMP16" s="341"/>
      <c r="NMQ16" s="341"/>
      <c r="NMR16" s="341"/>
      <c r="NMS16" s="341"/>
      <c r="NMT16" s="341"/>
      <c r="NMU16" s="341"/>
      <c r="NMV16" s="341"/>
      <c r="NMW16" s="341"/>
      <c r="NMX16" s="341"/>
      <c r="NMY16" s="341"/>
      <c r="NMZ16" s="341"/>
      <c r="NNA16" s="341"/>
      <c r="NNB16" s="341"/>
      <c r="NNC16" s="341"/>
      <c r="NND16" s="341"/>
      <c r="NNE16" s="341"/>
      <c r="NNF16" s="341"/>
      <c r="NNG16" s="341"/>
      <c r="NNH16" s="341"/>
      <c r="NNI16" s="341"/>
      <c r="NNJ16" s="341"/>
      <c r="NNK16" s="341"/>
      <c r="NNL16" s="341"/>
      <c r="NNM16" s="341"/>
      <c r="NNN16" s="341"/>
      <c r="NNO16" s="341"/>
      <c r="NNP16" s="341"/>
      <c r="NNQ16" s="341"/>
      <c r="NNR16" s="341"/>
      <c r="NNS16" s="341"/>
      <c r="NNT16" s="341"/>
      <c r="NNU16" s="341"/>
      <c r="NNV16" s="341"/>
      <c r="NNW16" s="341"/>
      <c r="NNX16" s="341"/>
      <c r="NNY16" s="341"/>
      <c r="NNZ16" s="341"/>
      <c r="NOA16" s="341"/>
      <c r="NOB16" s="341"/>
      <c r="NOC16" s="341"/>
      <c r="NOD16" s="341"/>
      <c r="NOE16" s="341"/>
      <c r="NOF16" s="341"/>
      <c r="NOG16" s="341"/>
      <c r="NOH16" s="341"/>
      <c r="NOI16" s="341"/>
      <c r="NOJ16" s="341"/>
      <c r="NOK16" s="341"/>
      <c r="NOL16" s="341"/>
      <c r="NOM16" s="341"/>
      <c r="NON16" s="341"/>
      <c r="NOO16" s="341"/>
      <c r="NOP16" s="341"/>
      <c r="NOQ16" s="341"/>
      <c r="NOR16" s="341"/>
      <c r="NOS16" s="341"/>
      <c r="NOT16" s="341"/>
      <c r="NOU16" s="341"/>
      <c r="NOV16" s="341"/>
      <c r="NOW16" s="341"/>
      <c r="NOX16" s="341"/>
      <c r="NOY16" s="341"/>
      <c r="NOZ16" s="341"/>
      <c r="NPA16" s="341"/>
      <c r="NPB16" s="341"/>
      <c r="NPC16" s="341"/>
      <c r="NPD16" s="341"/>
      <c r="NPE16" s="341"/>
      <c r="NPF16" s="341"/>
      <c r="NPG16" s="341"/>
      <c r="NPH16" s="341"/>
      <c r="NPI16" s="341"/>
      <c r="NPJ16" s="341"/>
      <c r="NPK16" s="341"/>
      <c r="NPL16" s="341"/>
      <c r="NPM16" s="341"/>
      <c r="NPN16" s="341"/>
      <c r="NPO16" s="341"/>
      <c r="NPP16" s="341"/>
      <c r="NPQ16" s="341"/>
      <c r="NPR16" s="341"/>
      <c r="NPS16" s="341"/>
      <c r="NPT16" s="341"/>
      <c r="NPU16" s="341"/>
      <c r="NPV16" s="341"/>
      <c r="NPW16" s="341"/>
      <c r="NPX16" s="341"/>
      <c r="NPY16" s="341"/>
      <c r="NPZ16" s="341"/>
      <c r="NQA16" s="341"/>
      <c r="NQB16" s="341"/>
      <c r="NQC16" s="341"/>
      <c r="NQD16" s="341"/>
      <c r="NQE16" s="341"/>
      <c r="NQF16" s="341"/>
      <c r="NQG16" s="341"/>
      <c r="NQH16" s="341"/>
      <c r="NQI16" s="341"/>
      <c r="NQJ16" s="341"/>
      <c r="NQK16" s="341"/>
      <c r="NQL16" s="341"/>
      <c r="NQM16" s="341"/>
      <c r="NQN16" s="341"/>
      <c r="NQO16" s="341"/>
      <c r="NQP16" s="341"/>
      <c r="NQQ16" s="341"/>
      <c r="NQR16" s="341"/>
      <c r="NQS16" s="341"/>
      <c r="NQT16" s="341"/>
      <c r="NQU16" s="341"/>
      <c r="NQV16" s="341"/>
      <c r="NQW16" s="341"/>
      <c r="NQX16" s="341"/>
      <c r="NQY16" s="341"/>
      <c r="NQZ16" s="341"/>
      <c r="NRA16" s="341"/>
      <c r="NRB16" s="341"/>
      <c r="NRC16" s="341"/>
      <c r="NRD16" s="341"/>
      <c r="NRE16" s="341"/>
      <c r="NRF16" s="341"/>
      <c r="NRG16" s="341"/>
      <c r="NRH16" s="341"/>
      <c r="NRI16" s="341"/>
      <c r="NRJ16" s="341"/>
      <c r="NRK16" s="341"/>
      <c r="NRL16" s="341"/>
      <c r="NRM16" s="341"/>
      <c r="NRN16" s="341"/>
      <c r="NRO16" s="341"/>
      <c r="NRP16" s="341"/>
      <c r="NRQ16" s="341"/>
      <c r="NRR16" s="341"/>
      <c r="NRS16" s="341"/>
      <c r="NRT16" s="341"/>
      <c r="NRU16" s="341"/>
      <c r="NRV16" s="341"/>
      <c r="NRW16" s="341"/>
      <c r="NRX16" s="341"/>
      <c r="NRY16" s="341"/>
      <c r="NRZ16" s="341"/>
      <c r="NSA16" s="341"/>
      <c r="NSB16" s="341"/>
      <c r="NSC16" s="341"/>
      <c r="NSD16" s="341"/>
      <c r="NSE16" s="341"/>
      <c r="NSF16" s="341"/>
      <c r="NSG16" s="341"/>
      <c r="NSH16" s="341"/>
      <c r="NSI16" s="341"/>
      <c r="NSJ16" s="341"/>
      <c r="NSK16" s="341"/>
      <c r="NSL16" s="341"/>
      <c r="NSM16" s="341"/>
      <c r="NSN16" s="341"/>
      <c r="NSO16" s="341"/>
      <c r="NSP16" s="341"/>
      <c r="NSQ16" s="341"/>
      <c r="NSR16" s="341"/>
      <c r="NSS16" s="341"/>
      <c r="NST16" s="341"/>
      <c r="NSU16" s="341"/>
      <c r="NSV16" s="341"/>
      <c r="NSW16" s="341"/>
      <c r="NSX16" s="341"/>
      <c r="NSY16" s="341"/>
      <c r="NSZ16" s="341"/>
      <c r="NTA16" s="341"/>
      <c r="NTB16" s="341"/>
      <c r="NTC16" s="341"/>
      <c r="NTD16" s="341"/>
      <c r="NTE16" s="341"/>
      <c r="NTF16" s="341"/>
      <c r="NTG16" s="341"/>
      <c r="NTH16" s="341"/>
      <c r="NTI16" s="341"/>
      <c r="NTJ16" s="341"/>
      <c r="NTK16" s="341"/>
      <c r="NTL16" s="341"/>
      <c r="NTM16" s="341"/>
      <c r="NTN16" s="341"/>
      <c r="NTO16" s="341"/>
      <c r="NTP16" s="341"/>
      <c r="NTQ16" s="341"/>
      <c r="NTR16" s="341"/>
      <c r="NTS16" s="341"/>
      <c r="NTT16" s="341"/>
      <c r="NTU16" s="341"/>
      <c r="NTV16" s="341"/>
      <c r="NTW16" s="341"/>
      <c r="NTX16" s="341"/>
      <c r="NTY16" s="341"/>
      <c r="NTZ16" s="341"/>
      <c r="NUA16" s="341"/>
      <c r="NUB16" s="341"/>
      <c r="NUC16" s="341"/>
      <c r="NUD16" s="341"/>
      <c r="NUE16" s="341"/>
      <c r="NUF16" s="341"/>
      <c r="NUG16" s="341"/>
      <c r="NUH16" s="341"/>
      <c r="NUI16" s="341"/>
      <c r="NUJ16" s="341"/>
      <c r="NUK16" s="341"/>
      <c r="NUL16" s="341"/>
      <c r="NUM16" s="341"/>
      <c r="NUN16" s="341"/>
      <c r="NUO16" s="341"/>
      <c r="NUP16" s="341"/>
      <c r="NUQ16" s="341"/>
      <c r="NUR16" s="341"/>
      <c r="NUS16" s="341"/>
      <c r="NUT16" s="341"/>
      <c r="NUU16" s="341"/>
      <c r="NUV16" s="341"/>
      <c r="NUW16" s="341"/>
      <c r="NUX16" s="341"/>
      <c r="NUY16" s="341"/>
      <c r="NUZ16" s="341"/>
      <c r="NVA16" s="341"/>
      <c r="NVB16" s="341"/>
      <c r="NVC16" s="341"/>
      <c r="NVD16" s="341"/>
      <c r="NVE16" s="341"/>
      <c r="NVF16" s="341"/>
      <c r="NVG16" s="341"/>
      <c r="NVH16" s="341"/>
      <c r="NVI16" s="341"/>
      <c r="NVJ16" s="341"/>
      <c r="NVK16" s="341"/>
      <c r="NVL16" s="341"/>
      <c r="NVM16" s="341"/>
      <c r="NVN16" s="341"/>
      <c r="NVO16" s="341"/>
      <c r="NVP16" s="341"/>
      <c r="NVQ16" s="341"/>
      <c r="NVR16" s="341"/>
      <c r="NVS16" s="341"/>
      <c r="NVT16" s="341"/>
      <c r="NVU16" s="341"/>
      <c r="NVV16" s="341"/>
      <c r="NVW16" s="341"/>
      <c r="NVX16" s="341"/>
      <c r="NVY16" s="341"/>
      <c r="NVZ16" s="341"/>
      <c r="NWA16" s="341"/>
      <c r="NWB16" s="341"/>
      <c r="NWC16" s="341"/>
      <c r="NWD16" s="341"/>
      <c r="NWE16" s="341"/>
      <c r="NWF16" s="341"/>
      <c r="NWG16" s="341"/>
      <c r="NWH16" s="341"/>
      <c r="NWI16" s="341"/>
      <c r="NWJ16" s="341"/>
      <c r="NWK16" s="341"/>
      <c r="NWL16" s="341"/>
      <c r="NWM16" s="341"/>
      <c r="NWN16" s="341"/>
      <c r="NWO16" s="341"/>
      <c r="NWP16" s="341"/>
      <c r="NWQ16" s="341"/>
      <c r="NWR16" s="341"/>
      <c r="NWS16" s="341"/>
      <c r="NWT16" s="341"/>
      <c r="NWU16" s="341"/>
      <c r="NWV16" s="341"/>
      <c r="NWW16" s="341"/>
      <c r="NWX16" s="341"/>
      <c r="NWY16" s="341"/>
      <c r="NWZ16" s="341"/>
      <c r="NXA16" s="341"/>
      <c r="NXB16" s="341"/>
      <c r="NXC16" s="341"/>
      <c r="NXD16" s="341"/>
      <c r="NXE16" s="341"/>
      <c r="NXF16" s="341"/>
      <c r="NXG16" s="341"/>
      <c r="NXH16" s="341"/>
      <c r="NXI16" s="341"/>
      <c r="NXJ16" s="341"/>
      <c r="NXK16" s="341"/>
      <c r="NXL16" s="341"/>
      <c r="NXM16" s="341"/>
      <c r="NXN16" s="341"/>
      <c r="NXO16" s="341"/>
      <c r="NXP16" s="341"/>
      <c r="NXQ16" s="341"/>
      <c r="NXR16" s="341"/>
      <c r="NXS16" s="341"/>
      <c r="NXT16" s="341"/>
      <c r="NXU16" s="341"/>
      <c r="NXV16" s="341"/>
      <c r="NXW16" s="341"/>
      <c r="NXX16" s="341"/>
      <c r="NXY16" s="341"/>
      <c r="NXZ16" s="341"/>
      <c r="NYA16" s="341"/>
      <c r="NYB16" s="341"/>
      <c r="NYC16" s="341"/>
      <c r="NYD16" s="341"/>
      <c r="NYE16" s="341"/>
      <c r="NYF16" s="341"/>
      <c r="NYG16" s="341"/>
      <c r="NYH16" s="341"/>
      <c r="NYI16" s="341"/>
      <c r="NYJ16" s="341"/>
      <c r="NYK16" s="341"/>
      <c r="NYL16" s="341"/>
      <c r="NYM16" s="341"/>
      <c r="NYN16" s="341"/>
      <c r="NYO16" s="341"/>
      <c r="NYP16" s="341"/>
      <c r="NYQ16" s="341"/>
      <c r="NYR16" s="341"/>
      <c r="NYS16" s="341"/>
      <c r="NYT16" s="341"/>
      <c r="NYU16" s="341"/>
      <c r="NYV16" s="341"/>
      <c r="NYW16" s="341"/>
      <c r="NYX16" s="341"/>
      <c r="NYY16" s="341"/>
      <c r="NYZ16" s="341"/>
      <c r="NZA16" s="341"/>
      <c r="NZB16" s="341"/>
      <c r="NZC16" s="341"/>
      <c r="NZD16" s="341"/>
      <c r="NZE16" s="341"/>
      <c r="NZF16" s="341"/>
      <c r="NZG16" s="341"/>
      <c r="NZH16" s="341"/>
      <c r="NZI16" s="341"/>
      <c r="NZJ16" s="341"/>
      <c r="NZK16" s="341"/>
      <c r="NZL16" s="341"/>
      <c r="NZM16" s="341"/>
      <c r="NZN16" s="341"/>
      <c r="NZO16" s="341"/>
      <c r="NZP16" s="341"/>
      <c r="NZQ16" s="341"/>
      <c r="NZR16" s="341"/>
      <c r="NZS16" s="341"/>
      <c r="NZT16" s="341"/>
      <c r="NZU16" s="341"/>
      <c r="NZV16" s="341"/>
      <c r="NZW16" s="341"/>
      <c r="NZX16" s="341"/>
      <c r="NZY16" s="341"/>
      <c r="NZZ16" s="341"/>
      <c r="OAA16" s="341"/>
      <c r="OAB16" s="341"/>
      <c r="OAC16" s="341"/>
      <c r="OAD16" s="341"/>
      <c r="OAE16" s="341"/>
      <c r="OAF16" s="341"/>
      <c r="OAG16" s="341"/>
      <c r="OAH16" s="341"/>
      <c r="OAI16" s="341"/>
      <c r="OAJ16" s="341"/>
      <c r="OAK16" s="341"/>
      <c r="OAL16" s="341"/>
      <c r="OAM16" s="341"/>
      <c r="OAN16" s="341"/>
      <c r="OAO16" s="341"/>
      <c r="OAP16" s="341"/>
      <c r="OAQ16" s="341"/>
      <c r="OAR16" s="341"/>
      <c r="OAS16" s="341"/>
      <c r="OAT16" s="341"/>
      <c r="OAU16" s="341"/>
      <c r="OAV16" s="341"/>
      <c r="OAW16" s="341"/>
      <c r="OAX16" s="341"/>
      <c r="OAY16" s="341"/>
      <c r="OAZ16" s="341"/>
      <c r="OBA16" s="341"/>
      <c r="OBB16" s="341"/>
      <c r="OBC16" s="341"/>
      <c r="OBD16" s="341"/>
      <c r="OBE16" s="341"/>
      <c r="OBF16" s="341"/>
      <c r="OBG16" s="341"/>
      <c r="OBH16" s="341"/>
      <c r="OBI16" s="341"/>
      <c r="OBJ16" s="341"/>
      <c r="OBK16" s="341"/>
      <c r="OBL16" s="341"/>
      <c r="OBM16" s="341"/>
      <c r="OBN16" s="341"/>
      <c r="OBO16" s="341"/>
      <c r="OBP16" s="341"/>
      <c r="OBQ16" s="341"/>
      <c r="OBR16" s="341"/>
      <c r="OBS16" s="341"/>
      <c r="OBT16" s="341"/>
      <c r="OBU16" s="341"/>
      <c r="OBV16" s="341"/>
      <c r="OBW16" s="341"/>
      <c r="OBX16" s="341"/>
      <c r="OBY16" s="341"/>
      <c r="OBZ16" s="341"/>
      <c r="OCA16" s="341"/>
      <c r="OCB16" s="341"/>
      <c r="OCC16" s="341"/>
      <c r="OCD16" s="341"/>
      <c r="OCE16" s="341"/>
      <c r="OCF16" s="341"/>
      <c r="OCG16" s="341"/>
      <c r="OCH16" s="341"/>
      <c r="OCI16" s="341"/>
      <c r="OCJ16" s="341"/>
      <c r="OCK16" s="341"/>
      <c r="OCL16" s="341"/>
      <c r="OCM16" s="341"/>
      <c r="OCN16" s="341"/>
      <c r="OCO16" s="341"/>
      <c r="OCP16" s="341"/>
      <c r="OCQ16" s="341"/>
      <c r="OCR16" s="341"/>
      <c r="OCS16" s="341"/>
      <c r="OCT16" s="341"/>
      <c r="OCU16" s="341"/>
      <c r="OCV16" s="341"/>
      <c r="OCW16" s="341"/>
      <c r="OCX16" s="341"/>
      <c r="OCY16" s="341"/>
      <c r="OCZ16" s="341"/>
      <c r="ODA16" s="341"/>
      <c r="ODB16" s="341"/>
      <c r="ODC16" s="341"/>
      <c r="ODD16" s="341"/>
      <c r="ODE16" s="341"/>
      <c r="ODF16" s="341"/>
      <c r="ODG16" s="341"/>
      <c r="ODH16" s="341"/>
      <c r="ODI16" s="341"/>
      <c r="ODJ16" s="341"/>
      <c r="ODK16" s="341"/>
      <c r="ODL16" s="341"/>
      <c r="ODM16" s="341"/>
      <c r="ODN16" s="341"/>
      <c r="ODO16" s="341"/>
      <c r="ODP16" s="341"/>
      <c r="ODQ16" s="341"/>
      <c r="ODR16" s="341"/>
      <c r="ODS16" s="341"/>
      <c r="ODT16" s="341"/>
      <c r="ODU16" s="341"/>
      <c r="ODV16" s="341"/>
      <c r="ODW16" s="341"/>
      <c r="ODX16" s="341"/>
      <c r="ODY16" s="341"/>
      <c r="ODZ16" s="341"/>
      <c r="OEA16" s="341"/>
      <c r="OEB16" s="341"/>
      <c r="OEC16" s="341"/>
      <c r="OED16" s="341"/>
      <c r="OEE16" s="341"/>
      <c r="OEF16" s="341"/>
      <c r="OEG16" s="341"/>
      <c r="OEH16" s="341"/>
      <c r="OEI16" s="341"/>
      <c r="OEJ16" s="341"/>
      <c r="OEK16" s="341"/>
      <c r="OEL16" s="341"/>
      <c r="OEM16" s="341"/>
      <c r="OEN16" s="341"/>
      <c r="OEO16" s="341"/>
      <c r="OEP16" s="341"/>
      <c r="OEQ16" s="341"/>
      <c r="OER16" s="341"/>
      <c r="OES16" s="341"/>
      <c r="OET16" s="341"/>
      <c r="OEU16" s="341"/>
      <c r="OEV16" s="341"/>
      <c r="OEW16" s="341"/>
      <c r="OEX16" s="341"/>
      <c r="OEY16" s="341"/>
      <c r="OEZ16" s="341"/>
      <c r="OFA16" s="341"/>
      <c r="OFB16" s="341"/>
      <c r="OFC16" s="341"/>
      <c r="OFD16" s="341"/>
      <c r="OFE16" s="341"/>
      <c r="OFF16" s="341"/>
      <c r="OFG16" s="341"/>
      <c r="OFH16" s="341"/>
      <c r="OFI16" s="341"/>
      <c r="OFJ16" s="341"/>
      <c r="OFK16" s="341"/>
      <c r="OFL16" s="341"/>
      <c r="OFM16" s="341"/>
      <c r="OFN16" s="341"/>
      <c r="OFO16" s="341"/>
      <c r="OFP16" s="341"/>
      <c r="OFQ16" s="341"/>
      <c r="OFR16" s="341"/>
      <c r="OFS16" s="341"/>
      <c r="OFT16" s="341"/>
      <c r="OFU16" s="341"/>
      <c r="OFV16" s="341"/>
      <c r="OFW16" s="341"/>
      <c r="OFX16" s="341"/>
      <c r="OFY16" s="341"/>
      <c r="OFZ16" s="341"/>
      <c r="OGA16" s="341"/>
      <c r="OGB16" s="341"/>
      <c r="OGC16" s="341"/>
      <c r="OGD16" s="341"/>
      <c r="OGE16" s="341"/>
      <c r="OGF16" s="341"/>
      <c r="OGG16" s="341"/>
      <c r="OGH16" s="341"/>
      <c r="OGI16" s="341"/>
      <c r="OGJ16" s="341"/>
      <c r="OGK16" s="341"/>
      <c r="OGL16" s="341"/>
      <c r="OGM16" s="341"/>
      <c r="OGN16" s="341"/>
      <c r="OGO16" s="341"/>
      <c r="OGP16" s="341"/>
      <c r="OGQ16" s="341"/>
      <c r="OGR16" s="341"/>
      <c r="OGS16" s="341"/>
      <c r="OGT16" s="341"/>
      <c r="OGU16" s="341"/>
      <c r="OGV16" s="341"/>
      <c r="OGW16" s="341"/>
      <c r="OGX16" s="341"/>
      <c r="OGY16" s="341"/>
      <c r="OGZ16" s="341"/>
      <c r="OHA16" s="341"/>
      <c r="OHB16" s="341"/>
      <c r="OHC16" s="341"/>
      <c r="OHD16" s="341"/>
      <c r="OHE16" s="341"/>
      <c r="OHF16" s="341"/>
      <c r="OHG16" s="341"/>
      <c r="OHH16" s="341"/>
      <c r="OHI16" s="341"/>
      <c r="OHJ16" s="341"/>
      <c r="OHK16" s="341"/>
      <c r="OHL16" s="341"/>
      <c r="OHM16" s="341"/>
      <c r="OHN16" s="341"/>
      <c r="OHO16" s="341"/>
      <c r="OHP16" s="341"/>
      <c r="OHQ16" s="341"/>
      <c r="OHR16" s="341"/>
      <c r="OHS16" s="341"/>
      <c r="OHT16" s="341"/>
      <c r="OHU16" s="341"/>
      <c r="OHV16" s="341"/>
      <c r="OHW16" s="341"/>
      <c r="OHX16" s="341"/>
      <c r="OHY16" s="341"/>
      <c r="OHZ16" s="341"/>
      <c r="OIA16" s="341"/>
      <c r="OIB16" s="341"/>
      <c r="OIC16" s="341"/>
      <c r="OID16" s="341"/>
      <c r="OIE16" s="341"/>
      <c r="OIF16" s="341"/>
      <c r="OIG16" s="341"/>
      <c r="OIH16" s="341"/>
      <c r="OII16" s="341"/>
      <c r="OIJ16" s="341"/>
      <c r="OIK16" s="341"/>
      <c r="OIL16" s="341"/>
      <c r="OIM16" s="341"/>
      <c r="OIN16" s="341"/>
      <c r="OIO16" s="341"/>
      <c r="OIP16" s="341"/>
      <c r="OIQ16" s="341"/>
      <c r="OIR16" s="341"/>
      <c r="OIS16" s="341"/>
      <c r="OIT16" s="341"/>
      <c r="OIU16" s="341"/>
      <c r="OIV16" s="341"/>
      <c r="OIW16" s="341"/>
      <c r="OIX16" s="341"/>
      <c r="OIY16" s="341"/>
      <c r="OIZ16" s="341"/>
      <c r="OJA16" s="341"/>
      <c r="OJB16" s="341"/>
      <c r="OJC16" s="341"/>
      <c r="OJD16" s="341"/>
      <c r="OJE16" s="341"/>
      <c r="OJF16" s="341"/>
      <c r="OJG16" s="341"/>
      <c r="OJH16" s="341"/>
      <c r="OJI16" s="341"/>
      <c r="OJJ16" s="341"/>
      <c r="OJK16" s="341"/>
      <c r="OJL16" s="341"/>
      <c r="OJM16" s="341"/>
      <c r="OJN16" s="341"/>
      <c r="OJO16" s="341"/>
      <c r="OJP16" s="341"/>
      <c r="OJQ16" s="341"/>
      <c r="OJR16" s="341"/>
      <c r="OJS16" s="341"/>
      <c r="OJT16" s="341"/>
      <c r="OJU16" s="341"/>
      <c r="OJV16" s="341"/>
      <c r="OJW16" s="341"/>
      <c r="OJX16" s="341"/>
      <c r="OJY16" s="341"/>
      <c r="OJZ16" s="341"/>
      <c r="OKA16" s="341"/>
      <c r="OKB16" s="341"/>
      <c r="OKC16" s="341"/>
      <c r="OKD16" s="341"/>
      <c r="OKE16" s="341"/>
      <c r="OKF16" s="341"/>
      <c r="OKG16" s="341"/>
      <c r="OKH16" s="341"/>
      <c r="OKI16" s="341"/>
      <c r="OKJ16" s="341"/>
      <c r="OKK16" s="341"/>
      <c r="OKL16" s="341"/>
      <c r="OKM16" s="341"/>
      <c r="OKN16" s="341"/>
      <c r="OKO16" s="341"/>
      <c r="OKP16" s="341"/>
      <c r="OKQ16" s="341"/>
      <c r="OKR16" s="341"/>
      <c r="OKS16" s="341"/>
      <c r="OKT16" s="341"/>
      <c r="OKU16" s="341"/>
      <c r="OKV16" s="341"/>
      <c r="OKW16" s="341"/>
      <c r="OKX16" s="341"/>
      <c r="OKY16" s="341"/>
      <c r="OKZ16" s="341"/>
      <c r="OLA16" s="341"/>
      <c r="OLB16" s="341"/>
      <c r="OLC16" s="341"/>
      <c r="OLD16" s="341"/>
      <c r="OLE16" s="341"/>
      <c r="OLF16" s="341"/>
      <c r="OLG16" s="341"/>
      <c r="OLH16" s="341"/>
      <c r="OLI16" s="341"/>
      <c r="OLJ16" s="341"/>
      <c r="OLK16" s="341"/>
      <c r="OLL16" s="341"/>
      <c r="OLM16" s="341"/>
      <c r="OLN16" s="341"/>
      <c r="OLO16" s="341"/>
      <c r="OLP16" s="341"/>
      <c r="OLQ16" s="341"/>
      <c r="OLR16" s="341"/>
      <c r="OLS16" s="341"/>
      <c r="OLT16" s="341"/>
      <c r="OLU16" s="341"/>
      <c r="OLV16" s="341"/>
      <c r="OLW16" s="341"/>
      <c r="OLX16" s="341"/>
      <c r="OLY16" s="341"/>
      <c r="OLZ16" s="341"/>
      <c r="OMA16" s="341"/>
      <c r="OMB16" s="341"/>
      <c r="OMC16" s="341"/>
      <c r="OMD16" s="341"/>
      <c r="OME16" s="341"/>
      <c r="OMF16" s="341"/>
      <c r="OMG16" s="341"/>
      <c r="OMH16" s="341"/>
      <c r="OMI16" s="341"/>
      <c r="OMJ16" s="341"/>
      <c r="OMK16" s="341"/>
      <c r="OML16" s="341"/>
      <c r="OMM16" s="341"/>
      <c r="OMN16" s="341"/>
      <c r="OMO16" s="341"/>
      <c r="OMP16" s="341"/>
      <c r="OMQ16" s="341"/>
      <c r="OMR16" s="341"/>
      <c r="OMS16" s="341"/>
      <c r="OMT16" s="341"/>
      <c r="OMU16" s="341"/>
      <c r="OMV16" s="341"/>
      <c r="OMW16" s="341"/>
      <c r="OMX16" s="341"/>
      <c r="OMY16" s="341"/>
      <c r="OMZ16" s="341"/>
      <c r="ONA16" s="341"/>
      <c r="ONB16" s="341"/>
      <c r="ONC16" s="341"/>
      <c r="OND16" s="341"/>
      <c r="ONE16" s="341"/>
      <c r="ONF16" s="341"/>
      <c r="ONG16" s="341"/>
      <c r="ONH16" s="341"/>
      <c r="ONI16" s="341"/>
      <c r="ONJ16" s="341"/>
      <c r="ONK16" s="341"/>
      <c r="ONL16" s="341"/>
      <c r="ONM16" s="341"/>
      <c r="ONN16" s="341"/>
      <c r="ONO16" s="341"/>
      <c r="ONP16" s="341"/>
      <c r="ONQ16" s="341"/>
      <c r="ONR16" s="341"/>
      <c r="ONS16" s="341"/>
      <c r="ONT16" s="341"/>
      <c r="ONU16" s="341"/>
      <c r="ONV16" s="341"/>
      <c r="ONW16" s="341"/>
      <c r="ONX16" s="341"/>
      <c r="ONY16" s="341"/>
      <c r="ONZ16" s="341"/>
      <c r="OOA16" s="341"/>
      <c r="OOB16" s="341"/>
      <c r="OOC16" s="341"/>
      <c r="OOD16" s="341"/>
      <c r="OOE16" s="341"/>
      <c r="OOF16" s="341"/>
      <c r="OOG16" s="341"/>
      <c r="OOH16" s="341"/>
      <c r="OOI16" s="341"/>
      <c r="OOJ16" s="341"/>
      <c r="OOK16" s="341"/>
      <c r="OOL16" s="341"/>
      <c r="OOM16" s="341"/>
      <c r="OON16" s="341"/>
      <c r="OOO16" s="341"/>
      <c r="OOP16" s="341"/>
      <c r="OOQ16" s="341"/>
      <c r="OOR16" s="341"/>
      <c r="OOS16" s="341"/>
      <c r="OOT16" s="341"/>
      <c r="OOU16" s="341"/>
      <c r="OOV16" s="341"/>
      <c r="OOW16" s="341"/>
      <c r="OOX16" s="341"/>
      <c r="OOY16" s="341"/>
      <c r="OOZ16" s="341"/>
      <c r="OPA16" s="341"/>
      <c r="OPB16" s="341"/>
      <c r="OPC16" s="341"/>
      <c r="OPD16" s="341"/>
      <c r="OPE16" s="341"/>
      <c r="OPF16" s="341"/>
      <c r="OPG16" s="341"/>
      <c r="OPH16" s="341"/>
      <c r="OPI16" s="341"/>
      <c r="OPJ16" s="341"/>
      <c r="OPK16" s="341"/>
      <c r="OPL16" s="341"/>
      <c r="OPM16" s="341"/>
      <c r="OPN16" s="341"/>
      <c r="OPO16" s="341"/>
      <c r="OPP16" s="341"/>
      <c r="OPQ16" s="341"/>
      <c r="OPR16" s="341"/>
      <c r="OPS16" s="341"/>
      <c r="OPT16" s="341"/>
      <c r="OPU16" s="341"/>
      <c r="OPV16" s="341"/>
      <c r="OPW16" s="341"/>
      <c r="OPX16" s="341"/>
      <c r="OPY16" s="341"/>
      <c r="OPZ16" s="341"/>
      <c r="OQA16" s="341"/>
      <c r="OQB16" s="341"/>
      <c r="OQC16" s="341"/>
      <c r="OQD16" s="341"/>
      <c r="OQE16" s="341"/>
      <c r="OQF16" s="341"/>
      <c r="OQG16" s="341"/>
      <c r="OQH16" s="341"/>
      <c r="OQI16" s="341"/>
      <c r="OQJ16" s="341"/>
      <c r="OQK16" s="341"/>
      <c r="OQL16" s="341"/>
      <c r="OQM16" s="341"/>
      <c r="OQN16" s="341"/>
      <c r="OQO16" s="341"/>
      <c r="OQP16" s="341"/>
      <c r="OQQ16" s="341"/>
      <c r="OQR16" s="341"/>
      <c r="OQS16" s="341"/>
      <c r="OQT16" s="341"/>
      <c r="OQU16" s="341"/>
      <c r="OQV16" s="341"/>
      <c r="OQW16" s="341"/>
      <c r="OQX16" s="341"/>
      <c r="OQY16" s="341"/>
      <c r="OQZ16" s="341"/>
      <c r="ORA16" s="341"/>
      <c r="ORB16" s="341"/>
      <c r="ORC16" s="341"/>
      <c r="ORD16" s="341"/>
      <c r="ORE16" s="341"/>
      <c r="ORF16" s="341"/>
      <c r="ORG16" s="341"/>
      <c r="ORH16" s="341"/>
      <c r="ORI16" s="341"/>
      <c r="ORJ16" s="341"/>
      <c r="ORK16" s="341"/>
      <c r="ORL16" s="341"/>
      <c r="ORM16" s="341"/>
      <c r="ORN16" s="341"/>
      <c r="ORO16" s="341"/>
      <c r="ORP16" s="341"/>
      <c r="ORQ16" s="341"/>
      <c r="ORR16" s="341"/>
      <c r="ORS16" s="341"/>
      <c r="ORT16" s="341"/>
      <c r="ORU16" s="341"/>
      <c r="ORV16" s="341"/>
      <c r="ORW16" s="341"/>
      <c r="ORX16" s="341"/>
      <c r="ORY16" s="341"/>
      <c r="ORZ16" s="341"/>
      <c r="OSA16" s="341"/>
      <c r="OSB16" s="341"/>
      <c r="OSC16" s="341"/>
      <c r="OSD16" s="341"/>
      <c r="OSE16" s="341"/>
      <c r="OSF16" s="341"/>
      <c r="OSG16" s="341"/>
      <c r="OSH16" s="341"/>
      <c r="OSI16" s="341"/>
      <c r="OSJ16" s="341"/>
      <c r="OSK16" s="341"/>
      <c r="OSL16" s="341"/>
      <c r="OSM16" s="341"/>
      <c r="OSN16" s="341"/>
      <c r="OSO16" s="341"/>
      <c r="OSP16" s="341"/>
      <c r="OSQ16" s="341"/>
      <c r="OSR16" s="341"/>
      <c r="OSS16" s="341"/>
      <c r="OST16" s="341"/>
      <c r="OSU16" s="341"/>
      <c r="OSV16" s="341"/>
      <c r="OSW16" s="341"/>
      <c r="OSX16" s="341"/>
      <c r="OSY16" s="341"/>
      <c r="OSZ16" s="341"/>
      <c r="OTA16" s="341"/>
      <c r="OTB16" s="341"/>
      <c r="OTC16" s="341"/>
      <c r="OTD16" s="341"/>
      <c r="OTE16" s="341"/>
      <c r="OTF16" s="341"/>
      <c r="OTG16" s="341"/>
      <c r="OTH16" s="341"/>
      <c r="OTI16" s="341"/>
      <c r="OTJ16" s="341"/>
      <c r="OTK16" s="341"/>
      <c r="OTL16" s="341"/>
      <c r="OTM16" s="341"/>
      <c r="OTN16" s="341"/>
      <c r="OTO16" s="341"/>
      <c r="OTP16" s="341"/>
      <c r="OTQ16" s="341"/>
      <c r="OTR16" s="341"/>
      <c r="OTS16" s="341"/>
      <c r="OTT16" s="341"/>
      <c r="OTU16" s="341"/>
      <c r="OTV16" s="341"/>
      <c r="OTW16" s="341"/>
      <c r="OTX16" s="341"/>
      <c r="OTY16" s="341"/>
      <c r="OTZ16" s="341"/>
      <c r="OUA16" s="341"/>
      <c r="OUB16" s="341"/>
      <c r="OUC16" s="341"/>
      <c r="OUD16" s="341"/>
      <c r="OUE16" s="341"/>
      <c r="OUF16" s="341"/>
      <c r="OUG16" s="341"/>
      <c r="OUH16" s="341"/>
      <c r="OUI16" s="341"/>
      <c r="OUJ16" s="341"/>
      <c r="OUK16" s="341"/>
      <c r="OUL16" s="341"/>
      <c r="OUM16" s="341"/>
      <c r="OUN16" s="341"/>
      <c r="OUO16" s="341"/>
      <c r="OUP16" s="341"/>
      <c r="OUQ16" s="341"/>
      <c r="OUR16" s="341"/>
      <c r="OUS16" s="341"/>
      <c r="OUT16" s="341"/>
      <c r="OUU16" s="341"/>
      <c r="OUV16" s="341"/>
      <c r="OUW16" s="341"/>
      <c r="OUX16" s="341"/>
      <c r="OUY16" s="341"/>
      <c r="OUZ16" s="341"/>
      <c r="OVA16" s="341"/>
      <c r="OVB16" s="341"/>
      <c r="OVC16" s="341"/>
      <c r="OVD16" s="341"/>
      <c r="OVE16" s="341"/>
      <c r="OVF16" s="341"/>
      <c r="OVG16" s="341"/>
      <c r="OVH16" s="341"/>
      <c r="OVI16" s="341"/>
      <c r="OVJ16" s="341"/>
      <c r="OVK16" s="341"/>
      <c r="OVL16" s="341"/>
      <c r="OVM16" s="341"/>
      <c r="OVN16" s="341"/>
      <c r="OVO16" s="341"/>
      <c r="OVP16" s="341"/>
      <c r="OVQ16" s="341"/>
      <c r="OVR16" s="341"/>
      <c r="OVS16" s="341"/>
      <c r="OVT16" s="341"/>
      <c r="OVU16" s="341"/>
      <c r="OVV16" s="341"/>
      <c r="OVW16" s="341"/>
      <c r="OVX16" s="341"/>
      <c r="OVY16" s="341"/>
      <c r="OVZ16" s="341"/>
      <c r="OWA16" s="341"/>
      <c r="OWB16" s="341"/>
      <c r="OWC16" s="341"/>
      <c r="OWD16" s="341"/>
      <c r="OWE16" s="341"/>
      <c r="OWF16" s="341"/>
      <c r="OWG16" s="341"/>
      <c r="OWH16" s="341"/>
      <c r="OWI16" s="341"/>
      <c r="OWJ16" s="341"/>
      <c r="OWK16" s="341"/>
      <c r="OWL16" s="341"/>
      <c r="OWM16" s="341"/>
      <c r="OWN16" s="341"/>
      <c r="OWO16" s="341"/>
      <c r="OWP16" s="341"/>
      <c r="OWQ16" s="341"/>
      <c r="OWR16" s="341"/>
      <c r="OWS16" s="341"/>
      <c r="OWT16" s="341"/>
      <c r="OWU16" s="341"/>
      <c r="OWV16" s="341"/>
      <c r="OWW16" s="341"/>
      <c r="OWX16" s="341"/>
      <c r="OWY16" s="341"/>
      <c r="OWZ16" s="341"/>
      <c r="OXA16" s="341"/>
      <c r="OXB16" s="341"/>
      <c r="OXC16" s="341"/>
      <c r="OXD16" s="341"/>
      <c r="OXE16" s="341"/>
      <c r="OXF16" s="341"/>
      <c r="OXG16" s="341"/>
      <c r="OXH16" s="341"/>
      <c r="OXI16" s="341"/>
      <c r="OXJ16" s="341"/>
      <c r="OXK16" s="341"/>
      <c r="OXL16" s="341"/>
      <c r="OXM16" s="341"/>
      <c r="OXN16" s="341"/>
      <c r="OXO16" s="341"/>
      <c r="OXP16" s="341"/>
      <c r="OXQ16" s="341"/>
      <c r="OXR16" s="341"/>
      <c r="OXS16" s="341"/>
      <c r="OXT16" s="341"/>
      <c r="OXU16" s="341"/>
      <c r="OXV16" s="341"/>
      <c r="OXW16" s="341"/>
      <c r="OXX16" s="341"/>
      <c r="OXY16" s="341"/>
      <c r="OXZ16" s="341"/>
      <c r="OYA16" s="341"/>
      <c r="OYB16" s="341"/>
      <c r="OYC16" s="341"/>
      <c r="OYD16" s="341"/>
      <c r="OYE16" s="341"/>
      <c r="OYF16" s="341"/>
      <c r="OYG16" s="341"/>
      <c r="OYH16" s="341"/>
      <c r="OYI16" s="341"/>
      <c r="OYJ16" s="341"/>
      <c r="OYK16" s="341"/>
      <c r="OYL16" s="341"/>
      <c r="OYM16" s="341"/>
      <c r="OYN16" s="341"/>
      <c r="OYO16" s="341"/>
      <c r="OYP16" s="341"/>
      <c r="OYQ16" s="341"/>
      <c r="OYR16" s="341"/>
      <c r="OYS16" s="341"/>
      <c r="OYT16" s="341"/>
      <c r="OYU16" s="341"/>
      <c r="OYV16" s="341"/>
      <c r="OYW16" s="341"/>
      <c r="OYX16" s="341"/>
      <c r="OYY16" s="341"/>
      <c r="OYZ16" s="341"/>
      <c r="OZA16" s="341"/>
      <c r="OZB16" s="341"/>
      <c r="OZC16" s="341"/>
      <c r="OZD16" s="341"/>
      <c r="OZE16" s="341"/>
      <c r="OZF16" s="341"/>
      <c r="OZG16" s="341"/>
      <c r="OZH16" s="341"/>
      <c r="OZI16" s="341"/>
      <c r="OZJ16" s="341"/>
      <c r="OZK16" s="341"/>
      <c r="OZL16" s="341"/>
      <c r="OZM16" s="341"/>
      <c r="OZN16" s="341"/>
      <c r="OZO16" s="341"/>
      <c r="OZP16" s="341"/>
      <c r="OZQ16" s="341"/>
      <c r="OZR16" s="341"/>
      <c r="OZS16" s="341"/>
      <c r="OZT16" s="341"/>
      <c r="OZU16" s="341"/>
      <c r="OZV16" s="341"/>
      <c r="OZW16" s="341"/>
      <c r="OZX16" s="341"/>
      <c r="OZY16" s="341"/>
      <c r="OZZ16" s="341"/>
      <c r="PAA16" s="341"/>
      <c r="PAB16" s="341"/>
      <c r="PAC16" s="341"/>
      <c r="PAD16" s="341"/>
      <c r="PAE16" s="341"/>
      <c r="PAF16" s="341"/>
      <c r="PAG16" s="341"/>
      <c r="PAH16" s="341"/>
      <c r="PAI16" s="341"/>
      <c r="PAJ16" s="341"/>
      <c r="PAK16" s="341"/>
      <c r="PAL16" s="341"/>
      <c r="PAM16" s="341"/>
      <c r="PAN16" s="341"/>
      <c r="PAO16" s="341"/>
      <c r="PAP16" s="341"/>
      <c r="PAQ16" s="341"/>
      <c r="PAR16" s="341"/>
      <c r="PAS16" s="341"/>
      <c r="PAT16" s="341"/>
      <c r="PAU16" s="341"/>
      <c r="PAV16" s="341"/>
      <c r="PAW16" s="341"/>
      <c r="PAX16" s="341"/>
      <c r="PAY16" s="341"/>
      <c r="PAZ16" s="341"/>
      <c r="PBA16" s="341"/>
      <c r="PBB16" s="341"/>
      <c r="PBC16" s="341"/>
      <c r="PBD16" s="341"/>
      <c r="PBE16" s="341"/>
      <c r="PBF16" s="341"/>
      <c r="PBG16" s="341"/>
      <c r="PBH16" s="341"/>
      <c r="PBI16" s="341"/>
      <c r="PBJ16" s="341"/>
      <c r="PBK16" s="341"/>
      <c r="PBL16" s="341"/>
      <c r="PBM16" s="341"/>
      <c r="PBN16" s="341"/>
      <c r="PBO16" s="341"/>
      <c r="PBP16" s="341"/>
      <c r="PBQ16" s="341"/>
      <c r="PBR16" s="341"/>
      <c r="PBS16" s="341"/>
      <c r="PBT16" s="341"/>
      <c r="PBU16" s="341"/>
      <c r="PBV16" s="341"/>
      <c r="PBW16" s="341"/>
      <c r="PBX16" s="341"/>
      <c r="PBY16" s="341"/>
      <c r="PBZ16" s="341"/>
      <c r="PCA16" s="341"/>
      <c r="PCB16" s="341"/>
      <c r="PCC16" s="341"/>
      <c r="PCD16" s="341"/>
      <c r="PCE16" s="341"/>
      <c r="PCF16" s="341"/>
      <c r="PCG16" s="341"/>
      <c r="PCH16" s="341"/>
      <c r="PCI16" s="341"/>
      <c r="PCJ16" s="341"/>
      <c r="PCK16" s="341"/>
      <c r="PCL16" s="341"/>
      <c r="PCM16" s="341"/>
      <c r="PCN16" s="341"/>
      <c r="PCO16" s="341"/>
      <c r="PCP16" s="341"/>
      <c r="PCQ16" s="341"/>
      <c r="PCR16" s="341"/>
      <c r="PCS16" s="341"/>
      <c r="PCT16" s="341"/>
      <c r="PCU16" s="341"/>
      <c r="PCV16" s="341"/>
      <c r="PCW16" s="341"/>
      <c r="PCX16" s="341"/>
      <c r="PCY16" s="341"/>
      <c r="PCZ16" s="341"/>
      <c r="PDA16" s="341"/>
      <c r="PDB16" s="341"/>
      <c r="PDC16" s="341"/>
      <c r="PDD16" s="341"/>
      <c r="PDE16" s="341"/>
      <c r="PDF16" s="341"/>
      <c r="PDG16" s="341"/>
      <c r="PDH16" s="341"/>
      <c r="PDI16" s="341"/>
      <c r="PDJ16" s="341"/>
      <c r="PDK16" s="341"/>
      <c r="PDL16" s="341"/>
      <c r="PDM16" s="341"/>
      <c r="PDN16" s="341"/>
      <c r="PDO16" s="341"/>
      <c r="PDP16" s="341"/>
      <c r="PDQ16" s="341"/>
      <c r="PDR16" s="341"/>
      <c r="PDS16" s="341"/>
      <c r="PDT16" s="341"/>
      <c r="PDU16" s="341"/>
      <c r="PDV16" s="341"/>
      <c r="PDW16" s="341"/>
      <c r="PDX16" s="341"/>
      <c r="PDY16" s="341"/>
      <c r="PDZ16" s="341"/>
      <c r="PEA16" s="341"/>
      <c r="PEB16" s="341"/>
      <c r="PEC16" s="341"/>
      <c r="PED16" s="341"/>
      <c r="PEE16" s="341"/>
      <c r="PEF16" s="341"/>
      <c r="PEG16" s="341"/>
      <c r="PEH16" s="341"/>
      <c r="PEI16" s="341"/>
      <c r="PEJ16" s="341"/>
      <c r="PEK16" s="341"/>
      <c r="PEL16" s="341"/>
      <c r="PEM16" s="341"/>
      <c r="PEN16" s="341"/>
      <c r="PEO16" s="341"/>
      <c r="PEP16" s="341"/>
      <c r="PEQ16" s="341"/>
      <c r="PER16" s="341"/>
      <c r="PES16" s="341"/>
      <c r="PET16" s="341"/>
      <c r="PEU16" s="341"/>
      <c r="PEV16" s="341"/>
      <c r="PEW16" s="341"/>
      <c r="PEX16" s="341"/>
      <c r="PEY16" s="341"/>
      <c r="PEZ16" s="341"/>
      <c r="PFA16" s="341"/>
      <c r="PFB16" s="341"/>
      <c r="PFC16" s="341"/>
      <c r="PFD16" s="341"/>
      <c r="PFE16" s="341"/>
      <c r="PFF16" s="341"/>
      <c r="PFG16" s="341"/>
      <c r="PFH16" s="341"/>
      <c r="PFI16" s="341"/>
      <c r="PFJ16" s="341"/>
      <c r="PFK16" s="341"/>
      <c r="PFL16" s="341"/>
      <c r="PFM16" s="341"/>
      <c r="PFN16" s="341"/>
      <c r="PFO16" s="341"/>
      <c r="PFP16" s="341"/>
      <c r="PFQ16" s="341"/>
      <c r="PFR16" s="341"/>
      <c r="PFS16" s="341"/>
      <c r="PFT16" s="341"/>
      <c r="PFU16" s="341"/>
      <c r="PFV16" s="341"/>
      <c r="PFW16" s="341"/>
      <c r="PFX16" s="341"/>
      <c r="PFY16" s="341"/>
      <c r="PFZ16" s="341"/>
      <c r="PGA16" s="341"/>
      <c r="PGB16" s="341"/>
      <c r="PGC16" s="341"/>
      <c r="PGD16" s="341"/>
      <c r="PGE16" s="341"/>
      <c r="PGF16" s="341"/>
      <c r="PGG16" s="341"/>
      <c r="PGH16" s="341"/>
      <c r="PGI16" s="341"/>
      <c r="PGJ16" s="341"/>
      <c r="PGK16" s="341"/>
      <c r="PGL16" s="341"/>
      <c r="PGM16" s="341"/>
      <c r="PGN16" s="341"/>
      <c r="PGO16" s="341"/>
      <c r="PGP16" s="341"/>
      <c r="PGQ16" s="341"/>
      <c r="PGR16" s="341"/>
      <c r="PGS16" s="341"/>
      <c r="PGT16" s="341"/>
      <c r="PGU16" s="341"/>
      <c r="PGV16" s="341"/>
      <c r="PGW16" s="341"/>
      <c r="PGX16" s="341"/>
      <c r="PGY16" s="341"/>
      <c r="PGZ16" s="341"/>
      <c r="PHA16" s="341"/>
      <c r="PHB16" s="341"/>
      <c r="PHC16" s="341"/>
      <c r="PHD16" s="341"/>
      <c r="PHE16" s="341"/>
      <c r="PHF16" s="341"/>
      <c r="PHG16" s="341"/>
      <c r="PHH16" s="341"/>
      <c r="PHI16" s="341"/>
      <c r="PHJ16" s="341"/>
      <c r="PHK16" s="341"/>
      <c r="PHL16" s="341"/>
      <c r="PHM16" s="341"/>
      <c r="PHN16" s="341"/>
      <c r="PHO16" s="341"/>
      <c r="PHP16" s="341"/>
      <c r="PHQ16" s="341"/>
      <c r="PHR16" s="341"/>
      <c r="PHS16" s="341"/>
      <c r="PHT16" s="341"/>
      <c r="PHU16" s="341"/>
      <c r="PHV16" s="341"/>
      <c r="PHW16" s="341"/>
      <c r="PHX16" s="341"/>
      <c r="PHY16" s="341"/>
      <c r="PHZ16" s="341"/>
      <c r="PIA16" s="341"/>
      <c r="PIB16" s="341"/>
      <c r="PIC16" s="341"/>
      <c r="PID16" s="341"/>
      <c r="PIE16" s="341"/>
      <c r="PIF16" s="341"/>
      <c r="PIG16" s="341"/>
      <c r="PIH16" s="341"/>
      <c r="PII16" s="341"/>
      <c r="PIJ16" s="341"/>
      <c r="PIK16" s="341"/>
      <c r="PIL16" s="341"/>
      <c r="PIM16" s="341"/>
      <c r="PIN16" s="341"/>
      <c r="PIO16" s="341"/>
      <c r="PIP16" s="341"/>
      <c r="PIQ16" s="341"/>
      <c r="PIR16" s="341"/>
      <c r="PIS16" s="341"/>
      <c r="PIT16" s="341"/>
      <c r="PIU16" s="341"/>
      <c r="PIV16" s="341"/>
      <c r="PIW16" s="341"/>
      <c r="PIX16" s="341"/>
      <c r="PIY16" s="341"/>
      <c r="PIZ16" s="341"/>
      <c r="PJA16" s="341"/>
      <c r="PJB16" s="341"/>
      <c r="PJC16" s="341"/>
      <c r="PJD16" s="341"/>
      <c r="PJE16" s="341"/>
      <c r="PJF16" s="341"/>
      <c r="PJG16" s="341"/>
      <c r="PJH16" s="341"/>
      <c r="PJI16" s="341"/>
      <c r="PJJ16" s="341"/>
      <c r="PJK16" s="341"/>
      <c r="PJL16" s="341"/>
      <c r="PJM16" s="341"/>
      <c r="PJN16" s="341"/>
      <c r="PJO16" s="341"/>
      <c r="PJP16" s="341"/>
      <c r="PJQ16" s="341"/>
      <c r="PJR16" s="341"/>
      <c r="PJS16" s="341"/>
      <c r="PJT16" s="341"/>
      <c r="PJU16" s="341"/>
      <c r="PJV16" s="341"/>
      <c r="PJW16" s="341"/>
      <c r="PJX16" s="341"/>
      <c r="PJY16" s="341"/>
      <c r="PJZ16" s="341"/>
      <c r="PKA16" s="341"/>
      <c r="PKB16" s="341"/>
      <c r="PKC16" s="341"/>
      <c r="PKD16" s="341"/>
      <c r="PKE16" s="341"/>
      <c r="PKF16" s="341"/>
      <c r="PKG16" s="341"/>
      <c r="PKH16" s="341"/>
      <c r="PKI16" s="341"/>
      <c r="PKJ16" s="341"/>
      <c r="PKK16" s="341"/>
      <c r="PKL16" s="341"/>
      <c r="PKM16" s="341"/>
      <c r="PKN16" s="341"/>
      <c r="PKO16" s="341"/>
      <c r="PKP16" s="341"/>
      <c r="PKQ16" s="341"/>
      <c r="PKR16" s="341"/>
      <c r="PKS16" s="341"/>
      <c r="PKT16" s="341"/>
      <c r="PKU16" s="341"/>
      <c r="PKV16" s="341"/>
      <c r="PKW16" s="341"/>
      <c r="PKX16" s="341"/>
      <c r="PKY16" s="341"/>
      <c r="PKZ16" s="341"/>
      <c r="PLA16" s="341"/>
      <c r="PLB16" s="341"/>
      <c r="PLC16" s="341"/>
      <c r="PLD16" s="341"/>
      <c r="PLE16" s="341"/>
      <c r="PLF16" s="341"/>
      <c r="PLG16" s="341"/>
      <c r="PLH16" s="341"/>
      <c r="PLI16" s="341"/>
      <c r="PLJ16" s="341"/>
      <c r="PLK16" s="341"/>
      <c r="PLL16" s="341"/>
      <c r="PLM16" s="341"/>
      <c r="PLN16" s="341"/>
      <c r="PLO16" s="341"/>
      <c r="PLP16" s="341"/>
      <c r="PLQ16" s="341"/>
      <c r="PLR16" s="341"/>
      <c r="PLS16" s="341"/>
      <c r="PLT16" s="341"/>
      <c r="PLU16" s="341"/>
      <c r="PLV16" s="341"/>
      <c r="PLW16" s="341"/>
      <c r="PLX16" s="341"/>
      <c r="PLY16" s="341"/>
      <c r="PLZ16" s="341"/>
      <c r="PMA16" s="341"/>
      <c r="PMB16" s="341"/>
      <c r="PMC16" s="341"/>
      <c r="PMD16" s="341"/>
      <c r="PME16" s="341"/>
      <c r="PMF16" s="341"/>
      <c r="PMG16" s="341"/>
      <c r="PMH16" s="341"/>
      <c r="PMI16" s="341"/>
      <c r="PMJ16" s="341"/>
      <c r="PMK16" s="341"/>
      <c r="PML16" s="341"/>
      <c r="PMM16" s="341"/>
      <c r="PMN16" s="341"/>
      <c r="PMO16" s="341"/>
      <c r="PMP16" s="341"/>
      <c r="PMQ16" s="341"/>
      <c r="PMR16" s="341"/>
      <c r="PMS16" s="341"/>
      <c r="PMT16" s="341"/>
      <c r="PMU16" s="341"/>
      <c r="PMV16" s="341"/>
      <c r="PMW16" s="341"/>
      <c r="PMX16" s="341"/>
      <c r="PMY16" s="341"/>
      <c r="PMZ16" s="341"/>
      <c r="PNA16" s="341"/>
      <c r="PNB16" s="341"/>
      <c r="PNC16" s="341"/>
      <c r="PND16" s="341"/>
      <c r="PNE16" s="341"/>
      <c r="PNF16" s="341"/>
      <c r="PNG16" s="341"/>
      <c r="PNH16" s="341"/>
      <c r="PNI16" s="341"/>
      <c r="PNJ16" s="341"/>
      <c r="PNK16" s="341"/>
      <c r="PNL16" s="341"/>
      <c r="PNM16" s="341"/>
      <c r="PNN16" s="341"/>
      <c r="PNO16" s="341"/>
      <c r="PNP16" s="341"/>
      <c r="PNQ16" s="341"/>
      <c r="PNR16" s="341"/>
      <c r="PNS16" s="341"/>
      <c r="PNT16" s="341"/>
      <c r="PNU16" s="341"/>
      <c r="PNV16" s="341"/>
      <c r="PNW16" s="341"/>
      <c r="PNX16" s="341"/>
      <c r="PNY16" s="341"/>
      <c r="PNZ16" s="341"/>
      <c r="POA16" s="341"/>
      <c r="POB16" s="341"/>
      <c r="POC16" s="341"/>
      <c r="POD16" s="341"/>
      <c r="POE16" s="341"/>
      <c r="POF16" s="341"/>
      <c r="POG16" s="341"/>
      <c r="POH16" s="341"/>
      <c r="POI16" s="341"/>
      <c r="POJ16" s="341"/>
      <c r="POK16" s="341"/>
      <c r="POL16" s="341"/>
      <c r="POM16" s="341"/>
      <c r="PON16" s="341"/>
      <c r="POO16" s="341"/>
      <c r="POP16" s="341"/>
      <c r="POQ16" s="341"/>
      <c r="POR16" s="341"/>
      <c r="POS16" s="341"/>
      <c r="POT16" s="341"/>
      <c r="POU16" s="341"/>
      <c r="POV16" s="341"/>
      <c r="POW16" s="341"/>
      <c r="POX16" s="341"/>
      <c r="POY16" s="341"/>
      <c r="POZ16" s="341"/>
      <c r="PPA16" s="341"/>
      <c r="PPB16" s="341"/>
      <c r="PPC16" s="341"/>
      <c r="PPD16" s="341"/>
      <c r="PPE16" s="341"/>
      <c r="PPF16" s="341"/>
      <c r="PPG16" s="341"/>
      <c r="PPH16" s="341"/>
      <c r="PPI16" s="341"/>
      <c r="PPJ16" s="341"/>
      <c r="PPK16" s="341"/>
      <c r="PPL16" s="341"/>
      <c r="PPM16" s="341"/>
      <c r="PPN16" s="341"/>
      <c r="PPO16" s="341"/>
      <c r="PPP16" s="341"/>
      <c r="PPQ16" s="341"/>
      <c r="PPR16" s="341"/>
      <c r="PPS16" s="341"/>
      <c r="PPT16" s="341"/>
      <c r="PPU16" s="341"/>
      <c r="PPV16" s="341"/>
      <c r="PPW16" s="341"/>
      <c r="PPX16" s="341"/>
      <c r="PPY16" s="341"/>
      <c r="PPZ16" s="341"/>
      <c r="PQA16" s="341"/>
      <c r="PQB16" s="341"/>
      <c r="PQC16" s="341"/>
      <c r="PQD16" s="341"/>
      <c r="PQE16" s="341"/>
      <c r="PQF16" s="341"/>
      <c r="PQG16" s="341"/>
      <c r="PQH16" s="341"/>
      <c r="PQI16" s="341"/>
      <c r="PQJ16" s="341"/>
      <c r="PQK16" s="341"/>
      <c r="PQL16" s="341"/>
      <c r="PQM16" s="341"/>
      <c r="PQN16" s="341"/>
      <c r="PQO16" s="341"/>
      <c r="PQP16" s="341"/>
      <c r="PQQ16" s="341"/>
      <c r="PQR16" s="341"/>
      <c r="PQS16" s="341"/>
      <c r="PQT16" s="341"/>
      <c r="PQU16" s="341"/>
      <c r="PQV16" s="341"/>
      <c r="PQW16" s="341"/>
      <c r="PQX16" s="341"/>
      <c r="PQY16" s="341"/>
      <c r="PQZ16" s="341"/>
      <c r="PRA16" s="341"/>
      <c r="PRB16" s="341"/>
      <c r="PRC16" s="341"/>
      <c r="PRD16" s="341"/>
      <c r="PRE16" s="341"/>
      <c r="PRF16" s="341"/>
      <c r="PRG16" s="341"/>
      <c r="PRH16" s="341"/>
      <c r="PRI16" s="341"/>
      <c r="PRJ16" s="341"/>
      <c r="PRK16" s="341"/>
      <c r="PRL16" s="341"/>
      <c r="PRM16" s="341"/>
      <c r="PRN16" s="341"/>
      <c r="PRO16" s="341"/>
      <c r="PRP16" s="341"/>
      <c r="PRQ16" s="341"/>
      <c r="PRR16" s="341"/>
      <c r="PRS16" s="341"/>
      <c r="PRT16" s="341"/>
      <c r="PRU16" s="341"/>
      <c r="PRV16" s="341"/>
      <c r="PRW16" s="341"/>
      <c r="PRX16" s="341"/>
      <c r="PRY16" s="341"/>
      <c r="PRZ16" s="341"/>
      <c r="PSA16" s="341"/>
      <c r="PSB16" s="341"/>
      <c r="PSC16" s="341"/>
      <c r="PSD16" s="341"/>
      <c r="PSE16" s="341"/>
      <c r="PSF16" s="341"/>
      <c r="PSG16" s="341"/>
      <c r="PSH16" s="341"/>
      <c r="PSI16" s="341"/>
      <c r="PSJ16" s="341"/>
      <c r="PSK16" s="341"/>
      <c r="PSL16" s="341"/>
      <c r="PSM16" s="341"/>
      <c r="PSN16" s="341"/>
      <c r="PSO16" s="341"/>
      <c r="PSP16" s="341"/>
      <c r="PSQ16" s="341"/>
      <c r="PSR16" s="341"/>
      <c r="PSS16" s="341"/>
      <c r="PST16" s="341"/>
      <c r="PSU16" s="341"/>
      <c r="PSV16" s="341"/>
      <c r="PSW16" s="341"/>
      <c r="PSX16" s="341"/>
      <c r="PSY16" s="341"/>
      <c r="PSZ16" s="341"/>
      <c r="PTA16" s="341"/>
      <c r="PTB16" s="341"/>
      <c r="PTC16" s="341"/>
      <c r="PTD16" s="341"/>
      <c r="PTE16" s="341"/>
      <c r="PTF16" s="341"/>
      <c r="PTG16" s="341"/>
      <c r="PTH16" s="341"/>
      <c r="PTI16" s="341"/>
      <c r="PTJ16" s="341"/>
      <c r="PTK16" s="341"/>
      <c r="PTL16" s="341"/>
      <c r="PTM16" s="341"/>
      <c r="PTN16" s="341"/>
      <c r="PTO16" s="341"/>
      <c r="PTP16" s="341"/>
      <c r="PTQ16" s="341"/>
      <c r="PTR16" s="341"/>
      <c r="PTS16" s="341"/>
      <c r="PTT16" s="341"/>
      <c r="PTU16" s="341"/>
      <c r="PTV16" s="341"/>
      <c r="PTW16" s="341"/>
      <c r="PTX16" s="341"/>
      <c r="PTY16" s="341"/>
      <c r="PTZ16" s="341"/>
      <c r="PUA16" s="341"/>
      <c r="PUB16" s="341"/>
      <c r="PUC16" s="341"/>
      <c r="PUD16" s="341"/>
      <c r="PUE16" s="341"/>
      <c r="PUF16" s="341"/>
      <c r="PUG16" s="341"/>
      <c r="PUH16" s="341"/>
      <c r="PUI16" s="341"/>
      <c r="PUJ16" s="341"/>
      <c r="PUK16" s="341"/>
      <c r="PUL16" s="341"/>
      <c r="PUM16" s="341"/>
      <c r="PUN16" s="341"/>
      <c r="PUO16" s="341"/>
      <c r="PUP16" s="341"/>
      <c r="PUQ16" s="341"/>
      <c r="PUR16" s="341"/>
      <c r="PUS16" s="341"/>
      <c r="PUT16" s="341"/>
      <c r="PUU16" s="341"/>
      <c r="PUV16" s="341"/>
      <c r="PUW16" s="341"/>
      <c r="PUX16" s="341"/>
      <c r="PUY16" s="341"/>
      <c r="PUZ16" s="341"/>
      <c r="PVA16" s="341"/>
      <c r="PVB16" s="341"/>
      <c r="PVC16" s="341"/>
      <c r="PVD16" s="341"/>
      <c r="PVE16" s="341"/>
      <c r="PVF16" s="341"/>
      <c r="PVG16" s="341"/>
      <c r="PVH16" s="341"/>
      <c r="PVI16" s="341"/>
      <c r="PVJ16" s="341"/>
      <c r="PVK16" s="341"/>
      <c r="PVL16" s="341"/>
      <c r="PVM16" s="341"/>
      <c r="PVN16" s="341"/>
      <c r="PVO16" s="341"/>
      <c r="PVP16" s="341"/>
      <c r="PVQ16" s="341"/>
      <c r="PVR16" s="341"/>
      <c r="PVS16" s="341"/>
      <c r="PVT16" s="341"/>
      <c r="PVU16" s="341"/>
      <c r="PVV16" s="341"/>
      <c r="PVW16" s="341"/>
      <c r="PVX16" s="341"/>
      <c r="PVY16" s="341"/>
      <c r="PVZ16" s="341"/>
      <c r="PWA16" s="341"/>
      <c r="PWB16" s="341"/>
      <c r="PWC16" s="341"/>
      <c r="PWD16" s="341"/>
      <c r="PWE16" s="341"/>
      <c r="PWF16" s="341"/>
      <c r="PWG16" s="341"/>
      <c r="PWH16" s="341"/>
      <c r="PWI16" s="341"/>
      <c r="PWJ16" s="341"/>
      <c r="PWK16" s="341"/>
      <c r="PWL16" s="341"/>
      <c r="PWM16" s="341"/>
      <c r="PWN16" s="341"/>
      <c r="PWO16" s="341"/>
      <c r="PWP16" s="341"/>
      <c r="PWQ16" s="341"/>
      <c r="PWR16" s="341"/>
      <c r="PWS16" s="341"/>
      <c r="PWT16" s="341"/>
      <c r="PWU16" s="341"/>
      <c r="PWV16" s="341"/>
      <c r="PWW16" s="341"/>
      <c r="PWX16" s="341"/>
      <c r="PWY16" s="341"/>
      <c r="PWZ16" s="341"/>
      <c r="PXA16" s="341"/>
      <c r="PXB16" s="341"/>
      <c r="PXC16" s="341"/>
      <c r="PXD16" s="341"/>
      <c r="PXE16" s="341"/>
      <c r="PXF16" s="341"/>
      <c r="PXG16" s="341"/>
      <c r="PXH16" s="341"/>
      <c r="PXI16" s="341"/>
      <c r="PXJ16" s="341"/>
      <c r="PXK16" s="341"/>
      <c r="PXL16" s="341"/>
      <c r="PXM16" s="341"/>
      <c r="PXN16" s="341"/>
      <c r="PXO16" s="341"/>
      <c r="PXP16" s="341"/>
      <c r="PXQ16" s="341"/>
      <c r="PXR16" s="341"/>
      <c r="PXS16" s="341"/>
      <c r="PXT16" s="341"/>
      <c r="PXU16" s="341"/>
      <c r="PXV16" s="341"/>
      <c r="PXW16" s="341"/>
      <c r="PXX16" s="341"/>
      <c r="PXY16" s="341"/>
      <c r="PXZ16" s="341"/>
      <c r="PYA16" s="341"/>
      <c r="PYB16" s="341"/>
      <c r="PYC16" s="341"/>
      <c r="PYD16" s="341"/>
      <c r="PYE16" s="341"/>
      <c r="PYF16" s="341"/>
      <c r="PYG16" s="341"/>
      <c r="PYH16" s="341"/>
      <c r="PYI16" s="341"/>
      <c r="PYJ16" s="341"/>
      <c r="PYK16" s="341"/>
      <c r="PYL16" s="341"/>
      <c r="PYM16" s="341"/>
      <c r="PYN16" s="341"/>
      <c r="PYO16" s="341"/>
      <c r="PYP16" s="341"/>
      <c r="PYQ16" s="341"/>
      <c r="PYR16" s="341"/>
      <c r="PYS16" s="341"/>
      <c r="PYT16" s="341"/>
      <c r="PYU16" s="341"/>
      <c r="PYV16" s="341"/>
      <c r="PYW16" s="341"/>
      <c r="PYX16" s="341"/>
      <c r="PYY16" s="341"/>
      <c r="PYZ16" s="341"/>
      <c r="PZA16" s="341"/>
      <c r="PZB16" s="341"/>
      <c r="PZC16" s="341"/>
      <c r="PZD16" s="341"/>
      <c r="PZE16" s="341"/>
      <c r="PZF16" s="341"/>
      <c r="PZG16" s="341"/>
      <c r="PZH16" s="341"/>
      <c r="PZI16" s="341"/>
      <c r="PZJ16" s="341"/>
      <c r="PZK16" s="341"/>
      <c r="PZL16" s="341"/>
      <c r="PZM16" s="341"/>
      <c r="PZN16" s="341"/>
      <c r="PZO16" s="341"/>
      <c r="PZP16" s="341"/>
      <c r="PZQ16" s="341"/>
      <c r="PZR16" s="341"/>
      <c r="PZS16" s="341"/>
      <c r="PZT16" s="341"/>
      <c r="PZU16" s="341"/>
      <c r="PZV16" s="341"/>
      <c r="PZW16" s="341"/>
      <c r="PZX16" s="341"/>
      <c r="PZY16" s="341"/>
      <c r="PZZ16" s="341"/>
      <c r="QAA16" s="341"/>
      <c r="QAB16" s="341"/>
      <c r="QAC16" s="341"/>
      <c r="QAD16" s="341"/>
      <c r="QAE16" s="341"/>
      <c r="QAF16" s="341"/>
      <c r="QAG16" s="341"/>
      <c r="QAH16" s="341"/>
      <c r="QAI16" s="341"/>
      <c r="QAJ16" s="341"/>
      <c r="QAK16" s="341"/>
      <c r="QAL16" s="341"/>
      <c r="QAM16" s="341"/>
      <c r="QAN16" s="341"/>
      <c r="QAO16" s="341"/>
      <c r="QAP16" s="341"/>
      <c r="QAQ16" s="341"/>
      <c r="QAR16" s="341"/>
      <c r="QAS16" s="341"/>
      <c r="QAT16" s="341"/>
      <c r="QAU16" s="341"/>
      <c r="QAV16" s="341"/>
      <c r="QAW16" s="341"/>
      <c r="QAX16" s="341"/>
      <c r="QAY16" s="341"/>
      <c r="QAZ16" s="341"/>
      <c r="QBA16" s="341"/>
      <c r="QBB16" s="341"/>
      <c r="QBC16" s="341"/>
      <c r="QBD16" s="341"/>
      <c r="QBE16" s="341"/>
      <c r="QBF16" s="341"/>
      <c r="QBG16" s="341"/>
      <c r="QBH16" s="341"/>
      <c r="QBI16" s="341"/>
      <c r="QBJ16" s="341"/>
      <c r="QBK16" s="341"/>
      <c r="QBL16" s="341"/>
      <c r="QBM16" s="341"/>
      <c r="QBN16" s="341"/>
      <c r="QBO16" s="341"/>
      <c r="QBP16" s="341"/>
      <c r="QBQ16" s="341"/>
      <c r="QBR16" s="341"/>
      <c r="QBS16" s="341"/>
      <c r="QBT16" s="341"/>
      <c r="QBU16" s="341"/>
      <c r="QBV16" s="341"/>
      <c r="QBW16" s="341"/>
      <c r="QBX16" s="341"/>
      <c r="QBY16" s="341"/>
      <c r="QBZ16" s="341"/>
      <c r="QCA16" s="341"/>
      <c r="QCB16" s="341"/>
      <c r="QCC16" s="341"/>
      <c r="QCD16" s="341"/>
      <c r="QCE16" s="341"/>
      <c r="QCF16" s="341"/>
      <c r="QCG16" s="341"/>
      <c r="QCH16" s="341"/>
      <c r="QCI16" s="341"/>
      <c r="QCJ16" s="341"/>
      <c r="QCK16" s="341"/>
      <c r="QCL16" s="341"/>
      <c r="QCM16" s="341"/>
      <c r="QCN16" s="341"/>
      <c r="QCO16" s="341"/>
      <c r="QCP16" s="341"/>
      <c r="QCQ16" s="341"/>
      <c r="QCR16" s="341"/>
      <c r="QCS16" s="341"/>
      <c r="QCT16" s="341"/>
      <c r="QCU16" s="341"/>
      <c r="QCV16" s="341"/>
      <c r="QCW16" s="341"/>
      <c r="QCX16" s="341"/>
      <c r="QCY16" s="341"/>
      <c r="QCZ16" s="341"/>
      <c r="QDA16" s="341"/>
      <c r="QDB16" s="341"/>
      <c r="QDC16" s="341"/>
      <c r="QDD16" s="341"/>
      <c r="QDE16" s="341"/>
      <c r="QDF16" s="341"/>
      <c r="QDG16" s="341"/>
      <c r="QDH16" s="341"/>
      <c r="QDI16" s="341"/>
      <c r="QDJ16" s="341"/>
      <c r="QDK16" s="341"/>
      <c r="QDL16" s="341"/>
      <c r="QDM16" s="341"/>
      <c r="QDN16" s="341"/>
      <c r="QDO16" s="341"/>
      <c r="QDP16" s="341"/>
      <c r="QDQ16" s="341"/>
      <c r="QDR16" s="341"/>
      <c r="QDS16" s="341"/>
      <c r="QDT16" s="341"/>
      <c r="QDU16" s="341"/>
      <c r="QDV16" s="341"/>
      <c r="QDW16" s="341"/>
      <c r="QDX16" s="341"/>
      <c r="QDY16" s="341"/>
      <c r="QDZ16" s="341"/>
      <c r="QEA16" s="341"/>
      <c r="QEB16" s="341"/>
      <c r="QEC16" s="341"/>
      <c r="QED16" s="341"/>
      <c r="QEE16" s="341"/>
      <c r="QEF16" s="341"/>
      <c r="QEG16" s="341"/>
      <c r="QEH16" s="341"/>
      <c r="QEI16" s="341"/>
      <c r="QEJ16" s="341"/>
      <c r="QEK16" s="341"/>
      <c r="QEL16" s="341"/>
      <c r="QEM16" s="341"/>
      <c r="QEN16" s="341"/>
      <c r="QEO16" s="341"/>
      <c r="QEP16" s="341"/>
      <c r="QEQ16" s="341"/>
      <c r="QER16" s="341"/>
      <c r="QES16" s="341"/>
      <c r="QET16" s="341"/>
      <c r="QEU16" s="341"/>
      <c r="QEV16" s="341"/>
      <c r="QEW16" s="341"/>
      <c r="QEX16" s="341"/>
      <c r="QEY16" s="341"/>
      <c r="QEZ16" s="341"/>
      <c r="QFA16" s="341"/>
      <c r="QFB16" s="341"/>
      <c r="QFC16" s="341"/>
      <c r="QFD16" s="341"/>
      <c r="QFE16" s="341"/>
      <c r="QFF16" s="341"/>
      <c r="QFG16" s="341"/>
      <c r="QFH16" s="341"/>
      <c r="QFI16" s="341"/>
      <c r="QFJ16" s="341"/>
      <c r="QFK16" s="341"/>
      <c r="QFL16" s="341"/>
      <c r="QFM16" s="341"/>
      <c r="QFN16" s="341"/>
      <c r="QFO16" s="341"/>
      <c r="QFP16" s="341"/>
      <c r="QFQ16" s="341"/>
      <c r="QFR16" s="341"/>
      <c r="QFS16" s="341"/>
      <c r="QFT16" s="341"/>
      <c r="QFU16" s="341"/>
      <c r="QFV16" s="341"/>
      <c r="QFW16" s="341"/>
      <c r="QFX16" s="341"/>
      <c r="QFY16" s="341"/>
      <c r="QFZ16" s="341"/>
      <c r="QGA16" s="341"/>
      <c r="QGB16" s="341"/>
      <c r="QGC16" s="341"/>
      <c r="QGD16" s="341"/>
      <c r="QGE16" s="341"/>
      <c r="QGF16" s="341"/>
      <c r="QGG16" s="341"/>
      <c r="QGH16" s="341"/>
      <c r="QGI16" s="341"/>
      <c r="QGJ16" s="341"/>
      <c r="QGK16" s="341"/>
      <c r="QGL16" s="341"/>
      <c r="QGM16" s="341"/>
      <c r="QGN16" s="341"/>
      <c r="QGO16" s="341"/>
      <c r="QGP16" s="341"/>
      <c r="QGQ16" s="341"/>
      <c r="QGR16" s="341"/>
      <c r="QGS16" s="341"/>
      <c r="QGT16" s="341"/>
      <c r="QGU16" s="341"/>
      <c r="QGV16" s="341"/>
      <c r="QGW16" s="341"/>
      <c r="QGX16" s="341"/>
      <c r="QGY16" s="341"/>
      <c r="QGZ16" s="341"/>
      <c r="QHA16" s="341"/>
      <c r="QHB16" s="341"/>
      <c r="QHC16" s="341"/>
      <c r="QHD16" s="341"/>
      <c r="QHE16" s="341"/>
      <c r="QHF16" s="341"/>
      <c r="QHG16" s="341"/>
      <c r="QHH16" s="341"/>
      <c r="QHI16" s="341"/>
      <c r="QHJ16" s="341"/>
      <c r="QHK16" s="341"/>
      <c r="QHL16" s="341"/>
      <c r="QHM16" s="341"/>
      <c r="QHN16" s="341"/>
      <c r="QHO16" s="341"/>
      <c r="QHP16" s="341"/>
      <c r="QHQ16" s="341"/>
      <c r="QHR16" s="341"/>
      <c r="QHS16" s="341"/>
      <c r="QHT16" s="341"/>
      <c r="QHU16" s="341"/>
      <c r="QHV16" s="341"/>
      <c r="QHW16" s="341"/>
      <c r="QHX16" s="341"/>
      <c r="QHY16" s="341"/>
      <c r="QHZ16" s="341"/>
      <c r="QIA16" s="341"/>
      <c r="QIB16" s="341"/>
      <c r="QIC16" s="341"/>
      <c r="QID16" s="341"/>
      <c r="QIE16" s="341"/>
      <c r="QIF16" s="341"/>
      <c r="QIG16" s="341"/>
      <c r="QIH16" s="341"/>
      <c r="QII16" s="341"/>
      <c r="QIJ16" s="341"/>
      <c r="QIK16" s="341"/>
      <c r="QIL16" s="341"/>
      <c r="QIM16" s="341"/>
      <c r="QIN16" s="341"/>
      <c r="QIO16" s="341"/>
      <c r="QIP16" s="341"/>
      <c r="QIQ16" s="341"/>
      <c r="QIR16" s="341"/>
      <c r="QIS16" s="341"/>
      <c r="QIT16" s="341"/>
      <c r="QIU16" s="341"/>
      <c r="QIV16" s="341"/>
      <c r="QIW16" s="341"/>
      <c r="QIX16" s="341"/>
      <c r="QIY16" s="341"/>
      <c r="QIZ16" s="341"/>
      <c r="QJA16" s="341"/>
      <c r="QJB16" s="341"/>
      <c r="QJC16" s="341"/>
      <c r="QJD16" s="341"/>
      <c r="QJE16" s="341"/>
      <c r="QJF16" s="341"/>
      <c r="QJG16" s="341"/>
      <c r="QJH16" s="341"/>
      <c r="QJI16" s="341"/>
      <c r="QJJ16" s="341"/>
      <c r="QJK16" s="341"/>
      <c r="QJL16" s="341"/>
      <c r="QJM16" s="341"/>
      <c r="QJN16" s="341"/>
      <c r="QJO16" s="341"/>
      <c r="QJP16" s="341"/>
      <c r="QJQ16" s="341"/>
      <c r="QJR16" s="341"/>
      <c r="QJS16" s="341"/>
      <c r="QJT16" s="341"/>
      <c r="QJU16" s="341"/>
      <c r="QJV16" s="341"/>
      <c r="QJW16" s="341"/>
      <c r="QJX16" s="341"/>
      <c r="QJY16" s="341"/>
      <c r="QJZ16" s="341"/>
      <c r="QKA16" s="341"/>
      <c r="QKB16" s="341"/>
      <c r="QKC16" s="341"/>
      <c r="QKD16" s="341"/>
      <c r="QKE16" s="341"/>
      <c r="QKF16" s="341"/>
      <c r="QKG16" s="341"/>
      <c r="QKH16" s="341"/>
      <c r="QKI16" s="341"/>
      <c r="QKJ16" s="341"/>
      <c r="QKK16" s="341"/>
      <c r="QKL16" s="341"/>
      <c r="QKM16" s="341"/>
      <c r="QKN16" s="341"/>
      <c r="QKO16" s="341"/>
      <c r="QKP16" s="341"/>
      <c r="QKQ16" s="341"/>
      <c r="QKR16" s="341"/>
      <c r="QKS16" s="341"/>
      <c r="QKT16" s="341"/>
      <c r="QKU16" s="341"/>
      <c r="QKV16" s="341"/>
      <c r="QKW16" s="341"/>
      <c r="QKX16" s="341"/>
      <c r="QKY16" s="341"/>
      <c r="QKZ16" s="341"/>
      <c r="QLA16" s="341"/>
      <c r="QLB16" s="341"/>
      <c r="QLC16" s="341"/>
      <c r="QLD16" s="341"/>
      <c r="QLE16" s="341"/>
      <c r="QLF16" s="341"/>
      <c r="QLG16" s="341"/>
      <c r="QLH16" s="341"/>
      <c r="QLI16" s="341"/>
      <c r="QLJ16" s="341"/>
      <c r="QLK16" s="341"/>
      <c r="QLL16" s="341"/>
      <c r="QLM16" s="341"/>
      <c r="QLN16" s="341"/>
      <c r="QLO16" s="341"/>
      <c r="QLP16" s="341"/>
      <c r="QLQ16" s="341"/>
      <c r="QLR16" s="341"/>
      <c r="QLS16" s="341"/>
      <c r="QLT16" s="341"/>
      <c r="QLU16" s="341"/>
      <c r="QLV16" s="341"/>
      <c r="QLW16" s="341"/>
      <c r="QLX16" s="341"/>
      <c r="QLY16" s="341"/>
      <c r="QLZ16" s="341"/>
      <c r="QMA16" s="341"/>
      <c r="QMB16" s="341"/>
      <c r="QMC16" s="341"/>
      <c r="QMD16" s="341"/>
      <c r="QME16" s="341"/>
      <c r="QMF16" s="341"/>
      <c r="QMG16" s="341"/>
      <c r="QMH16" s="341"/>
      <c r="QMI16" s="341"/>
      <c r="QMJ16" s="341"/>
      <c r="QMK16" s="341"/>
      <c r="QML16" s="341"/>
      <c r="QMM16" s="341"/>
      <c r="QMN16" s="341"/>
      <c r="QMO16" s="341"/>
      <c r="QMP16" s="341"/>
      <c r="QMQ16" s="341"/>
      <c r="QMR16" s="341"/>
      <c r="QMS16" s="341"/>
      <c r="QMT16" s="341"/>
      <c r="QMU16" s="341"/>
      <c r="QMV16" s="341"/>
      <c r="QMW16" s="341"/>
      <c r="QMX16" s="341"/>
      <c r="QMY16" s="341"/>
      <c r="QMZ16" s="341"/>
      <c r="QNA16" s="341"/>
      <c r="QNB16" s="341"/>
      <c r="QNC16" s="341"/>
      <c r="QND16" s="341"/>
      <c r="QNE16" s="341"/>
      <c r="QNF16" s="341"/>
      <c r="QNG16" s="341"/>
      <c r="QNH16" s="341"/>
      <c r="QNI16" s="341"/>
      <c r="QNJ16" s="341"/>
      <c r="QNK16" s="341"/>
      <c r="QNL16" s="341"/>
      <c r="QNM16" s="341"/>
      <c r="QNN16" s="341"/>
      <c r="QNO16" s="341"/>
      <c r="QNP16" s="341"/>
      <c r="QNQ16" s="341"/>
      <c r="QNR16" s="341"/>
      <c r="QNS16" s="341"/>
      <c r="QNT16" s="341"/>
      <c r="QNU16" s="341"/>
      <c r="QNV16" s="341"/>
      <c r="QNW16" s="341"/>
      <c r="QNX16" s="341"/>
      <c r="QNY16" s="341"/>
      <c r="QNZ16" s="341"/>
      <c r="QOA16" s="341"/>
      <c r="QOB16" s="341"/>
      <c r="QOC16" s="341"/>
      <c r="QOD16" s="341"/>
      <c r="QOE16" s="341"/>
      <c r="QOF16" s="341"/>
      <c r="QOG16" s="341"/>
      <c r="QOH16" s="341"/>
      <c r="QOI16" s="341"/>
      <c r="QOJ16" s="341"/>
      <c r="QOK16" s="341"/>
      <c r="QOL16" s="341"/>
      <c r="QOM16" s="341"/>
      <c r="QON16" s="341"/>
      <c r="QOO16" s="341"/>
      <c r="QOP16" s="341"/>
      <c r="QOQ16" s="341"/>
      <c r="QOR16" s="341"/>
      <c r="QOS16" s="341"/>
      <c r="QOT16" s="341"/>
      <c r="QOU16" s="341"/>
      <c r="QOV16" s="341"/>
      <c r="QOW16" s="341"/>
      <c r="QOX16" s="341"/>
      <c r="QOY16" s="341"/>
      <c r="QOZ16" s="341"/>
      <c r="QPA16" s="341"/>
      <c r="QPB16" s="341"/>
      <c r="QPC16" s="341"/>
      <c r="QPD16" s="341"/>
      <c r="QPE16" s="341"/>
      <c r="QPF16" s="341"/>
      <c r="QPG16" s="341"/>
      <c r="QPH16" s="341"/>
      <c r="QPI16" s="341"/>
      <c r="QPJ16" s="341"/>
      <c r="QPK16" s="341"/>
      <c r="QPL16" s="341"/>
      <c r="QPM16" s="341"/>
      <c r="QPN16" s="341"/>
      <c r="QPO16" s="341"/>
      <c r="QPP16" s="341"/>
      <c r="QPQ16" s="341"/>
      <c r="QPR16" s="341"/>
      <c r="QPS16" s="341"/>
      <c r="QPT16" s="341"/>
      <c r="QPU16" s="341"/>
      <c r="QPV16" s="341"/>
      <c r="QPW16" s="341"/>
      <c r="QPX16" s="341"/>
      <c r="QPY16" s="341"/>
      <c r="QPZ16" s="341"/>
      <c r="QQA16" s="341"/>
      <c r="QQB16" s="341"/>
      <c r="QQC16" s="341"/>
      <c r="QQD16" s="341"/>
      <c r="QQE16" s="341"/>
      <c r="QQF16" s="341"/>
      <c r="QQG16" s="341"/>
      <c r="QQH16" s="341"/>
      <c r="QQI16" s="341"/>
      <c r="QQJ16" s="341"/>
      <c r="QQK16" s="341"/>
      <c r="QQL16" s="341"/>
      <c r="QQM16" s="341"/>
      <c r="QQN16" s="341"/>
      <c r="QQO16" s="341"/>
      <c r="QQP16" s="341"/>
      <c r="QQQ16" s="341"/>
      <c r="QQR16" s="341"/>
      <c r="QQS16" s="341"/>
      <c r="QQT16" s="341"/>
      <c r="QQU16" s="341"/>
      <c r="QQV16" s="341"/>
      <c r="QQW16" s="341"/>
      <c r="QQX16" s="341"/>
      <c r="QQY16" s="341"/>
      <c r="QQZ16" s="341"/>
      <c r="QRA16" s="341"/>
      <c r="QRB16" s="341"/>
      <c r="QRC16" s="341"/>
      <c r="QRD16" s="341"/>
      <c r="QRE16" s="341"/>
      <c r="QRF16" s="341"/>
      <c r="QRG16" s="341"/>
      <c r="QRH16" s="341"/>
      <c r="QRI16" s="341"/>
      <c r="QRJ16" s="341"/>
      <c r="QRK16" s="341"/>
      <c r="QRL16" s="341"/>
      <c r="QRM16" s="341"/>
      <c r="QRN16" s="341"/>
      <c r="QRO16" s="341"/>
      <c r="QRP16" s="341"/>
      <c r="QRQ16" s="341"/>
      <c r="QRR16" s="341"/>
      <c r="QRS16" s="341"/>
      <c r="QRT16" s="341"/>
      <c r="QRU16" s="341"/>
      <c r="QRV16" s="341"/>
      <c r="QRW16" s="341"/>
      <c r="QRX16" s="341"/>
      <c r="QRY16" s="341"/>
      <c r="QRZ16" s="341"/>
      <c r="QSA16" s="341"/>
      <c r="QSB16" s="341"/>
      <c r="QSC16" s="341"/>
      <c r="QSD16" s="341"/>
      <c r="QSE16" s="341"/>
      <c r="QSF16" s="341"/>
      <c r="QSG16" s="341"/>
      <c r="QSH16" s="341"/>
      <c r="QSI16" s="341"/>
      <c r="QSJ16" s="341"/>
      <c r="QSK16" s="341"/>
      <c r="QSL16" s="341"/>
      <c r="QSM16" s="341"/>
      <c r="QSN16" s="341"/>
      <c r="QSO16" s="341"/>
      <c r="QSP16" s="341"/>
      <c r="QSQ16" s="341"/>
      <c r="QSR16" s="341"/>
      <c r="QSS16" s="341"/>
      <c r="QST16" s="341"/>
      <c r="QSU16" s="341"/>
      <c r="QSV16" s="341"/>
      <c r="QSW16" s="341"/>
      <c r="QSX16" s="341"/>
      <c r="QSY16" s="341"/>
      <c r="QSZ16" s="341"/>
      <c r="QTA16" s="341"/>
      <c r="QTB16" s="341"/>
      <c r="QTC16" s="341"/>
      <c r="QTD16" s="341"/>
      <c r="QTE16" s="341"/>
      <c r="QTF16" s="341"/>
      <c r="QTG16" s="341"/>
      <c r="QTH16" s="341"/>
      <c r="QTI16" s="341"/>
      <c r="QTJ16" s="341"/>
      <c r="QTK16" s="341"/>
      <c r="QTL16" s="341"/>
      <c r="QTM16" s="341"/>
      <c r="QTN16" s="341"/>
      <c r="QTO16" s="341"/>
      <c r="QTP16" s="341"/>
      <c r="QTQ16" s="341"/>
      <c r="QTR16" s="341"/>
      <c r="QTS16" s="341"/>
      <c r="QTT16" s="341"/>
      <c r="QTU16" s="341"/>
      <c r="QTV16" s="341"/>
      <c r="QTW16" s="341"/>
      <c r="QTX16" s="341"/>
      <c r="QTY16" s="341"/>
      <c r="QTZ16" s="341"/>
      <c r="QUA16" s="341"/>
      <c r="QUB16" s="341"/>
      <c r="QUC16" s="341"/>
      <c r="QUD16" s="341"/>
      <c r="QUE16" s="341"/>
      <c r="QUF16" s="341"/>
      <c r="QUG16" s="341"/>
      <c r="QUH16" s="341"/>
      <c r="QUI16" s="341"/>
      <c r="QUJ16" s="341"/>
      <c r="QUK16" s="341"/>
      <c r="QUL16" s="341"/>
      <c r="QUM16" s="341"/>
      <c r="QUN16" s="341"/>
      <c r="QUO16" s="341"/>
      <c r="QUP16" s="341"/>
      <c r="QUQ16" s="341"/>
      <c r="QUR16" s="341"/>
      <c r="QUS16" s="341"/>
      <c r="QUT16" s="341"/>
      <c r="QUU16" s="341"/>
      <c r="QUV16" s="341"/>
      <c r="QUW16" s="341"/>
      <c r="QUX16" s="341"/>
      <c r="QUY16" s="341"/>
      <c r="QUZ16" s="341"/>
      <c r="QVA16" s="341"/>
      <c r="QVB16" s="341"/>
      <c r="QVC16" s="341"/>
      <c r="QVD16" s="341"/>
      <c r="QVE16" s="341"/>
      <c r="QVF16" s="341"/>
      <c r="QVG16" s="341"/>
      <c r="QVH16" s="341"/>
      <c r="QVI16" s="341"/>
      <c r="QVJ16" s="341"/>
      <c r="QVK16" s="341"/>
      <c r="QVL16" s="341"/>
      <c r="QVM16" s="341"/>
      <c r="QVN16" s="341"/>
      <c r="QVO16" s="341"/>
      <c r="QVP16" s="341"/>
      <c r="QVQ16" s="341"/>
      <c r="QVR16" s="341"/>
      <c r="QVS16" s="341"/>
      <c r="QVT16" s="341"/>
      <c r="QVU16" s="341"/>
      <c r="QVV16" s="341"/>
      <c r="QVW16" s="341"/>
      <c r="QVX16" s="341"/>
      <c r="QVY16" s="341"/>
      <c r="QVZ16" s="341"/>
      <c r="QWA16" s="341"/>
      <c r="QWB16" s="341"/>
      <c r="QWC16" s="341"/>
      <c r="QWD16" s="341"/>
      <c r="QWE16" s="341"/>
      <c r="QWF16" s="341"/>
      <c r="QWG16" s="341"/>
      <c r="QWH16" s="341"/>
      <c r="QWI16" s="341"/>
      <c r="QWJ16" s="341"/>
      <c r="QWK16" s="341"/>
      <c r="QWL16" s="341"/>
      <c r="QWM16" s="341"/>
      <c r="QWN16" s="341"/>
      <c r="QWO16" s="341"/>
      <c r="QWP16" s="341"/>
      <c r="QWQ16" s="341"/>
      <c r="QWR16" s="341"/>
      <c r="QWS16" s="341"/>
      <c r="QWT16" s="341"/>
      <c r="QWU16" s="341"/>
      <c r="QWV16" s="341"/>
      <c r="QWW16" s="341"/>
      <c r="QWX16" s="341"/>
      <c r="QWY16" s="341"/>
      <c r="QWZ16" s="341"/>
      <c r="QXA16" s="341"/>
      <c r="QXB16" s="341"/>
      <c r="QXC16" s="341"/>
      <c r="QXD16" s="341"/>
      <c r="QXE16" s="341"/>
      <c r="QXF16" s="341"/>
      <c r="QXG16" s="341"/>
      <c r="QXH16" s="341"/>
      <c r="QXI16" s="341"/>
      <c r="QXJ16" s="341"/>
      <c r="QXK16" s="341"/>
      <c r="QXL16" s="341"/>
      <c r="QXM16" s="341"/>
      <c r="QXN16" s="341"/>
      <c r="QXO16" s="341"/>
      <c r="QXP16" s="341"/>
      <c r="QXQ16" s="341"/>
      <c r="QXR16" s="341"/>
      <c r="QXS16" s="341"/>
      <c r="QXT16" s="341"/>
      <c r="QXU16" s="341"/>
      <c r="QXV16" s="341"/>
      <c r="QXW16" s="341"/>
      <c r="QXX16" s="341"/>
      <c r="QXY16" s="341"/>
      <c r="QXZ16" s="341"/>
      <c r="QYA16" s="341"/>
      <c r="QYB16" s="341"/>
      <c r="QYC16" s="341"/>
      <c r="QYD16" s="341"/>
      <c r="QYE16" s="341"/>
      <c r="QYF16" s="341"/>
      <c r="QYG16" s="341"/>
      <c r="QYH16" s="341"/>
      <c r="QYI16" s="341"/>
      <c r="QYJ16" s="341"/>
      <c r="QYK16" s="341"/>
      <c r="QYL16" s="341"/>
      <c r="QYM16" s="341"/>
      <c r="QYN16" s="341"/>
      <c r="QYO16" s="341"/>
      <c r="QYP16" s="341"/>
      <c r="QYQ16" s="341"/>
      <c r="QYR16" s="341"/>
      <c r="QYS16" s="341"/>
      <c r="QYT16" s="341"/>
      <c r="QYU16" s="341"/>
      <c r="QYV16" s="341"/>
      <c r="QYW16" s="341"/>
      <c r="QYX16" s="341"/>
      <c r="QYY16" s="341"/>
      <c r="QYZ16" s="341"/>
      <c r="QZA16" s="341"/>
      <c r="QZB16" s="341"/>
      <c r="QZC16" s="341"/>
      <c r="QZD16" s="341"/>
      <c r="QZE16" s="341"/>
      <c r="QZF16" s="341"/>
      <c r="QZG16" s="341"/>
      <c r="QZH16" s="341"/>
      <c r="QZI16" s="341"/>
      <c r="QZJ16" s="341"/>
      <c r="QZK16" s="341"/>
      <c r="QZL16" s="341"/>
      <c r="QZM16" s="341"/>
      <c r="QZN16" s="341"/>
      <c r="QZO16" s="341"/>
      <c r="QZP16" s="341"/>
      <c r="QZQ16" s="341"/>
      <c r="QZR16" s="341"/>
      <c r="QZS16" s="341"/>
      <c r="QZT16" s="341"/>
      <c r="QZU16" s="341"/>
      <c r="QZV16" s="341"/>
      <c r="QZW16" s="341"/>
      <c r="QZX16" s="341"/>
      <c r="QZY16" s="341"/>
      <c r="QZZ16" s="341"/>
      <c r="RAA16" s="341"/>
      <c r="RAB16" s="341"/>
      <c r="RAC16" s="341"/>
      <c r="RAD16" s="341"/>
      <c r="RAE16" s="341"/>
      <c r="RAF16" s="341"/>
      <c r="RAG16" s="341"/>
      <c r="RAH16" s="341"/>
      <c r="RAI16" s="341"/>
      <c r="RAJ16" s="341"/>
      <c r="RAK16" s="341"/>
      <c r="RAL16" s="341"/>
      <c r="RAM16" s="341"/>
      <c r="RAN16" s="341"/>
      <c r="RAO16" s="341"/>
      <c r="RAP16" s="341"/>
      <c r="RAQ16" s="341"/>
      <c r="RAR16" s="341"/>
      <c r="RAS16" s="341"/>
      <c r="RAT16" s="341"/>
      <c r="RAU16" s="341"/>
      <c r="RAV16" s="341"/>
      <c r="RAW16" s="341"/>
      <c r="RAX16" s="341"/>
      <c r="RAY16" s="341"/>
      <c r="RAZ16" s="341"/>
      <c r="RBA16" s="341"/>
      <c r="RBB16" s="341"/>
      <c r="RBC16" s="341"/>
      <c r="RBD16" s="341"/>
      <c r="RBE16" s="341"/>
      <c r="RBF16" s="341"/>
      <c r="RBG16" s="341"/>
      <c r="RBH16" s="341"/>
      <c r="RBI16" s="341"/>
      <c r="RBJ16" s="341"/>
      <c r="RBK16" s="341"/>
      <c r="RBL16" s="341"/>
      <c r="RBM16" s="341"/>
      <c r="RBN16" s="341"/>
      <c r="RBO16" s="341"/>
      <c r="RBP16" s="341"/>
      <c r="RBQ16" s="341"/>
      <c r="RBR16" s="341"/>
      <c r="RBS16" s="341"/>
      <c r="RBT16" s="341"/>
      <c r="RBU16" s="341"/>
      <c r="RBV16" s="341"/>
      <c r="RBW16" s="341"/>
      <c r="RBX16" s="341"/>
      <c r="RBY16" s="341"/>
      <c r="RBZ16" s="341"/>
      <c r="RCA16" s="341"/>
      <c r="RCB16" s="341"/>
      <c r="RCC16" s="341"/>
      <c r="RCD16" s="341"/>
      <c r="RCE16" s="341"/>
      <c r="RCF16" s="341"/>
      <c r="RCG16" s="341"/>
      <c r="RCH16" s="341"/>
      <c r="RCI16" s="341"/>
      <c r="RCJ16" s="341"/>
      <c r="RCK16" s="341"/>
      <c r="RCL16" s="341"/>
      <c r="RCM16" s="341"/>
      <c r="RCN16" s="341"/>
      <c r="RCO16" s="341"/>
      <c r="RCP16" s="341"/>
      <c r="RCQ16" s="341"/>
      <c r="RCR16" s="341"/>
      <c r="RCS16" s="341"/>
      <c r="RCT16" s="341"/>
      <c r="RCU16" s="341"/>
      <c r="RCV16" s="341"/>
      <c r="RCW16" s="341"/>
      <c r="RCX16" s="341"/>
      <c r="RCY16" s="341"/>
      <c r="RCZ16" s="341"/>
      <c r="RDA16" s="341"/>
      <c r="RDB16" s="341"/>
      <c r="RDC16" s="341"/>
      <c r="RDD16" s="341"/>
      <c r="RDE16" s="341"/>
      <c r="RDF16" s="341"/>
      <c r="RDG16" s="341"/>
      <c r="RDH16" s="341"/>
      <c r="RDI16" s="341"/>
      <c r="RDJ16" s="341"/>
      <c r="RDK16" s="341"/>
      <c r="RDL16" s="341"/>
      <c r="RDM16" s="341"/>
      <c r="RDN16" s="341"/>
      <c r="RDO16" s="341"/>
      <c r="RDP16" s="341"/>
      <c r="RDQ16" s="341"/>
      <c r="RDR16" s="341"/>
      <c r="RDS16" s="341"/>
      <c r="RDT16" s="341"/>
      <c r="RDU16" s="341"/>
      <c r="RDV16" s="341"/>
      <c r="RDW16" s="341"/>
      <c r="RDX16" s="341"/>
      <c r="RDY16" s="341"/>
      <c r="RDZ16" s="341"/>
      <c r="REA16" s="341"/>
      <c r="REB16" s="341"/>
      <c r="REC16" s="341"/>
      <c r="RED16" s="341"/>
      <c r="REE16" s="341"/>
      <c r="REF16" s="341"/>
      <c r="REG16" s="341"/>
      <c r="REH16" s="341"/>
      <c r="REI16" s="341"/>
      <c r="REJ16" s="341"/>
      <c r="REK16" s="341"/>
      <c r="REL16" s="341"/>
      <c r="REM16" s="341"/>
      <c r="REN16" s="341"/>
      <c r="REO16" s="341"/>
      <c r="REP16" s="341"/>
      <c r="REQ16" s="341"/>
      <c r="RER16" s="341"/>
      <c r="RES16" s="341"/>
      <c r="RET16" s="341"/>
      <c r="REU16" s="341"/>
      <c r="REV16" s="341"/>
      <c r="REW16" s="341"/>
      <c r="REX16" s="341"/>
      <c r="REY16" s="341"/>
      <c r="REZ16" s="341"/>
      <c r="RFA16" s="341"/>
      <c r="RFB16" s="341"/>
      <c r="RFC16" s="341"/>
      <c r="RFD16" s="341"/>
      <c r="RFE16" s="341"/>
      <c r="RFF16" s="341"/>
      <c r="RFG16" s="341"/>
      <c r="RFH16" s="341"/>
      <c r="RFI16" s="341"/>
      <c r="RFJ16" s="341"/>
      <c r="RFK16" s="341"/>
      <c r="RFL16" s="341"/>
      <c r="RFM16" s="341"/>
      <c r="RFN16" s="341"/>
      <c r="RFO16" s="341"/>
      <c r="RFP16" s="341"/>
      <c r="RFQ16" s="341"/>
      <c r="RFR16" s="341"/>
      <c r="RFS16" s="341"/>
      <c r="RFT16" s="341"/>
      <c r="RFU16" s="341"/>
      <c r="RFV16" s="341"/>
      <c r="RFW16" s="341"/>
      <c r="RFX16" s="341"/>
      <c r="RFY16" s="341"/>
      <c r="RFZ16" s="341"/>
      <c r="RGA16" s="341"/>
      <c r="RGB16" s="341"/>
      <c r="RGC16" s="341"/>
      <c r="RGD16" s="341"/>
      <c r="RGE16" s="341"/>
      <c r="RGF16" s="341"/>
      <c r="RGG16" s="341"/>
      <c r="RGH16" s="341"/>
      <c r="RGI16" s="341"/>
      <c r="RGJ16" s="341"/>
      <c r="RGK16" s="341"/>
      <c r="RGL16" s="341"/>
      <c r="RGM16" s="341"/>
      <c r="RGN16" s="341"/>
      <c r="RGO16" s="341"/>
      <c r="RGP16" s="341"/>
      <c r="RGQ16" s="341"/>
      <c r="RGR16" s="341"/>
      <c r="RGS16" s="341"/>
      <c r="RGT16" s="341"/>
      <c r="RGU16" s="341"/>
      <c r="RGV16" s="341"/>
      <c r="RGW16" s="341"/>
      <c r="RGX16" s="341"/>
      <c r="RGY16" s="341"/>
      <c r="RGZ16" s="341"/>
      <c r="RHA16" s="341"/>
      <c r="RHB16" s="341"/>
      <c r="RHC16" s="341"/>
      <c r="RHD16" s="341"/>
      <c r="RHE16" s="341"/>
      <c r="RHF16" s="341"/>
      <c r="RHG16" s="341"/>
      <c r="RHH16" s="341"/>
      <c r="RHI16" s="341"/>
      <c r="RHJ16" s="341"/>
      <c r="RHK16" s="341"/>
      <c r="RHL16" s="341"/>
      <c r="RHM16" s="341"/>
      <c r="RHN16" s="341"/>
      <c r="RHO16" s="341"/>
      <c r="RHP16" s="341"/>
      <c r="RHQ16" s="341"/>
      <c r="RHR16" s="341"/>
      <c r="RHS16" s="341"/>
      <c r="RHT16" s="341"/>
      <c r="RHU16" s="341"/>
      <c r="RHV16" s="341"/>
      <c r="RHW16" s="341"/>
      <c r="RHX16" s="341"/>
      <c r="RHY16" s="341"/>
      <c r="RHZ16" s="341"/>
      <c r="RIA16" s="341"/>
      <c r="RIB16" s="341"/>
      <c r="RIC16" s="341"/>
      <c r="RID16" s="341"/>
      <c r="RIE16" s="341"/>
      <c r="RIF16" s="341"/>
      <c r="RIG16" s="341"/>
      <c r="RIH16" s="341"/>
      <c r="RII16" s="341"/>
      <c r="RIJ16" s="341"/>
      <c r="RIK16" s="341"/>
      <c r="RIL16" s="341"/>
      <c r="RIM16" s="341"/>
      <c r="RIN16" s="341"/>
      <c r="RIO16" s="341"/>
      <c r="RIP16" s="341"/>
      <c r="RIQ16" s="341"/>
      <c r="RIR16" s="341"/>
      <c r="RIS16" s="341"/>
      <c r="RIT16" s="341"/>
      <c r="RIU16" s="341"/>
      <c r="RIV16" s="341"/>
      <c r="RIW16" s="341"/>
      <c r="RIX16" s="341"/>
      <c r="RIY16" s="341"/>
      <c r="RIZ16" s="341"/>
      <c r="RJA16" s="341"/>
      <c r="RJB16" s="341"/>
      <c r="RJC16" s="341"/>
      <c r="RJD16" s="341"/>
      <c r="RJE16" s="341"/>
      <c r="RJF16" s="341"/>
      <c r="RJG16" s="341"/>
      <c r="RJH16" s="341"/>
      <c r="RJI16" s="341"/>
      <c r="RJJ16" s="341"/>
      <c r="RJK16" s="341"/>
      <c r="RJL16" s="341"/>
      <c r="RJM16" s="341"/>
      <c r="RJN16" s="341"/>
      <c r="RJO16" s="341"/>
      <c r="RJP16" s="341"/>
      <c r="RJQ16" s="341"/>
      <c r="RJR16" s="341"/>
      <c r="RJS16" s="341"/>
      <c r="RJT16" s="341"/>
      <c r="RJU16" s="341"/>
      <c r="RJV16" s="341"/>
      <c r="RJW16" s="341"/>
      <c r="RJX16" s="341"/>
      <c r="RJY16" s="341"/>
      <c r="RJZ16" s="341"/>
      <c r="RKA16" s="341"/>
      <c r="RKB16" s="341"/>
      <c r="RKC16" s="341"/>
      <c r="RKD16" s="341"/>
      <c r="RKE16" s="341"/>
      <c r="RKF16" s="341"/>
      <c r="RKG16" s="341"/>
      <c r="RKH16" s="341"/>
      <c r="RKI16" s="341"/>
      <c r="RKJ16" s="341"/>
      <c r="RKK16" s="341"/>
      <c r="RKL16" s="341"/>
      <c r="RKM16" s="341"/>
      <c r="RKN16" s="341"/>
      <c r="RKO16" s="341"/>
      <c r="RKP16" s="341"/>
      <c r="RKQ16" s="341"/>
      <c r="RKR16" s="341"/>
      <c r="RKS16" s="341"/>
      <c r="RKT16" s="341"/>
      <c r="RKU16" s="341"/>
      <c r="RKV16" s="341"/>
      <c r="RKW16" s="341"/>
      <c r="RKX16" s="341"/>
      <c r="RKY16" s="341"/>
      <c r="RKZ16" s="341"/>
      <c r="RLA16" s="341"/>
      <c r="RLB16" s="341"/>
      <c r="RLC16" s="341"/>
      <c r="RLD16" s="341"/>
      <c r="RLE16" s="341"/>
      <c r="RLF16" s="341"/>
      <c r="RLG16" s="341"/>
      <c r="RLH16" s="341"/>
      <c r="RLI16" s="341"/>
      <c r="RLJ16" s="341"/>
      <c r="RLK16" s="341"/>
      <c r="RLL16" s="341"/>
      <c r="RLM16" s="341"/>
      <c r="RLN16" s="341"/>
      <c r="RLO16" s="341"/>
      <c r="RLP16" s="341"/>
      <c r="RLQ16" s="341"/>
      <c r="RLR16" s="341"/>
      <c r="RLS16" s="341"/>
      <c r="RLT16" s="341"/>
      <c r="RLU16" s="341"/>
      <c r="RLV16" s="341"/>
      <c r="RLW16" s="341"/>
      <c r="RLX16" s="341"/>
      <c r="RLY16" s="341"/>
      <c r="RLZ16" s="341"/>
      <c r="RMA16" s="341"/>
      <c r="RMB16" s="341"/>
      <c r="RMC16" s="341"/>
      <c r="RMD16" s="341"/>
      <c r="RME16" s="341"/>
      <c r="RMF16" s="341"/>
      <c r="RMG16" s="341"/>
      <c r="RMH16" s="341"/>
      <c r="RMI16" s="341"/>
      <c r="RMJ16" s="341"/>
      <c r="RMK16" s="341"/>
      <c r="RML16" s="341"/>
      <c r="RMM16" s="341"/>
      <c r="RMN16" s="341"/>
      <c r="RMO16" s="341"/>
      <c r="RMP16" s="341"/>
      <c r="RMQ16" s="341"/>
      <c r="RMR16" s="341"/>
      <c r="RMS16" s="341"/>
      <c r="RMT16" s="341"/>
      <c r="RMU16" s="341"/>
      <c r="RMV16" s="341"/>
      <c r="RMW16" s="341"/>
      <c r="RMX16" s="341"/>
      <c r="RMY16" s="341"/>
      <c r="RMZ16" s="341"/>
      <c r="RNA16" s="341"/>
      <c r="RNB16" s="341"/>
      <c r="RNC16" s="341"/>
      <c r="RND16" s="341"/>
      <c r="RNE16" s="341"/>
      <c r="RNF16" s="341"/>
      <c r="RNG16" s="341"/>
      <c r="RNH16" s="341"/>
      <c r="RNI16" s="341"/>
      <c r="RNJ16" s="341"/>
      <c r="RNK16" s="341"/>
      <c r="RNL16" s="341"/>
      <c r="RNM16" s="341"/>
      <c r="RNN16" s="341"/>
      <c r="RNO16" s="341"/>
      <c r="RNP16" s="341"/>
      <c r="RNQ16" s="341"/>
      <c r="RNR16" s="341"/>
      <c r="RNS16" s="341"/>
      <c r="RNT16" s="341"/>
      <c r="RNU16" s="341"/>
      <c r="RNV16" s="341"/>
      <c r="RNW16" s="341"/>
      <c r="RNX16" s="341"/>
      <c r="RNY16" s="341"/>
      <c r="RNZ16" s="341"/>
      <c r="ROA16" s="341"/>
      <c r="ROB16" s="341"/>
      <c r="ROC16" s="341"/>
      <c r="ROD16" s="341"/>
      <c r="ROE16" s="341"/>
      <c r="ROF16" s="341"/>
      <c r="ROG16" s="341"/>
      <c r="ROH16" s="341"/>
      <c r="ROI16" s="341"/>
      <c r="ROJ16" s="341"/>
      <c r="ROK16" s="341"/>
      <c r="ROL16" s="341"/>
      <c r="ROM16" s="341"/>
      <c r="RON16" s="341"/>
      <c r="ROO16" s="341"/>
      <c r="ROP16" s="341"/>
      <c r="ROQ16" s="341"/>
      <c r="ROR16" s="341"/>
      <c r="ROS16" s="341"/>
      <c r="ROT16" s="341"/>
      <c r="ROU16" s="341"/>
      <c r="ROV16" s="341"/>
      <c r="ROW16" s="341"/>
      <c r="ROX16" s="341"/>
      <c r="ROY16" s="341"/>
      <c r="ROZ16" s="341"/>
      <c r="RPA16" s="341"/>
      <c r="RPB16" s="341"/>
      <c r="RPC16" s="341"/>
      <c r="RPD16" s="341"/>
      <c r="RPE16" s="341"/>
      <c r="RPF16" s="341"/>
      <c r="RPG16" s="341"/>
      <c r="RPH16" s="341"/>
      <c r="RPI16" s="341"/>
      <c r="RPJ16" s="341"/>
      <c r="RPK16" s="341"/>
      <c r="RPL16" s="341"/>
      <c r="RPM16" s="341"/>
      <c r="RPN16" s="341"/>
      <c r="RPO16" s="341"/>
      <c r="RPP16" s="341"/>
      <c r="RPQ16" s="341"/>
      <c r="RPR16" s="341"/>
      <c r="RPS16" s="341"/>
      <c r="RPT16" s="341"/>
      <c r="RPU16" s="341"/>
      <c r="RPV16" s="341"/>
      <c r="RPW16" s="341"/>
      <c r="RPX16" s="341"/>
      <c r="RPY16" s="341"/>
      <c r="RPZ16" s="341"/>
      <c r="RQA16" s="341"/>
      <c r="RQB16" s="341"/>
      <c r="RQC16" s="341"/>
      <c r="RQD16" s="341"/>
      <c r="RQE16" s="341"/>
      <c r="RQF16" s="341"/>
      <c r="RQG16" s="341"/>
      <c r="RQH16" s="341"/>
      <c r="RQI16" s="341"/>
      <c r="RQJ16" s="341"/>
      <c r="RQK16" s="341"/>
      <c r="RQL16" s="341"/>
      <c r="RQM16" s="341"/>
      <c r="RQN16" s="341"/>
      <c r="RQO16" s="341"/>
      <c r="RQP16" s="341"/>
      <c r="RQQ16" s="341"/>
      <c r="RQR16" s="341"/>
      <c r="RQS16" s="341"/>
      <c r="RQT16" s="341"/>
      <c r="RQU16" s="341"/>
      <c r="RQV16" s="341"/>
      <c r="RQW16" s="341"/>
      <c r="RQX16" s="341"/>
      <c r="RQY16" s="341"/>
      <c r="RQZ16" s="341"/>
      <c r="RRA16" s="341"/>
      <c r="RRB16" s="341"/>
      <c r="RRC16" s="341"/>
      <c r="RRD16" s="341"/>
      <c r="RRE16" s="341"/>
      <c r="RRF16" s="341"/>
      <c r="RRG16" s="341"/>
      <c r="RRH16" s="341"/>
      <c r="RRI16" s="341"/>
      <c r="RRJ16" s="341"/>
      <c r="RRK16" s="341"/>
      <c r="RRL16" s="341"/>
      <c r="RRM16" s="341"/>
      <c r="RRN16" s="341"/>
      <c r="RRO16" s="341"/>
      <c r="RRP16" s="341"/>
      <c r="RRQ16" s="341"/>
      <c r="RRR16" s="341"/>
      <c r="RRS16" s="341"/>
      <c r="RRT16" s="341"/>
      <c r="RRU16" s="341"/>
      <c r="RRV16" s="341"/>
      <c r="RRW16" s="341"/>
      <c r="RRX16" s="341"/>
      <c r="RRY16" s="341"/>
      <c r="RRZ16" s="341"/>
      <c r="RSA16" s="341"/>
      <c r="RSB16" s="341"/>
      <c r="RSC16" s="341"/>
      <c r="RSD16" s="341"/>
      <c r="RSE16" s="341"/>
      <c r="RSF16" s="341"/>
      <c r="RSG16" s="341"/>
      <c r="RSH16" s="341"/>
      <c r="RSI16" s="341"/>
      <c r="RSJ16" s="341"/>
      <c r="RSK16" s="341"/>
      <c r="RSL16" s="341"/>
      <c r="RSM16" s="341"/>
      <c r="RSN16" s="341"/>
      <c r="RSO16" s="341"/>
      <c r="RSP16" s="341"/>
      <c r="RSQ16" s="341"/>
      <c r="RSR16" s="341"/>
      <c r="RSS16" s="341"/>
      <c r="RST16" s="341"/>
      <c r="RSU16" s="341"/>
      <c r="RSV16" s="341"/>
      <c r="RSW16" s="341"/>
      <c r="RSX16" s="341"/>
      <c r="RSY16" s="341"/>
      <c r="RSZ16" s="341"/>
      <c r="RTA16" s="341"/>
      <c r="RTB16" s="341"/>
      <c r="RTC16" s="341"/>
      <c r="RTD16" s="341"/>
      <c r="RTE16" s="341"/>
      <c r="RTF16" s="341"/>
      <c r="RTG16" s="341"/>
      <c r="RTH16" s="341"/>
      <c r="RTI16" s="341"/>
      <c r="RTJ16" s="341"/>
      <c r="RTK16" s="341"/>
      <c r="RTL16" s="341"/>
      <c r="RTM16" s="341"/>
      <c r="RTN16" s="341"/>
      <c r="RTO16" s="341"/>
      <c r="RTP16" s="341"/>
      <c r="RTQ16" s="341"/>
      <c r="RTR16" s="341"/>
      <c r="RTS16" s="341"/>
      <c r="RTT16" s="341"/>
      <c r="RTU16" s="341"/>
      <c r="RTV16" s="341"/>
      <c r="RTW16" s="341"/>
      <c r="RTX16" s="341"/>
      <c r="RTY16" s="341"/>
      <c r="RTZ16" s="341"/>
      <c r="RUA16" s="341"/>
      <c r="RUB16" s="341"/>
      <c r="RUC16" s="341"/>
      <c r="RUD16" s="341"/>
      <c r="RUE16" s="341"/>
      <c r="RUF16" s="341"/>
      <c r="RUG16" s="341"/>
      <c r="RUH16" s="341"/>
      <c r="RUI16" s="341"/>
      <c r="RUJ16" s="341"/>
      <c r="RUK16" s="341"/>
      <c r="RUL16" s="341"/>
      <c r="RUM16" s="341"/>
      <c r="RUN16" s="341"/>
      <c r="RUO16" s="341"/>
      <c r="RUP16" s="341"/>
      <c r="RUQ16" s="341"/>
      <c r="RUR16" s="341"/>
      <c r="RUS16" s="341"/>
      <c r="RUT16" s="341"/>
      <c r="RUU16" s="341"/>
      <c r="RUV16" s="341"/>
      <c r="RUW16" s="341"/>
      <c r="RUX16" s="341"/>
      <c r="RUY16" s="341"/>
      <c r="RUZ16" s="341"/>
      <c r="RVA16" s="341"/>
      <c r="RVB16" s="341"/>
      <c r="RVC16" s="341"/>
      <c r="RVD16" s="341"/>
      <c r="RVE16" s="341"/>
      <c r="RVF16" s="341"/>
      <c r="RVG16" s="341"/>
      <c r="RVH16" s="341"/>
      <c r="RVI16" s="341"/>
      <c r="RVJ16" s="341"/>
      <c r="RVK16" s="341"/>
      <c r="RVL16" s="341"/>
      <c r="RVM16" s="341"/>
      <c r="RVN16" s="341"/>
      <c r="RVO16" s="341"/>
      <c r="RVP16" s="341"/>
      <c r="RVQ16" s="341"/>
      <c r="RVR16" s="341"/>
      <c r="RVS16" s="341"/>
      <c r="RVT16" s="341"/>
      <c r="RVU16" s="341"/>
      <c r="RVV16" s="341"/>
      <c r="RVW16" s="341"/>
      <c r="RVX16" s="341"/>
      <c r="RVY16" s="341"/>
      <c r="RVZ16" s="341"/>
      <c r="RWA16" s="341"/>
      <c r="RWB16" s="341"/>
      <c r="RWC16" s="341"/>
      <c r="RWD16" s="341"/>
      <c r="RWE16" s="341"/>
      <c r="RWF16" s="341"/>
      <c r="RWG16" s="341"/>
      <c r="RWH16" s="341"/>
      <c r="RWI16" s="341"/>
      <c r="RWJ16" s="341"/>
      <c r="RWK16" s="341"/>
      <c r="RWL16" s="341"/>
      <c r="RWM16" s="341"/>
      <c r="RWN16" s="341"/>
      <c r="RWO16" s="341"/>
      <c r="RWP16" s="341"/>
      <c r="RWQ16" s="341"/>
      <c r="RWR16" s="341"/>
      <c r="RWS16" s="341"/>
      <c r="RWT16" s="341"/>
      <c r="RWU16" s="341"/>
      <c r="RWV16" s="341"/>
      <c r="RWW16" s="341"/>
      <c r="RWX16" s="341"/>
      <c r="RWY16" s="341"/>
      <c r="RWZ16" s="341"/>
      <c r="RXA16" s="341"/>
      <c r="RXB16" s="341"/>
      <c r="RXC16" s="341"/>
      <c r="RXD16" s="341"/>
      <c r="RXE16" s="341"/>
      <c r="RXF16" s="341"/>
      <c r="RXG16" s="341"/>
      <c r="RXH16" s="341"/>
      <c r="RXI16" s="341"/>
      <c r="RXJ16" s="341"/>
      <c r="RXK16" s="341"/>
      <c r="RXL16" s="341"/>
      <c r="RXM16" s="341"/>
      <c r="RXN16" s="341"/>
      <c r="RXO16" s="341"/>
      <c r="RXP16" s="341"/>
      <c r="RXQ16" s="341"/>
      <c r="RXR16" s="341"/>
      <c r="RXS16" s="341"/>
      <c r="RXT16" s="341"/>
      <c r="RXU16" s="341"/>
      <c r="RXV16" s="341"/>
      <c r="RXW16" s="341"/>
      <c r="RXX16" s="341"/>
      <c r="RXY16" s="341"/>
      <c r="RXZ16" s="341"/>
      <c r="RYA16" s="341"/>
      <c r="RYB16" s="341"/>
      <c r="RYC16" s="341"/>
      <c r="RYD16" s="341"/>
      <c r="RYE16" s="341"/>
      <c r="RYF16" s="341"/>
      <c r="RYG16" s="341"/>
      <c r="RYH16" s="341"/>
      <c r="RYI16" s="341"/>
      <c r="RYJ16" s="341"/>
      <c r="RYK16" s="341"/>
      <c r="RYL16" s="341"/>
      <c r="RYM16" s="341"/>
      <c r="RYN16" s="341"/>
      <c r="RYO16" s="341"/>
      <c r="RYP16" s="341"/>
      <c r="RYQ16" s="341"/>
      <c r="RYR16" s="341"/>
      <c r="RYS16" s="341"/>
      <c r="RYT16" s="341"/>
      <c r="RYU16" s="341"/>
      <c r="RYV16" s="341"/>
      <c r="RYW16" s="341"/>
      <c r="RYX16" s="341"/>
      <c r="RYY16" s="341"/>
      <c r="RYZ16" s="341"/>
      <c r="RZA16" s="341"/>
      <c r="RZB16" s="341"/>
      <c r="RZC16" s="341"/>
      <c r="RZD16" s="341"/>
      <c r="RZE16" s="341"/>
      <c r="RZF16" s="341"/>
      <c r="RZG16" s="341"/>
      <c r="RZH16" s="341"/>
      <c r="RZI16" s="341"/>
      <c r="RZJ16" s="341"/>
      <c r="RZK16" s="341"/>
      <c r="RZL16" s="341"/>
      <c r="RZM16" s="341"/>
      <c r="RZN16" s="341"/>
      <c r="RZO16" s="341"/>
      <c r="RZP16" s="341"/>
      <c r="RZQ16" s="341"/>
      <c r="RZR16" s="341"/>
      <c r="RZS16" s="341"/>
      <c r="RZT16" s="341"/>
      <c r="RZU16" s="341"/>
      <c r="RZV16" s="341"/>
      <c r="RZW16" s="341"/>
      <c r="RZX16" s="341"/>
      <c r="RZY16" s="341"/>
      <c r="RZZ16" s="341"/>
      <c r="SAA16" s="341"/>
      <c r="SAB16" s="341"/>
      <c r="SAC16" s="341"/>
      <c r="SAD16" s="341"/>
      <c r="SAE16" s="341"/>
      <c r="SAF16" s="341"/>
      <c r="SAG16" s="341"/>
      <c r="SAH16" s="341"/>
      <c r="SAI16" s="341"/>
      <c r="SAJ16" s="341"/>
      <c r="SAK16" s="341"/>
      <c r="SAL16" s="341"/>
      <c r="SAM16" s="341"/>
      <c r="SAN16" s="341"/>
      <c r="SAO16" s="341"/>
      <c r="SAP16" s="341"/>
      <c r="SAQ16" s="341"/>
      <c r="SAR16" s="341"/>
      <c r="SAS16" s="341"/>
      <c r="SAT16" s="341"/>
      <c r="SAU16" s="341"/>
      <c r="SAV16" s="341"/>
      <c r="SAW16" s="341"/>
      <c r="SAX16" s="341"/>
      <c r="SAY16" s="341"/>
      <c r="SAZ16" s="341"/>
      <c r="SBA16" s="341"/>
      <c r="SBB16" s="341"/>
      <c r="SBC16" s="341"/>
      <c r="SBD16" s="341"/>
      <c r="SBE16" s="341"/>
      <c r="SBF16" s="341"/>
      <c r="SBG16" s="341"/>
      <c r="SBH16" s="341"/>
      <c r="SBI16" s="341"/>
      <c r="SBJ16" s="341"/>
      <c r="SBK16" s="341"/>
      <c r="SBL16" s="341"/>
      <c r="SBM16" s="341"/>
      <c r="SBN16" s="341"/>
      <c r="SBO16" s="341"/>
      <c r="SBP16" s="341"/>
      <c r="SBQ16" s="341"/>
      <c r="SBR16" s="341"/>
      <c r="SBS16" s="341"/>
      <c r="SBT16" s="341"/>
      <c r="SBU16" s="341"/>
      <c r="SBV16" s="341"/>
      <c r="SBW16" s="341"/>
      <c r="SBX16" s="341"/>
      <c r="SBY16" s="341"/>
      <c r="SBZ16" s="341"/>
      <c r="SCA16" s="341"/>
      <c r="SCB16" s="341"/>
      <c r="SCC16" s="341"/>
      <c r="SCD16" s="341"/>
      <c r="SCE16" s="341"/>
      <c r="SCF16" s="341"/>
      <c r="SCG16" s="341"/>
      <c r="SCH16" s="341"/>
      <c r="SCI16" s="341"/>
      <c r="SCJ16" s="341"/>
      <c r="SCK16" s="341"/>
      <c r="SCL16" s="341"/>
      <c r="SCM16" s="341"/>
      <c r="SCN16" s="341"/>
      <c r="SCO16" s="341"/>
      <c r="SCP16" s="341"/>
      <c r="SCQ16" s="341"/>
      <c r="SCR16" s="341"/>
      <c r="SCS16" s="341"/>
      <c r="SCT16" s="341"/>
      <c r="SCU16" s="341"/>
      <c r="SCV16" s="341"/>
      <c r="SCW16" s="341"/>
      <c r="SCX16" s="341"/>
      <c r="SCY16" s="341"/>
      <c r="SCZ16" s="341"/>
      <c r="SDA16" s="341"/>
      <c r="SDB16" s="341"/>
      <c r="SDC16" s="341"/>
      <c r="SDD16" s="341"/>
      <c r="SDE16" s="341"/>
      <c r="SDF16" s="341"/>
      <c r="SDG16" s="341"/>
      <c r="SDH16" s="341"/>
      <c r="SDI16" s="341"/>
      <c r="SDJ16" s="341"/>
      <c r="SDK16" s="341"/>
      <c r="SDL16" s="341"/>
      <c r="SDM16" s="341"/>
      <c r="SDN16" s="341"/>
      <c r="SDO16" s="341"/>
      <c r="SDP16" s="341"/>
      <c r="SDQ16" s="341"/>
      <c r="SDR16" s="341"/>
      <c r="SDS16" s="341"/>
      <c r="SDT16" s="341"/>
      <c r="SDU16" s="341"/>
      <c r="SDV16" s="341"/>
      <c r="SDW16" s="341"/>
      <c r="SDX16" s="341"/>
      <c r="SDY16" s="341"/>
      <c r="SDZ16" s="341"/>
      <c r="SEA16" s="341"/>
      <c r="SEB16" s="341"/>
      <c r="SEC16" s="341"/>
      <c r="SED16" s="341"/>
      <c r="SEE16" s="341"/>
      <c r="SEF16" s="341"/>
      <c r="SEG16" s="341"/>
      <c r="SEH16" s="341"/>
      <c r="SEI16" s="341"/>
      <c r="SEJ16" s="341"/>
      <c r="SEK16" s="341"/>
      <c r="SEL16" s="341"/>
      <c r="SEM16" s="341"/>
      <c r="SEN16" s="341"/>
      <c r="SEO16" s="341"/>
      <c r="SEP16" s="341"/>
      <c r="SEQ16" s="341"/>
      <c r="SER16" s="341"/>
      <c r="SES16" s="341"/>
      <c r="SET16" s="341"/>
      <c r="SEU16" s="341"/>
      <c r="SEV16" s="341"/>
      <c r="SEW16" s="341"/>
      <c r="SEX16" s="341"/>
      <c r="SEY16" s="341"/>
      <c r="SEZ16" s="341"/>
      <c r="SFA16" s="341"/>
      <c r="SFB16" s="341"/>
      <c r="SFC16" s="341"/>
      <c r="SFD16" s="341"/>
      <c r="SFE16" s="341"/>
      <c r="SFF16" s="341"/>
      <c r="SFG16" s="341"/>
      <c r="SFH16" s="341"/>
      <c r="SFI16" s="341"/>
      <c r="SFJ16" s="341"/>
      <c r="SFK16" s="341"/>
      <c r="SFL16" s="341"/>
      <c r="SFM16" s="341"/>
      <c r="SFN16" s="341"/>
      <c r="SFO16" s="341"/>
      <c r="SFP16" s="341"/>
      <c r="SFQ16" s="341"/>
      <c r="SFR16" s="341"/>
      <c r="SFS16" s="341"/>
      <c r="SFT16" s="341"/>
      <c r="SFU16" s="341"/>
      <c r="SFV16" s="341"/>
      <c r="SFW16" s="341"/>
      <c r="SFX16" s="341"/>
      <c r="SFY16" s="341"/>
      <c r="SFZ16" s="341"/>
      <c r="SGA16" s="341"/>
      <c r="SGB16" s="341"/>
      <c r="SGC16" s="341"/>
      <c r="SGD16" s="341"/>
      <c r="SGE16" s="341"/>
      <c r="SGF16" s="341"/>
      <c r="SGG16" s="341"/>
      <c r="SGH16" s="341"/>
      <c r="SGI16" s="341"/>
      <c r="SGJ16" s="341"/>
      <c r="SGK16" s="341"/>
      <c r="SGL16" s="341"/>
      <c r="SGM16" s="341"/>
      <c r="SGN16" s="341"/>
      <c r="SGO16" s="341"/>
      <c r="SGP16" s="341"/>
      <c r="SGQ16" s="341"/>
      <c r="SGR16" s="341"/>
      <c r="SGS16" s="341"/>
      <c r="SGT16" s="341"/>
      <c r="SGU16" s="341"/>
      <c r="SGV16" s="341"/>
      <c r="SGW16" s="341"/>
      <c r="SGX16" s="341"/>
      <c r="SGY16" s="341"/>
      <c r="SGZ16" s="341"/>
      <c r="SHA16" s="341"/>
      <c r="SHB16" s="341"/>
      <c r="SHC16" s="341"/>
      <c r="SHD16" s="341"/>
      <c r="SHE16" s="341"/>
      <c r="SHF16" s="341"/>
      <c r="SHG16" s="341"/>
      <c r="SHH16" s="341"/>
      <c r="SHI16" s="341"/>
      <c r="SHJ16" s="341"/>
      <c r="SHK16" s="341"/>
      <c r="SHL16" s="341"/>
      <c r="SHM16" s="341"/>
      <c r="SHN16" s="341"/>
      <c r="SHO16" s="341"/>
      <c r="SHP16" s="341"/>
      <c r="SHQ16" s="341"/>
      <c r="SHR16" s="341"/>
      <c r="SHS16" s="341"/>
      <c r="SHT16" s="341"/>
      <c r="SHU16" s="341"/>
      <c r="SHV16" s="341"/>
      <c r="SHW16" s="341"/>
      <c r="SHX16" s="341"/>
      <c r="SHY16" s="341"/>
      <c r="SHZ16" s="341"/>
      <c r="SIA16" s="341"/>
      <c r="SIB16" s="341"/>
      <c r="SIC16" s="341"/>
      <c r="SID16" s="341"/>
      <c r="SIE16" s="341"/>
      <c r="SIF16" s="341"/>
      <c r="SIG16" s="341"/>
      <c r="SIH16" s="341"/>
      <c r="SII16" s="341"/>
      <c r="SIJ16" s="341"/>
      <c r="SIK16" s="341"/>
      <c r="SIL16" s="341"/>
      <c r="SIM16" s="341"/>
      <c r="SIN16" s="341"/>
      <c r="SIO16" s="341"/>
      <c r="SIP16" s="341"/>
      <c r="SIQ16" s="341"/>
      <c r="SIR16" s="341"/>
      <c r="SIS16" s="341"/>
      <c r="SIT16" s="341"/>
      <c r="SIU16" s="341"/>
      <c r="SIV16" s="341"/>
      <c r="SIW16" s="341"/>
      <c r="SIX16" s="341"/>
      <c r="SIY16" s="341"/>
      <c r="SIZ16" s="341"/>
      <c r="SJA16" s="341"/>
      <c r="SJB16" s="341"/>
      <c r="SJC16" s="341"/>
      <c r="SJD16" s="341"/>
      <c r="SJE16" s="341"/>
      <c r="SJF16" s="341"/>
      <c r="SJG16" s="341"/>
      <c r="SJH16" s="341"/>
      <c r="SJI16" s="341"/>
      <c r="SJJ16" s="341"/>
      <c r="SJK16" s="341"/>
      <c r="SJL16" s="341"/>
      <c r="SJM16" s="341"/>
      <c r="SJN16" s="341"/>
      <c r="SJO16" s="341"/>
      <c r="SJP16" s="341"/>
      <c r="SJQ16" s="341"/>
      <c r="SJR16" s="341"/>
      <c r="SJS16" s="341"/>
      <c r="SJT16" s="341"/>
      <c r="SJU16" s="341"/>
      <c r="SJV16" s="341"/>
      <c r="SJW16" s="341"/>
      <c r="SJX16" s="341"/>
      <c r="SJY16" s="341"/>
      <c r="SJZ16" s="341"/>
      <c r="SKA16" s="341"/>
      <c r="SKB16" s="341"/>
      <c r="SKC16" s="341"/>
      <c r="SKD16" s="341"/>
      <c r="SKE16" s="341"/>
      <c r="SKF16" s="341"/>
      <c r="SKG16" s="341"/>
      <c r="SKH16" s="341"/>
      <c r="SKI16" s="341"/>
      <c r="SKJ16" s="341"/>
      <c r="SKK16" s="341"/>
      <c r="SKL16" s="341"/>
      <c r="SKM16" s="341"/>
      <c r="SKN16" s="341"/>
      <c r="SKO16" s="341"/>
      <c r="SKP16" s="341"/>
      <c r="SKQ16" s="341"/>
      <c r="SKR16" s="341"/>
      <c r="SKS16" s="341"/>
      <c r="SKT16" s="341"/>
      <c r="SKU16" s="341"/>
      <c r="SKV16" s="341"/>
      <c r="SKW16" s="341"/>
      <c r="SKX16" s="341"/>
      <c r="SKY16" s="341"/>
      <c r="SKZ16" s="341"/>
      <c r="SLA16" s="341"/>
      <c r="SLB16" s="341"/>
      <c r="SLC16" s="341"/>
      <c r="SLD16" s="341"/>
      <c r="SLE16" s="341"/>
      <c r="SLF16" s="341"/>
      <c r="SLG16" s="341"/>
      <c r="SLH16" s="341"/>
      <c r="SLI16" s="341"/>
      <c r="SLJ16" s="341"/>
      <c r="SLK16" s="341"/>
      <c r="SLL16" s="341"/>
      <c r="SLM16" s="341"/>
      <c r="SLN16" s="341"/>
      <c r="SLO16" s="341"/>
      <c r="SLP16" s="341"/>
      <c r="SLQ16" s="341"/>
      <c r="SLR16" s="341"/>
      <c r="SLS16" s="341"/>
      <c r="SLT16" s="341"/>
      <c r="SLU16" s="341"/>
      <c r="SLV16" s="341"/>
      <c r="SLW16" s="341"/>
      <c r="SLX16" s="341"/>
      <c r="SLY16" s="341"/>
      <c r="SLZ16" s="341"/>
      <c r="SMA16" s="341"/>
      <c r="SMB16" s="341"/>
      <c r="SMC16" s="341"/>
      <c r="SMD16" s="341"/>
      <c r="SME16" s="341"/>
      <c r="SMF16" s="341"/>
      <c r="SMG16" s="341"/>
      <c r="SMH16" s="341"/>
      <c r="SMI16" s="341"/>
      <c r="SMJ16" s="341"/>
      <c r="SMK16" s="341"/>
      <c r="SML16" s="341"/>
      <c r="SMM16" s="341"/>
      <c r="SMN16" s="341"/>
      <c r="SMO16" s="341"/>
      <c r="SMP16" s="341"/>
      <c r="SMQ16" s="341"/>
      <c r="SMR16" s="341"/>
      <c r="SMS16" s="341"/>
      <c r="SMT16" s="341"/>
      <c r="SMU16" s="341"/>
      <c r="SMV16" s="341"/>
      <c r="SMW16" s="341"/>
      <c r="SMX16" s="341"/>
      <c r="SMY16" s="341"/>
      <c r="SMZ16" s="341"/>
      <c r="SNA16" s="341"/>
      <c r="SNB16" s="341"/>
      <c r="SNC16" s="341"/>
      <c r="SND16" s="341"/>
      <c r="SNE16" s="341"/>
      <c r="SNF16" s="341"/>
      <c r="SNG16" s="341"/>
      <c r="SNH16" s="341"/>
      <c r="SNI16" s="341"/>
      <c r="SNJ16" s="341"/>
      <c r="SNK16" s="341"/>
      <c r="SNL16" s="341"/>
      <c r="SNM16" s="341"/>
      <c r="SNN16" s="341"/>
      <c r="SNO16" s="341"/>
      <c r="SNP16" s="341"/>
      <c r="SNQ16" s="341"/>
      <c r="SNR16" s="341"/>
      <c r="SNS16" s="341"/>
      <c r="SNT16" s="341"/>
      <c r="SNU16" s="341"/>
      <c r="SNV16" s="341"/>
      <c r="SNW16" s="341"/>
      <c r="SNX16" s="341"/>
      <c r="SNY16" s="341"/>
      <c r="SNZ16" s="341"/>
      <c r="SOA16" s="341"/>
      <c r="SOB16" s="341"/>
      <c r="SOC16" s="341"/>
      <c r="SOD16" s="341"/>
      <c r="SOE16" s="341"/>
      <c r="SOF16" s="341"/>
      <c r="SOG16" s="341"/>
      <c r="SOH16" s="341"/>
      <c r="SOI16" s="341"/>
      <c r="SOJ16" s="341"/>
      <c r="SOK16" s="341"/>
      <c r="SOL16" s="341"/>
      <c r="SOM16" s="341"/>
      <c r="SON16" s="341"/>
      <c r="SOO16" s="341"/>
      <c r="SOP16" s="341"/>
      <c r="SOQ16" s="341"/>
      <c r="SOR16" s="341"/>
      <c r="SOS16" s="341"/>
      <c r="SOT16" s="341"/>
      <c r="SOU16" s="341"/>
      <c r="SOV16" s="341"/>
      <c r="SOW16" s="341"/>
      <c r="SOX16" s="341"/>
      <c r="SOY16" s="341"/>
      <c r="SOZ16" s="341"/>
      <c r="SPA16" s="341"/>
      <c r="SPB16" s="341"/>
      <c r="SPC16" s="341"/>
      <c r="SPD16" s="341"/>
      <c r="SPE16" s="341"/>
      <c r="SPF16" s="341"/>
      <c r="SPG16" s="341"/>
      <c r="SPH16" s="341"/>
      <c r="SPI16" s="341"/>
      <c r="SPJ16" s="341"/>
      <c r="SPK16" s="341"/>
      <c r="SPL16" s="341"/>
      <c r="SPM16" s="341"/>
      <c r="SPN16" s="341"/>
      <c r="SPO16" s="341"/>
      <c r="SPP16" s="341"/>
      <c r="SPQ16" s="341"/>
      <c r="SPR16" s="341"/>
      <c r="SPS16" s="341"/>
      <c r="SPT16" s="341"/>
      <c r="SPU16" s="341"/>
      <c r="SPV16" s="341"/>
      <c r="SPW16" s="341"/>
      <c r="SPX16" s="341"/>
      <c r="SPY16" s="341"/>
      <c r="SPZ16" s="341"/>
      <c r="SQA16" s="341"/>
      <c r="SQB16" s="341"/>
      <c r="SQC16" s="341"/>
      <c r="SQD16" s="341"/>
      <c r="SQE16" s="341"/>
      <c r="SQF16" s="341"/>
      <c r="SQG16" s="341"/>
      <c r="SQH16" s="341"/>
      <c r="SQI16" s="341"/>
      <c r="SQJ16" s="341"/>
      <c r="SQK16" s="341"/>
      <c r="SQL16" s="341"/>
      <c r="SQM16" s="341"/>
      <c r="SQN16" s="341"/>
      <c r="SQO16" s="341"/>
      <c r="SQP16" s="341"/>
      <c r="SQQ16" s="341"/>
      <c r="SQR16" s="341"/>
      <c r="SQS16" s="341"/>
      <c r="SQT16" s="341"/>
      <c r="SQU16" s="341"/>
      <c r="SQV16" s="341"/>
      <c r="SQW16" s="341"/>
      <c r="SQX16" s="341"/>
      <c r="SQY16" s="341"/>
      <c r="SQZ16" s="341"/>
      <c r="SRA16" s="341"/>
      <c r="SRB16" s="341"/>
      <c r="SRC16" s="341"/>
      <c r="SRD16" s="341"/>
      <c r="SRE16" s="341"/>
      <c r="SRF16" s="341"/>
      <c r="SRG16" s="341"/>
      <c r="SRH16" s="341"/>
      <c r="SRI16" s="341"/>
      <c r="SRJ16" s="341"/>
      <c r="SRK16" s="341"/>
      <c r="SRL16" s="341"/>
      <c r="SRM16" s="341"/>
      <c r="SRN16" s="341"/>
      <c r="SRO16" s="341"/>
      <c r="SRP16" s="341"/>
      <c r="SRQ16" s="341"/>
      <c r="SRR16" s="341"/>
      <c r="SRS16" s="341"/>
      <c r="SRT16" s="341"/>
      <c r="SRU16" s="341"/>
      <c r="SRV16" s="341"/>
      <c r="SRW16" s="341"/>
      <c r="SRX16" s="341"/>
      <c r="SRY16" s="341"/>
      <c r="SRZ16" s="341"/>
      <c r="SSA16" s="341"/>
      <c r="SSB16" s="341"/>
      <c r="SSC16" s="341"/>
      <c r="SSD16" s="341"/>
      <c r="SSE16" s="341"/>
      <c r="SSF16" s="341"/>
      <c r="SSG16" s="341"/>
      <c r="SSH16" s="341"/>
      <c r="SSI16" s="341"/>
      <c r="SSJ16" s="341"/>
      <c r="SSK16" s="341"/>
      <c r="SSL16" s="341"/>
      <c r="SSM16" s="341"/>
      <c r="SSN16" s="341"/>
      <c r="SSO16" s="341"/>
      <c r="SSP16" s="341"/>
      <c r="SSQ16" s="341"/>
      <c r="SSR16" s="341"/>
      <c r="SSS16" s="341"/>
      <c r="SST16" s="341"/>
      <c r="SSU16" s="341"/>
      <c r="SSV16" s="341"/>
      <c r="SSW16" s="341"/>
      <c r="SSX16" s="341"/>
      <c r="SSY16" s="341"/>
      <c r="SSZ16" s="341"/>
      <c r="STA16" s="341"/>
      <c r="STB16" s="341"/>
      <c r="STC16" s="341"/>
      <c r="STD16" s="341"/>
      <c r="STE16" s="341"/>
      <c r="STF16" s="341"/>
      <c r="STG16" s="341"/>
      <c r="STH16" s="341"/>
      <c r="STI16" s="341"/>
      <c r="STJ16" s="341"/>
      <c r="STK16" s="341"/>
      <c r="STL16" s="341"/>
      <c r="STM16" s="341"/>
      <c r="STN16" s="341"/>
      <c r="STO16" s="341"/>
      <c r="STP16" s="341"/>
      <c r="STQ16" s="341"/>
      <c r="STR16" s="341"/>
      <c r="STS16" s="341"/>
      <c r="STT16" s="341"/>
      <c r="STU16" s="341"/>
      <c r="STV16" s="341"/>
      <c r="STW16" s="341"/>
      <c r="STX16" s="341"/>
      <c r="STY16" s="341"/>
      <c r="STZ16" s="341"/>
      <c r="SUA16" s="341"/>
      <c r="SUB16" s="341"/>
      <c r="SUC16" s="341"/>
      <c r="SUD16" s="341"/>
      <c r="SUE16" s="341"/>
      <c r="SUF16" s="341"/>
      <c r="SUG16" s="341"/>
      <c r="SUH16" s="341"/>
      <c r="SUI16" s="341"/>
      <c r="SUJ16" s="341"/>
      <c r="SUK16" s="341"/>
      <c r="SUL16" s="341"/>
      <c r="SUM16" s="341"/>
      <c r="SUN16" s="341"/>
      <c r="SUO16" s="341"/>
      <c r="SUP16" s="341"/>
      <c r="SUQ16" s="341"/>
      <c r="SUR16" s="341"/>
      <c r="SUS16" s="341"/>
      <c r="SUT16" s="341"/>
      <c r="SUU16" s="341"/>
      <c r="SUV16" s="341"/>
      <c r="SUW16" s="341"/>
      <c r="SUX16" s="341"/>
      <c r="SUY16" s="341"/>
      <c r="SUZ16" s="341"/>
      <c r="SVA16" s="341"/>
      <c r="SVB16" s="341"/>
      <c r="SVC16" s="341"/>
      <c r="SVD16" s="341"/>
      <c r="SVE16" s="341"/>
      <c r="SVF16" s="341"/>
      <c r="SVG16" s="341"/>
      <c r="SVH16" s="341"/>
      <c r="SVI16" s="341"/>
      <c r="SVJ16" s="341"/>
      <c r="SVK16" s="341"/>
      <c r="SVL16" s="341"/>
      <c r="SVM16" s="341"/>
      <c r="SVN16" s="341"/>
      <c r="SVO16" s="341"/>
      <c r="SVP16" s="341"/>
      <c r="SVQ16" s="341"/>
      <c r="SVR16" s="341"/>
      <c r="SVS16" s="341"/>
      <c r="SVT16" s="341"/>
      <c r="SVU16" s="341"/>
      <c r="SVV16" s="341"/>
      <c r="SVW16" s="341"/>
      <c r="SVX16" s="341"/>
      <c r="SVY16" s="341"/>
      <c r="SVZ16" s="341"/>
      <c r="SWA16" s="341"/>
      <c r="SWB16" s="341"/>
      <c r="SWC16" s="341"/>
      <c r="SWD16" s="341"/>
      <c r="SWE16" s="341"/>
      <c r="SWF16" s="341"/>
      <c r="SWG16" s="341"/>
      <c r="SWH16" s="341"/>
      <c r="SWI16" s="341"/>
      <c r="SWJ16" s="341"/>
      <c r="SWK16" s="341"/>
      <c r="SWL16" s="341"/>
      <c r="SWM16" s="341"/>
      <c r="SWN16" s="341"/>
      <c r="SWO16" s="341"/>
      <c r="SWP16" s="341"/>
      <c r="SWQ16" s="341"/>
      <c r="SWR16" s="341"/>
      <c r="SWS16" s="341"/>
      <c r="SWT16" s="341"/>
      <c r="SWU16" s="341"/>
      <c r="SWV16" s="341"/>
      <c r="SWW16" s="341"/>
      <c r="SWX16" s="341"/>
      <c r="SWY16" s="341"/>
      <c r="SWZ16" s="341"/>
      <c r="SXA16" s="341"/>
      <c r="SXB16" s="341"/>
      <c r="SXC16" s="341"/>
      <c r="SXD16" s="341"/>
      <c r="SXE16" s="341"/>
      <c r="SXF16" s="341"/>
      <c r="SXG16" s="341"/>
      <c r="SXH16" s="341"/>
      <c r="SXI16" s="341"/>
      <c r="SXJ16" s="341"/>
      <c r="SXK16" s="341"/>
      <c r="SXL16" s="341"/>
      <c r="SXM16" s="341"/>
      <c r="SXN16" s="341"/>
      <c r="SXO16" s="341"/>
      <c r="SXP16" s="341"/>
      <c r="SXQ16" s="341"/>
      <c r="SXR16" s="341"/>
      <c r="SXS16" s="341"/>
      <c r="SXT16" s="341"/>
      <c r="SXU16" s="341"/>
      <c r="SXV16" s="341"/>
      <c r="SXW16" s="341"/>
      <c r="SXX16" s="341"/>
      <c r="SXY16" s="341"/>
      <c r="SXZ16" s="341"/>
      <c r="SYA16" s="341"/>
      <c r="SYB16" s="341"/>
      <c r="SYC16" s="341"/>
      <c r="SYD16" s="341"/>
      <c r="SYE16" s="341"/>
      <c r="SYF16" s="341"/>
      <c r="SYG16" s="341"/>
      <c r="SYH16" s="341"/>
      <c r="SYI16" s="341"/>
      <c r="SYJ16" s="341"/>
      <c r="SYK16" s="341"/>
      <c r="SYL16" s="341"/>
      <c r="SYM16" s="341"/>
      <c r="SYN16" s="341"/>
      <c r="SYO16" s="341"/>
      <c r="SYP16" s="341"/>
      <c r="SYQ16" s="341"/>
      <c r="SYR16" s="341"/>
      <c r="SYS16" s="341"/>
      <c r="SYT16" s="341"/>
      <c r="SYU16" s="341"/>
      <c r="SYV16" s="341"/>
      <c r="SYW16" s="341"/>
      <c r="SYX16" s="341"/>
      <c r="SYY16" s="341"/>
      <c r="SYZ16" s="341"/>
      <c r="SZA16" s="341"/>
      <c r="SZB16" s="341"/>
      <c r="SZC16" s="341"/>
      <c r="SZD16" s="341"/>
      <c r="SZE16" s="341"/>
      <c r="SZF16" s="341"/>
      <c r="SZG16" s="341"/>
      <c r="SZH16" s="341"/>
      <c r="SZI16" s="341"/>
      <c r="SZJ16" s="341"/>
      <c r="SZK16" s="341"/>
      <c r="SZL16" s="341"/>
      <c r="SZM16" s="341"/>
      <c r="SZN16" s="341"/>
      <c r="SZO16" s="341"/>
      <c r="SZP16" s="341"/>
      <c r="SZQ16" s="341"/>
      <c r="SZR16" s="341"/>
      <c r="SZS16" s="341"/>
      <c r="SZT16" s="341"/>
      <c r="SZU16" s="341"/>
      <c r="SZV16" s="341"/>
      <c r="SZW16" s="341"/>
      <c r="SZX16" s="341"/>
      <c r="SZY16" s="341"/>
      <c r="SZZ16" s="341"/>
      <c r="TAA16" s="341"/>
      <c r="TAB16" s="341"/>
      <c r="TAC16" s="341"/>
      <c r="TAD16" s="341"/>
      <c r="TAE16" s="341"/>
      <c r="TAF16" s="341"/>
      <c r="TAG16" s="341"/>
      <c r="TAH16" s="341"/>
      <c r="TAI16" s="341"/>
      <c r="TAJ16" s="341"/>
      <c r="TAK16" s="341"/>
      <c r="TAL16" s="341"/>
      <c r="TAM16" s="341"/>
      <c r="TAN16" s="341"/>
      <c r="TAO16" s="341"/>
      <c r="TAP16" s="341"/>
      <c r="TAQ16" s="341"/>
      <c r="TAR16" s="341"/>
      <c r="TAS16" s="341"/>
      <c r="TAT16" s="341"/>
      <c r="TAU16" s="341"/>
      <c r="TAV16" s="341"/>
      <c r="TAW16" s="341"/>
      <c r="TAX16" s="341"/>
      <c r="TAY16" s="341"/>
      <c r="TAZ16" s="341"/>
      <c r="TBA16" s="341"/>
      <c r="TBB16" s="341"/>
      <c r="TBC16" s="341"/>
      <c r="TBD16" s="341"/>
      <c r="TBE16" s="341"/>
      <c r="TBF16" s="341"/>
      <c r="TBG16" s="341"/>
      <c r="TBH16" s="341"/>
      <c r="TBI16" s="341"/>
      <c r="TBJ16" s="341"/>
      <c r="TBK16" s="341"/>
      <c r="TBL16" s="341"/>
      <c r="TBM16" s="341"/>
      <c r="TBN16" s="341"/>
      <c r="TBO16" s="341"/>
      <c r="TBP16" s="341"/>
      <c r="TBQ16" s="341"/>
      <c r="TBR16" s="341"/>
      <c r="TBS16" s="341"/>
      <c r="TBT16" s="341"/>
      <c r="TBU16" s="341"/>
      <c r="TBV16" s="341"/>
      <c r="TBW16" s="341"/>
      <c r="TBX16" s="341"/>
      <c r="TBY16" s="341"/>
      <c r="TBZ16" s="341"/>
      <c r="TCA16" s="341"/>
      <c r="TCB16" s="341"/>
      <c r="TCC16" s="341"/>
      <c r="TCD16" s="341"/>
      <c r="TCE16" s="341"/>
      <c r="TCF16" s="341"/>
      <c r="TCG16" s="341"/>
      <c r="TCH16" s="341"/>
      <c r="TCI16" s="341"/>
      <c r="TCJ16" s="341"/>
      <c r="TCK16" s="341"/>
      <c r="TCL16" s="341"/>
      <c r="TCM16" s="341"/>
      <c r="TCN16" s="341"/>
      <c r="TCO16" s="341"/>
      <c r="TCP16" s="341"/>
      <c r="TCQ16" s="341"/>
      <c r="TCR16" s="341"/>
      <c r="TCS16" s="341"/>
      <c r="TCT16" s="341"/>
      <c r="TCU16" s="341"/>
      <c r="TCV16" s="341"/>
      <c r="TCW16" s="341"/>
      <c r="TCX16" s="341"/>
      <c r="TCY16" s="341"/>
      <c r="TCZ16" s="341"/>
      <c r="TDA16" s="341"/>
      <c r="TDB16" s="341"/>
      <c r="TDC16" s="341"/>
      <c r="TDD16" s="341"/>
      <c r="TDE16" s="341"/>
      <c r="TDF16" s="341"/>
      <c r="TDG16" s="341"/>
      <c r="TDH16" s="341"/>
      <c r="TDI16" s="341"/>
      <c r="TDJ16" s="341"/>
      <c r="TDK16" s="341"/>
      <c r="TDL16" s="341"/>
      <c r="TDM16" s="341"/>
      <c r="TDN16" s="341"/>
      <c r="TDO16" s="341"/>
      <c r="TDP16" s="341"/>
      <c r="TDQ16" s="341"/>
      <c r="TDR16" s="341"/>
      <c r="TDS16" s="341"/>
      <c r="TDT16" s="341"/>
      <c r="TDU16" s="341"/>
      <c r="TDV16" s="341"/>
      <c r="TDW16" s="341"/>
      <c r="TDX16" s="341"/>
      <c r="TDY16" s="341"/>
      <c r="TDZ16" s="341"/>
      <c r="TEA16" s="341"/>
      <c r="TEB16" s="341"/>
      <c r="TEC16" s="341"/>
      <c r="TED16" s="341"/>
      <c r="TEE16" s="341"/>
      <c r="TEF16" s="341"/>
      <c r="TEG16" s="341"/>
      <c r="TEH16" s="341"/>
      <c r="TEI16" s="341"/>
      <c r="TEJ16" s="341"/>
      <c r="TEK16" s="341"/>
      <c r="TEL16" s="341"/>
      <c r="TEM16" s="341"/>
      <c r="TEN16" s="341"/>
      <c r="TEO16" s="341"/>
      <c r="TEP16" s="341"/>
      <c r="TEQ16" s="341"/>
      <c r="TER16" s="341"/>
      <c r="TES16" s="341"/>
      <c r="TET16" s="341"/>
      <c r="TEU16" s="341"/>
      <c r="TEV16" s="341"/>
      <c r="TEW16" s="341"/>
      <c r="TEX16" s="341"/>
      <c r="TEY16" s="341"/>
      <c r="TEZ16" s="341"/>
      <c r="TFA16" s="341"/>
      <c r="TFB16" s="341"/>
      <c r="TFC16" s="341"/>
      <c r="TFD16" s="341"/>
      <c r="TFE16" s="341"/>
      <c r="TFF16" s="341"/>
      <c r="TFG16" s="341"/>
      <c r="TFH16" s="341"/>
      <c r="TFI16" s="341"/>
      <c r="TFJ16" s="341"/>
      <c r="TFK16" s="341"/>
      <c r="TFL16" s="341"/>
      <c r="TFM16" s="341"/>
      <c r="TFN16" s="341"/>
      <c r="TFO16" s="341"/>
      <c r="TFP16" s="341"/>
      <c r="TFQ16" s="341"/>
      <c r="TFR16" s="341"/>
      <c r="TFS16" s="341"/>
      <c r="TFT16" s="341"/>
      <c r="TFU16" s="341"/>
      <c r="TFV16" s="341"/>
      <c r="TFW16" s="341"/>
      <c r="TFX16" s="341"/>
      <c r="TFY16" s="341"/>
      <c r="TFZ16" s="341"/>
      <c r="TGA16" s="341"/>
      <c r="TGB16" s="341"/>
      <c r="TGC16" s="341"/>
      <c r="TGD16" s="341"/>
      <c r="TGE16" s="341"/>
      <c r="TGF16" s="341"/>
      <c r="TGG16" s="341"/>
      <c r="TGH16" s="341"/>
      <c r="TGI16" s="341"/>
      <c r="TGJ16" s="341"/>
      <c r="TGK16" s="341"/>
      <c r="TGL16" s="341"/>
      <c r="TGM16" s="341"/>
      <c r="TGN16" s="341"/>
      <c r="TGO16" s="341"/>
      <c r="TGP16" s="341"/>
      <c r="TGQ16" s="341"/>
      <c r="TGR16" s="341"/>
      <c r="TGS16" s="341"/>
      <c r="TGT16" s="341"/>
      <c r="TGU16" s="341"/>
      <c r="TGV16" s="341"/>
      <c r="TGW16" s="341"/>
      <c r="TGX16" s="341"/>
      <c r="TGY16" s="341"/>
      <c r="TGZ16" s="341"/>
      <c r="THA16" s="341"/>
      <c r="THB16" s="341"/>
      <c r="THC16" s="341"/>
      <c r="THD16" s="341"/>
      <c r="THE16" s="341"/>
      <c r="THF16" s="341"/>
      <c r="THG16" s="341"/>
      <c r="THH16" s="341"/>
      <c r="THI16" s="341"/>
      <c r="THJ16" s="341"/>
      <c r="THK16" s="341"/>
      <c r="THL16" s="341"/>
      <c r="THM16" s="341"/>
      <c r="THN16" s="341"/>
      <c r="THO16" s="341"/>
      <c r="THP16" s="341"/>
      <c r="THQ16" s="341"/>
      <c r="THR16" s="341"/>
      <c r="THS16" s="341"/>
      <c r="THT16" s="341"/>
      <c r="THU16" s="341"/>
      <c r="THV16" s="341"/>
      <c r="THW16" s="341"/>
      <c r="THX16" s="341"/>
      <c r="THY16" s="341"/>
      <c r="THZ16" s="341"/>
      <c r="TIA16" s="341"/>
      <c r="TIB16" s="341"/>
      <c r="TIC16" s="341"/>
      <c r="TID16" s="341"/>
      <c r="TIE16" s="341"/>
      <c r="TIF16" s="341"/>
      <c r="TIG16" s="341"/>
      <c r="TIH16" s="341"/>
      <c r="TII16" s="341"/>
      <c r="TIJ16" s="341"/>
      <c r="TIK16" s="341"/>
      <c r="TIL16" s="341"/>
      <c r="TIM16" s="341"/>
      <c r="TIN16" s="341"/>
      <c r="TIO16" s="341"/>
      <c r="TIP16" s="341"/>
      <c r="TIQ16" s="341"/>
      <c r="TIR16" s="341"/>
      <c r="TIS16" s="341"/>
      <c r="TIT16" s="341"/>
      <c r="TIU16" s="341"/>
      <c r="TIV16" s="341"/>
      <c r="TIW16" s="341"/>
      <c r="TIX16" s="341"/>
      <c r="TIY16" s="341"/>
      <c r="TIZ16" s="341"/>
      <c r="TJA16" s="341"/>
      <c r="TJB16" s="341"/>
      <c r="TJC16" s="341"/>
      <c r="TJD16" s="341"/>
      <c r="TJE16" s="341"/>
      <c r="TJF16" s="341"/>
      <c r="TJG16" s="341"/>
      <c r="TJH16" s="341"/>
      <c r="TJI16" s="341"/>
      <c r="TJJ16" s="341"/>
      <c r="TJK16" s="341"/>
      <c r="TJL16" s="341"/>
      <c r="TJM16" s="341"/>
      <c r="TJN16" s="341"/>
      <c r="TJO16" s="341"/>
      <c r="TJP16" s="341"/>
      <c r="TJQ16" s="341"/>
      <c r="TJR16" s="341"/>
      <c r="TJS16" s="341"/>
      <c r="TJT16" s="341"/>
      <c r="TJU16" s="341"/>
      <c r="TJV16" s="341"/>
      <c r="TJW16" s="341"/>
      <c r="TJX16" s="341"/>
      <c r="TJY16" s="341"/>
      <c r="TJZ16" s="341"/>
      <c r="TKA16" s="341"/>
      <c r="TKB16" s="341"/>
      <c r="TKC16" s="341"/>
      <c r="TKD16" s="341"/>
      <c r="TKE16" s="341"/>
      <c r="TKF16" s="341"/>
      <c r="TKG16" s="341"/>
      <c r="TKH16" s="341"/>
      <c r="TKI16" s="341"/>
      <c r="TKJ16" s="341"/>
      <c r="TKK16" s="341"/>
      <c r="TKL16" s="341"/>
      <c r="TKM16" s="341"/>
      <c r="TKN16" s="341"/>
      <c r="TKO16" s="341"/>
      <c r="TKP16" s="341"/>
      <c r="TKQ16" s="341"/>
      <c r="TKR16" s="341"/>
      <c r="TKS16" s="341"/>
      <c r="TKT16" s="341"/>
      <c r="TKU16" s="341"/>
      <c r="TKV16" s="341"/>
      <c r="TKW16" s="341"/>
      <c r="TKX16" s="341"/>
      <c r="TKY16" s="341"/>
      <c r="TKZ16" s="341"/>
      <c r="TLA16" s="341"/>
      <c r="TLB16" s="341"/>
      <c r="TLC16" s="341"/>
      <c r="TLD16" s="341"/>
      <c r="TLE16" s="341"/>
      <c r="TLF16" s="341"/>
      <c r="TLG16" s="341"/>
      <c r="TLH16" s="341"/>
      <c r="TLI16" s="341"/>
      <c r="TLJ16" s="341"/>
      <c r="TLK16" s="341"/>
      <c r="TLL16" s="341"/>
      <c r="TLM16" s="341"/>
      <c r="TLN16" s="341"/>
      <c r="TLO16" s="341"/>
      <c r="TLP16" s="341"/>
      <c r="TLQ16" s="341"/>
      <c r="TLR16" s="341"/>
      <c r="TLS16" s="341"/>
      <c r="TLT16" s="341"/>
      <c r="TLU16" s="341"/>
      <c r="TLV16" s="341"/>
      <c r="TLW16" s="341"/>
      <c r="TLX16" s="341"/>
      <c r="TLY16" s="341"/>
      <c r="TLZ16" s="341"/>
      <c r="TMA16" s="341"/>
      <c r="TMB16" s="341"/>
      <c r="TMC16" s="341"/>
      <c r="TMD16" s="341"/>
      <c r="TME16" s="341"/>
      <c r="TMF16" s="341"/>
      <c r="TMG16" s="341"/>
      <c r="TMH16" s="341"/>
      <c r="TMI16" s="341"/>
      <c r="TMJ16" s="341"/>
      <c r="TMK16" s="341"/>
      <c r="TML16" s="341"/>
      <c r="TMM16" s="341"/>
      <c r="TMN16" s="341"/>
      <c r="TMO16" s="341"/>
      <c r="TMP16" s="341"/>
      <c r="TMQ16" s="341"/>
      <c r="TMR16" s="341"/>
      <c r="TMS16" s="341"/>
      <c r="TMT16" s="341"/>
      <c r="TMU16" s="341"/>
      <c r="TMV16" s="341"/>
      <c r="TMW16" s="341"/>
      <c r="TMX16" s="341"/>
      <c r="TMY16" s="341"/>
      <c r="TMZ16" s="341"/>
      <c r="TNA16" s="341"/>
      <c r="TNB16" s="341"/>
      <c r="TNC16" s="341"/>
      <c r="TND16" s="341"/>
      <c r="TNE16" s="341"/>
      <c r="TNF16" s="341"/>
      <c r="TNG16" s="341"/>
      <c r="TNH16" s="341"/>
      <c r="TNI16" s="341"/>
      <c r="TNJ16" s="341"/>
      <c r="TNK16" s="341"/>
      <c r="TNL16" s="341"/>
      <c r="TNM16" s="341"/>
      <c r="TNN16" s="341"/>
      <c r="TNO16" s="341"/>
      <c r="TNP16" s="341"/>
      <c r="TNQ16" s="341"/>
      <c r="TNR16" s="341"/>
      <c r="TNS16" s="341"/>
      <c r="TNT16" s="341"/>
      <c r="TNU16" s="341"/>
      <c r="TNV16" s="341"/>
      <c r="TNW16" s="341"/>
      <c r="TNX16" s="341"/>
      <c r="TNY16" s="341"/>
      <c r="TNZ16" s="341"/>
      <c r="TOA16" s="341"/>
      <c r="TOB16" s="341"/>
      <c r="TOC16" s="341"/>
      <c r="TOD16" s="341"/>
      <c r="TOE16" s="341"/>
      <c r="TOF16" s="341"/>
      <c r="TOG16" s="341"/>
      <c r="TOH16" s="341"/>
      <c r="TOI16" s="341"/>
      <c r="TOJ16" s="341"/>
      <c r="TOK16" s="341"/>
      <c r="TOL16" s="341"/>
      <c r="TOM16" s="341"/>
      <c r="TON16" s="341"/>
      <c r="TOO16" s="341"/>
      <c r="TOP16" s="341"/>
      <c r="TOQ16" s="341"/>
      <c r="TOR16" s="341"/>
      <c r="TOS16" s="341"/>
      <c r="TOT16" s="341"/>
      <c r="TOU16" s="341"/>
      <c r="TOV16" s="341"/>
      <c r="TOW16" s="341"/>
      <c r="TOX16" s="341"/>
      <c r="TOY16" s="341"/>
      <c r="TOZ16" s="341"/>
      <c r="TPA16" s="341"/>
      <c r="TPB16" s="341"/>
      <c r="TPC16" s="341"/>
      <c r="TPD16" s="341"/>
      <c r="TPE16" s="341"/>
      <c r="TPF16" s="341"/>
      <c r="TPG16" s="341"/>
      <c r="TPH16" s="341"/>
      <c r="TPI16" s="341"/>
      <c r="TPJ16" s="341"/>
      <c r="TPK16" s="341"/>
      <c r="TPL16" s="341"/>
      <c r="TPM16" s="341"/>
      <c r="TPN16" s="341"/>
      <c r="TPO16" s="341"/>
      <c r="TPP16" s="341"/>
      <c r="TPQ16" s="341"/>
      <c r="TPR16" s="341"/>
      <c r="TPS16" s="341"/>
      <c r="TPT16" s="341"/>
      <c r="TPU16" s="341"/>
      <c r="TPV16" s="341"/>
      <c r="TPW16" s="341"/>
      <c r="TPX16" s="341"/>
      <c r="TPY16" s="341"/>
      <c r="TPZ16" s="341"/>
      <c r="TQA16" s="341"/>
      <c r="TQB16" s="341"/>
      <c r="TQC16" s="341"/>
      <c r="TQD16" s="341"/>
      <c r="TQE16" s="341"/>
      <c r="TQF16" s="341"/>
      <c r="TQG16" s="341"/>
      <c r="TQH16" s="341"/>
      <c r="TQI16" s="341"/>
      <c r="TQJ16" s="341"/>
      <c r="TQK16" s="341"/>
      <c r="TQL16" s="341"/>
      <c r="TQM16" s="341"/>
      <c r="TQN16" s="341"/>
      <c r="TQO16" s="341"/>
      <c r="TQP16" s="341"/>
      <c r="TQQ16" s="341"/>
      <c r="TQR16" s="341"/>
      <c r="TQS16" s="341"/>
      <c r="TQT16" s="341"/>
      <c r="TQU16" s="341"/>
      <c r="TQV16" s="341"/>
      <c r="TQW16" s="341"/>
      <c r="TQX16" s="341"/>
      <c r="TQY16" s="341"/>
      <c r="TQZ16" s="341"/>
      <c r="TRA16" s="341"/>
      <c r="TRB16" s="341"/>
      <c r="TRC16" s="341"/>
      <c r="TRD16" s="341"/>
      <c r="TRE16" s="341"/>
      <c r="TRF16" s="341"/>
      <c r="TRG16" s="341"/>
      <c r="TRH16" s="341"/>
      <c r="TRI16" s="341"/>
      <c r="TRJ16" s="341"/>
      <c r="TRK16" s="341"/>
      <c r="TRL16" s="341"/>
      <c r="TRM16" s="341"/>
      <c r="TRN16" s="341"/>
      <c r="TRO16" s="341"/>
      <c r="TRP16" s="341"/>
      <c r="TRQ16" s="341"/>
      <c r="TRR16" s="341"/>
      <c r="TRS16" s="341"/>
      <c r="TRT16" s="341"/>
      <c r="TRU16" s="341"/>
      <c r="TRV16" s="341"/>
      <c r="TRW16" s="341"/>
      <c r="TRX16" s="341"/>
      <c r="TRY16" s="341"/>
      <c r="TRZ16" s="341"/>
      <c r="TSA16" s="341"/>
      <c r="TSB16" s="341"/>
      <c r="TSC16" s="341"/>
      <c r="TSD16" s="341"/>
      <c r="TSE16" s="341"/>
      <c r="TSF16" s="341"/>
      <c r="TSG16" s="341"/>
      <c r="TSH16" s="341"/>
      <c r="TSI16" s="341"/>
      <c r="TSJ16" s="341"/>
      <c r="TSK16" s="341"/>
      <c r="TSL16" s="341"/>
      <c r="TSM16" s="341"/>
      <c r="TSN16" s="341"/>
      <c r="TSO16" s="341"/>
      <c r="TSP16" s="341"/>
      <c r="TSQ16" s="341"/>
      <c r="TSR16" s="341"/>
      <c r="TSS16" s="341"/>
      <c r="TST16" s="341"/>
      <c r="TSU16" s="341"/>
      <c r="TSV16" s="341"/>
      <c r="TSW16" s="341"/>
      <c r="TSX16" s="341"/>
      <c r="TSY16" s="341"/>
      <c r="TSZ16" s="341"/>
      <c r="TTA16" s="341"/>
      <c r="TTB16" s="341"/>
      <c r="TTC16" s="341"/>
      <c r="TTD16" s="341"/>
      <c r="TTE16" s="341"/>
      <c r="TTF16" s="341"/>
      <c r="TTG16" s="341"/>
      <c r="TTH16" s="341"/>
      <c r="TTI16" s="341"/>
      <c r="TTJ16" s="341"/>
      <c r="TTK16" s="341"/>
      <c r="TTL16" s="341"/>
      <c r="TTM16" s="341"/>
      <c r="TTN16" s="341"/>
      <c r="TTO16" s="341"/>
      <c r="TTP16" s="341"/>
      <c r="TTQ16" s="341"/>
      <c r="TTR16" s="341"/>
      <c r="TTS16" s="341"/>
      <c r="TTT16" s="341"/>
      <c r="TTU16" s="341"/>
      <c r="TTV16" s="341"/>
      <c r="TTW16" s="341"/>
      <c r="TTX16" s="341"/>
      <c r="TTY16" s="341"/>
      <c r="TTZ16" s="341"/>
      <c r="TUA16" s="341"/>
      <c r="TUB16" s="341"/>
      <c r="TUC16" s="341"/>
      <c r="TUD16" s="341"/>
      <c r="TUE16" s="341"/>
      <c r="TUF16" s="341"/>
      <c r="TUG16" s="341"/>
      <c r="TUH16" s="341"/>
      <c r="TUI16" s="341"/>
      <c r="TUJ16" s="341"/>
      <c r="TUK16" s="341"/>
      <c r="TUL16" s="341"/>
      <c r="TUM16" s="341"/>
      <c r="TUN16" s="341"/>
      <c r="TUO16" s="341"/>
      <c r="TUP16" s="341"/>
      <c r="TUQ16" s="341"/>
      <c r="TUR16" s="341"/>
      <c r="TUS16" s="341"/>
      <c r="TUT16" s="341"/>
      <c r="TUU16" s="341"/>
      <c r="TUV16" s="341"/>
      <c r="TUW16" s="341"/>
      <c r="TUX16" s="341"/>
      <c r="TUY16" s="341"/>
      <c r="TUZ16" s="341"/>
      <c r="TVA16" s="341"/>
      <c r="TVB16" s="341"/>
      <c r="TVC16" s="341"/>
      <c r="TVD16" s="341"/>
      <c r="TVE16" s="341"/>
      <c r="TVF16" s="341"/>
      <c r="TVG16" s="341"/>
      <c r="TVH16" s="341"/>
      <c r="TVI16" s="341"/>
      <c r="TVJ16" s="341"/>
      <c r="TVK16" s="341"/>
      <c r="TVL16" s="341"/>
      <c r="TVM16" s="341"/>
      <c r="TVN16" s="341"/>
      <c r="TVO16" s="341"/>
      <c r="TVP16" s="341"/>
      <c r="TVQ16" s="341"/>
      <c r="TVR16" s="341"/>
      <c r="TVS16" s="341"/>
      <c r="TVT16" s="341"/>
      <c r="TVU16" s="341"/>
      <c r="TVV16" s="341"/>
      <c r="TVW16" s="341"/>
      <c r="TVX16" s="341"/>
      <c r="TVY16" s="341"/>
      <c r="TVZ16" s="341"/>
      <c r="TWA16" s="341"/>
      <c r="TWB16" s="341"/>
      <c r="TWC16" s="341"/>
      <c r="TWD16" s="341"/>
      <c r="TWE16" s="341"/>
      <c r="TWF16" s="341"/>
      <c r="TWG16" s="341"/>
      <c r="TWH16" s="341"/>
      <c r="TWI16" s="341"/>
      <c r="TWJ16" s="341"/>
      <c r="TWK16" s="341"/>
      <c r="TWL16" s="341"/>
      <c r="TWM16" s="341"/>
      <c r="TWN16" s="341"/>
      <c r="TWO16" s="341"/>
      <c r="TWP16" s="341"/>
      <c r="TWQ16" s="341"/>
      <c r="TWR16" s="341"/>
      <c r="TWS16" s="341"/>
      <c r="TWT16" s="341"/>
      <c r="TWU16" s="341"/>
      <c r="TWV16" s="341"/>
      <c r="TWW16" s="341"/>
      <c r="TWX16" s="341"/>
      <c r="TWY16" s="341"/>
      <c r="TWZ16" s="341"/>
      <c r="TXA16" s="341"/>
      <c r="TXB16" s="341"/>
      <c r="TXC16" s="341"/>
      <c r="TXD16" s="341"/>
      <c r="TXE16" s="341"/>
      <c r="TXF16" s="341"/>
      <c r="TXG16" s="341"/>
      <c r="TXH16" s="341"/>
      <c r="TXI16" s="341"/>
      <c r="TXJ16" s="341"/>
      <c r="TXK16" s="341"/>
      <c r="TXL16" s="341"/>
      <c r="TXM16" s="341"/>
      <c r="TXN16" s="341"/>
      <c r="TXO16" s="341"/>
      <c r="TXP16" s="341"/>
      <c r="TXQ16" s="341"/>
      <c r="TXR16" s="341"/>
      <c r="TXS16" s="341"/>
      <c r="TXT16" s="341"/>
      <c r="TXU16" s="341"/>
      <c r="TXV16" s="341"/>
      <c r="TXW16" s="341"/>
      <c r="TXX16" s="341"/>
      <c r="TXY16" s="341"/>
      <c r="TXZ16" s="341"/>
      <c r="TYA16" s="341"/>
      <c r="TYB16" s="341"/>
      <c r="TYC16" s="341"/>
      <c r="TYD16" s="341"/>
      <c r="TYE16" s="341"/>
      <c r="TYF16" s="341"/>
      <c r="TYG16" s="341"/>
      <c r="TYH16" s="341"/>
      <c r="TYI16" s="341"/>
      <c r="TYJ16" s="341"/>
      <c r="TYK16" s="341"/>
      <c r="TYL16" s="341"/>
      <c r="TYM16" s="341"/>
      <c r="TYN16" s="341"/>
      <c r="TYO16" s="341"/>
      <c r="TYP16" s="341"/>
      <c r="TYQ16" s="341"/>
      <c r="TYR16" s="341"/>
      <c r="TYS16" s="341"/>
      <c r="TYT16" s="341"/>
      <c r="TYU16" s="341"/>
      <c r="TYV16" s="341"/>
      <c r="TYW16" s="341"/>
      <c r="TYX16" s="341"/>
      <c r="TYY16" s="341"/>
      <c r="TYZ16" s="341"/>
      <c r="TZA16" s="341"/>
      <c r="TZB16" s="341"/>
      <c r="TZC16" s="341"/>
      <c r="TZD16" s="341"/>
      <c r="TZE16" s="341"/>
      <c r="TZF16" s="341"/>
      <c r="TZG16" s="341"/>
      <c r="TZH16" s="341"/>
      <c r="TZI16" s="341"/>
      <c r="TZJ16" s="341"/>
      <c r="TZK16" s="341"/>
      <c r="TZL16" s="341"/>
      <c r="TZM16" s="341"/>
      <c r="TZN16" s="341"/>
      <c r="TZO16" s="341"/>
      <c r="TZP16" s="341"/>
      <c r="TZQ16" s="341"/>
      <c r="TZR16" s="341"/>
      <c r="TZS16" s="341"/>
      <c r="TZT16" s="341"/>
      <c r="TZU16" s="341"/>
      <c r="TZV16" s="341"/>
      <c r="TZW16" s="341"/>
      <c r="TZX16" s="341"/>
      <c r="TZY16" s="341"/>
      <c r="TZZ16" s="341"/>
      <c r="UAA16" s="341"/>
      <c r="UAB16" s="341"/>
      <c r="UAC16" s="341"/>
      <c r="UAD16" s="341"/>
      <c r="UAE16" s="341"/>
      <c r="UAF16" s="341"/>
      <c r="UAG16" s="341"/>
      <c r="UAH16" s="341"/>
      <c r="UAI16" s="341"/>
      <c r="UAJ16" s="341"/>
      <c r="UAK16" s="341"/>
      <c r="UAL16" s="341"/>
      <c r="UAM16" s="341"/>
      <c r="UAN16" s="341"/>
      <c r="UAO16" s="341"/>
      <c r="UAP16" s="341"/>
      <c r="UAQ16" s="341"/>
      <c r="UAR16" s="341"/>
      <c r="UAS16" s="341"/>
      <c r="UAT16" s="341"/>
      <c r="UAU16" s="341"/>
      <c r="UAV16" s="341"/>
      <c r="UAW16" s="341"/>
      <c r="UAX16" s="341"/>
      <c r="UAY16" s="341"/>
      <c r="UAZ16" s="341"/>
      <c r="UBA16" s="341"/>
      <c r="UBB16" s="341"/>
      <c r="UBC16" s="341"/>
      <c r="UBD16" s="341"/>
      <c r="UBE16" s="341"/>
      <c r="UBF16" s="341"/>
      <c r="UBG16" s="341"/>
      <c r="UBH16" s="341"/>
      <c r="UBI16" s="341"/>
      <c r="UBJ16" s="341"/>
      <c r="UBK16" s="341"/>
      <c r="UBL16" s="341"/>
      <c r="UBM16" s="341"/>
      <c r="UBN16" s="341"/>
      <c r="UBO16" s="341"/>
      <c r="UBP16" s="341"/>
      <c r="UBQ16" s="341"/>
      <c r="UBR16" s="341"/>
      <c r="UBS16" s="341"/>
      <c r="UBT16" s="341"/>
      <c r="UBU16" s="341"/>
      <c r="UBV16" s="341"/>
      <c r="UBW16" s="341"/>
      <c r="UBX16" s="341"/>
      <c r="UBY16" s="341"/>
      <c r="UBZ16" s="341"/>
      <c r="UCA16" s="341"/>
      <c r="UCB16" s="341"/>
      <c r="UCC16" s="341"/>
      <c r="UCD16" s="341"/>
      <c r="UCE16" s="341"/>
      <c r="UCF16" s="341"/>
      <c r="UCG16" s="341"/>
      <c r="UCH16" s="341"/>
      <c r="UCI16" s="341"/>
      <c r="UCJ16" s="341"/>
      <c r="UCK16" s="341"/>
      <c r="UCL16" s="341"/>
      <c r="UCM16" s="341"/>
      <c r="UCN16" s="341"/>
      <c r="UCO16" s="341"/>
      <c r="UCP16" s="341"/>
      <c r="UCQ16" s="341"/>
      <c r="UCR16" s="341"/>
      <c r="UCS16" s="341"/>
      <c r="UCT16" s="341"/>
      <c r="UCU16" s="341"/>
      <c r="UCV16" s="341"/>
      <c r="UCW16" s="341"/>
      <c r="UCX16" s="341"/>
      <c r="UCY16" s="341"/>
      <c r="UCZ16" s="341"/>
      <c r="UDA16" s="341"/>
      <c r="UDB16" s="341"/>
      <c r="UDC16" s="341"/>
      <c r="UDD16" s="341"/>
      <c r="UDE16" s="341"/>
      <c r="UDF16" s="341"/>
      <c r="UDG16" s="341"/>
      <c r="UDH16" s="341"/>
      <c r="UDI16" s="341"/>
      <c r="UDJ16" s="341"/>
      <c r="UDK16" s="341"/>
      <c r="UDL16" s="341"/>
      <c r="UDM16" s="341"/>
      <c r="UDN16" s="341"/>
      <c r="UDO16" s="341"/>
      <c r="UDP16" s="341"/>
      <c r="UDQ16" s="341"/>
      <c r="UDR16" s="341"/>
      <c r="UDS16" s="341"/>
      <c r="UDT16" s="341"/>
      <c r="UDU16" s="341"/>
      <c r="UDV16" s="341"/>
      <c r="UDW16" s="341"/>
      <c r="UDX16" s="341"/>
      <c r="UDY16" s="341"/>
      <c r="UDZ16" s="341"/>
      <c r="UEA16" s="341"/>
      <c r="UEB16" s="341"/>
      <c r="UEC16" s="341"/>
      <c r="UED16" s="341"/>
      <c r="UEE16" s="341"/>
      <c r="UEF16" s="341"/>
      <c r="UEG16" s="341"/>
      <c r="UEH16" s="341"/>
      <c r="UEI16" s="341"/>
      <c r="UEJ16" s="341"/>
      <c r="UEK16" s="341"/>
      <c r="UEL16" s="341"/>
      <c r="UEM16" s="341"/>
      <c r="UEN16" s="341"/>
      <c r="UEO16" s="341"/>
      <c r="UEP16" s="341"/>
      <c r="UEQ16" s="341"/>
      <c r="UER16" s="341"/>
      <c r="UES16" s="341"/>
      <c r="UET16" s="341"/>
      <c r="UEU16" s="341"/>
      <c r="UEV16" s="341"/>
      <c r="UEW16" s="341"/>
      <c r="UEX16" s="341"/>
      <c r="UEY16" s="341"/>
      <c r="UEZ16" s="341"/>
      <c r="UFA16" s="341"/>
      <c r="UFB16" s="341"/>
      <c r="UFC16" s="341"/>
      <c r="UFD16" s="341"/>
      <c r="UFE16" s="341"/>
      <c r="UFF16" s="341"/>
      <c r="UFG16" s="341"/>
      <c r="UFH16" s="341"/>
      <c r="UFI16" s="341"/>
      <c r="UFJ16" s="341"/>
      <c r="UFK16" s="341"/>
      <c r="UFL16" s="341"/>
      <c r="UFM16" s="341"/>
      <c r="UFN16" s="341"/>
      <c r="UFO16" s="341"/>
      <c r="UFP16" s="341"/>
      <c r="UFQ16" s="341"/>
      <c r="UFR16" s="341"/>
      <c r="UFS16" s="341"/>
      <c r="UFT16" s="341"/>
      <c r="UFU16" s="341"/>
      <c r="UFV16" s="341"/>
      <c r="UFW16" s="341"/>
      <c r="UFX16" s="341"/>
      <c r="UFY16" s="341"/>
      <c r="UFZ16" s="341"/>
      <c r="UGA16" s="341"/>
      <c r="UGB16" s="341"/>
      <c r="UGC16" s="341"/>
      <c r="UGD16" s="341"/>
      <c r="UGE16" s="341"/>
      <c r="UGF16" s="341"/>
      <c r="UGG16" s="341"/>
      <c r="UGH16" s="341"/>
      <c r="UGI16" s="341"/>
      <c r="UGJ16" s="341"/>
      <c r="UGK16" s="341"/>
      <c r="UGL16" s="341"/>
      <c r="UGM16" s="341"/>
      <c r="UGN16" s="341"/>
      <c r="UGO16" s="341"/>
      <c r="UGP16" s="341"/>
      <c r="UGQ16" s="341"/>
      <c r="UGR16" s="341"/>
      <c r="UGS16" s="341"/>
      <c r="UGT16" s="341"/>
      <c r="UGU16" s="341"/>
      <c r="UGV16" s="341"/>
      <c r="UGW16" s="341"/>
      <c r="UGX16" s="341"/>
      <c r="UGY16" s="341"/>
      <c r="UGZ16" s="341"/>
      <c r="UHA16" s="341"/>
      <c r="UHB16" s="341"/>
      <c r="UHC16" s="341"/>
      <c r="UHD16" s="341"/>
      <c r="UHE16" s="341"/>
      <c r="UHF16" s="341"/>
      <c r="UHG16" s="341"/>
      <c r="UHH16" s="341"/>
      <c r="UHI16" s="341"/>
      <c r="UHJ16" s="341"/>
      <c r="UHK16" s="341"/>
      <c r="UHL16" s="341"/>
      <c r="UHM16" s="341"/>
      <c r="UHN16" s="341"/>
      <c r="UHO16" s="341"/>
      <c r="UHP16" s="341"/>
      <c r="UHQ16" s="341"/>
      <c r="UHR16" s="341"/>
      <c r="UHS16" s="341"/>
      <c r="UHT16" s="341"/>
      <c r="UHU16" s="341"/>
      <c r="UHV16" s="341"/>
      <c r="UHW16" s="341"/>
      <c r="UHX16" s="341"/>
      <c r="UHY16" s="341"/>
      <c r="UHZ16" s="341"/>
      <c r="UIA16" s="341"/>
      <c r="UIB16" s="341"/>
      <c r="UIC16" s="341"/>
      <c r="UID16" s="341"/>
      <c r="UIE16" s="341"/>
      <c r="UIF16" s="341"/>
      <c r="UIG16" s="341"/>
      <c r="UIH16" s="341"/>
      <c r="UII16" s="341"/>
      <c r="UIJ16" s="341"/>
      <c r="UIK16" s="341"/>
      <c r="UIL16" s="341"/>
      <c r="UIM16" s="341"/>
      <c r="UIN16" s="341"/>
      <c r="UIO16" s="341"/>
      <c r="UIP16" s="341"/>
      <c r="UIQ16" s="341"/>
      <c r="UIR16" s="341"/>
      <c r="UIS16" s="341"/>
      <c r="UIT16" s="341"/>
      <c r="UIU16" s="341"/>
      <c r="UIV16" s="341"/>
      <c r="UIW16" s="341"/>
      <c r="UIX16" s="341"/>
      <c r="UIY16" s="341"/>
      <c r="UIZ16" s="341"/>
      <c r="UJA16" s="341"/>
      <c r="UJB16" s="341"/>
      <c r="UJC16" s="341"/>
      <c r="UJD16" s="341"/>
      <c r="UJE16" s="341"/>
      <c r="UJF16" s="341"/>
      <c r="UJG16" s="341"/>
      <c r="UJH16" s="341"/>
      <c r="UJI16" s="341"/>
      <c r="UJJ16" s="341"/>
      <c r="UJK16" s="341"/>
      <c r="UJL16" s="341"/>
      <c r="UJM16" s="341"/>
      <c r="UJN16" s="341"/>
      <c r="UJO16" s="341"/>
      <c r="UJP16" s="341"/>
      <c r="UJQ16" s="341"/>
      <c r="UJR16" s="341"/>
      <c r="UJS16" s="341"/>
      <c r="UJT16" s="341"/>
      <c r="UJU16" s="341"/>
      <c r="UJV16" s="341"/>
      <c r="UJW16" s="341"/>
      <c r="UJX16" s="341"/>
      <c r="UJY16" s="341"/>
      <c r="UJZ16" s="341"/>
      <c r="UKA16" s="341"/>
      <c r="UKB16" s="341"/>
      <c r="UKC16" s="341"/>
      <c r="UKD16" s="341"/>
      <c r="UKE16" s="341"/>
      <c r="UKF16" s="341"/>
      <c r="UKG16" s="341"/>
      <c r="UKH16" s="341"/>
      <c r="UKI16" s="341"/>
      <c r="UKJ16" s="341"/>
      <c r="UKK16" s="341"/>
      <c r="UKL16" s="341"/>
      <c r="UKM16" s="341"/>
      <c r="UKN16" s="341"/>
      <c r="UKO16" s="341"/>
      <c r="UKP16" s="341"/>
      <c r="UKQ16" s="341"/>
      <c r="UKR16" s="341"/>
      <c r="UKS16" s="341"/>
      <c r="UKT16" s="341"/>
      <c r="UKU16" s="341"/>
      <c r="UKV16" s="341"/>
      <c r="UKW16" s="341"/>
      <c r="UKX16" s="341"/>
      <c r="UKY16" s="341"/>
      <c r="UKZ16" s="341"/>
      <c r="ULA16" s="341"/>
      <c r="ULB16" s="341"/>
      <c r="ULC16" s="341"/>
      <c r="ULD16" s="341"/>
      <c r="ULE16" s="341"/>
      <c r="ULF16" s="341"/>
      <c r="ULG16" s="341"/>
      <c r="ULH16" s="341"/>
      <c r="ULI16" s="341"/>
      <c r="ULJ16" s="341"/>
      <c r="ULK16" s="341"/>
      <c r="ULL16" s="341"/>
      <c r="ULM16" s="341"/>
      <c r="ULN16" s="341"/>
      <c r="ULO16" s="341"/>
      <c r="ULP16" s="341"/>
      <c r="ULQ16" s="341"/>
      <c r="ULR16" s="341"/>
      <c r="ULS16" s="341"/>
      <c r="ULT16" s="341"/>
      <c r="ULU16" s="341"/>
      <c r="ULV16" s="341"/>
      <c r="ULW16" s="341"/>
      <c r="ULX16" s="341"/>
      <c r="ULY16" s="341"/>
      <c r="ULZ16" s="341"/>
      <c r="UMA16" s="341"/>
      <c r="UMB16" s="341"/>
      <c r="UMC16" s="341"/>
      <c r="UMD16" s="341"/>
      <c r="UME16" s="341"/>
      <c r="UMF16" s="341"/>
      <c r="UMG16" s="341"/>
      <c r="UMH16" s="341"/>
      <c r="UMI16" s="341"/>
      <c r="UMJ16" s="341"/>
      <c r="UMK16" s="341"/>
      <c r="UML16" s="341"/>
      <c r="UMM16" s="341"/>
      <c r="UMN16" s="341"/>
      <c r="UMO16" s="341"/>
      <c r="UMP16" s="341"/>
      <c r="UMQ16" s="341"/>
      <c r="UMR16" s="341"/>
      <c r="UMS16" s="341"/>
      <c r="UMT16" s="341"/>
      <c r="UMU16" s="341"/>
      <c r="UMV16" s="341"/>
      <c r="UMW16" s="341"/>
      <c r="UMX16" s="341"/>
      <c r="UMY16" s="341"/>
      <c r="UMZ16" s="341"/>
      <c r="UNA16" s="341"/>
      <c r="UNB16" s="341"/>
      <c r="UNC16" s="341"/>
      <c r="UND16" s="341"/>
      <c r="UNE16" s="341"/>
      <c r="UNF16" s="341"/>
      <c r="UNG16" s="341"/>
      <c r="UNH16" s="341"/>
      <c r="UNI16" s="341"/>
      <c r="UNJ16" s="341"/>
      <c r="UNK16" s="341"/>
      <c r="UNL16" s="341"/>
      <c r="UNM16" s="341"/>
      <c r="UNN16" s="341"/>
      <c r="UNO16" s="341"/>
      <c r="UNP16" s="341"/>
      <c r="UNQ16" s="341"/>
      <c r="UNR16" s="341"/>
      <c r="UNS16" s="341"/>
      <c r="UNT16" s="341"/>
      <c r="UNU16" s="341"/>
      <c r="UNV16" s="341"/>
      <c r="UNW16" s="341"/>
      <c r="UNX16" s="341"/>
      <c r="UNY16" s="341"/>
      <c r="UNZ16" s="341"/>
      <c r="UOA16" s="341"/>
      <c r="UOB16" s="341"/>
      <c r="UOC16" s="341"/>
      <c r="UOD16" s="341"/>
      <c r="UOE16" s="341"/>
      <c r="UOF16" s="341"/>
      <c r="UOG16" s="341"/>
      <c r="UOH16" s="341"/>
      <c r="UOI16" s="341"/>
      <c r="UOJ16" s="341"/>
      <c r="UOK16" s="341"/>
      <c r="UOL16" s="341"/>
      <c r="UOM16" s="341"/>
      <c r="UON16" s="341"/>
      <c r="UOO16" s="341"/>
      <c r="UOP16" s="341"/>
      <c r="UOQ16" s="341"/>
      <c r="UOR16" s="341"/>
      <c r="UOS16" s="341"/>
      <c r="UOT16" s="341"/>
      <c r="UOU16" s="341"/>
      <c r="UOV16" s="341"/>
      <c r="UOW16" s="341"/>
      <c r="UOX16" s="341"/>
      <c r="UOY16" s="341"/>
      <c r="UOZ16" s="341"/>
      <c r="UPA16" s="341"/>
      <c r="UPB16" s="341"/>
      <c r="UPC16" s="341"/>
      <c r="UPD16" s="341"/>
      <c r="UPE16" s="341"/>
      <c r="UPF16" s="341"/>
      <c r="UPG16" s="341"/>
      <c r="UPH16" s="341"/>
      <c r="UPI16" s="341"/>
      <c r="UPJ16" s="341"/>
      <c r="UPK16" s="341"/>
      <c r="UPL16" s="341"/>
      <c r="UPM16" s="341"/>
      <c r="UPN16" s="341"/>
      <c r="UPO16" s="341"/>
      <c r="UPP16" s="341"/>
      <c r="UPQ16" s="341"/>
      <c r="UPR16" s="341"/>
      <c r="UPS16" s="341"/>
      <c r="UPT16" s="341"/>
      <c r="UPU16" s="341"/>
      <c r="UPV16" s="341"/>
      <c r="UPW16" s="341"/>
      <c r="UPX16" s="341"/>
      <c r="UPY16" s="341"/>
      <c r="UPZ16" s="341"/>
      <c r="UQA16" s="341"/>
      <c r="UQB16" s="341"/>
      <c r="UQC16" s="341"/>
      <c r="UQD16" s="341"/>
      <c r="UQE16" s="341"/>
      <c r="UQF16" s="341"/>
      <c r="UQG16" s="341"/>
      <c r="UQH16" s="341"/>
      <c r="UQI16" s="341"/>
      <c r="UQJ16" s="341"/>
      <c r="UQK16" s="341"/>
      <c r="UQL16" s="341"/>
      <c r="UQM16" s="341"/>
      <c r="UQN16" s="341"/>
      <c r="UQO16" s="341"/>
      <c r="UQP16" s="341"/>
      <c r="UQQ16" s="341"/>
      <c r="UQR16" s="341"/>
      <c r="UQS16" s="341"/>
      <c r="UQT16" s="341"/>
      <c r="UQU16" s="341"/>
      <c r="UQV16" s="341"/>
      <c r="UQW16" s="341"/>
      <c r="UQX16" s="341"/>
      <c r="UQY16" s="341"/>
      <c r="UQZ16" s="341"/>
      <c r="URA16" s="341"/>
      <c r="URB16" s="341"/>
      <c r="URC16" s="341"/>
      <c r="URD16" s="341"/>
      <c r="URE16" s="341"/>
      <c r="URF16" s="341"/>
      <c r="URG16" s="341"/>
      <c r="URH16" s="341"/>
      <c r="URI16" s="341"/>
      <c r="URJ16" s="341"/>
      <c r="URK16" s="341"/>
      <c r="URL16" s="341"/>
      <c r="URM16" s="341"/>
      <c r="URN16" s="341"/>
      <c r="URO16" s="341"/>
      <c r="URP16" s="341"/>
      <c r="URQ16" s="341"/>
      <c r="URR16" s="341"/>
      <c r="URS16" s="341"/>
      <c r="URT16" s="341"/>
      <c r="URU16" s="341"/>
      <c r="URV16" s="341"/>
      <c r="URW16" s="341"/>
      <c r="URX16" s="341"/>
      <c r="URY16" s="341"/>
      <c r="URZ16" s="341"/>
      <c r="USA16" s="341"/>
      <c r="USB16" s="341"/>
      <c r="USC16" s="341"/>
      <c r="USD16" s="341"/>
      <c r="USE16" s="341"/>
      <c r="USF16" s="341"/>
      <c r="USG16" s="341"/>
      <c r="USH16" s="341"/>
      <c r="USI16" s="341"/>
      <c r="USJ16" s="341"/>
      <c r="USK16" s="341"/>
      <c r="USL16" s="341"/>
      <c r="USM16" s="341"/>
      <c r="USN16" s="341"/>
      <c r="USO16" s="341"/>
      <c r="USP16" s="341"/>
      <c r="USQ16" s="341"/>
      <c r="USR16" s="341"/>
      <c r="USS16" s="341"/>
      <c r="UST16" s="341"/>
      <c r="USU16" s="341"/>
      <c r="USV16" s="341"/>
      <c r="USW16" s="341"/>
      <c r="USX16" s="341"/>
      <c r="USY16" s="341"/>
      <c r="USZ16" s="341"/>
      <c r="UTA16" s="341"/>
      <c r="UTB16" s="341"/>
      <c r="UTC16" s="341"/>
      <c r="UTD16" s="341"/>
      <c r="UTE16" s="341"/>
      <c r="UTF16" s="341"/>
      <c r="UTG16" s="341"/>
      <c r="UTH16" s="341"/>
      <c r="UTI16" s="341"/>
      <c r="UTJ16" s="341"/>
      <c r="UTK16" s="341"/>
      <c r="UTL16" s="341"/>
      <c r="UTM16" s="341"/>
      <c r="UTN16" s="341"/>
      <c r="UTO16" s="341"/>
      <c r="UTP16" s="341"/>
      <c r="UTQ16" s="341"/>
      <c r="UTR16" s="341"/>
      <c r="UTS16" s="341"/>
      <c r="UTT16" s="341"/>
      <c r="UTU16" s="341"/>
      <c r="UTV16" s="341"/>
      <c r="UTW16" s="341"/>
      <c r="UTX16" s="341"/>
      <c r="UTY16" s="341"/>
      <c r="UTZ16" s="341"/>
      <c r="UUA16" s="341"/>
      <c r="UUB16" s="341"/>
      <c r="UUC16" s="341"/>
      <c r="UUD16" s="341"/>
      <c r="UUE16" s="341"/>
      <c r="UUF16" s="341"/>
      <c r="UUG16" s="341"/>
      <c r="UUH16" s="341"/>
      <c r="UUI16" s="341"/>
      <c r="UUJ16" s="341"/>
      <c r="UUK16" s="341"/>
      <c r="UUL16" s="341"/>
      <c r="UUM16" s="341"/>
      <c r="UUN16" s="341"/>
      <c r="UUO16" s="341"/>
      <c r="UUP16" s="341"/>
      <c r="UUQ16" s="341"/>
      <c r="UUR16" s="341"/>
      <c r="UUS16" s="341"/>
      <c r="UUT16" s="341"/>
      <c r="UUU16" s="341"/>
      <c r="UUV16" s="341"/>
      <c r="UUW16" s="341"/>
      <c r="UUX16" s="341"/>
      <c r="UUY16" s="341"/>
      <c r="UUZ16" s="341"/>
      <c r="UVA16" s="341"/>
      <c r="UVB16" s="341"/>
      <c r="UVC16" s="341"/>
      <c r="UVD16" s="341"/>
      <c r="UVE16" s="341"/>
      <c r="UVF16" s="341"/>
      <c r="UVG16" s="341"/>
      <c r="UVH16" s="341"/>
      <c r="UVI16" s="341"/>
      <c r="UVJ16" s="341"/>
      <c r="UVK16" s="341"/>
      <c r="UVL16" s="341"/>
      <c r="UVM16" s="341"/>
      <c r="UVN16" s="341"/>
      <c r="UVO16" s="341"/>
      <c r="UVP16" s="341"/>
      <c r="UVQ16" s="341"/>
      <c r="UVR16" s="341"/>
      <c r="UVS16" s="341"/>
      <c r="UVT16" s="341"/>
      <c r="UVU16" s="341"/>
      <c r="UVV16" s="341"/>
      <c r="UVW16" s="341"/>
      <c r="UVX16" s="341"/>
      <c r="UVY16" s="341"/>
      <c r="UVZ16" s="341"/>
      <c r="UWA16" s="341"/>
      <c r="UWB16" s="341"/>
      <c r="UWC16" s="341"/>
      <c r="UWD16" s="341"/>
      <c r="UWE16" s="341"/>
      <c r="UWF16" s="341"/>
      <c r="UWG16" s="341"/>
      <c r="UWH16" s="341"/>
      <c r="UWI16" s="341"/>
      <c r="UWJ16" s="341"/>
      <c r="UWK16" s="341"/>
      <c r="UWL16" s="341"/>
      <c r="UWM16" s="341"/>
      <c r="UWN16" s="341"/>
      <c r="UWO16" s="341"/>
      <c r="UWP16" s="341"/>
      <c r="UWQ16" s="341"/>
      <c r="UWR16" s="341"/>
      <c r="UWS16" s="341"/>
      <c r="UWT16" s="341"/>
      <c r="UWU16" s="341"/>
      <c r="UWV16" s="341"/>
      <c r="UWW16" s="341"/>
      <c r="UWX16" s="341"/>
      <c r="UWY16" s="341"/>
      <c r="UWZ16" s="341"/>
      <c r="UXA16" s="341"/>
      <c r="UXB16" s="341"/>
      <c r="UXC16" s="341"/>
      <c r="UXD16" s="341"/>
      <c r="UXE16" s="341"/>
      <c r="UXF16" s="341"/>
      <c r="UXG16" s="341"/>
      <c r="UXH16" s="341"/>
      <c r="UXI16" s="341"/>
      <c r="UXJ16" s="341"/>
      <c r="UXK16" s="341"/>
      <c r="UXL16" s="341"/>
      <c r="UXM16" s="341"/>
      <c r="UXN16" s="341"/>
      <c r="UXO16" s="341"/>
      <c r="UXP16" s="341"/>
      <c r="UXQ16" s="341"/>
      <c r="UXR16" s="341"/>
      <c r="UXS16" s="341"/>
      <c r="UXT16" s="341"/>
      <c r="UXU16" s="341"/>
      <c r="UXV16" s="341"/>
      <c r="UXW16" s="341"/>
      <c r="UXX16" s="341"/>
      <c r="UXY16" s="341"/>
      <c r="UXZ16" s="341"/>
      <c r="UYA16" s="341"/>
      <c r="UYB16" s="341"/>
      <c r="UYC16" s="341"/>
      <c r="UYD16" s="341"/>
      <c r="UYE16" s="341"/>
      <c r="UYF16" s="341"/>
      <c r="UYG16" s="341"/>
      <c r="UYH16" s="341"/>
      <c r="UYI16" s="341"/>
      <c r="UYJ16" s="341"/>
      <c r="UYK16" s="341"/>
      <c r="UYL16" s="341"/>
      <c r="UYM16" s="341"/>
      <c r="UYN16" s="341"/>
      <c r="UYO16" s="341"/>
      <c r="UYP16" s="341"/>
      <c r="UYQ16" s="341"/>
      <c r="UYR16" s="341"/>
      <c r="UYS16" s="341"/>
      <c r="UYT16" s="341"/>
      <c r="UYU16" s="341"/>
      <c r="UYV16" s="341"/>
      <c r="UYW16" s="341"/>
      <c r="UYX16" s="341"/>
      <c r="UYY16" s="341"/>
      <c r="UYZ16" s="341"/>
      <c r="UZA16" s="341"/>
      <c r="UZB16" s="341"/>
      <c r="UZC16" s="341"/>
      <c r="UZD16" s="341"/>
      <c r="UZE16" s="341"/>
      <c r="UZF16" s="341"/>
      <c r="UZG16" s="341"/>
      <c r="UZH16" s="341"/>
      <c r="UZI16" s="341"/>
      <c r="UZJ16" s="341"/>
      <c r="UZK16" s="341"/>
      <c r="UZL16" s="341"/>
      <c r="UZM16" s="341"/>
      <c r="UZN16" s="341"/>
      <c r="UZO16" s="341"/>
      <c r="UZP16" s="341"/>
      <c r="UZQ16" s="341"/>
      <c r="UZR16" s="341"/>
      <c r="UZS16" s="341"/>
      <c r="UZT16" s="341"/>
      <c r="UZU16" s="341"/>
      <c r="UZV16" s="341"/>
      <c r="UZW16" s="341"/>
      <c r="UZX16" s="341"/>
      <c r="UZY16" s="341"/>
      <c r="UZZ16" s="341"/>
      <c r="VAA16" s="341"/>
      <c r="VAB16" s="341"/>
      <c r="VAC16" s="341"/>
      <c r="VAD16" s="341"/>
      <c r="VAE16" s="341"/>
      <c r="VAF16" s="341"/>
      <c r="VAG16" s="341"/>
      <c r="VAH16" s="341"/>
      <c r="VAI16" s="341"/>
      <c r="VAJ16" s="341"/>
      <c r="VAK16" s="341"/>
      <c r="VAL16" s="341"/>
      <c r="VAM16" s="341"/>
      <c r="VAN16" s="341"/>
      <c r="VAO16" s="341"/>
      <c r="VAP16" s="341"/>
      <c r="VAQ16" s="341"/>
      <c r="VAR16" s="341"/>
      <c r="VAS16" s="341"/>
      <c r="VAT16" s="341"/>
      <c r="VAU16" s="341"/>
      <c r="VAV16" s="341"/>
      <c r="VAW16" s="341"/>
      <c r="VAX16" s="341"/>
      <c r="VAY16" s="341"/>
      <c r="VAZ16" s="341"/>
      <c r="VBA16" s="341"/>
      <c r="VBB16" s="341"/>
      <c r="VBC16" s="341"/>
      <c r="VBD16" s="341"/>
      <c r="VBE16" s="341"/>
      <c r="VBF16" s="341"/>
      <c r="VBG16" s="341"/>
      <c r="VBH16" s="341"/>
      <c r="VBI16" s="341"/>
      <c r="VBJ16" s="341"/>
      <c r="VBK16" s="341"/>
      <c r="VBL16" s="341"/>
      <c r="VBM16" s="341"/>
      <c r="VBN16" s="341"/>
      <c r="VBO16" s="341"/>
      <c r="VBP16" s="341"/>
      <c r="VBQ16" s="341"/>
      <c r="VBR16" s="341"/>
      <c r="VBS16" s="341"/>
      <c r="VBT16" s="341"/>
      <c r="VBU16" s="341"/>
      <c r="VBV16" s="341"/>
      <c r="VBW16" s="341"/>
      <c r="VBX16" s="341"/>
      <c r="VBY16" s="341"/>
      <c r="VBZ16" s="341"/>
      <c r="VCA16" s="341"/>
      <c r="VCB16" s="341"/>
      <c r="VCC16" s="341"/>
      <c r="VCD16" s="341"/>
      <c r="VCE16" s="341"/>
      <c r="VCF16" s="341"/>
      <c r="VCG16" s="341"/>
      <c r="VCH16" s="341"/>
      <c r="VCI16" s="341"/>
      <c r="VCJ16" s="341"/>
      <c r="VCK16" s="341"/>
      <c r="VCL16" s="341"/>
      <c r="VCM16" s="341"/>
      <c r="VCN16" s="341"/>
      <c r="VCO16" s="341"/>
      <c r="VCP16" s="341"/>
      <c r="VCQ16" s="341"/>
      <c r="VCR16" s="341"/>
      <c r="VCS16" s="341"/>
      <c r="VCT16" s="341"/>
      <c r="VCU16" s="341"/>
      <c r="VCV16" s="341"/>
      <c r="VCW16" s="341"/>
      <c r="VCX16" s="341"/>
      <c r="VCY16" s="341"/>
      <c r="VCZ16" s="341"/>
      <c r="VDA16" s="341"/>
      <c r="VDB16" s="341"/>
      <c r="VDC16" s="341"/>
      <c r="VDD16" s="341"/>
      <c r="VDE16" s="341"/>
      <c r="VDF16" s="341"/>
      <c r="VDG16" s="341"/>
      <c r="VDH16" s="341"/>
      <c r="VDI16" s="341"/>
      <c r="VDJ16" s="341"/>
      <c r="VDK16" s="341"/>
      <c r="VDL16" s="341"/>
      <c r="VDM16" s="341"/>
      <c r="VDN16" s="341"/>
      <c r="VDO16" s="341"/>
      <c r="VDP16" s="341"/>
      <c r="VDQ16" s="341"/>
      <c r="VDR16" s="341"/>
      <c r="VDS16" s="341"/>
      <c r="VDT16" s="341"/>
      <c r="VDU16" s="341"/>
      <c r="VDV16" s="341"/>
      <c r="VDW16" s="341"/>
      <c r="VDX16" s="341"/>
      <c r="VDY16" s="341"/>
      <c r="VDZ16" s="341"/>
      <c r="VEA16" s="341"/>
      <c r="VEB16" s="341"/>
      <c r="VEC16" s="341"/>
      <c r="VED16" s="341"/>
      <c r="VEE16" s="341"/>
      <c r="VEF16" s="341"/>
      <c r="VEG16" s="341"/>
      <c r="VEH16" s="341"/>
      <c r="VEI16" s="341"/>
      <c r="VEJ16" s="341"/>
      <c r="VEK16" s="341"/>
      <c r="VEL16" s="341"/>
      <c r="VEM16" s="341"/>
      <c r="VEN16" s="341"/>
      <c r="VEO16" s="341"/>
      <c r="VEP16" s="341"/>
      <c r="VEQ16" s="341"/>
      <c r="VER16" s="341"/>
      <c r="VES16" s="341"/>
      <c r="VET16" s="341"/>
      <c r="VEU16" s="341"/>
      <c r="VEV16" s="341"/>
      <c r="VEW16" s="341"/>
      <c r="VEX16" s="341"/>
      <c r="VEY16" s="341"/>
      <c r="VEZ16" s="341"/>
      <c r="VFA16" s="341"/>
      <c r="VFB16" s="341"/>
      <c r="VFC16" s="341"/>
      <c r="VFD16" s="341"/>
      <c r="VFE16" s="341"/>
      <c r="VFF16" s="341"/>
      <c r="VFG16" s="341"/>
      <c r="VFH16" s="341"/>
      <c r="VFI16" s="341"/>
      <c r="VFJ16" s="341"/>
      <c r="VFK16" s="341"/>
      <c r="VFL16" s="341"/>
      <c r="VFM16" s="341"/>
      <c r="VFN16" s="341"/>
      <c r="VFO16" s="341"/>
      <c r="VFP16" s="341"/>
      <c r="VFQ16" s="341"/>
      <c r="VFR16" s="341"/>
      <c r="VFS16" s="341"/>
      <c r="VFT16" s="341"/>
      <c r="VFU16" s="341"/>
      <c r="VFV16" s="341"/>
      <c r="VFW16" s="341"/>
      <c r="VFX16" s="341"/>
      <c r="VFY16" s="341"/>
      <c r="VFZ16" s="341"/>
      <c r="VGA16" s="341"/>
      <c r="VGB16" s="341"/>
      <c r="VGC16" s="341"/>
      <c r="VGD16" s="341"/>
      <c r="VGE16" s="341"/>
      <c r="VGF16" s="341"/>
      <c r="VGG16" s="341"/>
      <c r="VGH16" s="341"/>
      <c r="VGI16" s="341"/>
      <c r="VGJ16" s="341"/>
      <c r="VGK16" s="341"/>
      <c r="VGL16" s="341"/>
      <c r="VGM16" s="341"/>
      <c r="VGN16" s="341"/>
      <c r="VGO16" s="341"/>
      <c r="VGP16" s="341"/>
      <c r="VGQ16" s="341"/>
      <c r="VGR16" s="341"/>
      <c r="VGS16" s="341"/>
      <c r="VGT16" s="341"/>
      <c r="VGU16" s="341"/>
      <c r="VGV16" s="341"/>
      <c r="VGW16" s="341"/>
      <c r="VGX16" s="341"/>
      <c r="VGY16" s="341"/>
      <c r="VGZ16" s="341"/>
      <c r="VHA16" s="341"/>
      <c r="VHB16" s="341"/>
      <c r="VHC16" s="341"/>
      <c r="VHD16" s="341"/>
      <c r="VHE16" s="341"/>
      <c r="VHF16" s="341"/>
      <c r="VHG16" s="341"/>
      <c r="VHH16" s="341"/>
      <c r="VHI16" s="341"/>
      <c r="VHJ16" s="341"/>
      <c r="VHK16" s="341"/>
      <c r="VHL16" s="341"/>
      <c r="VHM16" s="341"/>
      <c r="VHN16" s="341"/>
      <c r="VHO16" s="341"/>
      <c r="VHP16" s="341"/>
      <c r="VHQ16" s="341"/>
      <c r="VHR16" s="341"/>
      <c r="VHS16" s="341"/>
      <c r="VHT16" s="341"/>
      <c r="VHU16" s="341"/>
      <c r="VHV16" s="341"/>
      <c r="VHW16" s="341"/>
      <c r="VHX16" s="341"/>
      <c r="VHY16" s="341"/>
      <c r="VHZ16" s="341"/>
      <c r="VIA16" s="341"/>
      <c r="VIB16" s="341"/>
      <c r="VIC16" s="341"/>
      <c r="VID16" s="341"/>
      <c r="VIE16" s="341"/>
      <c r="VIF16" s="341"/>
      <c r="VIG16" s="341"/>
      <c r="VIH16" s="341"/>
      <c r="VII16" s="341"/>
      <c r="VIJ16" s="341"/>
      <c r="VIK16" s="341"/>
      <c r="VIL16" s="341"/>
      <c r="VIM16" s="341"/>
      <c r="VIN16" s="341"/>
      <c r="VIO16" s="341"/>
      <c r="VIP16" s="341"/>
      <c r="VIQ16" s="341"/>
      <c r="VIR16" s="341"/>
      <c r="VIS16" s="341"/>
      <c r="VIT16" s="341"/>
      <c r="VIU16" s="341"/>
      <c r="VIV16" s="341"/>
      <c r="VIW16" s="341"/>
      <c r="VIX16" s="341"/>
      <c r="VIY16" s="341"/>
      <c r="VIZ16" s="341"/>
      <c r="VJA16" s="341"/>
      <c r="VJB16" s="341"/>
      <c r="VJC16" s="341"/>
      <c r="VJD16" s="341"/>
      <c r="VJE16" s="341"/>
      <c r="VJF16" s="341"/>
      <c r="VJG16" s="341"/>
      <c r="VJH16" s="341"/>
      <c r="VJI16" s="341"/>
      <c r="VJJ16" s="341"/>
      <c r="VJK16" s="341"/>
      <c r="VJL16" s="341"/>
      <c r="VJM16" s="341"/>
      <c r="VJN16" s="341"/>
      <c r="VJO16" s="341"/>
      <c r="VJP16" s="341"/>
      <c r="VJQ16" s="341"/>
      <c r="VJR16" s="341"/>
      <c r="VJS16" s="341"/>
      <c r="VJT16" s="341"/>
      <c r="VJU16" s="341"/>
      <c r="VJV16" s="341"/>
      <c r="VJW16" s="341"/>
      <c r="VJX16" s="341"/>
      <c r="VJY16" s="341"/>
      <c r="VJZ16" s="341"/>
      <c r="VKA16" s="341"/>
      <c r="VKB16" s="341"/>
      <c r="VKC16" s="341"/>
      <c r="VKD16" s="341"/>
      <c r="VKE16" s="341"/>
      <c r="VKF16" s="341"/>
      <c r="VKG16" s="341"/>
      <c r="VKH16" s="341"/>
      <c r="VKI16" s="341"/>
      <c r="VKJ16" s="341"/>
      <c r="VKK16" s="341"/>
      <c r="VKL16" s="341"/>
      <c r="VKM16" s="341"/>
      <c r="VKN16" s="341"/>
      <c r="VKO16" s="341"/>
      <c r="VKP16" s="341"/>
      <c r="VKQ16" s="341"/>
      <c r="VKR16" s="341"/>
      <c r="VKS16" s="341"/>
      <c r="VKT16" s="341"/>
      <c r="VKU16" s="341"/>
      <c r="VKV16" s="341"/>
      <c r="VKW16" s="341"/>
      <c r="VKX16" s="341"/>
      <c r="VKY16" s="341"/>
      <c r="VKZ16" s="341"/>
      <c r="VLA16" s="341"/>
      <c r="VLB16" s="341"/>
      <c r="VLC16" s="341"/>
      <c r="VLD16" s="341"/>
      <c r="VLE16" s="341"/>
      <c r="VLF16" s="341"/>
      <c r="VLG16" s="341"/>
      <c r="VLH16" s="341"/>
      <c r="VLI16" s="341"/>
      <c r="VLJ16" s="341"/>
      <c r="VLK16" s="341"/>
      <c r="VLL16" s="341"/>
      <c r="VLM16" s="341"/>
      <c r="VLN16" s="341"/>
      <c r="VLO16" s="341"/>
      <c r="VLP16" s="341"/>
      <c r="VLQ16" s="341"/>
      <c r="VLR16" s="341"/>
      <c r="VLS16" s="341"/>
      <c r="VLT16" s="341"/>
      <c r="VLU16" s="341"/>
      <c r="VLV16" s="341"/>
      <c r="VLW16" s="341"/>
      <c r="VLX16" s="341"/>
      <c r="VLY16" s="341"/>
      <c r="VLZ16" s="341"/>
      <c r="VMA16" s="341"/>
      <c r="VMB16" s="341"/>
      <c r="VMC16" s="341"/>
      <c r="VMD16" s="341"/>
      <c r="VME16" s="341"/>
      <c r="VMF16" s="341"/>
      <c r="VMG16" s="341"/>
      <c r="VMH16" s="341"/>
      <c r="VMI16" s="341"/>
      <c r="VMJ16" s="341"/>
      <c r="VMK16" s="341"/>
      <c r="VML16" s="341"/>
      <c r="VMM16" s="341"/>
      <c r="VMN16" s="341"/>
      <c r="VMO16" s="341"/>
      <c r="VMP16" s="341"/>
      <c r="VMQ16" s="341"/>
      <c r="VMR16" s="341"/>
      <c r="VMS16" s="341"/>
      <c r="VMT16" s="341"/>
      <c r="VMU16" s="341"/>
      <c r="VMV16" s="341"/>
      <c r="VMW16" s="341"/>
      <c r="VMX16" s="341"/>
      <c r="VMY16" s="341"/>
      <c r="VMZ16" s="341"/>
      <c r="VNA16" s="341"/>
      <c r="VNB16" s="341"/>
      <c r="VNC16" s="341"/>
      <c r="VND16" s="341"/>
      <c r="VNE16" s="341"/>
      <c r="VNF16" s="341"/>
      <c r="VNG16" s="341"/>
      <c r="VNH16" s="341"/>
      <c r="VNI16" s="341"/>
      <c r="VNJ16" s="341"/>
      <c r="VNK16" s="341"/>
      <c r="VNL16" s="341"/>
      <c r="VNM16" s="341"/>
      <c r="VNN16" s="341"/>
      <c r="VNO16" s="341"/>
      <c r="VNP16" s="341"/>
      <c r="VNQ16" s="341"/>
      <c r="VNR16" s="341"/>
      <c r="VNS16" s="341"/>
      <c r="VNT16" s="341"/>
      <c r="VNU16" s="341"/>
      <c r="VNV16" s="341"/>
      <c r="VNW16" s="341"/>
      <c r="VNX16" s="341"/>
      <c r="VNY16" s="341"/>
      <c r="VNZ16" s="341"/>
      <c r="VOA16" s="341"/>
      <c r="VOB16" s="341"/>
      <c r="VOC16" s="341"/>
      <c r="VOD16" s="341"/>
      <c r="VOE16" s="341"/>
      <c r="VOF16" s="341"/>
      <c r="VOG16" s="341"/>
      <c r="VOH16" s="341"/>
      <c r="VOI16" s="341"/>
      <c r="VOJ16" s="341"/>
      <c r="VOK16" s="341"/>
      <c r="VOL16" s="341"/>
      <c r="VOM16" s="341"/>
      <c r="VON16" s="341"/>
      <c r="VOO16" s="341"/>
      <c r="VOP16" s="341"/>
      <c r="VOQ16" s="341"/>
      <c r="VOR16" s="341"/>
      <c r="VOS16" s="341"/>
      <c r="VOT16" s="341"/>
      <c r="VOU16" s="341"/>
      <c r="VOV16" s="341"/>
      <c r="VOW16" s="341"/>
      <c r="VOX16" s="341"/>
      <c r="VOY16" s="341"/>
      <c r="VOZ16" s="341"/>
      <c r="VPA16" s="341"/>
      <c r="VPB16" s="341"/>
      <c r="VPC16" s="341"/>
      <c r="VPD16" s="341"/>
      <c r="VPE16" s="341"/>
      <c r="VPF16" s="341"/>
      <c r="VPG16" s="341"/>
      <c r="VPH16" s="341"/>
      <c r="VPI16" s="341"/>
      <c r="VPJ16" s="341"/>
      <c r="VPK16" s="341"/>
      <c r="VPL16" s="341"/>
      <c r="VPM16" s="341"/>
      <c r="VPN16" s="341"/>
      <c r="VPO16" s="341"/>
      <c r="VPP16" s="341"/>
      <c r="VPQ16" s="341"/>
      <c r="VPR16" s="341"/>
      <c r="VPS16" s="341"/>
      <c r="VPT16" s="341"/>
      <c r="VPU16" s="341"/>
      <c r="VPV16" s="341"/>
      <c r="VPW16" s="341"/>
      <c r="VPX16" s="341"/>
      <c r="VPY16" s="341"/>
      <c r="VPZ16" s="341"/>
      <c r="VQA16" s="341"/>
      <c r="VQB16" s="341"/>
      <c r="VQC16" s="341"/>
      <c r="VQD16" s="341"/>
      <c r="VQE16" s="341"/>
      <c r="VQF16" s="341"/>
      <c r="VQG16" s="341"/>
      <c r="VQH16" s="341"/>
      <c r="VQI16" s="341"/>
      <c r="VQJ16" s="341"/>
      <c r="VQK16" s="341"/>
      <c r="VQL16" s="341"/>
      <c r="VQM16" s="341"/>
      <c r="VQN16" s="341"/>
      <c r="VQO16" s="341"/>
      <c r="VQP16" s="341"/>
      <c r="VQQ16" s="341"/>
      <c r="VQR16" s="341"/>
      <c r="VQS16" s="341"/>
      <c r="VQT16" s="341"/>
      <c r="VQU16" s="341"/>
      <c r="VQV16" s="341"/>
      <c r="VQW16" s="341"/>
      <c r="VQX16" s="341"/>
      <c r="VQY16" s="341"/>
      <c r="VQZ16" s="341"/>
      <c r="VRA16" s="341"/>
      <c r="VRB16" s="341"/>
      <c r="VRC16" s="341"/>
      <c r="VRD16" s="341"/>
      <c r="VRE16" s="341"/>
      <c r="VRF16" s="341"/>
      <c r="VRG16" s="341"/>
      <c r="VRH16" s="341"/>
      <c r="VRI16" s="341"/>
      <c r="VRJ16" s="341"/>
      <c r="VRK16" s="341"/>
      <c r="VRL16" s="341"/>
      <c r="VRM16" s="341"/>
      <c r="VRN16" s="341"/>
      <c r="VRO16" s="341"/>
      <c r="VRP16" s="341"/>
      <c r="VRQ16" s="341"/>
      <c r="VRR16" s="341"/>
      <c r="VRS16" s="341"/>
      <c r="VRT16" s="341"/>
      <c r="VRU16" s="341"/>
      <c r="VRV16" s="341"/>
      <c r="VRW16" s="341"/>
      <c r="VRX16" s="341"/>
      <c r="VRY16" s="341"/>
      <c r="VRZ16" s="341"/>
      <c r="VSA16" s="341"/>
      <c r="VSB16" s="341"/>
      <c r="VSC16" s="341"/>
      <c r="VSD16" s="341"/>
      <c r="VSE16" s="341"/>
      <c r="VSF16" s="341"/>
      <c r="VSG16" s="341"/>
      <c r="VSH16" s="341"/>
      <c r="VSI16" s="341"/>
      <c r="VSJ16" s="341"/>
      <c r="VSK16" s="341"/>
      <c r="VSL16" s="341"/>
      <c r="VSM16" s="341"/>
      <c r="VSN16" s="341"/>
      <c r="VSO16" s="341"/>
      <c r="VSP16" s="341"/>
      <c r="VSQ16" s="341"/>
      <c r="VSR16" s="341"/>
      <c r="VSS16" s="341"/>
      <c r="VST16" s="341"/>
      <c r="VSU16" s="341"/>
      <c r="VSV16" s="341"/>
      <c r="VSW16" s="341"/>
      <c r="VSX16" s="341"/>
      <c r="VSY16" s="341"/>
      <c r="VSZ16" s="341"/>
      <c r="VTA16" s="341"/>
      <c r="VTB16" s="341"/>
      <c r="VTC16" s="341"/>
      <c r="VTD16" s="341"/>
      <c r="VTE16" s="341"/>
      <c r="VTF16" s="341"/>
      <c r="VTG16" s="341"/>
      <c r="VTH16" s="341"/>
      <c r="VTI16" s="341"/>
      <c r="VTJ16" s="341"/>
      <c r="VTK16" s="341"/>
      <c r="VTL16" s="341"/>
      <c r="VTM16" s="341"/>
      <c r="VTN16" s="341"/>
      <c r="VTO16" s="341"/>
      <c r="VTP16" s="341"/>
      <c r="VTQ16" s="341"/>
      <c r="VTR16" s="341"/>
      <c r="VTS16" s="341"/>
      <c r="VTT16" s="341"/>
      <c r="VTU16" s="341"/>
      <c r="VTV16" s="341"/>
      <c r="VTW16" s="341"/>
      <c r="VTX16" s="341"/>
      <c r="VTY16" s="341"/>
      <c r="VTZ16" s="341"/>
      <c r="VUA16" s="341"/>
      <c r="VUB16" s="341"/>
      <c r="VUC16" s="341"/>
      <c r="VUD16" s="341"/>
      <c r="VUE16" s="341"/>
      <c r="VUF16" s="341"/>
      <c r="VUG16" s="341"/>
      <c r="VUH16" s="341"/>
      <c r="VUI16" s="341"/>
      <c r="VUJ16" s="341"/>
      <c r="VUK16" s="341"/>
      <c r="VUL16" s="341"/>
      <c r="VUM16" s="341"/>
      <c r="VUN16" s="341"/>
      <c r="VUO16" s="341"/>
      <c r="VUP16" s="341"/>
      <c r="VUQ16" s="341"/>
      <c r="VUR16" s="341"/>
      <c r="VUS16" s="341"/>
      <c r="VUT16" s="341"/>
      <c r="VUU16" s="341"/>
      <c r="VUV16" s="341"/>
      <c r="VUW16" s="341"/>
      <c r="VUX16" s="341"/>
      <c r="VUY16" s="341"/>
      <c r="VUZ16" s="341"/>
      <c r="VVA16" s="341"/>
      <c r="VVB16" s="341"/>
      <c r="VVC16" s="341"/>
      <c r="VVD16" s="341"/>
      <c r="VVE16" s="341"/>
      <c r="VVF16" s="341"/>
      <c r="VVG16" s="341"/>
      <c r="VVH16" s="341"/>
      <c r="VVI16" s="341"/>
      <c r="VVJ16" s="341"/>
      <c r="VVK16" s="341"/>
      <c r="VVL16" s="341"/>
      <c r="VVM16" s="341"/>
      <c r="VVN16" s="341"/>
      <c r="VVO16" s="341"/>
      <c r="VVP16" s="341"/>
      <c r="VVQ16" s="341"/>
      <c r="VVR16" s="341"/>
      <c r="VVS16" s="341"/>
      <c r="VVT16" s="341"/>
      <c r="VVU16" s="341"/>
      <c r="VVV16" s="341"/>
      <c r="VVW16" s="341"/>
      <c r="VVX16" s="341"/>
      <c r="VVY16" s="341"/>
      <c r="VVZ16" s="341"/>
      <c r="VWA16" s="341"/>
      <c r="VWB16" s="341"/>
      <c r="VWC16" s="341"/>
      <c r="VWD16" s="341"/>
      <c r="VWE16" s="341"/>
      <c r="VWF16" s="341"/>
      <c r="VWG16" s="341"/>
      <c r="VWH16" s="341"/>
      <c r="VWI16" s="341"/>
      <c r="VWJ16" s="341"/>
      <c r="VWK16" s="341"/>
      <c r="VWL16" s="341"/>
      <c r="VWM16" s="341"/>
      <c r="VWN16" s="341"/>
      <c r="VWO16" s="341"/>
      <c r="VWP16" s="341"/>
      <c r="VWQ16" s="341"/>
      <c r="VWR16" s="341"/>
      <c r="VWS16" s="341"/>
      <c r="VWT16" s="341"/>
      <c r="VWU16" s="341"/>
      <c r="VWV16" s="341"/>
      <c r="VWW16" s="341"/>
      <c r="VWX16" s="341"/>
      <c r="VWY16" s="341"/>
      <c r="VWZ16" s="341"/>
      <c r="VXA16" s="341"/>
      <c r="VXB16" s="341"/>
      <c r="VXC16" s="341"/>
      <c r="VXD16" s="341"/>
      <c r="VXE16" s="341"/>
      <c r="VXF16" s="341"/>
      <c r="VXG16" s="341"/>
      <c r="VXH16" s="341"/>
      <c r="VXI16" s="341"/>
      <c r="VXJ16" s="341"/>
      <c r="VXK16" s="341"/>
      <c r="VXL16" s="341"/>
      <c r="VXM16" s="341"/>
      <c r="VXN16" s="341"/>
      <c r="VXO16" s="341"/>
      <c r="VXP16" s="341"/>
      <c r="VXQ16" s="341"/>
      <c r="VXR16" s="341"/>
      <c r="VXS16" s="341"/>
      <c r="VXT16" s="341"/>
      <c r="VXU16" s="341"/>
      <c r="VXV16" s="341"/>
      <c r="VXW16" s="341"/>
      <c r="VXX16" s="341"/>
      <c r="VXY16" s="341"/>
      <c r="VXZ16" s="341"/>
      <c r="VYA16" s="341"/>
      <c r="VYB16" s="341"/>
      <c r="VYC16" s="341"/>
      <c r="VYD16" s="341"/>
      <c r="VYE16" s="341"/>
      <c r="VYF16" s="341"/>
      <c r="VYG16" s="341"/>
      <c r="VYH16" s="341"/>
      <c r="VYI16" s="341"/>
      <c r="VYJ16" s="341"/>
      <c r="VYK16" s="341"/>
      <c r="VYL16" s="341"/>
      <c r="VYM16" s="341"/>
      <c r="VYN16" s="341"/>
      <c r="VYO16" s="341"/>
      <c r="VYP16" s="341"/>
      <c r="VYQ16" s="341"/>
      <c r="VYR16" s="341"/>
      <c r="VYS16" s="341"/>
      <c r="VYT16" s="341"/>
      <c r="VYU16" s="341"/>
      <c r="VYV16" s="341"/>
      <c r="VYW16" s="341"/>
      <c r="VYX16" s="341"/>
      <c r="VYY16" s="341"/>
      <c r="VYZ16" s="341"/>
      <c r="VZA16" s="341"/>
      <c r="VZB16" s="341"/>
      <c r="VZC16" s="341"/>
      <c r="VZD16" s="341"/>
      <c r="VZE16" s="341"/>
      <c r="VZF16" s="341"/>
      <c r="VZG16" s="341"/>
      <c r="VZH16" s="341"/>
      <c r="VZI16" s="341"/>
      <c r="VZJ16" s="341"/>
      <c r="VZK16" s="341"/>
      <c r="VZL16" s="341"/>
      <c r="VZM16" s="341"/>
      <c r="VZN16" s="341"/>
      <c r="VZO16" s="341"/>
      <c r="VZP16" s="341"/>
      <c r="VZQ16" s="341"/>
      <c r="VZR16" s="341"/>
      <c r="VZS16" s="341"/>
      <c r="VZT16" s="341"/>
      <c r="VZU16" s="341"/>
      <c r="VZV16" s="341"/>
      <c r="VZW16" s="341"/>
      <c r="VZX16" s="341"/>
      <c r="VZY16" s="341"/>
      <c r="VZZ16" s="341"/>
      <c r="WAA16" s="341"/>
      <c r="WAB16" s="341"/>
      <c r="WAC16" s="341"/>
      <c r="WAD16" s="341"/>
      <c r="WAE16" s="341"/>
      <c r="WAF16" s="341"/>
      <c r="WAG16" s="341"/>
      <c r="WAH16" s="341"/>
      <c r="WAI16" s="341"/>
      <c r="WAJ16" s="341"/>
      <c r="WAK16" s="341"/>
      <c r="WAL16" s="341"/>
      <c r="WAM16" s="341"/>
      <c r="WAN16" s="341"/>
      <c r="WAO16" s="341"/>
      <c r="WAP16" s="341"/>
      <c r="WAQ16" s="341"/>
      <c r="WAR16" s="341"/>
      <c r="WAS16" s="341"/>
      <c r="WAT16" s="341"/>
      <c r="WAU16" s="341"/>
      <c r="WAV16" s="341"/>
      <c r="WAW16" s="341"/>
      <c r="WAX16" s="341"/>
      <c r="WAY16" s="341"/>
      <c r="WAZ16" s="341"/>
      <c r="WBA16" s="341"/>
      <c r="WBB16" s="341"/>
      <c r="WBC16" s="341"/>
      <c r="WBD16" s="341"/>
      <c r="WBE16" s="341"/>
      <c r="WBF16" s="341"/>
      <c r="WBG16" s="341"/>
      <c r="WBH16" s="341"/>
      <c r="WBI16" s="341"/>
      <c r="WBJ16" s="341"/>
      <c r="WBK16" s="341"/>
      <c r="WBL16" s="341"/>
      <c r="WBM16" s="341"/>
      <c r="WBN16" s="341"/>
      <c r="WBO16" s="341"/>
      <c r="WBP16" s="341"/>
      <c r="WBQ16" s="341"/>
      <c r="WBR16" s="341"/>
      <c r="WBS16" s="341"/>
      <c r="WBT16" s="341"/>
      <c r="WBU16" s="341"/>
      <c r="WBV16" s="341"/>
      <c r="WBW16" s="341"/>
      <c r="WBX16" s="341"/>
      <c r="WBY16" s="341"/>
      <c r="WBZ16" s="341"/>
      <c r="WCA16" s="341"/>
      <c r="WCB16" s="341"/>
      <c r="WCC16" s="341"/>
      <c r="WCD16" s="341"/>
      <c r="WCE16" s="341"/>
      <c r="WCF16" s="341"/>
      <c r="WCG16" s="341"/>
      <c r="WCH16" s="341"/>
      <c r="WCI16" s="341"/>
      <c r="WCJ16" s="341"/>
      <c r="WCK16" s="341"/>
      <c r="WCL16" s="341"/>
      <c r="WCM16" s="341"/>
      <c r="WCN16" s="341"/>
      <c r="WCO16" s="341"/>
      <c r="WCP16" s="341"/>
      <c r="WCQ16" s="341"/>
      <c r="WCR16" s="341"/>
      <c r="WCS16" s="341"/>
      <c r="WCT16" s="341"/>
      <c r="WCU16" s="341"/>
      <c r="WCV16" s="341"/>
      <c r="WCW16" s="341"/>
      <c r="WCX16" s="341"/>
      <c r="WCY16" s="341"/>
      <c r="WCZ16" s="341"/>
      <c r="WDA16" s="341"/>
      <c r="WDB16" s="341"/>
      <c r="WDC16" s="341"/>
      <c r="WDD16" s="341"/>
      <c r="WDE16" s="341"/>
      <c r="WDF16" s="341"/>
      <c r="WDG16" s="341"/>
      <c r="WDH16" s="341"/>
      <c r="WDI16" s="341"/>
      <c r="WDJ16" s="341"/>
      <c r="WDK16" s="341"/>
      <c r="WDL16" s="341"/>
      <c r="WDM16" s="341"/>
      <c r="WDN16" s="341"/>
      <c r="WDO16" s="341"/>
      <c r="WDP16" s="341"/>
      <c r="WDQ16" s="341"/>
      <c r="WDR16" s="341"/>
      <c r="WDS16" s="341"/>
      <c r="WDT16" s="341"/>
      <c r="WDU16" s="341"/>
      <c r="WDV16" s="341"/>
      <c r="WDW16" s="341"/>
      <c r="WDX16" s="341"/>
      <c r="WDY16" s="341"/>
      <c r="WDZ16" s="341"/>
      <c r="WEA16" s="341"/>
      <c r="WEB16" s="341"/>
      <c r="WEC16" s="341"/>
      <c r="WED16" s="341"/>
      <c r="WEE16" s="341"/>
      <c r="WEF16" s="341"/>
      <c r="WEG16" s="341"/>
      <c r="WEH16" s="341"/>
      <c r="WEI16" s="341"/>
      <c r="WEJ16" s="341"/>
      <c r="WEK16" s="341"/>
      <c r="WEL16" s="341"/>
      <c r="WEM16" s="341"/>
      <c r="WEN16" s="341"/>
      <c r="WEO16" s="341"/>
      <c r="WEP16" s="341"/>
      <c r="WEQ16" s="341"/>
      <c r="WER16" s="341"/>
      <c r="WES16" s="341"/>
      <c r="WET16" s="341"/>
      <c r="WEU16" s="341"/>
      <c r="WEV16" s="341"/>
      <c r="WEW16" s="341"/>
      <c r="WEX16" s="341"/>
      <c r="WEY16" s="341"/>
      <c r="WEZ16" s="341"/>
      <c r="WFA16" s="341"/>
      <c r="WFB16" s="341"/>
      <c r="WFC16" s="341"/>
      <c r="WFD16" s="341"/>
      <c r="WFE16" s="341"/>
      <c r="WFF16" s="341"/>
      <c r="WFG16" s="341"/>
      <c r="WFH16" s="341"/>
      <c r="WFI16" s="341"/>
      <c r="WFJ16" s="341"/>
      <c r="WFK16" s="341"/>
      <c r="WFL16" s="341"/>
      <c r="WFM16" s="341"/>
      <c r="WFN16" s="341"/>
      <c r="WFO16" s="341"/>
      <c r="WFP16" s="341"/>
      <c r="WFQ16" s="341"/>
      <c r="WFR16" s="341"/>
      <c r="WFS16" s="341"/>
      <c r="WFT16" s="341"/>
      <c r="WFU16" s="341"/>
      <c r="WFV16" s="341"/>
      <c r="WFW16" s="341"/>
      <c r="WFX16" s="341"/>
      <c r="WFY16" s="341"/>
      <c r="WFZ16" s="341"/>
      <c r="WGA16" s="341"/>
      <c r="WGB16" s="341"/>
      <c r="WGC16" s="341"/>
      <c r="WGD16" s="341"/>
      <c r="WGE16" s="341"/>
      <c r="WGF16" s="341"/>
      <c r="WGG16" s="341"/>
      <c r="WGH16" s="341"/>
      <c r="WGI16" s="341"/>
      <c r="WGJ16" s="341"/>
      <c r="WGK16" s="341"/>
      <c r="WGL16" s="341"/>
      <c r="WGM16" s="341"/>
      <c r="WGN16" s="341"/>
      <c r="WGO16" s="341"/>
      <c r="WGP16" s="341"/>
      <c r="WGQ16" s="341"/>
      <c r="WGR16" s="341"/>
      <c r="WGS16" s="341"/>
      <c r="WGT16" s="341"/>
      <c r="WGU16" s="341"/>
      <c r="WGV16" s="341"/>
      <c r="WGW16" s="341"/>
      <c r="WGX16" s="341"/>
      <c r="WGY16" s="341"/>
      <c r="WGZ16" s="341"/>
      <c r="WHA16" s="341"/>
      <c r="WHB16" s="341"/>
      <c r="WHC16" s="341"/>
      <c r="WHD16" s="341"/>
      <c r="WHE16" s="341"/>
      <c r="WHF16" s="341"/>
      <c r="WHG16" s="341"/>
      <c r="WHH16" s="341"/>
      <c r="WHI16" s="341"/>
      <c r="WHJ16" s="341"/>
      <c r="WHK16" s="341"/>
      <c r="WHL16" s="341"/>
      <c r="WHM16" s="341"/>
      <c r="WHN16" s="341"/>
      <c r="WHO16" s="341"/>
      <c r="WHP16" s="341"/>
      <c r="WHQ16" s="341"/>
      <c r="WHR16" s="341"/>
      <c r="WHS16" s="341"/>
      <c r="WHT16" s="341"/>
      <c r="WHU16" s="341"/>
      <c r="WHV16" s="341"/>
      <c r="WHW16" s="341"/>
      <c r="WHX16" s="341"/>
      <c r="WHY16" s="341"/>
      <c r="WHZ16" s="341"/>
      <c r="WIA16" s="341"/>
      <c r="WIB16" s="341"/>
      <c r="WIC16" s="341"/>
      <c r="WID16" s="341"/>
      <c r="WIE16" s="341"/>
      <c r="WIF16" s="341"/>
      <c r="WIG16" s="341"/>
      <c r="WIH16" s="341"/>
      <c r="WII16" s="341"/>
      <c r="WIJ16" s="341"/>
      <c r="WIK16" s="341"/>
      <c r="WIL16" s="341"/>
      <c r="WIM16" s="341"/>
      <c r="WIN16" s="341"/>
      <c r="WIO16" s="341"/>
      <c r="WIP16" s="341"/>
      <c r="WIQ16" s="341"/>
      <c r="WIR16" s="341"/>
      <c r="WIS16" s="341"/>
      <c r="WIT16" s="341"/>
      <c r="WIU16" s="341"/>
      <c r="WIV16" s="341"/>
      <c r="WIW16" s="341"/>
      <c r="WIX16" s="341"/>
      <c r="WIY16" s="341"/>
      <c r="WIZ16" s="341"/>
      <c r="WJA16" s="341"/>
      <c r="WJB16" s="341"/>
      <c r="WJC16" s="341"/>
      <c r="WJD16" s="341"/>
      <c r="WJE16" s="341"/>
      <c r="WJF16" s="341"/>
      <c r="WJG16" s="341"/>
      <c r="WJH16" s="341"/>
      <c r="WJI16" s="341"/>
      <c r="WJJ16" s="341"/>
      <c r="WJK16" s="341"/>
      <c r="WJL16" s="341"/>
      <c r="WJM16" s="341"/>
      <c r="WJN16" s="341"/>
      <c r="WJO16" s="341"/>
      <c r="WJP16" s="341"/>
      <c r="WJQ16" s="341"/>
      <c r="WJR16" s="341"/>
      <c r="WJS16" s="341"/>
      <c r="WJT16" s="341"/>
      <c r="WJU16" s="341"/>
      <c r="WJV16" s="341"/>
      <c r="WJW16" s="341"/>
      <c r="WJX16" s="341"/>
      <c r="WJY16" s="341"/>
      <c r="WJZ16" s="341"/>
      <c r="WKA16" s="341"/>
      <c r="WKB16" s="341"/>
      <c r="WKC16" s="341"/>
      <c r="WKD16" s="341"/>
      <c r="WKE16" s="341"/>
      <c r="WKF16" s="341"/>
      <c r="WKG16" s="341"/>
      <c r="WKH16" s="341"/>
      <c r="WKI16" s="341"/>
      <c r="WKJ16" s="341"/>
      <c r="WKK16" s="341"/>
      <c r="WKL16" s="341"/>
      <c r="WKM16" s="341"/>
      <c r="WKN16" s="341"/>
      <c r="WKO16" s="341"/>
      <c r="WKP16" s="341"/>
      <c r="WKQ16" s="341"/>
      <c r="WKR16" s="341"/>
      <c r="WKS16" s="341"/>
      <c r="WKT16" s="341"/>
      <c r="WKU16" s="341"/>
      <c r="WKV16" s="341"/>
      <c r="WKW16" s="341"/>
      <c r="WKX16" s="341"/>
      <c r="WKY16" s="341"/>
      <c r="WKZ16" s="341"/>
      <c r="WLA16" s="341"/>
      <c r="WLB16" s="341"/>
      <c r="WLC16" s="341"/>
      <c r="WLD16" s="341"/>
      <c r="WLE16" s="341"/>
      <c r="WLF16" s="341"/>
      <c r="WLG16" s="341"/>
      <c r="WLH16" s="341"/>
      <c r="WLI16" s="341"/>
      <c r="WLJ16" s="341"/>
      <c r="WLK16" s="341"/>
      <c r="WLL16" s="341"/>
      <c r="WLM16" s="341"/>
      <c r="WLN16" s="341"/>
      <c r="WLO16" s="341"/>
      <c r="WLP16" s="341"/>
      <c r="WLQ16" s="341"/>
      <c r="WLR16" s="341"/>
      <c r="WLS16" s="341"/>
      <c r="WLT16" s="341"/>
      <c r="WLU16" s="341"/>
      <c r="WLV16" s="341"/>
      <c r="WLW16" s="341"/>
      <c r="WLX16" s="341"/>
      <c r="WLY16" s="341"/>
      <c r="WLZ16" s="341"/>
      <c r="WMA16" s="341"/>
      <c r="WMB16" s="341"/>
      <c r="WMC16" s="341"/>
      <c r="WMD16" s="341"/>
      <c r="WME16" s="341"/>
      <c r="WMF16" s="341"/>
      <c r="WMG16" s="341"/>
      <c r="WMH16" s="341"/>
      <c r="WMI16" s="341"/>
      <c r="WMJ16" s="341"/>
      <c r="WMK16" s="341"/>
      <c r="WML16" s="341"/>
      <c r="WMM16" s="341"/>
      <c r="WMN16" s="341"/>
      <c r="WMO16" s="341"/>
      <c r="WMP16" s="341"/>
      <c r="WMQ16" s="341"/>
      <c r="WMR16" s="341"/>
      <c r="WMS16" s="341"/>
      <c r="WMT16" s="341"/>
      <c r="WMU16" s="341"/>
      <c r="WMV16" s="341"/>
      <c r="WMW16" s="341"/>
      <c r="WMX16" s="341"/>
      <c r="WMY16" s="341"/>
      <c r="WMZ16" s="341"/>
      <c r="WNA16" s="341"/>
      <c r="WNB16" s="341"/>
      <c r="WNC16" s="341"/>
      <c r="WND16" s="341"/>
      <c r="WNE16" s="341"/>
      <c r="WNF16" s="341"/>
      <c r="WNG16" s="341"/>
      <c r="WNH16" s="341"/>
      <c r="WNI16" s="341"/>
      <c r="WNJ16" s="341"/>
      <c r="WNK16" s="341"/>
      <c r="WNL16" s="341"/>
      <c r="WNM16" s="341"/>
      <c r="WNN16" s="341"/>
      <c r="WNO16" s="341"/>
      <c r="WNP16" s="341"/>
      <c r="WNQ16" s="341"/>
      <c r="WNR16" s="341"/>
      <c r="WNS16" s="341"/>
      <c r="WNT16" s="341"/>
      <c r="WNU16" s="341"/>
      <c r="WNV16" s="341"/>
      <c r="WNW16" s="341"/>
      <c r="WNX16" s="341"/>
      <c r="WNY16" s="341"/>
      <c r="WNZ16" s="341"/>
      <c r="WOA16" s="341"/>
      <c r="WOB16" s="341"/>
      <c r="WOC16" s="341"/>
      <c r="WOD16" s="341"/>
      <c r="WOE16" s="341"/>
      <c r="WOF16" s="341"/>
      <c r="WOG16" s="341"/>
      <c r="WOH16" s="341"/>
      <c r="WOI16" s="341"/>
      <c r="WOJ16" s="341"/>
      <c r="WOK16" s="341"/>
      <c r="WOL16" s="341"/>
      <c r="WOM16" s="341"/>
      <c r="WON16" s="341"/>
      <c r="WOO16" s="341"/>
      <c r="WOP16" s="341"/>
      <c r="WOQ16" s="341"/>
      <c r="WOR16" s="341"/>
      <c r="WOS16" s="341"/>
      <c r="WOT16" s="341"/>
      <c r="WOU16" s="341"/>
      <c r="WOV16" s="341"/>
      <c r="WOW16" s="341"/>
      <c r="WOX16" s="341"/>
      <c r="WOY16" s="341"/>
      <c r="WOZ16" s="341"/>
      <c r="WPA16" s="341"/>
      <c r="WPB16" s="341"/>
      <c r="WPC16" s="341"/>
      <c r="WPD16" s="341"/>
      <c r="WPE16" s="341"/>
      <c r="WPF16" s="341"/>
      <c r="WPG16" s="341"/>
      <c r="WPH16" s="341"/>
      <c r="WPI16" s="341"/>
      <c r="WPJ16" s="341"/>
      <c r="WPK16" s="341"/>
      <c r="WPL16" s="341"/>
      <c r="WPM16" s="341"/>
      <c r="WPN16" s="341"/>
      <c r="WPO16" s="341"/>
      <c r="WPP16" s="341"/>
      <c r="WPQ16" s="341"/>
      <c r="WPR16" s="341"/>
      <c r="WPS16" s="341"/>
      <c r="WPT16" s="341"/>
      <c r="WPU16" s="341"/>
      <c r="WPV16" s="341"/>
      <c r="WPW16" s="341"/>
      <c r="WPX16" s="341"/>
      <c r="WPY16" s="341"/>
      <c r="WPZ16" s="341"/>
      <c r="WQA16" s="341"/>
      <c r="WQB16" s="341"/>
      <c r="WQC16" s="341"/>
      <c r="WQD16" s="341"/>
      <c r="WQE16" s="341"/>
      <c r="WQF16" s="341"/>
      <c r="WQG16" s="341"/>
      <c r="WQH16" s="341"/>
      <c r="WQI16" s="341"/>
      <c r="WQJ16" s="341"/>
      <c r="WQK16" s="341"/>
      <c r="WQL16" s="341"/>
      <c r="WQM16" s="341"/>
      <c r="WQN16" s="341"/>
      <c r="WQO16" s="341"/>
      <c r="WQP16" s="341"/>
      <c r="WQQ16" s="341"/>
      <c r="WQR16" s="341"/>
      <c r="WQS16" s="341"/>
      <c r="WQT16" s="341"/>
      <c r="WQU16" s="341"/>
      <c r="WQV16" s="341"/>
      <c r="WQW16" s="341"/>
      <c r="WQX16" s="341"/>
      <c r="WQY16" s="341"/>
      <c r="WQZ16" s="341"/>
      <c r="WRA16" s="341"/>
      <c r="WRB16" s="341"/>
      <c r="WRC16" s="341"/>
      <c r="WRD16" s="341"/>
      <c r="WRE16" s="341"/>
      <c r="WRF16" s="341"/>
      <c r="WRG16" s="341"/>
      <c r="WRH16" s="341"/>
      <c r="WRI16" s="341"/>
      <c r="WRJ16" s="341"/>
      <c r="WRK16" s="341"/>
      <c r="WRL16" s="341"/>
      <c r="WRM16" s="341"/>
      <c r="WRN16" s="341"/>
      <c r="WRO16" s="341"/>
      <c r="WRP16" s="341"/>
      <c r="WRQ16" s="341"/>
      <c r="WRR16" s="341"/>
      <c r="WRS16" s="341"/>
      <c r="WRT16" s="341"/>
      <c r="WRU16" s="341"/>
      <c r="WRV16" s="341"/>
      <c r="WRW16" s="341"/>
      <c r="WRX16" s="341"/>
      <c r="WRY16" s="341"/>
      <c r="WRZ16" s="341"/>
      <c r="WSA16" s="341"/>
      <c r="WSB16" s="341"/>
      <c r="WSC16" s="341"/>
      <c r="WSD16" s="341"/>
      <c r="WSE16" s="341"/>
      <c r="WSF16" s="341"/>
      <c r="WSG16" s="341"/>
      <c r="WSH16" s="341"/>
      <c r="WSI16" s="341"/>
      <c r="WSJ16" s="341"/>
      <c r="WSK16" s="341"/>
      <c r="WSL16" s="341"/>
      <c r="WSM16" s="341"/>
      <c r="WSN16" s="341"/>
      <c r="WSO16" s="341"/>
      <c r="WSP16" s="341"/>
      <c r="WSQ16" s="341"/>
      <c r="WSR16" s="341"/>
      <c r="WSS16" s="341"/>
      <c r="WST16" s="341"/>
      <c r="WSU16" s="341"/>
      <c r="WSV16" s="341"/>
      <c r="WSW16" s="341"/>
      <c r="WSX16" s="341"/>
      <c r="WSY16" s="341"/>
      <c r="WSZ16" s="341"/>
      <c r="WTA16" s="341"/>
      <c r="WTB16" s="341"/>
      <c r="WTC16" s="341"/>
      <c r="WTD16" s="341"/>
      <c r="WTE16" s="341"/>
      <c r="WTF16" s="341"/>
      <c r="WTG16" s="341"/>
      <c r="WTH16" s="341"/>
      <c r="WTI16" s="341"/>
      <c r="WTJ16" s="341"/>
      <c r="WTK16" s="341"/>
      <c r="WTL16" s="341"/>
      <c r="WTM16" s="341"/>
      <c r="WTN16" s="341"/>
      <c r="WTO16" s="341"/>
      <c r="WTP16" s="341"/>
      <c r="WTQ16" s="341"/>
      <c r="WTR16" s="341"/>
      <c r="WTS16" s="341"/>
      <c r="WTT16" s="341"/>
      <c r="WTU16" s="341"/>
      <c r="WTV16" s="341"/>
      <c r="WTW16" s="341"/>
      <c r="WTX16" s="341"/>
      <c r="WTY16" s="341"/>
      <c r="WTZ16" s="341"/>
      <c r="WUA16" s="341"/>
      <c r="WUB16" s="341"/>
      <c r="WUC16" s="341"/>
      <c r="WUD16" s="341"/>
      <c r="WUE16" s="341"/>
      <c r="WUF16" s="341"/>
      <c r="WUG16" s="341"/>
      <c r="WUH16" s="341"/>
      <c r="WUI16" s="341"/>
      <c r="WUJ16" s="341"/>
      <c r="WUK16" s="341"/>
      <c r="WUL16" s="341"/>
      <c r="WUM16" s="341"/>
      <c r="WUN16" s="341"/>
      <c r="WUO16" s="341"/>
      <c r="WUP16" s="341"/>
      <c r="WUQ16" s="341"/>
      <c r="WUR16" s="341"/>
      <c r="WUS16" s="341"/>
      <c r="WUT16" s="341"/>
      <c r="WUU16" s="341"/>
      <c r="WUV16" s="341"/>
      <c r="WUW16" s="341"/>
      <c r="WUX16" s="341"/>
      <c r="WUY16" s="341"/>
      <c r="WUZ16" s="341"/>
      <c r="WVA16" s="341"/>
      <c r="WVB16" s="341"/>
      <c r="WVC16" s="341"/>
      <c r="WVD16" s="341"/>
      <c r="WVE16" s="341"/>
      <c r="WVF16" s="341"/>
      <c r="WVG16" s="341"/>
      <c r="WVH16" s="341"/>
      <c r="WVI16" s="341"/>
      <c r="WVJ16" s="341"/>
      <c r="WVK16" s="341"/>
      <c r="WVL16" s="341"/>
      <c r="WVM16" s="341"/>
      <c r="WVN16" s="341"/>
    </row>
    <row r="17" spans="1:16134" s="341" customFormat="1" ht="11.4" x14ac:dyDescent="0.2">
      <c r="A17" s="350"/>
      <c r="B17" s="362" t="s">
        <v>2615</v>
      </c>
      <c r="C17" s="363">
        <v>1121940663</v>
      </c>
      <c r="D17" s="364" t="s">
        <v>2616</v>
      </c>
      <c r="E17" s="360" t="s">
        <v>278</v>
      </c>
      <c r="F17" s="360" t="s">
        <v>423</v>
      </c>
      <c r="G17" s="360" t="s">
        <v>280</v>
      </c>
      <c r="H17" s="365" t="s">
        <v>2657</v>
      </c>
      <c r="WTF17" s="343"/>
      <c r="WTG17" s="343"/>
      <c r="WTH17" s="343"/>
      <c r="WTI17" s="343"/>
      <c r="WTJ17" s="343"/>
      <c r="WTK17" s="343"/>
      <c r="WTL17" s="343"/>
      <c r="WTM17" s="343"/>
      <c r="WTN17" s="343"/>
      <c r="WTO17" s="343"/>
      <c r="WTP17" s="343"/>
      <c r="WTQ17" s="343"/>
      <c r="WTR17" s="343"/>
      <c r="WTS17" s="343"/>
      <c r="WTT17" s="343"/>
      <c r="WTU17" s="343"/>
      <c r="WTV17" s="343"/>
      <c r="WTW17" s="343"/>
      <c r="WTX17" s="343"/>
      <c r="WTY17" s="343"/>
      <c r="WTZ17" s="343"/>
      <c r="WUA17" s="343"/>
      <c r="WUB17" s="343"/>
      <c r="WUC17" s="343"/>
      <c r="WUD17" s="343"/>
      <c r="WUE17" s="343"/>
      <c r="WUF17" s="343"/>
      <c r="WUG17" s="343"/>
      <c r="WUH17" s="343"/>
      <c r="WUI17" s="343"/>
      <c r="WUJ17" s="343"/>
      <c r="WUK17" s="343"/>
      <c r="WUL17" s="343"/>
      <c r="WUM17" s="343"/>
      <c r="WUN17" s="343"/>
      <c r="WUO17" s="343"/>
      <c r="WUP17" s="343"/>
      <c r="WUQ17" s="343"/>
      <c r="WUR17" s="343"/>
      <c r="WUS17" s="343"/>
      <c r="WUT17" s="343"/>
      <c r="WUU17" s="343"/>
      <c r="WUV17" s="343"/>
      <c r="WUW17" s="343"/>
      <c r="WUX17" s="343"/>
      <c r="WUY17" s="343"/>
      <c r="WUZ17" s="343"/>
      <c r="WVA17" s="343"/>
      <c r="WVB17" s="343"/>
      <c r="WVC17" s="343"/>
      <c r="WVD17" s="343"/>
      <c r="WVE17" s="343"/>
      <c r="WVF17" s="343"/>
      <c r="WVG17" s="343"/>
      <c r="WVH17" s="343"/>
      <c r="WVI17" s="343"/>
      <c r="WVJ17" s="343"/>
      <c r="WVK17" s="343"/>
      <c r="WVL17" s="343"/>
      <c r="WVM17" s="343"/>
      <c r="WVN17" s="343"/>
    </row>
    <row r="18" spans="1:16134" s="341" customFormat="1" ht="11.4" x14ac:dyDescent="0.2">
      <c r="A18" s="343"/>
      <c r="B18" s="362" t="s">
        <v>2617</v>
      </c>
      <c r="C18" s="371">
        <v>1193051380</v>
      </c>
      <c r="D18" s="360" t="s">
        <v>2618</v>
      </c>
      <c r="E18" s="360" t="s">
        <v>278</v>
      </c>
      <c r="F18" s="360" t="s">
        <v>423</v>
      </c>
      <c r="G18" s="360" t="s">
        <v>280</v>
      </c>
      <c r="H18" s="372" t="s">
        <v>2658</v>
      </c>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0"/>
      <c r="BR18" s="340"/>
      <c r="BS18" s="340"/>
      <c r="BT18" s="340"/>
      <c r="BU18" s="340"/>
      <c r="BV18" s="340"/>
      <c r="BW18" s="340"/>
      <c r="BX18" s="340"/>
      <c r="BY18" s="340"/>
      <c r="BZ18" s="340"/>
      <c r="CA18" s="340"/>
      <c r="CB18" s="340"/>
      <c r="CC18" s="340"/>
      <c r="CD18" s="340"/>
      <c r="CE18" s="340"/>
      <c r="CF18" s="340"/>
      <c r="CG18" s="340"/>
      <c r="CH18" s="340"/>
      <c r="CI18" s="340"/>
      <c r="CJ18" s="340"/>
      <c r="CK18" s="340"/>
      <c r="CL18" s="340"/>
      <c r="CM18" s="340"/>
      <c r="CN18" s="340"/>
      <c r="CO18" s="340"/>
      <c r="CP18" s="340"/>
      <c r="CQ18" s="340"/>
      <c r="CR18" s="340"/>
      <c r="CS18" s="340"/>
      <c r="CT18" s="340"/>
      <c r="CU18" s="340"/>
      <c r="CV18" s="340"/>
      <c r="CW18" s="340"/>
      <c r="CX18" s="340"/>
      <c r="CY18" s="340"/>
      <c r="CZ18" s="340"/>
      <c r="DA18" s="340"/>
      <c r="DB18" s="340"/>
      <c r="DC18" s="340"/>
      <c r="DD18" s="340"/>
      <c r="DE18" s="340"/>
      <c r="DF18" s="340"/>
      <c r="DG18" s="340"/>
      <c r="DH18" s="340"/>
      <c r="DI18" s="340"/>
      <c r="DJ18" s="340"/>
      <c r="DK18" s="340"/>
      <c r="DL18" s="340"/>
      <c r="DM18" s="340"/>
      <c r="DN18" s="340"/>
      <c r="DO18" s="340"/>
      <c r="DP18" s="340"/>
      <c r="DQ18" s="340"/>
      <c r="DR18" s="340"/>
      <c r="DS18" s="340"/>
      <c r="DT18" s="340"/>
      <c r="DU18" s="340"/>
      <c r="DV18" s="340"/>
      <c r="DW18" s="340"/>
      <c r="DX18" s="340"/>
      <c r="DY18" s="340"/>
      <c r="DZ18" s="340"/>
      <c r="EA18" s="340"/>
      <c r="EB18" s="340"/>
      <c r="EC18" s="340"/>
      <c r="ED18" s="340"/>
      <c r="EE18" s="340"/>
      <c r="EF18" s="340"/>
      <c r="EG18" s="340"/>
      <c r="EH18" s="340"/>
      <c r="EI18" s="340"/>
      <c r="EJ18" s="340"/>
      <c r="EK18" s="340"/>
      <c r="EL18" s="340"/>
      <c r="EM18" s="340"/>
      <c r="EN18" s="340"/>
      <c r="EO18" s="340"/>
      <c r="EP18" s="340"/>
      <c r="EQ18" s="340"/>
      <c r="ER18" s="340"/>
      <c r="ES18" s="340"/>
      <c r="ET18" s="340"/>
      <c r="EU18" s="340"/>
      <c r="EV18" s="340"/>
      <c r="EW18" s="340"/>
      <c r="EX18" s="340"/>
      <c r="EY18" s="340"/>
      <c r="EZ18" s="340"/>
      <c r="FA18" s="340"/>
      <c r="FB18" s="340"/>
      <c r="FC18" s="340"/>
      <c r="FD18" s="340"/>
      <c r="FE18" s="340"/>
      <c r="FF18" s="340"/>
      <c r="FG18" s="340"/>
      <c r="FH18" s="340"/>
      <c r="FI18" s="340"/>
      <c r="FJ18" s="340"/>
      <c r="FK18" s="340"/>
      <c r="FL18" s="340"/>
      <c r="FM18" s="340"/>
      <c r="FN18" s="340"/>
      <c r="FO18" s="340"/>
      <c r="FP18" s="340"/>
      <c r="FQ18" s="340"/>
      <c r="FR18" s="340"/>
      <c r="FS18" s="340"/>
      <c r="FT18" s="340"/>
      <c r="FU18" s="340"/>
      <c r="FV18" s="340"/>
      <c r="FW18" s="340"/>
      <c r="FX18" s="340"/>
      <c r="FY18" s="340"/>
      <c r="FZ18" s="340"/>
      <c r="GA18" s="340"/>
      <c r="GB18" s="340"/>
      <c r="GC18" s="340"/>
      <c r="GD18" s="340"/>
      <c r="GE18" s="340"/>
      <c r="GF18" s="340"/>
      <c r="GG18" s="340"/>
      <c r="GH18" s="340"/>
      <c r="GI18" s="340"/>
      <c r="GJ18" s="340"/>
      <c r="GK18" s="340"/>
      <c r="GL18" s="340"/>
      <c r="GM18" s="340"/>
      <c r="GN18" s="340"/>
      <c r="GO18" s="340"/>
      <c r="GP18" s="340"/>
      <c r="GQ18" s="340"/>
      <c r="GR18" s="340"/>
      <c r="GS18" s="340"/>
      <c r="GT18" s="340"/>
      <c r="GU18" s="340"/>
      <c r="GV18" s="340"/>
      <c r="GW18" s="340"/>
      <c r="GX18" s="340"/>
      <c r="GY18" s="340"/>
      <c r="GZ18" s="340"/>
      <c r="HA18" s="340"/>
      <c r="HB18" s="340"/>
      <c r="HC18" s="340"/>
      <c r="HD18" s="340"/>
      <c r="HE18" s="340"/>
      <c r="HF18" s="340"/>
      <c r="HG18" s="340"/>
      <c r="HH18" s="340"/>
      <c r="HI18" s="340"/>
      <c r="HJ18" s="340"/>
      <c r="HK18" s="340"/>
      <c r="HL18" s="340"/>
      <c r="HM18" s="340"/>
      <c r="HN18" s="340"/>
      <c r="HO18" s="340"/>
      <c r="HP18" s="340"/>
      <c r="HQ18" s="340"/>
      <c r="HR18" s="340"/>
      <c r="HS18" s="340"/>
      <c r="HT18" s="340"/>
      <c r="HU18" s="340"/>
      <c r="HV18" s="340"/>
      <c r="HW18" s="340"/>
      <c r="HX18" s="340"/>
      <c r="HY18" s="340"/>
      <c r="HZ18" s="340"/>
      <c r="IA18" s="340"/>
      <c r="IB18" s="340"/>
      <c r="IC18" s="340"/>
      <c r="ID18" s="340"/>
      <c r="IE18" s="340"/>
      <c r="IF18" s="340"/>
      <c r="IG18" s="340"/>
      <c r="IH18" s="340"/>
      <c r="II18" s="340"/>
      <c r="IJ18" s="340"/>
      <c r="IK18" s="340"/>
      <c r="IL18" s="340"/>
      <c r="IM18" s="340"/>
      <c r="IN18" s="340"/>
      <c r="IO18" s="340"/>
      <c r="IP18" s="340"/>
      <c r="IQ18" s="340"/>
      <c r="IR18" s="340"/>
      <c r="IS18" s="340"/>
      <c r="IT18" s="340"/>
      <c r="IU18" s="340"/>
      <c r="IV18" s="340"/>
      <c r="IW18" s="340"/>
      <c r="IX18" s="340"/>
      <c r="IY18" s="340"/>
      <c r="IZ18" s="340"/>
      <c r="JA18" s="340"/>
      <c r="JB18" s="340"/>
      <c r="JC18" s="340"/>
      <c r="JD18" s="340"/>
      <c r="JE18" s="340"/>
      <c r="JF18" s="340"/>
      <c r="JG18" s="340"/>
      <c r="JH18" s="340"/>
      <c r="JI18" s="340"/>
      <c r="JJ18" s="340"/>
      <c r="JK18" s="340"/>
      <c r="JL18" s="340"/>
      <c r="JM18" s="340"/>
      <c r="JN18" s="340"/>
      <c r="JO18" s="340"/>
      <c r="JP18" s="340"/>
      <c r="JQ18" s="340"/>
      <c r="JR18" s="340"/>
      <c r="JS18" s="340"/>
      <c r="JT18" s="340"/>
      <c r="JU18" s="340"/>
      <c r="JV18" s="340"/>
      <c r="JW18" s="340"/>
      <c r="JX18" s="340"/>
      <c r="JY18" s="340"/>
      <c r="JZ18" s="340"/>
      <c r="KA18" s="340"/>
      <c r="KB18" s="340"/>
      <c r="KC18" s="340"/>
      <c r="KD18" s="340"/>
      <c r="KE18" s="340"/>
      <c r="KF18" s="340"/>
      <c r="KG18" s="340"/>
      <c r="KH18" s="340"/>
      <c r="KI18" s="340"/>
      <c r="KJ18" s="340"/>
      <c r="KK18" s="340"/>
      <c r="KL18" s="340"/>
      <c r="KM18" s="340"/>
      <c r="KN18" s="340"/>
      <c r="KO18" s="340"/>
      <c r="KP18" s="340"/>
      <c r="KQ18" s="340"/>
      <c r="KR18" s="340"/>
      <c r="KS18" s="340"/>
      <c r="KT18" s="340"/>
      <c r="KU18" s="340"/>
      <c r="KV18" s="340"/>
      <c r="KW18" s="340"/>
      <c r="KX18" s="340"/>
      <c r="KY18" s="340"/>
      <c r="KZ18" s="340"/>
      <c r="LA18" s="340"/>
      <c r="LB18" s="340"/>
      <c r="LC18" s="340"/>
      <c r="LD18" s="340"/>
      <c r="LE18" s="340"/>
      <c r="LF18" s="340"/>
      <c r="LG18" s="340"/>
      <c r="LH18" s="340"/>
      <c r="LI18" s="340"/>
      <c r="LJ18" s="340"/>
      <c r="LK18" s="340"/>
      <c r="LL18" s="340"/>
      <c r="LM18" s="340"/>
      <c r="LN18" s="340"/>
      <c r="LO18" s="340"/>
      <c r="LP18" s="340"/>
      <c r="LQ18" s="340"/>
      <c r="LR18" s="340"/>
      <c r="LS18" s="340"/>
      <c r="LT18" s="340"/>
      <c r="LU18" s="340"/>
      <c r="LV18" s="340"/>
      <c r="LW18" s="340"/>
      <c r="LX18" s="340"/>
      <c r="LY18" s="340"/>
      <c r="LZ18" s="340"/>
      <c r="MA18" s="340"/>
      <c r="MB18" s="340"/>
      <c r="MC18" s="340"/>
      <c r="MD18" s="340"/>
      <c r="ME18" s="340"/>
      <c r="MF18" s="340"/>
      <c r="MG18" s="340"/>
      <c r="MH18" s="340"/>
      <c r="MI18" s="340"/>
      <c r="MJ18" s="340"/>
      <c r="MK18" s="340"/>
      <c r="ML18" s="340"/>
      <c r="MM18" s="340"/>
      <c r="MN18" s="340"/>
      <c r="MO18" s="340"/>
      <c r="MP18" s="340"/>
      <c r="MQ18" s="340"/>
      <c r="MR18" s="340"/>
      <c r="MS18" s="340"/>
      <c r="MT18" s="340"/>
      <c r="MU18" s="340"/>
      <c r="MV18" s="340"/>
      <c r="MW18" s="340"/>
      <c r="MX18" s="340"/>
      <c r="MY18" s="340"/>
      <c r="MZ18" s="340"/>
      <c r="NA18" s="340"/>
      <c r="NB18" s="340"/>
      <c r="NC18" s="340"/>
      <c r="ND18" s="340"/>
      <c r="NE18" s="340"/>
      <c r="NF18" s="340"/>
      <c r="NG18" s="340"/>
      <c r="NH18" s="340"/>
      <c r="NI18" s="340"/>
      <c r="NJ18" s="340"/>
      <c r="NK18" s="340"/>
      <c r="NL18" s="340"/>
      <c r="NM18" s="340"/>
      <c r="NN18" s="340"/>
      <c r="NO18" s="340"/>
      <c r="NP18" s="340"/>
      <c r="NQ18" s="340"/>
      <c r="NR18" s="340"/>
      <c r="NS18" s="340"/>
      <c r="NT18" s="340"/>
      <c r="NU18" s="340"/>
      <c r="NV18" s="340"/>
      <c r="NW18" s="340"/>
      <c r="NX18" s="340"/>
      <c r="NY18" s="340"/>
      <c r="NZ18" s="340"/>
      <c r="OA18" s="340"/>
      <c r="OB18" s="340"/>
      <c r="OC18" s="340"/>
      <c r="OD18" s="340"/>
      <c r="OE18" s="340"/>
      <c r="OF18" s="340"/>
      <c r="OG18" s="340"/>
      <c r="OH18" s="340"/>
      <c r="OI18" s="340"/>
      <c r="OJ18" s="340"/>
      <c r="OK18" s="340"/>
      <c r="OL18" s="340"/>
      <c r="OM18" s="340"/>
      <c r="ON18" s="340"/>
      <c r="OO18" s="340"/>
      <c r="OP18" s="340"/>
      <c r="OQ18" s="340"/>
      <c r="OR18" s="340"/>
      <c r="OS18" s="340"/>
      <c r="OT18" s="340"/>
      <c r="OU18" s="340"/>
      <c r="OV18" s="340"/>
      <c r="OW18" s="340"/>
      <c r="OX18" s="340"/>
      <c r="OY18" s="340"/>
      <c r="OZ18" s="340"/>
      <c r="PA18" s="340"/>
      <c r="PB18" s="340"/>
      <c r="PC18" s="340"/>
      <c r="PD18" s="340"/>
      <c r="PE18" s="340"/>
      <c r="PF18" s="340"/>
      <c r="PG18" s="340"/>
      <c r="PH18" s="340"/>
      <c r="PI18" s="340"/>
      <c r="PJ18" s="340"/>
      <c r="PK18" s="340"/>
      <c r="PL18" s="340"/>
      <c r="PM18" s="340"/>
      <c r="PN18" s="340"/>
      <c r="PO18" s="340"/>
      <c r="PP18" s="340"/>
      <c r="PQ18" s="340"/>
      <c r="PR18" s="340"/>
      <c r="PS18" s="340"/>
      <c r="PT18" s="340"/>
      <c r="PU18" s="340"/>
      <c r="PV18" s="340"/>
      <c r="PW18" s="340"/>
      <c r="PX18" s="340"/>
      <c r="PY18" s="340"/>
      <c r="PZ18" s="340"/>
      <c r="QA18" s="340"/>
      <c r="QB18" s="340"/>
      <c r="QC18" s="340"/>
      <c r="QD18" s="340"/>
      <c r="QE18" s="340"/>
      <c r="QF18" s="340"/>
      <c r="QG18" s="340"/>
      <c r="QH18" s="340"/>
      <c r="QI18" s="340"/>
      <c r="QJ18" s="340"/>
      <c r="QK18" s="340"/>
      <c r="QL18" s="340"/>
      <c r="QM18" s="340"/>
      <c r="QN18" s="340"/>
      <c r="QO18" s="340"/>
      <c r="QP18" s="340"/>
      <c r="QQ18" s="340"/>
      <c r="QR18" s="340"/>
      <c r="QS18" s="340"/>
      <c r="QT18" s="340"/>
      <c r="QU18" s="340"/>
      <c r="QV18" s="340"/>
      <c r="QW18" s="340"/>
      <c r="QX18" s="340"/>
      <c r="QY18" s="340"/>
      <c r="QZ18" s="340"/>
      <c r="RA18" s="340"/>
      <c r="RB18" s="340"/>
      <c r="RC18" s="340"/>
      <c r="RD18" s="340"/>
      <c r="RE18" s="340"/>
      <c r="RF18" s="340"/>
      <c r="RG18" s="340"/>
      <c r="RH18" s="340"/>
      <c r="RI18" s="340"/>
      <c r="RJ18" s="340"/>
      <c r="RK18" s="340"/>
      <c r="RL18" s="340"/>
      <c r="RM18" s="340"/>
      <c r="RN18" s="340"/>
      <c r="RO18" s="340"/>
      <c r="RP18" s="340"/>
      <c r="RQ18" s="340"/>
      <c r="RR18" s="340"/>
      <c r="RS18" s="340"/>
      <c r="RT18" s="340"/>
      <c r="RU18" s="340"/>
      <c r="RV18" s="340"/>
      <c r="RW18" s="340"/>
      <c r="RX18" s="340"/>
      <c r="RY18" s="340"/>
      <c r="RZ18" s="340"/>
      <c r="SA18" s="340"/>
      <c r="SB18" s="340"/>
      <c r="SC18" s="340"/>
      <c r="SD18" s="340"/>
      <c r="SE18" s="340"/>
      <c r="SF18" s="340"/>
      <c r="SG18" s="340"/>
      <c r="SH18" s="340"/>
      <c r="SI18" s="340"/>
      <c r="SJ18" s="340"/>
      <c r="SK18" s="340"/>
      <c r="SL18" s="340"/>
      <c r="SM18" s="340"/>
      <c r="SN18" s="340"/>
      <c r="SO18" s="340"/>
      <c r="SP18" s="340"/>
      <c r="SQ18" s="340"/>
      <c r="SR18" s="340"/>
      <c r="SS18" s="340"/>
      <c r="ST18" s="340"/>
      <c r="SU18" s="340"/>
      <c r="SV18" s="340"/>
      <c r="SW18" s="340"/>
      <c r="SX18" s="340"/>
      <c r="SY18" s="340"/>
      <c r="SZ18" s="340"/>
      <c r="TA18" s="340"/>
      <c r="TB18" s="340"/>
      <c r="TC18" s="340"/>
      <c r="TD18" s="340"/>
      <c r="TE18" s="340"/>
      <c r="TF18" s="340"/>
      <c r="TG18" s="340"/>
      <c r="TH18" s="340"/>
      <c r="TI18" s="340"/>
      <c r="TJ18" s="340"/>
      <c r="TK18" s="340"/>
      <c r="TL18" s="340"/>
      <c r="TM18" s="340"/>
      <c r="TN18" s="340"/>
      <c r="TO18" s="340"/>
      <c r="TP18" s="340"/>
      <c r="TQ18" s="340"/>
      <c r="TR18" s="340"/>
      <c r="TS18" s="340"/>
      <c r="TT18" s="340"/>
      <c r="TU18" s="340"/>
      <c r="TV18" s="340"/>
      <c r="TW18" s="340"/>
      <c r="TX18" s="340"/>
      <c r="TY18" s="340"/>
      <c r="TZ18" s="340"/>
      <c r="UA18" s="340"/>
      <c r="UB18" s="340"/>
      <c r="UC18" s="340"/>
      <c r="UD18" s="340"/>
      <c r="UE18" s="340"/>
      <c r="UF18" s="340"/>
      <c r="UG18" s="340"/>
      <c r="UH18" s="340"/>
      <c r="UI18" s="340"/>
      <c r="UJ18" s="340"/>
      <c r="UK18" s="340"/>
      <c r="UL18" s="340"/>
      <c r="UM18" s="340"/>
      <c r="UN18" s="340"/>
      <c r="UO18" s="340"/>
      <c r="UP18" s="340"/>
      <c r="UQ18" s="340"/>
      <c r="UR18" s="340"/>
      <c r="US18" s="340"/>
      <c r="UT18" s="340"/>
      <c r="UU18" s="340"/>
      <c r="UV18" s="340"/>
      <c r="UW18" s="340"/>
      <c r="UX18" s="340"/>
      <c r="UY18" s="340"/>
      <c r="UZ18" s="340"/>
      <c r="VA18" s="340"/>
      <c r="VB18" s="340"/>
      <c r="VC18" s="340"/>
      <c r="VD18" s="340"/>
      <c r="VE18" s="340"/>
      <c r="VF18" s="340"/>
      <c r="VG18" s="340"/>
      <c r="VH18" s="340"/>
      <c r="VI18" s="340"/>
      <c r="VJ18" s="340"/>
      <c r="VK18" s="340"/>
      <c r="VL18" s="340"/>
      <c r="VM18" s="340"/>
      <c r="VN18" s="340"/>
      <c r="VO18" s="340"/>
      <c r="VP18" s="340"/>
      <c r="VQ18" s="340"/>
      <c r="VR18" s="340"/>
      <c r="VS18" s="340"/>
      <c r="VT18" s="340"/>
      <c r="VU18" s="340"/>
      <c r="VV18" s="340"/>
      <c r="VW18" s="340"/>
      <c r="VX18" s="340"/>
      <c r="VY18" s="340"/>
      <c r="VZ18" s="340"/>
      <c r="WA18" s="340"/>
      <c r="WB18" s="340"/>
      <c r="WC18" s="340"/>
      <c r="WD18" s="340"/>
      <c r="WE18" s="340"/>
      <c r="WF18" s="340"/>
      <c r="WG18" s="340"/>
      <c r="WH18" s="340"/>
      <c r="WI18" s="340"/>
      <c r="WJ18" s="340"/>
      <c r="WK18" s="340"/>
      <c r="WL18" s="340"/>
      <c r="WM18" s="340"/>
      <c r="WN18" s="340"/>
      <c r="WO18" s="340"/>
      <c r="WP18" s="340"/>
      <c r="WQ18" s="340"/>
      <c r="WR18" s="340"/>
      <c r="WS18" s="340"/>
      <c r="WT18" s="340"/>
      <c r="WU18" s="340"/>
      <c r="WV18" s="340"/>
      <c r="WW18" s="340"/>
      <c r="WX18" s="340"/>
      <c r="WY18" s="340"/>
      <c r="WZ18" s="340"/>
      <c r="XA18" s="340"/>
      <c r="XB18" s="340"/>
      <c r="XC18" s="340"/>
      <c r="XD18" s="340"/>
      <c r="XE18" s="340"/>
      <c r="XF18" s="340"/>
      <c r="XG18" s="340"/>
      <c r="XH18" s="340"/>
      <c r="XI18" s="340"/>
      <c r="XJ18" s="340"/>
      <c r="XK18" s="340"/>
      <c r="XL18" s="340"/>
      <c r="XM18" s="340"/>
      <c r="XN18" s="340"/>
      <c r="XO18" s="340"/>
      <c r="XP18" s="340"/>
      <c r="XQ18" s="340"/>
      <c r="XR18" s="340"/>
      <c r="XS18" s="340"/>
      <c r="XT18" s="340"/>
      <c r="XU18" s="340"/>
      <c r="XV18" s="340"/>
      <c r="XW18" s="340"/>
      <c r="XX18" s="340"/>
      <c r="XY18" s="340"/>
      <c r="XZ18" s="340"/>
      <c r="YA18" s="340"/>
      <c r="YB18" s="340"/>
      <c r="YC18" s="340"/>
      <c r="YD18" s="340"/>
      <c r="YE18" s="340"/>
      <c r="YF18" s="340"/>
      <c r="YG18" s="340"/>
      <c r="YH18" s="340"/>
      <c r="YI18" s="340"/>
      <c r="YJ18" s="340"/>
      <c r="YK18" s="340"/>
      <c r="YL18" s="340"/>
      <c r="YM18" s="340"/>
      <c r="YN18" s="340"/>
      <c r="YO18" s="340"/>
      <c r="YP18" s="340"/>
      <c r="YQ18" s="340"/>
      <c r="YR18" s="340"/>
      <c r="YS18" s="340"/>
      <c r="YT18" s="340"/>
      <c r="YU18" s="340"/>
      <c r="YV18" s="340"/>
      <c r="YW18" s="340"/>
      <c r="YX18" s="340"/>
      <c r="YY18" s="340"/>
      <c r="YZ18" s="340"/>
      <c r="ZA18" s="340"/>
      <c r="ZB18" s="340"/>
      <c r="ZC18" s="340"/>
      <c r="ZD18" s="340"/>
      <c r="ZE18" s="340"/>
      <c r="ZF18" s="340"/>
      <c r="ZG18" s="340"/>
      <c r="ZH18" s="340"/>
      <c r="ZI18" s="340"/>
      <c r="ZJ18" s="340"/>
      <c r="ZK18" s="340"/>
      <c r="ZL18" s="340"/>
      <c r="ZM18" s="340"/>
      <c r="ZN18" s="340"/>
      <c r="ZO18" s="340"/>
      <c r="ZP18" s="340"/>
      <c r="ZQ18" s="340"/>
      <c r="ZR18" s="340"/>
      <c r="ZS18" s="340"/>
      <c r="ZT18" s="340"/>
      <c r="ZU18" s="340"/>
      <c r="ZV18" s="340"/>
      <c r="ZW18" s="340"/>
      <c r="ZX18" s="340"/>
      <c r="ZY18" s="340"/>
      <c r="ZZ18" s="340"/>
      <c r="AAA18" s="340"/>
      <c r="AAB18" s="340"/>
      <c r="AAC18" s="340"/>
      <c r="AAD18" s="340"/>
      <c r="AAE18" s="340"/>
      <c r="AAF18" s="340"/>
      <c r="AAG18" s="340"/>
      <c r="AAH18" s="340"/>
      <c r="AAI18" s="340"/>
      <c r="AAJ18" s="340"/>
      <c r="AAK18" s="340"/>
      <c r="AAL18" s="340"/>
      <c r="AAM18" s="340"/>
      <c r="AAN18" s="340"/>
      <c r="AAO18" s="340"/>
      <c r="AAP18" s="340"/>
      <c r="AAQ18" s="340"/>
      <c r="AAR18" s="340"/>
      <c r="AAS18" s="340"/>
      <c r="AAT18" s="340"/>
      <c r="AAU18" s="340"/>
      <c r="AAV18" s="340"/>
      <c r="AAW18" s="340"/>
      <c r="AAX18" s="340"/>
      <c r="AAY18" s="340"/>
      <c r="AAZ18" s="340"/>
      <c r="ABA18" s="340"/>
      <c r="ABB18" s="340"/>
      <c r="ABC18" s="340"/>
      <c r="ABD18" s="340"/>
      <c r="ABE18" s="340"/>
      <c r="ABF18" s="340"/>
      <c r="ABG18" s="340"/>
      <c r="ABH18" s="340"/>
      <c r="ABI18" s="340"/>
      <c r="ABJ18" s="340"/>
      <c r="ABK18" s="340"/>
      <c r="ABL18" s="340"/>
      <c r="ABM18" s="340"/>
      <c r="ABN18" s="340"/>
      <c r="ABO18" s="340"/>
      <c r="ABP18" s="340"/>
      <c r="ABQ18" s="340"/>
      <c r="ABR18" s="340"/>
      <c r="ABS18" s="340"/>
      <c r="ABT18" s="340"/>
      <c r="ABU18" s="340"/>
      <c r="ABV18" s="340"/>
      <c r="ABW18" s="340"/>
      <c r="ABX18" s="340"/>
      <c r="ABY18" s="340"/>
      <c r="ABZ18" s="340"/>
      <c r="ACA18" s="340"/>
      <c r="ACB18" s="340"/>
      <c r="ACC18" s="340"/>
      <c r="ACD18" s="340"/>
      <c r="ACE18" s="340"/>
      <c r="ACF18" s="340"/>
      <c r="ACG18" s="340"/>
      <c r="ACH18" s="340"/>
      <c r="ACI18" s="340"/>
      <c r="ACJ18" s="340"/>
      <c r="ACK18" s="340"/>
      <c r="ACL18" s="340"/>
      <c r="ACM18" s="340"/>
      <c r="ACN18" s="340"/>
      <c r="ACO18" s="340"/>
      <c r="ACP18" s="340"/>
      <c r="ACQ18" s="340"/>
      <c r="ACR18" s="340"/>
      <c r="ACS18" s="340"/>
      <c r="ACT18" s="340"/>
      <c r="ACU18" s="340"/>
      <c r="ACV18" s="340"/>
      <c r="ACW18" s="340"/>
      <c r="ACX18" s="340"/>
      <c r="ACY18" s="340"/>
      <c r="ACZ18" s="340"/>
      <c r="ADA18" s="340"/>
      <c r="ADB18" s="340"/>
      <c r="ADC18" s="340"/>
      <c r="ADD18" s="340"/>
      <c r="ADE18" s="340"/>
      <c r="ADF18" s="340"/>
      <c r="ADG18" s="340"/>
      <c r="ADH18" s="340"/>
      <c r="ADI18" s="340"/>
      <c r="ADJ18" s="340"/>
      <c r="ADK18" s="340"/>
      <c r="ADL18" s="340"/>
      <c r="ADM18" s="340"/>
      <c r="ADN18" s="340"/>
      <c r="ADO18" s="340"/>
      <c r="ADP18" s="340"/>
      <c r="ADQ18" s="340"/>
      <c r="ADR18" s="340"/>
      <c r="ADS18" s="340"/>
      <c r="ADT18" s="340"/>
      <c r="ADU18" s="340"/>
      <c r="ADV18" s="340"/>
      <c r="ADW18" s="340"/>
      <c r="ADX18" s="340"/>
      <c r="ADY18" s="340"/>
      <c r="ADZ18" s="340"/>
      <c r="AEA18" s="340"/>
      <c r="AEB18" s="340"/>
      <c r="AEC18" s="340"/>
      <c r="AED18" s="340"/>
      <c r="AEE18" s="340"/>
      <c r="AEF18" s="340"/>
      <c r="AEG18" s="340"/>
      <c r="AEH18" s="340"/>
      <c r="AEI18" s="340"/>
      <c r="AEJ18" s="340"/>
      <c r="AEK18" s="340"/>
      <c r="AEL18" s="340"/>
      <c r="AEM18" s="340"/>
      <c r="AEN18" s="340"/>
      <c r="AEO18" s="340"/>
      <c r="AEP18" s="340"/>
      <c r="AEQ18" s="340"/>
      <c r="AER18" s="340"/>
      <c r="AES18" s="340"/>
      <c r="AET18" s="340"/>
      <c r="AEU18" s="340"/>
      <c r="AEV18" s="340"/>
      <c r="AEW18" s="340"/>
      <c r="AEX18" s="340"/>
      <c r="AEY18" s="340"/>
      <c r="AEZ18" s="340"/>
      <c r="AFA18" s="340"/>
      <c r="AFB18" s="340"/>
      <c r="AFC18" s="340"/>
      <c r="AFD18" s="340"/>
      <c r="AFE18" s="340"/>
      <c r="AFF18" s="340"/>
      <c r="AFG18" s="340"/>
      <c r="AFH18" s="340"/>
      <c r="AFI18" s="340"/>
      <c r="AFJ18" s="340"/>
      <c r="AFK18" s="340"/>
      <c r="AFL18" s="340"/>
      <c r="AFM18" s="340"/>
      <c r="AFN18" s="340"/>
      <c r="AFO18" s="340"/>
      <c r="AFP18" s="340"/>
      <c r="AFQ18" s="340"/>
      <c r="AFR18" s="340"/>
      <c r="AFS18" s="340"/>
      <c r="AFT18" s="340"/>
      <c r="AFU18" s="340"/>
      <c r="AFV18" s="340"/>
      <c r="AFW18" s="340"/>
      <c r="AFX18" s="340"/>
      <c r="AFY18" s="340"/>
      <c r="AFZ18" s="340"/>
      <c r="AGA18" s="340"/>
      <c r="AGB18" s="340"/>
      <c r="AGC18" s="340"/>
      <c r="AGD18" s="340"/>
      <c r="AGE18" s="340"/>
      <c r="AGF18" s="340"/>
      <c r="AGG18" s="340"/>
      <c r="AGH18" s="340"/>
      <c r="AGI18" s="340"/>
      <c r="AGJ18" s="340"/>
      <c r="AGK18" s="340"/>
      <c r="AGL18" s="340"/>
      <c r="AGM18" s="340"/>
      <c r="AGN18" s="340"/>
      <c r="AGO18" s="340"/>
      <c r="AGP18" s="340"/>
      <c r="AGQ18" s="340"/>
      <c r="AGR18" s="340"/>
      <c r="AGS18" s="340"/>
      <c r="AGT18" s="340"/>
      <c r="AGU18" s="340"/>
      <c r="AGV18" s="340"/>
      <c r="AGW18" s="340"/>
      <c r="AGX18" s="340"/>
      <c r="AGY18" s="340"/>
      <c r="AGZ18" s="340"/>
      <c r="AHA18" s="340"/>
      <c r="AHB18" s="340"/>
      <c r="AHC18" s="340"/>
      <c r="AHD18" s="340"/>
      <c r="AHE18" s="340"/>
      <c r="AHF18" s="340"/>
      <c r="AHG18" s="340"/>
      <c r="AHH18" s="340"/>
      <c r="AHI18" s="340"/>
      <c r="AHJ18" s="340"/>
      <c r="AHK18" s="340"/>
      <c r="AHL18" s="340"/>
      <c r="AHM18" s="340"/>
      <c r="AHN18" s="340"/>
      <c r="AHO18" s="340"/>
      <c r="AHP18" s="340"/>
      <c r="AHQ18" s="340"/>
      <c r="AHR18" s="340"/>
      <c r="AHS18" s="340"/>
      <c r="AHT18" s="340"/>
      <c r="AHU18" s="340"/>
      <c r="AHV18" s="340"/>
      <c r="AHW18" s="340"/>
      <c r="AHX18" s="340"/>
      <c r="AHY18" s="340"/>
      <c r="AHZ18" s="340"/>
      <c r="AIA18" s="340"/>
      <c r="AIB18" s="340"/>
      <c r="AIC18" s="340"/>
      <c r="AID18" s="340"/>
      <c r="AIE18" s="340"/>
      <c r="AIF18" s="340"/>
      <c r="AIG18" s="340"/>
      <c r="AIH18" s="340"/>
      <c r="AII18" s="340"/>
      <c r="AIJ18" s="340"/>
      <c r="AIK18" s="340"/>
      <c r="AIL18" s="340"/>
      <c r="AIM18" s="340"/>
      <c r="AIN18" s="340"/>
      <c r="AIO18" s="340"/>
      <c r="AIP18" s="340"/>
      <c r="AIQ18" s="340"/>
      <c r="AIR18" s="340"/>
      <c r="AIS18" s="340"/>
      <c r="AIT18" s="340"/>
      <c r="AIU18" s="340"/>
      <c r="AIV18" s="340"/>
      <c r="AIW18" s="340"/>
      <c r="AIX18" s="340"/>
      <c r="AIY18" s="340"/>
      <c r="AIZ18" s="340"/>
      <c r="AJA18" s="340"/>
      <c r="AJB18" s="340"/>
      <c r="AJC18" s="340"/>
      <c r="AJD18" s="340"/>
      <c r="AJE18" s="340"/>
      <c r="AJF18" s="340"/>
      <c r="AJG18" s="340"/>
      <c r="AJH18" s="340"/>
      <c r="AJI18" s="340"/>
      <c r="AJJ18" s="340"/>
      <c r="AJK18" s="340"/>
      <c r="AJL18" s="340"/>
      <c r="AJM18" s="340"/>
      <c r="AJN18" s="340"/>
      <c r="AJO18" s="340"/>
      <c r="AJP18" s="340"/>
      <c r="AJQ18" s="340"/>
      <c r="AJR18" s="340"/>
      <c r="AJS18" s="340"/>
      <c r="AJT18" s="340"/>
      <c r="AJU18" s="340"/>
      <c r="AJV18" s="340"/>
      <c r="AJW18" s="340"/>
      <c r="AJX18" s="340"/>
      <c r="AJY18" s="340"/>
      <c r="AJZ18" s="340"/>
      <c r="AKA18" s="340"/>
      <c r="AKB18" s="340"/>
      <c r="AKC18" s="340"/>
      <c r="AKD18" s="340"/>
      <c r="AKE18" s="340"/>
      <c r="AKF18" s="340"/>
      <c r="AKG18" s="340"/>
      <c r="AKH18" s="340"/>
      <c r="AKI18" s="340"/>
      <c r="AKJ18" s="340"/>
      <c r="AKK18" s="340"/>
      <c r="AKL18" s="340"/>
      <c r="AKM18" s="340"/>
      <c r="AKN18" s="340"/>
      <c r="AKO18" s="340"/>
      <c r="AKP18" s="340"/>
      <c r="AKQ18" s="340"/>
      <c r="AKR18" s="340"/>
      <c r="AKS18" s="340"/>
      <c r="AKT18" s="340"/>
      <c r="AKU18" s="340"/>
      <c r="AKV18" s="340"/>
      <c r="AKW18" s="340"/>
      <c r="AKX18" s="340"/>
      <c r="AKY18" s="340"/>
      <c r="AKZ18" s="340"/>
      <c r="ALA18" s="340"/>
      <c r="ALB18" s="340"/>
      <c r="ALC18" s="340"/>
      <c r="ALD18" s="340"/>
      <c r="ALE18" s="340"/>
      <c r="ALF18" s="340"/>
      <c r="ALG18" s="340"/>
      <c r="ALH18" s="340"/>
      <c r="ALI18" s="340"/>
      <c r="ALJ18" s="340"/>
      <c r="ALK18" s="340"/>
      <c r="ALL18" s="340"/>
      <c r="ALM18" s="340"/>
      <c r="ALN18" s="340"/>
      <c r="ALO18" s="340"/>
      <c r="ALP18" s="340"/>
      <c r="ALQ18" s="340"/>
      <c r="ALR18" s="340"/>
      <c r="ALS18" s="340"/>
      <c r="ALT18" s="340"/>
      <c r="ALU18" s="340"/>
      <c r="ALV18" s="340"/>
      <c r="ALW18" s="340"/>
      <c r="ALX18" s="340"/>
      <c r="ALY18" s="340"/>
      <c r="ALZ18" s="340"/>
      <c r="AMA18" s="340"/>
      <c r="AMB18" s="340"/>
      <c r="AMC18" s="340"/>
      <c r="AMD18" s="340"/>
      <c r="AME18" s="340"/>
      <c r="AMF18" s="340"/>
      <c r="AMG18" s="340"/>
      <c r="AMH18" s="340"/>
      <c r="AMI18" s="340"/>
      <c r="AMJ18" s="340"/>
      <c r="AMK18" s="340"/>
      <c r="AML18" s="340"/>
      <c r="AMM18" s="340"/>
      <c r="AMN18" s="340"/>
      <c r="AMO18" s="340"/>
      <c r="AMP18" s="340"/>
      <c r="AMQ18" s="340"/>
      <c r="AMR18" s="340"/>
      <c r="AMS18" s="340"/>
      <c r="AMT18" s="340"/>
      <c r="AMU18" s="340"/>
      <c r="AMV18" s="340"/>
      <c r="AMW18" s="340"/>
      <c r="AMX18" s="340"/>
      <c r="AMY18" s="340"/>
      <c r="AMZ18" s="340"/>
      <c r="ANA18" s="340"/>
      <c r="ANB18" s="340"/>
      <c r="ANC18" s="340"/>
      <c r="AND18" s="340"/>
      <c r="ANE18" s="340"/>
      <c r="ANF18" s="340"/>
      <c r="ANG18" s="340"/>
      <c r="ANH18" s="340"/>
      <c r="ANI18" s="340"/>
      <c r="ANJ18" s="340"/>
      <c r="ANK18" s="340"/>
      <c r="ANL18" s="340"/>
      <c r="ANM18" s="340"/>
      <c r="ANN18" s="340"/>
      <c r="ANO18" s="340"/>
      <c r="ANP18" s="340"/>
      <c r="ANQ18" s="340"/>
      <c r="ANR18" s="340"/>
      <c r="ANS18" s="340"/>
      <c r="ANT18" s="340"/>
      <c r="ANU18" s="340"/>
      <c r="ANV18" s="340"/>
      <c r="ANW18" s="340"/>
      <c r="ANX18" s="340"/>
      <c r="ANY18" s="340"/>
      <c r="ANZ18" s="340"/>
      <c r="AOA18" s="340"/>
      <c r="AOB18" s="340"/>
      <c r="AOC18" s="340"/>
      <c r="AOD18" s="340"/>
      <c r="AOE18" s="340"/>
      <c r="AOF18" s="340"/>
      <c r="AOG18" s="340"/>
      <c r="AOH18" s="340"/>
      <c r="AOI18" s="340"/>
      <c r="AOJ18" s="340"/>
      <c r="AOK18" s="340"/>
      <c r="AOL18" s="340"/>
      <c r="AOM18" s="340"/>
      <c r="AON18" s="340"/>
      <c r="AOO18" s="340"/>
      <c r="AOP18" s="340"/>
      <c r="AOQ18" s="340"/>
      <c r="AOR18" s="340"/>
      <c r="AOS18" s="340"/>
      <c r="AOT18" s="340"/>
      <c r="AOU18" s="340"/>
      <c r="AOV18" s="340"/>
      <c r="AOW18" s="340"/>
      <c r="AOX18" s="340"/>
      <c r="AOY18" s="340"/>
      <c r="AOZ18" s="340"/>
      <c r="APA18" s="340"/>
      <c r="APB18" s="340"/>
      <c r="APC18" s="340"/>
      <c r="APD18" s="340"/>
      <c r="APE18" s="340"/>
      <c r="APF18" s="340"/>
      <c r="APG18" s="340"/>
      <c r="APH18" s="340"/>
      <c r="API18" s="340"/>
      <c r="APJ18" s="340"/>
      <c r="APK18" s="340"/>
      <c r="APL18" s="340"/>
      <c r="APM18" s="340"/>
      <c r="APN18" s="340"/>
      <c r="APO18" s="340"/>
      <c r="APP18" s="340"/>
      <c r="APQ18" s="340"/>
      <c r="APR18" s="340"/>
      <c r="APS18" s="340"/>
      <c r="APT18" s="340"/>
      <c r="APU18" s="340"/>
      <c r="APV18" s="340"/>
      <c r="APW18" s="340"/>
      <c r="APX18" s="340"/>
      <c r="APY18" s="340"/>
      <c r="APZ18" s="340"/>
      <c r="AQA18" s="340"/>
      <c r="AQB18" s="340"/>
      <c r="AQC18" s="340"/>
      <c r="AQD18" s="340"/>
      <c r="AQE18" s="340"/>
      <c r="AQF18" s="340"/>
      <c r="AQG18" s="340"/>
      <c r="AQH18" s="340"/>
      <c r="AQI18" s="340"/>
      <c r="AQJ18" s="340"/>
      <c r="AQK18" s="340"/>
      <c r="AQL18" s="340"/>
      <c r="AQM18" s="340"/>
      <c r="AQN18" s="340"/>
      <c r="AQO18" s="340"/>
      <c r="AQP18" s="340"/>
      <c r="AQQ18" s="340"/>
      <c r="AQR18" s="340"/>
      <c r="AQS18" s="340"/>
      <c r="AQT18" s="340"/>
      <c r="AQU18" s="340"/>
      <c r="AQV18" s="340"/>
      <c r="AQW18" s="340"/>
      <c r="AQX18" s="340"/>
      <c r="AQY18" s="340"/>
      <c r="AQZ18" s="340"/>
      <c r="ARA18" s="340"/>
      <c r="ARB18" s="340"/>
      <c r="ARC18" s="340"/>
      <c r="ARD18" s="340"/>
      <c r="ARE18" s="340"/>
      <c r="ARF18" s="340"/>
      <c r="ARG18" s="340"/>
      <c r="ARH18" s="340"/>
      <c r="ARI18" s="340"/>
      <c r="ARJ18" s="340"/>
      <c r="ARK18" s="340"/>
      <c r="ARL18" s="340"/>
      <c r="ARM18" s="340"/>
      <c r="ARN18" s="340"/>
      <c r="ARO18" s="340"/>
      <c r="ARP18" s="340"/>
      <c r="ARQ18" s="340"/>
      <c r="ARR18" s="340"/>
      <c r="ARS18" s="340"/>
      <c r="ART18" s="340"/>
      <c r="ARU18" s="340"/>
      <c r="ARV18" s="340"/>
      <c r="ARW18" s="340"/>
      <c r="ARX18" s="340"/>
      <c r="ARY18" s="340"/>
      <c r="ARZ18" s="340"/>
      <c r="ASA18" s="340"/>
      <c r="ASB18" s="340"/>
      <c r="ASC18" s="340"/>
      <c r="ASD18" s="340"/>
      <c r="ASE18" s="340"/>
      <c r="ASF18" s="340"/>
      <c r="ASG18" s="340"/>
      <c r="ASH18" s="340"/>
      <c r="ASI18" s="340"/>
      <c r="ASJ18" s="340"/>
      <c r="ASK18" s="340"/>
      <c r="ASL18" s="340"/>
      <c r="ASM18" s="340"/>
      <c r="ASN18" s="340"/>
      <c r="ASO18" s="340"/>
      <c r="ASP18" s="340"/>
      <c r="ASQ18" s="340"/>
      <c r="ASR18" s="340"/>
      <c r="ASS18" s="340"/>
      <c r="AST18" s="340"/>
      <c r="ASU18" s="340"/>
      <c r="ASV18" s="340"/>
      <c r="ASW18" s="340"/>
      <c r="ASX18" s="340"/>
      <c r="ASY18" s="340"/>
      <c r="ASZ18" s="340"/>
      <c r="ATA18" s="340"/>
      <c r="ATB18" s="340"/>
      <c r="ATC18" s="340"/>
      <c r="ATD18" s="340"/>
      <c r="ATE18" s="340"/>
      <c r="ATF18" s="340"/>
      <c r="ATG18" s="340"/>
      <c r="ATH18" s="340"/>
      <c r="ATI18" s="340"/>
      <c r="ATJ18" s="340"/>
      <c r="ATK18" s="340"/>
      <c r="ATL18" s="340"/>
      <c r="ATM18" s="340"/>
      <c r="ATN18" s="340"/>
      <c r="ATO18" s="340"/>
      <c r="ATP18" s="340"/>
      <c r="ATQ18" s="340"/>
      <c r="ATR18" s="340"/>
      <c r="ATS18" s="340"/>
      <c r="ATT18" s="340"/>
      <c r="ATU18" s="340"/>
      <c r="ATV18" s="340"/>
      <c r="ATW18" s="340"/>
      <c r="ATX18" s="340"/>
      <c r="ATY18" s="340"/>
      <c r="ATZ18" s="340"/>
      <c r="AUA18" s="340"/>
      <c r="AUB18" s="340"/>
      <c r="AUC18" s="340"/>
      <c r="AUD18" s="340"/>
      <c r="AUE18" s="340"/>
      <c r="AUF18" s="340"/>
      <c r="AUG18" s="340"/>
      <c r="AUH18" s="340"/>
      <c r="AUI18" s="340"/>
      <c r="AUJ18" s="340"/>
      <c r="AUK18" s="340"/>
      <c r="AUL18" s="340"/>
      <c r="AUM18" s="340"/>
      <c r="AUN18" s="340"/>
      <c r="AUO18" s="340"/>
      <c r="AUP18" s="340"/>
      <c r="AUQ18" s="340"/>
      <c r="AUR18" s="340"/>
      <c r="AUS18" s="340"/>
      <c r="AUT18" s="340"/>
      <c r="AUU18" s="340"/>
      <c r="AUV18" s="340"/>
      <c r="AUW18" s="340"/>
      <c r="AUX18" s="340"/>
      <c r="AUY18" s="340"/>
      <c r="AUZ18" s="340"/>
      <c r="AVA18" s="340"/>
      <c r="AVB18" s="340"/>
      <c r="AVC18" s="340"/>
      <c r="AVD18" s="340"/>
      <c r="AVE18" s="340"/>
      <c r="AVF18" s="340"/>
      <c r="AVG18" s="340"/>
      <c r="AVH18" s="340"/>
      <c r="AVI18" s="340"/>
      <c r="AVJ18" s="340"/>
      <c r="AVK18" s="340"/>
      <c r="AVL18" s="340"/>
      <c r="AVM18" s="340"/>
      <c r="AVN18" s="340"/>
      <c r="AVO18" s="340"/>
      <c r="AVP18" s="340"/>
      <c r="AVQ18" s="340"/>
      <c r="AVR18" s="340"/>
      <c r="AVS18" s="340"/>
      <c r="AVT18" s="340"/>
      <c r="AVU18" s="340"/>
      <c r="AVV18" s="340"/>
      <c r="AVW18" s="340"/>
      <c r="AVX18" s="340"/>
      <c r="AVY18" s="340"/>
      <c r="AVZ18" s="340"/>
      <c r="AWA18" s="340"/>
      <c r="AWB18" s="340"/>
      <c r="AWC18" s="340"/>
      <c r="AWD18" s="340"/>
      <c r="AWE18" s="340"/>
      <c r="AWF18" s="340"/>
      <c r="AWG18" s="340"/>
      <c r="AWH18" s="340"/>
      <c r="AWI18" s="340"/>
      <c r="AWJ18" s="340"/>
      <c r="AWK18" s="340"/>
      <c r="AWL18" s="340"/>
      <c r="AWM18" s="340"/>
      <c r="AWN18" s="340"/>
      <c r="AWO18" s="340"/>
      <c r="AWP18" s="340"/>
      <c r="AWQ18" s="340"/>
      <c r="AWR18" s="340"/>
      <c r="AWS18" s="340"/>
      <c r="AWT18" s="340"/>
      <c r="AWU18" s="340"/>
      <c r="AWV18" s="340"/>
      <c r="AWW18" s="340"/>
      <c r="AWX18" s="340"/>
      <c r="AWY18" s="340"/>
      <c r="AWZ18" s="340"/>
      <c r="AXA18" s="340"/>
      <c r="AXB18" s="340"/>
      <c r="AXC18" s="340"/>
      <c r="AXD18" s="340"/>
      <c r="AXE18" s="340"/>
      <c r="AXF18" s="340"/>
      <c r="AXG18" s="340"/>
      <c r="AXH18" s="340"/>
      <c r="AXI18" s="340"/>
      <c r="AXJ18" s="340"/>
      <c r="AXK18" s="340"/>
      <c r="AXL18" s="340"/>
      <c r="AXM18" s="340"/>
      <c r="AXN18" s="340"/>
      <c r="AXO18" s="340"/>
      <c r="AXP18" s="340"/>
      <c r="AXQ18" s="340"/>
      <c r="AXR18" s="340"/>
      <c r="AXS18" s="340"/>
      <c r="AXT18" s="340"/>
      <c r="AXU18" s="340"/>
      <c r="AXV18" s="340"/>
      <c r="AXW18" s="340"/>
      <c r="AXX18" s="340"/>
      <c r="AXY18" s="340"/>
      <c r="AXZ18" s="340"/>
      <c r="AYA18" s="340"/>
      <c r="AYB18" s="340"/>
      <c r="AYC18" s="340"/>
      <c r="AYD18" s="340"/>
      <c r="AYE18" s="340"/>
      <c r="AYF18" s="340"/>
      <c r="AYG18" s="340"/>
      <c r="AYH18" s="340"/>
      <c r="AYI18" s="340"/>
      <c r="AYJ18" s="340"/>
      <c r="AYK18" s="340"/>
      <c r="AYL18" s="340"/>
      <c r="AYM18" s="340"/>
      <c r="AYN18" s="340"/>
      <c r="AYO18" s="340"/>
      <c r="AYP18" s="340"/>
      <c r="AYQ18" s="340"/>
      <c r="AYR18" s="340"/>
      <c r="AYS18" s="340"/>
      <c r="AYT18" s="340"/>
      <c r="AYU18" s="340"/>
      <c r="AYV18" s="340"/>
      <c r="AYW18" s="340"/>
      <c r="AYX18" s="340"/>
      <c r="AYY18" s="340"/>
      <c r="AYZ18" s="340"/>
      <c r="AZA18" s="340"/>
      <c r="AZB18" s="340"/>
      <c r="AZC18" s="340"/>
      <c r="AZD18" s="340"/>
      <c r="AZE18" s="340"/>
      <c r="AZF18" s="340"/>
      <c r="AZG18" s="340"/>
      <c r="AZH18" s="340"/>
      <c r="AZI18" s="340"/>
      <c r="AZJ18" s="340"/>
      <c r="AZK18" s="340"/>
      <c r="AZL18" s="340"/>
      <c r="AZM18" s="340"/>
      <c r="AZN18" s="340"/>
      <c r="AZO18" s="340"/>
      <c r="AZP18" s="340"/>
      <c r="AZQ18" s="340"/>
      <c r="AZR18" s="340"/>
      <c r="AZS18" s="340"/>
      <c r="AZT18" s="340"/>
      <c r="AZU18" s="340"/>
      <c r="AZV18" s="340"/>
      <c r="AZW18" s="340"/>
      <c r="AZX18" s="340"/>
      <c r="AZY18" s="340"/>
      <c r="AZZ18" s="340"/>
      <c r="BAA18" s="340"/>
      <c r="BAB18" s="340"/>
      <c r="BAC18" s="340"/>
      <c r="BAD18" s="340"/>
      <c r="BAE18" s="340"/>
      <c r="BAF18" s="340"/>
      <c r="BAG18" s="340"/>
      <c r="BAH18" s="340"/>
      <c r="BAI18" s="340"/>
      <c r="BAJ18" s="340"/>
      <c r="BAK18" s="340"/>
      <c r="BAL18" s="340"/>
      <c r="BAM18" s="340"/>
      <c r="BAN18" s="340"/>
      <c r="BAO18" s="340"/>
      <c r="BAP18" s="340"/>
      <c r="BAQ18" s="340"/>
      <c r="BAR18" s="340"/>
      <c r="BAS18" s="340"/>
      <c r="BAT18" s="340"/>
      <c r="BAU18" s="340"/>
      <c r="BAV18" s="340"/>
      <c r="BAW18" s="340"/>
      <c r="BAX18" s="340"/>
      <c r="BAY18" s="340"/>
      <c r="BAZ18" s="340"/>
      <c r="BBA18" s="340"/>
      <c r="BBB18" s="340"/>
      <c r="BBC18" s="340"/>
      <c r="BBD18" s="340"/>
      <c r="BBE18" s="340"/>
      <c r="BBF18" s="340"/>
      <c r="BBG18" s="340"/>
      <c r="BBH18" s="340"/>
      <c r="BBI18" s="340"/>
      <c r="BBJ18" s="340"/>
      <c r="BBK18" s="340"/>
      <c r="BBL18" s="340"/>
      <c r="BBM18" s="340"/>
      <c r="BBN18" s="340"/>
      <c r="BBO18" s="340"/>
      <c r="BBP18" s="340"/>
      <c r="BBQ18" s="340"/>
      <c r="BBR18" s="340"/>
      <c r="BBS18" s="340"/>
      <c r="BBT18" s="340"/>
      <c r="BBU18" s="340"/>
      <c r="BBV18" s="340"/>
      <c r="BBW18" s="340"/>
      <c r="BBX18" s="340"/>
      <c r="BBY18" s="340"/>
      <c r="BBZ18" s="340"/>
      <c r="BCA18" s="340"/>
      <c r="BCB18" s="340"/>
      <c r="BCC18" s="340"/>
      <c r="BCD18" s="340"/>
      <c r="BCE18" s="340"/>
      <c r="BCF18" s="340"/>
      <c r="BCG18" s="340"/>
      <c r="BCH18" s="340"/>
      <c r="BCI18" s="340"/>
      <c r="BCJ18" s="340"/>
      <c r="BCK18" s="340"/>
      <c r="BCL18" s="340"/>
      <c r="BCM18" s="340"/>
      <c r="BCN18" s="340"/>
      <c r="BCO18" s="340"/>
      <c r="BCP18" s="340"/>
      <c r="BCQ18" s="340"/>
      <c r="BCR18" s="340"/>
      <c r="BCS18" s="340"/>
      <c r="BCT18" s="340"/>
      <c r="BCU18" s="340"/>
      <c r="BCV18" s="340"/>
      <c r="BCW18" s="340"/>
      <c r="BCX18" s="340"/>
      <c r="BCY18" s="340"/>
      <c r="BCZ18" s="340"/>
      <c r="BDA18" s="340"/>
      <c r="BDB18" s="340"/>
      <c r="BDC18" s="340"/>
      <c r="BDD18" s="340"/>
      <c r="BDE18" s="340"/>
      <c r="BDF18" s="340"/>
      <c r="BDG18" s="340"/>
      <c r="BDH18" s="340"/>
      <c r="BDI18" s="340"/>
      <c r="BDJ18" s="340"/>
      <c r="BDK18" s="340"/>
      <c r="BDL18" s="340"/>
      <c r="BDM18" s="340"/>
      <c r="BDN18" s="340"/>
      <c r="BDO18" s="340"/>
      <c r="BDP18" s="340"/>
      <c r="BDQ18" s="340"/>
      <c r="BDR18" s="340"/>
      <c r="BDS18" s="340"/>
      <c r="BDT18" s="340"/>
      <c r="BDU18" s="340"/>
      <c r="BDV18" s="340"/>
      <c r="BDW18" s="340"/>
      <c r="BDX18" s="340"/>
      <c r="BDY18" s="340"/>
      <c r="BDZ18" s="340"/>
      <c r="BEA18" s="340"/>
      <c r="BEB18" s="340"/>
      <c r="BEC18" s="340"/>
      <c r="BED18" s="340"/>
      <c r="BEE18" s="340"/>
      <c r="BEF18" s="340"/>
      <c r="BEG18" s="340"/>
      <c r="BEH18" s="340"/>
      <c r="BEI18" s="340"/>
      <c r="BEJ18" s="340"/>
      <c r="BEK18" s="340"/>
      <c r="BEL18" s="340"/>
      <c r="BEM18" s="340"/>
      <c r="BEN18" s="340"/>
      <c r="BEO18" s="340"/>
      <c r="BEP18" s="340"/>
      <c r="BEQ18" s="340"/>
      <c r="BER18" s="340"/>
      <c r="BES18" s="340"/>
      <c r="BET18" s="340"/>
      <c r="BEU18" s="340"/>
      <c r="BEV18" s="340"/>
      <c r="BEW18" s="340"/>
      <c r="BEX18" s="340"/>
      <c r="BEY18" s="340"/>
      <c r="BEZ18" s="340"/>
      <c r="BFA18" s="340"/>
      <c r="BFB18" s="340"/>
      <c r="BFC18" s="340"/>
      <c r="BFD18" s="340"/>
      <c r="BFE18" s="340"/>
      <c r="BFF18" s="340"/>
      <c r="BFG18" s="340"/>
      <c r="BFH18" s="340"/>
      <c r="BFI18" s="340"/>
      <c r="BFJ18" s="340"/>
      <c r="BFK18" s="340"/>
      <c r="BFL18" s="340"/>
      <c r="BFM18" s="340"/>
      <c r="BFN18" s="340"/>
      <c r="BFO18" s="340"/>
      <c r="BFP18" s="340"/>
      <c r="BFQ18" s="340"/>
      <c r="BFR18" s="340"/>
      <c r="BFS18" s="340"/>
      <c r="BFT18" s="340"/>
      <c r="BFU18" s="340"/>
      <c r="BFV18" s="340"/>
      <c r="BFW18" s="340"/>
      <c r="BFX18" s="340"/>
      <c r="BFY18" s="340"/>
      <c r="BFZ18" s="340"/>
      <c r="BGA18" s="340"/>
      <c r="BGB18" s="340"/>
      <c r="BGC18" s="340"/>
      <c r="BGD18" s="340"/>
      <c r="BGE18" s="340"/>
      <c r="BGF18" s="340"/>
      <c r="BGG18" s="340"/>
      <c r="BGH18" s="340"/>
      <c r="BGI18" s="340"/>
      <c r="BGJ18" s="340"/>
      <c r="BGK18" s="340"/>
      <c r="BGL18" s="340"/>
      <c r="BGM18" s="340"/>
      <c r="BGN18" s="340"/>
      <c r="BGO18" s="340"/>
      <c r="BGP18" s="340"/>
      <c r="BGQ18" s="340"/>
      <c r="BGR18" s="340"/>
      <c r="BGS18" s="340"/>
      <c r="BGT18" s="340"/>
      <c r="BGU18" s="340"/>
      <c r="BGV18" s="340"/>
      <c r="BGW18" s="340"/>
      <c r="BGX18" s="340"/>
      <c r="BGY18" s="340"/>
      <c r="BGZ18" s="340"/>
      <c r="BHA18" s="340"/>
      <c r="BHB18" s="340"/>
      <c r="BHC18" s="340"/>
      <c r="BHD18" s="340"/>
      <c r="BHE18" s="340"/>
      <c r="BHF18" s="340"/>
      <c r="BHG18" s="340"/>
      <c r="BHH18" s="340"/>
      <c r="BHI18" s="340"/>
      <c r="BHJ18" s="340"/>
      <c r="BHK18" s="340"/>
      <c r="BHL18" s="340"/>
      <c r="BHM18" s="340"/>
      <c r="BHN18" s="340"/>
      <c r="BHO18" s="340"/>
      <c r="BHP18" s="340"/>
      <c r="BHQ18" s="340"/>
      <c r="BHR18" s="340"/>
      <c r="BHS18" s="340"/>
      <c r="BHT18" s="340"/>
      <c r="BHU18" s="340"/>
      <c r="BHV18" s="340"/>
      <c r="BHW18" s="340"/>
      <c r="BHX18" s="340"/>
      <c r="BHY18" s="340"/>
      <c r="BHZ18" s="340"/>
      <c r="BIA18" s="340"/>
      <c r="BIB18" s="340"/>
      <c r="BIC18" s="340"/>
      <c r="BID18" s="340"/>
      <c r="BIE18" s="340"/>
      <c r="BIF18" s="340"/>
      <c r="BIG18" s="340"/>
      <c r="BIH18" s="340"/>
      <c r="BII18" s="340"/>
      <c r="BIJ18" s="340"/>
      <c r="BIK18" s="340"/>
      <c r="BIL18" s="340"/>
      <c r="BIM18" s="340"/>
      <c r="BIN18" s="340"/>
      <c r="BIO18" s="340"/>
      <c r="BIP18" s="340"/>
      <c r="BIQ18" s="340"/>
      <c r="BIR18" s="340"/>
      <c r="BIS18" s="340"/>
      <c r="BIT18" s="340"/>
      <c r="BIU18" s="340"/>
      <c r="BIV18" s="340"/>
      <c r="BIW18" s="340"/>
      <c r="BIX18" s="340"/>
      <c r="BIY18" s="340"/>
      <c r="BIZ18" s="340"/>
      <c r="BJA18" s="340"/>
      <c r="BJB18" s="340"/>
      <c r="BJC18" s="340"/>
      <c r="BJD18" s="340"/>
      <c r="BJE18" s="340"/>
      <c r="BJF18" s="340"/>
      <c r="BJG18" s="340"/>
      <c r="BJH18" s="340"/>
      <c r="BJI18" s="340"/>
      <c r="BJJ18" s="340"/>
      <c r="BJK18" s="340"/>
      <c r="BJL18" s="340"/>
      <c r="BJM18" s="340"/>
      <c r="BJN18" s="340"/>
      <c r="BJO18" s="340"/>
      <c r="BJP18" s="340"/>
      <c r="BJQ18" s="340"/>
      <c r="BJR18" s="340"/>
      <c r="BJS18" s="340"/>
      <c r="BJT18" s="340"/>
      <c r="BJU18" s="340"/>
      <c r="BJV18" s="340"/>
      <c r="BJW18" s="340"/>
      <c r="BJX18" s="340"/>
      <c r="BJY18" s="340"/>
      <c r="BJZ18" s="340"/>
      <c r="BKA18" s="340"/>
      <c r="BKB18" s="340"/>
      <c r="BKC18" s="340"/>
      <c r="BKD18" s="340"/>
      <c r="BKE18" s="340"/>
      <c r="BKF18" s="340"/>
      <c r="BKG18" s="340"/>
      <c r="BKH18" s="340"/>
      <c r="BKI18" s="340"/>
      <c r="BKJ18" s="340"/>
      <c r="BKK18" s="340"/>
      <c r="BKL18" s="340"/>
      <c r="BKM18" s="340"/>
      <c r="BKN18" s="340"/>
      <c r="BKO18" s="340"/>
      <c r="BKP18" s="340"/>
      <c r="BKQ18" s="340"/>
      <c r="BKR18" s="340"/>
      <c r="BKS18" s="340"/>
      <c r="BKT18" s="340"/>
      <c r="BKU18" s="340"/>
      <c r="BKV18" s="340"/>
      <c r="BKW18" s="340"/>
      <c r="BKX18" s="340"/>
      <c r="BKY18" s="340"/>
      <c r="BKZ18" s="340"/>
      <c r="BLA18" s="340"/>
      <c r="BLB18" s="340"/>
      <c r="BLC18" s="340"/>
      <c r="BLD18" s="340"/>
      <c r="BLE18" s="340"/>
      <c r="BLF18" s="340"/>
      <c r="BLG18" s="340"/>
      <c r="BLH18" s="340"/>
      <c r="BLI18" s="340"/>
      <c r="BLJ18" s="340"/>
      <c r="BLK18" s="340"/>
      <c r="BLL18" s="340"/>
      <c r="BLM18" s="340"/>
      <c r="BLN18" s="340"/>
      <c r="BLO18" s="340"/>
      <c r="BLP18" s="340"/>
      <c r="BLQ18" s="340"/>
      <c r="BLR18" s="340"/>
      <c r="BLS18" s="340"/>
      <c r="BLT18" s="340"/>
      <c r="BLU18" s="340"/>
      <c r="BLV18" s="340"/>
      <c r="BLW18" s="340"/>
      <c r="BLX18" s="340"/>
      <c r="BLY18" s="340"/>
      <c r="BLZ18" s="340"/>
      <c r="BMA18" s="340"/>
      <c r="BMB18" s="340"/>
      <c r="BMC18" s="340"/>
      <c r="BMD18" s="340"/>
      <c r="BME18" s="340"/>
      <c r="BMF18" s="340"/>
      <c r="BMG18" s="340"/>
      <c r="BMH18" s="340"/>
      <c r="BMI18" s="340"/>
      <c r="BMJ18" s="340"/>
      <c r="BMK18" s="340"/>
      <c r="BML18" s="340"/>
      <c r="BMM18" s="340"/>
      <c r="BMN18" s="340"/>
      <c r="BMO18" s="340"/>
      <c r="BMP18" s="340"/>
      <c r="BMQ18" s="340"/>
      <c r="BMR18" s="340"/>
      <c r="BMS18" s="340"/>
      <c r="BMT18" s="340"/>
      <c r="BMU18" s="340"/>
      <c r="BMV18" s="340"/>
      <c r="BMW18" s="340"/>
      <c r="BMX18" s="340"/>
      <c r="BMY18" s="340"/>
      <c r="BMZ18" s="340"/>
      <c r="BNA18" s="340"/>
      <c r="BNB18" s="340"/>
      <c r="BNC18" s="340"/>
      <c r="BND18" s="340"/>
      <c r="BNE18" s="340"/>
      <c r="BNF18" s="340"/>
      <c r="BNG18" s="340"/>
      <c r="BNH18" s="340"/>
      <c r="BNI18" s="340"/>
      <c r="BNJ18" s="340"/>
      <c r="BNK18" s="340"/>
      <c r="BNL18" s="340"/>
      <c r="BNM18" s="340"/>
      <c r="BNN18" s="340"/>
      <c r="BNO18" s="340"/>
      <c r="BNP18" s="340"/>
      <c r="BNQ18" s="340"/>
      <c r="BNR18" s="340"/>
      <c r="BNS18" s="340"/>
      <c r="BNT18" s="340"/>
      <c r="BNU18" s="340"/>
      <c r="BNV18" s="340"/>
      <c r="BNW18" s="340"/>
      <c r="BNX18" s="340"/>
      <c r="BNY18" s="340"/>
      <c r="BNZ18" s="340"/>
      <c r="BOA18" s="340"/>
      <c r="BOB18" s="340"/>
      <c r="BOC18" s="340"/>
      <c r="BOD18" s="340"/>
      <c r="BOE18" s="340"/>
      <c r="BOF18" s="340"/>
      <c r="BOG18" s="340"/>
      <c r="BOH18" s="340"/>
      <c r="BOI18" s="340"/>
      <c r="BOJ18" s="340"/>
      <c r="BOK18" s="340"/>
      <c r="BOL18" s="340"/>
      <c r="BOM18" s="340"/>
      <c r="BON18" s="340"/>
      <c r="BOO18" s="340"/>
      <c r="BOP18" s="340"/>
      <c r="BOQ18" s="340"/>
      <c r="BOR18" s="340"/>
      <c r="BOS18" s="340"/>
      <c r="BOT18" s="340"/>
      <c r="BOU18" s="340"/>
      <c r="BOV18" s="340"/>
      <c r="BOW18" s="340"/>
      <c r="BOX18" s="340"/>
      <c r="BOY18" s="340"/>
      <c r="BOZ18" s="340"/>
      <c r="BPA18" s="340"/>
      <c r="BPB18" s="340"/>
      <c r="BPC18" s="340"/>
      <c r="BPD18" s="340"/>
      <c r="BPE18" s="340"/>
      <c r="BPF18" s="340"/>
      <c r="BPG18" s="340"/>
      <c r="BPH18" s="340"/>
      <c r="BPI18" s="340"/>
      <c r="BPJ18" s="340"/>
      <c r="BPK18" s="340"/>
      <c r="BPL18" s="340"/>
      <c r="BPM18" s="340"/>
      <c r="BPN18" s="340"/>
      <c r="BPO18" s="340"/>
      <c r="BPP18" s="340"/>
      <c r="BPQ18" s="340"/>
      <c r="BPR18" s="340"/>
      <c r="BPS18" s="340"/>
      <c r="BPT18" s="340"/>
      <c r="BPU18" s="340"/>
      <c r="BPV18" s="340"/>
      <c r="BPW18" s="340"/>
      <c r="BPX18" s="340"/>
      <c r="BPY18" s="340"/>
      <c r="BPZ18" s="340"/>
      <c r="BQA18" s="340"/>
      <c r="BQB18" s="340"/>
      <c r="BQC18" s="340"/>
      <c r="BQD18" s="340"/>
      <c r="BQE18" s="340"/>
      <c r="BQF18" s="340"/>
      <c r="BQG18" s="340"/>
      <c r="BQH18" s="340"/>
      <c r="BQI18" s="340"/>
      <c r="BQJ18" s="340"/>
      <c r="BQK18" s="340"/>
      <c r="BQL18" s="340"/>
      <c r="BQM18" s="340"/>
      <c r="BQN18" s="340"/>
      <c r="BQO18" s="340"/>
      <c r="BQP18" s="340"/>
      <c r="BQQ18" s="340"/>
      <c r="BQR18" s="340"/>
      <c r="BQS18" s="340"/>
      <c r="BQT18" s="340"/>
      <c r="BQU18" s="340"/>
      <c r="BQV18" s="340"/>
      <c r="BQW18" s="340"/>
      <c r="BQX18" s="340"/>
      <c r="BQY18" s="340"/>
      <c r="BQZ18" s="340"/>
      <c r="BRA18" s="340"/>
      <c r="BRB18" s="340"/>
      <c r="BRC18" s="340"/>
      <c r="BRD18" s="340"/>
      <c r="BRE18" s="340"/>
      <c r="BRF18" s="340"/>
      <c r="BRG18" s="340"/>
      <c r="BRH18" s="340"/>
      <c r="BRI18" s="340"/>
      <c r="BRJ18" s="340"/>
      <c r="BRK18" s="340"/>
      <c r="BRL18" s="340"/>
      <c r="BRM18" s="340"/>
      <c r="BRN18" s="340"/>
      <c r="BRO18" s="340"/>
      <c r="BRP18" s="340"/>
      <c r="BRQ18" s="340"/>
      <c r="BRR18" s="340"/>
      <c r="BRS18" s="340"/>
      <c r="BRT18" s="340"/>
      <c r="BRU18" s="340"/>
      <c r="BRV18" s="340"/>
      <c r="BRW18" s="340"/>
      <c r="BRX18" s="340"/>
      <c r="BRY18" s="340"/>
      <c r="BRZ18" s="340"/>
      <c r="BSA18" s="340"/>
      <c r="BSB18" s="340"/>
      <c r="BSC18" s="340"/>
      <c r="BSD18" s="340"/>
      <c r="BSE18" s="340"/>
      <c r="BSF18" s="340"/>
      <c r="BSG18" s="340"/>
      <c r="BSH18" s="340"/>
      <c r="BSI18" s="340"/>
      <c r="BSJ18" s="340"/>
      <c r="BSK18" s="340"/>
      <c r="BSL18" s="340"/>
      <c r="BSM18" s="340"/>
      <c r="BSN18" s="340"/>
      <c r="BSO18" s="340"/>
      <c r="BSP18" s="340"/>
      <c r="BSQ18" s="340"/>
      <c r="BSR18" s="340"/>
      <c r="BSS18" s="340"/>
      <c r="BST18" s="340"/>
      <c r="BSU18" s="340"/>
      <c r="BSV18" s="340"/>
      <c r="BSW18" s="340"/>
      <c r="BSX18" s="340"/>
      <c r="BSY18" s="340"/>
      <c r="BSZ18" s="340"/>
      <c r="BTA18" s="340"/>
      <c r="BTB18" s="340"/>
      <c r="BTC18" s="340"/>
      <c r="BTD18" s="340"/>
      <c r="BTE18" s="340"/>
      <c r="BTF18" s="340"/>
      <c r="BTG18" s="340"/>
      <c r="BTH18" s="340"/>
      <c r="BTI18" s="340"/>
      <c r="BTJ18" s="340"/>
      <c r="BTK18" s="340"/>
      <c r="BTL18" s="340"/>
      <c r="BTM18" s="340"/>
      <c r="BTN18" s="340"/>
      <c r="BTO18" s="340"/>
      <c r="BTP18" s="340"/>
      <c r="BTQ18" s="340"/>
      <c r="BTR18" s="340"/>
      <c r="BTS18" s="340"/>
      <c r="BTT18" s="340"/>
      <c r="BTU18" s="340"/>
      <c r="BTV18" s="340"/>
      <c r="BTW18" s="340"/>
      <c r="BTX18" s="340"/>
      <c r="BTY18" s="340"/>
      <c r="BTZ18" s="340"/>
      <c r="BUA18" s="340"/>
      <c r="BUB18" s="340"/>
      <c r="BUC18" s="340"/>
      <c r="BUD18" s="340"/>
      <c r="BUE18" s="340"/>
      <c r="BUF18" s="340"/>
      <c r="BUG18" s="340"/>
      <c r="BUH18" s="340"/>
      <c r="BUI18" s="340"/>
      <c r="BUJ18" s="340"/>
      <c r="BUK18" s="340"/>
      <c r="BUL18" s="340"/>
      <c r="BUM18" s="340"/>
      <c r="BUN18" s="340"/>
      <c r="BUO18" s="340"/>
      <c r="BUP18" s="340"/>
      <c r="BUQ18" s="340"/>
      <c r="BUR18" s="340"/>
      <c r="BUS18" s="340"/>
      <c r="BUT18" s="340"/>
      <c r="BUU18" s="340"/>
      <c r="BUV18" s="340"/>
      <c r="BUW18" s="340"/>
      <c r="BUX18" s="340"/>
      <c r="BUY18" s="340"/>
      <c r="BUZ18" s="340"/>
      <c r="BVA18" s="340"/>
      <c r="BVB18" s="340"/>
      <c r="BVC18" s="340"/>
      <c r="BVD18" s="340"/>
      <c r="BVE18" s="340"/>
      <c r="BVF18" s="340"/>
      <c r="BVG18" s="340"/>
      <c r="BVH18" s="340"/>
      <c r="BVI18" s="340"/>
      <c r="BVJ18" s="340"/>
      <c r="BVK18" s="340"/>
      <c r="BVL18" s="340"/>
      <c r="BVM18" s="340"/>
      <c r="BVN18" s="340"/>
      <c r="BVO18" s="340"/>
      <c r="BVP18" s="340"/>
      <c r="BVQ18" s="340"/>
      <c r="BVR18" s="340"/>
      <c r="BVS18" s="340"/>
      <c r="BVT18" s="340"/>
      <c r="BVU18" s="340"/>
      <c r="BVV18" s="340"/>
      <c r="BVW18" s="340"/>
      <c r="BVX18" s="340"/>
      <c r="BVY18" s="340"/>
      <c r="BVZ18" s="340"/>
      <c r="BWA18" s="340"/>
      <c r="BWB18" s="340"/>
      <c r="BWC18" s="340"/>
      <c r="BWD18" s="340"/>
      <c r="BWE18" s="340"/>
      <c r="BWF18" s="340"/>
      <c r="BWG18" s="340"/>
      <c r="BWH18" s="340"/>
      <c r="BWI18" s="340"/>
      <c r="BWJ18" s="340"/>
      <c r="BWK18" s="340"/>
      <c r="BWL18" s="340"/>
      <c r="BWM18" s="340"/>
      <c r="BWN18" s="340"/>
      <c r="BWO18" s="340"/>
      <c r="BWP18" s="340"/>
      <c r="BWQ18" s="340"/>
      <c r="BWR18" s="340"/>
      <c r="BWS18" s="340"/>
      <c r="BWT18" s="340"/>
      <c r="BWU18" s="340"/>
      <c r="BWV18" s="340"/>
      <c r="BWW18" s="340"/>
      <c r="BWX18" s="340"/>
      <c r="BWY18" s="340"/>
      <c r="BWZ18" s="340"/>
      <c r="BXA18" s="340"/>
      <c r="BXB18" s="340"/>
      <c r="BXC18" s="340"/>
      <c r="BXD18" s="340"/>
      <c r="BXE18" s="340"/>
      <c r="BXF18" s="340"/>
      <c r="BXG18" s="340"/>
      <c r="BXH18" s="340"/>
      <c r="BXI18" s="340"/>
      <c r="BXJ18" s="340"/>
      <c r="BXK18" s="340"/>
      <c r="BXL18" s="340"/>
      <c r="BXM18" s="340"/>
      <c r="BXN18" s="340"/>
      <c r="BXO18" s="340"/>
      <c r="BXP18" s="340"/>
      <c r="BXQ18" s="340"/>
      <c r="BXR18" s="340"/>
      <c r="BXS18" s="340"/>
      <c r="BXT18" s="340"/>
      <c r="BXU18" s="340"/>
      <c r="BXV18" s="340"/>
      <c r="BXW18" s="340"/>
      <c r="BXX18" s="340"/>
      <c r="BXY18" s="340"/>
      <c r="BXZ18" s="340"/>
      <c r="BYA18" s="340"/>
      <c r="BYB18" s="340"/>
      <c r="BYC18" s="340"/>
      <c r="BYD18" s="340"/>
      <c r="BYE18" s="340"/>
      <c r="BYF18" s="340"/>
      <c r="BYG18" s="340"/>
      <c r="BYH18" s="340"/>
      <c r="BYI18" s="340"/>
      <c r="BYJ18" s="340"/>
      <c r="BYK18" s="340"/>
      <c r="BYL18" s="340"/>
      <c r="BYM18" s="340"/>
      <c r="BYN18" s="340"/>
      <c r="BYO18" s="340"/>
      <c r="BYP18" s="340"/>
      <c r="BYQ18" s="340"/>
      <c r="BYR18" s="340"/>
      <c r="BYS18" s="340"/>
      <c r="BYT18" s="340"/>
      <c r="BYU18" s="340"/>
      <c r="BYV18" s="340"/>
      <c r="BYW18" s="340"/>
      <c r="BYX18" s="340"/>
      <c r="BYY18" s="340"/>
      <c r="BYZ18" s="340"/>
      <c r="BZA18" s="340"/>
      <c r="BZB18" s="340"/>
      <c r="BZC18" s="340"/>
      <c r="BZD18" s="340"/>
      <c r="BZE18" s="340"/>
      <c r="BZF18" s="340"/>
      <c r="BZG18" s="340"/>
      <c r="BZH18" s="340"/>
      <c r="BZI18" s="340"/>
      <c r="BZJ18" s="340"/>
      <c r="BZK18" s="340"/>
      <c r="BZL18" s="340"/>
      <c r="BZM18" s="340"/>
      <c r="BZN18" s="340"/>
      <c r="BZO18" s="340"/>
      <c r="BZP18" s="340"/>
      <c r="BZQ18" s="340"/>
      <c r="BZR18" s="340"/>
      <c r="BZS18" s="340"/>
      <c r="BZT18" s="340"/>
      <c r="BZU18" s="340"/>
      <c r="BZV18" s="340"/>
      <c r="BZW18" s="340"/>
      <c r="BZX18" s="340"/>
      <c r="BZY18" s="340"/>
      <c r="BZZ18" s="340"/>
      <c r="CAA18" s="340"/>
      <c r="CAB18" s="340"/>
      <c r="CAC18" s="340"/>
      <c r="CAD18" s="340"/>
      <c r="CAE18" s="340"/>
      <c r="CAF18" s="340"/>
      <c r="CAG18" s="340"/>
      <c r="CAH18" s="340"/>
      <c r="CAI18" s="340"/>
      <c r="CAJ18" s="340"/>
      <c r="CAK18" s="340"/>
      <c r="CAL18" s="340"/>
      <c r="CAM18" s="340"/>
      <c r="CAN18" s="340"/>
      <c r="CAO18" s="340"/>
      <c r="CAP18" s="340"/>
      <c r="CAQ18" s="340"/>
      <c r="CAR18" s="340"/>
      <c r="CAS18" s="340"/>
      <c r="CAT18" s="340"/>
      <c r="CAU18" s="340"/>
      <c r="CAV18" s="340"/>
      <c r="CAW18" s="340"/>
      <c r="CAX18" s="340"/>
      <c r="CAY18" s="340"/>
      <c r="CAZ18" s="340"/>
      <c r="CBA18" s="340"/>
      <c r="CBB18" s="340"/>
      <c r="CBC18" s="340"/>
      <c r="CBD18" s="340"/>
      <c r="CBE18" s="340"/>
      <c r="CBF18" s="340"/>
      <c r="CBG18" s="340"/>
      <c r="CBH18" s="340"/>
      <c r="CBI18" s="340"/>
      <c r="CBJ18" s="340"/>
      <c r="CBK18" s="340"/>
      <c r="CBL18" s="340"/>
      <c r="CBM18" s="340"/>
      <c r="CBN18" s="340"/>
      <c r="CBO18" s="340"/>
      <c r="CBP18" s="340"/>
      <c r="CBQ18" s="340"/>
      <c r="CBR18" s="340"/>
      <c r="CBS18" s="340"/>
      <c r="CBT18" s="340"/>
      <c r="CBU18" s="340"/>
      <c r="CBV18" s="340"/>
      <c r="CBW18" s="340"/>
      <c r="CBX18" s="340"/>
      <c r="CBY18" s="340"/>
      <c r="CBZ18" s="340"/>
      <c r="CCA18" s="340"/>
      <c r="CCB18" s="340"/>
      <c r="CCC18" s="340"/>
      <c r="CCD18" s="340"/>
      <c r="CCE18" s="340"/>
      <c r="CCF18" s="340"/>
      <c r="CCG18" s="340"/>
      <c r="CCH18" s="340"/>
      <c r="CCI18" s="340"/>
      <c r="CCJ18" s="340"/>
      <c r="CCK18" s="340"/>
      <c r="CCL18" s="340"/>
      <c r="CCM18" s="340"/>
      <c r="CCN18" s="340"/>
      <c r="CCO18" s="340"/>
      <c r="CCP18" s="340"/>
      <c r="CCQ18" s="340"/>
      <c r="CCR18" s="340"/>
      <c r="CCS18" s="340"/>
      <c r="CCT18" s="340"/>
      <c r="CCU18" s="340"/>
      <c r="CCV18" s="340"/>
      <c r="CCW18" s="340"/>
      <c r="CCX18" s="340"/>
      <c r="CCY18" s="340"/>
      <c r="CCZ18" s="340"/>
      <c r="CDA18" s="340"/>
      <c r="CDB18" s="340"/>
      <c r="CDC18" s="340"/>
      <c r="CDD18" s="340"/>
      <c r="CDE18" s="340"/>
      <c r="CDF18" s="340"/>
      <c r="CDG18" s="340"/>
      <c r="CDH18" s="340"/>
      <c r="CDI18" s="340"/>
      <c r="CDJ18" s="340"/>
      <c r="CDK18" s="340"/>
      <c r="CDL18" s="340"/>
      <c r="CDM18" s="340"/>
      <c r="CDN18" s="340"/>
      <c r="CDO18" s="340"/>
      <c r="CDP18" s="340"/>
      <c r="CDQ18" s="340"/>
      <c r="CDR18" s="340"/>
      <c r="CDS18" s="340"/>
      <c r="CDT18" s="340"/>
      <c r="CDU18" s="340"/>
      <c r="CDV18" s="340"/>
      <c r="CDW18" s="340"/>
      <c r="CDX18" s="340"/>
      <c r="CDY18" s="340"/>
      <c r="CDZ18" s="340"/>
      <c r="CEA18" s="340"/>
      <c r="CEB18" s="340"/>
      <c r="CEC18" s="340"/>
      <c r="CED18" s="340"/>
      <c r="CEE18" s="340"/>
      <c r="CEF18" s="340"/>
      <c r="CEG18" s="340"/>
      <c r="CEH18" s="340"/>
      <c r="CEI18" s="340"/>
      <c r="CEJ18" s="340"/>
      <c r="CEK18" s="340"/>
      <c r="CEL18" s="340"/>
      <c r="CEM18" s="340"/>
      <c r="CEN18" s="340"/>
      <c r="CEO18" s="340"/>
      <c r="CEP18" s="340"/>
      <c r="CEQ18" s="340"/>
      <c r="CER18" s="340"/>
      <c r="CES18" s="340"/>
      <c r="CET18" s="340"/>
      <c r="CEU18" s="340"/>
      <c r="CEV18" s="340"/>
      <c r="CEW18" s="340"/>
      <c r="CEX18" s="340"/>
      <c r="CEY18" s="340"/>
      <c r="CEZ18" s="340"/>
      <c r="CFA18" s="340"/>
      <c r="CFB18" s="340"/>
      <c r="CFC18" s="340"/>
      <c r="CFD18" s="340"/>
      <c r="CFE18" s="340"/>
      <c r="CFF18" s="340"/>
      <c r="CFG18" s="340"/>
      <c r="CFH18" s="340"/>
      <c r="CFI18" s="340"/>
      <c r="CFJ18" s="340"/>
      <c r="CFK18" s="340"/>
      <c r="CFL18" s="340"/>
      <c r="CFM18" s="340"/>
      <c r="CFN18" s="340"/>
      <c r="CFO18" s="340"/>
      <c r="CFP18" s="340"/>
      <c r="CFQ18" s="340"/>
      <c r="CFR18" s="340"/>
      <c r="CFS18" s="340"/>
      <c r="CFT18" s="340"/>
      <c r="CFU18" s="340"/>
      <c r="CFV18" s="340"/>
      <c r="CFW18" s="340"/>
      <c r="CFX18" s="340"/>
      <c r="CFY18" s="340"/>
      <c r="CFZ18" s="340"/>
      <c r="CGA18" s="340"/>
      <c r="CGB18" s="340"/>
      <c r="CGC18" s="340"/>
      <c r="CGD18" s="340"/>
      <c r="CGE18" s="340"/>
      <c r="CGF18" s="340"/>
      <c r="CGG18" s="340"/>
      <c r="CGH18" s="340"/>
      <c r="CGI18" s="340"/>
      <c r="CGJ18" s="340"/>
      <c r="CGK18" s="340"/>
      <c r="CGL18" s="340"/>
      <c r="CGM18" s="340"/>
      <c r="CGN18" s="340"/>
      <c r="CGO18" s="340"/>
      <c r="CGP18" s="340"/>
      <c r="CGQ18" s="340"/>
      <c r="CGR18" s="340"/>
      <c r="CGS18" s="340"/>
      <c r="CGT18" s="340"/>
      <c r="CGU18" s="340"/>
      <c r="CGV18" s="340"/>
      <c r="CGW18" s="340"/>
      <c r="CGX18" s="340"/>
      <c r="CGY18" s="340"/>
      <c r="CGZ18" s="340"/>
      <c r="CHA18" s="340"/>
      <c r="CHB18" s="340"/>
      <c r="CHC18" s="340"/>
      <c r="CHD18" s="340"/>
      <c r="CHE18" s="340"/>
      <c r="CHF18" s="340"/>
      <c r="CHG18" s="340"/>
      <c r="CHH18" s="340"/>
      <c r="CHI18" s="340"/>
      <c r="CHJ18" s="340"/>
      <c r="CHK18" s="340"/>
      <c r="CHL18" s="340"/>
      <c r="CHM18" s="340"/>
      <c r="CHN18" s="340"/>
      <c r="CHO18" s="340"/>
      <c r="CHP18" s="340"/>
      <c r="CHQ18" s="340"/>
      <c r="CHR18" s="340"/>
      <c r="CHS18" s="340"/>
      <c r="CHT18" s="340"/>
      <c r="CHU18" s="340"/>
      <c r="CHV18" s="340"/>
      <c r="CHW18" s="340"/>
      <c r="CHX18" s="340"/>
      <c r="CHY18" s="340"/>
      <c r="CHZ18" s="340"/>
      <c r="CIA18" s="340"/>
      <c r="CIB18" s="340"/>
      <c r="CIC18" s="340"/>
      <c r="CID18" s="340"/>
      <c r="CIE18" s="340"/>
      <c r="CIF18" s="340"/>
      <c r="CIG18" s="340"/>
      <c r="CIH18" s="340"/>
      <c r="CII18" s="340"/>
      <c r="CIJ18" s="340"/>
      <c r="CIK18" s="340"/>
      <c r="CIL18" s="340"/>
      <c r="CIM18" s="340"/>
      <c r="CIN18" s="340"/>
      <c r="CIO18" s="340"/>
      <c r="CIP18" s="340"/>
      <c r="CIQ18" s="340"/>
      <c r="CIR18" s="340"/>
      <c r="CIS18" s="340"/>
      <c r="CIT18" s="340"/>
      <c r="CIU18" s="340"/>
      <c r="CIV18" s="340"/>
      <c r="CIW18" s="340"/>
      <c r="CIX18" s="340"/>
      <c r="CIY18" s="340"/>
      <c r="CIZ18" s="340"/>
      <c r="CJA18" s="340"/>
      <c r="CJB18" s="340"/>
      <c r="CJC18" s="340"/>
      <c r="CJD18" s="340"/>
      <c r="CJE18" s="340"/>
      <c r="CJF18" s="340"/>
      <c r="CJG18" s="340"/>
      <c r="CJH18" s="340"/>
      <c r="CJI18" s="340"/>
      <c r="CJJ18" s="340"/>
      <c r="CJK18" s="340"/>
      <c r="CJL18" s="340"/>
      <c r="CJM18" s="340"/>
      <c r="CJN18" s="340"/>
      <c r="CJO18" s="340"/>
      <c r="CJP18" s="340"/>
      <c r="CJQ18" s="340"/>
      <c r="CJR18" s="340"/>
      <c r="CJS18" s="340"/>
      <c r="CJT18" s="340"/>
      <c r="CJU18" s="340"/>
      <c r="CJV18" s="340"/>
      <c r="CJW18" s="340"/>
      <c r="CJX18" s="340"/>
      <c r="CJY18" s="340"/>
      <c r="CJZ18" s="340"/>
      <c r="CKA18" s="340"/>
      <c r="CKB18" s="340"/>
      <c r="CKC18" s="340"/>
      <c r="CKD18" s="340"/>
      <c r="CKE18" s="340"/>
      <c r="CKF18" s="340"/>
      <c r="CKG18" s="340"/>
      <c r="CKH18" s="340"/>
      <c r="CKI18" s="340"/>
      <c r="CKJ18" s="340"/>
      <c r="CKK18" s="340"/>
      <c r="CKL18" s="340"/>
      <c r="CKM18" s="340"/>
      <c r="CKN18" s="340"/>
      <c r="CKO18" s="340"/>
      <c r="CKP18" s="340"/>
      <c r="CKQ18" s="340"/>
      <c r="CKR18" s="340"/>
      <c r="CKS18" s="340"/>
      <c r="CKT18" s="340"/>
      <c r="CKU18" s="340"/>
      <c r="CKV18" s="340"/>
      <c r="CKW18" s="340"/>
      <c r="CKX18" s="340"/>
      <c r="CKY18" s="340"/>
      <c r="CKZ18" s="340"/>
      <c r="CLA18" s="340"/>
      <c r="CLB18" s="340"/>
      <c r="CLC18" s="340"/>
      <c r="CLD18" s="340"/>
      <c r="CLE18" s="340"/>
      <c r="CLF18" s="340"/>
      <c r="CLG18" s="340"/>
      <c r="CLH18" s="340"/>
      <c r="CLI18" s="340"/>
      <c r="CLJ18" s="340"/>
      <c r="CLK18" s="340"/>
      <c r="CLL18" s="340"/>
      <c r="CLM18" s="340"/>
      <c r="CLN18" s="340"/>
      <c r="CLO18" s="340"/>
      <c r="CLP18" s="340"/>
      <c r="CLQ18" s="340"/>
      <c r="CLR18" s="340"/>
      <c r="CLS18" s="340"/>
      <c r="CLT18" s="340"/>
      <c r="CLU18" s="340"/>
      <c r="CLV18" s="340"/>
      <c r="CLW18" s="340"/>
      <c r="CLX18" s="340"/>
      <c r="CLY18" s="340"/>
      <c r="CLZ18" s="340"/>
      <c r="CMA18" s="340"/>
      <c r="CMB18" s="340"/>
      <c r="CMC18" s="340"/>
      <c r="CMD18" s="340"/>
      <c r="CME18" s="340"/>
      <c r="CMF18" s="340"/>
      <c r="CMG18" s="340"/>
      <c r="CMH18" s="340"/>
      <c r="CMI18" s="340"/>
      <c r="CMJ18" s="340"/>
      <c r="CMK18" s="340"/>
      <c r="CML18" s="340"/>
      <c r="CMM18" s="340"/>
      <c r="CMN18" s="340"/>
      <c r="CMO18" s="340"/>
      <c r="CMP18" s="340"/>
      <c r="CMQ18" s="340"/>
      <c r="CMR18" s="340"/>
      <c r="CMS18" s="340"/>
      <c r="CMT18" s="340"/>
      <c r="CMU18" s="340"/>
      <c r="CMV18" s="340"/>
      <c r="CMW18" s="340"/>
      <c r="CMX18" s="340"/>
      <c r="CMY18" s="340"/>
      <c r="CMZ18" s="340"/>
      <c r="CNA18" s="340"/>
      <c r="CNB18" s="340"/>
      <c r="CNC18" s="340"/>
      <c r="CND18" s="340"/>
      <c r="CNE18" s="340"/>
      <c r="CNF18" s="340"/>
      <c r="CNG18" s="340"/>
      <c r="CNH18" s="340"/>
      <c r="CNI18" s="340"/>
      <c r="CNJ18" s="340"/>
      <c r="CNK18" s="340"/>
      <c r="CNL18" s="340"/>
      <c r="CNM18" s="340"/>
      <c r="CNN18" s="340"/>
      <c r="CNO18" s="340"/>
      <c r="CNP18" s="340"/>
      <c r="CNQ18" s="340"/>
      <c r="CNR18" s="340"/>
      <c r="CNS18" s="340"/>
      <c r="CNT18" s="340"/>
      <c r="CNU18" s="340"/>
      <c r="CNV18" s="340"/>
      <c r="CNW18" s="340"/>
      <c r="CNX18" s="340"/>
      <c r="CNY18" s="340"/>
      <c r="CNZ18" s="340"/>
      <c r="COA18" s="340"/>
      <c r="COB18" s="340"/>
      <c r="COC18" s="340"/>
      <c r="COD18" s="340"/>
      <c r="COE18" s="340"/>
      <c r="COF18" s="340"/>
      <c r="COG18" s="340"/>
      <c r="COH18" s="340"/>
      <c r="COI18" s="340"/>
      <c r="COJ18" s="340"/>
      <c r="COK18" s="340"/>
      <c r="COL18" s="340"/>
      <c r="COM18" s="340"/>
      <c r="CON18" s="340"/>
      <c r="COO18" s="340"/>
      <c r="COP18" s="340"/>
      <c r="COQ18" s="340"/>
      <c r="COR18" s="340"/>
      <c r="COS18" s="340"/>
      <c r="COT18" s="340"/>
      <c r="COU18" s="340"/>
      <c r="COV18" s="340"/>
      <c r="COW18" s="340"/>
      <c r="COX18" s="340"/>
      <c r="COY18" s="340"/>
      <c r="COZ18" s="340"/>
      <c r="CPA18" s="340"/>
      <c r="CPB18" s="340"/>
      <c r="CPC18" s="340"/>
      <c r="CPD18" s="340"/>
      <c r="CPE18" s="340"/>
      <c r="CPF18" s="340"/>
      <c r="CPG18" s="340"/>
      <c r="CPH18" s="340"/>
      <c r="CPI18" s="340"/>
      <c r="CPJ18" s="340"/>
      <c r="CPK18" s="340"/>
      <c r="CPL18" s="340"/>
      <c r="CPM18" s="340"/>
      <c r="CPN18" s="340"/>
      <c r="CPO18" s="340"/>
      <c r="CPP18" s="340"/>
      <c r="CPQ18" s="340"/>
      <c r="CPR18" s="340"/>
      <c r="CPS18" s="340"/>
      <c r="CPT18" s="340"/>
      <c r="CPU18" s="340"/>
      <c r="CPV18" s="340"/>
      <c r="CPW18" s="340"/>
      <c r="CPX18" s="340"/>
      <c r="CPY18" s="340"/>
      <c r="CPZ18" s="340"/>
      <c r="CQA18" s="340"/>
      <c r="CQB18" s="340"/>
      <c r="CQC18" s="340"/>
      <c r="CQD18" s="340"/>
      <c r="CQE18" s="340"/>
      <c r="CQF18" s="340"/>
      <c r="CQG18" s="340"/>
      <c r="CQH18" s="340"/>
      <c r="CQI18" s="340"/>
      <c r="CQJ18" s="340"/>
      <c r="CQK18" s="340"/>
      <c r="CQL18" s="340"/>
      <c r="CQM18" s="340"/>
      <c r="CQN18" s="340"/>
      <c r="CQO18" s="340"/>
      <c r="CQP18" s="340"/>
      <c r="CQQ18" s="340"/>
      <c r="CQR18" s="340"/>
      <c r="CQS18" s="340"/>
      <c r="CQT18" s="340"/>
      <c r="CQU18" s="340"/>
      <c r="CQV18" s="340"/>
      <c r="CQW18" s="340"/>
      <c r="CQX18" s="340"/>
      <c r="CQY18" s="340"/>
      <c r="CQZ18" s="340"/>
      <c r="CRA18" s="340"/>
      <c r="CRB18" s="340"/>
      <c r="CRC18" s="340"/>
      <c r="CRD18" s="340"/>
      <c r="CRE18" s="340"/>
      <c r="CRF18" s="340"/>
      <c r="CRG18" s="340"/>
      <c r="CRH18" s="340"/>
      <c r="CRI18" s="340"/>
      <c r="CRJ18" s="340"/>
      <c r="CRK18" s="340"/>
      <c r="CRL18" s="340"/>
      <c r="CRM18" s="340"/>
      <c r="CRN18" s="340"/>
      <c r="CRO18" s="340"/>
      <c r="CRP18" s="340"/>
      <c r="CRQ18" s="340"/>
      <c r="CRR18" s="340"/>
      <c r="CRS18" s="340"/>
      <c r="CRT18" s="340"/>
      <c r="CRU18" s="340"/>
      <c r="CRV18" s="340"/>
      <c r="CRW18" s="340"/>
      <c r="CRX18" s="340"/>
      <c r="CRY18" s="340"/>
      <c r="CRZ18" s="340"/>
      <c r="CSA18" s="340"/>
      <c r="CSB18" s="340"/>
      <c r="CSC18" s="340"/>
      <c r="CSD18" s="340"/>
      <c r="CSE18" s="340"/>
      <c r="CSF18" s="340"/>
      <c r="CSG18" s="340"/>
      <c r="CSH18" s="340"/>
      <c r="CSI18" s="340"/>
      <c r="CSJ18" s="340"/>
      <c r="CSK18" s="340"/>
      <c r="CSL18" s="340"/>
      <c r="CSM18" s="340"/>
      <c r="CSN18" s="340"/>
      <c r="CSO18" s="340"/>
      <c r="CSP18" s="340"/>
      <c r="CSQ18" s="340"/>
      <c r="CSR18" s="340"/>
      <c r="CSS18" s="340"/>
      <c r="CST18" s="340"/>
      <c r="CSU18" s="340"/>
      <c r="CSV18" s="340"/>
      <c r="CSW18" s="340"/>
      <c r="CSX18" s="340"/>
      <c r="CSY18" s="340"/>
      <c r="CSZ18" s="340"/>
      <c r="CTA18" s="340"/>
      <c r="CTB18" s="340"/>
      <c r="CTC18" s="340"/>
      <c r="CTD18" s="340"/>
      <c r="CTE18" s="340"/>
      <c r="CTF18" s="340"/>
      <c r="CTG18" s="340"/>
      <c r="CTH18" s="340"/>
      <c r="CTI18" s="340"/>
      <c r="CTJ18" s="340"/>
      <c r="CTK18" s="340"/>
      <c r="CTL18" s="340"/>
      <c r="CTM18" s="340"/>
      <c r="CTN18" s="340"/>
      <c r="CTO18" s="340"/>
      <c r="CTP18" s="340"/>
      <c r="CTQ18" s="340"/>
      <c r="CTR18" s="340"/>
      <c r="CTS18" s="340"/>
      <c r="CTT18" s="340"/>
      <c r="CTU18" s="340"/>
      <c r="CTV18" s="340"/>
      <c r="CTW18" s="340"/>
      <c r="CTX18" s="340"/>
      <c r="CTY18" s="340"/>
      <c r="CTZ18" s="340"/>
      <c r="CUA18" s="340"/>
      <c r="CUB18" s="340"/>
      <c r="CUC18" s="340"/>
      <c r="CUD18" s="340"/>
      <c r="CUE18" s="340"/>
      <c r="CUF18" s="340"/>
      <c r="CUG18" s="340"/>
      <c r="CUH18" s="340"/>
      <c r="CUI18" s="340"/>
      <c r="CUJ18" s="340"/>
      <c r="CUK18" s="340"/>
      <c r="CUL18" s="340"/>
      <c r="CUM18" s="340"/>
      <c r="CUN18" s="340"/>
      <c r="CUO18" s="340"/>
      <c r="CUP18" s="340"/>
      <c r="CUQ18" s="340"/>
      <c r="CUR18" s="340"/>
      <c r="CUS18" s="340"/>
      <c r="CUT18" s="340"/>
      <c r="CUU18" s="340"/>
      <c r="CUV18" s="340"/>
      <c r="CUW18" s="340"/>
      <c r="CUX18" s="340"/>
      <c r="CUY18" s="340"/>
      <c r="CUZ18" s="340"/>
      <c r="CVA18" s="340"/>
      <c r="CVB18" s="340"/>
      <c r="CVC18" s="340"/>
      <c r="CVD18" s="340"/>
      <c r="CVE18" s="340"/>
      <c r="CVF18" s="340"/>
      <c r="CVG18" s="340"/>
      <c r="CVH18" s="340"/>
      <c r="CVI18" s="340"/>
      <c r="CVJ18" s="340"/>
      <c r="CVK18" s="340"/>
      <c r="CVL18" s="340"/>
      <c r="CVM18" s="340"/>
      <c r="CVN18" s="340"/>
      <c r="CVO18" s="340"/>
      <c r="CVP18" s="340"/>
      <c r="CVQ18" s="340"/>
      <c r="CVR18" s="340"/>
      <c r="CVS18" s="340"/>
      <c r="CVT18" s="340"/>
      <c r="CVU18" s="340"/>
      <c r="CVV18" s="340"/>
      <c r="CVW18" s="340"/>
      <c r="CVX18" s="340"/>
      <c r="CVY18" s="340"/>
      <c r="CVZ18" s="340"/>
      <c r="CWA18" s="340"/>
      <c r="CWB18" s="340"/>
      <c r="CWC18" s="340"/>
      <c r="CWD18" s="340"/>
      <c r="CWE18" s="340"/>
      <c r="CWF18" s="340"/>
      <c r="CWG18" s="340"/>
      <c r="CWH18" s="340"/>
      <c r="CWI18" s="340"/>
      <c r="CWJ18" s="340"/>
      <c r="CWK18" s="340"/>
      <c r="CWL18" s="340"/>
      <c r="CWM18" s="340"/>
      <c r="CWN18" s="340"/>
      <c r="CWO18" s="340"/>
      <c r="CWP18" s="340"/>
      <c r="CWQ18" s="340"/>
      <c r="CWR18" s="340"/>
      <c r="CWS18" s="340"/>
      <c r="CWT18" s="340"/>
      <c r="CWU18" s="340"/>
      <c r="CWV18" s="340"/>
      <c r="CWW18" s="340"/>
      <c r="CWX18" s="340"/>
      <c r="CWY18" s="340"/>
      <c r="CWZ18" s="340"/>
      <c r="CXA18" s="340"/>
      <c r="CXB18" s="340"/>
      <c r="CXC18" s="340"/>
      <c r="CXD18" s="340"/>
      <c r="CXE18" s="340"/>
      <c r="CXF18" s="340"/>
      <c r="CXG18" s="340"/>
      <c r="CXH18" s="340"/>
      <c r="CXI18" s="340"/>
      <c r="CXJ18" s="340"/>
      <c r="CXK18" s="340"/>
      <c r="CXL18" s="340"/>
      <c r="CXM18" s="340"/>
      <c r="CXN18" s="340"/>
      <c r="CXO18" s="340"/>
      <c r="CXP18" s="340"/>
      <c r="CXQ18" s="340"/>
      <c r="CXR18" s="340"/>
      <c r="CXS18" s="340"/>
      <c r="CXT18" s="340"/>
      <c r="CXU18" s="340"/>
      <c r="CXV18" s="340"/>
      <c r="CXW18" s="340"/>
      <c r="CXX18" s="340"/>
      <c r="CXY18" s="340"/>
      <c r="CXZ18" s="340"/>
      <c r="CYA18" s="340"/>
      <c r="CYB18" s="340"/>
      <c r="CYC18" s="340"/>
      <c r="CYD18" s="340"/>
      <c r="CYE18" s="340"/>
      <c r="CYF18" s="340"/>
      <c r="CYG18" s="340"/>
      <c r="CYH18" s="340"/>
      <c r="CYI18" s="340"/>
      <c r="CYJ18" s="340"/>
      <c r="CYK18" s="340"/>
      <c r="CYL18" s="340"/>
      <c r="CYM18" s="340"/>
      <c r="CYN18" s="340"/>
      <c r="CYO18" s="340"/>
      <c r="CYP18" s="340"/>
      <c r="CYQ18" s="340"/>
      <c r="CYR18" s="340"/>
      <c r="CYS18" s="340"/>
      <c r="CYT18" s="340"/>
      <c r="CYU18" s="340"/>
      <c r="CYV18" s="340"/>
      <c r="CYW18" s="340"/>
      <c r="CYX18" s="340"/>
      <c r="CYY18" s="340"/>
      <c r="CYZ18" s="340"/>
      <c r="CZA18" s="340"/>
      <c r="CZB18" s="340"/>
      <c r="CZC18" s="340"/>
      <c r="CZD18" s="340"/>
      <c r="CZE18" s="340"/>
      <c r="CZF18" s="340"/>
      <c r="CZG18" s="340"/>
      <c r="CZH18" s="340"/>
      <c r="CZI18" s="340"/>
      <c r="CZJ18" s="340"/>
      <c r="CZK18" s="340"/>
      <c r="CZL18" s="340"/>
      <c r="CZM18" s="340"/>
      <c r="CZN18" s="340"/>
      <c r="CZO18" s="340"/>
      <c r="CZP18" s="340"/>
      <c r="CZQ18" s="340"/>
      <c r="CZR18" s="340"/>
      <c r="CZS18" s="340"/>
      <c r="CZT18" s="340"/>
      <c r="CZU18" s="340"/>
      <c r="CZV18" s="340"/>
      <c r="CZW18" s="340"/>
      <c r="CZX18" s="340"/>
      <c r="CZY18" s="340"/>
      <c r="CZZ18" s="340"/>
      <c r="DAA18" s="340"/>
      <c r="DAB18" s="340"/>
      <c r="DAC18" s="340"/>
      <c r="DAD18" s="340"/>
      <c r="DAE18" s="340"/>
      <c r="DAF18" s="340"/>
      <c r="DAG18" s="340"/>
      <c r="DAH18" s="340"/>
      <c r="DAI18" s="340"/>
      <c r="DAJ18" s="340"/>
      <c r="DAK18" s="340"/>
      <c r="DAL18" s="340"/>
      <c r="DAM18" s="340"/>
      <c r="DAN18" s="340"/>
      <c r="DAO18" s="340"/>
      <c r="DAP18" s="340"/>
      <c r="DAQ18" s="340"/>
      <c r="DAR18" s="340"/>
      <c r="DAS18" s="340"/>
      <c r="DAT18" s="340"/>
      <c r="DAU18" s="340"/>
      <c r="DAV18" s="340"/>
      <c r="DAW18" s="340"/>
      <c r="DAX18" s="340"/>
      <c r="DAY18" s="340"/>
      <c r="DAZ18" s="340"/>
      <c r="DBA18" s="340"/>
      <c r="DBB18" s="340"/>
      <c r="DBC18" s="340"/>
      <c r="DBD18" s="340"/>
      <c r="DBE18" s="340"/>
      <c r="DBF18" s="340"/>
      <c r="DBG18" s="340"/>
      <c r="DBH18" s="340"/>
      <c r="DBI18" s="340"/>
      <c r="DBJ18" s="340"/>
      <c r="DBK18" s="340"/>
      <c r="DBL18" s="340"/>
      <c r="DBM18" s="340"/>
      <c r="DBN18" s="340"/>
      <c r="DBO18" s="340"/>
      <c r="DBP18" s="340"/>
      <c r="DBQ18" s="340"/>
      <c r="DBR18" s="340"/>
      <c r="DBS18" s="340"/>
      <c r="DBT18" s="340"/>
      <c r="DBU18" s="340"/>
      <c r="DBV18" s="340"/>
      <c r="DBW18" s="340"/>
      <c r="DBX18" s="340"/>
      <c r="DBY18" s="340"/>
      <c r="DBZ18" s="340"/>
      <c r="DCA18" s="340"/>
      <c r="DCB18" s="340"/>
      <c r="DCC18" s="340"/>
      <c r="DCD18" s="340"/>
      <c r="DCE18" s="340"/>
      <c r="DCF18" s="340"/>
      <c r="DCG18" s="340"/>
      <c r="DCH18" s="340"/>
      <c r="DCI18" s="340"/>
      <c r="DCJ18" s="340"/>
      <c r="DCK18" s="340"/>
      <c r="DCL18" s="340"/>
      <c r="DCM18" s="340"/>
      <c r="DCN18" s="340"/>
      <c r="DCO18" s="340"/>
      <c r="DCP18" s="340"/>
      <c r="DCQ18" s="340"/>
      <c r="DCR18" s="340"/>
      <c r="DCS18" s="340"/>
      <c r="DCT18" s="340"/>
      <c r="DCU18" s="340"/>
      <c r="DCV18" s="340"/>
      <c r="DCW18" s="340"/>
      <c r="DCX18" s="340"/>
      <c r="DCY18" s="340"/>
      <c r="DCZ18" s="340"/>
      <c r="DDA18" s="340"/>
      <c r="DDB18" s="340"/>
      <c r="DDC18" s="340"/>
      <c r="DDD18" s="340"/>
      <c r="DDE18" s="340"/>
      <c r="DDF18" s="340"/>
      <c r="DDG18" s="340"/>
      <c r="DDH18" s="340"/>
      <c r="DDI18" s="340"/>
      <c r="DDJ18" s="340"/>
      <c r="DDK18" s="340"/>
      <c r="DDL18" s="340"/>
      <c r="DDM18" s="340"/>
      <c r="DDN18" s="340"/>
      <c r="DDO18" s="340"/>
      <c r="DDP18" s="340"/>
      <c r="DDQ18" s="340"/>
      <c r="DDR18" s="340"/>
      <c r="DDS18" s="340"/>
      <c r="DDT18" s="340"/>
      <c r="DDU18" s="340"/>
      <c r="DDV18" s="340"/>
      <c r="DDW18" s="340"/>
      <c r="DDX18" s="340"/>
      <c r="DDY18" s="340"/>
      <c r="DDZ18" s="340"/>
      <c r="DEA18" s="340"/>
      <c r="DEB18" s="340"/>
      <c r="DEC18" s="340"/>
      <c r="DED18" s="340"/>
      <c r="DEE18" s="340"/>
      <c r="DEF18" s="340"/>
      <c r="DEG18" s="340"/>
      <c r="DEH18" s="340"/>
      <c r="DEI18" s="340"/>
      <c r="DEJ18" s="340"/>
      <c r="DEK18" s="340"/>
      <c r="DEL18" s="340"/>
      <c r="DEM18" s="340"/>
      <c r="DEN18" s="340"/>
      <c r="DEO18" s="340"/>
      <c r="DEP18" s="340"/>
      <c r="DEQ18" s="340"/>
      <c r="DER18" s="340"/>
      <c r="DES18" s="340"/>
      <c r="DET18" s="340"/>
      <c r="DEU18" s="340"/>
      <c r="DEV18" s="340"/>
      <c r="DEW18" s="340"/>
      <c r="DEX18" s="340"/>
      <c r="DEY18" s="340"/>
      <c r="DEZ18" s="340"/>
      <c r="DFA18" s="340"/>
      <c r="DFB18" s="340"/>
      <c r="DFC18" s="340"/>
      <c r="DFD18" s="340"/>
      <c r="DFE18" s="340"/>
      <c r="DFF18" s="340"/>
      <c r="DFG18" s="340"/>
      <c r="DFH18" s="340"/>
      <c r="DFI18" s="340"/>
      <c r="DFJ18" s="340"/>
      <c r="DFK18" s="340"/>
      <c r="DFL18" s="340"/>
      <c r="DFM18" s="340"/>
      <c r="DFN18" s="340"/>
      <c r="DFO18" s="340"/>
      <c r="DFP18" s="340"/>
      <c r="DFQ18" s="340"/>
      <c r="DFR18" s="340"/>
      <c r="DFS18" s="340"/>
      <c r="DFT18" s="340"/>
      <c r="DFU18" s="340"/>
      <c r="DFV18" s="340"/>
      <c r="DFW18" s="340"/>
      <c r="DFX18" s="340"/>
      <c r="DFY18" s="340"/>
      <c r="DFZ18" s="340"/>
      <c r="DGA18" s="340"/>
      <c r="DGB18" s="340"/>
      <c r="DGC18" s="340"/>
      <c r="DGD18" s="340"/>
      <c r="DGE18" s="340"/>
      <c r="DGF18" s="340"/>
      <c r="DGG18" s="340"/>
      <c r="DGH18" s="340"/>
      <c r="DGI18" s="340"/>
      <c r="DGJ18" s="340"/>
      <c r="DGK18" s="340"/>
      <c r="DGL18" s="340"/>
      <c r="DGM18" s="340"/>
      <c r="DGN18" s="340"/>
      <c r="DGO18" s="340"/>
      <c r="DGP18" s="340"/>
      <c r="DGQ18" s="340"/>
      <c r="DGR18" s="340"/>
      <c r="DGS18" s="340"/>
      <c r="DGT18" s="340"/>
      <c r="DGU18" s="340"/>
      <c r="DGV18" s="340"/>
      <c r="DGW18" s="340"/>
      <c r="DGX18" s="340"/>
      <c r="DGY18" s="340"/>
      <c r="DGZ18" s="340"/>
      <c r="DHA18" s="340"/>
      <c r="DHB18" s="340"/>
      <c r="DHC18" s="340"/>
      <c r="DHD18" s="340"/>
      <c r="DHE18" s="340"/>
      <c r="DHF18" s="340"/>
      <c r="DHG18" s="340"/>
      <c r="DHH18" s="340"/>
      <c r="DHI18" s="340"/>
      <c r="DHJ18" s="340"/>
      <c r="DHK18" s="340"/>
      <c r="DHL18" s="340"/>
      <c r="DHM18" s="340"/>
      <c r="DHN18" s="340"/>
      <c r="DHO18" s="340"/>
      <c r="DHP18" s="340"/>
      <c r="DHQ18" s="340"/>
      <c r="DHR18" s="340"/>
      <c r="DHS18" s="340"/>
      <c r="DHT18" s="340"/>
      <c r="DHU18" s="340"/>
      <c r="DHV18" s="340"/>
      <c r="DHW18" s="340"/>
      <c r="DHX18" s="340"/>
      <c r="DHY18" s="340"/>
      <c r="DHZ18" s="340"/>
      <c r="DIA18" s="340"/>
      <c r="DIB18" s="340"/>
      <c r="DIC18" s="340"/>
      <c r="DID18" s="340"/>
      <c r="DIE18" s="340"/>
      <c r="DIF18" s="340"/>
      <c r="DIG18" s="340"/>
      <c r="DIH18" s="340"/>
      <c r="DII18" s="340"/>
      <c r="DIJ18" s="340"/>
      <c r="DIK18" s="340"/>
      <c r="DIL18" s="340"/>
      <c r="DIM18" s="340"/>
      <c r="DIN18" s="340"/>
      <c r="DIO18" s="340"/>
      <c r="DIP18" s="340"/>
      <c r="DIQ18" s="340"/>
      <c r="DIR18" s="340"/>
      <c r="DIS18" s="340"/>
      <c r="DIT18" s="340"/>
      <c r="DIU18" s="340"/>
      <c r="DIV18" s="340"/>
      <c r="DIW18" s="340"/>
      <c r="DIX18" s="340"/>
      <c r="DIY18" s="340"/>
      <c r="DIZ18" s="340"/>
      <c r="DJA18" s="340"/>
      <c r="DJB18" s="340"/>
      <c r="DJC18" s="340"/>
      <c r="DJD18" s="340"/>
      <c r="DJE18" s="340"/>
      <c r="DJF18" s="340"/>
      <c r="DJG18" s="340"/>
      <c r="DJH18" s="340"/>
      <c r="DJI18" s="340"/>
      <c r="DJJ18" s="340"/>
      <c r="DJK18" s="340"/>
      <c r="DJL18" s="340"/>
      <c r="DJM18" s="340"/>
      <c r="DJN18" s="340"/>
      <c r="DJO18" s="340"/>
      <c r="DJP18" s="340"/>
      <c r="DJQ18" s="340"/>
      <c r="DJR18" s="340"/>
      <c r="DJS18" s="340"/>
      <c r="DJT18" s="340"/>
      <c r="DJU18" s="340"/>
      <c r="DJV18" s="340"/>
      <c r="DJW18" s="340"/>
      <c r="DJX18" s="340"/>
      <c r="DJY18" s="340"/>
      <c r="DJZ18" s="340"/>
      <c r="DKA18" s="340"/>
      <c r="DKB18" s="340"/>
      <c r="DKC18" s="340"/>
      <c r="DKD18" s="340"/>
      <c r="DKE18" s="340"/>
      <c r="DKF18" s="340"/>
      <c r="DKG18" s="340"/>
      <c r="DKH18" s="340"/>
      <c r="DKI18" s="340"/>
      <c r="DKJ18" s="340"/>
      <c r="DKK18" s="340"/>
      <c r="DKL18" s="340"/>
      <c r="DKM18" s="340"/>
      <c r="DKN18" s="340"/>
      <c r="DKO18" s="340"/>
      <c r="DKP18" s="340"/>
      <c r="DKQ18" s="340"/>
      <c r="DKR18" s="340"/>
      <c r="DKS18" s="340"/>
      <c r="DKT18" s="340"/>
      <c r="DKU18" s="340"/>
      <c r="DKV18" s="340"/>
      <c r="DKW18" s="340"/>
      <c r="DKX18" s="340"/>
      <c r="DKY18" s="340"/>
      <c r="DKZ18" s="340"/>
      <c r="DLA18" s="340"/>
      <c r="DLB18" s="340"/>
      <c r="DLC18" s="340"/>
      <c r="DLD18" s="340"/>
      <c r="DLE18" s="340"/>
      <c r="DLF18" s="340"/>
      <c r="DLG18" s="340"/>
      <c r="DLH18" s="340"/>
      <c r="DLI18" s="340"/>
      <c r="DLJ18" s="340"/>
      <c r="DLK18" s="340"/>
      <c r="DLL18" s="340"/>
      <c r="DLM18" s="340"/>
      <c r="DLN18" s="340"/>
      <c r="DLO18" s="340"/>
      <c r="DLP18" s="340"/>
      <c r="DLQ18" s="340"/>
      <c r="DLR18" s="340"/>
      <c r="DLS18" s="340"/>
      <c r="DLT18" s="340"/>
      <c r="DLU18" s="340"/>
      <c r="DLV18" s="340"/>
      <c r="DLW18" s="340"/>
      <c r="DLX18" s="340"/>
      <c r="DLY18" s="340"/>
      <c r="DLZ18" s="340"/>
      <c r="DMA18" s="340"/>
      <c r="DMB18" s="340"/>
      <c r="DMC18" s="340"/>
      <c r="DMD18" s="340"/>
      <c r="DME18" s="340"/>
      <c r="DMF18" s="340"/>
      <c r="DMG18" s="340"/>
      <c r="DMH18" s="340"/>
      <c r="DMI18" s="340"/>
      <c r="DMJ18" s="340"/>
      <c r="DMK18" s="340"/>
      <c r="DML18" s="340"/>
      <c r="DMM18" s="340"/>
      <c r="DMN18" s="340"/>
      <c r="DMO18" s="340"/>
      <c r="DMP18" s="340"/>
      <c r="DMQ18" s="340"/>
      <c r="DMR18" s="340"/>
      <c r="DMS18" s="340"/>
      <c r="DMT18" s="340"/>
      <c r="DMU18" s="340"/>
      <c r="DMV18" s="340"/>
      <c r="DMW18" s="340"/>
      <c r="DMX18" s="340"/>
      <c r="DMY18" s="340"/>
      <c r="DMZ18" s="340"/>
      <c r="DNA18" s="340"/>
      <c r="DNB18" s="340"/>
      <c r="DNC18" s="340"/>
      <c r="DND18" s="340"/>
      <c r="DNE18" s="340"/>
      <c r="DNF18" s="340"/>
      <c r="DNG18" s="340"/>
      <c r="DNH18" s="340"/>
      <c r="DNI18" s="340"/>
      <c r="DNJ18" s="340"/>
      <c r="DNK18" s="340"/>
      <c r="DNL18" s="340"/>
      <c r="DNM18" s="340"/>
      <c r="DNN18" s="340"/>
      <c r="DNO18" s="340"/>
      <c r="DNP18" s="340"/>
      <c r="DNQ18" s="340"/>
      <c r="DNR18" s="340"/>
      <c r="DNS18" s="340"/>
      <c r="DNT18" s="340"/>
      <c r="DNU18" s="340"/>
      <c r="DNV18" s="340"/>
      <c r="DNW18" s="340"/>
      <c r="DNX18" s="340"/>
      <c r="DNY18" s="340"/>
      <c r="DNZ18" s="340"/>
      <c r="DOA18" s="340"/>
      <c r="DOB18" s="340"/>
      <c r="DOC18" s="340"/>
      <c r="DOD18" s="340"/>
      <c r="DOE18" s="340"/>
      <c r="DOF18" s="340"/>
      <c r="DOG18" s="340"/>
      <c r="DOH18" s="340"/>
      <c r="DOI18" s="340"/>
      <c r="DOJ18" s="340"/>
      <c r="DOK18" s="340"/>
      <c r="DOL18" s="340"/>
      <c r="DOM18" s="340"/>
      <c r="DON18" s="340"/>
      <c r="DOO18" s="340"/>
      <c r="DOP18" s="340"/>
      <c r="DOQ18" s="340"/>
      <c r="DOR18" s="340"/>
      <c r="DOS18" s="340"/>
      <c r="DOT18" s="340"/>
      <c r="DOU18" s="340"/>
      <c r="DOV18" s="340"/>
      <c r="DOW18" s="340"/>
      <c r="DOX18" s="340"/>
      <c r="DOY18" s="340"/>
      <c r="DOZ18" s="340"/>
      <c r="DPA18" s="340"/>
      <c r="DPB18" s="340"/>
      <c r="DPC18" s="340"/>
      <c r="DPD18" s="340"/>
      <c r="DPE18" s="340"/>
      <c r="DPF18" s="340"/>
      <c r="DPG18" s="340"/>
      <c r="DPH18" s="340"/>
      <c r="DPI18" s="340"/>
      <c r="DPJ18" s="340"/>
      <c r="DPK18" s="340"/>
      <c r="DPL18" s="340"/>
      <c r="DPM18" s="340"/>
      <c r="DPN18" s="340"/>
      <c r="DPO18" s="340"/>
      <c r="DPP18" s="340"/>
      <c r="DPQ18" s="340"/>
      <c r="DPR18" s="340"/>
      <c r="DPS18" s="340"/>
      <c r="DPT18" s="340"/>
      <c r="DPU18" s="340"/>
      <c r="DPV18" s="340"/>
      <c r="DPW18" s="340"/>
      <c r="DPX18" s="340"/>
      <c r="DPY18" s="340"/>
      <c r="DPZ18" s="340"/>
      <c r="DQA18" s="340"/>
      <c r="DQB18" s="340"/>
      <c r="DQC18" s="340"/>
      <c r="DQD18" s="340"/>
      <c r="DQE18" s="340"/>
      <c r="DQF18" s="340"/>
      <c r="DQG18" s="340"/>
      <c r="DQH18" s="340"/>
      <c r="DQI18" s="340"/>
      <c r="DQJ18" s="340"/>
      <c r="DQK18" s="340"/>
      <c r="DQL18" s="340"/>
      <c r="DQM18" s="340"/>
      <c r="DQN18" s="340"/>
      <c r="DQO18" s="340"/>
      <c r="DQP18" s="340"/>
      <c r="DQQ18" s="340"/>
      <c r="DQR18" s="340"/>
      <c r="DQS18" s="340"/>
      <c r="DQT18" s="340"/>
      <c r="DQU18" s="340"/>
      <c r="DQV18" s="340"/>
      <c r="DQW18" s="340"/>
      <c r="DQX18" s="340"/>
      <c r="DQY18" s="340"/>
      <c r="DQZ18" s="340"/>
      <c r="DRA18" s="340"/>
      <c r="DRB18" s="340"/>
      <c r="DRC18" s="340"/>
      <c r="DRD18" s="340"/>
      <c r="DRE18" s="340"/>
      <c r="DRF18" s="340"/>
      <c r="DRG18" s="340"/>
      <c r="DRH18" s="340"/>
      <c r="DRI18" s="340"/>
      <c r="DRJ18" s="340"/>
      <c r="DRK18" s="340"/>
      <c r="DRL18" s="340"/>
      <c r="DRM18" s="340"/>
      <c r="DRN18" s="340"/>
      <c r="DRO18" s="340"/>
      <c r="DRP18" s="340"/>
      <c r="DRQ18" s="340"/>
      <c r="DRR18" s="340"/>
      <c r="DRS18" s="340"/>
      <c r="DRT18" s="340"/>
      <c r="DRU18" s="340"/>
      <c r="DRV18" s="340"/>
      <c r="DRW18" s="340"/>
      <c r="DRX18" s="340"/>
      <c r="DRY18" s="340"/>
      <c r="DRZ18" s="340"/>
      <c r="DSA18" s="340"/>
      <c r="DSB18" s="340"/>
      <c r="DSC18" s="340"/>
      <c r="DSD18" s="340"/>
      <c r="DSE18" s="340"/>
      <c r="DSF18" s="340"/>
      <c r="DSG18" s="340"/>
      <c r="DSH18" s="340"/>
      <c r="DSI18" s="340"/>
      <c r="DSJ18" s="340"/>
      <c r="DSK18" s="340"/>
      <c r="DSL18" s="340"/>
      <c r="DSM18" s="340"/>
      <c r="DSN18" s="340"/>
      <c r="DSO18" s="340"/>
      <c r="DSP18" s="340"/>
      <c r="DSQ18" s="340"/>
      <c r="DSR18" s="340"/>
      <c r="DSS18" s="340"/>
      <c r="DST18" s="340"/>
      <c r="DSU18" s="340"/>
      <c r="DSV18" s="340"/>
      <c r="DSW18" s="340"/>
      <c r="DSX18" s="340"/>
      <c r="DSY18" s="340"/>
      <c r="DSZ18" s="340"/>
      <c r="DTA18" s="340"/>
      <c r="DTB18" s="340"/>
      <c r="DTC18" s="340"/>
      <c r="DTD18" s="340"/>
      <c r="DTE18" s="340"/>
      <c r="DTF18" s="340"/>
      <c r="DTG18" s="340"/>
      <c r="DTH18" s="340"/>
      <c r="DTI18" s="340"/>
      <c r="DTJ18" s="340"/>
      <c r="DTK18" s="340"/>
      <c r="DTL18" s="340"/>
      <c r="DTM18" s="340"/>
      <c r="DTN18" s="340"/>
      <c r="DTO18" s="340"/>
      <c r="DTP18" s="340"/>
      <c r="DTQ18" s="340"/>
      <c r="DTR18" s="340"/>
      <c r="DTS18" s="340"/>
      <c r="DTT18" s="340"/>
      <c r="DTU18" s="340"/>
      <c r="DTV18" s="340"/>
      <c r="DTW18" s="340"/>
      <c r="DTX18" s="340"/>
      <c r="DTY18" s="340"/>
      <c r="DTZ18" s="340"/>
      <c r="DUA18" s="340"/>
      <c r="DUB18" s="340"/>
      <c r="DUC18" s="340"/>
      <c r="DUD18" s="340"/>
      <c r="DUE18" s="340"/>
      <c r="DUF18" s="340"/>
      <c r="DUG18" s="340"/>
      <c r="DUH18" s="340"/>
      <c r="DUI18" s="340"/>
      <c r="DUJ18" s="340"/>
      <c r="DUK18" s="340"/>
      <c r="DUL18" s="340"/>
      <c r="DUM18" s="340"/>
      <c r="DUN18" s="340"/>
      <c r="DUO18" s="340"/>
      <c r="DUP18" s="340"/>
      <c r="DUQ18" s="340"/>
      <c r="DUR18" s="340"/>
      <c r="DUS18" s="340"/>
      <c r="DUT18" s="340"/>
      <c r="DUU18" s="340"/>
      <c r="DUV18" s="340"/>
      <c r="DUW18" s="340"/>
      <c r="DUX18" s="340"/>
      <c r="DUY18" s="340"/>
      <c r="DUZ18" s="340"/>
      <c r="DVA18" s="340"/>
      <c r="DVB18" s="340"/>
      <c r="DVC18" s="340"/>
      <c r="DVD18" s="340"/>
      <c r="DVE18" s="340"/>
      <c r="DVF18" s="340"/>
      <c r="DVG18" s="340"/>
      <c r="DVH18" s="340"/>
      <c r="DVI18" s="340"/>
      <c r="DVJ18" s="340"/>
      <c r="DVK18" s="340"/>
      <c r="DVL18" s="340"/>
      <c r="DVM18" s="340"/>
      <c r="DVN18" s="340"/>
      <c r="DVO18" s="340"/>
      <c r="DVP18" s="340"/>
      <c r="DVQ18" s="340"/>
      <c r="DVR18" s="340"/>
      <c r="DVS18" s="340"/>
      <c r="DVT18" s="340"/>
      <c r="DVU18" s="340"/>
      <c r="DVV18" s="340"/>
      <c r="DVW18" s="340"/>
      <c r="DVX18" s="340"/>
      <c r="DVY18" s="340"/>
      <c r="DVZ18" s="340"/>
      <c r="DWA18" s="340"/>
      <c r="DWB18" s="340"/>
      <c r="DWC18" s="340"/>
      <c r="DWD18" s="340"/>
      <c r="DWE18" s="340"/>
      <c r="DWF18" s="340"/>
      <c r="DWG18" s="340"/>
      <c r="DWH18" s="340"/>
      <c r="DWI18" s="340"/>
      <c r="DWJ18" s="340"/>
      <c r="DWK18" s="340"/>
      <c r="DWL18" s="340"/>
      <c r="DWM18" s="340"/>
      <c r="DWN18" s="340"/>
      <c r="DWO18" s="340"/>
      <c r="DWP18" s="340"/>
      <c r="DWQ18" s="340"/>
      <c r="DWR18" s="340"/>
      <c r="DWS18" s="340"/>
      <c r="DWT18" s="340"/>
      <c r="DWU18" s="340"/>
      <c r="DWV18" s="340"/>
      <c r="DWW18" s="340"/>
      <c r="DWX18" s="340"/>
      <c r="DWY18" s="340"/>
      <c r="DWZ18" s="340"/>
      <c r="DXA18" s="340"/>
      <c r="DXB18" s="340"/>
      <c r="DXC18" s="340"/>
      <c r="DXD18" s="340"/>
      <c r="DXE18" s="340"/>
      <c r="DXF18" s="340"/>
      <c r="DXG18" s="340"/>
      <c r="DXH18" s="340"/>
      <c r="DXI18" s="340"/>
      <c r="DXJ18" s="340"/>
      <c r="DXK18" s="340"/>
      <c r="DXL18" s="340"/>
      <c r="DXM18" s="340"/>
      <c r="DXN18" s="340"/>
      <c r="DXO18" s="340"/>
      <c r="DXP18" s="340"/>
      <c r="DXQ18" s="340"/>
      <c r="DXR18" s="340"/>
      <c r="DXS18" s="340"/>
      <c r="DXT18" s="340"/>
      <c r="DXU18" s="340"/>
      <c r="DXV18" s="340"/>
      <c r="DXW18" s="340"/>
      <c r="DXX18" s="340"/>
      <c r="DXY18" s="340"/>
      <c r="DXZ18" s="340"/>
      <c r="DYA18" s="340"/>
      <c r="DYB18" s="340"/>
      <c r="DYC18" s="340"/>
      <c r="DYD18" s="340"/>
      <c r="DYE18" s="340"/>
      <c r="DYF18" s="340"/>
      <c r="DYG18" s="340"/>
      <c r="DYH18" s="340"/>
      <c r="DYI18" s="340"/>
      <c r="DYJ18" s="340"/>
      <c r="DYK18" s="340"/>
      <c r="DYL18" s="340"/>
      <c r="DYM18" s="340"/>
      <c r="DYN18" s="340"/>
      <c r="DYO18" s="340"/>
      <c r="DYP18" s="340"/>
      <c r="DYQ18" s="340"/>
      <c r="DYR18" s="340"/>
      <c r="DYS18" s="340"/>
      <c r="DYT18" s="340"/>
      <c r="DYU18" s="340"/>
      <c r="DYV18" s="340"/>
      <c r="DYW18" s="340"/>
      <c r="DYX18" s="340"/>
      <c r="DYY18" s="340"/>
      <c r="DYZ18" s="340"/>
      <c r="DZA18" s="340"/>
      <c r="DZB18" s="340"/>
      <c r="DZC18" s="340"/>
      <c r="DZD18" s="340"/>
      <c r="DZE18" s="340"/>
      <c r="DZF18" s="340"/>
      <c r="DZG18" s="340"/>
      <c r="DZH18" s="340"/>
      <c r="DZI18" s="340"/>
      <c r="DZJ18" s="340"/>
      <c r="DZK18" s="340"/>
      <c r="DZL18" s="340"/>
      <c r="DZM18" s="340"/>
      <c r="DZN18" s="340"/>
      <c r="DZO18" s="340"/>
      <c r="DZP18" s="340"/>
      <c r="DZQ18" s="340"/>
      <c r="DZR18" s="340"/>
      <c r="DZS18" s="340"/>
      <c r="DZT18" s="340"/>
      <c r="DZU18" s="340"/>
      <c r="DZV18" s="340"/>
      <c r="DZW18" s="340"/>
      <c r="DZX18" s="340"/>
      <c r="DZY18" s="340"/>
      <c r="DZZ18" s="340"/>
      <c r="EAA18" s="340"/>
      <c r="EAB18" s="340"/>
      <c r="EAC18" s="340"/>
      <c r="EAD18" s="340"/>
      <c r="EAE18" s="340"/>
      <c r="EAF18" s="340"/>
      <c r="EAG18" s="340"/>
      <c r="EAH18" s="340"/>
      <c r="EAI18" s="340"/>
      <c r="EAJ18" s="340"/>
      <c r="EAK18" s="340"/>
      <c r="EAL18" s="340"/>
      <c r="EAM18" s="340"/>
      <c r="EAN18" s="340"/>
      <c r="EAO18" s="340"/>
      <c r="EAP18" s="340"/>
      <c r="EAQ18" s="340"/>
      <c r="EAR18" s="340"/>
      <c r="EAS18" s="340"/>
      <c r="EAT18" s="340"/>
      <c r="EAU18" s="340"/>
      <c r="EAV18" s="340"/>
      <c r="EAW18" s="340"/>
      <c r="EAX18" s="340"/>
      <c r="EAY18" s="340"/>
      <c r="EAZ18" s="340"/>
      <c r="EBA18" s="340"/>
      <c r="EBB18" s="340"/>
      <c r="EBC18" s="340"/>
      <c r="EBD18" s="340"/>
      <c r="EBE18" s="340"/>
      <c r="EBF18" s="340"/>
      <c r="EBG18" s="340"/>
      <c r="EBH18" s="340"/>
      <c r="EBI18" s="340"/>
      <c r="EBJ18" s="340"/>
      <c r="EBK18" s="340"/>
      <c r="EBL18" s="340"/>
      <c r="EBM18" s="340"/>
      <c r="EBN18" s="340"/>
      <c r="EBO18" s="340"/>
      <c r="EBP18" s="340"/>
      <c r="EBQ18" s="340"/>
      <c r="EBR18" s="340"/>
      <c r="EBS18" s="340"/>
      <c r="EBT18" s="340"/>
      <c r="EBU18" s="340"/>
      <c r="EBV18" s="340"/>
      <c r="EBW18" s="340"/>
      <c r="EBX18" s="340"/>
      <c r="EBY18" s="340"/>
      <c r="EBZ18" s="340"/>
      <c r="ECA18" s="340"/>
      <c r="ECB18" s="340"/>
      <c r="ECC18" s="340"/>
      <c r="ECD18" s="340"/>
      <c r="ECE18" s="340"/>
      <c r="ECF18" s="340"/>
      <c r="ECG18" s="340"/>
      <c r="ECH18" s="340"/>
      <c r="ECI18" s="340"/>
      <c r="ECJ18" s="340"/>
      <c r="ECK18" s="340"/>
      <c r="ECL18" s="340"/>
      <c r="ECM18" s="340"/>
      <c r="ECN18" s="340"/>
      <c r="ECO18" s="340"/>
      <c r="ECP18" s="340"/>
      <c r="ECQ18" s="340"/>
      <c r="ECR18" s="340"/>
      <c r="ECS18" s="340"/>
      <c r="ECT18" s="340"/>
      <c r="ECU18" s="340"/>
      <c r="ECV18" s="340"/>
      <c r="ECW18" s="340"/>
      <c r="ECX18" s="340"/>
      <c r="ECY18" s="340"/>
      <c r="ECZ18" s="340"/>
      <c r="EDA18" s="340"/>
      <c r="EDB18" s="340"/>
      <c r="EDC18" s="340"/>
      <c r="EDD18" s="340"/>
      <c r="EDE18" s="340"/>
      <c r="EDF18" s="340"/>
      <c r="EDG18" s="340"/>
      <c r="EDH18" s="340"/>
      <c r="EDI18" s="340"/>
      <c r="EDJ18" s="340"/>
      <c r="EDK18" s="340"/>
      <c r="EDL18" s="340"/>
      <c r="EDM18" s="340"/>
      <c r="EDN18" s="340"/>
      <c r="EDO18" s="340"/>
      <c r="EDP18" s="340"/>
      <c r="EDQ18" s="340"/>
      <c r="EDR18" s="340"/>
      <c r="EDS18" s="340"/>
      <c r="EDT18" s="340"/>
      <c r="EDU18" s="340"/>
      <c r="EDV18" s="340"/>
      <c r="EDW18" s="340"/>
      <c r="EDX18" s="340"/>
      <c r="EDY18" s="340"/>
      <c r="EDZ18" s="340"/>
      <c r="EEA18" s="340"/>
      <c r="EEB18" s="340"/>
      <c r="EEC18" s="340"/>
      <c r="EED18" s="340"/>
      <c r="EEE18" s="340"/>
      <c r="EEF18" s="340"/>
      <c r="EEG18" s="340"/>
      <c r="EEH18" s="340"/>
      <c r="EEI18" s="340"/>
      <c r="EEJ18" s="340"/>
      <c r="EEK18" s="340"/>
      <c r="EEL18" s="340"/>
      <c r="EEM18" s="340"/>
      <c r="EEN18" s="340"/>
      <c r="EEO18" s="340"/>
      <c r="EEP18" s="340"/>
      <c r="EEQ18" s="340"/>
      <c r="EER18" s="340"/>
      <c r="EES18" s="340"/>
      <c r="EET18" s="340"/>
      <c r="EEU18" s="340"/>
      <c r="EEV18" s="340"/>
      <c r="EEW18" s="340"/>
      <c r="EEX18" s="340"/>
      <c r="EEY18" s="340"/>
      <c r="EEZ18" s="340"/>
      <c r="EFA18" s="340"/>
      <c r="EFB18" s="340"/>
      <c r="EFC18" s="340"/>
      <c r="EFD18" s="340"/>
      <c r="EFE18" s="340"/>
      <c r="EFF18" s="340"/>
      <c r="EFG18" s="340"/>
      <c r="EFH18" s="340"/>
      <c r="EFI18" s="340"/>
      <c r="EFJ18" s="340"/>
      <c r="EFK18" s="340"/>
      <c r="EFL18" s="340"/>
      <c r="EFM18" s="340"/>
      <c r="EFN18" s="340"/>
      <c r="EFO18" s="340"/>
      <c r="EFP18" s="340"/>
      <c r="EFQ18" s="340"/>
      <c r="EFR18" s="340"/>
      <c r="EFS18" s="340"/>
      <c r="EFT18" s="340"/>
      <c r="EFU18" s="340"/>
      <c r="EFV18" s="340"/>
      <c r="EFW18" s="340"/>
      <c r="EFX18" s="340"/>
      <c r="EFY18" s="340"/>
      <c r="EFZ18" s="340"/>
      <c r="EGA18" s="340"/>
      <c r="EGB18" s="340"/>
      <c r="EGC18" s="340"/>
      <c r="EGD18" s="340"/>
      <c r="EGE18" s="340"/>
      <c r="EGF18" s="340"/>
      <c r="EGG18" s="340"/>
      <c r="EGH18" s="340"/>
      <c r="EGI18" s="340"/>
      <c r="EGJ18" s="340"/>
      <c r="EGK18" s="340"/>
      <c r="EGL18" s="340"/>
      <c r="EGM18" s="340"/>
      <c r="EGN18" s="340"/>
      <c r="EGO18" s="340"/>
      <c r="EGP18" s="340"/>
      <c r="EGQ18" s="340"/>
      <c r="EGR18" s="340"/>
      <c r="EGS18" s="340"/>
      <c r="EGT18" s="340"/>
      <c r="EGU18" s="340"/>
      <c r="EGV18" s="340"/>
      <c r="EGW18" s="340"/>
      <c r="EGX18" s="340"/>
      <c r="EGY18" s="340"/>
      <c r="EGZ18" s="340"/>
      <c r="EHA18" s="340"/>
      <c r="EHB18" s="340"/>
      <c r="EHC18" s="340"/>
      <c r="EHD18" s="340"/>
      <c r="EHE18" s="340"/>
      <c r="EHF18" s="340"/>
      <c r="EHG18" s="340"/>
      <c r="EHH18" s="340"/>
      <c r="EHI18" s="340"/>
      <c r="EHJ18" s="340"/>
      <c r="EHK18" s="340"/>
      <c r="EHL18" s="340"/>
      <c r="EHM18" s="340"/>
      <c r="EHN18" s="340"/>
      <c r="EHO18" s="340"/>
      <c r="EHP18" s="340"/>
      <c r="EHQ18" s="340"/>
      <c r="EHR18" s="340"/>
      <c r="EHS18" s="340"/>
      <c r="EHT18" s="340"/>
      <c r="EHU18" s="340"/>
      <c r="EHV18" s="340"/>
      <c r="EHW18" s="340"/>
      <c r="EHX18" s="340"/>
      <c r="EHY18" s="340"/>
      <c r="EHZ18" s="340"/>
      <c r="EIA18" s="340"/>
      <c r="EIB18" s="340"/>
      <c r="EIC18" s="340"/>
      <c r="EID18" s="340"/>
      <c r="EIE18" s="340"/>
      <c r="EIF18" s="340"/>
      <c r="EIG18" s="340"/>
      <c r="EIH18" s="340"/>
      <c r="EII18" s="340"/>
      <c r="EIJ18" s="340"/>
      <c r="EIK18" s="340"/>
      <c r="EIL18" s="340"/>
      <c r="EIM18" s="340"/>
      <c r="EIN18" s="340"/>
      <c r="EIO18" s="340"/>
      <c r="EIP18" s="340"/>
      <c r="EIQ18" s="340"/>
      <c r="EIR18" s="340"/>
      <c r="EIS18" s="340"/>
      <c r="EIT18" s="340"/>
      <c r="EIU18" s="340"/>
      <c r="EIV18" s="340"/>
      <c r="EIW18" s="340"/>
      <c r="EIX18" s="340"/>
      <c r="EIY18" s="340"/>
      <c r="EIZ18" s="340"/>
      <c r="EJA18" s="340"/>
      <c r="EJB18" s="340"/>
      <c r="EJC18" s="340"/>
      <c r="EJD18" s="340"/>
      <c r="EJE18" s="340"/>
      <c r="EJF18" s="340"/>
      <c r="EJG18" s="340"/>
      <c r="EJH18" s="340"/>
      <c r="EJI18" s="340"/>
      <c r="EJJ18" s="340"/>
      <c r="EJK18" s="340"/>
      <c r="EJL18" s="340"/>
      <c r="EJM18" s="340"/>
      <c r="EJN18" s="340"/>
      <c r="EJO18" s="340"/>
      <c r="EJP18" s="340"/>
      <c r="EJQ18" s="340"/>
      <c r="EJR18" s="340"/>
      <c r="EJS18" s="340"/>
      <c r="EJT18" s="340"/>
      <c r="EJU18" s="340"/>
      <c r="EJV18" s="340"/>
      <c r="EJW18" s="340"/>
      <c r="EJX18" s="340"/>
      <c r="EJY18" s="340"/>
      <c r="EJZ18" s="340"/>
      <c r="EKA18" s="340"/>
      <c r="EKB18" s="340"/>
      <c r="EKC18" s="340"/>
      <c r="EKD18" s="340"/>
      <c r="EKE18" s="340"/>
      <c r="EKF18" s="340"/>
      <c r="EKG18" s="340"/>
      <c r="EKH18" s="340"/>
      <c r="EKI18" s="340"/>
      <c r="EKJ18" s="340"/>
      <c r="EKK18" s="340"/>
      <c r="EKL18" s="340"/>
      <c r="EKM18" s="340"/>
      <c r="EKN18" s="340"/>
      <c r="EKO18" s="340"/>
      <c r="EKP18" s="340"/>
      <c r="EKQ18" s="340"/>
      <c r="EKR18" s="340"/>
      <c r="EKS18" s="340"/>
      <c r="EKT18" s="340"/>
      <c r="EKU18" s="340"/>
      <c r="EKV18" s="340"/>
      <c r="EKW18" s="340"/>
      <c r="EKX18" s="340"/>
      <c r="EKY18" s="340"/>
      <c r="EKZ18" s="340"/>
      <c r="ELA18" s="340"/>
      <c r="ELB18" s="340"/>
      <c r="ELC18" s="340"/>
      <c r="ELD18" s="340"/>
      <c r="ELE18" s="340"/>
      <c r="ELF18" s="340"/>
      <c r="ELG18" s="340"/>
      <c r="ELH18" s="340"/>
      <c r="ELI18" s="340"/>
      <c r="ELJ18" s="340"/>
      <c r="ELK18" s="340"/>
      <c r="ELL18" s="340"/>
      <c r="ELM18" s="340"/>
      <c r="ELN18" s="340"/>
      <c r="ELO18" s="340"/>
      <c r="ELP18" s="340"/>
      <c r="ELQ18" s="340"/>
      <c r="ELR18" s="340"/>
      <c r="ELS18" s="340"/>
      <c r="ELT18" s="340"/>
      <c r="ELU18" s="340"/>
      <c r="ELV18" s="340"/>
      <c r="ELW18" s="340"/>
      <c r="ELX18" s="340"/>
      <c r="ELY18" s="340"/>
      <c r="ELZ18" s="340"/>
      <c r="EMA18" s="340"/>
      <c r="EMB18" s="340"/>
      <c r="EMC18" s="340"/>
      <c r="EMD18" s="340"/>
      <c r="EME18" s="340"/>
      <c r="EMF18" s="340"/>
      <c r="EMG18" s="340"/>
      <c r="EMH18" s="340"/>
      <c r="EMI18" s="340"/>
      <c r="EMJ18" s="340"/>
      <c r="EMK18" s="340"/>
      <c r="EML18" s="340"/>
      <c r="EMM18" s="340"/>
      <c r="EMN18" s="340"/>
      <c r="EMO18" s="340"/>
      <c r="EMP18" s="340"/>
      <c r="EMQ18" s="340"/>
      <c r="EMR18" s="340"/>
      <c r="EMS18" s="340"/>
      <c r="EMT18" s="340"/>
      <c r="EMU18" s="340"/>
      <c r="EMV18" s="340"/>
      <c r="EMW18" s="340"/>
      <c r="EMX18" s="340"/>
      <c r="EMY18" s="340"/>
      <c r="EMZ18" s="340"/>
      <c r="ENA18" s="340"/>
      <c r="ENB18" s="340"/>
      <c r="ENC18" s="340"/>
      <c r="END18" s="340"/>
      <c r="ENE18" s="340"/>
      <c r="ENF18" s="340"/>
      <c r="ENG18" s="340"/>
      <c r="ENH18" s="340"/>
      <c r="ENI18" s="340"/>
      <c r="ENJ18" s="340"/>
      <c r="ENK18" s="340"/>
      <c r="ENL18" s="340"/>
      <c r="ENM18" s="340"/>
      <c r="ENN18" s="340"/>
      <c r="ENO18" s="340"/>
      <c r="ENP18" s="340"/>
      <c r="ENQ18" s="340"/>
      <c r="ENR18" s="340"/>
      <c r="ENS18" s="340"/>
      <c r="ENT18" s="340"/>
      <c r="ENU18" s="340"/>
      <c r="ENV18" s="340"/>
      <c r="ENW18" s="340"/>
      <c r="ENX18" s="340"/>
      <c r="ENY18" s="340"/>
      <c r="ENZ18" s="340"/>
      <c r="EOA18" s="340"/>
      <c r="EOB18" s="340"/>
      <c r="EOC18" s="340"/>
      <c r="EOD18" s="340"/>
      <c r="EOE18" s="340"/>
      <c r="EOF18" s="340"/>
      <c r="EOG18" s="340"/>
      <c r="EOH18" s="340"/>
      <c r="EOI18" s="340"/>
      <c r="EOJ18" s="340"/>
      <c r="EOK18" s="340"/>
      <c r="EOL18" s="340"/>
      <c r="EOM18" s="340"/>
      <c r="EON18" s="340"/>
      <c r="EOO18" s="340"/>
      <c r="EOP18" s="340"/>
      <c r="EOQ18" s="340"/>
      <c r="EOR18" s="340"/>
      <c r="EOS18" s="340"/>
      <c r="EOT18" s="340"/>
      <c r="EOU18" s="340"/>
      <c r="EOV18" s="340"/>
      <c r="EOW18" s="340"/>
      <c r="EOX18" s="340"/>
      <c r="EOY18" s="340"/>
      <c r="EOZ18" s="340"/>
      <c r="EPA18" s="340"/>
      <c r="EPB18" s="340"/>
      <c r="EPC18" s="340"/>
      <c r="EPD18" s="340"/>
      <c r="EPE18" s="340"/>
      <c r="EPF18" s="340"/>
      <c r="EPG18" s="340"/>
      <c r="EPH18" s="340"/>
      <c r="EPI18" s="340"/>
      <c r="EPJ18" s="340"/>
      <c r="EPK18" s="340"/>
      <c r="EPL18" s="340"/>
      <c r="EPM18" s="340"/>
      <c r="EPN18" s="340"/>
      <c r="EPO18" s="340"/>
      <c r="EPP18" s="340"/>
      <c r="EPQ18" s="340"/>
      <c r="EPR18" s="340"/>
      <c r="EPS18" s="340"/>
      <c r="EPT18" s="340"/>
      <c r="EPU18" s="340"/>
      <c r="EPV18" s="340"/>
      <c r="EPW18" s="340"/>
      <c r="EPX18" s="340"/>
      <c r="EPY18" s="340"/>
      <c r="EPZ18" s="340"/>
      <c r="EQA18" s="340"/>
      <c r="EQB18" s="340"/>
      <c r="EQC18" s="340"/>
      <c r="EQD18" s="340"/>
      <c r="EQE18" s="340"/>
      <c r="EQF18" s="340"/>
      <c r="EQG18" s="340"/>
      <c r="EQH18" s="340"/>
      <c r="EQI18" s="340"/>
      <c r="EQJ18" s="340"/>
      <c r="EQK18" s="340"/>
      <c r="EQL18" s="340"/>
      <c r="EQM18" s="340"/>
      <c r="EQN18" s="340"/>
      <c r="EQO18" s="340"/>
      <c r="EQP18" s="340"/>
      <c r="EQQ18" s="340"/>
      <c r="EQR18" s="340"/>
      <c r="EQS18" s="340"/>
      <c r="EQT18" s="340"/>
      <c r="EQU18" s="340"/>
      <c r="EQV18" s="340"/>
      <c r="EQW18" s="340"/>
      <c r="EQX18" s="340"/>
      <c r="EQY18" s="340"/>
      <c r="EQZ18" s="340"/>
      <c r="ERA18" s="340"/>
      <c r="ERB18" s="340"/>
      <c r="ERC18" s="340"/>
      <c r="ERD18" s="340"/>
      <c r="ERE18" s="340"/>
      <c r="ERF18" s="340"/>
      <c r="ERG18" s="340"/>
      <c r="ERH18" s="340"/>
      <c r="ERI18" s="340"/>
      <c r="ERJ18" s="340"/>
      <c r="ERK18" s="340"/>
      <c r="ERL18" s="340"/>
      <c r="ERM18" s="340"/>
      <c r="ERN18" s="340"/>
      <c r="ERO18" s="340"/>
      <c r="ERP18" s="340"/>
      <c r="ERQ18" s="340"/>
      <c r="ERR18" s="340"/>
      <c r="ERS18" s="340"/>
      <c r="ERT18" s="340"/>
      <c r="ERU18" s="340"/>
      <c r="ERV18" s="340"/>
      <c r="ERW18" s="340"/>
      <c r="ERX18" s="340"/>
      <c r="ERY18" s="340"/>
      <c r="ERZ18" s="340"/>
      <c r="ESA18" s="340"/>
      <c r="ESB18" s="340"/>
      <c r="ESC18" s="340"/>
      <c r="ESD18" s="340"/>
      <c r="ESE18" s="340"/>
      <c r="ESF18" s="340"/>
      <c r="ESG18" s="340"/>
      <c r="ESH18" s="340"/>
      <c r="ESI18" s="340"/>
      <c r="ESJ18" s="340"/>
      <c r="ESK18" s="340"/>
      <c r="ESL18" s="340"/>
      <c r="ESM18" s="340"/>
      <c r="ESN18" s="340"/>
      <c r="ESO18" s="340"/>
      <c r="ESP18" s="340"/>
      <c r="ESQ18" s="340"/>
      <c r="ESR18" s="340"/>
      <c r="ESS18" s="340"/>
      <c r="EST18" s="340"/>
      <c r="ESU18" s="340"/>
      <c r="ESV18" s="340"/>
      <c r="ESW18" s="340"/>
      <c r="ESX18" s="340"/>
      <c r="ESY18" s="340"/>
      <c r="ESZ18" s="340"/>
      <c r="ETA18" s="340"/>
      <c r="ETB18" s="340"/>
      <c r="ETC18" s="340"/>
      <c r="ETD18" s="340"/>
      <c r="ETE18" s="340"/>
      <c r="ETF18" s="340"/>
      <c r="ETG18" s="340"/>
      <c r="ETH18" s="340"/>
      <c r="ETI18" s="340"/>
      <c r="ETJ18" s="340"/>
      <c r="ETK18" s="340"/>
      <c r="ETL18" s="340"/>
      <c r="ETM18" s="340"/>
      <c r="ETN18" s="340"/>
      <c r="ETO18" s="340"/>
      <c r="ETP18" s="340"/>
      <c r="ETQ18" s="340"/>
      <c r="ETR18" s="340"/>
      <c r="ETS18" s="340"/>
      <c r="ETT18" s="340"/>
      <c r="ETU18" s="340"/>
      <c r="ETV18" s="340"/>
      <c r="ETW18" s="340"/>
      <c r="ETX18" s="340"/>
      <c r="ETY18" s="340"/>
      <c r="ETZ18" s="340"/>
      <c r="EUA18" s="340"/>
      <c r="EUB18" s="340"/>
      <c r="EUC18" s="340"/>
      <c r="EUD18" s="340"/>
      <c r="EUE18" s="340"/>
      <c r="EUF18" s="340"/>
      <c r="EUG18" s="340"/>
      <c r="EUH18" s="340"/>
      <c r="EUI18" s="340"/>
      <c r="EUJ18" s="340"/>
      <c r="EUK18" s="340"/>
      <c r="EUL18" s="340"/>
      <c r="EUM18" s="340"/>
      <c r="EUN18" s="340"/>
      <c r="EUO18" s="340"/>
      <c r="EUP18" s="340"/>
      <c r="EUQ18" s="340"/>
      <c r="EUR18" s="340"/>
      <c r="EUS18" s="340"/>
      <c r="EUT18" s="340"/>
      <c r="EUU18" s="340"/>
      <c r="EUV18" s="340"/>
      <c r="EUW18" s="340"/>
      <c r="EUX18" s="340"/>
      <c r="EUY18" s="340"/>
      <c r="EUZ18" s="340"/>
      <c r="EVA18" s="340"/>
      <c r="EVB18" s="340"/>
      <c r="EVC18" s="340"/>
      <c r="EVD18" s="340"/>
      <c r="EVE18" s="340"/>
      <c r="EVF18" s="340"/>
      <c r="EVG18" s="340"/>
      <c r="EVH18" s="340"/>
      <c r="EVI18" s="340"/>
      <c r="EVJ18" s="340"/>
      <c r="EVK18" s="340"/>
      <c r="EVL18" s="340"/>
      <c r="EVM18" s="340"/>
      <c r="EVN18" s="340"/>
      <c r="EVO18" s="340"/>
      <c r="EVP18" s="340"/>
      <c r="EVQ18" s="340"/>
      <c r="EVR18" s="340"/>
      <c r="EVS18" s="340"/>
      <c r="EVT18" s="340"/>
      <c r="EVU18" s="340"/>
      <c r="EVV18" s="340"/>
      <c r="EVW18" s="340"/>
      <c r="EVX18" s="340"/>
      <c r="EVY18" s="340"/>
      <c r="EVZ18" s="340"/>
      <c r="EWA18" s="340"/>
      <c r="EWB18" s="340"/>
      <c r="EWC18" s="340"/>
      <c r="EWD18" s="340"/>
      <c r="EWE18" s="340"/>
      <c r="EWF18" s="340"/>
      <c r="EWG18" s="340"/>
      <c r="EWH18" s="340"/>
      <c r="EWI18" s="340"/>
      <c r="EWJ18" s="340"/>
      <c r="EWK18" s="340"/>
      <c r="EWL18" s="340"/>
      <c r="EWM18" s="340"/>
      <c r="EWN18" s="340"/>
      <c r="EWO18" s="340"/>
      <c r="EWP18" s="340"/>
      <c r="EWQ18" s="340"/>
      <c r="EWR18" s="340"/>
      <c r="EWS18" s="340"/>
      <c r="EWT18" s="340"/>
      <c r="EWU18" s="340"/>
      <c r="EWV18" s="340"/>
      <c r="EWW18" s="340"/>
      <c r="EWX18" s="340"/>
      <c r="EWY18" s="340"/>
      <c r="EWZ18" s="340"/>
      <c r="EXA18" s="340"/>
      <c r="EXB18" s="340"/>
      <c r="EXC18" s="340"/>
      <c r="EXD18" s="340"/>
      <c r="EXE18" s="340"/>
      <c r="EXF18" s="340"/>
      <c r="EXG18" s="340"/>
      <c r="EXH18" s="340"/>
      <c r="EXI18" s="340"/>
      <c r="EXJ18" s="340"/>
      <c r="EXK18" s="340"/>
      <c r="EXL18" s="340"/>
      <c r="EXM18" s="340"/>
      <c r="EXN18" s="340"/>
      <c r="EXO18" s="340"/>
      <c r="EXP18" s="340"/>
      <c r="EXQ18" s="340"/>
      <c r="EXR18" s="340"/>
      <c r="EXS18" s="340"/>
      <c r="EXT18" s="340"/>
      <c r="EXU18" s="340"/>
      <c r="EXV18" s="340"/>
      <c r="EXW18" s="340"/>
      <c r="EXX18" s="340"/>
      <c r="EXY18" s="340"/>
      <c r="EXZ18" s="340"/>
      <c r="EYA18" s="340"/>
      <c r="EYB18" s="340"/>
      <c r="EYC18" s="340"/>
      <c r="EYD18" s="340"/>
      <c r="EYE18" s="340"/>
      <c r="EYF18" s="340"/>
      <c r="EYG18" s="340"/>
      <c r="EYH18" s="340"/>
      <c r="EYI18" s="340"/>
      <c r="EYJ18" s="340"/>
      <c r="EYK18" s="340"/>
      <c r="EYL18" s="340"/>
      <c r="EYM18" s="340"/>
      <c r="EYN18" s="340"/>
      <c r="EYO18" s="340"/>
      <c r="EYP18" s="340"/>
      <c r="EYQ18" s="340"/>
      <c r="EYR18" s="340"/>
      <c r="EYS18" s="340"/>
      <c r="EYT18" s="340"/>
      <c r="EYU18" s="340"/>
      <c r="EYV18" s="340"/>
      <c r="EYW18" s="340"/>
      <c r="EYX18" s="340"/>
      <c r="EYY18" s="340"/>
      <c r="EYZ18" s="340"/>
      <c r="EZA18" s="340"/>
      <c r="EZB18" s="340"/>
      <c r="EZC18" s="340"/>
      <c r="EZD18" s="340"/>
      <c r="EZE18" s="340"/>
      <c r="EZF18" s="340"/>
      <c r="EZG18" s="340"/>
      <c r="EZH18" s="340"/>
      <c r="EZI18" s="340"/>
      <c r="EZJ18" s="340"/>
      <c r="EZK18" s="340"/>
      <c r="EZL18" s="340"/>
      <c r="EZM18" s="340"/>
      <c r="EZN18" s="340"/>
      <c r="EZO18" s="340"/>
      <c r="EZP18" s="340"/>
      <c r="EZQ18" s="340"/>
      <c r="EZR18" s="340"/>
      <c r="EZS18" s="340"/>
      <c r="EZT18" s="340"/>
      <c r="EZU18" s="340"/>
      <c r="EZV18" s="340"/>
      <c r="EZW18" s="340"/>
      <c r="EZX18" s="340"/>
      <c r="EZY18" s="340"/>
      <c r="EZZ18" s="340"/>
      <c r="FAA18" s="340"/>
      <c r="FAB18" s="340"/>
      <c r="FAC18" s="340"/>
      <c r="FAD18" s="340"/>
      <c r="FAE18" s="340"/>
      <c r="FAF18" s="340"/>
      <c r="FAG18" s="340"/>
      <c r="FAH18" s="340"/>
      <c r="FAI18" s="340"/>
      <c r="FAJ18" s="340"/>
      <c r="FAK18" s="340"/>
      <c r="FAL18" s="340"/>
      <c r="FAM18" s="340"/>
      <c r="FAN18" s="340"/>
      <c r="FAO18" s="340"/>
      <c r="FAP18" s="340"/>
      <c r="FAQ18" s="340"/>
      <c r="FAR18" s="340"/>
      <c r="FAS18" s="340"/>
      <c r="FAT18" s="340"/>
      <c r="FAU18" s="340"/>
      <c r="FAV18" s="340"/>
      <c r="FAW18" s="340"/>
      <c r="FAX18" s="340"/>
      <c r="FAY18" s="340"/>
      <c r="FAZ18" s="340"/>
      <c r="FBA18" s="340"/>
      <c r="FBB18" s="340"/>
      <c r="FBC18" s="340"/>
      <c r="FBD18" s="340"/>
      <c r="FBE18" s="340"/>
      <c r="FBF18" s="340"/>
      <c r="FBG18" s="340"/>
      <c r="FBH18" s="340"/>
      <c r="FBI18" s="340"/>
      <c r="FBJ18" s="340"/>
      <c r="FBK18" s="340"/>
      <c r="FBL18" s="340"/>
      <c r="FBM18" s="340"/>
      <c r="FBN18" s="340"/>
      <c r="FBO18" s="340"/>
      <c r="FBP18" s="340"/>
      <c r="FBQ18" s="340"/>
      <c r="FBR18" s="340"/>
      <c r="FBS18" s="340"/>
      <c r="FBT18" s="340"/>
      <c r="FBU18" s="340"/>
      <c r="FBV18" s="340"/>
      <c r="FBW18" s="340"/>
      <c r="FBX18" s="340"/>
      <c r="FBY18" s="340"/>
      <c r="FBZ18" s="340"/>
      <c r="FCA18" s="340"/>
      <c r="FCB18" s="340"/>
      <c r="FCC18" s="340"/>
      <c r="FCD18" s="340"/>
      <c r="FCE18" s="340"/>
      <c r="FCF18" s="340"/>
      <c r="FCG18" s="340"/>
      <c r="FCH18" s="340"/>
      <c r="FCI18" s="340"/>
      <c r="FCJ18" s="340"/>
      <c r="FCK18" s="340"/>
      <c r="FCL18" s="340"/>
      <c r="FCM18" s="340"/>
      <c r="FCN18" s="340"/>
      <c r="FCO18" s="340"/>
      <c r="FCP18" s="340"/>
      <c r="FCQ18" s="340"/>
      <c r="FCR18" s="340"/>
      <c r="FCS18" s="340"/>
      <c r="FCT18" s="340"/>
      <c r="FCU18" s="340"/>
      <c r="FCV18" s="340"/>
      <c r="FCW18" s="340"/>
      <c r="FCX18" s="340"/>
      <c r="FCY18" s="340"/>
      <c r="FCZ18" s="340"/>
      <c r="FDA18" s="340"/>
      <c r="FDB18" s="340"/>
      <c r="FDC18" s="340"/>
      <c r="FDD18" s="340"/>
      <c r="FDE18" s="340"/>
      <c r="FDF18" s="340"/>
      <c r="FDG18" s="340"/>
      <c r="FDH18" s="340"/>
      <c r="FDI18" s="340"/>
      <c r="FDJ18" s="340"/>
      <c r="FDK18" s="340"/>
      <c r="FDL18" s="340"/>
      <c r="FDM18" s="340"/>
      <c r="FDN18" s="340"/>
      <c r="FDO18" s="340"/>
      <c r="FDP18" s="340"/>
      <c r="FDQ18" s="340"/>
      <c r="FDR18" s="340"/>
      <c r="FDS18" s="340"/>
      <c r="FDT18" s="340"/>
      <c r="FDU18" s="340"/>
      <c r="FDV18" s="340"/>
      <c r="FDW18" s="340"/>
      <c r="FDX18" s="340"/>
      <c r="FDY18" s="340"/>
      <c r="FDZ18" s="340"/>
      <c r="FEA18" s="340"/>
      <c r="FEB18" s="340"/>
      <c r="FEC18" s="340"/>
      <c r="FED18" s="340"/>
      <c r="FEE18" s="340"/>
      <c r="FEF18" s="340"/>
      <c r="FEG18" s="340"/>
      <c r="FEH18" s="340"/>
      <c r="FEI18" s="340"/>
      <c r="FEJ18" s="340"/>
      <c r="FEK18" s="340"/>
      <c r="FEL18" s="340"/>
      <c r="FEM18" s="340"/>
      <c r="FEN18" s="340"/>
      <c r="FEO18" s="340"/>
      <c r="FEP18" s="340"/>
      <c r="FEQ18" s="340"/>
      <c r="FER18" s="340"/>
      <c r="FES18" s="340"/>
      <c r="FET18" s="340"/>
      <c r="FEU18" s="340"/>
      <c r="FEV18" s="340"/>
      <c r="FEW18" s="340"/>
      <c r="FEX18" s="340"/>
      <c r="FEY18" s="340"/>
      <c r="FEZ18" s="340"/>
      <c r="FFA18" s="340"/>
      <c r="FFB18" s="340"/>
      <c r="FFC18" s="340"/>
      <c r="FFD18" s="340"/>
      <c r="FFE18" s="340"/>
      <c r="FFF18" s="340"/>
      <c r="FFG18" s="340"/>
      <c r="FFH18" s="340"/>
      <c r="FFI18" s="340"/>
      <c r="FFJ18" s="340"/>
      <c r="FFK18" s="340"/>
      <c r="FFL18" s="340"/>
      <c r="FFM18" s="340"/>
      <c r="FFN18" s="340"/>
      <c r="FFO18" s="340"/>
      <c r="FFP18" s="340"/>
      <c r="FFQ18" s="340"/>
      <c r="FFR18" s="340"/>
      <c r="FFS18" s="340"/>
      <c r="FFT18" s="340"/>
      <c r="FFU18" s="340"/>
      <c r="FFV18" s="340"/>
      <c r="FFW18" s="340"/>
      <c r="FFX18" s="340"/>
      <c r="FFY18" s="340"/>
      <c r="FFZ18" s="340"/>
      <c r="FGA18" s="340"/>
      <c r="FGB18" s="340"/>
      <c r="FGC18" s="340"/>
      <c r="FGD18" s="340"/>
      <c r="FGE18" s="340"/>
      <c r="FGF18" s="340"/>
      <c r="FGG18" s="340"/>
      <c r="FGH18" s="340"/>
      <c r="FGI18" s="340"/>
      <c r="FGJ18" s="340"/>
      <c r="FGK18" s="340"/>
      <c r="FGL18" s="340"/>
      <c r="FGM18" s="340"/>
      <c r="FGN18" s="340"/>
      <c r="FGO18" s="340"/>
      <c r="FGP18" s="340"/>
      <c r="FGQ18" s="340"/>
      <c r="FGR18" s="340"/>
      <c r="FGS18" s="340"/>
      <c r="FGT18" s="340"/>
      <c r="FGU18" s="340"/>
      <c r="FGV18" s="340"/>
      <c r="FGW18" s="340"/>
      <c r="FGX18" s="340"/>
      <c r="FGY18" s="340"/>
      <c r="FGZ18" s="340"/>
      <c r="FHA18" s="340"/>
      <c r="FHB18" s="340"/>
      <c r="FHC18" s="340"/>
      <c r="FHD18" s="340"/>
      <c r="FHE18" s="340"/>
      <c r="FHF18" s="340"/>
      <c r="FHG18" s="340"/>
      <c r="FHH18" s="340"/>
      <c r="FHI18" s="340"/>
      <c r="FHJ18" s="340"/>
      <c r="FHK18" s="340"/>
      <c r="FHL18" s="340"/>
      <c r="FHM18" s="340"/>
      <c r="FHN18" s="340"/>
      <c r="FHO18" s="340"/>
      <c r="FHP18" s="340"/>
      <c r="FHQ18" s="340"/>
      <c r="FHR18" s="340"/>
      <c r="FHS18" s="340"/>
      <c r="FHT18" s="340"/>
      <c r="FHU18" s="340"/>
      <c r="FHV18" s="340"/>
      <c r="FHW18" s="340"/>
      <c r="FHX18" s="340"/>
      <c r="FHY18" s="340"/>
      <c r="FHZ18" s="340"/>
      <c r="FIA18" s="340"/>
      <c r="FIB18" s="340"/>
      <c r="FIC18" s="340"/>
      <c r="FID18" s="340"/>
      <c r="FIE18" s="340"/>
      <c r="FIF18" s="340"/>
      <c r="FIG18" s="340"/>
      <c r="FIH18" s="340"/>
      <c r="FII18" s="340"/>
      <c r="FIJ18" s="340"/>
      <c r="FIK18" s="340"/>
      <c r="FIL18" s="340"/>
      <c r="FIM18" s="340"/>
      <c r="FIN18" s="340"/>
      <c r="FIO18" s="340"/>
      <c r="FIP18" s="340"/>
      <c r="FIQ18" s="340"/>
      <c r="FIR18" s="340"/>
      <c r="FIS18" s="340"/>
      <c r="FIT18" s="340"/>
      <c r="FIU18" s="340"/>
      <c r="FIV18" s="340"/>
      <c r="FIW18" s="340"/>
      <c r="FIX18" s="340"/>
      <c r="FIY18" s="340"/>
      <c r="FIZ18" s="340"/>
      <c r="FJA18" s="340"/>
      <c r="FJB18" s="340"/>
      <c r="FJC18" s="340"/>
      <c r="FJD18" s="340"/>
      <c r="FJE18" s="340"/>
      <c r="FJF18" s="340"/>
      <c r="FJG18" s="340"/>
      <c r="FJH18" s="340"/>
      <c r="FJI18" s="340"/>
      <c r="FJJ18" s="340"/>
      <c r="FJK18" s="340"/>
      <c r="FJL18" s="340"/>
      <c r="FJM18" s="340"/>
      <c r="FJN18" s="340"/>
      <c r="FJO18" s="340"/>
      <c r="FJP18" s="340"/>
      <c r="FJQ18" s="340"/>
      <c r="FJR18" s="340"/>
      <c r="FJS18" s="340"/>
      <c r="FJT18" s="340"/>
      <c r="FJU18" s="340"/>
      <c r="FJV18" s="340"/>
      <c r="FJW18" s="340"/>
      <c r="FJX18" s="340"/>
      <c r="FJY18" s="340"/>
      <c r="FJZ18" s="340"/>
      <c r="FKA18" s="340"/>
      <c r="FKB18" s="340"/>
      <c r="FKC18" s="340"/>
      <c r="FKD18" s="340"/>
      <c r="FKE18" s="340"/>
      <c r="FKF18" s="340"/>
      <c r="FKG18" s="340"/>
      <c r="FKH18" s="340"/>
      <c r="FKI18" s="340"/>
      <c r="FKJ18" s="340"/>
      <c r="FKK18" s="340"/>
      <c r="FKL18" s="340"/>
      <c r="FKM18" s="340"/>
      <c r="FKN18" s="340"/>
      <c r="FKO18" s="340"/>
      <c r="FKP18" s="340"/>
      <c r="FKQ18" s="340"/>
      <c r="FKR18" s="340"/>
      <c r="FKS18" s="340"/>
      <c r="FKT18" s="340"/>
      <c r="FKU18" s="340"/>
      <c r="FKV18" s="340"/>
      <c r="FKW18" s="340"/>
      <c r="FKX18" s="340"/>
      <c r="FKY18" s="340"/>
      <c r="FKZ18" s="340"/>
      <c r="FLA18" s="340"/>
      <c r="FLB18" s="340"/>
      <c r="FLC18" s="340"/>
      <c r="FLD18" s="340"/>
      <c r="FLE18" s="340"/>
      <c r="FLF18" s="340"/>
      <c r="FLG18" s="340"/>
      <c r="FLH18" s="340"/>
      <c r="FLI18" s="340"/>
      <c r="FLJ18" s="340"/>
      <c r="FLK18" s="340"/>
      <c r="FLL18" s="340"/>
      <c r="FLM18" s="340"/>
      <c r="FLN18" s="340"/>
      <c r="FLO18" s="340"/>
      <c r="FLP18" s="340"/>
      <c r="FLQ18" s="340"/>
      <c r="FLR18" s="340"/>
      <c r="FLS18" s="340"/>
      <c r="FLT18" s="340"/>
      <c r="FLU18" s="340"/>
      <c r="FLV18" s="340"/>
      <c r="FLW18" s="340"/>
      <c r="FLX18" s="340"/>
      <c r="FLY18" s="340"/>
      <c r="FLZ18" s="340"/>
      <c r="FMA18" s="340"/>
      <c r="FMB18" s="340"/>
      <c r="FMC18" s="340"/>
      <c r="FMD18" s="340"/>
      <c r="FME18" s="340"/>
      <c r="FMF18" s="340"/>
      <c r="FMG18" s="340"/>
      <c r="FMH18" s="340"/>
      <c r="FMI18" s="340"/>
      <c r="FMJ18" s="340"/>
      <c r="FMK18" s="340"/>
      <c r="FML18" s="340"/>
      <c r="FMM18" s="340"/>
      <c r="FMN18" s="340"/>
      <c r="FMO18" s="340"/>
      <c r="FMP18" s="340"/>
      <c r="FMQ18" s="340"/>
      <c r="FMR18" s="340"/>
      <c r="FMS18" s="340"/>
      <c r="FMT18" s="340"/>
      <c r="FMU18" s="340"/>
      <c r="FMV18" s="340"/>
      <c r="FMW18" s="340"/>
      <c r="FMX18" s="340"/>
      <c r="FMY18" s="340"/>
      <c r="FMZ18" s="340"/>
      <c r="FNA18" s="340"/>
      <c r="FNB18" s="340"/>
      <c r="FNC18" s="340"/>
      <c r="FND18" s="340"/>
      <c r="FNE18" s="340"/>
      <c r="FNF18" s="340"/>
      <c r="FNG18" s="340"/>
      <c r="FNH18" s="340"/>
      <c r="FNI18" s="340"/>
      <c r="FNJ18" s="340"/>
      <c r="FNK18" s="340"/>
      <c r="FNL18" s="340"/>
      <c r="FNM18" s="340"/>
      <c r="FNN18" s="340"/>
      <c r="FNO18" s="340"/>
      <c r="FNP18" s="340"/>
      <c r="FNQ18" s="340"/>
      <c r="FNR18" s="340"/>
      <c r="FNS18" s="340"/>
      <c r="FNT18" s="340"/>
      <c r="FNU18" s="340"/>
      <c r="FNV18" s="340"/>
      <c r="FNW18" s="340"/>
      <c r="FNX18" s="340"/>
      <c r="FNY18" s="340"/>
      <c r="FNZ18" s="340"/>
      <c r="FOA18" s="340"/>
      <c r="FOB18" s="340"/>
      <c r="FOC18" s="340"/>
      <c r="FOD18" s="340"/>
      <c r="FOE18" s="340"/>
      <c r="FOF18" s="340"/>
      <c r="FOG18" s="340"/>
      <c r="FOH18" s="340"/>
      <c r="FOI18" s="340"/>
      <c r="FOJ18" s="340"/>
      <c r="FOK18" s="340"/>
      <c r="FOL18" s="340"/>
      <c r="FOM18" s="340"/>
      <c r="FON18" s="340"/>
      <c r="FOO18" s="340"/>
      <c r="FOP18" s="340"/>
      <c r="FOQ18" s="340"/>
      <c r="FOR18" s="340"/>
      <c r="FOS18" s="340"/>
      <c r="FOT18" s="340"/>
      <c r="FOU18" s="340"/>
      <c r="FOV18" s="340"/>
      <c r="FOW18" s="340"/>
      <c r="FOX18" s="340"/>
      <c r="FOY18" s="340"/>
      <c r="FOZ18" s="340"/>
      <c r="FPA18" s="340"/>
      <c r="FPB18" s="340"/>
      <c r="FPC18" s="340"/>
      <c r="FPD18" s="340"/>
      <c r="FPE18" s="340"/>
      <c r="FPF18" s="340"/>
      <c r="FPG18" s="340"/>
      <c r="FPH18" s="340"/>
      <c r="FPI18" s="340"/>
      <c r="FPJ18" s="340"/>
      <c r="FPK18" s="340"/>
      <c r="FPL18" s="340"/>
      <c r="FPM18" s="340"/>
      <c r="FPN18" s="340"/>
      <c r="FPO18" s="340"/>
      <c r="FPP18" s="340"/>
      <c r="FPQ18" s="340"/>
      <c r="FPR18" s="340"/>
      <c r="FPS18" s="340"/>
      <c r="FPT18" s="340"/>
      <c r="FPU18" s="340"/>
      <c r="FPV18" s="340"/>
      <c r="FPW18" s="340"/>
      <c r="FPX18" s="340"/>
      <c r="FPY18" s="340"/>
      <c r="FPZ18" s="340"/>
      <c r="FQA18" s="340"/>
      <c r="FQB18" s="340"/>
      <c r="FQC18" s="340"/>
      <c r="FQD18" s="340"/>
      <c r="FQE18" s="340"/>
      <c r="FQF18" s="340"/>
      <c r="FQG18" s="340"/>
      <c r="FQH18" s="340"/>
      <c r="FQI18" s="340"/>
      <c r="FQJ18" s="340"/>
      <c r="FQK18" s="340"/>
      <c r="FQL18" s="340"/>
      <c r="FQM18" s="340"/>
      <c r="FQN18" s="340"/>
      <c r="FQO18" s="340"/>
      <c r="FQP18" s="340"/>
      <c r="FQQ18" s="340"/>
      <c r="FQR18" s="340"/>
      <c r="FQS18" s="340"/>
      <c r="FQT18" s="340"/>
      <c r="FQU18" s="340"/>
      <c r="FQV18" s="340"/>
      <c r="FQW18" s="340"/>
      <c r="FQX18" s="340"/>
      <c r="FQY18" s="340"/>
      <c r="FQZ18" s="340"/>
      <c r="FRA18" s="340"/>
      <c r="FRB18" s="340"/>
      <c r="FRC18" s="340"/>
      <c r="FRD18" s="340"/>
      <c r="FRE18" s="340"/>
      <c r="FRF18" s="340"/>
      <c r="FRG18" s="340"/>
      <c r="FRH18" s="340"/>
      <c r="FRI18" s="340"/>
      <c r="FRJ18" s="340"/>
      <c r="FRK18" s="340"/>
      <c r="FRL18" s="340"/>
      <c r="FRM18" s="340"/>
      <c r="FRN18" s="340"/>
      <c r="FRO18" s="340"/>
      <c r="FRP18" s="340"/>
      <c r="FRQ18" s="340"/>
      <c r="FRR18" s="340"/>
      <c r="FRS18" s="340"/>
      <c r="FRT18" s="340"/>
      <c r="FRU18" s="340"/>
      <c r="FRV18" s="340"/>
      <c r="FRW18" s="340"/>
      <c r="FRX18" s="340"/>
      <c r="FRY18" s="340"/>
      <c r="FRZ18" s="340"/>
      <c r="FSA18" s="340"/>
      <c r="FSB18" s="340"/>
      <c r="FSC18" s="340"/>
      <c r="FSD18" s="340"/>
      <c r="FSE18" s="340"/>
      <c r="FSF18" s="340"/>
      <c r="FSG18" s="340"/>
      <c r="FSH18" s="340"/>
      <c r="FSI18" s="340"/>
      <c r="FSJ18" s="340"/>
      <c r="FSK18" s="340"/>
      <c r="FSL18" s="340"/>
      <c r="FSM18" s="340"/>
      <c r="FSN18" s="340"/>
      <c r="FSO18" s="340"/>
      <c r="FSP18" s="340"/>
      <c r="FSQ18" s="340"/>
      <c r="FSR18" s="340"/>
      <c r="FSS18" s="340"/>
      <c r="FST18" s="340"/>
      <c r="FSU18" s="340"/>
      <c r="FSV18" s="340"/>
      <c r="FSW18" s="340"/>
      <c r="FSX18" s="340"/>
      <c r="FSY18" s="340"/>
      <c r="FSZ18" s="340"/>
      <c r="FTA18" s="340"/>
      <c r="FTB18" s="340"/>
      <c r="FTC18" s="340"/>
      <c r="FTD18" s="340"/>
      <c r="FTE18" s="340"/>
      <c r="FTF18" s="340"/>
      <c r="FTG18" s="340"/>
      <c r="FTH18" s="340"/>
      <c r="FTI18" s="340"/>
      <c r="FTJ18" s="340"/>
      <c r="FTK18" s="340"/>
      <c r="FTL18" s="340"/>
      <c r="FTM18" s="340"/>
      <c r="FTN18" s="340"/>
      <c r="FTO18" s="340"/>
      <c r="FTP18" s="340"/>
      <c r="FTQ18" s="340"/>
      <c r="FTR18" s="340"/>
      <c r="FTS18" s="340"/>
      <c r="FTT18" s="340"/>
      <c r="FTU18" s="340"/>
      <c r="FTV18" s="340"/>
      <c r="FTW18" s="340"/>
      <c r="FTX18" s="340"/>
      <c r="FTY18" s="340"/>
      <c r="FTZ18" s="340"/>
      <c r="FUA18" s="340"/>
      <c r="FUB18" s="340"/>
      <c r="FUC18" s="340"/>
      <c r="FUD18" s="340"/>
      <c r="FUE18" s="340"/>
      <c r="FUF18" s="340"/>
      <c r="FUG18" s="340"/>
      <c r="FUH18" s="340"/>
      <c r="FUI18" s="340"/>
      <c r="FUJ18" s="340"/>
      <c r="FUK18" s="340"/>
      <c r="FUL18" s="340"/>
      <c r="FUM18" s="340"/>
      <c r="FUN18" s="340"/>
      <c r="FUO18" s="340"/>
      <c r="FUP18" s="340"/>
      <c r="FUQ18" s="340"/>
      <c r="FUR18" s="340"/>
      <c r="FUS18" s="340"/>
      <c r="FUT18" s="340"/>
      <c r="FUU18" s="340"/>
      <c r="FUV18" s="340"/>
      <c r="FUW18" s="340"/>
      <c r="FUX18" s="340"/>
      <c r="FUY18" s="340"/>
      <c r="FUZ18" s="340"/>
      <c r="FVA18" s="340"/>
      <c r="FVB18" s="340"/>
      <c r="FVC18" s="340"/>
      <c r="FVD18" s="340"/>
      <c r="FVE18" s="340"/>
      <c r="FVF18" s="340"/>
      <c r="FVG18" s="340"/>
      <c r="FVH18" s="340"/>
      <c r="FVI18" s="340"/>
      <c r="FVJ18" s="340"/>
      <c r="FVK18" s="340"/>
      <c r="FVL18" s="340"/>
      <c r="FVM18" s="340"/>
      <c r="FVN18" s="340"/>
      <c r="FVO18" s="340"/>
      <c r="FVP18" s="340"/>
      <c r="FVQ18" s="340"/>
      <c r="FVR18" s="340"/>
      <c r="FVS18" s="340"/>
      <c r="FVT18" s="340"/>
      <c r="FVU18" s="340"/>
      <c r="FVV18" s="340"/>
      <c r="FVW18" s="340"/>
      <c r="FVX18" s="340"/>
      <c r="FVY18" s="340"/>
      <c r="FVZ18" s="340"/>
      <c r="FWA18" s="340"/>
      <c r="FWB18" s="340"/>
      <c r="FWC18" s="340"/>
      <c r="FWD18" s="340"/>
      <c r="FWE18" s="340"/>
      <c r="FWF18" s="340"/>
      <c r="FWG18" s="340"/>
      <c r="FWH18" s="340"/>
      <c r="FWI18" s="340"/>
      <c r="FWJ18" s="340"/>
      <c r="FWK18" s="340"/>
      <c r="FWL18" s="340"/>
      <c r="FWM18" s="340"/>
      <c r="FWN18" s="340"/>
      <c r="FWO18" s="340"/>
      <c r="FWP18" s="340"/>
      <c r="FWQ18" s="340"/>
      <c r="FWR18" s="340"/>
      <c r="FWS18" s="340"/>
      <c r="FWT18" s="340"/>
      <c r="FWU18" s="340"/>
      <c r="FWV18" s="340"/>
      <c r="FWW18" s="340"/>
      <c r="FWX18" s="340"/>
      <c r="FWY18" s="340"/>
      <c r="FWZ18" s="340"/>
      <c r="FXA18" s="340"/>
      <c r="FXB18" s="340"/>
      <c r="FXC18" s="340"/>
      <c r="FXD18" s="340"/>
      <c r="FXE18" s="340"/>
      <c r="FXF18" s="340"/>
      <c r="FXG18" s="340"/>
      <c r="FXH18" s="340"/>
      <c r="FXI18" s="340"/>
      <c r="FXJ18" s="340"/>
      <c r="FXK18" s="340"/>
      <c r="FXL18" s="340"/>
      <c r="FXM18" s="340"/>
      <c r="FXN18" s="340"/>
      <c r="FXO18" s="340"/>
      <c r="FXP18" s="340"/>
      <c r="FXQ18" s="340"/>
      <c r="FXR18" s="340"/>
      <c r="FXS18" s="340"/>
      <c r="FXT18" s="340"/>
      <c r="FXU18" s="340"/>
      <c r="FXV18" s="340"/>
      <c r="FXW18" s="340"/>
      <c r="FXX18" s="340"/>
      <c r="FXY18" s="340"/>
      <c r="FXZ18" s="340"/>
      <c r="FYA18" s="340"/>
      <c r="FYB18" s="340"/>
      <c r="FYC18" s="340"/>
      <c r="FYD18" s="340"/>
      <c r="FYE18" s="340"/>
      <c r="FYF18" s="340"/>
      <c r="FYG18" s="340"/>
      <c r="FYH18" s="340"/>
      <c r="FYI18" s="340"/>
      <c r="FYJ18" s="340"/>
      <c r="FYK18" s="340"/>
      <c r="FYL18" s="340"/>
      <c r="FYM18" s="340"/>
      <c r="FYN18" s="340"/>
      <c r="FYO18" s="340"/>
      <c r="FYP18" s="340"/>
      <c r="FYQ18" s="340"/>
      <c r="FYR18" s="340"/>
      <c r="FYS18" s="340"/>
      <c r="FYT18" s="340"/>
      <c r="FYU18" s="340"/>
      <c r="FYV18" s="340"/>
      <c r="FYW18" s="340"/>
      <c r="FYX18" s="340"/>
      <c r="FYY18" s="340"/>
      <c r="FYZ18" s="340"/>
      <c r="FZA18" s="340"/>
      <c r="FZB18" s="340"/>
      <c r="FZC18" s="340"/>
      <c r="FZD18" s="340"/>
      <c r="FZE18" s="340"/>
      <c r="FZF18" s="340"/>
      <c r="FZG18" s="340"/>
      <c r="FZH18" s="340"/>
      <c r="FZI18" s="340"/>
      <c r="FZJ18" s="340"/>
      <c r="FZK18" s="340"/>
      <c r="FZL18" s="340"/>
      <c r="FZM18" s="340"/>
      <c r="FZN18" s="340"/>
      <c r="FZO18" s="340"/>
      <c r="FZP18" s="340"/>
      <c r="FZQ18" s="340"/>
      <c r="FZR18" s="340"/>
      <c r="FZS18" s="340"/>
      <c r="FZT18" s="340"/>
      <c r="FZU18" s="340"/>
      <c r="FZV18" s="340"/>
      <c r="FZW18" s="340"/>
      <c r="FZX18" s="340"/>
      <c r="FZY18" s="340"/>
      <c r="FZZ18" s="340"/>
      <c r="GAA18" s="340"/>
      <c r="GAB18" s="340"/>
      <c r="GAC18" s="340"/>
      <c r="GAD18" s="340"/>
      <c r="GAE18" s="340"/>
      <c r="GAF18" s="340"/>
      <c r="GAG18" s="340"/>
      <c r="GAH18" s="340"/>
      <c r="GAI18" s="340"/>
      <c r="GAJ18" s="340"/>
      <c r="GAK18" s="340"/>
      <c r="GAL18" s="340"/>
      <c r="GAM18" s="340"/>
      <c r="GAN18" s="340"/>
      <c r="GAO18" s="340"/>
      <c r="GAP18" s="340"/>
      <c r="GAQ18" s="340"/>
      <c r="GAR18" s="340"/>
      <c r="GAS18" s="340"/>
      <c r="GAT18" s="340"/>
      <c r="GAU18" s="340"/>
      <c r="GAV18" s="340"/>
      <c r="GAW18" s="340"/>
      <c r="GAX18" s="340"/>
      <c r="GAY18" s="340"/>
      <c r="GAZ18" s="340"/>
      <c r="GBA18" s="340"/>
      <c r="GBB18" s="340"/>
      <c r="GBC18" s="340"/>
      <c r="GBD18" s="340"/>
      <c r="GBE18" s="340"/>
      <c r="GBF18" s="340"/>
      <c r="GBG18" s="340"/>
      <c r="GBH18" s="340"/>
      <c r="GBI18" s="340"/>
      <c r="GBJ18" s="340"/>
      <c r="GBK18" s="340"/>
      <c r="GBL18" s="340"/>
      <c r="GBM18" s="340"/>
      <c r="GBN18" s="340"/>
      <c r="GBO18" s="340"/>
      <c r="GBP18" s="340"/>
      <c r="GBQ18" s="340"/>
      <c r="GBR18" s="340"/>
      <c r="GBS18" s="340"/>
      <c r="GBT18" s="340"/>
      <c r="GBU18" s="340"/>
      <c r="GBV18" s="340"/>
      <c r="GBW18" s="340"/>
      <c r="GBX18" s="340"/>
      <c r="GBY18" s="340"/>
      <c r="GBZ18" s="340"/>
      <c r="GCA18" s="340"/>
      <c r="GCB18" s="340"/>
      <c r="GCC18" s="340"/>
      <c r="GCD18" s="340"/>
      <c r="GCE18" s="340"/>
      <c r="GCF18" s="340"/>
      <c r="GCG18" s="340"/>
      <c r="GCH18" s="340"/>
      <c r="GCI18" s="340"/>
      <c r="GCJ18" s="340"/>
      <c r="GCK18" s="340"/>
      <c r="GCL18" s="340"/>
      <c r="GCM18" s="340"/>
      <c r="GCN18" s="340"/>
      <c r="GCO18" s="340"/>
      <c r="GCP18" s="340"/>
      <c r="GCQ18" s="340"/>
      <c r="GCR18" s="340"/>
      <c r="GCS18" s="340"/>
      <c r="GCT18" s="340"/>
      <c r="GCU18" s="340"/>
      <c r="GCV18" s="340"/>
      <c r="GCW18" s="340"/>
      <c r="GCX18" s="340"/>
      <c r="GCY18" s="340"/>
      <c r="GCZ18" s="340"/>
      <c r="GDA18" s="340"/>
      <c r="GDB18" s="340"/>
      <c r="GDC18" s="340"/>
      <c r="GDD18" s="340"/>
      <c r="GDE18" s="340"/>
      <c r="GDF18" s="340"/>
      <c r="GDG18" s="340"/>
      <c r="GDH18" s="340"/>
      <c r="GDI18" s="340"/>
      <c r="GDJ18" s="340"/>
      <c r="GDK18" s="340"/>
      <c r="GDL18" s="340"/>
      <c r="GDM18" s="340"/>
      <c r="GDN18" s="340"/>
      <c r="GDO18" s="340"/>
      <c r="GDP18" s="340"/>
      <c r="GDQ18" s="340"/>
      <c r="GDR18" s="340"/>
      <c r="GDS18" s="340"/>
      <c r="GDT18" s="340"/>
      <c r="GDU18" s="340"/>
      <c r="GDV18" s="340"/>
      <c r="GDW18" s="340"/>
      <c r="GDX18" s="340"/>
      <c r="GDY18" s="340"/>
      <c r="GDZ18" s="340"/>
      <c r="GEA18" s="340"/>
      <c r="GEB18" s="340"/>
      <c r="GEC18" s="340"/>
      <c r="GED18" s="340"/>
      <c r="GEE18" s="340"/>
      <c r="GEF18" s="340"/>
      <c r="GEG18" s="340"/>
      <c r="GEH18" s="340"/>
      <c r="GEI18" s="340"/>
      <c r="GEJ18" s="340"/>
      <c r="GEK18" s="340"/>
      <c r="GEL18" s="340"/>
      <c r="GEM18" s="340"/>
      <c r="GEN18" s="340"/>
      <c r="GEO18" s="340"/>
      <c r="GEP18" s="340"/>
      <c r="GEQ18" s="340"/>
      <c r="GER18" s="340"/>
      <c r="GES18" s="340"/>
      <c r="GET18" s="340"/>
      <c r="GEU18" s="340"/>
      <c r="GEV18" s="340"/>
      <c r="GEW18" s="340"/>
      <c r="GEX18" s="340"/>
      <c r="GEY18" s="340"/>
      <c r="GEZ18" s="340"/>
      <c r="GFA18" s="340"/>
      <c r="GFB18" s="340"/>
      <c r="GFC18" s="340"/>
      <c r="GFD18" s="340"/>
      <c r="GFE18" s="340"/>
      <c r="GFF18" s="340"/>
      <c r="GFG18" s="340"/>
      <c r="GFH18" s="340"/>
      <c r="GFI18" s="340"/>
      <c r="GFJ18" s="340"/>
      <c r="GFK18" s="340"/>
      <c r="GFL18" s="340"/>
      <c r="GFM18" s="340"/>
      <c r="GFN18" s="340"/>
      <c r="GFO18" s="340"/>
      <c r="GFP18" s="340"/>
      <c r="GFQ18" s="340"/>
      <c r="GFR18" s="340"/>
      <c r="GFS18" s="340"/>
      <c r="GFT18" s="340"/>
      <c r="GFU18" s="340"/>
      <c r="GFV18" s="340"/>
      <c r="GFW18" s="340"/>
      <c r="GFX18" s="340"/>
      <c r="GFY18" s="340"/>
      <c r="GFZ18" s="340"/>
      <c r="GGA18" s="340"/>
      <c r="GGB18" s="340"/>
      <c r="GGC18" s="340"/>
      <c r="GGD18" s="340"/>
      <c r="GGE18" s="340"/>
      <c r="GGF18" s="340"/>
      <c r="GGG18" s="340"/>
      <c r="GGH18" s="340"/>
      <c r="GGI18" s="340"/>
      <c r="GGJ18" s="340"/>
      <c r="GGK18" s="340"/>
      <c r="GGL18" s="340"/>
      <c r="GGM18" s="340"/>
      <c r="GGN18" s="340"/>
      <c r="GGO18" s="340"/>
      <c r="GGP18" s="340"/>
      <c r="GGQ18" s="340"/>
      <c r="GGR18" s="340"/>
      <c r="GGS18" s="340"/>
      <c r="GGT18" s="340"/>
      <c r="GGU18" s="340"/>
      <c r="GGV18" s="340"/>
      <c r="GGW18" s="340"/>
      <c r="GGX18" s="340"/>
      <c r="GGY18" s="340"/>
      <c r="GGZ18" s="340"/>
      <c r="GHA18" s="340"/>
      <c r="GHB18" s="340"/>
      <c r="GHC18" s="340"/>
      <c r="GHD18" s="340"/>
      <c r="GHE18" s="340"/>
      <c r="GHF18" s="340"/>
      <c r="GHG18" s="340"/>
      <c r="GHH18" s="340"/>
      <c r="GHI18" s="340"/>
      <c r="GHJ18" s="340"/>
      <c r="GHK18" s="340"/>
      <c r="GHL18" s="340"/>
      <c r="GHM18" s="340"/>
      <c r="GHN18" s="340"/>
      <c r="GHO18" s="340"/>
      <c r="GHP18" s="340"/>
      <c r="GHQ18" s="340"/>
      <c r="GHR18" s="340"/>
      <c r="GHS18" s="340"/>
      <c r="GHT18" s="340"/>
      <c r="GHU18" s="340"/>
      <c r="GHV18" s="340"/>
      <c r="GHW18" s="340"/>
      <c r="GHX18" s="340"/>
      <c r="GHY18" s="340"/>
      <c r="GHZ18" s="340"/>
      <c r="GIA18" s="340"/>
      <c r="GIB18" s="340"/>
      <c r="GIC18" s="340"/>
      <c r="GID18" s="340"/>
      <c r="GIE18" s="340"/>
      <c r="GIF18" s="340"/>
      <c r="GIG18" s="340"/>
      <c r="GIH18" s="340"/>
      <c r="GII18" s="340"/>
      <c r="GIJ18" s="340"/>
      <c r="GIK18" s="340"/>
      <c r="GIL18" s="340"/>
      <c r="GIM18" s="340"/>
      <c r="GIN18" s="340"/>
      <c r="GIO18" s="340"/>
      <c r="GIP18" s="340"/>
      <c r="GIQ18" s="340"/>
      <c r="GIR18" s="340"/>
      <c r="GIS18" s="340"/>
      <c r="GIT18" s="340"/>
      <c r="GIU18" s="340"/>
      <c r="GIV18" s="340"/>
      <c r="GIW18" s="340"/>
      <c r="GIX18" s="340"/>
      <c r="GIY18" s="340"/>
      <c r="GIZ18" s="340"/>
      <c r="GJA18" s="340"/>
      <c r="GJB18" s="340"/>
      <c r="GJC18" s="340"/>
      <c r="GJD18" s="340"/>
      <c r="GJE18" s="340"/>
      <c r="GJF18" s="340"/>
      <c r="GJG18" s="340"/>
      <c r="GJH18" s="340"/>
      <c r="GJI18" s="340"/>
      <c r="GJJ18" s="340"/>
      <c r="GJK18" s="340"/>
      <c r="GJL18" s="340"/>
      <c r="GJM18" s="340"/>
      <c r="GJN18" s="340"/>
      <c r="GJO18" s="340"/>
      <c r="GJP18" s="340"/>
      <c r="GJQ18" s="340"/>
      <c r="GJR18" s="340"/>
      <c r="GJS18" s="340"/>
      <c r="GJT18" s="340"/>
      <c r="GJU18" s="340"/>
      <c r="GJV18" s="340"/>
      <c r="GJW18" s="340"/>
      <c r="GJX18" s="340"/>
      <c r="GJY18" s="340"/>
      <c r="GJZ18" s="340"/>
      <c r="GKA18" s="340"/>
      <c r="GKB18" s="340"/>
      <c r="GKC18" s="340"/>
      <c r="GKD18" s="340"/>
      <c r="GKE18" s="340"/>
      <c r="GKF18" s="340"/>
      <c r="GKG18" s="340"/>
      <c r="GKH18" s="340"/>
      <c r="GKI18" s="340"/>
      <c r="GKJ18" s="340"/>
      <c r="GKK18" s="340"/>
      <c r="GKL18" s="340"/>
      <c r="GKM18" s="340"/>
      <c r="GKN18" s="340"/>
      <c r="GKO18" s="340"/>
      <c r="GKP18" s="340"/>
      <c r="GKQ18" s="340"/>
      <c r="GKR18" s="340"/>
      <c r="GKS18" s="340"/>
      <c r="GKT18" s="340"/>
      <c r="GKU18" s="340"/>
      <c r="GKV18" s="340"/>
      <c r="GKW18" s="340"/>
      <c r="GKX18" s="340"/>
      <c r="GKY18" s="340"/>
      <c r="GKZ18" s="340"/>
      <c r="GLA18" s="340"/>
      <c r="GLB18" s="340"/>
      <c r="GLC18" s="340"/>
      <c r="GLD18" s="340"/>
      <c r="GLE18" s="340"/>
      <c r="GLF18" s="340"/>
      <c r="GLG18" s="340"/>
      <c r="GLH18" s="340"/>
      <c r="GLI18" s="340"/>
      <c r="GLJ18" s="340"/>
      <c r="GLK18" s="340"/>
      <c r="GLL18" s="340"/>
      <c r="GLM18" s="340"/>
      <c r="GLN18" s="340"/>
      <c r="GLO18" s="340"/>
      <c r="GLP18" s="340"/>
      <c r="GLQ18" s="340"/>
      <c r="GLR18" s="340"/>
      <c r="GLS18" s="340"/>
      <c r="GLT18" s="340"/>
      <c r="GLU18" s="340"/>
      <c r="GLV18" s="340"/>
      <c r="GLW18" s="340"/>
      <c r="GLX18" s="340"/>
      <c r="GLY18" s="340"/>
      <c r="GLZ18" s="340"/>
      <c r="GMA18" s="340"/>
      <c r="GMB18" s="340"/>
      <c r="GMC18" s="340"/>
      <c r="GMD18" s="340"/>
      <c r="GME18" s="340"/>
      <c r="GMF18" s="340"/>
      <c r="GMG18" s="340"/>
      <c r="GMH18" s="340"/>
      <c r="GMI18" s="340"/>
      <c r="GMJ18" s="340"/>
      <c r="GMK18" s="340"/>
      <c r="GML18" s="340"/>
      <c r="GMM18" s="340"/>
      <c r="GMN18" s="340"/>
      <c r="GMO18" s="340"/>
      <c r="GMP18" s="340"/>
      <c r="GMQ18" s="340"/>
      <c r="GMR18" s="340"/>
      <c r="GMS18" s="340"/>
      <c r="GMT18" s="340"/>
      <c r="GMU18" s="340"/>
      <c r="GMV18" s="340"/>
      <c r="GMW18" s="340"/>
      <c r="GMX18" s="340"/>
      <c r="GMY18" s="340"/>
      <c r="GMZ18" s="340"/>
      <c r="GNA18" s="340"/>
      <c r="GNB18" s="340"/>
      <c r="GNC18" s="340"/>
      <c r="GND18" s="340"/>
      <c r="GNE18" s="340"/>
      <c r="GNF18" s="340"/>
      <c r="GNG18" s="340"/>
      <c r="GNH18" s="340"/>
      <c r="GNI18" s="340"/>
      <c r="GNJ18" s="340"/>
      <c r="GNK18" s="340"/>
      <c r="GNL18" s="340"/>
      <c r="GNM18" s="340"/>
      <c r="GNN18" s="340"/>
      <c r="GNO18" s="340"/>
      <c r="GNP18" s="340"/>
      <c r="GNQ18" s="340"/>
      <c r="GNR18" s="340"/>
      <c r="GNS18" s="340"/>
      <c r="GNT18" s="340"/>
      <c r="GNU18" s="340"/>
      <c r="GNV18" s="340"/>
      <c r="GNW18" s="340"/>
      <c r="GNX18" s="340"/>
      <c r="GNY18" s="340"/>
      <c r="GNZ18" s="340"/>
      <c r="GOA18" s="340"/>
      <c r="GOB18" s="340"/>
      <c r="GOC18" s="340"/>
      <c r="GOD18" s="340"/>
      <c r="GOE18" s="340"/>
      <c r="GOF18" s="340"/>
      <c r="GOG18" s="340"/>
      <c r="GOH18" s="340"/>
      <c r="GOI18" s="340"/>
      <c r="GOJ18" s="340"/>
      <c r="GOK18" s="340"/>
      <c r="GOL18" s="340"/>
      <c r="GOM18" s="340"/>
      <c r="GON18" s="340"/>
      <c r="GOO18" s="340"/>
      <c r="GOP18" s="340"/>
      <c r="GOQ18" s="340"/>
      <c r="GOR18" s="340"/>
      <c r="GOS18" s="340"/>
      <c r="GOT18" s="340"/>
      <c r="GOU18" s="340"/>
      <c r="GOV18" s="340"/>
      <c r="GOW18" s="340"/>
      <c r="GOX18" s="340"/>
      <c r="GOY18" s="340"/>
      <c r="GOZ18" s="340"/>
      <c r="GPA18" s="340"/>
      <c r="GPB18" s="340"/>
      <c r="GPC18" s="340"/>
      <c r="GPD18" s="340"/>
      <c r="GPE18" s="340"/>
      <c r="GPF18" s="340"/>
      <c r="GPG18" s="340"/>
      <c r="GPH18" s="340"/>
      <c r="GPI18" s="340"/>
      <c r="GPJ18" s="340"/>
      <c r="GPK18" s="340"/>
      <c r="GPL18" s="340"/>
      <c r="GPM18" s="340"/>
      <c r="GPN18" s="340"/>
      <c r="GPO18" s="340"/>
      <c r="GPP18" s="340"/>
      <c r="GPQ18" s="340"/>
      <c r="GPR18" s="340"/>
      <c r="GPS18" s="340"/>
      <c r="GPT18" s="340"/>
      <c r="GPU18" s="340"/>
      <c r="GPV18" s="340"/>
      <c r="GPW18" s="340"/>
      <c r="GPX18" s="340"/>
      <c r="GPY18" s="340"/>
      <c r="GPZ18" s="340"/>
      <c r="GQA18" s="340"/>
      <c r="GQB18" s="340"/>
      <c r="GQC18" s="340"/>
      <c r="GQD18" s="340"/>
      <c r="GQE18" s="340"/>
      <c r="GQF18" s="340"/>
      <c r="GQG18" s="340"/>
      <c r="GQH18" s="340"/>
      <c r="GQI18" s="340"/>
      <c r="GQJ18" s="340"/>
      <c r="GQK18" s="340"/>
      <c r="GQL18" s="340"/>
      <c r="GQM18" s="340"/>
      <c r="GQN18" s="340"/>
      <c r="GQO18" s="340"/>
      <c r="GQP18" s="340"/>
      <c r="GQQ18" s="340"/>
      <c r="GQR18" s="340"/>
      <c r="GQS18" s="340"/>
      <c r="GQT18" s="340"/>
      <c r="GQU18" s="340"/>
      <c r="GQV18" s="340"/>
      <c r="GQW18" s="340"/>
      <c r="GQX18" s="340"/>
      <c r="GQY18" s="340"/>
      <c r="GQZ18" s="340"/>
      <c r="GRA18" s="340"/>
      <c r="GRB18" s="340"/>
      <c r="GRC18" s="340"/>
      <c r="GRD18" s="340"/>
      <c r="GRE18" s="340"/>
      <c r="GRF18" s="340"/>
      <c r="GRG18" s="340"/>
      <c r="GRH18" s="340"/>
      <c r="GRI18" s="340"/>
      <c r="GRJ18" s="340"/>
      <c r="GRK18" s="340"/>
      <c r="GRL18" s="340"/>
      <c r="GRM18" s="340"/>
      <c r="GRN18" s="340"/>
      <c r="GRO18" s="340"/>
      <c r="GRP18" s="340"/>
      <c r="GRQ18" s="340"/>
      <c r="GRR18" s="340"/>
      <c r="GRS18" s="340"/>
      <c r="GRT18" s="340"/>
      <c r="GRU18" s="340"/>
      <c r="GRV18" s="340"/>
      <c r="GRW18" s="340"/>
      <c r="GRX18" s="340"/>
      <c r="GRY18" s="340"/>
      <c r="GRZ18" s="340"/>
      <c r="GSA18" s="340"/>
      <c r="GSB18" s="340"/>
      <c r="GSC18" s="340"/>
      <c r="GSD18" s="340"/>
      <c r="GSE18" s="340"/>
      <c r="GSF18" s="340"/>
      <c r="GSG18" s="340"/>
      <c r="GSH18" s="340"/>
      <c r="GSI18" s="340"/>
      <c r="GSJ18" s="340"/>
      <c r="GSK18" s="340"/>
      <c r="GSL18" s="340"/>
      <c r="GSM18" s="340"/>
      <c r="GSN18" s="340"/>
      <c r="GSO18" s="340"/>
      <c r="GSP18" s="340"/>
      <c r="GSQ18" s="340"/>
      <c r="GSR18" s="340"/>
      <c r="GSS18" s="340"/>
      <c r="GST18" s="340"/>
      <c r="GSU18" s="340"/>
      <c r="GSV18" s="340"/>
      <c r="GSW18" s="340"/>
      <c r="GSX18" s="340"/>
      <c r="GSY18" s="340"/>
      <c r="GSZ18" s="340"/>
      <c r="GTA18" s="340"/>
      <c r="GTB18" s="340"/>
      <c r="GTC18" s="340"/>
      <c r="GTD18" s="340"/>
      <c r="GTE18" s="340"/>
      <c r="GTF18" s="340"/>
      <c r="GTG18" s="340"/>
      <c r="GTH18" s="340"/>
      <c r="GTI18" s="340"/>
      <c r="GTJ18" s="340"/>
      <c r="GTK18" s="340"/>
      <c r="GTL18" s="340"/>
      <c r="GTM18" s="340"/>
      <c r="GTN18" s="340"/>
      <c r="GTO18" s="340"/>
      <c r="GTP18" s="340"/>
      <c r="GTQ18" s="340"/>
      <c r="GTR18" s="340"/>
      <c r="GTS18" s="340"/>
      <c r="GTT18" s="340"/>
      <c r="GTU18" s="340"/>
      <c r="GTV18" s="340"/>
      <c r="GTW18" s="340"/>
      <c r="GTX18" s="340"/>
      <c r="GTY18" s="340"/>
      <c r="GTZ18" s="340"/>
      <c r="GUA18" s="340"/>
      <c r="GUB18" s="340"/>
      <c r="GUC18" s="340"/>
      <c r="GUD18" s="340"/>
      <c r="GUE18" s="340"/>
      <c r="GUF18" s="340"/>
      <c r="GUG18" s="340"/>
      <c r="GUH18" s="340"/>
      <c r="GUI18" s="340"/>
      <c r="GUJ18" s="340"/>
      <c r="GUK18" s="340"/>
      <c r="GUL18" s="340"/>
      <c r="GUM18" s="340"/>
      <c r="GUN18" s="340"/>
      <c r="GUO18" s="340"/>
      <c r="GUP18" s="340"/>
      <c r="GUQ18" s="340"/>
      <c r="GUR18" s="340"/>
      <c r="GUS18" s="340"/>
      <c r="GUT18" s="340"/>
      <c r="GUU18" s="340"/>
      <c r="GUV18" s="340"/>
      <c r="GUW18" s="340"/>
      <c r="GUX18" s="340"/>
      <c r="GUY18" s="340"/>
      <c r="GUZ18" s="340"/>
      <c r="GVA18" s="340"/>
      <c r="GVB18" s="340"/>
      <c r="GVC18" s="340"/>
      <c r="GVD18" s="340"/>
      <c r="GVE18" s="340"/>
      <c r="GVF18" s="340"/>
      <c r="GVG18" s="340"/>
      <c r="GVH18" s="340"/>
      <c r="GVI18" s="340"/>
      <c r="GVJ18" s="340"/>
      <c r="GVK18" s="340"/>
      <c r="GVL18" s="340"/>
      <c r="GVM18" s="340"/>
      <c r="GVN18" s="340"/>
      <c r="GVO18" s="340"/>
      <c r="GVP18" s="340"/>
      <c r="GVQ18" s="340"/>
      <c r="GVR18" s="340"/>
      <c r="GVS18" s="340"/>
      <c r="GVT18" s="340"/>
      <c r="GVU18" s="340"/>
      <c r="GVV18" s="340"/>
      <c r="GVW18" s="340"/>
      <c r="GVX18" s="340"/>
      <c r="GVY18" s="340"/>
      <c r="GVZ18" s="340"/>
      <c r="GWA18" s="340"/>
      <c r="GWB18" s="340"/>
      <c r="GWC18" s="340"/>
      <c r="GWD18" s="340"/>
      <c r="GWE18" s="340"/>
      <c r="GWF18" s="340"/>
      <c r="GWG18" s="340"/>
      <c r="GWH18" s="340"/>
      <c r="GWI18" s="340"/>
      <c r="GWJ18" s="340"/>
      <c r="GWK18" s="340"/>
      <c r="GWL18" s="340"/>
      <c r="GWM18" s="340"/>
      <c r="GWN18" s="340"/>
      <c r="GWO18" s="340"/>
      <c r="GWP18" s="340"/>
      <c r="GWQ18" s="340"/>
      <c r="GWR18" s="340"/>
      <c r="GWS18" s="340"/>
      <c r="GWT18" s="340"/>
      <c r="GWU18" s="340"/>
      <c r="GWV18" s="340"/>
      <c r="GWW18" s="340"/>
      <c r="GWX18" s="340"/>
      <c r="GWY18" s="340"/>
      <c r="GWZ18" s="340"/>
      <c r="GXA18" s="340"/>
      <c r="GXB18" s="340"/>
      <c r="GXC18" s="340"/>
      <c r="GXD18" s="340"/>
      <c r="GXE18" s="340"/>
      <c r="GXF18" s="340"/>
      <c r="GXG18" s="340"/>
      <c r="GXH18" s="340"/>
      <c r="GXI18" s="340"/>
      <c r="GXJ18" s="340"/>
      <c r="GXK18" s="340"/>
      <c r="GXL18" s="340"/>
      <c r="GXM18" s="340"/>
      <c r="GXN18" s="340"/>
      <c r="GXO18" s="340"/>
      <c r="GXP18" s="340"/>
      <c r="GXQ18" s="340"/>
      <c r="GXR18" s="340"/>
      <c r="GXS18" s="340"/>
      <c r="GXT18" s="340"/>
      <c r="GXU18" s="340"/>
      <c r="GXV18" s="340"/>
      <c r="GXW18" s="340"/>
      <c r="GXX18" s="340"/>
      <c r="GXY18" s="340"/>
      <c r="GXZ18" s="340"/>
      <c r="GYA18" s="340"/>
      <c r="GYB18" s="340"/>
      <c r="GYC18" s="340"/>
      <c r="GYD18" s="340"/>
      <c r="GYE18" s="340"/>
      <c r="GYF18" s="340"/>
      <c r="GYG18" s="340"/>
      <c r="GYH18" s="340"/>
      <c r="GYI18" s="340"/>
      <c r="GYJ18" s="340"/>
      <c r="GYK18" s="340"/>
      <c r="GYL18" s="340"/>
      <c r="GYM18" s="340"/>
      <c r="GYN18" s="340"/>
      <c r="GYO18" s="340"/>
      <c r="GYP18" s="340"/>
      <c r="GYQ18" s="340"/>
      <c r="GYR18" s="340"/>
      <c r="GYS18" s="340"/>
      <c r="GYT18" s="340"/>
      <c r="GYU18" s="340"/>
      <c r="GYV18" s="340"/>
      <c r="GYW18" s="340"/>
      <c r="GYX18" s="340"/>
      <c r="GYY18" s="340"/>
      <c r="GYZ18" s="340"/>
      <c r="GZA18" s="340"/>
      <c r="GZB18" s="340"/>
      <c r="GZC18" s="340"/>
      <c r="GZD18" s="340"/>
      <c r="GZE18" s="340"/>
      <c r="GZF18" s="340"/>
      <c r="GZG18" s="340"/>
      <c r="GZH18" s="340"/>
      <c r="GZI18" s="340"/>
      <c r="GZJ18" s="340"/>
      <c r="GZK18" s="340"/>
      <c r="GZL18" s="340"/>
      <c r="GZM18" s="340"/>
      <c r="GZN18" s="340"/>
      <c r="GZO18" s="340"/>
      <c r="GZP18" s="340"/>
      <c r="GZQ18" s="340"/>
      <c r="GZR18" s="340"/>
      <c r="GZS18" s="340"/>
      <c r="GZT18" s="340"/>
      <c r="GZU18" s="340"/>
      <c r="GZV18" s="340"/>
      <c r="GZW18" s="340"/>
      <c r="GZX18" s="340"/>
      <c r="GZY18" s="340"/>
      <c r="GZZ18" s="340"/>
      <c r="HAA18" s="340"/>
      <c r="HAB18" s="340"/>
      <c r="HAC18" s="340"/>
      <c r="HAD18" s="340"/>
      <c r="HAE18" s="340"/>
      <c r="HAF18" s="340"/>
      <c r="HAG18" s="340"/>
      <c r="HAH18" s="340"/>
      <c r="HAI18" s="340"/>
      <c r="HAJ18" s="340"/>
      <c r="HAK18" s="340"/>
      <c r="HAL18" s="340"/>
      <c r="HAM18" s="340"/>
      <c r="HAN18" s="340"/>
      <c r="HAO18" s="340"/>
      <c r="HAP18" s="340"/>
      <c r="HAQ18" s="340"/>
      <c r="HAR18" s="340"/>
      <c r="HAS18" s="340"/>
      <c r="HAT18" s="340"/>
      <c r="HAU18" s="340"/>
      <c r="HAV18" s="340"/>
      <c r="HAW18" s="340"/>
      <c r="HAX18" s="340"/>
      <c r="HAY18" s="340"/>
      <c r="HAZ18" s="340"/>
      <c r="HBA18" s="340"/>
      <c r="HBB18" s="340"/>
      <c r="HBC18" s="340"/>
      <c r="HBD18" s="340"/>
      <c r="HBE18" s="340"/>
      <c r="HBF18" s="340"/>
      <c r="HBG18" s="340"/>
      <c r="HBH18" s="340"/>
      <c r="HBI18" s="340"/>
      <c r="HBJ18" s="340"/>
      <c r="HBK18" s="340"/>
      <c r="HBL18" s="340"/>
      <c r="HBM18" s="340"/>
      <c r="HBN18" s="340"/>
      <c r="HBO18" s="340"/>
      <c r="HBP18" s="340"/>
      <c r="HBQ18" s="340"/>
      <c r="HBR18" s="340"/>
      <c r="HBS18" s="340"/>
      <c r="HBT18" s="340"/>
      <c r="HBU18" s="340"/>
      <c r="HBV18" s="340"/>
      <c r="HBW18" s="340"/>
      <c r="HBX18" s="340"/>
      <c r="HBY18" s="340"/>
      <c r="HBZ18" s="340"/>
      <c r="HCA18" s="340"/>
      <c r="HCB18" s="340"/>
      <c r="HCC18" s="340"/>
      <c r="HCD18" s="340"/>
      <c r="HCE18" s="340"/>
      <c r="HCF18" s="340"/>
      <c r="HCG18" s="340"/>
      <c r="HCH18" s="340"/>
      <c r="HCI18" s="340"/>
      <c r="HCJ18" s="340"/>
      <c r="HCK18" s="340"/>
      <c r="HCL18" s="340"/>
      <c r="HCM18" s="340"/>
      <c r="HCN18" s="340"/>
      <c r="HCO18" s="340"/>
      <c r="HCP18" s="340"/>
      <c r="HCQ18" s="340"/>
      <c r="HCR18" s="340"/>
      <c r="HCS18" s="340"/>
      <c r="HCT18" s="340"/>
      <c r="HCU18" s="340"/>
      <c r="HCV18" s="340"/>
      <c r="HCW18" s="340"/>
      <c r="HCX18" s="340"/>
      <c r="HCY18" s="340"/>
      <c r="HCZ18" s="340"/>
      <c r="HDA18" s="340"/>
      <c r="HDB18" s="340"/>
      <c r="HDC18" s="340"/>
      <c r="HDD18" s="340"/>
      <c r="HDE18" s="340"/>
      <c r="HDF18" s="340"/>
      <c r="HDG18" s="340"/>
      <c r="HDH18" s="340"/>
      <c r="HDI18" s="340"/>
      <c r="HDJ18" s="340"/>
      <c r="HDK18" s="340"/>
      <c r="HDL18" s="340"/>
      <c r="HDM18" s="340"/>
      <c r="HDN18" s="340"/>
      <c r="HDO18" s="340"/>
      <c r="HDP18" s="340"/>
      <c r="HDQ18" s="340"/>
      <c r="HDR18" s="340"/>
      <c r="HDS18" s="340"/>
      <c r="HDT18" s="340"/>
      <c r="HDU18" s="340"/>
      <c r="HDV18" s="340"/>
      <c r="HDW18" s="340"/>
      <c r="HDX18" s="340"/>
      <c r="HDY18" s="340"/>
      <c r="HDZ18" s="340"/>
      <c r="HEA18" s="340"/>
      <c r="HEB18" s="340"/>
      <c r="HEC18" s="340"/>
      <c r="HED18" s="340"/>
      <c r="HEE18" s="340"/>
      <c r="HEF18" s="340"/>
      <c r="HEG18" s="340"/>
      <c r="HEH18" s="340"/>
      <c r="HEI18" s="340"/>
      <c r="HEJ18" s="340"/>
      <c r="HEK18" s="340"/>
      <c r="HEL18" s="340"/>
      <c r="HEM18" s="340"/>
      <c r="HEN18" s="340"/>
      <c r="HEO18" s="340"/>
      <c r="HEP18" s="340"/>
      <c r="HEQ18" s="340"/>
      <c r="HER18" s="340"/>
      <c r="HES18" s="340"/>
      <c r="HET18" s="340"/>
      <c r="HEU18" s="340"/>
      <c r="HEV18" s="340"/>
      <c r="HEW18" s="340"/>
      <c r="HEX18" s="340"/>
      <c r="HEY18" s="340"/>
      <c r="HEZ18" s="340"/>
      <c r="HFA18" s="340"/>
      <c r="HFB18" s="340"/>
      <c r="HFC18" s="340"/>
      <c r="HFD18" s="340"/>
      <c r="HFE18" s="340"/>
      <c r="HFF18" s="340"/>
      <c r="HFG18" s="340"/>
      <c r="HFH18" s="340"/>
      <c r="HFI18" s="340"/>
      <c r="HFJ18" s="340"/>
      <c r="HFK18" s="340"/>
      <c r="HFL18" s="340"/>
      <c r="HFM18" s="340"/>
      <c r="HFN18" s="340"/>
      <c r="HFO18" s="340"/>
      <c r="HFP18" s="340"/>
      <c r="HFQ18" s="340"/>
      <c r="HFR18" s="340"/>
      <c r="HFS18" s="340"/>
      <c r="HFT18" s="340"/>
      <c r="HFU18" s="340"/>
      <c r="HFV18" s="340"/>
      <c r="HFW18" s="340"/>
      <c r="HFX18" s="340"/>
      <c r="HFY18" s="340"/>
      <c r="HFZ18" s="340"/>
      <c r="HGA18" s="340"/>
      <c r="HGB18" s="340"/>
      <c r="HGC18" s="340"/>
      <c r="HGD18" s="340"/>
      <c r="HGE18" s="340"/>
      <c r="HGF18" s="340"/>
      <c r="HGG18" s="340"/>
      <c r="HGH18" s="340"/>
      <c r="HGI18" s="340"/>
      <c r="HGJ18" s="340"/>
      <c r="HGK18" s="340"/>
      <c r="HGL18" s="340"/>
      <c r="HGM18" s="340"/>
      <c r="HGN18" s="340"/>
      <c r="HGO18" s="340"/>
      <c r="HGP18" s="340"/>
      <c r="HGQ18" s="340"/>
      <c r="HGR18" s="340"/>
      <c r="HGS18" s="340"/>
      <c r="HGT18" s="340"/>
      <c r="HGU18" s="340"/>
      <c r="HGV18" s="340"/>
      <c r="HGW18" s="340"/>
      <c r="HGX18" s="340"/>
      <c r="HGY18" s="340"/>
      <c r="HGZ18" s="340"/>
      <c r="HHA18" s="340"/>
      <c r="HHB18" s="340"/>
      <c r="HHC18" s="340"/>
      <c r="HHD18" s="340"/>
      <c r="HHE18" s="340"/>
      <c r="HHF18" s="340"/>
      <c r="HHG18" s="340"/>
      <c r="HHH18" s="340"/>
      <c r="HHI18" s="340"/>
      <c r="HHJ18" s="340"/>
      <c r="HHK18" s="340"/>
      <c r="HHL18" s="340"/>
      <c r="HHM18" s="340"/>
      <c r="HHN18" s="340"/>
      <c r="HHO18" s="340"/>
      <c r="HHP18" s="340"/>
      <c r="HHQ18" s="340"/>
      <c r="HHR18" s="340"/>
      <c r="HHS18" s="340"/>
      <c r="HHT18" s="340"/>
      <c r="HHU18" s="340"/>
      <c r="HHV18" s="340"/>
      <c r="HHW18" s="340"/>
      <c r="HHX18" s="340"/>
      <c r="HHY18" s="340"/>
      <c r="HHZ18" s="340"/>
      <c r="HIA18" s="340"/>
      <c r="HIB18" s="340"/>
      <c r="HIC18" s="340"/>
      <c r="HID18" s="340"/>
      <c r="HIE18" s="340"/>
      <c r="HIF18" s="340"/>
      <c r="HIG18" s="340"/>
      <c r="HIH18" s="340"/>
      <c r="HII18" s="340"/>
      <c r="HIJ18" s="340"/>
      <c r="HIK18" s="340"/>
      <c r="HIL18" s="340"/>
      <c r="HIM18" s="340"/>
      <c r="HIN18" s="340"/>
      <c r="HIO18" s="340"/>
      <c r="HIP18" s="340"/>
      <c r="HIQ18" s="340"/>
      <c r="HIR18" s="340"/>
      <c r="HIS18" s="340"/>
      <c r="HIT18" s="340"/>
      <c r="HIU18" s="340"/>
      <c r="HIV18" s="340"/>
      <c r="HIW18" s="340"/>
      <c r="HIX18" s="340"/>
      <c r="HIY18" s="340"/>
      <c r="HIZ18" s="340"/>
      <c r="HJA18" s="340"/>
      <c r="HJB18" s="340"/>
      <c r="HJC18" s="340"/>
      <c r="HJD18" s="340"/>
      <c r="HJE18" s="340"/>
      <c r="HJF18" s="340"/>
      <c r="HJG18" s="340"/>
      <c r="HJH18" s="340"/>
      <c r="HJI18" s="340"/>
      <c r="HJJ18" s="340"/>
      <c r="HJK18" s="340"/>
      <c r="HJL18" s="340"/>
      <c r="HJM18" s="340"/>
      <c r="HJN18" s="340"/>
      <c r="HJO18" s="340"/>
      <c r="HJP18" s="340"/>
      <c r="HJQ18" s="340"/>
      <c r="HJR18" s="340"/>
      <c r="HJS18" s="340"/>
      <c r="HJT18" s="340"/>
      <c r="HJU18" s="340"/>
      <c r="HJV18" s="340"/>
      <c r="HJW18" s="340"/>
      <c r="HJX18" s="340"/>
      <c r="HJY18" s="340"/>
      <c r="HJZ18" s="340"/>
      <c r="HKA18" s="340"/>
      <c r="HKB18" s="340"/>
      <c r="HKC18" s="340"/>
      <c r="HKD18" s="340"/>
      <c r="HKE18" s="340"/>
      <c r="HKF18" s="340"/>
      <c r="HKG18" s="340"/>
      <c r="HKH18" s="340"/>
      <c r="HKI18" s="340"/>
      <c r="HKJ18" s="340"/>
      <c r="HKK18" s="340"/>
      <c r="HKL18" s="340"/>
      <c r="HKM18" s="340"/>
      <c r="HKN18" s="340"/>
      <c r="HKO18" s="340"/>
      <c r="HKP18" s="340"/>
      <c r="HKQ18" s="340"/>
      <c r="HKR18" s="340"/>
      <c r="HKS18" s="340"/>
      <c r="HKT18" s="340"/>
      <c r="HKU18" s="340"/>
      <c r="HKV18" s="340"/>
      <c r="HKW18" s="340"/>
      <c r="HKX18" s="340"/>
      <c r="HKY18" s="340"/>
      <c r="HKZ18" s="340"/>
      <c r="HLA18" s="340"/>
      <c r="HLB18" s="340"/>
      <c r="HLC18" s="340"/>
      <c r="HLD18" s="340"/>
      <c r="HLE18" s="340"/>
      <c r="HLF18" s="340"/>
      <c r="HLG18" s="340"/>
      <c r="HLH18" s="340"/>
      <c r="HLI18" s="340"/>
      <c r="HLJ18" s="340"/>
      <c r="HLK18" s="340"/>
      <c r="HLL18" s="340"/>
      <c r="HLM18" s="340"/>
      <c r="HLN18" s="340"/>
      <c r="HLO18" s="340"/>
      <c r="HLP18" s="340"/>
      <c r="HLQ18" s="340"/>
      <c r="HLR18" s="340"/>
      <c r="HLS18" s="340"/>
      <c r="HLT18" s="340"/>
      <c r="HLU18" s="340"/>
      <c r="HLV18" s="340"/>
      <c r="HLW18" s="340"/>
      <c r="HLX18" s="340"/>
      <c r="HLY18" s="340"/>
      <c r="HLZ18" s="340"/>
      <c r="HMA18" s="340"/>
      <c r="HMB18" s="340"/>
      <c r="HMC18" s="340"/>
      <c r="HMD18" s="340"/>
      <c r="HME18" s="340"/>
      <c r="HMF18" s="340"/>
      <c r="HMG18" s="340"/>
      <c r="HMH18" s="340"/>
      <c r="HMI18" s="340"/>
      <c r="HMJ18" s="340"/>
      <c r="HMK18" s="340"/>
      <c r="HML18" s="340"/>
      <c r="HMM18" s="340"/>
      <c r="HMN18" s="340"/>
      <c r="HMO18" s="340"/>
      <c r="HMP18" s="340"/>
      <c r="HMQ18" s="340"/>
      <c r="HMR18" s="340"/>
      <c r="HMS18" s="340"/>
      <c r="HMT18" s="340"/>
      <c r="HMU18" s="340"/>
      <c r="HMV18" s="340"/>
      <c r="HMW18" s="340"/>
      <c r="HMX18" s="340"/>
      <c r="HMY18" s="340"/>
      <c r="HMZ18" s="340"/>
      <c r="HNA18" s="340"/>
      <c r="HNB18" s="340"/>
      <c r="HNC18" s="340"/>
      <c r="HND18" s="340"/>
      <c r="HNE18" s="340"/>
      <c r="HNF18" s="340"/>
      <c r="HNG18" s="340"/>
      <c r="HNH18" s="340"/>
      <c r="HNI18" s="340"/>
      <c r="HNJ18" s="340"/>
      <c r="HNK18" s="340"/>
      <c r="HNL18" s="340"/>
      <c r="HNM18" s="340"/>
      <c r="HNN18" s="340"/>
      <c r="HNO18" s="340"/>
      <c r="HNP18" s="340"/>
      <c r="HNQ18" s="340"/>
      <c r="HNR18" s="340"/>
      <c r="HNS18" s="340"/>
      <c r="HNT18" s="340"/>
      <c r="HNU18" s="340"/>
      <c r="HNV18" s="340"/>
      <c r="HNW18" s="340"/>
      <c r="HNX18" s="340"/>
      <c r="HNY18" s="340"/>
      <c r="HNZ18" s="340"/>
      <c r="HOA18" s="340"/>
      <c r="HOB18" s="340"/>
      <c r="HOC18" s="340"/>
      <c r="HOD18" s="340"/>
      <c r="HOE18" s="340"/>
      <c r="HOF18" s="340"/>
      <c r="HOG18" s="340"/>
      <c r="HOH18" s="340"/>
      <c r="HOI18" s="340"/>
      <c r="HOJ18" s="340"/>
      <c r="HOK18" s="340"/>
      <c r="HOL18" s="340"/>
      <c r="HOM18" s="340"/>
      <c r="HON18" s="340"/>
      <c r="HOO18" s="340"/>
      <c r="HOP18" s="340"/>
      <c r="HOQ18" s="340"/>
      <c r="HOR18" s="340"/>
      <c r="HOS18" s="340"/>
      <c r="HOT18" s="340"/>
      <c r="HOU18" s="340"/>
      <c r="HOV18" s="340"/>
      <c r="HOW18" s="340"/>
      <c r="HOX18" s="340"/>
      <c r="HOY18" s="340"/>
      <c r="HOZ18" s="340"/>
      <c r="HPA18" s="340"/>
      <c r="HPB18" s="340"/>
      <c r="HPC18" s="340"/>
      <c r="HPD18" s="340"/>
      <c r="HPE18" s="340"/>
      <c r="HPF18" s="340"/>
      <c r="HPG18" s="340"/>
      <c r="HPH18" s="340"/>
      <c r="HPI18" s="340"/>
      <c r="HPJ18" s="340"/>
      <c r="HPK18" s="340"/>
      <c r="HPL18" s="340"/>
      <c r="HPM18" s="340"/>
      <c r="HPN18" s="340"/>
      <c r="HPO18" s="340"/>
      <c r="HPP18" s="340"/>
      <c r="HPQ18" s="340"/>
      <c r="HPR18" s="340"/>
      <c r="HPS18" s="340"/>
      <c r="HPT18" s="340"/>
      <c r="HPU18" s="340"/>
      <c r="HPV18" s="340"/>
      <c r="HPW18" s="340"/>
      <c r="HPX18" s="340"/>
      <c r="HPY18" s="340"/>
      <c r="HPZ18" s="340"/>
      <c r="HQA18" s="340"/>
      <c r="HQB18" s="340"/>
      <c r="HQC18" s="340"/>
      <c r="HQD18" s="340"/>
      <c r="HQE18" s="340"/>
      <c r="HQF18" s="340"/>
      <c r="HQG18" s="340"/>
      <c r="HQH18" s="340"/>
      <c r="HQI18" s="340"/>
      <c r="HQJ18" s="340"/>
      <c r="HQK18" s="340"/>
      <c r="HQL18" s="340"/>
      <c r="HQM18" s="340"/>
      <c r="HQN18" s="340"/>
      <c r="HQO18" s="340"/>
      <c r="HQP18" s="340"/>
      <c r="HQQ18" s="340"/>
      <c r="HQR18" s="340"/>
      <c r="HQS18" s="340"/>
      <c r="HQT18" s="340"/>
      <c r="HQU18" s="340"/>
      <c r="HQV18" s="340"/>
      <c r="HQW18" s="340"/>
      <c r="HQX18" s="340"/>
      <c r="HQY18" s="340"/>
      <c r="HQZ18" s="340"/>
      <c r="HRA18" s="340"/>
      <c r="HRB18" s="340"/>
      <c r="HRC18" s="340"/>
      <c r="HRD18" s="340"/>
      <c r="HRE18" s="340"/>
      <c r="HRF18" s="340"/>
      <c r="HRG18" s="340"/>
      <c r="HRH18" s="340"/>
      <c r="HRI18" s="340"/>
      <c r="HRJ18" s="340"/>
      <c r="HRK18" s="340"/>
      <c r="HRL18" s="340"/>
      <c r="HRM18" s="340"/>
      <c r="HRN18" s="340"/>
      <c r="HRO18" s="340"/>
      <c r="HRP18" s="340"/>
      <c r="HRQ18" s="340"/>
      <c r="HRR18" s="340"/>
      <c r="HRS18" s="340"/>
      <c r="HRT18" s="340"/>
      <c r="HRU18" s="340"/>
      <c r="HRV18" s="340"/>
      <c r="HRW18" s="340"/>
      <c r="HRX18" s="340"/>
      <c r="HRY18" s="340"/>
      <c r="HRZ18" s="340"/>
      <c r="HSA18" s="340"/>
      <c r="HSB18" s="340"/>
      <c r="HSC18" s="340"/>
      <c r="HSD18" s="340"/>
      <c r="HSE18" s="340"/>
      <c r="HSF18" s="340"/>
      <c r="HSG18" s="340"/>
      <c r="HSH18" s="340"/>
      <c r="HSI18" s="340"/>
      <c r="HSJ18" s="340"/>
      <c r="HSK18" s="340"/>
      <c r="HSL18" s="340"/>
      <c r="HSM18" s="340"/>
      <c r="HSN18" s="340"/>
      <c r="HSO18" s="340"/>
      <c r="HSP18" s="340"/>
      <c r="HSQ18" s="340"/>
      <c r="HSR18" s="340"/>
      <c r="HSS18" s="340"/>
      <c r="HST18" s="340"/>
      <c r="HSU18" s="340"/>
      <c r="HSV18" s="340"/>
      <c r="HSW18" s="340"/>
      <c r="HSX18" s="340"/>
      <c r="HSY18" s="340"/>
      <c r="HSZ18" s="340"/>
      <c r="HTA18" s="340"/>
      <c r="HTB18" s="340"/>
      <c r="HTC18" s="340"/>
      <c r="HTD18" s="340"/>
      <c r="HTE18" s="340"/>
      <c r="HTF18" s="340"/>
      <c r="HTG18" s="340"/>
      <c r="HTH18" s="340"/>
      <c r="HTI18" s="340"/>
      <c r="HTJ18" s="340"/>
      <c r="HTK18" s="340"/>
      <c r="HTL18" s="340"/>
      <c r="HTM18" s="340"/>
      <c r="HTN18" s="340"/>
      <c r="HTO18" s="340"/>
      <c r="HTP18" s="340"/>
      <c r="HTQ18" s="340"/>
      <c r="HTR18" s="340"/>
      <c r="HTS18" s="340"/>
      <c r="HTT18" s="340"/>
      <c r="HTU18" s="340"/>
      <c r="HTV18" s="340"/>
      <c r="HTW18" s="340"/>
      <c r="HTX18" s="340"/>
      <c r="HTY18" s="340"/>
      <c r="HTZ18" s="340"/>
      <c r="HUA18" s="340"/>
      <c r="HUB18" s="340"/>
      <c r="HUC18" s="340"/>
      <c r="HUD18" s="340"/>
      <c r="HUE18" s="340"/>
      <c r="HUF18" s="340"/>
      <c r="HUG18" s="340"/>
      <c r="HUH18" s="340"/>
      <c r="HUI18" s="340"/>
      <c r="HUJ18" s="340"/>
      <c r="HUK18" s="340"/>
      <c r="HUL18" s="340"/>
      <c r="HUM18" s="340"/>
      <c r="HUN18" s="340"/>
      <c r="HUO18" s="340"/>
      <c r="HUP18" s="340"/>
      <c r="HUQ18" s="340"/>
      <c r="HUR18" s="340"/>
      <c r="HUS18" s="340"/>
      <c r="HUT18" s="340"/>
      <c r="HUU18" s="340"/>
      <c r="HUV18" s="340"/>
      <c r="HUW18" s="340"/>
      <c r="HUX18" s="340"/>
      <c r="HUY18" s="340"/>
      <c r="HUZ18" s="340"/>
      <c r="HVA18" s="340"/>
      <c r="HVB18" s="340"/>
      <c r="HVC18" s="340"/>
      <c r="HVD18" s="340"/>
      <c r="HVE18" s="340"/>
      <c r="HVF18" s="340"/>
      <c r="HVG18" s="340"/>
      <c r="HVH18" s="340"/>
      <c r="HVI18" s="340"/>
      <c r="HVJ18" s="340"/>
      <c r="HVK18" s="340"/>
      <c r="HVL18" s="340"/>
      <c r="HVM18" s="340"/>
      <c r="HVN18" s="340"/>
      <c r="HVO18" s="340"/>
      <c r="HVP18" s="340"/>
      <c r="HVQ18" s="340"/>
      <c r="HVR18" s="340"/>
      <c r="HVS18" s="340"/>
      <c r="HVT18" s="340"/>
      <c r="HVU18" s="340"/>
      <c r="HVV18" s="340"/>
      <c r="HVW18" s="340"/>
      <c r="HVX18" s="340"/>
      <c r="HVY18" s="340"/>
      <c r="HVZ18" s="340"/>
      <c r="HWA18" s="340"/>
      <c r="HWB18" s="340"/>
      <c r="HWC18" s="340"/>
      <c r="HWD18" s="340"/>
      <c r="HWE18" s="340"/>
      <c r="HWF18" s="340"/>
      <c r="HWG18" s="340"/>
      <c r="HWH18" s="340"/>
      <c r="HWI18" s="340"/>
      <c r="HWJ18" s="340"/>
      <c r="HWK18" s="340"/>
      <c r="HWL18" s="340"/>
      <c r="HWM18" s="340"/>
      <c r="HWN18" s="340"/>
      <c r="HWO18" s="340"/>
      <c r="HWP18" s="340"/>
      <c r="HWQ18" s="340"/>
      <c r="HWR18" s="340"/>
      <c r="HWS18" s="340"/>
      <c r="HWT18" s="340"/>
      <c r="HWU18" s="340"/>
      <c r="HWV18" s="340"/>
      <c r="HWW18" s="340"/>
      <c r="HWX18" s="340"/>
      <c r="HWY18" s="340"/>
      <c r="HWZ18" s="340"/>
      <c r="HXA18" s="340"/>
      <c r="HXB18" s="340"/>
      <c r="HXC18" s="340"/>
      <c r="HXD18" s="340"/>
      <c r="HXE18" s="340"/>
      <c r="HXF18" s="340"/>
      <c r="HXG18" s="340"/>
      <c r="HXH18" s="340"/>
      <c r="HXI18" s="340"/>
      <c r="HXJ18" s="340"/>
      <c r="HXK18" s="340"/>
      <c r="HXL18" s="340"/>
      <c r="HXM18" s="340"/>
      <c r="HXN18" s="340"/>
      <c r="HXO18" s="340"/>
      <c r="HXP18" s="340"/>
      <c r="HXQ18" s="340"/>
      <c r="HXR18" s="340"/>
      <c r="HXS18" s="340"/>
      <c r="HXT18" s="340"/>
      <c r="HXU18" s="340"/>
      <c r="HXV18" s="340"/>
      <c r="HXW18" s="340"/>
      <c r="HXX18" s="340"/>
      <c r="HXY18" s="340"/>
      <c r="HXZ18" s="340"/>
      <c r="HYA18" s="340"/>
      <c r="HYB18" s="340"/>
      <c r="HYC18" s="340"/>
      <c r="HYD18" s="340"/>
      <c r="HYE18" s="340"/>
      <c r="HYF18" s="340"/>
      <c r="HYG18" s="340"/>
      <c r="HYH18" s="340"/>
      <c r="HYI18" s="340"/>
      <c r="HYJ18" s="340"/>
      <c r="HYK18" s="340"/>
      <c r="HYL18" s="340"/>
      <c r="HYM18" s="340"/>
      <c r="HYN18" s="340"/>
      <c r="HYO18" s="340"/>
      <c r="HYP18" s="340"/>
      <c r="HYQ18" s="340"/>
      <c r="HYR18" s="340"/>
      <c r="HYS18" s="340"/>
      <c r="HYT18" s="340"/>
      <c r="HYU18" s="340"/>
      <c r="HYV18" s="340"/>
      <c r="HYW18" s="340"/>
      <c r="HYX18" s="340"/>
      <c r="HYY18" s="340"/>
      <c r="HYZ18" s="340"/>
      <c r="HZA18" s="340"/>
      <c r="HZB18" s="340"/>
      <c r="HZC18" s="340"/>
      <c r="HZD18" s="340"/>
      <c r="HZE18" s="340"/>
      <c r="HZF18" s="340"/>
      <c r="HZG18" s="340"/>
      <c r="HZH18" s="340"/>
      <c r="HZI18" s="340"/>
      <c r="HZJ18" s="340"/>
      <c r="HZK18" s="340"/>
      <c r="HZL18" s="340"/>
      <c r="HZM18" s="340"/>
      <c r="HZN18" s="340"/>
      <c r="HZO18" s="340"/>
      <c r="HZP18" s="340"/>
      <c r="HZQ18" s="340"/>
      <c r="HZR18" s="340"/>
      <c r="HZS18" s="340"/>
      <c r="HZT18" s="340"/>
      <c r="HZU18" s="340"/>
      <c r="HZV18" s="340"/>
      <c r="HZW18" s="340"/>
      <c r="HZX18" s="340"/>
      <c r="HZY18" s="340"/>
      <c r="HZZ18" s="340"/>
      <c r="IAA18" s="340"/>
      <c r="IAB18" s="340"/>
      <c r="IAC18" s="340"/>
      <c r="IAD18" s="340"/>
      <c r="IAE18" s="340"/>
      <c r="IAF18" s="340"/>
      <c r="IAG18" s="340"/>
      <c r="IAH18" s="340"/>
      <c r="IAI18" s="340"/>
      <c r="IAJ18" s="340"/>
      <c r="IAK18" s="340"/>
      <c r="IAL18" s="340"/>
      <c r="IAM18" s="340"/>
      <c r="IAN18" s="340"/>
      <c r="IAO18" s="340"/>
      <c r="IAP18" s="340"/>
      <c r="IAQ18" s="340"/>
      <c r="IAR18" s="340"/>
      <c r="IAS18" s="340"/>
      <c r="IAT18" s="340"/>
      <c r="IAU18" s="340"/>
      <c r="IAV18" s="340"/>
      <c r="IAW18" s="340"/>
      <c r="IAX18" s="340"/>
      <c r="IAY18" s="340"/>
      <c r="IAZ18" s="340"/>
      <c r="IBA18" s="340"/>
      <c r="IBB18" s="340"/>
      <c r="IBC18" s="340"/>
      <c r="IBD18" s="340"/>
      <c r="IBE18" s="340"/>
      <c r="IBF18" s="340"/>
      <c r="IBG18" s="340"/>
      <c r="IBH18" s="340"/>
      <c r="IBI18" s="340"/>
      <c r="IBJ18" s="340"/>
      <c r="IBK18" s="340"/>
      <c r="IBL18" s="340"/>
      <c r="IBM18" s="340"/>
      <c r="IBN18" s="340"/>
      <c r="IBO18" s="340"/>
      <c r="IBP18" s="340"/>
      <c r="IBQ18" s="340"/>
      <c r="IBR18" s="340"/>
      <c r="IBS18" s="340"/>
      <c r="IBT18" s="340"/>
      <c r="IBU18" s="340"/>
      <c r="IBV18" s="340"/>
      <c r="IBW18" s="340"/>
      <c r="IBX18" s="340"/>
      <c r="IBY18" s="340"/>
      <c r="IBZ18" s="340"/>
      <c r="ICA18" s="340"/>
      <c r="ICB18" s="340"/>
      <c r="ICC18" s="340"/>
      <c r="ICD18" s="340"/>
      <c r="ICE18" s="340"/>
      <c r="ICF18" s="340"/>
      <c r="ICG18" s="340"/>
      <c r="ICH18" s="340"/>
      <c r="ICI18" s="340"/>
      <c r="ICJ18" s="340"/>
      <c r="ICK18" s="340"/>
      <c r="ICL18" s="340"/>
      <c r="ICM18" s="340"/>
      <c r="ICN18" s="340"/>
      <c r="ICO18" s="340"/>
      <c r="ICP18" s="340"/>
      <c r="ICQ18" s="340"/>
      <c r="ICR18" s="340"/>
      <c r="ICS18" s="340"/>
      <c r="ICT18" s="340"/>
      <c r="ICU18" s="340"/>
      <c r="ICV18" s="340"/>
      <c r="ICW18" s="340"/>
      <c r="ICX18" s="340"/>
      <c r="ICY18" s="340"/>
      <c r="ICZ18" s="340"/>
      <c r="IDA18" s="340"/>
      <c r="IDB18" s="340"/>
      <c r="IDC18" s="340"/>
      <c r="IDD18" s="340"/>
      <c r="IDE18" s="340"/>
      <c r="IDF18" s="340"/>
      <c r="IDG18" s="340"/>
      <c r="IDH18" s="340"/>
      <c r="IDI18" s="340"/>
      <c r="IDJ18" s="340"/>
      <c r="IDK18" s="340"/>
      <c r="IDL18" s="340"/>
      <c r="IDM18" s="340"/>
      <c r="IDN18" s="340"/>
      <c r="IDO18" s="340"/>
      <c r="IDP18" s="340"/>
      <c r="IDQ18" s="340"/>
      <c r="IDR18" s="340"/>
      <c r="IDS18" s="340"/>
      <c r="IDT18" s="340"/>
      <c r="IDU18" s="340"/>
      <c r="IDV18" s="340"/>
      <c r="IDW18" s="340"/>
      <c r="IDX18" s="340"/>
      <c r="IDY18" s="340"/>
      <c r="IDZ18" s="340"/>
      <c r="IEA18" s="340"/>
      <c r="IEB18" s="340"/>
      <c r="IEC18" s="340"/>
      <c r="IED18" s="340"/>
      <c r="IEE18" s="340"/>
      <c r="IEF18" s="340"/>
      <c r="IEG18" s="340"/>
      <c r="IEH18" s="340"/>
      <c r="IEI18" s="340"/>
      <c r="IEJ18" s="340"/>
      <c r="IEK18" s="340"/>
      <c r="IEL18" s="340"/>
      <c r="IEM18" s="340"/>
      <c r="IEN18" s="340"/>
      <c r="IEO18" s="340"/>
      <c r="IEP18" s="340"/>
      <c r="IEQ18" s="340"/>
      <c r="IER18" s="340"/>
      <c r="IES18" s="340"/>
      <c r="IET18" s="340"/>
      <c r="IEU18" s="340"/>
      <c r="IEV18" s="340"/>
      <c r="IEW18" s="340"/>
      <c r="IEX18" s="340"/>
      <c r="IEY18" s="340"/>
      <c r="IEZ18" s="340"/>
      <c r="IFA18" s="340"/>
      <c r="IFB18" s="340"/>
      <c r="IFC18" s="340"/>
      <c r="IFD18" s="340"/>
      <c r="IFE18" s="340"/>
      <c r="IFF18" s="340"/>
      <c r="IFG18" s="340"/>
      <c r="IFH18" s="340"/>
      <c r="IFI18" s="340"/>
      <c r="IFJ18" s="340"/>
      <c r="IFK18" s="340"/>
      <c r="IFL18" s="340"/>
      <c r="IFM18" s="340"/>
      <c r="IFN18" s="340"/>
      <c r="IFO18" s="340"/>
      <c r="IFP18" s="340"/>
      <c r="IFQ18" s="340"/>
      <c r="IFR18" s="340"/>
      <c r="IFS18" s="340"/>
      <c r="IFT18" s="340"/>
      <c r="IFU18" s="340"/>
      <c r="IFV18" s="340"/>
      <c r="IFW18" s="340"/>
      <c r="IFX18" s="340"/>
      <c r="IFY18" s="340"/>
      <c r="IFZ18" s="340"/>
      <c r="IGA18" s="340"/>
      <c r="IGB18" s="340"/>
      <c r="IGC18" s="340"/>
      <c r="IGD18" s="340"/>
      <c r="IGE18" s="340"/>
      <c r="IGF18" s="340"/>
      <c r="IGG18" s="340"/>
      <c r="IGH18" s="340"/>
      <c r="IGI18" s="340"/>
      <c r="IGJ18" s="340"/>
      <c r="IGK18" s="340"/>
      <c r="IGL18" s="340"/>
      <c r="IGM18" s="340"/>
      <c r="IGN18" s="340"/>
      <c r="IGO18" s="340"/>
      <c r="IGP18" s="340"/>
      <c r="IGQ18" s="340"/>
      <c r="IGR18" s="340"/>
      <c r="IGS18" s="340"/>
      <c r="IGT18" s="340"/>
      <c r="IGU18" s="340"/>
      <c r="IGV18" s="340"/>
      <c r="IGW18" s="340"/>
      <c r="IGX18" s="340"/>
      <c r="IGY18" s="340"/>
      <c r="IGZ18" s="340"/>
      <c r="IHA18" s="340"/>
      <c r="IHB18" s="340"/>
      <c r="IHC18" s="340"/>
      <c r="IHD18" s="340"/>
      <c r="IHE18" s="340"/>
      <c r="IHF18" s="340"/>
      <c r="IHG18" s="340"/>
      <c r="IHH18" s="340"/>
      <c r="IHI18" s="340"/>
      <c r="IHJ18" s="340"/>
      <c r="IHK18" s="340"/>
      <c r="IHL18" s="340"/>
      <c r="IHM18" s="340"/>
      <c r="IHN18" s="340"/>
      <c r="IHO18" s="340"/>
      <c r="IHP18" s="340"/>
      <c r="IHQ18" s="340"/>
      <c r="IHR18" s="340"/>
      <c r="IHS18" s="340"/>
      <c r="IHT18" s="340"/>
      <c r="IHU18" s="340"/>
      <c r="IHV18" s="340"/>
      <c r="IHW18" s="340"/>
      <c r="IHX18" s="340"/>
      <c r="IHY18" s="340"/>
      <c r="IHZ18" s="340"/>
      <c r="IIA18" s="340"/>
      <c r="IIB18" s="340"/>
      <c r="IIC18" s="340"/>
      <c r="IID18" s="340"/>
      <c r="IIE18" s="340"/>
      <c r="IIF18" s="340"/>
      <c r="IIG18" s="340"/>
      <c r="IIH18" s="340"/>
      <c r="III18" s="340"/>
      <c r="IIJ18" s="340"/>
      <c r="IIK18" s="340"/>
      <c r="IIL18" s="340"/>
      <c r="IIM18" s="340"/>
      <c r="IIN18" s="340"/>
      <c r="IIO18" s="340"/>
      <c r="IIP18" s="340"/>
      <c r="IIQ18" s="340"/>
      <c r="IIR18" s="340"/>
      <c r="IIS18" s="340"/>
      <c r="IIT18" s="340"/>
      <c r="IIU18" s="340"/>
      <c r="IIV18" s="340"/>
      <c r="IIW18" s="340"/>
      <c r="IIX18" s="340"/>
      <c r="IIY18" s="340"/>
      <c r="IIZ18" s="340"/>
      <c r="IJA18" s="340"/>
      <c r="IJB18" s="340"/>
      <c r="IJC18" s="340"/>
      <c r="IJD18" s="340"/>
      <c r="IJE18" s="340"/>
      <c r="IJF18" s="340"/>
      <c r="IJG18" s="340"/>
      <c r="IJH18" s="340"/>
      <c r="IJI18" s="340"/>
      <c r="IJJ18" s="340"/>
      <c r="IJK18" s="340"/>
      <c r="IJL18" s="340"/>
      <c r="IJM18" s="340"/>
      <c r="IJN18" s="340"/>
      <c r="IJO18" s="340"/>
      <c r="IJP18" s="340"/>
      <c r="IJQ18" s="340"/>
      <c r="IJR18" s="340"/>
      <c r="IJS18" s="340"/>
      <c r="IJT18" s="340"/>
      <c r="IJU18" s="340"/>
      <c r="IJV18" s="340"/>
      <c r="IJW18" s="340"/>
      <c r="IJX18" s="340"/>
      <c r="IJY18" s="340"/>
      <c r="IJZ18" s="340"/>
      <c r="IKA18" s="340"/>
      <c r="IKB18" s="340"/>
      <c r="IKC18" s="340"/>
      <c r="IKD18" s="340"/>
      <c r="IKE18" s="340"/>
      <c r="IKF18" s="340"/>
      <c r="IKG18" s="340"/>
      <c r="IKH18" s="340"/>
      <c r="IKI18" s="340"/>
      <c r="IKJ18" s="340"/>
      <c r="IKK18" s="340"/>
      <c r="IKL18" s="340"/>
      <c r="IKM18" s="340"/>
      <c r="IKN18" s="340"/>
      <c r="IKO18" s="340"/>
      <c r="IKP18" s="340"/>
      <c r="IKQ18" s="340"/>
      <c r="IKR18" s="340"/>
      <c r="IKS18" s="340"/>
      <c r="IKT18" s="340"/>
      <c r="IKU18" s="340"/>
      <c r="IKV18" s="340"/>
      <c r="IKW18" s="340"/>
      <c r="IKX18" s="340"/>
      <c r="IKY18" s="340"/>
      <c r="IKZ18" s="340"/>
      <c r="ILA18" s="340"/>
      <c r="ILB18" s="340"/>
      <c r="ILC18" s="340"/>
      <c r="ILD18" s="340"/>
      <c r="ILE18" s="340"/>
      <c r="ILF18" s="340"/>
      <c r="ILG18" s="340"/>
      <c r="ILH18" s="340"/>
      <c r="ILI18" s="340"/>
      <c r="ILJ18" s="340"/>
      <c r="ILK18" s="340"/>
      <c r="ILL18" s="340"/>
      <c r="ILM18" s="340"/>
      <c r="ILN18" s="340"/>
      <c r="ILO18" s="340"/>
      <c r="ILP18" s="340"/>
      <c r="ILQ18" s="340"/>
      <c r="ILR18" s="340"/>
      <c r="ILS18" s="340"/>
      <c r="ILT18" s="340"/>
      <c r="ILU18" s="340"/>
      <c r="ILV18" s="340"/>
      <c r="ILW18" s="340"/>
      <c r="ILX18" s="340"/>
      <c r="ILY18" s="340"/>
      <c r="ILZ18" s="340"/>
      <c r="IMA18" s="340"/>
      <c r="IMB18" s="340"/>
      <c r="IMC18" s="340"/>
      <c r="IMD18" s="340"/>
      <c r="IME18" s="340"/>
      <c r="IMF18" s="340"/>
      <c r="IMG18" s="340"/>
      <c r="IMH18" s="340"/>
      <c r="IMI18" s="340"/>
      <c r="IMJ18" s="340"/>
      <c r="IMK18" s="340"/>
      <c r="IML18" s="340"/>
      <c r="IMM18" s="340"/>
      <c r="IMN18" s="340"/>
      <c r="IMO18" s="340"/>
      <c r="IMP18" s="340"/>
      <c r="IMQ18" s="340"/>
      <c r="IMR18" s="340"/>
      <c r="IMS18" s="340"/>
      <c r="IMT18" s="340"/>
      <c r="IMU18" s="340"/>
      <c r="IMV18" s="340"/>
      <c r="IMW18" s="340"/>
      <c r="IMX18" s="340"/>
      <c r="IMY18" s="340"/>
      <c r="IMZ18" s="340"/>
      <c r="INA18" s="340"/>
      <c r="INB18" s="340"/>
      <c r="INC18" s="340"/>
      <c r="IND18" s="340"/>
      <c r="INE18" s="340"/>
      <c r="INF18" s="340"/>
      <c r="ING18" s="340"/>
      <c r="INH18" s="340"/>
      <c r="INI18" s="340"/>
      <c r="INJ18" s="340"/>
      <c r="INK18" s="340"/>
      <c r="INL18" s="340"/>
      <c r="INM18" s="340"/>
      <c r="INN18" s="340"/>
      <c r="INO18" s="340"/>
      <c r="INP18" s="340"/>
      <c r="INQ18" s="340"/>
      <c r="INR18" s="340"/>
      <c r="INS18" s="340"/>
      <c r="INT18" s="340"/>
      <c r="INU18" s="340"/>
      <c r="INV18" s="340"/>
      <c r="INW18" s="340"/>
      <c r="INX18" s="340"/>
      <c r="INY18" s="340"/>
      <c r="INZ18" s="340"/>
      <c r="IOA18" s="340"/>
      <c r="IOB18" s="340"/>
      <c r="IOC18" s="340"/>
      <c r="IOD18" s="340"/>
      <c r="IOE18" s="340"/>
      <c r="IOF18" s="340"/>
      <c r="IOG18" s="340"/>
      <c r="IOH18" s="340"/>
      <c r="IOI18" s="340"/>
      <c r="IOJ18" s="340"/>
      <c r="IOK18" s="340"/>
      <c r="IOL18" s="340"/>
      <c r="IOM18" s="340"/>
      <c r="ION18" s="340"/>
      <c r="IOO18" s="340"/>
      <c r="IOP18" s="340"/>
      <c r="IOQ18" s="340"/>
      <c r="IOR18" s="340"/>
      <c r="IOS18" s="340"/>
      <c r="IOT18" s="340"/>
      <c r="IOU18" s="340"/>
      <c r="IOV18" s="340"/>
      <c r="IOW18" s="340"/>
      <c r="IOX18" s="340"/>
      <c r="IOY18" s="340"/>
      <c r="IOZ18" s="340"/>
      <c r="IPA18" s="340"/>
      <c r="IPB18" s="340"/>
      <c r="IPC18" s="340"/>
      <c r="IPD18" s="340"/>
      <c r="IPE18" s="340"/>
      <c r="IPF18" s="340"/>
      <c r="IPG18" s="340"/>
      <c r="IPH18" s="340"/>
      <c r="IPI18" s="340"/>
      <c r="IPJ18" s="340"/>
      <c r="IPK18" s="340"/>
      <c r="IPL18" s="340"/>
      <c r="IPM18" s="340"/>
      <c r="IPN18" s="340"/>
      <c r="IPO18" s="340"/>
      <c r="IPP18" s="340"/>
      <c r="IPQ18" s="340"/>
      <c r="IPR18" s="340"/>
      <c r="IPS18" s="340"/>
      <c r="IPT18" s="340"/>
      <c r="IPU18" s="340"/>
      <c r="IPV18" s="340"/>
      <c r="IPW18" s="340"/>
      <c r="IPX18" s="340"/>
      <c r="IPY18" s="340"/>
      <c r="IPZ18" s="340"/>
      <c r="IQA18" s="340"/>
      <c r="IQB18" s="340"/>
      <c r="IQC18" s="340"/>
      <c r="IQD18" s="340"/>
      <c r="IQE18" s="340"/>
      <c r="IQF18" s="340"/>
      <c r="IQG18" s="340"/>
      <c r="IQH18" s="340"/>
      <c r="IQI18" s="340"/>
      <c r="IQJ18" s="340"/>
      <c r="IQK18" s="340"/>
      <c r="IQL18" s="340"/>
      <c r="IQM18" s="340"/>
      <c r="IQN18" s="340"/>
      <c r="IQO18" s="340"/>
      <c r="IQP18" s="340"/>
      <c r="IQQ18" s="340"/>
      <c r="IQR18" s="340"/>
      <c r="IQS18" s="340"/>
      <c r="IQT18" s="340"/>
      <c r="IQU18" s="340"/>
      <c r="IQV18" s="340"/>
      <c r="IQW18" s="340"/>
      <c r="IQX18" s="340"/>
      <c r="IQY18" s="340"/>
      <c r="IQZ18" s="340"/>
      <c r="IRA18" s="340"/>
      <c r="IRB18" s="340"/>
      <c r="IRC18" s="340"/>
      <c r="IRD18" s="340"/>
      <c r="IRE18" s="340"/>
      <c r="IRF18" s="340"/>
      <c r="IRG18" s="340"/>
      <c r="IRH18" s="340"/>
      <c r="IRI18" s="340"/>
      <c r="IRJ18" s="340"/>
      <c r="IRK18" s="340"/>
      <c r="IRL18" s="340"/>
      <c r="IRM18" s="340"/>
      <c r="IRN18" s="340"/>
      <c r="IRO18" s="340"/>
      <c r="IRP18" s="340"/>
      <c r="IRQ18" s="340"/>
      <c r="IRR18" s="340"/>
      <c r="IRS18" s="340"/>
      <c r="IRT18" s="340"/>
      <c r="IRU18" s="340"/>
      <c r="IRV18" s="340"/>
      <c r="IRW18" s="340"/>
      <c r="IRX18" s="340"/>
      <c r="IRY18" s="340"/>
      <c r="IRZ18" s="340"/>
      <c r="ISA18" s="340"/>
      <c r="ISB18" s="340"/>
      <c r="ISC18" s="340"/>
      <c r="ISD18" s="340"/>
      <c r="ISE18" s="340"/>
      <c r="ISF18" s="340"/>
      <c r="ISG18" s="340"/>
      <c r="ISH18" s="340"/>
      <c r="ISI18" s="340"/>
      <c r="ISJ18" s="340"/>
      <c r="ISK18" s="340"/>
      <c r="ISL18" s="340"/>
      <c r="ISM18" s="340"/>
      <c r="ISN18" s="340"/>
      <c r="ISO18" s="340"/>
      <c r="ISP18" s="340"/>
      <c r="ISQ18" s="340"/>
      <c r="ISR18" s="340"/>
      <c r="ISS18" s="340"/>
      <c r="IST18" s="340"/>
      <c r="ISU18" s="340"/>
      <c r="ISV18" s="340"/>
      <c r="ISW18" s="340"/>
      <c r="ISX18" s="340"/>
      <c r="ISY18" s="340"/>
      <c r="ISZ18" s="340"/>
      <c r="ITA18" s="340"/>
      <c r="ITB18" s="340"/>
      <c r="ITC18" s="340"/>
      <c r="ITD18" s="340"/>
      <c r="ITE18" s="340"/>
      <c r="ITF18" s="340"/>
      <c r="ITG18" s="340"/>
      <c r="ITH18" s="340"/>
      <c r="ITI18" s="340"/>
      <c r="ITJ18" s="340"/>
      <c r="ITK18" s="340"/>
      <c r="ITL18" s="340"/>
      <c r="ITM18" s="340"/>
      <c r="ITN18" s="340"/>
      <c r="ITO18" s="340"/>
      <c r="ITP18" s="340"/>
      <c r="ITQ18" s="340"/>
      <c r="ITR18" s="340"/>
      <c r="ITS18" s="340"/>
      <c r="ITT18" s="340"/>
      <c r="ITU18" s="340"/>
      <c r="ITV18" s="340"/>
      <c r="ITW18" s="340"/>
      <c r="ITX18" s="340"/>
      <c r="ITY18" s="340"/>
      <c r="ITZ18" s="340"/>
      <c r="IUA18" s="340"/>
      <c r="IUB18" s="340"/>
      <c r="IUC18" s="340"/>
      <c r="IUD18" s="340"/>
      <c r="IUE18" s="340"/>
      <c r="IUF18" s="340"/>
      <c r="IUG18" s="340"/>
      <c r="IUH18" s="340"/>
      <c r="IUI18" s="340"/>
      <c r="IUJ18" s="340"/>
      <c r="IUK18" s="340"/>
      <c r="IUL18" s="340"/>
      <c r="IUM18" s="340"/>
      <c r="IUN18" s="340"/>
      <c r="IUO18" s="340"/>
      <c r="IUP18" s="340"/>
      <c r="IUQ18" s="340"/>
      <c r="IUR18" s="340"/>
      <c r="IUS18" s="340"/>
      <c r="IUT18" s="340"/>
      <c r="IUU18" s="340"/>
      <c r="IUV18" s="340"/>
      <c r="IUW18" s="340"/>
      <c r="IUX18" s="340"/>
      <c r="IUY18" s="340"/>
      <c r="IUZ18" s="340"/>
      <c r="IVA18" s="340"/>
      <c r="IVB18" s="340"/>
      <c r="IVC18" s="340"/>
      <c r="IVD18" s="340"/>
      <c r="IVE18" s="340"/>
      <c r="IVF18" s="340"/>
      <c r="IVG18" s="340"/>
      <c r="IVH18" s="340"/>
      <c r="IVI18" s="340"/>
      <c r="IVJ18" s="340"/>
      <c r="IVK18" s="340"/>
      <c r="IVL18" s="340"/>
      <c r="IVM18" s="340"/>
      <c r="IVN18" s="340"/>
      <c r="IVO18" s="340"/>
      <c r="IVP18" s="340"/>
      <c r="IVQ18" s="340"/>
      <c r="IVR18" s="340"/>
      <c r="IVS18" s="340"/>
      <c r="IVT18" s="340"/>
      <c r="IVU18" s="340"/>
      <c r="IVV18" s="340"/>
      <c r="IVW18" s="340"/>
      <c r="IVX18" s="340"/>
      <c r="IVY18" s="340"/>
      <c r="IVZ18" s="340"/>
      <c r="IWA18" s="340"/>
      <c r="IWB18" s="340"/>
      <c r="IWC18" s="340"/>
      <c r="IWD18" s="340"/>
      <c r="IWE18" s="340"/>
      <c r="IWF18" s="340"/>
      <c r="IWG18" s="340"/>
      <c r="IWH18" s="340"/>
      <c r="IWI18" s="340"/>
      <c r="IWJ18" s="340"/>
      <c r="IWK18" s="340"/>
      <c r="IWL18" s="340"/>
      <c r="IWM18" s="340"/>
      <c r="IWN18" s="340"/>
      <c r="IWO18" s="340"/>
      <c r="IWP18" s="340"/>
      <c r="IWQ18" s="340"/>
      <c r="IWR18" s="340"/>
      <c r="IWS18" s="340"/>
      <c r="IWT18" s="340"/>
      <c r="IWU18" s="340"/>
      <c r="IWV18" s="340"/>
      <c r="IWW18" s="340"/>
      <c r="IWX18" s="340"/>
      <c r="IWY18" s="340"/>
      <c r="IWZ18" s="340"/>
      <c r="IXA18" s="340"/>
      <c r="IXB18" s="340"/>
      <c r="IXC18" s="340"/>
      <c r="IXD18" s="340"/>
      <c r="IXE18" s="340"/>
      <c r="IXF18" s="340"/>
      <c r="IXG18" s="340"/>
      <c r="IXH18" s="340"/>
      <c r="IXI18" s="340"/>
      <c r="IXJ18" s="340"/>
      <c r="IXK18" s="340"/>
      <c r="IXL18" s="340"/>
      <c r="IXM18" s="340"/>
      <c r="IXN18" s="340"/>
      <c r="IXO18" s="340"/>
      <c r="IXP18" s="340"/>
      <c r="IXQ18" s="340"/>
      <c r="IXR18" s="340"/>
      <c r="IXS18" s="340"/>
      <c r="IXT18" s="340"/>
      <c r="IXU18" s="340"/>
      <c r="IXV18" s="340"/>
      <c r="IXW18" s="340"/>
      <c r="IXX18" s="340"/>
      <c r="IXY18" s="340"/>
      <c r="IXZ18" s="340"/>
      <c r="IYA18" s="340"/>
      <c r="IYB18" s="340"/>
      <c r="IYC18" s="340"/>
      <c r="IYD18" s="340"/>
      <c r="IYE18" s="340"/>
      <c r="IYF18" s="340"/>
      <c r="IYG18" s="340"/>
      <c r="IYH18" s="340"/>
      <c r="IYI18" s="340"/>
      <c r="IYJ18" s="340"/>
      <c r="IYK18" s="340"/>
      <c r="IYL18" s="340"/>
      <c r="IYM18" s="340"/>
      <c r="IYN18" s="340"/>
      <c r="IYO18" s="340"/>
      <c r="IYP18" s="340"/>
      <c r="IYQ18" s="340"/>
      <c r="IYR18" s="340"/>
      <c r="IYS18" s="340"/>
      <c r="IYT18" s="340"/>
      <c r="IYU18" s="340"/>
      <c r="IYV18" s="340"/>
      <c r="IYW18" s="340"/>
      <c r="IYX18" s="340"/>
      <c r="IYY18" s="340"/>
      <c r="IYZ18" s="340"/>
      <c r="IZA18" s="340"/>
      <c r="IZB18" s="340"/>
      <c r="IZC18" s="340"/>
      <c r="IZD18" s="340"/>
      <c r="IZE18" s="340"/>
      <c r="IZF18" s="340"/>
      <c r="IZG18" s="340"/>
      <c r="IZH18" s="340"/>
      <c r="IZI18" s="340"/>
      <c r="IZJ18" s="340"/>
      <c r="IZK18" s="340"/>
      <c r="IZL18" s="340"/>
      <c r="IZM18" s="340"/>
      <c r="IZN18" s="340"/>
      <c r="IZO18" s="340"/>
      <c r="IZP18" s="340"/>
      <c r="IZQ18" s="340"/>
      <c r="IZR18" s="340"/>
      <c r="IZS18" s="340"/>
      <c r="IZT18" s="340"/>
      <c r="IZU18" s="340"/>
      <c r="IZV18" s="340"/>
      <c r="IZW18" s="340"/>
      <c r="IZX18" s="340"/>
      <c r="IZY18" s="340"/>
      <c r="IZZ18" s="340"/>
      <c r="JAA18" s="340"/>
      <c r="JAB18" s="340"/>
      <c r="JAC18" s="340"/>
      <c r="JAD18" s="340"/>
      <c r="JAE18" s="340"/>
      <c r="JAF18" s="340"/>
      <c r="JAG18" s="340"/>
      <c r="JAH18" s="340"/>
      <c r="JAI18" s="340"/>
      <c r="JAJ18" s="340"/>
      <c r="JAK18" s="340"/>
      <c r="JAL18" s="340"/>
      <c r="JAM18" s="340"/>
      <c r="JAN18" s="340"/>
      <c r="JAO18" s="340"/>
      <c r="JAP18" s="340"/>
      <c r="JAQ18" s="340"/>
      <c r="JAR18" s="340"/>
      <c r="JAS18" s="340"/>
      <c r="JAT18" s="340"/>
      <c r="JAU18" s="340"/>
      <c r="JAV18" s="340"/>
      <c r="JAW18" s="340"/>
      <c r="JAX18" s="340"/>
      <c r="JAY18" s="340"/>
      <c r="JAZ18" s="340"/>
      <c r="JBA18" s="340"/>
      <c r="JBB18" s="340"/>
      <c r="JBC18" s="340"/>
      <c r="JBD18" s="340"/>
      <c r="JBE18" s="340"/>
      <c r="JBF18" s="340"/>
      <c r="JBG18" s="340"/>
      <c r="JBH18" s="340"/>
      <c r="JBI18" s="340"/>
      <c r="JBJ18" s="340"/>
      <c r="JBK18" s="340"/>
      <c r="JBL18" s="340"/>
      <c r="JBM18" s="340"/>
      <c r="JBN18" s="340"/>
      <c r="JBO18" s="340"/>
      <c r="JBP18" s="340"/>
      <c r="JBQ18" s="340"/>
      <c r="JBR18" s="340"/>
      <c r="JBS18" s="340"/>
      <c r="JBT18" s="340"/>
      <c r="JBU18" s="340"/>
      <c r="JBV18" s="340"/>
      <c r="JBW18" s="340"/>
      <c r="JBX18" s="340"/>
      <c r="JBY18" s="340"/>
      <c r="JBZ18" s="340"/>
      <c r="JCA18" s="340"/>
      <c r="JCB18" s="340"/>
      <c r="JCC18" s="340"/>
      <c r="JCD18" s="340"/>
      <c r="JCE18" s="340"/>
      <c r="JCF18" s="340"/>
      <c r="JCG18" s="340"/>
      <c r="JCH18" s="340"/>
      <c r="JCI18" s="340"/>
      <c r="JCJ18" s="340"/>
      <c r="JCK18" s="340"/>
      <c r="JCL18" s="340"/>
      <c r="JCM18" s="340"/>
      <c r="JCN18" s="340"/>
      <c r="JCO18" s="340"/>
      <c r="JCP18" s="340"/>
      <c r="JCQ18" s="340"/>
      <c r="JCR18" s="340"/>
      <c r="JCS18" s="340"/>
      <c r="JCT18" s="340"/>
      <c r="JCU18" s="340"/>
      <c r="JCV18" s="340"/>
      <c r="JCW18" s="340"/>
      <c r="JCX18" s="340"/>
      <c r="JCY18" s="340"/>
      <c r="JCZ18" s="340"/>
      <c r="JDA18" s="340"/>
      <c r="JDB18" s="340"/>
      <c r="JDC18" s="340"/>
      <c r="JDD18" s="340"/>
      <c r="JDE18" s="340"/>
      <c r="JDF18" s="340"/>
      <c r="JDG18" s="340"/>
      <c r="JDH18" s="340"/>
      <c r="JDI18" s="340"/>
      <c r="JDJ18" s="340"/>
      <c r="JDK18" s="340"/>
      <c r="JDL18" s="340"/>
      <c r="JDM18" s="340"/>
      <c r="JDN18" s="340"/>
      <c r="JDO18" s="340"/>
      <c r="JDP18" s="340"/>
      <c r="JDQ18" s="340"/>
      <c r="JDR18" s="340"/>
      <c r="JDS18" s="340"/>
      <c r="JDT18" s="340"/>
      <c r="JDU18" s="340"/>
      <c r="JDV18" s="340"/>
      <c r="JDW18" s="340"/>
      <c r="JDX18" s="340"/>
      <c r="JDY18" s="340"/>
      <c r="JDZ18" s="340"/>
      <c r="JEA18" s="340"/>
      <c r="JEB18" s="340"/>
      <c r="JEC18" s="340"/>
      <c r="JED18" s="340"/>
      <c r="JEE18" s="340"/>
      <c r="JEF18" s="340"/>
      <c r="JEG18" s="340"/>
      <c r="JEH18" s="340"/>
      <c r="JEI18" s="340"/>
      <c r="JEJ18" s="340"/>
      <c r="JEK18" s="340"/>
      <c r="JEL18" s="340"/>
      <c r="JEM18" s="340"/>
      <c r="JEN18" s="340"/>
      <c r="JEO18" s="340"/>
      <c r="JEP18" s="340"/>
      <c r="JEQ18" s="340"/>
      <c r="JER18" s="340"/>
      <c r="JES18" s="340"/>
      <c r="JET18" s="340"/>
      <c r="JEU18" s="340"/>
      <c r="JEV18" s="340"/>
      <c r="JEW18" s="340"/>
      <c r="JEX18" s="340"/>
      <c r="JEY18" s="340"/>
      <c r="JEZ18" s="340"/>
      <c r="JFA18" s="340"/>
      <c r="JFB18" s="340"/>
      <c r="JFC18" s="340"/>
      <c r="JFD18" s="340"/>
      <c r="JFE18" s="340"/>
      <c r="JFF18" s="340"/>
      <c r="JFG18" s="340"/>
      <c r="JFH18" s="340"/>
      <c r="JFI18" s="340"/>
      <c r="JFJ18" s="340"/>
      <c r="JFK18" s="340"/>
      <c r="JFL18" s="340"/>
      <c r="JFM18" s="340"/>
      <c r="JFN18" s="340"/>
      <c r="JFO18" s="340"/>
      <c r="JFP18" s="340"/>
      <c r="JFQ18" s="340"/>
      <c r="JFR18" s="340"/>
      <c r="JFS18" s="340"/>
      <c r="JFT18" s="340"/>
      <c r="JFU18" s="340"/>
      <c r="JFV18" s="340"/>
      <c r="JFW18" s="340"/>
      <c r="JFX18" s="340"/>
      <c r="JFY18" s="340"/>
      <c r="JFZ18" s="340"/>
      <c r="JGA18" s="340"/>
      <c r="JGB18" s="340"/>
      <c r="JGC18" s="340"/>
      <c r="JGD18" s="340"/>
      <c r="JGE18" s="340"/>
      <c r="JGF18" s="340"/>
      <c r="JGG18" s="340"/>
      <c r="JGH18" s="340"/>
      <c r="JGI18" s="340"/>
      <c r="JGJ18" s="340"/>
      <c r="JGK18" s="340"/>
      <c r="JGL18" s="340"/>
      <c r="JGM18" s="340"/>
      <c r="JGN18" s="340"/>
      <c r="JGO18" s="340"/>
      <c r="JGP18" s="340"/>
      <c r="JGQ18" s="340"/>
      <c r="JGR18" s="340"/>
      <c r="JGS18" s="340"/>
      <c r="JGT18" s="340"/>
      <c r="JGU18" s="340"/>
      <c r="JGV18" s="340"/>
      <c r="JGW18" s="340"/>
      <c r="JGX18" s="340"/>
      <c r="JGY18" s="340"/>
      <c r="JGZ18" s="340"/>
      <c r="JHA18" s="340"/>
      <c r="JHB18" s="340"/>
      <c r="JHC18" s="340"/>
      <c r="JHD18" s="340"/>
      <c r="JHE18" s="340"/>
      <c r="JHF18" s="340"/>
      <c r="JHG18" s="340"/>
      <c r="JHH18" s="340"/>
      <c r="JHI18" s="340"/>
      <c r="JHJ18" s="340"/>
      <c r="JHK18" s="340"/>
      <c r="JHL18" s="340"/>
      <c r="JHM18" s="340"/>
      <c r="JHN18" s="340"/>
      <c r="JHO18" s="340"/>
      <c r="JHP18" s="340"/>
      <c r="JHQ18" s="340"/>
      <c r="JHR18" s="340"/>
      <c r="JHS18" s="340"/>
      <c r="JHT18" s="340"/>
      <c r="JHU18" s="340"/>
      <c r="JHV18" s="340"/>
      <c r="JHW18" s="340"/>
      <c r="JHX18" s="340"/>
      <c r="JHY18" s="340"/>
      <c r="JHZ18" s="340"/>
      <c r="JIA18" s="340"/>
      <c r="JIB18" s="340"/>
      <c r="JIC18" s="340"/>
      <c r="JID18" s="340"/>
      <c r="JIE18" s="340"/>
      <c r="JIF18" s="340"/>
      <c r="JIG18" s="340"/>
      <c r="JIH18" s="340"/>
      <c r="JII18" s="340"/>
      <c r="JIJ18" s="340"/>
      <c r="JIK18" s="340"/>
      <c r="JIL18" s="340"/>
      <c r="JIM18" s="340"/>
      <c r="JIN18" s="340"/>
      <c r="JIO18" s="340"/>
      <c r="JIP18" s="340"/>
      <c r="JIQ18" s="340"/>
      <c r="JIR18" s="340"/>
      <c r="JIS18" s="340"/>
      <c r="JIT18" s="340"/>
      <c r="JIU18" s="340"/>
      <c r="JIV18" s="340"/>
      <c r="JIW18" s="340"/>
      <c r="JIX18" s="340"/>
      <c r="JIY18" s="340"/>
      <c r="JIZ18" s="340"/>
      <c r="JJA18" s="340"/>
      <c r="JJB18" s="340"/>
      <c r="JJC18" s="340"/>
      <c r="JJD18" s="340"/>
      <c r="JJE18" s="340"/>
      <c r="JJF18" s="340"/>
      <c r="JJG18" s="340"/>
      <c r="JJH18" s="340"/>
      <c r="JJI18" s="340"/>
      <c r="JJJ18" s="340"/>
      <c r="JJK18" s="340"/>
      <c r="JJL18" s="340"/>
      <c r="JJM18" s="340"/>
      <c r="JJN18" s="340"/>
      <c r="JJO18" s="340"/>
      <c r="JJP18" s="340"/>
      <c r="JJQ18" s="340"/>
      <c r="JJR18" s="340"/>
      <c r="JJS18" s="340"/>
      <c r="JJT18" s="340"/>
      <c r="JJU18" s="340"/>
      <c r="JJV18" s="340"/>
      <c r="JJW18" s="340"/>
      <c r="JJX18" s="340"/>
      <c r="JJY18" s="340"/>
      <c r="JJZ18" s="340"/>
      <c r="JKA18" s="340"/>
      <c r="JKB18" s="340"/>
      <c r="JKC18" s="340"/>
      <c r="JKD18" s="340"/>
      <c r="JKE18" s="340"/>
      <c r="JKF18" s="340"/>
      <c r="JKG18" s="340"/>
      <c r="JKH18" s="340"/>
      <c r="JKI18" s="340"/>
      <c r="JKJ18" s="340"/>
      <c r="JKK18" s="340"/>
      <c r="JKL18" s="340"/>
      <c r="JKM18" s="340"/>
      <c r="JKN18" s="340"/>
      <c r="JKO18" s="340"/>
      <c r="JKP18" s="340"/>
      <c r="JKQ18" s="340"/>
      <c r="JKR18" s="340"/>
      <c r="JKS18" s="340"/>
      <c r="JKT18" s="340"/>
      <c r="JKU18" s="340"/>
      <c r="JKV18" s="340"/>
      <c r="JKW18" s="340"/>
      <c r="JKX18" s="340"/>
      <c r="JKY18" s="340"/>
      <c r="JKZ18" s="340"/>
      <c r="JLA18" s="340"/>
      <c r="JLB18" s="340"/>
      <c r="JLC18" s="340"/>
      <c r="JLD18" s="340"/>
      <c r="JLE18" s="340"/>
      <c r="JLF18" s="340"/>
      <c r="JLG18" s="340"/>
      <c r="JLH18" s="340"/>
      <c r="JLI18" s="340"/>
      <c r="JLJ18" s="340"/>
      <c r="JLK18" s="340"/>
      <c r="JLL18" s="340"/>
      <c r="JLM18" s="340"/>
      <c r="JLN18" s="340"/>
      <c r="JLO18" s="340"/>
      <c r="JLP18" s="340"/>
      <c r="JLQ18" s="340"/>
      <c r="JLR18" s="340"/>
      <c r="JLS18" s="340"/>
      <c r="JLT18" s="340"/>
      <c r="JLU18" s="340"/>
      <c r="JLV18" s="340"/>
      <c r="JLW18" s="340"/>
      <c r="JLX18" s="340"/>
      <c r="JLY18" s="340"/>
      <c r="JLZ18" s="340"/>
      <c r="JMA18" s="340"/>
      <c r="JMB18" s="340"/>
      <c r="JMC18" s="340"/>
      <c r="JMD18" s="340"/>
      <c r="JME18" s="340"/>
      <c r="JMF18" s="340"/>
      <c r="JMG18" s="340"/>
      <c r="JMH18" s="340"/>
      <c r="JMI18" s="340"/>
      <c r="JMJ18" s="340"/>
      <c r="JMK18" s="340"/>
      <c r="JML18" s="340"/>
      <c r="JMM18" s="340"/>
      <c r="JMN18" s="340"/>
      <c r="JMO18" s="340"/>
      <c r="JMP18" s="340"/>
      <c r="JMQ18" s="340"/>
      <c r="JMR18" s="340"/>
      <c r="JMS18" s="340"/>
      <c r="JMT18" s="340"/>
      <c r="JMU18" s="340"/>
      <c r="JMV18" s="340"/>
      <c r="JMW18" s="340"/>
      <c r="JMX18" s="340"/>
      <c r="JMY18" s="340"/>
      <c r="JMZ18" s="340"/>
      <c r="JNA18" s="340"/>
      <c r="JNB18" s="340"/>
      <c r="JNC18" s="340"/>
      <c r="JND18" s="340"/>
      <c r="JNE18" s="340"/>
      <c r="JNF18" s="340"/>
      <c r="JNG18" s="340"/>
      <c r="JNH18" s="340"/>
      <c r="JNI18" s="340"/>
      <c r="JNJ18" s="340"/>
      <c r="JNK18" s="340"/>
      <c r="JNL18" s="340"/>
      <c r="JNM18" s="340"/>
      <c r="JNN18" s="340"/>
      <c r="JNO18" s="340"/>
      <c r="JNP18" s="340"/>
      <c r="JNQ18" s="340"/>
      <c r="JNR18" s="340"/>
      <c r="JNS18" s="340"/>
      <c r="JNT18" s="340"/>
      <c r="JNU18" s="340"/>
      <c r="JNV18" s="340"/>
      <c r="JNW18" s="340"/>
      <c r="JNX18" s="340"/>
      <c r="JNY18" s="340"/>
      <c r="JNZ18" s="340"/>
      <c r="JOA18" s="340"/>
      <c r="JOB18" s="340"/>
      <c r="JOC18" s="340"/>
      <c r="JOD18" s="340"/>
      <c r="JOE18" s="340"/>
      <c r="JOF18" s="340"/>
      <c r="JOG18" s="340"/>
      <c r="JOH18" s="340"/>
      <c r="JOI18" s="340"/>
      <c r="JOJ18" s="340"/>
      <c r="JOK18" s="340"/>
      <c r="JOL18" s="340"/>
      <c r="JOM18" s="340"/>
      <c r="JON18" s="340"/>
      <c r="JOO18" s="340"/>
      <c r="JOP18" s="340"/>
      <c r="JOQ18" s="340"/>
      <c r="JOR18" s="340"/>
      <c r="JOS18" s="340"/>
      <c r="JOT18" s="340"/>
      <c r="JOU18" s="340"/>
      <c r="JOV18" s="340"/>
      <c r="JOW18" s="340"/>
      <c r="JOX18" s="340"/>
      <c r="JOY18" s="340"/>
      <c r="JOZ18" s="340"/>
      <c r="JPA18" s="340"/>
      <c r="JPB18" s="340"/>
      <c r="JPC18" s="340"/>
      <c r="JPD18" s="340"/>
      <c r="JPE18" s="340"/>
      <c r="JPF18" s="340"/>
      <c r="JPG18" s="340"/>
      <c r="JPH18" s="340"/>
      <c r="JPI18" s="340"/>
      <c r="JPJ18" s="340"/>
      <c r="JPK18" s="340"/>
      <c r="JPL18" s="340"/>
      <c r="JPM18" s="340"/>
      <c r="JPN18" s="340"/>
      <c r="JPO18" s="340"/>
      <c r="JPP18" s="340"/>
      <c r="JPQ18" s="340"/>
      <c r="JPR18" s="340"/>
      <c r="JPS18" s="340"/>
      <c r="JPT18" s="340"/>
      <c r="JPU18" s="340"/>
      <c r="JPV18" s="340"/>
      <c r="JPW18" s="340"/>
      <c r="JPX18" s="340"/>
      <c r="JPY18" s="340"/>
      <c r="JPZ18" s="340"/>
      <c r="JQA18" s="340"/>
      <c r="JQB18" s="340"/>
      <c r="JQC18" s="340"/>
      <c r="JQD18" s="340"/>
      <c r="JQE18" s="340"/>
      <c r="JQF18" s="340"/>
      <c r="JQG18" s="340"/>
      <c r="JQH18" s="340"/>
      <c r="JQI18" s="340"/>
      <c r="JQJ18" s="340"/>
      <c r="JQK18" s="340"/>
      <c r="JQL18" s="340"/>
      <c r="JQM18" s="340"/>
      <c r="JQN18" s="340"/>
      <c r="JQO18" s="340"/>
      <c r="JQP18" s="340"/>
      <c r="JQQ18" s="340"/>
      <c r="JQR18" s="340"/>
      <c r="JQS18" s="340"/>
      <c r="JQT18" s="340"/>
      <c r="JQU18" s="340"/>
      <c r="JQV18" s="340"/>
      <c r="JQW18" s="340"/>
      <c r="JQX18" s="340"/>
      <c r="JQY18" s="340"/>
      <c r="JQZ18" s="340"/>
      <c r="JRA18" s="340"/>
      <c r="JRB18" s="340"/>
      <c r="JRC18" s="340"/>
      <c r="JRD18" s="340"/>
      <c r="JRE18" s="340"/>
      <c r="JRF18" s="340"/>
      <c r="JRG18" s="340"/>
      <c r="JRH18" s="340"/>
      <c r="JRI18" s="340"/>
      <c r="JRJ18" s="340"/>
      <c r="JRK18" s="340"/>
      <c r="JRL18" s="340"/>
      <c r="JRM18" s="340"/>
      <c r="JRN18" s="340"/>
      <c r="JRO18" s="340"/>
      <c r="JRP18" s="340"/>
      <c r="JRQ18" s="340"/>
      <c r="JRR18" s="340"/>
      <c r="JRS18" s="340"/>
      <c r="JRT18" s="340"/>
      <c r="JRU18" s="340"/>
      <c r="JRV18" s="340"/>
      <c r="JRW18" s="340"/>
      <c r="JRX18" s="340"/>
      <c r="JRY18" s="340"/>
      <c r="JRZ18" s="340"/>
      <c r="JSA18" s="340"/>
      <c r="JSB18" s="340"/>
      <c r="JSC18" s="340"/>
      <c r="JSD18" s="340"/>
      <c r="JSE18" s="340"/>
      <c r="JSF18" s="340"/>
      <c r="JSG18" s="340"/>
      <c r="JSH18" s="340"/>
      <c r="JSI18" s="340"/>
      <c r="JSJ18" s="340"/>
      <c r="JSK18" s="340"/>
      <c r="JSL18" s="340"/>
      <c r="JSM18" s="340"/>
      <c r="JSN18" s="340"/>
      <c r="JSO18" s="340"/>
      <c r="JSP18" s="340"/>
      <c r="JSQ18" s="340"/>
      <c r="JSR18" s="340"/>
      <c r="JSS18" s="340"/>
      <c r="JST18" s="340"/>
      <c r="JSU18" s="340"/>
      <c r="JSV18" s="340"/>
      <c r="JSW18" s="340"/>
      <c r="JSX18" s="340"/>
      <c r="JSY18" s="340"/>
      <c r="JSZ18" s="340"/>
      <c r="JTA18" s="340"/>
      <c r="JTB18" s="340"/>
      <c r="JTC18" s="340"/>
      <c r="JTD18" s="340"/>
      <c r="JTE18" s="340"/>
      <c r="JTF18" s="340"/>
      <c r="JTG18" s="340"/>
      <c r="JTH18" s="340"/>
      <c r="JTI18" s="340"/>
      <c r="JTJ18" s="340"/>
      <c r="JTK18" s="340"/>
      <c r="JTL18" s="340"/>
      <c r="JTM18" s="340"/>
      <c r="JTN18" s="340"/>
      <c r="JTO18" s="340"/>
      <c r="JTP18" s="340"/>
      <c r="JTQ18" s="340"/>
      <c r="JTR18" s="340"/>
      <c r="JTS18" s="340"/>
      <c r="JTT18" s="340"/>
      <c r="JTU18" s="340"/>
      <c r="JTV18" s="340"/>
      <c r="JTW18" s="340"/>
      <c r="JTX18" s="340"/>
      <c r="JTY18" s="340"/>
      <c r="JTZ18" s="340"/>
      <c r="JUA18" s="340"/>
      <c r="JUB18" s="340"/>
      <c r="JUC18" s="340"/>
      <c r="JUD18" s="340"/>
      <c r="JUE18" s="340"/>
      <c r="JUF18" s="340"/>
      <c r="JUG18" s="340"/>
      <c r="JUH18" s="340"/>
      <c r="JUI18" s="340"/>
      <c r="JUJ18" s="340"/>
      <c r="JUK18" s="340"/>
      <c r="JUL18" s="340"/>
      <c r="JUM18" s="340"/>
      <c r="JUN18" s="340"/>
      <c r="JUO18" s="340"/>
      <c r="JUP18" s="340"/>
      <c r="JUQ18" s="340"/>
      <c r="JUR18" s="340"/>
      <c r="JUS18" s="340"/>
      <c r="JUT18" s="340"/>
      <c r="JUU18" s="340"/>
      <c r="JUV18" s="340"/>
      <c r="JUW18" s="340"/>
      <c r="JUX18" s="340"/>
      <c r="JUY18" s="340"/>
      <c r="JUZ18" s="340"/>
      <c r="JVA18" s="340"/>
      <c r="JVB18" s="340"/>
      <c r="JVC18" s="340"/>
      <c r="JVD18" s="340"/>
      <c r="JVE18" s="340"/>
      <c r="JVF18" s="340"/>
      <c r="JVG18" s="340"/>
      <c r="JVH18" s="340"/>
      <c r="JVI18" s="340"/>
      <c r="JVJ18" s="340"/>
      <c r="JVK18" s="340"/>
      <c r="JVL18" s="340"/>
      <c r="JVM18" s="340"/>
      <c r="JVN18" s="340"/>
      <c r="JVO18" s="340"/>
      <c r="JVP18" s="340"/>
      <c r="JVQ18" s="340"/>
      <c r="JVR18" s="340"/>
      <c r="JVS18" s="340"/>
      <c r="JVT18" s="340"/>
      <c r="JVU18" s="340"/>
      <c r="JVV18" s="340"/>
      <c r="JVW18" s="340"/>
      <c r="JVX18" s="340"/>
      <c r="JVY18" s="340"/>
      <c r="JVZ18" s="340"/>
      <c r="JWA18" s="340"/>
      <c r="JWB18" s="340"/>
      <c r="JWC18" s="340"/>
      <c r="JWD18" s="340"/>
      <c r="JWE18" s="340"/>
      <c r="JWF18" s="340"/>
      <c r="JWG18" s="340"/>
      <c r="JWH18" s="340"/>
      <c r="JWI18" s="340"/>
      <c r="JWJ18" s="340"/>
      <c r="JWK18" s="340"/>
      <c r="JWL18" s="340"/>
      <c r="JWM18" s="340"/>
      <c r="JWN18" s="340"/>
      <c r="JWO18" s="340"/>
      <c r="JWP18" s="340"/>
      <c r="JWQ18" s="340"/>
      <c r="JWR18" s="340"/>
      <c r="JWS18" s="340"/>
      <c r="JWT18" s="340"/>
      <c r="JWU18" s="340"/>
      <c r="JWV18" s="340"/>
      <c r="JWW18" s="340"/>
      <c r="JWX18" s="340"/>
      <c r="JWY18" s="340"/>
      <c r="JWZ18" s="340"/>
      <c r="JXA18" s="340"/>
      <c r="JXB18" s="340"/>
      <c r="JXC18" s="340"/>
      <c r="JXD18" s="340"/>
      <c r="JXE18" s="340"/>
      <c r="JXF18" s="340"/>
      <c r="JXG18" s="340"/>
      <c r="JXH18" s="340"/>
      <c r="JXI18" s="340"/>
      <c r="JXJ18" s="340"/>
      <c r="JXK18" s="340"/>
      <c r="JXL18" s="340"/>
      <c r="JXM18" s="340"/>
      <c r="JXN18" s="340"/>
      <c r="JXO18" s="340"/>
      <c r="JXP18" s="340"/>
      <c r="JXQ18" s="340"/>
      <c r="JXR18" s="340"/>
      <c r="JXS18" s="340"/>
      <c r="JXT18" s="340"/>
      <c r="JXU18" s="340"/>
      <c r="JXV18" s="340"/>
      <c r="JXW18" s="340"/>
      <c r="JXX18" s="340"/>
      <c r="JXY18" s="340"/>
      <c r="JXZ18" s="340"/>
      <c r="JYA18" s="340"/>
      <c r="JYB18" s="340"/>
      <c r="JYC18" s="340"/>
      <c r="JYD18" s="340"/>
      <c r="JYE18" s="340"/>
      <c r="JYF18" s="340"/>
      <c r="JYG18" s="340"/>
      <c r="JYH18" s="340"/>
      <c r="JYI18" s="340"/>
      <c r="JYJ18" s="340"/>
      <c r="JYK18" s="340"/>
      <c r="JYL18" s="340"/>
      <c r="JYM18" s="340"/>
      <c r="JYN18" s="340"/>
      <c r="JYO18" s="340"/>
      <c r="JYP18" s="340"/>
      <c r="JYQ18" s="340"/>
      <c r="JYR18" s="340"/>
      <c r="JYS18" s="340"/>
      <c r="JYT18" s="340"/>
      <c r="JYU18" s="340"/>
      <c r="JYV18" s="340"/>
      <c r="JYW18" s="340"/>
      <c r="JYX18" s="340"/>
      <c r="JYY18" s="340"/>
      <c r="JYZ18" s="340"/>
      <c r="JZA18" s="340"/>
      <c r="JZB18" s="340"/>
      <c r="JZC18" s="340"/>
      <c r="JZD18" s="340"/>
      <c r="JZE18" s="340"/>
      <c r="JZF18" s="340"/>
      <c r="JZG18" s="340"/>
      <c r="JZH18" s="340"/>
      <c r="JZI18" s="340"/>
      <c r="JZJ18" s="340"/>
      <c r="JZK18" s="340"/>
      <c r="JZL18" s="340"/>
      <c r="JZM18" s="340"/>
      <c r="JZN18" s="340"/>
      <c r="JZO18" s="340"/>
      <c r="JZP18" s="340"/>
      <c r="JZQ18" s="340"/>
      <c r="JZR18" s="340"/>
      <c r="JZS18" s="340"/>
      <c r="JZT18" s="340"/>
      <c r="JZU18" s="340"/>
      <c r="JZV18" s="340"/>
      <c r="JZW18" s="340"/>
      <c r="JZX18" s="340"/>
      <c r="JZY18" s="340"/>
      <c r="JZZ18" s="340"/>
      <c r="KAA18" s="340"/>
      <c r="KAB18" s="340"/>
      <c r="KAC18" s="340"/>
      <c r="KAD18" s="340"/>
      <c r="KAE18" s="340"/>
      <c r="KAF18" s="340"/>
      <c r="KAG18" s="340"/>
      <c r="KAH18" s="340"/>
      <c r="KAI18" s="340"/>
      <c r="KAJ18" s="340"/>
      <c r="KAK18" s="340"/>
      <c r="KAL18" s="340"/>
      <c r="KAM18" s="340"/>
      <c r="KAN18" s="340"/>
      <c r="KAO18" s="340"/>
      <c r="KAP18" s="340"/>
      <c r="KAQ18" s="340"/>
      <c r="KAR18" s="340"/>
      <c r="KAS18" s="340"/>
      <c r="KAT18" s="340"/>
      <c r="KAU18" s="340"/>
      <c r="KAV18" s="340"/>
      <c r="KAW18" s="340"/>
      <c r="KAX18" s="340"/>
      <c r="KAY18" s="340"/>
      <c r="KAZ18" s="340"/>
      <c r="KBA18" s="340"/>
      <c r="KBB18" s="340"/>
      <c r="KBC18" s="340"/>
      <c r="KBD18" s="340"/>
      <c r="KBE18" s="340"/>
      <c r="KBF18" s="340"/>
      <c r="KBG18" s="340"/>
      <c r="KBH18" s="340"/>
      <c r="KBI18" s="340"/>
      <c r="KBJ18" s="340"/>
      <c r="KBK18" s="340"/>
      <c r="KBL18" s="340"/>
      <c r="KBM18" s="340"/>
      <c r="KBN18" s="340"/>
      <c r="KBO18" s="340"/>
      <c r="KBP18" s="340"/>
      <c r="KBQ18" s="340"/>
      <c r="KBR18" s="340"/>
      <c r="KBS18" s="340"/>
      <c r="KBT18" s="340"/>
      <c r="KBU18" s="340"/>
      <c r="KBV18" s="340"/>
      <c r="KBW18" s="340"/>
      <c r="KBX18" s="340"/>
      <c r="KBY18" s="340"/>
      <c r="KBZ18" s="340"/>
      <c r="KCA18" s="340"/>
      <c r="KCB18" s="340"/>
      <c r="KCC18" s="340"/>
      <c r="KCD18" s="340"/>
      <c r="KCE18" s="340"/>
      <c r="KCF18" s="340"/>
      <c r="KCG18" s="340"/>
      <c r="KCH18" s="340"/>
      <c r="KCI18" s="340"/>
      <c r="KCJ18" s="340"/>
      <c r="KCK18" s="340"/>
      <c r="KCL18" s="340"/>
      <c r="KCM18" s="340"/>
      <c r="KCN18" s="340"/>
      <c r="KCO18" s="340"/>
      <c r="KCP18" s="340"/>
      <c r="KCQ18" s="340"/>
      <c r="KCR18" s="340"/>
      <c r="KCS18" s="340"/>
      <c r="KCT18" s="340"/>
      <c r="KCU18" s="340"/>
      <c r="KCV18" s="340"/>
      <c r="KCW18" s="340"/>
      <c r="KCX18" s="340"/>
      <c r="KCY18" s="340"/>
      <c r="KCZ18" s="340"/>
      <c r="KDA18" s="340"/>
      <c r="KDB18" s="340"/>
      <c r="KDC18" s="340"/>
      <c r="KDD18" s="340"/>
      <c r="KDE18" s="340"/>
      <c r="KDF18" s="340"/>
      <c r="KDG18" s="340"/>
      <c r="KDH18" s="340"/>
      <c r="KDI18" s="340"/>
      <c r="KDJ18" s="340"/>
      <c r="KDK18" s="340"/>
      <c r="KDL18" s="340"/>
      <c r="KDM18" s="340"/>
      <c r="KDN18" s="340"/>
      <c r="KDO18" s="340"/>
      <c r="KDP18" s="340"/>
      <c r="KDQ18" s="340"/>
      <c r="KDR18" s="340"/>
      <c r="KDS18" s="340"/>
      <c r="KDT18" s="340"/>
      <c r="KDU18" s="340"/>
      <c r="KDV18" s="340"/>
      <c r="KDW18" s="340"/>
      <c r="KDX18" s="340"/>
      <c r="KDY18" s="340"/>
      <c r="KDZ18" s="340"/>
      <c r="KEA18" s="340"/>
      <c r="KEB18" s="340"/>
      <c r="KEC18" s="340"/>
      <c r="KED18" s="340"/>
      <c r="KEE18" s="340"/>
      <c r="KEF18" s="340"/>
      <c r="KEG18" s="340"/>
      <c r="KEH18" s="340"/>
      <c r="KEI18" s="340"/>
      <c r="KEJ18" s="340"/>
      <c r="KEK18" s="340"/>
      <c r="KEL18" s="340"/>
      <c r="KEM18" s="340"/>
      <c r="KEN18" s="340"/>
      <c r="KEO18" s="340"/>
      <c r="KEP18" s="340"/>
      <c r="KEQ18" s="340"/>
      <c r="KER18" s="340"/>
      <c r="KES18" s="340"/>
      <c r="KET18" s="340"/>
      <c r="KEU18" s="340"/>
      <c r="KEV18" s="340"/>
      <c r="KEW18" s="340"/>
      <c r="KEX18" s="340"/>
      <c r="KEY18" s="340"/>
      <c r="KEZ18" s="340"/>
      <c r="KFA18" s="340"/>
      <c r="KFB18" s="340"/>
      <c r="KFC18" s="340"/>
      <c r="KFD18" s="340"/>
      <c r="KFE18" s="340"/>
      <c r="KFF18" s="340"/>
      <c r="KFG18" s="340"/>
      <c r="KFH18" s="340"/>
      <c r="KFI18" s="340"/>
      <c r="KFJ18" s="340"/>
      <c r="KFK18" s="340"/>
      <c r="KFL18" s="340"/>
      <c r="KFM18" s="340"/>
      <c r="KFN18" s="340"/>
      <c r="KFO18" s="340"/>
      <c r="KFP18" s="340"/>
      <c r="KFQ18" s="340"/>
      <c r="KFR18" s="340"/>
      <c r="KFS18" s="340"/>
      <c r="KFT18" s="340"/>
      <c r="KFU18" s="340"/>
      <c r="KFV18" s="340"/>
      <c r="KFW18" s="340"/>
      <c r="KFX18" s="340"/>
      <c r="KFY18" s="340"/>
      <c r="KFZ18" s="340"/>
      <c r="KGA18" s="340"/>
      <c r="KGB18" s="340"/>
      <c r="KGC18" s="340"/>
      <c r="KGD18" s="340"/>
      <c r="KGE18" s="340"/>
      <c r="KGF18" s="340"/>
      <c r="KGG18" s="340"/>
      <c r="KGH18" s="340"/>
      <c r="KGI18" s="340"/>
      <c r="KGJ18" s="340"/>
      <c r="KGK18" s="340"/>
      <c r="KGL18" s="340"/>
      <c r="KGM18" s="340"/>
      <c r="KGN18" s="340"/>
      <c r="KGO18" s="340"/>
      <c r="KGP18" s="340"/>
      <c r="KGQ18" s="340"/>
      <c r="KGR18" s="340"/>
      <c r="KGS18" s="340"/>
      <c r="KGT18" s="340"/>
      <c r="KGU18" s="340"/>
      <c r="KGV18" s="340"/>
      <c r="KGW18" s="340"/>
      <c r="KGX18" s="340"/>
      <c r="KGY18" s="340"/>
      <c r="KGZ18" s="340"/>
      <c r="KHA18" s="340"/>
      <c r="KHB18" s="340"/>
      <c r="KHC18" s="340"/>
      <c r="KHD18" s="340"/>
      <c r="KHE18" s="340"/>
      <c r="KHF18" s="340"/>
      <c r="KHG18" s="340"/>
      <c r="KHH18" s="340"/>
      <c r="KHI18" s="340"/>
      <c r="KHJ18" s="340"/>
      <c r="KHK18" s="340"/>
      <c r="KHL18" s="340"/>
      <c r="KHM18" s="340"/>
      <c r="KHN18" s="340"/>
      <c r="KHO18" s="340"/>
      <c r="KHP18" s="340"/>
      <c r="KHQ18" s="340"/>
      <c r="KHR18" s="340"/>
      <c r="KHS18" s="340"/>
      <c r="KHT18" s="340"/>
      <c r="KHU18" s="340"/>
      <c r="KHV18" s="340"/>
      <c r="KHW18" s="340"/>
      <c r="KHX18" s="340"/>
      <c r="KHY18" s="340"/>
      <c r="KHZ18" s="340"/>
      <c r="KIA18" s="340"/>
      <c r="KIB18" s="340"/>
      <c r="KIC18" s="340"/>
      <c r="KID18" s="340"/>
      <c r="KIE18" s="340"/>
      <c r="KIF18" s="340"/>
      <c r="KIG18" s="340"/>
      <c r="KIH18" s="340"/>
      <c r="KII18" s="340"/>
      <c r="KIJ18" s="340"/>
      <c r="KIK18" s="340"/>
      <c r="KIL18" s="340"/>
      <c r="KIM18" s="340"/>
      <c r="KIN18" s="340"/>
      <c r="KIO18" s="340"/>
      <c r="KIP18" s="340"/>
      <c r="KIQ18" s="340"/>
      <c r="KIR18" s="340"/>
      <c r="KIS18" s="340"/>
      <c r="KIT18" s="340"/>
      <c r="KIU18" s="340"/>
      <c r="KIV18" s="340"/>
      <c r="KIW18" s="340"/>
      <c r="KIX18" s="340"/>
      <c r="KIY18" s="340"/>
      <c r="KIZ18" s="340"/>
      <c r="KJA18" s="340"/>
      <c r="KJB18" s="340"/>
      <c r="KJC18" s="340"/>
      <c r="KJD18" s="340"/>
      <c r="KJE18" s="340"/>
      <c r="KJF18" s="340"/>
      <c r="KJG18" s="340"/>
      <c r="KJH18" s="340"/>
      <c r="KJI18" s="340"/>
      <c r="KJJ18" s="340"/>
      <c r="KJK18" s="340"/>
      <c r="KJL18" s="340"/>
      <c r="KJM18" s="340"/>
      <c r="KJN18" s="340"/>
      <c r="KJO18" s="340"/>
      <c r="KJP18" s="340"/>
      <c r="KJQ18" s="340"/>
      <c r="KJR18" s="340"/>
      <c r="KJS18" s="340"/>
      <c r="KJT18" s="340"/>
      <c r="KJU18" s="340"/>
      <c r="KJV18" s="340"/>
      <c r="KJW18" s="340"/>
      <c r="KJX18" s="340"/>
      <c r="KJY18" s="340"/>
      <c r="KJZ18" s="340"/>
      <c r="KKA18" s="340"/>
      <c r="KKB18" s="340"/>
      <c r="KKC18" s="340"/>
      <c r="KKD18" s="340"/>
      <c r="KKE18" s="340"/>
      <c r="KKF18" s="340"/>
      <c r="KKG18" s="340"/>
      <c r="KKH18" s="340"/>
      <c r="KKI18" s="340"/>
      <c r="KKJ18" s="340"/>
      <c r="KKK18" s="340"/>
      <c r="KKL18" s="340"/>
      <c r="KKM18" s="340"/>
      <c r="KKN18" s="340"/>
      <c r="KKO18" s="340"/>
      <c r="KKP18" s="340"/>
      <c r="KKQ18" s="340"/>
      <c r="KKR18" s="340"/>
      <c r="KKS18" s="340"/>
      <c r="KKT18" s="340"/>
      <c r="KKU18" s="340"/>
      <c r="KKV18" s="340"/>
      <c r="KKW18" s="340"/>
      <c r="KKX18" s="340"/>
      <c r="KKY18" s="340"/>
      <c r="KKZ18" s="340"/>
      <c r="KLA18" s="340"/>
      <c r="KLB18" s="340"/>
      <c r="KLC18" s="340"/>
      <c r="KLD18" s="340"/>
      <c r="KLE18" s="340"/>
      <c r="KLF18" s="340"/>
      <c r="KLG18" s="340"/>
      <c r="KLH18" s="340"/>
      <c r="KLI18" s="340"/>
      <c r="KLJ18" s="340"/>
      <c r="KLK18" s="340"/>
      <c r="KLL18" s="340"/>
      <c r="KLM18" s="340"/>
      <c r="KLN18" s="340"/>
      <c r="KLO18" s="340"/>
      <c r="KLP18" s="340"/>
      <c r="KLQ18" s="340"/>
      <c r="KLR18" s="340"/>
      <c r="KLS18" s="340"/>
      <c r="KLT18" s="340"/>
      <c r="KLU18" s="340"/>
      <c r="KLV18" s="340"/>
      <c r="KLW18" s="340"/>
      <c r="KLX18" s="340"/>
      <c r="KLY18" s="340"/>
      <c r="KLZ18" s="340"/>
      <c r="KMA18" s="340"/>
      <c r="KMB18" s="340"/>
      <c r="KMC18" s="340"/>
      <c r="KMD18" s="340"/>
      <c r="KME18" s="340"/>
      <c r="KMF18" s="340"/>
      <c r="KMG18" s="340"/>
      <c r="KMH18" s="340"/>
      <c r="KMI18" s="340"/>
      <c r="KMJ18" s="340"/>
      <c r="KMK18" s="340"/>
      <c r="KML18" s="340"/>
      <c r="KMM18" s="340"/>
      <c r="KMN18" s="340"/>
      <c r="KMO18" s="340"/>
      <c r="KMP18" s="340"/>
      <c r="KMQ18" s="340"/>
      <c r="KMR18" s="340"/>
      <c r="KMS18" s="340"/>
      <c r="KMT18" s="340"/>
      <c r="KMU18" s="340"/>
      <c r="KMV18" s="340"/>
      <c r="KMW18" s="340"/>
      <c r="KMX18" s="340"/>
      <c r="KMY18" s="340"/>
      <c r="KMZ18" s="340"/>
      <c r="KNA18" s="340"/>
      <c r="KNB18" s="340"/>
      <c r="KNC18" s="340"/>
      <c r="KND18" s="340"/>
      <c r="KNE18" s="340"/>
      <c r="KNF18" s="340"/>
      <c r="KNG18" s="340"/>
      <c r="KNH18" s="340"/>
      <c r="KNI18" s="340"/>
      <c r="KNJ18" s="340"/>
      <c r="KNK18" s="340"/>
      <c r="KNL18" s="340"/>
      <c r="KNM18" s="340"/>
      <c r="KNN18" s="340"/>
      <c r="KNO18" s="340"/>
      <c r="KNP18" s="340"/>
      <c r="KNQ18" s="340"/>
      <c r="KNR18" s="340"/>
      <c r="KNS18" s="340"/>
      <c r="KNT18" s="340"/>
      <c r="KNU18" s="340"/>
      <c r="KNV18" s="340"/>
      <c r="KNW18" s="340"/>
      <c r="KNX18" s="340"/>
      <c r="KNY18" s="340"/>
      <c r="KNZ18" s="340"/>
      <c r="KOA18" s="340"/>
      <c r="KOB18" s="340"/>
      <c r="KOC18" s="340"/>
      <c r="KOD18" s="340"/>
      <c r="KOE18" s="340"/>
      <c r="KOF18" s="340"/>
      <c r="KOG18" s="340"/>
      <c r="KOH18" s="340"/>
      <c r="KOI18" s="340"/>
      <c r="KOJ18" s="340"/>
      <c r="KOK18" s="340"/>
      <c r="KOL18" s="340"/>
      <c r="KOM18" s="340"/>
      <c r="KON18" s="340"/>
      <c r="KOO18" s="340"/>
      <c r="KOP18" s="340"/>
      <c r="KOQ18" s="340"/>
      <c r="KOR18" s="340"/>
      <c r="KOS18" s="340"/>
      <c r="KOT18" s="340"/>
      <c r="KOU18" s="340"/>
      <c r="KOV18" s="340"/>
      <c r="KOW18" s="340"/>
      <c r="KOX18" s="340"/>
      <c r="KOY18" s="340"/>
      <c r="KOZ18" s="340"/>
      <c r="KPA18" s="340"/>
      <c r="KPB18" s="340"/>
      <c r="KPC18" s="340"/>
      <c r="KPD18" s="340"/>
      <c r="KPE18" s="340"/>
      <c r="KPF18" s="340"/>
      <c r="KPG18" s="340"/>
      <c r="KPH18" s="340"/>
      <c r="KPI18" s="340"/>
      <c r="KPJ18" s="340"/>
      <c r="KPK18" s="340"/>
      <c r="KPL18" s="340"/>
      <c r="KPM18" s="340"/>
      <c r="KPN18" s="340"/>
      <c r="KPO18" s="340"/>
      <c r="KPP18" s="340"/>
      <c r="KPQ18" s="340"/>
      <c r="KPR18" s="340"/>
      <c r="KPS18" s="340"/>
      <c r="KPT18" s="340"/>
      <c r="KPU18" s="340"/>
      <c r="KPV18" s="340"/>
      <c r="KPW18" s="340"/>
      <c r="KPX18" s="340"/>
      <c r="KPY18" s="340"/>
      <c r="KPZ18" s="340"/>
      <c r="KQA18" s="340"/>
      <c r="KQB18" s="340"/>
      <c r="KQC18" s="340"/>
      <c r="KQD18" s="340"/>
      <c r="KQE18" s="340"/>
      <c r="KQF18" s="340"/>
      <c r="KQG18" s="340"/>
      <c r="KQH18" s="340"/>
      <c r="KQI18" s="340"/>
      <c r="KQJ18" s="340"/>
      <c r="KQK18" s="340"/>
      <c r="KQL18" s="340"/>
      <c r="KQM18" s="340"/>
      <c r="KQN18" s="340"/>
      <c r="KQO18" s="340"/>
      <c r="KQP18" s="340"/>
      <c r="KQQ18" s="340"/>
      <c r="KQR18" s="340"/>
      <c r="KQS18" s="340"/>
      <c r="KQT18" s="340"/>
      <c r="KQU18" s="340"/>
      <c r="KQV18" s="340"/>
      <c r="KQW18" s="340"/>
      <c r="KQX18" s="340"/>
      <c r="KQY18" s="340"/>
      <c r="KQZ18" s="340"/>
      <c r="KRA18" s="340"/>
      <c r="KRB18" s="340"/>
      <c r="KRC18" s="340"/>
      <c r="KRD18" s="340"/>
      <c r="KRE18" s="340"/>
      <c r="KRF18" s="340"/>
      <c r="KRG18" s="340"/>
      <c r="KRH18" s="340"/>
      <c r="KRI18" s="340"/>
      <c r="KRJ18" s="340"/>
      <c r="KRK18" s="340"/>
      <c r="KRL18" s="340"/>
      <c r="KRM18" s="340"/>
      <c r="KRN18" s="340"/>
      <c r="KRO18" s="340"/>
      <c r="KRP18" s="340"/>
      <c r="KRQ18" s="340"/>
      <c r="KRR18" s="340"/>
      <c r="KRS18" s="340"/>
      <c r="KRT18" s="340"/>
      <c r="KRU18" s="340"/>
      <c r="KRV18" s="340"/>
      <c r="KRW18" s="340"/>
      <c r="KRX18" s="340"/>
      <c r="KRY18" s="340"/>
      <c r="KRZ18" s="340"/>
      <c r="KSA18" s="340"/>
      <c r="KSB18" s="340"/>
      <c r="KSC18" s="340"/>
      <c r="KSD18" s="340"/>
      <c r="KSE18" s="340"/>
      <c r="KSF18" s="340"/>
      <c r="KSG18" s="340"/>
      <c r="KSH18" s="340"/>
      <c r="KSI18" s="340"/>
      <c r="KSJ18" s="340"/>
      <c r="KSK18" s="340"/>
      <c r="KSL18" s="340"/>
      <c r="KSM18" s="340"/>
      <c r="KSN18" s="340"/>
      <c r="KSO18" s="340"/>
      <c r="KSP18" s="340"/>
      <c r="KSQ18" s="340"/>
      <c r="KSR18" s="340"/>
      <c r="KSS18" s="340"/>
      <c r="KST18" s="340"/>
      <c r="KSU18" s="340"/>
      <c r="KSV18" s="340"/>
      <c r="KSW18" s="340"/>
      <c r="KSX18" s="340"/>
      <c r="KSY18" s="340"/>
      <c r="KSZ18" s="340"/>
      <c r="KTA18" s="340"/>
      <c r="KTB18" s="340"/>
      <c r="KTC18" s="340"/>
      <c r="KTD18" s="340"/>
      <c r="KTE18" s="340"/>
      <c r="KTF18" s="340"/>
      <c r="KTG18" s="340"/>
      <c r="KTH18" s="340"/>
      <c r="KTI18" s="340"/>
      <c r="KTJ18" s="340"/>
      <c r="KTK18" s="340"/>
      <c r="KTL18" s="340"/>
      <c r="KTM18" s="340"/>
      <c r="KTN18" s="340"/>
      <c r="KTO18" s="340"/>
      <c r="KTP18" s="340"/>
      <c r="KTQ18" s="340"/>
      <c r="KTR18" s="340"/>
      <c r="KTS18" s="340"/>
      <c r="KTT18" s="340"/>
      <c r="KTU18" s="340"/>
      <c r="KTV18" s="340"/>
      <c r="KTW18" s="340"/>
      <c r="KTX18" s="340"/>
      <c r="KTY18" s="340"/>
      <c r="KTZ18" s="340"/>
      <c r="KUA18" s="340"/>
      <c r="KUB18" s="340"/>
      <c r="KUC18" s="340"/>
      <c r="KUD18" s="340"/>
      <c r="KUE18" s="340"/>
      <c r="KUF18" s="340"/>
      <c r="KUG18" s="340"/>
      <c r="KUH18" s="340"/>
      <c r="KUI18" s="340"/>
      <c r="KUJ18" s="340"/>
      <c r="KUK18" s="340"/>
      <c r="KUL18" s="340"/>
      <c r="KUM18" s="340"/>
      <c r="KUN18" s="340"/>
      <c r="KUO18" s="340"/>
      <c r="KUP18" s="340"/>
      <c r="KUQ18" s="340"/>
      <c r="KUR18" s="340"/>
      <c r="KUS18" s="340"/>
      <c r="KUT18" s="340"/>
      <c r="KUU18" s="340"/>
      <c r="KUV18" s="340"/>
      <c r="KUW18" s="340"/>
      <c r="KUX18" s="340"/>
      <c r="KUY18" s="340"/>
      <c r="KUZ18" s="340"/>
      <c r="KVA18" s="340"/>
      <c r="KVB18" s="340"/>
      <c r="KVC18" s="340"/>
      <c r="KVD18" s="340"/>
      <c r="KVE18" s="340"/>
      <c r="KVF18" s="340"/>
      <c r="KVG18" s="340"/>
      <c r="KVH18" s="340"/>
      <c r="KVI18" s="340"/>
      <c r="KVJ18" s="340"/>
      <c r="KVK18" s="340"/>
      <c r="KVL18" s="340"/>
      <c r="KVM18" s="340"/>
      <c r="KVN18" s="340"/>
      <c r="KVO18" s="340"/>
      <c r="KVP18" s="340"/>
      <c r="KVQ18" s="340"/>
      <c r="KVR18" s="340"/>
      <c r="KVS18" s="340"/>
      <c r="KVT18" s="340"/>
      <c r="KVU18" s="340"/>
      <c r="KVV18" s="340"/>
      <c r="KVW18" s="340"/>
      <c r="KVX18" s="340"/>
      <c r="KVY18" s="340"/>
      <c r="KVZ18" s="340"/>
      <c r="KWA18" s="340"/>
      <c r="KWB18" s="340"/>
      <c r="KWC18" s="340"/>
      <c r="KWD18" s="340"/>
      <c r="KWE18" s="340"/>
      <c r="KWF18" s="340"/>
      <c r="KWG18" s="340"/>
      <c r="KWH18" s="340"/>
      <c r="KWI18" s="340"/>
      <c r="KWJ18" s="340"/>
      <c r="KWK18" s="340"/>
      <c r="KWL18" s="340"/>
      <c r="KWM18" s="340"/>
      <c r="KWN18" s="340"/>
      <c r="KWO18" s="340"/>
      <c r="KWP18" s="340"/>
      <c r="KWQ18" s="340"/>
      <c r="KWR18" s="340"/>
      <c r="KWS18" s="340"/>
      <c r="KWT18" s="340"/>
      <c r="KWU18" s="340"/>
      <c r="KWV18" s="340"/>
      <c r="KWW18" s="340"/>
      <c r="KWX18" s="340"/>
      <c r="KWY18" s="340"/>
      <c r="KWZ18" s="340"/>
      <c r="KXA18" s="340"/>
      <c r="KXB18" s="340"/>
      <c r="KXC18" s="340"/>
      <c r="KXD18" s="340"/>
      <c r="KXE18" s="340"/>
      <c r="KXF18" s="340"/>
      <c r="KXG18" s="340"/>
      <c r="KXH18" s="340"/>
      <c r="KXI18" s="340"/>
      <c r="KXJ18" s="340"/>
      <c r="KXK18" s="340"/>
      <c r="KXL18" s="340"/>
      <c r="KXM18" s="340"/>
      <c r="KXN18" s="340"/>
      <c r="KXO18" s="340"/>
      <c r="KXP18" s="340"/>
      <c r="KXQ18" s="340"/>
      <c r="KXR18" s="340"/>
      <c r="KXS18" s="340"/>
      <c r="KXT18" s="340"/>
      <c r="KXU18" s="340"/>
      <c r="KXV18" s="340"/>
      <c r="KXW18" s="340"/>
      <c r="KXX18" s="340"/>
      <c r="KXY18" s="340"/>
      <c r="KXZ18" s="340"/>
      <c r="KYA18" s="340"/>
      <c r="KYB18" s="340"/>
      <c r="KYC18" s="340"/>
      <c r="KYD18" s="340"/>
      <c r="KYE18" s="340"/>
      <c r="KYF18" s="340"/>
      <c r="KYG18" s="340"/>
      <c r="KYH18" s="340"/>
      <c r="KYI18" s="340"/>
      <c r="KYJ18" s="340"/>
      <c r="KYK18" s="340"/>
      <c r="KYL18" s="340"/>
      <c r="KYM18" s="340"/>
      <c r="KYN18" s="340"/>
      <c r="KYO18" s="340"/>
      <c r="KYP18" s="340"/>
      <c r="KYQ18" s="340"/>
      <c r="KYR18" s="340"/>
      <c r="KYS18" s="340"/>
      <c r="KYT18" s="340"/>
      <c r="KYU18" s="340"/>
      <c r="KYV18" s="340"/>
      <c r="KYW18" s="340"/>
      <c r="KYX18" s="340"/>
      <c r="KYY18" s="340"/>
      <c r="KYZ18" s="340"/>
      <c r="KZA18" s="340"/>
      <c r="KZB18" s="340"/>
      <c r="KZC18" s="340"/>
      <c r="KZD18" s="340"/>
      <c r="KZE18" s="340"/>
      <c r="KZF18" s="340"/>
      <c r="KZG18" s="340"/>
      <c r="KZH18" s="340"/>
      <c r="KZI18" s="340"/>
      <c r="KZJ18" s="340"/>
      <c r="KZK18" s="340"/>
      <c r="KZL18" s="340"/>
      <c r="KZM18" s="340"/>
      <c r="KZN18" s="340"/>
      <c r="KZO18" s="340"/>
      <c r="KZP18" s="340"/>
      <c r="KZQ18" s="340"/>
      <c r="KZR18" s="340"/>
      <c r="KZS18" s="340"/>
      <c r="KZT18" s="340"/>
      <c r="KZU18" s="340"/>
      <c r="KZV18" s="340"/>
      <c r="KZW18" s="340"/>
      <c r="KZX18" s="340"/>
      <c r="KZY18" s="340"/>
      <c r="KZZ18" s="340"/>
      <c r="LAA18" s="340"/>
      <c r="LAB18" s="340"/>
      <c r="LAC18" s="340"/>
      <c r="LAD18" s="340"/>
      <c r="LAE18" s="340"/>
      <c r="LAF18" s="340"/>
      <c r="LAG18" s="340"/>
      <c r="LAH18" s="340"/>
      <c r="LAI18" s="340"/>
      <c r="LAJ18" s="340"/>
      <c r="LAK18" s="340"/>
      <c r="LAL18" s="340"/>
      <c r="LAM18" s="340"/>
      <c r="LAN18" s="340"/>
      <c r="LAO18" s="340"/>
      <c r="LAP18" s="340"/>
      <c r="LAQ18" s="340"/>
      <c r="LAR18" s="340"/>
      <c r="LAS18" s="340"/>
      <c r="LAT18" s="340"/>
      <c r="LAU18" s="340"/>
      <c r="LAV18" s="340"/>
      <c r="LAW18" s="340"/>
      <c r="LAX18" s="340"/>
      <c r="LAY18" s="340"/>
      <c r="LAZ18" s="340"/>
      <c r="LBA18" s="340"/>
      <c r="LBB18" s="340"/>
      <c r="LBC18" s="340"/>
      <c r="LBD18" s="340"/>
      <c r="LBE18" s="340"/>
      <c r="LBF18" s="340"/>
      <c r="LBG18" s="340"/>
      <c r="LBH18" s="340"/>
      <c r="LBI18" s="340"/>
      <c r="LBJ18" s="340"/>
      <c r="LBK18" s="340"/>
      <c r="LBL18" s="340"/>
      <c r="LBM18" s="340"/>
      <c r="LBN18" s="340"/>
      <c r="LBO18" s="340"/>
      <c r="LBP18" s="340"/>
      <c r="LBQ18" s="340"/>
      <c r="LBR18" s="340"/>
      <c r="LBS18" s="340"/>
      <c r="LBT18" s="340"/>
      <c r="LBU18" s="340"/>
      <c r="LBV18" s="340"/>
      <c r="LBW18" s="340"/>
      <c r="LBX18" s="340"/>
      <c r="LBY18" s="340"/>
      <c r="LBZ18" s="340"/>
      <c r="LCA18" s="340"/>
      <c r="LCB18" s="340"/>
      <c r="LCC18" s="340"/>
      <c r="LCD18" s="340"/>
      <c r="LCE18" s="340"/>
      <c r="LCF18" s="340"/>
      <c r="LCG18" s="340"/>
      <c r="LCH18" s="340"/>
      <c r="LCI18" s="340"/>
      <c r="LCJ18" s="340"/>
      <c r="LCK18" s="340"/>
      <c r="LCL18" s="340"/>
      <c r="LCM18" s="340"/>
      <c r="LCN18" s="340"/>
      <c r="LCO18" s="340"/>
      <c r="LCP18" s="340"/>
      <c r="LCQ18" s="340"/>
      <c r="LCR18" s="340"/>
      <c r="LCS18" s="340"/>
      <c r="LCT18" s="340"/>
      <c r="LCU18" s="340"/>
      <c r="LCV18" s="340"/>
      <c r="LCW18" s="340"/>
      <c r="LCX18" s="340"/>
      <c r="LCY18" s="340"/>
      <c r="LCZ18" s="340"/>
      <c r="LDA18" s="340"/>
      <c r="LDB18" s="340"/>
      <c r="LDC18" s="340"/>
      <c r="LDD18" s="340"/>
      <c r="LDE18" s="340"/>
      <c r="LDF18" s="340"/>
      <c r="LDG18" s="340"/>
      <c r="LDH18" s="340"/>
      <c r="LDI18" s="340"/>
      <c r="LDJ18" s="340"/>
      <c r="LDK18" s="340"/>
      <c r="LDL18" s="340"/>
      <c r="LDM18" s="340"/>
      <c r="LDN18" s="340"/>
      <c r="LDO18" s="340"/>
      <c r="LDP18" s="340"/>
      <c r="LDQ18" s="340"/>
      <c r="LDR18" s="340"/>
      <c r="LDS18" s="340"/>
      <c r="LDT18" s="340"/>
      <c r="LDU18" s="340"/>
      <c r="LDV18" s="340"/>
      <c r="LDW18" s="340"/>
      <c r="LDX18" s="340"/>
      <c r="LDY18" s="340"/>
      <c r="LDZ18" s="340"/>
      <c r="LEA18" s="340"/>
      <c r="LEB18" s="340"/>
      <c r="LEC18" s="340"/>
      <c r="LED18" s="340"/>
      <c r="LEE18" s="340"/>
      <c r="LEF18" s="340"/>
      <c r="LEG18" s="340"/>
      <c r="LEH18" s="340"/>
      <c r="LEI18" s="340"/>
      <c r="LEJ18" s="340"/>
      <c r="LEK18" s="340"/>
      <c r="LEL18" s="340"/>
      <c r="LEM18" s="340"/>
      <c r="LEN18" s="340"/>
      <c r="LEO18" s="340"/>
      <c r="LEP18" s="340"/>
      <c r="LEQ18" s="340"/>
      <c r="LER18" s="340"/>
      <c r="LES18" s="340"/>
      <c r="LET18" s="340"/>
      <c r="LEU18" s="340"/>
      <c r="LEV18" s="340"/>
      <c r="LEW18" s="340"/>
      <c r="LEX18" s="340"/>
      <c r="LEY18" s="340"/>
      <c r="LEZ18" s="340"/>
      <c r="LFA18" s="340"/>
      <c r="LFB18" s="340"/>
      <c r="LFC18" s="340"/>
      <c r="LFD18" s="340"/>
      <c r="LFE18" s="340"/>
      <c r="LFF18" s="340"/>
      <c r="LFG18" s="340"/>
      <c r="LFH18" s="340"/>
      <c r="LFI18" s="340"/>
      <c r="LFJ18" s="340"/>
      <c r="LFK18" s="340"/>
      <c r="LFL18" s="340"/>
      <c r="LFM18" s="340"/>
      <c r="LFN18" s="340"/>
      <c r="LFO18" s="340"/>
      <c r="LFP18" s="340"/>
      <c r="LFQ18" s="340"/>
      <c r="LFR18" s="340"/>
      <c r="LFS18" s="340"/>
      <c r="LFT18" s="340"/>
      <c r="LFU18" s="340"/>
      <c r="LFV18" s="340"/>
      <c r="LFW18" s="340"/>
      <c r="LFX18" s="340"/>
      <c r="LFY18" s="340"/>
      <c r="LFZ18" s="340"/>
      <c r="LGA18" s="340"/>
      <c r="LGB18" s="340"/>
      <c r="LGC18" s="340"/>
      <c r="LGD18" s="340"/>
      <c r="LGE18" s="340"/>
      <c r="LGF18" s="340"/>
      <c r="LGG18" s="340"/>
      <c r="LGH18" s="340"/>
      <c r="LGI18" s="340"/>
      <c r="LGJ18" s="340"/>
      <c r="LGK18" s="340"/>
      <c r="LGL18" s="340"/>
      <c r="LGM18" s="340"/>
      <c r="LGN18" s="340"/>
      <c r="LGO18" s="340"/>
      <c r="LGP18" s="340"/>
      <c r="LGQ18" s="340"/>
      <c r="LGR18" s="340"/>
      <c r="LGS18" s="340"/>
      <c r="LGT18" s="340"/>
      <c r="LGU18" s="340"/>
      <c r="LGV18" s="340"/>
      <c r="LGW18" s="340"/>
      <c r="LGX18" s="340"/>
      <c r="LGY18" s="340"/>
      <c r="LGZ18" s="340"/>
      <c r="LHA18" s="340"/>
      <c r="LHB18" s="340"/>
      <c r="LHC18" s="340"/>
      <c r="LHD18" s="340"/>
      <c r="LHE18" s="340"/>
      <c r="LHF18" s="340"/>
      <c r="LHG18" s="340"/>
      <c r="LHH18" s="340"/>
      <c r="LHI18" s="340"/>
      <c r="LHJ18" s="340"/>
      <c r="LHK18" s="340"/>
      <c r="LHL18" s="340"/>
      <c r="LHM18" s="340"/>
      <c r="LHN18" s="340"/>
      <c r="LHO18" s="340"/>
      <c r="LHP18" s="340"/>
      <c r="LHQ18" s="340"/>
      <c r="LHR18" s="340"/>
      <c r="LHS18" s="340"/>
      <c r="LHT18" s="340"/>
      <c r="LHU18" s="340"/>
      <c r="LHV18" s="340"/>
      <c r="LHW18" s="340"/>
      <c r="LHX18" s="340"/>
      <c r="LHY18" s="340"/>
      <c r="LHZ18" s="340"/>
      <c r="LIA18" s="340"/>
      <c r="LIB18" s="340"/>
      <c r="LIC18" s="340"/>
      <c r="LID18" s="340"/>
      <c r="LIE18" s="340"/>
      <c r="LIF18" s="340"/>
      <c r="LIG18" s="340"/>
      <c r="LIH18" s="340"/>
      <c r="LII18" s="340"/>
      <c r="LIJ18" s="340"/>
      <c r="LIK18" s="340"/>
      <c r="LIL18" s="340"/>
      <c r="LIM18" s="340"/>
      <c r="LIN18" s="340"/>
      <c r="LIO18" s="340"/>
      <c r="LIP18" s="340"/>
      <c r="LIQ18" s="340"/>
      <c r="LIR18" s="340"/>
      <c r="LIS18" s="340"/>
      <c r="LIT18" s="340"/>
      <c r="LIU18" s="340"/>
      <c r="LIV18" s="340"/>
      <c r="LIW18" s="340"/>
      <c r="LIX18" s="340"/>
      <c r="LIY18" s="340"/>
      <c r="LIZ18" s="340"/>
      <c r="LJA18" s="340"/>
      <c r="LJB18" s="340"/>
      <c r="LJC18" s="340"/>
      <c r="LJD18" s="340"/>
      <c r="LJE18" s="340"/>
      <c r="LJF18" s="340"/>
      <c r="LJG18" s="340"/>
      <c r="LJH18" s="340"/>
      <c r="LJI18" s="340"/>
      <c r="LJJ18" s="340"/>
      <c r="LJK18" s="340"/>
      <c r="LJL18" s="340"/>
      <c r="LJM18" s="340"/>
      <c r="LJN18" s="340"/>
      <c r="LJO18" s="340"/>
      <c r="LJP18" s="340"/>
      <c r="LJQ18" s="340"/>
      <c r="LJR18" s="340"/>
      <c r="LJS18" s="340"/>
      <c r="LJT18" s="340"/>
      <c r="LJU18" s="340"/>
      <c r="LJV18" s="340"/>
      <c r="LJW18" s="340"/>
      <c r="LJX18" s="340"/>
      <c r="LJY18" s="340"/>
      <c r="LJZ18" s="340"/>
      <c r="LKA18" s="340"/>
      <c r="LKB18" s="340"/>
      <c r="LKC18" s="340"/>
      <c r="LKD18" s="340"/>
      <c r="LKE18" s="340"/>
      <c r="LKF18" s="340"/>
      <c r="LKG18" s="340"/>
      <c r="LKH18" s="340"/>
      <c r="LKI18" s="340"/>
      <c r="LKJ18" s="340"/>
      <c r="LKK18" s="340"/>
      <c r="LKL18" s="340"/>
      <c r="LKM18" s="340"/>
      <c r="LKN18" s="340"/>
      <c r="LKO18" s="340"/>
      <c r="LKP18" s="340"/>
      <c r="LKQ18" s="340"/>
      <c r="LKR18" s="340"/>
      <c r="LKS18" s="340"/>
      <c r="LKT18" s="340"/>
      <c r="LKU18" s="340"/>
      <c r="LKV18" s="340"/>
      <c r="LKW18" s="340"/>
      <c r="LKX18" s="340"/>
      <c r="LKY18" s="340"/>
      <c r="LKZ18" s="340"/>
      <c r="LLA18" s="340"/>
      <c r="LLB18" s="340"/>
      <c r="LLC18" s="340"/>
      <c r="LLD18" s="340"/>
      <c r="LLE18" s="340"/>
      <c r="LLF18" s="340"/>
      <c r="LLG18" s="340"/>
      <c r="LLH18" s="340"/>
      <c r="LLI18" s="340"/>
      <c r="LLJ18" s="340"/>
      <c r="LLK18" s="340"/>
      <c r="LLL18" s="340"/>
      <c r="LLM18" s="340"/>
      <c r="LLN18" s="340"/>
      <c r="LLO18" s="340"/>
      <c r="LLP18" s="340"/>
      <c r="LLQ18" s="340"/>
      <c r="LLR18" s="340"/>
      <c r="LLS18" s="340"/>
      <c r="LLT18" s="340"/>
      <c r="LLU18" s="340"/>
      <c r="LLV18" s="340"/>
      <c r="LLW18" s="340"/>
      <c r="LLX18" s="340"/>
      <c r="LLY18" s="340"/>
      <c r="LLZ18" s="340"/>
      <c r="LMA18" s="340"/>
      <c r="LMB18" s="340"/>
      <c r="LMC18" s="340"/>
      <c r="LMD18" s="340"/>
      <c r="LME18" s="340"/>
      <c r="LMF18" s="340"/>
      <c r="LMG18" s="340"/>
      <c r="LMH18" s="340"/>
      <c r="LMI18" s="340"/>
      <c r="LMJ18" s="340"/>
      <c r="LMK18" s="340"/>
      <c r="LML18" s="340"/>
      <c r="LMM18" s="340"/>
      <c r="LMN18" s="340"/>
      <c r="LMO18" s="340"/>
      <c r="LMP18" s="340"/>
      <c r="LMQ18" s="340"/>
      <c r="LMR18" s="340"/>
      <c r="LMS18" s="340"/>
      <c r="LMT18" s="340"/>
      <c r="LMU18" s="340"/>
      <c r="LMV18" s="340"/>
      <c r="LMW18" s="340"/>
      <c r="LMX18" s="340"/>
      <c r="LMY18" s="340"/>
      <c r="LMZ18" s="340"/>
      <c r="LNA18" s="340"/>
      <c r="LNB18" s="340"/>
      <c r="LNC18" s="340"/>
      <c r="LND18" s="340"/>
      <c r="LNE18" s="340"/>
      <c r="LNF18" s="340"/>
      <c r="LNG18" s="340"/>
      <c r="LNH18" s="340"/>
      <c r="LNI18" s="340"/>
      <c r="LNJ18" s="340"/>
      <c r="LNK18" s="340"/>
      <c r="LNL18" s="340"/>
      <c r="LNM18" s="340"/>
      <c r="LNN18" s="340"/>
      <c r="LNO18" s="340"/>
      <c r="LNP18" s="340"/>
      <c r="LNQ18" s="340"/>
      <c r="LNR18" s="340"/>
      <c r="LNS18" s="340"/>
      <c r="LNT18" s="340"/>
      <c r="LNU18" s="340"/>
      <c r="LNV18" s="340"/>
      <c r="LNW18" s="340"/>
      <c r="LNX18" s="340"/>
      <c r="LNY18" s="340"/>
      <c r="LNZ18" s="340"/>
      <c r="LOA18" s="340"/>
      <c r="LOB18" s="340"/>
      <c r="LOC18" s="340"/>
      <c r="LOD18" s="340"/>
      <c r="LOE18" s="340"/>
      <c r="LOF18" s="340"/>
      <c r="LOG18" s="340"/>
      <c r="LOH18" s="340"/>
      <c r="LOI18" s="340"/>
      <c r="LOJ18" s="340"/>
      <c r="LOK18" s="340"/>
      <c r="LOL18" s="340"/>
      <c r="LOM18" s="340"/>
      <c r="LON18" s="340"/>
      <c r="LOO18" s="340"/>
      <c r="LOP18" s="340"/>
      <c r="LOQ18" s="340"/>
      <c r="LOR18" s="340"/>
      <c r="LOS18" s="340"/>
      <c r="LOT18" s="340"/>
      <c r="LOU18" s="340"/>
      <c r="LOV18" s="340"/>
      <c r="LOW18" s="340"/>
      <c r="LOX18" s="340"/>
      <c r="LOY18" s="340"/>
      <c r="LOZ18" s="340"/>
      <c r="LPA18" s="340"/>
      <c r="LPB18" s="340"/>
      <c r="LPC18" s="340"/>
      <c r="LPD18" s="340"/>
      <c r="LPE18" s="340"/>
      <c r="LPF18" s="340"/>
      <c r="LPG18" s="340"/>
      <c r="LPH18" s="340"/>
      <c r="LPI18" s="340"/>
      <c r="LPJ18" s="340"/>
      <c r="LPK18" s="340"/>
      <c r="LPL18" s="340"/>
      <c r="LPM18" s="340"/>
      <c r="LPN18" s="340"/>
      <c r="LPO18" s="340"/>
      <c r="LPP18" s="340"/>
      <c r="LPQ18" s="340"/>
      <c r="LPR18" s="340"/>
      <c r="LPS18" s="340"/>
      <c r="LPT18" s="340"/>
      <c r="LPU18" s="340"/>
      <c r="LPV18" s="340"/>
      <c r="LPW18" s="340"/>
      <c r="LPX18" s="340"/>
      <c r="LPY18" s="340"/>
      <c r="LPZ18" s="340"/>
      <c r="LQA18" s="340"/>
      <c r="LQB18" s="340"/>
      <c r="LQC18" s="340"/>
      <c r="LQD18" s="340"/>
      <c r="LQE18" s="340"/>
      <c r="LQF18" s="340"/>
      <c r="LQG18" s="340"/>
      <c r="LQH18" s="340"/>
      <c r="LQI18" s="340"/>
      <c r="LQJ18" s="340"/>
      <c r="LQK18" s="340"/>
      <c r="LQL18" s="340"/>
      <c r="LQM18" s="340"/>
      <c r="LQN18" s="340"/>
      <c r="LQO18" s="340"/>
      <c r="LQP18" s="340"/>
      <c r="LQQ18" s="340"/>
      <c r="LQR18" s="340"/>
      <c r="LQS18" s="340"/>
      <c r="LQT18" s="340"/>
      <c r="LQU18" s="340"/>
      <c r="LQV18" s="340"/>
      <c r="LQW18" s="340"/>
      <c r="LQX18" s="340"/>
      <c r="LQY18" s="340"/>
      <c r="LQZ18" s="340"/>
      <c r="LRA18" s="340"/>
      <c r="LRB18" s="340"/>
      <c r="LRC18" s="340"/>
      <c r="LRD18" s="340"/>
      <c r="LRE18" s="340"/>
      <c r="LRF18" s="340"/>
      <c r="LRG18" s="340"/>
      <c r="LRH18" s="340"/>
      <c r="LRI18" s="340"/>
      <c r="LRJ18" s="340"/>
      <c r="LRK18" s="340"/>
      <c r="LRL18" s="340"/>
      <c r="LRM18" s="340"/>
      <c r="LRN18" s="340"/>
      <c r="LRO18" s="340"/>
      <c r="LRP18" s="340"/>
      <c r="LRQ18" s="340"/>
      <c r="LRR18" s="340"/>
      <c r="LRS18" s="340"/>
      <c r="LRT18" s="340"/>
      <c r="LRU18" s="340"/>
      <c r="LRV18" s="340"/>
      <c r="LRW18" s="340"/>
      <c r="LRX18" s="340"/>
      <c r="LRY18" s="340"/>
      <c r="LRZ18" s="340"/>
      <c r="LSA18" s="340"/>
      <c r="LSB18" s="340"/>
      <c r="LSC18" s="340"/>
      <c r="LSD18" s="340"/>
      <c r="LSE18" s="340"/>
      <c r="LSF18" s="340"/>
      <c r="LSG18" s="340"/>
      <c r="LSH18" s="340"/>
      <c r="LSI18" s="340"/>
      <c r="LSJ18" s="340"/>
      <c r="LSK18" s="340"/>
      <c r="LSL18" s="340"/>
      <c r="LSM18" s="340"/>
      <c r="LSN18" s="340"/>
      <c r="LSO18" s="340"/>
      <c r="LSP18" s="340"/>
      <c r="LSQ18" s="340"/>
      <c r="LSR18" s="340"/>
      <c r="LSS18" s="340"/>
      <c r="LST18" s="340"/>
      <c r="LSU18" s="340"/>
      <c r="LSV18" s="340"/>
      <c r="LSW18" s="340"/>
      <c r="LSX18" s="340"/>
      <c r="LSY18" s="340"/>
      <c r="LSZ18" s="340"/>
      <c r="LTA18" s="340"/>
      <c r="LTB18" s="340"/>
      <c r="LTC18" s="340"/>
      <c r="LTD18" s="340"/>
      <c r="LTE18" s="340"/>
      <c r="LTF18" s="340"/>
      <c r="LTG18" s="340"/>
      <c r="LTH18" s="340"/>
      <c r="LTI18" s="340"/>
      <c r="LTJ18" s="340"/>
      <c r="LTK18" s="340"/>
      <c r="LTL18" s="340"/>
      <c r="LTM18" s="340"/>
      <c r="LTN18" s="340"/>
      <c r="LTO18" s="340"/>
      <c r="LTP18" s="340"/>
      <c r="LTQ18" s="340"/>
      <c r="LTR18" s="340"/>
      <c r="LTS18" s="340"/>
      <c r="LTT18" s="340"/>
      <c r="LTU18" s="340"/>
      <c r="LTV18" s="340"/>
      <c r="LTW18" s="340"/>
      <c r="LTX18" s="340"/>
      <c r="LTY18" s="340"/>
      <c r="LTZ18" s="340"/>
      <c r="LUA18" s="340"/>
      <c r="LUB18" s="340"/>
      <c r="LUC18" s="340"/>
      <c r="LUD18" s="340"/>
      <c r="LUE18" s="340"/>
      <c r="LUF18" s="340"/>
      <c r="LUG18" s="340"/>
      <c r="LUH18" s="340"/>
      <c r="LUI18" s="340"/>
      <c r="LUJ18" s="340"/>
      <c r="LUK18" s="340"/>
      <c r="LUL18" s="340"/>
      <c r="LUM18" s="340"/>
      <c r="LUN18" s="340"/>
      <c r="LUO18" s="340"/>
      <c r="LUP18" s="340"/>
      <c r="LUQ18" s="340"/>
      <c r="LUR18" s="340"/>
      <c r="LUS18" s="340"/>
      <c r="LUT18" s="340"/>
      <c r="LUU18" s="340"/>
      <c r="LUV18" s="340"/>
      <c r="LUW18" s="340"/>
      <c r="LUX18" s="340"/>
      <c r="LUY18" s="340"/>
      <c r="LUZ18" s="340"/>
      <c r="LVA18" s="340"/>
      <c r="LVB18" s="340"/>
      <c r="LVC18" s="340"/>
      <c r="LVD18" s="340"/>
      <c r="LVE18" s="340"/>
      <c r="LVF18" s="340"/>
      <c r="LVG18" s="340"/>
      <c r="LVH18" s="340"/>
      <c r="LVI18" s="340"/>
      <c r="LVJ18" s="340"/>
      <c r="LVK18" s="340"/>
      <c r="LVL18" s="340"/>
      <c r="LVM18" s="340"/>
      <c r="LVN18" s="340"/>
      <c r="LVO18" s="340"/>
      <c r="LVP18" s="340"/>
      <c r="LVQ18" s="340"/>
      <c r="LVR18" s="340"/>
      <c r="LVS18" s="340"/>
      <c r="LVT18" s="340"/>
      <c r="LVU18" s="340"/>
      <c r="LVV18" s="340"/>
      <c r="LVW18" s="340"/>
      <c r="LVX18" s="340"/>
      <c r="LVY18" s="340"/>
      <c r="LVZ18" s="340"/>
      <c r="LWA18" s="340"/>
      <c r="LWB18" s="340"/>
      <c r="LWC18" s="340"/>
      <c r="LWD18" s="340"/>
      <c r="LWE18" s="340"/>
      <c r="LWF18" s="340"/>
      <c r="LWG18" s="340"/>
      <c r="LWH18" s="340"/>
      <c r="LWI18" s="340"/>
      <c r="LWJ18" s="340"/>
      <c r="LWK18" s="340"/>
      <c r="LWL18" s="340"/>
      <c r="LWM18" s="340"/>
      <c r="LWN18" s="340"/>
      <c r="LWO18" s="340"/>
      <c r="LWP18" s="340"/>
      <c r="LWQ18" s="340"/>
      <c r="LWR18" s="340"/>
      <c r="LWS18" s="340"/>
      <c r="LWT18" s="340"/>
      <c r="LWU18" s="340"/>
      <c r="LWV18" s="340"/>
      <c r="LWW18" s="340"/>
      <c r="LWX18" s="340"/>
      <c r="LWY18" s="340"/>
      <c r="LWZ18" s="340"/>
      <c r="LXA18" s="340"/>
      <c r="LXB18" s="340"/>
      <c r="LXC18" s="340"/>
      <c r="LXD18" s="340"/>
      <c r="LXE18" s="340"/>
      <c r="LXF18" s="340"/>
      <c r="LXG18" s="340"/>
      <c r="LXH18" s="340"/>
      <c r="LXI18" s="340"/>
      <c r="LXJ18" s="340"/>
      <c r="LXK18" s="340"/>
      <c r="LXL18" s="340"/>
      <c r="LXM18" s="340"/>
      <c r="LXN18" s="340"/>
      <c r="LXO18" s="340"/>
      <c r="LXP18" s="340"/>
      <c r="LXQ18" s="340"/>
      <c r="LXR18" s="340"/>
      <c r="LXS18" s="340"/>
      <c r="LXT18" s="340"/>
      <c r="LXU18" s="340"/>
      <c r="LXV18" s="340"/>
      <c r="LXW18" s="340"/>
      <c r="LXX18" s="340"/>
      <c r="LXY18" s="340"/>
      <c r="LXZ18" s="340"/>
      <c r="LYA18" s="340"/>
      <c r="LYB18" s="340"/>
      <c r="LYC18" s="340"/>
      <c r="LYD18" s="340"/>
      <c r="LYE18" s="340"/>
      <c r="LYF18" s="340"/>
      <c r="LYG18" s="340"/>
      <c r="LYH18" s="340"/>
      <c r="LYI18" s="340"/>
      <c r="LYJ18" s="340"/>
      <c r="LYK18" s="340"/>
      <c r="LYL18" s="340"/>
      <c r="LYM18" s="340"/>
      <c r="LYN18" s="340"/>
      <c r="LYO18" s="340"/>
      <c r="LYP18" s="340"/>
      <c r="LYQ18" s="340"/>
      <c r="LYR18" s="340"/>
      <c r="LYS18" s="340"/>
      <c r="LYT18" s="340"/>
      <c r="LYU18" s="340"/>
      <c r="LYV18" s="340"/>
      <c r="LYW18" s="340"/>
      <c r="LYX18" s="340"/>
      <c r="LYY18" s="340"/>
      <c r="LYZ18" s="340"/>
      <c r="LZA18" s="340"/>
      <c r="LZB18" s="340"/>
      <c r="LZC18" s="340"/>
      <c r="LZD18" s="340"/>
      <c r="LZE18" s="340"/>
      <c r="LZF18" s="340"/>
      <c r="LZG18" s="340"/>
      <c r="LZH18" s="340"/>
      <c r="LZI18" s="340"/>
      <c r="LZJ18" s="340"/>
      <c r="LZK18" s="340"/>
      <c r="LZL18" s="340"/>
      <c r="LZM18" s="340"/>
      <c r="LZN18" s="340"/>
      <c r="LZO18" s="340"/>
      <c r="LZP18" s="340"/>
      <c r="LZQ18" s="340"/>
      <c r="LZR18" s="340"/>
      <c r="LZS18" s="340"/>
      <c r="LZT18" s="340"/>
      <c r="LZU18" s="340"/>
      <c r="LZV18" s="340"/>
      <c r="LZW18" s="340"/>
      <c r="LZX18" s="340"/>
      <c r="LZY18" s="340"/>
      <c r="LZZ18" s="340"/>
      <c r="MAA18" s="340"/>
      <c r="MAB18" s="340"/>
      <c r="MAC18" s="340"/>
      <c r="MAD18" s="340"/>
      <c r="MAE18" s="340"/>
      <c r="MAF18" s="340"/>
      <c r="MAG18" s="340"/>
      <c r="MAH18" s="340"/>
      <c r="MAI18" s="340"/>
      <c r="MAJ18" s="340"/>
      <c r="MAK18" s="340"/>
      <c r="MAL18" s="340"/>
      <c r="MAM18" s="340"/>
      <c r="MAN18" s="340"/>
      <c r="MAO18" s="340"/>
      <c r="MAP18" s="340"/>
      <c r="MAQ18" s="340"/>
      <c r="MAR18" s="340"/>
      <c r="MAS18" s="340"/>
      <c r="MAT18" s="340"/>
      <c r="MAU18" s="340"/>
      <c r="MAV18" s="340"/>
      <c r="MAW18" s="340"/>
      <c r="MAX18" s="340"/>
      <c r="MAY18" s="340"/>
      <c r="MAZ18" s="340"/>
      <c r="MBA18" s="340"/>
      <c r="MBB18" s="340"/>
      <c r="MBC18" s="340"/>
      <c r="MBD18" s="340"/>
      <c r="MBE18" s="340"/>
      <c r="MBF18" s="340"/>
      <c r="MBG18" s="340"/>
      <c r="MBH18" s="340"/>
      <c r="MBI18" s="340"/>
      <c r="MBJ18" s="340"/>
      <c r="MBK18" s="340"/>
      <c r="MBL18" s="340"/>
      <c r="MBM18" s="340"/>
      <c r="MBN18" s="340"/>
      <c r="MBO18" s="340"/>
      <c r="MBP18" s="340"/>
      <c r="MBQ18" s="340"/>
      <c r="MBR18" s="340"/>
      <c r="MBS18" s="340"/>
      <c r="MBT18" s="340"/>
      <c r="MBU18" s="340"/>
      <c r="MBV18" s="340"/>
      <c r="MBW18" s="340"/>
      <c r="MBX18" s="340"/>
      <c r="MBY18" s="340"/>
      <c r="MBZ18" s="340"/>
      <c r="MCA18" s="340"/>
      <c r="MCB18" s="340"/>
      <c r="MCC18" s="340"/>
      <c r="MCD18" s="340"/>
      <c r="MCE18" s="340"/>
      <c r="MCF18" s="340"/>
      <c r="MCG18" s="340"/>
      <c r="MCH18" s="340"/>
      <c r="MCI18" s="340"/>
      <c r="MCJ18" s="340"/>
      <c r="MCK18" s="340"/>
      <c r="MCL18" s="340"/>
      <c r="MCM18" s="340"/>
      <c r="MCN18" s="340"/>
      <c r="MCO18" s="340"/>
      <c r="MCP18" s="340"/>
      <c r="MCQ18" s="340"/>
      <c r="MCR18" s="340"/>
      <c r="MCS18" s="340"/>
      <c r="MCT18" s="340"/>
      <c r="MCU18" s="340"/>
      <c r="MCV18" s="340"/>
      <c r="MCW18" s="340"/>
      <c r="MCX18" s="340"/>
      <c r="MCY18" s="340"/>
      <c r="MCZ18" s="340"/>
      <c r="MDA18" s="340"/>
      <c r="MDB18" s="340"/>
      <c r="MDC18" s="340"/>
      <c r="MDD18" s="340"/>
      <c r="MDE18" s="340"/>
      <c r="MDF18" s="340"/>
      <c r="MDG18" s="340"/>
      <c r="MDH18" s="340"/>
      <c r="MDI18" s="340"/>
      <c r="MDJ18" s="340"/>
      <c r="MDK18" s="340"/>
      <c r="MDL18" s="340"/>
      <c r="MDM18" s="340"/>
      <c r="MDN18" s="340"/>
      <c r="MDO18" s="340"/>
      <c r="MDP18" s="340"/>
      <c r="MDQ18" s="340"/>
      <c r="MDR18" s="340"/>
      <c r="MDS18" s="340"/>
      <c r="MDT18" s="340"/>
      <c r="MDU18" s="340"/>
      <c r="MDV18" s="340"/>
      <c r="MDW18" s="340"/>
      <c r="MDX18" s="340"/>
      <c r="MDY18" s="340"/>
      <c r="MDZ18" s="340"/>
      <c r="MEA18" s="340"/>
      <c r="MEB18" s="340"/>
      <c r="MEC18" s="340"/>
      <c r="MED18" s="340"/>
      <c r="MEE18" s="340"/>
      <c r="MEF18" s="340"/>
      <c r="MEG18" s="340"/>
      <c r="MEH18" s="340"/>
      <c r="MEI18" s="340"/>
      <c r="MEJ18" s="340"/>
      <c r="MEK18" s="340"/>
      <c r="MEL18" s="340"/>
      <c r="MEM18" s="340"/>
      <c r="MEN18" s="340"/>
      <c r="MEO18" s="340"/>
      <c r="MEP18" s="340"/>
      <c r="MEQ18" s="340"/>
      <c r="MER18" s="340"/>
      <c r="MES18" s="340"/>
      <c r="MET18" s="340"/>
      <c r="MEU18" s="340"/>
      <c r="MEV18" s="340"/>
      <c r="MEW18" s="340"/>
      <c r="MEX18" s="340"/>
      <c r="MEY18" s="340"/>
      <c r="MEZ18" s="340"/>
      <c r="MFA18" s="340"/>
      <c r="MFB18" s="340"/>
      <c r="MFC18" s="340"/>
      <c r="MFD18" s="340"/>
      <c r="MFE18" s="340"/>
      <c r="MFF18" s="340"/>
      <c r="MFG18" s="340"/>
      <c r="MFH18" s="340"/>
      <c r="MFI18" s="340"/>
      <c r="MFJ18" s="340"/>
      <c r="MFK18" s="340"/>
      <c r="MFL18" s="340"/>
      <c r="MFM18" s="340"/>
      <c r="MFN18" s="340"/>
      <c r="MFO18" s="340"/>
      <c r="MFP18" s="340"/>
      <c r="MFQ18" s="340"/>
      <c r="MFR18" s="340"/>
      <c r="MFS18" s="340"/>
      <c r="MFT18" s="340"/>
      <c r="MFU18" s="340"/>
      <c r="MFV18" s="340"/>
      <c r="MFW18" s="340"/>
      <c r="MFX18" s="340"/>
      <c r="MFY18" s="340"/>
      <c r="MFZ18" s="340"/>
      <c r="MGA18" s="340"/>
      <c r="MGB18" s="340"/>
      <c r="MGC18" s="340"/>
      <c r="MGD18" s="340"/>
      <c r="MGE18" s="340"/>
      <c r="MGF18" s="340"/>
      <c r="MGG18" s="340"/>
      <c r="MGH18" s="340"/>
      <c r="MGI18" s="340"/>
      <c r="MGJ18" s="340"/>
      <c r="MGK18" s="340"/>
      <c r="MGL18" s="340"/>
      <c r="MGM18" s="340"/>
      <c r="MGN18" s="340"/>
      <c r="MGO18" s="340"/>
      <c r="MGP18" s="340"/>
      <c r="MGQ18" s="340"/>
      <c r="MGR18" s="340"/>
      <c r="MGS18" s="340"/>
      <c r="MGT18" s="340"/>
      <c r="MGU18" s="340"/>
      <c r="MGV18" s="340"/>
      <c r="MGW18" s="340"/>
      <c r="MGX18" s="340"/>
      <c r="MGY18" s="340"/>
      <c r="MGZ18" s="340"/>
      <c r="MHA18" s="340"/>
      <c r="MHB18" s="340"/>
      <c r="MHC18" s="340"/>
      <c r="MHD18" s="340"/>
      <c r="MHE18" s="340"/>
      <c r="MHF18" s="340"/>
      <c r="MHG18" s="340"/>
      <c r="MHH18" s="340"/>
      <c r="MHI18" s="340"/>
      <c r="MHJ18" s="340"/>
      <c r="MHK18" s="340"/>
      <c r="MHL18" s="340"/>
      <c r="MHM18" s="340"/>
      <c r="MHN18" s="340"/>
      <c r="MHO18" s="340"/>
      <c r="MHP18" s="340"/>
      <c r="MHQ18" s="340"/>
      <c r="MHR18" s="340"/>
      <c r="MHS18" s="340"/>
      <c r="MHT18" s="340"/>
      <c r="MHU18" s="340"/>
      <c r="MHV18" s="340"/>
      <c r="MHW18" s="340"/>
      <c r="MHX18" s="340"/>
      <c r="MHY18" s="340"/>
      <c r="MHZ18" s="340"/>
      <c r="MIA18" s="340"/>
      <c r="MIB18" s="340"/>
      <c r="MIC18" s="340"/>
      <c r="MID18" s="340"/>
      <c r="MIE18" s="340"/>
      <c r="MIF18" s="340"/>
      <c r="MIG18" s="340"/>
      <c r="MIH18" s="340"/>
      <c r="MII18" s="340"/>
      <c r="MIJ18" s="340"/>
      <c r="MIK18" s="340"/>
      <c r="MIL18" s="340"/>
      <c r="MIM18" s="340"/>
      <c r="MIN18" s="340"/>
      <c r="MIO18" s="340"/>
      <c r="MIP18" s="340"/>
      <c r="MIQ18" s="340"/>
      <c r="MIR18" s="340"/>
      <c r="MIS18" s="340"/>
      <c r="MIT18" s="340"/>
      <c r="MIU18" s="340"/>
      <c r="MIV18" s="340"/>
      <c r="MIW18" s="340"/>
      <c r="MIX18" s="340"/>
      <c r="MIY18" s="340"/>
      <c r="MIZ18" s="340"/>
      <c r="MJA18" s="340"/>
      <c r="MJB18" s="340"/>
      <c r="MJC18" s="340"/>
      <c r="MJD18" s="340"/>
      <c r="MJE18" s="340"/>
      <c r="MJF18" s="340"/>
      <c r="MJG18" s="340"/>
      <c r="MJH18" s="340"/>
      <c r="MJI18" s="340"/>
      <c r="MJJ18" s="340"/>
      <c r="MJK18" s="340"/>
      <c r="MJL18" s="340"/>
      <c r="MJM18" s="340"/>
      <c r="MJN18" s="340"/>
      <c r="MJO18" s="340"/>
      <c r="MJP18" s="340"/>
      <c r="MJQ18" s="340"/>
      <c r="MJR18" s="340"/>
      <c r="MJS18" s="340"/>
      <c r="MJT18" s="340"/>
      <c r="MJU18" s="340"/>
      <c r="MJV18" s="340"/>
      <c r="MJW18" s="340"/>
      <c r="MJX18" s="340"/>
      <c r="MJY18" s="340"/>
      <c r="MJZ18" s="340"/>
      <c r="MKA18" s="340"/>
      <c r="MKB18" s="340"/>
      <c r="MKC18" s="340"/>
      <c r="MKD18" s="340"/>
      <c r="MKE18" s="340"/>
      <c r="MKF18" s="340"/>
      <c r="MKG18" s="340"/>
      <c r="MKH18" s="340"/>
      <c r="MKI18" s="340"/>
      <c r="MKJ18" s="340"/>
      <c r="MKK18" s="340"/>
      <c r="MKL18" s="340"/>
      <c r="MKM18" s="340"/>
      <c r="MKN18" s="340"/>
      <c r="MKO18" s="340"/>
      <c r="MKP18" s="340"/>
      <c r="MKQ18" s="340"/>
      <c r="MKR18" s="340"/>
      <c r="MKS18" s="340"/>
      <c r="MKT18" s="340"/>
      <c r="MKU18" s="340"/>
      <c r="MKV18" s="340"/>
      <c r="MKW18" s="340"/>
      <c r="MKX18" s="340"/>
      <c r="MKY18" s="340"/>
      <c r="MKZ18" s="340"/>
      <c r="MLA18" s="340"/>
      <c r="MLB18" s="340"/>
      <c r="MLC18" s="340"/>
      <c r="MLD18" s="340"/>
      <c r="MLE18" s="340"/>
      <c r="MLF18" s="340"/>
      <c r="MLG18" s="340"/>
      <c r="MLH18" s="340"/>
      <c r="MLI18" s="340"/>
      <c r="MLJ18" s="340"/>
      <c r="MLK18" s="340"/>
      <c r="MLL18" s="340"/>
      <c r="MLM18" s="340"/>
      <c r="MLN18" s="340"/>
      <c r="MLO18" s="340"/>
      <c r="MLP18" s="340"/>
      <c r="MLQ18" s="340"/>
      <c r="MLR18" s="340"/>
      <c r="MLS18" s="340"/>
      <c r="MLT18" s="340"/>
      <c r="MLU18" s="340"/>
      <c r="MLV18" s="340"/>
      <c r="MLW18" s="340"/>
      <c r="MLX18" s="340"/>
      <c r="MLY18" s="340"/>
      <c r="MLZ18" s="340"/>
      <c r="MMA18" s="340"/>
      <c r="MMB18" s="340"/>
      <c r="MMC18" s="340"/>
      <c r="MMD18" s="340"/>
      <c r="MME18" s="340"/>
      <c r="MMF18" s="340"/>
      <c r="MMG18" s="340"/>
      <c r="MMH18" s="340"/>
      <c r="MMI18" s="340"/>
      <c r="MMJ18" s="340"/>
      <c r="MMK18" s="340"/>
      <c r="MML18" s="340"/>
      <c r="MMM18" s="340"/>
      <c r="MMN18" s="340"/>
      <c r="MMO18" s="340"/>
      <c r="MMP18" s="340"/>
      <c r="MMQ18" s="340"/>
      <c r="MMR18" s="340"/>
      <c r="MMS18" s="340"/>
      <c r="MMT18" s="340"/>
      <c r="MMU18" s="340"/>
      <c r="MMV18" s="340"/>
      <c r="MMW18" s="340"/>
      <c r="MMX18" s="340"/>
      <c r="MMY18" s="340"/>
      <c r="MMZ18" s="340"/>
      <c r="MNA18" s="340"/>
      <c r="MNB18" s="340"/>
      <c r="MNC18" s="340"/>
      <c r="MND18" s="340"/>
      <c r="MNE18" s="340"/>
      <c r="MNF18" s="340"/>
      <c r="MNG18" s="340"/>
      <c r="MNH18" s="340"/>
      <c r="MNI18" s="340"/>
      <c r="MNJ18" s="340"/>
      <c r="MNK18" s="340"/>
      <c r="MNL18" s="340"/>
      <c r="MNM18" s="340"/>
      <c r="MNN18" s="340"/>
      <c r="MNO18" s="340"/>
      <c r="MNP18" s="340"/>
      <c r="MNQ18" s="340"/>
      <c r="MNR18" s="340"/>
      <c r="MNS18" s="340"/>
      <c r="MNT18" s="340"/>
      <c r="MNU18" s="340"/>
      <c r="MNV18" s="340"/>
      <c r="MNW18" s="340"/>
      <c r="MNX18" s="340"/>
      <c r="MNY18" s="340"/>
      <c r="MNZ18" s="340"/>
      <c r="MOA18" s="340"/>
      <c r="MOB18" s="340"/>
      <c r="MOC18" s="340"/>
      <c r="MOD18" s="340"/>
      <c r="MOE18" s="340"/>
      <c r="MOF18" s="340"/>
      <c r="MOG18" s="340"/>
      <c r="MOH18" s="340"/>
      <c r="MOI18" s="340"/>
      <c r="MOJ18" s="340"/>
      <c r="MOK18" s="340"/>
      <c r="MOL18" s="340"/>
      <c r="MOM18" s="340"/>
      <c r="MON18" s="340"/>
      <c r="MOO18" s="340"/>
      <c r="MOP18" s="340"/>
      <c r="MOQ18" s="340"/>
      <c r="MOR18" s="340"/>
      <c r="MOS18" s="340"/>
      <c r="MOT18" s="340"/>
      <c r="MOU18" s="340"/>
      <c r="MOV18" s="340"/>
      <c r="MOW18" s="340"/>
      <c r="MOX18" s="340"/>
      <c r="MOY18" s="340"/>
      <c r="MOZ18" s="340"/>
      <c r="MPA18" s="340"/>
      <c r="MPB18" s="340"/>
      <c r="MPC18" s="340"/>
      <c r="MPD18" s="340"/>
      <c r="MPE18" s="340"/>
      <c r="MPF18" s="340"/>
      <c r="MPG18" s="340"/>
      <c r="MPH18" s="340"/>
      <c r="MPI18" s="340"/>
      <c r="MPJ18" s="340"/>
      <c r="MPK18" s="340"/>
      <c r="MPL18" s="340"/>
      <c r="MPM18" s="340"/>
      <c r="MPN18" s="340"/>
      <c r="MPO18" s="340"/>
      <c r="MPP18" s="340"/>
      <c r="MPQ18" s="340"/>
      <c r="MPR18" s="340"/>
      <c r="MPS18" s="340"/>
      <c r="MPT18" s="340"/>
      <c r="MPU18" s="340"/>
      <c r="MPV18" s="340"/>
      <c r="MPW18" s="340"/>
      <c r="MPX18" s="340"/>
      <c r="MPY18" s="340"/>
      <c r="MPZ18" s="340"/>
      <c r="MQA18" s="340"/>
      <c r="MQB18" s="340"/>
      <c r="MQC18" s="340"/>
      <c r="MQD18" s="340"/>
      <c r="MQE18" s="340"/>
      <c r="MQF18" s="340"/>
      <c r="MQG18" s="340"/>
      <c r="MQH18" s="340"/>
      <c r="MQI18" s="340"/>
      <c r="MQJ18" s="340"/>
      <c r="MQK18" s="340"/>
      <c r="MQL18" s="340"/>
      <c r="MQM18" s="340"/>
      <c r="MQN18" s="340"/>
      <c r="MQO18" s="340"/>
      <c r="MQP18" s="340"/>
      <c r="MQQ18" s="340"/>
      <c r="MQR18" s="340"/>
      <c r="MQS18" s="340"/>
      <c r="MQT18" s="340"/>
      <c r="MQU18" s="340"/>
      <c r="MQV18" s="340"/>
      <c r="MQW18" s="340"/>
      <c r="MQX18" s="340"/>
      <c r="MQY18" s="340"/>
      <c r="MQZ18" s="340"/>
      <c r="MRA18" s="340"/>
      <c r="MRB18" s="340"/>
      <c r="MRC18" s="340"/>
      <c r="MRD18" s="340"/>
      <c r="MRE18" s="340"/>
      <c r="MRF18" s="340"/>
      <c r="MRG18" s="340"/>
      <c r="MRH18" s="340"/>
      <c r="MRI18" s="340"/>
      <c r="MRJ18" s="340"/>
      <c r="MRK18" s="340"/>
      <c r="MRL18" s="340"/>
      <c r="MRM18" s="340"/>
      <c r="MRN18" s="340"/>
      <c r="MRO18" s="340"/>
      <c r="MRP18" s="340"/>
      <c r="MRQ18" s="340"/>
      <c r="MRR18" s="340"/>
      <c r="MRS18" s="340"/>
      <c r="MRT18" s="340"/>
      <c r="MRU18" s="340"/>
      <c r="MRV18" s="340"/>
      <c r="MRW18" s="340"/>
      <c r="MRX18" s="340"/>
      <c r="MRY18" s="340"/>
      <c r="MRZ18" s="340"/>
      <c r="MSA18" s="340"/>
      <c r="MSB18" s="340"/>
      <c r="MSC18" s="340"/>
      <c r="MSD18" s="340"/>
      <c r="MSE18" s="340"/>
      <c r="MSF18" s="340"/>
      <c r="MSG18" s="340"/>
      <c r="MSH18" s="340"/>
      <c r="MSI18" s="340"/>
      <c r="MSJ18" s="340"/>
      <c r="MSK18" s="340"/>
      <c r="MSL18" s="340"/>
      <c r="MSM18" s="340"/>
      <c r="MSN18" s="340"/>
      <c r="MSO18" s="340"/>
      <c r="MSP18" s="340"/>
      <c r="MSQ18" s="340"/>
      <c r="MSR18" s="340"/>
      <c r="MSS18" s="340"/>
      <c r="MST18" s="340"/>
      <c r="MSU18" s="340"/>
      <c r="MSV18" s="340"/>
      <c r="MSW18" s="340"/>
      <c r="MSX18" s="340"/>
      <c r="MSY18" s="340"/>
      <c r="MSZ18" s="340"/>
      <c r="MTA18" s="340"/>
      <c r="MTB18" s="340"/>
      <c r="MTC18" s="340"/>
      <c r="MTD18" s="340"/>
      <c r="MTE18" s="340"/>
      <c r="MTF18" s="340"/>
      <c r="MTG18" s="340"/>
      <c r="MTH18" s="340"/>
      <c r="MTI18" s="340"/>
      <c r="MTJ18" s="340"/>
      <c r="MTK18" s="340"/>
      <c r="MTL18" s="340"/>
      <c r="MTM18" s="340"/>
      <c r="MTN18" s="340"/>
      <c r="MTO18" s="340"/>
      <c r="MTP18" s="340"/>
      <c r="MTQ18" s="340"/>
      <c r="MTR18" s="340"/>
      <c r="MTS18" s="340"/>
      <c r="MTT18" s="340"/>
      <c r="MTU18" s="340"/>
      <c r="MTV18" s="340"/>
      <c r="MTW18" s="340"/>
      <c r="MTX18" s="340"/>
      <c r="MTY18" s="340"/>
      <c r="MTZ18" s="340"/>
      <c r="MUA18" s="340"/>
      <c r="MUB18" s="340"/>
      <c r="MUC18" s="340"/>
      <c r="MUD18" s="340"/>
      <c r="MUE18" s="340"/>
      <c r="MUF18" s="340"/>
      <c r="MUG18" s="340"/>
      <c r="MUH18" s="340"/>
      <c r="MUI18" s="340"/>
      <c r="MUJ18" s="340"/>
      <c r="MUK18" s="340"/>
      <c r="MUL18" s="340"/>
      <c r="MUM18" s="340"/>
      <c r="MUN18" s="340"/>
      <c r="MUO18" s="340"/>
      <c r="MUP18" s="340"/>
      <c r="MUQ18" s="340"/>
      <c r="MUR18" s="340"/>
      <c r="MUS18" s="340"/>
      <c r="MUT18" s="340"/>
      <c r="MUU18" s="340"/>
      <c r="MUV18" s="340"/>
      <c r="MUW18" s="340"/>
      <c r="MUX18" s="340"/>
      <c r="MUY18" s="340"/>
      <c r="MUZ18" s="340"/>
      <c r="MVA18" s="340"/>
      <c r="MVB18" s="340"/>
      <c r="MVC18" s="340"/>
      <c r="MVD18" s="340"/>
      <c r="MVE18" s="340"/>
      <c r="MVF18" s="340"/>
      <c r="MVG18" s="340"/>
      <c r="MVH18" s="340"/>
      <c r="MVI18" s="340"/>
      <c r="MVJ18" s="340"/>
      <c r="MVK18" s="340"/>
      <c r="MVL18" s="340"/>
      <c r="MVM18" s="340"/>
      <c r="MVN18" s="340"/>
      <c r="MVO18" s="340"/>
      <c r="MVP18" s="340"/>
      <c r="MVQ18" s="340"/>
      <c r="MVR18" s="340"/>
      <c r="MVS18" s="340"/>
      <c r="MVT18" s="340"/>
      <c r="MVU18" s="340"/>
      <c r="MVV18" s="340"/>
      <c r="MVW18" s="340"/>
      <c r="MVX18" s="340"/>
      <c r="MVY18" s="340"/>
      <c r="MVZ18" s="340"/>
      <c r="MWA18" s="340"/>
      <c r="MWB18" s="340"/>
      <c r="MWC18" s="340"/>
      <c r="MWD18" s="340"/>
      <c r="MWE18" s="340"/>
      <c r="MWF18" s="340"/>
      <c r="MWG18" s="340"/>
      <c r="MWH18" s="340"/>
      <c r="MWI18" s="340"/>
      <c r="MWJ18" s="340"/>
      <c r="MWK18" s="340"/>
      <c r="MWL18" s="340"/>
      <c r="MWM18" s="340"/>
      <c r="MWN18" s="340"/>
      <c r="MWO18" s="340"/>
      <c r="MWP18" s="340"/>
      <c r="MWQ18" s="340"/>
      <c r="MWR18" s="340"/>
      <c r="MWS18" s="340"/>
      <c r="MWT18" s="340"/>
      <c r="MWU18" s="340"/>
      <c r="MWV18" s="340"/>
      <c r="MWW18" s="340"/>
      <c r="MWX18" s="340"/>
      <c r="MWY18" s="340"/>
      <c r="MWZ18" s="340"/>
      <c r="MXA18" s="340"/>
      <c r="MXB18" s="340"/>
      <c r="MXC18" s="340"/>
      <c r="MXD18" s="340"/>
      <c r="MXE18" s="340"/>
      <c r="MXF18" s="340"/>
      <c r="MXG18" s="340"/>
      <c r="MXH18" s="340"/>
      <c r="MXI18" s="340"/>
      <c r="MXJ18" s="340"/>
      <c r="MXK18" s="340"/>
      <c r="MXL18" s="340"/>
      <c r="MXM18" s="340"/>
      <c r="MXN18" s="340"/>
      <c r="MXO18" s="340"/>
      <c r="MXP18" s="340"/>
      <c r="MXQ18" s="340"/>
      <c r="MXR18" s="340"/>
      <c r="MXS18" s="340"/>
      <c r="MXT18" s="340"/>
      <c r="MXU18" s="340"/>
      <c r="MXV18" s="340"/>
      <c r="MXW18" s="340"/>
      <c r="MXX18" s="340"/>
      <c r="MXY18" s="340"/>
      <c r="MXZ18" s="340"/>
      <c r="MYA18" s="340"/>
      <c r="MYB18" s="340"/>
      <c r="MYC18" s="340"/>
      <c r="MYD18" s="340"/>
      <c r="MYE18" s="340"/>
      <c r="MYF18" s="340"/>
      <c r="MYG18" s="340"/>
      <c r="MYH18" s="340"/>
      <c r="MYI18" s="340"/>
      <c r="MYJ18" s="340"/>
      <c r="MYK18" s="340"/>
      <c r="MYL18" s="340"/>
      <c r="MYM18" s="340"/>
      <c r="MYN18" s="340"/>
      <c r="MYO18" s="340"/>
      <c r="MYP18" s="340"/>
      <c r="MYQ18" s="340"/>
      <c r="MYR18" s="340"/>
      <c r="MYS18" s="340"/>
      <c r="MYT18" s="340"/>
      <c r="MYU18" s="340"/>
      <c r="MYV18" s="340"/>
      <c r="MYW18" s="340"/>
      <c r="MYX18" s="340"/>
      <c r="MYY18" s="340"/>
      <c r="MYZ18" s="340"/>
      <c r="MZA18" s="340"/>
      <c r="MZB18" s="340"/>
      <c r="MZC18" s="340"/>
      <c r="MZD18" s="340"/>
      <c r="MZE18" s="340"/>
      <c r="MZF18" s="340"/>
      <c r="MZG18" s="340"/>
      <c r="MZH18" s="340"/>
      <c r="MZI18" s="340"/>
      <c r="MZJ18" s="340"/>
      <c r="MZK18" s="340"/>
      <c r="MZL18" s="340"/>
      <c r="MZM18" s="340"/>
      <c r="MZN18" s="340"/>
      <c r="MZO18" s="340"/>
      <c r="MZP18" s="340"/>
      <c r="MZQ18" s="340"/>
      <c r="MZR18" s="340"/>
      <c r="MZS18" s="340"/>
      <c r="MZT18" s="340"/>
      <c r="MZU18" s="340"/>
      <c r="MZV18" s="340"/>
      <c r="MZW18" s="340"/>
      <c r="MZX18" s="340"/>
      <c r="MZY18" s="340"/>
      <c r="MZZ18" s="340"/>
      <c r="NAA18" s="340"/>
      <c r="NAB18" s="340"/>
      <c r="NAC18" s="340"/>
      <c r="NAD18" s="340"/>
      <c r="NAE18" s="340"/>
      <c r="NAF18" s="340"/>
      <c r="NAG18" s="340"/>
      <c r="NAH18" s="340"/>
      <c r="NAI18" s="340"/>
      <c r="NAJ18" s="340"/>
      <c r="NAK18" s="340"/>
      <c r="NAL18" s="340"/>
      <c r="NAM18" s="340"/>
      <c r="NAN18" s="340"/>
      <c r="NAO18" s="340"/>
      <c r="NAP18" s="340"/>
      <c r="NAQ18" s="340"/>
      <c r="NAR18" s="340"/>
      <c r="NAS18" s="340"/>
      <c r="NAT18" s="340"/>
      <c r="NAU18" s="340"/>
      <c r="NAV18" s="340"/>
      <c r="NAW18" s="340"/>
      <c r="NAX18" s="340"/>
      <c r="NAY18" s="340"/>
      <c r="NAZ18" s="340"/>
      <c r="NBA18" s="340"/>
      <c r="NBB18" s="340"/>
      <c r="NBC18" s="340"/>
      <c r="NBD18" s="340"/>
      <c r="NBE18" s="340"/>
      <c r="NBF18" s="340"/>
      <c r="NBG18" s="340"/>
      <c r="NBH18" s="340"/>
      <c r="NBI18" s="340"/>
      <c r="NBJ18" s="340"/>
      <c r="NBK18" s="340"/>
      <c r="NBL18" s="340"/>
      <c r="NBM18" s="340"/>
      <c r="NBN18" s="340"/>
      <c r="NBO18" s="340"/>
      <c r="NBP18" s="340"/>
      <c r="NBQ18" s="340"/>
      <c r="NBR18" s="340"/>
      <c r="NBS18" s="340"/>
      <c r="NBT18" s="340"/>
      <c r="NBU18" s="340"/>
      <c r="NBV18" s="340"/>
      <c r="NBW18" s="340"/>
      <c r="NBX18" s="340"/>
      <c r="NBY18" s="340"/>
      <c r="NBZ18" s="340"/>
      <c r="NCA18" s="340"/>
      <c r="NCB18" s="340"/>
      <c r="NCC18" s="340"/>
      <c r="NCD18" s="340"/>
      <c r="NCE18" s="340"/>
      <c r="NCF18" s="340"/>
      <c r="NCG18" s="340"/>
      <c r="NCH18" s="340"/>
      <c r="NCI18" s="340"/>
      <c r="NCJ18" s="340"/>
      <c r="NCK18" s="340"/>
      <c r="NCL18" s="340"/>
      <c r="NCM18" s="340"/>
      <c r="NCN18" s="340"/>
      <c r="NCO18" s="340"/>
      <c r="NCP18" s="340"/>
      <c r="NCQ18" s="340"/>
      <c r="NCR18" s="340"/>
      <c r="NCS18" s="340"/>
      <c r="NCT18" s="340"/>
      <c r="NCU18" s="340"/>
      <c r="NCV18" s="340"/>
      <c r="NCW18" s="340"/>
      <c r="NCX18" s="340"/>
      <c r="NCY18" s="340"/>
      <c r="NCZ18" s="340"/>
      <c r="NDA18" s="340"/>
      <c r="NDB18" s="340"/>
      <c r="NDC18" s="340"/>
      <c r="NDD18" s="340"/>
      <c r="NDE18" s="340"/>
      <c r="NDF18" s="340"/>
      <c r="NDG18" s="340"/>
      <c r="NDH18" s="340"/>
      <c r="NDI18" s="340"/>
      <c r="NDJ18" s="340"/>
      <c r="NDK18" s="340"/>
      <c r="NDL18" s="340"/>
      <c r="NDM18" s="340"/>
      <c r="NDN18" s="340"/>
      <c r="NDO18" s="340"/>
      <c r="NDP18" s="340"/>
      <c r="NDQ18" s="340"/>
      <c r="NDR18" s="340"/>
      <c r="NDS18" s="340"/>
      <c r="NDT18" s="340"/>
      <c r="NDU18" s="340"/>
      <c r="NDV18" s="340"/>
      <c r="NDW18" s="340"/>
      <c r="NDX18" s="340"/>
      <c r="NDY18" s="340"/>
      <c r="NDZ18" s="340"/>
      <c r="NEA18" s="340"/>
      <c r="NEB18" s="340"/>
      <c r="NEC18" s="340"/>
      <c r="NED18" s="340"/>
      <c r="NEE18" s="340"/>
      <c r="NEF18" s="340"/>
      <c r="NEG18" s="340"/>
      <c r="NEH18" s="340"/>
      <c r="NEI18" s="340"/>
      <c r="NEJ18" s="340"/>
      <c r="NEK18" s="340"/>
      <c r="NEL18" s="340"/>
      <c r="NEM18" s="340"/>
      <c r="NEN18" s="340"/>
      <c r="NEO18" s="340"/>
      <c r="NEP18" s="340"/>
      <c r="NEQ18" s="340"/>
      <c r="NER18" s="340"/>
      <c r="NES18" s="340"/>
      <c r="NET18" s="340"/>
      <c r="NEU18" s="340"/>
      <c r="NEV18" s="340"/>
      <c r="NEW18" s="340"/>
      <c r="NEX18" s="340"/>
      <c r="NEY18" s="340"/>
      <c r="NEZ18" s="340"/>
      <c r="NFA18" s="340"/>
      <c r="NFB18" s="340"/>
      <c r="NFC18" s="340"/>
      <c r="NFD18" s="340"/>
      <c r="NFE18" s="340"/>
      <c r="NFF18" s="340"/>
      <c r="NFG18" s="340"/>
      <c r="NFH18" s="340"/>
      <c r="NFI18" s="340"/>
      <c r="NFJ18" s="340"/>
      <c r="NFK18" s="340"/>
      <c r="NFL18" s="340"/>
      <c r="NFM18" s="340"/>
      <c r="NFN18" s="340"/>
      <c r="NFO18" s="340"/>
      <c r="NFP18" s="340"/>
      <c r="NFQ18" s="340"/>
      <c r="NFR18" s="340"/>
      <c r="NFS18" s="340"/>
      <c r="NFT18" s="340"/>
      <c r="NFU18" s="340"/>
      <c r="NFV18" s="340"/>
      <c r="NFW18" s="340"/>
      <c r="NFX18" s="340"/>
      <c r="NFY18" s="340"/>
      <c r="NFZ18" s="340"/>
      <c r="NGA18" s="340"/>
      <c r="NGB18" s="340"/>
      <c r="NGC18" s="340"/>
      <c r="NGD18" s="340"/>
      <c r="NGE18" s="340"/>
      <c r="NGF18" s="340"/>
      <c r="NGG18" s="340"/>
      <c r="NGH18" s="340"/>
      <c r="NGI18" s="340"/>
      <c r="NGJ18" s="340"/>
      <c r="NGK18" s="340"/>
      <c r="NGL18" s="340"/>
      <c r="NGM18" s="340"/>
      <c r="NGN18" s="340"/>
      <c r="NGO18" s="340"/>
      <c r="NGP18" s="340"/>
      <c r="NGQ18" s="340"/>
      <c r="NGR18" s="340"/>
      <c r="NGS18" s="340"/>
      <c r="NGT18" s="340"/>
      <c r="NGU18" s="340"/>
      <c r="NGV18" s="340"/>
      <c r="NGW18" s="340"/>
      <c r="NGX18" s="340"/>
      <c r="NGY18" s="340"/>
      <c r="NGZ18" s="340"/>
      <c r="NHA18" s="340"/>
      <c r="NHB18" s="340"/>
      <c r="NHC18" s="340"/>
      <c r="NHD18" s="340"/>
      <c r="NHE18" s="340"/>
      <c r="NHF18" s="340"/>
      <c r="NHG18" s="340"/>
      <c r="NHH18" s="340"/>
      <c r="NHI18" s="340"/>
      <c r="NHJ18" s="340"/>
      <c r="NHK18" s="340"/>
      <c r="NHL18" s="340"/>
      <c r="NHM18" s="340"/>
      <c r="NHN18" s="340"/>
      <c r="NHO18" s="340"/>
      <c r="NHP18" s="340"/>
      <c r="NHQ18" s="340"/>
      <c r="NHR18" s="340"/>
      <c r="NHS18" s="340"/>
      <c r="NHT18" s="340"/>
      <c r="NHU18" s="340"/>
      <c r="NHV18" s="340"/>
      <c r="NHW18" s="340"/>
      <c r="NHX18" s="340"/>
      <c r="NHY18" s="340"/>
      <c r="NHZ18" s="340"/>
      <c r="NIA18" s="340"/>
      <c r="NIB18" s="340"/>
      <c r="NIC18" s="340"/>
      <c r="NID18" s="340"/>
      <c r="NIE18" s="340"/>
      <c r="NIF18" s="340"/>
      <c r="NIG18" s="340"/>
      <c r="NIH18" s="340"/>
      <c r="NII18" s="340"/>
      <c r="NIJ18" s="340"/>
      <c r="NIK18" s="340"/>
      <c r="NIL18" s="340"/>
      <c r="NIM18" s="340"/>
      <c r="NIN18" s="340"/>
      <c r="NIO18" s="340"/>
      <c r="NIP18" s="340"/>
      <c r="NIQ18" s="340"/>
      <c r="NIR18" s="340"/>
      <c r="NIS18" s="340"/>
      <c r="NIT18" s="340"/>
      <c r="NIU18" s="340"/>
      <c r="NIV18" s="340"/>
      <c r="NIW18" s="340"/>
      <c r="NIX18" s="340"/>
      <c r="NIY18" s="340"/>
      <c r="NIZ18" s="340"/>
      <c r="NJA18" s="340"/>
      <c r="NJB18" s="340"/>
      <c r="NJC18" s="340"/>
      <c r="NJD18" s="340"/>
      <c r="NJE18" s="340"/>
      <c r="NJF18" s="340"/>
      <c r="NJG18" s="340"/>
      <c r="NJH18" s="340"/>
      <c r="NJI18" s="340"/>
      <c r="NJJ18" s="340"/>
      <c r="NJK18" s="340"/>
      <c r="NJL18" s="340"/>
      <c r="NJM18" s="340"/>
      <c r="NJN18" s="340"/>
      <c r="NJO18" s="340"/>
      <c r="NJP18" s="340"/>
      <c r="NJQ18" s="340"/>
      <c r="NJR18" s="340"/>
      <c r="NJS18" s="340"/>
      <c r="NJT18" s="340"/>
      <c r="NJU18" s="340"/>
      <c r="NJV18" s="340"/>
      <c r="NJW18" s="340"/>
      <c r="NJX18" s="340"/>
      <c r="NJY18" s="340"/>
      <c r="NJZ18" s="340"/>
      <c r="NKA18" s="340"/>
      <c r="NKB18" s="340"/>
      <c r="NKC18" s="340"/>
      <c r="NKD18" s="340"/>
      <c r="NKE18" s="340"/>
      <c r="NKF18" s="340"/>
      <c r="NKG18" s="340"/>
      <c r="NKH18" s="340"/>
      <c r="NKI18" s="340"/>
      <c r="NKJ18" s="340"/>
      <c r="NKK18" s="340"/>
      <c r="NKL18" s="340"/>
      <c r="NKM18" s="340"/>
      <c r="NKN18" s="340"/>
      <c r="NKO18" s="340"/>
      <c r="NKP18" s="340"/>
      <c r="NKQ18" s="340"/>
      <c r="NKR18" s="340"/>
      <c r="NKS18" s="340"/>
      <c r="NKT18" s="340"/>
      <c r="NKU18" s="340"/>
      <c r="NKV18" s="340"/>
      <c r="NKW18" s="340"/>
      <c r="NKX18" s="340"/>
      <c r="NKY18" s="340"/>
      <c r="NKZ18" s="340"/>
      <c r="NLA18" s="340"/>
      <c r="NLB18" s="340"/>
      <c r="NLC18" s="340"/>
      <c r="NLD18" s="340"/>
      <c r="NLE18" s="340"/>
      <c r="NLF18" s="340"/>
      <c r="NLG18" s="340"/>
      <c r="NLH18" s="340"/>
      <c r="NLI18" s="340"/>
      <c r="NLJ18" s="340"/>
      <c r="NLK18" s="340"/>
      <c r="NLL18" s="340"/>
      <c r="NLM18" s="340"/>
      <c r="NLN18" s="340"/>
      <c r="NLO18" s="340"/>
      <c r="NLP18" s="340"/>
      <c r="NLQ18" s="340"/>
      <c r="NLR18" s="340"/>
      <c r="NLS18" s="340"/>
      <c r="NLT18" s="340"/>
      <c r="NLU18" s="340"/>
      <c r="NLV18" s="340"/>
      <c r="NLW18" s="340"/>
      <c r="NLX18" s="340"/>
      <c r="NLY18" s="340"/>
      <c r="NLZ18" s="340"/>
      <c r="NMA18" s="340"/>
      <c r="NMB18" s="340"/>
      <c r="NMC18" s="340"/>
      <c r="NMD18" s="340"/>
      <c r="NME18" s="340"/>
      <c r="NMF18" s="340"/>
      <c r="NMG18" s="340"/>
      <c r="NMH18" s="340"/>
      <c r="NMI18" s="340"/>
      <c r="NMJ18" s="340"/>
      <c r="NMK18" s="340"/>
      <c r="NML18" s="340"/>
      <c r="NMM18" s="340"/>
      <c r="NMN18" s="340"/>
      <c r="NMO18" s="340"/>
      <c r="NMP18" s="340"/>
      <c r="NMQ18" s="340"/>
      <c r="NMR18" s="340"/>
      <c r="NMS18" s="340"/>
      <c r="NMT18" s="340"/>
      <c r="NMU18" s="340"/>
      <c r="NMV18" s="340"/>
      <c r="NMW18" s="340"/>
      <c r="NMX18" s="340"/>
      <c r="NMY18" s="340"/>
      <c r="NMZ18" s="340"/>
      <c r="NNA18" s="340"/>
      <c r="NNB18" s="340"/>
      <c r="NNC18" s="340"/>
      <c r="NND18" s="340"/>
      <c r="NNE18" s="340"/>
      <c r="NNF18" s="340"/>
      <c r="NNG18" s="340"/>
      <c r="NNH18" s="340"/>
      <c r="NNI18" s="340"/>
      <c r="NNJ18" s="340"/>
      <c r="NNK18" s="340"/>
      <c r="NNL18" s="340"/>
      <c r="NNM18" s="340"/>
      <c r="NNN18" s="340"/>
      <c r="NNO18" s="340"/>
      <c r="NNP18" s="340"/>
      <c r="NNQ18" s="340"/>
      <c r="NNR18" s="340"/>
      <c r="NNS18" s="340"/>
      <c r="NNT18" s="340"/>
      <c r="NNU18" s="340"/>
      <c r="NNV18" s="340"/>
      <c r="NNW18" s="340"/>
      <c r="NNX18" s="340"/>
      <c r="NNY18" s="340"/>
      <c r="NNZ18" s="340"/>
      <c r="NOA18" s="340"/>
      <c r="NOB18" s="340"/>
      <c r="NOC18" s="340"/>
      <c r="NOD18" s="340"/>
      <c r="NOE18" s="340"/>
      <c r="NOF18" s="340"/>
      <c r="NOG18" s="340"/>
      <c r="NOH18" s="340"/>
      <c r="NOI18" s="340"/>
      <c r="NOJ18" s="340"/>
      <c r="NOK18" s="340"/>
      <c r="NOL18" s="340"/>
      <c r="NOM18" s="340"/>
      <c r="NON18" s="340"/>
      <c r="NOO18" s="340"/>
      <c r="NOP18" s="340"/>
      <c r="NOQ18" s="340"/>
      <c r="NOR18" s="340"/>
      <c r="NOS18" s="340"/>
      <c r="NOT18" s="340"/>
      <c r="NOU18" s="340"/>
      <c r="NOV18" s="340"/>
      <c r="NOW18" s="340"/>
      <c r="NOX18" s="340"/>
      <c r="NOY18" s="340"/>
      <c r="NOZ18" s="340"/>
      <c r="NPA18" s="340"/>
      <c r="NPB18" s="340"/>
      <c r="NPC18" s="340"/>
      <c r="NPD18" s="340"/>
      <c r="NPE18" s="340"/>
      <c r="NPF18" s="340"/>
      <c r="NPG18" s="340"/>
      <c r="NPH18" s="340"/>
      <c r="NPI18" s="340"/>
      <c r="NPJ18" s="340"/>
      <c r="NPK18" s="340"/>
      <c r="NPL18" s="340"/>
      <c r="NPM18" s="340"/>
      <c r="NPN18" s="340"/>
      <c r="NPO18" s="340"/>
      <c r="NPP18" s="340"/>
      <c r="NPQ18" s="340"/>
      <c r="NPR18" s="340"/>
      <c r="NPS18" s="340"/>
      <c r="NPT18" s="340"/>
      <c r="NPU18" s="340"/>
      <c r="NPV18" s="340"/>
      <c r="NPW18" s="340"/>
      <c r="NPX18" s="340"/>
      <c r="NPY18" s="340"/>
      <c r="NPZ18" s="340"/>
      <c r="NQA18" s="340"/>
      <c r="NQB18" s="340"/>
      <c r="NQC18" s="340"/>
      <c r="NQD18" s="340"/>
      <c r="NQE18" s="340"/>
      <c r="NQF18" s="340"/>
      <c r="NQG18" s="340"/>
      <c r="NQH18" s="340"/>
      <c r="NQI18" s="340"/>
      <c r="NQJ18" s="340"/>
      <c r="NQK18" s="340"/>
      <c r="NQL18" s="340"/>
      <c r="NQM18" s="340"/>
      <c r="NQN18" s="340"/>
      <c r="NQO18" s="340"/>
      <c r="NQP18" s="340"/>
      <c r="NQQ18" s="340"/>
      <c r="NQR18" s="340"/>
      <c r="NQS18" s="340"/>
      <c r="NQT18" s="340"/>
      <c r="NQU18" s="340"/>
      <c r="NQV18" s="340"/>
      <c r="NQW18" s="340"/>
      <c r="NQX18" s="340"/>
      <c r="NQY18" s="340"/>
      <c r="NQZ18" s="340"/>
      <c r="NRA18" s="340"/>
      <c r="NRB18" s="340"/>
      <c r="NRC18" s="340"/>
      <c r="NRD18" s="340"/>
      <c r="NRE18" s="340"/>
      <c r="NRF18" s="340"/>
      <c r="NRG18" s="340"/>
      <c r="NRH18" s="340"/>
      <c r="NRI18" s="340"/>
      <c r="NRJ18" s="340"/>
      <c r="NRK18" s="340"/>
      <c r="NRL18" s="340"/>
      <c r="NRM18" s="340"/>
      <c r="NRN18" s="340"/>
      <c r="NRO18" s="340"/>
      <c r="NRP18" s="340"/>
      <c r="NRQ18" s="340"/>
      <c r="NRR18" s="340"/>
      <c r="NRS18" s="340"/>
      <c r="NRT18" s="340"/>
      <c r="NRU18" s="340"/>
      <c r="NRV18" s="340"/>
      <c r="NRW18" s="340"/>
      <c r="NRX18" s="340"/>
      <c r="NRY18" s="340"/>
      <c r="NRZ18" s="340"/>
      <c r="NSA18" s="340"/>
      <c r="NSB18" s="340"/>
      <c r="NSC18" s="340"/>
      <c r="NSD18" s="340"/>
      <c r="NSE18" s="340"/>
      <c r="NSF18" s="340"/>
      <c r="NSG18" s="340"/>
      <c r="NSH18" s="340"/>
      <c r="NSI18" s="340"/>
      <c r="NSJ18" s="340"/>
      <c r="NSK18" s="340"/>
      <c r="NSL18" s="340"/>
      <c r="NSM18" s="340"/>
      <c r="NSN18" s="340"/>
      <c r="NSO18" s="340"/>
      <c r="NSP18" s="340"/>
      <c r="NSQ18" s="340"/>
      <c r="NSR18" s="340"/>
      <c r="NSS18" s="340"/>
      <c r="NST18" s="340"/>
      <c r="NSU18" s="340"/>
      <c r="NSV18" s="340"/>
      <c r="NSW18" s="340"/>
      <c r="NSX18" s="340"/>
      <c r="NSY18" s="340"/>
      <c r="NSZ18" s="340"/>
      <c r="NTA18" s="340"/>
      <c r="NTB18" s="340"/>
      <c r="NTC18" s="340"/>
      <c r="NTD18" s="340"/>
      <c r="NTE18" s="340"/>
      <c r="NTF18" s="340"/>
      <c r="NTG18" s="340"/>
      <c r="NTH18" s="340"/>
      <c r="NTI18" s="340"/>
      <c r="NTJ18" s="340"/>
      <c r="NTK18" s="340"/>
      <c r="NTL18" s="340"/>
      <c r="NTM18" s="340"/>
      <c r="NTN18" s="340"/>
      <c r="NTO18" s="340"/>
      <c r="NTP18" s="340"/>
      <c r="NTQ18" s="340"/>
      <c r="NTR18" s="340"/>
      <c r="NTS18" s="340"/>
      <c r="NTT18" s="340"/>
      <c r="NTU18" s="340"/>
      <c r="NTV18" s="340"/>
      <c r="NTW18" s="340"/>
      <c r="NTX18" s="340"/>
      <c r="NTY18" s="340"/>
      <c r="NTZ18" s="340"/>
      <c r="NUA18" s="340"/>
      <c r="NUB18" s="340"/>
      <c r="NUC18" s="340"/>
      <c r="NUD18" s="340"/>
      <c r="NUE18" s="340"/>
      <c r="NUF18" s="340"/>
      <c r="NUG18" s="340"/>
      <c r="NUH18" s="340"/>
      <c r="NUI18" s="340"/>
      <c r="NUJ18" s="340"/>
      <c r="NUK18" s="340"/>
      <c r="NUL18" s="340"/>
      <c r="NUM18" s="340"/>
      <c r="NUN18" s="340"/>
      <c r="NUO18" s="340"/>
      <c r="NUP18" s="340"/>
      <c r="NUQ18" s="340"/>
      <c r="NUR18" s="340"/>
      <c r="NUS18" s="340"/>
      <c r="NUT18" s="340"/>
      <c r="NUU18" s="340"/>
      <c r="NUV18" s="340"/>
      <c r="NUW18" s="340"/>
      <c r="NUX18" s="340"/>
      <c r="NUY18" s="340"/>
      <c r="NUZ18" s="340"/>
      <c r="NVA18" s="340"/>
      <c r="NVB18" s="340"/>
      <c r="NVC18" s="340"/>
      <c r="NVD18" s="340"/>
      <c r="NVE18" s="340"/>
      <c r="NVF18" s="340"/>
      <c r="NVG18" s="340"/>
      <c r="NVH18" s="340"/>
      <c r="NVI18" s="340"/>
      <c r="NVJ18" s="340"/>
      <c r="NVK18" s="340"/>
      <c r="NVL18" s="340"/>
      <c r="NVM18" s="340"/>
      <c r="NVN18" s="340"/>
      <c r="NVO18" s="340"/>
      <c r="NVP18" s="340"/>
      <c r="NVQ18" s="340"/>
      <c r="NVR18" s="340"/>
      <c r="NVS18" s="340"/>
      <c r="NVT18" s="340"/>
      <c r="NVU18" s="340"/>
      <c r="NVV18" s="340"/>
      <c r="NVW18" s="340"/>
      <c r="NVX18" s="340"/>
      <c r="NVY18" s="340"/>
      <c r="NVZ18" s="340"/>
      <c r="NWA18" s="340"/>
      <c r="NWB18" s="340"/>
      <c r="NWC18" s="340"/>
      <c r="NWD18" s="340"/>
      <c r="NWE18" s="340"/>
      <c r="NWF18" s="340"/>
      <c r="NWG18" s="340"/>
      <c r="NWH18" s="340"/>
      <c r="NWI18" s="340"/>
      <c r="NWJ18" s="340"/>
      <c r="NWK18" s="340"/>
      <c r="NWL18" s="340"/>
      <c r="NWM18" s="340"/>
      <c r="NWN18" s="340"/>
      <c r="NWO18" s="340"/>
      <c r="NWP18" s="340"/>
      <c r="NWQ18" s="340"/>
      <c r="NWR18" s="340"/>
      <c r="NWS18" s="340"/>
      <c r="NWT18" s="340"/>
      <c r="NWU18" s="340"/>
      <c r="NWV18" s="340"/>
      <c r="NWW18" s="340"/>
      <c r="NWX18" s="340"/>
      <c r="NWY18" s="340"/>
      <c r="NWZ18" s="340"/>
      <c r="NXA18" s="340"/>
      <c r="NXB18" s="340"/>
      <c r="NXC18" s="340"/>
      <c r="NXD18" s="340"/>
      <c r="NXE18" s="340"/>
      <c r="NXF18" s="340"/>
      <c r="NXG18" s="340"/>
      <c r="NXH18" s="340"/>
      <c r="NXI18" s="340"/>
      <c r="NXJ18" s="340"/>
      <c r="NXK18" s="340"/>
      <c r="NXL18" s="340"/>
      <c r="NXM18" s="340"/>
      <c r="NXN18" s="340"/>
      <c r="NXO18" s="340"/>
      <c r="NXP18" s="340"/>
      <c r="NXQ18" s="340"/>
      <c r="NXR18" s="340"/>
      <c r="NXS18" s="340"/>
      <c r="NXT18" s="340"/>
      <c r="NXU18" s="340"/>
      <c r="NXV18" s="340"/>
      <c r="NXW18" s="340"/>
      <c r="NXX18" s="340"/>
      <c r="NXY18" s="340"/>
      <c r="NXZ18" s="340"/>
      <c r="NYA18" s="340"/>
      <c r="NYB18" s="340"/>
      <c r="NYC18" s="340"/>
      <c r="NYD18" s="340"/>
      <c r="NYE18" s="340"/>
      <c r="NYF18" s="340"/>
      <c r="NYG18" s="340"/>
      <c r="NYH18" s="340"/>
      <c r="NYI18" s="340"/>
      <c r="NYJ18" s="340"/>
      <c r="NYK18" s="340"/>
      <c r="NYL18" s="340"/>
      <c r="NYM18" s="340"/>
      <c r="NYN18" s="340"/>
      <c r="NYO18" s="340"/>
      <c r="NYP18" s="340"/>
      <c r="NYQ18" s="340"/>
      <c r="NYR18" s="340"/>
      <c r="NYS18" s="340"/>
      <c r="NYT18" s="340"/>
      <c r="NYU18" s="340"/>
      <c r="NYV18" s="340"/>
      <c r="NYW18" s="340"/>
      <c r="NYX18" s="340"/>
      <c r="NYY18" s="340"/>
      <c r="NYZ18" s="340"/>
      <c r="NZA18" s="340"/>
      <c r="NZB18" s="340"/>
      <c r="NZC18" s="340"/>
      <c r="NZD18" s="340"/>
      <c r="NZE18" s="340"/>
      <c r="NZF18" s="340"/>
      <c r="NZG18" s="340"/>
      <c r="NZH18" s="340"/>
      <c r="NZI18" s="340"/>
      <c r="NZJ18" s="340"/>
      <c r="NZK18" s="340"/>
      <c r="NZL18" s="340"/>
      <c r="NZM18" s="340"/>
      <c r="NZN18" s="340"/>
      <c r="NZO18" s="340"/>
      <c r="NZP18" s="340"/>
      <c r="NZQ18" s="340"/>
      <c r="NZR18" s="340"/>
      <c r="NZS18" s="340"/>
      <c r="NZT18" s="340"/>
      <c r="NZU18" s="340"/>
      <c r="NZV18" s="340"/>
      <c r="NZW18" s="340"/>
      <c r="NZX18" s="340"/>
      <c r="NZY18" s="340"/>
      <c r="NZZ18" s="340"/>
      <c r="OAA18" s="340"/>
      <c r="OAB18" s="340"/>
      <c r="OAC18" s="340"/>
      <c r="OAD18" s="340"/>
      <c r="OAE18" s="340"/>
      <c r="OAF18" s="340"/>
      <c r="OAG18" s="340"/>
      <c r="OAH18" s="340"/>
      <c r="OAI18" s="340"/>
      <c r="OAJ18" s="340"/>
      <c r="OAK18" s="340"/>
      <c r="OAL18" s="340"/>
      <c r="OAM18" s="340"/>
      <c r="OAN18" s="340"/>
      <c r="OAO18" s="340"/>
      <c r="OAP18" s="340"/>
      <c r="OAQ18" s="340"/>
      <c r="OAR18" s="340"/>
      <c r="OAS18" s="340"/>
      <c r="OAT18" s="340"/>
      <c r="OAU18" s="340"/>
      <c r="OAV18" s="340"/>
      <c r="OAW18" s="340"/>
      <c r="OAX18" s="340"/>
      <c r="OAY18" s="340"/>
      <c r="OAZ18" s="340"/>
      <c r="OBA18" s="340"/>
      <c r="OBB18" s="340"/>
      <c r="OBC18" s="340"/>
      <c r="OBD18" s="340"/>
      <c r="OBE18" s="340"/>
      <c r="OBF18" s="340"/>
      <c r="OBG18" s="340"/>
      <c r="OBH18" s="340"/>
      <c r="OBI18" s="340"/>
      <c r="OBJ18" s="340"/>
      <c r="OBK18" s="340"/>
      <c r="OBL18" s="340"/>
      <c r="OBM18" s="340"/>
      <c r="OBN18" s="340"/>
      <c r="OBO18" s="340"/>
      <c r="OBP18" s="340"/>
      <c r="OBQ18" s="340"/>
      <c r="OBR18" s="340"/>
      <c r="OBS18" s="340"/>
      <c r="OBT18" s="340"/>
      <c r="OBU18" s="340"/>
      <c r="OBV18" s="340"/>
      <c r="OBW18" s="340"/>
      <c r="OBX18" s="340"/>
      <c r="OBY18" s="340"/>
      <c r="OBZ18" s="340"/>
      <c r="OCA18" s="340"/>
      <c r="OCB18" s="340"/>
      <c r="OCC18" s="340"/>
      <c r="OCD18" s="340"/>
      <c r="OCE18" s="340"/>
      <c r="OCF18" s="340"/>
      <c r="OCG18" s="340"/>
      <c r="OCH18" s="340"/>
      <c r="OCI18" s="340"/>
      <c r="OCJ18" s="340"/>
      <c r="OCK18" s="340"/>
      <c r="OCL18" s="340"/>
      <c r="OCM18" s="340"/>
      <c r="OCN18" s="340"/>
      <c r="OCO18" s="340"/>
      <c r="OCP18" s="340"/>
      <c r="OCQ18" s="340"/>
      <c r="OCR18" s="340"/>
      <c r="OCS18" s="340"/>
      <c r="OCT18" s="340"/>
      <c r="OCU18" s="340"/>
      <c r="OCV18" s="340"/>
      <c r="OCW18" s="340"/>
      <c r="OCX18" s="340"/>
      <c r="OCY18" s="340"/>
      <c r="OCZ18" s="340"/>
      <c r="ODA18" s="340"/>
      <c r="ODB18" s="340"/>
      <c r="ODC18" s="340"/>
      <c r="ODD18" s="340"/>
      <c r="ODE18" s="340"/>
      <c r="ODF18" s="340"/>
      <c r="ODG18" s="340"/>
      <c r="ODH18" s="340"/>
      <c r="ODI18" s="340"/>
      <c r="ODJ18" s="340"/>
      <c r="ODK18" s="340"/>
      <c r="ODL18" s="340"/>
      <c r="ODM18" s="340"/>
      <c r="ODN18" s="340"/>
      <c r="ODO18" s="340"/>
      <c r="ODP18" s="340"/>
      <c r="ODQ18" s="340"/>
      <c r="ODR18" s="340"/>
      <c r="ODS18" s="340"/>
      <c r="ODT18" s="340"/>
      <c r="ODU18" s="340"/>
      <c r="ODV18" s="340"/>
      <c r="ODW18" s="340"/>
      <c r="ODX18" s="340"/>
      <c r="ODY18" s="340"/>
      <c r="ODZ18" s="340"/>
      <c r="OEA18" s="340"/>
      <c r="OEB18" s="340"/>
      <c r="OEC18" s="340"/>
      <c r="OED18" s="340"/>
      <c r="OEE18" s="340"/>
      <c r="OEF18" s="340"/>
      <c r="OEG18" s="340"/>
      <c r="OEH18" s="340"/>
      <c r="OEI18" s="340"/>
      <c r="OEJ18" s="340"/>
      <c r="OEK18" s="340"/>
      <c r="OEL18" s="340"/>
      <c r="OEM18" s="340"/>
      <c r="OEN18" s="340"/>
      <c r="OEO18" s="340"/>
      <c r="OEP18" s="340"/>
      <c r="OEQ18" s="340"/>
      <c r="OER18" s="340"/>
      <c r="OES18" s="340"/>
      <c r="OET18" s="340"/>
      <c r="OEU18" s="340"/>
      <c r="OEV18" s="340"/>
      <c r="OEW18" s="340"/>
      <c r="OEX18" s="340"/>
      <c r="OEY18" s="340"/>
      <c r="OEZ18" s="340"/>
      <c r="OFA18" s="340"/>
      <c r="OFB18" s="340"/>
      <c r="OFC18" s="340"/>
      <c r="OFD18" s="340"/>
      <c r="OFE18" s="340"/>
      <c r="OFF18" s="340"/>
      <c r="OFG18" s="340"/>
      <c r="OFH18" s="340"/>
      <c r="OFI18" s="340"/>
      <c r="OFJ18" s="340"/>
      <c r="OFK18" s="340"/>
      <c r="OFL18" s="340"/>
      <c r="OFM18" s="340"/>
      <c r="OFN18" s="340"/>
      <c r="OFO18" s="340"/>
      <c r="OFP18" s="340"/>
      <c r="OFQ18" s="340"/>
      <c r="OFR18" s="340"/>
      <c r="OFS18" s="340"/>
      <c r="OFT18" s="340"/>
      <c r="OFU18" s="340"/>
      <c r="OFV18" s="340"/>
      <c r="OFW18" s="340"/>
      <c r="OFX18" s="340"/>
      <c r="OFY18" s="340"/>
      <c r="OFZ18" s="340"/>
      <c r="OGA18" s="340"/>
      <c r="OGB18" s="340"/>
      <c r="OGC18" s="340"/>
      <c r="OGD18" s="340"/>
      <c r="OGE18" s="340"/>
      <c r="OGF18" s="340"/>
      <c r="OGG18" s="340"/>
      <c r="OGH18" s="340"/>
      <c r="OGI18" s="340"/>
      <c r="OGJ18" s="340"/>
      <c r="OGK18" s="340"/>
      <c r="OGL18" s="340"/>
      <c r="OGM18" s="340"/>
      <c r="OGN18" s="340"/>
      <c r="OGO18" s="340"/>
      <c r="OGP18" s="340"/>
      <c r="OGQ18" s="340"/>
      <c r="OGR18" s="340"/>
      <c r="OGS18" s="340"/>
      <c r="OGT18" s="340"/>
      <c r="OGU18" s="340"/>
      <c r="OGV18" s="340"/>
      <c r="OGW18" s="340"/>
      <c r="OGX18" s="340"/>
      <c r="OGY18" s="340"/>
      <c r="OGZ18" s="340"/>
      <c r="OHA18" s="340"/>
      <c r="OHB18" s="340"/>
      <c r="OHC18" s="340"/>
      <c r="OHD18" s="340"/>
      <c r="OHE18" s="340"/>
      <c r="OHF18" s="340"/>
      <c r="OHG18" s="340"/>
      <c r="OHH18" s="340"/>
      <c r="OHI18" s="340"/>
      <c r="OHJ18" s="340"/>
      <c r="OHK18" s="340"/>
      <c r="OHL18" s="340"/>
      <c r="OHM18" s="340"/>
      <c r="OHN18" s="340"/>
      <c r="OHO18" s="340"/>
      <c r="OHP18" s="340"/>
      <c r="OHQ18" s="340"/>
      <c r="OHR18" s="340"/>
      <c r="OHS18" s="340"/>
      <c r="OHT18" s="340"/>
      <c r="OHU18" s="340"/>
      <c r="OHV18" s="340"/>
      <c r="OHW18" s="340"/>
      <c r="OHX18" s="340"/>
      <c r="OHY18" s="340"/>
      <c r="OHZ18" s="340"/>
      <c r="OIA18" s="340"/>
      <c r="OIB18" s="340"/>
      <c r="OIC18" s="340"/>
      <c r="OID18" s="340"/>
      <c r="OIE18" s="340"/>
      <c r="OIF18" s="340"/>
      <c r="OIG18" s="340"/>
      <c r="OIH18" s="340"/>
      <c r="OII18" s="340"/>
      <c r="OIJ18" s="340"/>
      <c r="OIK18" s="340"/>
      <c r="OIL18" s="340"/>
      <c r="OIM18" s="340"/>
      <c r="OIN18" s="340"/>
      <c r="OIO18" s="340"/>
      <c r="OIP18" s="340"/>
      <c r="OIQ18" s="340"/>
      <c r="OIR18" s="340"/>
      <c r="OIS18" s="340"/>
      <c r="OIT18" s="340"/>
      <c r="OIU18" s="340"/>
      <c r="OIV18" s="340"/>
      <c r="OIW18" s="340"/>
      <c r="OIX18" s="340"/>
      <c r="OIY18" s="340"/>
      <c r="OIZ18" s="340"/>
      <c r="OJA18" s="340"/>
      <c r="OJB18" s="340"/>
      <c r="OJC18" s="340"/>
      <c r="OJD18" s="340"/>
      <c r="OJE18" s="340"/>
      <c r="OJF18" s="340"/>
      <c r="OJG18" s="340"/>
      <c r="OJH18" s="340"/>
      <c r="OJI18" s="340"/>
      <c r="OJJ18" s="340"/>
      <c r="OJK18" s="340"/>
      <c r="OJL18" s="340"/>
      <c r="OJM18" s="340"/>
      <c r="OJN18" s="340"/>
      <c r="OJO18" s="340"/>
      <c r="OJP18" s="340"/>
      <c r="OJQ18" s="340"/>
      <c r="OJR18" s="340"/>
      <c r="OJS18" s="340"/>
      <c r="OJT18" s="340"/>
      <c r="OJU18" s="340"/>
      <c r="OJV18" s="340"/>
      <c r="OJW18" s="340"/>
      <c r="OJX18" s="340"/>
      <c r="OJY18" s="340"/>
      <c r="OJZ18" s="340"/>
      <c r="OKA18" s="340"/>
      <c r="OKB18" s="340"/>
      <c r="OKC18" s="340"/>
      <c r="OKD18" s="340"/>
      <c r="OKE18" s="340"/>
      <c r="OKF18" s="340"/>
      <c r="OKG18" s="340"/>
      <c r="OKH18" s="340"/>
      <c r="OKI18" s="340"/>
      <c r="OKJ18" s="340"/>
      <c r="OKK18" s="340"/>
      <c r="OKL18" s="340"/>
      <c r="OKM18" s="340"/>
      <c r="OKN18" s="340"/>
      <c r="OKO18" s="340"/>
      <c r="OKP18" s="340"/>
      <c r="OKQ18" s="340"/>
      <c r="OKR18" s="340"/>
      <c r="OKS18" s="340"/>
      <c r="OKT18" s="340"/>
      <c r="OKU18" s="340"/>
      <c r="OKV18" s="340"/>
      <c r="OKW18" s="340"/>
      <c r="OKX18" s="340"/>
      <c r="OKY18" s="340"/>
      <c r="OKZ18" s="340"/>
      <c r="OLA18" s="340"/>
      <c r="OLB18" s="340"/>
      <c r="OLC18" s="340"/>
      <c r="OLD18" s="340"/>
      <c r="OLE18" s="340"/>
      <c r="OLF18" s="340"/>
      <c r="OLG18" s="340"/>
      <c r="OLH18" s="340"/>
      <c r="OLI18" s="340"/>
      <c r="OLJ18" s="340"/>
      <c r="OLK18" s="340"/>
      <c r="OLL18" s="340"/>
      <c r="OLM18" s="340"/>
      <c r="OLN18" s="340"/>
      <c r="OLO18" s="340"/>
      <c r="OLP18" s="340"/>
      <c r="OLQ18" s="340"/>
      <c r="OLR18" s="340"/>
      <c r="OLS18" s="340"/>
      <c r="OLT18" s="340"/>
      <c r="OLU18" s="340"/>
      <c r="OLV18" s="340"/>
      <c r="OLW18" s="340"/>
      <c r="OLX18" s="340"/>
      <c r="OLY18" s="340"/>
      <c r="OLZ18" s="340"/>
      <c r="OMA18" s="340"/>
      <c r="OMB18" s="340"/>
      <c r="OMC18" s="340"/>
      <c r="OMD18" s="340"/>
      <c r="OME18" s="340"/>
      <c r="OMF18" s="340"/>
      <c r="OMG18" s="340"/>
      <c r="OMH18" s="340"/>
      <c r="OMI18" s="340"/>
      <c r="OMJ18" s="340"/>
      <c r="OMK18" s="340"/>
      <c r="OML18" s="340"/>
      <c r="OMM18" s="340"/>
      <c r="OMN18" s="340"/>
      <c r="OMO18" s="340"/>
      <c r="OMP18" s="340"/>
      <c r="OMQ18" s="340"/>
      <c r="OMR18" s="340"/>
      <c r="OMS18" s="340"/>
      <c r="OMT18" s="340"/>
      <c r="OMU18" s="340"/>
      <c r="OMV18" s="340"/>
      <c r="OMW18" s="340"/>
      <c r="OMX18" s="340"/>
      <c r="OMY18" s="340"/>
      <c r="OMZ18" s="340"/>
      <c r="ONA18" s="340"/>
      <c r="ONB18" s="340"/>
      <c r="ONC18" s="340"/>
      <c r="OND18" s="340"/>
      <c r="ONE18" s="340"/>
      <c r="ONF18" s="340"/>
      <c r="ONG18" s="340"/>
      <c r="ONH18" s="340"/>
      <c r="ONI18" s="340"/>
      <c r="ONJ18" s="340"/>
      <c r="ONK18" s="340"/>
      <c r="ONL18" s="340"/>
      <c r="ONM18" s="340"/>
      <c r="ONN18" s="340"/>
      <c r="ONO18" s="340"/>
      <c r="ONP18" s="340"/>
      <c r="ONQ18" s="340"/>
      <c r="ONR18" s="340"/>
      <c r="ONS18" s="340"/>
      <c r="ONT18" s="340"/>
      <c r="ONU18" s="340"/>
      <c r="ONV18" s="340"/>
      <c r="ONW18" s="340"/>
      <c r="ONX18" s="340"/>
      <c r="ONY18" s="340"/>
      <c r="ONZ18" s="340"/>
      <c r="OOA18" s="340"/>
      <c r="OOB18" s="340"/>
      <c r="OOC18" s="340"/>
      <c r="OOD18" s="340"/>
      <c r="OOE18" s="340"/>
      <c r="OOF18" s="340"/>
      <c r="OOG18" s="340"/>
      <c r="OOH18" s="340"/>
      <c r="OOI18" s="340"/>
      <c r="OOJ18" s="340"/>
      <c r="OOK18" s="340"/>
      <c r="OOL18" s="340"/>
      <c r="OOM18" s="340"/>
      <c r="OON18" s="340"/>
      <c r="OOO18" s="340"/>
      <c r="OOP18" s="340"/>
      <c r="OOQ18" s="340"/>
      <c r="OOR18" s="340"/>
      <c r="OOS18" s="340"/>
      <c r="OOT18" s="340"/>
      <c r="OOU18" s="340"/>
      <c r="OOV18" s="340"/>
      <c r="OOW18" s="340"/>
      <c r="OOX18" s="340"/>
      <c r="OOY18" s="340"/>
      <c r="OOZ18" s="340"/>
      <c r="OPA18" s="340"/>
      <c r="OPB18" s="340"/>
      <c r="OPC18" s="340"/>
      <c r="OPD18" s="340"/>
      <c r="OPE18" s="340"/>
      <c r="OPF18" s="340"/>
      <c r="OPG18" s="340"/>
      <c r="OPH18" s="340"/>
      <c r="OPI18" s="340"/>
      <c r="OPJ18" s="340"/>
      <c r="OPK18" s="340"/>
      <c r="OPL18" s="340"/>
      <c r="OPM18" s="340"/>
      <c r="OPN18" s="340"/>
      <c r="OPO18" s="340"/>
      <c r="OPP18" s="340"/>
      <c r="OPQ18" s="340"/>
      <c r="OPR18" s="340"/>
      <c r="OPS18" s="340"/>
      <c r="OPT18" s="340"/>
      <c r="OPU18" s="340"/>
      <c r="OPV18" s="340"/>
      <c r="OPW18" s="340"/>
      <c r="OPX18" s="340"/>
      <c r="OPY18" s="340"/>
      <c r="OPZ18" s="340"/>
      <c r="OQA18" s="340"/>
      <c r="OQB18" s="340"/>
      <c r="OQC18" s="340"/>
      <c r="OQD18" s="340"/>
      <c r="OQE18" s="340"/>
      <c r="OQF18" s="340"/>
      <c r="OQG18" s="340"/>
      <c r="OQH18" s="340"/>
      <c r="OQI18" s="340"/>
      <c r="OQJ18" s="340"/>
      <c r="OQK18" s="340"/>
      <c r="OQL18" s="340"/>
      <c r="OQM18" s="340"/>
      <c r="OQN18" s="340"/>
      <c r="OQO18" s="340"/>
      <c r="OQP18" s="340"/>
      <c r="OQQ18" s="340"/>
      <c r="OQR18" s="340"/>
      <c r="OQS18" s="340"/>
      <c r="OQT18" s="340"/>
      <c r="OQU18" s="340"/>
      <c r="OQV18" s="340"/>
      <c r="OQW18" s="340"/>
      <c r="OQX18" s="340"/>
      <c r="OQY18" s="340"/>
      <c r="OQZ18" s="340"/>
      <c r="ORA18" s="340"/>
      <c r="ORB18" s="340"/>
      <c r="ORC18" s="340"/>
      <c r="ORD18" s="340"/>
      <c r="ORE18" s="340"/>
      <c r="ORF18" s="340"/>
      <c r="ORG18" s="340"/>
      <c r="ORH18" s="340"/>
      <c r="ORI18" s="340"/>
      <c r="ORJ18" s="340"/>
      <c r="ORK18" s="340"/>
      <c r="ORL18" s="340"/>
      <c r="ORM18" s="340"/>
      <c r="ORN18" s="340"/>
      <c r="ORO18" s="340"/>
      <c r="ORP18" s="340"/>
      <c r="ORQ18" s="340"/>
      <c r="ORR18" s="340"/>
      <c r="ORS18" s="340"/>
      <c r="ORT18" s="340"/>
      <c r="ORU18" s="340"/>
      <c r="ORV18" s="340"/>
      <c r="ORW18" s="340"/>
      <c r="ORX18" s="340"/>
      <c r="ORY18" s="340"/>
      <c r="ORZ18" s="340"/>
      <c r="OSA18" s="340"/>
      <c r="OSB18" s="340"/>
      <c r="OSC18" s="340"/>
      <c r="OSD18" s="340"/>
      <c r="OSE18" s="340"/>
      <c r="OSF18" s="340"/>
      <c r="OSG18" s="340"/>
      <c r="OSH18" s="340"/>
      <c r="OSI18" s="340"/>
      <c r="OSJ18" s="340"/>
      <c r="OSK18" s="340"/>
      <c r="OSL18" s="340"/>
      <c r="OSM18" s="340"/>
      <c r="OSN18" s="340"/>
      <c r="OSO18" s="340"/>
      <c r="OSP18" s="340"/>
      <c r="OSQ18" s="340"/>
      <c r="OSR18" s="340"/>
      <c r="OSS18" s="340"/>
      <c r="OST18" s="340"/>
      <c r="OSU18" s="340"/>
      <c r="OSV18" s="340"/>
      <c r="OSW18" s="340"/>
      <c r="OSX18" s="340"/>
      <c r="OSY18" s="340"/>
      <c r="OSZ18" s="340"/>
      <c r="OTA18" s="340"/>
      <c r="OTB18" s="340"/>
      <c r="OTC18" s="340"/>
      <c r="OTD18" s="340"/>
      <c r="OTE18" s="340"/>
      <c r="OTF18" s="340"/>
      <c r="OTG18" s="340"/>
      <c r="OTH18" s="340"/>
      <c r="OTI18" s="340"/>
      <c r="OTJ18" s="340"/>
      <c r="OTK18" s="340"/>
      <c r="OTL18" s="340"/>
      <c r="OTM18" s="340"/>
      <c r="OTN18" s="340"/>
      <c r="OTO18" s="340"/>
      <c r="OTP18" s="340"/>
      <c r="OTQ18" s="340"/>
      <c r="OTR18" s="340"/>
      <c r="OTS18" s="340"/>
      <c r="OTT18" s="340"/>
      <c r="OTU18" s="340"/>
      <c r="OTV18" s="340"/>
      <c r="OTW18" s="340"/>
      <c r="OTX18" s="340"/>
      <c r="OTY18" s="340"/>
      <c r="OTZ18" s="340"/>
      <c r="OUA18" s="340"/>
      <c r="OUB18" s="340"/>
      <c r="OUC18" s="340"/>
      <c r="OUD18" s="340"/>
      <c r="OUE18" s="340"/>
      <c r="OUF18" s="340"/>
      <c r="OUG18" s="340"/>
      <c r="OUH18" s="340"/>
      <c r="OUI18" s="340"/>
      <c r="OUJ18" s="340"/>
      <c r="OUK18" s="340"/>
      <c r="OUL18" s="340"/>
      <c r="OUM18" s="340"/>
      <c r="OUN18" s="340"/>
      <c r="OUO18" s="340"/>
      <c r="OUP18" s="340"/>
      <c r="OUQ18" s="340"/>
      <c r="OUR18" s="340"/>
      <c r="OUS18" s="340"/>
      <c r="OUT18" s="340"/>
      <c r="OUU18" s="340"/>
      <c r="OUV18" s="340"/>
      <c r="OUW18" s="340"/>
      <c r="OUX18" s="340"/>
      <c r="OUY18" s="340"/>
      <c r="OUZ18" s="340"/>
      <c r="OVA18" s="340"/>
      <c r="OVB18" s="340"/>
      <c r="OVC18" s="340"/>
      <c r="OVD18" s="340"/>
      <c r="OVE18" s="340"/>
      <c r="OVF18" s="340"/>
      <c r="OVG18" s="340"/>
      <c r="OVH18" s="340"/>
      <c r="OVI18" s="340"/>
      <c r="OVJ18" s="340"/>
      <c r="OVK18" s="340"/>
      <c r="OVL18" s="340"/>
      <c r="OVM18" s="340"/>
      <c r="OVN18" s="340"/>
      <c r="OVO18" s="340"/>
      <c r="OVP18" s="340"/>
      <c r="OVQ18" s="340"/>
      <c r="OVR18" s="340"/>
      <c r="OVS18" s="340"/>
      <c r="OVT18" s="340"/>
      <c r="OVU18" s="340"/>
      <c r="OVV18" s="340"/>
      <c r="OVW18" s="340"/>
      <c r="OVX18" s="340"/>
      <c r="OVY18" s="340"/>
      <c r="OVZ18" s="340"/>
      <c r="OWA18" s="340"/>
      <c r="OWB18" s="340"/>
      <c r="OWC18" s="340"/>
      <c r="OWD18" s="340"/>
      <c r="OWE18" s="340"/>
      <c r="OWF18" s="340"/>
      <c r="OWG18" s="340"/>
      <c r="OWH18" s="340"/>
      <c r="OWI18" s="340"/>
      <c r="OWJ18" s="340"/>
      <c r="OWK18" s="340"/>
      <c r="OWL18" s="340"/>
      <c r="OWM18" s="340"/>
      <c r="OWN18" s="340"/>
      <c r="OWO18" s="340"/>
      <c r="OWP18" s="340"/>
      <c r="OWQ18" s="340"/>
      <c r="OWR18" s="340"/>
      <c r="OWS18" s="340"/>
      <c r="OWT18" s="340"/>
      <c r="OWU18" s="340"/>
      <c r="OWV18" s="340"/>
      <c r="OWW18" s="340"/>
      <c r="OWX18" s="340"/>
      <c r="OWY18" s="340"/>
      <c r="OWZ18" s="340"/>
      <c r="OXA18" s="340"/>
      <c r="OXB18" s="340"/>
      <c r="OXC18" s="340"/>
      <c r="OXD18" s="340"/>
      <c r="OXE18" s="340"/>
      <c r="OXF18" s="340"/>
      <c r="OXG18" s="340"/>
      <c r="OXH18" s="340"/>
      <c r="OXI18" s="340"/>
      <c r="OXJ18" s="340"/>
      <c r="OXK18" s="340"/>
      <c r="OXL18" s="340"/>
      <c r="OXM18" s="340"/>
      <c r="OXN18" s="340"/>
      <c r="OXO18" s="340"/>
      <c r="OXP18" s="340"/>
      <c r="OXQ18" s="340"/>
      <c r="OXR18" s="340"/>
      <c r="OXS18" s="340"/>
      <c r="OXT18" s="340"/>
      <c r="OXU18" s="340"/>
      <c r="OXV18" s="340"/>
      <c r="OXW18" s="340"/>
      <c r="OXX18" s="340"/>
      <c r="OXY18" s="340"/>
      <c r="OXZ18" s="340"/>
      <c r="OYA18" s="340"/>
      <c r="OYB18" s="340"/>
      <c r="OYC18" s="340"/>
      <c r="OYD18" s="340"/>
      <c r="OYE18" s="340"/>
      <c r="OYF18" s="340"/>
      <c r="OYG18" s="340"/>
      <c r="OYH18" s="340"/>
      <c r="OYI18" s="340"/>
      <c r="OYJ18" s="340"/>
      <c r="OYK18" s="340"/>
      <c r="OYL18" s="340"/>
      <c r="OYM18" s="340"/>
      <c r="OYN18" s="340"/>
      <c r="OYO18" s="340"/>
      <c r="OYP18" s="340"/>
      <c r="OYQ18" s="340"/>
      <c r="OYR18" s="340"/>
      <c r="OYS18" s="340"/>
      <c r="OYT18" s="340"/>
      <c r="OYU18" s="340"/>
      <c r="OYV18" s="340"/>
      <c r="OYW18" s="340"/>
      <c r="OYX18" s="340"/>
      <c r="OYY18" s="340"/>
      <c r="OYZ18" s="340"/>
      <c r="OZA18" s="340"/>
      <c r="OZB18" s="340"/>
      <c r="OZC18" s="340"/>
      <c r="OZD18" s="340"/>
      <c r="OZE18" s="340"/>
      <c r="OZF18" s="340"/>
      <c r="OZG18" s="340"/>
      <c r="OZH18" s="340"/>
      <c r="OZI18" s="340"/>
      <c r="OZJ18" s="340"/>
      <c r="OZK18" s="340"/>
      <c r="OZL18" s="340"/>
      <c r="OZM18" s="340"/>
      <c r="OZN18" s="340"/>
      <c r="OZO18" s="340"/>
      <c r="OZP18" s="340"/>
      <c r="OZQ18" s="340"/>
      <c r="OZR18" s="340"/>
      <c r="OZS18" s="340"/>
      <c r="OZT18" s="340"/>
      <c r="OZU18" s="340"/>
      <c r="OZV18" s="340"/>
      <c r="OZW18" s="340"/>
      <c r="OZX18" s="340"/>
      <c r="OZY18" s="340"/>
      <c r="OZZ18" s="340"/>
      <c r="PAA18" s="340"/>
      <c r="PAB18" s="340"/>
      <c r="PAC18" s="340"/>
      <c r="PAD18" s="340"/>
      <c r="PAE18" s="340"/>
      <c r="PAF18" s="340"/>
      <c r="PAG18" s="340"/>
      <c r="PAH18" s="340"/>
      <c r="PAI18" s="340"/>
      <c r="PAJ18" s="340"/>
      <c r="PAK18" s="340"/>
      <c r="PAL18" s="340"/>
      <c r="PAM18" s="340"/>
      <c r="PAN18" s="340"/>
      <c r="PAO18" s="340"/>
      <c r="PAP18" s="340"/>
      <c r="PAQ18" s="340"/>
      <c r="PAR18" s="340"/>
      <c r="PAS18" s="340"/>
      <c r="PAT18" s="340"/>
      <c r="PAU18" s="340"/>
      <c r="PAV18" s="340"/>
      <c r="PAW18" s="340"/>
      <c r="PAX18" s="340"/>
      <c r="PAY18" s="340"/>
      <c r="PAZ18" s="340"/>
      <c r="PBA18" s="340"/>
      <c r="PBB18" s="340"/>
      <c r="PBC18" s="340"/>
      <c r="PBD18" s="340"/>
      <c r="PBE18" s="340"/>
      <c r="PBF18" s="340"/>
      <c r="PBG18" s="340"/>
      <c r="PBH18" s="340"/>
      <c r="PBI18" s="340"/>
      <c r="PBJ18" s="340"/>
      <c r="PBK18" s="340"/>
      <c r="PBL18" s="340"/>
      <c r="PBM18" s="340"/>
      <c r="PBN18" s="340"/>
      <c r="PBO18" s="340"/>
      <c r="PBP18" s="340"/>
      <c r="PBQ18" s="340"/>
      <c r="PBR18" s="340"/>
      <c r="PBS18" s="340"/>
      <c r="PBT18" s="340"/>
      <c r="PBU18" s="340"/>
      <c r="PBV18" s="340"/>
      <c r="PBW18" s="340"/>
      <c r="PBX18" s="340"/>
      <c r="PBY18" s="340"/>
      <c r="PBZ18" s="340"/>
      <c r="PCA18" s="340"/>
      <c r="PCB18" s="340"/>
      <c r="PCC18" s="340"/>
      <c r="PCD18" s="340"/>
      <c r="PCE18" s="340"/>
      <c r="PCF18" s="340"/>
      <c r="PCG18" s="340"/>
      <c r="PCH18" s="340"/>
      <c r="PCI18" s="340"/>
      <c r="PCJ18" s="340"/>
      <c r="PCK18" s="340"/>
      <c r="PCL18" s="340"/>
      <c r="PCM18" s="340"/>
      <c r="PCN18" s="340"/>
      <c r="PCO18" s="340"/>
      <c r="PCP18" s="340"/>
      <c r="PCQ18" s="340"/>
      <c r="PCR18" s="340"/>
      <c r="PCS18" s="340"/>
      <c r="PCT18" s="340"/>
      <c r="PCU18" s="340"/>
      <c r="PCV18" s="340"/>
      <c r="PCW18" s="340"/>
      <c r="PCX18" s="340"/>
      <c r="PCY18" s="340"/>
      <c r="PCZ18" s="340"/>
      <c r="PDA18" s="340"/>
      <c r="PDB18" s="340"/>
      <c r="PDC18" s="340"/>
      <c r="PDD18" s="340"/>
      <c r="PDE18" s="340"/>
      <c r="PDF18" s="340"/>
      <c r="PDG18" s="340"/>
      <c r="PDH18" s="340"/>
      <c r="PDI18" s="340"/>
      <c r="PDJ18" s="340"/>
      <c r="PDK18" s="340"/>
      <c r="PDL18" s="340"/>
      <c r="PDM18" s="340"/>
      <c r="PDN18" s="340"/>
      <c r="PDO18" s="340"/>
      <c r="PDP18" s="340"/>
      <c r="PDQ18" s="340"/>
      <c r="PDR18" s="340"/>
      <c r="PDS18" s="340"/>
      <c r="PDT18" s="340"/>
      <c r="PDU18" s="340"/>
      <c r="PDV18" s="340"/>
      <c r="PDW18" s="340"/>
      <c r="PDX18" s="340"/>
      <c r="PDY18" s="340"/>
      <c r="PDZ18" s="340"/>
      <c r="PEA18" s="340"/>
      <c r="PEB18" s="340"/>
      <c r="PEC18" s="340"/>
      <c r="PED18" s="340"/>
      <c r="PEE18" s="340"/>
      <c r="PEF18" s="340"/>
      <c r="PEG18" s="340"/>
      <c r="PEH18" s="340"/>
      <c r="PEI18" s="340"/>
      <c r="PEJ18" s="340"/>
      <c r="PEK18" s="340"/>
      <c r="PEL18" s="340"/>
      <c r="PEM18" s="340"/>
      <c r="PEN18" s="340"/>
      <c r="PEO18" s="340"/>
      <c r="PEP18" s="340"/>
      <c r="PEQ18" s="340"/>
      <c r="PER18" s="340"/>
      <c r="PES18" s="340"/>
      <c r="PET18" s="340"/>
      <c r="PEU18" s="340"/>
      <c r="PEV18" s="340"/>
      <c r="PEW18" s="340"/>
      <c r="PEX18" s="340"/>
      <c r="PEY18" s="340"/>
      <c r="PEZ18" s="340"/>
      <c r="PFA18" s="340"/>
      <c r="PFB18" s="340"/>
      <c r="PFC18" s="340"/>
      <c r="PFD18" s="340"/>
      <c r="PFE18" s="340"/>
      <c r="PFF18" s="340"/>
      <c r="PFG18" s="340"/>
      <c r="PFH18" s="340"/>
      <c r="PFI18" s="340"/>
      <c r="PFJ18" s="340"/>
      <c r="PFK18" s="340"/>
      <c r="PFL18" s="340"/>
      <c r="PFM18" s="340"/>
      <c r="PFN18" s="340"/>
      <c r="PFO18" s="340"/>
      <c r="PFP18" s="340"/>
      <c r="PFQ18" s="340"/>
      <c r="PFR18" s="340"/>
      <c r="PFS18" s="340"/>
      <c r="PFT18" s="340"/>
      <c r="PFU18" s="340"/>
      <c r="PFV18" s="340"/>
      <c r="PFW18" s="340"/>
      <c r="PFX18" s="340"/>
      <c r="PFY18" s="340"/>
      <c r="PFZ18" s="340"/>
      <c r="PGA18" s="340"/>
      <c r="PGB18" s="340"/>
      <c r="PGC18" s="340"/>
      <c r="PGD18" s="340"/>
      <c r="PGE18" s="340"/>
      <c r="PGF18" s="340"/>
      <c r="PGG18" s="340"/>
      <c r="PGH18" s="340"/>
      <c r="PGI18" s="340"/>
      <c r="PGJ18" s="340"/>
      <c r="PGK18" s="340"/>
      <c r="PGL18" s="340"/>
      <c r="PGM18" s="340"/>
      <c r="PGN18" s="340"/>
      <c r="PGO18" s="340"/>
      <c r="PGP18" s="340"/>
      <c r="PGQ18" s="340"/>
      <c r="PGR18" s="340"/>
      <c r="PGS18" s="340"/>
      <c r="PGT18" s="340"/>
      <c r="PGU18" s="340"/>
      <c r="PGV18" s="340"/>
      <c r="PGW18" s="340"/>
      <c r="PGX18" s="340"/>
      <c r="PGY18" s="340"/>
      <c r="PGZ18" s="340"/>
      <c r="PHA18" s="340"/>
      <c r="PHB18" s="340"/>
      <c r="PHC18" s="340"/>
      <c r="PHD18" s="340"/>
      <c r="PHE18" s="340"/>
      <c r="PHF18" s="340"/>
      <c r="PHG18" s="340"/>
      <c r="PHH18" s="340"/>
      <c r="PHI18" s="340"/>
      <c r="PHJ18" s="340"/>
      <c r="PHK18" s="340"/>
      <c r="PHL18" s="340"/>
      <c r="PHM18" s="340"/>
      <c r="PHN18" s="340"/>
      <c r="PHO18" s="340"/>
      <c r="PHP18" s="340"/>
      <c r="PHQ18" s="340"/>
      <c r="PHR18" s="340"/>
      <c r="PHS18" s="340"/>
      <c r="PHT18" s="340"/>
      <c r="PHU18" s="340"/>
      <c r="PHV18" s="340"/>
      <c r="PHW18" s="340"/>
      <c r="PHX18" s="340"/>
      <c r="PHY18" s="340"/>
      <c r="PHZ18" s="340"/>
      <c r="PIA18" s="340"/>
      <c r="PIB18" s="340"/>
      <c r="PIC18" s="340"/>
      <c r="PID18" s="340"/>
      <c r="PIE18" s="340"/>
      <c r="PIF18" s="340"/>
      <c r="PIG18" s="340"/>
      <c r="PIH18" s="340"/>
      <c r="PII18" s="340"/>
      <c r="PIJ18" s="340"/>
      <c r="PIK18" s="340"/>
      <c r="PIL18" s="340"/>
      <c r="PIM18" s="340"/>
      <c r="PIN18" s="340"/>
      <c r="PIO18" s="340"/>
      <c r="PIP18" s="340"/>
      <c r="PIQ18" s="340"/>
      <c r="PIR18" s="340"/>
      <c r="PIS18" s="340"/>
      <c r="PIT18" s="340"/>
      <c r="PIU18" s="340"/>
      <c r="PIV18" s="340"/>
      <c r="PIW18" s="340"/>
      <c r="PIX18" s="340"/>
      <c r="PIY18" s="340"/>
      <c r="PIZ18" s="340"/>
      <c r="PJA18" s="340"/>
      <c r="PJB18" s="340"/>
      <c r="PJC18" s="340"/>
      <c r="PJD18" s="340"/>
      <c r="PJE18" s="340"/>
      <c r="PJF18" s="340"/>
      <c r="PJG18" s="340"/>
      <c r="PJH18" s="340"/>
      <c r="PJI18" s="340"/>
      <c r="PJJ18" s="340"/>
      <c r="PJK18" s="340"/>
      <c r="PJL18" s="340"/>
      <c r="PJM18" s="340"/>
      <c r="PJN18" s="340"/>
      <c r="PJO18" s="340"/>
      <c r="PJP18" s="340"/>
      <c r="PJQ18" s="340"/>
      <c r="PJR18" s="340"/>
      <c r="PJS18" s="340"/>
      <c r="PJT18" s="340"/>
      <c r="PJU18" s="340"/>
      <c r="PJV18" s="340"/>
      <c r="PJW18" s="340"/>
      <c r="PJX18" s="340"/>
      <c r="PJY18" s="340"/>
      <c r="PJZ18" s="340"/>
      <c r="PKA18" s="340"/>
      <c r="PKB18" s="340"/>
      <c r="PKC18" s="340"/>
      <c r="PKD18" s="340"/>
      <c r="PKE18" s="340"/>
      <c r="PKF18" s="340"/>
      <c r="PKG18" s="340"/>
      <c r="PKH18" s="340"/>
      <c r="PKI18" s="340"/>
      <c r="PKJ18" s="340"/>
      <c r="PKK18" s="340"/>
      <c r="PKL18" s="340"/>
      <c r="PKM18" s="340"/>
      <c r="PKN18" s="340"/>
      <c r="PKO18" s="340"/>
      <c r="PKP18" s="340"/>
      <c r="PKQ18" s="340"/>
      <c r="PKR18" s="340"/>
      <c r="PKS18" s="340"/>
      <c r="PKT18" s="340"/>
      <c r="PKU18" s="340"/>
      <c r="PKV18" s="340"/>
      <c r="PKW18" s="340"/>
      <c r="PKX18" s="340"/>
      <c r="PKY18" s="340"/>
      <c r="PKZ18" s="340"/>
      <c r="PLA18" s="340"/>
      <c r="PLB18" s="340"/>
      <c r="PLC18" s="340"/>
      <c r="PLD18" s="340"/>
      <c r="PLE18" s="340"/>
      <c r="PLF18" s="340"/>
      <c r="PLG18" s="340"/>
      <c r="PLH18" s="340"/>
      <c r="PLI18" s="340"/>
      <c r="PLJ18" s="340"/>
      <c r="PLK18" s="340"/>
      <c r="PLL18" s="340"/>
      <c r="PLM18" s="340"/>
      <c r="PLN18" s="340"/>
      <c r="PLO18" s="340"/>
      <c r="PLP18" s="340"/>
      <c r="PLQ18" s="340"/>
      <c r="PLR18" s="340"/>
      <c r="PLS18" s="340"/>
      <c r="PLT18" s="340"/>
      <c r="PLU18" s="340"/>
      <c r="PLV18" s="340"/>
      <c r="PLW18" s="340"/>
      <c r="PLX18" s="340"/>
      <c r="PLY18" s="340"/>
      <c r="PLZ18" s="340"/>
      <c r="PMA18" s="340"/>
      <c r="PMB18" s="340"/>
      <c r="PMC18" s="340"/>
      <c r="PMD18" s="340"/>
      <c r="PME18" s="340"/>
      <c r="PMF18" s="340"/>
      <c r="PMG18" s="340"/>
      <c r="PMH18" s="340"/>
      <c r="PMI18" s="340"/>
      <c r="PMJ18" s="340"/>
      <c r="PMK18" s="340"/>
      <c r="PML18" s="340"/>
      <c r="PMM18" s="340"/>
      <c r="PMN18" s="340"/>
      <c r="PMO18" s="340"/>
      <c r="PMP18" s="340"/>
      <c r="PMQ18" s="340"/>
      <c r="PMR18" s="340"/>
      <c r="PMS18" s="340"/>
      <c r="PMT18" s="340"/>
      <c r="PMU18" s="340"/>
      <c r="PMV18" s="340"/>
      <c r="PMW18" s="340"/>
      <c r="PMX18" s="340"/>
      <c r="PMY18" s="340"/>
      <c r="PMZ18" s="340"/>
      <c r="PNA18" s="340"/>
      <c r="PNB18" s="340"/>
      <c r="PNC18" s="340"/>
      <c r="PND18" s="340"/>
      <c r="PNE18" s="340"/>
      <c r="PNF18" s="340"/>
      <c r="PNG18" s="340"/>
      <c r="PNH18" s="340"/>
      <c r="PNI18" s="340"/>
      <c r="PNJ18" s="340"/>
      <c r="PNK18" s="340"/>
      <c r="PNL18" s="340"/>
      <c r="PNM18" s="340"/>
      <c r="PNN18" s="340"/>
      <c r="PNO18" s="340"/>
      <c r="PNP18" s="340"/>
      <c r="PNQ18" s="340"/>
      <c r="PNR18" s="340"/>
      <c r="PNS18" s="340"/>
      <c r="PNT18" s="340"/>
      <c r="PNU18" s="340"/>
      <c r="PNV18" s="340"/>
      <c r="PNW18" s="340"/>
      <c r="PNX18" s="340"/>
      <c r="PNY18" s="340"/>
      <c r="PNZ18" s="340"/>
      <c r="POA18" s="340"/>
      <c r="POB18" s="340"/>
      <c r="POC18" s="340"/>
      <c r="POD18" s="340"/>
      <c r="POE18" s="340"/>
      <c r="POF18" s="340"/>
      <c r="POG18" s="340"/>
      <c r="POH18" s="340"/>
      <c r="POI18" s="340"/>
      <c r="POJ18" s="340"/>
      <c r="POK18" s="340"/>
      <c r="POL18" s="340"/>
      <c r="POM18" s="340"/>
      <c r="PON18" s="340"/>
      <c r="POO18" s="340"/>
      <c r="POP18" s="340"/>
      <c r="POQ18" s="340"/>
      <c r="POR18" s="340"/>
      <c r="POS18" s="340"/>
      <c r="POT18" s="340"/>
      <c r="POU18" s="340"/>
      <c r="POV18" s="340"/>
      <c r="POW18" s="340"/>
      <c r="POX18" s="340"/>
      <c r="POY18" s="340"/>
      <c r="POZ18" s="340"/>
      <c r="PPA18" s="340"/>
      <c r="PPB18" s="340"/>
      <c r="PPC18" s="340"/>
      <c r="PPD18" s="340"/>
      <c r="PPE18" s="340"/>
      <c r="PPF18" s="340"/>
      <c r="PPG18" s="340"/>
      <c r="PPH18" s="340"/>
      <c r="PPI18" s="340"/>
      <c r="PPJ18" s="340"/>
      <c r="PPK18" s="340"/>
      <c r="PPL18" s="340"/>
      <c r="PPM18" s="340"/>
      <c r="PPN18" s="340"/>
      <c r="PPO18" s="340"/>
      <c r="PPP18" s="340"/>
      <c r="PPQ18" s="340"/>
      <c r="PPR18" s="340"/>
      <c r="PPS18" s="340"/>
      <c r="PPT18" s="340"/>
      <c r="PPU18" s="340"/>
      <c r="PPV18" s="340"/>
      <c r="PPW18" s="340"/>
      <c r="PPX18" s="340"/>
      <c r="PPY18" s="340"/>
      <c r="PPZ18" s="340"/>
      <c r="PQA18" s="340"/>
      <c r="PQB18" s="340"/>
      <c r="PQC18" s="340"/>
      <c r="PQD18" s="340"/>
      <c r="PQE18" s="340"/>
      <c r="PQF18" s="340"/>
      <c r="PQG18" s="340"/>
      <c r="PQH18" s="340"/>
      <c r="PQI18" s="340"/>
      <c r="PQJ18" s="340"/>
      <c r="PQK18" s="340"/>
      <c r="PQL18" s="340"/>
      <c r="PQM18" s="340"/>
      <c r="PQN18" s="340"/>
      <c r="PQO18" s="340"/>
      <c r="PQP18" s="340"/>
      <c r="PQQ18" s="340"/>
      <c r="PQR18" s="340"/>
      <c r="PQS18" s="340"/>
      <c r="PQT18" s="340"/>
      <c r="PQU18" s="340"/>
      <c r="PQV18" s="340"/>
      <c r="PQW18" s="340"/>
      <c r="PQX18" s="340"/>
      <c r="PQY18" s="340"/>
      <c r="PQZ18" s="340"/>
      <c r="PRA18" s="340"/>
      <c r="PRB18" s="340"/>
      <c r="PRC18" s="340"/>
      <c r="PRD18" s="340"/>
      <c r="PRE18" s="340"/>
      <c r="PRF18" s="340"/>
      <c r="PRG18" s="340"/>
      <c r="PRH18" s="340"/>
      <c r="PRI18" s="340"/>
      <c r="PRJ18" s="340"/>
      <c r="PRK18" s="340"/>
      <c r="PRL18" s="340"/>
      <c r="PRM18" s="340"/>
      <c r="PRN18" s="340"/>
      <c r="PRO18" s="340"/>
      <c r="PRP18" s="340"/>
      <c r="PRQ18" s="340"/>
      <c r="PRR18" s="340"/>
      <c r="PRS18" s="340"/>
      <c r="PRT18" s="340"/>
      <c r="PRU18" s="340"/>
      <c r="PRV18" s="340"/>
      <c r="PRW18" s="340"/>
      <c r="PRX18" s="340"/>
      <c r="PRY18" s="340"/>
      <c r="PRZ18" s="340"/>
      <c r="PSA18" s="340"/>
      <c r="PSB18" s="340"/>
      <c r="PSC18" s="340"/>
      <c r="PSD18" s="340"/>
      <c r="PSE18" s="340"/>
      <c r="PSF18" s="340"/>
      <c r="PSG18" s="340"/>
      <c r="PSH18" s="340"/>
      <c r="PSI18" s="340"/>
      <c r="PSJ18" s="340"/>
      <c r="PSK18" s="340"/>
      <c r="PSL18" s="340"/>
      <c r="PSM18" s="340"/>
      <c r="PSN18" s="340"/>
      <c r="PSO18" s="340"/>
      <c r="PSP18" s="340"/>
      <c r="PSQ18" s="340"/>
      <c r="PSR18" s="340"/>
      <c r="PSS18" s="340"/>
      <c r="PST18" s="340"/>
      <c r="PSU18" s="340"/>
      <c r="PSV18" s="340"/>
      <c r="PSW18" s="340"/>
      <c r="PSX18" s="340"/>
      <c r="PSY18" s="340"/>
      <c r="PSZ18" s="340"/>
      <c r="PTA18" s="340"/>
      <c r="PTB18" s="340"/>
      <c r="PTC18" s="340"/>
      <c r="PTD18" s="340"/>
      <c r="PTE18" s="340"/>
      <c r="PTF18" s="340"/>
      <c r="PTG18" s="340"/>
      <c r="PTH18" s="340"/>
      <c r="PTI18" s="340"/>
      <c r="PTJ18" s="340"/>
      <c r="PTK18" s="340"/>
      <c r="PTL18" s="340"/>
      <c r="PTM18" s="340"/>
      <c r="PTN18" s="340"/>
      <c r="PTO18" s="340"/>
      <c r="PTP18" s="340"/>
      <c r="PTQ18" s="340"/>
      <c r="PTR18" s="340"/>
      <c r="PTS18" s="340"/>
      <c r="PTT18" s="340"/>
      <c r="PTU18" s="340"/>
      <c r="PTV18" s="340"/>
      <c r="PTW18" s="340"/>
      <c r="PTX18" s="340"/>
      <c r="PTY18" s="340"/>
      <c r="PTZ18" s="340"/>
      <c r="PUA18" s="340"/>
      <c r="PUB18" s="340"/>
      <c r="PUC18" s="340"/>
      <c r="PUD18" s="340"/>
      <c r="PUE18" s="340"/>
      <c r="PUF18" s="340"/>
      <c r="PUG18" s="340"/>
      <c r="PUH18" s="340"/>
      <c r="PUI18" s="340"/>
      <c r="PUJ18" s="340"/>
      <c r="PUK18" s="340"/>
      <c r="PUL18" s="340"/>
      <c r="PUM18" s="340"/>
      <c r="PUN18" s="340"/>
      <c r="PUO18" s="340"/>
      <c r="PUP18" s="340"/>
      <c r="PUQ18" s="340"/>
      <c r="PUR18" s="340"/>
      <c r="PUS18" s="340"/>
      <c r="PUT18" s="340"/>
      <c r="PUU18" s="340"/>
      <c r="PUV18" s="340"/>
      <c r="PUW18" s="340"/>
      <c r="PUX18" s="340"/>
      <c r="PUY18" s="340"/>
      <c r="PUZ18" s="340"/>
      <c r="PVA18" s="340"/>
      <c r="PVB18" s="340"/>
      <c r="PVC18" s="340"/>
      <c r="PVD18" s="340"/>
      <c r="PVE18" s="340"/>
      <c r="PVF18" s="340"/>
      <c r="PVG18" s="340"/>
      <c r="PVH18" s="340"/>
      <c r="PVI18" s="340"/>
      <c r="PVJ18" s="340"/>
      <c r="PVK18" s="340"/>
      <c r="PVL18" s="340"/>
      <c r="PVM18" s="340"/>
      <c r="PVN18" s="340"/>
      <c r="PVO18" s="340"/>
      <c r="PVP18" s="340"/>
      <c r="PVQ18" s="340"/>
      <c r="PVR18" s="340"/>
      <c r="PVS18" s="340"/>
      <c r="PVT18" s="340"/>
      <c r="PVU18" s="340"/>
      <c r="PVV18" s="340"/>
      <c r="PVW18" s="340"/>
      <c r="PVX18" s="340"/>
      <c r="PVY18" s="340"/>
      <c r="PVZ18" s="340"/>
      <c r="PWA18" s="340"/>
      <c r="PWB18" s="340"/>
      <c r="PWC18" s="340"/>
      <c r="PWD18" s="340"/>
      <c r="PWE18" s="340"/>
      <c r="PWF18" s="340"/>
      <c r="PWG18" s="340"/>
      <c r="PWH18" s="340"/>
      <c r="PWI18" s="340"/>
      <c r="PWJ18" s="340"/>
      <c r="PWK18" s="340"/>
      <c r="PWL18" s="340"/>
      <c r="PWM18" s="340"/>
      <c r="PWN18" s="340"/>
      <c r="PWO18" s="340"/>
      <c r="PWP18" s="340"/>
      <c r="PWQ18" s="340"/>
      <c r="PWR18" s="340"/>
      <c r="PWS18" s="340"/>
      <c r="PWT18" s="340"/>
      <c r="PWU18" s="340"/>
      <c r="PWV18" s="340"/>
      <c r="PWW18" s="340"/>
      <c r="PWX18" s="340"/>
      <c r="PWY18" s="340"/>
      <c r="PWZ18" s="340"/>
      <c r="PXA18" s="340"/>
      <c r="PXB18" s="340"/>
      <c r="PXC18" s="340"/>
      <c r="PXD18" s="340"/>
      <c r="PXE18" s="340"/>
      <c r="PXF18" s="340"/>
      <c r="PXG18" s="340"/>
      <c r="PXH18" s="340"/>
      <c r="PXI18" s="340"/>
      <c r="PXJ18" s="340"/>
      <c r="PXK18" s="340"/>
      <c r="PXL18" s="340"/>
      <c r="PXM18" s="340"/>
      <c r="PXN18" s="340"/>
      <c r="PXO18" s="340"/>
      <c r="PXP18" s="340"/>
      <c r="PXQ18" s="340"/>
      <c r="PXR18" s="340"/>
      <c r="PXS18" s="340"/>
      <c r="PXT18" s="340"/>
      <c r="PXU18" s="340"/>
      <c r="PXV18" s="340"/>
      <c r="PXW18" s="340"/>
      <c r="PXX18" s="340"/>
      <c r="PXY18" s="340"/>
      <c r="PXZ18" s="340"/>
      <c r="PYA18" s="340"/>
      <c r="PYB18" s="340"/>
      <c r="PYC18" s="340"/>
      <c r="PYD18" s="340"/>
      <c r="PYE18" s="340"/>
      <c r="PYF18" s="340"/>
      <c r="PYG18" s="340"/>
      <c r="PYH18" s="340"/>
      <c r="PYI18" s="340"/>
      <c r="PYJ18" s="340"/>
      <c r="PYK18" s="340"/>
      <c r="PYL18" s="340"/>
      <c r="PYM18" s="340"/>
      <c r="PYN18" s="340"/>
      <c r="PYO18" s="340"/>
      <c r="PYP18" s="340"/>
      <c r="PYQ18" s="340"/>
      <c r="PYR18" s="340"/>
      <c r="PYS18" s="340"/>
      <c r="PYT18" s="340"/>
      <c r="PYU18" s="340"/>
      <c r="PYV18" s="340"/>
      <c r="PYW18" s="340"/>
      <c r="PYX18" s="340"/>
      <c r="PYY18" s="340"/>
      <c r="PYZ18" s="340"/>
      <c r="PZA18" s="340"/>
      <c r="PZB18" s="340"/>
      <c r="PZC18" s="340"/>
      <c r="PZD18" s="340"/>
      <c r="PZE18" s="340"/>
      <c r="PZF18" s="340"/>
      <c r="PZG18" s="340"/>
      <c r="PZH18" s="340"/>
      <c r="PZI18" s="340"/>
      <c r="PZJ18" s="340"/>
      <c r="PZK18" s="340"/>
      <c r="PZL18" s="340"/>
      <c r="PZM18" s="340"/>
      <c r="PZN18" s="340"/>
      <c r="PZO18" s="340"/>
      <c r="PZP18" s="340"/>
      <c r="PZQ18" s="340"/>
      <c r="PZR18" s="340"/>
      <c r="PZS18" s="340"/>
      <c r="PZT18" s="340"/>
      <c r="PZU18" s="340"/>
      <c r="PZV18" s="340"/>
      <c r="PZW18" s="340"/>
      <c r="PZX18" s="340"/>
      <c r="PZY18" s="340"/>
      <c r="PZZ18" s="340"/>
      <c r="QAA18" s="340"/>
      <c r="QAB18" s="340"/>
      <c r="QAC18" s="340"/>
      <c r="QAD18" s="340"/>
      <c r="QAE18" s="340"/>
      <c r="QAF18" s="340"/>
      <c r="QAG18" s="340"/>
      <c r="QAH18" s="340"/>
      <c r="QAI18" s="340"/>
      <c r="QAJ18" s="340"/>
      <c r="QAK18" s="340"/>
      <c r="QAL18" s="340"/>
      <c r="QAM18" s="340"/>
      <c r="QAN18" s="340"/>
      <c r="QAO18" s="340"/>
      <c r="QAP18" s="340"/>
      <c r="QAQ18" s="340"/>
      <c r="QAR18" s="340"/>
      <c r="QAS18" s="340"/>
      <c r="QAT18" s="340"/>
      <c r="QAU18" s="340"/>
      <c r="QAV18" s="340"/>
      <c r="QAW18" s="340"/>
      <c r="QAX18" s="340"/>
      <c r="QAY18" s="340"/>
      <c r="QAZ18" s="340"/>
      <c r="QBA18" s="340"/>
      <c r="QBB18" s="340"/>
      <c r="QBC18" s="340"/>
      <c r="QBD18" s="340"/>
      <c r="QBE18" s="340"/>
      <c r="QBF18" s="340"/>
      <c r="QBG18" s="340"/>
      <c r="QBH18" s="340"/>
      <c r="QBI18" s="340"/>
      <c r="QBJ18" s="340"/>
      <c r="QBK18" s="340"/>
      <c r="QBL18" s="340"/>
      <c r="QBM18" s="340"/>
      <c r="QBN18" s="340"/>
      <c r="QBO18" s="340"/>
      <c r="QBP18" s="340"/>
      <c r="QBQ18" s="340"/>
      <c r="QBR18" s="340"/>
      <c r="QBS18" s="340"/>
      <c r="QBT18" s="340"/>
      <c r="QBU18" s="340"/>
      <c r="QBV18" s="340"/>
      <c r="QBW18" s="340"/>
      <c r="QBX18" s="340"/>
      <c r="QBY18" s="340"/>
      <c r="QBZ18" s="340"/>
      <c r="QCA18" s="340"/>
      <c r="QCB18" s="340"/>
      <c r="QCC18" s="340"/>
      <c r="QCD18" s="340"/>
      <c r="QCE18" s="340"/>
      <c r="QCF18" s="340"/>
      <c r="QCG18" s="340"/>
      <c r="QCH18" s="340"/>
      <c r="QCI18" s="340"/>
      <c r="QCJ18" s="340"/>
      <c r="QCK18" s="340"/>
      <c r="QCL18" s="340"/>
      <c r="QCM18" s="340"/>
      <c r="QCN18" s="340"/>
      <c r="QCO18" s="340"/>
      <c r="QCP18" s="340"/>
      <c r="QCQ18" s="340"/>
      <c r="QCR18" s="340"/>
      <c r="QCS18" s="340"/>
      <c r="QCT18" s="340"/>
      <c r="QCU18" s="340"/>
      <c r="QCV18" s="340"/>
      <c r="QCW18" s="340"/>
      <c r="QCX18" s="340"/>
      <c r="QCY18" s="340"/>
      <c r="QCZ18" s="340"/>
      <c r="QDA18" s="340"/>
      <c r="QDB18" s="340"/>
      <c r="QDC18" s="340"/>
      <c r="QDD18" s="340"/>
      <c r="QDE18" s="340"/>
      <c r="QDF18" s="340"/>
      <c r="QDG18" s="340"/>
      <c r="QDH18" s="340"/>
      <c r="QDI18" s="340"/>
      <c r="QDJ18" s="340"/>
      <c r="QDK18" s="340"/>
      <c r="QDL18" s="340"/>
      <c r="QDM18" s="340"/>
      <c r="QDN18" s="340"/>
      <c r="QDO18" s="340"/>
      <c r="QDP18" s="340"/>
      <c r="QDQ18" s="340"/>
      <c r="QDR18" s="340"/>
      <c r="QDS18" s="340"/>
      <c r="QDT18" s="340"/>
      <c r="QDU18" s="340"/>
      <c r="QDV18" s="340"/>
      <c r="QDW18" s="340"/>
      <c r="QDX18" s="340"/>
      <c r="QDY18" s="340"/>
      <c r="QDZ18" s="340"/>
      <c r="QEA18" s="340"/>
      <c r="QEB18" s="340"/>
      <c r="QEC18" s="340"/>
      <c r="QED18" s="340"/>
      <c r="QEE18" s="340"/>
      <c r="QEF18" s="340"/>
      <c r="QEG18" s="340"/>
      <c r="QEH18" s="340"/>
      <c r="QEI18" s="340"/>
      <c r="QEJ18" s="340"/>
      <c r="QEK18" s="340"/>
      <c r="QEL18" s="340"/>
      <c r="QEM18" s="340"/>
      <c r="QEN18" s="340"/>
      <c r="QEO18" s="340"/>
      <c r="QEP18" s="340"/>
      <c r="QEQ18" s="340"/>
      <c r="QER18" s="340"/>
      <c r="QES18" s="340"/>
      <c r="QET18" s="340"/>
      <c r="QEU18" s="340"/>
      <c r="QEV18" s="340"/>
      <c r="QEW18" s="340"/>
      <c r="QEX18" s="340"/>
      <c r="QEY18" s="340"/>
      <c r="QEZ18" s="340"/>
      <c r="QFA18" s="340"/>
      <c r="QFB18" s="340"/>
      <c r="QFC18" s="340"/>
      <c r="QFD18" s="340"/>
      <c r="QFE18" s="340"/>
      <c r="QFF18" s="340"/>
      <c r="QFG18" s="340"/>
      <c r="QFH18" s="340"/>
      <c r="QFI18" s="340"/>
      <c r="QFJ18" s="340"/>
      <c r="QFK18" s="340"/>
      <c r="QFL18" s="340"/>
      <c r="QFM18" s="340"/>
      <c r="QFN18" s="340"/>
      <c r="QFO18" s="340"/>
      <c r="QFP18" s="340"/>
      <c r="QFQ18" s="340"/>
      <c r="QFR18" s="340"/>
      <c r="QFS18" s="340"/>
      <c r="QFT18" s="340"/>
      <c r="QFU18" s="340"/>
      <c r="QFV18" s="340"/>
      <c r="QFW18" s="340"/>
      <c r="QFX18" s="340"/>
      <c r="QFY18" s="340"/>
      <c r="QFZ18" s="340"/>
      <c r="QGA18" s="340"/>
      <c r="QGB18" s="340"/>
      <c r="QGC18" s="340"/>
      <c r="QGD18" s="340"/>
      <c r="QGE18" s="340"/>
      <c r="QGF18" s="340"/>
      <c r="QGG18" s="340"/>
      <c r="QGH18" s="340"/>
      <c r="QGI18" s="340"/>
      <c r="QGJ18" s="340"/>
      <c r="QGK18" s="340"/>
      <c r="QGL18" s="340"/>
      <c r="QGM18" s="340"/>
      <c r="QGN18" s="340"/>
      <c r="QGO18" s="340"/>
      <c r="QGP18" s="340"/>
      <c r="QGQ18" s="340"/>
      <c r="QGR18" s="340"/>
      <c r="QGS18" s="340"/>
      <c r="QGT18" s="340"/>
      <c r="QGU18" s="340"/>
      <c r="QGV18" s="340"/>
      <c r="QGW18" s="340"/>
      <c r="QGX18" s="340"/>
      <c r="QGY18" s="340"/>
      <c r="QGZ18" s="340"/>
      <c r="QHA18" s="340"/>
      <c r="QHB18" s="340"/>
      <c r="QHC18" s="340"/>
      <c r="QHD18" s="340"/>
      <c r="QHE18" s="340"/>
      <c r="QHF18" s="340"/>
      <c r="QHG18" s="340"/>
      <c r="QHH18" s="340"/>
      <c r="QHI18" s="340"/>
      <c r="QHJ18" s="340"/>
      <c r="QHK18" s="340"/>
      <c r="QHL18" s="340"/>
      <c r="QHM18" s="340"/>
      <c r="QHN18" s="340"/>
      <c r="QHO18" s="340"/>
      <c r="QHP18" s="340"/>
      <c r="QHQ18" s="340"/>
      <c r="QHR18" s="340"/>
      <c r="QHS18" s="340"/>
      <c r="QHT18" s="340"/>
      <c r="QHU18" s="340"/>
      <c r="QHV18" s="340"/>
      <c r="QHW18" s="340"/>
      <c r="QHX18" s="340"/>
      <c r="QHY18" s="340"/>
      <c r="QHZ18" s="340"/>
      <c r="QIA18" s="340"/>
      <c r="QIB18" s="340"/>
      <c r="QIC18" s="340"/>
      <c r="QID18" s="340"/>
      <c r="QIE18" s="340"/>
      <c r="QIF18" s="340"/>
      <c r="QIG18" s="340"/>
      <c r="QIH18" s="340"/>
      <c r="QII18" s="340"/>
      <c r="QIJ18" s="340"/>
      <c r="QIK18" s="340"/>
      <c r="QIL18" s="340"/>
      <c r="QIM18" s="340"/>
      <c r="QIN18" s="340"/>
      <c r="QIO18" s="340"/>
      <c r="QIP18" s="340"/>
      <c r="QIQ18" s="340"/>
      <c r="QIR18" s="340"/>
      <c r="QIS18" s="340"/>
      <c r="QIT18" s="340"/>
      <c r="QIU18" s="340"/>
      <c r="QIV18" s="340"/>
      <c r="QIW18" s="340"/>
      <c r="QIX18" s="340"/>
      <c r="QIY18" s="340"/>
      <c r="QIZ18" s="340"/>
      <c r="QJA18" s="340"/>
      <c r="QJB18" s="340"/>
      <c r="QJC18" s="340"/>
      <c r="QJD18" s="340"/>
      <c r="QJE18" s="340"/>
      <c r="QJF18" s="340"/>
      <c r="QJG18" s="340"/>
      <c r="QJH18" s="340"/>
      <c r="QJI18" s="340"/>
      <c r="QJJ18" s="340"/>
      <c r="QJK18" s="340"/>
      <c r="QJL18" s="340"/>
      <c r="QJM18" s="340"/>
      <c r="QJN18" s="340"/>
      <c r="QJO18" s="340"/>
      <c r="QJP18" s="340"/>
      <c r="QJQ18" s="340"/>
      <c r="QJR18" s="340"/>
      <c r="QJS18" s="340"/>
      <c r="QJT18" s="340"/>
      <c r="QJU18" s="340"/>
      <c r="QJV18" s="340"/>
      <c r="QJW18" s="340"/>
      <c r="QJX18" s="340"/>
      <c r="QJY18" s="340"/>
      <c r="QJZ18" s="340"/>
      <c r="QKA18" s="340"/>
      <c r="QKB18" s="340"/>
      <c r="QKC18" s="340"/>
      <c r="QKD18" s="340"/>
      <c r="QKE18" s="340"/>
      <c r="QKF18" s="340"/>
      <c r="QKG18" s="340"/>
      <c r="QKH18" s="340"/>
      <c r="QKI18" s="340"/>
      <c r="QKJ18" s="340"/>
      <c r="QKK18" s="340"/>
      <c r="QKL18" s="340"/>
      <c r="QKM18" s="340"/>
      <c r="QKN18" s="340"/>
      <c r="QKO18" s="340"/>
      <c r="QKP18" s="340"/>
      <c r="QKQ18" s="340"/>
      <c r="QKR18" s="340"/>
      <c r="QKS18" s="340"/>
      <c r="QKT18" s="340"/>
      <c r="QKU18" s="340"/>
      <c r="QKV18" s="340"/>
      <c r="QKW18" s="340"/>
      <c r="QKX18" s="340"/>
      <c r="QKY18" s="340"/>
      <c r="QKZ18" s="340"/>
      <c r="QLA18" s="340"/>
      <c r="QLB18" s="340"/>
      <c r="QLC18" s="340"/>
      <c r="QLD18" s="340"/>
      <c r="QLE18" s="340"/>
      <c r="QLF18" s="340"/>
      <c r="QLG18" s="340"/>
      <c r="QLH18" s="340"/>
      <c r="QLI18" s="340"/>
      <c r="QLJ18" s="340"/>
      <c r="QLK18" s="340"/>
      <c r="QLL18" s="340"/>
      <c r="QLM18" s="340"/>
      <c r="QLN18" s="340"/>
      <c r="QLO18" s="340"/>
      <c r="QLP18" s="340"/>
      <c r="QLQ18" s="340"/>
      <c r="QLR18" s="340"/>
      <c r="QLS18" s="340"/>
      <c r="QLT18" s="340"/>
      <c r="QLU18" s="340"/>
      <c r="QLV18" s="340"/>
      <c r="QLW18" s="340"/>
      <c r="QLX18" s="340"/>
      <c r="QLY18" s="340"/>
      <c r="QLZ18" s="340"/>
      <c r="QMA18" s="340"/>
      <c r="QMB18" s="340"/>
      <c r="QMC18" s="340"/>
      <c r="QMD18" s="340"/>
      <c r="QME18" s="340"/>
      <c r="QMF18" s="340"/>
      <c r="QMG18" s="340"/>
      <c r="QMH18" s="340"/>
      <c r="QMI18" s="340"/>
      <c r="QMJ18" s="340"/>
      <c r="QMK18" s="340"/>
      <c r="QML18" s="340"/>
      <c r="QMM18" s="340"/>
      <c r="QMN18" s="340"/>
      <c r="QMO18" s="340"/>
      <c r="QMP18" s="340"/>
      <c r="QMQ18" s="340"/>
      <c r="QMR18" s="340"/>
      <c r="QMS18" s="340"/>
      <c r="QMT18" s="340"/>
      <c r="QMU18" s="340"/>
      <c r="QMV18" s="340"/>
      <c r="QMW18" s="340"/>
      <c r="QMX18" s="340"/>
      <c r="QMY18" s="340"/>
      <c r="QMZ18" s="340"/>
      <c r="QNA18" s="340"/>
      <c r="QNB18" s="340"/>
      <c r="QNC18" s="340"/>
      <c r="QND18" s="340"/>
      <c r="QNE18" s="340"/>
      <c r="QNF18" s="340"/>
      <c r="QNG18" s="340"/>
      <c r="QNH18" s="340"/>
      <c r="QNI18" s="340"/>
      <c r="QNJ18" s="340"/>
      <c r="QNK18" s="340"/>
      <c r="QNL18" s="340"/>
      <c r="QNM18" s="340"/>
      <c r="QNN18" s="340"/>
      <c r="QNO18" s="340"/>
      <c r="QNP18" s="340"/>
      <c r="QNQ18" s="340"/>
      <c r="QNR18" s="340"/>
      <c r="QNS18" s="340"/>
      <c r="QNT18" s="340"/>
      <c r="QNU18" s="340"/>
      <c r="QNV18" s="340"/>
      <c r="QNW18" s="340"/>
      <c r="QNX18" s="340"/>
      <c r="QNY18" s="340"/>
      <c r="QNZ18" s="340"/>
      <c r="QOA18" s="340"/>
      <c r="QOB18" s="340"/>
      <c r="QOC18" s="340"/>
      <c r="QOD18" s="340"/>
      <c r="QOE18" s="340"/>
      <c r="QOF18" s="340"/>
      <c r="QOG18" s="340"/>
      <c r="QOH18" s="340"/>
      <c r="QOI18" s="340"/>
      <c r="QOJ18" s="340"/>
      <c r="QOK18" s="340"/>
      <c r="QOL18" s="340"/>
      <c r="QOM18" s="340"/>
      <c r="QON18" s="340"/>
      <c r="QOO18" s="340"/>
      <c r="QOP18" s="340"/>
      <c r="QOQ18" s="340"/>
      <c r="QOR18" s="340"/>
      <c r="QOS18" s="340"/>
      <c r="QOT18" s="340"/>
      <c r="QOU18" s="340"/>
      <c r="QOV18" s="340"/>
      <c r="QOW18" s="340"/>
      <c r="QOX18" s="340"/>
      <c r="QOY18" s="340"/>
      <c r="QOZ18" s="340"/>
      <c r="QPA18" s="340"/>
      <c r="QPB18" s="340"/>
      <c r="QPC18" s="340"/>
      <c r="QPD18" s="340"/>
      <c r="QPE18" s="340"/>
      <c r="QPF18" s="340"/>
      <c r="QPG18" s="340"/>
      <c r="QPH18" s="340"/>
      <c r="QPI18" s="340"/>
      <c r="QPJ18" s="340"/>
      <c r="QPK18" s="340"/>
      <c r="QPL18" s="340"/>
      <c r="QPM18" s="340"/>
      <c r="QPN18" s="340"/>
      <c r="QPO18" s="340"/>
      <c r="QPP18" s="340"/>
      <c r="QPQ18" s="340"/>
      <c r="QPR18" s="340"/>
      <c r="QPS18" s="340"/>
      <c r="QPT18" s="340"/>
      <c r="QPU18" s="340"/>
      <c r="QPV18" s="340"/>
      <c r="QPW18" s="340"/>
      <c r="QPX18" s="340"/>
      <c r="QPY18" s="340"/>
      <c r="QPZ18" s="340"/>
      <c r="QQA18" s="340"/>
      <c r="QQB18" s="340"/>
      <c r="QQC18" s="340"/>
      <c r="QQD18" s="340"/>
      <c r="QQE18" s="340"/>
      <c r="QQF18" s="340"/>
      <c r="QQG18" s="340"/>
      <c r="QQH18" s="340"/>
      <c r="QQI18" s="340"/>
      <c r="QQJ18" s="340"/>
      <c r="QQK18" s="340"/>
      <c r="QQL18" s="340"/>
      <c r="QQM18" s="340"/>
      <c r="QQN18" s="340"/>
      <c r="QQO18" s="340"/>
      <c r="QQP18" s="340"/>
      <c r="QQQ18" s="340"/>
      <c r="QQR18" s="340"/>
      <c r="QQS18" s="340"/>
      <c r="QQT18" s="340"/>
      <c r="QQU18" s="340"/>
      <c r="QQV18" s="340"/>
      <c r="QQW18" s="340"/>
      <c r="QQX18" s="340"/>
      <c r="QQY18" s="340"/>
      <c r="QQZ18" s="340"/>
      <c r="QRA18" s="340"/>
      <c r="QRB18" s="340"/>
      <c r="QRC18" s="340"/>
      <c r="QRD18" s="340"/>
      <c r="QRE18" s="340"/>
      <c r="QRF18" s="340"/>
      <c r="QRG18" s="340"/>
      <c r="QRH18" s="340"/>
      <c r="QRI18" s="340"/>
      <c r="QRJ18" s="340"/>
      <c r="QRK18" s="340"/>
      <c r="QRL18" s="340"/>
      <c r="QRM18" s="340"/>
      <c r="QRN18" s="340"/>
      <c r="QRO18" s="340"/>
      <c r="QRP18" s="340"/>
      <c r="QRQ18" s="340"/>
      <c r="QRR18" s="340"/>
      <c r="QRS18" s="340"/>
      <c r="QRT18" s="340"/>
      <c r="QRU18" s="340"/>
      <c r="QRV18" s="340"/>
      <c r="QRW18" s="340"/>
      <c r="QRX18" s="340"/>
      <c r="QRY18" s="340"/>
      <c r="QRZ18" s="340"/>
      <c r="QSA18" s="340"/>
      <c r="QSB18" s="340"/>
      <c r="QSC18" s="340"/>
      <c r="QSD18" s="340"/>
      <c r="QSE18" s="340"/>
      <c r="QSF18" s="340"/>
      <c r="QSG18" s="340"/>
      <c r="QSH18" s="340"/>
      <c r="QSI18" s="340"/>
      <c r="QSJ18" s="340"/>
      <c r="QSK18" s="340"/>
      <c r="QSL18" s="340"/>
      <c r="QSM18" s="340"/>
      <c r="QSN18" s="340"/>
      <c r="QSO18" s="340"/>
      <c r="QSP18" s="340"/>
      <c r="QSQ18" s="340"/>
      <c r="QSR18" s="340"/>
      <c r="QSS18" s="340"/>
      <c r="QST18" s="340"/>
      <c r="QSU18" s="340"/>
      <c r="QSV18" s="340"/>
      <c r="QSW18" s="340"/>
      <c r="QSX18" s="340"/>
      <c r="QSY18" s="340"/>
      <c r="QSZ18" s="340"/>
      <c r="QTA18" s="340"/>
      <c r="QTB18" s="340"/>
      <c r="QTC18" s="340"/>
      <c r="QTD18" s="340"/>
      <c r="QTE18" s="340"/>
      <c r="QTF18" s="340"/>
      <c r="QTG18" s="340"/>
      <c r="QTH18" s="340"/>
      <c r="QTI18" s="340"/>
      <c r="QTJ18" s="340"/>
      <c r="QTK18" s="340"/>
      <c r="QTL18" s="340"/>
      <c r="QTM18" s="340"/>
      <c r="QTN18" s="340"/>
      <c r="QTO18" s="340"/>
      <c r="QTP18" s="340"/>
      <c r="QTQ18" s="340"/>
      <c r="QTR18" s="340"/>
      <c r="QTS18" s="340"/>
      <c r="QTT18" s="340"/>
      <c r="QTU18" s="340"/>
      <c r="QTV18" s="340"/>
      <c r="QTW18" s="340"/>
      <c r="QTX18" s="340"/>
      <c r="QTY18" s="340"/>
      <c r="QTZ18" s="340"/>
      <c r="QUA18" s="340"/>
      <c r="QUB18" s="340"/>
      <c r="QUC18" s="340"/>
      <c r="QUD18" s="340"/>
      <c r="QUE18" s="340"/>
      <c r="QUF18" s="340"/>
      <c r="QUG18" s="340"/>
      <c r="QUH18" s="340"/>
      <c r="QUI18" s="340"/>
      <c r="QUJ18" s="340"/>
      <c r="QUK18" s="340"/>
      <c r="QUL18" s="340"/>
      <c r="QUM18" s="340"/>
      <c r="QUN18" s="340"/>
      <c r="QUO18" s="340"/>
      <c r="QUP18" s="340"/>
      <c r="QUQ18" s="340"/>
      <c r="QUR18" s="340"/>
      <c r="QUS18" s="340"/>
      <c r="QUT18" s="340"/>
      <c r="QUU18" s="340"/>
      <c r="QUV18" s="340"/>
      <c r="QUW18" s="340"/>
      <c r="QUX18" s="340"/>
      <c r="QUY18" s="340"/>
      <c r="QUZ18" s="340"/>
      <c r="QVA18" s="340"/>
      <c r="QVB18" s="340"/>
      <c r="QVC18" s="340"/>
      <c r="QVD18" s="340"/>
      <c r="QVE18" s="340"/>
      <c r="QVF18" s="340"/>
      <c r="QVG18" s="340"/>
      <c r="QVH18" s="340"/>
      <c r="QVI18" s="340"/>
      <c r="QVJ18" s="340"/>
      <c r="QVK18" s="340"/>
      <c r="QVL18" s="340"/>
      <c r="QVM18" s="340"/>
      <c r="QVN18" s="340"/>
      <c r="QVO18" s="340"/>
      <c r="QVP18" s="340"/>
      <c r="QVQ18" s="340"/>
      <c r="QVR18" s="340"/>
      <c r="QVS18" s="340"/>
      <c r="QVT18" s="340"/>
      <c r="QVU18" s="340"/>
      <c r="QVV18" s="340"/>
      <c r="QVW18" s="340"/>
      <c r="QVX18" s="340"/>
      <c r="QVY18" s="340"/>
      <c r="QVZ18" s="340"/>
      <c r="QWA18" s="340"/>
      <c r="QWB18" s="340"/>
      <c r="QWC18" s="340"/>
      <c r="QWD18" s="340"/>
      <c r="QWE18" s="340"/>
      <c r="QWF18" s="340"/>
      <c r="QWG18" s="340"/>
      <c r="QWH18" s="340"/>
      <c r="QWI18" s="340"/>
      <c r="QWJ18" s="340"/>
      <c r="QWK18" s="340"/>
      <c r="QWL18" s="340"/>
      <c r="QWM18" s="340"/>
      <c r="QWN18" s="340"/>
      <c r="QWO18" s="340"/>
      <c r="QWP18" s="340"/>
      <c r="QWQ18" s="340"/>
      <c r="QWR18" s="340"/>
      <c r="QWS18" s="340"/>
      <c r="QWT18" s="340"/>
      <c r="QWU18" s="340"/>
      <c r="QWV18" s="340"/>
      <c r="QWW18" s="340"/>
      <c r="QWX18" s="340"/>
      <c r="QWY18" s="340"/>
      <c r="QWZ18" s="340"/>
      <c r="QXA18" s="340"/>
      <c r="QXB18" s="340"/>
      <c r="QXC18" s="340"/>
      <c r="QXD18" s="340"/>
      <c r="QXE18" s="340"/>
      <c r="QXF18" s="340"/>
      <c r="QXG18" s="340"/>
      <c r="QXH18" s="340"/>
      <c r="QXI18" s="340"/>
      <c r="QXJ18" s="340"/>
      <c r="QXK18" s="340"/>
      <c r="QXL18" s="340"/>
      <c r="QXM18" s="340"/>
      <c r="QXN18" s="340"/>
      <c r="QXO18" s="340"/>
      <c r="QXP18" s="340"/>
      <c r="QXQ18" s="340"/>
      <c r="QXR18" s="340"/>
      <c r="QXS18" s="340"/>
      <c r="QXT18" s="340"/>
      <c r="QXU18" s="340"/>
      <c r="QXV18" s="340"/>
      <c r="QXW18" s="340"/>
      <c r="QXX18" s="340"/>
      <c r="QXY18" s="340"/>
      <c r="QXZ18" s="340"/>
      <c r="QYA18" s="340"/>
      <c r="QYB18" s="340"/>
      <c r="QYC18" s="340"/>
      <c r="QYD18" s="340"/>
      <c r="QYE18" s="340"/>
      <c r="QYF18" s="340"/>
      <c r="QYG18" s="340"/>
      <c r="QYH18" s="340"/>
      <c r="QYI18" s="340"/>
      <c r="QYJ18" s="340"/>
      <c r="QYK18" s="340"/>
      <c r="QYL18" s="340"/>
      <c r="QYM18" s="340"/>
      <c r="QYN18" s="340"/>
      <c r="QYO18" s="340"/>
      <c r="QYP18" s="340"/>
      <c r="QYQ18" s="340"/>
      <c r="QYR18" s="340"/>
      <c r="QYS18" s="340"/>
      <c r="QYT18" s="340"/>
      <c r="QYU18" s="340"/>
      <c r="QYV18" s="340"/>
      <c r="QYW18" s="340"/>
      <c r="QYX18" s="340"/>
      <c r="QYY18" s="340"/>
      <c r="QYZ18" s="340"/>
      <c r="QZA18" s="340"/>
      <c r="QZB18" s="340"/>
      <c r="QZC18" s="340"/>
      <c r="QZD18" s="340"/>
      <c r="QZE18" s="340"/>
      <c r="QZF18" s="340"/>
      <c r="QZG18" s="340"/>
      <c r="QZH18" s="340"/>
      <c r="QZI18" s="340"/>
      <c r="QZJ18" s="340"/>
      <c r="QZK18" s="340"/>
      <c r="QZL18" s="340"/>
      <c r="QZM18" s="340"/>
      <c r="QZN18" s="340"/>
      <c r="QZO18" s="340"/>
      <c r="QZP18" s="340"/>
      <c r="QZQ18" s="340"/>
      <c r="QZR18" s="340"/>
      <c r="QZS18" s="340"/>
      <c r="QZT18" s="340"/>
      <c r="QZU18" s="340"/>
      <c r="QZV18" s="340"/>
      <c r="QZW18" s="340"/>
      <c r="QZX18" s="340"/>
      <c r="QZY18" s="340"/>
      <c r="QZZ18" s="340"/>
      <c r="RAA18" s="340"/>
      <c r="RAB18" s="340"/>
      <c r="RAC18" s="340"/>
      <c r="RAD18" s="340"/>
      <c r="RAE18" s="340"/>
      <c r="RAF18" s="340"/>
      <c r="RAG18" s="340"/>
      <c r="RAH18" s="340"/>
      <c r="RAI18" s="340"/>
      <c r="RAJ18" s="340"/>
      <c r="RAK18" s="340"/>
      <c r="RAL18" s="340"/>
      <c r="RAM18" s="340"/>
      <c r="RAN18" s="340"/>
      <c r="RAO18" s="340"/>
      <c r="RAP18" s="340"/>
      <c r="RAQ18" s="340"/>
      <c r="RAR18" s="340"/>
      <c r="RAS18" s="340"/>
      <c r="RAT18" s="340"/>
      <c r="RAU18" s="340"/>
      <c r="RAV18" s="340"/>
      <c r="RAW18" s="340"/>
      <c r="RAX18" s="340"/>
      <c r="RAY18" s="340"/>
      <c r="RAZ18" s="340"/>
      <c r="RBA18" s="340"/>
      <c r="RBB18" s="340"/>
      <c r="RBC18" s="340"/>
      <c r="RBD18" s="340"/>
      <c r="RBE18" s="340"/>
      <c r="RBF18" s="340"/>
      <c r="RBG18" s="340"/>
      <c r="RBH18" s="340"/>
      <c r="RBI18" s="340"/>
      <c r="RBJ18" s="340"/>
      <c r="RBK18" s="340"/>
      <c r="RBL18" s="340"/>
      <c r="RBM18" s="340"/>
      <c r="RBN18" s="340"/>
      <c r="RBO18" s="340"/>
      <c r="RBP18" s="340"/>
      <c r="RBQ18" s="340"/>
      <c r="RBR18" s="340"/>
      <c r="RBS18" s="340"/>
      <c r="RBT18" s="340"/>
      <c r="RBU18" s="340"/>
      <c r="RBV18" s="340"/>
      <c r="RBW18" s="340"/>
      <c r="RBX18" s="340"/>
      <c r="RBY18" s="340"/>
      <c r="RBZ18" s="340"/>
      <c r="RCA18" s="340"/>
      <c r="RCB18" s="340"/>
      <c r="RCC18" s="340"/>
      <c r="RCD18" s="340"/>
      <c r="RCE18" s="340"/>
      <c r="RCF18" s="340"/>
      <c r="RCG18" s="340"/>
      <c r="RCH18" s="340"/>
      <c r="RCI18" s="340"/>
      <c r="RCJ18" s="340"/>
      <c r="RCK18" s="340"/>
      <c r="RCL18" s="340"/>
      <c r="RCM18" s="340"/>
      <c r="RCN18" s="340"/>
      <c r="RCO18" s="340"/>
      <c r="RCP18" s="340"/>
      <c r="RCQ18" s="340"/>
      <c r="RCR18" s="340"/>
      <c r="RCS18" s="340"/>
      <c r="RCT18" s="340"/>
      <c r="RCU18" s="340"/>
      <c r="RCV18" s="340"/>
      <c r="RCW18" s="340"/>
      <c r="RCX18" s="340"/>
      <c r="RCY18" s="340"/>
      <c r="RCZ18" s="340"/>
      <c r="RDA18" s="340"/>
      <c r="RDB18" s="340"/>
      <c r="RDC18" s="340"/>
      <c r="RDD18" s="340"/>
      <c r="RDE18" s="340"/>
      <c r="RDF18" s="340"/>
      <c r="RDG18" s="340"/>
      <c r="RDH18" s="340"/>
      <c r="RDI18" s="340"/>
      <c r="RDJ18" s="340"/>
      <c r="RDK18" s="340"/>
      <c r="RDL18" s="340"/>
      <c r="RDM18" s="340"/>
      <c r="RDN18" s="340"/>
      <c r="RDO18" s="340"/>
      <c r="RDP18" s="340"/>
      <c r="RDQ18" s="340"/>
      <c r="RDR18" s="340"/>
      <c r="RDS18" s="340"/>
      <c r="RDT18" s="340"/>
      <c r="RDU18" s="340"/>
      <c r="RDV18" s="340"/>
      <c r="RDW18" s="340"/>
      <c r="RDX18" s="340"/>
      <c r="RDY18" s="340"/>
      <c r="RDZ18" s="340"/>
      <c r="REA18" s="340"/>
      <c r="REB18" s="340"/>
      <c r="REC18" s="340"/>
      <c r="RED18" s="340"/>
      <c r="REE18" s="340"/>
      <c r="REF18" s="340"/>
      <c r="REG18" s="340"/>
      <c r="REH18" s="340"/>
      <c r="REI18" s="340"/>
      <c r="REJ18" s="340"/>
      <c r="REK18" s="340"/>
      <c r="REL18" s="340"/>
      <c r="REM18" s="340"/>
      <c r="REN18" s="340"/>
      <c r="REO18" s="340"/>
      <c r="REP18" s="340"/>
      <c r="REQ18" s="340"/>
      <c r="RER18" s="340"/>
      <c r="RES18" s="340"/>
      <c r="RET18" s="340"/>
      <c r="REU18" s="340"/>
      <c r="REV18" s="340"/>
      <c r="REW18" s="340"/>
      <c r="REX18" s="340"/>
      <c r="REY18" s="340"/>
      <c r="REZ18" s="340"/>
      <c r="RFA18" s="340"/>
      <c r="RFB18" s="340"/>
      <c r="RFC18" s="340"/>
      <c r="RFD18" s="340"/>
      <c r="RFE18" s="340"/>
      <c r="RFF18" s="340"/>
      <c r="RFG18" s="340"/>
      <c r="RFH18" s="340"/>
      <c r="RFI18" s="340"/>
      <c r="RFJ18" s="340"/>
      <c r="RFK18" s="340"/>
      <c r="RFL18" s="340"/>
      <c r="RFM18" s="340"/>
      <c r="RFN18" s="340"/>
      <c r="RFO18" s="340"/>
      <c r="RFP18" s="340"/>
      <c r="RFQ18" s="340"/>
      <c r="RFR18" s="340"/>
      <c r="RFS18" s="340"/>
      <c r="RFT18" s="340"/>
      <c r="RFU18" s="340"/>
      <c r="RFV18" s="340"/>
      <c r="RFW18" s="340"/>
      <c r="RFX18" s="340"/>
      <c r="RFY18" s="340"/>
      <c r="RFZ18" s="340"/>
      <c r="RGA18" s="340"/>
      <c r="RGB18" s="340"/>
      <c r="RGC18" s="340"/>
      <c r="RGD18" s="340"/>
      <c r="RGE18" s="340"/>
      <c r="RGF18" s="340"/>
      <c r="RGG18" s="340"/>
      <c r="RGH18" s="340"/>
      <c r="RGI18" s="340"/>
      <c r="RGJ18" s="340"/>
      <c r="RGK18" s="340"/>
      <c r="RGL18" s="340"/>
      <c r="RGM18" s="340"/>
      <c r="RGN18" s="340"/>
      <c r="RGO18" s="340"/>
      <c r="RGP18" s="340"/>
      <c r="RGQ18" s="340"/>
      <c r="RGR18" s="340"/>
      <c r="RGS18" s="340"/>
      <c r="RGT18" s="340"/>
      <c r="RGU18" s="340"/>
      <c r="RGV18" s="340"/>
      <c r="RGW18" s="340"/>
      <c r="RGX18" s="340"/>
      <c r="RGY18" s="340"/>
      <c r="RGZ18" s="340"/>
      <c r="RHA18" s="340"/>
      <c r="RHB18" s="340"/>
      <c r="RHC18" s="340"/>
      <c r="RHD18" s="340"/>
      <c r="RHE18" s="340"/>
      <c r="RHF18" s="340"/>
      <c r="RHG18" s="340"/>
      <c r="RHH18" s="340"/>
      <c r="RHI18" s="340"/>
      <c r="RHJ18" s="340"/>
      <c r="RHK18" s="340"/>
      <c r="RHL18" s="340"/>
      <c r="RHM18" s="340"/>
      <c r="RHN18" s="340"/>
      <c r="RHO18" s="340"/>
      <c r="RHP18" s="340"/>
      <c r="RHQ18" s="340"/>
      <c r="RHR18" s="340"/>
      <c r="RHS18" s="340"/>
      <c r="RHT18" s="340"/>
      <c r="RHU18" s="340"/>
      <c r="RHV18" s="340"/>
      <c r="RHW18" s="340"/>
      <c r="RHX18" s="340"/>
      <c r="RHY18" s="340"/>
      <c r="RHZ18" s="340"/>
      <c r="RIA18" s="340"/>
      <c r="RIB18" s="340"/>
      <c r="RIC18" s="340"/>
      <c r="RID18" s="340"/>
      <c r="RIE18" s="340"/>
      <c r="RIF18" s="340"/>
      <c r="RIG18" s="340"/>
      <c r="RIH18" s="340"/>
      <c r="RII18" s="340"/>
      <c r="RIJ18" s="340"/>
      <c r="RIK18" s="340"/>
      <c r="RIL18" s="340"/>
      <c r="RIM18" s="340"/>
      <c r="RIN18" s="340"/>
      <c r="RIO18" s="340"/>
      <c r="RIP18" s="340"/>
      <c r="RIQ18" s="340"/>
      <c r="RIR18" s="340"/>
      <c r="RIS18" s="340"/>
      <c r="RIT18" s="340"/>
      <c r="RIU18" s="340"/>
      <c r="RIV18" s="340"/>
      <c r="RIW18" s="340"/>
      <c r="RIX18" s="340"/>
      <c r="RIY18" s="340"/>
      <c r="RIZ18" s="340"/>
      <c r="RJA18" s="340"/>
      <c r="RJB18" s="340"/>
      <c r="RJC18" s="340"/>
      <c r="RJD18" s="340"/>
      <c r="RJE18" s="340"/>
      <c r="RJF18" s="340"/>
      <c r="RJG18" s="340"/>
      <c r="RJH18" s="340"/>
      <c r="RJI18" s="340"/>
      <c r="RJJ18" s="340"/>
      <c r="RJK18" s="340"/>
      <c r="RJL18" s="340"/>
      <c r="RJM18" s="340"/>
      <c r="RJN18" s="340"/>
      <c r="RJO18" s="340"/>
      <c r="RJP18" s="340"/>
      <c r="RJQ18" s="340"/>
      <c r="RJR18" s="340"/>
      <c r="RJS18" s="340"/>
      <c r="RJT18" s="340"/>
      <c r="RJU18" s="340"/>
      <c r="RJV18" s="340"/>
      <c r="RJW18" s="340"/>
      <c r="RJX18" s="340"/>
      <c r="RJY18" s="340"/>
      <c r="RJZ18" s="340"/>
      <c r="RKA18" s="340"/>
      <c r="RKB18" s="340"/>
      <c r="RKC18" s="340"/>
      <c r="RKD18" s="340"/>
      <c r="RKE18" s="340"/>
      <c r="RKF18" s="340"/>
      <c r="RKG18" s="340"/>
      <c r="RKH18" s="340"/>
      <c r="RKI18" s="340"/>
      <c r="RKJ18" s="340"/>
      <c r="RKK18" s="340"/>
      <c r="RKL18" s="340"/>
      <c r="RKM18" s="340"/>
      <c r="RKN18" s="340"/>
      <c r="RKO18" s="340"/>
      <c r="RKP18" s="340"/>
      <c r="RKQ18" s="340"/>
      <c r="RKR18" s="340"/>
      <c r="RKS18" s="340"/>
      <c r="RKT18" s="340"/>
      <c r="RKU18" s="340"/>
      <c r="RKV18" s="340"/>
      <c r="RKW18" s="340"/>
      <c r="RKX18" s="340"/>
      <c r="RKY18" s="340"/>
      <c r="RKZ18" s="340"/>
      <c r="RLA18" s="340"/>
      <c r="RLB18" s="340"/>
      <c r="RLC18" s="340"/>
      <c r="RLD18" s="340"/>
      <c r="RLE18" s="340"/>
      <c r="RLF18" s="340"/>
      <c r="RLG18" s="340"/>
      <c r="RLH18" s="340"/>
      <c r="RLI18" s="340"/>
      <c r="RLJ18" s="340"/>
      <c r="RLK18" s="340"/>
      <c r="RLL18" s="340"/>
      <c r="RLM18" s="340"/>
      <c r="RLN18" s="340"/>
      <c r="RLO18" s="340"/>
      <c r="RLP18" s="340"/>
      <c r="RLQ18" s="340"/>
      <c r="RLR18" s="340"/>
      <c r="RLS18" s="340"/>
      <c r="RLT18" s="340"/>
      <c r="RLU18" s="340"/>
      <c r="RLV18" s="340"/>
      <c r="RLW18" s="340"/>
      <c r="RLX18" s="340"/>
      <c r="RLY18" s="340"/>
      <c r="RLZ18" s="340"/>
      <c r="RMA18" s="340"/>
      <c r="RMB18" s="340"/>
      <c r="RMC18" s="340"/>
      <c r="RMD18" s="340"/>
      <c r="RME18" s="340"/>
      <c r="RMF18" s="340"/>
      <c r="RMG18" s="340"/>
      <c r="RMH18" s="340"/>
      <c r="RMI18" s="340"/>
      <c r="RMJ18" s="340"/>
      <c r="RMK18" s="340"/>
      <c r="RML18" s="340"/>
      <c r="RMM18" s="340"/>
      <c r="RMN18" s="340"/>
      <c r="RMO18" s="340"/>
      <c r="RMP18" s="340"/>
      <c r="RMQ18" s="340"/>
      <c r="RMR18" s="340"/>
      <c r="RMS18" s="340"/>
      <c r="RMT18" s="340"/>
      <c r="RMU18" s="340"/>
      <c r="RMV18" s="340"/>
      <c r="RMW18" s="340"/>
      <c r="RMX18" s="340"/>
      <c r="RMY18" s="340"/>
      <c r="RMZ18" s="340"/>
      <c r="RNA18" s="340"/>
      <c r="RNB18" s="340"/>
      <c r="RNC18" s="340"/>
      <c r="RND18" s="340"/>
      <c r="RNE18" s="340"/>
      <c r="RNF18" s="340"/>
      <c r="RNG18" s="340"/>
      <c r="RNH18" s="340"/>
      <c r="RNI18" s="340"/>
      <c r="RNJ18" s="340"/>
      <c r="RNK18" s="340"/>
      <c r="RNL18" s="340"/>
      <c r="RNM18" s="340"/>
      <c r="RNN18" s="340"/>
      <c r="RNO18" s="340"/>
      <c r="RNP18" s="340"/>
      <c r="RNQ18" s="340"/>
      <c r="RNR18" s="340"/>
      <c r="RNS18" s="340"/>
      <c r="RNT18" s="340"/>
      <c r="RNU18" s="340"/>
      <c r="RNV18" s="340"/>
      <c r="RNW18" s="340"/>
      <c r="RNX18" s="340"/>
      <c r="RNY18" s="340"/>
      <c r="RNZ18" s="340"/>
      <c r="ROA18" s="340"/>
      <c r="ROB18" s="340"/>
      <c r="ROC18" s="340"/>
      <c r="ROD18" s="340"/>
      <c r="ROE18" s="340"/>
      <c r="ROF18" s="340"/>
      <c r="ROG18" s="340"/>
      <c r="ROH18" s="340"/>
      <c r="ROI18" s="340"/>
      <c r="ROJ18" s="340"/>
      <c r="ROK18" s="340"/>
      <c r="ROL18" s="340"/>
      <c r="ROM18" s="340"/>
      <c r="RON18" s="340"/>
      <c r="ROO18" s="340"/>
      <c r="ROP18" s="340"/>
      <c r="ROQ18" s="340"/>
      <c r="ROR18" s="340"/>
      <c r="ROS18" s="340"/>
      <c r="ROT18" s="340"/>
      <c r="ROU18" s="340"/>
      <c r="ROV18" s="340"/>
      <c r="ROW18" s="340"/>
      <c r="ROX18" s="340"/>
      <c r="ROY18" s="340"/>
      <c r="ROZ18" s="340"/>
      <c r="RPA18" s="340"/>
      <c r="RPB18" s="340"/>
      <c r="RPC18" s="340"/>
      <c r="RPD18" s="340"/>
      <c r="RPE18" s="340"/>
      <c r="RPF18" s="340"/>
      <c r="RPG18" s="340"/>
      <c r="RPH18" s="340"/>
      <c r="RPI18" s="340"/>
      <c r="RPJ18" s="340"/>
      <c r="RPK18" s="340"/>
      <c r="RPL18" s="340"/>
      <c r="RPM18" s="340"/>
      <c r="RPN18" s="340"/>
      <c r="RPO18" s="340"/>
      <c r="RPP18" s="340"/>
      <c r="RPQ18" s="340"/>
      <c r="RPR18" s="340"/>
      <c r="RPS18" s="340"/>
      <c r="RPT18" s="340"/>
      <c r="RPU18" s="340"/>
      <c r="RPV18" s="340"/>
      <c r="RPW18" s="340"/>
      <c r="RPX18" s="340"/>
      <c r="RPY18" s="340"/>
      <c r="RPZ18" s="340"/>
      <c r="RQA18" s="340"/>
      <c r="RQB18" s="340"/>
      <c r="RQC18" s="340"/>
      <c r="RQD18" s="340"/>
      <c r="RQE18" s="340"/>
      <c r="RQF18" s="340"/>
      <c r="RQG18" s="340"/>
      <c r="RQH18" s="340"/>
      <c r="RQI18" s="340"/>
      <c r="RQJ18" s="340"/>
      <c r="RQK18" s="340"/>
      <c r="RQL18" s="340"/>
      <c r="RQM18" s="340"/>
      <c r="RQN18" s="340"/>
      <c r="RQO18" s="340"/>
      <c r="RQP18" s="340"/>
      <c r="RQQ18" s="340"/>
      <c r="RQR18" s="340"/>
      <c r="RQS18" s="340"/>
      <c r="RQT18" s="340"/>
      <c r="RQU18" s="340"/>
      <c r="RQV18" s="340"/>
      <c r="RQW18" s="340"/>
      <c r="RQX18" s="340"/>
      <c r="RQY18" s="340"/>
      <c r="RQZ18" s="340"/>
      <c r="RRA18" s="340"/>
      <c r="RRB18" s="340"/>
      <c r="RRC18" s="340"/>
      <c r="RRD18" s="340"/>
      <c r="RRE18" s="340"/>
      <c r="RRF18" s="340"/>
      <c r="RRG18" s="340"/>
      <c r="RRH18" s="340"/>
      <c r="RRI18" s="340"/>
      <c r="RRJ18" s="340"/>
      <c r="RRK18" s="340"/>
      <c r="RRL18" s="340"/>
      <c r="RRM18" s="340"/>
      <c r="RRN18" s="340"/>
      <c r="RRO18" s="340"/>
      <c r="RRP18" s="340"/>
      <c r="RRQ18" s="340"/>
      <c r="RRR18" s="340"/>
      <c r="RRS18" s="340"/>
      <c r="RRT18" s="340"/>
      <c r="RRU18" s="340"/>
      <c r="RRV18" s="340"/>
      <c r="RRW18" s="340"/>
      <c r="RRX18" s="340"/>
      <c r="RRY18" s="340"/>
      <c r="RRZ18" s="340"/>
      <c r="RSA18" s="340"/>
      <c r="RSB18" s="340"/>
      <c r="RSC18" s="340"/>
      <c r="RSD18" s="340"/>
      <c r="RSE18" s="340"/>
      <c r="RSF18" s="340"/>
      <c r="RSG18" s="340"/>
      <c r="RSH18" s="340"/>
      <c r="RSI18" s="340"/>
      <c r="RSJ18" s="340"/>
      <c r="RSK18" s="340"/>
      <c r="RSL18" s="340"/>
      <c r="RSM18" s="340"/>
      <c r="RSN18" s="340"/>
      <c r="RSO18" s="340"/>
      <c r="RSP18" s="340"/>
      <c r="RSQ18" s="340"/>
      <c r="RSR18" s="340"/>
      <c r="RSS18" s="340"/>
      <c r="RST18" s="340"/>
      <c r="RSU18" s="340"/>
      <c r="RSV18" s="340"/>
      <c r="RSW18" s="340"/>
      <c r="RSX18" s="340"/>
      <c r="RSY18" s="340"/>
      <c r="RSZ18" s="340"/>
      <c r="RTA18" s="340"/>
      <c r="RTB18" s="340"/>
      <c r="RTC18" s="340"/>
      <c r="RTD18" s="340"/>
      <c r="RTE18" s="340"/>
      <c r="RTF18" s="340"/>
      <c r="RTG18" s="340"/>
      <c r="RTH18" s="340"/>
      <c r="RTI18" s="340"/>
      <c r="RTJ18" s="340"/>
      <c r="RTK18" s="340"/>
      <c r="RTL18" s="340"/>
      <c r="RTM18" s="340"/>
      <c r="RTN18" s="340"/>
      <c r="RTO18" s="340"/>
      <c r="RTP18" s="340"/>
      <c r="RTQ18" s="340"/>
      <c r="RTR18" s="340"/>
      <c r="RTS18" s="340"/>
      <c r="RTT18" s="340"/>
      <c r="RTU18" s="340"/>
      <c r="RTV18" s="340"/>
      <c r="RTW18" s="340"/>
      <c r="RTX18" s="340"/>
      <c r="RTY18" s="340"/>
      <c r="RTZ18" s="340"/>
      <c r="RUA18" s="340"/>
      <c r="RUB18" s="340"/>
      <c r="RUC18" s="340"/>
      <c r="RUD18" s="340"/>
      <c r="RUE18" s="340"/>
      <c r="RUF18" s="340"/>
      <c r="RUG18" s="340"/>
      <c r="RUH18" s="340"/>
      <c r="RUI18" s="340"/>
      <c r="RUJ18" s="340"/>
      <c r="RUK18" s="340"/>
      <c r="RUL18" s="340"/>
      <c r="RUM18" s="340"/>
      <c r="RUN18" s="340"/>
      <c r="RUO18" s="340"/>
      <c r="RUP18" s="340"/>
      <c r="RUQ18" s="340"/>
      <c r="RUR18" s="340"/>
      <c r="RUS18" s="340"/>
      <c r="RUT18" s="340"/>
      <c r="RUU18" s="340"/>
      <c r="RUV18" s="340"/>
      <c r="RUW18" s="340"/>
      <c r="RUX18" s="340"/>
      <c r="RUY18" s="340"/>
      <c r="RUZ18" s="340"/>
      <c r="RVA18" s="340"/>
      <c r="RVB18" s="340"/>
      <c r="RVC18" s="340"/>
      <c r="RVD18" s="340"/>
      <c r="RVE18" s="340"/>
      <c r="RVF18" s="340"/>
      <c r="RVG18" s="340"/>
      <c r="RVH18" s="340"/>
      <c r="RVI18" s="340"/>
      <c r="RVJ18" s="340"/>
      <c r="RVK18" s="340"/>
      <c r="RVL18" s="340"/>
      <c r="RVM18" s="340"/>
      <c r="RVN18" s="340"/>
      <c r="RVO18" s="340"/>
      <c r="RVP18" s="340"/>
      <c r="RVQ18" s="340"/>
      <c r="RVR18" s="340"/>
      <c r="RVS18" s="340"/>
      <c r="RVT18" s="340"/>
      <c r="RVU18" s="340"/>
      <c r="RVV18" s="340"/>
      <c r="RVW18" s="340"/>
      <c r="RVX18" s="340"/>
      <c r="RVY18" s="340"/>
      <c r="RVZ18" s="340"/>
      <c r="RWA18" s="340"/>
      <c r="RWB18" s="340"/>
      <c r="RWC18" s="340"/>
      <c r="RWD18" s="340"/>
      <c r="RWE18" s="340"/>
      <c r="RWF18" s="340"/>
      <c r="RWG18" s="340"/>
      <c r="RWH18" s="340"/>
      <c r="RWI18" s="340"/>
      <c r="RWJ18" s="340"/>
      <c r="RWK18" s="340"/>
      <c r="RWL18" s="340"/>
      <c r="RWM18" s="340"/>
      <c r="RWN18" s="340"/>
      <c r="RWO18" s="340"/>
      <c r="RWP18" s="340"/>
      <c r="RWQ18" s="340"/>
      <c r="RWR18" s="340"/>
      <c r="RWS18" s="340"/>
      <c r="RWT18" s="340"/>
      <c r="RWU18" s="340"/>
      <c r="RWV18" s="340"/>
      <c r="RWW18" s="340"/>
      <c r="RWX18" s="340"/>
      <c r="RWY18" s="340"/>
      <c r="RWZ18" s="340"/>
      <c r="RXA18" s="340"/>
      <c r="RXB18" s="340"/>
      <c r="RXC18" s="340"/>
      <c r="RXD18" s="340"/>
      <c r="RXE18" s="340"/>
      <c r="RXF18" s="340"/>
      <c r="RXG18" s="340"/>
      <c r="RXH18" s="340"/>
      <c r="RXI18" s="340"/>
      <c r="RXJ18" s="340"/>
      <c r="RXK18" s="340"/>
      <c r="RXL18" s="340"/>
      <c r="RXM18" s="340"/>
      <c r="RXN18" s="340"/>
      <c r="RXO18" s="340"/>
      <c r="RXP18" s="340"/>
      <c r="RXQ18" s="340"/>
      <c r="RXR18" s="340"/>
      <c r="RXS18" s="340"/>
      <c r="RXT18" s="340"/>
      <c r="RXU18" s="340"/>
      <c r="RXV18" s="340"/>
      <c r="RXW18" s="340"/>
      <c r="RXX18" s="340"/>
      <c r="RXY18" s="340"/>
      <c r="RXZ18" s="340"/>
      <c r="RYA18" s="340"/>
      <c r="RYB18" s="340"/>
      <c r="RYC18" s="340"/>
      <c r="RYD18" s="340"/>
      <c r="RYE18" s="340"/>
      <c r="RYF18" s="340"/>
      <c r="RYG18" s="340"/>
      <c r="RYH18" s="340"/>
      <c r="RYI18" s="340"/>
      <c r="RYJ18" s="340"/>
      <c r="RYK18" s="340"/>
      <c r="RYL18" s="340"/>
      <c r="RYM18" s="340"/>
      <c r="RYN18" s="340"/>
      <c r="RYO18" s="340"/>
      <c r="RYP18" s="340"/>
      <c r="RYQ18" s="340"/>
      <c r="RYR18" s="340"/>
      <c r="RYS18" s="340"/>
      <c r="RYT18" s="340"/>
      <c r="RYU18" s="340"/>
      <c r="RYV18" s="340"/>
      <c r="RYW18" s="340"/>
      <c r="RYX18" s="340"/>
      <c r="RYY18" s="340"/>
      <c r="RYZ18" s="340"/>
      <c r="RZA18" s="340"/>
      <c r="RZB18" s="340"/>
      <c r="RZC18" s="340"/>
      <c r="RZD18" s="340"/>
      <c r="RZE18" s="340"/>
      <c r="RZF18" s="340"/>
      <c r="RZG18" s="340"/>
      <c r="RZH18" s="340"/>
      <c r="RZI18" s="340"/>
      <c r="RZJ18" s="340"/>
      <c r="RZK18" s="340"/>
      <c r="RZL18" s="340"/>
      <c r="RZM18" s="340"/>
      <c r="RZN18" s="340"/>
      <c r="RZO18" s="340"/>
      <c r="RZP18" s="340"/>
      <c r="RZQ18" s="340"/>
      <c r="RZR18" s="340"/>
      <c r="RZS18" s="340"/>
      <c r="RZT18" s="340"/>
      <c r="RZU18" s="340"/>
      <c r="RZV18" s="340"/>
      <c r="RZW18" s="340"/>
      <c r="RZX18" s="340"/>
      <c r="RZY18" s="340"/>
      <c r="RZZ18" s="340"/>
      <c r="SAA18" s="340"/>
      <c r="SAB18" s="340"/>
      <c r="SAC18" s="340"/>
      <c r="SAD18" s="340"/>
      <c r="SAE18" s="340"/>
      <c r="SAF18" s="340"/>
      <c r="SAG18" s="340"/>
      <c r="SAH18" s="340"/>
      <c r="SAI18" s="340"/>
      <c r="SAJ18" s="340"/>
      <c r="SAK18" s="340"/>
      <c r="SAL18" s="340"/>
      <c r="SAM18" s="340"/>
      <c r="SAN18" s="340"/>
      <c r="SAO18" s="340"/>
      <c r="SAP18" s="340"/>
      <c r="SAQ18" s="340"/>
      <c r="SAR18" s="340"/>
      <c r="SAS18" s="340"/>
      <c r="SAT18" s="340"/>
      <c r="SAU18" s="340"/>
      <c r="SAV18" s="340"/>
      <c r="SAW18" s="340"/>
      <c r="SAX18" s="340"/>
      <c r="SAY18" s="340"/>
      <c r="SAZ18" s="340"/>
      <c r="SBA18" s="340"/>
      <c r="SBB18" s="340"/>
      <c r="SBC18" s="340"/>
      <c r="SBD18" s="340"/>
      <c r="SBE18" s="340"/>
      <c r="SBF18" s="340"/>
      <c r="SBG18" s="340"/>
      <c r="SBH18" s="340"/>
      <c r="SBI18" s="340"/>
      <c r="SBJ18" s="340"/>
      <c r="SBK18" s="340"/>
      <c r="SBL18" s="340"/>
      <c r="SBM18" s="340"/>
      <c r="SBN18" s="340"/>
      <c r="SBO18" s="340"/>
      <c r="SBP18" s="340"/>
      <c r="SBQ18" s="340"/>
      <c r="SBR18" s="340"/>
      <c r="SBS18" s="340"/>
      <c r="SBT18" s="340"/>
      <c r="SBU18" s="340"/>
      <c r="SBV18" s="340"/>
      <c r="SBW18" s="340"/>
      <c r="SBX18" s="340"/>
      <c r="SBY18" s="340"/>
      <c r="SBZ18" s="340"/>
      <c r="SCA18" s="340"/>
      <c r="SCB18" s="340"/>
      <c r="SCC18" s="340"/>
      <c r="SCD18" s="340"/>
      <c r="SCE18" s="340"/>
      <c r="SCF18" s="340"/>
      <c r="SCG18" s="340"/>
      <c r="SCH18" s="340"/>
      <c r="SCI18" s="340"/>
      <c r="SCJ18" s="340"/>
      <c r="SCK18" s="340"/>
      <c r="SCL18" s="340"/>
      <c r="SCM18" s="340"/>
      <c r="SCN18" s="340"/>
      <c r="SCO18" s="340"/>
      <c r="SCP18" s="340"/>
      <c r="SCQ18" s="340"/>
      <c r="SCR18" s="340"/>
      <c r="SCS18" s="340"/>
      <c r="SCT18" s="340"/>
      <c r="SCU18" s="340"/>
      <c r="SCV18" s="340"/>
      <c r="SCW18" s="340"/>
      <c r="SCX18" s="340"/>
      <c r="SCY18" s="340"/>
      <c r="SCZ18" s="340"/>
      <c r="SDA18" s="340"/>
      <c r="SDB18" s="340"/>
      <c r="SDC18" s="340"/>
      <c r="SDD18" s="340"/>
      <c r="SDE18" s="340"/>
      <c r="SDF18" s="340"/>
      <c r="SDG18" s="340"/>
      <c r="SDH18" s="340"/>
      <c r="SDI18" s="340"/>
      <c r="SDJ18" s="340"/>
      <c r="SDK18" s="340"/>
      <c r="SDL18" s="340"/>
      <c r="SDM18" s="340"/>
      <c r="SDN18" s="340"/>
      <c r="SDO18" s="340"/>
      <c r="SDP18" s="340"/>
      <c r="SDQ18" s="340"/>
      <c r="SDR18" s="340"/>
      <c r="SDS18" s="340"/>
      <c r="SDT18" s="340"/>
      <c r="SDU18" s="340"/>
      <c r="SDV18" s="340"/>
      <c r="SDW18" s="340"/>
      <c r="SDX18" s="340"/>
      <c r="SDY18" s="340"/>
      <c r="SDZ18" s="340"/>
      <c r="SEA18" s="340"/>
      <c r="SEB18" s="340"/>
      <c r="SEC18" s="340"/>
      <c r="SED18" s="340"/>
      <c r="SEE18" s="340"/>
      <c r="SEF18" s="340"/>
      <c r="SEG18" s="340"/>
      <c r="SEH18" s="340"/>
      <c r="SEI18" s="340"/>
      <c r="SEJ18" s="340"/>
      <c r="SEK18" s="340"/>
      <c r="SEL18" s="340"/>
      <c r="SEM18" s="340"/>
      <c r="SEN18" s="340"/>
      <c r="SEO18" s="340"/>
      <c r="SEP18" s="340"/>
      <c r="SEQ18" s="340"/>
      <c r="SER18" s="340"/>
      <c r="SES18" s="340"/>
      <c r="SET18" s="340"/>
      <c r="SEU18" s="340"/>
      <c r="SEV18" s="340"/>
      <c r="SEW18" s="340"/>
      <c r="SEX18" s="340"/>
      <c r="SEY18" s="340"/>
      <c r="SEZ18" s="340"/>
      <c r="SFA18" s="340"/>
      <c r="SFB18" s="340"/>
      <c r="SFC18" s="340"/>
      <c r="SFD18" s="340"/>
      <c r="SFE18" s="340"/>
      <c r="SFF18" s="340"/>
      <c r="SFG18" s="340"/>
      <c r="SFH18" s="340"/>
      <c r="SFI18" s="340"/>
      <c r="SFJ18" s="340"/>
      <c r="SFK18" s="340"/>
      <c r="SFL18" s="340"/>
      <c r="SFM18" s="340"/>
      <c r="SFN18" s="340"/>
      <c r="SFO18" s="340"/>
      <c r="SFP18" s="340"/>
      <c r="SFQ18" s="340"/>
      <c r="SFR18" s="340"/>
      <c r="SFS18" s="340"/>
      <c r="SFT18" s="340"/>
      <c r="SFU18" s="340"/>
      <c r="SFV18" s="340"/>
      <c r="SFW18" s="340"/>
      <c r="SFX18" s="340"/>
      <c r="SFY18" s="340"/>
      <c r="SFZ18" s="340"/>
      <c r="SGA18" s="340"/>
      <c r="SGB18" s="340"/>
      <c r="SGC18" s="340"/>
      <c r="SGD18" s="340"/>
      <c r="SGE18" s="340"/>
      <c r="SGF18" s="340"/>
      <c r="SGG18" s="340"/>
      <c r="SGH18" s="340"/>
      <c r="SGI18" s="340"/>
      <c r="SGJ18" s="340"/>
      <c r="SGK18" s="340"/>
      <c r="SGL18" s="340"/>
      <c r="SGM18" s="340"/>
      <c r="SGN18" s="340"/>
      <c r="SGO18" s="340"/>
      <c r="SGP18" s="340"/>
      <c r="SGQ18" s="340"/>
      <c r="SGR18" s="340"/>
      <c r="SGS18" s="340"/>
      <c r="SGT18" s="340"/>
      <c r="SGU18" s="340"/>
      <c r="SGV18" s="340"/>
      <c r="SGW18" s="340"/>
      <c r="SGX18" s="340"/>
      <c r="SGY18" s="340"/>
      <c r="SGZ18" s="340"/>
      <c r="SHA18" s="340"/>
      <c r="SHB18" s="340"/>
      <c r="SHC18" s="340"/>
      <c r="SHD18" s="340"/>
      <c r="SHE18" s="340"/>
      <c r="SHF18" s="340"/>
      <c r="SHG18" s="340"/>
      <c r="SHH18" s="340"/>
      <c r="SHI18" s="340"/>
      <c r="SHJ18" s="340"/>
      <c r="SHK18" s="340"/>
      <c r="SHL18" s="340"/>
      <c r="SHM18" s="340"/>
      <c r="SHN18" s="340"/>
      <c r="SHO18" s="340"/>
      <c r="SHP18" s="340"/>
      <c r="SHQ18" s="340"/>
      <c r="SHR18" s="340"/>
      <c r="SHS18" s="340"/>
      <c r="SHT18" s="340"/>
      <c r="SHU18" s="340"/>
      <c r="SHV18" s="340"/>
      <c r="SHW18" s="340"/>
      <c r="SHX18" s="340"/>
      <c r="SHY18" s="340"/>
      <c r="SHZ18" s="340"/>
      <c r="SIA18" s="340"/>
      <c r="SIB18" s="340"/>
      <c r="SIC18" s="340"/>
      <c r="SID18" s="340"/>
      <c r="SIE18" s="340"/>
      <c r="SIF18" s="340"/>
      <c r="SIG18" s="340"/>
      <c r="SIH18" s="340"/>
      <c r="SII18" s="340"/>
      <c r="SIJ18" s="340"/>
      <c r="SIK18" s="340"/>
      <c r="SIL18" s="340"/>
      <c r="SIM18" s="340"/>
      <c r="SIN18" s="340"/>
      <c r="SIO18" s="340"/>
      <c r="SIP18" s="340"/>
      <c r="SIQ18" s="340"/>
      <c r="SIR18" s="340"/>
      <c r="SIS18" s="340"/>
      <c r="SIT18" s="340"/>
      <c r="SIU18" s="340"/>
      <c r="SIV18" s="340"/>
      <c r="SIW18" s="340"/>
      <c r="SIX18" s="340"/>
      <c r="SIY18" s="340"/>
      <c r="SIZ18" s="340"/>
      <c r="SJA18" s="340"/>
      <c r="SJB18" s="340"/>
      <c r="SJC18" s="340"/>
      <c r="SJD18" s="340"/>
      <c r="SJE18" s="340"/>
      <c r="SJF18" s="340"/>
      <c r="SJG18" s="340"/>
      <c r="SJH18" s="340"/>
      <c r="SJI18" s="340"/>
      <c r="SJJ18" s="340"/>
      <c r="SJK18" s="340"/>
      <c r="SJL18" s="340"/>
      <c r="SJM18" s="340"/>
      <c r="SJN18" s="340"/>
      <c r="SJO18" s="340"/>
      <c r="SJP18" s="340"/>
      <c r="SJQ18" s="340"/>
      <c r="SJR18" s="340"/>
      <c r="SJS18" s="340"/>
      <c r="SJT18" s="340"/>
      <c r="SJU18" s="340"/>
      <c r="SJV18" s="340"/>
      <c r="SJW18" s="340"/>
      <c r="SJX18" s="340"/>
      <c r="SJY18" s="340"/>
      <c r="SJZ18" s="340"/>
      <c r="SKA18" s="340"/>
      <c r="SKB18" s="340"/>
      <c r="SKC18" s="340"/>
      <c r="SKD18" s="340"/>
      <c r="SKE18" s="340"/>
      <c r="SKF18" s="340"/>
      <c r="SKG18" s="340"/>
      <c r="SKH18" s="340"/>
      <c r="SKI18" s="340"/>
      <c r="SKJ18" s="340"/>
      <c r="SKK18" s="340"/>
      <c r="SKL18" s="340"/>
      <c r="SKM18" s="340"/>
      <c r="SKN18" s="340"/>
      <c r="SKO18" s="340"/>
      <c r="SKP18" s="340"/>
      <c r="SKQ18" s="340"/>
      <c r="SKR18" s="340"/>
      <c r="SKS18" s="340"/>
      <c r="SKT18" s="340"/>
      <c r="SKU18" s="340"/>
      <c r="SKV18" s="340"/>
      <c r="SKW18" s="340"/>
      <c r="SKX18" s="340"/>
      <c r="SKY18" s="340"/>
      <c r="SKZ18" s="340"/>
      <c r="SLA18" s="340"/>
      <c r="SLB18" s="340"/>
      <c r="SLC18" s="340"/>
      <c r="SLD18" s="340"/>
      <c r="SLE18" s="340"/>
      <c r="SLF18" s="340"/>
      <c r="SLG18" s="340"/>
      <c r="SLH18" s="340"/>
      <c r="SLI18" s="340"/>
      <c r="SLJ18" s="340"/>
      <c r="SLK18" s="340"/>
      <c r="SLL18" s="340"/>
      <c r="SLM18" s="340"/>
      <c r="SLN18" s="340"/>
      <c r="SLO18" s="340"/>
      <c r="SLP18" s="340"/>
      <c r="SLQ18" s="340"/>
      <c r="SLR18" s="340"/>
      <c r="SLS18" s="340"/>
      <c r="SLT18" s="340"/>
      <c r="SLU18" s="340"/>
      <c r="SLV18" s="340"/>
      <c r="SLW18" s="340"/>
      <c r="SLX18" s="340"/>
      <c r="SLY18" s="340"/>
      <c r="SLZ18" s="340"/>
      <c r="SMA18" s="340"/>
      <c r="SMB18" s="340"/>
      <c r="SMC18" s="340"/>
      <c r="SMD18" s="340"/>
      <c r="SME18" s="340"/>
      <c r="SMF18" s="340"/>
      <c r="SMG18" s="340"/>
      <c r="SMH18" s="340"/>
      <c r="SMI18" s="340"/>
      <c r="SMJ18" s="340"/>
      <c r="SMK18" s="340"/>
      <c r="SML18" s="340"/>
      <c r="SMM18" s="340"/>
      <c r="SMN18" s="340"/>
      <c r="SMO18" s="340"/>
      <c r="SMP18" s="340"/>
      <c r="SMQ18" s="340"/>
      <c r="SMR18" s="340"/>
      <c r="SMS18" s="340"/>
      <c r="SMT18" s="340"/>
      <c r="SMU18" s="340"/>
      <c r="SMV18" s="340"/>
      <c r="SMW18" s="340"/>
      <c r="SMX18" s="340"/>
      <c r="SMY18" s="340"/>
      <c r="SMZ18" s="340"/>
      <c r="SNA18" s="340"/>
      <c r="SNB18" s="340"/>
      <c r="SNC18" s="340"/>
      <c r="SND18" s="340"/>
      <c r="SNE18" s="340"/>
      <c r="SNF18" s="340"/>
      <c r="SNG18" s="340"/>
      <c r="SNH18" s="340"/>
      <c r="SNI18" s="340"/>
      <c r="SNJ18" s="340"/>
      <c r="SNK18" s="340"/>
      <c r="SNL18" s="340"/>
      <c r="SNM18" s="340"/>
      <c r="SNN18" s="340"/>
      <c r="SNO18" s="340"/>
      <c r="SNP18" s="340"/>
      <c r="SNQ18" s="340"/>
      <c r="SNR18" s="340"/>
      <c r="SNS18" s="340"/>
      <c r="SNT18" s="340"/>
      <c r="SNU18" s="340"/>
      <c r="SNV18" s="340"/>
      <c r="SNW18" s="340"/>
      <c r="SNX18" s="340"/>
      <c r="SNY18" s="340"/>
      <c r="SNZ18" s="340"/>
      <c r="SOA18" s="340"/>
      <c r="SOB18" s="340"/>
      <c r="SOC18" s="340"/>
      <c r="SOD18" s="340"/>
      <c r="SOE18" s="340"/>
      <c r="SOF18" s="340"/>
      <c r="SOG18" s="340"/>
      <c r="SOH18" s="340"/>
      <c r="SOI18" s="340"/>
      <c r="SOJ18" s="340"/>
      <c r="SOK18" s="340"/>
      <c r="SOL18" s="340"/>
      <c r="SOM18" s="340"/>
      <c r="SON18" s="340"/>
      <c r="SOO18" s="340"/>
      <c r="SOP18" s="340"/>
      <c r="SOQ18" s="340"/>
      <c r="SOR18" s="340"/>
      <c r="SOS18" s="340"/>
      <c r="SOT18" s="340"/>
      <c r="SOU18" s="340"/>
      <c r="SOV18" s="340"/>
      <c r="SOW18" s="340"/>
      <c r="SOX18" s="340"/>
      <c r="SOY18" s="340"/>
      <c r="SOZ18" s="340"/>
      <c r="SPA18" s="340"/>
      <c r="SPB18" s="340"/>
      <c r="SPC18" s="340"/>
      <c r="SPD18" s="340"/>
      <c r="SPE18" s="340"/>
      <c r="SPF18" s="340"/>
      <c r="SPG18" s="340"/>
      <c r="SPH18" s="340"/>
      <c r="SPI18" s="340"/>
      <c r="SPJ18" s="340"/>
      <c r="SPK18" s="340"/>
      <c r="SPL18" s="340"/>
      <c r="SPM18" s="340"/>
      <c r="SPN18" s="340"/>
      <c r="SPO18" s="340"/>
      <c r="SPP18" s="340"/>
      <c r="SPQ18" s="340"/>
      <c r="SPR18" s="340"/>
      <c r="SPS18" s="340"/>
      <c r="SPT18" s="340"/>
      <c r="SPU18" s="340"/>
      <c r="SPV18" s="340"/>
      <c r="SPW18" s="340"/>
      <c r="SPX18" s="340"/>
      <c r="SPY18" s="340"/>
      <c r="SPZ18" s="340"/>
      <c r="SQA18" s="340"/>
      <c r="SQB18" s="340"/>
      <c r="SQC18" s="340"/>
      <c r="SQD18" s="340"/>
      <c r="SQE18" s="340"/>
      <c r="SQF18" s="340"/>
      <c r="SQG18" s="340"/>
      <c r="SQH18" s="340"/>
      <c r="SQI18" s="340"/>
      <c r="SQJ18" s="340"/>
      <c r="SQK18" s="340"/>
      <c r="SQL18" s="340"/>
      <c r="SQM18" s="340"/>
      <c r="SQN18" s="340"/>
      <c r="SQO18" s="340"/>
      <c r="SQP18" s="340"/>
      <c r="SQQ18" s="340"/>
      <c r="SQR18" s="340"/>
      <c r="SQS18" s="340"/>
      <c r="SQT18" s="340"/>
      <c r="SQU18" s="340"/>
      <c r="SQV18" s="340"/>
      <c r="SQW18" s="340"/>
      <c r="SQX18" s="340"/>
      <c r="SQY18" s="340"/>
      <c r="SQZ18" s="340"/>
      <c r="SRA18" s="340"/>
      <c r="SRB18" s="340"/>
      <c r="SRC18" s="340"/>
      <c r="SRD18" s="340"/>
      <c r="SRE18" s="340"/>
      <c r="SRF18" s="340"/>
      <c r="SRG18" s="340"/>
      <c r="SRH18" s="340"/>
      <c r="SRI18" s="340"/>
      <c r="SRJ18" s="340"/>
      <c r="SRK18" s="340"/>
      <c r="SRL18" s="340"/>
      <c r="SRM18" s="340"/>
      <c r="SRN18" s="340"/>
      <c r="SRO18" s="340"/>
      <c r="SRP18" s="340"/>
      <c r="SRQ18" s="340"/>
      <c r="SRR18" s="340"/>
      <c r="SRS18" s="340"/>
      <c r="SRT18" s="340"/>
      <c r="SRU18" s="340"/>
      <c r="SRV18" s="340"/>
      <c r="SRW18" s="340"/>
      <c r="SRX18" s="340"/>
      <c r="SRY18" s="340"/>
      <c r="SRZ18" s="340"/>
      <c r="SSA18" s="340"/>
      <c r="SSB18" s="340"/>
      <c r="SSC18" s="340"/>
      <c r="SSD18" s="340"/>
      <c r="SSE18" s="340"/>
      <c r="SSF18" s="340"/>
      <c r="SSG18" s="340"/>
      <c r="SSH18" s="340"/>
      <c r="SSI18" s="340"/>
      <c r="SSJ18" s="340"/>
      <c r="SSK18" s="340"/>
      <c r="SSL18" s="340"/>
      <c r="SSM18" s="340"/>
      <c r="SSN18" s="340"/>
      <c r="SSO18" s="340"/>
      <c r="SSP18" s="340"/>
      <c r="SSQ18" s="340"/>
      <c r="SSR18" s="340"/>
      <c r="SSS18" s="340"/>
      <c r="SST18" s="340"/>
      <c r="SSU18" s="340"/>
      <c r="SSV18" s="340"/>
      <c r="SSW18" s="340"/>
      <c r="SSX18" s="340"/>
      <c r="SSY18" s="340"/>
      <c r="SSZ18" s="340"/>
      <c r="STA18" s="340"/>
      <c r="STB18" s="340"/>
      <c r="STC18" s="340"/>
      <c r="STD18" s="340"/>
      <c r="STE18" s="340"/>
      <c r="STF18" s="340"/>
      <c r="STG18" s="340"/>
      <c r="STH18" s="340"/>
      <c r="STI18" s="340"/>
      <c r="STJ18" s="340"/>
      <c r="STK18" s="340"/>
      <c r="STL18" s="340"/>
      <c r="STM18" s="340"/>
      <c r="STN18" s="340"/>
      <c r="STO18" s="340"/>
      <c r="STP18" s="340"/>
      <c r="STQ18" s="340"/>
      <c r="STR18" s="340"/>
      <c r="STS18" s="340"/>
      <c r="STT18" s="340"/>
      <c r="STU18" s="340"/>
      <c r="STV18" s="340"/>
      <c r="STW18" s="340"/>
      <c r="STX18" s="340"/>
      <c r="STY18" s="340"/>
      <c r="STZ18" s="340"/>
      <c r="SUA18" s="340"/>
      <c r="SUB18" s="340"/>
      <c r="SUC18" s="340"/>
      <c r="SUD18" s="340"/>
      <c r="SUE18" s="340"/>
      <c r="SUF18" s="340"/>
      <c r="SUG18" s="340"/>
      <c r="SUH18" s="340"/>
      <c r="SUI18" s="340"/>
      <c r="SUJ18" s="340"/>
      <c r="SUK18" s="340"/>
      <c r="SUL18" s="340"/>
      <c r="SUM18" s="340"/>
      <c r="SUN18" s="340"/>
      <c r="SUO18" s="340"/>
      <c r="SUP18" s="340"/>
      <c r="SUQ18" s="340"/>
      <c r="SUR18" s="340"/>
      <c r="SUS18" s="340"/>
      <c r="SUT18" s="340"/>
      <c r="SUU18" s="340"/>
      <c r="SUV18" s="340"/>
      <c r="SUW18" s="340"/>
      <c r="SUX18" s="340"/>
      <c r="SUY18" s="340"/>
      <c r="SUZ18" s="340"/>
      <c r="SVA18" s="340"/>
      <c r="SVB18" s="340"/>
      <c r="SVC18" s="340"/>
      <c r="SVD18" s="340"/>
      <c r="SVE18" s="340"/>
      <c r="SVF18" s="340"/>
      <c r="SVG18" s="340"/>
      <c r="SVH18" s="340"/>
      <c r="SVI18" s="340"/>
      <c r="SVJ18" s="340"/>
      <c r="SVK18" s="340"/>
      <c r="SVL18" s="340"/>
      <c r="SVM18" s="340"/>
      <c r="SVN18" s="340"/>
      <c r="SVO18" s="340"/>
      <c r="SVP18" s="340"/>
      <c r="SVQ18" s="340"/>
      <c r="SVR18" s="340"/>
      <c r="SVS18" s="340"/>
      <c r="SVT18" s="340"/>
      <c r="SVU18" s="340"/>
      <c r="SVV18" s="340"/>
      <c r="SVW18" s="340"/>
      <c r="SVX18" s="340"/>
      <c r="SVY18" s="340"/>
      <c r="SVZ18" s="340"/>
      <c r="SWA18" s="340"/>
      <c r="SWB18" s="340"/>
      <c r="SWC18" s="340"/>
      <c r="SWD18" s="340"/>
      <c r="SWE18" s="340"/>
      <c r="SWF18" s="340"/>
      <c r="SWG18" s="340"/>
      <c r="SWH18" s="340"/>
      <c r="SWI18" s="340"/>
      <c r="SWJ18" s="340"/>
      <c r="SWK18" s="340"/>
      <c r="SWL18" s="340"/>
      <c r="SWM18" s="340"/>
      <c r="SWN18" s="340"/>
      <c r="SWO18" s="340"/>
      <c r="SWP18" s="340"/>
      <c r="SWQ18" s="340"/>
      <c r="SWR18" s="340"/>
      <c r="SWS18" s="340"/>
      <c r="SWT18" s="340"/>
      <c r="SWU18" s="340"/>
      <c r="SWV18" s="340"/>
      <c r="SWW18" s="340"/>
      <c r="SWX18" s="340"/>
      <c r="SWY18" s="340"/>
      <c r="SWZ18" s="340"/>
      <c r="SXA18" s="340"/>
      <c r="SXB18" s="340"/>
      <c r="SXC18" s="340"/>
      <c r="SXD18" s="340"/>
      <c r="SXE18" s="340"/>
      <c r="SXF18" s="340"/>
      <c r="SXG18" s="340"/>
      <c r="SXH18" s="340"/>
      <c r="SXI18" s="340"/>
      <c r="SXJ18" s="340"/>
      <c r="SXK18" s="340"/>
      <c r="SXL18" s="340"/>
      <c r="SXM18" s="340"/>
      <c r="SXN18" s="340"/>
      <c r="SXO18" s="340"/>
      <c r="SXP18" s="340"/>
      <c r="SXQ18" s="340"/>
      <c r="SXR18" s="340"/>
      <c r="SXS18" s="340"/>
      <c r="SXT18" s="340"/>
      <c r="SXU18" s="340"/>
      <c r="SXV18" s="340"/>
      <c r="SXW18" s="340"/>
      <c r="SXX18" s="340"/>
      <c r="SXY18" s="340"/>
      <c r="SXZ18" s="340"/>
      <c r="SYA18" s="340"/>
      <c r="SYB18" s="340"/>
      <c r="SYC18" s="340"/>
      <c r="SYD18" s="340"/>
      <c r="SYE18" s="340"/>
      <c r="SYF18" s="340"/>
      <c r="SYG18" s="340"/>
      <c r="SYH18" s="340"/>
      <c r="SYI18" s="340"/>
      <c r="SYJ18" s="340"/>
      <c r="SYK18" s="340"/>
      <c r="SYL18" s="340"/>
      <c r="SYM18" s="340"/>
      <c r="SYN18" s="340"/>
      <c r="SYO18" s="340"/>
      <c r="SYP18" s="340"/>
      <c r="SYQ18" s="340"/>
      <c r="SYR18" s="340"/>
      <c r="SYS18" s="340"/>
      <c r="SYT18" s="340"/>
      <c r="SYU18" s="340"/>
      <c r="SYV18" s="340"/>
      <c r="SYW18" s="340"/>
      <c r="SYX18" s="340"/>
      <c r="SYY18" s="340"/>
      <c r="SYZ18" s="340"/>
      <c r="SZA18" s="340"/>
      <c r="SZB18" s="340"/>
      <c r="SZC18" s="340"/>
      <c r="SZD18" s="340"/>
      <c r="SZE18" s="340"/>
      <c r="SZF18" s="340"/>
      <c r="SZG18" s="340"/>
      <c r="SZH18" s="340"/>
      <c r="SZI18" s="340"/>
      <c r="SZJ18" s="340"/>
      <c r="SZK18" s="340"/>
      <c r="SZL18" s="340"/>
      <c r="SZM18" s="340"/>
      <c r="SZN18" s="340"/>
      <c r="SZO18" s="340"/>
      <c r="SZP18" s="340"/>
      <c r="SZQ18" s="340"/>
      <c r="SZR18" s="340"/>
      <c r="SZS18" s="340"/>
      <c r="SZT18" s="340"/>
      <c r="SZU18" s="340"/>
      <c r="SZV18" s="340"/>
      <c r="SZW18" s="340"/>
      <c r="SZX18" s="340"/>
      <c r="SZY18" s="340"/>
      <c r="SZZ18" s="340"/>
      <c r="TAA18" s="340"/>
      <c r="TAB18" s="340"/>
      <c r="TAC18" s="340"/>
      <c r="TAD18" s="340"/>
      <c r="TAE18" s="340"/>
      <c r="TAF18" s="340"/>
      <c r="TAG18" s="340"/>
      <c r="TAH18" s="340"/>
      <c r="TAI18" s="340"/>
      <c r="TAJ18" s="340"/>
      <c r="TAK18" s="340"/>
      <c r="TAL18" s="340"/>
      <c r="TAM18" s="340"/>
      <c r="TAN18" s="340"/>
      <c r="TAO18" s="340"/>
      <c r="TAP18" s="340"/>
      <c r="TAQ18" s="340"/>
      <c r="TAR18" s="340"/>
      <c r="TAS18" s="340"/>
      <c r="TAT18" s="340"/>
      <c r="TAU18" s="340"/>
      <c r="TAV18" s="340"/>
      <c r="TAW18" s="340"/>
      <c r="TAX18" s="340"/>
      <c r="TAY18" s="340"/>
      <c r="TAZ18" s="340"/>
      <c r="TBA18" s="340"/>
      <c r="TBB18" s="340"/>
      <c r="TBC18" s="340"/>
      <c r="TBD18" s="340"/>
      <c r="TBE18" s="340"/>
      <c r="TBF18" s="340"/>
      <c r="TBG18" s="340"/>
      <c r="TBH18" s="340"/>
      <c r="TBI18" s="340"/>
      <c r="TBJ18" s="340"/>
      <c r="TBK18" s="340"/>
      <c r="TBL18" s="340"/>
      <c r="TBM18" s="340"/>
      <c r="TBN18" s="340"/>
      <c r="TBO18" s="340"/>
      <c r="TBP18" s="340"/>
      <c r="TBQ18" s="340"/>
      <c r="TBR18" s="340"/>
      <c r="TBS18" s="340"/>
      <c r="TBT18" s="340"/>
      <c r="TBU18" s="340"/>
      <c r="TBV18" s="340"/>
      <c r="TBW18" s="340"/>
      <c r="TBX18" s="340"/>
      <c r="TBY18" s="340"/>
      <c r="TBZ18" s="340"/>
      <c r="TCA18" s="340"/>
      <c r="TCB18" s="340"/>
      <c r="TCC18" s="340"/>
      <c r="TCD18" s="340"/>
      <c r="TCE18" s="340"/>
      <c r="TCF18" s="340"/>
      <c r="TCG18" s="340"/>
      <c r="TCH18" s="340"/>
      <c r="TCI18" s="340"/>
      <c r="TCJ18" s="340"/>
      <c r="TCK18" s="340"/>
      <c r="TCL18" s="340"/>
      <c r="TCM18" s="340"/>
      <c r="TCN18" s="340"/>
      <c r="TCO18" s="340"/>
      <c r="TCP18" s="340"/>
      <c r="TCQ18" s="340"/>
      <c r="TCR18" s="340"/>
      <c r="TCS18" s="340"/>
      <c r="TCT18" s="340"/>
      <c r="TCU18" s="340"/>
      <c r="TCV18" s="340"/>
      <c r="TCW18" s="340"/>
      <c r="TCX18" s="340"/>
      <c r="TCY18" s="340"/>
      <c r="TCZ18" s="340"/>
      <c r="TDA18" s="340"/>
      <c r="TDB18" s="340"/>
      <c r="TDC18" s="340"/>
      <c r="TDD18" s="340"/>
      <c r="TDE18" s="340"/>
      <c r="TDF18" s="340"/>
      <c r="TDG18" s="340"/>
      <c r="TDH18" s="340"/>
      <c r="TDI18" s="340"/>
      <c r="TDJ18" s="340"/>
      <c r="TDK18" s="340"/>
      <c r="TDL18" s="340"/>
      <c r="TDM18" s="340"/>
      <c r="TDN18" s="340"/>
      <c r="TDO18" s="340"/>
      <c r="TDP18" s="340"/>
      <c r="TDQ18" s="340"/>
      <c r="TDR18" s="340"/>
      <c r="TDS18" s="340"/>
      <c r="TDT18" s="340"/>
      <c r="TDU18" s="340"/>
      <c r="TDV18" s="340"/>
      <c r="TDW18" s="340"/>
      <c r="TDX18" s="340"/>
      <c r="TDY18" s="340"/>
      <c r="TDZ18" s="340"/>
      <c r="TEA18" s="340"/>
      <c r="TEB18" s="340"/>
      <c r="TEC18" s="340"/>
      <c r="TED18" s="340"/>
      <c r="TEE18" s="340"/>
      <c r="TEF18" s="340"/>
      <c r="TEG18" s="340"/>
      <c r="TEH18" s="340"/>
      <c r="TEI18" s="340"/>
      <c r="TEJ18" s="340"/>
      <c r="TEK18" s="340"/>
      <c r="TEL18" s="340"/>
      <c r="TEM18" s="340"/>
      <c r="TEN18" s="340"/>
      <c r="TEO18" s="340"/>
      <c r="TEP18" s="340"/>
      <c r="TEQ18" s="340"/>
      <c r="TER18" s="340"/>
      <c r="TES18" s="340"/>
      <c r="TET18" s="340"/>
      <c r="TEU18" s="340"/>
      <c r="TEV18" s="340"/>
      <c r="TEW18" s="340"/>
      <c r="TEX18" s="340"/>
      <c r="TEY18" s="340"/>
      <c r="TEZ18" s="340"/>
      <c r="TFA18" s="340"/>
      <c r="TFB18" s="340"/>
      <c r="TFC18" s="340"/>
      <c r="TFD18" s="340"/>
      <c r="TFE18" s="340"/>
      <c r="TFF18" s="340"/>
      <c r="TFG18" s="340"/>
      <c r="TFH18" s="340"/>
      <c r="TFI18" s="340"/>
      <c r="TFJ18" s="340"/>
      <c r="TFK18" s="340"/>
      <c r="TFL18" s="340"/>
      <c r="TFM18" s="340"/>
      <c r="TFN18" s="340"/>
      <c r="TFO18" s="340"/>
      <c r="TFP18" s="340"/>
      <c r="TFQ18" s="340"/>
      <c r="TFR18" s="340"/>
      <c r="TFS18" s="340"/>
      <c r="TFT18" s="340"/>
      <c r="TFU18" s="340"/>
      <c r="TFV18" s="340"/>
      <c r="TFW18" s="340"/>
      <c r="TFX18" s="340"/>
      <c r="TFY18" s="340"/>
      <c r="TFZ18" s="340"/>
      <c r="TGA18" s="340"/>
      <c r="TGB18" s="340"/>
      <c r="TGC18" s="340"/>
      <c r="TGD18" s="340"/>
      <c r="TGE18" s="340"/>
      <c r="TGF18" s="340"/>
      <c r="TGG18" s="340"/>
      <c r="TGH18" s="340"/>
      <c r="TGI18" s="340"/>
      <c r="TGJ18" s="340"/>
      <c r="TGK18" s="340"/>
      <c r="TGL18" s="340"/>
      <c r="TGM18" s="340"/>
      <c r="TGN18" s="340"/>
      <c r="TGO18" s="340"/>
      <c r="TGP18" s="340"/>
      <c r="TGQ18" s="340"/>
      <c r="TGR18" s="340"/>
      <c r="TGS18" s="340"/>
      <c r="TGT18" s="340"/>
      <c r="TGU18" s="340"/>
      <c r="TGV18" s="340"/>
      <c r="TGW18" s="340"/>
      <c r="TGX18" s="340"/>
      <c r="TGY18" s="340"/>
      <c r="TGZ18" s="340"/>
      <c r="THA18" s="340"/>
      <c r="THB18" s="340"/>
      <c r="THC18" s="340"/>
      <c r="THD18" s="340"/>
      <c r="THE18" s="340"/>
      <c r="THF18" s="340"/>
      <c r="THG18" s="340"/>
      <c r="THH18" s="340"/>
      <c r="THI18" s="340"/>
      <c r="THJ18" s="340"/>
      <c r="THK18" s="340"/>
      <c r="THL18" s="340"/>
      <c r="THM18" s="340"/>
      <c r="THN18" s="340"/>
      <c r="THO18" s="340"/>
      <c r="THP18" s="340"/>
      <c r="THQ18" s="340"/>
      <c r="THR18" s="340"/>
      <c r="THS18" s="340"/>
      <c r="THT18" s="340"/>
      <c r="THU18" s="340"/>
      <c r="THV18" s="340"/>
      <c r="THW18" s="340"/>
      <c r="THX18" s="340"/>
      <c r="THY18" s="340"/>
      <c r="THZ18" s="340"/>
      <c r="TIA18" s="340"/>
      <c r="TIB18" s="340"/>
      <c r="TIC18" s="340"/>
      <c r="TID18" s="340"/>
      <c r="TIE18" s="340"/>
      <c r="TIF18" s="340"/>
      <c r="TIG18" s="340"/>
      <c r="TIH18" s="340"/>
      <c r="TII18" s="340"/>
      <c r="TIJ18" s="340"/>
      <c r="TIK18" s="340"/>
      <c r="TIL18" s="340"/>
      <c r="TIM18" s="340"/>
      <c r="TIN18" s="340"/>
      <c r="TIO18" s="340"/>
      <c r="TIP18" s="340"/>
      <c r="TIQ18" s="340"/>
      <c r="TIR18" s="340"/>
      <c r="TIS18" s="340"/>
      <c r="TIT18" s="340"/>
      <c r="TIU18" s="340"/>
      <c r="TIV18" s="340"/>
      <c r="TIW18" s="340"/>
      <c r="TIX18" s="340"/>
      <c r="TIY18" s="340"/>
      <c r="TIZ18" s="340"/>
      <c r="TJA18" s="340"/>
      <c r="TJB18" s="340"/>
      <c r="TJC18" s="340"/>
      <c r="TJD18" s="340"/>
      <c r="TJE18" s="340"/>
      <c r="TJF18" s="340"/>
      <c r="TJG18" s="340"/>
      <c r="TJH18" s="340"/>
      <c r="TJI18" s="340"/>
      <c r="TJJ18" s="340"/>
      <c r="TJK18" s="340"/>
      <c r="TJL18" s="340"/>
      <c r="TJM18" s="340"/>
      <c r="TJN18" s="340"/>
      <c r="TJO18" s="340"/>
      <c r="TJP18" s="340"/>
      <c r="TJQ18" s="340"/>
      <c r="TJR18" s="340"/>
      <c r="TJS18" s="340"/>
      <c r="TJT18" s="340"/>
      <c r="TJU18" s="340"/>
      <c r="TJV18" s="340"/>
      <c r="TJW18" s="340"/>
      <c r="TJX18" s="340"/>
      <c r="TJY18" s="340"/>
      <c r="TJZ18" s="340"/>
      <c r="TKA18" s="340"/>
      <c r="TKB18" s="340"/>
      <c r="TKC18" s="340"/>
      <c r="TKD18" s="340"/>
      <c r="TKE18" s="340"/>
      <c r="TKF18" s="340"/>
      <c r="TKG18" s="340"/>
      <c r="TKH18" s="340"/>
      <c r="TKI18" s="340"/>
      <c r="TKJ18" s="340"/>
      <c r="TKK18" s="340"/>
      <c r="TKL18" s="340"/>
      <c r="TKM18" s="340"/>
      <c r="TKN18" s="340"/>
      <c r="TKO18" s="340"/>
      <c r="TKP18" s="340"/>
      <c r="TKQ18" s="340"/>
      <c r="TKR18" s="340"/>
      <c r="TKS18" s="340"/>
      <c r="TKT18" s="340"/>
      <c r="TKU18" s="340"/>
      <c r="TKV18" s="340"/>
      <c r="TKW18" s="340"/>
      <c r="TKX18" s="340"/>
      <c r="TKY18" s="340"/>
      <c r="TKZ18" s="340"/>
      <c r="TLA18" s="340"/>
      <c r="TLB18" s="340"/>
      <c r="TLC18" s="340"/>
      <c r="TLD18" s="340"/>
      <c r="TLE18" s="340"/>
      <c r="TLF18" s="340"/>
      <c r="TLG18" s="340"/>
      <c r="TLH18" s="340"/>
      <c r="TLI18" s="340"/>
      <c r="TLJ18" s="340"/>
      <c r="TLK18" s="340"/>
      <c r="TLL18" s="340"/>
      <c r="TLM18" s="340"/>
      <c r="TLN18" s="340"/>
      <c r="TLO18" s="340"/>
      <c r="TLP18" s="340"/>
      <c r="TLQ18" s="340"/>
      <c r="TLR18" s="340"/>
      <c r="TLS18" s="340"/>
      <c r="TLT18" s="340"/>
      <c r="TLU18" s="340"/>
      <c r="TLV18" s="340"/>
      <c r="TLW18" s="340"/>
      <c r="TLX18" s="340"/>
      <c r="TLY18" s="340"/>
      <c r="TLZ18" s="340"/>
      <c r="TMA18" s="340"/>
      <c r="TMB18" s="340"/>
      <c r="TMC18" s="340"/>
      <c r="TMD18" s="340"/>
      <c r="TME18" s="340"/>
      <c r="TMF18" s="340"/>
      <c r="TMG18" s="340"/>
      <c r="TMH18" s="340"/>
      <c r="TMI18" s="340"/>
      <c r="TMJ18" s="340"/>
      <c r="TMK18" s="340"/>
      <c r="TML18" s="340"/>
      <c r="TMM18" s="340"/>
      <c r="TMN18" s="340"/>
      <c r="TMO18" s="340"/>
      <c r="TMP18" s="340"/>
      <c r="TMQ18" s="340"/>
      <c r="TMR18" s="340"/>
      <c r="TMS18" s="340"/>
      <c r="TMT18" s="340"/>
      <c r="TMU18" s="340"/>
      <c r="TMV18" s="340"/>
      <c r="TMW18" s="340"/>
      <c r="TMX18" s="340"/>
      <c r="TMY18" s="340"/>
      <c r="TMZ18" s="340"/>
      <c r="TNA18" s="340"/>
      <c r="TNB18" s="340"/>
      <c r="TNC18" s="340"/>
      <c r="TND18" s="340"/>
      <c r="TNE18" s="340"/>
      <c r="TNF18" s="340"/>
      <c r="TNG18" s="340"/>
      <c r="TNH18" s="340"/>
      <c r="TNI18" s="340"/>
      <c r="TNJ18" s="340"/>
      <c r="TNK18" s="340"/>
      <c r="TNL18" s="340"/>
      <c r="TNM18" s="340"/>
      <c r="TNN18" s="340"/>
      <c r="TNO18" s="340"/>
      <c r="TNP18" s="340"/>
      <c r="TNQ18" s="340"/>
      <c r="TNR18" s="340"/>
      <c r="TNS18" s="340"/>
      <c r="TNT18" s="340"/>
      <c r="TNU18" s="340"/>
      <c r="TNV18" s="340"/>
      <c r="TNW18" s="340"/>
      <c r="TNX18" s="340"/>
      <c r="TNY18" s="340"/>
      <c r="TNZ18" s="340"/>
      <c r="TOA18" s="340"/>
      <c r="TOB18" s="340"/>
      <c r="TOC18" s="340"/>
      <c r="TOD18" s="340"/>
      <c r="TOE18" s="340"/>
      <c r="TOF18" s="340"/>
      <c r="TOG18" s="340"/>
      <c r="TOH18" s="340"/>
      <c r="TOI18" s="340"/>
      <c r="TOJ18" s="340"/>
      <c r="TOK18" s="340"/>
      <c r="TOL18" s="340"/>
      <c r="TOM18" s="340"/>
      <c r="TON18" s="340"/>
      <c r="TOO18" s="340"/>
      <c r="TOP18" s="340"/>
      <c r="TOQ18" s="340"/>
      <c r="TOR18" s="340"/>
      <c r="TOS18" s="340"/>
      <c r="TOT18" s="340"/>
      <c r="TOU18" s="340"/>
      <c r="TOV18" s="340"/>
      <c r="TOW18" s="340"/>
      <c r="TOX18" s="340"/>
      <c r="TOY18" s="340"/>
      <c r="TOZ18" s="340"/>
      <c r="TPA18" s="340"/>
      <c r="TPB18" s="340"/>
      <c r="TPC18" s="340"/>
      <c r="TPD18" s="340"/>
      <c r="TPE18" s="340"/>
      <c r="TPF18" s="340"/>
      <c r="TPG18" s="340"/>
      <c r="TPH18" s="340"/>
      <c r="TPI18" s="340"/>
      <c r="TPJ18" s="340"/>
      <c r="TPK18" s="340"/>
      <c r="TPL18" s="340"/>
      <c r="TPM18" s="340"/>
      <c r="TPN18" s="340"/>
      <c r="TPO18" s="340"/>
      <c r="TPP18" s="340"/>
      <c r="TPQ18" s="340"/>
      <c r="TPR18" s="340"/>
      <c r="TPS18" s="340"/>
      <c r="TPT18" s="340"/>
      <c r="TPU18" s="340"/>
      <c r="TPV18" s="340"/>
      <c r="TPW18" s="340"/>
      <c r="TPX18" s="340"/>
      <c r="TPY18" s="340"/>
      <c r="TPZ18" s="340"/>
      <c r="TQA18" s="340"/>
      <c r="TQB18" s="340"/>
      <c r="TQC18" s="340"/>
      <c r="TQD18" s="340"/>
      <c r="TQE18" s="340"/>
      <c r="TQF18" s="340"/>
      <c r="TQG18" s="340"/>
      <c r="TQH18" s="340"/>
      <c r="TQI18" s="340"/>
      <c r="TQJ18" s="340"/>
      <c r="TQK18" s="340"/>
      <c r="TQL18" s="340"/>
      <c r="TQM18" s="340"/>
      <c r="TQN18" s="340"/>
      <c r="TQO18" s="340"/>
      <c r="TQP18" s="340"/>
      <c r="TQQ18" s="340"/>
      <c r="TQR18" s="340"/>
      <c r="TQS18" s="340"/>
      <c r="TQT18" s="340"/>
      <c r="TQU18" s="340"/>
      <c r="TQV18" s="340"/>
      <c r="TQW18" s="340"/>
      <c r="TQX18" s="340"/>
      <c r="TQY18" s="340"/>
      <c r="TQZ18" s="340"/>
      <c r="TRA18" s="340"/>
      <c r="TRB18" s="340"/>
      <c r="TRC18" s="340"/>
      <c r="TRD18" s="340"/>
      <c r="TRE18" s="340"/>
      <c r="TRF18" s="340"/>
      <c r="TRG18" s="340"/>
      <c r="TRH18" s="340"/>
      <c r="TRI18" s="340"/>
      <c r="TRJ18" s="340"/>
      <c r="TRK18" s="340"/>
      <c r="TRL18" s="340"/>
      <c r="TRM18" s="340"/>
      <c r="TRN18" s="340"/>
      <c r="TRO18" s="340"/>
      <c r="TRP18" s="340"/>
      <c r="TRQ18" s="340"/>
      <c r="TRR18" s="340"/>
      <c r="TRS18" s="340"/>
      <c r="TRT18" s="340"/>
      <c r="TRU18" s="340"/>
      <c r="TRV18" s="340"/>
      <c r="TRW18" s="340"/>
      <c r="TRX18" s="340"/>
      <c r="TRY18" s="340"/>
      <c r="TRZ18" s="340"/>
      <c r="TSA18" s="340"/>
      <c r="TSB18" s="340"/>
      <c r="TSC18" s="340"/>
      <c r="TSD18" s="340"/>
      <c r="TSE18" s="340"/>
      <c r="TSF18" s="340"/>
      <c r="TSG18" s="340"/>
      <c r="TSH18" s="340"/>
      <c r="TSI18" s="340"/>
      <c r="TSJ18" s="340"/>
      <c r="TSK18" s="340"/>
      <c r="TSL18" s="340"/>
      <c r="TSM18" s="340"/>
      <c r="TSN18" s="340"/>
      <c r="TSO18" s="340"/>
      <c r="TSP18" s="340"/>
      <c r="TSQ18" s="340"/>
      <c r="TSR18" s="340"/>
      <c r="TSS18" s="340"/>
      <c r="TST18" s="340"/>
      <c r="TSU18" s="340"/>
      <c r="TSV18" s="340"/>
      <c r="TSW18" s="340"/>
      <c r="TSX18" s="340"/>
      <c r="TSY18" s="340"/>
      <c r="TSZ18" s="340"/>
      <c r="TTA18" s="340"/>
      <c r="TTB18" s="340"/>
      <c r="TTC18" s="340"/>
      <c r="TTD18" s="340"/>
      <c r="TTE18" s="340"/>
      <c r="TTF18" s="340"/>
      <c r="TTG18" s="340"/>
      <c r="TTH18" s="340"/>
      <c r="TTI18" s="340"/>
      <c r="TTJ18" s="340"/>
      <c r="TTK18" s="340"/>
      <c r="TTL18" s="340"/>
      <c r="TTM18" s="340"/>
      <c r="TTN18" s="340"/>
      <c r="TTO18" s="340"/>
      <c r="TTP18" s="340"/>
      <c r="TTQ18" s="340"/>
      <c r="TTR18" s="340"/>
      <c r="TTS18" s="340"/>
      <c r="TTT18" s="340"/>
      <c r="TTU18" s="340"/>
      <c r="TTV18" s="340"/>
      <c r="TTW18" s="340"/>
      <c r="TTX18" s="340"/>
      <c r="TTY18" s="340"/>
      <c r="TTZ18" s="340"/>
      <c r="TUA18" s="340"/>
      <c r="TUB18" s="340"/>
      <c r="TUC18" s="340"/>
      <c r="TUD18" s="340"/>
      <c r="TUE18" s="340"/>
      <c r="TUF18" s="340"/>
      <c r="TUG18" s="340"/>
      <c r="TUH18" s="340"/>
      <c r="TUI18" s="340"/>
      <c r="TUJ18" s="340"/>
      <c r="TUK18" s="340"/>
      <c r="TUL18" s="340"/>
      <c r="TUM18" s="340"/>
      <c r="TUN18" s="340"/>
      <c r="TUO18" s="340"/>
      <c r="TUP18" s="340"/>
      <c r="TUQ18" s="340"/>
      <c r="TUR18" s="340"/>
      <c r="TUS18" s="340"/>
      <c r="TUT18" s="340"/>
      <c r="TUU18" s="340"/>
      <c r="TUV18" s="340"/>
      <c r="TUW18" s="340"/>
      <c r="TUX18" s="340"/>
      <c r="TUY18" s="340"/>
      <c r="TUZ18" s="340"/>
      <c r="TVA18" s="340"/>
      <c r="TVB18" s="340"/>
      <c r="TVC18" s="340"/>
      <c r="TVD18" s="340"/>
      <c r="TVE18" s="340"/>
      <c r="TVF18" s="340"/>
      <c r="TVG18" s="340"/>
      <c r="TVH18" s="340"/>
      <c r="TVI18" s="340"/>
      <c r="TVJ18" s="340"/>
      <c r="TVK18" s="340"/>
      <c r="TVL18" s="340"/>
      <c r="TVM18" s="340"/>
      <c r="TVN18" s="340"/>
      <c r="TVO18" s="340"/>
      <c r="TVP18" s="340"/>
      <c r="TVQ18" s="340"/>
      <c r="TVR18" s="340"/>
      <c r="TVS18" s="340"/>
      <c r="TVT18" s="340"/>
      <c r="TVU18" s="340"/>
      <c r="TVV18" s="340"/>
      <c r="TVW18" s="340"/>
      <c r="TVX18" s="340"/>
      <c r="TVY18" s="340"/>
      <c r="TVZ18" s="340"/>
      <c r="TWA18" s="340"/>
      <c r="TWB18" s="340"/>
      <c r="TWC18" s="340"/>
      <c r="TWD18" s="340"/>
      <c r="TWE18" s="340"/>
      <c r="TWF18" s="340"/>
      <c r="TWG18" s="340"/>
      <c r="TWH18" s="340"/>
      <c r="TWI18" s="340"/>
      <c r="TWJ18" s="340"/>
      <c r="TWK18" s="340"/>
      <c r="TWL18" s="340"/>
      <c r="TWM18" s="340"/>
      <c r="TWN18" s="340"/>
      <c r="TWO18" s="340"/>
      <c r="TWP18" s="340"/>
      <c r="TWQ18" s="340"/>
      <c r="TWR18" s="340"/>
      <c r="TWS18" s="340"/>
      <c r="TWT18" s="340"/>
      <c r="TWU18" s="340"/>
      <c r="TWV18" s="340"/>
      <c r="TWW18" s="340"/>
      <c r="TWX18" s="340"/>
      <c r="TWY18" s="340"/>
      <c r="TWZ18" s="340"/>
      <c r="TXA18" s="340"/>
      <c r="TXB18" s="340"/>
      <c r="TXC18" s="340"/>
      <c r="TXD18" s="340"/>
      <c r="TXE18" s="340"/>
      <c r="TXF18" s="340"/>
      <c r="TXG18" s="340"/>
      <c r="TXH18" s="340"/>
      <c r="TXI18" s="340"/>
      <c r="TXJ18" s="340"/>
      <c r="TXK18" s="340"/>
      <c r="TXL18" s="340"/>
      <c r="TXM18" s="340"/>
      <c r="TXN18" s="340"/>
      <c r="TXO18" s="340"/>
      <c r="TXP18" s="340"/>
      <c r="TXQ18" s="340"/>
      <c r="TXR18" s="340"/>
      <c r="TXS18" s="340"/>
      <c r="TXT18" s="340"/>
      <c r="TXU18" s="340"/>
      <c r="TXV18" s="340"/>
      <c r="TXW18" s="340"/>
      <c r="TXX18" s="340"/>
      <c r="TXY18" s="340"/>
      <c r="TXZ18" s="340"/>
      <c r="TYA18" s="340"/>
      <c r="TYB18" s="340"/>
      <c r="TYC18" s="340"/>
      <c r="TYD18" s="340"/>
      <c r="TYE18" s="340"/>
      <c r="TYF18" s="340"/>
      <c r="TYG18" s="340"/>
      <c r="TYH18" s="340"/>
      <c r="TYI18" s="340"/>
      <c r="TYJ18" s="340"/>
      <c r="TYK18" s="340"/>
      <c r="TYL18" s="340"/>
      <c r="TYM18" s="340"/>
      <c r="TYN18" s="340"/>
      <c r="TYO18" s="340"/>
      <c r="TYP18" s="340"/>
      <c r="TYQ18" s="340"/>
      <c r="TYR18" s="340"/>
      <c r="TYS18" s="340"/>
      <c r="TYT18" s="340"/>
      <c r="TYU18" s="340"/>
      <c r="TYV18" s="340"/>
      <c r="TYW18" s="340"/>
      <c r="TYX18" s="340"/>
      <c r="TYY18" s="340"/>
      <c r="TYZ18" s="340"/>
      <c r="TZA18" s="340"/>
      <c r="TZB18" s="340"/>
      <c r="TZC18" s="340"/>
      <c r="TZD18" s="340"/>
      <c r="TZE18" s="340"/>
      <c r="TZF18" s="340"/>
      <c r="TZG18" s="340"/>
      <c r="TZH18" s="340"/>
      <c r="TZI18" s="340"/>
      <c r="TZJ18" s="340"/>
      <c r="TZK18" s="340"/>
      <c r="TZL18" s="340"/>
      <c r="TZM18" s="340"/>
      <c r="TZN18" s="340"/>
      <c r="TZO18" s="340"/>
      <c r="TZP18" s="340"/>
      <c r="TZQ18" s="340"/>
      <c r="TZR18" s="340"/>
      <c r="TZS18" s="340"/>
      <c r="TZT18" s="340"/>
      <c r="TZU18" s="340"/>
      <c r="TZV18" s="340"/>
      <c r="TZW18" s="340"/>
      <c r="TZX18" s="340"/>
      <c r="TZY18" s="340"/>
      <c r="TZZ18" s="340"/>
      <c r="UAA18" s="340"/>
      <c r="UAB18" s="340"/>
      <c r="UAC18" s="340"/>
      <c r="UAD18" s="340"/>
      <c r="UAE18" s="340"/>
      <c r="UAF18" s="340"/>
      <c r="UAG18" s="340"/>
      <c r="UAH18" s="340"/>
      <c r="UAI18" s="340"/>
      <c r="UAJ18" s="340"/>
      <c r="UAK18" s="340"/>
      <c r="UAL18" s="340"/>
      <c r="UAM18" s="340"/>
      <c r="UAN18" s="340"/>
      <c r="UAO18" s="340"/>
      <c r="UAP18" s="340"/>
      <c r="UAQ18" s="340"/>
      <c r="UAR18" s="340"/>
      <c r="UAS18" s="340"/>
      <c r="UAT18" s="340"/>
      <c r="UAU18" s="340"/>
      <c r="UAV18" s="340"/>
      <c r="UAW18" s="340"/>
      <c r="UAX18" s="340"/>
      <c r="UAY18" s="340"/>
      <c r="UAZ18" s="340"/>
      <c r="UBA18" s="340"/>
      <c r="UBB18" s="340"/>
      <c r="UBC18" s="340"/>
      <c r="UBD18" s="340"/>
      <c r="UBE18" s="340"/>
      <c r="UBF18" s="340"/>
      <c r="UBG18" s="340"/>
      <c r="UBH18" s="340"/>
      <c r="UBI18" s="340"/>
      <c r="UBJ18" s="340"/>
      <c r="UBK18" s="340"/>
      <c r="UBL18" s="340"/>
      <c r="UBM18" s="340"/>
      <c r="UBN18" s="340"/>
      <c r="UBO18" s="340"/>
      <c r="UBP18" s="340"/>
      <c r="UBQ18" s="340"/>
      <c r="UBR18" s="340"/>
      <c r="UBS18" s="340"/>
      <c r="UBT18" s="340"/>
      <c r="UBU18" s="340"/>
      <c r="UBV18" s="340"/>
      <c r="UBW18" s="340"/>
      <c r="UBX18" s="340"/>
      <c r="UBY18" s="340"/>
      <c r="UBZ18" s="340"/>
      <c r="UCA18" s="340"/>
      <c r="UCB18" s="340"/>
      <c r="UCC18" s="340"/>
      <c r="UCD18" s="340"/>
      <c r="UCE18" s="340"/>
      <c r="UCF18" s="340"/>
      <c r="UCG18" s="340"/>
      <c r="UCH18" s="340"/>
      <c r="UCI18" s="340"/>
      <c r="UCJ18" s="340"/>
      <c r="UCK18" s="340"/>
      <c r="UCL18" s="340"/>
      <c r="UCM18" s="340"/>
      <c r="UCN18" s="340"/>
      <c r="UCO18" s="340"/>
      <c r="UCP18" s="340"/>
      <c r="UCQ18" s="340"/>
      <c r="UCR18" s="340"/>
      <c r="UCS18" s="340"/>
      <c r="UCT18" s="340"/>
      <c r="UCU18" s="340"/>
      <c r="UCV18" s="340"/>
      <c r="UCW18" s="340"/>
      <c r="UCX18" s="340"/>
      <c r="UCY18" s="340"/>
      <c r="UCZ18" s="340"/>
      <c r="UDA18" s="340"/>
      <c r="UDB18" s="340"/>
      <c r="UDC18" s="340"/>
      <c r="UDD18" s="340"/>
      <c r="UDE18" s="340"/>
      <c r="UDF18" s="340"/>
      <c r="UDG18" s="340"/>
      <c r="UDH18" s="340"/>
      <c r="UDI18" s="340"/>
      <c r="UDJ18" s="340"/>
      <c r="UDK18" s="340"/>
      <c r="UDL18" s="340"/>
      <c r="UDM18" s="340"/>
      <c r="UDN18" s="340"/>
      <c r="UDO18" s="340"/>
      <c r="UDP18" s="340"/>
      <c r="UDQ18" s="340"/>
      <c r="UDR18" s="340"/>
      <c r="UDS18" s="340"/>
      <c r="UDT18" s="340"/>
      <c r="UDU18" s="340"/>
      <c r="UDV18" s="340"/>
      <c r="UDW18" s="340"/>
      <c r="UDX18" s="340"/>
      <c r="UDY18" s="340"/>
      <c r="UDZ18" s="340"/>
      <c r="UEA18" s="340"/>
      <c r="UEB18" s="340"/>
      <c r="UEC18" s="340"/>
      <c r="UED18" s="340"/>
      <c r="UEE18" s="340"/>
      <c r="UEF18" s="340"/>
      <c r="UEG18" s="340"/>
      <c r="UEH18" s="340"/>
      <c r="UEI18" s="340"/>
      <c r="UEJ18" s="340"/>
      <c r="UEK18" s="340"/>
      <c r="UEL18" s="340"/>
      <c r="UEM18" s="340"/>
      <c r="UEN18" s="340"/>
      <c r="UEO18" s="340"/>
      <c r="UEP18" s="340"/>
      <c r="UEQ18" s="340"/>
      <c r="UER18" s="340"/>
      <c r="UES18" s="340"/>
      <c r="UET18" s="340"/>
      <c r="UEU18" s="340"/>
      <c r="UEV18" s="340"/>
      <c r="UEW18" s="340"/>
      <c r="UEX18" s="340"/>
      <c r="UEY18" s="340"/>
      <c r="UEZ18" s="340"/>
      <c r="UFA18" s="340"/>
      <c r="UFB18" s="340"/>
      <c r="UFC18" s="340"/>
      <c r="UFD18" s="340"/>
      <c r="UFE18" s="340"/>
      <c r="UFF18" s="340"/>
      <c r="UFG18" s="340"/>
      <c r="UFH18" s="340"/>
      <c r="UFI18" s="340"/>
      <c r="UFJ18" s="340"/>
      <c r="UFK18" s="340"/>
      <c r="UFL18" s="340"/>
      <c r="UFM18" s="340"/>
      <c r="UFN18" s="340"/>
      <c r="UFO18" s="340"/>
      <c r="UFP18" s="340"/>
      <c r="UFQ18" s="340"/>
      <c r="UFR18" s="340"/>
      <c r="UFS18" s="340"/>
      <c r="UFT18" s="340"/>
      <c r="UFU18" s="340"/>
      <c r="UFV18" s="340"/>
      <c r="UFW18" s="340"/>
      <c r="UFX18" s="340"/>
      <c r="UFY18" s="340"/>
      <c r="UFZ18" s="340"/>
      <c r="UGA18" s="340"/>
      <c r="UGB18" s="340"/>
      <c r="UGC18" s="340"/>
      <c r="UGD18" s="340"/>
      <c r="UGE18" s="340"/>
      <c r="UGF18" s="340"/>
      <c r="UGG18" s="340"/>
      <c r="UGH18" s="340"/>
      <c r="UGI18" s="340"/>
      <c r="UGJ18" s="340"/>
      <c r="UGK18" s="340"/>
      <c r="UGL18" s="340"/>
      <c r="UGM18" s="340"/>
      <c r="UGN18" s="340"/>
      <c r="UGO18" s="340"/>
      <c r="UGP18" s="340"/>
      <c r="UGQ18" s="340"/>
      <c r="UGR18" s="340"/>
      <c r="UGS18" s="340"/>
      <c r="UGT18" s="340"/>
      <c r="UGU18" s="340"/>
      <c r="UGV18" s="340"/>
      <c r="UGW18" s="340"/>
      <c r="UGX18" s="340"/>
      <c r="UGY18" s="340"/>
      <c r="UGZ18" s="340"/>
      <c r="UHA18" s="340"/>
      <c r="UHB18" s="340"/>
      <c r="UHC18" s="340"/>
      <c r="UHD18" s="340"/>
      <c r="UHE18" s="340"/>
      <c r="UHF18" s="340"/>
      <c r="UHG18" s="340"/>
      <c r="UHH18" s="340"/>
      <c r="UHI18" s="340"/>
      <c r="UHJ18" s="340"/>
      <c r="UHK18" s="340"/>
      <c r="UHL18" s="340"/>
      <c r="UHM18" s="340"/>
      <c r="UHN18" s="340"/>
      <c r="UHO18" s="340"/>
      <c r="UHP18" s="340"/>
      <c r="UHQ18" s="340"/>
      <c r="UHR18" s="340"/>
      <c r="UHS18" s="340"/>
      <c r="UHT18" s="340"/>
      <c r="UHU18" s="340"/>
      <c r="UHV18" s="340"/>
      <c r="UHW18" s="340"/>
      <c r="UHX18" s="340"/>
      <c r="UHY18" s="340"/>
      <c r="UHZ18" s="340"/>
      <c r="UIA18" s="340"/>
      <c r="UIB18" s="340"/>
      <c r="UIC18" s="340"/>
      <c r="UID18" s="340"/>
      <c r="UIE18" s="340"/>
      <c r="UIF18" s="340"/>
      <c r="UIG18" s="340"/>
      <c r="UIH18" s="340"/>
      <c r="UII18" s="340"/>
      <c r="UIJ18" s="340"/>
      <c r="UIK18" s="340"/>
      <c r="UIL18" s="340"/>
      <c r="UIM18" s="340"/>
      <c r="UIN18" s="340"/>
      <c r="UIO18" s="340"/>
      <c r="UIP18" s="340"/>
      <c r="UIQ18" s="340"/>
      <c r="UIR18" s="340"/>
      <c r="UIS18" s="340"/>
      <c r="UIT18" s="340"/>
      <c r="UIU18" s="340"/>
      <c r="UIV18" s="340"/>
      <c r="UIW18" s="340"/>
      <c r="UIX18" s="340"/>
      <c r="UIY18" s="340"/>
      <c r="UIZ18" s="340"/>
      <c r="UJA18" s="340"/>
      <c r="UJB18" s="340"/>
      <c r="UJC18" s="340"/>
      <c r="UJD18" s="340"/>
      <c r="UJE18" s="340"/>
      <c r="UJF18" s="340"/>
      <c r="UJG18" s="340"/>
      <c r="UJH18" s="340"/>
      <c r="UJI18" s="340"/>
      <c r="UJJ18" s="340"/>
      <c r="UJK18" s="340"/>
      <c r="UJL18" s="340"/>
      <c r="UJM18" s="340"/>
      <c r="UJN18" s="340"/>
      <c r="UJO18" s="340"/>
      <c r="UJP18" s="340"/>
      <c r="UJQ18" s="340"/>
      <c r="UJR18" s="340"/>
      <c r="UJS18" s="340"/>
      <c r="UJT18" s="340"/>
      <c r="UJU18" s="340"/>
      <c r="UJV18" s="340"/>
      <c r="UJW18" s="340"/>
      <c r="UJX18" s="340"/>
      <c r="UJY18" s="340"/>
      <c r="UJZ18" s="340"/>
      <c r="UKA18" s="340"/>
      <c r="UKB18" s="340"/>
      <c r="UKC18" s="340"/>
      <c r="UKD18" s="340"/>
      <c r="UKE18" s="340"/>
      <c r="UKF18" s="340"/>
      <c r="UKG18" s="340"/>
      <c r="UKH18" s="340"/>
      <c r="UKI18" s="340"/>
      <c r="UKJ18" s="340"/>
      <c r="UKK18" s="340"/>
      <c r="UKL18" s="340"/>
      <c r="UKM18" s="340"/>
      <c r="UKN18" s="340"/>
      <c r="UKO18" s="340"/>
      <c r="UKP18" s="340"/>
      <c r="UKQ18" s="340"/>
      <c r="UKR18" s="340"/>
      <c r="UKS18" s="340"/>
      <c r="UKT18" s="340"/>
      <c r="UKU18" s="340"/>
      <c r="UKV18" s="340"/>
      <c r="UKW18" s="340"/>
      <c r="UKX18" s="340"/>
      <c r="UKY18" s="340"/>
      <c r="UKZ18" s="340"/>
      <c r="ULA18" s="340"/>
      <c r="ULB18" s="340"/>
      <c r="ULC18" s="340"/>
      <c r="ULD18" s="340"/>
      <c r="ULE18" s="340"/>
      <c r="ULF18" s="340"/>
      <c r="ULG18" s="340"/>
      <c r="ULH18" s="340"/>
      <c r="ULI18" s="340"/>
      <c r="ULJ18" s="340"/>
      <c r="ULK18" s="340"/>
      <c r="ULL18" s="340"/>
      <c r="ULM18" s="340"/>
      <c r="ULN18" s="340"/>
      <c r="ULO18" s="340"/>
      <c r="ULP18" s="340"/>
      <c r="ULQ18" s="340"/>
      <c r="ULR18" s="340"/>
      <c r="ULS18" s="340"/>
      <c r="ULT18" s="340"/>
      <c r="ULU18" s="340"/>
      <c r="ULV18" s="340"/>
      <c r="ULW18" s="340"/>
      <c r="ULX18" s="340"/>
      <c r="ULY18" s="340"/>
      <c r="ULZ18" s="340"/>
      <c r="UMA18" s="340"/>
      <c r="UMB18" s="340"/>
      <c r="UMC18" s="340"/>
      <c r="UMD18" s="340"/>
      <c r="UME18" s="340"/>
      <c r="UMF18" s="340"/>
      <c r="UMG18" s="340"/>
      <c r="UMH18" s="340"/>
      <c r="UMI18" s="340"/>
      <c r="UMJ18" s="340"/>
      <c r="UMK18" s="340"/>
      <c r="UML18" s="340"/>
      <c r="UMM18" s="340"/>
      <c r="UMN18" s="340"/>
      <c r="UMO18" s="340"/>
      <c r="UMP18" s="340"/>
      <c r="UMQ18" s="340"/>
      <c r="UMR18" s="340"/>
      <c r="UMS18" s="340"/>
      <c r="UMT18" s="340"/>
      <c r="UMU18" s="340"/>
      <c r="UMV18" s="340"/>
      <c r="UMW18" s="340"/>
      <c r="UMX18" s="340"/>
      <c r="UMY18" s="340"/>
      <c r="UMZ18" s="340"/>
      <c r="UNA18" s="340"/>
      <c r="UNB18" s="340"/>
      <c r="UNC18" s="340"/>
      <c r="UND18" s="340"/>
      <c r="UNE18" s="340"/>
      <c r="UNF18" s="340"/>
      <c r="UNG18" s="340"/>
      <c r="UNH18" s="340"/>
      <c r="UNI18" s="340"/>
      <c r="UNJ18" s="340"/>
      <c r="UNK18" s="340"/>
      <c r="UNL18" s="340"/>
      <c r="UNM18" s="340"/>
      <c r="UNN18" s="340"/>
      <c r="UNO18" s="340"/>
      <c r="UNP18" s="340"/>
      <c r="UNQ18" s="340"/>
      <c r="UNR18" s="340"/>
      <c r="UNS18" s="340"/>
      <c r="UNT18" s="340"/>
      <c r="UNU18" s="340"/>
      <c r="UNV18" s="340"/>
      <c r="UNW18" s="340"/>
      <c r="UNX18" s="340"/>
      <c r="UNY18" s="340"/>
      <c r="UNZ18" s="340"/>
      <c r="UOA18" s="340"/>
      <c r="UOB18" s="340"/>
      <c r="UOC18" s="340"/>
      <c r="UOD18" s="340"/>
      <c r="UOE18" s="340"/>
      <c r="UOF18" s="340"/>
      <c r="UOG18" s="340"/>
      <c r="UOH18" s="340"/>
      <c r="UOI18" s="340"/>
      <c r="UOJ18" s="340"/>
      <c r="UOK18" s="340"/>
      <c r="UOL18" s="340"/>
      <c r="UOM18" s="340"/>
      <c r="UON18" s="340"/>
      <c r="UOO18" s="340"/>
      <c r="UOP18" s="340"/>
      <c r="UOQ18" s="340"/>
      <c r="UOR18" s="340"/>
      <c r="UOS18" s="340"/>
      <c r="UOT18" s="340"/>
      <c r="UOU18" s="340"/>
      <c r="UOV18" s="340"/>
      <c r="UOW18" s="340"/>
      <c r="UOX18" s="340"/>
      <c r="UOY18" s="340"/>
      <c r="UOZ18" s="340"/>
      <c r="UPA18" s="340"/>
      <c r="UPB18" s="340"/>
      <c r="UPC18" s="340"/>
      <c r="UPD18" s="340"/>
      <c r="UPE18" s="340"/>
      <c r="UPF18" s="340"/>
      <c r="UPG18" s="340"/>
      <c r="UPH18" s="340"/>
      <c r="UPI18" s="340"/>
      <c r="UPJ18" s="340"/>
      <c r="UPK18" s="340"/>
      <c r="UPL18" s="340"/>
      <c r="UPM18" s="340"/>
      <c r="UPN18" s="340"/>
      <c r="UPO18" s="340"/>
      <c r="UPP18" s="340"/>
      <c r="UPQ18" s="340"/>
      <c r="UPR18" s="340"/>
      <c r="UPS18" s="340"/>
      <c r="UPT18" s="340"/>
      <c r="UPU18" s="340"/>
      <c r="UPV18" s="340"/>
      <c r="UPW18" s="340"/>
      <c r="UPX18" s="340"/>
      <c r="UPY18" s="340"/>
      <c r="UPZ18" s="340"/>
      <c r="UQA18" s="340"/>
      <c r="UQB18" s="340"/>
      <c r="UQC18" s="340"/>
      <c r="UQD18" s="340"/>
      <c r="UQE18" s="340"/>
      <c r="UQF18" s="340"/>
      <c r="UQG18" s="340"/>
      <c r="UQH18" s="340"/>
      <c r="UQI18" s="340"/>
      <c r="UQJ18" s="340"/>
      <c r="UQK18" s="340"/>
      <c r="UQL18" s="340"/>
      <c r="UQM18" s="340"/>
      <c r="UQN18" s="340"/>
      <c r="UQO18" s="340"/>
      <c r="UQP18" s="340"/>
      <c r="UQQ18" s="340"/>
      <c r="UQR18" s="340"/>
      <c r="UQS18" s="340"/>
      <c r="UQT18" s="340"/>
      <c r="UQU18" s="340"/>
      <c r="UQV18" s="340"/>
      <c r="UQW18" s="340"/>
      <c r="UQX18" s="340"/>
      <c r="UQY18" s="340"/>
      <c r="UQZ18" s="340"/>
      <c r="URA18" s="340"/>
      <c r="URB18" s="340"/>
      <c r="URC18" s="340"/>
      <c r="URD18" s="340"/>
      <c r="URE18" s="340"/>
      <c r="URF18" s="340"/>
      <c r="URG18" s="340"/>
      <c r="URH18" s="340"/>
      <c r="URI18" s="340"/>
      <c r="URJ18" s="340"/>
      <c r="URK18" s="340"/>
      <c r="URL18" s="340"/>
      <c r="URM18" s="340"/>
      <c r="URN18" s="340"/>
      <c r="URO18" s="340"/>
      <c r="URP18" s="340"/>
      <c r="URQ18" s="340"/>
      <c r="URR18" s="340"/>
      <c r="URS18" s="340"/>
      <c r="URT18" s="340"/>
      <c r="URU18" s="340"/>
      <c r="URV18" s="340"/>
      <c r="URW18" s="340"/>
      <c r="URX18" s="340"/>
      <c r="URY18" s="340"/>
      <c r="URZ18" s="340"/>
      <c r="USA18" s="340"/>
      <c r="USB18" s="340"/>
      <c r="USC18" s="340"/>
      <c r="USD18" s="340"/>
      <c r="USE18" s="340"/>
      <c r="USF18" s="340"/>
      <c r="USG18" s="340"/>
      <c r="USH18" s="340"/>
      <c r="USI18" s="340"/>
      <c r="USJ18" s="340"/>
      <c r="USK18" s="340"/>
      <c r="USL18" s="340"/>
      <c r="USM18" s="340"/>
      <c r="USN18" s="340"/>
      <c r="USO18" s="340"/>
      <c r="USP18" s="340"/>
      <c r="USQ18" s="340"/>
      <c r="USR18" s="340"/>
      <c r="USS18" s="340"/>
      <c r="UST18" s="340"/>
      <c r="USU18" s="340"/>
      <c r="USV18" s="340"/>
      <c r="USW18" s="340"/>
      <c r="USX18" s="340"/>
      <c r="USY18" s="340"/>
      <c r="USZ18" s="340"/>
      <c r="UTA18" s="340"/>
      <c r="UTB18" s="340"/>
      <c r="UTC18" s="340"/>
      <c r="UTD18" s="340"/>
      <c r="UTE18" s="340"/>
      <c r="UTF18" s="340"/>
      <c r="UTG18" s="340"/>
      <c r="UTH18" s="340"/>
      <c r="UTI18" s="340"/>
      <c r="UTJ18" s="340"/>
      <c r="UTK18" s="340"/>
      <c r="UTL18" s="340"/>
      <c r="UTM18" s="340"/>
      <c r="UTN18" s="340"/>
      <c r="UTO18" s="340"/>
      <c r="UTP18" s="340"/>
      <c r="UTQ18" s="340"/>
      <c r="UTR18" s="340"/>
      <c r="UTS18" s="340"/>
      <c r="UTT18" s="340"/>
      <c r="UTU18" s="340"/>
      <c r="UTV18" s="340"/>
      <c r="UTW18" s="340"/>
      <c r="UTX18" s="340"/>
      <c r="UTY18" s="340"/>
      <c r="UTZ18" s="340"/>
      <c r="UUA18" s="340"/>
      <c r="UUB18" s="340"/>
      <c r="UUC18" s="340"/>
      <c r="UUD18" s="340"/>
      <c r="UUE18" s="340"/>
      <c r="UUF18" s="340"/>
      <c r="UUG18" s="340"/>
      <c r="UUH18" s="340"/>
      <c r="UUI18" s="340"/>
      <c r="UUJ18" s="340"/>
      <c r="UUK18" s="340"/>
      <c r="UUL18" s="340"/>
      <c r="UUM18" s="340"/>
      <c r="UUN18" s="340"/>
      <c r="UUO18" s="340"/>
      <c r="UUP18" s="340"/>
      <c r="UUQ18" s="340"/>
      <c r="UUR18" s="340"/>
      <c r="UUS18" s="340"/>
      <c r="UUT18" s="340"/>
      <c r="UUU18" s="340"/>
      <c r="UUV18" s="340"/>
      <c r="UUW18" s="340"/>
      <c r="UUX18" s="340"/>
      <c r="UUY18" s="340"/>
      <c r="UUZ18" s="340"/>
      <c r="UVA18" s="340"/>
      <c r="UVB18" s="340"/>
      <c r="UVC18" s="340"/>
      <c r="UVD18" s="340"/>
      <c r="UVE18" s="340"/>
      <c r="UVF18" s="340"/>
      <c r="UVG18" s="340"/>
      <c r="UVH18" s="340"/>
      <c r="UVI18" s="340"/>
      <c r="UVJ18" s="340"/>
      <c r="UVK18" s="340"/>
      <c r="UVL18" s="340"/>
      <c r="UVM18" s="340"/>
      <c r="UVN18" s="340"/>
      <c r="UVO18" s="340"/>
      <c r="UVP18" s="340"/>
      <c r="UVQ18" s="340"/>
      <c r="UVR18" s="340"/>
      <c r="UVS18" s="340"/>
      <c r="UVT18" s="340"/>
      <c r="UVU18" s="340"/>
      <c r="UVV18" s="340"/>
      <c r="UVW18" s="340"/>
      <c r="UVX18" s="340"/>
      <c r="UVY18" s="340"/>
      <c r="UVZ18" s="340"/>
      <c r="UWA18" s="340"/>
      <c r="UWB18" s="340"/>
      <c r="UWC18" s="340"/>
      <c r="UWD18" s="340"/>
      <c r="UWE18" s="340"/>
      <c r="UWF18" s="340"/>
      <c r="UWG18" s="340"/>
      <c r="UWH18" s="340"/>
      <c r="UWI18" s="340"/>
      <c r="UWJ18" s="340"/>
      <c r="UWK18" s="340"/>
      <c r="UWL18" s="340"/>
      <c r="UWM18" s="340"/>
      <c r="UWN18" s="340"/>
      <c r="UWO18" s="340"/>
      <c r="UWP18" s="340"/>
      <c r="UWQ18" s="340"/>
      <c r="UWR18" s="340"/>
      <c r="UWS18" s="340"/>
      <c r="UWT18" s="340"/>
      <c r="UWU18" s="340"/>
      <c r="UWV18" s="340"/>
      <c r="UWW18" s="340"/>
      <c r="UWX18" s="340"/>
      <c r="UWY18" s="340"/>
      <c r="UWZ18" s="340"/>
      <c r="UXA18" s="340"/>
      <c r="UXB18" s="340"/>
      <c r="UXC18" s="340"/>
      <c r="UXD18" s="340"/>
      <c r="UXE18" s="340"/>
      <c r="UXF18" s="340"/>
      <c r="UXG18" s="340"/>
      <c r="UXH18" s="340"/>
      <c r="UXI18" s="340"/>
      <c r="UXJ18" s="340"/>
      <c r="UXK18" s="340"/>
      <c r="UXL18" s="340"/>
      <c r="UXM18" s="340"/>
      <c r="UXN18" s="340"/>
      <c r="UXO18" s="340"/>
      <c r="UXP18" s="340"/>
      <c r="UXQ18" s="340"/>
      <c r="UXR18" s="340"/>
      <c r="UXS18" s="340"/>
      <c r="UXT18" s="340"/>
      <c r="UXU18" s="340"/>
      <c r="UXV18" s="340"/>
      <c r="UXW18" s="340"/>
      <c r="UXX18" s="340"/>
      <c r="UXY18" s="340"/>
      <c r="UXZ18" s="340"/>
      <c r="UYA18" s="340"/>
      <c r="UYB18" s="340"/>
      <c r="UYC18" s="340"/>
      <c r="UYD18" s="340"/>
      <c r="UYE18" s="340"/>
      <c r="UYF18" s="340"/>
      <c r="UYG18" s="340"/>
      <c r="UYH18" s="340"/>
      <c r="UYI18" s="340"/>
      <c r="UYJ18" s="340"/>
      <c r="UYK18" s="340"/>
      <c r="UYL18" s="340"/>
      <c r="UYM18" s="340"/>
      <c r="UYN18" s="340"/>
      <c r="UYO18" s="340"/>
      <c r="UYP18" s="340"/>
      <c r="UYQ18" s="340"/>
      <c r="UYR18" s="340"/>
      <c r="UYS18" s="340"/>
      <c r="UYT18" s="340"/>
      <c r="UYU18" s="340"/>
      <c r="UYV18" s="340"/>
      <c r="UYW18" s="340"/>
      <c r="UYX18" s="340"/>
      <c r="UYY18" s="340"/>
      <c r="UYZ18" s="340"/>
      <c r="UZA18" s="340"/>
      <c r="UZB18" s="340"/>
      <c r="UZC18" s="340"/>
      <c r="UZD18" s="340"/>
      <c r="UZE18" s="340"/>
      <c r="UZF18" s="340"/>
      <c r="UZG18" s="340"/>
      <c r="UZH18" s="340"/>
      <c r="UZI18" s="340"/>
      <c r="UZJ18" s="340"/>
      <c r="UZK18" s="340"/>
      <c r="UZL18" s="340"/>
      <c r="UZM18" s="340"/>
      <c r="UZN18" s="340"/>
      <c r="UZO18" s="340"/>
      <c r="UZP18" s="340"/>
      <c r="UZQ18" s="340"/>
      <c r="UZR18" s="340"/>
      <c r="UZS18" s="340"/>
      <c r="UZT18" s="340"/>
      <c r="UZU18" s="340"/>
      <c r="UZV18" s="340"/>
      <c r="UZW18" s="340"/>
      <c r="UZX18" s="340"/>
      <c r="UZY18" s="340"/>
      <c r="UZZ18" s="340"/>
      <c r="VAA18" s="340"/>
      <c r="VAB18" s="340"/>
      <c r="VAC18" s="340"/>
      <c r="VAD18" s="340"/>
      <c r="VAE18" s="340"/>
      <c r="VAF18" s="340"/>
      <c r="VAG18" s="340"/>
      <c r="VAH18" s="340"/>
      <c r="VAI18" s="340"/>
      <c r="VAJ18" s="340"/>
      <c r="VAK18" s="340"/>
      <c r="VAL18" s="340"/>
      <c r="VAM18" s="340"/>
      <c r="VAN18" s="340"/>
      <c r="VAO18" s="340"/>
      <c r="VAP18" s="340"/>
      <c r="VAQ18" s="340"/>
      <c r="VAR18" s="340"/>
      <c r="VAS18" s="340"/>
      <c r="VAT18" s="340"/>
      <c r="VAU18" s="340"/>
      <c r="VAV18" s="340"/>
      <c r="VAW18" s="340"/>
      <c r="VAX18" s="340"/>
      <c r="VAY18" s="340"/>
      <c r="VAZ18" s="340"/>
      <c r="VBA18" s="340"/>
      <c r="VBB18" s="340"/>
      <c r="VBC18" s="340"/>
      <c r="VBD18" s="340"/>
      <c r="VBE18" s="340"/>
      <c r="VBF18" s="340"/>
      <c r="VBG18" s="340"/>
      <c r="VBH18" s="340"/>
      <c r="VBI18" s="340"/>
      <c r="VBJ18" s="340"/>
      <c r="VBK18" s="340"/>
      <c r="VBL18" s="340"/>
      <c r="VBM18" s="340"/>
      <c r="VBN18" s="340"/>
      <c r="VBO18" s="340"/>
      <c r="VBP18" s="340"/>
      <c r="VBQ18" s="340"/>
      <c r="VBR18" s="340"/>
      <c r="VBS18" s="340"/>
      <c r="VBT18" s="340"/>
      <c r="VBU18" s="340"/>
      <c r="VBV18" s="340"/>
      <c r="VBW18" s="340"/>
      <c r="VBX18" s="340"/>
      <c r="VBY18" s="340"/>
      <c r="VBZ18" s="340"/>
      <c r="VCA18" s="340"/>
      <c r="VCB18" s="340"/>
      <c r="VCC18" s="340"/>
      <c r="VCD18" s="340"/>
      <c r="VCE18" s="340"/>
      <c r="VCF18" s="340"/>
      <c r="VCG18" s="340"/>
      <c r="VCH18" s="340"/>
      <c r="VCI18" s="340"/>
      <c r="VCJ18" s="340"/>
      <c r="VCK18" s="340"/>
      <c r="VCL18" s="340"/>
      <c r="VCM18" s="340"/>
      <c r="VCN18" s="340"/>
      <c r="VCO18" s="340"/>
      <c r="VCP18" s="340"/>
      <c r="VCQ18" s="340"/>
      <c r="VCR18" s="340"/>
      <c r="VCS18" s="340"/>
      <c r="VCT18" s="340"/>
      <c r="VCU18" s="340"/>
      <c r="VCV18" s="340"/>
      <c r="VCW18" s="340"/>
      <c r="VCX18" s="340"/>
      <c r="VCY18" s="340"/>
      <c r="VCZ18" s="340"/>
      <c r="VDA18" s="340"/>
      <c r="VDB18" s="340"/>
      <c r="VDC18" s="340"/>
      <c r="VDD18" s="340"/>
      <c r="VDE18" s="340"/>
      <c r="VDF18" s="340"/>
      <c r="VDG18" s="340"/>
      <c r="VDH18" s="340"/>
      <c r="VDI18" s="340"/>
      <c r="VDJ18" s="340"/>
      <c r="VDK18" s="340"/>
      <c r="VDL18" s="340"/>
      <c r="VDM18" s="340"/>
      <c r="VDN18" s="340"/>
      <c r="VDO18" s="340"/>
      <c r="VDP18" s="340"/>
      <c r="VDQ18" s="340"/>
      <c r="VDR18" s="340"/>
      <c r="VDS18" s="340"/>
      <c r="VDT18" s="340"/>
      <c r="VDU18" s="340"/>
      <c r="VDV18" s="340"/>
      <c r="VDW18" s="340"/>
      <c r="VDX18" s="340"/>
      <c r="VDY18" s="340"/>
      <c r="VDZ18" s="340"/>
      <c r="VEA18" s="340"/>
      <c r="VEB18" s="340"/>
      <c r="VEC18" s="340"/>
      <c r="VED18" s="340"/>
      <c r="VEE18" s="340"/>
      <c r="VEF18" s="340"/>
      <c r="VEG18" s="340"/>
      <c r="VEH18" s="340"/>
      <c r="VEI18" s="340"/>
      <c r="VEJ18" s="340"/>
      <c r="VEK18" s="340"/>
      <c r="VEL18" s="340"/>
      <c r="VEM18" s="340"/>
      <c r="VEN18" s="340"/>
      <c r="VEO18" s="340"/>
      <c r="VEP18" s="340"/>
      <c r="VEQ18" s="340"/>
      <c r="VER18" s="340"/>
      <c r="VES18" s="340"/>
      <c r="VET18" s="340"/>
      <c r="VEU18" s="340"/>
      <c r="VEV18" s="340"/>
      <c r="VEW18" s="340"/>
      <c r="VEX18" s="340"/>
      <c r="VEY18" s="340"/>
      <c r="VEZ18" s="340"/>
      <c r="VFA18" s="340"/>
      <c r="VFB18" s="340"/>
      <c r="VFC18" s="340"/>
      <c r="VFD18" s="340"/>
      <c r="VFE18" s="340"/>
      <c r="VFF18" s="340"/>
      <c r="VFG18" s="340"/>
      <c r="VFH18" s="340"/>
      <c r="VFI18" s="340"/>
      <c r="VFJ18" s="340"/>
      <c r="VFK18" s="340"/>
      <c r="VFL18" s="340"/>
      <c r="VFM18" s="340"/>
      <c r="VFN18" s="340"/>
      <c r="VFO18" s="340"/>
      <c r="VFP18" s="340"/>
      <c r="VFQ18" s="340"/>
      <c r="VFR18" s="340"/>
      <c r="VFS18" s="340"/>
      <c r="VFT18" s="340"/>
      <c r="VFU18" s="340"/>
      <c r="VFV18" s="340"/>
      <c r="VFW18" s="340"/>
      <c r="VFX18" s="340"/>
      <c r="VFY18" s="340"/>
      <c r="VFZ18" s="340"/>
      <c r="VGA18" s="340"/>
      <c r="VGB18" s="340"/>
      <c r="VGC18" s="340"/>
      <c r="VGD18" s="340"/>
      <c r="VGE18" s="340"/>
      <c r="VGF18" s="340"/>
      <c r="VGG18" s="340"/>
      <c r="VGH18" s="340"/>
      <c r="VGI18" s="340"/>
      <c r="VGJ18" s="340"/>
      <c r="VGK18" s="340"/>
      <c r="VGL18" s="340"/>
      <c r="VGM18" s="340"/>
      <c r="VGN18" s="340"/>
      <c r="VGO18" s="340"/>
      <c r="VGP18" s="340"/>
      <c r="VGQ18" s="340"/>
      <c r="VGR18" s="340"/>
      <c r="VGS18" s="340"/>
      <c r="VGT18" s="340"/>
      <c r="VGU18" s="340"/>
      <c r="VGV18" s="340"/>
      <c r="VGW18" s="340"/>
      <c r="VGX18" s="340"/>
      <c r="VGY18" s="340"/>
      <c r="VGZ18" s="340"/>
      <c r="VHA18" s="340"/>
      <c r="VHB18" s="340"/>
      <c r="VHC18" s="340"/>
      <c r="VHD18" s="340"/>
      <c r="VHE18" s="340"/>
      <c r="VHF18" s="340"/>
      <c r="VHG18" s="340"/>
      <c r="VHH18" s="340"/>
      <c r="VHI18" s="340"/>
      <c r="VHJ18" s="340"/>
      <c r="VHK18" s="340"/>
      <c r="VHL18" s="340"/>
      <c r="VHM18" s="340"/>
      <c r="VHN18" s="340"/>
      <c r="VHO18" s="340"/>
      <c r="VHP18" s="340"/>
      <c r="VHQ18" s="340"/>
      <c r="VHR18" s="340"/>
      <c r="VHS18" s="340"/>
      <c r="VHT18" s="340"/>
      <c r="VHU18" s="340"/>
      <c r="VHV18" s="340"/>
      <c r="VHW18" s="340"/>
      <c r="VHX18" s="340"/>
      <c r="VHY18" s="340"/>
      <c r="VHZ18" s="340"/>
      <c r="VIA18" s="340"/>
      <c r="VIB18" s="340"/>
      <c r="VIC18" s="340"/>
      <c r="VID18" s="340"/>
      <c r="VIE18" s="340"/>
      <c r="VIF18" s="340"/>
      <c r="VIG18" s="340"/>
      <c r="VIH18" s="340"/>
      <c r="VII18" s="340"/>
      <c r="VIJ18" s="340"/>
      <c r="VIK18" s="340"/>
      <c r="VIL18" s="340"/>
      <c r="VIM18" s="340"/>
      <c r="VIN18" s="340"/>
      <c r="VIO18" s="340"/>
      <c r="VIP18" s="340"/>
      <c r="VIQ18" s="340"/>
      <c r="VIR18" s="340"/>
      <c r="VIS18" s="340"/>
      <c r="VIT18" s="340"/>
      <c r="VIU18" s="340"/>
      <c r="VIV18" s="340"/>
      <c r="VIW18" s="340"/>
      <c r="VIX18" s="340"/>
      <c r="VIY18" s="340"/>
      <c r="VIZ18" s="340"/>
      <c r="VJA18" s="340"/>
      <c r="VJB18" s="340"/>
      <c r="VJC18" s="340"/>
      <c r="VJD18" s="340"/>
      <c r="VJE18" s="340"/>
      <c r="VJF18" s="340"/>
      <c r="VJG18" s="340"/>
      <c r="VJH18" s="340"/>
      <c r="VJI18" s="340"/>
      <c r="VJJ18" s="340"/>
      <c r="VJK18" s="340"/>
      <c r="VJL18" s="340"/>
      <c r="VJM18" s="340"/>
      <c r="VJN18" s="340"/>
      <c r="VJO18" s="340"/>
      <c r="VJP18" s="340"/>
      <c r="VJQ18" s="340"/>
      <c r="VJR18" s="340"/>
      <c r="VJS18" s="340"/>
      <c r="VJT18" s="340"/>
      <c r="VJU18" s="340"/>
      <c r="VJV18" s="340"/>
      <c r="VJW18" s="340"/>
      <c r="VJX18" s="340"/>
      <c r="VJY18" s="340"/>
      <c r="VJZ18" s="340"/>
      <c r="VKA18" s="340"/>
      <c r="VKB18" s="340"/>
      <c r="VKC18" s="340"/>
      <c r="VKD18" s="340"/>
      <c r="VKE18" s="340"/>
      <c r="VKF18" s="340"/>
      <c r="VKG18" s="340"/>
      <c r="VKH18" s="340"/>
      <c r="VKI18" s="340"/>
      <c r="VKJ18" s="340"/>
      <c r="VKK18" s="340"/>
      <c r="VKL18" s="340"/>
      <c r="VKM18" s="340"/>
      <c r="VKN18" s="340"/>
      <c r="VKO18" s="340"/>
      <c r="VKP18" s="340"/>
      <c r="VKQ18" s="340"/>
      <c r="VKR18" s="340"/>
      <c r="VKS18" s="340"/>
      <c r="VKT18" s="340"/>
      <c r="VKU18" s="340"/>
      <c r="VKV18" s="340"/>
      <c r="VKW18" s="340"/>
      <c r="VKX18" s="340"/>
      <c r="VKY18" s="340"/>
      <c r="VKZ18" s="340"/>
      <c r="VLA18" s="340"/>
      <c r="VLB18" s="340"/>
      <c r="VLC18" s="340"/>
      <c r="VLD18" s="340"/>
      <c r="VLE18" s="340"/>
      <c r="VLF18" s="340"/>
      <c r="VLG18" s="340"/>
      <c r="VLH18" s="340"/>
      <c r="VLI18" s="340"/>
      <c r="VLJ18" s="340"/>
      <c r="VLK18" s="340"/>
      <c r="VLL18" s="340"/>
      <c r="VLM18" s="340"/>
      <c r="VLN18" s="340"/>
      <c r="VLO18" s="340"/>
      <c r="VLP18" s="340"/>
      <c r="VLQ18" s="340"/>
      <c r="VLR18" s="340"/>
      <c r="VLS18" s="340"/>
      <c r="VLT18" s="340"/>
      <c r="VLU18" s="340"/>
      <c r="VLV18" s="340"/>
      <c r="VLW18" s="340"/>
      <c r="VLX18" s="340"/>
      <c r="VLY18" s="340"/>
      <c r="VLZ18" s="340"/>
      <c r="VMA18" s="340"/>
      <c r="VMB18" s="340"/>
      <c r="VMC18" s="340"/>
      <c r="VMD18" s="340"/>
      <c r="VME18" s="340"/>
      <c r="VMF18" s="340"/>
      <c r="VMG18" s="340"/>
      <c r="VMH18" s="340"/>
      <c r="VMI18" s="340"/>
      <c r="VMJ18" s="340"/>
      <c r="VMK18" s="340"/>
      <c r="VML18" s="340"/>
      <c r="VMM18" s="340"/>
      <c r="VMN18" s="340"/>
      <c r="VMO18" s="340"/>
      <c r="VMP18" s="340"/>
      <c r="VMQ18" s="340"/>
      <c r="VMR18" s="340"/>
      <c r="VMS18" s="340"/>
      <c r="VMT18" s="340"/>
      <c r="VMU18" s="340"/>
      <c r="VMV18" s="340"/>
      <c r="VMW18" s="340"/>
      <c r="VMX18" s="340"/>
      <c r="VMY18" s="340"/>
      <c r="VMZ18" s="340"/>
      <c r="VNA18" s="340"/>
      <c r="VNB18" s="340"/>
      <c r="VNC18" s="340"/>
      <c r="VND18" s="340"/>
      <c r="VNE18" s="340"/>
      <c r="VNF18" s="340"/>
      <c r="VNG18" s="340"/>
      <c r="VNH18" s="340"/>
      <c r="VNI18" s="340"/>
      <c r="VNJ18" s="340"/>
      <c r="VNK18" s="340"/>
      <c r="VNL18" s="340"/>
      <c r="VNM18" s="340"/>
      <c r="VNN18" s="340"/>
      <c r="VNO18" s="340"/>
      <c r="VNP18" s="340"/>
      <c r="VNQ18" s="340"/>
      <c r="VNR18" s="340"/>
      <c r="VNS18" s="340"/>
      <c r="VNT18" s="340"/>
      <c r="VNU18" s="340"/>
      <c r="VNV18" s="340"/>
      <c r="VNW18" s="340"/>
      <c r="VNX18" s="340"/>
      <c r="VNY18" s="340"/>
      <c r="VNZ18" s="340"/>
      <c r="VOA18" s="340"/>
      <c r="VOB18" s="340"/>
      <c r="VOC18" s="340"/>
      <c r="VOD18" s="340"/>
      <c r="VOE18" s="340"/>
      <c r="VOF18" s="340"/>
      <c r="VOG18" s="340"/>
      <c r="VOH18" s="340"/>
      <c r="VOI18" s="340"/>
      <c r="VOJ18" s="340"/>
      <c r="VOK18" s="340"/>
      <c r="VOL18" s="340"/>
      <c r="VOM18" s="340"/>
      <c r="VON18" s="340"/>
      <c r="VOO18" s="340"/>
      <c r="VOP18" s="340"/>
      <c r="VOQ18" s="340"/>
      <c r="VOR18" s="340"/>
      <c r="VOS18" s="340"/>
      <c r="VOT18" s="340"/>
      <c r="VOU18" s="340"/>
      <c r="VOV18" s="340"/>
      <c r="VOW18" s="340"/>
      <c r="VOX18" s="340"/>
      <c r="VOY18" s="340"/>
      <c r="VOZ18" s="340"/>
      <c r="VPA18" s="340"/>
      <c r="VPB18" s="340"/>
      <c r="VPC18" s="340"/>
      <c r="VPD18" s="340"/>
      <c r="VPE18" s="340"/>
      <c r="VPF18" s="340"/>
      <c r="VPG18" s="340"/>
      <c r="VPH18" s="340"/>
      <c r="VPI18" s="340"/>
      <c r="VPJ18" s="340"/>
      <c r="VPK18" s="340"/>
      <c r="VPL18" s="340"/>
      <c r="VPM18" s="340"/>
      <c r="VPN18" s="340"/>
      <c r="VPO18" s="340"/>
      <c r="VPP18" s="340"/>
      <c r="VPQ18" s="340"/>
      <c r="VPR18" s="340"/>
      <c r="VPS18" s="340"/>
      <c r="VPT18" s="340"/>
      <c r="VPU18" s="340"/>
      <c r="VPV18" s="340"/>
      <c r="VPW18" s="340"/>
      <c r="VPX18" s="340"/>
      <c r="VPY18" s="340"/>
      <c r="VPZ18" s="340"/>
      <c r="VQA18" s="340"/>
      <c r="VQB18" s="340"/>
      <c r="VQC18" s="340"/>
      <c r="VQD18" s="340"/>
      <c r="VQE18" s="340"/>
      <c r="VQF18" s="340"/>
      <c r="VQG18" s="340"/>
      <c r="VQH18" s="340"/>
      <c r="VQI18" s="340"/>
      <c r="VQJ18" s="340"/>
      <c r="VQK18" s="340"/>
      <c r="VQL18" s="340"/>
      <c r="VQM18" s="340"/>
      <c r="VQN18" s="340"/>
      <c r="VQO18" s="340"/>
      <c r="VQP18" s="340"/>
      <c r="VQQ18" s="340"/>
      <c r="VQR18" s="340"/>
      <c r="VQS18" s="340"/>
      <c r="VQT18" s="340"/>
      <c r="VQU18" s="340"/>
      <c r="VQV18" s="340"/>
      <c r="VQW18" s="340"/>
      <c r="VQX18" s="340"/>
      <c r="VQY18" s="340"/>
      <c r="VQZ18" s="340"/>
      <c r="VRA18" s="340"/>
      <c r="VRB18" s="340"/>
      <c r="VRC18" s="340"/>
      <c r="VRD18" s="340"/>
      <c r="VRE18" s="340"/>
      <c r="VRF18" s="340"/>
      <c r="VRG18" s="340"/>
      <c r="VRH18" s="340"/>
      <c r="VRI18" s="340"/>
      <c r="VRJ18" s="340"/>
      <c r="VRK18" s="340"/>
      <c r="VRL18" s="340"/>
      <c r="VRM18" s="340"/>
      <c r="VRN18" s="340"/>
      <c r="VRO18" s="340"/>
      <c r="VRP18" s="340"/>
      <c r="VRQ18" s="340"/>
      <c r="VRR18" s="340"/>
      <c r="VRS18" s="340"/>
      <c r="VRT18" s="340"/>
      <c r="VRU18" s="340"/>
      <c r="VRV18" s="340"/>
      <c r="VRW18" s="340"/>
      <c r="VRX18" s="340"/>
      <c r="VRY18" s="340"/>
      <c r="VRZ18" s="340"/>
      <c r="VSA18" s="340"/>
      <c r="VSB18" s="340"/>
      <c r="VSC18" s="340"/>
      <c r="VSD18" s="340"/>
      <c r="VSE18" s="340"/>
      <c r="VSF18" s="340"/>
      <c r="VSG18" s="340"/>
      <c r="VSH18" s="340"/>
      <c r="VSI18" s="340"/>
      <c r="VSJ18" s="340"/>
      <c r="VSK18" s="340"/>
      <c r="VSL18" s="340"/>
      <c r="VSM18" s="340"/>
      <c r="VSN18" s="340"/>
      <c r="VSO18" s="340"/>
      <c r="VSP18" s="340"/>
      <c r="VSQ18" s="340"/>
      <c r="VSR18" s="340"/>
      <c r="VSS18" s="340"/>
      <c r="VST18" s="340"/>
      <c r="VSU18" s="340"/>
      <c r="VSV18" s="340"/>
      <c r="VSW18" s="340"/>
      <c r="VSX18" s="340"/>
      <c r="VSY18" s="340"/>
      <c r="VSZ18" s="340"/>
      <c r="VTA18" s="340"/>
      <c r="VTB18" s="340"/>
      <c r="VTC18" s="340"/>
      <c r="VTD18" s="340"/>
      <c r="VTE18" s="340"/>
      <c r="VTF18" s="340"/>
      <c r="VTG18" s="340"/>
      <c r="VTH18" s="340"/>
      <c r="VTI18" s="340"/>
      <c r="VTJ18" s="340"/>
      <c r="VTK18" s="340"/>
      <c r="VTL18" s="340"/>
      <c r="VTM18" s="340"/>
      <c r="VTN18" s="340"/>
      <c r="VTO18" s="340"/>
      <c r="VTP18" s="340"/>
      <c r="VTQ18" s="340"/>
      <c r="VTR18" s="340"/>
      <c r="VTS18" s="340"/>
      <c r="VTT18" s="340"/>
      <c r="VTU18" s="340"/>
      <c r="VTV18" s="340"/>
      <c r="VTW18" s="340"/>
      <c r="VTX18" s="340"/>
      <c r="VTY18" s="340"/>
      <c r="VTZ18" s="340"/>
      <c r="VUA18" s="340"/>
      <c r="VUB18" s="340"/>
      <c r="VUC18" s="340"/>
      <c r="VUD18" s="340"/>
      <c r="VUE18" s="340"/>
      <c r="VUF18" s="340"/>
      <c r="VUG18" s="340"/>
      <c r="VUH18" s="340"/>
      <c r="VUI18" s="340"/>
      <c r="VUJ18" s="340"/>
      <c r="VUK18" s="340"/>
      <c r="VUL18" s="340"/>
      <c r="VUM18" s="340"/>
      <c r="VUN18" s="340"/>
      <c r="VUO18" s="340"/>
      <c r="VUP18" s="340"/>
      <c r="VUQ18" s="340"/>
      <c r="VUR18" s="340"/>
      <c r="VUS18" s="340"/>
      <c r="VUT18" s="340"/>
      <c r="VUU18" s="340"/>
      <c r="VUV18" s="340"/>
      <c r="VUW18" s="340"/>
      <c r="VUX18" s="340"/>
      <c r="VUY18" s="340"/>
      <c r="VUZ18" s="340"/>
      <c r="VVA18" s="340"/>
      <c r="VVB18" s="340"/>
      <c r="VVC18" s="340"/>
      <c r="VVD18" s="340"/>
      <c r="VVE18" s="340"/>
      <c r="VVF18" s="340"/>
      <c r="VVG18" s="340"/>
      <c r="VVH18" s="340"/>
      <c r="VVI18" s="340"/>
      <c r="VVJ18" s="340"/>
      <c r="VVK18" s="340"/>
      <c r="VVL18" s="340"/>
      <c r="VVM18" s="340"/>
      <c r="VVN18" s="340"/>
      <c r="VVO18" s="340"/>
      <c r="VVP18" s="340"/>
      <c r="VVQ18" s="340"/>
      <c r="VVR18" s="340"/>
      <c r="VVS18" s="340"/>
      <c r="VVT18" s="340"/>
      <c r="VVU18" s="340"/>
      <c r="VVV18" s="340"/>
      <c r="VVW18" s="340"/>
      <c r="VVX18" s="340"/>
      <c r="VVY18" s="340"/>
      <c r="VVZ18" s="340"/>
      <c r="VWA18" s="340"/>
      <c r="VWB18" s="340"/>
      <c r="VWC18" s="340"/>
      <c r="VWD18" s="340"/>
      <c r="VWE18" s="340"/>
      <c r="VWF18" s="340"/>
      <c r="VWG18" s="340"/>
      <c r="VWH18" s="340"/>
      <c r="VWI18" s="340"/>
      <c r="VWJ18" s="340"/>
      <c r="VWK18" s="340"/>
      <c r="VWL18" s="340"/>
      <c r="VWM18" s="340"/>
      <c r="VWN18" s="340"/>
      <c r="VWO18" s="340"/>
      <c r="VWP18" s="340"/>
      <c r="VWQ18" s="340"/>
      <c r="VWR18" s="340"/>
      <c r="VWS18" s="340"/>
      <c r="VWT18" s="340"/>
      <c r="VWU18" s="340"/>
      <c r="VWV18" s="340"/>
      <c r="VWW18" s="340"/>
      <c r="VWX18" s="340"/>
      <c r="VWY18" s="340"/>
      <c r="VWZ18" s="340"/>
      <c r="VXA18" s="340"/>
      <c r="VXB18" s="340"/>
      <c r="VXC18" s="340"/>
      <c r="VXD18" s="340"/>
      <c r="VXE18" s="340"/>
      <c r="VXF18" s="340"/>
      <c r="VXG18" s="340"/>
      <c r="VXH18" s="340"/>
      <c r="VXI18" s="340"/>
      <c r="VXJ18" s="340"/>
      <c r="VXK18" s="340"/>
      <c r="VXL18" s="340"/>
      <c r="VXM18" s="340"/>
      <c r="VXN18" s="340"/>
      <c r="VXO18" s="340"/>
      <c r="VXP18" s="340"/>
      <c r="VXQ18" s="340"/>
      <c r="VXR18" s="340"/>
      <c r="VXS18" s="340"/>
      <c r="VXT18" s="340"/>
      <c r="VXU18" s="340"/>
      <c r="VXV18" s="340"/>
      <c r="VXW18" s="340"/>
      <c r="VXX18" s="340"/>
      <c r="VXY18" s="340"/>
      <c r="VXZ18" s="340"/>
      <c r="VYA18" s="340"/>
      <c r="VYB18" s="340"/>
      <c r="VYC18" s="340"/>
      <c r="VYD18" s="340"/>
      <c r="VYE18" s="340"/>
      <c r="VYF18" s="340"/>
      <c r="VYG18" s="340"/>
      <c r="VYH18" s="340"/>
      <c r="VYI18" s="340"/>
      <c r="VYJ18" s="340"/>
      <c r="VYK18" s="340"/>
      <c r="VYL18" s="340"/>
      <c r="VYM18" s="340"/>
      <c r="VYN18" s="340"/>
      <c r="VYO18" s="340"/>
      <c r="VYP18" s="340"/>
      <c r="VYQ18" s="340"/>
      <c r="VYR18" s="340"/>
      <c r="VYS18" s="340"/>
      <c r="VYT18" s="340"/>
      <c r="VYU18" s="340"/>
      <c r="VYV18" s="340"/>
      <c r="VYW18" s="340"/>
      <c r="VYX18" s="340"/>
      <c r="VYY18" s="340"/>
      <c r="VYZ18" s="340"/>
      <c r="VZA18" s="340"/>
      <c r="VZB18" s="340"/>
      <c r="VZC18" s="340"/>
      <c r="VZD18" s="340"/>
      <c r="VZE18" s="340"/>
      <c r="VZF18" s="340"/>
      <c r="VZG18" s="340"/>
      <c r="VZH18" s="340"/>
      <c r="VZI18" s="340"/>
      <c r="VZJ18" s="340"/>
      <c r="VZK18" s="340"/>
      <c r="VZL18" s="340"/>
      <c r="VZM18" s="340"/>
      <c r="VZN18" s="340"/>
      <c r="VZO18" s="340"/>
      <c r="VZP18" s="340"/>
      <c r="VZQ18" s="340"/>
      <c r="VZR18" s="340"/>
      <c r="VZS18" s="340"/>
      <c r="VZT18" s="340"/>
      <c r="VZU18" s="340"/>
      <c r="VZV18" s="340"/>
      <c r="VZW18" s="340"/>
      <c r="VZX18" s="340"/>
      <c r="VZY18" s="340"/>
      <c r="VZZ18" s="340"/>
      <c r="WAA18" s="340"/>
      <c r="WAB18" s="340"/>
      <c r="WAC18" s="340"/>
      <c r="WAD18" s="340"/>
      <c r="WAE18" s="340"/>
      <c r="WAF18" s="340"/>
      <c r="WAG18" s="340"/>
      <c r="WAH18" s="340"/>
      <c r="WAI18" s="340"/>
      <c r="WAJ18" s="340"/>
      <c r="WAK18" s="340"/>
      <c r="WAL18" s="340"/>
      <c r="WAM18" s="340"/>
      <c r="WAN18" s="340"/>
      <c r="WAO18" s="340"/>
      <c r="WAP18" s="340"/>
      <c r="WAQ18" s="340"/>
      <c r="WAR18" s="340"/>
      <c r="WAS18" s="340"/>
      <c r="WAT18" s="340"/>
      <c r="WAU18" s="340"/>
      <c r="WAV18" s="340"/>
      <c r="WAW18" s="340"/>
      <c r="WAX18" s="340"/>
      <c r="WAY18" s="340"/>
      <c r="WAZ18" s="340"/>
      <c r="WBA18" s="340"/>
      <c r="WBB18" s="340"/>
      <c r="WBC18" s="340"/>
      <c r="WBD18" s="340"/>
      <c r="WBE18" s="340"/>
      <c r="WBF18" s="340"/>
      <c r="WBG18" s="340"/>
      <c r="WBH18" s="340"/>
      <c r="WBI18" s="340"/>
      <c r="WBJ18" s="340"/>
      <c r="WBK18" s="340"/>
      <c r="WBL18" s="340"/>
      <c r="WBM18" s="340"/>
      <c r="WBN18" s="340"/>
      <c r="WBO18" s="340"/>
      <c r="WBP18" s="340"/>
      <c r="WBQ18" s="340"/>
      <c r="WBR18" s="340"/>
      <c r="WBS18" s="340"/>
      <c r="WBT18" s="340"/>
      <c r="WBU18" s="340"/>
      <c r="WBV18" s="340"/>
      <c r="WBW18" s="340"/>
      <c r="WBX18" s="340"/>
      <c r="WBY18" s="340"/>
      <c r="WBZ18" s="340"/>
      <c r="WCA18" s="340"/>
      <c r="WCB18" s="340"/>
      <c r="WCC18" s="340"/>
      <c r="WCD18" s="340"/>
      <c r="WCE18" s="340"/>
      <c r="WCF18" s="340"/>
      <c r="WCG18" s="340"/>
      <c r="WCH18" s="340"/>
      <c r="WCI18" s="340"/>
      <c r="WCJ18" s="340"/>
      <c r="WCK18" s="340"/>
      <c r="WCL18" s="340"/>
      <c r="WCM18" s="340"/>
      <c r="WCN18" s="340"/>
      <c r="WCO18" s="340"/>
      <c r="WCP18" s="340"/>
      <c r="WCQ18" s="340"/>
      <c r="WCR18" s="340"/>
      <c r="WCS18" s="340"/>
      <c r="WCT18" s="340"/>
      <c r="WCU18" s="340"/>
      <c r="WCV18" s="340"/>
      <c r="WCW18" s="340"/>
      <c r="WCX18" s="340"/>
      <c r="WCY18" s="340"/>
      <c r="WCZ18" s="340"/>
      <c r="WDA18" s="340"/>
      <c r="WDB18" s="340"/>
      <c r="WDC18" s="340"/>
      <c r="WDD18" s="340"/>
      <c r="WDE18" s="340"/>
      <c r="WDF18" s="340"/>
      <c r="WDG18" s="340"/>
      <c r="WDH18" s="340"/>
      <c r="WDI18" s="340"/>
      <c r="WDJ18" s="340"/>
      <c r="WDK18" s="340"/>
      <c r="WDL18" s="340"/>
      <c r="WDM18" s="340"/>
      <c r="WDN18" s="340"/>
      <c r="WDO18" s="340"/>
      <c r="WDP18" s="340"/>
      <c r="WDQ18" s="340"/>
      <c r="WDR18" s="340"/>
      <c r="WDS18" s="340"/>
      <c r="WDT18" s="340"/>
      <c r="WDU18" s="340"/>
      <c r="WDV18" s="340"/>
      <c r="WDW18" s="340"/>
      <c r="WDX18" s="340"/>
      <c r="WDY18" s="340"/>
      <c r="WDZ18" s="340"/>
      <c r="WEA18" s="340"/>
      <c r="WEB18" s="340"/>
      <c r="WEC18" s="340"/>
      <c r="WED18" s="340"/>
      <c r="WEE18" s="340"/>
      <c r="WEF18" s="340"/>
      <c r="WEG18" s="340"/>
      <c r="WEH18" s="340"/>
      <c r="WEI18" s="340"/>
      <c r="WEJ18" s="340"/>
      <c r="WEK18" s="340"/>
      <c r="WEL18" s="340"/>
      <c r="WEM18" s="340"/>
      <c r="WEN18" s="340"/>
      <c r="WEO18" s="340"/>
      <c r="WEP18" s="340"/>
      <c r="WEQ18" s="340"/>
      <c r="WER18" s="340"/>
      <c r="WES18" s="340"/>
      <c r="WET18" s="340"/>
      <c r="WEU18" s="340"/>
      <c r="WEV18" s="340"/>
      <c r="WEW18" s="340"/>
      <c r="WEX18" s="340"/>
      <c r="WEY18" s="340"/>
      <c r="WEZ18" s="340"/>
      <c r="WFA18" s="340"/>
      <c r="WFB18" s="340"/>
      <c r="WFC18" s="340"/>
      <c r="WFD18" s="340"/>
      <c r="WFE18" s="340"/>
      <c r="WFF18" s="340"/>
      <c r="WFG18" s="340"/>
      <c r="WFH18" s="340"/>
      <c r="WFI18" s="340"/>
      <c r="WFJ18" s="340"/>
      <c r="WFK18" s="340"/>
      <c r="WFL18" s="340"/>
      <c r="WFM18" s="340"/>
      <c r="WFN18" s="340"/>
      <c r="WFO18" s="340"/>
      <c r="WFP18" s="340"/>
      <c r="WFQ18" s="340"/>
      <c r="WFR18" s="340"/>
      <c r="WFS18" s="340"/>
      <c r="WFT18" s="340"/>
      <c r="WFU18" s="340"/>
      <c r="WFV18" s="340"/>
      <c r="WFW18" s="340"/>
      <c r="WFX18" s="340"/>
      <c r="WFY18" s="340"/>
      <c r="WFZ18" s="340"/>
      <c r="WGA18" s="340"/>
      <c r="WGB18" s="340"/>
      <c r="WGC18" s="340"/>
      <c r="WGD18" s="340"/>
      <c r="WGE18" s="340"/>
      <c r="WGF18" s="340"/>
      <c r="WGG18" s="340"/>
      <c r="WGH18" s="340"/>
      <c r="WGI18" s="340"/>
      <c r="WGJ18" s="340"/>
      <c r="WGK18" s="340"/>
      <c r="WGL18" s="340"/>
      <c r="WGM18" s="340"/>
      <c r="WGN18" s="340"/>
      <c r="WGO18" s="340"/>
      <c r="WGP18" s="340"/>
      <c r="WGQ18" s="340"/>
      <c r="WGR18" s="340"/>
      <c r="WGS18" s="340"/>
      <c r="WGT18" s="340"/>
      <c r="WGU18" s="340"/>
      <c r="WGV18" s="340"/>
      <c r="WGW18" s="340"/>
      <c r="WGX18" s="340"/>
      <c r="WGY18" s="340"/>
      <c r="WGZ18" s="340"/>
      <c r="WHA18" s="340"/>
      <c r="WHB18" s="340"/>
      <c r="WHC18" s="340"/>
      <c r="WHD18" s="340"/>
      <c r="WHE18" s="340"/>
      <c r="WHF18" s="340"/>
      <c r="WHG18" s="340"/>
      <c r="WHH18" s="340"/>
      <c r="WHI18" s="340"/>
      <c r="WHJ18" s="340"/>
      <c r="WHK18" s="340"/>
      <c r="WHL18" s="340"/>
      <c r="WHM18" s="340"/>
      <c r="WHN18" s="340"/>
      <c r="WHO18" s="340"/>
      <c r="WHP18" s="340"/>
      <c r="WHQ18" s="340"/>
      <c r="WHR18" s="340"/>
      <c r="WHS18" s="340"/>
      <c r="WHT18" s="340"/>
      <c r="WHU18" s="340"/>
      <c r="WHV18" s="340"/>
      <c r="WHW18" s="340"/>
      <c r="WHX18" s="340"/>
      <c r="WHY18" s="340"/>
      <c r="WHZ18" s="340"/>
      <c r="WIA18" s="340"/>
      <c r="WIB18" s="340"/>
      <c r="WIC18" s="340"/>
      <c r="WID18" s="340"/>
      <c r="WIE18" s="340"/>
      <c r="WIF18" s="340"/>
      <c r="WIG18" s="340"/>
      <c r="WIH18" s="340"/>
      <c r="WII18" s="340"/>
      <c r="WIJ18" s="340"/>
      <c r="WIK18" s="340"/>
      <c r="WIL18" s="340"/>
      <c r="WIM18" s="340"/>
      <c r="WIN18" s="340"/>
      <c r="WIO18" s="340"/>
      <c r="WIP18" s="340"/>
      <c r="WIQ18" s="340"/>
      <c r="WIR18" s="340"/>
      <c r="WIS18" s="340"/>
      <c r="WIT18" s="340"/>
      <c r="WIU18" s="340"/>
      <c r="WIV18" s="340"/>
      <c r="WIW18" s="340"/>
      <c r="WIX18" s="340"/>
      <c r="WIY18" s="340"/>
      <c r="WIZ18" s="340"/>
      <c r="WJA18" s="340"/>
      <c r="WJB18" s="340"/>
      <c r="WJC18" s="340"/>
      <c r="WJD18" s="340"/>
      <c r="WJE18" s="340"/>
      <c r="WJF18" s="340"/>
      <c r="WJG18" s="340"/>
      <c r="WJH18" s="340"/>
      <c r="WJI18" s="340"/>
      <c r="WJJ18" s="340"/>
      <c r="WJK18" s="340"/>
      <c r="WJL18" s="340"/>
      <c r="WJM18" s="340"/>
      <c r="WJN18" s="340"/>
      <c r="WJO18" s="340"/>
      <c r="WJP18" s="340"/>
      <c r="WJQ18" s="340"/>
      <c r="WJR18" s="340"/>
      <c r="WJS18" s="340"/>
      <c r="WJT18" s="340"/>
      <c r="WJU18" s="340"/>
      <c r="WJV18" s="340"/>
      <c r="WJW18" s="340"/>
      <c r="WJX18" s="340"/>
      <c r="WJY18" s="340"/>
      <c r="WJZ18" s="340"/>
      <c r="WKA18" s="340"/>
      <c r="WKB18" s="340"/>
      <c r="WKC18" s="340"/>
      <c r="WKD18" s="340"/>
      <c r="WKE18" s="340"/>
      <c r="WKF18" s="340"/>
      <c r="WKG18" s="340"/>
      <c r="WKH18" s="340"/>
      <c r="WKI18" s="340"/>
      <c r="WKJ18" s="340"/>
      <c r="WKK18" s="340"/>
      <c r="WKL18" s="340"/>
      <c r="WKM18" s="340"/>
      <c r="WKN18" s="340"/>
      <c r="WKO18" s="340"/>
      <c r="WKP18" s="340"/>
      <c r="WKQ18" s="340"/>
      <c r="WKR18" s="340"/>
      <c r="WKS18" s="340"/>
      <c r="WKT18" s="340"/>
      <c r="WKU18" s="340"/>
      <c r="WKV18" s="340"/>
      <c r="WKW18" s="340"/>
      <c r="WKX18" s="340"/>
      <c r="WKY18" s="340"/>
      <c r="WKZ18" s="340"/>
      <c r="WLA18" s="340"/>
      <c r="WLB18" s="340"/>
      <c r="WLC18" s="340"/>
      <c r="WLD18" s="340"/>
      <c r="WLE18" s="340"/>
      <c r="WLF18" s="340"/>
      <c r="WLG18" s="340"/>
      <c r="WLH18" s="340"/>
      <c r="WLI18" s="340"/>
      <c r="WLJ18" s="340"/>
      <c r="WLK18" s="340"/>
      <c r="WLL18" s="340"/>
      <c r="WLM18" s="340"/>
      <c r="WLN18" s="340"/>
      <c r="WLO18" s="340"/>
      <c r="WLP18" s="340"/>
      <c r="WLQ18" s="340"/>
      <c r="WLR18" s="340"/>
      <c r="WLS18" s="340"/>
      <c r="WLT18" s="340"/>
      <c r="WLU18" s="340"/>
      <c r="WLV18" s="340"/>
      <c r="WLW18" s="340"/>
      <c r="WLX18" s="340"/>
      <c r="WLY18" s="340"/>
      <c r="WLZ18" s="340"/>
      <c r="WMA18" s="340"/>
      <c r="WMB18" s="340"/>
      <c r="WMC18" s="340"/>
      <c r="WMD18" s="340"/>
      <c r="WME18" s="340"/>
      <c r="WMF18" s="340"/>
      <c r="WMG18" s="340"/>
      <c r="WMH18" s="340"/>
      <c r="WMI18" s="340"/>
      <c r="WMJ18" s="340"/>
      <c r="WMK18" s="340"/>
      <c r="WML18" s="340"/>
      <c r="WMM18" s="340"/>
      <c r="WMN18" s="340"/>
      <c r="WMO18" s="340"/>
      <c r="WMP18" s="340"/>
      <c r="WMQ18" s="340"/>
      <c r="WMR18" s="340"/>
      <c r="WMS18" s="340"/>
      <c r="WMT18" s="340"/>
      <c r="WMU18" s="340"/>
      <c r="WMV18" s="340"/>
      <c r="WMW18" s="340"/>
      <c r="WMX18" s="340"/>
      <c r="WMY18" s="340"/>
      <c r="WMZ18" s="340"/>
      <c r="WNA18" s="340"/>
      <c r="WNB18" s="340"/>
      <c r="WNC18" s="340"/>
      <c r="WND18" s="340"/>
      <c r="WNE18" s="340"/>
      <c r="WNF18" s="340"/>
      <c r="WNG18" s="340"/>
      <c r="WNH18" s="340"/>
      <c r="WNI18" s="345"/>
      <c r="WNJ18" s="345"/>
      <c r="WNK18" s="345"/>
      <c r="WNL18" s="345"/>
      <c r="WNM18" s="345"/>
      <c r="WNN18" s="345"/>
      <c r="WNO18" s="345"/>
      <c r="WNP18" s="345"/>
      <c r="WNQ18" s="345"/>
      <c r="WNR18" s="345"/>
      <c r="WNS18" s="345"/>
      <c r="WNT18" s="345"/>
      <c r="WNU18" s="345"/>
      <c r="WNV18" s="345"/>
      <c r="WNW18" s="345"/>
      <c r="WNX18" s="345"/>
      <c r="WNY18" s="345"/>
      <c r="WNZ18" s="345"/>
      <c r="WOA18" s="345"/>
      <c r="WOB18" s="345"/>
      <c r="WOC18" s="345"/>
      <c r="WOD18" s="345"/>
      <c r="WOE18" s="345"/>
      <c r="WOF18" s="345"/>
      <c r="WOG18" s="345"/>
      <c r="WOH18" s="345"/>
      <c r="WOI18" s="345"/>
      <c r="WOJ18" s="345"/>
      <c r="WOK18" s="345"/>
      <c r="WOL18" s="345"/>
      <c r="WOM18" s="345"/>
      <c r="WON18" s="345"/>
      <c r="WOO18" s="345"/>
      <c r="WOP18" s="345"/>
      <c r="WOQ18" s="345"/>
      <c r="WOR18" s="345"/>
      <c r="WOS18" s="345"/>
      <c r="WOT18" s="345"/>
      <c r="WOU18" s="345"/>
      <c r="WOV18" s="345"/>
      <c r="WOW18" s="345"/>
      <c r="WOX18" s="345"/>
      <c r="WOY18" s="345"/>
      <c r="WOZ18" s="345"/>
      <c r="WPA18" s="345"/>
      <c r="WPB18" s="345"/>
      <c r="WPC18" s="345"/>
      <c r="WPD18" s="345"/>
      <c r="WPE18" s="345"/>
      <c r="WPF18" s="345"/>
      <c r="WPG18" s="345"/>
      <c r="WPH18" s="345"/>
      <c r="WPI18" s="345"/>
      <c r="WPJ18" s="345"/>
      <c r="WPK18" s="345"/>
      <c r="WPL18" s="345"/>
      <c r="WPM18" s="345"/>
      <c r="WPN18" s="345"/>
      <c r="WPO18" s="345"/>
      <c r="WPP18" s="345"/>
      <c r="WPQ18" s="345"/>
      <c r="WPR18" s="345"/>
      <c r="WPS18" s="345"/>
      <c r="WPT18" s="345"/>
      <c r="WPU18" s="343"/>
      <c r="WPV18" s="343"/>
      <c r="WPW18" s="343"/>
      <c r="WPX18" s="343"/>
      <c r="WPY18" s="343"/>
      <c r="WPZ18" s="343"/>
      <c r="WQA18" s="343"/>
      <c r="WQB18" s="343"/>
      <c r="WQC18" s="343"/>
      <c r="WQD18" s="343"/>
      <c r="WQE18" s="343"/>
      <c r="WQF18" s="343"/>
      <c r="WQG18" s="343"/>
      <c r="WQH18" s="343"/>
      <c r="WQI18" s="343"/>
      <c r="WQJ18" s="343"/>
      <c r="WQK18" s="343"/>
      <c r="WQL18" s="343"/>
      <c r="WQM18" s="343"/>
      <c r="WQN18" s="343"/>
      <c r="WQO18" s="343"/>
      <c r="WQP18" s="343"/>
      <c r="WQQ18" s="340"/>
      <c r="WQR18" s="340"/>
      <c r="WQS18" s="340"/>
      <c r="WQT18" s="340"/>
      <c r="WQU18" s="340"/>
      <c r="WQV18" s="340"/>
      <c r="WQW18" s="340"/>
      <c r="WQX18" s="340"/>
      <c r="WQY18" s="340"/>
      <c r="WQZ18" s="340"/>
      <c r="WRA18" s="340"/>
      <c r="WRB18" s="340"/>
      <c r="WRC18" s="340"/>
      <c r="WRD18" s="340"/>
      <c r="WRE18" s="340"/>
      <c r="WRF18" s="340"/>
      <c r="WRG18" s="340"/>
      <c r="WRH18" s="340"/>
      <c r="WRI18" s="340"/>
      <c r="WRJ18" s="340"/>
      <c r="WRK18" s="340"/>
      <c r="WRL18" s="340"/>
      <c r="WRM18" s="340"/>
      <c r="WRN18" s="340"/>
      <c r="WRO18" s="340"/>
      <c r="WRP18" s="340"/>
      <c r="WRQ18" s="340"/>
      <c r="WRR18" s="340"/>
      <c r="WRS18" s="340"/>
      <c r="WRT18" s="340"/>
      <c r="WRU18" s="340"/>
      <c r="WRV18" s="340"/>
      <c r="WRW18" s="340"/>
      <c r="WRX18" s="343"/>
      <c r="WRY18" s="343"/>
      <c r="WRZ18" s="343"/>
      <c r="WSA18" s="343"/>
      <c r="WSB18" s="343"/>
      <c r="WSC18" s="343"/>
      <c r="WSD18" s="343"/>
      <c r="WSE18" s="343"/>
      <c r="WSF18" s="343"/>
      <c r="WSG18" s="343"/>
      <c r="WSH18" s="343"/>
      <c r="WSI18" s="343"/>
      <c r="WSJ18" s="343"/>
      <c r="WSK18" s="343"/>
      <c r="WSL18" s="343"/>
      <c r="WSM18" s="343"/>
      <c r="WSN18" s="343"/>
      <c r="WSO18" s="343"/>
      <c r="WSP18" s="343"/>
      <c r="WSQ18" s="343"/>
      <c r="WSR18" s="343"/>
      <c r="WSS18" s="340"/>
      <c r="WST18" s="340"/>
      <c r="WSU18" s="340"/>
      <c r="WSV18" s="340"/>
      <c r="WSW18" s="340"/>
      <c r="WSX18" s="340"/>
      <c r="WSY18" s="340"/>
      <c r="WSZ18" s="340"/>
      <c r="WTA18" s="340"/>
      <c r="WTB18" s="340"/>
      <c r="WTC18" s="340"/>
      <c r="WTD18" s="340"/>
      <c r="WTE18" s="340"/>
      <c r="WTF18" s="340"/>
      <c r="WTG18" s="340"/>
      <c r="WTH18" s="340"/>
      <c r="WTI18" s="340"/>
      <c r="WTJ18" s="340"/>
      <c r="WTK18" s="340"/>
      <c r="WTL18" s="340"/>
      <c r="WTM18" s="340"/>
      <c r="WTN18" s="340"/>
      <c r="WTO18" s="340"/>
      <c r="WTP18" s="340"/>
      <c r="WTQ18" s="340"/>
      <c r="WTR18" s="340"/>
      <c r="WTS18" s="340"/>
      <c r="WTT18" s="340"/>
      <c r="WTU18" s="340"/>
      <c r="WTV18" s="340"/>
      <c r="WTW18" s="340"/>
      <c r="WTX18" s="340"/>
      <c r="WTY18" s="340"/>
      <c r="WTZ18" s="340"/>
      <c r="WUA18" s="340"/>
      <c r="WUB18" s="340"/>
      <c r="WUC18" s="340"/>
      <c r="WUD18" s="340"/>
      <c r="WUE18" s="340"/>
      <c r="WUF18" s="340"/>
      <c r="WUG18" s="340"/>
      <c r="WUH18" s="340"/>
      <c r="WUI18" s="340"/>
      <c r="WUJ18" s="340"/>
      <c r="WUK18" s="340"/>
      <c r="WUL18" s="340"/>
      <c r="WUM18" s="340"/>
      <c r="WUN18" s="340"/>
      <c r="WUO18" s="340"/>
      <c r="WUP18" s="340"/>
      <c r="WUQ18" s="340"/>
      <c r="WUR18" s="340"/>
      <c r="WUS18" s="340"/>
      <c r="WUT18" s="340"/>
      <c r="WUU18" s="340"/>
      <c r="WUV18" s="340"/>
      <c r="WUW18" s="340"/>
      <c r="WUX18" s="340"/>
      <c r="WUY18" s="340"/>
      <c r="WUZ18" s="340"/>
      <c r="WVA18" s="340"/>
      <c r="WVB18" s="340"/>
      <c r="WVC18" s="340"/>
      <c r="WVD18" s="340"/>
    </row>
    <row r="19" spans="1:16134" s="341" customFormat="1" ht="11.4" x14ac:dyDescent="0.2">
      <c r="A19" s="343"/>
      <c r="B19" s="362" t="s">
        <v>2620</v>
      </c>
      <c r="C19" s="363">
        <v>1121825886</v>
      </c>
      <c r="D19" s="364" t="s">
        <v>2621</v>
      </c>
      <c r="E19" s="360" t="s">
        <v>278</v>
      </c>
      <c r="F19" s="360" t="s">
        <v>423</v>
      </c>
      <c r="G19" s="360" t="s">
        <v>280</v>
      </c>
      <c r="H19" s="372" t="s">
        <v>2659</v>
      </c>
      <c r="WMT19" s="340"/>
      <c r="WMU19" s="343"/>
      <c r="WMV19" s="343"/>
      <c r="WMW19" s="343"/>
      <c r="WMX19" s="343"/>
      <c r="WMY19" s="343"/>
      <c r="WMZ19" s="343"/>
      <c r="WNA19" s="343"/>
      <c r="WNB19" s="343"/>
      <c r="WNC19" s="343"/>
      <c r="WND19" s="343"/>
      <c r="WNE19" s="343"/>
      <c r="WNF19" s="343"/>
      <c r="WNG19" s="343"/>
      <c r="WNH19" s="343"/>
      <c r="WNI19" s="343"/>
      <c r="WNJ19" s="343"/>
      <c r="WNK19" s="343"/>
      <c r="WNL19" s="343"/>
      <c r="WNM19" s="343"/>
      <c r="WNN19" s="343"/>
      <c r="WNO19" s="343"/>
      <c r="WNP19" s="343"/>
      <c r="WNQ19" s="343"/>
      <c r="WNR19" s="343"/>
      <c r="WNS19" s="343"/>
      <c r="WNT19" s="343"/>
      <c r="WNU19" s="343"/>
      <c r="WNV19" s="343"/>
      <c r="WNW19" s="343"/>
      <c r="WNX19" s="343"/>
      <c r="WNY19" s="343"/>
      <c r="WNZ19" s="343"/>
      <c r="WOA19" s="343"/>
      <c r="WOB19" s="343"/>
      <c r="WOC19" s="343"/>
      <c r="WOD19" s="343"/>
      <c r="WOE19" s="343"/>
      <c r="WOF19" s="343"/>
      <c r="WOG19" s="343"/>
      <c r="WOH19" s="343"/>
      <c r="WOI19" s="343"/>
      <c r="WOJ19" s="343"/>
      <c r="WOK19" s="343"/>
      <c r="WOL19" s="343"/>
      <c r="WOM19" s="343"/>
      <c r="WON19" s="343"/>
      <c r="WOO19" s="343"/>
      <c r="WOP19" s="343"/>
      <c r="WOQ19" s="343"/>
      <c r="WOR19" s="343"/>
      <c r="WOS19" s="343"/>
      <c r="WOT19" s="343"/>
      <c r="WOU19" s="343"/>
      <c r="WOV19" s="343"/>
      <c r="WOW19" s="343"/>
      <c r="WOX19" s="343"/>
      <c r="WOY19" s="343"/>
      <c r="WOZ19" s="343"/>
      <c r="WPA19" s="343"/>
      <c r="WPB19" s="343"/>
      <c r="WPC19" s="343"/>
      <c r="WPD19" s="343"/>
      <c r="WPE19" s="343"/>
      <c r="WPF19" s="343"/>
      <c r="WPG19" s="343"/>
      <c r="WPH19" s="343"/>
      <c r="WPI19" s="343"/>
      <c r="WPJ19" s="343"/>
      <c r="WPK19" s="343"/>
      <c r="WPL19" s="343"/>
      <c r="WPM19" s="343"/>
      <c r="WPN19" s="343"/>
      <c r="WPO19" s="343"/>
      <c r="WPP19" s="343"/>
      <c r="WPQ19" s="343"/>
      <c r="WPR19" s="343"/>
      <c r="WPS19" s="343"/>
      <c r="WPT19" s="343"/>
      <c r="WPU19" s="343"/>
      <c r="WPV19" s="343"/>
      <c r="WPW19" s="343"/>
      <c r="WPX19" s="343"/>
      <c r="WPY19" s="343"/>
      <c r="WPZ19" s="343"/>
      <c r="WQA19" s="343"/>
      <c r="WQB19" s="343"/>
      <c r="WQC19" s="343"/>
      <c r="WQD19" s="343"/>
      <c r="WQE19" s="343"/>
      <c r="WQF19" s="343"/>
      <c r="WQG19" s="343"/>
      <c r="WQH19" s="343"/>
      <c r="WQI19" s="343"/>
      <c r="WQJ19" s="343"/>
      <c r="WQK19" s="343"/>
      <c r="WQL19" s="343"/>
      <c r="WQM19" s="343"/>
      <c r="WQN19" s="343"/>
      <c r="WQO19" s="343"/>
      <c r="WQP19" s="343"/>
      <c r="WQQ19" s="343"/>
      <c r="WQR19" s="343"/>
      <c r="WQS19" s="343"/>
      <c r="WQT19" s="343"/>
      <c r="WQU19" s="343"/>
      <c r="WQV19" s="343"/>
      <c r="WQW19" s="343"/>
      <c r="WQX19" s="343"/>
      <c r="WQY19" s="343"/>
      <c r="WQZ19" s="343"/>
      <c r="WRA19" s="343"/>
      <c r="WRB19" s="343"/>
      <c r="WRC19" s="343"/>
      <c r="WRD19" s="343"/>
      <c r="WRE19" s="343"/>
      <c r="WRF19" s="343"/>
      <c r="WRG19" s="343"/>
      <c r="WRH19" s="343"/>
      <c r="WRI19" s="343"/>
      <c r="WRJ19" s="343"/>
      <c r="WRK19" s="343"/>
      <c r="WRL19" s="343"/>
      <c r="WRM19" s="343"/>
      <c r="WRN19" s="343"/>
      <c r="WRO19" s="343"/>
      <c r="WRP19" s="343"/>
      <c r="WRQ19" s="343"/>
      <c r="WRR19" s="343"/>
      <c r="WRS19" s="343"/>
      <c r="WRT19" s="343"/>
      <c r="WRU19" s="343"/>
      <c r="WRV19" s="343"/>
      <c r="WRW19" s="343"/>
      <c r="WRX19" s="343"/>
      <c r="WRY19" s="343"/>
      <c r="WRZ19" s="343"/>
      <c r="WSA19" s="343"/>
      <c r="WSB19" s="343"/>
      <c r="WSC19" s="343"/>
      <c r="WSD19" s="343"/>
      <c r="WSE19" s="343"/>
      <c r="WSF19" s="343"/>
      <c r="WSG19" s="343"/>
      <c r="WSH19" s="343"/>
      <c r="WSI19" s="343"/>
      <c r="WSJ19" s="343"/>
      <c r="WSK19" s="343"/>
      <c r="WSL19" s="343"/>
      <c r="WSM19" s="343"/>
      <c r="WSN19" s="343"/>
      <c r="WSO19" s="343"/>
      <c r="WSP19" s="343"/>
    </row>
    <row r="20" spans="1:16134" s="341" customFormat="1" ht="11.4" x14ac:dyDescent="0.2">
      <c r="A20" s="343"/>
      <c r="B20" s="362" t="s">
        <v>2623</v>
      </c>
      <c r="C20" s="368">
        <v>1121954011</v>
      </c>
      <c r="D20" s="369" t="s">
        <v>2624</v>
      </c>
      <c r="E20" s="360" t="s">
        <v>278</v>
      </c>
      <c r="F20" s="360" t="s">
        <v>423</v>
      </c>
      <c r="G20" s="360" t="s">
        <v>280</v>
      </c>
      <c r="H20" s="372" t="s">
        <v>2660</v>
      </c>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0"/>
      <c r="BD20" s="340"/>
      <c r="BE20" s="340"/>
      <c r="BF20" s="340"/>
      <c r="BG20" s="340"/>
      <c r="BH20" s="340"/>
      <c r="BI20" s="340"/>
      <c r="BJ20" s="340"/>
      <c r="BK20" s="340"/>
      <c r="BL20" s="340"/>
      <c r="BM20" s="340"/>
      <c r="BN20" s="340"/>
      <c r="BO20" s="340"/>
      <c r="BP20" s="340"/>
      <c r="BQ20" s="340"/>
      <c r="BR20" s="340"/>
      <c r="BS20" s="340"/>
      <c r="BT20" s="340"/>
      <c r="BU20" s="340"/>
      <c r="BV20" s="340"/>
      <c r="BW20" s="340"/>
      <c r="BX20" s="340"/>
      <c r="BY20" s="340"/>
      <c r="BZ20" s="340"/>
      <c r="CA20" s="340"/>
      <c r="CB20" s="340"/>
      <c r="CC20" s="340"/>
      <c r="CD20" s="340"/>
      <c r="CE20" s="340"/>
      <c r="CF20" s="340"/>
      <c r="CG20" s="340"/>
      <c r="CH20" s="340"/>
      <c r="CI20" s="340"/>
      <c r="CJ20" s="340"/>
      <c r="CK20" s="340"/>
      <c r="CL20" s="340"/>
      <c r="CM20" s="340"/>
      <c r="CN20" s="340"/>
      <c r="CO20" s="340"/>
      <c r="CP20" s="340"/>
      <c r="CQ20" s="340"/>
      <c r="CR20" s="340"/>
      <c r="CS20" s="340"/>
      <c r="CT20" s="340"/>
      <c r="CU20" s="340"/>
      <c r="CV20" s="340"/>
      <c r="CW20" s="340"/>
      <c r="CX20" s="340"/>
      <c r="CY20" s="340"/>
      <c r="CZ20" s="340"/>
      <c r="DA20" s="340"/>
      <c r="DB20" s="340"/>
      <c r="DC20" s="340"/>
      <c r="DD20" s="340"/>
      <c r="DE20" s="340"/>
      <c r="DF20" s="340"/>
      <c r="DG20" s="340"/>
      <c r="DH20" s="340"/>
      <c r="DI20" s="340"/>
      <c r="DJ20" s="340"/>
      <c r="DK20" s="340"/>
      <c r="DL20" s="340"/>
      <c r="DM20" s="340"/>
      <c r="DN20" s="340"/>
      <c r="DO20" s="340"/>
      <c r="DP20" s="340"/>
      <c r="DQ20" s="340"/>
      <c r="DR20" s="340"/>
      <c r="DS20" s="340"/>
      <c r="DT20" s="340"/>
      <c r="DU20" s="340"/>
      <c r="DV20" s="340"/>
      <c r="DW20" s="340"/>
      <c r="DX20" s="340"/>
      <c r="DY20" s="340"/>
      <c r="DZ20" s="340"/>
      <c r="EA20" s="340"/>
      <c r="EB20" s="340"/>
      <c r="EC20" s="340"/>
      <c r="ED20" s="340"/>
      <c r="EE20" s="340"/>
      <c r="EF20" s="340"/>
      <c r="EG20" s="340"/>
      <c r="EH20" s="340"/>
      <c r="EI20" s="340"/>
      <c r="EJ20" s="340"/>
      <c r="EK20" s="340"/>
      <c r="EL20" s="340"/>
      <c r="EM20" s="340"/>
      <c r="EN20" s="340"/>
      <c r="EO20" s="340"/>
      <c r="EP20" s="340"/>
      <c r="EQ20" s="340"/>
      <c r="ER20" s="340"/>
      <c r="ES20" s="340"/>
      <c r="ET20" s="340"/>
      <c r="EU20" s="340"/>
      <c r="EV20" s="340"/>
      <c r="EW20" s="340"/>
      <c r="EX20" s="340"/>
      <c r="EY20" s="340"/>
      <c r="EZ20" s="340"/>
      <c r="FA20" s="340"/>
      <c r="FB20" s="340"/>
      <c r="FC20" s="340"/>
      <c r="FD20" s="340"/>
      <c r="FE20" s="340"/>
      <c r="FF20" s="340"/>
      <c r="FG20" s="340"/>
      <c r="FH20" s="340"/>
      <c r="FI20" s="340"/>
      <c r="FJ20" s="340"/>
      <c r="FK20" s="340"/>
      <c r="FL20" s="340"/>
      <c r="FM20" s="340"/>
      <c r="FN20" s="340"/>
      <c r="FO20" s="340"/>
      <c r="FP20" s="340"/>
      <c r="FQ20" s="340"/>
      <c r="FR20" s="340"/>
      <c r="FS20" s="340"/>
      <c r="FT20" s="340"/>
      <c r="FU20" s="340"/>
      <c r="FV20" s="340"/>
      <c r="FW20" s="340"/>
      <c r="FX20" s="340"/>
      <c r="FY20" s="340"/>
      <c r="FZ20" s="340"/>
      <c r="GA20" s="340"/>
      <c r="GB20" s="340"/>
      <c r="GC20" s="340"/>
      <c r="GD20" s="340"/>
      <c r="GE20" s="340"/>
      <c r="GF20" s="340"/>
      <c r="GG20" s="340"/>
      <c r="GH20" s="340"/>
      <c r="GI20" s="340"/>
      <c r="GJ20" s="340"/>
      <c r="GK20" s="340"/>
      <c r="GL20" s="340"/>
      <c r="GM20" s="340"/>
      <c r="GN20" s="340"/>
      <c r="GO20" s="340"/>
      <c r="GP20" s="340"/>
      <c r="GQ20" s="340"/>
      <c r="GR20" s="340"/>
      <c r="GS20" s="340"/>
      <c r="GT20" s="340"/>
      <c r="GU20" s="340"/>
      <c r="GV20" s="340"/>
      <c r="GW20" s="340"/>
      <c r="GX20" s="340"/>
      <c r="GY20" s="340"/>
      <c r="GZ20" s="340"/>
      <c r="HA20" s="340"/>
      <c r="HB20" s="340"/>
      <c r="HC20" s="340"/>
      <c r="HD20" s="340"/>
      <c r="HE20" s="340"/>
      <c r="HF20" s="340"/>
      <c r="HG20" s="340"/>
      <c r="HH20" s="340"/>
      <c r="HI20" s="340"/>
      <c r="HJ20" s="340"/>
      <c r="HK20" s="340"/>
      <c r="HL20" s="340"/>
      <c r="HM20" s="340"/>
      <c r="HN20" s="340"/>
      <c r="HO20" s="340"/>
      <c r="HP20" s="340"/>
      <c r="HQ20" s="340"/>
      <c r="HR20" s="340"/>
      <c r="HS20" s="340"/>
      <c r="HT20" s="340"/>
      <c r="HU20" s="340"/>
      <c r="HV20" s="340"/>
      <c r="HW20" s="340"/>
      <c r="HX20" s="340"/>
      <c r="HY20" s="340"/>
      <c r="HZ20" s="340"/>
      <c r="IA20" s="340"/>
      <c r="IB20" s="340"/>
      <c r="IC20" s="340"/>
      <c r="ID20" s="340"/>
      <c r="IE20" s="340"/>
      <c r="IF20" s="340"/>
      <c r="IG20" s="340"/>
      <c r="IH20" s="340"/>
      <c r="II20" s="340"/>
      <c r="IJ20" s="340"/>
      <c r="IK20" s="340"/>
      <c r="IL20" s="340"/>
      <c r="IM20" s="340"/>
      <c r="IN20" s="340"/>
      <c r="IO20" s="340"/>
      <c r="IP20" s="340"/>
      <c r="IQ20" s="340"/>
      <c r="IR20" s="340"/>
      <c r="IS20" s="340"/>
      <c r="IT20" s="340"/>
      <c r="IU20" s="340"/>
      <c r="IV20" s="340"/>
      <c r="IW20" s="340"/>
      <c r="IX20" s="340"/>
      <c r="IY20" s="340"/>
      <c r="IZ20" s="340"/>
      <c r="JA20" s="340"/>
      <c r="JB20" s="340"/>
      <c r="JC20" s="340"/>
      <c r="JD20" s="340"/>
      <c r="JE20" s="340"/>
      <c r="JF20" s="340"/>
      <c r="JG20" s="340"/>
      <c r="JH20" s="340"/>
      <c r="JI20" s="340"/>
      <c r="JJ20" s="340"/>
      <c r="JK20" s="340"/>
      <c r="JL20" s="340"/>
      <c r="JM20" s="340"/>
      <c r="JN20" s="340"/>
      <c r="JO20" s="340"/>
      <c r="JP20" s="340"/>
      <c r="JQ20" s="340"/>
      <c r="JR20" s="340"/>
      <c r="JS20" s="340"/>
      <c r="JT20" s="340"/>
      <c r="JU20" s="340"/>
      <c r="JV20" s="340"/>
      <c r="JW20" s="340"/>
      <c r="JX20" s="340"/>
      <c r="JY20" s="340"/>
      <c r="JZ20" s="340"/>
      <c r="KA20" s="340"/>
      <c r="KB20" s="340"/>
      <c r="KC20" s="340"/>
      <c r="KD20" s="340"/>
      <c r="KE20" s="340"/>
      <c r="KF20" s="340"/>
      <c r="KG20" s="340"/>
      <c r="KH20" s="340"/>
      <c r="KI20" s="340"/>
      <c r="KJ20" s="340"/>
      <c r="KK20" s="340"/>
      <c r="KL20" s="340"/>
      <c r="KM20" s="340"/>
      <c r="KN20" s="340"/>
      <c r="KO20" s="340"/>
      <c r="KP20" s="340"/>
      <c r="KQ20" s="340"/>
      <c r="KR20" s="340"/>
      <c r="KS20" s="340"/>
      <c r="KT20" s="340"/>
      <c r="KU20" s="340"/>
      <c r="KV20" s="340"/>
      <c r="KW20" s="340"/>
      <c r="KX20" s="340"/>
      <c r="KY20" s="340"/>
      <c r="KZ20" s="340"/>
      <c r="LA20" s="340"/>
      <c r="LB20" s="340"/>
      <c r="LC20" s="340"/>
      <c r="LD20" s="340"/>
      <c r="LE20" s="340"/>
      <c r="LF20" s="340"/>
      <c r="LG20" s="340"/>
      <c r="LH20" s="340"/>
      <c r="LI20" s="340"/>
      <c r="LJ20" s="340"/>
      <c r="LK20" s="340"/>
      <c r="LL20" s="340"/>
      <c r="LM20" s="340"/>
      <c r="LN20" s="340"/>
      <c r="LO20" s="340"/>
      <c r="LP20" s="340"/>
      <c r="LQ20" s="340"/>
      <c r="LR20" s="340"/>
      <c r="LS20" s="340"/>
      <c r="LT20" s="340"/>
      <c r="LU20" s="340"/>
      <c r="LV20" s="340"/>
      <c r="LW20" s="340"/>
      <c r="LX20" s="340"/>
      <c r="LY20" s="340"/>
      <c r="LZ20" s="340"/>
      <c r="MA20" s="340"/>
      <c r="MB20" s="340"/>
      <c r="MC20" s="340"/>
      <c r="MD20" s="340"/>
      <c r="ME20" s="340"/>
      <c r="MF20" s="340"/>
      <c r="MG20" s="340"/>
      <c r="MH20" s="340"/>
      <c r="MI20" s="340"/>
      <c r="MJ20" s="340"/>
      <c r="MK20" s="340"/>
      <c r="ML20" s="340"/>
      <c r="MM20" s="340"/>
      <c r="MN20" s="340"/>
      <c r="MO20" s="340"/>
      <c r="MP20" s="340"/>
      <c r="MQ20" s="340"/>
      <c r="MR20" s="340"/>
      <c r="MS20" s="340"/>
      <c r="MT20" s="340"/>
      <c r="MU20" s="340"/>
      <c r="MV20" s="340"/>
      <c r="MW20" s="340"/>
      <c r="MX20" s="340"/>
      <c r="MY20" s="340"/>
      <c r="MZ20" s="340"/>
      <c r="NA20" s="340"/>
      <c r="NB20" s="340"/>
      <c r="NC20" s="340"/>
      <c r="ND20" s="340"/>
      <c r="NE20" s="340"/>
      <c r="NF20" s="340"/>
      <c r="NG20" s="340"/>
      <c r="NH20" s="340"/>
      <c r="NI20" s="340"/>
      <c r="NJ20" s="340"/>
      <c r="NK20" s="340"/>
      <c r="NL20" s="340"/>
      <c r="NM20" s="340"/>
      <c r="NN20" s="340"/>
      <c r="NO20" s="340"/>
      <c r="NP20" s="340"/>
      <c r="NQ20" s="340"/>
      <c r="NR20" s="340"/>
      <c r="NS20" s="340"/>
      <c r="NT20" s="340"/>
      <c r="NU20" s="340"/>
      <c r="NV20" s="340"/>
      <c r="NW20" s="340"/>
      <c r="NX20" s="340"/>
      <c r="NY20" s="340"/>
      <c r="NZ20" s="340"/>
      <c r="OA20" s="340"/>
      <c r="OB20" s="340"/>
      <c r="OC20" s="340"/>
      <c r="OD20" s="340"/>
      <c r="OE20" s="340"/>
      <c r="OF20" s="340"/>
      <c r="OG20" s="340"/>
      <c r="OH20" s="340"/>
      <c r="OI20" s="340"/>
      <c r="OJ20" s="340"/>
      <c r="OK20" s="340"/>
      <c r="OL20" s="340"/>
      <c r="OM20" s="340"/>
      <c r="ON20" s="340"/>
      <c r="OO20" s="340"/>
      <c r="OP20" s="340"/>
      <c r="OQ20" s="340"/>
      <c r="OR20" s="340"/>
      <c r="OS20" s="340"/>
      <c r="OT20" s="340"/>
      <c r="OU20" s="340"/>
      <c r="OV20" s="340"/>
      <c r="OW20" s="340"/>
      <c r="OX20" s="340"/>
      <c r="OY20" s="340"/>
      <c r="OZ20" s="340"/>
      <c r="PA20" s="340"/>
      <c r="PB20" s="340"/>
      <c r="PC20" s="340"/>
      <c r="PD20" s="340"/>
      <c r="PE20" s="340"/>
      <c r="PF20" s="340"/>
      <c r="PG20" s="340"/>
      <c r="PH20" s="340"/>
      <c r="PI20" s="340"/>
      <c r="PJ20" s="340"/>
      <c r="PK20" s="340"/>
      <c r="PL20" s="340"/>
      <c r="PM20" s="340"/>
      <c r="PN20" s="340"/>
      <c r="PO20" s="340"/>
      <c r="PP20" s="340"/>
      <c r="PQ20" s="340"/>
      <c r="PR20" s="340"/>
      <c r="PS20" s="340"/>
      <c r="PT20" s="340"/>
      <c r="PU20" s="340"/>
      <c r="PV20" s="340"/>
      <c r="PW20" s="340"/>
      <c r="PX20" s="340"/>
      <c r="PY20" s="340"/>
      <c r="PZ20" s="340"/>
      <c r="QA20" s="340"/>
      <c r="QB20" s="340"/>
      <c r="QC20" s="340"/>
      <c r="QD20" s="340"/>
      <c r="QE20" s="340"/>
      <c r="QF20" s="340"/>
      <c r="QG20" s="340"/>
      <c r="QH20" s="340"/>
      <c r="QI20" s="340"/>
      <c r="QJ20" s="340"/>
      <c r="QK20" s="340"/>
      <c r="QL20" s="340"/>
      <c r="QM20" s="340"/>
      <c r="QN20" s="340"/>
      <c r="QO20" s="340"/>
      <c r="QP20" s="340"/>
      <c r="QQ20" s="340"/>
      <c r="QR20" s="340"/>
      <c r="QS20" s="340"/>
      <c r="QT20" s="340"/>
      <c r="QU20" s="340"/>
      <c r="QV20" s="340"/>
      <c r="QW20" s="340"/>
      <c r="QX20" s="340"/>
      <c r="QY20" s="340"/>
      <c r="QZ20" s="340"/>
      <c r="RA20" s="340"/>
      <c r="RB20" s="340"/>
      <c r="RC20" s="340"/>
      <c r="RD20" s="340"/>
      <c r="RE20" s="340"/>
      <c r="RF20" s="340"/>
      <c r="RG20" s="340"/>
      <c r="RH20" s="340"/>
      <c r="RI20" s="340"/>
      <c r="RJ20" s="340"/>
      <c r="RK20" s="340"/>
      <c r="RL20" s="340"/>
      <c r="RM20" s="340"/>
      <c r="RN20" s="340"/>
      <c r="RO20" s="340"/>
      <c r="RP20" s="340"/>
      <c r="RQ20" s="340"/>
      <c r="RR20" s="340"/>
      <c r="RS20" s="340"/>
      <c r="RT20" s="340"/>
      <c r="RU20" s="340"/>
      <c r="RV20" s="340"/>
      <c r="RW20" s="340"/>
      <c r="RX20" s="340"/>
      <c r="RY20" s="340"/>
      <c r="RZ20" s="340"/>
      <c r="SA20" s="340"/>
      <c r="SB20" s="340"/>
      <c r="SC20" s="340"/>
      <c r="SD20" s="340"/>
      <c r="SE20" s="340"/>
      <c r="SF20" s="340"/>
      <c r="SG20" s="340"/>
      <c r="SH20" s="340"/>
      <c r="SI20" s="340"/>
      <c r="SJ20" s="340"/>
      <c r="SK20" s="340"/>
      <c r="SL20" s="340"/>
      <c r="SM20" s="340"/>
      <c r="SN20" s="340"/>
      <c r="SO20" s="340"/>
      <c r="SP20" s="340"/>
      <c r="SQ20" s="340"/>
      <c r="SR20" s="340"/>
      <c r="SS20" s="340"/>
      <c r="ST20" s="340"/>
      <c r="SU20" s="340"/>
      <c r="SV20" s="340"/>
      <c r="SW20" s="340"/>
      <c r="SX20" s="340"/>
      <c r="SY20" s="340"/>
      <c r="SZ20" s="340"/>
      <c r="TA20" s="340"/>
      <c r="TB20" s="340"/>
      <c r="TC20" s="340"/>
      <c r="TD20" s="340"/>
      <c r="TE20" s="340"/>
      <c r="TF20" s="340"/>
      <c r="TG20" s="340"/>
      <c r="TH20" s="340"/>
      <c r="TI20" s="340"/>
      <c r="TJ20" s="340"/>
      <c r="TK20" s="340"/>
      <c r="TL20" s="340"/>
      <c r="TM20" s="340"/>
      <c r="TN20" s="340"/>
      <c r="TO20" s="340"/>
      <c r="TP20" s="340"/>
      <c r="TQ20" s="340"/>
      <c r="TR20" s="340"/>
      <c r="TS20" s="340"/>
      <c r="TT20" s="340"/>
      <c r="TU20" s="340"/>
      <c r="TV20" s="340"/>
      <c r="TW20" s="340"/>
      <c r="TX20" s="340"/>
      <c r="TY20" s="340"/>
      <c r="TZ20" s="340"/>
      <c r="UA20" s="340"/>
      <c r="UB20" s="340"/>
      <c r="UC20" s="340"/>
      <c r="UD20" s="340"/>
      <c r="UE20" s="340"/>
      <c r="UF20" s="340"/>
      <c r="UG20" s="340"/>
      <c r="UH20" s="340"/>
      <c r="UI20" s="340"/>
      <c r="UJ20" s="340"/>
      <c r="UK20" s="340"/>
      <c r="UL20" s="340"/>
      <c r="UM20" s="340"/>
      <c r="UN20" s="340"/>
      <c r="UO20" s="340"/>
      <c r="UP20" s="340"/>
      <c r="UQ20" s="340"/>
      <c r="UR20" s="340"/>
      <c r="US20" s="340"/>
      <c r="UT20" s="340"/>
      <c r="UU20" s="340"/>
      <c r="UV20" s="340"/>
      <c r="UW20" s="340"/>
      <c r="UX20" s="340"/>
      <c r="UY20" s="340"/>
      <c r="UZ20" s="340"/>
      <c r="VA20" s="340"/>
      <c r="VB20" s="340"/>
      <c r="VC20" s="340"/>
      <c r="VD20" s="340"/>
      <c r="VE20" s="340"/>
      <c r="VF20" s="340"/>
      <c r="VG20" s="340"/>
      <c r="VH20" s="340"/>
      <c r="VI20" s="340"/>
      <c r="VJ20" s="340"/>
      <c r="VK20" s="340"/>
      <c r="VL20" s="340"/>
      <c r="VM20" s="340"/>
      <c r="VN20" s="340"/>
      <c r="VO20" s="340"/>
      <c r="VP20" s="340"/>
      <c r="VQ20" s="340"/>
      <c r="VR20" s="340"/>
      <c r="VS20" s="340"/>
      <c r="VT20" s="340"/>
      <c r="VU20" s="340"/>
      <c r="VV20" s="340"/>
      <c r="VW20" s="340"/>
      <c r="VX20" s="340"/>
      <c r="VY20" s="340"/>
      <c r="VZ20" s="340"/>
      <c r="WA20" s="340"/>
      <c r="WB20" s="340"/>
      <c r="WC20" s="340"/>
      <c r="WD20" s="340"/>
      <c r="WE20" s="340"/>
      <c r="WF20" s="340"/>
      <c r="WG20" s="340"/>
      <c r="WH20" s="340"/>
      <c r="WI20" s="340"/>
      <c r="WJ20" s="340"/>
      <c r="WK20" s="340"/>
      <c r="WL20" s="340"/>
      <c r="WM20" s="340"/>
      <c r="WN20" s="340"/>
      <c r="WO20" s="340"/>
      <c r="WP20" s="340"/>
      <c r="WQ20" s="340"/>
      <c r="WR20" s="340"/>
      <c r="WS20" s="340"/>
      <c r="WT20" s="340"/>
      <c r="WU20" s="340"/>
      <c r="WV20" s="340"/>
      <c r="WW20" s="340"/>
      <c r="WX20" s="340"/>
      <c r="WY20" s="340"/>
      <c r="WZ20" s="340"/>
      <c r="XA20" s="340"/>
      <c r="XB20" s="340"/>
      <c r="XC20" s="340"/>
      <c r="XD20" s="340"/>
      <c r="XE20" s="340"/>
      <c r="XF20" s="340"/>
      <c r="XG20" s="340"/>
      <c r="XH20" s="340"/>
      <c r="XI20" s="340"/>
      <c r="XJ20" s="340"/>
      <c r="XK20" s="340"/>
      <c r="XL20" s="340"/>
      <c r="XM20" s="340"/>
      <c r="XN20" s="340"/>
      <c r="XO20" s="340"/>
      <c r="XP20" s="340"/>
      <c r="XQ20" s="340"/>
      <c r="XR20" s="340"/>
      <c r="XS20" s="340"/>
      <c r="XT20" s="340"/>
      <c r="XU20" s="340"/>
      <c r="XV20" s="340"/>
      <c r="XW20" s="340"/>
      <c r="XX20" s="340"/>
      <c r="XY20" s="340"/>
      <c r="XZ20" s="340"/>
      <c r="YA20" s="340"/>
      <c r="YB20" s="340"/>
      <c r="YC20" s="340"/>
      <c r="YD20" s="340"/>
      <c r="YE20" s="340"/>
      <c r="YF20" s="340"/>
      <c r="YG20" s="340"/>
      <c r="YH20" s="340"/>
      <c r="YI20" s="340"/>
      <c r="YJ20" s="340"/>
      <c r="YK20" s="340"/>
      <c r="YL20" s="340"/>
      <c r="YM20" s="340"/>
      <c r="YN20" s="340"/>
      <c r="YO20" s="340"/>
      <c r="YP20" s="340"/>
      <c r="YQ20" s="340"/>
      <c r="YR20" s="340"/>
      <c r="YS20" s="340"/>
      <c r="YT20" s="340"/>
      <c r="YU20" s="340"/>
      <c r="YV20" s="340"/>
      <c r="YW20" s="340"/>
      <c r="YX20" s="340"/>
      <c r="YY20" s="340"/>
      <c r="YZ20" s="340"/>
      <c r="ZA20" s="340"/>
      <c r="ZB20" s="340"/>
      <c r="ZC20" s="340"/>
      <c r="ZD20" s="340"/>
      <c r="ZE20" s="340"/>
      <c r="ZF20" s="340"/>
      <c r="ZG20" s="340"/>
      <c r="ZH20" s="340"/>
      <c r="ZI20" s="340"/>
      <c r="ZJ20" s="340"/>
      <c r="ZK20" s="340"/>
      <c r="ZL20" s="340"/>
      <c r="ZM20" s="340"/>
      <c r="ZN20" s="340"/>
      <c r="ZO20" s="340"/>
      <c r="ZP20" s="340"/>
      <c r="ZQ20" s="340"/>
      <c r="ZR20" s="340"/>
      <c r="ZS20" s="340"/>
      <c r="ZT20" s="340"/>
      <c r="ZU20" s="340"/>
      <c r="ZV20" s="340"/>
      <c r="ZW20" s="340"/>
      <c r="ZX20" s="340"/>
      <c r="ZY20" s="340"/>
      <c r="ZZ20" s="340"/>
      <c r="AAA20" s="340"/>
      <c r="AAB20" s="340"/>
      <c r="AAC20" s="340"/>
      <c r="AAD20" s="340"/>
      <c r="AAE20" s="340"/>
      <c r="AAF20" s="340"/>
      <c r="AAG20" s="340"/>
      <c r="AAH20" s="340"/>
      <c r="AAI20" s="340"/>
      <c r="AAJ20" s="340"/>
      <c r="AAK20" s="340"/>
      <c r="AAL20" s="340"/>
      <c r="AAM20" s="340"/>
      <c r="AAN20" s="340"/>
      <c r="AAO20" s="340"/>
      <c r="AAP20" s="340"/>
      <c r="AAQ20" s="340"/>
      <c r="AAR20" s="340"/>
      <c r="AAS20" s="340"/>
      <c r="AAT20" s="340"/>
      <c r="AAU20" s="340"/>
      <c r="AAV20" s="340"/>
      <c r="AAW20" s="340"/>
      <c r="AAX20" s="340"/>
      <c r="AAY20" s="340"/>
      <c r="AAZ20" s="340"/>
      <c r="ABA20" s="340"/>
      <c r="ABB20" s="340"/>
      <c r="ABC20" s="340"/>
      <c r="ABD20" s="340"/>
      <c r="ABE20" s="340"/>
      <c r="ABF20" s="340"/>
      <c r="ABG20" s="340"/>
      <c r="ABH20" s="340"/>
      <c r="ABI20" s="340"/>
      <c r="ABJ20" s="340"/>
      <c r="ABK20" s="340"/>
      <c r="ABL20" s="340"/>
      <c r="ABM20" s="340"/>
      <c r="ABN20" s="340"/>
      <c r="ABO20" s="340"/>
      <c r="ABP20" s="340"/>
      <c r="ABQ20" s="340"/>
      <c r="ABR20" s="340"/>
      <c r="ABS20" s="340"/>
      <c r="ABT20" s="340"/>
      <c r="ABU20" s="340"/>
      <c r="ABV20" s="340"/>
      <c r="ABW20" s="340"/>
      <c r="ABX20" s="340"/>
      <c r="ABY20" s="340"/>
      <c r="ABZ20" s="340"/>
      <c r="ACA20" s="340"/>
      <c r="ACB20" s="340"/>
      <c r="ACC20" s="340"/>
      <c r="ACD20" s="340"/>
      <c r="ACE20" s="340"/>
      <c r="ACF20" s="340"/>
      <c r="ACG20" s="340"/>
      <c r="ACH20" s="340"/>
      <c r="ACI20" s="340"/>
      <c r="ACJ20" s="340"/>
      <c r="ACK20" s="340"/>
      <c r="ACL20" s="340"/>
      <c r="ACM20" s="340"/>
      <c r="ACN20" s="340"/>
      <c r="ACO20" s="340"/>
      <c r="ACP20" s="340"/>
      <c r="ACQ20" s="340"/>
      <c r="ACR20" s="340"/>
      <c r="ACS20" s="340"/>
      <c r="ACT20" s="340"/>
      <c r="ACU20" s="340"/>
      <c r="ACV20" s="340"/>
      <c r="ACW20" s="340"/>
      <c r="ACX20" s="340"/>
      <c r="ACY20" s="340"/>
      <c r="ACZ20" s="340"/>
      <c r="ADA20" s="340"/>
      <c r="ADB20" s="340"/>
      <c r="ADC20" s="340"/>
      <c r="ADD20" s="340"/>
      <c r="ADE20" s="340"/>
      <c r="ADF20" s="340"/>
      <c r="ADG20" s="340"/>
      <c r="ADH20" s="340"/>
      <c r="ADI20" s="340"/>
      <c r="ADJ20" s="340"/>
      <c r="ADK20" s="340"/>
      <c r="ADL20" s="340"/>
      <c r="ADM20" s="340"/>
      <c r="ADN20" s="340"/>
      <c r="ADO20" s="340"/>
      <c r="ADP20" s="340"/>
      <c r="ADQ20" s="340"/>
      <c r="ADR20" s="340"/>
      <c r="ADS20" s="340"/>
      <c r="ADT20" s="340"/>
      <c r="ADU20" s="340"/>
      <c r="ADV20" s="340"/>
      <c r="ADW20" s="340"/>
      <c r="ADX20" s="340"/>
      <c r="ADY20" s="340"/>
      <c r="ADZ20" s="340"/>
      <c r="AEA20" s="340"/>
      <c r="AEB20" s="340"/>
      <c r="AEC20" s="340"/>
      <c r="AED20" s="340"/>
      <c r="AEE20" s="340"/>
      <c r="AEF20" s="340"/>
      <c r="AEG20" s="340"/>
      <c r="AEH20" s="340"/>
      <c r="AEI20" s="340"/>
      <c r="AEJ20" s="340"/>
      <c r="AEK20" s="340"/>
      <c r="AEL20" s="340"/>
      <c r="AEM20" s="340"/>
      <c r="AEN20" s="340"/>
      <c r="AEO20" s="340"/>
      <c r="AEP20" s="340"/>
      <c r="AEQ20" s="340"/>
      <c r="AER20" s="340"/>
      <c r="AES20" s="340"/>
      <c r="AET20" s="340"/>
      <c r="AEU20" s="340"/>
      <c r="AEV20" s="340"/>
      <c r="AEW20" s="340"/>
      <c r="AEX20" s="340"/>
      <c r="AEY20" s="340"/>
      <c r="AEZ20" s="340"/>
      <c r="AFA20" s="340"/>
      <c r="AFB20" s="340"/>
      <c r="AFC20" s="340"/>
      <c r="AFD20" s="340"/>
      <c r="AFE20" s="340"/>
      <c r="AFF20" s="340"/>
      <c r="AFG20" s="340"/>
      <c r="AFH20" s="340"/>
      <c r="AFI20" s="340"/>
      <c r="AFJ20" s="340"/>
      <c r="AFK20" s="340"/>
      <c r="AFL20" s="340"/>
      <c r="AFM20" s="340"/>
      <c r="AFN20" s="340"/>
      <c r="AFO20" s="340"/>
      <c r="AFP20" s="340"/>
      <c r="AFQ20" s="340"/>
      <c r="AFR20" s="340"/>
      <c r="AFS20" s="340"/>
      <c r="AFT20" s="340"/>
      <c r="AFU20" s="340"/>
      <c r="AFV20" s="340"/>
      <c r="AFW20" s="340"/>
      <c r="AFX20" s="340"/>
      <c r="AFY20" s="340"/>
      <c r="AFZ20" s="340"/>
      <c r="AGA20" s="340"/>
      <c r="AGB20" s="340"/>
      <c r="AGC20" s="340"/>
      <c r="AGD20" s="340"/>
      <c r="AGE20" s="340"/>
      <c r="AGF20" s="340"/>
      <c r="AGG20" s="340"/>
      <c r="AGH20" s="340"/>
      <c r="AGI20" s="340"/>
      <c r="AGJ20" s="340"/>
      <c r="AGK20" s="340"/>
      <c r="AGL20" s="340"/>
      <c r="AGM20" s="340"/>
      <c r="AGN20" s="340"/>
      <c r="AGO20" s="340"/>
      <c r="AGP20" s="340"/>
      <c r="AGQ20" s="340"/>
      <c r="AGR20" s="340"/>
      <c r="AGS20" s="340"/>
      <c r="AGT20" s="340"/>
      <c r="AGU20" s="340"/>
      <c r="AGV20" s="340"/>
      <c r="AGW20" s="340"/>
      <c r="AGX20" s="340"/>
      <c r="AGY20" s="340"/>
      <c r="AGZ20" s="340"/>
      <c r="AHA20" s="340"/>
      <c r="AHB20" s="340"/>
      <c r="AHC20" s="340"/>
      <c r="AHD20" s="340"/>
      <c r="AHE20" s="340"/>
      <c r="AHF20" s="340"/>
      <c r="AHG20" s="340"/>
      <c r="AHH20" s="340"/>
      <c r="AHI20" s="340"/>
      <c r="AHJ20" s="340"/>
      <c r="AHK20" s="340"/>
      <c r="AHL20" s="340"/>
      <c r="AHM20" s="340"/>
      <c r="AHN20" s="340"/>
      <c r="AHO20" s="340"/>
      <c r="AHP20" s="340"/>
      <c r="AHQ20" s="340"/>
      <c r="AHR20" s="340"/>
      <c r="AHS20" s="340"/>
      <c r="AHT20" s="340"/>
      <c r="AHU20" s="340"/>
      <c r="AHV20" s="340"/>
      <c r="AHW20" s="340"/>
      <c r="AHX20" s="340"/>
      <c r="AHY20" s="340"/>
      <c r="AHZ20" s="340"/>
      <c r="AIA20" s="340"/>
      <c r="AIB20" s="340"/>
      <c r="AIC20" s="340"/>
      <c r="AID20" s="340"/>
      <c r="AIE20" s="340"/>
      <c r="AIF20" s="340"/>
      <c r="AIG20" s="340"/>
      <c r="AIH20" s="340"/>
      <c r="AII20" s="340"/>
      <c r="AIJ20" s="340"/>
      <c r="AIK20" s="340"/>
      <c r="AIL20" s="340"/>
      <c r="AIM20" s="340"/>
      <c r="AIN20" s="340"/>
      <c r="AIO20" s="340"/>
      <c r="AIP20" s="340"/>
      <c r="AIQ20" s="340"/>
      <c r="AIR20" s="340"/>
      <c r="AIS20" s="340"/>
      <c r="AIT20" s="340"/>
      <c r="AIU20" s="340"/>
      <c r="AIV20" s="340"/>
      <c r="AIW20" s="340"/>
      <c r="AIX20" s="340"/>
      <c r="AIY20" s="340"/>
      <c r="AIZ20" s="340"/>
      <c r="AJA20" s="340"/>
      <c r="AJB20" s="340"/>
      <c r="AJC20" s="340"/>
      <c r="AJD20" s="340"/>
      <c r="AJE20" s="340"/>
      <c r="AJF20" s="340"/>
      <c r="AJG20" s="340"/>
      <c r="AJH20" s="340"/>
      <c r="AJI20" s="340"/>
      <c r="AJJ20" s="340"/>
      <c r="AJK20" s="340"/>
      <c r="AJL20" s="340"/>
      <c r="AJM20" s="340"/>
      <c r="AJN20" s="340"/>
      <c r="AJO20" s="340"/>
      <c r="AJP20" s="340"/>
      <c r="AJQ20" s="340"/>
      <c r="AJR20" s="340"/>
      <c r="AJS20" s="340"/>
      <c r="AJT20" s="340"/>
      <c r="AJU20" s="340"/>
      <c r="AJV20" s="340"/>
      <c r="AJW20" s="340"/>
      <c r="AJX20" s="340"/>
      <c r="AJY20" s="340"/>
      <c r="AJZ20" s="340"/>
      <c r="AKA20" s="340"/>
      <c r="AKB20" s="340"/>
      <c r="AKC20" s="340"/>
      <c r="AKD20" s="340"/>
      <c r="AKE20" s="340"/>
      <c r="AKF20" s="340"/>
      <c r="AKG20" s="340"/>
      <c r="AKH20" s="340"/>
      <c r="AKI20" s="340"/>
      <c r="AKJ20" s="340"/>
      <c r="AKK20" s="340"/>
      <c r="AKL20" s="340"/>
      <c r="AKM20" s="340"/>
      <c r="AKN20" s="340"/>
      <c r="AKO20" s="340"/>
      <c r="AKP20" s="340"/>
      <c r="AKQ20" s="340"/>
      <c r="AKR20" s="340"/>
      <c r="AKS20" s="340"/>
      <c r="AKT20" s="340"/>
      <c r="AKU20" s="340"/>
      <c r="AKV20" s="340"/>
      <c r="AKW20" s="340"/>
      <c r="AKX20" s="340"/>
      <c r="AKY20" s="340"/>
      <c r="AKZ20" s="340"/>
      <c r="ALA20" s="340"/>
      <c r="ALB20" s="340"/>
      <c r="ALC20" s="340"/>
      <c r="ALD20" s="340"/>
      <c r="ALE20" s="340"/>
      <c r="ALF20" s="340"/>
      <c r="ALG20" s="340"/>
      <c r="ALH20" s="340"/>
      <c r="ALI20" s="340"/>
      <c r="ALJ20" s="340"/>
      <c r="ALK20" s="340"/>
      <c r="ALL20" s="340"/>
      <c r="ALM20" s="340"/>
      <c r="ALN20" s="340"/>
      <c r="ALO20" s="340"/>
      <c r="ALP20" s="340"/>
      <c r="ALQ20" s="340"/>
      <c r="ALR20" s="340"/>
      <c r="ALS20" s="340"/>
      <c r="ALT20" s="340"/>
      <c r="ALU20" s="340"/>
      <c r="ALV20" s="340"/>
      <c r="ALW20" s="340"/>
      <c r="ALX20" s="340"/>
      <c r="ALY20" s="340"/>
      <c r="ALZ20" s="340"/>
      <c r="AMA20" s="340"/>
      <c r="AMB20" s="340"/>
      <c r="AMC20" s="340"/>
      <c r="AMD20" s="340"/>
      <c r="AME20" s="340"/>
      <c r="AMF20" s="340"/>
      <c r="AMG20" s="340"/>
      <c r="AMH20" s="340"/>
      <c r="AMI20" s="340"/>
      <c r="AMJ20" s="340"/>
      <c r="AMK20" s="340"/>
      <c r="AML20" s="340"/>
      <c r="AMM20" s="340"/>
      <c r="AMN20" s="340"/>
      <c r="AMO20" s="340"/>
      <c r="AMP20" s="340"/>
      <c r="AMQ20" s="340"/>
      <c r="AMR20" s="340"/>
      <c r="AMS20" s="340"/>
      <c r="AMT20" s="340"/>
      <c r="AMU20" s="340"/>
      <c r="AMV20" s="340"/>
      <c r="AMW20" s="340"/>
      <c r="AMX20" s="340"/>
      <c r="AMY20" s="340"/>
      <c r="AMZ20" s="340"/>
      <c r="ANA20" s="340"/>
      <c r="ANB20" s="340"/>
      <c r="ANC20" s="340"/>
      <c r="AND20" s="340"/>
      <c r="ANE20" s="340"/>
      <c r="ANF20" s="340"/>
      <c r="ANG20" s="340"/>
      <c r="ANH20" s="340"/>
      <c r="ANI20" s="340"/>
      <c r="ANJ20" s="340"/>
      <c r="ANK20" s="340"/>
      <c r="ANL20" s="340"/>
      <c r="ANM20" s="340"/>
      <c r="ANN20" s="340"/>
      <c r="ANO20" s="340"/>
      <c r="ANP20" s="340"/>
      <c r="ANQ20" s="340"/>
      <c r="ANR20" s="340"/>
      <c r="ANS20" s="340"/>
      <c r="ANT20" s="340"/>
      <c r="ANU20" s="340"/>
      <c r="ANV20" s="340"/>
      <c r="ANW20" s="340"/>
      <c r="ANX20" s="340"/>
      <c r="ANY20" s="340"/>
      <c r="ANZ20" s="340"/>
      <c r="AOA20" s="340"/>
      <c r="AOB20" s="340"/>
      <c r="AOC20" s="340"/>
      <c r="AOD20" s="340"/>
      <c r="AOE20" s="340"/>
      <c r="AOF20" s="340"/>
      <c r="AOG20" s="340"/>
      <c r="AOH20" s="340"/>
      <c r="AOI20" s="340"/>
      <c r="AOJ20" s="340"/>
      <c r="AOK20" s="340"/>
      <c r="AOL20" s="340"/>
      <c r="AOM20" s="340"/>
      <c r="AON20" s="340"/>
      <c r="AOO20" s="340"/>
      <c r="AOP20" s="340"/>
      <c r="AOQ20" s="340"/>
      <c r="AOR20" s="340"/>
      <c r="AOS20" s="340"/>
      <c r="AOT20" s="340"/>
      <c r="AOU20" s="340"/>
      <c r="AOV20" s="340"/>
      <c r="AOW20" s="340"/>
      <c r="AOX20" s="340"/>
      <c r="AOY20" s="340"/>
      <c r="AOZ20" s="340"/>
      <c r="APA20" s="340"/>
      <c r="APB20" s="340"/>
      <c r="APC20" s="340"/>
      <c r="APD20" s="340"/>
      <c r="APE20" s="340"/>
      <c r="APF20" s="340"/>
      <c r="APG20" s="340"/>
      <c r="APH20" s="340"/>
      <c r="API20" s="340"/>
      <c r="APJ20" s="340"/>
      <c r="APK20" s="340"/>
      <c r="APL20" s="340"/>
      <c r="APM20" s="340"/>
      <c r="APN20" s="340"/>
      <c r="APO20" s="340"/>
      <c r="APP20" s="340"/>
      <c r="APQ20" s="340"/>
      <c r="APR20" s="340"/>
      <c r="APS20" s="340"/>
      <c r="APT20" s="340"/>
      <c r="APU20" s="340"/>
      <c r="APV20" s="340"/>
      <c r="APW20" s="340"/>
      <c r="APX20" s="340"/>
      <c r="APY20" s="340"/>
      <c r="APZ20" s="340"/>
      <c r="AQA20" s="340"/>
      <c r="AQB20" s="340"/>
      <c r="AQC20" s="340"/>
      <c r="AQD20" s="340"/>
      <c r="AQE20" s="340"/>
      <c r="AQF20" s="340"/>
      <c r="AQG20" s="340"/>
      <c r="AQH20" s="340"/>
      <c r="AQI20" s="340"/>
      <c r="AQJ20" s="340"/>
      <c r="AQK20" s="340"/>
      <c r="AQL20" s="340"/>
      <c r="AQM20" s="340"/>
      <c r="AQN20" s="340"/>
      <c r="AQO20" s="340"/>
      <c r="AQP20" s="340"/>
      <c r="AQQ20" s="340"/>
      <c r="AQR20" s="340"/>
      <c r="AQS20" s="340"/>
      <c r="AQT20" s="340"/>
      <c r="AQU20" s="340"/>
      <c r="AQV20" s="340"/>
      <c r="AQW20" s="340"/>
      <c r="AQX20" s="340"/>
      <c r="AQY20" s="340"/>
      <c r="AQZ20" s="340"/>
      <c r="ARA20" s="340"/>
      <c r="ARB20" s="340"/>
      <c r="ARC20" s="340"/>
      <c r="ARD20" s="340"/>
      <c r="ARE20" s="340"/>
      <c r="ARF20" s="340"/>
      <c r="ARG20" s="340"/>
      <c r="ARH20" s="340"/>
      <c r="ARI20" s="340"/>
      <c r="ARJ20" s="340"/>
      <c r="ARK20" s="340"/>
      <c r="ARL20" s="340"/>
      <c r="ARM20" s="340"/>
      <c r="ARN20" s="340"/>
      <c r="ARO20" s="340"/>
      <c r="ARP20" s="340"/>
      <c r="ARQ20" s="340"/>
      <c r="ARR20" s="340"/>
      <c r="ARS20" s="340"/>
      <c r="ART20" s="340"/>
      <c r="ARU20" s="340"/>
      <c r="ARV20" s="340"/>
      <c r="ARW20" s="340"/>
      <c r="ARX20" s="340"/>
      <c r="ARY20" s="340"/>
      <c r="ARZ20" s="340"/>
      <c r="ASA20" s="340"/>
      <c r="ASB20" s="340"/>
      <c r="ASC20" s="340"/>
      <c r="ASD20" s="340"/>
      <c r="ASE20" s="340"/>
      <c r="ASF20" s="340"/>
      <c r="ASG20" s="340"/>
      <c r="ASH20" s="340"/>
      <c r="ASI20" s="340"/>
      <c r="ASJ20" s="340"/>
      <c r="ASK20" s="340"/>
      <c r="ASL20" s="340"/>
      <c r="ASM20" s="340"/>
      <c r="ASN20" s="340"/>
      <c r="ASO20" s="340"/>
      <c r="ASP20" s="340"/>
      <c r="ASQ20" s="340"/>
      <c r="ASR20" s="340"/>
      <c r="ASS20" s="340"/>
      <c r="AST20" s="340"/>
      <c r="ASU20" s="340"/>
      <c r="ASV20" s="340"/>
      <c r="ASW20" s="340"/>
      <c r="ASX20" s="340"/>
      <c r="ASY20" s="340"/>
      <c r="ASZ20" s="340"/>
      <c r="ATA20" s="340"/>
      <c r="ATB20" s="340"/>
      <c r="ATC20" s="340"/>
      <c r="ATD20" s="340"/>
      <c r="ATE20" s="340"/>
      <c r="ATF20" s="340"/>
      <c r="ATG20" s="340"/>
      <c r="ATH20" s="340"/>
      <c r="ATI20" s="340"/>
      <c r="ATJ20" s="340"/>
      <c r="ATK20" s="340"/>
      <c r="ATL20" s="340"/>
      <c r="ATM20" s="340"/>
      <c r="ATN20" s="340"/>
      <c r="ATO20" s="340"/>
      <c r="ATP20" s="340"/>
      <c r="ATQ20" s="340"/>
      <c r="ATR20" s="340"/>
      <c r="ATS20" s="340"/>
      <c r="ATT20" s="340"/>
      <c r="ATU20" s="340"/>
      <c r="ATV20" s="340"/>
      <c r="ATW20" s="340"/>
      <c r="ATX20" s="340"/>
      <c r="ATY20" s="340"/>
      <c r="ATZ20" s="340"/>
      <c r="AUA20" s="340"/>
      <c r="AUB20" s="340"/>
      <c r="AUC20" s="340"/>
      <c r="AUD20" s="340"/>
      <c r="AUE20" s="340"/>
      <c r="AUF20" s="340"/>
      <c r="AUG20" s="340"/>
      <c r="AUH20" s="340"/>
      <c r="AUI20" s="340"/>
      <c r="AUJ20" s="340"/>
      <c r="AUK20" s="340"/>
      <c r="AUL20" s="340"/>
      <c r="AUM20" s="340"/>
      <c r="AUN20" s="340"/>
      <c r="AUO20" s="340"/>
      <c r="AUP20" s="340"/>
      <c r="AUQ20" s="340"/>
      <c r="AUR20" s="340"/>
      <c r="AUS20" s="340"/>
      <c r="AUT20" s="340"/>
      <c r="AUU20" s="340"/>
      <c r="AUV20" s="340"/>
      <c r="AUW20" s="340"/>
      <c r="AUX20" s="340"/>
      <c r="AUY20" s="340"/>
      <c r="AUZ20" s="340"/>
      <c r="AVA20" s="340"/>
      <c r="AVB20" s="340"/>
      <c r="AVC20" s="340"/>
      <c r="AVD20" s="340"/>
      <c r="AVE20" s="340"/>
      <c r="AVF20" s="340"/>
      <c r="AVG20" s="340"/>
      <c r="AVH20" s="340"/>
      <c r="AVI20" s="340"/>
      <c r="AVJ20" s="340"/>
      <c r="AVK20" s="340"/>
      <c r="AVL20" s="340"/>
      <c r="AVM20" s="340"/>
      <c r="AVN20" s="340"/>
      <c r="AVO20" s="340"/>
      <c r="AVP20" s="340"/>
      <c r="AVQ20" s="340"/>
      <c r="AVR20" s="340"/>
      <c r="AVS20" s="340"/>
      <c r="AVT20" s="340"/>
      <c r="AVU20" s="340"/>
      <c r="AVV20" s="340"/>
      <c r="AVW20" s="340"/>
      <c r="AVX20" s="340"/>
      <c r="AVY20" s="340"/>
      <c r="AVZ20" s="340"/>
      <c r="AWA20" s="340"/>
      <c r="AWB20" s="340"/>
      <c r="AWC20" s="340"/>
      <c r="AWD20" s="340"/>
      <c r="AWE20" s="340"/>
      <c r="AWF20" s="340"/>
      <c r="AWG20" s="340"/>
      <c r="AWH20" s="340"/>
      <c r="AWI20" s="340"/>
      <c r="AWJ20" s="340"/>
      <c r="AWK20" s="340"/>
      <c r="AWL20" s="340"/>
      <c r="AWM20" s="340"/>
      <c r="AWN20" s="340"/>
      <c r="AWO20" s="340"/>
      <c r="AWP20" s="340"/>
      <c r="AWQ20" s="340"/>
      <c r="AWR20" s="340"/>
      <c r="AWS20" s="340"/>
      <c r="AWT20" s="340"/>
      <c r="AWU20" s="340"/>
      <c r="AWV20" s="340"/>
      <c r="AWW20" s="340"/>
      <c r="AWX20" s="340"/>
      <c r="AWY20" s="340"/>
      <c r="AWZ20" s="340"/>
      <c r="AXA20" s="340"/>
      <c r="AXB20" s="340"/>
      <c r="AXC20" s="340"/>
      <c r="AXD20" s="340"/>
      <c r="AXE20" s="340"/>
      <c r="AXF20" s="340"/>
      <c r="AXG20" s="340"/>
      <c r="AXH20" s="340"/>
      <c r="AXI20" s="340"/>
      <c r="AXJ20" s="340"/>
      <c r="AXK20" s="340"/>
      <c r="AXL20" s="340"/>
      <c r="AXM20" s="340"/>
      <c r="AXN20" s="340"/>
      <c r="AXO20" s="340"/>
      <c r="AXP20" s="340"/>
      <c r="AXQ20" s="340"/>
      <c r="AXR20" s="340"/>
      <c r="AXS20" s="340"/>
      <c r="AXT20" s="340"/>
      <c r="AXU20" s="340"/>
      <c r="AXV20" s="340"/>
      <c r="AXW20" s="340"/>
      <c r="AXX20" s="340"/>
      <c r="AXY20" s="340"/>
      <c r="AXZ20" s="340"/>
      <c r="AYA20" s="340"/>
      <c r="AYB20" s="340"/>
      <c r="AYC20" s="340"/>
      <c r="AYD20" s="340"/>
      <c r="AYE20" s="340"/>
      <c r="AYF20" s="340"/>
      <c r="AYG20" s="340"/>
      <c r="AYH20" s="340"/>
      <c r="AYI20" s="340"/>
      <c r="AYJ20" s="340"/>
      <c r="AYK20" s="340"/>
      <c r="AYL20" s="340"/>
      <c r="AYM20" s="340"/>
      <c r="AYN20" s="340"/>
      <c r="AYO20" s="340"/>
      <c r="AYP20" s="340"/>
      <c r="AYQ20" s="340"/>
      <c r="AYR20" s="340"/>
      <c r="AYS20" s="340"/>
      <c r="AYT20" s="340"/>
      <c r="AYU20" s="340"/>
      <c r="AYV20" s="340"/>
      <c r="AYW20" s="340"/>
      <c r="AYX20" s="340"/>
      <c r="AYY20" s="340"/>
      <c r="AYZ20" s="340"/>
      <c r="AZA20" s="340"/>
      <c r="AZB20" s="340"/>
      <c r="AZC20" s="340"/>
      <c r="AZD20" s="340"/>
      <c r="AZE20" s="340"/>
      <c r="AZF20" s="340"/>
      <c r="AZG20" s="340"/>
      <c r="AZH20" s="340"/>
      <c r="AZI20" s="340"/>
      <c r="AZJ20" s="340"/>
      <c r="AZK20" s="340"/>
      <c r="AZL20" s="340"/>
      <c r="AZM20" s="340"/>
      <c r="AZN20" s="340"/>
      <c r="AZO20" s="340"/>
      <c r="AZP20" s="340"/>
      <c r="AZQ20" s="340"/>
      <c r="AZR20" s="340"/>
      <c r="AZS20" s="340"/>
      <c r="AZT20" s="340"/>
      <c r="AZU20" s="340"/>
      <c r="AZV20" s="340"/>
      <c r="AZW20" s="340"/>
      <c r="AZX20" s="340"/>
      <c r="AZY20" s="340"/>
      <c r="AZZ20" s="340"/>
      <c r="BAA20" s="340"/>
      <c r="BAB20" s="340"/>
      <c r="BAC20" s="340"/>
      <c r="BAD20" s="340"/>
      <c r="BAE20" s="340"/>
      <c r="BAF20" s="340"/>
      <c r="BAG20" s="340"/>
      <c r="BAH20" s="340"/>
      <c r="BAI20" s="340"/>
      <c r="BAJ20" s="340"/>
      <c r="BAK20" s="340"/>
      <c r="BAL20" s="340"/>
      <c r="BAM20" s="340"/>
      <c r="BAN20" s="340"/>
      <c r="BAO20" s="340"/>
      <c r="BAP20" s="340"/>
      <c r="BAQ20" s="340"/>
      <c r="BAR20" s="340"/>
      <c r="BAS20" s="340"/>
      <c r="BAT20" s="340"/>
      <c r="BAU20" s="340"/>
      <c r="BAV20" s="340"/>
      <c r="BAW20" s="340"/>
      <c r="BAX20" s="340"/>
      <c r="BAY20" s="340"/>
      <c r="BAZ20" s="340"/>
      <c r="BBA20" s="340"/>
      <c r="BBB20" s="340"/>
      <c r="BBC20" s="340"/>
      <c r="BBD20" s="340"/>
      <c r="BBE20" s="340"/>
      <c r="BBF20" s="340"/>
      <c r="BBG20" s="340"/>
      <c r="BBH20" s="340"/>
      <c r="BBI20" s="340"/>
      <c r="BBJ20" s="340"/>
      <c r="BBK20" s="340"/>
      <c r="BBL20" s="340"/>
      <c r="BBM20" s="340"/>
      <c r="BBN20" s="340"/>
      <c r="BBO20" s="340"/>
      <c r="BBP20" s="340"/>
      <c r="BBQ20" s="340"/>
      <c r="BBR20" s="340"/>
      <c r="BBS20" s="340"/>
      <c r="BBT20" s="340"/>
      <c r="BBU20" s="340"/>
      <c r="BBV20" s="340"/>
      <c r="BBW20" s="340"/>
      <c r="BBX20" s="340"/>
      <c r="BBY20" s="340"/>
      <c r="BBZ20" s="340"/>
      <c r="BCA20" s="340"/>
      <c r="BCB20" s="340"/>
      <c r="BCC20" s="340"/>
      <c r="BCD20" s="340"/>
      <c r="BCE20" s="340"/>
      <c r="BCF20" s="340"/>
      <c r="BCG20" s="340"/>
      <c r="BCH20" s="340"/>
      <c r="BCI20" s="340"/>
      <c r="BCJ20" s="340"/>
      <c r="BCK20" s="340"/>
      <c r="BCL20" s="340"/>
      <c r="BCM20" s="340"/>
      <c r="BCN20" s="340"/>
      <c r="BCO20" s="340"/>
      <c r="BCP20" s="340"/>
      <c r="BCQ20" s="340"/>
      <c r="BCR20" s="340"/>
      <c r="BCS20" s="340"/>
      <c r="BCT20" s="340"/>
      <c r="BCU20" s="340"/>
      <c r="BCV20" s="340"/>
      <c r="BCW20" s="340"/>
      <c r="BCX20" s="340"/>
      <c r="BCY20" s="340"/>
      <c r="BCZ20" s="340"/>
      <c r="BDA20" s="340"/>
      <c r="BDB20" s="340"/>
      <c r="BDC20" s="340"/>
      <c r="BDD20" s="340"/>
      <c r="BDE20" s="340"/>
      <c r="BDF20" s="340"/>
      <c r="BDG20" s="340"/>
      <c r="BDH20" s="340"/>
      <c r="BDI20" s="340"/>
      <c r="BDJ20" s="340"/>
      <c r="BDK20" s="340"/>
      <c r="BDL20" s="340"/>
      <c r="BDM20" s="340"/>
      <c r="BDN20" s="340"/>
      <c r="BDO20" s="340"/>
      <c r="BDP20" s="340"/>
      <c r="BDQ20" s="340"/>
      <c r="BDR20" s="340"/>
      <c r="BDS20" s="340"/>
      <c r="BDT20" s="340"/>
      <c r="BDU20" s="340"/>
      <c r="BDV20" s="340"/>
      <c r="BDW20" s="340"/>
      <c r="BDX20" s="340"/>
      <c r="BDY20" s="340"/>
      <c r="BDZ20" s="340"/>
      <c r="BEA20" s="340"/>
      <c r="BEB20" s="340"/>
      <c r="BEC20" s="340"/>
      <c r="BED20" s="340"/>
      <c r="BEE20" s="340"/>
      <c r="BEF20" s="340"/>
      <c r="BEG20" s="340"/>
      <c r="BEH20" s="340"/>
      <c r="BEI20" s="340"/>
      <c r="BEJ20" s="340"/>
      <c r="BEK20" s="340"/>
      <c r="BEL20" s="340"/>
      <c r="BEM20" s="340"/>
      <c r="BEN20" s="340"/>
      <c r="BEO20" s="340"/>
      <c r="BEP20" s="340"/>
      <c r="BEQ20" s="340"/>
      <c r="BER20" s="340"/>
      <c r="BES20" s="340"/>
      <c r="BET20" s="340"/>
      <c r="BEU20" s="340"/>
      <c r="BEV20" s="340"/>
      <c r="BEW20" s="340"/>
      <c r="BEX20" s="340"/>
      <c r="BEY20" s="340"/>
      <c r="BEZ20" s="340"/>
      <c r="BFA20" s="340"/>
      <c r="BFB20" s="340"/>
      <c r="BFC20" s="340"/>
      <c r="BFD20" s="340"/>
      <c r="BFE20" s="340"/>
      <c r="BFF20" s="340"/>
      <c r="BFG20" s="340"/>
      <c r="BFH20" s="340"/>
      <c r="BFI20" s="340"/>
      <c r="BFJ20" s="340"/>
      <c r="BFK20" s="340"/>
      <c r="BFL20" s="340"/>
      <c r="BFM20" s="340"/>
      <c r="BFN20" s="340"/>
      <c r="BFO20" s="340"/>
      <c r="BFP20" s="340"/>
      <c r="BFQ20" s="340"/>
      <c r="BFR20" s="340"/>
      <c r="BFS20" s="340"/>
      <c r="BFT20" s="340"/>
      <c r="BFU20" s="340"/>
      <c r="BFV20" s="340"/>
      <c r="BFW20" s="340"/>
      <c r="BFX20" s="340"/>
      <c r="BFY20" s="340"/>
      <c r="BFZ20" s="340"/>
      <c r="BGA20" s="340"/>
      <c r="BGB20" s="340"/>
      <c r="BGC20" s="340"/>
      <c r="BGD20" s="340"/>
      <c r="BGE20" s="340"/>
      <c r="BGF20" s="340"/>
      <c r="BGG20" s="340"/>
      <c r="BGH20" s="340"/>
      <c r="BGI20" s="340"/>
      <c r="BGJ20" s="340"/>
      <c r="BGK20" s="340"/>
      <c r="BGL20" s="340"/>
      <c r="BGM20" s="340"/>
      <c r="BGN20" s="340"/>
      <c r="BGO20" s="340"/>
      <c r="BGP20" s="340"/>
      <c r="BGQ20" s="340"/>
      <c r="BGR20" s="340"/>
      <c r="BGS20" s="340"/>
      <c r="BGT20" s="340"/>
      <c r="BGU20" s="340"/>
      <c r="BGV20" s="340"/>
      <c r="BGW20" s="340"/>
      <c r="BGX20" s="340"/>
      <c r="BGY20" s="340"/>
      <c r="BGZ20" s="340"/>
      <c r="BHA20" s="340"/>
      <c r="BHB20" s="340"/>
      <c r="BHC20" s="340"/>
      <c r="BHD20" s="340"/>
      <c r="BHE20" s="340"/>
      <c r="BHF20" s="340"/>
      <c r="BHG20" s="340"/>
      <c r="BHH20" s="340"/>
      <c r="BHI20" s="340"/>
      <c r="BHJ20" s="340"/>
      <c r="BHK20" s="340"/>
      <c r="BHL20" s="340"/>
      <c r="BHM20" s="340"/>
      <c r="BHN20" s="340"/>
      <c r="BHO20" s="340"/>
      <c r="BHP20" s="340"/>
      <c r="BHQ20" s="340"/>
      <c r="BHR20" s="340"/>
      <c r="BHS20" s="340"/>
      <c r="BHT20" s="340"/>
      <c r="BHU20" s="340"/>
      <c r="BHV20" s="340"/>
      <c r="BHW20" s="340"/>
      <c r="BHX20" s="340"/>
      <c r="BHY20" s="340"/>
      <c r="BHZ20" s="340"/>
      <c r="BIA20" s="340"/>
      <c r="BIB20" s="340"/>
      <c r="BIC20" s="340"/>
      <c r="BID20" s="340"/>
      <c r="BIE20" s="340"/>
      <c r="BIF20" s="340"/>
      <c r="BIG20" s="340"/>
      <c r="BIH20" s="340"/>
      <c r="BII20" s="340"/>
      <c r="BIJ20" s="340"/>
      <c r="BIK20" s="340"/>
      <c r="BIL20" s="340"/>
      <c r="BIM20" s="340"/>
      <c r="BIN20" s="340"/>
      <c r="BIO20" s="340"/>
      <c r="BIP20" s="340"/>
      <c r="BIQ20" s="340"/>
      <c r="BIR20" s="340"/>
      <c r="BIS20" s="340"/>
      <c r="BIT20" s="340"/>
      <c r="BIU20" s="340"/>
      <c r="BIV20" s="340"/>
      <c r="BIW20" s="340"/>
      <c r="BIX20" s="340"/>
      <c r="BIY20" s="340"/>
      <c r="BIZ20" s="340"/>
      <c r="BJA20" s="340"/>
      <c r="BJB20" s="340"/>
      <c r="BJC20" s="340"/>
      <c r="BJD20" s="340"/>
      <c r="BJE20" s="340"/>
      <c r="BJF20" s="340"/>
      <c r="BJG20" s="340"/>
      <c r="BJH20" s="340"/>
      <c r="BJI20" s="340"/>
      <c r="BJJ20" s="340"/>
      <c r="BJK20" s="340"/>
      <c r="BJL20" s="340"/>
      <c r="BJM20" s="340"/>
      <c r="BJN20" s="340"/>
      <c r="BJO20" s="340"/>
      <c r="BJP20" s="340"/>
      <c r="BJQ20" s="340"/>
      <c r="BJR20" s="340"/>
      <c r="BJS20" s="340"/>
      <c r="BJT20" s="340"/>
      <c r="BJU20" s="340"/>
      <c r="BJV20" s="340"/>
      <c r="BJW20" s="340"/>
      <c r="BJX20" s="340"/>
      <c r="BJY20" s="340"/>
      <c r="BJZ20" s="340"/>
      <c r="BKA20" s="340"/>
      <c r="BKB20" s="340"/>
      <c r="BKC20" s="340"/>
      <c r="BKD20" s="340"/>
      <c r="BKE20" s="340"/>
      <c r="BKF20" s="340"/>
      <c r="BKG20" s="340"/>
      <c r="BKH20" s="340"/>
      <c r="BKI20" s="340"/>
      <c r="BKJ20" s="340"/>
      <c r="BKK20" s="340"/>
      <c r="BKL20" s="340"/>
      <c r="BKM20" s="340"/>
      <c r="BKN20" s="340"/>
      <c r="BKO20" s="340"/>
      <c r="BKP20" s="340"/>
      <c r="BKQ20" s="340"/>
      <c r="BKR20" s="340"/>
      <c r="BKS20" s="340"/>
      <c r="BKT20" s="340"/>
      <c r="BKU20" s="340"/>
      <c r="BKV20" s="340"/>
      <c r="BKW20" s="340"/>
      <c r="BKX20" s="340"/>
      <c r="BKY20" s="340"/>
      <c r="BKZ20" s="340"/>
      <c r="BLA20" s="340"/>
      <c r="BLB20" s="340"/>
      <c r="BLC20" s="340"/>
      <c r="BLD20" s="340"/>
      <c r="BLE20" s="340"/>
      <c r="BLF20" s="340"/>
      <c r="BLG20" s="340"/>
      <c r="BLH20" s="340"/>
      <c r="BLI20" s="340"/>
      <c r="BLJ20" s="340"/>
      <c r="BLK20" s="340"/>
      <c r="BLL20" s="340"/>
      <c r="BLM20" s="340"/>
      <c r="BLN20" s="340"/>
      <c r="BLO20" s="340"/>
      <c r="BLP20" s="340"/>
      <c r="BLQ20" s="340"/>
      <c r="BLR20" s="340"/>
      <c r="BLS20" s="340"/>
      <c r="BLT20" s="340"/>
      <c r="BLU20" s="340"/>
      <c r="BLV20" s="340"/>
      <c r="BLW20" s="340"/>
      <c r="BLX20" s="340"/>
      <c r="BLY20" s="340"/>
      <c r="BLZ20" s="340"/>
      <c r="BMA20" s="340"/>
      <c r="BMB20" s="340"/>
      <c r="BMC20" s="340"/>
      <c r="BMD20" s="340"/>
      <c r="BME20" s="340"/>
      <c r="BMF20" s="340"/>
      <c r="BMG20" s="340"/>
      <c r="BMH20" s="340"/>
      <c r="BMI20" s="340"/>
      <c r="BMJ20" s="340"/>
      <c r="BMK20" s="340"/>
      <c r="BML20" s="340"/>
      <c r="BMM20" s="340"/>
      <c r="BMN20" s="340"/>
      <c r="BMO20" s="340"/>
      <c r="BMP20" s="340"/>
      <c r="BMQ20" s="340"/>
      <c r="BMR20" s="340"/>
      <c r="BMS20" s="340"/>
      <c r="BMT20" s="340"/>
      <c r="BMU20" s="340"/>
      <c r="BMV20" s="340"/>
      <c r="BMW20" s="340"/>
      <c r="BMX20" s="340"/>
      <c r="BMY20" s="340"/>
      <c r="BMZ20" s="340"/>
      <c r="BNA20" s="340"/>
      <c r="BNB20" s="340"/>
      <c r="BNC20" s="340"/>
      <c r="BND20" s="340"/>
      <c r="BNE20" s="340"/>
      <c r="BNF20" s="340"/>
      <c r="BNG20" s="340"/>
      <c r="BNH20" s="340"/>
      <c r="BNI20" s="340"/>
      <c r="BNJ20" s="340"/>
      <c r="BNK20" s="340"/>
      <c r="BNL20" s="340"/>
      <c r="BNM20" s="340"/>
      <c r="BNN20" s="340"/>
      <c r="BNO20" s="340"/>
      <c r="BNP20" s="340"/>
      <c r="BNQ20" s="340"/>
      <c r="BNR20" s="340"/>
      <c r="BNS20" s="340"/>
      <c r="BNT20" s="340"/>
      <c r="BNU20" s="340"/>
      <c r="BNV20" s="340"/>
      <c r="BNW20" s="340"/>
      <c r="BNX20" s="340"/>
      <c r="BNY20" s="340"/>
      <c r="BNZ20" s="340"/>
      <c r="BOA20" s="340"/>
      <c r="BOB20" s="340"/>
      <c r="BOC20" s="340"/>
      <c r="BOD20" s="340"/>
      <c r="BOE20" s="340"/>
      <c r="BOF20" s="340"/>
      <c r="BOG20" s="340"/>
      <c r="BOH20" s="340"/>
      <c r="BOI20" s="340"/>
      <c r="BOJ20" s="340"/>
      <c r="BOK20" s="340"/>
      <c r="BOL20" s="340"/>
      <c r="BOM20" s="340"/>
      <c r="BON20" s="340"/>
      <c r="BOO20" s="340"/>
      <c r="BOP20" s="340"/>
      <c r="BOQ20" s="340"/>
      <c r="BOR20" s="340"/>
      <c r="BOS20" s="340"/>
      <c r="BOT20" s="340"/>
      <c r="BOU20" s="340"/>
      <c r="BOV20" s="340"/>
      <c r="BOW20" s="340"/>
      <c r="BOX20" s="340"/>
      <c r="BOY20" s="340"/>
      <c r="BOZ20" s="340"/>
      <c r="BPA20" s="340"/>
      <c r="BPB20" s="340"/>
      <c r="BPC20" s="340"/>
      <c r="BPD20" s="340"/>
      <c r="BPE20" s="340"/>
      <c r="BPF20" s="340"/>
      <c r="BPG20" s="340"/>
      <c r="BPH20" s="340"/>
      <c r="BPI20" s="340"/>
      <c r="BPJ20" s="340"/>
      <c r="BPK20" s="340"/>
      <c r="BPL20" s="340"/>
      <c r="BPM20" s="340"/>
      <c r="BPN20" s="340"/>
      <c r="BPO20" s="340"/>
      <c r="BPP20" s="340"/>
      <c r="BPQ20" s="340"/>
      <c r="BPR20" s="340"/>
      <c r="BPS20" s="340"/>
      <c r="BPT20" s="340"/>
      <c r="BPU20" s="340"/>
      <c r="BPV20" s="340"/>
      <c r="BPW20" s="340"/>
      <c r="BPX20" s="340"/>
      <c r="BPY20" s="340"/>
      <c r="BPZ20" s="340"/>
      <c r="BQA20" s="340"/>
      <c r="BQB20" s="340"/>
      <c r="BQC20" s="340"/>
      <c r="BQD20" s="340"/>
      <c r="BQE20" s="340"/>
      <c r="BQF20" s="340"/>
      <c r="BQG20" s="340"/>
      <c r="BQH20" s="340"/>
      <c r="BQI20" s="340"/>
      <c r="BQJ20" s="340"/>
      <c r="BQK20" s="340"/>
      <c r="BQL20" s="340"/>
      <c r="BQM20" s="340"/>
      <c r="BQN20" s="340"/>
      <c r="BQO20" s="340"/>
      <c r="BQP20" s="340"/>
      <c r="BQQ20" s="340"/>
      <c r="BQR20" s="340"/>
      <c r="BQS20" s="340"/>
      <c r="BQT20" s="340"/>
      <c r="BQU20" s="340"/>
      <c r="BQV20" s="340"/>
      <c r="BQW20" s="340"/>
      <c r="BQX20" s="340"/>
      <c r="BQY20" s="340"/>
      <c r="BQZ20" s="340"/>
      <c r="BRA20" s="340"/>
      <c r="BRB20" s="340"/>
      <c r="BRC20" s="340"/>
      <c r="BRD20" s="340"/>
      <c r="BRE20" s="340"/>
      <c r="BRF20" s="340"/>
      <c r="BRG20" s="340"/>
      <c r="BRH20" s="340"/>
      <c r="BRI20" s="340"/>
      <c r="BRJ20" s="340"/>
      <c r="BRK20" s="340"/>
      <c r="BRL20" s="340"/>
      <c r="BRM20" s="340"/>
      <c r="BRN20" s="340"/>
      <c r="BRO20" s="340"/>
      <c r="BRP20" s="340"/>
      <c r="BRQ20" s="340"/>
      <c r="BRR20" s="340"/>
      <c r="BRS20" s="340"/>
      <c r="BRT20" s="340"/>
      <c r="BRU20" s="340"/>
      <c r="BRV20" s="340"/>
      <c r="BRW20" s="340"/>
      <c r="BRX20" s="340"/>
      <c r="BRY20" s="340"/>
      <c r="BRZ20" s="340"/>
      <c r="BSA20" s="340"/>
      <c r="BSB20" s="340"/>
      <c r="BSC20" s="340"/>
      <c r="BSD20" s="340"/>
      <c r="BSE20" s="340"/>
      <c r="BSF20" s="340"/>
      <c r="BSG20" s="340"/>
      <c r="BSH20" s="340"/>
      <c r="BSI20" s="340"/>
      <c r="BSJ20" s="340"/>
      <c r="BSK20" s="340"/>
      <c r="BSL20" s="340"/>
      <c r="BSM20" s="340"/>
      <c r="BSN20" s="340"/>
      <c r="BSO20" s="340"/>
      <c r="BSP20" s="340"/>
      <c r="BSQ20" s="340"/>
      <c r="BSR20" s="340"/>
      <c r="BSS20" s="340"/>
      <c r="BST20" s="340"/>
      <c r="BSU20" s="340"/>
      <c r="BSV20" s="340"/>
      <c r="BSW20" s="340"/>
      <c r="BSX20" s="340"/>
      <c r="BSY20" s="340"/>
      <c r="BSZ20" s="340"/>
      <c r="BTA20" s="340"/>
      <c r="BTB20" s="340"/>
      <c r="BTC20" s="340"/>
      <c r="BTD20" s="340"/>
      <c r="BTE20" s="340"/>
      <c r="BTF20" s="340"/>
      <c r="BTG20" s="340"/>
      <c r="BTH20" s="340"/>
      <c r="BTI20" s="340"/>
      <c r="BTJ20" s="340"/>
      <c r="BTK20" s="340"/>
      <c r="BTL20" s="340"/>
      <c r="BTM20" s="340"/>
      <c r="BTN20" s="340"/>
      <c r="BTO20" s="340"/>
      <c r="BTP20" s="340"/>
      <c r="BTQ20" s="340"/>
      <c r="BTR20" s="340"/>
      <c r="BTS20" s="340"/>
      <c r="BTT20" s="340"/>
      <c r="BTU20" s="340"/>
      <c r="BTV20" s="340"/>
      <c r="BTW20" s="340"/>
      <c r="BTX20" s="340"/>
      <c r="BTY20" s="340"/>
      <c r="BTZ20" s="340"/>
      <c r="BUA20" s="340"/>
      <c r="BUB20" s="340"/>
      <c r="BUC20" s="340"/>
      <c r="BUD20" s="340"/>
      <c r="BUE20" s="340"/>
      <c r="BUF20" s="340"/>
      <c r="BUG20" s="340"/>
      <c r="BUH20" s="340"/>
      <c r="BUI20" s="340"/>
      <c r="BUJ20" s="340"/>
      <c r="BUK20" s="340"/>
      <c r="BUL20" s="340"/>
      <c r="BUM20" s="340"/>
      <c r="BUN20" s="340"/>
      <c r="BUO20" s="340"/>
      <c r="BUP20" s="340"/>
      <c r="BUQ20" s="340"/>
      <c r="BUR20" s="340"/>
      <c r="BUS20" s="340"/>
      <c r="BUT20" s="340"/>
      <c r="BUU20" s="340"/>
      <c r="BUV20" s="340"/>
      <c r="BUW20" s="340"/>
      <c r="BUX20" s="340"/>
      <c r="BUY20" s="340"/>
      <c r="BUZ20" s="340"/>
      <c r="BVA20" s="340"/>
      <c r="BVB20" s="340"/>
      <c r="BVC20" s="340"/>
      <c r="BVD20" s="340"/>
      <c r="BVE20" s="340"/>
      <c r="BVF20" s="340"/>
      <c r="BVG20" s="340"/>
      <c r="BVH20" s="340"/>
      <c r="BVI20" s="340"/>
      <c r="BVJ20" s="340"/>
      <c r="BVK20" s="340"/>
      <c r="BVL20" s="340"/>
      <c r="BVM20" s="340"/>
      <c r="BVN20" s="340"/>
      <c r="BVO20" s="340"/>
      <c r="BVP20" s="340"/>
      <c r="BVQ20" s="340"/>
      <c r="BVR20" s="340"/>
      <c r="BVS20" s="340"/>
      <c r="BVT20" s="340"/>
      <c r="BVU20" s="340"/>
      <c r="BVV20" s="340"/>
      <c r="BVW20" s="340"/>
      <c r="BVX20" s="340"/>
      <c r="BVY20" s="340"/>
      <c r="BVZ20" s="340"/>
      <c r="BWA20" s="340"/>
      <c r="BWB20" s="340"/>
      <c r="BWC20" s="340"/>
      <c r="BWD20" s="340"/>
      <c r="BWE20" s="340"/>
      <c r="BWF20" s="340"/>
      <c r="BWG20" s="340"/>
      <c r="BWH20" s="340"/>
      <c r="BWI20" s="340"/>
      <c r="BWJ20" s="340"/>
      <c r="BWK20" s="340"/>
      <c r="BWL20" s="340"/>
      <c r="BWM20" s="340"/>
      <c r="BWN20" s="340"/>
      <c r="BWO20" s="340"/>
      <c r="BWP20" s="340"/>
      <c r="BWQ20" s="340"/>
      <c r="BWR20" s="340"/>
      <c r="BWS20" s="340"/>
      <c r="BWT20" s="340"/>
      <c r="BWU20" s="340"/>
      <c r="BWV20" s="340"/>
      <c r="BWW20" s="340"/>
      <c r="BWX20" s="340"/>
      <c r="BWY20" s="340"/>
      <c r="BWZ20" s="340"/>
      <c r="BXA20" s="340"/>
      <c r="BXB20" s="340"/>
      <c r="BXC20" s="340"/>
      <c r="BXD20" s="340"/>
      <c r="BXE20" s="340"/>
      <c r="BXF20" s="340"/>
      <c r="BXG20" s="340"/>
      <c r="BXH20" s="340"/>
      <c r="BXI20" s="340"/>
      <c r="BXJ20" s="340"/>
      <c r="BXK20" s="340"/>
      <c r="BXL20" s="340"/>
      <c r="BXM20" s="340"/>
      <c r="BXN20" s="340"/>
      <c r="BXO20" s="340"/>
      <c r="BXP20" s="340"/>
      <c r="BXQ20" s="340"/>
      <c r="BXR20" s="340"/>
      <c r="BXS20" s="340"/>
      <c r="BXT20" s="340"/>
      <c r="BXU20" s="340"/>
      <c r="BXV20" s="340"/>
      <c r="BXW20" s="340"/>
      <c r="BXX20" s="340"/>
      <c r="BXY20" s="340"/>
      <c r="BXZ20" s="340"/>
      <c r="BYA20" s="340"/>
      <c r="BYB20" s="340"/>
      <c r="BYC20" s="340"/>
      <c r="BYD20" s="340"/>
      <c r="BYE20" s="340"/>
      <c r="BYF20" s="340"/>
      <c r="BYG20" s="340"/>
      <c r="BYH20" s="340"/>
      <c r="BYI20" s="340"/>
      <c r="BYJ20" s="340"/>
      <c r="BYK20" s="340"/>
      <c r="BYL20" s="340"/>
      <c r="BYM20" s="340"/>
      <c r="BYN20" s="340"/>
      <c r="BYO20" s="340"/>
      <c r="BYP20" s="340"/>
      <c r="BYQ20" s="340"/>
      <c r="BYR20" s="340"/>
      <c r="BYS20" s="340"/>
      <c r="BYT20" s="340"/>
      <c r="BYU20" s="340"/>
      <c r="BYV20" s="340"/>
      <c r="BYW20" s="340"/>
      <c r="BYX20" s="340"/>
      <c r="BYY20" s="340"/>
      <c r="BYZ20" s="340"/>
      <c r="BZA20" s="340"/>
      <c r="BZB20" s="340"/>
      <c r="BZC20" s="340"/>
      <c r="BZD20" s="340"/>
      <c r="BZE20" s="340"/>
      <c r="BZF20" s="340"/>
      <c r="BZG20" s="340"/>
      <c r="BZH20" s="340"/>
      <c r="BZI20" s="340"/>
      <c r="BZJ20" s="340"/>
      <c r="BZK20" s="340"/>
      <c r="BZL20" s="340"/>
      <c r="BZM20" s="340"/>
      <c r="BZN20" s="340"/>
      <c r="BZO20" s="340"/>
      <c r="BZP20" s="340"/>
      <c r="BZQ20" s="340"/>
      <c r="BZR20" s="340"/>
      <c r="BZS20" s="340"/>
      <c r="BZT20" s="340"/>
      <c r="BZU20" s="340"/>
      <c r="BZV20" s="340"/>
      <c r="BZW20" s="340"/>
      <c r="BZX20" s="340"/>
      <c r="BZY20" s="340"/>
      <c r="BZZ20" s="340"/>
      <c r="CAA20" s="340"/>
      <c r="CAB20" s="340"/>
      <c r="CAC20" s="340"/>
      <c r="CAD20" s="340"/>
      <c r="CAE20" s="340"/>
      <c r="CAF20" s="340"/>
      <c r="CAG20" s="340"/>
      <c r="CAH20" s="340"/>
      <c r="CAI20" s="340"/>
      <c r="CAJ20" s="340"/>
      <c r="CAK20" s="340"/>
      <c r="CAL20" s="340"/>
      <c r="CAM20" s="340"/>
      <c r="CAN20" s="340"/>
      <c r="CAO20" s="340"/>
      <c r="CAP20" s="340"/>
      <c r="CAQ20" s="340"/>
      <c r="CAR20" s="340"/>
      <c r="CAS20" s="340"/>
      <c r="CAT20" s="340"/>
      <c r="CAU20" s="340"/>
      <c r="CAV20" s="340"/>
      <c r="CAW20" s="340"/>
      <c r="CAX20" s="340"/>
      <c r="CAY20" s="340"/>
      <c r="CAZ20" s="340"/>
      <c r="CBA20" s="340"/>
      <c r="CBB20" s="340"/>
      <c r="CBC20" s="340"/>
      <c r="CBD20" s="340"/>
      <c r="CBE20" s="340"/>
      <c r="CBF20" s="340"/>
      <c r="CBG20" s="340"/>
      <c r="CBH20" s="340"/>
      <c r="CBI20" s="340"/>
      <c r="CBJ20" s="340"/>
      <c r="CBK20" s="340"/>
      <c r="CBL20" s="340"/>
      <c r="CBM20" s="340"/>
      <c r="CBN20" s="340"/>
      <c r="CBO20" s="340"/>
      <c r="CBP20" s="340"/>
      <c r="CBQ20" s="340"/>
      <c r="CBR20" s="340"/>
      <c r="CBS20" s="340"/>
      <c r="CBT20" s="340"/>
      <c r="CBU20" s="340"/>
      <c r="CBV20" s="340"/>
      <c r="CBW20" s="340"/>
      <c r="CBX20" s="340"/>
      <c r="CBY20" s="340"/>
      <c r="CBZ20" s="340"/>
      <c r="CCA20" s="340"/>
      <c r="CCB20" s="340"/>
      <c r="CCC20" s="340"/>
      <c r="CCD20" s="340"/>
      <c r="CCE20" s="340"/>
      <c r="CCF20" s="340"/>
      <c r="CCG20" s="340"/>
      <c r="CCH20" s="340"/>
      <c r="CCI20" s="340"/>
      <c r="CCJ20" s="340"/>
      <c r="CCK20" s="340"/>
      <c r="CCL20" s="340"/>
      <c r="CCM20" s="340"/>
      <c r="CCN20" s="340"/>
      <c r="CCO20" s="340"/>
      <c r="CCP20" s="340"/>
      <c r="CCQ20" s="340"/>
      <c r="CCR20" s="340"/>
      <c r="CCS20" s="340"/>
      <c r="CCT20" s="340"/>
      <c r="CCU20" s="340"/>
      <c r="CCV20" s="340"/>
      <c r="CCW20" s="340"/>
      <c r="CCX20" s="340"/>
      <c r="CCY20" s="340"/>
      <c r="CCZ20" s="340"/>
      <c r="CDA20" s="340"/>
      <c r="CDB20" s="340"/>
      <c r="CDC20" s="340"/>
      <c r="CDD20" s="340"/>
      <c r="CDE20" s="340"/>
      <c r="CDF20" s="340"/>
      <c r="CDG20" s="340"/>
      <c r="CDH20" s="340"/>
      <c r="CDI20" s="340"/>
      <c r="CDJ20" s="340"/>
      <c r="CDK20" s="340"/>
      <c r="CDL20" s="340"/>
      <c r="CDM20" s="340"/>
      <c r="CDN20" s="340"/>
      <c r="CDO20" s="340"/>
      <c r="CDP20" s="340"/>
      <c r="CDQ20" s="340"/>
      <c r="CDR20" s="340"/>
      <c r="CDS20" s="340"/>
      <c r="CDT20" s="340"/>
      <c r="CDU20" s="340"/>
      <c r="CDV20" s="340"/>
      <c r="CDW20" s="340"/>
      <c r="CDX20" s="340"/>
      <c r="CDY20" s="340"/>
      <c r="CDZ20" s="340"/>
      <c r="CEA20" s="340"/>
      <c r="CEB20" s="340"/>
      <c r="CEC20" s="340"/>
      <c r="CED20" s="340"/>
      <c r="CEE20" s="340"/>
      <c r="CEF20" s="340"/>
      <c r="CEG20" s="340"/>
      <c r="CEH20" s="340"/>
      <c r="CEI20" s="340"/>
      <c r="CEJ20" s="340"/>
      <c r="CEK20" s="340"/>
      <c r="CEL20" s="340"/>
      <c r="CEM20" s="340"/>
      <c r="CEN20" s="340"/>
      <c r="CEO20" s="340"/>
      <c r="CEP20" s="340"/>
      <c r="CEQ20" s="340"/>
      <c r="CER20" s="340"/>
      <c r="CES20" s="340"/>
      <c r="CET20" s="340"/>
      <c r="CEU20" s="340"/>
      <c r="CEV20" s="340"/>
      <c r="CEW20" s="340"/>
      <c r="CEX20" s="340"/>
      <c r="CEY20" s="340"/>
      <c r="CEZ20" s="340"/>
      <c r="CFA20" s="340"/>
      <c r="CFB20" s="340"/>
      <c r="CFC20" s="340"/>
      <c r="CFD20" s="340"/>
      <c r="CFE20" s="340"/>
      <c r="CFF20" s="340"/>
      <c r="CFG20" s="340"/>
      <c r="CFH20" s="340"/>
      <c r="CFI20" s="340"/>
      <c r="CFJ20" s="340"/>
      <c r="CFK20" s="340"/>
      <c r="CFL20" s="340"/>
      <c r="CFM20" s="340"/>
      <c r="CFN20" s="340"/>
      <c r="CFO20" s="340"/>
      <c r="CFP20" s="340"/>
      <c r="CFQ20" s="340"/>
      <c r="CFR20" s="340"/>
      <c r="CFS20" s="340"/>
      <c r="CFT20" s="340"/>
      <c r="CFU20" s="340"/>
      <c r="CFV20" s="340"/>
      <c r="CFW20" s="340"/>
      <c r="CFX20" s="340"/>
      <c r="CFY20" s="340"/>
      <c r="CFZ20" s="340"/>
      <c r="CGA20" s="340"/>
      <c r="CGB20" s="340"/>
      <c r="CGC20" s="340"/>
      <c r="CGD20" s="340"/>
      <c r="CGE20" s="340"/>
      <c r="CGF20" s="340"/>
      <c r="CGG20" s="340"/>
      <c r="CGH20" s="340"/>
      <c r="CGI20" s="340"/>
      <c r="CGJ20" s="340"/>
      <c r="CGK20" s="340"/>
      <c r="CGL20" s="340"/>
      <c r="CGM20" s="340"/>
      <c r="CGN20" s="340"/>
      <c r="CGO20" s="340"/>
      <c r="CGP20" s="340"/>
      <c r="CGQ20" s="340"/>
      <c r="CGR20" s="340"/>
      <c r="CGS20" s="340"/>
      <c r="CGT20" s="340"/>
      <c r="CGU20" s="340"/>
      <c r="CGV20" s="340"/>
      <c r="CGW20" s="340"/>
      <c r="CGX20" s="340"/>
      <c r="CGY20" s="340"/>
      <c r="CGZ20" s="340"/>
      <c r="CHA20" s="340"/>
      <c r="CHB20" s="340"/>
      <c r="CHC20" s="340"/>
      <c r="CHD20" s="340"/>
      <c r="CHE20" s="340"/>
      <c r="CHF20" s="340"/>
      <c r="CHG20" s="340"/>
      <c r="CHH20" s="340"/>
      <c r="CHI20" s="340"/>
      <c r="CHJ20" s="340"/>
      <c r="CHK20" s="340"/>
      <c r="CHL20" s="340"/>
      <c r="CHM20" s="340"/>
      <c r="CHN20" s="340"/>
      <c r="CHO20" s="340"/>
      <c r="CHP20" s="340"/>
      <c r="CHQ20" s="340"/>
      <c r="CHR20" s="340"/>
      <c r="CHS20" s="340"/>
      <c r="CHT20" s="340"/>
      <c r="CHU20" s="340"/>
      <c r="CHV20" s="340"/>
      <c r="CHW20" s="340"/>
      <c r="CHX20" s="340"/>
      <c r="CHY20" s="340"/>
      <c r="CHZ20" s="340"/>
      <c r="CIA20" s="340"/>
      <c r="CIB20" s="340"/>
      <c r="CIC20" s="340"/>
      <c r="CID20" s="340"/>
      <c r="CIE20" s="340"/>
      <c r="CIF20" s="340"/>
      <c r="CIG20" s="340"/>
      <c r="CIH20" s="340"/>
      <c r="CII20" s="340"/>
      <c r="CIJ20" s="340"/>
      <c r="CIK20" s="340"/>
      <c r="CIL20" s="340"/>
      <c r="CIM20" s="340"/>
      <c r="CIN20" s="340"/>
      <c r="CIO20" s="340"/>
      <c r="CIP20" s="340"/>
      <c r="CIQ20" s="340"/>
      <c r="CIR20" s="340"/>
      <c r="CIS20" s="340"/>
      <c r="CIT20" s="340"/>
      <c r="CIU20" s="340"/>
      <c r="CIV20" s="340"/>
      <c r="CIW20" s="340"/>
      <c r="CIX20" s="340"/>
      <c r="CIY20" s="340"/>
      <c r="CIZ20" s="340"/>
      <c r="CJA20" s="340"/>
      <c r="CJB20" s="340"/>
      <c r="CJC20" s="340"/>
      <c r="CJD20" s="340"/>
      <c r="CJE20" s="340"/>
      <c r="CJF20" s="340"/>
      <c r="CJG20" s="340"/>
      <c r="CJH20" s="340"/>
      <c r="CJI20" s="340"/>
      <c r="CJJ20" s="340"/>
      <c r="CJK20" s="340"/>
      <c r="CJL20" s="340"/>
      <c r="CJM20" s="340"/>
      <c r="CJN20" s="340"/>
      <c r="CJO20" s="340"/>
      <c r="CJP20" s="340"/>
      <c r="CJQ20" s="340"/>
      <c r="CJR20" s="340"/>
      <c r="CJS20" s="340"/>
      <c r="CJT20" s="340"/>
      <c r="CJU20" s="340"/>
      <c r="CJV20" s="340"/>
      <c r="CJW20" s="340"/>
      <c r="CJX20" s="340"/>
      <c r="CJY20" s="340"/>
      <c r="CJZ20" s="340"/>
      <c r="CKA20" s="340"/>
      <c r="CKB20" s="340"/>
      <c r="CKC20" s="340"/>
      <c r="CKD20" s="340"/>
      <c r="CKE20" s="340"/>
      <c r="CKF20" s="340"/>
      <c r="CKG20" s="340"/>
      <c r="CKH20" s="340"/>
      <c r="CKI20" s="340"/>
      <c r="CKJ20" s="340"/>
      <c r="CKK20" s="340"/>
      <c r="CKL20" s="340"/>
      <c r="CKM20" s="340"/>
      <c r="CKN20" s="340"/>
      <c r="CKO20" s="340"/>
      <c r="CKP20" s="340"/>
      <c r="CKQ20" s="340"/>
      <c r="CKR20" s="340"/>
      <c r="CKS20" s="340"/>
      <c r="CKT20" s="340"/>
      <c r="CKU20" s="340"/>
      <c r="CKV20" s="340"/>
      <c r="CKW20" s="340"/>
      <c r="CKX20" s="340"/>
      <c r="CKY20" s="340"/>
      <c r="CKZ20" s="340"/>
      <c r="CLA20" s="340"/>
      <c r="CLB20" s="340"/>
      <c r="CLC20" s="340"/>
      <c r="CLD20" s="340"/>
      <c r="CLE20" s="340"/>
      <c r="CLF20" s="340"/>
      <c r="CLG20" s="340"/>
      <c r="CLH20" s="340"/>
      <c r="CLI20" s="340"/>
      <c r="CLJ20" s="340"/>
      <c r="CLK20" s="340"/>
      <c r="CLL20" s="340"/>
      <c r="CLM20" s="340"/>
      <c r="CLN20" s="340"/>
      <c r="CLO20" s="340"/>
      <c r="CLP20" s="340"/>
      <c r="CLQ20" s="340"/>
      <c r="CLR20" s="340"/>
      <c r="CLS20" s="340"/>
      <c r="CLT20" s="340"/>
      <c r="CLU20" s="340"/>
      <c r="CLV20" s="340"/>
      <c r="CLW20" s="340"/>
      <c r="CLX20" s="340"/>
      <c r="CLY20" s="340"/>
      <c r="CLZ20" s="340"/>
      <c r="CMA20" s="340"/>
      <c r="CMB20" s="340"/>
      <c r="CMC20" s="340"/>
      <c r="CMD20" s="340"/>
      <c r="CME20" s="340"/>
      <c r="CMF20" s="340"/>
      <c r="CMG20" s="340"/>
      <c r="CMH20" s="340"/>
      <c r="CMI20" s="340"/>
      <c r="CMJ20" s="340"/>
      <c r="CMK20" s="340"/>
      <c r="CML20" s="340"/>
      <c r="CMM20" s="340"/>
      <c r="CMN20" s="340"/>
      <c r="CMO20" s="340"/>
      <c r="CMP20" s="340"/>
      <c r="CMQ20" s="340"/>
      <c r="CMR20" s="340"/>
      <c r="CMS20" s="340"/>
      <c r="CMT20" s="340"/>
      <c r="CMU20" s="340"/>
      <c r="CMV20" s="340"/>
      <c r="CMW20" s="340"/>
      <c r="CMX20" s="340"/>
      <c r="CMY20" s="340"/>
      <c r="CMZ20" s="340"/>
      <c r="CNA20" s="340"/>
      <c r="CNB20" s="340"/>
      <c r="CNC20" s="340"/>
      <c r="CND20" s="340"/>
      <c r="CNE20" s="340"/>
      <c r="CNF20" s="340"/>
      <c r="CNG20" s="340"/>
      <c r="CNH20" s="340"/>
      <c r="CNI20" s="340"/>
      <c r="CNJ20" s="340"/>
      <c r="CNK20" s="340"/>
      <c r="CNL20" s="340"/>
      <c r="CNM20" s="340"/>
      <c r="CNN20" s="340"/>
      <c r="CNO20" s="340"/>
      <c r="CNP20" s="340"/>
      <c r="CNQ20" s="340"/>
      <c r="CNR20" s="340"/>
      <c r="CNS20" s="340"/>
      <c r="CNT20" s="340"/>
      <c r="CNU20" s="340"/>
      <c r="CNV20" s="340"/>
      <c r="CNW20" s="340"/>
      <c r="CNX20" s="340"/>
      <c r="CNY20" s="340"/>
      <c r="CNZ20" s="340"/>
      <c r="COA20" s="340"/>
      <c r="COB20" s="340"/>
      <c r="COC20" s="340"/>
      <c r="COD20" s="340"/>
      <c r="COE20" s="340"/>
      <c r="COF20" s="340"/>
      <c r="COG20" s="340"/>
      <c r="COH20" s="340"/>
      <c r="COI20" s="340"/>
      <c r="COJ20" s="340"/>
      <c r="COK20" s="340"/>
      <c r="COL20" s="340"/>
      <c r="COM20" s="340"/>
      <c r="CON20" s="340"/>
      <c r="COO20" s="340"/>
      <c r="COP20" s="340"/>
      <c r="COQ20" s="340"/>
      <c r="COR20" s="340"/>
      <c r="COS20" s="340"/>
      <c r="COT20" s="340"/>
      <c r="COU20" s="340"/>
      <c r="COV20" s="340"/>
      <c r="COW20" s="340"/>
      <c r="COX20" s="340"/>
      <c r="COY20" s="340"/>
      <c r="COZ20" s="340"/>
      <c r="CPA20" s="340"/>
      <c r="CPB20" s="340"/>
      <c r="CPC20" s="340"/>
      <c r="CPD20" s="340"/>
      <c r="CPE20" s="340"/>
      <c r="CPF20" s="340"/>
      <c r="CPG20" s="340"/>
      <c r="CPH20" s="340"/>
      <c r="CPI20" s="340"/>
      <c r="CPJ20" s="340"/>
      <c r="CPK20" s="340"/>
      <c r="CPL20" s="340"/>
      <c r="CPM20" s="340"/>
      <c r="CPN20" s="340"/>
      <c r="CPO20" s="340"/>
      <c r="CPP20" s="340"/>
      <c r="CPQ20" s="340"/>
      <c r="CPR20" s="340"/>
      <c r="CPS20" s="340"/>
      <c r="CPT20" s="340"/>
      <c r="CPU20" s="340"/>
      <c r="CPV20" s="340"/>
      <c r="CPW20" s="340"/>
      <c r="CPX20" s="340"/>
      <c r="CPY20" s="340"/>
      <c r="CPZ20" s="340"/>
      <c r="CQA20" s="340"/>
      <c r="CQB20" s="340"/>
      <c r="CQC20" s="340"/>
      <c r="CQD20" s="340"/>
      <c r="CQE20" s="340"/>
      <c r="CQF20" s="340"/>
      <c r="CQG20" s="340"/>
      <c r="CQH20" s="340"/>
      <c r="CQI20" s="340"/>
      <c r="CQJ20" s="340"/>
      <c r="CQK20" s="340"/>
      <c r="CQL20" s="340"/>
      <c r="CQM20" s="340"/>
      <c r="CQN20" s="340"/>
      <c r="CQO20" s="340"/>
      <c r="CQP20" s="340"/>
      <c r="CQQ20" s="340"/>
      <c r="CQR20" s="340"/>
      <c r="CQS20" s="340"/>
      <c r="CQT20" s="340"/>
      <c r="CQU20" s="340"/>
      <c r="CQV20" s="340"/>
      <c r="CQW20" s="340"/>
      <c r="CQX20" s="340"/>
      <c r="CQY20" s="340"/>
      <c r="CQZ20" s="340"/>
      <c r="CRA20" s="340"/>
      <c r="CRB20" s="340"/>
      <c r="CRC20" s="340"/>
      <c r="CRD20" s="340"/>
      <c r="CRE20" s="340"/>
      <c r="CRF20" s="340"/>
      <c r="CRG20" s="340"/>
      <c r="CRH20" s="340"/>
      <c r="CRI20" s="340"/>
      <c r="CRJ20" s="340"/>
      <c r="CRK20" s="340"/>
      <c r="CRL20" s="340"/>
      <c r="CRM20" s="340"/>
      <c r="CRN20" s="340"/>
      <c r="CRO20" s="340"/>
      <c r="CRP20" s="340"/>
      <c r="CRQ20" s="340"/>
      <c r="CRR20" s="340"/>
      <c r="CRS20" s="340"/>
      <c r="CRT20" s="340"/>
      <c r="CRU20" s="340"/>
      <c r="CRV20" s="340"/>
      <c r="CRW20" s="340"/>
      <c r="CRX20" s="340"/>
      <c r="CRY20" s="340"/>
      <c r="CRZ20" s="340"/>
      <c r="CSA20" s="340"/>
      <c r="CSB20" s="340"/>
      <c r="CSC20" s="340"/>
      <c r="CSD20" s="340"/>
      <c r="CSE20" s="340"/>
      <c r="CSF20" s="340"/>
      <c r="CSG20" s="340"/>
      <c r="CSH20" s="340"/>
      <c r="CSI20" s="340"/>
      <c r="CSJ20" s="340"/>
      <c r="CSK20" s="340"/>
      <c r="CSL20" s="340"/>
      <c r="CSM20" s="340"/>
      <c r="CSN20" s="340"/>
      <c r="CSO20" s="340"/>
      <c r="CSP20" s="340"/>
      <c r="CSQ20" s="340"/>
      <c r="CSR20" s="340"/>
      <c r="CSS20" s="340"/>
      <c r="CST20" s="340"/>
      <c r="CSU20" s="340"/>
      <c r="CSV20" s="340"/>
      <c r="CSW20" s="340"/>
      <c r="CSX20" s="340"/>
      <c r="CSY20" s="340"/>
      <c r="CSZ20" s="340"/>
      <c r="CTA20" s="340"/>
      <c r="CTB20" s="340"/>
      <c r="CTC20" s="340"/>
      <c r="CTD20" s="340"/>
      <c r="CTE20" s="340"/>
      <c r="CTF20" s="340"/>
      <c r="CTG20" s="340"/>
      <c r="CTH20" s="340"/>
      <c r="CTI20" s="340"/>
      <c r="CTJ20" s="340"/>
      <c r="CTK20" s="340"/>
      <c r="CTL20" s="340"/>
      <c r="CTM20" s="340"/>
      <c r="CTN20" s="340"/>
      <c r="CTO20" s="340"/>
      <c r="CTP20" s="340"/>
      <c r="CTQ20" s="340"/>
      <c r="CTR20" s="340"/>
      <c r="CTS20" s="340"/>
      <c r="CTT20" s="340"/>
      <c r="CTU20" s="340"/>
      <c r="CTV20" s="340"/>
      <c r="CTW20" s="340"/>
      <c r="CTX20" s="340"/>
      <c r="CTY20" s="340"/>
      <c r="CTZ20" s="340"/>
      <c r="CUA20" s="340"/>
      <c r="CUB20" s="340"/>
      <c r="CUC20" s="340"/>
      <c r="CUD20" s="340"/>
      <c r="CUE20" s="340"/>
      <c r="CUF20" s="340"/>
      <c r="CUG20" s="340"/>
      <c r="CUH20" s="340"/>
      <c r="CUI20" s="340"/>
      <c r="CUJ20" s="340"/>
      <c r="CUK20" s="340"/>
      <c r="CUL20" s="340"/>
      <c r="CUM20" s="340"/>
      <c r="CUN20" s="340"/>
      <c r="CUO20" s="340"/>
      <c r="CUP20" s="340"/>
      <c r="CUQ20" s="340"/>
      <c r="CUR20" s="340"/>
      <c r="CUS20" s="340"/>
      <c r="CUT20" s="340"/>
      <c r="CUU20" s="340"/>
      <c r="CUV20" s="340"/>
      <c r="CUW20" s="340"/>
      <c r="CUX20" s="340"/>
      <c r="CUY20" s="340"/>
      <c r="CUZ20" s="340"/>
      <c r="CVA20" s="340"/>
      <c r="CVB20" s="340"/>
      <c r="CVC20" s="340"/>
      <c r="CVD20" s="340"/>
      <c r="CVE20" s="340"/>
      <c r="CVF20" s="340"/>
      <c r="CVG20" s="340"/>
      <c r="CVH20" s="340"/>
      <c r="CVI20" s="340"/>
      <c r="CVJ20" s="340"/>
      <c r="CVK20" s="340"/>
      <c r="CVL20" s="340"/>
      <c r="CVM20" s="340"/>
      <c r="CVN20" s="340"/>
      <c r="CVO20" s="340"/>
      <c r="CVP20" s="340"/>
      <c r="CVQ20" s="340"/>
      <c r="CVR20" s="340"/>
      <c r="CVS20" s="340"/>
      <c r="CVT20" s="340"/>
      <c r="CVU20" s="340"/>
      <c r="CVV20" s="340"/>
      <c r="CVW20" s="340"/>
      <c r="CVX20" s="340"/>
      <c r="CVY20" s="340"/>
      <c r="CVZ20" s="340"/>
      <c r="CWA20" s="340"/>
      <c r="CWB20" s="340"/>
      <c r="CWC20" s="340"/>
      <c r="CWD20" s="340"/>
      <c r="CWE20" s="340"/>
      <c r="CWF20" s="340"/>
      <c r="CWG20" s="340"/>
      <c r="CWH20" s="340"/>
      <c r="CWI20" s="340"/>
      <c r="CWJ20" s="340"/>
      <c r="CWK20" s="340"/>
      <c r="CWL20" s="340"/>
      <c r="CWM20" s="340"/>
      <c r="CWN20" s="340"/>
      <c r="CWO20" s="340"/>
      <c r="CWP20" s="340"/>
      <c r="CWQ20" s="340"/>
      <c r="CWR20" s="340"/>
      <c r="CWS20" s="340"/>
      <c r="CWT20" s="340"/>
      <c r="CWU20" s="340"/>
      <c r="CWV20" s="340"/>
      <c r="CWW20" s="340"/>
      <c r="CWX20" s="340"/>
      <c r="CWY20" s="340"/>
      <c r="CWZ20" s="340"/>
      <c r="CXA20" s="340"/>
      <c r="CXB20" s="340"/>
      <c r="CXC20" s="340"/>
      <c r="CXD20" s="340"/>
      <c r="CXE20" s="340"/>
      <c r="CXF20" s="340"/>
      <c r="CXG20" s="340"/>
      <c r="CXH20" s="340"/>
      <c r="CXI20" s="340"/>
      <c r="CXJ20" s="340"/>
      <c r="CXK20" s="340"/>
      <c r="CXL20" s="340"/>
      <c r="CXM20" s="340"/>
      <c r="CXN20" s="340"/>
      <c r="CXO20" s="340"/>
      <c r="CXP20" s="340"/>
      <c r="CXQ20" s="340"/>
      <c r="CXR20" s="340"/>
      <c r="CXS20" s="340"/>
      <c r="CXT20" s="340"/>
      <c r="CXU20" s="340"/>
      <c r="CXV20" s="340"/>
      <c r="CXW20" s="340"/>
      <c r="CXX20" s="340"/>
      <c r="CXY20" s="340"/>
      <c r="CXZ20" s="340"/>
      <c r="CYA20" s="340"/>
      <c r="CYB20" s="340"/>
      <c r="CYC20" s="340"/>
      <c r="CYD20" s="340"/>
      <c r="CYE20" s="340"/>
      <c r="CYF20" s="340"/>
      <c r="CYG20" s="340"/>
      <c r="CYH20" s="340"/>
      <c r="CYI20" s="340"/>
      <c r="CYJ20" s="340"/>
      <c r="CYK20" s="340"/>
      <c r="CYL20" s="340"/>
      <c r="CYM20" s="340"/>
      <c r="CYN20" s="340"/>
      <c r="CYO20" s="340"/>
      <c r="CYP20" s="340"/>
      <c r="CYQ20" s="340"/>
      <c r="CYR20" s="340"/>
      <c r="CYS20" s="340"/>
      <c r="CYT20" s="340"/>
      <c r="CYU20" s="340"/>
      <c r="CYV20" s="340"/>
      <c r="CYW20" s="340"/>
      <c r="CYX20" s="340"/>
      <c r="CYY20" s="340"/>
      <c r="CYZ20" s="340"/>
      <c r="CZA20" s="340"/>
      <c r="CZB20" s="340"/>
      <c r="CZC20" s="340"/>
      <c r="CZD20" s="340"/>
      <c r="CZE20" s="340"/>
      <c r="CZF20" s="340"/>
      <c r="CZG20" s="340"/>
      <c r="CZH20" s="340"/>
      <c r="CZI20" s="340"/>
      <c r="CZJ20" s="340"/>
      <c r="CZK20" s="340"/>
      <c r="CZL20" s="340"/>
      <c r="CZM20" s="340"/>
      <c r="CZN20" s="340"/>
      <c r="CZO20" s="340"/>
      <c r="CZP20" s="340"/>
      <c r="CZQ20" s="340"/>
      <c r="CZR20" s="340"/>
      <c r="CZS20" s="340"/>
      <c r="CZT20" s="340"/>
      <c r="CZU20" s="340"/>
      <c r="CZV20" s="340"/>
      <c r="CZW20" s="340"/>
      <c r="CZX20" s="340"/>
      <c r="CZY20" s="340"/>
      <c r="CZZ20" s="340"/>
      <c r="DAA20" s="340"/>
      <c r="DAB20" s="340"/>
      <c r="DAC20" s="340"/>
      <c r="DAD20" s="340"/>
      <c r="DAE20" s="340"/>
      <c r="DAF20" s="340"/>
      <c r="DAG20" s="340"/>
      <c r="DAH20" s="340"/>
      <c r="DAI20" s="340"/>
      <c r="DAJ20" s="340"/>
      <c r="DAK20" s="340"/>
      <c r="DAL20" s="340"/>
      <c r="DAM20" s="340"/>
      <c r="DAN20" s="340"/>
      <c r="DAO20" s="340"/>
      <c r="DAP20" s="340"/>
      <c r="DAQ20" s="340"/>
      <c r="DAR20" s="340"/>
      <c r="DAS20" s="340"/>
      <c r="DAT20" s="340"/>
      <c r="DAU20" s="340"/>
      <c r="DAV20" s="340"/>
      <c r="DAW20" s="340"/>
      <c r="DAX20" s="340"/>
      <c r="DAY20" s="340"/>
      <c r="DAZ20" s="340"/>
      <c r="DBA20" s="340"/>
      <c r="DBB20" s="340"/>
      <c r="DBC20" s="340"/>
      <c r="DBD20" s="340"/>
      <c r="DBE20" s="340"/>
      <c r="DBF20" s="340"/>
      <c r="DBG20" s="340"/>
      <c r="DBH20" s="340"/>
      <c r="DBI20" s="340"/>
      <c r="DBJ20" s="340"/>
      <c r="DBK20" s="340"/>
      <c r="DBL20" s="340"/>
      <c r="DBM20" s="340"/>
      <c r="DBN20" s="340"/>
      <c r="DBO20" s="340"/>
      <c r="DBP20" s="340"/>
      <c r="DBQ20" s="340"/>
      <c r="DBR20" s="340"/>
      <c r="DBS20" s="340"/>
      <c r="DBT20" s="340"/>
      <c r="DBU20" s="340"/>
      <c r="DBV20" s="340"/>
      <c r="DBW20" s="340"/>
      <c r="DBX20" s="340"/>
      <c r="DBY20" s="340"/>
      <c r="DBZ20" s="340"/>
      <c r="DCA20" s="340"/>
      <c r="DCB20" s="340"/>
      <c r="DCC20" s="340"/>
      <c r="DCD20" s="340"/>
      <c r="DCE20" s="340"/>
      <c r="DCF20" s="340"/>
      <c r="DCG20" s="340"/>
      <c r="DCH20" s="340"/>
      <c r="DCI20" s="340"/>
      <c r="DCJ20" s="340"/>
      <c r="DCK20" s="340"/>
      <c r="DCL20" s="340"/>
      <c r="DCM20" s="340"/>
      <c r="DCN20" s="340"/>
      <c r="DCO20" s="340"/>
      <c r="DCP20" s="340"/>
      <c r="DCQ20" s="340"/>
      <c r="DCR20" s="340"/>
      <c r="DCS20" s="340"/>
      <c r="DCT20" s="340"/>
      <c r="DCU20" s="340"/>
      <c r="DCV20" s="340"/>
      <c r="DCW20" s="340"/>
      <c r="DCX20" s="340"/>
      <c r="DCY20" s="340"/>
      <c r="DCZ20" s="340"/>
      <c r="DDA20" s="340"/>
      <c r="DDB20" s="340"/>
      <c r="DDC20" s="340"/>
      <c r="DDD20" s="340"/>
      <c r="DDE20" s="340"/>
      <c r="DDF20" s="340"/>
      <c r="DDG20" s="340"/>
      <c r="DDH20" s="340"/>
      <c r="DDI20" s="340"/>
      <c r="DDJ20" s="340"/>
      <c r="DDK20" s="340"/>
      <c r="DDL20" s="340"/>
      <c r="DDM20" s="340"/>
      <c r="DDN20" s="340"/>
      <c r="DDO20" s="340"/>
      <c r="DDP20" s="340"/>
      <c r="DDQ20" s="340"/>
      <c r="DDR20" s="340"/>
      <c r="DDS20" s="340"/>
      <c r="DDT20" s="340"/>
      <c r="DDU20" s="340"/>
      <c r="DDV20" s="340"/>
      <c r="DDW20" s="340"/>
      <c r="DDX20" s="340"/>
      <c r="DDY20" s="340"/>
      <c r="DDZ20" s="340"/>
      <c r="DEA20" s="340"/>
      <c r="DEB20" s="340"/>
      <c r="DEC20" s="340"/>
      <c r="DED20" s="340"/>
      <c r="DEE20" s="340"/>
      <c r="DEF20" s="340"/>
      <c r="DEG20" s="340"/>
      <c r="DEH20" s="340"/>
      <c r="DEI20" s="340"/>
      <c r="DEJ20" s="340"/>
      <c r="DEK20" s="340"/>
      <c r="DEL20" s="340"/>
      <c r="DEM20" s="340"/>
      <c r="DEN20" s="340"/>
      <c r="DEO20" s="340"/>
      <c r="DEP20" s="340"/>
      <c r="DEQ20" s="340"/>
      <c r="DER20" s="340"/>
      <c r="DES20" s="340"/>
      <c r="DET20" s="340"/>
      <c r="DEU20" s="340"/>
      <c r="DEV20" s="340"/>
      <c r="DEW20" s="340"/>
      <c r="DEX20" s="340"/>
      <c r="DEY20" s="340"/>
      <c r="DEZ20" s="340"/>
      <c r="DFA20" s="340"/>
      <c r="DFB20" s="340"/>
      <c r="DFC20" s="340"/>
      <c r="DFD20" s="340"/>
      <c r="DFE20" s="340"/>
      <c r="DFF20" s="340"/>
      <c r="DFG20" s="340"/>
      <c r="DFH20" s="340"/>
      <c r="DFI20" s="340"/>
      <c r="DFJ20" s="340"/>
      <c r="DFK20" s="340"/>
      <c r="DFL20" s="340"/>
      <c r="DFM20" s="340"/>
      <c r="DFN20" s="340"/>
      <c r="DFO20" s="340"/>
      <c r="DFP20" s="340"/>
      <c r="DFQ20" s="340"/>
      <c r="DFR20" s="340"/>
      <c r="DFS20" s="340"/>
      <c r="DFT20" s="340"/>
      <c r="DFU20" s="340"/>
      <c r="DFV20" s="340"/>
      <c r="DFW20" s="340"/>
      <c r="DFX20" s="340"/>
      <c r="DFY20" s="340"/>
      <c r="DFZ20" s="340"/>
      <c r="DGA20" s="340"/>
      <c r="DGB20" s="340"/>
      <c r="DGC20" s="340"/>
      <c r="DGD20" s="340"/>
      <c r="DGE20" s="340"/>
      <c r="DGF20" s="340"/>
      <c r="DGG20" s="340"/>
      <c r="DGH20" s="340"/>
      <c r="DGI20" s="340"/>
      <c r="DGJ20" s="340"/>
      <c r="DGK20" s="340"/>
      <c r="DGL20" s="340"/>
      <c r="DGM20" s="340"/>
      <c r="DGN20" s="340"/>
      <c r="DGO20" s="340"/>
      <c r="DGP20" s="340"/>
      <c r="DGQ20" s="340"/>
      <c r="DGR20" s="340"/>
      <c r="DGS20" s="340"/>
      <c r="DGT20" s="340"/>
      <c r="DGU20" s="340"/>
      <c r="DGV20" s="340"/>
      <c r="DGW20" s="340"/>
      <c r="DGX20" s="340"/>
      <c r="DGY20" s="340"/>
      <c r="DGZ20" s="340"/>
      <c r="DHA20" s="340"/>
      <c r="DHB20" s="340"/>
      <c r="DHC20" s="340"/>
      <c r="DHD20" s="340"/>
      <c r="DHE20" s="340"/>
      <c r="DHF20" s="340"/>
      <c r="DHG20" s="340"/>
      <c r="DHH20" s="340"/>
      <c r="DHI20" s="340"/>
      <c r="DHJ20" s="340"/>
      <c r="DHK20" s="340"/>
      <c r="DHL20" s="340"/>
      <c r="DHM20" s="340"/>
      <c r="DHN20" s="340"/>
      <c r="DHO20" s="340"/>
      <c r="DHP20" s="340"/>
      <c r="DHQ20" s="340"/>
      <c r="DHR20" s="340"/>
      <c r="DHS20" s="340"/>
      <c r="DHT20" s="340"/>
      <c r="DHU20" s="340"/>
      <c r="DHV20" s="340"/>
      <c r="DHW20" s="340"/>
      <c r="DHX20" s="340"/>
      <c r="DHY20" s="340"/>
      <c r="DHZ20" s="340"/>
      <c r="DIA20" s="340"/>
      <c r="DIB20" s="340"/>
      <c r="DIC20" s="340"/>
      <c r="DID20" s="340"/>
      <c r="DIE20" s="340"/>
      <c r="DIF20" s="340"/>
      <c r="DIG20" s="340"/>
      <c r="DIH20" s="340"/>
      <c r="DII20" s="340"/>
      <c r="DIJ20" s="340"/>
      <c r="DIK20" s="340"/>
      <c r="DIL20" s="340"/>
      <c r="DIM20" s="340"/>
      <c r="DIN20" s="340"/>
      <c r="DIO20" s="340"/>
      <c r="DIP20" s="340"/>
      <c r="DIQ20" s="340"/>
      <c r="DIR20" s="340"/>
      <c r="DIS20" s="340"/>
      <c r="DIT20" s="340"/>
      <c r="DIU20" s="340"/>
      <c r="DIV20" s="340"/>
      <c r="DIW20" s="340"/>
      <c r="DIX20" s="340"/>
      <c r="DIY20" s="340"/>
      <c r="DIZ20" s="340"/>
      <c r="DJA20" s="340"/>
      <c r="DJB20" s="340"/>
      <c r="DJC20" s="340"/>
      <c r="DJD20" s="340"/>
      <c r="DJE20" s="340"/>
      <c r="DJF20" s="340"/>
      <c r="DJG20" s="340"/>
      <c r="DJH20" s="340"/>
      <c r="DJI20" s="340"/>
      <c r="DJJ20" s="340"/>
      <c r="DJK20" s="340"/>
      <c r="DJL20" s="340"/>
      <c r="DJM20" s="340"/>
      <c r="DJN20" s="340"/>
      <c r="DJO20" s="340"/>
      <c r="DJP20" s="340"/>
      <c r="DJQ20" s="340"/>
      <c r="DJR20" s="340"/>
      <c r="DJS20" s="340"/>
      <c r="DJT20" s="340"/>
      <c r="DJU20" s="340"/>
      <c r="DJV20" s="340"/>
      <c r="DJW20" s="340"/>
      <c r="DJX20" s="340"/>
      <c r="DJY20" s="340"/>
      <c r="DJZ20" s="340"/>
      <c r="DKA20" s="340"/>
      <c r="DKB20" s="340"/>
      <c r="DKC20" s="340"/>
      <c r="DKD20" s="340"/>
      <c r="DKE20" s="340"/>
      <c r="DKF20" s="340"/>
      <c r="DKG20" s="340"/>
      <c r="DKH20" s="340"/>
      <c r="DKI20" s="340"/>
      <c r="DKJ20" s="340"/>
      <c r="DKK20" s="340"/>
      <c r="DKL20" s="340"/>
      <c r="DKM20" s="340"/>
      <c r="DKN20" s="340"/>
      <c r="DKO20" s="340"/>
      <c r="DKP20" s="340"/>
      <c r="DKQ20" s="340"/>
      <c r="DKR20" s="340"/>
      <c r="DKS20" s="340"/>
      <c r="DKT20" s="340"/>
      <c r="DKU20" s="340"/>
      <c r="DKV20" s="340"/>
      <c r="DKW20" s="340"/>
      <c r="DKX20" s="340"/>
      <c r="DKY20" s="340"/>
      <c r="DKZ20" s="340"/>
      <c r="DLA20" s="340"/>
      <c r="DLB20" s="340"/>
      <c r="DLC20" s="340"/>
      <c r="DLD20" s="340"/>
      <c r="DLE20" s="340"/>
      <c r="DLF20" s="340"/>
      <c r="DLG20" s="340"/>
      <c r="DLH20" s="340"/>
      <c r="DLI20" s="340"/>
      <c r="DLJ20" s="340"/>
      <c r="DLK20" s="340"/>
      <c r="DLL20" s="340"/>
      <c r="DLM20" s="340"/>
      <c r="DLN20" s="340"/>
      <c r="DLO20" s="340"/>
      <c r="DLP20" s="340"/>
      <c r="DLQ20" s="340"/>
      <c r="DLR20" s="340"/>
      <c r="DLS20" s="340"/>
      <c r="DLT20" s="340"/>
      <c r="DLU20" s="340"/>
      <c r="DLV20" s="340"/>
      <c r="DLW20" s="340"/>
      <c r="DLX20" s="340"/>
      <c r="DLY20" s="340"/>
      <c r="DLZ20" s="340"/>
      <c r="DMA20" s="340"/>
      <c r="DMB20" s="340"/>
      <c r="DMC20" s="340"/>
      <c r="DMD20" s="340"/>
      <c r="DME20" s="340"/>
      <c r="DMF20" s="340"/>
      <c r="DMG20" s="340"/>
      <c r="DMH20" s="340"/>
      <c r="DMI20" s="340"/>
      <c r="DMJ20" s="340"/>
      <c r="DMK20" s="340"/>
      <c r="DML20" s="340"/>
      <c r="DMM20" s="340"/>
      <c r="DMN20" s="340"/>
      <c r="DMO20" s="340"/>
      <c r="DMP20" s="340"/>
      <c r="DMQ20" s="340"/>
      <c r="DMR20" s="340"/>
      <c r="DMS20" s="340"/>
      <c r="DMT20" s="340"/>
      <c r="DMU20" s="340"/>
      <c r="DMV20" s="340"/>
      <c r="DMW20" s="340"/>
      <c r="DMX20" s="340"/>
      <c r="DMY20" s="340"/>
      <c r="DMZ20" s="340"/>
      <c r="DNA20" s="340"/>
      <c r="DNB20" s="340"/>
      <c r="DNC20" s="340"/>
      <c r="DND20" s="340"/>
      <c r="DNE20" s="340"/>
      <c r="DNF20" s="340"/>
      <c r="DNG20" s="340"/>
      <c r="DNH20" s="340"/>
      <c r="DNI20" s="340"/>
      <c r="DNJ20" s="340"/>
      <c r="DNK20" s="340"/>
      <c r="DNL20" s="340"/>
      <c r="DNM20" s="340"/>
      <c r="DNN20" s="340"/>
      <c r="DNO20" s="340"/>
      <c r="DNP20" s="340"/>
      <c r="DNQ20" s="340"/>
      <c r="DNR20" s="340"/>
      <c r="DNS20" s="340"/>
      <c r="DNT20" s="340"/>
      <c r="DNU20" s="340"/>
      <c r="DNV20" s="340"/>
      <c r="DNW20" s="340"/>
      <c r="DNX20" s="340"/>
      <c r="DNY20" s="340"/>
      <c r="DNZ20" s="340"/>
      <c r="DOA20" s="340"/>
      <c r="DOB20" s="340"/>
      <c r="DOC20" s="340"/>
      <c r="DOD20" s="340"/>
      <c r="DOE20" s="340"/>
      <c r="DOF20" s="340"/>
      <c r="DOG20" s="340"/>
      <c r="DOH20" s="340"/>
      <c r="DOI20" s="340"/>
      <c r="DOJ20" s="340"/>
      <c r="DOK20" s="340"/>
      <c r="DOL20" s="340"/>
      <c r="DOM20" s="340"/>
      <c r="DON20" s="340"/>
      <c r="DOO20" s="340"/>
      <c r="DOP20" s="340"/>
      <c r="DOQ20" s="340"/>
      <c r="DOR20" s="340"/>
      <c r="DOS20" s="340"/>
      <c r="DOT20" s="340"/>
      <c r="DOU20" s="340"/>
      <c r="DOV20" s="340"/>
      <c r="DOW20" s="340"/>
      <c r="DOX20" s="340"/>
      <c r="DOY20" s="340"/>
      <c r="DOZ20" s="340"/>
      <c r="DPA20" s="340"/>
      <c r="DPB20" s="340"/>
      <c r="DPC20" s="340"/>
      <c r="DPD20" s="340"/>
      <c r="DPE20" s="340"/>
      <c r="DPF20" s="340"/>
      <c r="DPG20" s="340"/>
      <c r="DPH20" s="340"/>
      <c r="DPI20" s="340"/>
      <c r="DPJ20" s="340"/>
      <c r="DPK20" s="340"/>
      <c r="DPL20" s="340"/>
      <c r="DPM20" s="340"/>
      <c r="DPN20" s="340"/>
      <c r="DPO20" s="340"/>
      <c r="DPP20" s="340"/>
      <c r="DPQ20" s="340"/>
      <c r="DPR20" s="340"/>
      <c r="DPS20" s="340"/>
      <c r="DPT20" s="340"/>
      <c r="DPU20" s="340"/>
      <c r="DPV20" s="340"/>
      <c r="DPW20" s="340"/>
      <c r="DPX20" s="340"/>
      <c r="DPY20" s="340"/>
      <c r="DPZ20" s="340"/>
      <c r="DQA20" s="340"/>
      <c r="DQB20" s="340"/>
      <c r="DQC20" s="340"/>
      <c r="DQD20" s="340"/>
      <c r="DQE20" s="340"/>
      <c r="DQF20" s="340"/>
      <c r="DQG20" s="340"/>
      <c r="DQH20" s="340"/>
      <c r="DQI20" s="340"/>
      <c r="DQJ20" s="340"/>
      <c r="DQK20" s="340"/>
      <c r="DQL20" s="340"/>
      <c r="DQM20" s="340"/>
      <c r="DQN20" s="340"/>
      <c r="DQO20" s="340"/>
      <c r="DQP20" s="340"/>
      <c r="DQQ20" s="340"/>
      <c r="DQR20" s="340"/>
      <c r="DQS20" s="340"/>
      <c r="DQT20" s="340"/>
      <c r="DQU20" s="340"/>
      <c r="DQV20" s="340"/>
      <c r="DQW20" s="340"/>
      <c r="DQX20" s="340"/>
      <c r="DQY20" s="340"/>
      <c r="DQZ20" s="340"/>
      <c r="DRA20" s="340"/>
      <c r="DRB20" s="340"/>
      <c r="DRC20" s="340"/>
      <c r="DRD20" s="340"/>
      <c r="DRE20" s="340"/>
      <c r="DRF20" s="340"/>
      <c r="DRG20" s="340"/>
      <c r="DRH20" s="340"/>
      <c r="DRI20" s="340"/>
      <c r="DRJ20" s="340"/>
      <c r="DRK20" s="340"/>
      <c r="DRL20" s="340"/>
      <c r="DRM20" s="340"/>
      <c r="DRN20" s="340"/>
      <c r="DRO20" s="340"/>
      <c r="DRP20" s="340"/>
      <c r="DRQ20" s="340"/>
      <c r="DRR20" s="340"/>
      <c r="DRS20" s="340"/>
      <c r="DRT20" s="340"/>
      <c r="DRU20" s="340"/>
      <c r="DRV20" s="340"/>
      <c r="DRW20" s="340"/>
      <c r="DRX20" s="340"/>
      <c r="DRY20" s="340"/>
      <c r="DRZ20" s="340"/>
      <c r="DSA20" s="340"/>
      <c r="DSB20" s="340"/>
      <c r="DSC20" s="340"/>
      <c r="DSD20" s="340"/>
      <c r="DSE20" s="340"/>
      <c r="DSF20" s="340"/>
      <c r="DSG20" s="340"/>
      <c r="DSH20" s="340"/>
      <c r="DSI20" s="340"/>
      <c r="DSJ20" s="340"/>
      <c r="DSK20" s="340"/>
      <c r="DSL20" s="340"/>
      <c r="DSM20" s="340"/>
      <c r="DSN20" s="340"/>
      <c r="DSO20" s="340"/>
      <c r="DSP20" s="340"/>
      <c r="DSQ20" s="340"/>
      <c r="DSR20" s="340"/>
      <c r="DSS20" s="340"/>
      <c r="DST20" s="340"/>
      <c r="DSU20" s="340"/>
      <c r="DSV20" s="340"/>
      <c r="DSW20" s="340"/>
      <c r="DSX20" s="340"/>
      <c r="DSY20" s="340"/>
      <c r="DSZ20" s="340"/>
      <c r="DTA20" s="340"/>
      <c r="DTB20" s="340"/>
      <c r="DTC20" s="340"/>
      <c r="DTD20" s="340"/>
      <c r="DTE20" s="340"/>
      <c r="DTF20" s="340"/>
      <c r="DTG20" s="340"/>
      <c r="DTH20" s="340"/>
      <c r="DTI20" s="340"/>
      <c r="DTJ20" s="340"/>
      <c r="DTK20" s="340"/>
      <c r="DTL20" s="340"/>
      <c r="DTM20" s="340"/>
      <c r="DTN20" s="340"/>
      <c r="DTO20" s="340"/>
      <c r="DTP20" s="340"/>
      <c r="DTQ20" s="340"/>
      <c r="DTR20" s="340"/>
      <c r="DTS20" s="340"/>
      <c r="DTT20" s="340"/>
      <c r="DTU20" s="340"/>
      <c r="DTV20" s="340"/>
      <c r="DTW20" s="340"/>
      <c r="DTX20" s="340"/>
      <c r="DTY20" s="340"/>
      <c r="DTZ20" s="340"/>
      <c r="DUA20" s="340"/>
      <c r="DUB20" s="340"/>
      <c r="DUC20" s="340"/>
      <c r="DUD20" s="340"/>
      <c r="DUE20" s="340"/>
      <c r="DUF20" s="340"/>
      <c r="DUG20" s="340"/>
      <c r="DUH20" s="340"/>
      <c r="DUI20" s="340"/>
      <c r="DUJ20" s="340"/>
      <c r="DUK20" s="340"/>
      <c r="DUL20" s="340"/>
      <c r="DUM20" s="340"/>
      <c r="DUN20" s="340"/>
      <c r="DUO20" s="340"/>
      <c r="DUP20" s="340"/>
      <c r="DUQ20" s="340"/>
      <c r="DUR20" s="340"/>
      <c r="DUS20" s="340"/>
      <c r="DUT20" s="340"/>
      <c r="DUU20" s="340"/>
      <c r="DUV20" s="340"/>
      <c r="DUW20" s="340"/>
      <c r="DUX20" s="340"/>
      <c r="DUY20" s="340"/>
      <c r="DUZ20" s="340"/>
      <c r="DVA20" s="340"/>
      <c r="DVB20" s="340"/>
      <c r="DVC20" s="340"/>
      <c r="DVD20" s="340"/>
      <c r="DVE20" s="340"/>
      <c r="DVF20" s="340"/>
      <c r="DVG20" s="340"/>
      <c r="DVH20" s="340"/>
      <c r="DVI20" s="340"/>
      <c r="DVJ20" s="340"/>
      <c r="DVK20" s="340"/>
      <c r="DVL20" s="340"/>
      <c r="DVM20" s="340"/>
      <c r="DVN20" s="340"/>
      <c r="DVO20" s="340"/>
      <c r="DVP20" s="340"/>
      <c r="DVQ20" s="340"/>
      <c r="DVR20" s="340"/>
      <c r="DVS20" s="340"/>
      <c r="DVT20" s="340"/>
      <c r="DVU20" s="340"/>
      <c r="DVV20" s="340"/>
      <c r="DVW20" s="340"/>
      <c r="DVX20" s="340"/>
      <c r="DVY20" s="340"/>
      <c r="DVZ20" s="340"/>
      <c r="DWA20" s="340"/>
      <c r="DWB20" s="340"/>
      <c r="DWC20" s="340"/>
      <c r="DWD20" s="340"/>
      <c r="DWE20" s="340"/>
      <c r="DWF20" s="340"/>
      <c r="DWG20" s="340"/>
      <c r="DWH20" s="340"/>
      <c r="DWI20" s="340"/>
      <c r="DWJ20" s="340"/>
      <c r="DWK20" s="340"/>
      <c r="DWL20" s="340"/>
      <c r="DWM20" s="340"/>
      <c r="DWN20" s="340"/>
      <c r="DWO20" s="340"/>
      <c r="DWP20" s="340"/>
      <c r="DWQ20" s="340"/>
      <c r="DWR20" s="340"/>
      <c r="DWS20" s="340"/>
      <c r="DWT20" s="340"/>
      <c r="DWU20" s="340"/>
      <c r="DWV20" s="340"/>
      <c r="DWW20" s="340"/>
      <c r="DWX20" s="340"/>
      <c r="DWY20" s="340"/>
      <c r="DWZ20" s="340"/>
      <c r="DXA20" s="340"/>
      <c r="DXB20" s="340"/>
      <c r="DXC20" s="340"/>
      <c r="DXD20" s="340"/>
      <c r="DXE20" s="340"/>
      <c r="DXF20" s="340"/>
      <c r="DXG20" s="340"/>
      <c r="DXH20" s="340"/>
      <c r="DXI20" s="340"/>
      <c r="DXJ20" s="340"/>
      <c r="DXK20" s="340"/>
      <c r="DXL20" s="340"/>
      <c r="DXM20" s="340"/>
      <c r="DXN20" s="340"/>
      <c r="DXO20" s="340"/>
      <c r="DXP20" s="340"/>
      <c r="DXQ20" s="340"/>
      <c r="DXR20" s="340"/>
      <c r="DXS20" s="340"/>
      <c r="DXT20" s="340"/>
      <c r="DXU20" s="340"/>
      <c r="DXV20" s="340"/>
      <c r="DXW20" s="340"/>
      <c r="DXX20" s="340"/>
      <c r="DXY20" s="340"/>
      <c r="DXZ20" s="340"/>
      <c r="DYA20" s="340"/>
      <c r="DYB20" s="340"/>
      <c r="DYC20" s="340"/>
      <c r="DYD20" s="340"/>
      <c r="DYE20" s="340"/>
      <c r="DYF20" s="340"/>
      <c r="DYG20" s="340"/>
      <c r="DYH20" s="340"/>
      <c r="DYI20" s="340"/>
      <c r="DYJ20" s="340"/>
      <c r="DYK20" s="340"/>
      <c r="DYL20" s="340"/>
      <c r="DYM20" s="340"/>
      <c r="DYN20" s="340"/>
      <c r="DYO20" s="340"/>
      <c r="DYP20" s="340"/>
      <c r="DYQ20" s="340"/>
      <c r="DYR20" s="340"/>
      <c r="DYS20" s="340"/>
      <c r="DYT20" s="340"/>
      <c r="DYU20" s="340"/>
      <c r="DYV20" s="340"/>
      <c r="DYW20" s="340"/>
      <c r="DYX20" s="340"/>
      <c r="DYY20" s="340"/>
      <c r="DYZ20" s="340"/>
      <c r="DZA20" s="340"/>
      <c r="DZB20" s="340"/>
      <c r="DZC20" s="340"/>
      <c r="DZD20" s="340"/>
      <c r="DZE20" s="340"/>
      <c r="DZF20" s="340"/>
      <c r="DZG20" s="340"/>
      <c r="DZH20" s="340"/>
      <c r="DZI20" s="340"/>
      <c r="DZJ20" s="340"/>
      <c r="DZK20" s="340"/>
      <c r="DZL20" s="340"/>
      <c r="DZM20" s="340"/>
      <c r="DZN20" s="340"/>
      <c r="DZO20" s="340"/>
      <c r="DZP20" s="340"/>
      <c r="DZQ20" s="340"/>
      <c r="DZR20" s="340"/>
      <c r="DZS20" s="340"/>
      <c r="DZT20" s="340"/>
      <c r="DZU20" s="340"/>
      <c r="DZV20" s="340"/>
      <c r="DZW20" s="340"/>
      <c r="DZX20" s="340"/>
      <c r="DZY20" s="340"/>
      <c r="DZZ20" s="340"/>
      <c r="EAA20" s="340"/>
      <c r="EAB20" s="340"/>
      <c r="EAC20" s="340"/>
      <c r="EAD20" s="340"/>
      <c r="EAE20" s="340"/>
      <c r="EAF20" s="340"/>
      <c r="EAG20" s="340"/>
      <c r="EAH20" s="340"/>
      <c r="EAI20" s="340"/>
      <c r="EAJ20" s="340"/>
      <c r="EAK20" s="340"/>
      <c r="EAL20" s="340"/>
      <c r="EAM20" s="340"/>
      <c r="EAN20" s="340"/>
      <c r="EAO20" s="340"/>
      <c r="EAP20" s="340"/>
      <c r="EAQ20" s="340"/>
      <c r="EAR20" s="340"/>
      <c r="EAS20" s="340"/>
      <c r="EAT20" s="340"/>
      <c r="EAU20" s="340"/>
      <c r="EAV20" s="340"/>
      <c r="EAW20" s="340"/>
      <c r="EAX20" s="340"/>
      <c r="EAY20" s="340"/>
      <c r="EAZ20" s="340"/>
      <c r="EBA20" s="340"/>
      <c r="EBB20" s="340"/>
      <c r="EBC20" s="340"/>
      <c r="EBD20" s="340"/>
      <c r="EBE20" s="340"/>
      <c r="EBF20" s="340"/>
      <c r="EBG20" s="340"/>
      <c r="EBH20" s="340"/>
      <c r="EBI20" s="340"/>
      <c r="EBJ20" s="340"/>
      <c r="EBK20" s="340"/>
      <c r="EBL20" s="340"/>
      <c r="EBM20" s="340"/>
      <c r="EBN20" s="340"/>
      <c r="EBO20" s="340"/>
      <c r="EBP20" s="340"/>
      <c r="EBQ20" s="340"/>
      <c r="EBR20" s="340"/>
      <c r="EBS20" s="340"/>
      <c r="EBT20" s="340"/>
      <c r="EBU20" s="340"/>
      <c r="EBV20" s="340"/>
      <c r="EBW20" s="340"/>
      <c r="EBX20" s="340"/>
      <c r="EBY20" s="340"/>
      <c r="EBZ20" s="340"/>
      <c r="ECA20" s="340"/>
      <c r="ECB20" s="340"/>
      <c r="ECC20" s="340"/>
      <c r="ECD20" s="340"/>
      <c r="ECE20" s="340"/>
      <c r="ECF20" s="340"/>
      <c r="ECG20" s="340"/>
      <c r="ECH20" s="340"/>
      <c r="ECI20" s="340"/>
      <c r="ECJ20" s="340"/>
      <c r="ECK20" s="340"/>
      <c r="ECL20" s="340"/>
      <c r="ECM20" s="340"/>
      <c r="ECN20" s="340"/>
      <c r="ECO20" s="340"/>
      <c r="ECP20" s="340"/>
      <c r="ECQ20" s="340"/>
      <c r="ECR20" s="340"/>
      <c r="ECS20" s="340"/>
      <c r="ECT20" s="340"/>
      <c r="ECU20" s="340"/>
      <c r="ECV20" s="340"/>
      <c r="ECW20" s="340"/>
      <c r="ECX20" s="340"/>
      <c r="ECY20" s="340"/>
      <c r="ECZ20" s="340"/>
      <c r="EDA20" s="340"/>
      <c r="EDB20" s="340"/>
      <c r="EDC20" s="340"/>
      <c r="EDD20" s="340"/>
      <c r="EDE20" s="340"/>
      <c r="EDF20" s="340"/>
      <c r="EDG20" s="340"/>
      <c r="EDH20" s="340"/>
      <c r="EDI20" s="340"/>
      <c r="EDJ20" s="340"/>
      <c r="EDK20" s="340"/>
      <c r="EDL20" s="340"/>
      <c r="EDM20" s="340"/>
      <c r="EDN20" s="340"/>
      <c r="EDO20" s="340"/>
      <c r="EDP20" s="340"/>
      <c r="EDQ20" s="340"/>
      <c r="EDR20" s="340"/>
      <c r="EDS20" s="340"/>
      <c r="EDT20" s="340"/>
      <c r="EDU20" s="340"/>
      <c r="EDV20" s="340"/>
      <c r="EDW20" s="340"/>
      <c r="EDX20" s="340"/>
      <c r="EDY20" s="340"/>
      <c r="EDZ20" s="340"/>
      <c r="EEA20" s="340"/>
      <c r="EEB20" s="340"/>
      <c r="EEC20" s="340"/>
      <c r="EED20" s="340"/>
      <c r="EEE20" s="340"/>
      <c r="EEF20" s="340"/>
      <c r="EEG20" s="340"/>
      <c r="EEH20" s="340"/>
      <c r="EEI20" s="340"/>
      <c r="EEJ20" s="340"/>
      <c r="EEK20" s="340"/>
      <c r="EEL20" s="340"/>
      <c r="EEM20" s="340"/>
      <c r="EEN20" s="340"/>
      <c r="EEO20" s="340"/>
      <c r="EEP20" s="340"/>
      <c r="EEQ20" s="340"/>
      <c r="EER20" s="340"/>
      <c r="EES20" s="340"/>
      <c r="EET20" s="340"/>
      <c r="EEU20" s="340"/>
      <c r="EEV20" s="340"/>
      <c r="EEW20" s="340"/>
      <c r="EEX20" s="340"/>
      <c r="EEY20" s="340"/>
      <c r="EEZ20" s="340"/>
      <c r="EFA20" s="340"/>
      <c r="EFB20" s="340"/>
      <c r="EFC20" s="340"/>
      <c r="EFD20" s="340"/>
      <c r="EFE20" s="340"/>
      <c r="EFF20" s="340"/>
      <c r="EFG20" s="340"/>
      <c r="EFH20" s="340"/>
      <c r="EFI20" s="340"/>
      <c r="EFJ20" s="340"/>
      <c r="EFK20" s="340"/>
      <c r="EFL20" s="340"/>
      <c r="EFM20" s="340"/>
      <c r="EFN20" s="340"/>
      <c r="EFO20" s="340"/>
      <c r="EFP20" s="340"/>
      <c r="EFQ20" s="340"/>
      <c r="EFR20" s="340"/>
      <c r="EFS20" s="340"/>
      <c r="EFT20" s="340"/>
      <c r="EFU20" s="340"/>
      <c r="EFV20" s="340"/>
      <c r="EFW20" s="340"/>
      <c r="EFX20" s="340"/>
      <c r="EFY20" s="340"/>
      <c r="EFZ20" s="340"/>
      <c r="EGA20" s="340"/>
      <c r="EGB20" s="340"/>
      <c r="EGC20" s="340"/>
      <c r="EGD20" s="340"/>
      <c r="EGE20" s="340"/>
      <c r="EGF20" s="340"/>
      <c r="EGG20" s="340"/>
      <c r="EGH20" s="340"/>
      <c r="EGI20" s="340"/>
      <c r="EGJ20" s="340"/>
      <c r="EGK20" s="340"/>
      <c r="EGL20" s="340"/>
      <c r="EGM20" s="340"/>
      <c r="EGN20" s="340"/>
      <c r="EGO20" s="340"/>
      <c r="EGP20" s="340"/>
      <c r="EGQ20" s="340"/>
      <c r="EGR20" s="340"/>
      <c r="EGS20" s="340"/>
      <c r="EGT20" s="340"/>
      <c r="EGU20" s="340"/>
      <c r="EGV20" s="340"/>
      <c r="EGW20" s="340"/>
      <c r="EGX20" s="340"/>
      <c r="EGY20" s="340"/>
      <c r="EGZ20" s="340"/>
      <c r="EHA20" s="340"/>
      <c r="EHB20" s="340"/>
      <c r="EHC20" s="340"/>
      <c r="EHD20" s="340"/>
      <c r="EHE20" s="340"/>
      <c r="EHF20" s="340"/>
      <c r="EHG20" s="340"/>
      <c r="EHH20" s="340"/>
      <c r="EHI20" s="340"/>
      <c r="EHJ20" s="340"/>
      <c r="EHK20" s="340"/>
      <c r="EHL20" s="340"/>
      <c r="EHM20" s="340"/>
      <c r="EHN20" s="340"/>
      <c r="EHO20" s="340"/>
      <c r="EHP20" s="340"/>
      <c r="EHQ20" s="340"/>
      <c r="EHR20" s="340"/>
      <c r="EHS20" s="340"/>
      <c r="EHT20" s="340"/>
      <c r="EHU20" s="340"/>
      <c r="EHV20" s="340"/>
      <c r="EHW20" s="340"/>
      <c r="EHX20" s="340"/>
      <c r="EHY20" s="340"/>
      <c r="EHZ20" s="340"/>
      <c r="EIA20" s="340"/>
      <c r="EIB20" s="340"/>
      <c r="EIC20" s="340"/>
      <c r="EID20" s="340"/>
      <c r="EIE20" s="340"/>
      <c r="EIF20" s="340"/>
      <c r="EIG20" s="340"/>
      <c r="EIH20" s="340"/>
      <c r="EII20" s="340"/>
      <c r="EIJ20" s="340"/>
      <c r="EIK20" s="340"/>
      <c r="EIL20" s="340"/>
      <c r="EIM20" s="340"/>
      <c r="EIN20" s="340"/>
      <c r="EIO20" s="340"/>
      <c r="EIP20" s="340"/>
      <c r="EIQ20" s="340"/>
      <c r="EIR20" s="340"/>
      <c r="EIS20" s="340"/>
      <c r="EIT20" s="340"/>
      <c r="EIU20" s="340"/>
      <c r="EIV20" s="340"/>
      <c r="EIW20" s="340"/>
      <c r="EIX20" s="340"/>
      <c r="EIY20" s="340"/>
      <c r="EIZ20" s="340"/>
      <c r="EJA20" s="340"/>
      <c r="EJB20" s="340"/>
      <c r="EJC20" s="340"/>
      <c r="EJD20" s="340"/>
      <c r="EJE20" s="340"/>
      <c r="EJF20" s="340"/>
      <c r="EJG20" s="340"/>
      <c r="EJH20" s="340"/>
      <c r="EJI20" s="340"/>
      <c r="EJJ20" s="340"/>
      <c r="EJK20" s="340"/>
      <c r="EJL20" s="340"/>
      <c r="EJM20" s="340"/>
      <c r="EJN20" s="340"/>
      <c r="EJO20" s="340"/>
      <c r="EJP20" s="340"/>
      <c r="EJQ20" s="340"/>
      <c r="EJR20" s="340"/>
      <c r="EJS20" s="340"/>
      <c r="EJT20" s="340"/>
      <c r="EJU20" s="340"/>
      <c r="EJV20" s="340"/>
      <c r="EJW20" s="340"/>
      <c r="EJX20" s="340"/>
      <c r="EJY20" s="340"/>
      <c r="EJZ20" s="340"/>
      <c r="EKA20" s="340"/>
      <c r="EKB20" s="340"/>
      <c r="EKC20" s="340"/>
      <c r="EKD20" s="340"/>
      <c r="EKE20" s="340"/>
      <c r="EKF20" s="340"/>
      <c r="EKG20" s="340"/>
      <c r="EKH20" s="340"/>
      <c r="EKI20" s="340"/>
      <c r="EKJ20" s="340"/>
      <c r="EKK20" s="340"/>
      <c r="EKL20" s="340"/>
      <c r="EKM20" s="340"/>
      <c r="EKN20" s="340"/>
      <c r="EKO20" s="340"/>
      <c r="EKP20" s="340"/>
      <c r="EKQ20" s="340"/>
      <c r="EKR20" s="340"/>
      <c r="EKS20" s="340"/>
      <c r="EKT20" s="340"/>
      <c r="EKU20" s="340"/>
      <c r="EKV20" s="340"/>
      <c r="EKW20" s="340"/>
      <c r="EKX20" s="340"/>
      <c r="EKY20" s="340"/>
      <c r="EKZ20" s="340"/>
      <c r="ELA20" s="340"/>
      <c r="ELB20" s="340"/>
      <c r="ELC20" s="340"/>
      <c r="ELD20" s="340"/>
      <c r="ELE20" s="340"/>
      <c r="ELF20" s="340"/>
      <c r="ELG20" s="340"/>
      <c r="ELH20" s="340"/>
      <c r="ELI20" s="340"/>
      <c r="ELJ20" s="340"/>
      <c r="ELK20" s="340"/>
      <c r="ELL20" s="340"/>
      <c r="ELM20" s="340"/>
      <c r="ELN20" s="340"/>
      <c r="ELO20" s="340"/>
      <c r="ELP20" s="340"/>
      <c r="ELQ20" s="340"/>
      <c r="ELR20" s="340"/>
      <c r="ELS20" s="340"/>
      <c r="ELT20" s="340"/>
      <c r="ELU20" s="340"/>
      <c r="ELV20" s="340"/>
      <c r="ELW20" s="340"/>
      <c r="ELX20" s="340"/>
      <c r="ELY20" s="340"/>
      <c r="ELZ20" s="340"/>
      <c r="EMA20" s="340"/>
      <c r="EMB20" s="340"/>
      <c r="EMC20" s="340"/>
      <c r="EMD20" s="340"/>
      <c r="EME20" s="340"/>
      <c r="EMF20" s="340"/>
      <c r="EMG20" s="340"/>
      <c r="EMH20" s="340"/>
      <c r="EMI20" s="340"/>
      <c r="EMJ20" s="340"/>
      <c r="EMK20" s="340"/>
      <c r="EML20" s="340"/>
      <c r="EMM20" s="340"/>
      <c r="EMN20" s="340"/>
      <c r="EMO20" s="340"/>
      <c r="EMP20" s="340"/>
      <c r="EMQ20" s="340"/>
      <c r="EMR20" s="340"/>
      <c r="EMS20" s="340"/>
      <c r="EMT20" s="340"/>
      <c r="EMU20" s="340"/>
      <c r="EMV20" s="340"/>
      <c r="EMW20" s="340"/>
      <c r="EMX20" s="340"/>
      <c r="EMY20" s="340"/>
      <c r="EMZ20" s="340"/>
      <c r="ENA20" s="340"/>
      <c r="ENB20" s="340"/>
      <c r="ENC20" s="340"/>
      <c r="END20" s="340"/>
      <c r="ENE20" s="340"/>
      <c r="ENF20" s="340"/>
      <c r="ENG20" s="340"/>
      <c r="ENH20" s="340"/>
      <c r="ENI20" s="340"/>
      <c r="ENJ20" s="340"/>
      <c r="ENK20" s="340"/>
      <c r="ENL20" s="340"/>
      <c r="ENM20" s="340"/>
      <c r="ENN20" s="340"/>
      <c r="ENO20" s="340"/>
      <c r="ENP20" s="340"/>
      <c r="ENQ20" s="340"/>
      <c r="ENR20" s="340"/>
      <c r="ENS20" s="340"/>
      <c r="ENT20" s="340"/>
      <c r="ENU20" s="340"/>
      <c r="ENV20" s="340"/>
      <c r="ENW20" s="340"/>
      <c r="ENX20" s="340"/>
      <c r="ENY20" s="340"/>
      <c r="ENZ20" s="340"/>
      <c r="EOA20" s="340"/>
      <c r="EOB20" s="340"/>
      <c r="EOC20" s="340"/>
      <c r="EOD20" s="340"/>
      <c r="EOE20" s="340"/>
      <c r="EOF20" s="340"/>
      <c r="EOG20" s="340"/>
      <c r="EOH20" s="340"/>
      <c r="EOI20" s="340"/>
      <c r="EOJ20" s="340"/>
      <c r="EOK20" s="340"/>
      <c r="EOL20" s="340"/>
      <c r="EOM20" s="340"/>
      <c r="EON20" s="340"/>
      <c r="EOO20" s="340"/>
      <c r="EOP20" s="340"/>
      <c r="EOQ20" s="340"/>
      <c r="EOR20" s="340"/>
      <c r="EOS20" s="340"/>
      <c r="EOT20" s="340"/>
      <c r="EOU20" s="340"/>
      <c r="EOV20" s="340"/>
      <c r="EOW20" s="340"/>
      <c r="EOX20" s="340"/>
      <c r="EOY20" s="340"/>
      <c r="EOZ20" s="340"/>
      <c r="EPA20" s="340"/>
      <c r="EPB20" s="340"/>
      <c r="EPC20" s="340"/>
      <c r="EPD20" s="340"/>
      <c r="EPE20" s="340"/>
      <c r="EPF20" s="340"/>
      <c r="EPG20" s="340"/>
      <c r="EPH20" s="340"/>
      <c r="EPI20" s="340"/>
      <c r="EPJ20" s="340"/>
      <c r="EPK20" s="340"/>
      <c r="EPL20" s="340"/>
      <c r="EPM20" s="340"/>
      <c r="EPN20" s="340"/>
      <c r="EPO20" s="340"/>
      <c r="EPP20" s="340"/>
      <c r="EPQ20" s="340"/>
      <c r="EPR20" s="340"/>
      <c r="EPS20" s="340"/>
      <c r="EPT20" s="340"/>
      <c r="EPU20" s="340"/>
      <c r="EPV20" s="340"/>
      <c r="EPW20" s="340"/>
      <c r="EPX20" s="340"/>
      <c r="EPY20" s="340"/>
      <c r="EPZ20" s="340"/>
      <c r="EQA20" s="340"/>
      <c r="EQB20" s="340"/>
      <c r="EQC20" s="340"/>
      <c r="EQD20" s="340"/>
      <c r="EQE20" s="340"/>
      <c r="EQF20" s="340"/>
      <c r="EQG20" s="340"/>
      <c r="EQH20" s="340"/>
      <c r="EQI20" s="340"/>
      <c r="EQJ20" s="340"/>
      <c r="EQK20" s="340"/>
      <c r="EQL20" s="340"/>
      <c r="EQM20" s="340"/>
      <c r="EQN20" s="340"/>
      <c r="EQO20" s="340"/>
      <c r="EQP20" s="340"/>
      <c r="EQQ20" s="340"/>
      <c r="EQR20" s="340"/>
      <c r="EQS20" s="340"/>
      <c r="EQT20" s="340"/>
      <c r="EQU20" s="340"/>
      <c r="EQV20" s="340"/>
      <c r="EQW20" s="340"/>
      <c r="EQX20" s="340"/>
      <c r="EQY20" s="340"/>
      <c r="EQZ20" s="340"/>
      <c r="ERA20" s="340"/>
      <c r="ERB20" s="340"/>
      <c r="ERC20" s="340"/>
      <c r="ERD20" s="340"/>
      <c r="ERE20" s="340"/>
      <c r="ERF20" s="340"/>
      <c r="ERG20" s="340"/>
      <c r="ERH20" s="340"/>
      <c r="ERI20" s="340"/>
      <c r="ERJ20" s="340"/>
      <c r="ERK20" s="340"/>
      <c r="ERL20" s="340"/>
      <c r="ERM20" s="340"/>
      <c r="ERN20" s="340"/>
      <c r="ERO20" s="340"/>
      <c r="ERP20" s="340"/>
      <c r="ERQ20" s="340"/>
      <c r="ERR20" s="340"/>
      <c r="ERS20" s="340"/>
      <c r="ERT20" s="340"/>
      <c r="ERU20" s="340"/>
      <c r="ERV20" s="340"/>
      <c r="ERW20" s="340"/>
      <c r="ERX20" s="340"/>
      <c r="ERY20" s="340"/>
      <c r="ERZ20" s="340"/>
      <c r="ESA20" s="340"/>
      <c r="ESB20" s="340"/>
      <c r="ESC20" s="340"/>
      <c r="ESD20" s="340"/>
      <c r="ESE20" s="340"/>
      <c r="ESF20" s="340"/>
      <c r="ESG20" s="340"/>
      <c r="ESH20" s="340"/>
      <c r="ESI20" s="340"/>
      <c r="ESJ20" s="340"/>
      <c r="ESK20" s="340"/>
      <c r="ESL20" s="340"/>
      <c r="ESM20" s="340"/>
      <c r="ESN20" s="340"/>
      <c r="ESO20" s="340"/>
      <c r="ESP20" s="340"/>
      <c r="ESQ20" s="340"/>
      <c r="ESR20" s="340"/>
      <c r="ESS20" s="340"/>
      <c r="EST20" s="340"/>
      <c r="ESU20" s="340"/>
      <c r="ESV20" s="340"/>
      <c r="ESW20" s="340"/>
      <c r="ESX20" s="340"/>
      <c r="ESY20" s="340"/>
      <c r="ESZ20" s="340"/>
      <c r="ETA20" s="340"/>
      <c r="ETB20" s="340"/>
      <c r="ETC20" s="340"/>
      <c r="ETD20" s="340"/>
      <c r="ETE20" s="340"/>
      <c r="ETF20" s="340"/>
      <c r="ETG20" s="340"/>
      <c r="ETH20" s="340"/>
      <c r="ETI20" s="340"/>
      <c r="ETJ20" s="340"/>
      <c r="ETK20" s="340"/>
      <c r="ETL20" s="340"/>
      <c r="ETM20" s="340"/>
      <c r="ETN20" s="340"/>
      <c r="ETO20" s="340"/>
      <c r="ETP20" s="340"/>
      <c r="ETQ20" s="340"/>
      <c r="ETR20" s="340"/>
      <c r="ETS20" s="340"/>
      <c r="ETT20" s="340"/>
      <c r="ETU20" s="340"/>
      <c r="ETV20" s="340"/>
      <c r="ETW20" s="340"/>
      <c r="ETX20" s="340"/>
      <c r="ETY20" s="340"/>
      <c r="ETZ20" s="340"/>
      <c r="EUA20" s="340"/>
      <c r="EUB20" s="340"/>
      <c r="EUC20" s="340"/>
      <c r="EUD20" s="340"/>
      <c r="EUE20" s="340"/>
      <c r="EUF20" s="340"/>
      <c r="EUG20" s="340"/>
      <c r="EUH20" s="340"/>
      <c r="EUI20" s="340"/>
      <c r="EUJ20" s="340"/>
      <c r="EUK20" s="340"/>
      <c r="EUL20" s="340"/>
      <c r="EUM20" s="340"/>
      <c r="EUN20" s="340"/>
      <c r="EUO20" s="340"/>
      <c r="EUP20" s="340"/>
      <c r="EUQ20" s="340"/>
      <c r="EUR20" s="340"/>
      <c r="EUS20" s="340"/>
      <c r="EUT20" s="340"/>
      <c r="EUU20" s="340"/>
      <c r="EUV20" s="340"/>
      <c r="EUW20" s="340"/>
      <c r="EUX20" s="340"/>
      <c r="EUY20" s="340"/>
      <c r="EUZ20" s="340"/>
      <c r="EVA20" s="340"/>
      <c r="EVB20" s="340"/>
      <c r="EVC20" s="340"/>
      <c r="EVD20" s="340"/>
      <c r="EVE20" s="340"/>
      <c r="EVF20" s="340"/>
      <c r="EVG20" s="340"/>
      <c r="EVH20" s="340"/>
      <c r="EVI20" s="340"/>
      <c r="EVJ20" s="340"/>
      <c r="EVK20" s="340"/>
      <c r="EVL20" s="340"/>
      <c r="EVM20" s="340"/>
      <c r="EVN20" s="340"/>
      <c r="EVO20" s="340"/>
      <c r="EVP20" s="340"/>
      <c r="EVQ20" s="340"/>
      <c r="EVR20" s="340"/>
      <c r="EVS20" s="340"/>
      <c r="EVT20" s="340"/>
      <c r="EVU20" s="340"/>
      <c r="EVV20" s="340"/>
      <c r="EVW20" s="340"/>
      <c r="EVX20" s="340"/>
      <c r="EVY20" s="340"/>
      <c r="EVZ20" s="340"/>
      <c r="EWA20" s="340"/>
      <c r="EWB20" s="340"/>
      <c r="EWC20" s="340"/>
      <c r="EWD20" s="340"/>
      <c r="EWE20" s="340"/>
      <c r="EWF20" s="340"/>
      <c r="EWG20" s="340"/>
      <c r="EWH20" s="340"/>
      <c r="EWI20" s="340"/>
      <c r="EWJ20" s="340"/>
      <c r="EWK20" s="340"/>
      <c r="EWL20" s="340"/>
      <c r="EWM20" s="340"/>
      <c r="EWN20" s="340"/>
      <c r="EWO20" s="340"/>
      <c r="EWP20" s="340"/>
      <c r="EWQ20" s="340"/>
      <c r="EWR20" s="340"/>
      <c r="EWS20" s="340"/>
      <c r="EWT20" s="340"/>
      <c r="EWU20" s="340"/>
      <c r="EWV20" s="340"/>
      <c r="EWW20" s="340"/>
      <c r="EWX20" s="340"/>
      <c r="EWY20" s="340"/>
      <c r="EWZ20" s="340"/>
      <c r="EXA20" s="340"/>
      <c r="EXB20" s="340"/>
      <c r="EXC20" s="340"/>
      <c r="EXD20" s="340"/>
      <c r="EXE20" s="340"/>
      <c r="EXF20" s="340"/>
      <c r="EXG20" s="340"/>
      <c r="EXH20" s="340"/>
      <c r="EXI20" s="340"/>
      <c r="EXJ20" s="340"/>
      <c r="EXK20" s="340"/>
      <c r="EXL20" s="340"/>
      <c r="EXM20" s="340"/>
      <c r="EXN20" s="340"/>
      <c r="EXO20" s="340"/>
      <c r="EXP20" s="340"/>
      <c r="EXQ20" s="340"/>
      <c r="EXR20" s="340"/>
      <c r="EXS20" s="340"/>
      <c r="EXT20" s="340"/>
      <c r="EXU20" s="340"/>
      <c r="EXV20" s="340"/>
      <c r="EXW20" s="340"/>
      <c r="EXX20" s="340"/>
      <c r="EXY20" s="340"/>
      <c r="EXZ20" s="340"/>
      <c r="EYA20" s="340"/>
      <c r="EYB20" s="340"/>
      <c r="EYC20" s="340"/>
      <c r="EYD20" s="340"/>
      <c r="EYE20" s="340"/>
      <c r="EYF20" s="340"/>
      <c r="EYG20" s="340"/>
      <c r="EYH20" s="340"/>
      <c r="EYI20" s="340"/>
      <c r="EYJ20" s="340"/>
      <c r="EYK20" s="340"/>
      <c r="EYL20" s="340"/>
      <c r="EYM20" s="340"/>
      <c r="EYN20" s="340"/>
      <c r="EYO20" s="340"/>
      <c r="EYP20" s="340"/>
      <c r="EYQ20" s="340"/>
      <c r="EYR20" s="340"/>
      <c r="EYS20" s="340"/>
      <c r="EYT20" s="340"/>
      <c r="EYU20" s="340"/>
      <c r="EYV20" s="340"/>
      <c r="EYW20" s="340"/>
      <c r="EYX20" s="340"/>
      <c r="EYY20" s="340"/>
      <c r="EYZ20" s="340"/>
      <c r="EZA20" s="340"/>
      <c r="EZB20" s="340"/>
      <c r="EZC20" s="340"/>
      <c r="EZD20" s="340"/>
      <c r="EZE20" s="340"/>
      <c r="EZF20" s="340"/>
      <c r="EZG20" s="340"/>
      <c r="EZH20" s="340"/>
      <c r="EZI20" s="340"/>
      <c r="EZJ20" s="340"/>
      <c r="EZK20" s="340"/>
      <c r="EZL20" s="340"/>
      <c r="EZM20" s="340"/>
      <c r="EZN20" s="340"/>
      <c r="EZO20" s="340"/>
      <c r="EZP20" s="340"/>
      <c r="EZQ20" s="340"/>
      <c r="EZR20" s="340"/>
      <c r="EZS20" s="340"/>
      <c r="EZT20" s="340"/>
      <c r="EZU20" s="340"/>
      <c r="EZV20" s="340"/>
      <c r="EZW20" s="340"/>
      <c r="EZX20" s="340"/>
      <c r="EZY20" s="340"/>
      <c r="EZZ20" s="340"/>
      <c r="FAA20" s="340"/>
      <c r="FAB20" s="340"/>
      <c r="FAC20" s="340"/>
      <c r="FAD20" s="340"/>
      <c r="FAE20" s="340"/>
      <c r="FAF20" s="340"/>
      <c r="FAG20" s="340"/>
      <c r="FAH20" s="340"/>
      <c r="FAI20" s="340"/>
      <c r="FAJ20" s="340"/>
      <c r="FAK20" s="340"/>
      <c r="FAL20" s="340"/>
      <c r="FAM20" s="340"/>
      <c r="FAN20" s="340"/>
      <c r="FAO20" s="340"/>
      <c r="FAP20" s="340"/>
      <c r="FAQ20" s="340"/>
      <c r="FAR20" s="340"/>
      <c r="FAS20" s="340"/>
      <c r="FAT20" s="340"/>
      <c r="FAU20" s="340"/>
      <c r="FAV20" s="340"/>
      <c r="FAW20" s="340"/>
      <c r="FAX20" s="340"/>
      <c r="FAY20" s="340"/>
      <c r="FAZ20" s="340"/>
      <c r="FBA20" s="340"/>
      <c r="FBB20" s="340"/>
      <c r="FBC20" s="340"/>
      <c r="FBD20" s="340"/>
      <c r="FBE20" s="340"/>
      <c r="FBF20" s="340"/>
      <c r="FBG20" s="340"/>
      <c r="FBH20" s="340"/>
      <c r="FBI20" s="340"/>
      <c r="FBJ20" s="340"/>
      <c r="FBK20" s="340"/>
      <c r="FBL20" s="340"/>
      <c r="FBM20" s="340"/>
      <c r="FBN20" s="340"/>
      <c r="FBO20" s="340"/>
      <c r="FBP20" s="340"/>
      <c r="FBQ20" s="340"/>
      <c r="FBR20" s="340"/>
      <c r="FBS20" s="340"/>
      <c r="FBT20" s="340"/>
      <c r="FBU20" s="340"/>
      <c r="FBV20" s="340"/>
      <c r="FBW20" s="340"/>
      <c r="FBX20" s="340"/>
      <c r="FBY20" s="340"/>
      <c r="FBZ20" s="340"/>
      <c r="FCA20" s="340"/>
      <c r="FCB20" s="340"/>
      <c r="FCC20" s="340"/>
      <c r="FCD20" s="340"/>
      <c r="FCE20" s="340"/>
      <c r="FCF20" s="340"/>
      <c r="FCG20" s="340"/>
      <c r="FCH20" s="340"/>
      <c r="FCI20" s="340"/>
      <c r="FCJ20" s="340"/>
      <c r="FCK20" s="340"/>
      <c r="FCL20" s="340"/>
      <c r="FCM20" s="340"/>
      <c r="FCN20" s="340"/>
      <c r="FCO20" s="340"/>
      <c r="FCP20" s="340"/>
      <c r="FCQ20" s="340"/>
      <c r="FCR20" s="340"/>
      <c r="FCS20" s="340"/>
      <c r="FCT20" s="340"/>
      <c r="FCU20" s="340"/>
      <c r="FCV20" s="340"/>
      <c r="FCW20" s="340"/>
      <c r="FCX20" s="340"/>
      <c r="FCY20" s="340"/>
      <c r="FCZ20" s="340"/>
      <c r="FDA20" s="340"/>
      <c r="FDB20" s="340"/>
      <c r="FDC20" s="340"/>
      <c r="FDD20" s="340"/>
      <c r="FDE20" s="340"/>
      <c r="FDF20" s="340"/>
      <c r="FDG20" s="340"/>
      <c r="FDH20" s="340"/>
      <c r="FDI20" s="340"/>
      <c r="FDJ20" s="340"/>
      <c r="FDK20" s="340"/>
      <c r="FDL20" s="340"/>
      <c r="FDM20" s="340"/>
      <c r="FDN20" s="340"/>
      <c r="FDO20" s="340"/>
      <c r="FDP20" s="340"/>
      <c r="FDQ20" s="340"/>
      <c r="FDR20" s="340"/>
      <c r="FDS20" s="340"/>
      <c r="FDT20" s="340"/>
      <c r="FDU20" s="340"/>
      <c r="FDV20" s="340"/>
      <c r="FDW20" s="340"/>
      <c r="FDX20" s="340"/>
      <c r="FDY20" s="340"/>
      <c r="FDZ20" s="340"/>
      <c r="FEA20" s="340"/>
      <c r="FEB20" s="340"/>
      <c r="FEC20" s="340"/>
      <c r="FED20" s="340"/>
      <c r="FEE20" s="340"/>
      <c r="FEF20" s="340"/>
      <c r="FEG20" s="340"/>
      <c r="FEH20" s="340"/>
      <c r="FEI20" s="340"/>
      <c r="FEJ20" s="340"/>
      <c r="FEK20" s="340"/>
      <c r="FEL20" s="340"/>
      <c r="FEM20" s="340"/>
      <c r="FEN20" s="340"/>
      <c r="FEO20" s="340"/>
      <c r="FEP20" s="340"/>
      <c r="FEQ20" s="340"/>
      <c r="FER20" s="340"/>
      <c r="FES20" s="340"/>
      <c r="FET20" s="340"/>
      <c r="FEU20" s="340"/>
      <c r="FEV20" s="340"/>
      <c r="FEW20" s="340"/>
      <c r="FEX20" s="340"/>
      <c r="FEY20" s="340"/>
      <c r="FEZ20" s="340"/>
      <c r="FFA20" s="340"/>
      <c r="FFB20" s="340"/>
      <c r="FFC20" s="340"/>
      <c r="FFD20" s="340"/>
      <c r="FFE20" s="340"/>
      <c r="FFF20" s="340"/>
      <c r="FFG20" s="340"/>
      <c r="FFH20" s="340"/>
      <c r="FFI20" s="340"/>
      <c r="FFJ20" s="340"/>
      <c r="FFK20" s="340"/>
      <c r="FFL20" s="340"/>
      <c r="FFM20" s="340"/>
      <c r="FFN20" s="340"/>
      <c r="FFO20" s="340"/>
      <c r="FFP20" s="340"/>
      <c r="FFQ20" s="340"/>
      <c r="FFR20" s="340"/>
      <c r="FFS20" s="340"/>
      <c r="FFT20" s="340"/>
      <c r="FFU20" s="340"/>
      <c r="FFV20" s="340"/>
      <c r="FFW20" s="340"/>
      <c r="FFX20" s="340"/>
      <c r="FFY20" s="340"/>
      <c r="FFZ20" s="340"/>
      <c r="FGA20" s="340"/>
      <c r="FGB20" s="340"/>
      <c r="FGC20" s="340"/>
      <c r="FGD20" s="340"/>
      <c r="FGE20" s="340"/>
      <c r="FGF20" s="340"/>
      <c r="FGG20" s="340"/>
      <c r="FGH20" s="340"/>
      <c r="FGI20" s="340"/>
      <c r="FGJ20" s="340"/>
      <c r="FGK20" s="340"/>
      <c r="FGL20" s="340"/>
      <c r="FGM20" s="340"/>
      <c r="FGN20" s="340"/>
      <c r="FGO20" s="340"/>
      <c r="FGP20" s="340"/>
      <c r="FGQ20" s="340"/>
      <c r="FGR20" s="340"/>
      <c r="FGS20" s="340"/>
      <c r="FGT20" s="340"/>
      <c r="FGU20" s="340"/>
      <c r="FGV20" s="340"/>
      <c r="FGW20" s="340"/>
      <c r="FGX20" s="340"/>
      <c r="FGY20" s="340"/>
      <c r="FGZ20" s="340"/>
      <c r="FHA20" s="340"/>
      <c r="FHB20" s="340"/>
      <c r="FHC20" s="340"/>
      <c r="FHD20" s="340"/>
      <c r="FHE20" s="340"/>
      <c r="FHF20" s="340"/>
      <c r="FHG20" s="340"/>
      <c r="FHH20" s="340"/>
      <c r="FHI20" s="340"/>
      <c r="FHJ20" s="340"/>
      <c r="FHK20" s="340"/>
      <c r="FHL20" s="340"/>
      <c r="FHM20" s="340"/>
      <c r="FHN20" s="340"/>
      <c r="FHO20" s="340"/>
      <c r="FHP20" s="340"/>
      <c r="FHQ20" s="340"/>
      <c r="FHR20" s="340"/>
      <c r="FHS20" s="340"/>
      <c r="FHT20" s="340"/>
      <c r="FHU20" s="340"/>
      <c r="FHV20" s="340"/>
      <c r="FHW20" s="340"/>
      <c r="FHX20" s="340"/>
      <c r="FHY20" s="340"/>
      <c r="FHZ20" s="340"/>
      <c r="FIA20" s="340"/>
      <c r="FIB20" s="340"/>
      <c r="FIC20" s="340"/>
      <c r="FID20" s="340"/>
      <c r="FIE20" s="340"/>
      <c r="FIF20" s="340"/>
      <c r="FIG20" s="340"/>
      <c r="FIH20" s="340"/>
      <c r="FII20" s="340"/>
      <c r="FIJ20" s="340"/>
      <c r="FIK20" s="340"/>
      <c r="FIL20" s="340"/>
      <c r="FIM20" s="340"/>
      <c r="FIN20" s="340"/>
      <c r="FIO20" s="340"/>
      <c r="FIP20" s="340"/>
      <c r="FIQ20" s="340"/>
      <c r="FIR20" s="340"/>
      <c r="FIS20" s="340"/>
      <c r="FIT20" s="340"/>
      <c r="FIU20" s="340"/>
      <c r="FIV20" s="340"/>
      <c r="FIW20" s="340"/>
      <c r="FIX20" s="340"/>
      <c r="FIY20" s="340"/>
      <c r="FIZ20" s="340"/>
      <c r="FJA20" s="340"/>
      <c r="FJB20" s="340"/>
      <c r="FJC20" s="340"/>
      <c r="FJD20" s="340"/>
      <c r="FJE20" s="340"/>
      <c r="FJF20" s="340"/>
      <c r="FJG20" s="340"/>
      <c r="FJH20" s="340"/>
      <c r="FJI20" s="340"/>
      <c r="FJJ20" s="340"/>
      <c r="FJK20" s="340"/>
      <c r="FJL20" s="340"/>
      <c r="FJM20" s="340"/>
      <c r="FJN20" s="340"/>
      <c r="FJO20" s="340"/>
      <c r="FJP20" s="340"/>
      <c r="FJQ20" s="340"/>
      <c r="FJR20" s="340"/>
      <c r="FJS20" s="340"/>
      <c r="FJT20" s="340"/>
      <c r="FJU20" s="340"/>
      <c r="FJV20" s="340"/>
      <c r="FJW20" s="340"/>
      <c r="FJX20" s="340"/>
      <c r="FJY20" s="340"/>
      <c r="FJZ20" s="340"/>
      <c r="FKA20" s="340"/>
      <c r="FKB20" s="340"/>
      <c r="FKC20" s="340"/>
      <c r="FKD20" s="340"/>
      <c r="FKE20" s="340"/>
      <c r="FKF20" s="340"/>
      <c r="FKG20" s="340"/>
      <c r="FKH20" s="340"/>
      <c r="FKI20" s="340"/>
      <c r="FKJ20" s="340"/>
      <c r="FKK20" s="340"/>
      <c r="FKL20" s="340"/>
      <c r="FKM20" s="340"/>
      <c r="FKN20" s="340"/>
      <c r="FKO20" s="340"/>
      <c r="FKP20" s="340"/>
      <c r="FKQ20" s="340"/>
      <c r="FKR20" s="340"/>
      <c r="FKS20" s="340"/>
      <c r="FKT20" s="340"/>
      <c r="FKU20" s="340"/>
      <c r="FKV20" s="340"/>
      <c r="FKW20" s="340"/>
      <c r="FKX20" s="340"/>
      <c r="FKY20" s="340"/>
      <c r="FKZ20" s="340"/>
      <c r="FLA20" s="340"/>
      <c r="FLB20" s="340"/>
      <c r="FLC20" s="340"/>
      <c r="FLD20" s="340"/>
      <c r="FLE20" s="340"/>
      <c r="FLF20" s="340"/>
      <c r="FLG20" s="340"/>
      <c r="FLH20" s="340"/>
      <c r="FLI20" s="340"/>
      <c r="FLJ20" s="340"/>
      <c r="FLK20" s="340"/>
      <c r="FLL20" s="340"/>
      <c r="FLM20" s="340"/>
      <c r="FLN20" s="340"/>
      <c r="FLO20" s="340"/>
      <c r="FLP20" s="340"/>
      <c r="FLQ20" s="340"/>
      <c r="FLR20" s="340"/>
      <c r="FLS20" s="340"/>
      <c r="FLT20" s="340"/>
      <c r="FLU20" s="340"/>
      <c r="FLV20" s="340"/>
      <c r="FLW20" s="340"/>
      <c r="FLX20" s="340"/>
      <c r="FLY20" s="340"/>
      <c r="FLZ20" s="340"/>
      <c r="FMA20" s="340"/>
      <c r="FMB20" s="340"/>
      <c r="FMC20" s="340"/>
      <c r="FMD20" s="340"/>
      <c r="FME20" s="340"/>
      <c r="FMF20" s="340"/>
      <c r="FMG20" s="340"/>
      <c r="FMH20" s="340"/>
      <c r="FMI20" s="340"/>
      <c r="FMJ20" s="340"/>
      <c r="FMK20" s="340"/>
      <c r="FML20" s="340"/>
      <c r="FMM20" s="340"/>
      <c r="FMN20" s="340"/>
      <c r="FMO20" s="340"/>
      <c r="FMP20" s="340"/>
      <c r="FMQ20" s="340"/>
      <c r="FMR20" s="340"/>
      <c r="FMS20" s="340"/>
      <c r="FMT20" s="340"/>
      <c r="FMU20" s="340"/>
      <c r="FMV20" s="340"/>
      <c r="FMW20" s="340"/>
      <c r="FMX20" s="340"/>
      <c r="FMY20" s="340"/>
      <c r="FMZ20" s="340"/>
      <c r="FNA20" s="340"/>
      <c r="FNB20" s="340"/>
      <c r="FNC20" s="340"/>
      <c r="FND20" s="340"/>
      <c r="FNE20" s="340"/>
      <c r="FNF20" s="340"/>
      <c r="FNG20" s="340"/>
      <c r="FNH20" s="340"/>
      <c r="FNI20" s="340"/>
      <c r="FNJ20" s="340"/>
      <c r="FNK20" s="340"/>
      <c r="FNL20" s="340"/>
      <c r="FNM20" s="340"/>
      <c r="FNN20" s="340"/>
      <c r="FNO20" s="340"/>
      <c r="FNP20" s="340"/>
      <c r="FNQ20" s="340"/>
      <c r="FNR20" s="340"/>
      <c r="FNS20" s="340"/>
      <c r="FNT20" s="340"/>
      <c r="FNU20" s="340"/>
      <c r="FNV20" s="340"/>
      <c r="FNW20" s="340"/>
      <c r="FNX20" s="340"/>
      <c r="FNY20" s="340"/>
      <c r="FNZ20" s="340"/>
      <c r="FOA20" s="340"/>
      <c r="FOB20" s="340"/>
      <c r="FOC20" s="340"/>
      <c r="FOD20" s="340"/>
      <c r="FOE20" s="340"/>
      <c r="FOF20" s="340"/>
      <c r="FOG20" s="340"/>
      <c r="FOH20" s="340"/>
      <c r="FOI20" s="340"/>
      <c r="FOJ20" s="340"/>
      <c r="FOK20" s="340"/>
      <c r="FOL20" s="340"/>
      <c r="FOM20" s="340"/>
      <c r="FON20" s="340"/>
      <c r="FOO20" s="340"/>
      <c r="FOP20" s="340"/>
      <c r="FOQ20" s="340"/>
      <c r="FOR20" s="340"/>
      <c r="FOS20" s="340"/>
      <c r="FOT20" s="340"/>
      <c r="FOU20" s="340"/>
      <c r="FOV20" s="340"/>
      <c r="FOW20" s="340"/>
      <c r="FOX20" s="340"/>
      <c r="FOY20" s="340"/>
      <c r="FOZ20" s="340"/>
      <c r="FPA20" s="340"/>
      <c r="FPB20" s="340"/>
      <c r="FPC20" s="340"/>
      <c r="FPD20" s="340"/>
      <c r="FPE20" s="340"/>
      <c r="FPF20" s="340"/>
      <c r="FPG20" s="340"/>
      <c r="FPH20" s="340"/>
      <c r="FPI20" s="340"/>
      <c r="FPJ20" s="340"/>
      <c r="FPK20" s="340"/>
      <c r="FPL20" s="340"/>
      <c r="FPM20" s="340"/>
      <c r="FPN20" s="340"/>
      <c r="FPO20" s="340"/>
      <c r="FPP20" s="340"/>
      <c r="FPQ20" s="340"/>
      <c r="FPR20" s="340"/>
      <c r="FPS20" s="340"/>
      <c r="FPT20" s="340"/>
      <c r="FPU20" s="340"/>
      <c r="FPV20" s="340"/>
      <c r="FPW20" s="340"/>
      <c r="FPX20" s="340"/>
      <c r="FPY20" s="340"/>
      <c r="FPZ20" s="340"/>
      <c r="FQA20" s="340"/>
      <c r="FQB20" s="340"/>
      <c r="FQC20" s="340"/>
      <c r="FQD20" s="340"/>
      <c r="FQE20" s="340"/>
      <c r="FQF20" s="340"/>
      <c r="FQG20" s="340"/>
      <c r="FQH20" s="340"/>
      <c r="FQI20" s="340"/>
      <c r="FQJ20" s="340"/>
      <c r="FQK20" s="340"/>
      <c r="FQL20" s="340"/>
      <c r="FQM20" s="340"/>
      <c r="FQN20" s="340"/>
      <c r="FQO20" s="340"/>
      <c r="FQP20" s="340"/>
      <c r="FQQ20" s="340"/>
      <c r="FQR20" s="340"/>
      <c r="FQS20" s="340"/>
      <c r="FQT20" s="340"/>
      <c r="FQU20" s="340"/>
      <c r="FQV20" s="340"/>
      <c r="FQW20" s="340"/>
      <c r="FQX20" s="340"/>
      <c r="FQY20" s="340"/>
      <c r="FQZ20" s="340"/>
      <c r="FRA20" s="340"/>
      <c r="FRB20" s="340"/>
      <c r="FRC20" s="340"/>
      <c r="FRD20" s="340"/>
      <c r="FRE20" s="340"/>
      <c r="FRF20" s="340"/>
      <c r="FRG20" s="340"/>
      <c r="FRH20" s="340"/>
      <c r="FRI20" s="340"/>
      <c r="FRJ20" s="340"/>
      <c r="FRK20" s="340"/>
      <c r="FRL20" s="340"/>
      <c r="FRM20" s="340"/>
      <c r="FRN20" s="340"/>
      <c r="FRO20" s="340"/>
      <c r="FRP20" s="340"/>
      <c r="FRQ20" s="340"/>
      <c r="FRR20" s="340"/>
      <c r="FRS20" s="340"/>
      <c r="FRT20" s="340"/>
      <c r="FRU20" s="340"/>
      <c r="FRV20" s="340"/>
      <c r="FRW20" s="340"/>
      <c r="FRX20" s="340"/>
      <c r="FRY20" s="340"/>
      <c r="FRZ20" s="340"/>
      <c r="FSA20" s="340"/>
      <c r="FSB20" s="340"/>
      <c r="FSC20" s="340"/>
      <c r="FSD20" s="340"/>
      <c r="FSE20" s="340"/>
      <c r="FSF20" s="340"/>
      <c r="FSG20" s="340"/>
      <c r="FSH20" s="340"/>
      <c r="FSI20" s="340"/>
      <c r="FSJ20" s="340"/>
      <c r="FSK20" s="340"/>
      <c r="FSL20" s="340"/>
      <c r="FSM20" s="340"/>
      <c r="FSN20" s="340"/>
      <c r="FSO20" s="340"/>
      <c r="FSP20" s="340"/>
      <c r="FSQ20" s="340"/>
      <c r="FSR20" s="340"/>
      <c r="FSS20" s="340"/>
      <c r="FST20" s="340"/>
      <c r="FSU20" s="340"/>
      <c r="FSV20" s="340"/>
      <c r="FSW20" s="340"/>
      <c r="FSX20" s="340"/>
      <c r="FSY20" s="340"/>
      <c r="FSZ20" s="340"/>
      <c r="FTA20" s="340"/>
      <c r="FTB20" s="340"/>
      <c r="FTC20" s="340"/>
      <c r="FTD20" s="340"/>
      <c r="FTE20" s="340"/>
      <c r="FTF20" s="340"/>
      <c r="FTG20" s="340"/>
      <c r="FTH20" s="340"/>
      <c r="FTI20" s="340"/>
      <c r="FTJ20" s="340"/>
      <c r="FTK20" s="340"/>
      <c r="FTL20" s="340"/>
      <c r="FTM20" s="340"/>
      <c r="FTN20" s="340"/>
      <c r="FTO20" s="340"/>
      <c r="FTP20" s="340"/>
      <c r="FTQ20" s="340"/>
      <c r="FTR20" s="340"/>
      <c r="FTS20" s="340"/>
      <c r="FTT20" s="340"/>
      <c r="FTU20" s="340"/>
      <c r="FTV20" s="340"/>
      <c r="FTW20" s="340"/>
      <c r="FTX20" s="340"/>
      <c r="FTY20" s="340"/>
      <c r="FTZ20" s="340"/>
      <c r="FUA20" s="340"/>
      <c r="FUB20" s="340"/>
      <c r="FUC20" s="340"/>
      <c r="FUD20" s="340"/>
      <c r="FUE20" s="340"/>
      <c r="FUF20" s="340"/>
      <c r="FUG20" s="340"/>
      <c r="FUH20" s="340"/>
      <c r="FUI20" s="340"/>
      <c r="FUJ20" s="340"/>
      <c r="FUK20" s="340"/>
      <c r="FUL20" s="340"/>
      <c r="FUM20" s="340"/>
      <c r="FUN20" s="340"/>
      <c r="FUO20" s="340"/>
      <c r="FUP20" s="340"/>
      <c r="FUQ20" s="340"/>
      <c r="FUR20" s="340"/>
      <c r="FUS20" s="340"/>
      <c r="FUT20" s="340"/>
      <c r="FUU20" s="340"/>
      <c r="FUV20" s="340"/>
      <c r="FUW20" s="340"/>
      <c r="FUX20" s="340"/>
      <c r="FUY20" s="340"/>
      <c r="FUZ20" s="340"/>
      <c r="FVA20" s="340"/>
      <c r="FVB20" s="340"/>
      <c r="FVC20" s="340"/>
      <c r="FVD20" s="340"/>
      <c r="FVE20" s="340"/>
      <c r="FVF20" s="340"/>
      <c r="FVG20" s="340"/>
      <c r="FVH20" s="340"/>
      <c r="FVI20" s="340"/>
      <c r="FVJ20" s="340"/>
      <c r="FVK20" s="340"/>
      <c r="FVL20" s="340"/>
      <c r="FVM20" s="340"/>
      <c r="FVN20" s="340"/>
      <c r="FVO20" s="340"/>
      <c r="FVP20" s="340"/>
      <c r="FVQ20" s="340"/>
      <c r="FVR20" s="340"/>
      <c r="FVS20" s="340"/>
      <c r="FVT20" s="340"/>
      <c r="FVU20" s="340"/>
      <c r="FVV20" s="340"/>
      <c r="FVW20" s="340"/>
      <c r="FVX20" s="340"/>
      <c r="FVY20" s="340"/>
      <c r="FVZ20" s="340"/>
      <c r="FWA20" s="340"/>
      <c r="FWB20" s="340"/>
      <c r="FWC20" s="340"/>
      <c r="FWD20" s="340"/>
      <c r="FWE20" s="340"/>
      <c r="FWF20" s="340"/>
      <c r="FWG20" s="340"/>
      <c r="FWH20" s="340"/>
      <c r="FWI20" s="340"/>
      <c r="FWJ20" s="340"/>
      <c r="FWK20" s="340"/>
      <c r="FWL20" s="340"/>
      <c r="FWM20" s="340"/>
      <c r="FWN20" s="340"/>
      <c r="FWO20" s="340"/>
      <c r="FWP20" s="340"/>
      <c r="FWQ20" s="340"/>
      <c r="FWR20" s="340"/>
      <c r="FWS20" s="340"/>
      <c r="FWT20" s="340"/>
      <c r="FWU20" s="340"/>
      <c r="FWV20" s="340"/>
      <c r="FWW20" s="340"/>
      <c r="FWX20" s="340"/>
      <c r="FWY20" s="340"/>
      <c r="FWZ20" s="340"/>
      <c r="FXA20" s="340"/>
      <c r="FXB20" s="340"/>
      <c r="FXC20" s="340"/>
      <c r="FXD20" s="340"/>
      <c r="FXE20" s="340"/>
      <c r="FXF20" s="340"/>
      <c r="FXG20" s="340"/>
      <c r="FXH20" s="340"/>
      <c r="FXI20" s="340"/>
      <c r="FXJ20" s="340"/>
      <c r="FXK20" s="340"/>
      <c r="FXL20" s="340"/>
      <c r="FXM20" s="340"/>
      <c r="FXN20" s="340"/>
      <c r="FXO20" s="340"/>
      <c r="FXP20" s="340"/>
      <c r="FXQ20" s="340"/>
      <c r="FXR20" s="340"/>
      <c r="FXS20" s="340"/>
      <c r="FXT20" s="340"/>
      <c r="FXU20" s="340"/>
      <c r="FXV20" s="340"/>
      <c r="FXW20" s="340"/>
      <c r="FXX20" s="340"/>
      <c r="FXY20" s="340"/>
      <c r="FXZ20" s="340"/>
      <c r="FYA20" s="340"/>
      <c r="FYB20" s="340"/>
      <c r="FYC20" s="340"/>
      <c r="FYD20" s="340"/>
      <c r="FYE20" s="340"/>
      <c r="FYF20" s="340"/>
      <c r="FYG20" s="340"/>
      <c r="FYH20" s="340"/>
      <c r="FYI20" s="340"/>
      <c r="FYJ20" s="340"/>
      <c r="FYK20" s="340"/>
      <c r="FYL20" s="340"/>
      <c r="FYM20" s="340"/>
      <c r="FYN20" s="340"/>
      <c r="FYO20" s="340"/>
      <c r="FYP20" s="340"/>
      <c r="FYQ20" s="340"/>
      <c r="FYR20" s="340"/>
      <c r="FYS20" s="340"/>
      <c r="FYT20" s="340"/>
      <c r="FYU20" s="340"/>
      <c r="FYV20" s="340"/>
      <c r="FYW20" s="340"/>
      <c r="FYX20" s="340"/>
      <c r="FYY20" s="340"/>
      <c r="FYZ20" s="340"/>
      <c r="FZA20" s="340"/>
      <c r="FZB20" s="340"/>
      <c r="FZC20" s="340"/>
      <c r="FZD20" s="340"/>
      <c r="FZE20" s="340"/>
      <c r="FZF20" s="340"/>
      <c r="FZG20" s="340"/>
      <c r="FZH20" s="340"/>
      <c r="FZI20" s="340"/>
      <c r="FZJ20" s="340"/>
      <c r="FZK20" s="340"/>
      <c r="FZL20" s="340"/>
      <c r="FZM20" s="340"/>
      <c r="FZN20" s="340"/>
      <c r="FZO20" s="340"/>
      <c r="FZP20" s="340"/>
      <c r="FZQ20" s="340"/>
      <c r="FZR20" s="340"/>
      <c r="FZS20" s="340"/>
      <c r="FZT20" s="340"/>
      <c r="FZU20" s="340"/>
      <c r="FZV20" s="340"/>
      <c r="FZW20" s="340"/>
      <c r="FZX20" s="340"/>
      <c r="FZY20" s="340"/>
      <c r="FZZ20" s="340"/>
      <c r="GAA20" s="340"/>
      <c r="GAB20" s="340"/>
      <c r="GAC20" s="340"/>
      <c r="GAD20" s="340"/>
      <c r="GAE20" s="340"/>
      <c r="GAF20" s="340"/>
      <c r="GAG20" s="340"/>
      <c r="GAH20" s="340"/>
      <c r="GAI20" s="340"/>
      <c r="GAJ20" s="340"/>
      <c r="GAK20" s="340"/>
      <c r="GAL20" s="340"/>
      <c r="GAM20" s="340"/>
      <c r="GAN20" s="340"/>
      <c r="GAO20" s="340"/>
      <c r="GAP20" s="340"/>
      <c r="GAQ20" s="340"/>
      <c r="GAR20" s="340"/>
      <c r="GAS20" s="340"/>
      <c r="GAT20" s="340"/>
      <c r="GAU20" s="340"/>
      <c r="GAV20" s="340"/>
      <c r="GAW20" s="340"/>
      <c r="GAX20" s="340"/>
      <c r="GAY20" s="340"/>
      <c r="GAZ20" s="340"/>
      <c r="GBA20" s="340"/>
      <c r="GBB20" s="340"/>
      <c r="GBC20" s="340"/>
      <c r="GBD20" s="340"/>
      <c r="GBE20" s="340"/>
      <c r="GBF20" s="340"/>
      <c r="GBG20" s="340"/>
      <c r="GBH20" s="340"/>
      <c r="GBI20" s="340"/>
      <c r="GBJ20" s="340"/>
      <c r="GBK20" s="340"/>
      <c r="GBL20" s="340"/>
      <c r="GBM20" s="340"/>
      <c r="GBN20" s="340"/>
      <c r="GBO20" s="340"/>
      <c r="GBP20" s="340"/>
      <c r="GBQ20" s="340"/>
      <c r="GBR20" s="340"/>
      <c r="GBS20" s="340"/>
      <c r="GBT20" s="340"/>
      <c r="GBU20" s="340"/>
      <c r="GBV20" s="340"/>
      <c r="GBW20" s="340"/>
      <c r="GBX20" s="340"/>
      <c r="GBY20" s="340"/>
      <c r="GBZ20" s="340"/>
      <c r="GCA20" s="340"/>
      <c r="GCB20" s="340"/>
      <c r="GCC20" s="340"/>
      <c r="GCD20" s="340"/>
      <c r="GCE20" s="340"/>
      <c r="GCF20" s="340"/>
      <c r="GCG20" s="340"/>
      <c r="GCH20" s="340"/>
      <c r="GCI20" s="340"/>
      <c r="GCJ20" s="340"/>
      <c r="GCK20" s="340"/>
      <c r="GCL20" s="340"/>
      <c r="GCM20" s="340"/>
      <c r="GCN20" s="340"/>
      <c r="GCO20" s="340"/>
      <c r="GCP20" s="340"/>
      <c r="GCQ20" s="340"/>
      <c r="GCR20" s="340"/>
      <c r="GCS20" s="340"/>
      <c r="GCT20" s="340"/>
      <c r="GCU20" s="340"/>
      <c r="GCV20" s="340"/>
      <c r="GCW20" s="340"/>
      <c r="GCX20" s="340"/>
      <c r="GCY20" s="340"/>
      <c r="GCZ20" s="340"/>
      <c r="GDA20" s="340"/>
      <c r="GDB20" s="340"/>
      <c r="GDC20" s="340"/>
      <c r="GDD20" s="340"/>
      <c r="GDE20" s="340"/>
      <c r="GDF20" s="340"/>
      <c r="GDG20" s="340"/>
      <c r="GDH20" s="340"/>
      <c r="GDI20" s="340"/>
      <c r="GDJ20" s="340"/>
      <c r="GDK20" s="340"/>
      <c r="GDL20" s="340"/>
      <c r="GDM20" s="340"/>
      <c r="GDN20" s="340"/>
      <c r="GDO20" s="340"/>
      <c r="GDP20" s="340"/>
      <c r="GDQ20" s="340"/>
      <c r="GDR20" s="340"/>
      <c r="GDS20" s="340"/>
      <c r="GDT20" s="340"/>
      <c r="GDU20" s="340"/>
      <c r="GDV20" s="340"/>
      <c r="GDW20" s="340"/>
      <c r="GDX20" s="340"/>
      <c r="GDY20" s="340"/>
      <c r="GDZ20" s="340"/>
      <c r="GEA20" s="340"/>
      <c r="GEB20" s="340"/>
      <c r="GEC20" s="340"/>
      <c r="GED20" s="340"/>
      <c r="GEE20" s="340"/>
      <c r="GEF20" s="340"/>
      <c r="GEG20" s="340"/>
      <c r="GEH20" s="340"/>
      <c r="GEI20" s="340"/>
      <c r="GEJ20" s="340"/>
      <c r="GEK20" s="340"/>
      <c r="GEL20" s="340"/>
      <c r="GEM20" s="340"/>
      <c r="GEN20" s="340"/>
      <c r="GEO20" s="340"/>
      <c r="GEP20" s="340"/>
      <c r="GEQ20" s="340"/>
      <c r="GER20" s="340"/>
      <c r="GES20" s="340"/>
      <c r="GET20" s="340"/>
      <c r="GEU20" s="340"/>
      <c r="GEV20" s="340"/>
      <c r="GEW20" s="340"/>
      <c r="GEX20" s="340"/>
      <c r="GEY20" s="340"/>
      <c r="GEZ20" s="340"/>
      <c r="GFA20" s="340"/>
      <c r="GFB20" s="340"/>
      <c r="GFC20" s="340"/>
      <c r="GFD20" s="340"/>
      <c r="GFE20" s="340"/>
      <c r="GFF20" s="340"/>
      <c r="GFG20" s="340"/>
      <c r="GFH20" s="340"/>
      <c r="GFI20" s="340"/>
      <c r="GFJ20" s="340"/>
      <c r="GFK20" s="340"/>
      <c r="GFL20" s="340"/>
      <c r="GFM20" s="340"/>
      <c r="GFN20" s="340"/>
      <c r="GFO20" s="340"/>
      <c r="GFP20" s="340"/>
      <c r="GFQ20" s="340"/>
      <c r="GFR20" s="340"/>
      <c r="GFS20" s="340"/>
      <c r="GFT20" s="340"/>
      <c r="GFU20" s="340"/>
      <c r="GFV20" s="340"/>
      <c r="GFW20" s="340"/>
      <c r="GFX20" s="340"/>
      <c r="GFY20" s="340"/>
      <c r="GFZ20" s="340"/>
      <c r="GGA20" s="340"/>
      <c r="GGB20" s="340"/>
      <c r="GGC20" s="340"/>
      <c r="GGD20" s="340"/>
      <c r="GGE20" s="340"/>
      <c r="GGF20" s="340"/>
      <c r="GGG20" s="340"/>
      <c r="GGH20" s="340"/>
      <c r="GGI20" s="340"/>
      <c r="GGJ20" s="340"/>
      <c r="GGK20" s="340"/>
      <c r="GGL20" s="340"/>
      <c r="GGM20" s="340"/>
      <c r="GGN20" s="340"/>
      <c r="GGO20" s="340"/>
      <c r="GGP20" s="340"/>
      <c r="GGQ20" s="340"/>
      <c r="GGR20" s="340"/>
      <c r="GGS20" s="340"/>
      <c r="GGT20" s="340"/>
      <c r="GGU20" s="340"/>
      <c r="GGV20" s="340"/>
      <c r="GGW20" s="340"/>
      <c r="GGX20" s="340"/>
      <c r="GGY20" s="340"/>
      <c r="GGZ20" s="340"/>
      <c r="GHA20" s="340"/>
      <c r="GHB20" s="340"/>
      <c r="GHC20" s="340"/>
      <c r="GHD20" s="340"/>
      <c r="GHE20" s="340"/>
      <c r="GHF20" s="340"/>
      <c r="GHG20" s="340"/>
      <c r="GHH20" s="340"/>
      <c r="GHI20" s="340"/>
      <c r="GHJ20" s="340"/>
      <c r="GHK20" s="340"/>
      <c r="GHL20" s="340"/>
      <c r="GHM20" s="340"/>
      <c r="GHN20" s="340"/>
      <c r="GHO20" s="340"/>
      <c r="GHP20" s="340"/>
      <c r="GHQ20" s="340"/>
      <c r="GHR20" s="340"/>
      <c r="GHS20" s="340"/>
      <c r="GHT20" s="340"/>
      <c r="GHU20" s="340"/>
      <c r="GHV20" s="340"/>
      <c r="GHW20" s="340"/>
      <c r="GHX20" s="340"/>
      <c r="GHY20" s="340"/>
      <c r="GHZ20" s="340"/>
      <c r="GIA20" s="340"/>
      <c r="GIB20" s="340"/>
      <c r="GIC20" s="340"/>
      <c r="GID20" s="340"/>
      <c r="GIE20" s="340"/>
      <c r="GIF20" s="340"/>
      <c r="GIG20" s="340"/>
      <c r="GIH20" s="340"/>
      <c r="GII20" s="340"/>
      <c r="GIJ20" s="340"/>
      <c r="GIK20" s="340"/>
      <c r="GIL20" s="340"/>
      <c r="GIM20" s="340"/>
      <c r="GIN20" s="340"/>
      <c r="GIO20" s="340"/>
      <c r="GIP20" s="340"/>
      <c r="GIQ20" s="340"/>
      <c r="GIR20" s="340"/>
      <c r="GIS20" s="340"/>
      <c r="GIT20" s="340"/>
      <c r="GIU20" s="340"/>
      <c r="GIV20" s="340"/>
      <c r="GIW20" s="340"/>
      <c r="GIX20" s="340"/>
      <c r="GIY20" s="340"/>
      <c r="GIZ20" s="340"/>
      <c r="GJA20" s="340"/>
      <c r="GJB20" s="340"/>
      <c r="GJC20" s="340"/>
      <c r="GJD20" s="340"/>
      <c r="GJE20" s="340"/>
      <c r="GJF20" s="340"/>
      <c r="GJG20" s="340"/>
      <c r="GJH20" s="340"/>
      <c r="GJI20" s="340"/>
      <c r="GJJ20" s="340"/>
      <c r="GJK20" s="340"/>
      <c r="GJL20" s="340"/>
      <c r="GJM20" s="340"/>
      <c r="GJN20" s="340"/>
      <c r="GJO20" s="340"/>
      <c r="GJP20" s="340"/>
      <c r="GJQ20" s="340"/>
      <c r="GJR20" s="340"/>
      <c r="GJS20" s="340"/>
      <c r="GJT20" s="340"/>
      <c r="GJU20" s="340"/>
      <c r="GJV20" s="340"/>
      <c r="GJW20" s="340"/>
      <c r="GJX20" s="340"/>
      <c r="GJY20" s="340"/>
      <c r="GJZ20" s="340"/>
      <c r="GKA20" s="340"/>
      <c r="GKB20" s="340"/>
      <c r="GKC20" s="340"/>
      <c r="GKD20" s="340"/>
      <c r="GKE20" s="340"/>
      <c r="GKF20" s="340"/>
      <c r="GKG20" s="340"/>
      <c r="GKH20" s="340"/>
      <c r="GKI20" s="340"/>
      <c r="GKJ20" s="340"/>
      <c r="GKK20" s="340"/>
      <c r="GKL20" s="340"/>
      <c r="GKM20" s="340"/>
      <c r="GKN20" s="340"/>
      <c r="GKO20" s="340"/>
      <c r="GKP20" s="340"/>
      <c r="GKQ20" s="340"/>
      <c r="GKR20" s="340"/>
      <c r="GKS20" s="340"/>
      <c r="GKT20" s="340"/>
      <c r="GKU20" s="340"/>
      <c r="GKV20" s="340"/>
      <c r="GKW20" s="340"/>
      <c r="GKX20" s="340"/>
      <c r="GKY20" s="340"/>
      <c r="GKZ20" s="340"/>
      <c r="GLA20" s="340"/>
      <c r="GLB20" s="340"/>
      <c r="GLC20" s="340"/>
      <c r="GLD20" s="340"/>
      <c r="GLE20" s="340"/>
      <c r="GLF20" s="340"/>
      <c r="GLG20" s="340"/>
      <c r="GLH20" s="340"/>
      <c r="GLI20" s="340"/>
      <c r="GLJ20" s="340"/>
      <c r="GLK20" s="340"/>
      <c r="GLL20" s="340"/>
      <c r="GLM20" s="340"/>
      <c r="GLN20" s="340"/>
      <c r="GLO20" s="340"/>
      <c r="GLP20" s="340"/>
      <c r="GLQ20" s="340"/>
      <c r="GLR20" s="340"/>
      <c r="GLS20" s="340"/>
      <c r="GLT20" s="340"/>
      <c r="GLU20" s="340"/>
      <c r="GLV20" s="340"/>
      <c r="GLW20" s="340"/>
      <c r="GLX20" s="340"/>
      <c r="GLY20" s="340"/>
      <c r="GLZ20" s="340"/>
      <c r="GMA20" s="340"/>
      <c r="GMB20" s="340"/>
      <c r="GMC20" s="340"/>
      <c r="GMD20" s="340"/>
      <c r="GME20" s="340"/>
      <c r="GMF20" s="340"/>
      <c r="GMG20" s="340"/>
      <c r="GMH20" s="340"/>
      <c r="GMI20" s="340"/>
      <c r="GMJ20" s="340"/>
      <c r="GMK20" s="340"/>
      <c r="GML20" s="340"/>
      <c r="GMM20" s="340"/>
      <c r="GMN20" s="340"/>
      <c r="GMO20" s="340"/>
      <c r="GMP20" s="340"/>
      <c r="GMQ20" s="340"/>
      <c r="GMR20" s="340"/>
      <c r="GMS20" s="340"/>
      <c r="GMT20" s="340"/>
      <c r="GMU20" s="340"/>
      <c r="GMV20" s="340"/>
      <c r="GMW20" s="340"/>
      <c r="GMX20" s="340"/>
      <c r="GMY20" s="340"/>
      <c r="GMZ20" s="340"/>
      <c r="GNA20" s="340"/>
      <c r="GNB20" s="340"/>
      <c r="GNC20" s="340"/>
      <c r="GND20" s="340"/>
      <c r="GNE20" s="340"/>
      <c r="GNF20" s="340"/>
      <c r="GNG20" s="340"/>
      <c r="GNH20" s="340"/>
      <c r="GNI20" s="340"/>
      <c r="GNJ20" s="340"/>
      <c r="GNK20" s="340"/>
      <c r="GNL20" s="340"/>
      <c r="GNM20" s="340"/>
      <c r="GNN20" s="340"/>
      <c r="GNO20" s="340"/>
      <c r="GNP20" s="340"/>
      <c r="GNQ20" s="340"/>
      <c r="GNR20" s="340"/>
      <c r="GNS20" s="340"/>
      <c r="GNT20" s="340"/>
      <c r="GNU20" s="340"/>
      <c r="GNV20" s="340"/>
      <c r="GNW20" s="340"/>
      <c r="GNX20" s="340"/>
      <c r="GNY20" s="340"/>
      <c r="GNZ20" s="340"/>
      <c r="GOA20" s="340"/>
      <c r="GOB20" s="340"/>
      <c r="GOC20" s="340"/>
      <c r="GOD20" s="340"/>
      <c r="GOE20" s="340"/>
      <c r="GOF20" s="340"/>
      <c r="GOG20" s="340"/>
      <c r="GOH20" s="340"/>
      <c r="GOI20" s="340"/>
      <c r="GOJ20" s="340"/>
      <c r="GOK20" s="340"/>
      <c r="GOL20" s="340"/>
      <c r="GOM20" s="340"/>
      <c r="GON20" s="340"/>
      <c r="GOO20" s="340"/>
      <c r="GOP20" s="340"/>
      <c r="GOQ20" s="340"/>
      <c r="GOR20" s="340"/>
      <c r="GOS20" s="340"/>
      <c r="GOT20" s="340"/>
      <c r="GOU20" s="340"/>
      <c r="GOV20" s="340"/>
      <c r="GOW20" s="340"/>
      <c r="GOX20" s="340"/>
      <c r="GOY20" s="340"/>
      <c r="GOZ20" s="340"/>
      <c r="GPA20" s="340"/>
      <c r="GPB20" s="340"/>
      <c r="GPC20" s="340"/>
      <c r="GPD20" s="340"/>
      <c r="GPE20" s="340"/>
      <c r="GPF20" s="340"/>
      <c r="GPG20" s="340"/>
      <c r="GPH20" s="340"/>
      <c r="GPI20" s="340"/>
      <c r="GPJ20" s="340"/>
      <c r="GPK20" s="340"/>
      <c r="GPL20" s="340"/>
      <c r="GPM20" s="340"/>
      <c r="GPN20" s="340"/>
      <c r="GPO20" s="340"/>
      <c r="GPP20" s="340"/>
      <c r="GPQ20" s="340"/>
      <c r="GPR20" s="340"/>
      <c r="GPS20" s="340"/>
      <c r="GPT20" s="340"/>
      <c r="GPU20" s="340"/>
      <c r="GPV20" s="340"/>
      <c r="GPW20" s="340"/>
      <c r="GPX20" s="340"/>
      <c r="GPY20" s="340"/>
      <c r="GPZ20" s="340"/>
      <c r="GQA20" s="340"/>
      <c r="GQB20" s="340"/>
      <c r="GQC20" s="340"/>
      <c r="GQD20" s="340"/>
      <c r="GQE20" s="340"/>
      <c r="GQF20" s="340"/>
      <c r="GQG20" s="340"/>
      <c r="GQH20" s="340"/>
      <c r="GQI20" s="340"/>
      <c r="GQJ20" s="340"/>
      <c r="GQK20" s="340"/>
      <c r="GQL20" s="340"/>
      <c r="GQM20" s="340"/>
      <c r="GQN20" s="340"/>
      <c r="GQO20" s="340"/>
      <c r="GQP20" s="340"/>
      <c r="GQQ20" s="340"/>
      <c r="GQR20" s="340"/>
      <c r="GQS20" s="340"/>
      <c r="GQT20" s="340"/>
      <c r="GQU20" s="340"/>
      <c r="GQV20" s="340"/>
      <c r="GQW20" s="340"/>
      <c r="GQX20" s="340"/>
      <c r="GQY20" s="340"/>
      <c r="GQZ20" s="340"/>
      <c r="GRA20" s="340"/>
      <c r="GRB20" s="340"/>
      <c r="GRC20" s="340"/>
      <c r="GRD20" s="340"/>
      <c r="GRE20" s="340"/>
      <c r="GRF20" s="340"/>
      <c r="GRG20" s="340"/>
      <c r="GRH20" s="340"/>
      <c r="GRI20" s="340"/>
      <c r="GRJ20" s="340"/>
      <c r="GRK20" s="340"/>
      <c r="GRL20" s="340"/>
      <c r="GRM20" s="340"/>
      <c r="GRN20" s="340"/>
      <c r="GRO20" s="340"/>
      <c r="GRP20" s="340"/>
      <c r="GRQ20" s="340"/>
      <c r="GRR20" s="340"/>
      <c r="GRS20" s="340"/>
      <c r="GRT20" s="340"/>
      <c r="GRU20" s="340"/>
      <c r="GRV20" s="340"/>
      <c r="GRW20" s="340"/>
      <c r="GRX20" s="340"/>
      <c r="GRY20" s="340"/>
      <c r="GRZ20" s="340"/>
      <c r="GSA20" s="340"/>
      <c r="GSB20" s="340"/>
      <c r="GSC20" s="340"/>
      <c r="GSD20" s="340"/>
      <c r="GSE20" s="340"/>
      <c r="GSF20" s="340"/>
      <c r="GSG20" s="340"/>
      <c r="GSH20" s="340"/>
      <c r="GSI20" s="340"/>
      <c r="GSJ20" s="340"/>
      <c r="GSK20" s="340"/>
      <c r="GSL20" s="340"/>
      <c r="GSM20" s="340"/>
      <c r="GSN20" s="340"/>
      <c r="GSO20" s="340"/>
      <c r="GSP20" s="340"/>
      <c r="GSQ20" s="340"/>
      <c r="GSR20" s="340"/>
      <c r="GSS20" s="340"/>
      <c r="GST20" s="340"/>
      <c r="GSU20" s="340"/>
      <c r="GSV20" s="340"/>
      <c r="GSW20" s="340"/>
      <c r="GSX20" s="340"/>
      <c r="GSY20" s="340"/>
      <c r="GSZ20" s="340"/>
      <c r="GTA20" s="340"/>
      <c r="GTB20" s="340"/>
      <c r="GTC20" s="340"/>
      <c r="GTD20" s="340"/>
      <c r="GTE20" s="340"/>
      <c r="GTF20" s="340"/>
      <c r="GTG20" s="340"/>
      <c r="GTH20" s="340"/>
      <c r="GTI20" s="340"/>
      <c r="GTJ20" s="340"/>
      <c r="GTK20" s="340"/>
      <c r="GTL20" s="340"/>
      <c r="GTM20" s="340"/>
      <c r="GTN20" s="340"/>
      <c r="GTO20" s="340"/>
      <c r="GTP20" s="340"/>
      <c r="GTQ20" s="340"/>
      <c r="GTR20" s="340"/>
      <c r="GTS20" s="340"/>
      <c r="GTT20" s="340"/>
      <c r="GTU20" s="340"/>
      <c r="GTV20" s="340"/>
      <c r="GTW20" s="340"/>
      <c r="GTX20" s="340"/>
      <c r="GTY20" s="340"/>
      <c r="GTZ20" s="340"/>
      <c r="GUA20" s="340"/>
      <c r="GUB20" s="340"/>
      <c r="GUC20" s="340"/>
      <c r="GUD20" s="340"/>
      <c r="GUE20" s="340"/>
      <c r="GUF20" s="340"/>
      <c r="GUG20" s="340"/>
      <c r="GUH20" s="340"/>
      <c r="GUI20" s="340"/>
      <c r="GUJ20" s="340"/>
      <c r="GUK20" s="340"/>
      <c r="GUL20" s="340"/>
      <c r="GUM20" s="340"/>
      <c r="GUN20" s="340"/>
      <c r="GUO20" s="340"/>
      <c r="GUP20" s="340"/>
      <c r="GUQ20" s="340"/>
      <c r="GUR20" s="340"/>
      <c r="GUS20" s="340"/>
      <c r="GUT20" s="340"/>
      <c r="GUU20" s="340"/>
      <c r="GUV20" s="340"/>
      <c r="GUW20" s="340"/>
      <c r="GUX20" s="340"/>
      <c r="GUY20" s="340"/>
      <c r="GUZ20" s="340"/>
      <c r="GVA20" s="340"/>
      <c r="GVB20" s="340"/>
      <c r="GVC20" s="340"/>
      <c r="GVD20" s="340"/>
      <c r="GVE20" s="340"/>
      <c r="GVF20" s="340"/>
      <c r="GVG20" s="340"/>
      <c r="GVH20" s="340"/>
      <c r="GVI20" s="340"/>
      <c r="GVJ20" s="340"/>
      <c r="GVK20" s="340"/>
      <c r="GVL20" s="340"/>
      <c r="GVM20" s="340"/>
      <c r="GVN20" s="340"/>
      <c r="GVO20" s="340"/>
      <c r="GVP20" s="340"/>
      <c r="GVQ20" s="340"/>
      <c r="GVR20" s="340"/>
      <c r="GVS20" s="340"/>
      <c r="GVT20" s="340"/>
      <c r="GVU20" s="340"/>
      <c r="GVV20" s="340"/>
      <c r="GVW20" s="340"/>
      <c r="GVX20" s="340"/>
      <c r="GVY20" s="340"/>
      <c r="GVZ20" s="340"/>
      <c r="GWA20" s="340"/>
      <c r="GWB20" s="340"/>
      <c r="GWC20" s="340"/>
      <c r="GWD20" s="340"/>
      <c r="GWE20" s="340"/>
      <c r="GWF20" s="340"/>
      <c r="GWG20" s="340"/>
      <c r="GWH20" s="340"/>
      <c r="GWI20" s="340"/>
      <c r="GWJ20" s="340"/>
      <c r="GWK20" s="340"/>
      <c r="GWL20" s="340"/>
      <c r="GWM20" s="340"/>
      <c r="GWN20" s="340"/>
      <c r="GWO20" s="340"/>
      <c r="GWP20" s="340"/>
      <c r="GWQ20" s="340"/>
      <c r="GWR20" s="340"/>
      <c r="GWS20" s="340"/>
      <c r="GWT20" s="340"/>
      <c r="GWU20" s="340"/>
      <c r="GWV20" s="340"/>
      <c r="GWW20" s="340"/>
      <c r="GWX20" s="340"/>
      <c r="GWY20" s="340"/>
      <c r="GWZ20" s="340"/>
      <c r="GXA20" s="340"/>
      <c r="GXB20" s="340"/>
      <c r="GXC20" s="340"/>
      <c r="GXD20" s="340"/>
      <c r="GXE20" s="340"/>
      <c r="GXF20" s="340"/>
      <c r="GXG20" s="340"/>
      <c r="GXH20" s="340"/>
      <c r="GXI20" s="340"/>
      <c r="GXJ20" s="340"/>
      <c r="GXK20" s="340"/>
      <c r="GXL20" s="340"/>
      <c r="GXM20" s="340"/>
      <c r="GXN20" s="340"/>
      <c r="GXO20" s="340"/>
      <c r="GXP20" s="340"/>
      <c r="GXQ20" s="340"/>
      <c r="GXR20" s="340"/>
      <c r="GXS20" s="340"/>
      <c r="GXT20" s="340"/>
      <c r="GXU20" s="340"/>
      <c r="GXV20" s="340"/>
      <c r="GXW20" s="340"/>
      <c r="GXX20" s="340"/>
      <c r="GXY20" s="340"/>
      <c r="GXZ20" s="340"/>
      <c r="GYA20" s="340"/>
      <c r="GYB20" s="340"/>
      <c r="GYC20" s="340"/>
      <c r="GYD20" s="340"/>
      <c r="GYE20" s="340"/>
      <c r="GYF20" s="340"/>
      <c r="GYG20" s="340"/>
      <c r="GYH20" s="340"/>
      <c r="GYI20" s="340"/>
      <c r="GYJ20" s="340"/>
      <c r="GYK20" s="340"/>
      <c r="GYL20" s="340"/>
      <c r="GYM20" s="340"/>
      <c r="GYN20" s="340"/>
      <c r="GYO20" s="340"/>
      <c r="GYP20" s="340"/>
      <c r="GYQ20" s="340"/>
      <c r="GYR20" s="340"/>
      <c r="GYS20" s="340"/>
      <c r="GYT20" s="340"/>
      <c r="GYU20" s="340"/>
      <c r="GYV20" s="340"/>
      <c r="GYW20" s="340"/>
      <c r="GYX20" s="340"/>
      <c r="GYY20" s="340"/>
      <c r="GYZ20" s="340"/>
      <c r="GZA20" s="340"/>
      <c r="GZB20" s="340"/>
      <c r="GZC20" s="340"/>
      <c r="GZD20" s="340"/>
      <c r="GZE20" s="340"/>
      <c r="GZF20" s="340"/>
      <c r="GZG20" s="340"/>
      <c r="GZH20" s="340"/>
      <c r="GZI20" s="340"/>
      <c r="GZJ20" s="340"/>
      <c r="GZK20" s="340"/>
      <c r="GZL20" s="340"/>
      <c r="GZM20" s="340"/>
      <c r="GZN20" s="340"/>
      <c r="GZO20" s="340"/>
      <c r="GZP20" s="340"/>
      <c r="GZQ20" s="340"/>
      <c r="GZR20" s="340"/>
      <c r="GZS20" s="340"/>
      <c r="GZT20" s="340"/>
      <c r="GZU20" s="340"/>
      <c r="GZV20" s="340"/>
      <c r="GZW20" s="340"/>
      <c r="GZX20" s="340"/>
      <c r="GZY20" s="340"/>
      <c r="GZZ20" s="340"/>
      <c r="HAA20" s="340"/>
      <c r="HAB20" s="340"/>
      <c r="HAC20" s="340"/>
      <c r="HAD20" s="340"/>
      <c r="HAE20" s="340"/>
      <c r="HAF20" s="340"/>
      <c r="HAG20" s="340"/>
      <c r="HAH20" s="340"/>
      <c r="HAI20" s="340"/>
      <c r="HAJ20" s="340"/>
      <c r="HAK20" s="340"/>
      <c r="HAL20" s="340"/>
      <c r="HAM20" s="340"/>
      <c r="HAN20" s="340"/>
      <c r="HAO20" s="340"/>
      <c r="HAP20" s="340"/>
      <c r="HAQ20" s="340"/>
      <c r="HAR20" s="340"/>
      <c r="HAS20" s="340"/>
      <c r="HAT20" s="340"/>
      <c r="HAU20" s="340"/>
      <c r="HAV20" s="340"/>
      <c r="HAW20" s="340"/>
      <c r="HAX20" s="340"/>
      <c r="HAY20" s="340"/>
      <c r="HAZ20" s="340"/>
      <c r="HBA20" s="340"/>
      <c r="HBB20" s="340"/>
      <c r="HBC20" s="340"/>
      <c r="HBD20" s="340"/>
      <c r="HBE20" s="340"/>
      <c r="HBF20" s="340"/>
      <c r="HBG20" s="340"/>
      <c r="HBH20" s="340"/>
      <c r="HBI20" s="340"/>
      <c r="HBJ20" s="340"/>
      <c r="HBK20" s="340"/>
      <c r="HBL20" s="340"/>
      <c r="HBM20" s="340"/>
      <c r="HBN20" s="340"/>
      <c r="HBO20" s="340"/>
      <c r="HBP20" s="340"/>
      <c r="HBQ20" s="340"/>
      <c r="HBR20" s="340"/>
      <c r="HBS20" s="340"/>
      <c r="HBT20" s="340"/>
      <c r="HBU20" s="340"/>
      <c r="HBV20" s="340"/>
      <c r="HBW20" s="340"/>
      <c r="HBX20" s="340"/>
      <c r="HBY20" s="340"/>
      <c r="HBZ20" s="340"/>
      <c r="HCA20" s="340"/>
      <c r="HCB20" s="340"/>
      <c r="HCC20" s="340"/>
      <c r="HCD20" s="340"/>
      <c r="HCE20" s="340"/>
      <c r="HCF20" s="340"/>
      <c r="HCG20" s="340"/>
      <c r="HCH20" s="340"/>
      <c r="HCI20" s="340"/>
      <c r="HCJ20" s="340"/>
      <c r="HCK20" s="340"/>
      <c r="HCL20" s="340"/>
      <c r="HCM20" s="340"/>
      <c r="HCN20" s="340"/>
      <c r="HCO20" s="340"/>
      <c r="HCP20" s="340"/>
      <c r="HCQ20" s="340"/>
      <c r="HCR20" s="340"/>
      <c r="HCS20" s="340"/>
      <c r="HCT20" s="340"/>
      <c r="HCU20" s="340"/>
      <c r="HCV20" s="340"/>
      <c r="HCW20" s="340"/>
      <c r="HCX20" s="340"/>
      <c r="HCY20" s="340"/>
      <c r="HCZ20" s="340"/>
      <c r="HDA20" s="340"/>
      <c r="HDB20" s="340"/>
      <c r="HDC20" s="340"/>
      <c r="HDD20" s="340"/>
      <c r="HDE20" s="340"/>
      <c r="HDF20" s="340"/>
      <c r="HDG20" s="340"/>
      <c r="HDH20" s="340"/>
      <c r="HDI20" s="340"/>
      <c r="HDJ20" s="340"/>
      <c r="HDK20" s="340"/>
      <c r="HDL20" s="340"/>
      <c r="HDM20" s="340"/>
      <c r="HDN20" s="340"/>
      <c r="HDO20" s="340"/>
      <c r="HDP20" s="340"/>
      <c r="HDQ20" s="340"/>
      <c r="HDR20" s="340"/>
      <c r="HDS20" s="340"/>
      <c r="HDT20" s="340"/>
      <c r="HDU20" s="340"/>
      <c r="HDV20" s="340"/>
      <c r="HDW20" s="340"/>
      <c r="HDX20" s="340"/>
      <c r="HDY20" s="340"/>
      <c r="HDZ20" s="340"/>
      <c r="HEA20" s="340"/>
      <c r="HEB20" s="340"/>
      <c r="HEC20" s="340"/>
      <c r="HED20" s="340"/>
      <c r="HEE20" s="340"/>
      <c r="HEF20" s="340"/>
      <c r="HEG20" s="340"/>
      <c r="HEH20" s="340"/>
      <c r="HEI20" s="340"/>
      <c r="HEJ20" s="340"/>
      <c r="HEK20" s="340"/>
      <c r="HEL20" s="340"/>
      <c r="HEM20" s="340"/>
      <c r="HEN20" s="340"/>
      <c r="HEO20" s="340"/>
      <c r="HEP20" s="340"/>
      <c r="HEQ20" s="340"/>
      <c r="HER20" s="340"/>
      <c r="HES20" s="340"/>
      <c r="HET20" s="340"/>
      <c r="HEU20" s="340"/>
      <c r="HEV20" s="340"/>
      <c r="HEW20" s="340"/>
      <c r="HEX20" s="340"/>
      <c r="HEY20" s="340"/>
      <c r="HEZ20" s="340"/>
      <c r="HFA20" s="340"/>
      <c r="HFB20" s="340"/>
      <c r="HFC20" s="340"/>
      <c r="HFD20" s="340"/>
      <c r="HFE20" s="340"/>
      <c r="HFF20" s="340"/>
      <c r="HFG20" s="340"/>
      <c r="HFH20" s="340"/>
      <c r="HFI20" s="340"/>
      <c r="HFJ20" s="340"/>
      <c r="HFK20" s="340"/>
      <c r="HFL20" s="340"/>
      <c r="HFM20" s="340"/>
      <c r="HFN20" s="340"/>
      <c r="HFO20" s="340"/>
      <c r="HFP20" s="340"/>
      <c r="HFQ20" s="340"/>
      <c r="HFR20" s="340"/>
      <c r="HFS20" s="340"/>
      <c r="HFT20" s="340"/>
      <c r="HFU20" s="340"/>
      <c r="HFV20" s="340"/>
      <c r="HFW20" s="340"/>
      <c r="HFX20" s="340"/>
      <c r="HFY20" s="340"/>
      <c r="HFZ20" s="340"/>
      <c r="HGA20" s="340"/>
      <c r="HGB20" s="340"/>
      <c r="HGC20" s="340"/>
      <c r="HGD20" s="340"/>
      <c r="HGE20" s="340"/>
      <c r="HGF20" s="340"/>
      <c r="HGG20" s="340"/>
      <c r="HGH20" s="340"/>
      <c r="HGI20" s="340"/>
      <c r="HGJ20" s="340"/>
      <c r="HGK20" s="340"/>
      <c r="HGL20" s="340"/>
      <c r="HGM20" s="340"/>
      <c r="HGN20" s="340"/>
      <c r="HGO20" s="340"/>
      <c r="HGP20" s="340"/>
      <c r="HGQ20" s="340"/>
      <c r="HGR20" s="340"/>
      <c r="HGS20" s="340"/>
      <c r="HGT20" s="340"/>
      <c r="HGU20" s="340"/>
      <c r="HGV20" s="340"/>
      <c r="HGW20" s="340"/>
      <c r="HGX20" s="340"/>
      <c r="HGY20" s="340"/>
      <c r="HGZ20" s="340"/>
      <c r="HHA20" s="340"/>
      <c r="HHB20" s="340"/>
      <c r="HHC20" s="340"/>
      <c r="HHD20" s="340"/>
      <c r="HHE20" s="340"/>
      <c r="HHF20" s="340"/>
      <c r="HHG20" s="340"/>
      <c r="HHH20" s="340"/>
      <c r="HHI20" s="340"/>
      <c r="HHJ20" s="340"/>
      <c r="HHK20" s="340"/>
      <c r="HHL20" s="340"/>
      <c r="HHM20" s="340"/>
      <c r="HHN20" s="340"/>
      <c r="HHO20" s="340"/>
      <c r="HHP20" s="340"/>
      <c r="HHQ20" s="340"/>
      <c r="HHR20" s="340"/>
      <c r="HHS20" s="340"/>
      <c r="HHT20" s="340"/>
      <c r="HHU20" s="340"/>
      <c r="HHV20" s="340"/>
      <c r="HHW20" s="340"/>
      <c r="HHX20" s="340"/>
      <c r="HHY20" s="340"/>
      <c r="HHZ20" s="340"/>
      <c r="HIA20" s="340"/>
      <c r="HIB20" s="340"/>
      <c r="HIC20" s="340"/>
      <c r="HID20" s="340"/>
      <c r="HIE20" s="340"/>
      <c r="HIF20" s="340"/>
      <c r="HIG20" s="340"/>
      <c r="HIH20" s="340"/>
      <c r="HII20" s="340"/>
      <c r="HIJ20" s="340"/>
      <c r="HIK20" s="340"/>
      <c r="HIL20" s="340"/>
      <c r="HIM20" s="340"/>
      <c r="HIN20" s="340"/>
      <c r="HIO20" s="340"/>
      <c r="HIP20" s="340"/>
      <c r="HIQ20" s="340"/>
      <c r="HIR20" s="340"/>
      <c r="HIS20" s="340"/>
      <c r="HIT20" s="340"/>
      <c r="HIU20" s="340"/>
      <c r="HIV20" s="340"/>
      <c r="HIW20" s="340"/>
      <c r="HIX20" s="340"/>
      <c r="HIY20" s="340"/>
      <c r="HIZ20" s="340"/>
      <c r="HJA20" s="340"/>
      <c r="HJB20" s="340"/>
      <c r="HJC20" s="340"/>
      <c r="HJD20" s="340"/>
      <c r="HJE20" s="340"/>
      <c r="HJF20" s="340"/>
      <c r="HJG20" s="340"/>
      <c r="HJH20" s="340"/>
      <c r="HJI20" s="340"/>
      <c r="HJJ20" s="340"/>
      <c r="HJK20" s="340"/>
      <c r="HJL20" s="340"/>
      <c r="HJM20" s="340"/>
      <c r="HJN20" s="340"/>
      <c r="HJO20" s="340"/>
      <c r="HJP20" s="340"/>
      <c r="HJQ20" s="340"/>
      <c r="HJR20" s="340"/>
      <c r="HJS20" s="340"/>
      <c r="HJT20" s="340"/>
      <c r="HJU20" s="340"/>
      <c r="HJV20" s="340"/>
      <c r="HJW20" s="340"/>
      <c r="HJX20" s="340"/>
      <c r="HJY20" s="340"/>
      <c r="HJZ20" s="340"/>
      <c r="HKA20" s="340"/>
      <c r="HKB20" s="340"/>
      <c r="HKC20" s="340"/>
      <c r="HKD20" s="340"/>
      <c r="HKE20" s="340"/>
      <c r="HKF20" s="340"/>
      <c r="HKG20" s="340"/>
      <c r="HKH20" s="340"/>
      <c r="HKI20" s="340"/>
      <c r="HKJ20" s="340"/>
      <c r="HKK20" s="340"/>
      <c r="HKL20" s="340"/>
      <c r="HKM20" s="340"/>
      <c r="HKN20" s="340"/>
      <c r="HKO20" s="340"/>
      <c r="HKP20" s="340"/>
      <c r="HKQ20" s="340"/>
      <c r="HKR20" s="340"/>
      <c r="HKS20" s="340"/>
      <c r="HKT20" s="340"/>
      <c r="HKU20" s="340"/>
      <c r="HKV20" s="340"/>
      <c r="HKW20" s="340"/>
      <c r="HKX20" s="340"/>
      <c r="HKY20" s="340"/>
      <c r="HKZ20" s="340"/>
      <c r="HLA20" s="340"/>
      <c r="HLB20" s="340"/>
      <c r="HLC20" s="340"/>
      <c r="HLD20" s="340"/>
      <c r="HLE20" s="340"/>
      <c r="HLF20" s="340"/>
      <c r="HLG20" s="340"/>
      <c r="HLH20" s="340"/>
      <c r="HLI20" s="340"/>
      <c r="HLJ20" s="340"/>
      <c r="HLK20" s="340"/>
      <c r="HLL20" s="340"/>
      <c r="HLM20" s="340"/>
      <c r="HLN20" s="340"/>
      <c r="HLO20" s="340"/>
      <c r="HLP20" s="340"/>
      <c r="HLQ20" s="340"/>
      <c r="HLR20" s="340"/>
      <c r="HLS20" s="340"/>
      <c r="HLT20" s="340"/>
      <c r="HLU20" s="340"/>
      <c r="HLV20" s="340"/>
      <c r="HLW20" s="340"/>
      <c r="HLX20" s="340"/>
      <c r="HLY20" s="340"/>
      <c r="HLZ20" s="340"/>
      <c r="HMA20" s="340"/>
      <c r="HMB20" s="340"/>
      <c r="HMC20" s="340"/>
      <c r="HMD20" s="340"/>
      <c r="HME20" s="340"/>
      <c r="HMF20" s="340"/>
      <c r="HMG20" s="340"/>
      <c r="HMH20" s="340"/>
      <c r="HMI20" s="340"/>
      <c r="HMJ20" s="340"/>
      <c r="HMK20" s="340"/>
      <c r="HML20" s="340"/>
      <c r="HMM20" s="340"/>
      <c r="HMN20" s="340"/>
      <c r="HMO20" s="340"/>
      <c r="HMP20" s="340"/>
      <c r="HMQ20" s="340"/>
      <c r="HMR20" s="340"/>
      <c r="HMS20" s="340"/>
      <c r="HMT20" s="340"/>
      <c r="HMU20" s="340"/>
      <c r="HMV20" s="340"/>
      <c r="HMW20" s="340"/>
      <c r="HMX20" s="340"/>
      <c r="HMY20" s="340"/>
      <c r="HMZ20" s="340"/>
      <c r="HNA20" s="340"/>
      <c r="HNB20" s="340"/>
      <c r="HNC20" s="340"/>
      <c r="HND20" s="340"/>
      <c r="HNE20" s="340"/>
      <c r="HNF20" s="340"/>
      <c r="HNG20" s="340"/>
      <c r="HNH20" s="340"/>
      <c r="HNI20" s="340"/>
      <c r="HNJ20" s="340"/>
      <c r="HNK20" s="340"/>
      <c r="HNL20" s="340"/>
      <c r="HNM20" s="340"/>
      <c r="HNN20" s="340"/>
      <c r="HNO20" s="340"/>
      <c r="HNP20" s="340"/>
      <c r="HNQ20" s="340"/>
      <c r="HNR20" s="340"/>
      <c r="HNS20" s="340"/>
      <c r="HNT20" s="340"/>
      <c r="HNU20" s="340"/>
      <c r="HNV20" s="340"/>
      <c r="HNW20" s="340"/>
      <c r="HNX20" s="340"/>
      <c r="HNY20" s="340"/>
      <c r="HNZ20" s="340"/>
      <c r="HOA20" s="340"/>
      <c r="HOB20" s="340"/>
      <c r="HOC20" s="340"/>
      <c r="HOD20" s="340"/>
      <c r="HOE20" s="340"/>
      <c r="HOF20" s="340"/>
      <c r="HOG20" s="340"/>
      <c r="HOH20" s="340"/>
      <c r="HOI20" s="340"/>
      <c r="HOJ20" s="340"/>
      <c r="HOK20" s="340"/>
      <c r="HOL20" s="340"/>
      <c r="HOM20" s="340"/>
      <c r="HON20" s="340"/>
      <c r="HOO20" s="340"/>
      <c r="HOP20" s="340"/>
      <c r="HOQ20" s="340"/>
      <c r="HOR20" s="340"/>
      <c r="HOS20" s="340"/>
      <c r="HOT20" s="340"/>
      <c r="HOU20" s="340"/>
      <c r="HOV20" s="340"/>
      <c r="HOW20" s="340"/>
      <c r="HOX20" s="340"/>
      <c r="HOY20" s="340"/>
      <c r="HOZ20" s="340"/>
      <c r="HPA20" s="340"/>
      <c r="HPB20" s="340"/>
      <c r="HPC20" s="340"/>
      <c r="HPD20" s="340"/>
      <c r="HPE20" s="340"/>
      <c r="HPF20" s="340"/>
      <c r="HPG20" s="340"/>
      <c r="HPH20" s="340"/>
      <c r="HPI20" s="340"/>
      <c r="HPJ20" s="340"/>
      <c r="HPK20" s="340"/>
      <c r="HPL20" s="340"/>
      <c r="HPM20" s="340"/>
      <c r="HPN20" s="340"/>
      <c r="HPO20" s="340"/>
      <c r="HPP20" s="340"/>
      <c r="HPQ20" s="340"/>
      <c r="HPR20" s="340"/>
      <c r="HPS20" s="340"/>
      <c r="HPT20" s="340"/>
      <c r="HPU20" s="340"/>
      <c r="HPV20" s="340"/>
      <c r="HPW20" s="340"/>
      <c r="HPX20" s="340"/>
      <c r="HPY20" s="340"/>
      <c r="HPZ20" s="340"/>
      <c r="HQA20" s="340"/>
      <c r="HQB20" s="340"/>
      <c r="HQC20" s="340"/>
      <c r="HQD20" s="340"/>
      <c r="HQE20" s="340"/>
      <c r="HQF20" s="340"/>
      <c r="HQG20" s="340"/>
      <c r="HQH20" s="340"/>
      <c r="HQI20" s="340"/>
      <c r="HQJ20" s="340"/>
      <c r="HQK20" s="340"/>
      <c r="HQL20" s="340"/>
      <c r="HQM20" s="340"/>
      <c r="HQN20" s="340"/>
      <c r="HQO20" s="340"/>
      <c r="HQP20" s="340"/>
      <c r="HQQ20" s="340"/>
      <c r="HQR20" s="340"/>
      <c r="HQS20" s="340"/>
      <c r="HQT20" s="340"/>
      <c r="HQU20" s="340"/>
      <c r="HQV20" s="340"/>
      <c r="HQW20" s="340"/>
      <c r="HQX20" s="340"/>
      <c r="HQY20" s="340"/>
      <c r="HQZ20" s="340"/>
      <c r="HRA20" s="340"/>
      <c r="HRB20" s="340"/>
      <c r="HRC20" s="340"/>
      <c r="HRD20" s="340"/>
      <c r="HRE20" s="340"/>
      <c r="HRF20" s="340"/>
      <c r="HRG20" s="340"/>
      <c r="HRH20" s="340"/>
      <c r="HRI20" s="340"/>
      <c r="HRJ20" s="340"/>
      <c r="HRK20" s="340"/>
      <c r="HRL20" s="340"/>
      <c r="HRM20" s="340"/>
      <c r="HRN20" s="340"/>
      <c r="HRO20" s="340"/>
      <c r="HRP20" s="340"/>
      <c r="HRQ20" s="340"/>
      <c r="HRR20" s="340"/>
      <c r="HRS20" s="340"/>
      <c r="HRT20" s="340"/>
      <c r="HRU20" s="340"/>
      <c r="HRV20" s="340"/>
      <c r="HRW20" s="340"/>
      <c r="HRX20" s="340"/>
      <c r="HRY20" s="340"/>
      <c r="HRZ20" s="340"/>
      <c r="HSA20" s="340"/>
      <c r="HSB20" s="340"/>
      <c r="HSC20" s="340"/>
      <c r="HSD20" s="340"/>
      <c r="HSE20" s="340"/>
      <c r="HSF20" s="340"/>
      <c r="HSG20" s="340"/>
      <c r="HSH20" s="340"/>
      <c r="HSI20" s="340"/>
      <c r="HSJ20" s="340"/>
      <c r="HSK20" s="340"/>
      <c r="HSL20" s="340"/>
      <c r="HSM20" s="340"/>
      <c r="HSN20" s="340"/>
      <c r="HSO20" s="340"/>
      <c r="HSP20" s="340"/>
      <c r="HSQ20" s="340"/>
      <c r="HSR20" s="340"/>
      <c r="HSS20" s="340"/>
      <c r="HST20" s="340"/>
      <c r="HSU20" s="340"/>
      <c r="HSV20" s="340"/>
      <c r="HSW20" s="340"/>
      <c r="HSX20" s="340"/>
      <c r="HSY20" s="340"/>
      <c r="HSZ20" s="340"/>
      <c r="HTA20" s="340"/>
      <c r="HTB20" s="340"/>
      <c r="HTC20" s="340"/>
      <c r="HTD20" s="340"/>
      <c r="HTE20" s="340"/>
      <c r="HTF20" s="340"/>
      <c r="HTG20" s="340"/>
      <c r="HTH20" s="340"/>
      <c r="HTI20" s="340"/>
      <c r="HTJ20" s="340"/>
      <c r="HTK20" s="340"/>
      <c r="HTL20" s="340"/>
      <c r="HTM20" s="340"/>
      <c r="HTN20" s="340"/>
      <c r="HTO20" s="340"/>
      <c r="HTP20" s="340"/>
      <c r="HTQ20" s="340"/>
      <c r="HTR20" s="340"/>
      <c r="HTS20" s="340"/>
      <c r="HTT20" s="340"/>
      <c r="HTU20" s="340"/>
      <c r="HTV20" s="340"/>
      <c r="HTW20" s="340"/>
      <c r="HTX20" s="340"/>
      <c r="HTY20" s="340"/>
      <c r="HTZ20" s="340"/>
      <c r="HUA20" s="340"/>
      <c r="HUB20" s="340"/>
      <c r="HUC20" s="340"/>
      <c r="HUD20" s="340"/>
      <c r="HUE20" s="340"/>
      <c r="HUF20" s="340"/>
      <c r="HUG20" s="340"/>
      <c r="HUH20" s="340"/>
      <c r="HUI20" s="340"/>
      <c r="HUJ20" s="340"/>
      <c r="HUK20" s="340"/>
      <c r="HUL20" s="340"/>
      <c r="HUM20" s="340"/>
      <c r="HUN20" s="340"/>
      <c r="HUO20" s="340"/>
      <c r="HUP20" s="340"/>
      <c r="HUQ20" s="340"/>
      <c r="HUR20" s="340"/>
      <c r="HUS20" s="340"/>
      <c r="HUT20" s="340"/>
      <c r="HUU20" s="340"/>
      <c r="HUV20" s="340"/>
      <c r="HUW20" s="340"/>
      <c r="HUX20" s="340"/>
      <c r="HUY20" s="340"/>
      <c r="HUZ20" s="340"/>
      <c r="HVA20" s="340"/>
      <c r="HVB20" s="340"/>
      <c r="HVC20" s="340"/>
      <c r="HVD20" s="340"/>
      <c r="HVE20" s="340"/>
      <c r="HVF20" s="340"/>
      <c r="HVG20" s="340"/>
      <c r="HVH20" s="340"/>
      <c r="HVI20" s="340"/>
      <c r="HVJ20" s="340"/>
      <c r="HVK20" s="340"/>
      <c r="HVL20" s="340"/>
      <c r="HVM20" s="340"/>
      <c r="HVN20" s="340"/>
      <c r="HVO20" s="340"/>
      <c r="HVP20" s="340"/>
      <c r="HVQ20" s="340"/>
      <c r="HVR20" s="340"/>
      <c r="HVS20" s="340"/>
      <c r="HVT20" s="340"/>
      <c r="HVU20" s="340"/>
      <c r="HVV20" s="340"/>
      <c r="HVW20" s="340"/>
      <c r="HVX20" s="340"/>
      <c r="HVY20" s="340"/>
      <c r="HVZ20" s="340"/>
      <c r="HWA20" s="340"/>
      <c r="HWB20" s="340"/>
      <c r="HWC20" s="340"/>
      <c r="HWD20" s="340"/>
      <c r="HWE20" s="340"/>
      <c r="HWF20" s="340"/>
      <c r="HWG20" s="340"/>
      <c r="HWH20" s="340"/>
      <c r="HWI20" s="340"/>
      <c r="HWJ20" s="340"/>
      <c r="HWK20" s="340"/>
      <c r="HWL20" s="340"/>
      <c r="HWM20" s="340"/>
      <c r="HWN20" s="340"/>
      <c r="HWO20" s="340"/>
      <c r="HWP20" s="340"/>
      <c r="HWQ20" s="340"/>
      <c r="HWR20" s="340"/>
      <c r="HWS20" s="340"/>
      <c r="HWT20" s="340"/>
      <c r="HWU20" s="340"/>
      <c r="HWV20" s="340"/>
      <c r="HWW20" s="340"/>
      <c r="HWX20" s="340"/>
      <c r="HWY20" s="340"/>
      <c r="HWZ20" s="340"/>
      <c r="HXA20" s="340"/>
      <c r="HXB20" s="340"/>
      <c r="HXC20" s="340"/>
      <c r="HXD20" s="340"/>
      <c r="HXE20" s="340"/>
      <c r="HXF20" s="340"/>
      <c r="HXG20" s="340"/>
      <c r="HXH20" s="340"/>
      <c r="HXI20" s="340"/>
      <c r="HXJ20" s="340"/>
      <c r="HXK20" s="340"/>
      <c r="HXL20" s="340"/>
      <c r="HXM20" s="340"/>
      <c r="HXN20" s="340"/>
      <c r="HXO20" s="340"/>
      <c r="HXP20" s="340"/>
      <c r="HXQ20" s="340"/>
      <c r="HXR20" s="340"/>
      <c r="HXS20" s="340"/>
      <c r="HXT20" s="340"/>
      <c r="HXU20" s="340"/>
      <c r="HXV20" s="340"/>
      <c r="HXW20" s="340"/>
      <c r="HXX20" s="340"/>
      <c r="HXY20" s="340"/>
      <c r="HXZ20" s="340"/>
      <c r="HYA20" s="340"/>
      <c r="HYB20" s="340"/>
      <c r="HYC20" s="340"/>
      <c r="HYD20" s="340"/>
      <c r="HYE20" s="340"/>
      <c r="HYF20" s="340"/>
      <c r="HYG20" s="340"/>
      <c r="HYH20" s="340"/>
      <c r="HYI20" s="340"/>
      <c r="HYJ20" s="340"/>
      <c r="HYK20" s="340"/>
      <c r="HYL20" s="340"/>
      <c r="HYM20" s="340"/>
      <c r="HYN20" s="340"/>
      <c r="HYO20" s="340"/>
      <c r="HYP20" s="340"/>
      <c r="HYQ20" s="340"/>
      <c r="HYR20" s="340"/>
      <c r="HYS20" s="340"/>
      <c r="HYT20" s="340"/>
      <c r="HYU20" s="340"/>
      <c r="HYV20" s="340"/>
      <c r="HYW20" s="340"/>
      <c r="HYX20" s="340"/>
      <c r="HYY20" s="340"/>
      <c r="HYZ20" s="340"/>
      <c r="HZA20" s="340"/>
      <c r="HZB20" s="340"/>
      <c r="HZC20" s="340"/>
      <c r="HZD20" s="340"/>
      <c r="HZE20" s="340"/>
      <c r="HZF20" s="340"/>
      <c r="HZG20" s="340"/>
      <c r="HZH20" s="340"/>
      <c r="HZI20" s="340"/>
      <c r="HZJ20" s="340"/>
      <c r="HZK20" s="340"/>
      <c r="HZL20" s="340"/>
      <c r="HZM20" s="340"/>
      <c r="HZN20" s="340"/>
      <c r="HZO20" s="340"/>
      <c r="HZP20" s="340"/>
      <c r="HZQ20" s="340"/>
      <c r="HZR20" s="340"/>
      <c r="HZS20" s="340"/>
      <c r="HZT20" s="340"/>
      <c r="HZU20" s="340"/>
      <c r="HZV20" s="340"/>
      <c r="HZW20" s="340"/>
      <c r="HZX20" s="340"/>
      <c r="HZY20" s="340"/>
      <c r="HZZ20" s="340"/>
      <c r="IAA20" s="340"/>
      <c r="IAB20" s="340"/>
      <c r="IAC20" s="340"/>
      <c r="IAD20" s="340"/>
      <c r="IAE20" s="340"/>
      <c r="IAF20" s="340"/>
      <c r="IAG20" s="340"/>
      <c r="IAH20" s="340"/>
      <c r="IAI20" s="340"/>
      <c r="IAJ20" s="340"/>
      <c r="IAK20" s="340"/>
      <c r="IAL20" s="340"/>
      <c r="IAM20" s="340"/>
      <c r="IAN20" s="340"/>
      <c r="IAO20" s="340"/>
      <c r="IAP20" s="340"/>
      <c r="IAQ20" s="340"/>
      <c r="IAR20" s="340"/>
      <c r="IAS20" s="340"/>
      <c r="IAT20" s="340"/>
      <c r="IAU20" s="340"/>
      <c r="IAV20" s="340"/>
      <c r="IAW20" s="340"/>
      <c r="IAX20" s="340"/>
      <c r="IAY20" s="340"/>
      <c r="IAZ20" s="340"/>
      <c r="IBA20" s="340"/>
      <c r="IBB20" s="340"/>
      <c r="IBC20" s="340"/>
      <c r="IBD20" s="340"/>
      <c r="IBE20" s="340"/>
      <c r="IBF20" s="340"/>
      <c r="IBG20" s="340"/>
      <c r="IBH20" s="340"/>
      <c r="IBI20" s="340"/>
      <c r="IBJ20" s="340"/>
      <c r="IBK20" s="340"/>
      <c r="IBL20" s="340"/>
      <c r="IBM20" s="340"/>
      <c r="IBN20" s="340"/>
      <c r="IBO20" s="340"/>
      <c r="IBP20" s="340"/>
      <c r="IBQ20" s="340"/>
      <c r="IBR20" s="340"/>
      <c r="IBS20" s="340"/>
      <c r="IBT20" s="340"/>
      <c r="IBU20" s="340"/>
      <c r="IBV20" s="340"/>
      <c r="IBW20" s="340"/>
      <c r="IBX20" s="340"/>
      <c r="IBY20" s="340"/>
      <c r="IBZ20" s="340"/>
      <c r="ICA20" s="340"/>
      <c r="ICB20" s="340"/>
      <c r="ICC20" s="340"/>
      <c r="ICD20" s="340"/>
      <c r="ICE20" s="340"/>
      <c r="ICF20" s="340"/>
      <c r="ICG20" s="340"/>
      <c r="ICH20" s="340"/>
      <c r="ICI20" s="340"/>
      <c r="ICJ20" s="340"/>
      <c r="ICK20" s="340"/>
      <c r="ICL20" s="340"/>
      <c r="ICM20" s="340"/>
      <c r="ICN20" s="340"/>
      <c r="ICO20" s="340"/>
      <c r="ICP20" s="340"/>
      <c r="ICQ20" s="340"/>
      <c r="ICR20" s="340"/>
      <c r="ICS20" s="340"/>
      <c r="ICT20" s="340"/>
      <c r="ICU20" s="340"/>
      <c r="ICV20" s="340"/>
      <c r="ICW20" s="340"/>
      <c r="ICX20" s="340"/>
      <c r="ICY20" s="340"/>
      <c r="ICZ20" s="340"/>
      <c r="IDA20" s="340"/>
      <c r="IDB20" s="340"/>
      <c r="IDC20" s="340"/>
      <c r="IDD20" s="340"/>
      <c r="IDE20" s="340"/>
      <c r="IDF20" s="340"/>
      <c r="IDG20" s="340"/>
      <c r="IDH20" s="340"/>
      <c r="IDI20" s="340"/>
      <c r="IDJ20" s="340"/>
      <c r="IDK20" s="340"/>
      <c r="IDL20" s="340"/>
      <c r="IDM20" s="340"/>
      <c r="IDN20" s="340"/>
      <c r="IDO20" s="340"/>
      <c r="IDP20" s="340"/>
      <c r="IDQ20" s="340"/>
      <c r="IDR20" s="340"/>
      <c r="IDS20" s="340"/>
      <c r="IDT20" s="340"/>
      <c r="IDU20" s="340"/>
      <c r="IDV20" s="340"/>
      <c r="IDW20" s="340"/>
      <c r="IDX20" s="340"/>
      <c r="IDY20" s="340"/>
      <c r="IDZ20" s="340"/>
      <c r="IEA20" s="340"/>
      <c r="IEB20" s="340"/>
      <c r="IEC20" s="340"/>
      <c r="IED20" s="340"/>
      <c r="IEE20" s="340"/>
      <c r="IEF20" s="340"/>
      <c r="IEG20" s="340"/>
      <c r="IEH20" s="340"/>
      <c r="IEI20" s="340"/>
      <c r="IEJ20" s="340"/>
      <c r="IEK20" s="340"/>
      <c r="IEL20" s="340"/>
      <c r="IEM20" s="340"/>
      <c r="IEN20" s="340"/>
      <c r="IEO20" s="340"/>
      <c r="IEP20" s="340"/>
      <c r="IEQ20" s="340"/>
      <c r="IER20" s="340"/>
      <c r="IES20" s="340"/>
      <c r="IET20" s="340"/>
      <c r="IEU20" s="340"/>
      <c r="IEV20" s="340"/>
      <c r="IEW20" s="340"/>
      <c r="IEX20" s="340"/>
      <c r="IEY20" s="340"/>
      <c r="IEZ20" s="340"/>
      <c r="IFA20" s="340"/>
      <c r="IFB20" s="340"/>
      <c r="IFC20" s="340"/>
      <c r="IFD20" s="340"/>
      <c r="IFE20" s="340"/>
      <c r="IFF20" s="340"/>
      <c r="IFG20" s="340"/>
      <c r="IFH20" s="340"/>
      <c r="IFI20" s="340"/>
      <c r="IFJ20" s="340"/>
      <c r="IFK20" s="340"/>
      <c r="IFL20" s="340"/>
      <c r="IFM20" s="340"/>
      <c r="IFN20" s="340"/>
      <c r="IFO20" s="340"/>
      <c r="IFP20" s="340"/>
      <c r="IFQ20" s="340"/>
      <c r="IFR20" s="340"/>
      <c r="IFS20" s="340"/>
      <c r="IFT20" s="340"/>
      <c r="IFU20" s="340"/>
      <c r="IFV20" s="340"/>
      <c r="IFW20" s="340"/>
      <c r="IFX20" s="340"/>
      <c r="IFY20" s="340"/>
      <c r="IFZ20" s="340"/>
      <c r="IGA20" s="340"/>
      <c r="IGB20" s="340"/>
      <c r="IGC20" s="340"/>
      <c r="IGD20" s="340"/>
      <c r="IGE20" s="340"/>
      <c r="IGF20" s="340"/>
      <c r="IGG20" s="340"/>
      <c r="IGH20" s="340"/>
      <c r="IGI20" s="340"/>
      <c r="IGJ20" s="340"/>
      <c r="IGK20" s="340"/>
      <c r="IGL20" s="340"/>
      <c r="IGM20" s="340"/>
      <c r="IGN20" s="340"/>
      <c r="IGO20" s="340"/>
      <c r="IGP20" s="340"/>
      <c r="IGQ20" s="340"/>
      <c r="IGR20" s="340"/>
      <c r="IGS20" s="340"/>
      <c r="IGT20" s="340"/>
      <c r="IGU20" s="340"/>
      <c r="IGV20" s="340"/>
      <c r="IGW20" s="340"/>
      <c r="IGX20" s="340"/>
      <c r="IGY20" s="340"/>
      <c r="IGZ20" s="340"/>
      <c r="IHA20" s="340"/>
      <c r="IHB20" s="340"/>
      <c r="IHC20" s="340"/>
      <c r="IHD20" s="340"/>
      <c r="IHE20" s="340"/>
      <c r="IHF20" s="340"/>
      <c r="IHG20" s="340"/>
      <c r="IHH20" s="340"/>
      <c r="IHI20" s="340"/>
      <c r="IHJ20" s="340"/>
      <c r="IHK20" s="340"/>
      <c r="IHL20" s="340"/>
      <c r="IHM20" s="340"/>
      <c r="IHN20" s="340"/>
      <c r="IHO20" s="340"/>
      <c r="IHP20" s="340"/>
      <c r="IHQ20" s="340"/>
      <c r="IHR20" s="340"/>
      <c r="IHS20" s="340"/>
      <c r="IHT20" s="340"/>
      <c r="IHU20" s="340"/>
      <c r="IHV20" s="340"/>
      <c r="IHW20" s="340"/>
      <c r="IHX20" s="340"/>
      <c r="IHY20" s="340"/>
      <c r="IHZ20" s="340"/>
      <c r="IIA20" s="340"/>
      <c r="IIB20" s="340"/>
      <c r="IIC20" s="340"/>
      <c r="IID20" s="340"/>
      <c r="IIE20" s="340"/>
      <c r="IIF20" s="340"/>
      <c r="IIG20" s="340"/>
      <c r="IIH20" s="340"/>
      <c r="III20" s="340"/>
      <c r="IIJ20" s="340"/>
      <c r="IIK20" s="340"/>
      <c r="IIL20" s="340"/>
      <c r="IIM20" s="340"/>
      <c r="IIN20" s="340"/>
      <c r="IIO20" s="340"/>
      <c r="IIP20" s="340"/>
      <c r="IIQ20" s="340"/>
      <c r="IIR20" s="340"/>
      <c r="IIS20" s="340"/>
      <c r="IIT20" s="340"/>
      <c r="IIU20" s="340"/>
      <c r="IIV20" s="340"/>
      <c r="IIW20" s="340"/>
      <c r="IIX20" s="340"/>
      <c r="IIY20" s="340"/>
      <c r="IIZ20" s="340"/>
      <c r="IJA20" s="340"/>
      <c r="IJB20" s="340"/>
      <c r="IJC20" s="340"/>
      <c r="IJD20" s="340"/>
      <c r="IJE20" s="340"/>
      <c r="IJF20" s="340"/>
      <c r="IJG20" s="340"/>
      <c r="IJH20" s="340"/>
      <c r="IJI20" s="340"/>
      <c r="IJJ20" s="340"/>
      <c r="IJK20" s="340"/>
      <c r="IJL20" s="340"/>
      <c r="IJM20" s="340"/>
      <c r="IJN20" s="340"/>
      <c r="IJO20" s="340"/>
      <c r="IJP20" s="340"/>
      <c r="IJQ20" s="340"/>
      <c r="IJR20" s="340"/>
      <c r="IJS20" s="340"/>
      <c r="IJT20" s="340"/>
      <c r="IJU20" s="340"/>
      <c r="IJV20" s="340"/>
      <c r="IJW20" s="340"/>
      <c r="IJX20" s="340"/>
      <c r="IJY20" s="340"/>
      <c r="IJZ20" s="340"/>
      <c r="IKA20" s="340"/>
      <c r="IKB20" s="340"/>
      <c r="IKC20" s="340"/>
      <c r="IKD20" s="340"/>
      <c r="IKE20" s="340"/>
      <c r="IKF20" s="340"/>
      <c r="IKG20" s="340"/>
      <c r="IKH20" s="340"/>
      <c r="IKI20" s="340"/>
      <c r="IKJ20" s="340"/>
      <c r="IKK20" s="340"/>
      <c r="IKL20" s="340"/>
      <c r="IKM20" s="340"/>
      <c r="IKN20" s="340"/>
      <c r="IKO20" s="340"/>
      <c r="IKP20" s="340"/>
      <c r="IKQ20" s="340"/>
      <c r="IKR20" s="340"/>
      <c r="IKS20" s="340"/>
      <c r="IKT20" s="340"/>
      <c r="IKU20" s="340"/>
      <c r="IKV20" s="340"/>
      <c r="IKW20" s="340"/>
      <c r="IKX20" s="340"/>
      <c r="IKY20" s="340"/>
      <c r="IKZ20" s="340"/>
      <c r="ILA20" s="340"/>
      <c r="ILB20" s="340"/>
      <c r="ILC20" s="340"/>
      <c r="ILD20" s="340"/>
      <c r="ILE20" s="340"/>
      <c r="ILF20" s="340"/>
      <c r="ILG20" s="340"/>
      <c r="ILH20" s="340"/>
      <c r="ILI20" s="340"/>
      <c r="ILJ20" s="340"/>
      <c r="ILK20" s="340"/>
      <c r="ILL20" s="340"/>
      <c r="ILM20" s="340"/>
      <c r="ILN20" s="340"/>
      <c r="ILO20" s="340"/>
      <c r="ILP20" s="340"/>
      <c r="ILQ20" s="340"/>
      <c r="ILR20" s="340"/>
      <c r="ILS20" s="340"/>
      <c r="ILT20" s="340"/>
      <c r="ILU20" s="340"/>
      <c r="ILV20" s="340"/>
      <c r="ILW20" s="340"/>
      <c r="ILX20" s="340"/>
      <c r="ILY20" s="340"/>
      <c r="ILZ20" s="340"/>
      <c r="IMA20" s="340"/>
      <c r="IMB20" s="340"/>
      <c r="IMC20" s="340"/>
      <c r="IMD20" s="340"/>
      <c r="IME20" s="340"/>
      <c r="IMF20" s="340"/>
      <c r="IMG20" s="340"/>
      <c r="IMH20" s="340"/>
      <c r="IMI20" s="340"/>
      <c r="IMJ20" s="340"/>
      <c r="IMK20" s="340"/>
      <c r="IML20" s="340"/>
      <c r="IMM20" s="340"/>
      <c r="IMN20" s="340"/>
      <c r="IMO20" s="340"/>
      <c r="IMP20" s="340"/>
      <c r="IMQ20" s="340"/>
      <c r="IMR20" s="340"/>
      <c r="IMS20" s="340"/>
      <c r="IMT20" s="340"/>
      <c r="IMU20" s="340"/>
      <c r="IMV20" s="340"/>
      <c r="IMW20" s="340"/>
      <c r="IMX20" s="340"/>
      <c r="IMY20" s="340"/>
      <c r="IMZ20" s="340"/>
      <c r="INA20" s="340"/>
      <c r="INB20" s="340"/>
      <c r="INC20" s="340"/>
      <c r="IND20" s="340"/>
      <c r="INE20" s="340"/>
      <c r="INF20" s="340"/>
      <c r="ING20" s="340"/>
      <c r="INH20" s="340"/>
      <c r="INI20" s="340"/>
      <c r="INJ20" s="340"/>
      <c r="INK20" s="340"/>
      <c r="INL20" s="340"/>
      <c r="INM20" s="340"/>
      <c r="INN20" s="340"/>
      <c r="INO20" s="340"/>
      <c r="INP20" s="340"/>
      <c r="INQ20" s="340"/>
      <c r="INR20" s="340"/>
      <c r="INS20" s="340"/>
      <c r="INT20" s="340"/>
      <c r="INU20" s="340"/>
      <c r="INV20" s="340"/>
      <c r="INW20" s="340"/>
      <c r="INX20" s="340"/>
      <c r="INY20" s="340"/>
      <c r="INZ20" s="340"/>
      <c r="IOA20" s="340"/>
      <c r="IOB20" s="340"/>
      <c r="IOC20" s="340"/>
      <c r="IOD20" s="340"/>
      <c r="IOE20" s="340"/>
      <c r="IOF20" s="340"/>
      <c r="IOG20" s="340"/>
      <c r="IOH20" s="340"/>
      <c r="IOI20" s="340"/>
      <c r="IOJ20" s="340"/>
      <c r="IOK20" s="340"/>
      <c r="IOL20" s="340"/>
      <c r="IOM20" s="340"/>
      <c r="ION20" s="340"/>
      <c r="IOO20" s="340"/>
      <c r="IOP20" s="340"/>
      <c r="IOQ20" s="340"/>
      <c r="IOR20" s="340"/>
      <c r="IOS20" s="340"/>
      <c r="IOT20" s="340"/>
      <c r="IOU20" s="340"/>
      <c r="IOV20" s="340"/>
      <c r="IOW20" s="340"/>
      <c r="IOX20" s="340"/>
      <c r="IOY20" s="340"/>
      <c r="IOZ20" s="340"/>
      <c r="IPA20" s="340"/>
      <c r="IPB20" s="340"/>
      <c r="IPC20" s="340"/>
      <c r="IPD20" s="340"/>
      <c r="IPE20" s="340"/>
      <c r="IPF20" s="340"/>
      <c r="IPG20" s="340"/>
      <c r="IPH20" s="340"/>
      <c r="IPI20" s="340"/>
      <c r="IPJ20" s="340"/>
      <c r="IPK20" s="340"/>
      <c r="IPL20" s="340"/>
      <c r="IPM20" s="340"/>
      <c r="IPN20" s="340"/>
      <c r="IPO20" s="340"/>
      <c r="IPP20" s="340"/>
      <c r="IPQ20" s="340"/>
      <c r="IPR20" s="340"/>
      <c r="IPS20" s="340"/>
      <c r="IPT20" s="340"/>
      <c r="IPU20" s="340"/>
      <c r="IPV20" s="340"/>
      <c r="IPW20" s="340"/>
      <c r="IPX20" s="340"/>
      <c r="IPY20" s="340"/>
      <c r="IPZ20" s="340"/>
      <c r="IQA20" s="340"/>
      <c r="IQB20" s="340"/>
      <c r="IQC20" s="340"/>
      <c r="IQD20" s="340"/>
      <c r="IQE20" s="340"/>
      <c r="IQF20" s="340"/>
      <c r="IQG20" s="340"/>
      <c r="IQH20" s="340"/>
      <c r="IQI20" s="340"/>
      <c r="IQJ20" s="340"/>
      <c r="IQK20" s="340"/>
      <c r="IQL20" s="340"/>
      <c r="IQM20" s="340"/>
      <c r="IQN20" s="340"/>
      <c r="IQO20" s="340"/>
      <c r="IQP20" s="340"/>
      <c r="IQQ20" s="340"/>
      <c r="IQR20" s="340"/>
      <c r="IQS20" s="340"/>
      <c r="IQT20" s="340"/>
      <c r="IQU20" s="340"/>
      <c r="IQV20" s="340"/>
      <c r="IQW20" s="340"/>
      <c r="IQX20" s="340"/>
      <c r="IQY20" s="340"/>
      <c r="IQZ20" s="340"/>
      <c r="IRA20" s="340"/>
      <c r="IRB20" s="340"/>
      <c r="IRC20" s="340"/>
      <c r="IRD20" s="340"/>
      <c r="IRE20" s="340"/>
      <c r="IRF20" s="340"/>
      <c r="IRG20" s="340"/>
      <c r="IRH20" s="340"/>
      <c r="IRI20" s="340"/>
      <c r="IRJ20" s="340"/>
      <c r="IRK20" s="340"/>
      <c r="IRL20" s="340"/>
      <c r="IRM20" s="340"/>
      <c r="IRN20" s="340"/>
      <c r="IRO20" s="340"/>
      <c r="IRP20" s="340"/>
      <c r="IRQ20" s="340"/>
      <c r="IRR20" s="340"/>
      <c r="IRS20" s="340"/>
      <c r="IRT20" s="340"/>
      <c r="IRU20" s="340"/>
      <c r="IRV20" s="340"/>
      <c r="IRW20" s="340"/>
      <c r="IRX20" s="340"/>
      <c r="IRY20" s="340"/>
      <c r="IRZ20" s="340"/>
      <c r="ISA20" s="340"/>
      <c r="ISB20" s="340"/>
      <c r="ISC20" s="340"/>
      <c r="ISD20" s="340"/>
      <c r="ISE20" s="340"/>
      <c r="ISF20" s="340"/>
      <c r="ISG20" s="340"/>
      <c r="ISH20" s="340"/>
      <c r="ISI20" s="340"/>
      <c r="ISJ20" s="340"/>
      <c r="ISK20" s="340"/>
      <c r="ISL20" s="340"/>
      <c r="ISM20" s="340"/>
      <c r="ISN20" s="340"/>
      <c r="ISO20" s="340"/>
      <c r="ISP20" s="340"/>
      <c r="ISQ20" s="340"/>
      <c r="ISR20" s="340"/>
      <c r="ISS20" s="340"/>
      <c r="IST20" s="340"/>
      <c r="ISU20" s="340"/>
      <c r="ISV20" s="340"/>
      <c r="ISW20" s="340"/>
      <c r="ISX20" s="340"/>
      <c r="ISY20" s="340"/>
      <c r="ISZ20" s="340"/>
      <c r="ITA20" s="340"/>
      <c r="ITB20" s="340"/>
      <c r="ITC20" s="340"/>
      <c r="ITD20" s="340"/>
      <c r="ITE20" s="340"/>
      <c r="ITF20" s="340"/>
      <c r="ITG20" s="340"/>
      <c r="ITH20" s="340"/>
      <c r="ITI20" s="340"/>
      <c r="ITJ20" s="340"/>
      <c r="ITK20" s="340"/>
      <c r="ITL20" s="340"/>
      <c r="ITM20" s="340"/>
      <c r="ITN20" s="340"/>
      <c r="ITO20" s="340"/>
      <c r="ITP20" s="340"/>
      <c r="ITQ20" s="340"/>
      <c r="ITR20" s="340"/>
      <c r="ITS20" s="340"/>
      <c r="ITT20" s="340"/>
      <c r="ITU20" s="340"/>
      <c r="ITV20" s="340"/>
      <c r="ITW20" s="340"/>
      <c r="ITX20" s="340"/>
      <c r="ITY20" s="340"/>
      <c r="ITZ20" s="340"/>
      <c r="IUA20" s="340"/>
      <c r="IUB20" s="340"/>
      <c r="IUC20" s="340"/>
      <c r="IUD20" s="340"/>
      <c r="IUE20" s="340"/>
      <c r="IUF20" s="340"/>
      <c r="IUG20" s="340"/>
      <c r="IUH20" s="340"/>
      <c r="IUI20" s="340"/>
      <c r="IUJ20" s="340"/>
      <c r="IUK20" s="340"/>
      <c r="IUL20" s="340"/>
      <c r="IUM20" s="340"/>
      <c r="IUN20" s="340"/>
      <c r="IUO20" s="340"/>
      <c r="IUP20" s="340"/>
      <c r="IUQ20" s="340"/>
      <c r="IUR20" s="340"/>
      <c r="IUS20" s="340"/>
      <c r="IUT20" s="340"/>
      <c r="IUU20" s="340"/>
      <c r="IUV20" s="340"/>
      <c r="IUW20" s="340"/>
      <c r="IUX20" s="340"/>
      <c r="IUY20" s="340"/>
      <c r="IUZ20" s="340"/>
      <c r="IVA20" s="340"/>
      <c r="IVB20" s="340"/>
      <c r="IVC20" s="340"/>
      <c r="IVD20" s="340"/>
      <c r="IVE20" s="340"/>
      <c r="IVF20" s="340"/>
      <c r="IVG20" s="340"/>
      <c r="IVH20" s="340"/>
      <c r="IVI20" s="340"/>
      <c r="IVJ20" s="340"/>
      <c r="IVK20" s="340"/>
      <c r="IVL20" s="340"/>
      <c r="IVM20" s="340"/>
      <c r="IVN20" s="340"/>
      <c r="IVO20" s="340"/>
      <c r="IVP20" s="340"/>
      <c r="IVQ20" s="340"/>
      <c r="IVR20" s="340"/>
      <c r="IVS20" s="340"/>
      <c r="IVT20" s="340"/>
      <c r="IVU20" s="340"/>
      <c r="IVV20" s="340"/>
      <c r="IVW20" s="340"/>
      <c r="IVX20" s="340"/>
      <c r="IVY20" s="340"/>
      <c r="IVZ20" s="340"/>
      <c r="IWA20" s="340"/>
      <c r="IWB20" s="340"/>
      <c r="IWC20" s="340"/>
      <c r="IWD20" s="340"/>
      <c r="IWE20" s="340"/>
      <c r="IWF20" s="340"/>
      <c r="IWG20" s="340"/>
      <c r="IWH20" s="340"/>
      <c r="IWI20" s="340"/>
      <c r="IWJ20" s="340"/>
      <c r="IWK20" s="340"/>
      <c r="IWL20" s="340"/>
      <c r="IWM20" s="340"/>
      <c r="IWN20" s="340"/>
      <c r="IWO20" s="340"/>
      <c r="IWP20" s="340"/>
      <c r="IWQ20" s="340"/>
      <c r="IWR20" s="340"/>
      <c r="IWS20" s="340"/>
      <c r="IWT20" s="340"/>
      <c r="IWU20" s="340"/>
      <c r="IWV20" s="340"/>
      <c r="IWW20" s="340"/>
      <c r="IWX20" s="340"/>
      <c r="IWY20" s="340"/>
      <c r="IWZ20" s="340"/>
      <c r="IXA20" s="340"/>
      <c r="IXB20" s="340"/>
      <c r="IXC20" s="340"/>
      <c r="IXD20" s="340"/>
      <c r="IXE20" s="340"/>
      <c r="IXF20" s="340"/>
      <c r="IXG20" s="340"/>
      <c r="IXH20" s="340"/>
      <c r="IXI20" s="340"/>
      <c r="IXJ20" s="340"/>
      <c r="IXK20" s="340"/>
      <c r="IXL20" s="340"/>
      <c r="IXM20" s="340"/>
      <c r="IXN20" s="340"/>
      <c r="IXO20" s="340"/>
      <c r="IXP20" s="340"/>
      <c r="IXQ20" s="340"/>
      <c r="IXR20" s="340"/>
      <c r="IXS20" s="340"/>
      <c r="IXT20" s="340"/>
      <c r="IXU20" s="340"/>
      <c r="IXV20" s="340"/>
      <c r="IXW20" s="340"/>
      <c r="IXX20" s="340"/>
      <c r="IXY20" s="340"/>
      <c r="IXZ20" s="340"/>
      <c r="IYA20" s="340"/>
      <c r="IYB20" s="340"/>
      <c r="IYC20" s="340"/>
      <c r="IYD20" s="340"/>
      <c r="IYE20" s="340"/>
      <c r="IYF20" s="340"/>
      <c r="IYG20" s="340"/>
      <c r="IYH20" s="340"/>
      <c r="IYI20" s="340"/>
      <c r="IYJ20" s="340"/>
      <c r="IYK20" s="340"/>
      <c r="IYL20" s="340"/>
      <c r="IYM20" s="340"/>
      <c r="IYN20" s="340"/>
      <c r="IYO20" s="340"/>
      <c r="IYP20" s="340"/>
      <c r="IYQ20" s="340"/>
      <c r="IYR20" s="340"/>
      <c r="IYS20" s="340"/>
      <c r="IYT20" s="340"/>
      <c r="IYU20" s="340"/>
      <c r="IYV20" s="340"/>
      <c r="IYW20" s="340"/>
      <c r="IYX20" s="340"/>
      <c r="IYY20" s="340"/>
      <c r="IYZ20" s="340"/>
      <c r="IZA20" s="340"/>
      <c r="IZB20" s="340"/>
      <c r="IZC20" s="340"/>
      <c r="IZD20" s="340"/>
      <c r="IZE20" s="340"/>
      <c r="IZF20" s="340"/>
      <c r="IZG20" s="340"/>
      <c r="IZH20" s="340"/>
      <c r="IZI20" s="340"/>
      <c r="IZJ20" s="340"/>
      <c r="IZK20" s="340"/>
      <c r="IZL20" s="340"/>
      <c r="IZM20" s="340"/>
      <c r="IZN20" s="340"/>
      <c r="IZO20" s="340"/>
      <c r="IZP20" s="340"/>
      <c r="IZQ20" s="340"/>
      <c r="IZR20" s="340"/>
      <c r="IZS20" s="340"/>
      <c r="IZT20" s="340"/>
      <c r="IZU20" s="340"/>
      <c r="IZV20" s="340"/>
      <c r="IZW20" s="340"/>
      <c r="IZX20" s="340"/>
      <c r="IZY20" s="340"/>
      <c r="IZZ20" s="340"/>
      <c r="JAA20" s="340"/>
      <c r="JAB20" s="340"/>
      <c r="JAC20" s="340"/>
      <c r="JAD20" s="340"/>
      <c r="JAE20" s="340"/>
      <c r="JAF20" s="340"/>
      <c r="JAG20" s="340"/>
      <c r="JAH20" s="340"/>
      <c r="JAI20" s="340"/>
      <c r="JAJ20" s="340"/>
      <c r="JAK20" s="340"/>
      <c r="JAL20" s="340"/>
      <c r="JAM20" s="340"/>
      <c r="JAN20" s="340"/>
      <c r="JAO20" s="340"/>
      <c r="JAP20" s="340"/>
      <c r="JAQ20" s="340"/>
      <c r="JAR20" s="340"/>
      <c r="JAS20" s="340"/>
      <c r="JAT20" s="340"/>
      <c r="JAU20" s="340"/>
      <c r="JAV20" s="340"/>
      <c r="JAW20" s="340"/>
      <c r="JAX20" s="340"/>
      <c r="JAY20" s="340"/>
      <c r="JAZ20" s="340"/>
      <c r="JBA20" s="340"/>
      <c r="JBB20" s="340"/>
      <c r="JBC20" s="340"/>
      <c r="JBD20" s="340"/>
      <c r="JBE20" s="340"/>
      <c r="JBF20" s="340"/>
      <c r="JBG20" s="340"/>
      <c r="JBH20" s="340"/>
      <c r="JBI20" s="340"/>
      <c r="JBJ20" s="340"/>
      <c r="JBK20" s="340"/>
      <c r="JBL20" s="340"/>
      <c r="JBM20" s="340"/>
      <c r="JBN20" s="340"/>
      <c r="JBO20" s="340"/>
      <c r="JBP20" s="340"/>
      <c r="JBQ20" s="340"/>
      <c r="JBR20" s="340"/>
      <c r="JBS20" s="340"/>
      <c r="JBT20" s="340"/>
      <c r="JBU20" s="340"/>
      <c r="JBV20" s="340"/>
      <c r="JBW20" s="340"/>
      <c r="JBX20" s="340"/>
      <c r="JBY20" s="340"/>
      <c r="JBZ20" s="340"/>
      <c r="JCA20" s="340"/>
      <c r="JCB20" s="340"/>
      <c r="JCC20" s="340"/>
      <c r="JCD20" s="340"/>
      <c r="JCE20" s="340"/>
      <c r="JCF20" s="340"/>
      <c r="JCG20" s="340"/>
      <c r="JCH20" s="340"/>
      <c r="JCI20" s="340"/>
      <c r="JCJ20" s="340"/>
      <c r="JCK20" s="340"/>
      <c r="JCL20" s="340"/>
      <c r="JCM20" s="340"/>
      <c r="JCN20" s="340"/>
      <c r="JCO20" s="340"/>
      <c r="JCP20" s="340"/>
      <c r="JCQ20" s="340"/>
      <c r="JCR20" s="340"/>
      <c r="JCS20" s="340"/>
      <c r="JCT20" s="340"/>
      <c r="JCU20" s="340"/>
      <c r="JCV20" s="340"/>
      <c r="JCW20" s="340"/>
      <c r="JCX20" s="340"/>
      <c r="JCY20" s="340"/>
      <c r="JCZ20" s="340"/>
      <c r="JDA20" s="340"/>
      <c r="JDB20" s="340"/>
      <c r="JDC20" s="340"/>
      <c r="JDD20" s="340"/>
      <c r="JDE20" s="340"/>
      <c r="JDF20" s="340"/>
      <c r="JDG20" s="340"/>
      <c r="JDH20" s="340"/>
      <c r="JDI20" s="340"/>
      <c r="JDJ20" s="340"/>
      <c r="JDK20" s="340"/>
      <c r="JDL20" s="340"/>
      <c r="JDM20" s="340"/>
      <c r="JDN20" s="340"/>
      <c r="JDO20" s="340"/>
      <c r="JDP20" s="340"/>
      <c r="JDQ20" s="340"/>
      <c r="JDR20" s="340"/>
      <c r="JDS20" s="340"/>
      <c r="JDT20" s="340"/>
      <c r="JDU20" s="340"/>
      <c r="JDV20" s="340"/>
      <c r="JDW20" s="340"/>
      <c r="JDX20" s="340"/>
      <c r="JDY20" s="340"/>
      <c r="JDZ20" s="340"/>
      <c r="JEA20" s="340"/>
      <c r="JEB20" s="340"/>
      <c r="JEC20" s="340"/>
      <c r="JED20" s="340"/>
      <c r="JEE20" s="340"/>
      <c r="JEF20" s="340"/>
      <c r="JEG20" s="340"/>
      <c r="JEH20" s="340"/>
      <c r="JEI20" s="340"/>
      <c r="JEJ20" s="340"/>
      <c r="JEK20" s="340"/>
      <c r="JEL20" s="340"/>
      <c r="JEM20" s="340"/>
      <c r="JEN20" s="340"/>
      <c r="JEO20" s="340"/>
      <c r="JEP20" s="340"/>
      <c r="JEQ20" s="340"/>
      <c r="JER20" s="340"/>
      <c r="JES20" s="340"/>
      <c r="JET20" s="340"/>
      <c r="JEU20" s="340"/>
      <c r="JEV20" s="340"/>
      <c r="JEW20" s="340"/>
      <c r="JEX20" s="340"/>
      <c r="JEY20" s="340"/>
      <c r="JEZ20" s="340"/>
      <c r="JFA20" s="340"/>
      <c r="JFB20" s="340"/>
      <c r="JFC20" s="340"/>
      <c r="JFD20" s="340"/>
      <c r="JFE20" s="340"/>
      <c r="JFF20" s="340"/>
      <c r="JFG20" s="340"/>
      <c r="JFH20" s="340"/>
      <c r="JFI20" s="340"/>
      <c r="JFJ20" s="340"/>
      <c r="JFK20" s="340"/>
      <c r="JFL20" s="340"/>
      <c r="JFM20" s="340"/>
      <c r="JFN20" s="340"/>
      <c r="JFO20" s="340"/>
      <c r="JFP20" s="340"/>
      <c r="JFQ20" s="340"/>
      <c r="JFR20" s="340"/>
      <c r="JFS20" s="340"/>
      <c r="JFT20" s="340"/>
      <c r="JFU20" s="340"/>
      <c r="JFV20" s="340"/>
      <c r="JFW20" s="340"/>
      <c r="JFX20" s="340"/>
      <c r="JFY20" s="340"/>
      <c r="JFZ20" s="340"/>
      <c r="JGA20" s="340"/>
      <c r="JGB20" s="340"/>
      <c r="JGC20" s="340"/>
      <c r="JGD20" s="340"/>
      <c r="JGE20" s="340"/>
      <c r="JGF20" s="340"/>
      <c r="JGG20" s="340"/>
      <c r="JGH20" s="340"/>
      <c r="JGI20" s="340"/>
      <c r="JGJ20" s="340"/>
      <c r="JGK20" s="340"/>
      <c r="JGL20" s="340"/>
      <c r="JGM20" s="340"/>
      <c r="JGN20" s="340"/>
      <c r="JGO20" s="340"/>
      <c r="JGP20" s="340"/>
      <c r="JGQ20" s="340"/>
      <c r="JGR20" s="340"/>
      <c r="JGS20" s="340"/>
      <c r="JGT20" s="340"/>
      <c r="JGU20" s="340"/>
      <c r="JGV20" s="340"/>
      <c r="JGW20" s="340"/>
      <c r="JGX20" s="340"/>
      <c r="JGY20" s="340"/>
      <c r="JGZ20" s="340"/>
      <c r="JHA20" s="340"/>
      <c r="JHB20" s="340"/>
      <c r="JHC20" s="340"/>
      <c r="JHD20" s="340"/>
      <c r="JHE20" s="340"/>
      <c r="JHF20" s="340"/>
      <c r="JHG20" s="340"/>
      <c r="JHH20" s="340"/>
      <c r="JHI20" s="340"/>
      <c r="JHJ20" s="340"/>
      <c r="JHK20" s="340"/>
      <c r="JHL20" s="340"/>
      <c r="JHM20" s="340"/>
      <c r="JHN20" s="340"/>
      <c r="JHO20" s="340"/>
      <c r="JHP20" s="340"/>
      <c r="JHQ20" s="340"/>
      <c r="JHR20" s="340"/>
      <c r="JHS20" s="340"/>
      <c r="JHT20" s="340"/>
      <c r="JHU20" s="340"/>
      <c r="JHV20" s="340"/>
      <c r="JHW20" s="340"/>
      <c r="JHX20" s="340"/>
      <c r="JHY20" s="340"/>
      <c r="JHZ20" s="340"/>
      <c r="JIA20" s="340"/>
      <c r="JIB20" s="340"/>
      <c r="JIC20" s="340"/>
      <c r="JID20" s="340"/>
      <c r="JIE20" s="340"/>
      <c r="JIF20" s="340"/>
      <c r="JIG20" s="340"/>
      <c r="JIH20" s="340"/>
      <c r="JII20" s="340"/>
      <c r="JIJ20" s="340"/>
      <c r="JIK20" s="340"/>
      <c r="JIL20" s="340"/>
      <c r="JIM20" s="340"/>
      <c r="JIN20" s="340"/>
      <c r="JIO20" s="340"/>
      <c r="JIP20" s="340"/>
      <c r="JIQ20" s="340"/>
      <c r="JIR20" s="340"/>
      <c r="JIS20" s="340"/>
      <c r="JIT20" s="340"/>
      <c r="JIU20" s="340"/>
      <c r="JIV20" s="340"/>
      <c r="JIW20" s="340"/>
      <c r="JIX20" s="340"/>
      <c r="JIY20" s="340"/>
      <c r="JIZ20" s="340"/>
      <c r="JJA20" s="340"/>
      <c r="JJB20" s="340"/>
      <c r="JJC20" s="340"/>
      <c r="JJD20" s="340"/>
      <c r="JJE20" s="340"/>
      <c r="JJF20" s="340"/>
      <c r="JJG20" s="340"/>
      <c r="JJH20" s="340"/>
      <c r="JJI20" s="340"/>
      <c r="JJJ20" s="340"/>
      <c r="JJK20" s="340"/>
      <c r="JJL20" s="340"/>
      <c r="JJM20" s="340"/>
      <c r="JJN20" s="340"/>
      <c r="JJO20" s="340"/>
      <c r="JJP20" s="340"/>
      <c r="JJQ20" s="340"/>
      <c r="JJR20" s="340"/>
      <c r="JJS20" s="340"/>
      <c r="JJT20" s="340"/>
      <c r="JJU20" s="340"/>
      <c r="JJV20" s="340"/>
      <c r="JJW20" s="340"/>
      <c r="JJX20" s="340"/>
      <c r="JJY20" s="340"/>
      <c r="JJZ20" s="340"/>
      <c r="JKA20" s="340"/>
      <c r="JKB20" s="340"/>
      <c r="JKC20" s="340"/>
      <c r="JKD20" s="340"/>
      <c r="JKE20" s="340"/>
      <c r="JKF20" s="340"/>
      <c r="JKG20" s="340"/>
      <c r="JKH20" s="340"/>
      <c r="JKI20" s="340"/>
      <c r="JKJ20" s="340"/>
      <c r="JKK20" s="340"/>
      <c r="JKL20" s="340"/>
      <c r="JKM20" s="340"/>
      <c r="JKN20" s="340"/>
      <c r="JKO20" s="340"/>
      <c r="JKP20" s="340"/>
      <c r="JKQ20" s="340"/>
      <c r="JKR20" s="340"/>
      <c r="JKS20" s="340"/>
      <c r="JKT20" s="340"/>
      <c r="JKU20" s="340"/>
      <c r="JKV20" s="340"/>
      <c r="JKW20" s="340"/>
      <c r="JKX20" s="340"/>
      <c r="JKY20" s="340"/>
      <c r="JKZ20" s="340"/>
      <c r="JLA20" s="340"/>
      <c r="JLB20" s="340"/>
      <c r="JLC20" s="340"/>
      <c r="JLD20" s="340"/>
      <c r="JLE20" s="340"/>
      <c r="JLF20" s="340"/>
      <c r="JLG20" s="340"/>
      <c r="JLH20" s="340"/>
      <c r="JLI20" s="340"/>
      <c r="JLJ20" s="340"/>
      <c r="JLK20" s="340"/>
      <c r="JLL20" s="340"/>
      <c r="JLM20" s="340"/>
      <c r="JLN20" s="340"/>
      <c r="JLO20" s="340"/>
      <c r="JLP20" s="340"/>
      <c r="JLQ20" s="340"/>
      <c r="JLR20" s="340"/>
      <c r="JLS20" s="340"/>
      <c r="JLT20" s="340"/>
      <c r="JLU20" s="340"/>
      <c r="JLV20" s="340"/>
      <c r="JLW20" s="340"/>
      <c r="JLX20" s="340"/>
      <c r="JLY20" s="340"/>
      <c r="JLZ20" s="340"/>
      <c r="JMA20" s="340"/>
      <c r="JMB20" s="340"/>
      <c r="JMC20" s="340"/>
      <c r="JMD20" s="340"/>
      <c r="JME20" s="340"/>
      <c r="JMF20" s="340"/>
      <c r="JMG20" s="340"/>
      <c r="JMH20" s="340"/>
      <c r="JMI20" s="340"/>
      <c r="JMJ20" s="340"/>
      <c r="JMK20" s="340"/>
      <c r="JML20" s="340"/>
      <c r="JMM20" s="340"/>
      <c r="JMN20" s="340"/>
      <c r="JMO20" s="340"/>
      <c r="JMP20" s="340"/>
      <c r="JMQ20" s="340"/>
      <c r="JMR20" s="340"/>
      <c r="JMS20" s="340"/>
      <c r="JMT20" s="340"/>
      <c r="JMU20" s="340"/>
      <c r="JMV20" s="340"/>
      <c r="JMW20" s="340"/>
      <c r="JMX20" s="340"/>
      <c r="JMY20" s="340"/>
      <c r="JMZ20" s="340"/>
      <c r="JNA20" s="340"/>
      <c r="JNB20" s="340"/>
      <c r="JNC20" s="340"/>
      <c r="JND20" s="340"/>
      <c r="JNE20" s="340"/>
      <c r="JNF20" s="340"/>
      <c r="JNG20" s="340"/>
      <c r="JNH20" s="340"/>
      <c r="JNI20" s="340"/>
      <c r="JNJ20" s="340"/>
      <c r="JNK20" s="340"/>
      <c r="JNL20" s="340"/>
      <c r="JNM20" s="340"/>
      <c r="JNN20" s="340"/>
      <c r="JNO20" s="340"/>
      <c r="JNP20" s="340"/>
      <c r="JNQ20" s="340"/>
      <c r="JNR20" s="340"/>
      <c r="JNS20" s="340"/>
      <c r="JNT20" s="340"/>
      <c r="JNU20" s="340"/>
      <c r="JNV20" s="340"/>
      <c r="JNW20" s="340"/>
      <c r="JNX20" s="340"/>
      <c r="JNY20" s="340"/>
      <c r="JNZ20" s="340"/>
      <c r="JOA20" s="340"/>
      <c r="JOB20" s="340"/>
      <c r="JOC20" s="340"/>
      <c r="JOD20" s="340"/>
      <c r="JOE20" s="340"/>
      <c r="JOF20" s="340"/>
      <c r="JOG20" s="340"/>
      <c r="JOH20" s="340"/>
      <c r="JOI20" s="340"/>
      <c r="JOJ20" s="340"/>
      <c r="JOK20" s="340"/>
      <c r="JOL20" s="340"/>
      <c r="JOM20" s="340"/>
      <c r="JON20" s="340"/>
      <c r="JOO20" s="340"/>
      <c r="JOP20" s="340"/>
      <c r="JOQ20" s="340"/>
      <c r="JOR20" s="340"/>
      <c r="JOS20" s="340"/>
      <c r="JOT20" s="340"/>
      <c r="JOU20" s="340"/>
      <c r="JOV20" s="340"/>
      <c r="JOW20" s="340"/>
      <c r="JOX20" s="340"/>
      <c r="JOY20" s="340"/>
      <c r="JOZ20" s="340"/>
      <c r="JPA20" s="340"/>
      <c r="JPB20" s="340"/>
      <c r="JPC20" s="340"/>
      <c r="JPD20" s="340"/>
      <c r="JPE20" s="340"/>
      <c r="JPF20" s="340"/>
      <c r="JPG20" s="340"/>
      <c r="JPH20" s="340"/>
      <c r="JPI20" s="340"/>
      <c r="JPJ20" s="340"/>
      <c r="JPK20" s="340"/>
      <c r="JPL20" s="340"/>
      <c r="JPM20" s="340"/>
      <c r="JPN20" s="340"/>
      <c r="JPO20" s="340"/>
      <c r="JPP20" s="340"/>
      <c r="JPQ20" s="340"/>
      <c r="JPR20" s="340"/>
      <c r="JPS20" s="340"/>
      <c r="JPT20" s="340"/>
      <c r="JPU20" s="340"/>
      <c r="JPV20" s="340"/>
      <c r="JPW20" s="340"/>
      <c r="JPX20" s="340"/>
      <c r="JPY20" s="340"/>
      <c r="JPZ20" s="340"/>
      <c r="JQA20" s="340"/>
      <c r="JQB20" s="340"/>
      <c r="JQC20" s="340"/>
      <c r="JQD20" s="340"/>
      <c r="JQE20" s="340"/>
      <c r="JQF20" s="340"/>
      <c r="JQG20" s="340"/>
      <c r="JQH20" s="340"/>
      <c r="JQI20" s="340"/>
      <c r="JQJ20" s="340"/>
      <c r="JQK20" s="340"/>
      <c r="JQL20" s="340"/>
      <c r="JQM20" s="340"/>
      <c r="JQN20" s="340"/>
      <c r="JQO20" s="340"/>
      <c r="JQP20" s="340"/>
      <c r="JQQ20" s="340"/>
      <c r="JQR20" s="340"/>
      <c r="JQS20" s="340"/>
      <c r="JQT20" s="340"/>
      <c r="JQU20" s="340"/>
      <c r="JQV20" s="340"/>
      <c r="JQW20" s="340"/>
      <c r="JQX20" s="340"/>
      <c r="JQY20" s="340"/>
      <c r="JQZ20" s="340"/>
      <c r="JRA20" s="340"/>
      <c r="JRB20" s="340"/>
      <c r="JRC20" s="340"/>
      <c r="JRD20" s="340"/>
      <c r="JRE20" s="340"/>
      <c r="JRF20" s="340"/>
      <c r="JRG20" s="340"/>
      <c r="JRH20" s="340"/>
      <c r="JRI20" s="340"/>
      <c r="JRJ20" s="340"/>
      <c r="JRK20" s="340"/>
      <c r="JRL20" s="340"/>
      <c r="JRM20" s="340"/>
      <c r="JRN20" s="340"/>
      <c r="JRO20" s="340"/>
      <c r="JRP20" s="340"/>
      <c r="JRQ20" s="340"/>
      <c r="JRR20" s="340"/>
      <c r="JRS20" s="340"/>
      <c r="JRT20" s="340"/>
      <c r="JRU20" s="340"/>
      <c r="JRV20" s="340"/>
      <c r="JRW20" s="340"/>
      <c r="JRX20" s="340"/>
      <c r="JRY20" s="340"/>
      <c r="JRZ20" s="340"/>
      <c r="JSA20" s="340"/>
      <c r="JSB20" s="340"/>
      <c r="JSC20" s="340"/>
      <c r="JSD20" s="340"/>
      <c r="JSE20" s="340"/>
      <c r="JSF20" s="340"/>
      <c r="JSG20" s="340"/>
      <c r="JSH20" s="340"/>
      <c r="JSI20" s="340"/>
      <c r="JSJ20" s="340"/>
      <c r="JSK20" s="340"/>
      <c r="JSL20" s="340"/>
      <c r="JSM20" s="340"/>
      <c r="JSN20" s="340"/>
      <c r="JSO20" s="340"/>
      <c r="JSP20" s="340"/>
      <c r="JSQ20" s="340"/>
      <c r="JSR20" s="340"/>
      <c r="JSS20" s="340"/>
      <c r="JST20" s="340"/>
      <c r="JSU20" s="340"/>
      <c r="JSV20" s="340"/>
      <c r="JSW20" s="340"/>
      <c r="JSX20" s="340"/>
      <c r="JSY20" s="340"/>
      <c r="JSZ20" s="340"/>
      <c r="JTA20" s="340"/>
      <c r="JTB20" s="340"/>
      <c r="JTC20" s="340"/>
      <c r="JTD20" s="340"/>
      <c r="JTE20" s="340"/>
      <c r="JTF20" s="340"/>
      <c r="JTG20" s="340"/>
      <c r="JTH20" s="340"/>
      <c r="JTI20" s="340"/>
      <c r="JTJ20" s="340"/>
      <c r="JTK20" s="340"/>
      <c r="JTL20" s="340"/>
      <c r="JTM20" s="340"/>
      <c r="JTN20" s="340"/>
      <c r="JTO20" s="340"/>
      <c r="JTP20" s="340"/>
      <c r="JTQ20" s="340"/>
      <c r="JTR20" s="340"/>
      <c r="JTS20" s="340"/>
      <c r="JTT20" s="340"/>
      <c r="JTU20" s="340"/>
      <c r="JTV20" s="340"/>
      <c r="JTW20" s="340"/>
      <c r="JTX20" s="340"/>
      <c r="JTY20" s="340"/>
      <c r="JTZ20" s="340"/>
      <c r="JUA20" s="340"/>
      <c r="JUB20" s="340"/>
      <c r="JUC20" s="340"/>
      <c r="JUD20" s="340"/>
      <c r="JUE20" s="340"/>
      <c r="JUF20" s="340"/>
      <c r="JUG20" s="340"/>
      <c r="JUH20" s="340"/>
      <c r="JUI20" s="340"/>
      <c r="JUJ20" s="340"/>
      <c r="JUK20" s="340"/>
      <c r="JUL20" s="340"/>
      <c r="JUM20" s="340"/>
      <c r="JUN20" s="340"/>
      <c r="JUO20" s="340"/>
      <c r="JUP20" s="340"/>
      <c r="JUQ20" s="340"/>
      <c r="JUR20" s="340"/>
      <c r="JUS20" s="340"/>
      <c r="JUT20" s="340"/>
      <c r="JUU20" s="340"/>
      <c r="JUV20" s="340"/>
      <c r="JUW20" s="340"/>
      <c r="JUX20" s="340"/>
      <c r="JUY20" s="340"/>
      <c r="JUZ20" s="340"/>
      <c r="JVA20" s="340"/>
      <c r="JVB20" s="340"/>
      <c r="JVC20" s="340"/>
      <c r="JVD20" s="340"/>
      <c r="JVE20" s="340"/>
      <c r="JVF20" s="340"/>
      <c r="JVG20" s="340"/>
      <c r="JVH20" s="340"/>
      <c r="JVI20" s="340"/>
      <c r="JVJ20" s="340"/>
      <c r="JVK20" s="340"/>
      <c r="JVL20" s="340"/>
      <c r="JVM20" s="340"/>
      <c r="JVN20" s="340"/>
      <c r="JVO20" s="340"/>
      <c r="JVP20" s="340"/>
      <c r="JVQ20" s="340"/>
      <c r="JVR20" s="340"/>
      <c r="JVS20" s="340"/>
      <c r="JVT20" s="340"/>
      <c r="JVU20" s="340"/>
      <c r="JVV20" s="340"/>
      <c r="JVW20" s="340"/>
      <c r="JVX20" s="340"/>
      <c r="JVY20" s="340"/>
      <c r="JVZ20" s="340"/>
      <c r="JWA20" s="340"/>
      <c r="JWB20" s="340"/>
      <c r="JWC20" s="340"/>
      <c r="JWD20" s="340"/>
      <c r="JWE20" s="340"/>
      <c r="JWF20" s="340"/>
      <c r="JWG20" s="340"/>
      <c r="JWH20" s="340"/>
      <c r="JWI20" s="340"/>
      <c r="JWJ20" s="340"/>
      <c r="JWK20" s="340"/>
      <c r="JWL20" s="340"/>
      <c r="JWM20" s="340"/>
      <c r="JWN20" s="340"/>
      <c r="JWO20" s="340"/>
      <c r="JWP20" s="340"/>
      <c r="JWQ20" s="340"/>
      <c r="JWR20" s="340"/>
      <c r="JWS20" s="340"/>
      <c r="JWT20" s="340"/>
      <c r="JWU20" s="340"/>
      <c r="JWV20" s="340"/>
      <c r="JWW20" s="340"/>
      <c r="JWX20" s="340"/>
      <c r="JWY20" s="340"/>
      <c r="JWZ20" s="340"/>
      <c r="JXA20" s="340"/>
      <c r="JXB20" s="340"/>
      <c r="JXC20" s="340"/>
      <c r="JXD20" s="340"/>
      <c r="JXE20" s="340"/>
      <c r="JXF20" s="340"/>
      <c r="JXG20" s="340"/>
      <c r="JXH20" s="340"/>
      <c r="JXI20" s="340"/>
      <c r="JXJ20" s="340"/>
      <c r="JXK20" s="340"/>
      <c r="JXL20" s="340"/>
      <c r="JXM20" s="340"/>
      <c r="JXN20" s="340"/>
      <c r="JXO20" s="340"/>
      <c r="JXP20" s="340"/>
      <c r="JXQ20" s="340"/>
      <c r="JXR20" s="340"/>
      <c r="JXS20" s="340"/>
      <c r="JXT20" s="340"/>
      <c r="JXU20" s="340"/>
      <c r="JXV20" s="340"/>
      <c r="JXW20" s="340"/>
      <c r="JXX20" s="340"/>
      <c r="JXY20" s="340"/>
      <c r="JXZ20" s="340"/>
      <c r="JYA20" s="340"/>
      <c r="JYB20" s="340"/>
      <c r="JYC20" s="340"/>
      <c r="JYD20" s="340"/>
      <c r="JYE20" s="340"/>
      <c r="JYF20" s="340"/>
      <c r="JYG20" s="340"/>
      <c r="JYH20" s="340"/>
      <c r="JYI20" s="340"/>
      <c r="JYJ20" s="340"/>
      <c r="JYK20" s="340"/>
      <c r="JYL20" s="340"/>
      <c r="JYM20" s="340"/>
      <c r="JYN20" s="340"/>
      <c r="JYO20" s="340"/>
      <c r="JYP20" s="340"/>
      <c r="JYQ20" s="340"/>
      <c r="JYR20" s="340"/>
      <c r="JYS20" s="340"/>
      <c r="JYT20" s="340"/>
      <c r="JYU20" s="340"/>
      <c r="JYV20" s="340"/>
      <c r="JYW20" s="340"/>
      <c r="JYX20" s="340"/>
      <c r="JYY20" s="340"/>
      <c r="JYZ20" s="340"/>
      <c r="JZA20" s="340"/>
      <c r="JZB20" s="340"/>
      <c r="JZC20" s="340"/>
      <c r="JZD20" s="340"/>
      <c r="JZE20" s="340"/>
      <c r="JZF20" s="340"/>
      <c r="JZG20" s="340"/>
      <c r="JZH20" s="340"/>
      <c r="JZI20" s="340"/>
      <c r="JZJ20" s="340"/>
      <c r="JZK20" s="340"/>
      <c r="JZL20" s="340"/>
      <c r="JZM20" s="340"/>
      <c r="JZN20" s="340"/>
      <c r="JZO20" s="340"/>
      <c r="JZP20" s="340"/>
      <c r="JZQ20" s="340"/>
      <c r="JZR20" s="340"/>
      <c r="JZS20" s="340"/>
      <c r="JZT20" s="340"/>
      <c r="JZU20" s="340"/>
      <c r="JZV20" s="340"/>
      <c r="JZW20" s="340"/>
      <c r="JZX20" s="340"/>
      <c r="JZY20" s="340"/>
      <c r="JZZ20" s="340"/>
      <c r="KAA20" s="340"/>
      <c r="KAB20" s="340"/>
      <c r="KAC20" s="340"/>
      <c r="KAD20" s="340"/>
      <c r="KAE20" s="340"/>
      <c r="KAF20" s="340"/>
      <c r="KAG20" s="340"/>
      <c r="KAH20" s="340"/>
      <c r="KAI20" s="340"/>
      <c r="KAJ20" s="340"/>
      <c r="KAK20" s="340"/>
      <c r="KAL20" s="340"/>
      <c r="KAM20" s="340"/>
      <c r="KAN20" s="340"/>
      <c r="KAO20" s="340"/>
      <c r="KAP20" s="340"/>
      <c r="KAQ20" s="340"/>
      <c r="KAR20" s="340"/>
      <c r="KAS20" s="340"/>
      <c r="KAT20" s="340"/>
      <c r="KAU20" s="340"/>
      <c r="KAV20" s="340"/>
      <c r="KAW20" s="340"/>
      <c r="KAX20" s="340"/>
      <c r="KAY20" s="340"/>
      <c r="KAZ20" s="340"/>
      <c r="KBA20" s="340"/>
      <c r="KBB20" s="340"/>
      <c r="KBC20" s="340"/>
      <c r="KBD20" s="340"/>
      <c r="KBE20" s="340"/>
      <c r="KBF20" s="340"/>
      <c r="KBG20" s="340"/>
      <c r="KBH20" s="340"/>
      <c r="KBI20" s="340"/>
      <c r="KBJ20" s="340"/>
      <c r="KBK20" s="340"/>
      <c r="KBL20" s="340"/>
      <c r="KBM20" s="340"/>
      <c r="KBN20" s="340"/>
      <c r="KBO20" s="340"/>
      <c r="KBP20" s="340"/>
      <c r="KBQ20" s="340"/>
      <c r="KBR20" s="340"/>
      <c r="KBS20" s="340"/>
      <c r="KBT20" s="340"/>
      <c r="KBU20" s="340"/>
      <c r="KBV20" s="340"/>
      <c r="KBW20" s="340"/>
      <c r="KBX20" s="340"/>
      <c r="KBY20" s="340"/>
      <c r="KBZ20" s="340"/>
      <c r="KCA20" s="340"/>
      <c r="KCB20" s="340"/>
      <c r="KCC20" s="340"/>
      <c r="KCD20" s="340"/>
      <c r="KCE20" s="340"/>
      <c r="KCF20" s="340"/>
      <c r="KCG20" s="340"/>
      <c r="KCH20" s="340"/>
      <c r="KCI20" s="340"/>
      <c r="KCJ20" s="340"/>
      <c r="KCK20" s="340"/>
      <c r="KCL20" s="340"/>
      <c r="KCM20" s="340"/>
      <c r="KCN20" s="340"/>
      <c r="KCO20" s="340"/>
      <c r="KCP20" s="340"/>
      <c r="KCQ20" s="340"/>
      <c r="KCR20" s="340"/>
      <c r="KCS20" s="340"/>
      <c r="KCT20" s="340"/>
      <c r="KCU20" s="340"/>
      <c r="KCV20" s="340"/>
      <c r="KCW20" s="340"/>
      <c r="KCX20" s="340"/>
      <c r="KCY20" s="340"/>
      <c r="KCZ20" s="340"/>
      <c r="KDA20" s="340"/>
      <c r="KDB20" s="340"/>
      <c r="KDC20" s="340"/>
      <c r="KDD20" s="340"/>
      <c r="KDE20" s="340"/>
      <c r="KDF20" s="340"/>
      <c r="KDG20" s="340"/>
      <c r="KDH20" s="340"/>
      <c r="KDI20" s="340"/>
      <c r="KDJ20" s="340"/>
      <c r="KDK20" s="340"/>
      <c r="KDL20" s="340"/>
      <c r="KDM20" s="340"/>
      <c r="KDN20" s="340"/>
      <c r="KDO20" s="340"/>
      <c r="KDP20" s="340"/>
      <c r="KDQ20" s="340"/>
      <c r="KDR20" s="340"/>
      <c r="KDS20" s="340"/>
      <c r="KDT20" s="340"/>
      <c r="KDU20" s="340"/>
      <c r="KDV20" s="340"/>
      <c r="KDW20" s="340"/>
      <c r="KDX20" s="340"/>
      <c r="KDY20" s="340"/>
      <c r="KDZ20" s="340"/>
      <c r="KEA20" s="340"/>
      <c r="KEB20" s="340"/>
      <c r="KEC20" s="340"/>
      <c r="KED20" s="340"/>
      <c r="KEE20" s="340"/>
      <c r="KEF20" s="340"/>
      <c r="KEG20" s="340"/>
      <c r="KEH20" s="340"/>
      <c r="KEI20" s="340"/>
      <c r="KEJ20" s="340"/>
      <c r="KEK20" s="340"/>
      <c r="KEL20" s="340"/>
      <c r="KEM20" s="340"/>
      <c r="KEN20" s="340"/>
      <c r="KEO20" s="340"/>
      <c r="KEP20" s="340"/>
      <c r="KEQ20" s="340"/>
      <c r="KER20" s="340"/>
      <c r="KES20" s="340"/>
      <c r="KET20" s="340"/>
      <c r="KEU20" s="340"/>
      <c r="KEV20" s="340"/>
      <c r="KEW20" s="340"/>
      <c r="KEX20" s="340"/>
      <c r="KEY20" s="340"/>
      <c r="KEZ20" s="340"/>
      <c r="KFA20" s="340"/>
      <c r="KFB20" s="340"/>
      <c r="KFC20" s="340"/>
      <c r="KFD20" s="340"/>
      <c r="KFE20" s="340"/>
      <c r="KFF20" s="340"/>
      <c r="KFG20" s="340"/>
      <c r="KFH20" s="340"/>
      <c r="KFI20" s="340"/>
      <c r="KFJ20" s="340"/>
      <c r="KFK20" s="340"/>
      <c r="KFL20" s="340"/>
      <c r="KFM20" s="340"/>
      <c r="KFN20" s="340"/>
      <c r="KFO20" s="340"/>
      <c r="KFP20" s="340"/>
      <c r="KFQ20" s="340"/>
      <c r="KFR20" s="340"/>
      <c r="KFS20" s="340"/>
      <c r="KFT20" s="340"/>
      <c r="KFU20" s="340"/>
      <c r="KFV20" s="340"/>
      <c r="KFW20" s="340"/>
      <c r="KFX20" s="340"/>
      <c r="KFY20" s="340"/>
      <c r="KFZ20" s="340"/>
      <c r="KGA20" s="340"/>
      <c r="KGB20" s="340"/>
      <c r="KGC20" s="340"/>
      <c r="KGD20" s="340"/>
      <c r="KGE20" s="340"/>
      <c r="KGF20" s="340"/>
      <c r="KGG20" s="340"/>
      <c r="KGH20" s="340"/>
      <c r="KGI20" s="340"/>
      <c r="KGJ20" s="340"/>
      <c r="KGK20" s="340"/>
      <c r="KGL20" s="340"/>
      <c r="KGM20" s="340"/>
      <c r="KGN20" s="340"/>
      <c r="KGO20" s="340"/>
      <c r="KGP20" s="340"/>
      <c r="KGQ20" s="340"/>
      <c r="KGR20" s="340"/>
      <c r="KGS20" s="340"/>
      <c r="KGT20" s="340"/>
      <c r="KGU20" s="340"/>
      <c r="KGV20" s="340"/>
      <c r="KGW20" s="340"/>
      <c r="KGX20" s="340"/>
      <c r="KGY20" s="340"/>
      <c r="KGZ20" s="340"/>
      <c r="KHA20" s="340"/>
      <c r="KHB20" s="340"/>
      <c r="KHC20" s="340"/>
      <c r="KHD20" s="340"/>
      <c r="KHE20" s="340"/>
      <c r="KHF20" s="340"/>
      <c r="KHG20" s="340"/>
      <c r="KHH20" s="340"/>
      <c r="KHI20" s="340"/>
      <c r="KHJ20" s="340"/>
      <c r="KHK20" s="340"/>
      <c r="KHL20" s="340"/>
      <c r="KHM20" s="340"/>
      <c r="KHN20" s="340"/>
      <c r="KHO20" s="340"/>
      <c r="KHP20" s="340"/>
      <c r="KHQ20" s="340"/>
      <c r="KHR20" s="340"/>
      <c r="KHS20" s="340"/>
      <c r="KHT20" s="340"/>
      <c r="KHU20" s="340"/>
      <c r="KHV20" s="340"/>
      <c r="KHW20" s="340"/>
      <c r="KHX20" s="340"/>
      <c r="KHY20" s="340"/>
      <c r="KHZ20" s="340"/>
      <c r="KIA20" s="340"/>
      <c r="KIB20" s="340"/>
      <c r="KIC20" s="340"/>
      <c r="KID20" s="340"/>
      <c r="KIE20" s="340"/>
      <c r="KIF20" s="340"/>
      <c r="KIG20" s="340"/>
      <c r="KIH20" s="340"/>
      <c r="KII20" s="340"/>
      <c r="KIJ20" s="340"/>
      <c r="KIK20" s="340"/>
      <c r="KIL20" s="340"/>
      <c r="KIM20" s="340"/>
      <c r="KIN20" s="340"/>
      <c r="KIO20" s="340"/>
      <c r="KIP20" s="340"/>
      <c r="KIQ20" s="340"/>
      <c r="KIR20" s="340"/>
      <c r="KIS20" s="340"/>
      <c r="KIT20" s="340"/>
      <c r="KIU20" s="340"/>
      <c r="KIV20" s="340"/>
      <c r="KIW20" s="340"/>
      <c r="KIX20" s="340"/>
      <c r="KIY20" s="340"/>
      <c r="KIZ20" s="340"/>
      <c r="KJA20" s="340"/>
      <c r="KJB20" s="340"/>
      <c r="KJC20" s="340"/>
      <c r="KJD20" s="340"/>
      <c r="KJE20" s="340"/>
      <c r="KJF20" s="340"/>
      <c r="KJG20" s="340"/>
      <c r="KJH20" s="340"/>
      <c r="KJI20" s="340"/>
      <c r="KJJ20" s="340"/>
      <c r="KJK20" s="340"/>
      <c r="KJL20" s="340"/>
      <c r="KJM20" s="340"/>
      <c r="KJN20" s="340"/>
      <c r="KJO20" s="340"/>
      <c r="KJP20" s="340"/>
      <c r="KJQ20" s="340"/>
      <c r="KJR20" s="340"/>
      <c r="KJS20" s="340"/>
      <c r="KJT20" s="340"/>
      <c r="KJU20" s="340"/>
      <c r="KJV20" s="340"/>
      <c r="KJW20" s="340"/>
      <c r="KJX20" s="340"/>
      <c r="KJY20" s="340"/>
      <c r="KJZ20" s="340"/>
      <c r="KKA20" s="340"/>
      <c r="KKB20" s="340"/>
      <c r="KKC20" s="340"/>
      <c r="KKD20" s="340"/>
      <c r="KKE20" s="340"/>
      <c r="KKF20" s="340"/>
      <c r="KKG20" s="340"/>
      <c r="KKH20" s="340"/>
      <c r="KKI20" s="340"/>
      <c r="KKJ20" s="340"/>
      <c r="KKK20" s="340"/>
      <c r="KKL20" s="340"/>
      <c r="KKM20" s="340"/>
      <c r="KKN20" s="340"/>
      <c r="KKO20" s="340"/>
      <c r="KKP20" s="340"/>
      <c r="KKQ20" s="340"/>
      <c r="KKR20" s="340"/>
      <c r="KKS20" s="340"/>
      <c r="KKT20" s="340"/>
      <c r="KKU20" s="340"/>
      <c r="KKV20" s="340"/>
      <c r="KKW20" s="340"/>
      <c r="KKX20" s="340"/>
      <c r="KKY20" s="340"/>
      <c r="KKZ20" s="340"/>
      <c r="KLA20" s="340"/>
      <c r="KLB20" s="340"/>
      <c r="KLC20" s="340"/>
      <c r="KLD20" s="340"/>
      <c r="KLE20" s="340"/>
      <c r="KLF20" s="340"/>
      <c r="KLG20" s="340"/>
      <c r="KLH20" s="340"/>
      <c r="KLI20" s="340"/>
      <c r="KLJ20" s="340"/>
      <c r="KLK20" s="340"/>
      <c r="KLL20" s="340"/>
      <c r="KLM20" s="340"/>
      <c r="KLN20" s="340"/>
      <c r="KLO20" s="340"/>
      <c r="KLP20" s="340"/>
      <c r="KLQ20" s="340"/>
      <c r="KLR20" s="340"/>
      <c r="KLS20" s="340"/>
      <c r="KLT20" s="340"/>
      <c r="KLU20" s="340"/>
      <c r="KLV20" s="340"/>
      <c r="KLW20" s="340"/>
      <c r="KLX20" s="340"/>
      <c r="KLY20" s="340"/>
      <c r="KLZ20" s="340"/>
      <c r="KMA20" s="340"/>
      <c r="KMB20" s="340"/>
      <c r="KMC20" s="340"/>
      <c r="KMD20" s="340"/>
      <c r="KME20" s="340"/>
      <c r="KMF20" s="340"/>
      <c r="KMG20" s="340"/>
      <c r="KMH20" s="340"/>
      <c r="KMI20" s="340"/>
      <c r="KMJ20" s="340"/>
      <c r="KMK20" s="340"/>
      <c r="KML20" s="340"/>
      <c r="KMM20" s="340"/>
      <c r="KMN20" s="340"/>
      <c r="KMO20" s="340"/>
      <c r="KMP20" s="340"/>
      <c r="KMQ20" s="340"/>
      <c r="KMR20" s="340"/>
      <c r="KMS20" s="340"/>
      <c r="KMT20" s="340"/>
      <c r="KMU20" s="340"/>
      <c r="KMV20" s="340"/>
      <c r="KMW20" s="340"/>
      <c r="KMX20" s="340"/>
      <c r="KMY20" s="340"/>
      <c r="KMZ20" s="340"/>
      <c r="KNA20" s="340"/>
      <c r="KNB20" s="340"/>
      <c r="KNC20" s="340"/>
      <c r="KND20" s="340"/>
      <c r="KNE20" s="340"/>
      <c r="KNF20" s="340"/>
      <c r="KNG20" s="340"/>
      <c r="KNH20" s="340"/>
      <c r="KNI20" s="340"/>
      <c r="KNJ20" s="340"/>
      <c r="KNK20" s="340"/>
      <c r="KNL20" s="340"/>
      <c r="KNM20" s="340"/>
      <c r="KNN20" s="340"/>
      <c r="KNO20" s="340"/>
      <c r="KNP20" s="340"/>
      <c r="KNQ20" s="340"/>
      <c r="KNR20" s="340"/>
      <c r="KNS20" s="340"/>
      <c r="KNT20" s="340"/>
      <c r="KNU20" s="340"/>
      <c r="KNV20" s="340"/>
      <c r="KNW20" s="340"/>
      <c r="KNX20" s="340"/>
      <c r="KNY20" s="340"/>
      <c r="KNZ20" s="340"/>
      <c r="KOA20" s="340"/>
      <c r="KOB20" s="340"/>
      <c r="KOC20" s="340"/>
      <c r="KOD20" s="340"/>
      <c r="KOE20" s="340"/>
      <c r="KOF20" s="340"/>
      <c r="KOG20" s="340"/>
      <c r="KOH20" s="340"/>
      <c r="KOI20" s="340"/>
      <c r="KOJ20" s="340"/>
      <c r="KOK20" s="340"/>
      <c r="KOL20" s="340"/>
      <c r="KOM20" s="340"/>
      <c r="KON20" s="340"/>
      <c r="KOO20" s="340"/>
      <c r="KOP20" s="340"/>
      <c r="KOQ20" s="340"/>
      <c r="KOR20" s="340"/>
      <c r="KOS20" s="340"/>
      <c r="KOT20" s="340"/>
      <c r="KOU20" s="340"/>
      <c r="KOV20" s="340"/>
      <c r="KOW20" s="340"/>
      <c r="KOX20" s="340"/>
      <c r="KOY20" s="340"/>
      <c r="KOZ20" s="340"/>
      <c r="KPA20" s="340"/>
      <c r="KPB20" s="340"/>
      <c r="KPC20" s="340"/>
      <c r="KPD20" s="340"/>
      <c r="KPE20" s="340"/>
      <c r="KPF20" s="340"/>
      <c r="KPG20" s="340"/>
      <c r="KPH20" s="340"/>
      <c r="KPI20" s="340"/>
      <c r="KPJ20" s="340"/>
      <c r="KPK20" s="340"/>
      <c r="KPL20" s="340"/>
      <c r="KPM20" s="340"/>
      <c r="KPN20" s="340"/>
      <c r="KPO20" s="340"/>
      <c r="KPP20" s="340"/>
      <c r="KPQ20" s="340"/>
      <c r="KPR20" s="340"/>
      <c r="KPS20" s="340"/>
      <c r="KPT20" s="340"/>
      <c r="KPU20" s="340"/>
      <c r="KPV20" s="340"/>
      <c r="KPW20" s="340"/>
      <c r="KPX20" s="340"/>
      <c r="KPY20" s="340"/>
      <c r="KPZ20" s="340"/>
      <c r="KQA20" s="340"/>
      <c r="KQB20" s="340"/>
      <c r="KQC20" s="340"/>
      <c r="KQD20" s="340"/>
      <c r="KQE20" s="340"/>
      <c r="KQF20" s="340"/>
      <c r="KQG20" s="340"/>
      <c r="KQH20" s="340"/>
      <c r="KQI20" s="340"/>
      <c r="KQJ20" s="340"/>
      <c r="KQK20" s="340"/>
      <c r="KQL20" s="340"/>
      <c r="KQM20" s="340"/>
      <c r="KQN20" s="340"/>
      <c r="KQO20" s="340"/>
      <c r="KQP20" s="340"/>
      <c r="KQQ20" s="340"/>
      <c r="KQR20" s="340"/>
      <c r="KQS20" s="340"/>
      <c r="KQT20" s="340"/>
      <c r="KQU20" s="340"/>
      <c r="KQV20" s="340"/>
      <c r="KQW20" s="340"/>
      <c r="KQX20" s="340"/>
      <c r="KQY20" s="340"/>
      <c r="KQZ20" s="340"/>
      <c r="KRA20" s="340"/>
      <c r="KRB20" s="340"/>
      <c r="KRC20" s="340"/>
      <c r="KRD20" s="340"/>
      <c r="KRE20" s="340"/>
      <c r="KRF20" s="340"/>
      <c r="KRG20" s="340"/>
      <c r="KRH20" s="340"/>
      <c r="KRI20" s="340"/>
      <c r="KRJ20" s="340"/>
      <c r="KRK20" s="340"/>
      <c r="KRL20" s="340"/>
      <c r="KRM20" s="340"/>
      <c r="KRN20" s="340"/>
      <c r="KRO20" s="340"/>
      <c r="KRP20" s="340"/>
      <c r="KRQ20" s="340"/>
      <c r="KRR20" s="340"/>
      <c r="KRS20" s="340"/>
      <c r="KRT20" s="340"/>
      <c r="KRU20" s="340"/>
      <c r="KRV20" s="340"/>
      <c r="KRW20" s="340"/>
      <c r="KRX20" s="340"/>
      <c r="KRY20" s="340"/>
      <c r="KRZ20" s="340"/>
      <c r="KSA20" s="340"/>
      <c r="KSB20" s="340"/>
      <c r="KSC20" s="340"/>
      <c r="KSD20" s="340"/>
      <c r="KSE20" s="340"/>
      <c r="KSF20" s="340"/>
      <c r="KSG20" s="340"/>
      <c r="KSH20" s="340"/>
      <c r="KSI20" s="340"/>
      <c r="KSJ20" s="340"/>
      <c r="KSK20" s="340"/>
      <c r="KSL20" s="340"/>
      <c r="KSM20" s="340"/>
      <c r="KSN20" s="340"/>
      <c r="KSO20" s="340"/>
      <c r="KSP20" s="340"/>
      <c r="KSQ20" s="340"/>
      <c r="KSR20" s="340"/>
      <c r="KSS20" s="340"/>
      <c r="KST20" s="340"/>
      <c r="KSU20" s="340"/>
      <c r="KSV20" s="340"/>
      <c r="KSW20" s="340"/>
      <c r="KSX20" s="340"/>
      <c r="KSY20" s="340"/>
      <c r="KSZ20" s="340"/>
      <c r="KTA20" s="340"/>
      <c r="KTB20" s="340"/>
      <c r="KTC20" s="340"/>
      <c r="KTD20" s="340"/>
      <c r="KTE20" s="340"/>
      <c r="KTF20" s="340"/>
      <c r="KTG20" s="340"/>
      <c r="KTH20" s="340"/>
      <c r="KTI20" s="340"/>
      <c r="KTJ20" s="340"/>
      <c r="KTK20" s="340"/>
      <c r="KTL20" s="340"/>
      <c r="KTM20" s="340"/>
      <c r="KTN20" s="340"/>
      <c r="KTO20" s="340"/>
      <c r="KTP20" s="340"/>
      <c r="KTQ20" s="340"/>
      <c r="KTR20" s="340"/>
      <c r="KTS20" s="340"/>
      <c r="KTT20" s="340"/>
      <c r="KTU20" s="340"/>
      <c r="KTV20" s="340"/>
      <c r="KTW20" s="340"/>
      <c r="KTX20" s="340"/>
      <c r="KTY20" s="340"/>
      <c r="KTZ20" s="340"/>
      <c r="KUA20" s="340"/>
      <c r="KUB20" s="340"/>
      <c r="KUC20" s="340"/>
      <c r="KUD20" s="340"/>
      <c r="KUE20" s="340"/>
      <c r="KUF20" s="340"/>
      <c r="KUG20" s="340"/>
      <c r="KUH20" s="340"/>
      <c r="KUI20" s="340"/>
      <c r="KUJ20" s="340"/>
      <c r="KUK20" s="340"/>
      <c r="KUL20" s="340"/>
      <c r="KUM20" s="340"/>
      <c r="KUN20" s="340"/>
      <c r="KUO20" s="340"/>
      <c r="KUP20" s="340"/>
      <c r="KUQ20" s="340"/>
      <c r="KUR20" s="340"/>
      <c r="KUS20" s="340"/>
      <c r="KUT20" s="340"/>
      <c r="KUU20" s="340"/>
      <c r="KUV20" s="340"/>
      <c r="KUW20" s="340"/>
      <c r="KUX20" s="340"/>
      <c r="KUY20" s="340"/>
      <c r="KUZ20" s="340"/>
      <c r="KVA20" s="340"/>
      <c r="KVB20" s="340"/>
      <c r="KVC20" s="340"/>
      <c r="KVD20" s="340"/>
      <c r="KVE20" s="340"/>
      <c r="KVF20" s="340"/>
      <c r="KVG20" s="340"/>
      <c r="KVH20" s="340"/>
      <c r="KVI20" s="340"/>
      <c r="KVJ20" s="340"/>
      <c r="KVK20" s="340"/>
      <c r="KVL20" s="340"/>
      <c r="KVM20" s="340"/>
      <c r="KVN20" s="340"/>
      <c r="KVO20" s="340"/>
      <c r="KVP20" s="340"/>
      <c r="KVQ20" s="340"/>
      <c r="KVR20" s="340"/>
      <c r="KVS20" s="340"/>
      <c r="KVT20" s="340"/>
      <c r="KVU20" s="340"/>
      <c r="KVV20" s="340"/>
      <c r="KVW20" s="340"/>
      <c r="KVX20" s="340"/>
      <c r="KVY20" s="340"/>
      <c r="KVZ20" s="340"/>
      <c r="KWA20" s="340"/>
      <c r="KWB20" s="340"/>
      <c r="KWC20" s="340"/>
      <c r="KWD20" s="340"/>
      <c r="KWE20" s="340"/>
      <c r="KWF20" s="340"/>
      <c r="KWG20" s="340"/>
      <c r="KWH20" s="340"/>
      <c r="KWI20" s="340"/>
      <c r="KWJ20" s="340"/>
      <c r="KWK20" s="340"/>
      <c r="KWL20" s="340"/>
      <c r="KWM20" s="340"/>
      <c r="KWN20" s="340"/>
      <c r="KWO20" s="340"/>
      <c r="KWP20" s="340"/>
      <c r="KWQ20" s="340"/>
      <c r="KWR20" s="340"/>
      <c r="KWS20" s="340"/>
      <c r="KWT20" s="340"/>
      <c r="KWU20" s="340"/>
      <c r="KWV20" s="340"/>
      <c r="KWW20" s="340"/>
      <c r="KWX20" s="340"/>
      <c r="KWY20" s="340"/>
      <c r="KWZ20" s="340"/>
      <c r="KXA20" s="340"/>
      <c r="KXB20" s="340"/>
      <c r="KXC20" s="340"/>
      <c r="KXD20" s="340"/>
      <c r="KXE20" s="340"/>
      <c r="KXF20" s="340"/>
      <c r="KXG20" s="340"/>
      <c r="KXH20" s="340"/>
      <c r="KXI20" s="340"/>
      <c r="KXJ20" s="340"/>
      <c r="KXK20" s="340"/>
      <c r="KXL20" s="340"/>
      <c r="KXM20" s="340"/>
      <c r="KXN20" s="340"/>
      <c r="KXO20" s="340"/>
      <c r="KXP20" s="340"/>
      <c r="KXQ20" s="340"/>
      <c r="KXR20" s="340"/>
      <c r="KXS20" s="340"/>
      <c r="KXT20" s="340"/>
      <c r="KXU20" s="340"/>
      <c r="KXV20" s="340"/>
      <c r="KXW20" s="340"/>
      <c r="KXX20" s="340"/>
      <c r="KXY20" s="340"/>
      <c r="KXZ20" s="340"/>
      <c r="KYA20" s="340"/>
      <c r="KYB20" s="340"/>
      <c r="KYC20" s="340"/>
      <c r="KYD20" s="340"/>
      <c r="KYE20" s="340"/>
      <c r="KYF20" s="340"/>
      <c r="KYG20" s="340"/>
      <c r="KYH20" s="340"/>
      <c r="KYI20" s="340"/>
      <c r="KYJ20" s="340"/>
      <c r="KYK20" s="340"/>
      <c r="KYL20" s="340"/>
      <c r="KYM20" s="340"/>
      <c r="KYN20" s="340"/>
      <c r="KYO20" s="340"/>
      <c r="KYP20" s="340"/>
      <c r="KYQ20" s="340"/>
      <c r="KYR20" s="340"/>
      <c r="KYS20" s="340"/>
      <c r="KYT20" s="340"/>
      <c r="KYU20" s="340"/>
      <c r="KYV20" s="340"/>
      <c r="KYW20" s="340"/>
      <c r="KYX20" s="340"/>
      <c r="KYY20" s="340"/>
      <c r="KYZ20" s="340"/>
      <c r="KZA20" s="340"/>
      <c r="KZB20" s="340"/>
      <c r="KZC20" s="340"/>
      <c r="KZD20" s="340"/>
      <c r="KZE20" s="340"/>
      <c r="KZF20" s="340"/>
      <c r="KZG20" s="340"/>
      <c r="KZH20" s="340"/>
      <c r="KZI20" s="340"/>
      <c r="KZJ20" s="340"/>
      <c r="KZK20" s="340"/>
      <c r="KZL20" s="340"/>
      <c r="KZM20" s="340"/>
      <c r="KZN20" s="340"/>
      <c r="KZO20" s="340"/>
      <c r="KZP20" s="340"/>
      <c r="KZQ20" s="340"/>
      <c r="KZR20" s="340"/>
      <c r="KZS20" s="340"/>
      <c r="KZT20" s="340"/>
      <c r="KZU20" s="340"/>
      <c r="KZV20" s="340"/>
      <c r="KZW20" s="340"/>
      <c r="KZX20" s="340"/>
      <c r="KZY20" s="340"/>
      <c r="KZZ20" s="340"/>
      <c r="LAA20" s="340"/>
      <c r="LAB20" s="340"/>
      <c r="LAC20" s="340"/>
      <c r="LAD20" s="340"/>
      <c r="LAE20" s="340"/>
      <c r="LAF20" s="340"/>
      <c r="LAG20" s="340"/>
      <c r="LAH20" s="340"/>
      <c r="LAI20" s="340"/>
      <c r="LAJ20" s="340"/>
      <c r="LAK20" s="340"/>
      <c r="LAL20" s="340"/>
      <c r="LAM20" s="340"/>
      <c r="LAN20" s="340"/>
      <c r="LAO20" s="340"/>
      <c r="LAP20" s="340"/>
      <c r="LAQ20" s="340"/>
      <c r="LAR20" s="340"/>
      <c r="LAS20" s="340"/>
      <c r="LAT20" s="340"/>
      <c r="LAU20" s="340"/>
      <c r="LAV20" s="340"/>
      <c r="LAW20" s="340"/>
      <c r="LAX20" s="340"/>
      <c r="LAY20" s="340"/>
      <c r="LAZ20" s="340"/>
      <c r="LBA20" s="340"/>
      <c r="LBB20" s="340"/>
      <c r="LBC20" s="340"/>
      <c r="LBD20" s="340"/>
      <c r="LBE20" s="340"/>
      <c r="LBF20" s="340"/>
      <c r="LBG20" s="340"/>
      <c r="LBH20" s="340"/>
      <c r="LBI20" s="340"/>
      <c r="LBJ20" s="340"/>
      <c r="LBK20" s="340"/>
      <c r="LBL20" s="340"/>
      <c r="LBM20" s="340"/>
      <c r="LBN20" s="340"/>
      <c r="LBO20" s="340"/>
      <c r="LBP20" s="340"/>
      <c r="LBQ20" s="340"/>
      <c r="LBR20" s="340"/>
      <c r="LBS20" s="340"/>
      <c r="LBT20" s="340"/>
      <c r="LBU20" s="340"/>
      <c r="LBV20" s="340"/>
      <c r="LBW20" s="340"/>
      <c r="LBX20" s="340"/>
      <c r="LBY20" s="340"/>
      <c r="LBZ20" s="340"/>
      <c r="LCA20" s="340"/>
      <c r="LCB20" s="340"/>
      <c r="LCC20" s="340"/>
      <c r="LCD20" s="340"/>
      <c r="LCE20" s="340"/>
      <c r="LCF20" s="340"/>
      <c r="LCG20" s="340"/>
      <c r="LCH20" s="340"/>
      <c r="LCI20" s="340"/>
      <c r="LCJ20" s="340"/>
      <c r="LCK20" s="340"/>
      <c r="LCL20" s="340"/>
      <c r="LCM20" s="340"/>
      <c r="LCN20" s="340"/>
      <c r="LCO20" s="340"/>
      <c r="LCP20" s="340"/>
      <c r="LCQ20" s="340"/>
      <c r="LCR20" s="340"/>
      <c r="LCS20" s="340"/>
      <c r="LCT20" s="340"/>
      <c r="LCU20" s="340"/>
      <c r="LCV20" s="340"/>
      <c r="LCW20" s="340"/>
      <c r="LCX20" s="340"/>
      <c r="LCY20" s="340"/>
      <c r="LCZ20" s="340"/>
      <c r="LDA20" s="340"/>
      <c r="LDB20" s="340"/>
      <c r="LDC20" s="340"/>
      <c r="LDD20" s="340"/>
      <c r="LDE20" s="340"/>
      <c r="LDF20" s="340"/>
      <c r="LDG20" s="340"/>
      <c r="LDH20" s="340"/>
      <c r="LDI20" s="340"/>
      <c r="LDJ20" s="340"/>
      <c r="LDK20" s="340"/>
      <c r="LDL20" s="340"/>
      <c r="LDM20" s="340"/>
      <c r="LDN20" s="340"/>
      <c r="LDO20" s="340"/>
      <c r="LDP20" s="340"/>
      <c r="LDQ20" s="340"/>
      <c r="LDR20" s="340"/>
      <c r="LDS20" s="340"/>
      <c r="LDT20" s="340"/>
      <c r="LDU20" s="340"/>
      <c r="LDV20" s="340"/>
      <c r="LDW20" s="340"/>
      <c r="LDX20" s="340"/>
      <c r="LDY20" s="340"/>
      <c r="LDZ20" s="340"/>
      <c r="LEA20" s="340"/>
      <c r="LEB20" s="340"/>
      <c r="LEC20" s="340"/>
      <c r="LED20" s="340"/>
      <c r="LEE20" s="340"/>
      <c r="LEF20" s="340"/>
      <c r="LEG20" s="340"/>
      <c r="LEH20" s="340"/>
      <c r="LEI20" s="340"/>
      <c r="LEJ20" s="340"/>
      <c r="LEK20" s="340"/>
      <c r="LEL20" s="340"/>
      <c r="LEM20" s="340"/>
      <c r="LEN20" s="340"/>
      <c r="LEO20" s="340"/>
      <c r="LEP20" s="340"/>
      <c r="LEQ20" s="340"/>
      <c r="LER20" s="340"/>
      <c r="LES20" s="340"/>
      <c r="LET20" s="340"/>
      <c r="LEU20" s="340"/>
      <c r="LEV20" s="340"/>
      <c r="LEW20" s="340"/>
      <c r="LEX20" s="340"/>
      <c r="LEY20" s="340"/>
      <c r="LEZ20" s="340"/>
      <c r="LFA20" s="340"/>
      <c r="LFB20" s="340"/>
      <c r="LFC20" s="340"/>
      <c r="LFD20" s="340"/>
      <c r="LFE20" s="340"/>
      <c r="LFF20" s="340"/>
      <c r="LFG20" s="340"/>
      <c r="LFH20" s="340"/>
      <c r="LFI20" s="340"/>
      <c r="LFJ20" s="340"/>
      <c r="LFK20" s="340"/>
      <c r="LFL20" s="340"/>
      <c r="LFM20" s="340"/>
      <c r="LFN20" s="340"/>
      <c r="LFO20" s="340"/>
      <c r="LFP20" s="340"/>
      <c r="LFQ20" s="340"/>
      <c r="LFR20" s="340"/>
      <c r="LFS20" s="340"/>
      <c r="LFT20" s="340"/>
      <c r="LFU20" s="340"/>
      <c r="LFV20" s="340"/>
      <c r="LFW20" s="340"/>
      <c r="LFX20" s="340"/>
      <c r="LFY20" s="340"/>
      <c r="LFZ20" s="340"/>
      <c r="LGA20" s="340"/>
      <c r="LGB20" s="340"/>
      <c r="LGC20" s="340"/>
      <c r="LGD20" s="340"/>
      <c r="LGE20" s="340"/>
      <c r="LGF20" s="340"/>
      <c r="LGG20" s="340"/>
      <c r="LGH20" s="340"/>
      <c r="LGI20" s="340"/>
      <c r="LGJ20" s="340"/>
      <c r="LGK20" s="340"/>
      <c r="LGL20" s="340"/>
      <c r="LGM20" s="340"/>
      <c r="LGN20" s="340"/>
      <c r="LGO20" s="340"/>
      <c r="LGP20" s="340"/>
      <c r="LGQ20" s="340"/>
      <c r="LGR20" s="340"/>
      <c r="LGS20" s="340"/>
      <c r="LGT20" s="340"/>
      <c r="LGU20" s="340"/>
      <c r="LGV20" s="340"/>
      <c r="LGW20" s="340"/>
      <c r="LGX20" s="340"/>
      <c r="LGY20" s="340"/>
      <c r="LGZ20" s="340"/>
      <c r="LHA20" s="340"/>
      <c r="LHB20" s="340"/>
      <c r="LHC20" s="340"/>
      <c r="LHD20" s="340"/>
      <c r="LHE20" s="340"/>
      <c r="LHF20" s="340"/>
      <c r="LHG20" s="340"/>
      <c r="LHH20" s="340"/>
      <c r="LHI20" s="340"/>
      <c r="LHJ20" s="340"/>
      <c r="LHK20" s="340"/>
      <c r="LHL20" s="340"/>
      <c r="LHM20" s="340"/>
      <c r="LHN20" s="340"/>
      <c r="LHO20" s="340"/>
      <c r="LHP20" s="340"/>
      <c r="LHQ20" s="340"/>
      <c r="LHR20" s="340"/>
      <c r="LHS20" s="340"/>
      <c r="LHT20" s="340"/>
      <c r="LHU20" s="340"/>
      <c r="LHV20" s="340"/>
      <c r="LHW20" s="340"/>
      <c r="LHX20" s="340"/>
      <c r="LHY20" s="340"/>
      <c r="LHZ20" s="340"/>
      <c r="LIA20" s="340"/>
      <c r="LIB20" s="340"/>
      <c r="LIC20" s="340"/>
      <c r="LID20" s="340"/>
      <c r="LIE20" s="340"/>
      <c r="LIF20" s="340"/>
      <c r="LIG20" s="340"/>
      <c r="LIH20" s="340"/>
      <c r="LII20" s="340"/>
      <c r="LIJ20" s="340"/>
      <c r="LIK20" s="340"/>
      <c r="LIL20" s="340"/>
      <c r="LIM20" s="340"/>
      <c r="LIN20" s="340"/>
      <c r="LIO20" s="340"/>
      <c r="LIP20" s="340"/>
      <c r="LIQ20" s="340"/>
      <c r="LIR20" s="340"/>
      <c r="LIS20" s="340"/>
      <c r="LIT20" s="340"/>
      <c r="LIU20" s="340"/>
      <c r="LIV20" s="340"/>
      <c r="LIW20" s="340"/>
      <c r="LIX20" s="340"/>
      <c r="LIY20" s="340"/>
      <c r="LIZ20" s="340"/>
      <c r="LJA20" s="340"/>
      <c r="LJB20" s="340"/>
      <c r="LJC20" s="340"/>
      <c r="LJD20" s="340"/>
      <c r="LJE20" s="340"/>
      <c r="LJF20" s="340"/>
      <c r="LJG20" s="340"/>
      <c r="LJH20" s="340"/>
      <c r="LJI20" s="340"/>
      <c r="LJJ20" s="340"/>
      <c r="LJK20" s="340"/>
      <c r="LJL20" s="340"/>
      <c r="LJM20" s="340"/>
      <c r="LJN20" s="340"/>
      <c r="LJO20" s="340"/>
      <c r="LJP20" s="340"/>
      <c r="LJQ20" s="340"/>
      <c r="LJR20" s="340"/>
      <c r="LJS20" s="340"/>
      <c r="LJT20" s="340"/>
      <c r="LJU20" s="340"/>
      <c r="LJV20" s="340"/>
      <c r="LJW20" s="340"/>
      <c r="LJX20" s="340"/>
      <c r="LJY20" s="340"/>
      <c r="LJZ20" s="340"/>
      <c r="LKA20" s="340"/>
      <c r="LKB20" s="340"/>
      <c r="LKC20" s="340"/>
      <c r="LKD20" s="340"/>
      <c r="LKE20" s="340"/>
      <c r="LKF20" s="340"/>
      <c r="LKG20" s="340"/>
      <c r="LKH20" s="340"/>
      <c r="LKI20" s="340"/>
      <c r="LKJ20" s="340"/>
      <c r="LKK20" s="340"/>
      <c r="LKL20" s="340"/>
      <c r="LKM20" s="340"/>
      <c r="LKN20" s="340"/>
      <c r="LKO20" s="340"/>
      <c r="LKP20" s="340"/>
      <c r="LKQ20" s="340"/>
      <c r="LKR20" s="340"/>
      <c r="LKS20" s="340"/>
      <c r="LKT20" s="340"/>
      <c r="LKU20" s="340"/>
      <c r="LKV20" s="340"/>
      <c r="LKW20" s="340"/>
      <c r="LKX20" s="340"/>
      <c r="LKY20" s="340"/>
      <c r="LKZ20" s="340"/>
      <c r="LLA20" s="340"/>
      <c r="LLB20" s="340"/>
      <c r="LLC20" s="340"/>
      <c r="LLD20" s="340"/>
      <c r="LLE20" s="340"/>
      <c r="LLF20" s="340"/>
      <c r="LLG20" s="340"/>
      <c r="LLH20" s="340"/>
      <c r="LLI20" s="340"/>
      <c r="LLJ20" s="340"/>
      <c r="LLK20" s="340"/>
      <c r="LLL20" s="340"/>
      <c r="LLM20" s="340"/>
      <c r="LLN20" s="340"/>
      <c r="LLO20" s="340"/>
      <c r="LLP20" s="340"/>
      <c r="LLQ20" s="340"/>
      <c r="LLR20" s="340"/>
      <c r="LLS20" s="340"/>
      <c r="LLT20" s="340"/>
      <c r="LLU20" s="340"/>
      <c r="LLV20" s="340"/>
      <c r="LLW20" s="340"/>
      <c r="LLX20" s="340"/>
      <c r="LLY20" s="340"/>
      <c r="LLZ20" s="340"/>
      <c r="LMA20" s="340"/>
      <c r="LMB20" s="340"/>
      <c r="LMC20" s="340"/>
      <c r="LMD20" s="340"/>
      <c r="LME20" s="340"/>
      <c r="LMF20" s="340"/>
      <c r="LMG20" s="340"/>
      <c r="LMH20" s="340"/>
      <c r="LMI20" s="340"/>
      <c r="LMJ20" s="340"/>
      <c r="LMK20" s="340"/>
      <c r="LML20" s="340"/>
      <c r="LMM20" s="340"/>
      <c r="LMN20" s="340"/>
      <c r="LMO20" s="340"/>
      <c r="LMP20" s="340"/>
      <c r="LMQ20" s="340"/>
      <c r="LMR20" s="340"/>
      <c r="LMS20" s="340"/>
      <c r="LMT20" s="340"/>
      <c r="LMU20" s="340"/>
      <c r="LMV20" s="340"/>
      <c r="LMW20" s="340"/>
      <c r="LMX20" s="340"/>
      <c r="LMY20" s="340"/>
      <c r="LMZ20" s="340"/>
      <c r="LNA20" s="340"/>
      <c r="LNB20" s="340"/>
      <c r="LNC20" s="340"/>
      <c r="LND20" s="340"/>
      <c r="LNE20" s="340"/>
      <c r="LNF20" s="340"/>
      <c r="LNG20" s="340"/>
      <c r="LNH20" s="340"/>
      <c r="LNI20" s="340"/>
      <c r="LNJ20" s="340"/>
      <c r="LNK20" s="340"/>
      <c r="LNL20" s="340"/>
      <c r="LNM20" s="340"/>
      <c r="LNN20" s="340"/>
      <c r="LNO20" s="340"/>
      <c r="LNP20" s="340"/>
      <c r="LNQ20" s="340"/>
      <c r="LNR20" s="340"/>
      <c r="LNS20" s="340"/>
      <c r="LNT20" s="340"/>
      <c r="LNU20" s="340"/>
      <c r="LNV20" s="340"/>
      <c r="LNW20" s="340"/>
      <c r="LNX20" s="340"/>
      <c r="LNY20" s="340"/>
      <c r="LNZ20" s="340"/>
      <c r="LOA20" s="340"/>
      <c r="LOB20" s="340"/>
      <c r="LOC20" s="340"/>
      <c r="LOD20" s="340"/>
      <c r="LOE20" s="340"/>
      <c r="LOF20" s="340"/>
      <c r="LOG20" s="340"/>
      <c r="LOH20" s="340"/>
      <c r="LOI20" s="340"/>
      <c r="LOJ20" s="340"/>
      <c r="LOK20" s="340"/>
      <c r="LOL20" s="340"/>
      <c r="LOM20" s="340"/>
      <c r="LON20" s="340"/>
      <c r="LOO20" s="340"/>
      <c r="LOP20" s="340"/>
      <c r="LOQ20" s="340"/>
      <c r="LOR20" s="340"/>
      <c r="LOS20" s="340"/>
      <c r="LOT20" s="340"/>
      <c r="LOU20" s="340"/>
      <c r="LOV20" s="340"/>
      <c r="LOW20" s="340"/>
      <c r="LOX20" s="340"/>
      <c r="LOY20" s="340"/>
      <c r="LOZ20" s="340"/>
      <c r="LPA20" s="340"/>
      <c r="LPB20" s="340"/>
      <c r="LPC20" s="340"/>
      <c r="LPD20" s="340"/>
      <c r="LPE20" s="340"/>
      <c r="LPF20" s="340"/>
      <c r="LPG20" s="340"/>
      <c r="LPH20" s="340"/>
      <c r="LPI20" s="340"/>
      <c r="LPJ20" s="340"/>
      <c r="LPK20" s="340"/>
      <c r="LPL20" s="340"/>
      <c r="LPM20" s="340"/>
      <c r="LPN20" s="340"/>
      <c r="LPO20" s="340"/>
      <c r="LPP20" s="340"/>
      <c r="LPQ20" s="340"/>
      <c r="LPR20" s="340"/>
      <c r="LPS20" s="340"/>
      <c r="LPT20" s="340"/>
      <c r="LPU20" s="340"/>
      <c r="LPV20" s="340"/>
      <c r="LPW20" s="340"/>
      <c r="LPX20" s="340"/>
      <c r="LPY20" s="340"/>
      <c r="LPZ20" s="340"/>
      <c r="LQA20" s="340"/>
      <c r="LQB20" s="340"/>
      <c r="LQC20" s="340"/>
      <c r="LQD20" s="340"/>
      <c r="LQE20" s="340"/>
      <c r="LQF20" s="340"/>
      <c r="LQG20" s="340"/>
      <c r="LQH20" s="340"/>
      <c r="LQI20" s="340"/>
      <c r="LQJ20" s="340"/>
      <c r="LQK20" s="340"/>
      <c r="LQL20" s="340"/>
      <c r="LQM20" s="340"/>
      <c r="LQN20" s="340"/>
      <c r="LQO20" s="340"/>
      <c r="LQP20" s="340"/>
      <c r="LQQ20" s="340"/>
      <c r="LQR20" s="340"/>
      <c r="LQS20" s="340"/>
      <c r="LQT20" s="340"/>
      <c r="LQU20" s="340"/>
      <c r="LQV20" s="340"/>
      <c r="LQW20" s="340"/>
      <c r="LQX20" s="340"/>
      <c r="LQY20" s="340"/>
      <c r="LQZ20" s="340"/>
      <c r="LRA20" s="340"/>
      <c r="LRB20" s="340"/>
      <c r="LRC20" s="340"/>
      <c r="LRD20" s="340"/>
      <c r="LRE20" s="340"/>
      <c r="LRF20" s="340"/>
      <c r="LRG20" s="340"/>
      <c r="LRH20" s="340"/>
      <c r="LRI20" s="340"/>
      <c r="LRJ20" s="340"/>
      <c r="LRK20" s="340"/>
      <c r="LRL20" s="340"/>
      <c r="LRM20" s="340"/>
      <c r="LRN20" s="340"/>
      <c r="LRO20" s="340"/>
      <c r="LRP20" s="340"/>
      <c r="LRQ20" s="340"/>
      <c r="LRR20" s="340"/>
      <c r="LRS20" s="340"/>
      <c r="LRT20" s="340"/>
      <c r="LRU20" s="340"/>
      <c r="LRV20" s="340"/>
      <c r="LRW20" s="340"/>
      <c r="LRX20" s="340"/>
      <c r="LRY20" s="340"/>
      <c r="LRZ20" s="340"/>
      <c r="LSA20" s="340"/>
      <c r="LSB20" s="340"/>
      <c r="LSC20" s="340"/>
      <c r="LSD20" s="340"/>
      <c r="LSE20" s="340"/>
      <c r="LSF20" s="340"/>
      <c r="LSG20" s="340"/>
      <c r="LSH20" s="340"/>
      <c r="LSI20" s="340"/>
      <c r="LSJ20" s="340"/>
      <c r="LSK20" s="340"/>
      <c r="LSL20" s="340"/>
      <c r="LSM20" s="340"/>
      <c r="LSN20" s="340"/>
      <c r="LSO20" s="340"/>
      <c r="LSP20" s="340"/>
      <c r="LSQ20" s="340"/>
      <c r="LSR20" s="340"/>
      <c r="LSS20" s="340"/>
      <c r="LST20" s="340"/>
      <c r="LSU20" s="340"/>
      <c r="LSV20" s="340"/>
      <c r="LSW20" s="340"/>
      <c r="LSX20" s="340"/>
      <c r="LSY20" s="340"/>
      <c r="LSZ20" s="340"/>
      <c r="LTA20" s="340"/>
      <c r="LTB20" s="340"/>
      <c r="LTC20" s="340"/>
      <c r="LTD20" s="340"/>
      <c r="LTE20" s="340"/>
      <c r="LTF20" s="340"/>
      <c r="LTG20" s="340"/>
      <c r="LTH20" s="340"/>
      <c r="LTI20" s="340"/>
      <c r="LTJ20" s="340"/>
      <c r="LTK20" s="340"/>
      <c r="LTL20" s="340"/>
      <c r="LTM20" s="340"/>
      <c r="LTN20" s="340"/>
      <c r="LTO20" s="340"/>
      <c r="LTP20" s="340"/>
      <c r="LTQ20" s="340"/>
      <c r="LTR20" s="340"/>
      <c r="LTS20" s="340"/>
      <c r="LTT20" s="340"/>
      <c r="LTU20" s="340"/>
      <c r="LTV20" s="340"/>
      <c r="LTW20" s="340"/>
      <c r="LTX20" s="340"/>
      <c r="LTY20" s="340"/>
      <c r="LTZ20" s="340"/>
      <c r="LUA20" s="340"/>
      <c r="LUB20" s="340"/>
      <c r="LUC20" s="340"/>
      <c r="LUD20" s="340"/>
      <c r="LUE20" s="340"/>
      <c r="LUF20" s="340"/>
      <c r="LUG20" s="340"/>
      <c r="LUH20" s="340"/>
      <c r="LUI20" s="340"/>
      <c r="LUJ20" s="340"/>
      <c r="LUK20" s="340"/>
      <c r="LUL20" s="340"/>
      <c r="LUM20" s="340"/>
      <c r="LUN20" s="340"/>
      <c r="LUO20" s="340"/>
      <c r="LUP20" s="340"/>
      <c r="LUQ20" s="340"/>
      <c r="LUR20" s="340"/>
      <c r="LUS20" s="340"/>
      <c r="LUT20" s="340"/>
      <c r="LUU20" s="340"/>
      <c r="LUV20" s="340"/>
      <c r="LUW20" s="340"/>
      <c r="LUX20" s="340"/>
      <c r="LUY20" s="340"/>
      <c r="LUZ20" s="340"/>
      <c r="LVA20" s="340"/>
      <c r="LVB20" s="340"/>
      <c r="LVC20" s="340"/>
      <c r="LVD20" s="340"/>
      <c r="LVE20" s="340"/>
      <c r="LVF20" s="340"/>
      <c r="LVG20" s="340"/>
      <c r="LVH20" s="340"/>
      <c r="LVI20" s="340"/>
      <c r="LVJ20" s="340"/>
      <c r="LVK20" s="340"/>
      <c r="LVL20" s="340"/>
      <c r="LVM20" s="340"/>
      <c r="LVN20" s="340"/>
      <c r="LVO20" s="340"/>
      <c r="LVP20" s="340"/>
      <c r="LVQ20" s="340"/>
      <c r="LVR20" s="340"/>
      <c r="LVS20" s="340"/>
      <c r="LVT20" s="340"/>
      <c r="LVU20" s="340"/>
      <c r="LVV20" s="340"/>
      <c r="LVW20" s="340"/>
      <c r="LVX20" s="340"/>
      <c r="LVY20" s="340"/>
      <c r="LVZ20" s="340"/>
      <c r="LWA20" s="340"/>
      <c r="LWB20" s="340"/>
      <c r="LWC20" s="340"/>
      <c r="LWD20" s="340"/>
      <c r="LWE20" s="340"/>
      <c r="LWF20" s="340"/>
      <c r="LWG20" s="340"/>
      <c r="LWH20" s="340"/>
      <c r="LWI20" s="340"/>
      <c r="LWJ20" s="340"/>
      <c r="LWK20" s="340"/>
      <c r="LWL20" s="340"/>
      <c r="LWM20" s="340"/>
      <c r="LWN20" s="340"/>
      <c r="LWO20" s="340"/>
      <c r="LWP20" s="340"/>
      <c r="LWQ20" s="340"/>
      <c r="LWR20" s="340"/>
      <c r="LWS20" s="340"/>
      <c r="LWT20" s="340"/>
      <c r="LWU20" s="340"/>
      <c r="LWV20" s="340"/>
      <c r="LWW20" s="340"/>
      <c r="LWX20" s="340"/>
      <c r="LWY20" s="340"/>
      <c r="LWZ20" s="340"/>
      <c r="LXA20" s="340"/>
      <c r="LXB20" s="340"/>
      <c r="LXC20" s="340"/>
      <c r="LXD20" s="340"/>
      <c r="LXE20" s="340"/>
      <c r="LXF20" s="340"/>
      <c r="LXG20" s="340"/>
      <c r="LXH20" s="340"/>
      <c r="LXI20" s="340"/>
      <c r="LXJ20" s="340"/>
      <c r="LXK20" s="340"/>
      <c r="LXL20" s="340"/>
      <c r="LXM20" s="340"/>
      <c r="LXN20" s="340"/>
      <c r="LXO20" s="340"/>
      <c r="LXP20" s="340"/>
      <c r="LXQ20" s="340"/>
      <c r="LXR20" s="340"/>
      <c r="LXS20" s="340"/>
      <c r="LXT20" s="340"/>
      <c r="LXU20" s="340"/>
      <c r="LXV20" s="340"/>
      <c r="LXW20" s="340"/>
      <c r="LXX20" s="340"/>
      <c r="LXY20" s="340"/>
      <c r="LXZ20" s="340"/>
      <c r="LYA20" s="340"/>
      <c r="LYB20" s="340"/>
      <c r="LYC20" s="340"/>
      <c r="LYD20" s="340"/>
      <c r="LYE20" s="340"/>
      <c r="LYF20" s="340"/>
      <c r="LYG20" s="340"/>
      <c r="LYH20" s="340"/>
      <c r="LYI20" s="340"/>
      <c r="LYJ20" s="340"/>
      <c r="LYK20" s="340"/>
      <c r="LYL20" s="340"/>
      <c r="LYM20" s="340"/>
      <c r="LYN20" s="340"/>
      <c r="LYO20" s="340"/>
      <c r="LYP20" s="340"/>
      <c r="LYQ20" s="340"/>
      <c r="LYR20" s="340"/>
      <c r="LYS20" s="340"/>
      <c r="LYT20" s="340"/>
      <c r="LYU20" s="340"/>
      <c r="LYV20" s="340"/>
      <c r="LYW20" s="340"/>
      <c r="LYX20" s="340"/>
      <c r="LYY20" s="340"/>
      <c r="LYZ20" s="340"/>
      <c r="LZA20" s="340"/>
      <c r="LZB20" s="340"/>
      <c r="LZC20" s="340"/>
      <c r="LZD20" s="340"/>
      <c r="LZE20" s="340"/>
      <c r="LZF20" s="340"/>
      <c r="LZG20" s="340"/>
      <c r="LZH20" s="340"/>
      <c r="LZI20" s="340"/>
      <c r="LZJ20" s="340"/>
      <c r="LZK20" s="340"/>
      <c r="LZL20" s="340"/>
      <c r="LZM20" s="340"/>
      <c r="LZN20" s="340"/>
      <c r="LZO20" s="340"/>
      <c r="LZP20" s="340"/>
      <c r="LZQ20" s="340"/>
      <c r="LZR20" s="340"/>
      <c r="LZS20" s="340"/>
      <c r="LZT20" s="340"/>
      <c r="LZU20" s="340"/>
      <c r="LZV20" s="340"/>
      <c r="LZW20" s="340"/>
      <c r="LZX20" s="340"/>
      <c r="LZY20" s="340"/>
      <c r="LZZ20" s="340"/>
      <c r="MAA20" s="340"/>
      <c r="MAB20" s="340"/>
      <c r="MAC20" s="340"/>
      <c r="MAD20" s="340"/>
      <c r="MAE20" s="340"/>
      <c r="MAF20" s="340"/>
      <c r="MAG20" s="340"/>
      <c r="MAH20" s="340"/>
      <c r="MAI20" s="340"/>
      <c r="MAJ20" s="340"/>
      <c r="MAK20" s="340"/>
      <c r="MAL20" s="340"/>
      <c r="MAM20" s="340"/>
      <c r="MAN20" s="340"/>
      <c r="MAO20" s="340"/>
      <c r="MAP20" s="340"/>
      <c r="MAQ20" s="340"/>
      <c r="MAR20" s="340"/>
      <c r="MAS20" s="340"/>
      <c r="MAT20" s="340"/>
      <c r="MAU20" s="340"/>
      <c r="MAV20" s="340"/>
      <c r="MAW20" s="340"/>
      <c r="MAX20" s="340"/>
      <c r="MAY20" s="340"/>
      <c r="MAZ20" s="340"/>
      <c r="MBA20" s="340"/>
      <c r="MBB20" s="340"/>
      <c r="MBC20" s="340"/>
      <c r="MBD20" s="340"/>
      <c r="MBE20" s="340"/>
      <c r="MBF20" s="340"/>
      <c r="MBG20" s="340"/>
      <c r="MBH20" s="340"/>
      <c r="MBI20" s="340"/>
      <c r="MBJ20" s="340"/>
      <c r="MBK20" s="340"/>
      <c r="MBL20" s="340"/>
      <c r="MBM20" s="340"/>
      <c r="MBN20" s="340"/>
      <c r="MBO20" s="340"/>
      <c r="MBP20" s="340"/>
      <c r="MBQ20" s="340"/>
      <c r="MBR20" s="340"/>
      <c r="MBS20" s="340"/>
      <c r="MBT20" s="340"/>
      <c r="MBU20" s="340"/>
      <c r="MBV20" s="340"/>
      <c r="MBW20" s="340"/>
      <c r="MBX20" s="340"/>
      <c r="MBY20" s="340"/>
      <c r="MBZ20" s="340"/>
      <c r="MCA20" s="340"/>
      <c r="MCB20" s="340"/>
      <c r="MCC20" s="340"/>
      <c r="MCD20" s="340"/>
      <c r="MCE20" s="340"/>
      <c r="MCF20" s="340"/>
      <c r="MCG20" s="340"/>
      <c r="MCH20" s="340"/>
      <c r="MCI20" s="340"/>
      <c r="MCJ20" s="340"/>
      <c r="MCK20" s="340"/>
      <c r="MCL20" s="340"/>
      <c r="MCM20" s="340"/>
      <c r="MCN20" s="340"/>
      <c r="MCO20" s="340"/>
      <c r="MCP20" s="340"/>
      <c r="MCQ20" s="340"/>
      <c r="MCR20" s="340"/>
      <c r="MCS20" s="340"/>
      <c r="MCT20" s="340"/>
      <c r="MCU20" s="340"/>
      <c r="MCV20" s="340"/>
      <c r="MCW20" s="340"/>
      <c r="MCX20" s="340"/>
      <c r="MCY20" s="340"/>
      <c r="MCZ20" s="340"/>
      <c r="MDA20" s="340"/>
      <c r="MDB20" s="340"/>
      <c r="MDC20" s="340"/>
      <c r="MDD20" s="340"/>
      <c r="MDE20" s="340"/>
      <c r="MDF20" s="340"/>
      <c r="MDG20" s="340"/>
      <c r="MDH20" s="340"/>
      <c r="MDI20" s="340"/>
      <c r="MDJ20" s="340"/>
      <c r="MDK20" s="340"/>
      <c r="MDL20" s="340"/>
      <c r="MDM20" s="340"/>
      <c r="MDN20" s="340"/>
      <c r="MDO20" s="340"/>
      <c r="MDP20" s="340"/>
      <c r="MDQ20" s="340"/>
      <c r="MDR20" s="340"/>
      <c r="MDS20" s="340"/>
      <c r="MDT20" s="340"/>
      <c r="MDU20" s="340"/>
      <c r="MDV20" s="340"/>
      <c r="MDW20" s="340"/>
      <c r="MDX20" s="340"/>
      <c r="MDY20" s="340"/>
      <c r="MDZ20" s="340"/>
      <c r="MEA20" s="340"/>
      <c r="MEB20" s="340"/>
      <c r="MEC20" s="340"/>
      <c r="MED20" s="340"/>
      <c r="MEE20" s="340"/>
      <c r="MEF20" s="340"/>
      <c r="MEG20" s="340"/>
      <c r="MEH20" s="340"/>
      <c r="MEI20" s="340"/>
      <c r="MEJ20" s="340"/>
      <c r="MEK20" s="340"/>
      <c r="MEL20" s="340"/>
      <c r="MEM20" s="340"/>
      <c r="MEN20" s="340"/>
      <c r="MEO20" s="340"/>
      <c r="MEP20" s="340"/>
      <c r="MEQ20" s="340"/>
      <c r="MER20" s="340"/>
      <c r="MES20" s="340"/>
      <c r="MET20" s="340"/>
      <c r="MEU20" s="340"/>
      <c r="MEV20" s="340"/>
      <c r="MEW20" s="340"/>
      <c r="MEX20" s="340"/>
      <c r="MEY20" s="340"/>
      <c r="MEZ20" s="340"/>
      <c r="MFA20" s="340"/>
      <c r="MFB20" s="340"/>
      <c r="MFC20" s="340"/>
      <c r="MFD20" s="340"/>
      <c r="MFE20" s="340"/>
      <c r="MFF20" s="340"/>
      <c r="MFG20" s="340"/>
      <c r="MFH20" s="340"/>
      <c r="MFI20" s="340"/>
      <c r="MFJ20" s="340"/>
      <c r="MFK20" s="340"/>
      <c r="MFL20" s="340"/>
      <c r="MFM20" s="340"/>
      <c r="MFN20" s="340"/>
      <c r="MFO20" s="340"/>
      <c r="MFP20" s="340"/>
      <c r="MFQ20" s="340"/>
      <c r="MFR20" s="340"/>
      <c r="MFS20" s="340"/>
      <c r="MFT20" s="340"/>
      <c r="MFU20" s="340"/>
      <c r="MFV20" s="340"/>
      <c r="MFW20" s="340"/>
      <c r="MFX20" s="340"/>
      <c r="MFY20" s="340"/>
      <c r="MFZ20" s="340"/>
      <c r="MGA20" s="340"/>
      <c r="MGB20" s="340"/>
      <c r="MGC20" s="340"/>
      <c r="MGD20" s="340"/>
      <c r="MGE20" s="340"/>
      <c r="MGF20" s="340"/>
      <c r="MGG20" s="340"/>
      <c r="MGH20" s="340"/>
      <c r="MGI20" s="340"/>
      <c r="MGJ20" s="340"/>
      <c r="MGK20" s="340"/>
      <c r="MGL20" s="340"/>
      <c r="MGM20" s="340"/>
      <c r="MGN20" s="340"/>
      <c r="MGO20" s="340"/>
      <c r="MGP20" s="340"/>
      <c r="MGQ20" s="340"/>
      <c r="MGR20" s="340"/>
      <c r="MGS20" s="340"/>
      <c r="MGT20" s="340"/>
      <c r="MGU20" s="340"/>
      <c r="MGV20" s="340"/>
      <c r="MGW20" s="340"/>
      <c r="MGX20" s="340"/>
      <c r="MGY20" s="340"/>
      <c r="MGZ20" s="340"/>
      <c r="MHA20" s="340"/>
      <c r="MHB20" s="340"/>
      <c r="MHC20" s="340"/>
      <c r="MHD20" s="340"/>
      <c r="MHE20" s="340"/>
      <c r="MHF20" s="340"/>
      <c r="MHG20" s="340"/>
      <c r="MHH20" s="340"/>
      <c r="MHI20" s="340"/>
      <c r="MHJ20" s="340"/>
      <c r="MHK20" s="340"/>
      <c r="MHL20" s="340"/>
      <c r="MHM20" s="340"/>
      <c r="MHN20" s="340"/>
      <c r="MHO20" s="340"/>
      <c r="MHP20" s="340"/>
      <c r="MHQ20" s="340"/>
      <c r="MHR20" s="340"/>
      <c r="MHS20" s="340"/>
      <c r="MHT20" s="340"/>
      <c r="MHU20" s="340"/>
      <c r="MHV20" s="340"/>
      <c r="MHW20" s="340"/>
      <c r="MHX20" s="340"/>
      <c r="MHY20" s="340"/>
      <c r="MHZ20" s="340"/>
      <c r="MIA20" s="340"/>
      <c r="MIB20" s="340"/>
      <c r="MIC20" s="340"/>
      <c r="MID20" s="340"/>
      <c r="MIE20" s="340"/>
      <c r="MIF20" s="340"/>
      <c r="MIG20" s="340"/>
      <c r="MIH20" s="340"/>
      <c r="MII20" s="340"/>
      <c r="MIJ20" s="340"/>
      <c r="MIK20" s="340"/>
      <c r="MIL20" s="340"/>
      <c r="MIM20" s="340"/>
      <c r="MIN20" s="340"/>
      <c r="MIO20" s="340"/>
      <c r="MIP20" s="340"/>
      <c r="MIQ20" s="340"/>
      <c r="MIR20" s="340"/>
      <c r="MIS20" s="340"/>
      <c r="MIT20" s="340"/>
      <c r="MIU20" s="340"/>
      <c r="MIV20" s="340"/>
      <c r="MIW20" s="340"/>
      <c r="MIX20" s="340"/>
      <c r="MIY20" s="340"/>
      <c r="MIZ20" s="340"/>
      <c r="MJA20" s="340"/>
      <c r="MJB20" s="340"/>
      <c r="MJC20" s="340"/>
      <c r="MJD20" s="340"/>
      <c r="MJE20" s="340"/>
      <c r="MJF20" s="340"/>
      <c r="MJG20" s="340"/>
      <c r="MJH20" s="340"/>
      <c r="MJI20" s="340"/>
      <c r="MJJ20" s="340"/>
      <c r="MJK20" s="340"/>
      <c r="MJL20" s="340"/>
      <c r="MJM20" s="340"/>
      <c r="MJN20" s="340"/>
      <c r="MJO20" s="340"/>
      <c r="MJP20" s="340"/>
      <c r="MJQ20" s="340"/>
      <c r="MJR20" s="340"/>
      <c r="MJS20" s="340"/>
      <c r="MJT20" s="340"/>
      <c r="MJU20" s="340"/>
      <c r="MJV20" s="340"/>
      <c r="MJW20" s="340"/>
      <c r="MJX20" s="340"/>
      <c r="MJY20" s="340"/>
      <c r="MJZ20" s="340"/>
      <c r="MKA20" s="340"/>
      <c r="MKB20" s="340"/>
      <c r="MKC20" s="340"/>
      <c r="MKD20" s="340"/>
      <c r="MKE20" s="340"/>
      <c r="MKF20" s="340"/>
      <c r="MKG20" s="340"/>
      <c r="MKH20" s="340"/>
      <c r="MKI20" s="340"/>
      <c r="MKJ20" s="340"/>
      <c r="MKK20" s="340"/>
      <c r="MKL20" s="340"/>
      <c r="MKM20" s="340"/>
      <c r="MKN20" s="340"/>
      <c r="MKO20" s="340"/>
      <c r="MKP20" s="340"/>
      <c r="MKQ20" s="340"/>
      <c r="MKR20" s="340"/>
      <c r="MKS20" s="340"/>
      <c r="MKT20" s="340"/>
      <c r="MKU20" s="340"/>
      <c r="MKV20" s="340"/>
      <c r="MKW20" s="340"/>
      <c r="MKX20" s="340"/>
      <c r="MKY20" s="340"/>
      <c r="MKZ20" s="340"/>
      <c r="MLA20" s="340"/>
      <c r="MLB20" s="340"/>
      <c r="MLC20" s="340"/>
      <c r="MLD20" s="340"/>
      <c r="MLE20" s="340"/>
      <c r="MLF20" s="340"/>
      <c r="MLG20" s="340"/>
      <c r="MLH20" s="340"/>
      <c r="MLI20" s="340"/>
      <c r="MLJ20" s="340"/>
      <c r="MLK20" s="340"/>
      <c r="MLL20" s="340"/>
      <c r="MLM20" s="340"/>
      <c r="MLN20" s="340"/>
      <c r="MLO20" s="340"/>
      <c r="MLP20" s="340"/>
      <c r="MLQ20" s="340"/>
      <c r="MLR20" s="340"/>
      <c r="MLS20" s="340"/>
      <c r="MLT20" s="340"/>
      <c r="MLU20" s="340"/>
      <c r="MLV20" s="340"/>
      <c r="MLW20" s="340"/>
      <c r="MLX20" s="340"/>
      <c r="MLY20" s="340"/>
      <c r="MLZ20" s="340"/>
      <c r="MMA20" s="340"/>
      <c r="MMB20" s="340"/>
      <c r="MMC20" s="340"/>
      <c r="MMD20" s="340"/>
      <c r="MME20" s="340"/>
      <c r="MMF20" s="340"/>
      <c r="MMG20" s="340"/>
      <c r="MMH20" s="340"/>
      <c r="MMI20" s="340"/>
      <c r="MMJ20" s="340"/>
      <c r="MMK20" s="340"/>
      <c r="MML20" s="340"/>
      <c r="MMM20" s="340"/>
      <c r="MMN20" s="340"/>
      <c r="MMO20" s="340"/>
      <c r="MMP20" s="340"/>
      <c r="MMQ20" s="340"/>
      <c r="MMR20" s="340"/>
      <c r="MMS20" s="340"/>
      <c r="MMT20" s="340"/>
      <c r="MMU20" s="340"/>
      <c r="MMV20" s="340"/>
      <c r="MMW20" s="340"/>
      <c r="MMX20" s="340"/>
      <c r="MMY20" s="340"/>
      <c r="MMZ20" s="340"/>
      <c r="MNA20" s="340"/>
      <c r="MNB20" s="340"/>
      <c r="MNC20" s="340"/>
      <c r="MND20" s="340"/>
      <c r="MNE20" s="340"/>
      <c r="MNF20" s="340"/>
      <c r="MNG20" s="340"/>
      <c r="MNH20" s="340"/>
      <c r="MNI20" s="340"/>
      <c r="MNJ20" s="340"/>
      <c r="MNK20" s="340"/>
      <c r="MNL20" s="340"/>
      <c r="MNM20" s="340"/>
      <c r="MNN20" s="340"/>
      <c r="MNO20" s="340"/>
      <c r="MNP20" s="340"/>
      <c r="MNQ20" s="340"/>
      <c r="MNR20" s="340"/>
      <c r="MNS20" s="340"/>
      <c r="MNT20" s="340"/>
      <c r="MNU20" s="340"/>
      <c r="MNV20" s="340"/>
      <c r="MNW20" s="340"/>
      <c r="MNX20" s="340"/>
      <c r="MNY20" s="340"/>
      <c r="MNZ20" s="340"/>
      <c r="MOA20" s="340"/>
      <c r="MOB20" s="340"/>
      <c r="MOC20" s="340"/>
      <c r="MOD20" s="340"/>
      <c r="MOE20" s="340"/>
      <c r="MOF20" s="340"/>
      <c r="MOG20" s="340"/>
      <c r="MOH20" s="340"/>
      <c r="MOI20" s="340"/>
      <c r="MOJ20" s="340"/>
      <c r="MOK20" s="340"/>
      <c r="MOL20" s="340"/>
      <c r="MOM20" s="340"/>
      <c r="MON20" s="340"/>
      <c r="MOO20" s="340"/>
      <c r="MOP20" s="340"/>
      <c r="MOQ20" s="340"/>
      <c r="MOR20" s="340"/>
      <c r="MOS20" s="340"/>
      <c r="MOT20" s="340"/>
      <c r="MOU20" s="340"/>
      <c r="MOV20" s="340"/>
      <c r="MOW20" s="340"/>
      <c r="MOX20" s="340"/>
      <c r="MOY20" s="340"/>
      <c r="MOZ20" s="340"/>
      <c r="MPA20" s="340"/>
      <c r="MPB20" s="340"/>
      <c r="MPC20" s="340"/>
      <c r="MPD20" s="340"/>
      <c r="MPE20" s="340"/>
      <c r="MPF20" s="340"/>
      <c r="MPG20" s="340"/>
      <c r="MPH20" s="340"/>
      <c r="MPI20" s="340"/>
      <c r="MPJ20" s="340"/>
      <c r="MPK20" s="340"/>
      <c r="MPL20" s="340"/>
      <c r="MPM20" s="340"/>
      <c r="MPN20" s="340"/>
      <c r="MPO20" s="340"/>
      <c r="MPP20" s="340"/>
      <c r="MPQ20" s="340"/>
      <c r="MPR20" s="340"/>
      <c r="MPS20" s="340"/>
      <c r="MPT20" s="340"/>
      <c r="MPU20" s="340"/>
      <c r="MPV20" s="340"/>
      <c r="MPW20" s="340"/>
      <c r="MPX20" s="340"/>
      <c r="MPY20" s="340"/>
      <c r="MPZ20" s="340"/>
      <c r="MQA20" s="340"/>
      <c r="MQB20" s="340"/>
      <c r="MQC20" s="340"/>
      <c r="MQD20" s="340"/>
      <c r="MQE20" s="340"/>
      <c r="MQF20" s="340"/>
      <c r="MQG20" s="340"/>
      <c r="MQH20" s="340"/>
      <c r="MQI20" s="340"/>
      <c r="MQJ20" s="340"/>
      <c r="MQK20" s="340"/>
      <c r="MQL20" s="340"/>
      <c r="MQM20" s="340"/>
      <c r="MQN20" s="340"/>
      <c r="MQO20" s="340"/>
      <c r="MQP20" s="340"/>
      <c r="MQQ20" s="340"/>
      <c r="MQR20" s="340"/>
      <c r="MQS20" s="340"/>
      <c r="MQT20" s="340"/>
      <c r="MQU20" s="340"/>
      <c r="MQV20" s="340"/>
      <c r="MQW20" s="340"/>
      <c r="MQX20" s="340"/>
      <c r="MQY20" s="340"/>
      <c r="MQZ20" s="340"/>
      <c r="MRA20" s="340"/>
      <c r="MRB20" s="340"/>
      <c r="MRC20" s="340"/>
      <c r="MRD20" s="340"/>
      <c r="MRE20" s="340"/>
      <c r="MRF20" s="340"/>
      <c r="MRG20" s="340"/>
      <c r="MRH20" s="340"/>
      <c r="MRI20" s="340"/>
      <c r="MRJ20" s="340"/>
      <c r="MRK20" s="340"/>
      <c r="MRL20" s="340"/>
      <c r="MRM20" s="340"/>
      <c r="MRN20" s="340"/>
      <c r="MRO20" s="340"/>
      <c r="MRP20" s="340"/>
      <c r="MRQ20" s="340"/>
      <c r="MRR20" s="340"/>
      <c r="MRS20" s="340"/>
      <c r="MRT20" s="340"/>
      <c r="MRU20" s="340"/>
      <c r="MRV20" s="340"/>
      <c r="MRW20" s="340"/>
      <c r="MRX20" s="340"/>
      <c r="MRY20" s="340"/>
      <c r="MRZ20" s="340"/>
      <c r="MSA20" s="340"/>
      <c r="MSB20" s="340"/>
      <c r="MSC20" s="340"/>
      <c r="MSD20" s="340"/>
      <c r="MSE20" s="340"/>
      <c r="MSF20" s="340"/>
      <c r="MSG20" s="340"/>
      <c r="MSH20" s="340"/>
      <c r="MSI20" s="340"/>
      <c r="MSJ20" s="340"/>
      <c r="MSK20" s="340"/>
      <c r="MSL20" s="340"/>
      <c r="MSM20" s="340"/>
      <c r="MSN20" s="340"/>
      <c r="MSO20" s="340"/>
      <c r="MSP20" s="340"/>
      <c r="MSQ20" s="340"/>
      <c r="MSR20" s="340"/>
      <c r="MSS20" s="340"/>
      <c r="MST20" s="340"/>
      <c r="MSU20" s="340"/>
      <c r="MSV20" s="340"/>
      <c r="MSW20" s="340"/>
      <c r="MSX20" s="340"/>
      <c r="MSY20" s="340"/>
      <c r="MSZ20" s="340"/>
      <c r="MTA20" s="340"/>
      <c r="MTB20" s="340"/>
      <c r="MTC20" s="340"/>
      <c r="MTD20" s="340"/>
      <c r="MTE20" s="340"/>
      <c r="MTF20" s="340"/>
      <c r="MTG20" s="340"/>
      <c r="MTH20" s="340"/>
      <c r="MTI20" s="340"/>
      <c r="MTJ20" s="340"/>
      <c r="MTK20" s="340"/>
      <c r="MTL20" s="340"/>
      <c r="MTM20" s="340"/>
      <c r="MTN20" s="340"/>
      <c r="MTO20" s="340"/>
      <c r="MTP20" s="340"/>
      <c r="MTQ20" s="340"/>
      <c r="MTR20" s="340"/>
      <c r="MTS20" s="340"/>
      <c r="MTT20" s="340"/>
      <c r="MTU20" s="340"/>
      <c r="MTV20" s="340"/>
      <c r="MTW20" s="340"/>
      <c r="MTX20" s="340"/>
      <c r="MTY20" s="340"/>
      <c r="MTZ20" s="340"/>
      <c r="MUA20" s="340"/>
      <c r="MUB20" s="340"/>
      <c r="MUC20" s="340"/>
      <c r="MUD20" s="340"/>
      <c r="MUE20" s="340"/>
      <c r="MUF20" s="340"/>
      <c r="MUG20" s="340"/>
      <c r="MUH20" s="340"/>
      <c r="MUI20" s="340"/>
      <c r="MUJ20" s="340"/>
      <c r="MUK20" s="340"/>
      <c r="MUL20" s="340"/>
      <c r="MUM20" s="340"/>
      <c r="MUN20" s="340"/>
      <c r="MUO20" s="340"/>
      <c r="MUP20" s="340"/>
      <c r="MUQ20" s="340"/>
      <c r="MUR20" s="340"/>
      <c r="MUS20" s="340"/>
      <c r="MUT20" s="340"/>
      <c r="MUU20" s="340"/>
      <c r="MUV20" s="340"/>
      <c r="MUW20" s="340"/>
      <c r="MUX20" s="340"/>
      <c r="MUY20" s="340"/>
      <c r="MUZ20" s="340"/>
      <c r="MVA20" s="340"/>
      <c r="MVB20" s="340"/>
      <c r="MVC20" s="340"/>
      <c r="MVD20" s="340"/>
      <c r="MVE20" s="340"/>
      <c r="MVF20" s="340"/>
      <c r="MVG20" s="340"/>
      <c r="MVH20" s="340"/>
      <c r="MVI20" s="340"/>
      <c r="MVJ20" s="340"/>
      <c r="MVK20" s="340"/>
      <c r="MVL20" s="340"/>
      <c r="MVM20" s="340"/>
      <c r="MVN20" s="340"/>
      <c r="MVO20" s="340"/>
      <c r="MVP20" s="340"/>
      <c r="MVQ20" s="340"/>
      <c r="MVR20" s="340"/>
      <c r="MVS20" s="340"/>
      <c r="MVT20" s="340"/>
      <c r="MVU20" s="340"/>
      <c r="MVV20" s="340"/>
      <c r="MVW20" s="340"/>
      <c r="MVX20" s="340"/>
      <c r="MVY20" s="340"/>
      <c r="MVZ20" s="340"/>
      <c r="MWA20" s="340"/>
      <c r="MWB20" s="340"/>
      <c r="MWC20" s="340"/>
      <c r="MWD20" s="340"/>
      <c r="MWE20" s="340"/>
      <c r="MWF20" s="340"/>
      <c r="MWG20" s="340"/>
      <c r="MWH20" s="340"/>
      <c r="MWI20" s="340"/>
      <c r="MWJ20" s="340"/>
      <c r="MWK20" s="340"/>
      <c r="MWL20" s="340"/>
      <c r="MWM20" s="340"/>
      <c r="MWN20" s="340"/>
      <c r="MWO20" s="340"/>
      <c r="MWP20" s="340"/>
      <c r="MWQ20" s="340"/>
      <c r="MWR20" s="340"/>
      <c r="MWS20" s="340"/>
      <c r="MWT20" s="340"/>
      <c r="MWU20" s="340"/>
      <c r="MWV20" s="340"/>
      <c r="MWW20" s="340"/>
      <c r="MWX20" s="340"/>
      <c r="MWY20" s="340"/>
      <c r="MWZ20" s="340"/>
      <c r="MXA20" s="340"/>
      <c r="MXB20" s="340"/>
      <c r="MXC20" s="340"/>
      <c r="MXD20" s="340"/>
      <c r="MXE20" s="340"/>
      <c r="MXF20" s="340"/>
      <c r="MXG20" s="340"/>
      <c r="MXH20" s="340"/>
      <c r="MXI20" s="340"/>
      <c r="MXJ20" s="340"/>
      <c r="MXK20" s="340"/>
      <c r="MXL20" s="340"/>
      <c r="MXM20" s="340"/>
      <c r="MXN20" s="340"/>
      <c r="MXO20" s="340"/>
      <c r="MXP20" s="340"/>
      <c r="MXQ20" s="340"/>
      <c r="MXR20" s="340"/>
      <c r="MXS20" s="340"/>
      <c r="MXT20" s="340"/>
      <c r="MXU20" s="340"/>
      <c r="MXV20" s="340"/>
      <c r="MXW20" s="340"/>
      <c r="MXX20" s="340"/>
      <c r="MXY20" s="340"/>
      <c r="MXZ20" s="340"/>
      <c r="MYA20" s="340"/>
      <c r="MYB20" s="340"/>
      <c r="MYC20" s="340"/>
      <c r="MYD20" s="340"/>
      <c r="MYE20" s="340"/>
      <c r="MYF20" s="340"/>
      <c r="MYG20" s="340"/>
      <c r="MYH20" s="340"/>
      <c r="MYI20" s="340"/>
      <c r="MYJ20" s="340"/>
      <c r="MYK20" s="340"/>
      <c r="MYL20" s="340"/>
      <c r="MYM20" s="340"/>
      <c r="MYN20" s="340"/>
      <c r="MYO20" s="340"/>
      <c r="MYP20" s="340"/>
      <c r="MYQ20" s="340"/>
      <c r="MYR20" s="340"/>
      <c r="MYS20" s="340"/>
      <c r="MYT20" s="340"/>
      <c r="MYU20" s="340"/>
      <c r="MYV20" s="340"/>
      <c r="MYW20" s="340"/>
      <c r="MYX20" s="340"/>
      <c r="MYY20" s="340"/>
      <c r="MYZ20" s="340"/>
      <c r="MZA20" s="340"/>
      <c r="MZB20" s="340"/>
      <c r="MZC20" s="340"/>
      <c r="MZD20" s="340"/>
      <c r="MZE20" s="340"/>
      <c r="MZF20" s="340"/>
      <c r="MZG20" s="340"/>
      <c r="MZH20" s="340"/>
      <c r="MZI20" s="340"/>
      <c r="MZJ20" s="340"/>
      <c r="MZK20" s="340"/>
      <c r="MZL20" s="340"/>
      <c r="MZM20" s="340"/>
      <c r="MZN20" s="340"/>
      <c r="MZO20" s="340"/>
      <c r="MZP20" s="340"/>
      <c r="MZQ20" s="340"/>
      <c r="MZR20" s="340"/>
      <c r="MZS20" s="340"/>
      <c r="MZT20" s="340"/>
      <c r="MZU20" s="340"/>
      <c r="MZV20" s="340"/>
      <c r="MZW20" s="340"/>
      <c r="MZX20" s="340"/>
      <c r="MZY20" s="340"/>
      <c r="MZZ20" s="340"/>
      <c r="NAA20" s="340"/>
      <c r="NAB20" s="340"/>
      <c r="NAC20" s="340"/>
      <c r="NAD20" s="340"/>
      <c r="NAE20" s="340"/>
      <c r="NAF20" s="340"/>
      <c r="NAG20" s="340"/>
      <c r="NAH20" s="340"/>
      <c r="NAI20" s="340"/>
      <c r="NAJ20" s="340"/>
      <c r="NAK20" s="340"/>
      <c r="NAL20" s="340"/>
      <c r="NAM20" s="340"/>
      <c r="NAN20" s="340"/>
      <c r="NAO20" s="340"/>
      <c r="NAP20" s="340"/>
      <c r="NAQ20" s="340"/>
      <c r="NAR20" s="340"/>
      <c r="NAS20" s="340"/>
      <c r="NAT20" s="340"/>
      <c r="NAU20" s="340"/>
      <c r="NAV20" s="340"/>
      <c r="NAW20" s="340"/>
      <c r="NAX20" s="340"/>
      <c r="NAY20" s="340"/>
      <c r="NAZ20" s="340"/>
      <c r="NBA20" s="340"/>
      <c r="NBB20" s="340"/>
      <c r="NBC20" s="340"/>
      <c r="NBD20" s="340"/>
      <c r="NBE20" s="340"/>
      <c r="NBF20" s="340"/>
      <c r="NBG20" s="340"/>
      <c r="NBH20" s="340"/>
      <c r="NBI20" s="340"/>
      <c r="NBJ20" s="340"/>
      <c r="NBK20" s="340"/>
      <c r="NBL20" s="340"/>
      <c r="NBM20" s="340"/>
      <c r="NBN20" s="340"/>
      <c r="NBO20" s="340"/>
      <c r="NBP20" s="340"/>
      <c r="NBQ20" s="340"/>
      <c r="NBR20" s="340"/>
      <c r="NBS20" s="340"/>
      <c r="NBT20" s="340"/>
      <c r="NBU20" s="340"/>
      <c r="NBV20" s="340"/>
      <c r="NBW20" s="340"/>
      <c r="NBX20" s="340"/>
      <c r="NBY20" s="340"/>
      <c r="NBZ20" s="340"/>
      <c r="NCA20" s="340"/>
      <c r="NCB20" s="340"/>
      <c r="NCC20" s="340"/>
      <c r="NCD20" s="340"/>
      <c r="NCE20" s="340"/>
      <c r="NCF20" s="340"/>
      <c r="NCG20" s="340"/>
      <c r="NCH20" s="340"/>
      <c r="NCI20" s="340"/>
      <c r="NCJ20" s="340"/>
      <c r="NCK20" s="340"/>
      <c r="NCL20" s="340"/>
      <c r="NCM20" s="340"/>
      <c r="NCN20" s="340"/>
      <c r="NCO20" s="340"/>
      <c r="NCP20" s="340"/>
      <c r="NCQ20" s="340"/>
      <c r="NCR20" s="340"/>
      <c r="NCS20" s="340"/>
      <c r="NCT20" s="340"/>
      <c r="NCU20" s="340"/>
      <c r="NCV20" s="340"/>
      <c r="NCW20" s="340"/>
      <c r="NCX20" s="340"/>
      <c r="NCY20" s="340"/>
      <c r="NCZ20" s="340"/>
      <c r="NDA20" s="340"/>
      <c r="NDB20" s="340"/>
      <c r="NDC20" s="340"/>
      <c r="NDD20" s="340"/>
      <c r="NDE20" s="340"/>
      <c r="NDF20" s="340"/>
      <c r="NDG20" s="340"/>
      <c r="NDH20" s="340"/>
      <c r="NDI20" s="340"/>
      <c r="NDJ20" s="340"/>
      <c r="NDK20" s="340"/>
      <c r="NDL20" s="340"/>
      <c r="NDM20" s="340"/>
      <c r="NDN20" s="340"/>
      <c r="NDO20" s="340"/>
      <c r="NDP20" s="340"/>
      <c r="NDQ20" s="340"/>
      <c r="NDR20" s="340"/>
      <c r="NDS20" s="340"/>
      <c r="NDT20" s="340"/>
      <c r="NDU20" s="340"/>
      <c r="NDV20" s="340"/>
      <c r="NDW20" s="340"/>
      <c r="NDX20" s="340"/>
      <c r="NDY20" s="340"/>
      <c r="NDZ20" s="340"/>
      <c r="NEA20" s="340"/>
      <c r="NEB20" s="340"/>
      <c r="NEC20" s="340"/>
      <c r="NED20" s="340"/>
      <c r="NEE20" s="340"/>
      <c r="NEF20" s="340"/>
      <c r="NEG20" s="340"/>
      <c r="NEH20" s="340"/>
      <c r="NEI20" s="340"/>
      <c r="NEJ20" s="340"/>
      <c r="NEK20" s="340"/>
      <c r="NEL20" s="340"/>
      <c r="NEM20" s="340"/>
      <c r="NEN20" s="340"/>
      <c r="NEO20" s="340"/>
      <c r="NEP20" s="340"/>
      <c r="NEQ20" s="340"/>
      <c r="NER20" s="340"/>
      <c r="NES20" s="340"/>
      <c r="NET20" s="340"/>
      <c r="NEU20" s="340"/>
      <c r="NEV20" s="340"/>
      <c r="NEW20" s="340"/>
      <c r="NEX20" s="340"/>
      <c r="NEY20" s="340"/>
      <c r="NEZ20" s="340"/>
      <c r="NFA20" s="340"/>
      <c r="NFB20" s="340"/>
      <c r="NFC20" s="340"/>
      <c r="NFD20" s="340"/>
      <c r="NFE20" s="340"/>
      <c r="NFF20" s="340"/>
      <c r="NFG20" s="340"/>
      <c r="NFH20" s="340"/>
      <c r="NFI20" s="340"/>
      <c r="NFJ20" s="340"/>
      <c r="NFK20" s="340"/>
      <c r="NFL20" s="340"/>
      <c r="NFM20" s="340"/>
      <c r="NFN20" s="340"/>
      <c r="NFO20" s="340"/>
      <c r="NFP20" s="340"/>
      <c r="NFQ20" s="340"/>
      <c r="NFR20" s="340"/>
      <c r="NFS20" s="340"/>
      <c r="NFT20" s="340"/>
      <c r="NFU20" s="340"/>
      <c r="NFV20" s="340"/>
      <c r="NFW20" s="340"/>
      <c r="NFX20" s="340"/>
      <c r="NFY20" s="340"/>
      <c r="NFZ20" s="340"/>
      <c r="NGA20" s="340"/>
      <c r="NGB20" s="340"/>
      <c r="NGC20" s="340"/>
      <c r="NGD20" s="340"/>
      <c r="NGE20" s="340"/>
      <c r="NGF20" s="340"/>
      <c r="NGG20" s="340"/>
      <c r="NGH20" s="340"/>
      <c r="NGI20" s="340"/>
      <c r="NGJ20" s="340"/>
      <c r="NGK20" s="340"/>
      <c r="NGL20" s="340"/>
      <c r="NGM20" s="340"/>
      <c r="NGN20" s="340"/>
      <c r="NGO20" s="340"/>
      <c r="NGP20" s="340"/>
      <c r="NGQ20" s="340"/>
      <c r="NGR20" s="340"/>
      <c r="NGS20" s="340"/>
      <c r="NGT20" s="340"/>
      <c r="NGU20" s="340"/>
      <c r="NGV20" s="340"/>
      <c r="NGW20" s="340"/>
      <c r="NGX20" s="340"/>
      <c r="NGY20" s="340"/>
      <c r="NGZ20" s="340"/>
      <c r="NHA20" s="340"/>
      <c r="NHB20" s="340"/>
      <c r="NHC20" s="340"/>
      <c r="NHD20" s="340"/>
      <c r="NHE20" s="340"/>
      <c r="NHF20" s="340"/>
      <c r="NHG20" s="340"/>
      <c r="NHH20" s="340"/>
      <c r="NHI20" s="340"/>
      <c r="NHJ20" s="340"/>
      <c r="NHK20" s="340"/>
      <c r="NHL20" s="340"/>
      <c r="NHM20" s="340"/>
      <c r="NHN20" s="340"/>
      <c r="NHO20" s="340"/>
      <c r="NHP20" s="340"/>
      <c r="NHQ20" s="340"/>
      <c r="NHR20" s="340"/>
      <c r="NHS20" s="340"/>
      <c r="NHT20" s="340"/>
      <c r="NHU20" s="340"/>
      <c r="NHV20" s="340"/>
      <c r="NHW20" s="340"/>
      <c r="NHX20" s="340"/>
      <c r="NHY20" s="340"/>
      <c r="NHZ20" s="340"/>
      <c r="NIA20" s="340"/>
      <c r="NIB20" s="340"/>
      <c r="NIC20" s="340"/>
      <c r="NID20" s="340"/>
      <c r="NIE20" s="340"/>
      <c r="NIF20" s="340"/>
      <c r="NIG20" s="340"/>
      <c r="NIH20" s="340"/>
      <c r="NII20" s="340"/>
      <c r="NIJ20" s="340"/>
      <c r="NIK20" s="340"/>
      <c r="NIL20" s="340"/>
      <c r="NIM20" s="340"/>
      <c r="NIN20" s="340"/>
      <c r="NIO20" s="340"/>
      <c r="NIP20" s="340"/>
      <c r="NIQ20" s="340"/>
      <c r="NIR20" s="340"/>
      <c r="NIS20" s="340"/>
      <c r="NIT20" s="340"/>
      <c r="NIU20" s="340"/>
      <c r="NIV20" s="340"/>
      <c r="NIW20" s="340"/>
      <c r="NIX20" s="340"/>
      <c r="NIY20" s="340"/>
      <c r="NIZ20" s="340"/>
      <c r="NJA20" s="340"/>
      <c r="NJB20" s="340"/>
      <c r="NJC20" s="340"/>
      <c r="NJD20" s="340"/>
      <c r="NJE20" s="340"/>
      <c r="NJF20" s="340"/>
      <c r="NJG20" s="340"/>
      <c r="NJH20" s="340"/>
      <c r="NJI20" s="340"/>
      <c r="NJJ20" s="340"/>
      <c r="NJK20" s="340"/>
      <c r="NJL20" s="340"/>
      <c r="NJM20" s="340"/>
      <c r="NJN20" s="340"/>
      <c r="NJO20" s="340"/>
      <c r="NJP20" s="340"/>
      <c r="NJQ20" s="340"/>
      <c r="NJR20" s="340"/>
      <c r="NJS20" s="340"/>
      <c r="NJT20" s="340"/>
      <c r="NJU20" s="340"/>
      <c r="NJV20" s="340"/>
      <c r="NJW20" s="340"/>
      <c r="NJX20" s="340"/>
      <c r="NJY20" s="340"/>
      <c r="NJZ20" s="340"/>
      <c r="NKA20" s="340"/>
      <c r="NKB20" s="340"/>
      <c r="NKC20" s="340"/>
      <c r="NKD20" s="340"/>
      <c r="NKE20" s="340"/>
      <c r="NKF20" s="340"/>
      <c r="NKG20" s="340"/>
      <c r="NKH20" s="340"/>
      <c r="NKI20" s="340"/>
      <c r="NKJ20" s="340"/>
      <c r="NKK20" s="340"/>
      <c r="NKL20" s="340"/>
      <c r="NKM20" s="340"/>
      <c r="NKN20" s="340"/>
      <c r="NKO20" s="340"/>
      <c r="NKP20" s="340"/>
      <c r="NKQ20" s="340"/>
      <c r="NKR20" s="340"/>
      <c r="NKS20" s="340"/>
      <c r="NKT20" s="340"/>
      <c r="NKU20" s="340"/>
      <c r="NKV20" s="340"/>
      <c r="NKW20" s="340"/>
      <c r="NKX20" s="340"/>
      <c r="NKY20" s="340"/>
      <c r="NKZ20" s="340"/>
      <c r="NLA20" s="340"/>
      <c r="NLB20" s="340"/>
      <c r="NLC20" s="340"/>
      <c r="NLD20" s="340"/>
      <c r="NLE20" s="340"/>
      <c r="NLF20" s="340"/>
      <c r="NLG20" s="340"/>
      <c r="NLH20" s="340"/>
      <c r="NLI20" s="340"/>
      <c r="NLJ20" s="340"/>
      <c r="NLK20" s="340"/>
      <c r="NLL20" s="340"/>
      <c r="NLM20" s="340"/>
      <c r="NLN20" s="340"/>
      <c r="NLO20" s="340"/>
      <c r="NLP20" s="340"/>
      <c r="NLQ20" s="340"/>
      <c r="NLR20" s="340"/>
      <c r="NLS20" s="340"/>
      <c r="NLT20" s="340"/>
      <c r="NLU20" s="340"/>
      <c r="NLV20" s="340"/>
      <c r="NLW20" s="340"/>
      <c r="NLX20" s="340"/>
      <c r="NLY20" s="340"/>
      <c r="NLZ20" s="340"/>
      <c r="NMA20" s="340"/>
      <c r="NMB20" s="340"/>
      <c r="NMC20" s="340"/>
      <c r="NMD20" s="340"/>
      <c r="NME20" s="340"/>
      <c r="NMF20" s="340"/>
      <c r="NMG20" s="340"/>
      <c r="NMH20" s="340"/>
      <c r="NMI20" s="340"/>
      <c r="NMJ20" s="340"/>
      <c r="NMK20" s="340"/>
      <c r="NML20" s="340"/>
      <c r="NMM20" s="340"/>
      <c r="NMN20" s="340"/>
      <c r="NMO20" s="340"/>
      <c r="NMP20" s="340"/>
      <c r="NMQ20" s="340"/>
      <c r="NMR20" s="340"/>
      <c r="NMS20" s="340"/>
      <c r="NMT20" s="340"/>
      <c r="NMU20" s="340"/>
      <c r="NMV20" s="340"/>
      <c r="NMW20" s="340"/>
      <c r="NMX20" s="340"/>
      <c r="NMY20" s="340"/>
      <c r="NMZ20" s="340"/>
      <c r="NNA20" s="340"/>
      <c r="NNB20" s="340"/>
      <c r="NNC20" s="340"/>
      <c r="NND20" s="340"/>
      <c r="NNE20" s="340"/>
      <c r="NNF20" s="340"/>
      <c r="NNG20" s="340"/>
      <c r="NNH20" s="340"/>
      <c r="NNI20" s="340"/>
      <c r="NNJ20" s="340"/>
      <c r="NNK20" s="340"/>
      <c r="NNL20" s="340"/>
      <c r="NNM20" s="340"/>
      <c r="NNN20" s="340"/>
      <c r="NNO20" s="340"/>
      <c r="NNP20" s="340"/>
      <c r="NNQ20" s="340"/>
      <c r="NNR20" s="340"/>
      <c r="NNS20" s="340"/>
      <c r="NNT20" s="340"/>
      <c r="NNU20" s="340"/>
      <c r="NNV20" s="340"/>
      <c r="NNW20" s="340"/>
      <c r="NNX20" s="340"/>
      <c r="NNY20" s="340"/>
      <c r="NNZ20" s="340"/>
      <c r="NOA20" s="340"/>
      <c r="NOB20" s="340"/>
      <c r="NOC20" s="340"/>
      <c r="NOD20" s="340"/>
      <c r="NOE20" s="340"/>
      <c r="NOF20" s="340"/>
      <c r="NOG20" s="340"/>
      <c r="NOH20" s="340"/>
      <c r="NOI20" s="340"/>
      <c r="NOJ20" s="340"/>
      <c r="NOK20" s="340"/>
      <c r="NOL20" s="340"/>
      <c r="NOM20" s="340"/>
      <c r="NON20" s="340"/>
      <c r="NOO20" s="340"/>
      <c r="NOP20" s="340"/>
      <c r="NOQ20" s="340"/>
      <c r="NOR20" s="340"/>
      <c r="NOS20" s="340"/>
      <c r="NOT20" s="340"/>
      <c r="NOU20" s="340"/>
      <c r="NOV20" s="340"/>
      <c r="NOW20" s="340"/>
      <c r="NOX20" s="340"/>
      <c r="NOY20" s="340"/>
      <c r="NOZ20" s="340"/>
      <c r="NPA20" s="340"/>
      <c r="NPB20" s="340"/>
      <c r="NPC20" s="340"/>
      <c r="NPD20" s="340"/>
      <c r="NPE20" s="340"/>
      <c r="NPF20" s="340"/>
      <c r="NPG20" s="340"/>
      <c r="NPH20" s="340"/>
      <c r="NPI20" s="340"/>
      <c r="NPJ20" s="340"/>
      <c r="NPK20" s="340"/>
      <c r="NPL20" s="340"/>
      <c r="NPM20" s="340"/>
      <c r="NPN20" s="340"/>
      <c r="NPO20" s="340"/>
      <c r="NPP20" s="340"/>
      <c r="NPQ20" s="340"/>
      <c r="NPR20" s="340"/>
      <c r="NPS20" s="340"/>
      <c r="NPT20" s="340"/>
      <c r="NPU20" s="340"/>
      <c r="NPV20" s="340"/>
      <c r="NPW20" s="340"/>
      <c r="NPX20" s="340"/>
      <c r="NPY20" s="340"/>
      <c r="NPZ20" s="340"/>
      <c r="NQA20" s="340"/>
      <c r="NQB20" s="340"/>
      <c r="NQC20" s="340"/>
      <c r="NQD20" s="340"/>
      <c r="NQE20" s="340"/>
      <c r="NQF20" s="340"/>
      <c r="NQG20" s="340"/>
      <c r="NQH20" s="340"/>
      <c r="NQI20" s="340"/>
      <c r="NQJ20" s="340"/>
      <c r="NQK20" s="340"/>
      <c r="NQL20" s="340"/>
      <c r="NQM20" s="340"/>
      <c r="NQN20" s="340"/>
      <c r="NQO20" s="340"/>
      <c r="NQP20" s="340"/>
      <c r="NQQ20" s="340"/>
      <c r="NQR20" s="340"/>
      <c r="NQS20" s="340"/>
      <c r="NQT20" s="340"/>
      <c r="NQU20" s="340"/>
      <c r="NQV20" s="340"/>
      <c r="NQW20" s="340"/>
      <c r="NQX20" s="340"/>
      <c r="NQY20" s="340"/>
      <c r="NQZ20" s="340"/>
      <c r="NRA20" s="340"/>
      <c r="NRB20" s="340"/>
      <c r="NRC20" s="340"/>
      <c r="NRD20" s="340"/>
      <c r="NRE20" s="340"/>
      <c r="NRF20" s="340"/>
      <c r="NRG20" s="340"/>
      <c r="NRH20" s="340"/>
      <c r="NRI20" s="340"/>
      <c r="NRJ20" s="340"/>
      <c r="NRK20" s="340"/>
      <c r="NRL20" s="340"/>
      <c r="NRM20" s="340"/>
      <c r="NRN20" s="340"/>
      <c r="NRO20" s="340"/>
      <c r="NRP20" s="340"/>
      <c r="NRQ20" s="340"/>
      <c r="NRR20" s="340"/>
      <c r="NRS20" s="340"/>
      <c r="NRT20" s="340"/>
      <c r="NRU20" s="340"/>
      <c r="NRV20" s="340"/>
      <c r="NRW20" s="340"/>
      <c r="NRX20" s="340"/>
      <c r="NRY20" s="340"/>
      <c r="NRZ20" s="340"/>
      <c r="NSA20" s="340"/>
      <c r="NSB20" s="340"/>
      <c r="NSC20" s="340"/>
      <c r="NSD20" s="340"/>
      <c r="NSE20" s="340"/>
      <c r="NSF20" s="340"/>
      <c r="NSG20" s="340"/>
      <c r="NSH20" s="340"/>
      <c r="NSI20" s="340"/>
      <c r="NSJ20" s="340"/>
      <c r="NSK20" s="340"/>
      <c r="NSL20" s="340"/>
      <c r="NSM20" s="340"/>
      <c r="NSN20" s="340"/>
      <c r="NSO20" s="340"/>
      <c r="NSP20" s="340"/>
      <c r="NSQ20" s="340"/>
      <c r="NSR20" s="340"/>
      <c r="NSS20" s="340"/>
      <c r="NST20" s="340"/>
      <c r="NSU20" s="340"/>
      <c r="NSV20" s="340"/>
      <c r="NSW20" s="340"/>
      <c r="NSX20" s="340"/>
      <c r="NSY20" s="340"/>
      <c r="NSZ20" s="340"/>
      <c r="NTA20" s="340"/>
      <c r="NTB20" s="340"/>
      <c r="NTC20" s="340"/>
      <c r="NTD20" s="340"/>
      <c r="NTE20" s="340"/>
      <c r="NTF20" s="340"/>
      <c r="NTG20" s="340"/>
      <c r="NTH20" s="340"/>
      <c r="NTI20" s="340"/>
      <c r="NTJ20" s="340"/>
      <c r="NTK20" s="340"/>
      <c r="NTL20" s="340"/>
      <c r="NTM20" s="340"/>
      <c r="NTN20" s="340"/>
      <c r="NTO20" s="340"/>
      <c r="NTP20" s="340"/>
      <c r="NTQ20" s="340"/>
      <c r="NTR20" s="340"/>
      <c r="NTS20" s="340"/>
      <c r="NTT20" s="340"/>
      <c r="NTU20" s="340"/>
      <c r="NTV20" s="340"/>
      <c r="NTW20" s="340"/>
      <c r="NTX20" s="340"/>
      <c r="NTY20" s="340"/>
      <c r="NTZ20" s="340"/>
      <c r="NUA20" s="340"/>
      <c r="NUB20" s="340"/>
      <c r="NUC20" s="340"/>
      <c r="NUD20" s="340"/>
      <c r="NUE20" s="340"/>
      <c r="NUF20" s="340"/>
      <c r="NUG20" s="340"/>
      <c r="NUH20" s="340"/>
      <c r="NUI20" s="340"/>
      <c r="NUJ20" s="340"/>
      <c r="NUK20" s="340"/>
      <c r="NUL20" s="340"/>
      <c r="NUM20" s="340"/>
      <c r="NUN20" s="340"/>
      <c r="NUO20" s="340"/>
      <c r="NUP20" s="340"/>
      <c r="NUQ20" s="340"/>
      <c r="NUR20" s="340"/>
      <c r="NUS20" s="340"/>
      <c r="NUT20" s="340"/>
      <c r="NUU20" s="340"/>
      <c r="NUV20" s="340"/>
      <c r="NUW20" s="340"/>
      <c r="NUX20" s="340"/>
      <c r="NUY20" s="340"/>
      <c r="NUZ20" s="340"/>
      <c r="NVA20" s="340"/>
      <c r="NVB20" s="340"/>
      <c r="NVC20" s="340"/>
      <c r="NVD20" s="340"/>
      <c r="NVE20" s="340"/>
      <c r="NVF20" s="340"/>
      <c r="NVG20" s="340"/>
      <c r="NVH20" s="340"/>
      <c r="NVI20" s="340"/>
      <c r="NVJ20" s="340"/>
      <c r="NVK20" s="340"/>
      <c r="NVL20" s="340"/>
      <c r="NVM20" s="340"/>
      <c r="NVN20" s="340"/>
      <c r="NVO20" s="340"/>
      <c r="NVP20" s="340"/>
      <c r="NVQ20" s="340"/>
      <c r="NVR20" s="340"/>
      <c r="NVS20" s="340"/>
      <c r="NVT20" s="340"/>
      <c r="NVU20" s="340"/>
      <c r="NVV20" s="340"/>
      <c r="NVW20" s="340"/>
      <c r="NVX20" s="340"/>
      <c r="NVY20" s="340"/>
      <c r="NVZ20" s="340"/>
      <c r="NWA20" s="340"/>
      <c r="NWB20" s="340"/>
      <c r="NWC20" s="340"/>
      <c r="NWD20" s="340"/>
      <c r="NWE20" s="340"/>
      <c r="NWF20" s="340"/>
      <c r="NWG20" s="340"/>
      <c r="NWH20" s="340"/>
      <c r="NWI20" s="340"/>
      <c r="NWJ20" s="340"/>
      <c r="NWK20" s="340"/>
      <c r="NWL20" s="340"/>
      <c r="NWM20" s="340"/>
      <c r="NWN20" s="340"/>
      <c r="NWO20" s="340"/>
      <c r="NWP20" s="340"/>
      <c r="NWQ20" s="340"/>
      <c r="NWR20" s="340"/>
      <c r="NWS20" s="340"/>
      <c r="NWT20" s="340"/>
      <c r="NWU20" s="340"/>
      <c r="NWV20" s="340"/>
      <c r="NWW20" s="340"/>
      <c r="NWX20" s="340"/>
      <c r="NWY20" s="340"/>
      <c r="NWZ20" s="340"/>
      <c r="NXA20" s="340"/>
      <c r="NXB20" s="340"/>
      <c r="NXC20" s="340"/>
      <c r="NXD20" s="340"/>
      <c r="NXE20" s="340"/>
      <c r="NXF20" s="340"/>
      <c r="NXG20" s="340"/>
      <c r="NXH20" s="340"/>
      <c r="NXI20" s="340"/>
      <c r="NXJ20" s="340"/>
      <c r="NXK20" s="340"/>
      <c r="NXL20" s="340"/>
      <c r="NXM20" s="340"/>
      <c r="NXN20" s="340"/>
      <c r="NXO20" s="340"/>
      <c r="NXP20" s="340"/>
      <c r="NXQ20" s="340"/>
      <c r="NXR20" s="340"/>
      <c r="NXS20" s="340"/>
      <c r="NXT20" s="340"/>
      <c r="NXU20" s="340"/>
      <c r="NXV20" s="340"/>
      <c r="NXW20" s="340"/>
      <c r="NXX20" s="340"/>
      <c r="NXY20" s="340"/>
      <c r="NXZ20" s="340"/>
      <c r="NYA20" s="340"/>
      <c r="NYB20" s="340"/>
      <c r="NYC20" s="340"/>
      <c r="NYD20" s="340"/>
      <c r="NYE20" s="340"/>
      <c r="NYF20" s="340"/>
      <c r="NYG20" s="340"/>
      <c r="NYH20" s="340"/>
      <c r="NYI20" s="340"/>
      <c r="NYJ20" s="340"/>
      <c r="NYK20" s="340"/>
      <c r="NYL20" s="340"/>
      <c r="NYM20" s="340"/>
      <c r="NYN20" s="340"/>
      <c r="NYO20" s="340"/>
      <c r="NYP20" s="340"/>
      <c r="NYQ20" s="340"/>
      <c r="NYR20" s="340"/>
      <c r="NYS20" s="340"/>
      <c r="NYT20" s="340"/>
      <c r="NYU20" s="340"/>
      <c r="NYV20" s="340"/>
      <c r="NYW20" s="340"/>
      <c r="NYX20" s="340"/>
      <c r="NYY20" s="340"/>
      <c r="NYZ20" s="340"/>
      <c r="NZA20" s="340"/>
      <c r="NZB20" s="340"/>
      <c r="NZC20" s="340"/>
      <c r="NZD20" s="340"/>
      <c r="NZE20" s="340"/>
      <c r="NZF20" s="340"/>
      <c r="NZG20" s="340"/>
      <c r="NZH20" s="340"/>
      <c r="NZI20" s="340"/>
      <c r="NZJ20" s="340"/>
      <c r="NZK20" s="340"/>
      <c r="NZL20" s="340"/>
      <c r="NZM20" s="340"/>
      <c r="NZN20" s="340"/>
      <c r="NZO20" s="340"/>
      <c r="NZP20" s="340"/>
      <c r="NZQ20" s="340"/>
      <c r="NZR20" s="340"/>
      <c r="NZS20" s="340"/>
      <c r="NZT20" s="340"/>
      <c r="NZU20" s="340"/>
      <c r="NZV20" s="340"/>
      <c r="NZW20" s="340"/>
      <c r="NZX20" s="340"/>
      <c r="NZY20" s="340"/>
      <c r="NZZ20" s="340"/>
      <c r="OAA20" s="340"/>
      <c r="OAB20" s="340"/>
      <c r="OAC20" s="340"/>
      <c r="OAD20" s="340"/>
      <c r="OAE20" s="340"/>
      <c r="OAF20" s="340"/>
      <c r="OAG20" s="340"/>
      <c r="OAH20" s="340"/>
      <c r="OAI20" s="340"/>
      <c r="OAJ20" s="340"/>
      <c r="OAK20" s="340"/>
      <c r="OAL20" s="340"/>
      <c r="OAM20" s="340"/>
      <c r="OAN20" s="340"/>
      <c r="OAO20" s="340"/>
      <c r="OAP20" s="340"/>
      <c r="OAQ20" s="340"/>
      <c r="OAR20" s="340"/>
      <c r="OAS20" s="340"/>
      <c r="OAT20" s="340"/>
      <c r="OAU20" s="340"/>
      <c r="OAV20" s="340"/>
      <c r="OAW20" s="340"/>
      <c r="OAX20" s="340"/>
      <c r="OAY20" s="340"/>
      <c r="OAZ20" s="340"/>
      <c r="OBA20" s="340"/>
      <c r="OBB20" s="340"/>
      <c r="OBC20" s="340"/>
      <c r="OBD20" s="340"/>
      <c r="OBE20" s="340"/>
      <c r="OBF20" s="340"/>
      <c r="OBG20" s="340"/>
      <c r="OBH20" s="340"/>
      <c r="OBI20" s="340"/>
      <c r="OBJ20" s="340"/>
      <c r="OBK20" s="340"/>
      <c r="OBL20" s="340"/>
      <c r="OBM20" s="340"/>
      <c r="OBN20" s="340"/>
      <c r="OBO20" s="340"/>
      <c r="OBP20" s="340"/>
      <c r="OBQ20" s="340"/>
      <c r="OBR20" s="340"/>
      <c r="OBS20" s="340"/>
      <c r="OBT20" s="340"/>
      <c r="OBU20" s="340"/>
      <c r="OBV20" s="340"/>
      <c r="OBW20" s="340"/>
      <c r="OBX20" s="340"/>
      <c r="OBY20" s="340"/>
      <c r="OBZ20" s="340"/>
      <c r="OCA20" s="340"/>
      <c r="OCB20" s="340"/>
      <c r="OCC20" s="340"/>
      <c r="OCD20" s="340"/>
      <c r="OCE20" s="340"/>
      <c r="OCF20" s="340"/>
      <c r="OCG20" s="340"/>
      <c r="OCH20" s="340"/>
      <c r="OCI20" s="340"/>
      <c r="OCJ20" s="340"/>
      <c r="OCK20" s="340"/>
      <c r="OCL20" s="340"/>
      <c r="OCM20" s="340"/>
      <c r="OCN20" s="340"/>
      <c r="OCO20" s="340"/>
      <c r="OCP20" s="340"/>
      <c r="OCQ20" s="340"/>
      <c r="OCR20" s="340"/>
      <c r="OCS20" s="340"/>
      <c r="OCT20" s="340"/>
      <c r="OCU20" s="340"/>
      <c r="OCV20" s="340"/>
      <c r="OCW20" s="340"/>
      <c r="OCX20" s="340"/>
      <c r="OCY20" s="340"/>
      <c r="OCZ20" s="340"/>
      <c r="ODA20" s="340"/>
      <c r="ODB20" s="340"/>
      <c r="ODC20" s="340"/>
      <c r="ODD20" s="340"/>
      <c r="ODE20" s="340"/>
      <c r="ODF20" s="340"/>
      <c r="ODG20" s="340"/>
      <c r="ODH20" s="340"/>
      <c r="ODI20" s="340"/>
      <c r="ODJ20" s="340"/>
      <c r="ODK20" s="340"/>
      <c r="ODL20" s="340"/>
      <c r="ODM20" s="340"/>
      <c r="ODN20" s="340"/>
      <c r="ODO20" s="340"/>
      <c r="ODP20" s="340"/>
      <c r="ODQ20" s="340"/>
      <c r="ODR20" s="340"/>
      <c r="ODS20" s="340"/>
      <c r="ODT20" s="340"/>
      <c r="ODU20" s="340"/>
      <c r="ODV20" s="340"/>
      <c r="ODW20" s="340"/>
      <c r="ODX20" s="340"/>
      <c r="ODY20" s="340"/>
      <c r="ODZ20" s="340"/>
      <c r="OEA20" s="340"/>
      <c r="OEB20" s="340"/>
      <c r="OEC20" s="340"/>
      <c r="OED20" s="340"/>
      <c r="OEE20" s="340"/>
      <c r="OEF20" s="340"/>
      <c r="OEG20" s="340"/>
      <c r="OEH20" s="340"/>
      <c r="OEI20" s="340"/>
      <c r="OEJ20" s="340"/>
      <c r="OEK20" s="340"/>
      <c r="OEL20" s="340"/>
      <c r="OEM20" s="340"/>
      <c r="OEN20" s="340"/>
      <c r="OEO20" s="340"/>
      <c r="OEP20" s="340"/>
      <c r="OEQ20" s="340"/>
      <c r="OER20" s="340"/>
      <c r="OES20" s="340"/>
      <c r="OET20" s="340"/>
      <c r="OEU20" s="340"/>
      <c r="OEV20" s="340"/>
      <c r="OEW20" s="340"/>
      <c r="OEX20" s="340"/>
      <c r="OEY20" s="340"/>
      <c r="OEZ20" s="340"/>
      <c r="OFA20" s="340"/>
      <c r="OFB20" s="340"/>
      <c r="OFC20" s="340"/>
      <c r="OFD20" s="340"/>
      <c r="OFE20" s="340"/>
      <c r="OFF20" s="340"/>
      <c r="OFG20" s="340"/>
      <c r="OFH20" s="340"/>
      <c r="OFI20" s="340"/>
      <c r="OFJ20" s="340"/>
      <c r="OFK20" s="340"/>
      <c r="OFL20" s="340"/>
      <c r="OFM20" s="340"/>
      <c r="OFN20" s="340"/>
      <c r="OFO20" s="340"/>
      <c r="OFP20" s="340"/>
      <c r="OFQ20" s="340"/>
      <c r="OFR20" s="340"/>
      <c r="OFS20" s="340"/>
      <c r="OFT20" s="340"/>
      <c r="OFU20" s="340"/>
      <c r="OFV20" s="340"/>
      <c r="OFW20" s="340"/>
      <c r="OFX20" s="340"/>
      <c r="OFY20" s="340"/>
      <c r="OFZ20" s="340"/>
      <c r="OGA20" s="340"/>
      <c r="OGB20" s="340"/>
      <c r="OGC20" s="340"/>
      <c r="OGD20" s="340"/>
      <c r="OGE20" s="340"/>
      <c r="OGF20" s="340"/>
      <c r="OGG20" s="340"/>
      <c r="OGH20" s="340"/>
      <c r="OGI20" s="340"/>
      <c r="OGJ20" s="340"/>
      <c r="OGK20" s="340"/>
      <c r="OGL20" s="340"/>
      <c r="OGM20" s="340"/>
      <c r="OGN20" s="340"/>
      <c r="OGO20" s="340"/>
      <c r="OGP20" s="340"/>
      <c r="OGQ20" s="340"/>
      <c r="OGR20" s="340"/>
      <c r="OGS20" s="340"/>
      <c r="OGT20" s="340"/>
      <c r="OGU20" s="340"/>
      <c r="OGV20" s="340"/>
      <c r="OGW20" s="340"/>
      <c r="OGX20" s="340"/>
      <c r="OGY20" s="340"/>
      <c r="OGZ20" s="340"/>
      <c r="OHA20" s="340"/>
      <c r="OHB20" s="340"/>
      <c r="OHC20" s="340"/>
      <c r="OHD20" s="340"/>
      <c r="OHE20" s="340"/>
      <c r="OHF20" s="340"/>
      <c r="OHG20" s="340"/>
      <c r="OHH20" s="340"/>
      <c r="OHI20" s="340"/>
      <c r="OHJ20" s="340"/>
      <c r="OHK20" s="340"/>
      <c r="OHL20" s="340"/>
      <c r="OHM20" s="340"/>
      <c r="OHN20" s="340"/>
      <c r="OHO20" s="340"/>
      <c r="OHP20" s="340"/>
      <c r="OHQ20" s="340"/>
      <c r="OHR20" s="340"/>
      <c r="OHS20" s="340"/>
      <c r="OHT20" s="340"/>
      <c r="OHU20" s="340"/>
      <c r="OHV20" s="340"/>
      <c r="OHW20" s="340"/>
      <c r="OHX20" s="340"/>
      <c r="OHY20" s="340"/>
      <c r="OHZ20" s="340"/>
      <c r="OIA20" s="340"/>
      <c r="OIB20" s="340"/>
      <c r="OIC20" s="340"/>
      <c r="OID20" s="340"/>
      <c r="OIE20" s="340"/>
      <c r="OIF20" s="340"/>
      <c r="OIG20" s="340"/>
      <c r="OIH20" s="340"/>
      <c r="OII20" s="340"/>
      <c r="OIJ20" s="340"/>
      <c r="OIK20" s="340"/>
      <c r="OIL20" s="340"/>
      <c r="OIM20" s="340"/>
      <c r="OIN20" s="340"/>
      <c r="OIO20" s="340"/>
      <c r="OIP20" s="340"/>
      <c r="OIQ20" s="340"/>
      <c r="OIR20" s="340"/>
      <c r="OIS20" s="340"/>
      <c r="OIT20" s="340"/>
      <c r="OIU20" s="340"/>
      <c r="OIV20" s="340"/>
      <c r="OIW20" s="340"/>
      <c r="OIX20" s="340"/>
      <c r="OIY20" s="340"/>
      <c r="OIZ20" s="340"/>
      <c r="OJA20" s="340"/>
      <c r="OJB20" s="340"/>
      <c r="OJC20" s="340"/>
      <c r="OJD20" s="340"/>
      <c r="OJE20" s="340"/>
      <c r="OJF20" s="340"/>
      <c r="OJG20" s="340"/>
      <c r="OJH20" s="340"/>
      <c r="OJI20" s="340"/>
      <c r="OJJ20" s="340"/>
      <c r="OJK20" s="340"/>
      <c r="OJL20" s="340"/>
      <c r="OJM20" s="340"/>
      <c r="OJN20" s="340"/>
      <c r="OJO20" s="340"/>
      <c r="OJP20" s="340"/>
      <c r="OJQ20" s="340"/>
      <c r="OJR20" s="340"/>
      <c r="OJS20" s="340"/>
      <c r="OJT20" s="340"/>
      <c r="OJU20" s="340"/>
      <c r="OJV20" s="340"/>
      <c r="OJW20" s="340"/>
      <c r="OJX20" s="340"/>
      <c r="OJY20" s="340"/>
      <c r="OJZ20" s="340"/>
      <c r="OKA20" s="340"/>
      <c r="OKB20" s="340"/>
      <c r="OKC20" s="340"/>
      <c r="OKD20" s="340"/>
      <c r="OKE20" s="340"/>
      <c r="OKF20" s="340"/>
      <c r="OKG20" s="340"/>
      <c r="OKH20" s="340"/>
      <c r="OKI20" s="340"/>
      <c r="OKJ20" s="340"/>
      <c r="OKK20" s="340"/>
      <c r="OKL20" s="340"/>
      <c r="OKM20" s="340"/>
      <c r="OKN20" s="340"/>
      <c r="OKO20" s="340"/>
      <c r="OKP20" s="340"/>
      <c r="OKQ20" s="340"/>
      <c r="OKR20" s="340"/>
      <c r="OKS20" s="340"/>
      <c r="OKT20" s="340"/>
      <c r="OKU20" s="340"/>
      <c r="OKV20" s="340"/>
      <c r="OKW20" s="340"/>
      <c r="OKX20" s="340"/>
      <c r="OKY20" s="340"/>
      <c r="OKZ20" s="340"/>
      <c r="OLA20" s="340"/>
      <c r="OLB20" s="340"/>
      <c r="OLC20" s="340"/>
      <c r="OLD20" s="340"/>
      <c r="OLE20" s="340"/>
      <c r="OLF20" s="340"/>
      <c r="OLG20" s="340"/>
      <c r="OLH20" s="340"/>
      <c r="OLI20" s="340"/>
      <c r="OLJ20" s="340"/>
      <c r="OLK20" s="340"/>
      <c r="OLL20" s="340"/>
      <c r="OLM20" s="340"/>
      <c r="OLN20" s="340"/>
      <c r="OLO20" s="340"/>
      <c r="OLP20" s="340"/>
      <c r="OLQ20" s="340"/>
      <c r="OLR20" s="340"/>
      <c r="OLS20" s="340"/>
      <c r="OLT20" s="340"/>
      <c r="OLU20" s="340"/>
      <c r="OLV20" s="340"/>
      <c r="OLW20" s="340"/>
      <c r="OLX20" s="340"/>
      <c r="OLY20" s="340"/>
      <c r="OLZ20" s="340"/>
      <c r="OMA20" s="340"/>
      <c r="OMB20" s="340"/>
      <c r="OMC20" s="340"/>
      <c r="OMD20" s="340"/>
      <c r="OME20" s="340"/>
      <c r="OMF20" s="340"/>
      <c r="OMG20" s="340"/>
      <c r="OMH20" s="340"/>
      <c r="OMI20" s="340"/>
      <c r="OMJ20" s="340"/>
      <c r="OMK20" s="340"/>
      <c r="OML20" s="340"/>
      <c r="OMM20" s="340"/>
      <c r="OMN20" s="340"/>
      <c r="OMO20" s="340"/>
      <c r="OMP20" s="340"/>
      <c r="OMQ20" s="340"/>
      <c r="OMR20" s="340"/>
      <c r="OMS20" s="340"/>
      <c r="OMT20" s="340"/>
      <c r="OMU20" s="340"/>
      <c r="OMV20" s="340"/>
      <c r="OMW20" s="340"/>
      <c r="OMX20" s="340"/>
      <c r="OMY20" s="340"/>
      <c r="OMZ20" s="340"/>
      <c r="ONA20" s="340"/>
      <c r="ONB20" s="340"/>
      <c r="ONC20" s="340"/>
      <c r="OND20" s="340"/>
      <c r="ONE20" s="340"/>
      <c r="ONF20" s="340"/>
      <c r="ONG20" s="340"/>
      <c r="ONH20" s="340"/>
      <c r="ONI20" s="340"/>
      <c r="ONJ20" s="340"/>
      <c r="ONK20" s="340"/>
      <c r="ONL20" s="340"/>
      <c r="ONM20" s="340"/>
      <c r="ONN20" s="340"/>
      <c r="ONO20" s="340"/>
      <c r="ONP20" s="340"/>
      <c r="ONQ20" s="340"/>
      <c r="ONR20" s="340"/>
      <c r="ONS20" s="340"/>
      <c r="ONT20" s="340"/>
      <c r="ONU20" s="340"/>
      <c r="ONV20" s="340"/>
      <c r="ONW20" s="340"/>
      <c r="ONX20" s="340"/>
      <c r="ONY20" s="340"/>
      <c r="ONZ20" s="340"/>
      <c r="OOA20" s="340"/>
      <c r="OOB20" s="340"/>
      <c r="OOC20" s="340"/>
      <c r="OOD20" s="340"/>
      <c r="OOE20" s="340"/>
      <c r="OOF20" s="340"/>
      <c r="OOG20" s="340"/>
      <c r="OOH20" s="340"/>
      <c r="OOI20" s="340"/>
      <c r="OOJ20" s="340"/>
      <c r="OOK20" s="340"/>
      <c r="OOL20" s="340"/>
      <c r="OOM20" s="340"/>
      <c r="OON20" s="340"/>
      <c r="OOO20" s="340"/>
      <c r="OOP20" s="340"/>
      <c r="OOQ20" s="340"/>
      <c r="OOR20" s="340"/>
      <c r="OOS20" s="340"/>
      <c r="OOT20" s="340"/>
      <c r="OOU20" s="340"/>
      <c r="OOV20" s="340"/>
      <c r="OOW20" s="340"/>
      <c r="OOX20" s="340"/>
      <c r="OOY20" s="340"/>
      <c r="OOZ20" s="340"/>
      <c r="OPA20" s="340"/>
      <c r="OPB20" s="340"/>
      <c r="OPC20" s="340"/>
      <c r="OPD20" s="340"/>
      <c r="OPE20" s="340"/>
      <c r="OPF20" s="340"/>
      <c r="OPG20" s="340"/>
      <c r="OPH20" s="340"/>
      <c r="OPI20" s="340"/>
      <c r="OPJ20" s="340"/>
      <c r="OPK20" s="340"/>
      <c r="OPL20" s="340"/>
      <c r="OPM20" s="340"/>
      <c r="OPN20" s="340"/>
      <c r="OPO20" s="340"/>
      <c r="OPP20" s="340"/>
      <c r="OPQ20" s="340"/>
      <c r="OPR20" s="340"/>
      <c r="OPS20" s="340"/>
      <c r="OPT20" s="340"/>
      <c r="OPU20" s="340"/>
      <c r="OPV20" s="340"/>
      <c r="OPW20" s="340"/>
      <c r="OPX20" s="340"/>
      <c r="OPY20" s="340"/>
      <c r="OPZ20" s="340"/>
      <c r="OQA20" s="340"/>
      <c r="OQB20" s="340"/>
      <c r="OQC20" s="340"/>
      <c r="OQD20" s="340"/>
      <c r="OQE20" s="340"/>
      <c r="OQF20" s="340"/>
      <c r="OQG20" s="340"/>
      <c r="OQH20" s="340"/>
      <c r="OQI20" s="340"/>
      <c r="OQJ20" s="340"/>
      <c r="OQK20" s="340"/>
      <c r="OQL20" s="340"/>
      <c r="OQM20" s="340"/>
      <c r="OQN20" s="340"/>
      <c r="OQO20" s="340"/>
      <c r="OQP20" s="340"/>
      <c r="OQQ20" s="340"/>
      <c r="OQR20" s="340"/>
      <c r="OQS20" s="340"/>
      <c r="OQT20" s="340"/>
      <c r="OQU20" s="340"/>
      <c r="OQV20" s="340"/>
      <c r="OQW20" s="340"/>
      <c r="OQX20" s="340"/>
      <c r="OQY20" s="340"/>
      <c r="OQZ20" s="340"/>
      <c r="ORA20" s="340"/>
      <c r="ORB20" s="340"/>
      <c r="ORC20" s="340"/>
      <c r="ORD20" s="340"/>
      <c r="ORE20" s="340"/>
      <c r="ORF20" s="340"/>
      <c r="ORG20" s="340"/>
      <c r="ORH20" s="340"/>
      <c r="ORI20" s="340"/>
      <c r="ORJ20" s="340"/>
      <c r="ORK20" s="340"/>
      <c r="ORL20" s="340"/>
      <c r="ORM20" s="340"/>
      <c r="ORN20" s="340"/>
      <c r="ORO20" s="340"/>
      <c r="ORP20" s="340"/>
      <c r="ORQ20" s="340"/>
      <c r="ORR20" s="340"/>
      <c r="ORS20" s="340"/>
      <c r="ORT20" s="340"/>
      <c r="ORU20" s="340"/>
      <c r="ORV20" s="340"/>
      <c r="ORW20" s="340"/>
      <c r="ORX20" s="340"/>
      <c r="ORY20" s="340"/>
      <c r="ORZ20" s="340"/>
      <c r="OSA20" s="340"/>
      <c r="OSB20" s="340"/>
      <c r="OSC20" s="340"/>
      <c r="OSD20" s="340"/>
      <c r="OSE20" s="340"/>
      <c r="OSF20" s="340"/>
      <c r="OSG20" s="340"/>
      <c r="OSH20" s="340"/>
      <c r="OSI20" s="340"/>
      <c r="OSJ20" s="340"/>
      <c r="OSK20" s="340"/>
      <c r="OSL20" s="340"/>
      <c r="OSM20" s="340"/>
      <c r="OSN20" s="340"/>
      <c r="OSO20" s="340"/>
      <c r="OSP20" s="340"/>
      <c r="OSQ20" s="340"/>
      <c r="OSR20" s="340"/>
      <c r="OSS20" s="340"/>
      <c r="OST20" s="340"/>
      <c r="OSU20" s="340"/>
      <c r="OSV20" s="340"/>
      <c r="OSW20" s="340"/>
      <c r="OSX20" s="340"/>
      <c r="OSY20" s="340"/>
      <c r="OSZ20" s="340"/>
      <c r="OTA20" s="340"/>
      <c r="OTB20" s="340"/>
      <c r="OTC20" s="340"/>
      <c r="OTD20" s="340"/>
      <c r="OTE20" s="340"/>
      <c r="OTF20" s="340"/>
      <c r="OTG20" s="340"/>
      <c r="OTH20" s="340"/>
      <c r="OTI20" s="340"/>
      <c r="OTJ20" s="340"/>
      <c r="OTK20" s="340"/>
      <c r="OTL20" s="340"/>
      <c r="OTM20" s="340"/>
      <c r="OTN20" s="340"/>
      <c r="OTO20" s="340"/>
      <c r="OTP20" s="340"/>
      <c r="OTQ20" s="340"/>
      <c r="OTR20" s="340"/>
      <c r="OTS20" s="340"/>
      <c r="OTT20" s="340"/>
      <c r="OTU20" s="340"/>
      <c r="OTV20" s="340"/>
      <c r="OTW20" s="340"/>
      <c r="OTX20" s="340"/>
      <c r="OTY20" s="340"/>
      <c r="OTZ20" s="340"/>
      <c r="OUA20" s="340"/>
      <c r="OUB20" s="340"/>
      <c r="OUC20" s="340"/>
      <c r="OUD20" s="340"/>
      <c r="OUE20" s="340"/>
      <c r="OUF20" s="340"/>
      <c r="OUG20" s="340"/>
      <c r="OUH20" s="340"/>
      <c r="OUI20" s="340"/>
      <c r="OUJ20" s="340"/>
      <c r="OUK20" s="340"/>
      <c r="OUL20" s="340"/>
      <c r="OUM20" s="340"/>
      <c r="OUN20" s="340"/>
      <c r="OUO20" s="340"/>
      <c r="OUP20" s="340"/>
      <c r="OUQ20" s="340"/>
      <c r="OUR20" s="340"/>
      <c r="OUS20" s="340"/>
      <c r="OUT20" s="340"/>
      <c r="OUU20" s="340"/>
      <c r="OUV20" s="340"/>
      <c r="OUW20" s="340"/>
      <c r="OUX20" s="340"/>
      <c r="OUY20" s="340"/>
      <c r="OUZ20" s="340"/>
      <c r="OVA20" s="340"/>
      <c r="OVB20" s="340"/>
      <c r="OVC20" s="340"/>
      <c r="OVD20" s="340"/>
      <c r="OVE20" s="340"/>
      <c r="OVF20" s="340"/>
      <c r="OVG20" s="340"/>
      <c r="OVH20" s="340"/>
      <c r="OVI20" s="340"/>
      <c r="OVJ20" s="340"/>
      <c r="OVK20" s="340"/>
      <c r="OVL20" s="340"/>
      <c r="OVM20" s="340"/>
      <c r="OVN20" s="340"/>
      <c r="OVO20" s="340"/>
      <c r="OVP20" s="340"/>
      <c r="OVQ20" s="340"/>
      <c r="OVR20" s="340"/>
      <c r="OVS20" s="340"/>
      <c r="OVT20" s="340"/>
      <c r="OVU20" s="340"/>
      <c r="OVV20" s="340"/>
      <c r="OVW20" s="340"/>
      <c r="OVX20" s="340"/>
      <c r="OVY20" s="340"/>
      <c r="OVZ20" s="340"/>
      <c r="OWA20" s="340"/>
      <c r="OWB20" s="340"/>
      <c r="OWC20" s="340"/>
      <c r="OWD20" s="340"/>
      <c r="OWE20" s="340"/>
      <c r="OWF20" s="340"/>
      <c r="OWG20" s="340"/>
      <c r="OWH20" s="340"/>
      <c r="OWI20" s="340"/>
      <c r="OWJ20" s="340"/>
      <c r="OWK20" s="340"/>
      <c r="OWL20" s="340"/>
      <c r="OWM20" s="340"/>
      <c r="OWN20" s="340"/>
      <c r="OWO20" s="340"/>
      <c r="OWP20" s="340"/>
      <c r="OWQ20" s="340"/>
      <c r="OWR20" s="340"/>
      <c r="OWS20" s="340"/>
      <c r="OWT20" s="340"/>
      <c r="OWU20" s="340"/>
      <c r="OWV20" s="340"/>
      <c r="OWW20" s="340"/>
      <c r="OWX20" s="340"/>
      <c r="OWY20" s="340"/>
      <c r="OWZ20" s="340"/>
      <c r="OXA20" s="340"/>
      <c r="OXB20" s="340"/>
      <c r="OXC20" s="340"/>
      <c r="OXD20" s="340"/>
      <c r="OXE20" s="340"/>
      <c r="OXF20" s="340"/>
      <c r="OXG20" s="340"/>
      <c r="OXH20" s="340"/>
      <c r="OXI20" s="340"/>
      <c r="OXJ20" s="340"/>
      <c r="OXK20" s="340"/>
      <c r="OXL20" s="340"/>
      <c r="OXM20" s="340"/>
      <c r="OXN20" s="340"/>
      <c r="OXO20" s="340"/>
      <c r="OXP20" s="340"/>
      <c r="OXQ20" s="340"/>
      <c r="OXR20" s="340"/>
      <c r="OXS20" s="340"/>
      <c r="OXT20" s="340"/>
      <c r="OXU20" s="340"/>
      <c r="OXV20" s="340"/>
      <c r="OXW20" s="340"/>
      <c r="OXX20" s="340"/>
      <c r="OXY20" s="340"/>
      <c r="OXZ20" s="340"/>
      <c r="OYA20" s="340"/>
      <c r="OYB20" s="340"/>
      <c r="OYC20" s="340"/>
      <c r="OYD20" s="340"/>
      <c r="OYE20" s="340"/>
      <c r="OYF20" s="340"/>
      <c r="OYG20" s="340"/>
      <c r="OYH20" s="340"/>
      <c r="OYI20" s="340"/>
      <c r="OYJ20" s="340"/>
      <c r="OYK20" s="340"/>
      <c r="OYL20" s="340"/>
      <c r="OYM20" s="340"/>
      <c r="OYN20" s="340"/>
      <c r="OYO20" s="340"/>
      <c r="OYP20" s="340"/>
      <c r="OYQ20" s="340"/>
      <c r="OYR20" s="340"/>
      <c r="OYS20" s="340"/>
      <c r="OYT20" s="340"/>
      <c r="OYU20" s="340"/>
      <c r="OYV20" s="340"/>
      <c r="OYW20" s="340"/>
      <c r="OYX20" s="340"/>
      <c r="OYY20" s="340"/>
      <c r="OYZ20" s="340"/>
      <c r="OZA20" s="340"/>
      <c r="OZB20" s="340"/>
      <c r="OZC20" s="340"/>
      <c r="OZD20" s="340"/>
      <c r="OZE20" s="340"/>
      <c r="OZF20" s="340"/>
      <c r="OZG20" s="340"/>
      <c r="OZH20" s="340"/>
      <c r="OZI20" s="340"/>
      <c r="OZJ20" s="340"/>
      <c r="OZK20" s="340"/>
      <c r="OZL20" s="340"/>
      <c r="OZM20" s="340"/>
      <c r="OZN20" s="340"/>
      <c r="OZO20" s="340"/>
      <c r="OZP20" s="340"/>
      <c r="OZQ20" s="340"/>
      <c r="OZR20" s="340"/>
      <c r="OZS20" s="340"/>
      <c r="OZT20" s="340"/>
      <c r="OZU20" s="340"/>
      <c r="OZV20" s="340"/>
      <c r="OZW20" s="340"/>
      <c r="OZX20" s="340"/>
      <c r="OZY20" s="340"/>
      <c r="OZZ20" s="340"/>
      <c r="PAA20" s="340"/>
      <c r="PAB20" s="340"/>
      <c r="PAC20" s="340"/>
      <c r="PAD20" s="340"/>
      <c r="PAE20" s="340"/>
      <c r="PAF20" s="340"/>
      <c r="PAG20" s="340"/>
      <c r="PAH20" s="340"/>
      <c r="PAI20" s="340"/>
      <c r="PAJ20" s="340"/>
      <c r="PAK20" s="340"/>
      <c r="PAL20" s="340"/>
      <c r="PAM20" s="340"/>
      <c r="PAN20" s="340"/>
      <c r="PAO20" s="340"/>
      <c r="PAP20" s="340"/>
      <c r="PAQ20" s="340"/>
      <c r="PAR20" s="340"/>
      <c r="PAS20" s="340"/>
      <c r="PAT20" s="340"/>
      <c r="PAU20" s="340"/>
      <c r="PAV20" s="340"/>
      <c r="PAW20" s="340"/>
      <c r="PAX20" s="340"/>
      <c r="PAY20" s="340"/>
      <c r="PAZ20" s="340"/>
      <c r="PBA20" s="340"/>
      <c r="PBB20" s="340"/>
      <c r="PBC20" s="340"/>
      <c r="PBD20" s="340"/>
      <c r="PBE20" s="340"/>
      <c r="PBF20" s="340"/>
      <c r="PBG20" s="340"/>
      <c r="PBH20" s="340"/>
      <c r="PBI20" s="340"/>
      <c r="PBJ20" s="340"/>
      <c r="PBK20" s="340"/>
      <c r="PBL20" s="340"/>
      <c r="PBM20" s="340"/>
      <c r="PBN20" s="340"/>
      <c r="PBO20" s="340"/>
      <c r="PBP20" s="340"/>
      <c r="PBQ20" s="340"/>
      <c r="PBR20" s="340"/>
      <c r="PBS20" s="340"/>
      <c r="PBT20" s="340"/>
      <c r="PBU20" s="340"/>
      <c r="PBV20" s="340"/>
      <c r="PBW20" s="340"/>
      <c r="PBX20" s="340"/>
      <c r="PBY20" s="340"/>
      <c r="PBZ20" s="340"/>
      <c r="PCA20" s="340"/>
      <c r="PCB20" s="340"/>
      <c r="PCC20" s="340"/>
      <c r="PCD20" s="340"/>
      <c r="PCE20" s="340"/>
      <c r="PCF20" s="340"/>
      <c r="PCG20" s="340"/>
      <c r="PCH20" s="340"/>
      <c r="PCI20" s="340"/>
      <c r="PCJ20" s="340"/>
      <c r="PCK20" s="340"/>
      <c r="PCL20" s="340"/>
      <c r="PCM20" s="340"/>
      <c r="PCN20" s="340"/>
      <c r="PCO20" s="340"/>
      <c r="PCP20" s="340"/>
      <c r="PCQ20" s="340"/>
      <c r="PCR20" s="340"/>
      <c r="PCS20" s="340"/>
      <c r="PCT20" s="340"/>
      <c r="PCU20" s="340"/>
      <c r="PCV20" s="340"/>
      <c r="PCW20" s="340"/>
      <c r="PCX20" s="340"/>
      <c r="PCY20" s="340"/>
      <c r="PCZ20" s="340"/>
      <c r="PDA20" s="340"/>
      <c r="PDB20" s="340"/>
      <c r="PDC20" s="340"/>
      <c r="PDD20" s="340"/>
      <c r="PDE20" s="340"/>
      <c r="PDF20" s="340"/>
      <c r="PDG20" s="340"/>
      <c r="PDH20" s="340"/>
      <c r="PDI20" s="340"/>
      <c r="PDJ20" s="340"/>
      <c r="PDK20" s="340"/>
      <c r="PDL20" s="340"/>
      <c r="PDM20" s="340"/>
      <c r="PDN20" s="340"/>
      <c r="PDO20" s="340"/>
      <c r="PDP20" s="340"/>
      <c r="PDQ20" s="340"/>
      <c r="PDR20" s="340"/>
      <c r="PDS20" s="340"/>
      <c r="PDT20" s="340"/>
      <c r="PDU20" s="340"/>
      <c r="PDV20" s="340"/>
      <c r="PDW20" s="340"/>
      <c r="PDX20" s="340"/>
      <c r="PDY20" s="340"/>
      <c r="PDZ20" s="340"/>
      <c r="PEA20" s="340"/>
      <c r="PEB20" s="340"/>
      <c r="PEC20" s="340"/>
      <c r="PED20" s="340"/>
      <c r="PEE20" s="340"/>
      <c r="PEF20" s="340"/>
      <c r="PEG20" s="340"/>
      <c r="PEH20" s="340"/>
      <c r="PEI20" s="340"/>
      <c r="PEJ20" s="340"/>
      <c r="PEK20" s="340"/>
      <c r="PEL20" s="340"/>
      <c r="PEM20" s="340"/>
      <c r="PEN20" s="340"/>
      <c r="PEO20" s="340"/>
      <c r="PEP20" s="340"/>
      <c r="PEQ20" s="340"/>
      <c r="PER20" s="340"/>
      <c r="PES20" s="340"/>
      <c r="PET20" s="340"/>
      <c r="PEU20" s="340"/>
      <c r="PEV20" s="340"/>
      <c r="PEW20" s="340"/>
      <c r="PEX20" s="340"/>
      <c r="PEY20" s="340"/>
      <c r="PEZ20" s="340"/>
      <c r="PFA20" s="340"/>
      <c r="PFB20" s="340"/>
      <c r="PFC20" s="340"/>
      <c r="PFD20" s="340"/>
      <c r="PFE20" s="340"/>
      <c r="PFF20" s="340"/>
      <c r="PFG20" s="340"/>
      <c r="PFH20" s="340"/>
      <c r="PFI20" s="340"/>
      <c r="PFJ20" s="340"/>
      <c r="PFK20" s="340"/>
      <c r="PFL20" s="340"/>
      <c r="PFM20" s="340"/>
      <c r="PFN20" s="340"/>
      <c r="PFO20" s="340"/>
      <c r="PFP20" s="340"/>
      <c r="PFQ20" s="340"/>
      <c r="PFR20" s="340"/>
      <c r="PFS20" s="340"/>
      <c r="PFT20" s="340"/>
      <c r="PFU20" s="340"/>
      <c r="PFV20" s="340"/>
      <c r="PFW20" s="340"/>
      <c r="PFX20" s="340"/>
      <c r="PFY20" s="340"/>
      <c r="PFZ20" s="340"/>
      <c r="PGA20" s="340"/>
      <c r="PGB20" s="340"/>
      <c r="PGC20" s="340"/>
      <c r="PGD20" s="340"/>
      <c r="PGE20" s="340"/>
      <c r="PGF20" s="340"/>
      <c r="PGG20" s="340"/>
      <c r="PGH20" s="340"/>
      <c r="PGI20" s="340"/>
      <c r="PGJ20" s="340"/>
      <c r="PGK20" s="340"/>
      <c r="PGL20" s="340"/>
      <c r="PGM20" s="340"/>
      <c r="PGN20" s="340"/>
      <c r="PGO20" s="340"/>
      <c r="PGP20" s="340"/>
      <c r="PGQ20" s="340"/>
      <c r="PGR20" s="340"/>
      <c r="PGS20" s="340"/>
      <c r="PGT20" s="340"/>
      <c r="PGU20" s="340"/>
      <c r="PGV20" s="340"/>
      <c r="PGW20" s="340"/>
      <c r="PGX20" s="340"/>
      <c r="PGY20" s="340"/>
      <c r="PGZ20" s="340"/>
      <c r="PHA20" s="340"/>
      <c r="PHB20" s="340"/>
      <c r="PHC20" s="340"/>
      <c r="PHD20" s="340"/>
      <c r="PHE20" s="340"/>
      <c r="PHF20" s="340"/>
      <c r="PHG20" s="340"/>
      <c r="PHH20" s="340"/>
      <c r="PHI20" s="340"/>
      <c r="PHJ20" s="340"/>
      <c r="PHK20" s="340"/>
      <c r="PHL20" s="340"/>
      <c r="PHM20" s="340"/>
      <c r="PHN20" s="340"/>
      <c r="PHO20" s="340"/>
      <c r="PHP20" s="340"/>
      <c r="PHQ20" s="340"/>
      <c r="PHR20" s="340"/>
      <c r="PHS20" s="340"/>
      <c r="PHT20" s="340"/>
      <c r="PHU20" s="340"/>
      <c r="PHV20" s="340"/>
      <c r="PHW20" s="340"/>
      <c r="PHX20" s="340"/>
      <c r="PHY20" s="340"/>
      <c r="PHZ20" s="340"/>
      <c r="PIA20" s="340"/>
      <c r="PIB20" s="340"/>
      <c r="PIC20" s="340"/>
      <c r="PID20" s="340"/>
      <c r="PIE20" s="340"/>
      <c r="PIF20" s="340"/>
      <c r="PIG20" s="340"/>
      <c r="PIH20" s="340"/>
      <c r="PII20" s="340"/>
      <c r="PIJ20" s="340"/>
      <c r="PIK20" s="340"/>
      <c r="PIL20" s="340"/>
      <c r="PIM20" s="340"/>
      <c r="PIN20" s="340"/>
      <c r="PIO20" s="340"/>
      <c r="PIP20" s="340"/>
      <c r="PIQ20" s="340"/>
      <c r="PIR20" s="340"/>
      <c r="PIS20" s="340"/>
      <c r="PIT20" s="340"/>
      <c r="PIU20" s="340"/>
      <c r="PIV20" s="340"/>
      <c r="PIW20" s="340"/>
      <c r="PIX20" s="340"/>
      <c r="PIY20" s="340"/>
      <c r="PIZ20" s="340"/>
      <c r="PJA20" s="340"/>
      <c r="PJB20" s="340"/>
      <c r="PJC20" s="340"/>
      <c r="PJD20" s="340"/>
      <c r="PJE20" s="340"/>
      <c r="PJF20" s="340"/>
      <c r="PJG20" s="340"/>
      <c r="PJH20" s="340"/>
      <c r="PJI20" s="340"/>
      <c r="PJJ20" s="340"/>
      <c r="PJK20" s="340"/>
      <c r="PJL20" s="340"/>
      <c r="PJM20" s="340"/>
      <c r="PJN20" s="340"/>
      <c r="PJO20" s="340"/>
      <c r="PJP20" s="340"/>
      <c r="PJQ20" s="340"/>
      <c r="PJR20" s="340"/>
      <c r="PJS20" s="340"/>
      <c r="PJT20" s="340"/>
      <c r="PJU20" s="340"/>
      <c r="PJV20" s="340"/>
      <c r="PJW20" s="340"/>
      <c r="PJX20" s="340"/>
      <c r="PJY20" s="340"/>
      <c r="PJZ20" s="340"/>
      <c r="PKA20" s="340"/>
      <c r="PKB20" s="340"/>
      <c r="PKC20" s="340"/>
      <c r="PKD20" s="340"/>
      <c r="PKE20" s="340"/>
      <c r="PKF20" s="340"/>
      <c r="PKG20" s="340"/>
      <c r="PKH20" s="340"/>
      <c r="PKI20" s="340"/>
      <c r="PKJ20" s="340"/>
      <c r="PKK20" s="340"/>
      <c r="PKL20" s="340"/>
      <c r="PKM20" s="340"/>
      <c r="PKN20" s="340"/>
      <c r="PKO20" s="340"/>
      <c r="PKP20" s="340"/>
      <c r="PKQ20" s="340"/>
      <c r="PKR20" s="340"/>
      <c r="PKS20" s="340"/>
      <c r="PKT20" s="340"/>
      <c r="PKU20" s="340"/>
      <c r="PKV20" s="340"/>
      <c r="PKW20" s="340"/>
      <c r="PKX20" s="340"/>
      <c r="PKY20" s="340"/>
      <c r="PKZ20" s="340"/>
      <c r="PLA20" s="340"/>
      <c r="PLB20" s="340"/>
      <c r="PLC20" s="340"/>
      <c r="PLD20" s="340"/>
      <c r="PLE20" s="340"/>
      <c r="PLF20" s="340"/>
      <c r="PLG20" s="340"/>
      <c r="PLH20" s="340"/>
      <c r="PLI20" s="340"/>
      <c r="PLJ20" s="340"/>
      <c r="PLK20" s="340"/>
      <c r="PLL20" s="340"/>
      <c r="PLM20" s="340"/>
      <c r="PLN20" s="340"/>
      <c r="PLO20" s="340"/>
      <c r="PLP20" s="340"/>
      <c r="PLQ20" s="340"/>
      <c r="PLR20" s="340"/>
      <c r="PLS20" s="340"/>
      <c r="PLT20" s="340"/>
      <c r="PLU20" s="340"/>
      <c r="PLV20" s="340"/>
      <c r="PLW20" s="340"/>
      <c r="PLX20" s="340"/>
      <c r="PLY20" s="340"/>
      <c r="PLZ20" s="340"/>
      <c r="PMA20" s="340"/>
      <c r="PMB20" s="340"/>
      <c r="PMC20" s="340"/>
      <c r="PMD20" s="340"/>
      <c r="PME20" s="340"/>
      <c r="PMF20" s="340"/>
      <c r="PMG20" s="340"/>
      <c r="PMH20" s="340"/>
      <c r="PMI20" s="340"/>
      <c r="PMJ20" s="340"/>
      <c r="PMK20" s="340"/>
      <c r="PML20" s="340"/>
      <c r="PMM20" s="340"/>
      <c r="PMN20" s="340"/>
      <c r="PMO20" s="340"/>
      <c r="PMP20" s="340"/>
      <c r="PMQ20" s="340"/>
      <c r="PMR20" s="340"/>
      <c r="PMS20" s="340"/>
      <c r="PMT20" s="340"/>
      <c r="PMU20" s="340"/>
      <c r="PMV20" s="340"/>
      <c r="PMW20" s="340"/>
      <c r="PMX20" s="340"/>
      <c r="PMY20" s="340"/>
      <c r="PMZ20" s="340"/>
      <c r="PNA20" s="340"/>
      <c r="PNB20" s="340"/>
      <c r="PNC20" s="340"/>
      <c r="PND20" s="340"/>
      <c r="PNE20" s="340"/>
      <c r="PNF20" s="340"/>
      <c r="PNG20" s="340"/>
      <c r="PNH20" s="340"/>
      <c r="PNI20" s="340"/>
      <c r="PNJ20" s="340"/>
      <c r="PNK20" s="340"/>
      <c r="PNL20" s="340"/>
      <c r="PNM20" s="340"/>
      <c r="PNN20" s="340"/>
      <c r="PNO20" s="340"/>
      <c r="PNP20" s="340"/>
      <c r="PNQ20" s="340"/>
      <c r="PNR20" s="340"/>
      <c r="PNS20" s="340"/>
      <c r="PNT20" s="340"/>
      <c r="PNU20" s="340"/>
      <c r="PNV20" s="340"/>
      <c r="PNW20" s="340"/>
      <c r="PNX20" s="340"/>
      <c r="PNY20" s="340"/>
      <c r="PNZ20" s="340"/>
      <c r="POA20" s="340"/>
      <c r="POB20" s="340"/>
      <c r="POC20" s="340"/>
      <c r="POD20" s="340"/>
      <c r="POE20" s="340"/>
      <c r="POF20" s="340"/>
      <c r="POG20" s="340"/>
      <c r="POH20" s="340"/>
      <c r="POI20" s="340"/>
      <c r="POJ20" s="340"/>
      <c r="POK20" s="340"/>
      <c r="POL20" s="340"/>
      <c r="POM20" s="340"/>
      <c r="PON20" s="340"/>
      <c r="POO20" s="340"/>
      <c r="POP20" s="340"/>
      <c r="POQ20" s="340"/>
      <c r="POR20" s="340"/>
      <c r="POS20" s="340"/>
      <c r="POT20" s="340"/>
      <c r="POU20" s="340"/>
      <c r="POV20" s="340"/>
      <c r="POW20" s="340"/>
      <c r="POX20" s="340"/>
      <c r="POY20" s="340"/>
      <c r="POZ20" s="340"/>
      <c r="PPA20" s="340"/>
      <c r="PPB20" s="340"/>
      <c r="PPC20" s="340"/>
      <c r="PPD20" s="340"/>
      <c r="PPE20" s="340"/>
      <c r="PPF20" s="340"/>
      <c r="PPG20" s="340"/>
      <c r="PPH20" s="340"/>
      <c r="PPI20" s="340"/>
      <c r="PPJ20" s="340"/>
      <c r="PPK20" s="340"/>
      <c r="PPL20" s="340"/>
      <c r="PPM20" s="340"/>
      <c r="PPN20" s="340"/>
      <c r="PPO20" s="340"/>
      <c r="PPP20" s="340"/>
      <c r="PPQ20" s="340"/>
      <c r="PPR20" s="340"/>
      <c r="PPS20" s="340"/>
      <c r="PPT20" s="340"/>
      <c r="PPU20" s="340"/>
      <c r="PPV20" s="340"/>
      <c r="PPW20" s="340"/>
      <c r="PPX20" s="340"/>
      <c r="PPY20" s="340"/>
      <c r="PPZ20" s="340"/>
      <c r="PQA20" s="340"/>
      <c r="PQB20" s="340"/>
      <c r="PQC20" s="340"/>
      <c r="PQD20" s="340"/>
      <c r="PQE20" s="340"/>
      <c r="PQF20" s="340"/>
      <c r="PQG20" s="340"/>
      <c r="PQH20" s="340"/>
      <c r="PQI20" s="340"/>
      <c r="PQJ20" s="340"/>
      <c r="PQK20" s="340"/>
      <c r="PQL20" s="340"/>
      <c r="PQM20" s="340"/>
      <c r="PQN20" s="340"/>
      <c r="PQO20" s="340"/>
      <c r="PQP20" s="340"/>
      <c r="PQQ20" s="340"/>
      <c r="PQR20" s="340"/>
      <c r="PQS20" s="340"/>
      <c r="PQT20" s="340"/>
      <c r="PQU20" s="340"/>
      <c r="PQV20" s="340"/>
      <c r="PQW20" s="340"/>
      <c r="PQX20" s="340"/>
      <c r="PQY20" s="340"/>
      <c r="PQZ20" s="340"/>
      <c r="PRA20" s="340"/>
      <c r="PRB20" s="340"/>
      <c r="PRC20" s="340"/>
      <c r="PRD20" s="340"/>
      <c r="PRE20" s="340"/>
      <c r="PRF20" s="340"/>
      <c r="PRG20" s="340"/>
      <c r="PRH20" s="340"/>
      <c r="PRI20" s="340"/>
      <c r="PRJ20" s="340"/>
      <c r="PRK20" s="340"/>
      <c r="PRL20" s="340"/>
      <c r="PRM20" s="340"/>
      <c r="PRN20" s="340"/>
      <c r="PRO20" s="340"/>
      <c r="PRP20" s="340"/>
      <c r="PRQ20" s="340"/>
      <c r="PRR20" s="340"/>
      <c r="PRS20" s="340"/>
      <c r="PRT20" s="340"/>
      <c r="PRU20" s="340"/>
      <c r="PRV20" s="340"/>
      <c r="PRW20" s="340"/>
      <c r="PRX20" s="340"/>
      <c r="PRY20" s="340"/>
      <c r="PRZ20" s="340"/>
      <c r="PSA20" s="340"/>
      <c r="PSB20" s="340"/>
      <c r="PSC20" s="340"/>
      <c r="PSD20" s="340"/>
      <c r="PSE20" s="340"/>
      <c r="PSF20" s="340"/>
      <c r="PSG20" s="340"/>
      <c r="PSH20" s="340"/>
      <c r="PSI20" s="340"/>
      <c r="PSJ20" s="340"/>
      <c r="PSK20" s="340"/>
      <c r="PSL20" s="340"/>
      <c r="PSM20" s="340"/>
      <c r="PSN20" s="340"/>
      <c r="PSO20" s="340"/>
      <c r="PSP20" s="340"/>
      <c r="PSQ20" s="340"/>
      <c r="PSR20" s="340"/>
      <c r="PSS20" s="340"/>
      <c r="PST20" s="340"/>
      <c r="PSU20" s="340"/>
      <c r="PSV20" s="340"/>
      <c r="PSW20" s="340"/>
      <c r="PSX20" s="340"/>
      <c r="PSY20" s="340"/>
      <c r="PSZ20" s="340"/>
      <c r="PTA20" s="340"/>
      <c r="PTB20" s="340"/>
      <c r="PTC20" s="340"/>
      <c r="PTD20" s="340"/>
      <c r="PTE20" s="340"/>
      <c r="PTF20" s="340"/>
      <c r="PTG20" s="340"/>
      <c r="PTH20" s="340"/>
      <c r="PTI20" s="340"/>
      <c r="PTJ20" s="340"/>
      <c r="PTK20" s="340"/>
      <c r="PTL20" s="340"/>
      <c r="PTM20" s="340"/>
      <c r="PTN20" s="340"/>
      <c r="PTO20" s="340"/>
      <c r="PTP20" s="340"/>
      <c r="PTQ20" s="340"/>
      <c r="PTR20" s="340"/>
      <c r="PTS20" s="340"/>
      <c r="PTT20" s="340"/>
      <c r="PTU20" s="340"/>
      <c r="PTV20" s="340"/>
      <c r="PTW20" s="340"/>
      <c r="PTX20" s="340"/>
      <c r="PTY20" s="340"/>
      <c r="PTZ20" s="340"/>
      <c r="PUA20" s="340"/>
      <c r="PUB20" s="340"/>
      <c r="PUC20" s="340"/>
      <c r="PUD20" s="340"/>
      <c r="PUE20" s="340"/>
      <c r="PUF20" s="340"/>
      <c r="PUG20" s="340"/>
      <c r="PUH20" s="340"/>
      <c r="PUI20" s="340"/>
      <c r="PUJ20" s="340"/>
      <c r="PUK20" s="340"/>
      <c r="PUL20" s="340"/>
      <c r="PUM20" s="340"/>
      <c r="PUN20" s="340"/>
      <c r="PUO20" s="340"/>
      <c r="PUP20" s="340"/>
      <c r="PUQ20" s="340"/>
      <c r="PUR20" s="340"/>
      <c r="PUS20" s="340"/>
      <c r="PUT20" s="340"/>
      <c r="PUU20" s="340"/>
      <c r="PUV20" s="340"/>
      <c r="PUW20" s="340"/>
      <c r="PUX20" s="340"/>
      <c r="PUY20" s="340"/>
      <c r="PUZ20" s="340"/>
      <c r="PVA20" s="340"/>
      <c r="PVB20" s="340"/>
      <c r="PVC20" s="340"/>
      <c r="PVD20" s="340"/>
      <c r="PVE20" s="340"/>
      <c r="PVF20" s="340"/>
      <c r="PVG20" s="340"/>
      <c r="PVH20" s="340"/>
      <c r="PVI20" s="340"/>
      <c r="PVJ20" s="340"/>
      <c r="PVK20" s="340"/>
      <c r="PVL20" s="340"/>
      <c r="PVM20" s="340"/>
      <c r="PVN20" s="340"/>
      <c r="PVO20" s="340"/>
      <c r="PVP20" s="340"/>
      <c r="PVQ20" s="340"/>
      <c r="PVR20" s="340"/>
      <c r="PVS20" s="340"/>
      <c r="PVT20" s="340"/>
      <c r="PVU20" s="340"/>
      <c r="PVV20" s="340"/>
      <c r="PVW20" s="340"/>
      <c r="PVX20" s="340"/>
      <c r="PVY20" s="340"/>
      <c r="PVZ20" s="340"/>
      <c r="PWA20" s="340"/>
      <c r="PWB20" s="340"/>
      <c r="PWC20" s="340"/>
      <c r="PWD20" s="340"/>
      <c r="PWE20" s="340"/>
      <c r="PWF20" s="340"/>
      <c r="PWG20" s="340"/>
      <c r="PWH20" s="340"/>
      <c r="PWI20" s="340"/>
      <c r="PWJ20" s="340"/>
      <c r="PWK20" s="340"/>
      <c r="PWL20" s="340"/>
      <c r="PWM20" s="340"/>
      <c r="PWN20" s="340"/>
      <c r="PWO20" s="340"/>
      <c r="PWP20" s="340"/>
      <c r="PWQ20" s="340"/>
      <c r="PWR20" s="340"/>
      <c r="PWS20" s="340"/>
      <c r="PWT20" s="340"/>
      <c r="PWU20" s="340"/>
      <c r="PWV20" s="340"/>
      <c r="PWW20" s="340"/>
      <c r="PWX20" s="340"/>
      <c r="PWY20" s="340"/>
      <c r="PWZ20" s="340"/>
      <c r="PXA20" s="340"/>
      <c r="PXB20" s="340"/>
      <c r="PXC20" s="340"/>
      <c r="PXD20" s="340"/>
      <c r="PXE20" s="340"/>
      <c r="PXF20" s="340"/>
      <c r="PXG20" s="340"/>
      <c r="PXH20" s="340"/>
      <c r="PXI20" s="340"/>
      <c r="PXJ20" s="340"/>
      <c r="PXK20" s="340"/>
      <c r="PXL20" s="340"/>
      <c r="PXM20" s="340"/>
      <c r="PXN20" s="340"/>
      <c r="PXO20" s="340"/>
      <c r="PXP20" s="340"/>
      <c r="PXQ20" s="340"/>
      <c r="PXR20" s="340"/>
      <c r="PXS20" s="340"/>
      <c r="PXT20" s="340"/>
      <c r="PXU20" s="340"/>
      <c r="PXV20" s="340"/>
      <c r="PXW20" s="340"/>
      <c r="PXX20" s="340"/>
      <c r="PXY20" s="340"/>
      <c r="PXZ20" s="340"/>
      <c r="PYA20" s="340"/>
      <c r="PYB20" s="340"/>
      <c r="PYC20" s="340"/>
      <c r="PYD20" s="340"/>
      <c r="PYE20" s="340"/>
      <c r="PYF20" s="340"/>
      <c r="PYG20" s="340"/>
      <c r="PYH20" s="340"/>
      <c r="PYI20" s="340"/>
      <c r="PYJ20" s="340"/>
      <c r="PYK20" s="340"/>
      <c r="PYL20" s="340"/>
      <c r="PYM20" s="340"/>
      <c r="PYN20" s="340"/>
      <c r="PYO20" s="340"/>
      <c r="PYP20" s="340"/>
      <c r="PYQ20" s="340"/>
      <c r="PYR20" s="340"/>
      <c r="PYS20" s="340"/>
      <c r="PYT20" s="340"/>
      <c r="PYU20" s="340"/>
      <c r="PYV20" s="340"/>
      <c r="PYW20" s="340"/>
      <c r="PYX20" s="340"/>
      <c r="PYY20" s="340"/>
      <c r="PYZ20" s="340"/>
      <c r="PZA20" s="340"/>
      <c r="PZB20" s="340"/>
      <c r="PZC20" s="340"/>
      <c r="PZD20" s="340"/>
      <c r="PZE20" s="340"/>
      <c r="PZF20" s="340"/>
      <c r="PZG20" s="340"/>
      <c r="PZH20" s="340"/>
      <c r="PZI20" s="340"/>
      <c r="PZJ20" s="340"/>
      <c r="PZK20" s="340"/>
      <c r="PZL20" s="340"/>
      <c r="PZM20" s="340"/>
      <c r="PZN20" s="340"/>
      <c r="PZO20" s="340"/>
      <c r="PZP20" s="340"/>
      <c r="PZQ20" s="340"/>
      <c r="PZR20" s="340"/>
      <c r="PZS20" s="340"/>
      <c r="PZT20" s="340"/>
      <c r="PZU20" s="340"/>
      <c r="PZV20" s="340"/>
      <c r="PZW20" s="340"/>
      <c r="PZX20" s="340"/>
      <c r="PZY20" s="340"/>
      <c r="PZZ20" s="340"/>
      <c r="QAA20" s="340"/>
      <c r="QAB20" s="340"/>
      <c r="QAC20" s="340"/>
      <c r="QAD20" s="340"/>
      <c r="QAE20" s="340"/>
      <c r="QAF20" s="340"/>
      <c r="QAG20" s="340"/>
      <c r="QAH20" s="340"/>
      <c r="QAI20" s="340"/>
      <c r="QAJ20" s="340"/>
      <c r="QAK20" s="340"/>
      <c r="QAL20" s="340"/>
      <c r="QAM20" s="340"/>
      <c r="QAN20" s="340"/>
      <c r="QAO20" s="340"/>
      <c r="QAP20" s="340"/>
      <c r="QAQ20" s="340"/>
      <c r="QAR20" s="340"/>
      <c r="QAS20" s="340"/>
      <c r="QAT20" s="340"/>
      <c r="QAU20" s="340"/>
      <c r="QAV20" s="340"/>
      <c r="QAW20" s="340"/>
      <c r="QAX20" s="340"/>
      <c r="QAY20" s="340"/>
      <c r="QAZ20" s="340"/>
      <c r="QBA20" s="340"/>
      <c r="QBB20" s="340"/>
      <c r="QBC20" s="340"/>
      <c r="QBD20" s="340"/>
      <c r="QBE20" s="340"/>
      <c r="QBF20" s="340"/>
      <c r="QBG20" s="340"/>
      <c r="QBH20" s="340"/>
      <c r="QBI20" s="340"/>
      <c r="QBJ20" s="340"/>
      <c r="QBK20" s="340"/>
      <c r="QBL20" s="340"/>
      <c r="QBM20" s="340"/>
      <c r="QBN20" s="340"/>
      <c r="QBO20" s="340"/>
      <c r="QBP20" s="340"/>
      <c r="QBQ20" s="340"/>
      <c r="QBR20" s="340"/>
      <c r="QBS20" s="340"/>
      <c r="QBT20" s="340"/>
      <c r="QBU20" s="340"/>
      <c r="QBV20" s="340"/>
      <c r="QBW20" s="340"/>
      <c r="QBX20" s="340"/>
      <c r="QBY20" s="340"/>
      <c r="QBZ20" s="340"/>
      <c r="QCA20" s="340"/>
      <c r="QCB20" s="340"/>
      <c r="QCC20" s="340"/>
      <c r="QCD20" s="340"/>
      <c r="QCE20" s="340"/>
      <c r="QCF20" s="340"/>
      <c r="QCG20" s="340"/>
      <c r="QCH20" s="340"/>
      <c r="QCI20" s="340"/>
      <c r="QCJ20" s="340"/>
      <c r="QCK20" s="340"/>
      <c r="QCL20" s="340"/>
      <c r="QCM20" s="340"/>
      <c r="QCN20" s="340"/>
      <c r="QCO20" s="340"/>
      <c r="QCP20" s="340"/>
      <c r="QCQ20" s="340"/>
      <c r="QCR20" s="340"/>
      <c r="QCS20" s="340"/>
      <c r="QCT20" s="340"/>
      <c r="QCU20" s="340"/>
      <c r="QCV20" s="340"/>
      <c r="QCW20" s="340"/>
      <c r="QCX20" s="340"/>
      <c r="QCY20" s="340"/>
      <c r="QCZ20" s="340"/>
      <c r="QDA20" s="340"/>
      <c r="QDB20" s="340"/>
      <c r="QDC20" s="340"/>
      <c r="QDD20" s="340"/>
      <c r="QDE20" s="340"/>
      <c r="QDF20" s="340"/>
      <c r="QDG20" s="340"/>
      <c r="QDH20" s="340"/>
      <c r="QDI20" s="340"/>
      <c r="QDJ20" s="340"/>
      <c r="QDK20" s="340"/>
      <c r="QDL20" s="340"/>
      <c r="QDM20" s="340"/>
      <c r="QDN20" s="340"/>
      <c r="QDO20" s="340"/>
      <c r="QDP20" s="340"/>
      <c r="QDQ20" s="340"/>
      <c r="QDR20" s="340"/>
      <c r="QDS20" s="340"/>
      <c r="QDT20" s="340"/>
      <c r="QDU20" s="340"/>
      <c r="QDV20" s="340"/>
      <c r="QDW20" s="340"/>
      <c r="QDX20" s="340"/>
      <c r="QDY20" s="340"/>
      <c r="QDZ20" s="340"/>
      <c r="QEA20" s="340"/>
      <c r="QEB20" s="340"/>
      <c r="QEC20" s="340"/>
      <c r="QED20" s="340"/>
      <c r="QEE20" s="340"/>
      <c r="QEF20" s="340"/>
      <c r="QEG20" s="340"/>
      <c r="QEH20" s="340"/>
      <c r="QEI20" s="340"/>
      <c r="QEJ20" s="340"/>
      <c r="QEK20" s="340"/>
      <c r="QEL20" s="340"/>
      <c r="QEM20" s="340"/>
      <c r="QEN20" s="340"/>
      <c r="QEO20" s="340"/>
      <c r="QEP20" s="340"/>
      <c r="QEQ20" s="340"/>
      <c r="QER20" s="340"/>
      <c r="QES20" s="340"/>
      <c r="QET20" s="340"/>
      <c r="QEU20" s="340"/>
      <c r="QEV20" s="340"/>
      <c r="QEW20" s="340"/>
      <c r="QEX20" s="340"/>
      <c r="QEY20" s="340"/>
      <c r="QEZ20" s="340"/>
      <c r="QFA20" s="340"/>
      <c r="QFB20" s="340"/>
      <c r="QFC20" s="340"/>
      <c r="QFD20" s="340"/>
      <c r="QFE20" s="340"/>
      <c r="QFF20" s="340"/>
      <c r="QFG20" s="340"/>
      <c r="QFH20" s="340"/>
      <c r="QFI20" s="340"/>
      <c r="QFJ20" s="340"/>
      <c r="QFK20" s="340"/>
      <c r="QFL20" s="340"/>
      <c r="QFM20" s="340"/>
      <c r="QFN20" s="340"/>
      <c r="QFO20" s="340"/>
      <c r="QFP20" s="340"/>
      <c r="QFQ20" s="340"/>
      <c r="QFR20" s="340"/>
      <c r="QFS20" s="340"/>
      <c r="QFT20" s="340"/>
      <c r="QFU20" s="340"/>
      <c r="QFV20" s="340"/>
      <c r="QFW20" s="340"/>
      <c r="QFX20" s="340"/>
      <c r="QFY20" s="340"/>
      <c r="QFZ20" s="340"/>
      <c r="QGA20" s="340"/>
      <c r="QGB20" s="340"/>
      <c r="QGC20" s="340"/>
      <c r="QGD20" s="340"/>
      <c r="QGE20" s="340"/>
      <c r="QGF20" s="340"/>
      <c r="QGG20" s="340"/>
      <c r="QGH20" s="340"/>
      <c r="QGI20" s="340"/>
      <c r="QGJ20" s="340"/>
      <c r="QGK20" s="340"/>
      <c r="QGL20" s="340"/>
      <c r="QGM20" s="340"/>
      <c r="QGN20" s="340"/>
      <c r="QGO20" s="340"/>
      <c r="QGP20" s="340"/>
      <c r="QGQ20" s="340"/>
      <c r="QGR20" s="340"/>
      <c r="QGS20" s="340"/>
      <c r="QGT20" s="340"/>
      <c r="QGU20" s="340"/>
      <c r="QGV20" s="340"/>
      <c r="QGW20" s="340"/>
      <c r="QGX20" s="340"/>
      <c r="QGY20" s="340"/>
      <c r="QGZ20" s="340"/>
      <c r="QHA20" s="340"/>
      <c r="QHB20" s="340"/>
      <c r="QHC20" s="340"/>
      <c r="QHD20" s="340"/>
      <c r="QHE20" s="340"/>
      <c r="QHF20" s="340"/>
      <c r="QHG20" s="340"/>
      <c r="QHH20" s="340"/>
      <c r="QHI20" s="340"/>
      <c r="QHJ20" s="340"/>
      <c r="QHK20" s="340"/>
      <c r="QHL20" s="340"/>
      <c r="QHM20" s="340"/>
      <c r="QHN20" s="340"/>
      <c r="QHO20" s="340"/>
      <c r="QHP20" s="340"/>
      <c r="QHQ20" s="340"/>
      <c r="QHR20" s="340"/>
      <c r="QHS20" s="340"/>
      <c r="QHT20" s="340"/>
      <c r="QHU20" s="340"/>
      <c r="QHV20" s="340"/>
      <c r="QHW20" s="340"/>
      <c r="QHX20" s="340"/>
      <c r="QHY20" s="340"/>
      <c r="QHZ20" s="340"/>
      <c r="QIA20" s="340"/>
      <c r="QIB20" s="340"/>
      <c r="QIC20" s="340"/>
      <c r="QID20" s="340"/>
      <c r="QIE20" s="340"/>
      <c r="QIF20" s="340"/>
      <c r="QIG20" s="340"/>
      <c r="QIH20" s="340"/>
      <c r="QII20" s="340"/>
      <c r="QIJ20" s="340"/>
      <c r="QIK20" s="340"/>
      <c r="QIL20" s="340"/>
      <c r="QIM20" s="340"/>
      <c r="QIN20" s="340"/>
      <c r="QIO20" s="340"/>
      <c r="QIP20" s="340"/>
      <c r="QIQ20" s="340"/>
      <c r="QIR20" s="340"/>
      <c r="QIS20" s="340"/>
      <c r="QIT20" s="340"/>
      <c r="QIU20" s="340"/>
      <c r="QIV20" s="340"/>
      <c r="QIW20" s="340"/>
      <c r="QIX20" s="340"/>
      <c r="QIY20" s="340"/>
      <c r="QIZ20" s="340"/>
      <c r="QJA20" s="340"/>
      <c r="QJB20" s="340"/>
      <c r="QJC20" s="340"/>
      <c r="QJD20" s="340"/>
      <c r="QJE20" s="340"/>
      <c r="QJF20" s="340"/>
      <c r="QJG20" s="340"/>
      <c r="QJH20" s="340"/>
      <c r="QJI20" s="340"/>
      <c r="QJJ20" s="340"/>
      <c r="QJK20" s="340"/>
      <c r="QJL20" s="340"/>
      <c r="QJM20" s="340"/>
      <c r="QJN20" s="340"/>
      <c r="QJO20" s="340"/>
      <c r="QJP20" s="340"/>
      <c r="QJQ20" s="340"/>
      <c r="QJR20" s="340"/>
      <c r="QJS20" s="340"/>
      <c r="QJT20" s="340"/>
      <c r="QJU20" s="340"/>
      <c r="QJV20" s="340"/>
      <c r="QJW20" s="340"/>
      <c r="QJX20" s="340"/>
      <c r="QJY20" s="340"/>
      <c r="QJZ20" s="340"/>
      <c r="QKA20" s="340"/>
      <c r="QKB20" s="340"/>
      <c r="QKC20" s="340"/>
      <c r="QKD20" s="340"/>
      <c r="QKE20" s="340"/>
      <c r="QKF20" s="340"/>
      <c r="QKG20" s="340"/>
      <c r="QKH20" s="340"/>
      <c r="QKI20" s="340"/>
      <c r="QKJ20" s="340"/>
      <c r="QKK20" s="340"/>
      <c r="QKL20" s="340"/>
      <c r="QKM20" s="340"/>
      <c r="QKN20" s="340"/>
      <c r="QKO20" s="340"/>
      <c r="QKP20" s="340"/>
      <c r="QKQ20" s="340"/>
      <c r="QKR20" s="340"/>
      <c r="QKS20" s="340"/>
      <c r="QKT20" s="340"/>
      <c r="QKU20" s="340"/>
      <c r="QKV20" s="340"/>
      <c r="QKW20" s="340"/>
      <c r="QKX20" s="340"/>
      <c r="QKY20" s="340"/>
      <c r="QKZ20" s="340"/>
      <c r="QLA20" s="340"/>
      <c r="QLB20" s="340"/>
      <c r="QLC20" s="340"/>
      <c r="QLD20" s="340"/>
      <c r="QLE20" s="340"/>
      <c r="QLF20" s="340"/>
      <c r="QLG20" s="340"/>
      <c r="QLH20" s="340"/>
      <c r="QLI20" s="340"/>
      <c r="QLJ20" s="340"/>
      <c r="QLK20" s="340"/>
      <c r="QLL20" s="340"/>
      <c r="QLM20" s="340"/>
      <c r="QLN20" s="340"/>
      <c r="QLO20" s="340"/>
      <c r="QLP20" s="340"/>
      <c r="QLQ20" s="340"/>
      <c r="QLR20" s="340"/>
      <c r="QLS20" s="340"/>
      <c r="QLT20" s="340"/>
      <c r="QLU20" s="340"/>
      <c r="QLV20" s="340"/>
      <c r="QLW20" s="340"/>
      <c r="QLX20" s="340"/>
      <c r="QLY20" s="340"/>
      <c r="QLZ20" s="340"/>
      <c r="QMA20" s="340"/>
      <c r="QMB20" s="340"/>
      <c r="QMC20" s="340"/>
      <c r="QMD20" s="340"/>
      <c r="QME20" s="340"/>
      <c r="QMF20" s="340"/>
      <c r="QMG20" s="340"/>
      <c r="QMH20" s="340"/>
      <c r="QMI20" s="340"/>
      <c r="QMJ20" s="340"/>
      <c r="QMK20" s="340"/>
      <c r="QML20" s="340"/>
      <c r="QMM20" s="340"/>
      <c r="QMN20" s="340"/>
      <c r="QMO20" s="340"/>
      <c r="QMP20" s="340"/>
      <c r="QMQ20" s="340"/>
      <c r="QMR20" s="340"/>
      <c r="QMS20" s="340"/>
      <c r="QMT20" s="340"/>
      <c r="QMU20" s="340"/>
      <c r="QMV20" s="340"/>
      <c r="QMW20" s="340"/>
      <c r="QMX20" s="340"/>
      <c r="QMY20" s="340"/>
      <c r="QMZ20" s="340"/>
      <c r="QNA20" s="340"/>
      <c r="QNB20" s="340"/>
      <c r="QNC20" s="340"/>
      <c r="QND20" s="340"/>
      <c r="QNE20" s="340"/>
      <c r="QNF20" s="340"/>
      <c r="QNG20" s="340"/>
      <c r="QNH20" s="340"/>
      <c r="QNI20" s="340"/>
      <c r="QNJ20" s="340"/>
      <c r="QNK20" s="340"/>
      <c r="QNL20" s="340"/>
      <c r="QNM20" s="340"/>
      <c r="QNN20" s="340"/>
      <c r="QNO20" s="340"/>
      <c r="QNP20" s="340"/>
      <c r="QNQ20" s="340"/>
      <c r="QNR20" s="340"/>
      <c r="QNS20" s="340"/>
      <c r="QNT20" s="340"/>
      <c r="QNU20" s="340"/>
      <c r="QNV20" s="340"/>
      <c r="QNW20" s="340"/>
      <c r="QNX20" s="340"/>
      <c r="QNY20" s="340"/>
      <c r="QNZ20" s="340"/>
      <c r="QOA20" s="340"/>
      <c r="QOB20" s="340"/>
      <c r="QOC20" s="340"/>
      <c r="QOD20" s="340"/>
      <c r="QOE20" s="340"/>
      <c r="QOF20" s="340"/>
      <c r="QOG20" s="340"/>
      <c r="QOH20" s="340"/>
      <c r="QOI20" s="340"/>
      <c r="QOJ20" s="340"/>
      <c r="QOK20" s="340"/>
      <c r="QOL20" s="340"/>
      <c r="QOM20" s="340"/>
      <c r="QON20" s="340"/>
      <c r="QOO20" s="340"/>
      <c r="QOP20" s="340"/>
      <c r="QOQ20" s="340"/>
      <c r="QOR20" s="340"/>
      <c r="QOS20" s="340"/>
      <c r="QOT20" s="340"/>
      <c r="QOU20" s="340"/>
      <c r="QOV20" s="340"/>
      <c r="QOW20" s="340"/>
      <c r="QOX20" s="340"/>
      <c r="QOY20" s="340"/>
      <c r="QOZ20" s="340"/>
      <c r="QPA20" s="340"/>
      <c r="QPB20" s="340"/>
      <c r="QPC20" s="340"/>
      <c r="QPD20" s="340"/>
      <c r="QPE20" s="340"/>
      <c r="QPF20" s="340"/>
      <c r="QPG20" s="340"/>
      <c r="QPH20" s="340"/>
      <c r="QPI20" s="340"/>
      <c r="QPJ20" s="340"/>
      <c r="QPK20" s="340"/>
      <c r="QPL20" s="340"/>
      <c r="QPM20" s="340"/>
      <c r="QPN20" s="340"/>
      <c r="QPO20" s="340"/>
      <c r="QPP20" s="340"/>
      <c r="QPQ20" s="340"/>
      <c r="QPR20" s="340"/>
      <c r="QPS20" s="340"/>
      <c r="QPT20" s="340"/>
      <c r="QPU20" s="340"/>
      <c r="QPV20" s="340"/>
      <c r="QPW20" s="340"/>
      <c r="QPX20" s="340"/>
      <c r="QPY20" s="340"/>
      <c r="QPZ20" s="340"/>
      <c r="QQA20" s="340"/>
      <c r="QQB20" s="340"/>
      <c r="QQC20" s="340"/>
      <c r="QQD20" s="340"/>
      <c r="QQE20" s="340"/>
      <c r="QQF20" s="340"/>
      <c r="QQG20" s="340"/>
      <c r="QQH20" s="340"/>
      <c r="QQI20" s="340"/>
      <c r="QQJ20" s="340"/>
      <c r="QQK20" s="340"/>
      <c r="QQL20" s="340"/>
      <c r="QQM20" s="340"/>
      <c r="QQN20" s="340"/>
      <c r="QQO20" s="340"/>
      <c r="QQP20" s="340"/>
      <c r="QQQ20" s="340"/>
      <c r="QQR20" s="340"/>
      <c r="QQS20" s="340"/>
      <c r="QQT20" s="340"/>
      <c r="QQU20" s="340"/>
      <c r="QQV20" s="340"/>
      <c r="QQW20" s="340"/>
      <c r="QQX20" s="340"/>
      <c r="QQY20" s="340"/>
      <c r="QQZ20" s="340"/>
      <c r="QRA20" s="340"/>
      <c r="QRB20" s="340"/>
      <c r="QRC20" s="340"/>
      <c r="QRD20" s="340"/>
      <c r="QRE20" s="340"/>
      <c r="QRF20" s="340"/>
      <c r="QRG20" s="340"/>
      <c r="QRH20" s="340"/>
      <c r="QRI20" s="340"/>
      <c r="QRJ20" s="340"/>
      <c r="QRK20" s="340"/>
      <c r="QRL20" s="340"/>
      <c r="QRM20" s="340"/>
      <c r="QRN20" s="340"/>
      <c r="QRO20" s="340"/>
      <c r="QRP20" s="340"/>
      <c r="QRQ20" s="340"/>
      <c r="QRR20" s="340"/>
      <c r="QRS20" s="340"/>
      <c r="QRT20" s="340"/>
      <c r="QRU20" s="340"/>
      <c r="QRV20" s="340"/>
      <c r="QRW20" s="340"/>
      <c r="QRX20" s="340"/>
      <c r="QRY20" s="340"/>
      <c r="QRZ20" s="340"/>
      <c r="QSA20" s="340"/>
      <c r="QSB20" s="340"/>
      <c r="QSC20" s="340"/>
      <c r="QSD20" s="340"/>
      <c r="QSE20" s="340"/>
      <c r="QSF20" s="340"/>
      <c r="QSG20" s="340"/>
      <c r="QSH20" s="340"/>
      <c r="QSI20" s="340"/>
      <c r="QSJ20" s="340"/>
      <c r="QSK20" s="340"/>
      <c r="QSL20" s="340"/>
      <c r="QSM20" s="340"/>
      <c r="QSN20" s="340"/>
      <c r="QSO20" s="340"/>
      <c r="QSP20" s="340"/>
      <c r="QSQ20" s="340"/>
      <c r="QSR20" s="340"/>
      <c r="QSS20" s="340"/>
      <c r="QST20" s="340"/>
      <c r="QSU20" s="340"/>
      <c r="QSV20" s="340"/>
      <c r="QSW20" s="340"/>
      <c r="QSX20" s="340"/>
      <c r="QSY20" s="340"/>
      <c r="QSZ20" s="340"/>
      <c r="QTA20" s="340"/>
      <c r="QTB20" s="340"/>
      <c r="QTC20" s="340"/>
      <c r="QTD20" s="340"/>
      <c r="QTE20" s="340"/>
      <c r="QTF20" s="340"/>
      <c r="QTG20" s="340"/>
      <c r="QTH20" s="340"/>
      <c r="QTI20" s="340"/>
      <c r="QTJ20" s="340"/>
      <c r="QTK20" s="340"/>
      <c r="QTL20" s="340"/>
      <c r="QTM20" s="340"/>
      <c r="QTN20" s="340"/>
      <c r="QTO20" s="340"/>
      <c r="QTP20" s="340"/>
      <c r="QTQ20" s="340"/>
      <c r="QTR20" s="340"/>
      <c r="QTS20" s="340"/>
      <c r="QTT20" s="340"/>
      <c r="QTU20" s="340"/>
      <c r="QTV20" s="340"/>
      <c r="QTW20" s="340"/>
      <c r="QTX20" s="340"/>
      <c r="QTY20" s="340"/>
      <c r="QTZ20" s="340"/>
      <c r="QUA20" s="340"/>
      <c r="QUB20" s="340"/>
      <c r="QUC20" s="340"/>
      <c r="QUD20" s="340"/>
      <c r="QUE20" s="340"/>
      <c r="QUF20" s="340"/>
      <c r="QUG20" s="340"/>
      <c r="QUH20" s="340"/>
      <c r="QUI20" s="340"/>
      <c r="QUJ20" s="340"/>
      <c r="QUK20" s="340"/>
      <c r="QUL20" s="340"/>
      <c r="QUM20" s="340"/>
      <c r="QUN20" s="340"/>
      <c r="QUO20" s="340"/>
      <c r="QUP20" s="340"/>
      <c r="QUQ20" s="340"/>
      <c r="QUR20" s="340"/>
      <c r="QUS20" s="340"/>
      <c r="QUT20" s="340"/>
      <c r="QUU20" s="340"/>
      <c r="QUV20" s="340"/>
      <c r="QUW20" s="340"/>
      <c r="QUX20" s="340"/>
      <c r="QUY20" s="340"/>
      <c r="QUZ20" s="340"/>
      <c r="QVA20" s="340"/>
      <c r="QVB20" s="340"/>
      <c r="QVC20" s="340"/>
      <c r="QVD20" s="340"/>
      <c r="QVE20" s="340"/>
      <c r="QVF20" s="340"/>
      <c r="QVG20" s="340"/>
      <c r="QVH20" s="340"/>
      <c r="QVI20" s="340"/>
      <c r="QVJ20" s="340"/>
      <c r="QVK20" s="340"/>
      <c r="QVL20" s="340"/>
      <c r="QVM20" s="340"/>
      <c r="QVN20" s="340"/>
      <c r="QVO20" s="340"/>
      <c r="QVP20" s="340"/>
      <c r="QVQ20" s="340"/>
      <c r="QVR20" s="340"/>
      <c r="QVS20" s="340"/>
      <c r="QVT20" s="340"/>
      <c r="QVU20" s="340"/>
      <c r="QVV20" s="340"/>
      <c r="QVW20" s="340"/>
      <c r="QVX20" s="340"/>
      <c r="QVY20" s="340"/>
      <c r="QVZ20" s="340"/>
      <c r="QWA20" s="340"/>
      <c r="QWB20" s="340"/>
      <c r="QWC20" s="340"/>
      <c r="QWD20" s="340"/>
      <c r="QWE20" s="340"/>
      <c r="QWF20" s="340"/>
      <c r="QWG20" s="340"/>
      <c r="QWH20" s="340"/>
      <c r="QWI20" s="340"/>
      <c r="QWJ20" s="340"/>
      <c r="QWK20" s="340"/>
      <c r="QWL20" s="340"/>
      <c r="QWM20" s="340"/>
      <c r="QWN20" s="340"/>
      <c r="QWO20" s="340"/>
      <c r="QWP20" s="340"/>
      <c r="QWQ20" s="340"/>
      <c r="QWR20" s="340"/>
      <c r="QWS20" s="340"/>
      <c r="QWT20" s="340"/>
      <c r="QWU20" s="340"/>
      <c r="QWV20" s="340"/>
      <c r="QWW20" s="340"/>
      <c r="QWX20" s="340"/>
      <c r="QWY20" s="340"/>
      <c r="QWZ20" s="340"/>
      <c r="QXA20" s="340"/>
      <c r="QXB20" s="340"/>
      <c r="QXC20" s="340"/>
      <c r="QXD20" s="340"/>
      <c r="QXE20" s="340"/>
      <c r="QXF20" s="340"/>
      <c r="QXG20" s="340"/>
      <c r="QXH20" s="340"/>
      <c r="QXI20" s="340"/>
      <c r="QXJ20" s="340"/>
      <c r="QXK20" s="340"/>
      <c r="QXL20" s="340"/>
      <c r="QXM20" s="340"/>
      <c r="QXN20" s="340"/>
      <c r="QXO20" s="340"/>
      <c r="QXP20" s="340"/>
      <c r="QXQ20" s="340"/>
      <c r="QXR20" s="340"/>
      <c r="QXS20" s="340"/>
      <c r="QXT20" s="340"/>
      <c r="QXU20" s="340"/>
      <c r="QXV20" s="340"/>
      <c r="QXW20" s="340"/>
      <c r="QXX20" s="340"/>
      <c r="QXY20" s="340"/>
      <c r="QXZ20" s="340"/>
      <c r="QYA20" s="340"/>
      <c r="QYB20" s="340"/>
      <c r="QYC20" s="340"/>
      <c r="QYD20" s="340"/>
      <c r="QYE20" s="340"/>
      <c r="QYF20" s="340"/>
      <c r="QYG20" s="340"/>
      <c r="QYH20" s="340"/>
      <c r="QYI20" s="340"/>
      <c r="QYJ20" s="340"/>
      <c r="QYK20" s="340"/>
      <c r="QYL20" s="340"/>
      <c r="QYM20" s="340"/>
      <c r="QYN20" s="340"/>
      <c r="QYO20" s="340"/>
      <c r="QYP20" s="340"/>
      <c r="QYQ20" s="340"/>
      <c r="QYR20" s="340"/>
      <c r="QYS20" s="340"/>
      <c r="QYT20" s="340"/>
      <c r="QYU20" s="340"/>
      <c r="QYV20" s="340"/>
      <c r="QYW20" s="340"/>
      <c r="QYX20" s="340"/>
      <c r="QYY20" s="340"/>
      <c r="QYZ20" s="340"/>
      <c r="QZA20" s="340"/>
      <c r="QZB20" s="340"/>
      <c r="QZC20" s="340"/>
      <c r="QZD20" s="340"/>
      <c r="QZE20" s="340"/>
      <c r="QZF20" s="340"/>
      <c r="QZG20" s="340"/>
      <c r="QZH20" s="340"/>
      <c r="QZI20" s="340"/>
      <c r="QZJ20" s="340"/>
      <c r="QZK20" s="340"/>
      <c r="QZL20" s="340"/>
      <c r="QZM20" s="340"/>
      <c r="QZN20" s="340"/>
      <c r="QZO20" s="340"/>
      <c r="QZP20" s="340"/>
      <c r="QZQ20" s="340"/>
      <c r="QZR20" s="340"/>
      <c r="QZS20" s="340"/>
      <c r="QZT20" s="340"/>
      <c r="QZU20" s="340"/>
      <c r="QZV20" s="340"/>
      <c r="QZW20" s="340"/>
      <c r="QZX20" s="340"/>
      <c r="QZY20" s="340"/>
      <c r="QZZ20" s="340"/>
      <c r="RAA20" s="340"/>
      <c r="RAB20" s="340"/>
      <c r="RAC20" s="340"/>
      <c r="RAD20" s="340"/>
      <c r="RAE20" s="340"/>
      <c r="RAF20" s="340"/>
      <c r="RAG20" s="340"/>
      <c r="RAH20" s="340"/>
      <c r="RAI20" s="340"/>
      <c r="RAJ20" s="340"/>
      <c r="RAK20" s="340"/>
      <c r="RAL20" s="340"/>
      <c r="RAM20" s="340"/>
      <c r="RAN20" s="340"/>
      <c r="RAO20" s="340"/>
      <c r="RAP20" s="340"/>
      <c r="RAQ20" s="340"/>
      <c r="RAR20" s="340"/>
      <c r="RAS20" s="340"/>
      <c r="RAT20" s="340"/>
      <c r="RAU20" s="340"/>
      <c r="RAV20" s="340"/>
      <c r="RAW20" s="340"/>
      <c r="RAX20" s="340"/>
      <c r="RAY20" s="340"/>
      <c r="RAZ20" s="340"/>
      <c r="RBA20" s="340"/>
      <c r="RBB20" s="340"/>
      <c r="RBC20" s="340"/>
      <c r="RBD20" s="340"/>
      <c r="RBE20" s="340"/>
      <c r="RBF20" s="340"/>
      <c r="RBG20" s="340"/>
      <c r="RBH20" s="340"/>
      <c r="RBI20" s="340"/>
      <c r="RBJ20" s="340"/>
      <c r="RBK20" s="340"/>
      <c r="RBL20" s="340"/>
      <c r="RBM20" s="340"/>
      <c r="RBN20" s="340"/>
      <c r="RBO20" s="340"/>
      <c r="RBP20" s="340"/>
      <c r="RBQ20" s="340"/>
      <c r="RBR20" s="340"/>
      <c r="RBS20" s="340"/>
      <c r="RBT20" s="340"/>
      <c r="RBU20" s="340"/>
      <c r="RBV20" s="340"/>
      <c r="RBW20" s="340"/>
      <c r="RBX20" s="340"/>
      <c r="RBY20" s="340"/>
      <c r="RBZ20" s="340"/>
      <c r="RCA20" s="340"/>
      <c r="RCB20" s="340"/>
      <c r="RCC20" s="340"/>
      <c r="RCD20" s="340"/>
      <c r="RCE20" s="340"/>
      <c r="RCF20" s="340"/>
      <c r="RCG20" s="340"/>
      <c r="RCH20" s="340"/>
      <c r="RCI20" s="340"/>
      <c r="RCJ20" s="340"/>
      <c r="RCK20" s="340"/>
      <c r="RCL20" s="340"/>
      <c r="RCM20" s="340"/>
      <c r="RCN20" s="340"/>
      <c r="RCO20" s="340"/>
      <c r="RCP20" s="340"/>
      <c r="RCQ20" s="340"/>
      <c r="RCR20" s="340"/>
      <c r="RCS20" s="340"/>
      <c r="RCT20" s="340"/>
      <c r="RCU20" s="340"/>
      <c r="RCV20" s="340"/>
      <c r="RCW20" s="340"/>
      <c r="RCX20" s="340"/>
      <c r="RCY20" s="340"/>
      <c r="RCZ20" s="340"/>
      <c r="RDA20" s="340"/>
      <c r="RDB20" s="340"/>
      <c r="RDC20" s="340"/>
      <c r="RDD20" s="340"/>
      <c r="RDE20" s="340"/>
      <c r="RDF20" s="340"/>
      <c r="RDG20" s="340"/>
      <c r="RDH20" s="340"/>
      <c r="RDI20" s="340"/>
      <c r="RDJ20" s="340"/>
      <c r="RDK20" s="340"/>
      <c r="RDL20" s="340"/>
      <c r="RDM20" s="340"/>
      <c r="RDN20" s="340"/>
      <c r="RDO20" s="340"/>
      <c r="RDP20" s="340"/>
      <c r="RDQ20" s="340"/>
      <c r="RDR20" s="340"/>
      <c r="RDS20" s="340"/>
      <c r="RDT20" s="340"/>
      <c r="RDU20" s="340"/>
      <c r="RDV20" s="340"/>
      <c r="RDW20" s="340"/>
      <c r="RDX20" s="340"/>
      <c r="RDY20" s="340"/>
      <c r="RDZ20" s="340"/>
      <c r="REA20" s="340"/>
      <c r="REB20" s="340"/>
      <c r="REC20" s="340"/>
      <c r="RED20" s="340"/>
      <c r="REE20" s="340"/>
      <c r="REF20" s="340"/>
      <c r="REG20" s="340"/>
      <c r="REH20" s="340"/>
      <c r="REI20" s="340"/>
      <c r="REJ20" s="340"/>
      <c r="REK20" s="340"/>
      <c r="REL20" s="340"/>
      <c r="REM20" s="340"/>
      <c r="REN20" s="340"/>
      <c r="REO20" s="340"/>
      <c r="REP20" s="340"/>
      <c r="REQ20" s="340"/>
      <c r="RER20" s="340"/>
      <c r="RES20" s="340"/>
      <c r="RET20" s="340"/>
      <c r="REU20" s="340"/>
      <c r="REV20" s="340"/>
      <c r="REW20" s="340"/>
      <c r="REX20" s="340"/>
      <c r="REY20" s="340"/>
      <c r="REZ20" s="340"/>
      <c r="RFA20" s="340"/>
      <c r="RFB20" s="340"/>
      <c r="RFC20" s="340"/>
      <c r="RFD20" s="340"/>
      <c r="RFE20" s="340"/>
      <c r="RFF20" s="340"/>
      <c r="RFG20" s="340"/>
      <c r="RFH20" s="340"/>
      <c r="RFI20" s="340"/>
      <c r="RFJ20" s="340"/>
      <c r="RFK20" s="340"/>
      <c r="RFL20" s="340"/>
      <c r="RFM20" s="340"/>
      <c r="RFN20" s="340"/>
      <c r="RFO20" s="340"/>
      <c r="RFP20" s="340"/>
      <c r="RFQ20" s="340"/>
      <c r="RFR20" s="340"/>
      <c r="RFS20" s="340"/>
      <c r="RFT20" s="340"/>
      <c r="RFU20" s="340"/>
      <c r="RFV20" s="340"/>
      <c r="RFW20" s="340"/>
      <c r="RFX20" s="340"/>
      <c r="RFY20" s="340"/>
      <c r="RFZ20" s="340"/>
      <c r="RGA20" s="340"/>
      <c r="RGB20" s="340"/>
      <c r="RGC20" s="340"/>
      <c r="RGD20" s="340"/>
      <c r="RGE20" s="340"/>
      <c r="RGF20" s="340"/>
      <c r="RGG20" s="340"/>
      <c r="RGH20" s="340"/>
      <c r="RGI20" s="340"/>
      <c r="RGJ20" s="340"/>
      <c r="RGK20" s="340"/>
      <c r="RGL20" s="340"/>
      <c r="RGM20" s="340"/>
      <c r="RGN20" s="340"/>
      <c r="RGO20" s="340"/>
      <c r="RGP20" s="340"/>
      <c r="RGQ20" s="340"/>
      <c r="RGR20" s="340"/>
      <c r="RGS20" s="340"/>
      <c r="RGT20" s="340"/>
      <c r="RGU20" s="340"/>
      <c r="RGV20" s="340"/>
      <c r="RGW20" s="340"/>
      <c r="RGX20" s="340"/>
      <c r="RGY20" s="340"/>
      <c r="RGZ20" s="340"/>
      <c r="RHA20" s="340"/>
      <c r="RHB20" s="340"/>
      <c r="RHC20" s="340"/>
      <c r="RHD20" s="340"/>
      <c r="RHE20" s="340"/>
      <c r="RHF20" s="340"/>
      <c r="RHG20" s="340"/>
      <c r="RHH20" s="340"/>
      <c r="RHI20" s="340"/>
      <c r="RHJ20" s="340"/>
      <c r="RHK20" s="340"/>
      <c r="RHL20" s="340"/>
      <c r="RHM20" s="340"/>
      <c r="RHN20" s="340"/>
      <c r="RHO20" s="340"/>
      <c r="RHP20" s="340"/>
      <c r="RHQ20" s="340"/>
      <c r="RHR20" s="340"/>
      <c r="RHS20" s="340"/>
      <c r="RHT20" s="340"/>
      <c r="RHU20" s="340"/>
      <c r="RHV20" s="340"/>
      <c r="RHW20" s="340"/>
      <c r="RHX20" s="340"/>
      <c r="RHY20" s="340"/>
      <c r="RHZ20" s="340"/>
      <c r="RIA20" s="340"/>
      <c r="RIB20" s="340"/>
      <c r="RIC20" s="340"/>
      <c r="RID20" s="340"/>
      <c r="RIE20" s="340"/>
      <c r="RIF20" s="340"/>
      <c r="RIG20" s="340"/>
      <c r="RIH20" s="340"/>
      <c r="RII20" s="340"/>
      <c r="RIJ20" s="340"/>
      <c r="RIK20" s="340"/>
      <c r="RIL20" s="340"/>
      <c r="RIM20" s="340"/>
      <c r="RIN20" s="340"/>
      <c r="RIO20" s="340"/>
      <c r="RIP20" s="340"/>
      <c r="RIQ20" s="340"/>
      <c r="RIR20" s="340"/>
      <c r="RIS20" s="340"/>
      <c r="RIT20" s="340"/>
      <c r="RIU20" s="340"/>
      <c r="RIV20" s="340"/>
      <c r="RIW20" s="340"/>
      <c r="RIX20" s="340"/>
      <c r="RIY20" s="340"/>
      <c r="RIZ20" s="340"/>
      <c r="RJA20" s="340"/>
      <c r="RJB20" s="340"/>
      <c r="RJC20" s="340"/>
      <c r="RJD20" s="340"/>
      <c r="RJE20" s="340"/>
      <c r="RJF20" s="340"/>
      <c r="RJG20" s="340"/>
      <c r="RJH20" s="340"/>
      <c r="RJI20" s="340"/>
      <c r="RJJ20" s="340"/>
      <c r="RJK20" s="340"/>
      <c r="RJL20" s="340"/>
      <c r="RJM20" s="340"/>
      <c r="RJN20" s="340"/>
      <c r="RJO20" s="340"/>
      <c r="RJP20" s="340"/>
      <c r="RJQ20" s="340"/>
      <c r="RJR20" s="340"/>
      <c r="RJS20" s="340"/>
      <c r="RJT20" s="340"/>
      <c r="RJU20" s="340"/>
      <c r="RJV20" s="340"/>
      <c r="RJW20" s="340"/>
      <c r="RJX20" s="340"/>
      <c r="RJY20" s="340"/>
      <c r="RJZ20" s="340"/>
      <c r="RKA20" s="340"/>
      <c r="RKB20" s="340"/>
      <c r="RKC20" s="340"/>
      <c r="RKD20" s="340"/>
      <c r="RKE20" s="340"/>
      <c r="RKF20" s="340"/>
      <c r="RKG20" s="340"/>
      <c r="RKH20" s="340"/>
      <c r="RKI20" s="340"/>
      <c r="RKJ20" s="340"/>
      <c r="RKK20" s="340"/>
      <c r="RKL20" s="340"/>
      <c r="RKM20" s="340"/>
      <c r="RKN20" s="340"/>
      <c r="RKO20" s="340"/>
      <c r="RKP20" s="340"/>
      <c r="RKQ20" s="340"/>
      <c r="RKR20" s="340"/>
      <c r="RKS20" s="340"/>
      <c r="RKT20" s="340"/>
      <c r="RKU20" s="340"/>
      <c r="RKV20" s="340"/>
      <c r="RKW20" s="340"/>
      <c r="RKX20" s="340"/>
      <c r="RKY20" s="340"/>
      <c r="RKZ20" s="340"/>
      <c r="RLA20" s="340"/>
      <c r="RLB20" s="340"/>
      <c r="RLC20" s="340"/>
      <c r="RLD20" s="340"/>
      <c r="RLE20" s="340"/>
      <c r="RLF20" s="340"/>
      <c r="RLG20" s="340"/>
      <c r="RLH20" s="340"/>
      <c r="RLI20" s="340"/>
      <c r="RLJ20" s="340"/>
      <c r="RLK20" s="340"/>
      <c r="RLL20" s="340"/>
      <c r="RLM20" s="340"/>
      <c r="RLN20" s="340"/>
      <c r="RLO20" s="340"/>
      <c r="RLP20" s="340"/>
      <c r="RLQ20" s="340"/>
      <c r="RLR20" s="340"/>
      <c r="RLS20" s="340"/>
      <c r="RLT20" s="340"/>
      <c r="RLU20" s="340"/>
      <c r="RLV20" s="340"/>
      <c r="RLW20" s="340"/>
      <c r="RLX20" s="340"/>
      <c r="RLY20" s="340"/>
      <c r="RLZ20" s="340"/>
      <c r="RMA20" s="340"/>
      <c r="RMB20" s="340"/>
      <c r="RMC20" s="340"/>
      <c r="RMD20" s="340"/>
      <c r="RME20" s="340"/>
      <c r="RMF20" s="340"/>
      <c r="RMG20" s="340"/>
      <c r="RMH20" s="340"/>
      <c r="RMI20" s="340"/>
      <c r="RMJ20" s="340"/>
      <c r="RMK20" s="340"/>
      <c r="RML20" s="340"/>
      <c r="RMM20" s="340"/>
      <c r="RMN20" s="340"/>
      <c r="RMO20" s="340"/>
      <c r="RMP20" s="340"/>
      <c r="RMQ20" s="340"/>
      <c r="RMR20" s="340"/>
      <c r="RMS20" s="340"/>
      <c r="RMT20" s="340"/>
      <c r="RMU20" s="340"/>
      <c r="RMV20" s="340"/>
      <c r="RMW20" s="340"/>
      <c r="RMX20" s="340"/>
      <c r="RMY20" s="340"/>
      <c r="RMZ20" s="340"/>
      <c r="RNA20" s="340"/>
      <c r="RNB20" s="340"/>
      <c r="RNC20" s="340"/>
      <c r="RND20" s="340"/>
      <c r="RNE20" s="340"/>
      <c r="RNF20" s="340"/>
      <c r="RNG20" s="340"/>
      <c r="RNH20" s="340"/>
      <c r="RNI20" s="340"/>
      <c r="RNJ20" s="340"/>
      <c r="RNK20" s="340"/>
      <c r="RNL20" s="340"/>
      <c r="RNM20" s="340"/>
      <c r="RNN20" s="340"/>
      <c r="RNO20" s="340"/>
      <c r="RNP20" s="340"/>
      <c r="RNQ20" s="340"/>
      <c r="RNR20" s="340"/>
      <c r="RNS20" s="340"/>
      <c r="RNT20" s="340"/>
      <c r="RNU20" s="340"/>
      <c r="RNV20" s="340"/>
      <c r="RNW20" s="340"/>
      <c r="RNX20" s="340"/>
      <c r="RNY20" s="340"/>
      <c r="RNZ20" s="340"/>
      <c r="ROA20" s="340"/>
      <c r="ROB20" s="340"/>
      <c r="ROC20" s="340"/>
      <c r="ROD20" s="340"/>
      <c r="ROE20" s="340"/>
      <c r="ROF20" s="340"/>
      <c r="ROG20" s="340"/>
      <c r="ROH20" s="340"/>
      <c r="ROI20" s="340"/>
      <c r="ROJ20" s="340"/>
      <c r="ROK20" s="340"/>
      <c r="ROL20" s="340"/>
      <c r="ROM20" s="340"/>
      <c r="RON20" s="340"/>
      <c r="ROO20" s="340"/>
      <c r="ROP20" s="340"/>
      <c r="ROQ20" s="340"/>
      <c r="ROR20" s="340"/>
      <c r="ROS20" s="340"/>
      <c r="ROT20" s="340"/>
      <c r="ROU20" s="340"/>
      <c r="ROV20" s="340"/>
      <c r="ROW20" s="340"/>
      <c r="ROX20" s="340"/>
      <c r="ROY20" s="340"/>
      <c r="ROZ20" s="340"/>
      <c r="RPA20" s="340"/>
      <c r="RPB20" s="340"/>
      <c r="RPC20" s="340"/>
      <c r="RPD20" s="340"/>
      <c r="RPE20" s="340"/>
      <c r="RPF20" s="340"/>
      <c r="RPG20" s="340"/>
      <c r="RPH20" s="340"/>
      <c r="RPI20" s="340"/>
      <c r="RPJ20" s="340"/>
      <c r="RPK20" s="340"/>
      <c r="RPL20" s="340"/>
      <c r="RPM20" s="340"/>
      <c r="RPN20" s="340"/>
      <c r="RPO20" s="340"/>
      <c r="RPP20" s="340"/>
      <c r="RPQ20" s="340"/>
      <c r="RPR20" s="340"/>
      <c r="RPS20" s="340"/>
      <c r="RPT20" s="340"/>
      <c r="RPU20" s="340"/>
      <c r="RPV20" s="340"/>
      <c r="RPW20" s="340"/>
      <c r="RPX20" s="340"/>
      <c r="RPY20" s="340"/>
      <c r="RPZ20" s="340"/>
      <c r="RQA20" s="340"/>
      <c r="RQB20" s="340"/>
      <c r="RQC20" s="340"/>
      <c r="RQD20" s="340"/>
      <c r="RQE20" s="340"/>
      <c r="RQF20" s="340"/>
      <c r="RQG20" s="340"/>
      <c r="RQH20" s="340"/>
      <c r="RQI20" s="340"/>
      <c r="RQJ20" s="340"/>
      <c r="RQK20" s="340"/>
      <c r="RQL20" s="340"/>
      <c r="RQM20" s="340"/>
      <c r="RQN20" s="340"/>
      <c r="RQO20" s="340"/>
      <c r="RQP20" s="340"/>
      <c r="RQQ20" s="340"/>
      <c r="RQR20" s="340"/>
      <c r="RQS20" s="340"/>
      <c r="RQT20" s="340"/>
      <c r="RQU20" s="340"/>
      <c r="RQV20" s="340"/>
      <c r="RQW20" s="340"/>
      <c r="RQX20" s="340"/>
      <c r="RQY20" s="340"/>
      <c r="RQZ20" s="340"/>
      <c r="RRA20" s="340"/>
      <c r="RRB20" s="340"/>
      <c r="RRC20" s="340"/>
      <c r="RRD20" s="340"/>
      <c r="RRE20" s="340"/>
      <c r="RRF20" s="340"/>
      <c r="RRG20" s="340"/>
      <c r="RRH20" s="340"/>
      <c r="RRI20" s="340"/>
      <c r="RRJ20" s="340"/>
      <c r="RRK20" s="340"/>
      <c r="RRL20" s="340"/>
      <c r="RRM20" s="340"/>
      <c r="RRN20" s="340"/>
      <c r="RRO20" s="340"/>
      <c r="RRP20" s="340"/>
      <c r="RRQ20" s="340"/>
      <c r="RRR20" s="340"/>
      <c r="RRS20" s="340"/>
      <c r="RRT20" s="340"/>
      <c r="RRU20" s="340"/>
      <c r="RRV20" s="340"/>
      <c r="RRW20" s="340"/>
      <c r="RRX20" s="340"/>
      <c r="RRY20" s="340"/>
      <c r="RRZ20" s="340"/>
      <c r="RSA20" s="340"/>
      <c r="RSB20" s="340"/>
      <c r="RSC20" s="340"/>
      <c r="RSD20" s="340"/>
      <c r="RSE20" s="340"/>
      <c r="RSF20" s="340"/>
      <c r="RSG20" s="340"/>
      <c r="RSH20" s="340"/>
      <c r="RSI20" s="340"/>
      <c r="RSJ20" s="340"/>
      <c r="RSK20" s="340"/>
      <c r="RSL20" s="340"/>
      <c r="RSM20" s="340"/>
      <c r="RSN20" s="340"/>
      <c r="RSO20" s="340"/>
      <c r="RSP20" s="340"/>
      <c r="RSQ20" s="340"/>
      <c r="RSR20" s="340"/>
      <c r="RSS20" s="340"/>
      <c r="RST20" s="340"/>
      <c r="RSU20" s="340"/>
      <c r="RSV20" s="340"/>
      <c r="RSW20" s="340"/>
      <c r="RSX20" s="340"/>
      <c r="RSY20" s="340"/>
      <c r="RSZ20" s="340"/>
      <c r="RTA20" s="340"/>
      <c r="RTB20" s="340"/>
      <c r="RTC20" s="340"/>
      <c r="RTD20" s="340"/>
      <c r="RTE20" s="340"/>
      <c r="RTF20" s="340"/>
      <c r="RTG20" s="340"/>
      <c r="RTH20" s="340"/>
      <c r="RTI20" s="340"/>
      <c r="RTJ20" s="340"/>
      <c r="RTK20" s="340"/>
      <c r="RTL20" s="340"/>
      <c r="RTM20" s="340"/>
      <c r="RTN20" s="340"/>
      <c r="RTO20" s="340"/>
      <c r="RTP20" s="340"/>
      <c r="RTQ20" s="340"/>
      <c r="RTR20" s="340"/>
      <c r="RTS20" s="340"/>
      <c r="RTT20" s="340"/>
      <c r="RTU20" s="340"/>
      <c r="RTV20" s="340"/>
      <c r="RTW20" s="340"/>
      <c r="RTX20" s="340"/>
      <c r="RTY20" s="340"/>
      <c r="RTZ20" s="340"/>
      <c r="RUA20" s="340"/>
      <c r="RUB20" s="340"/>
      <c r="RUC20" s="340"/>
      <c r="RUD20" s="340"/>
      <c r="RUE20" s="340"/>
      <c r="RUF20" s="340"/>
      <c r="RUG20" s="340"/>
      <c r="RUH20" s="340"/>
      <c r="RUI20" s="340"/>
      <c r="RUJ20" s="340"/>
      <c r="RUK20" s="340"/>
      <c r="RUL20" s="340"/>
      <c r="RUM20" s="340"/>
      <c r="RUN20" s="340"/>
      <c r="RUO20" s="340"/>
      <c r="RUP20" s="340"/>
      <c r="RUQ20" s="340"/>
      <c r="RUR20" s="340"/>
      <c r="RUS20" s="340"/>
      <c r="RUT20" s="340"/>
      <c r="RUU20" s="340"/>
      <c r="RUV20" s="340"/>
      <c r="RUW20" s="340"/>
      <c r="RUX20" s="340"/>
      <c r="RUY20" s="340"/>
      <c r="RUZ20" s="340"/>
      <c r="RVA20" s="340"/>
      <c r="RVB20" s="340"/>
      <c r="RVC20" s="340"/>
      <c r="RVD20" s="340"/>
      <c r="RVE20" s="340"/>
      <c r="RVF20" s="340"/>
      <c r="RVG20" s="340"/>
      <c r="RVH20" s="340"/>
      <c r="RVI20" s="340"/>
      <c r="RVJ20" s="340"/>
      <c r="RVK20" s="340"/>
      <c r="RVL20" s="340"/>
      <c r="RVM20" s="340"/>
      <c r="RVN20" s="340"/>
      <c r="RVO20" s="340"/>
      <c r="RVP20" s="340"/>
      <c r="RVQ20" s="340"/>
      <c r="RVR20" s="340"/>
      <c r="RVS20" s="340"/>
      <c r="RVT20" s="340"/>
      <c r="RVU20" s="340"/>
      <c r="RVV20" s="340"/>
      <c r="RVW20" s="340"/>
      <c r="RVX20" s="340"/>
      <c r="RVY20" s="340"/>
      <c r="RVZ20" s="340"/>
      <c r="RWA20" s="340"/>
      <c r="RWB20" s="340"/>
      <c r="RWC20" s="340"/>
      <c r="RWD20" s="340"/>
      <c r="RWE20" s="340"/>
      <c r="RWF20" s="340"/>
      <c r="RWG20" s="340"/>
      <c r="RWH20" s="340"/>
      <c r="RWI20" s="340"/>
      <c r="RWJ20" s="340"/>
      <c r="RWK20" s="340"/>
      <c r="RWL20" s="340"/>
      <c r="RWM20" s="340"/>
      <c r="RWN20" s="340"/>
      <c r="RWO20" s="340"/>
      <c r="RWP20" s="340"/>
      <c r="RWQ20" s="340"/>
      <c r="RWR20" s="340"/>
      <c r="RWS20" s="340"/>
      <c r="RWT20" s="340"/>
      <c r="RWU20" s="340"/>
      <c r="RWV20" s="340"/>
      <c r="RWW20" s="340"/>
      <c r="RWX20" s="340"/>
      <c r="RWY20" s="340"/>
      <c r="RWZ20" s="340"/>
      <c r="RXA20" s="340"/>
      <c r="RXB20" s="340"/>
      <c r="RXC20" s="340"/>
      <c r="RXD20" s="340"/>
      <c r="RXE20" s="340"/>
      <c r="RXF20" s="340"/>
      <c r="RXG20" s="340"/>
      <c r="RXH20" s="340"/>
      <c r="RXI20" s="340"/>
      <c r="RXJ20" s="340"/>
      <c r="RXK20" s="340"/>
      <c r="RXL20" s="340"/>
      <c r="RXM20" s="340"/>
      <c r="RXN20" s="340"/>
      <c r="RXO20" s="340"/>
      <c r="RXP20" s="340"/>
      <c r="RXQ20" s="340"/>
      <c r="RXR20" s="340"/>
      <c r="RXS20" s="340"/>
      <c r="RXT20" s="340"/>
      <c r="RXU20" s="340"/>
      <c r="RXV20" s="340"/>
      <c r="RXW20" s="340"/>
      <c r="RXX20" s="340"/>
      <c r="RXY20" s="340"/>
      <c r="RXZ20" s="340"/>
      <c r="RYA20" s="340"/>
      <c r="RYB20" s="340"/>
      <c r="RYC20" s="340"/>
      <c r="RYD20" s="340"/>
      <c r="RYE20" s="340"/>
      <c r="RYF20" s="340"/>
      <c r="RYG20" s="340"/>
      <c r="RYH20" s="340"/>
      <c r="RYI20" s="340"/>
      <c r="RYJ20" s="340"/>
      <c r="RYK20" s="340"/>
      <c r="RYL20" s="340"/>
      <c r="RYM20" s="340"/>
      <c r="RYN20" s="340"/>
      <c r="RYO20" s="340"/>
      <c r="RYP20" s="340"/>
      <c r="RYQ20" s="340"/>
      <c r="RYR20" s="340"/>
      <c r="RYS20" s="340"/>
      <c r="RYT20" s="340"/>
      <c r="RYU20" s="340"/>
      <c r="RYV20" s="340"/>
      <c r="RYW20" s="340"/>
      <c r="RYX20" s="340"/>
      <c r="RYY20" s="340"/>
      <c r="RYZ20" s="340"/>
      <c r="RZA20" s="340"/>
      <c r="RZB20" s="340"/>
      <c r="RZC20" s="340"/>
      <c r="RZD20" s="340"/>
      <c r="RZE20" s="340"/>
      <c r="RZF20" s="340"/>
      <c r="RZG20" s="340"/>
      <c r="RZH20" s="340"/>
      <c r="RZI20" s="340"/>
      <c r="RZJ20" s="340"/>
      <c r="RZK20" s="340"/>
      <c r="RZL20" s="340"/>
      <c r="RZM20" s="340"/>
      <c r="RZN20" s="340"/>
      <c r="RZO20" s="340"/>
      <c r="RZP20" s="340"/>
      <c r="RZQ20" s="340"/>
      <c r="RZR20" s="340"/>
      <c r="RZS20" s="340"/>
      <c r="RZT20" s="340"/>
      <c r="RZU20" s="340"/>
      <c r="RZV20" s="340"/>
      <c r="RZW20" s="340"/>
      <c r="RZX20" s="340"/>
      <c r="RZY20" s="340"/>
      <c r="RZZ20" s="340"/>
      <c r="SAA20" s="340"/>
      <c r="SAB20" s="340"/>
      <c r="SAC20" s="340"/>
      <c r="SAD20" s="340"/>
      <c r="SAE20" s="340"/>
      <c r="SAF20" s="340"/>
      <c r="SAG20" s="340"/>
      <c r="SAH20" s="340"/>
      <c r="SAI20" s="340"/>
      <c r="SAJ20" s="340"/>
      <c r="SAK20" s="340"/>
      <c r="SAL20" s="340"/>
      <c r="SAM20" s="340"/>
      <c r="SAN20" s="340"/>
      <c r="SAO20" s="340"/>
      <c r="SAP20" s="340"/>
      <c r="SAQ20" s="340"/>
      <c r="SAR20" s="340"/>
      <c r="SAS20" s="340"/>
      <c r="SAT20" s="340"/>
      <c r="SAU20" s="340"/>
      <c r="SAV20" s="340"/>
      <c r="SAW20" s="340"/>
      <c r="SAX20" s="340"/>
      <c r="SAY20" s="340"/>
      <c r="SAZ20" s="340"/>
      <c r="SBA20" s="340"/>
      <c r="SBB20" s="340"/>
      <c r="SBC20" s="340"/>
      <c r="SBD20" s="340"/>
      <c r="SBE20" s="340"/>
      <c r="SBF20" s="340"/>
      <c r="SBG20" s="340"/>
      <c r="SBH20" s="340"/>
      <c r="SBI20" s="340"/>
      <c r="SBJ20" s="340"/>
      <c r="SBK20" s="340"/>
      <c r="SBL20" s="340"/>
      <c r="SBM20" s="340"/>
      <c r="SBN20" s="340"/>
      <c r="SBO20" s="340"/>
      <c r="SBP20" s="340"/>
      <c r="SBQ20" s="340"/>
      <c r="SBR20" s="340"/>
      <c r="SBS20" s="340"/>
      <c r="SBT20" s="340"/>
      <c r="SBU20" s="340"/>
      <c r="SBV20" s="340"/>
      <c r="SBW20" s="340"/>
      <c r="SBX20" s="340"/>
      <c r="SBY20" s="340"/>
      <c r="SBZ20" s="340"/>
      <c r="SCA20" s="340"/>
      <c r="SCB20" s="340"/>
      <c r="SCC20" s="340"/>
      <c r="SCD20" s="340"/>
      <c r="SCE20" s="340"/>
      <c r="SCF20" s="340"/>
      <c r="SCG20" s="340"/>
      <c r="SCH20" s="340"/>
      <c r="SCI20" s="340"/>
      <c r="SCJ20" s="340"/>
      <c r="SCK20" s="340"/>
      <c r="SCL20" s="340"/>
      <c r="SCM20" s="340"/>
      <c r="SCN20" s="340"/>
      <c r="SCO20" s="340"/>
      <c r="SCP20" s="340"/>
      <c r="SCQ20" s="340"/>
      <c r="SCR20" s="340"/>
      <c r="SCS20" s="340"/>
      <c r="SCT20" s="340"/>
      <c r="SCU20" s="340"/>
      <c r="SCV20" s="340"/>
      <c r="SCW20" s="340"/>
      <c r="SCX20" s="340"/>
      <c r="SCY20" s="340"/>
      <c r="SCZ20" s="340"/>
      <c r="SDA20" s="340"/>
      <c r="SDB20" s="340"/>
      <c r="SDC20" s="340"/>
      <c r="SDD20" s="340"/>
      <c r="SDE20" s="340"/>
      <c r="SDF20" s="340"/>
      <c r="SDG20" s="340"/>
      <c r="SDH20" s="340"/>
      <c r="SDI20" s="340"/>
      <c r="SDJ20" s="340"/>
      <c r="SDK20" s="340"/>
      <c r="SDL20" s="340"/>
      <c r="SDM20" s="340"/>
      <c r="SDN20" s="340"/>
      <c r="SDO20" s="340"/>
      <c r="SDP20" s="340"/>
      <c r="SDQ20" s="340"/>
      <c r="SDR20" s="340"/>
      <c r="SDS20" s="340"/>
      <c r="SDT20" s="340"/>
      <c r="SDU20" s="340"/>
      <c r="SDV20" s="340"/>
      <c r="SDW20" s="340"/>
      <c r="SDX20" s="340"/>
      <c r="SDY20" s="340"/>
      <c r="SDZ20" s="340"/>
      <c r="SEA20" s="340"/>
      <c r="SEB20" s="340"/>
      <c r="SEC20" s="340"/>
      <c r="SED20" s="340"/>
      <c r="SEE20" s="340"/>
      <c r="SEF20" s="340"/>
      <c r="SEG20" s="340"/>
      <c r="SEH20" s="340"/>
      <c r="SEI20" s="340"/>
      <c r="SEJ20" s="340"/>
      <c r="SEK20" s="340"/>
      <c r="SEL20" s="340"/>
      <c r="SEM20" s="340"/>
      <c r="SEN20" s="340"/>
      <c r="SEO20" s="340"/>
      <c r="SEP20" s="340"/>
      <c r="SEQ20" s="340"/>
      <c r="SER20" s="340"/>
      <c r="SES20" s="340"/>
      <c r="SET20" s="340"/>
      <c r="SEU20" s="340"/>
      <c r="SEV20" s="340"/>
      <c r="SEW20" s="340"/>
      <c r="SEX20" s="340"/>
      <c r="SEY20" s="340"/>
      <c r="SEZ20" s="340"/>
      <c r="SFA20" s="340"/>
      <c r="SFB20" s="340"/>
      <c r="SFC20" s="340"/>
      <c r="SFD20" s="340"/>
      <c r="SFE20" s="340"/>
      <c r="SFF20" s="340"/>
      <c r="SFG20" s="340"/>
      <c r="SFH20" s="340"/>
      <c r="SFI20" s="340"/>
      <c r="SFJ20" s="340"/>
      <c r="SFK20" s="340"/>
      <c r="SFL20" s="340"/>
      <c r="SFM20" s="340"/>
      <c r="SFN20" s="340"/>
      <c r="SFO20" s="340"/>
      <c r="SFP20" s="340"/>
      <c r="SFQ20" s="340"/>
      <c r="SFR20" s="340"/>
      <c r="SFS20" s="340"/>
      <c r="SFT20" s="340"/>
      <c r="SFU20" s="340"/>
      <c r="SFV20" s="340"/>
      <c r="SFW20" s="340"/>
      <c r="SFX20" s="340"/>
      <c r="SFY20" s="340"/>
      <c r="SFZ20" s="340"/>
      <c r="SGA20" s="340"/>
      <c r="SGB20" s="340"/>
      <c r="SGC20" s="340"/>
      <c r="SGD20" s="340"/>
      <c r="SGE20" s="340"/>
      <c r="SGF20" s="340"/>
      <c r="SGG20" s="340"/>
      <c r="SGH20" s="340"/>
      <c r="SGI20" s="340"/>
      <c r="SGJ20" s="340"/>
      <c r="SGK20" s="340"/>
      <c r="SGL20" s="340"/>
      <c r="SGM20" s="340"/>
      <c r="SGN20" s="340"/>
      <c r="SGO20" s="340"/>
      <c r="SGP20" s="340"/>
      <c r="SGQ20" s="340"/>
      <c r="SGR20" s="340"/>
      <c r="SGS20" s="340"/>
      <c r="SGT20" s="340"/>
      <c r="SGU20" s="340"/>
      <c r="SGV20" s="340"/>
      <c r="SGW20" s="340"/>
      <c r="SGX20" s="340"/>
      <c r="SGY20" s="340"/>
      <c r="SGZ20" s="340"/>
      <c r="SHA20" s="340"/>
      <c r="SHB20" s="340"/>
      <c r="SHC20" s="340"/>
      <c r="SHD20" s="340"/>
      <c r="SHE20" s="340"/>
      <c r="SHF20" s="340"/>
      <c r="SHG20" s="340"/>
      <c r="SHH20" s="340"/>
      <c r="SHI20" s="340"/>
      <c r="SHJ20" s="340"/>
      <c r="SHK20" s="340"/>
      <c r="SHL20" s="340"/>
      <c r="SHM20" s="340"/>
      <c r="SHN20" s="340"/>
      <c r="SHO20" s="340"/>
      <c r="SHP20" s="340"/>
      <c r="SHQ20" s="340"/>
      <c r="SHR20" s="340"/>
      <c r="SHS20" s="340"/>
      <c r="SHT20" s="340"/>
      <c r="SHU20" s="340"/>
      <c r="SHV20" s="340"/>
      <c r="SHW20" s="340"/>
      <c r="SHX20" s="340"/>
      <c r="SHY20" s="340"/>
      <c r="SHZ20" s="340"/>
      <c r="SIA20" s="340"/>
      <c r="SIB20" s="340"/>
      <c r="SIC20" s="340"/>
      <c r="SID20" s="340"/>
      <c r="SIE20" s="340"/>
      <c r="SIF20" s="340"/>
      <c r="SIG20" s="340"/>
      <c r="SIH20" s="340"/>
      <c r="SII20" s="340"/>
      <c r="SIJ20" s="340"/>
      <c r="SIK20" s="340"/>
      <c r="SIL20" s="340"/>
      <c r="SIM20" s="340"/>
      <c r="SIN20" s="340"/>
      <c r="SIO20" s="340"/>
      <c r="SIP20" s="340"/>
      <c r="SIQ20" s="340"/>
      <c r="SIR20" s="340"/>
      <c r="SIS20" s="340"/>
      <c r="SIT20" s="340"/>
      <c r="SIU20" s="340"/>
      <c r="SIV20" s="340"/>
      <c r="SIW20" s="340"/>
      <c r="SIX20" s="340"/>
      <c r="SIY20" s="340"/>
      <c r="SIZ20" s="340"/>
      <c r="SJA20" s="340"/>
      <c r="SJB20" s="340"/>
      <c r="SJC20" s="340"/>
      <c r="SJD20" s="340"/>
      <c r="SJE20" s="340"/>
      <c r="SJF20" s="340"/>
      <c r="SJG20" s="340"/>
      <c r="SJH20" s="340"/>
      <c r="SJI20" s="340"/>
      <c r="SJJ20" s="340"/>
      <c r="SJK20" s="340"/>
      <c r="SJL20" s="340"/>
      <c r="SJM20" s="340"/>
      <c r="SJN20" s="340"/>
      <c r="SJO20" s="340"/>
      <c r="SJP20" s="340"/>
      <c r="SJQ20" s="340"/>
      <c r="SJR20" s="340"/>
      <c r="SJS20" s="340"/>
      <c r="SJT20" s="340"/>
      <c r="SJU20" s="340"/>
      <c r="SJV20" s="340"/>
      <c r="SJW20" s="340"/>
      <c r="SJX20" s="340"/>
      <c r="SJY20" s="340"/>
      <c r="SJZ20" s="340"/>
      <c r="SKA20" s="340"/>
      <c r="SKB20" s="340"/>
      <c r="SKC20" s="340"/>
      <c r="SKD20" s="340"/>
      <c r="SKE20" s="340"/>
      <c r="SKF20" s="340"/>
      <c r="SKG20" s="340"/>
      <c r="SKH20" s="340"/>
      <c r="SKI20" s="340"/>
      <c r="SKJ20" s="340"/>
      <c r="SKK20" s="340"/>
      <c r="SKL20" s="340"/>
      <c r="SKM20" s="340"/>
      <c r="SKN20" s="340"/>
      <c r="SKO20" s="340"/>
      <c r="SKP20" s="340"/>
      <c r="SKQ20" s="340"/>
      <c r="SKR20" s="340"/>
      <c r="SKS20" s="340"/>
      <c r="SKT20" s="340"/>
      <c r="SKU20" s="340"/>
      <c r="SKV20" s="340"/>
      <c r="SKW20" s="340"/>
      <c r="SKX20" s="340"/>
      <c r="SKY20" s="340"/>
      <c r="SKZ20" s="340"/>
      <c r="SLA20" s="340"/>
      <c r="SLB20" s="340"/>
      <c r="SLC20" s="340"/>
      <c r="SLD20" s="340"/>
      <c r="SLE20" s="340"/>
      <c r="SLF20" s="340"/>
      <c r="SLG20" s="340"/>
      <c r="SLH20" s="340"/>
      <c r="SLI20" s="340"/>
      <c r="SLJ20" s="340"/>
      <c r="SLK20" s="340"/>
      <c r="SLL20" s="340"/>
      <c r="SLM20" s="340"/>
      <c r="SLN20" s="340"/>
      <c r="SLO20" s="340"/>
      <c r="SLP20" s="340"/>
      <c r="SLQ20" s="340"/>
      <c r="SLR20" s="340"/>
      <c r="SLS20" s="340"/>
      <c r="SLT20" s="340"/>
      <c r="SLU20" s="340"/>
      <c r="SLV20" s="340"/>
      <c r="SLW20" s="340"/>
      <c r="SLX20" s="340"/>
      <c r="SLY20" s="340"/>
      <c r="SLZ20" s="340"/>
      <c r="SMA20" s="340"/>
      <c r="SMB20" s="340"/>
      <c r="SMC20" s="340"/>
      <c r="SMD20" s="340"/>
      <c r="SME20" s="340"/>
      <c r="SMF20" s="340"/>
      <c r="SMG20" s="340"/>
      <c r="SMH20" s="340"/>
      <c r="SMI20" s="340"/>
      <c r="SMJ20" s="340"/>
      <c r="SMK20" s="340"/>
      <c r="SML20" s="340"/>
      <c r="SMM20" s="340"/>
      <c r="SMN20" s="340"/>
      <c r="SMO20" s="340"/>
      <c r="SMP20" s="340"/>
      <c r="SMQ20" s="340"/>
      <c r="SMR20" s="340"/>
      <c r="SMS20" s="340"/>
      <c r="SMT20" s="340"/>
      <c r="SMU20" s="340"/>
      <c r="SMV20" s="340"/>
      <c r="SMW20" s="340"/>
      <c r="SMX20" s="340"/>
      <c r="SMY20" s="340"/>
      <c r="SMZ20" s="340"/>
      <c r="SNA20" s="340"/>
      <c r="SNB20" s="340"/>
      <c r="SNC20" s="340"/>
      <c r="SND20" s="340"/>
      <c r="SNE20" s="340"/>
      <c r="SNF20" s="340"/>
      <c r="SNG20" s="340"/>
      <c r="SNH20" s="340"/>
      <c r="SNI20" s="340"/>
      <c r="SNJ20" s="340"/>
      <c r="SNK20" s="340"/>
      <c r="SNL20" s="340"/>
      <c r="SNM20" s="340"/>
      <c r="SNN20" s="340"/>
      <c r="SNO20" s="340"/>
      <c r="SNP20" s="340"/>
      <c r="SNQ20" s="340"/>
      <c r="SNR20" s="340"/>
      <c r="SNS20" s="340"/>
      <c r="SNT20" s="340"/>
      <c r="SNU20" s="340"/>
      <c r="SNV20" s="340"/>
      <c r="SNW20" s="340"/>
      <c r="SNX20" s="340"/>
      <c r="SNY20" s="340"/>
      <c r="SNZ20" s="340"/>
      <c r="SOA20" s="340"/>
      <c r="SOB20" s="340"/>
      <c r="SOC20" s="340"/>
      <c r="SOD20" s="340"/>
      <c r="SOE20" s="340"/>
      <c r="SOF20" s="340"/>
      <c r="SOG20" s="340"/>
      <c r="SOH20" s="340"/>
      <c r="SOI20" s="340"/>
      <c r="SOJ20" s="340"/>
      <c r="SOK20" s="340"/>
      <c r="SOL20" s="340"/>
      <c r="SOM20" s="340"/>
      <c r="SON20" s="340"/>
      <c r="SOO20" s="340"/>
      <c r="SOP20" s="340"/>
      <c r="SOQ20" s="340"/>
      <c r="SOR20" s="340"/>
      <c r="SOS20" s="340"/>
      <c r="SOT20" s="340"/>
      <c r="SOU20" s="340"/>
      <c r="SOV20" s="340"/>
      <c r="SOW20" s="340"/>
      <c r="SOX20" s="340"/>
      <c r="SOY20" s="340"/>
      <c r="SOZ20" s="340"/>
      <c r="SPA20" s="340"/>
      <c r="SPB20" s="340"/>
      <c r="SPC20" s="340"/>
      <c r="SPD20" s="340"/>
      <c r="SPE20" s="340"/>
      <c r="SPF20" s="340"/>
      <c r="SPG20" s="340"/>
      <c r="SPH20" s="340"/>
      <c r="SPI20" s="340"/>
      <c r="SPJ20" s="340"/>
      <c r="SPK20" s="340"/>
      <c r="SPL20" s="340"/>
      <c r="SPM20" s="340"/>
      <c r="SPN20" s="340"/>
      <c r="SPO20" s="340"/>
      <c r="SPP20" s="340"/>
      <c r="SPQ20" s="340"/>
      <c r="SPR20" s="340"/>
      <c r="SPS20" s="340"/>
      <c r="SPT20" s="340"/>
      <c r="SPU20" s="340"/>
      <c r="SPV20" s="340"/>
      <c r="SPW20" s="340"/>
      <c r="SPX20" s="340"/>
      <c r="SPY20" s="340"/>
      <c r="SPZ20" s="340"/>
      <c r="SQA20" s="340"/>
      <c r="SQB20" s="340"/>
      <c r="SQC20" s="340"/>
      <c r="SQD20" s="340"/>
      <c r="SQE20" s="340"/>
      <c r="SQF20" s="340"/>
      <c r="SQG20" s="340"/>
      <c r="SQH20" s="340"/>
      <c r="SQI20" s="340"/>
      <c r="SQJ20" s="340"/>
      <c r="SQK20" s="340"/>
      <c r="SQL20" s="340"/>
      <c r="SQM20" s="340"/>
      <c r="SQN20" s="340"/>
      <c r="SQO20" s="340"/>
      <c r="SQP20" s="340"/>
      <c r="SQQ20" s="340"/>
      <c r="SQR20" s="340"/>
      <c r="SQS20" s="340"/>
      <c r="SQT20" s="340"/>
      <c r="SQU20" s="340"/>
      <c r="SQV20" s="340"/>
      <c r="SQW20" s="340"/>
      <c r="SQX20" s="340"/>
      <c r="SQY20" s="340"/>
      <c r="SQZ20" s="340"/>
      <c r="SRA20" s="340"/>
      <c r="SRB20" s="340"/>
      <c r="SRC20" s="340"/>
      <c r="SRD20" s="340"/>
      <c r="SRE20" s="340"/>
      <c r="SRF20" s="340"/>
      <c r="SRG20" s="340"/>
      <c r="SRH20" s="340"/>
      <c r="SRI20" s="340"/>
      <c r="SRJ20" s="340"/>
      <c r="SRK20" s="340"/>
      <c r="SRL20" s="340"/>
      <c r="SRM20" s="340"/>
      <c r="SRN20" s="340"/>
      <c r="SRO20" s="340"/>
      <c r="SRP20" s="340"/>
      <c r="SRQ20" s="340"/>
      <c r="SRR20" s="340"/>
      <c r="SRS20" s="340"/>
      <c r="SRT20" s="340"/>
      <c r="SRU20" s="340"/>
      <c r="SRV20" s="340"/>
      <c r="SRW20" s="340"/>
      <c r="SRX20" s="340"/>
      <c r="SRY20" s="340"/>
      <c r="SRZ20" s="340"/>
      <c r="SSA20" s="340"/>
      <c r="SSB20" s="340"/>
      <c r="SSC20" s="340"/>
      <c r="SSD20" s="340"/>
      <c r="SSE20" s="340"/>
      <c r="SSF20" s="340"/>
      <c r="SSG20" s="340"/>
      <c r="SSH20" s="340"/>
      <c r="SSI20" s="340"/>
      <c r="SSJ20" s="340"/>
      <c r="SSK20" s="340"/>
      <c r="SSL20" s="340"/>
      <c r="SSM20" s="340"/>
      <c r="SSN20" s="340"/>
      <c r="SSO20" s="340"/>
      <c r="SSP20" s="340"/>
      <c r="SSQ20" s="340"/>
      <c r="SSR20" s="340"/>
      <c r="SSS20" s="340"/>
      <c r="SST20" s="340"/>
      <c r="SSU20" s="340"/>
      <c r="SSV20" s="340"/>
      <c r="SSW20" s="340"/>
      <c r="SSX20" s="340"/>
      <c r="SSY20" s="340"/>
      <c r="SSZ20" s="340"/>
      <c r="STA20" s="340"/>
      <c r="STB20" s="340"/>
      <c r="STC20" s="340"/>
      <c r="STD20" s="340"/>
      <c r="STE20" s="340"/>
      <c r="STF20" s="340"/>
      <c r="STG20" s="340"/>
      <c r="STH20" s="340"/>
      <c r="STI20" s="340"/>
      <c r="STJ20" s="340"/>
      <c r="STK20" s="340"/>
      <c r="STL20" s="340"/>
      <c r="STM20" s="340"/>
      <c r="STN20" s="340"/>
      <c r="STO20" s="340"/>
      <c r="STP20" s="340"/>
      <c r="STQ20" s="340"/>
      <c r="STR20" s="340"/>
      <c r="STS20" s="340"/>
      <c r="STT20" s="340"/>
      <c r="STU20" s="340"/>
      <c r="STV20" s="340"/>
      <c r="STW20" s="340"/>
      <c r="STX20" s="340"/>
      <c r="STY20" s="340"/>
      <c r="STZ20" s="340"/>
      <c r="SUA20" s="340"/>
      <c r="SUB20" s="340"/>
      <c r="SUC20" s="340"/>
      <c r="SUD20" s="340"/>
      <c r="SUE20" s="340"/>
      <c r="SUF20" s="340"/>
      <c r="SUG20" s="340"/>
      <c r="SUH20" s="340"/>
      <c r="SUI20" s="340"/>
      <c r="SUJ20" s="340"/>
      <c r="SUK20" s="340"/>
      <c r="SUL20" s="340"/>
      <c r="SUM20" s="340"/>
      <c r="SUN20" s="340"/>
      <c r="SUO20" s="340"/>
      <c r="SUP20" s="340"/>
      <c r="SUQ20" s="340"/>
      <c r="SUR20" s="340"/>
      <c r="SUS20" s="340"/>
      <c r="SUT20" s="340"/>
      <c r="SUU20" s="340"/>
      <c r="SUV20" s="340"/>
      <c r="SUW20" s="340"/>
      <c r="SUX20" s="340"/>
      <c r="SUY20" s="340"/>
      <c r="SUZ20" s="340"/>
      <c r="SVA20" s="340"/>
      <c r="SVB20" s="340"/>
      <c r="SVC20" s="340"/>
      <c r="SVD20" s="340"/>
      <c r="SVE20" s="340"/>
      <c r="SVF20" s="340"/>
      <c r="SVG20" s="340"/>
      <c r="SVH20" s="340"/>
      <c r="SVI20" s="340"/>
      <c r="SVJ20" s="340"/>
      <c r="SVK20" s="340"/>
      <c r="SVL20" s="340"/>
      <c r="SVM20" s="340"/>
      <c r="SVN20" s="340"/>
      <c r="SVO20" s="340"/>
      <c r="SVP20" s="340"/>
      <c r="SVQ20" s="340"/>
      <c r="SVR20" s="340"/>
      <c r="SVS20" s="340"/>
      <c r="SVT20" s="340"/>
      <c r="SVU20" s="340"/>
      <c r="SVV20" s="340"/>
      <c r="SVW20" s="340"/>
      <c r="SVX20" s="340"/>
      <c r="SVY20" s="340"/>
      <c r="SVZ20" s="340"/>
      <c r="SWA20" s="340"/>
      <c r="SWB20" s="340"/>
      <c r="SWC20" s="340"/>
      <c r="SWD20" s="340"/>
      <c r="SWE20" s="340"/>
      <c r="SWF20" s="340"/>
      <c r="SWG20" s="340"/>
      <c r="SWH20" s="340"/>
      <c r="SWI20" s="340"/>
      <c r="SWJ20" s="340"/>
      <c r="SWK20" s="340"/>
      <c r="SWL20" s="340"/>
      <c r="SWM20" s="340"/>
      <c r="SWN20" s="340"/>
      <c r="SWO20" s="340"/>
      <c r="SWP20" s="340"/>
      <c r="SWQ20" s="340"/>
      <c r="SWR20" s="340"/>
      <c r="SWS20" s="340"/>
      <c r="SWT20" s="340"/>
      <c r="SWU20" s="340"/>
      <c r="SWV20" s="340"/>
      <c r="SWW20" s="340"/>
      <c r="SWX20" s="340"/>
      <c r="SWY20" s="340"/>
      <c r="SWZ20" s="340"/>
      <c r="SXA20" s="340"/>
      <c r="SXB20" s="340"/>
      <c r="SXC20" s="340"/>
      <c r="SXD20" s="340"/>
      <c r="SXE20" s="340"/>
      <c r="SXF20" s="340"/>
      <c r="SXG20" s="340"/>
      <c r="SXH20" s="340"/>
      <c r="SXI20" s="340"/>
      <c r="SXJ20" s="340"/>
      <c r="SXK20" s="340"/>
      <c r="SXL20" s="340"/>
      <c r="SXM20" s="340"/>
      <c r="SXN20" s="340"/>
      <c r="SXO20" s="340"/>
      <c r="SXP20" s="340"/>
      <c r="SXQ20" s="340"/>
      <c r="SXR20" s="340"/>
      <c r="SXS20" s="340"/>
      <c r="SXT20" s="340"/>
      <c r="SXU20" s="340"/>
      <c r="SXV20" s="340"/>
      <c r="SXW20" s="340"/>
      <c r="SXX20" s="340"/>
      <c r="SXY20" s="340"/>
      <c r="SXZ20" s="340"/>
      <c r="SYA20" s="340"/>
      <c r="SYB20" s="340"/>
      <c r="SYC20" s="340"/>
      <c r="SYD20" s="340"/>
      <c r="SYE20" s="340"/>
      <c r="SYF20" s="340"/>
      <c r="SYG20" s="340"/>
      <c r="SYH20" s="340"/>
      <c r="SYI20" s="340"/>
      <c r="SYJ20" s="340"/>
      <c r="SYK20" s="340"/>
      <c r="SYL20" s="340"/>
      <c r="SYM20" s="340"/>
      <c r="SYN20" s="340"/>
      <c r="SYO20" s="340"/>
      <c r="SYP20" s="340"/>
      <c r="SYQ20" s="340"/>
      <c r="SYR20" s="340"/>
      <c r="SYS20" s="340"/>
      <c r="SYT20" s="340"/>
      <c r="SYU20" s="340"/>
      <c r="SYV20" s="340"/>
      <c r="SYW20" s="340"/>
      <c r="SYX20" s="340"/>
      <c r="SYY20" s="340"/>
      <c r="SYZ20" s="340"/>
      <c r="SZA20" s="340"/>
      <c r="SZB20" s="340"/>
      <c r="SZC20" s="340"/>
      <c r="SZD20" s="340"/>
      <c r="SZE20" s="340"/>
      <c r="SZF20" s="340"/>
      <c r="SZG20" s="340"/>
      <c r="SZH20" s="340"/>
      <c r="SZI20" s="340"/>
      <c r="SZJ20" s="340"/>
      <c r="SZK20" s="340"/>
      <c r="SZL20" s="340"/>
      <c r="SZM20" s="340"/>
      <c r="SZN20" s="340"/>
      <c r="SZO20" s="340"/>
      <c r="SZP20" s="340"/>
      <c r="SZQ20" s="340"/>
      <c r="SZR20" s="340"/>
      <c r="SZS20" s="340"/>
      <c r="SZT20" s="340"/>
      <c r="SZU20" s="340"/>
      <c r="SZV20" s="340"/>
      <c r="SZW20" s="340"/>
      <c r="SZX20" s="340"/>
      <c r="SZY20" s="340"/>
      <c r="SZZ20" s="340"/>
      <c r="TAA20" s="340"/>
      <c r="TAB20" s="340"/>
      <c r="TAC20" s="340"/>
      <c r="TAD20" s="340"/>
      <c r="TAE20" s="340"/>
      <c r="TAF20" s="340"/>
      <c r="TAG20" s="340"/>
      <c r="TAH20" s="340"/>
      <c r="TAI20" s="340"/>
      <c r="TAJ20" s="340"/>
      <c r="TAK20" s="340"/>
      <c r="TAL20" s="340"/>
      <c r="TAM20" s="340"/>
      <c r="TAN20" s="340"/>
      <c r="TAO20" s="340"/>
      <c r="TAP20" s="340"/>
      <c r="TAQ20" s="340"/>
      <c r="TAR20" s="340"/>
      <c r="TAS20" s="340"/>
      <c r="TAT20" s="340"/>
      <c r="TAU20" s="340"/>
      <c r="TAV20" s="340"/>
      <c r="TAW20" s="340"/>
      <c r="TAX20" s="340"/>
      <c r="TAY20" s="340"/>
      <c r="TAZ20" s="340"/>
      <c r="TBA20" s="340"/>
      <c r="TBB20" s="340"/>
      <c r="TBC20" s="340"/>
      <c r="TBD20" s="340"/>
      <c r="TBE20" s="340"/>
      <c r="TBF20" s="340"/>
      <c r="TBG20" s="340"/>
      <c r="TBH20" s="340"/>
      <c r="TBI20" s="340"/>
      <c r="TBJ20" s="340"/>
      <c r="TBK20" s="340"/>
      <c r="TBL20" s="340"/>
      <c r="TBM20" s="340"/>
      <c r="TBN20" s="340"/>
      <c r="TBO20" s="340"/>
      <c r="TBP20" s="340"/>
      <c r="TBQ20" s="340"/>
      <c r="TBR20" s="340"/>
      <c r="TBS20" s="340"/>
      <c r="TBT20" s="340"/>
      <c r="TBU20" s="340"/>
      <c r="TBV20" s="340"/>
      <c r="TBW20" s="340"/>
      <c r="TBX20" s="340"/>
      <c r="TBY20" s="340"/>
      <c r="TBZ20" s="340"/>
      <c r="TCA20" s="340"/>
      <c r="TCB20" s="340"/>
      <c r="TCC20" s="340"/>
      <c r="TCD20" s="340"/>
      <c r="TCE20" s="340"/>
      <c r="TCF20" s="340"/>
      <c r="TCG20" s="340"/>
      <c r="TCH20" s="340"/>
      <c r="TCI20" s="340"/>
      <c r="TCJ20" s="340"/>
      <c r="TCK20" s="340"/>
      <c r="TCL20" s="340"/>
      <c r="TCM20" s="340"/>
      <c r="TCN20" s="340"/>
      <c r="TCO20" s="340"/>
      <c r="TCP20" s="340"/>
      <c r="TCQ20" s="340"/>
      <c r="TCR20" s="340"/>
      <c r="TCS20" s="340"/>
      <c r="TCT20" s="340"/>
      <c r="TCU20" s="340"/>
      <c r="TCV20" s="340"/>
      <c r="TCW20" s="340"/>
      <c r="TCX20" s="340"/>
      <c r="TCY20" s="340"/>
      <c r="TCZ20" s="340"/>
      <c r="TDA20" s="340"/>
      <c r="TDB20" s="340"/>
      <c r="TDC20" s="340"/>
      <c r="TDD20" s="340"/>
      <c r="TDE20" s="340"/>
      <c r="TDF20" s="340"/>
      <c r="TDG20" s="340"/>
      <c r="TDH20" s="340"/>
      <c r="TDI20" s="340"/>
      <c r="TDJ20" s="340"/>
      <c r="TDK20" s="340"/>
      <c r="TDL20" s="340"/>
      <c r="TDM20" s="340"/>
      <c r="TDN20" s="340"/>
      <c r="TDO20" s="340"/>
      <c r="TDP20" s="340"/>
      <c r="TDQ20" s="340"/>
      <c r="TDR20" s="340"/>
      <c r="TDS20" s="340"/>
      <c r="TDT20" s="340"/>
      <c r="TDU20" s="340"/>
      <c r="TDV20" s="340"/>
      <c r="TDW20" s="340"/>
      <c r="TDX20" s="340"/>
      <c r="TDY20" s="340"/>
      <c r="TDZ20" s="340"/>
      <c r="TEA20" s="340"/>
      <c r="TEB20" s="340"/>
      <c r="TEC20" s="340"/>
      <c r="TED20" s="340"/>
      <c r="TEE20" s="340"/>
      <c r="TEF20" s="340"/>
      <c r="TEG20" s="340"/>
      <c r="TEH20" s="340"/>
      <c r="TEI20" s="340"/>
      <c r="TEJ20" s="340"/>
      <c r="TEK20" s="340"/>
      <c r="TEL20" s="340"/>
      <c r="TEM20" s="340"/>
      <c r="TEN20" s="340"/>
      <c r="TEO20" s="340"/>
      <c r="TEP20" s="340"/>
      <c r="TEQ20" s="340"/>
      <c r="TER20" s="340"/>
      <c r="TES20" s="340"/>
      <c r="TET20" s="340"/>
      <c r="TEU20" s="340"/>
      <c r="TEV20" s="340"/>
      <c r="TEW20" s="340"/>
      <c r="TEX20" s="340"/>
      <c r="TEY20" s="340"/>
      <c r="TEZ20" s="340"/>
      <c r="TFA20" s="340"/>
      <c r="TFB20" s="340"/>
      <c r="TFC20" s="340"/>
      <c r="TFD20" s="340"/>
      <c r="TFE20" s="340"/>
      <c r="TFF20" s="340"/>
      <c r="TFG20" s="340"/>
      <c r="TFH20" s="340"/>
      <c r="TFI20" s="340"/>
      <c r="TFJ20" s="340"/>
      <c r="TFK20" s="340"/>
      <c r="TFL20" s="340"/>
      <c r="TFM20" s="340"/>
      <c r="TFN20" s="340"/>
      <c r="TFO20" s="340"/>
      <c r="TFP20" s="340"/>
      <c r="TFQ20" s="340"/>
      <c r="TFR20" s="340"/>
      <c r="TFS20" s="340"/>
      <c r="TFT20" s="340"/>
      <c r="TFU20" s="340"/>
      <c r="TFV20" s="340"/>
      <c r="TFW20" s="340"/>
      <c r="TFX20" s="340"/>
      <c r="TFY20" s="340"/>
      <c r="TFZ20" s="340"/>
      <c r="TGA20" s="340"/>
      <c r="TGB20" s="340"/>
      <c r="TGC20" s="340"/>
      <c r="TGD20" s="340"/>
      <c r="TGE20" s="340"/>
      <c r="TGF20" s="340"/>
      <c r="TGG20" s="340"/>
      <c r="TGH20" s="340"/>
      <c r="TGI20" s="340"/>
      <c r="TGJ20" s="340"/>
      <c r="TGK20" s="340"/>
      <c r="TGL20" s="340"/>
      <c r="TGM20" s="340"/>
      <c r="TGN20" s="340"/>
      <c r="TGO20" s="340"/>
      <c r="TGP20" s="340"/>
      <c r="TGQ20" s="340"/>
      <c r="TGR20" s="340"/>
      <c r="TGS20" s="340"/>
      <c r="TGT20" s="340"/>
      <c r="TGU20" s="340"/>
      <c r="TGV20" s="340"/>
      <c r="TGW20" s="340"/>
      <c r="TGX20" s="340"/>
      <c r="TGY20" s="340"/>
      <c r="TGZ20" s="340"/>
      <c r="THA20" s="340"/>
      <c r="THB20" s="340"/>
      <c r="THC20" s="340"/>
      <c r="THD20" s="340"/>
      <c r="THE20" s="340"/>
      <c r="THF20" s="340"/>
      <c r="THG20" s="340"/>
      <c r="THH20" s="340"/>
      <c r="THI20" s="340"/>
      <c r="THJ20" s="340"/>
      <c r="THK20" s="340"/>
      <c r="THL20" s="340"/>
      <c r="THM20" s="340"/>
      <c r="THN20" s="340"/>
      <c r="THO20" s="340"/>
      <c r="THP20" s="340"/>
      <c r="THQ20" s="340"/>
      <c r="THR20" s="340"/>
      <c r="THS20" s="340"/>
      <c r="THT20" s="340"/>
      <c r="THU20" s="340"/>
      <c r="THV20" s="340"/>
      <c r="THW20" s="340"/>
      <c r="THX20" s="340"/>
      <c r="THY20" s="340"/>
      <c r="THZ20" s="340"/>
      <c r="TIA20" s="340"/>
      <c r="TIB20" s="340"/>
      <c r="TIC20" s="340"/>
      <c r="TID20" s="340"/>
      <c r="TIE20" s="340"/>
      <c r="TIF20" s="340"/>
      <c r="TIG20" s="340"/>
      <c r="TIH20" s="340"/>
      <c r="TII20" s="340"/>
      <c r="TIJ20" s="340"/>
      <c r="TIK20" s="340"/>
      <c r="TIL20" s="340"/>
      <c r="TIM20" s="340"/>
      <c r="TIN20" s="340"/>
      <c r="TIO20" s="340"/>
      <c r="TIP20" s="340"/>
      <c r="TIQ20" s="340"/>
      <c r="TIR20" s="340"/>
      <c r="TIS20" s="340"/>
      <c r="TIT20" s="340"/>
      <c r="TIU20" s="340"/>
      <c r="TIV20" s="340"/>
      <c r="TIW20" s="340"/>
      <c r="TIX20" s="340"/>
      <c r="TIY20" s="340"/>
      <c r="TIZ20" s="340"/>
      <c r="TJA20" s="340"/>
      <c r="TJB20" s="340"/>
      <c r="TJC20" s="340"/>
      <c r="TJD20" s="340"/>
      <c r="TJE20" s="340"/>
      <c r="TJF20" s="340"/>
      <c r="TJG20" s="340"/>
      <c r="TJH20" s="340"/>
      <c r="TJI20" s="340"/>
      <c r="TJJ20" s="340"/>
      <c r="TJK20" s="340"/>
      <c r="TJL20" s="340"/>
      <c r="TJM20" s="340"/>
      <c r="TJN20" s="340"/>
      <c r="TJO20" s="340"/>
      <c r="TJP20" s="340"/>
      <c r="TJQ20" s="340"/>
      <c r="TJR20" s="340"/>
      <c r="TJS20" s="340"/>
      <c r="TJT20" s="340"/>
      <c r="TJU20" s="340"/>
      <c r="TJV20" s="340"/>
      <c r="TJW20" s="340"/>
      <c r="TJX20" s="340"/>
      <c r="TJY20" s="340"/>
      <c r="TJZ20" s="340"/>
      <c r="TKA20" s="340"/>
      <c r="TKB20" s="340"/>
      <c r="TKC20" s="340"/>
      <c r="TKD20" s="340"/>
      <c r="TKE20" s="340"/>
      <c r="TKF20" s="340"/>
      <c r="TKG20" s="340"/>
      <c r="TKH20" s="340"/>
      <c r="TKI20" s="340"/>
      <c r="TKJ20" s="340"/>
      <c r="TKK20" s="340"/>
      <c r="TKL20" s="340"/>
      <c r="TKM20" s="340"/>
      <c r="TKN20" s="340"/>
      <c r="TKO20" s="340"/>
      <c r="TKP20" s="340"/>
      <c r="TKQ20" s="340"/>
      <c r="TKR20" s="340"/>
      <c r="TKS20" s="340"/>
      <c r="TKT20" s="340"/>
      <c r="TKU20" s="340"/>
      <c r="TKV20" s="340"/>
      <c r="TKW20" s="340"/>
      <c r="TKX20" s="340"/>
      <c r="TKY20" s="340"/>
      <c r="TKZ20" s="340"/>
      <c r="TLA20" s="340"/>
      <c r="TLB20" s="340"/>
      <c r="TLC20" s="340"/>
      <c r="TLD20" s="340"/>
      <c r="TLE20" s="340"/>
      <c r="TLF20" s="340"/>
      <c r="TLG20" s="340"/>
      <c r="TLH20" s="340"/>
      <c r="TLI20" s="340"/>
      <c r="TLJ20" s="340"/>
      <c r="TLK20" s="340"/>
      <c r="TLL20" s="340"/>
      <c r="TLM20" s="340"/>
      <c r="TLN20" s="340"/>
      <c r="TLO20" s="340"/>
      <c r="TLP20" s="340"/>
      <c r="TLQ20" s="340"/>
      <c r="TLR20" s="340"/>
      <c r="TLS20" s="340"/>
      <c r="TLT20" s="340"/>
      <c r="TLU20" s="340"/>
      <c r="TLV20" s="340"/>
      <c r="TLW20" s="340"/>
      <c r="TLX20" s="340"/>
      <c r="TLY20" s="340"/>
      <c r="TLZ20" s="340"/>
      <c r="TMA20" s="340"/>
      <c r="TMB20" s="340"/>
      <c r="TMC20" s="340"/>
      <c r="TMD20" s="340"/>
      <c r="TME20" s="340"/>
      <c r="TMF20" s="340"/>
      <c r="TMG20" s="340"/>
      <c r="TMH20" s="340"/>
      <c r="TMI20" s="340"/>
      <c r="TMJ20" s="340"/>
      <c r="TMK20" s="340"/>
      <c r="TML20" s="340"/>
      <c r="TMM20" s="340"/>
      <c r="TMN20" s="340"/>
      <c r="TMO20" s="340"/>
      <c r="TMP20" s="340"/>
      <c r="TMQ20" s="340"/>
      <c r="TMR20" s="340"/>
      <c r="TMS20" s="340"/>
      <c r="TMT20" s="340"/>
      <c r="TMU20" s="340"/>
      <c r="TMV20" s="340"/>
      <c r="TMW20" s="340"/>
      <c r="TMX20" s="340"/>
      <c r="TMY20" s="340"/>
      <c r="TMZ20" s="340"/>
      <c r="TNA20" s="340"/>
      <c r="TNB20" s="340"/>
      <c r="TNC20" s="340"/>
      <c r="TND20" s="340"/>
      <c r="TNE20" s="340"/>
      <c r="TNF20" s="340"/>
      <c r="TNG20" s="340"/>
      <c r="TNH20" s="340"/>
      <c r="TNI20" s="340"/>
      <c r="TNJ20" s="340"/>
      <c r="TNK20" s="340"/>
      <c r="TNL20" s="340"/>
      <c r="TNM20" s="340"/>
      <c r="TNN20" s="340"/>
      <c r="TNO20" s="340"/>
      <c r="TNP20" s="340"/>
      <c r="TNQ20" s="340"/>
      <c r="TNR20" s="340"/>
      <c r="TNS20" s="340"/>
      <c r="TNT20" s="340"/>
      <c r="TNU20" s="340"/>
      <c r="TNV20" s="340"/>
      <c r="TNW20" s="340"/>
      <c r="TNX20" s="340"/>
      <c r="TNY20" s="340"/>
      <c r="TNZ20" s="340"/>
      <c r="TOA20" s="340"/>
      <c r="TOB20" s="340"/>
      <c r="TOC20" s="340"/>
      <c r="TOD20" s="340"/>
      <c r="TOE20" s="340"/>
      <c r="TOF20" s="340"/>
      <c r="TOG20" s="340"/>
      <c r="TOH20" s="340"/>
      <c r="TOI20" s="340"/>
      <c r="TOJ20" s="340"/>
      <c r="TOK20" s="340"/>
      <c r="TOL20" s="340"/>
      <c r="TOM20" s="340"/>
      <c r="TON20" s="340"/>
      <c r="TOO20" s="340"/>
      <c r="TOP20" s="340"/>
      <c r="TOQ20" s="340"/>
      <c r="TOR20" s="340"/>
      <c r="TOS20" s="340"/>
      <c r="TOT20" s="340"/>
      <c r="TOU20" s="340"/>
      <c r="TOV20" s="340"/>
      <c r="TOW20" s="340"/>
      <c r="TOX20" s="340"/>
      <c r="TOY20" s="340"/>
      <c r="TOZ20" s="340"/>
      <c r="TPA20" s="340"/>
      <c r="TPB20" s="340"/>
      <c r="TPC20" s="340"/>
      <c r="TPD20" s="340"/>
      <c r="TPE20" s="340"/>
      <c r="TPF20" s="340"/>
      <c r="TPG20" s="340"/>
      <c r="TPH20" s="340"/>
      <c r="TPI20" s="340"/>
      <c r="TPJ20" s="340"/>
      <c r="TPK20" s="340"/>
      <c r="TPL20" s="340"/>
      <c r="TPM20" s="340"/>
      <c r="TPN20" s="340"/>
      <c r="TPO20" s="340"/>
      <c r="TPP20" s="340"/>
      <c r="TPQ20" s="340"/>
      <c r="TPR20" s="340"/>
      <c r="TPS20" s="340"/>
      <c r="TPT20" s="340"/>
      <c r="TPU20" s="340"/>
      <c r="TPV20" s="340"/>
      <c r="TPW20" s="340"/>
      <c r="TPX20" s="340"/>
      <c r="TPY20" s="340"/>
      <c r="TPZ20" s="340"/>
      <c r="TQA20" s="340"/>
      <c r="TQB20" s="340"/>
      <c r="TQC20" s="340"/>
      <c r="TQD20" s="340"/>
      <c r="TQE20" s="340"/>
      <c r="TQF20" s="340"/>
      <c r="TQG20" s="340"/>
      <c r="TQH20" s="340"/>
      <c r="TQI20" s="340"/>
      <c r="TQJ20" s="340"/>
      <c r="TQK20" s="340"/>
      <c r="TQL20" s="340"/>
      <c r="TQM20" s="340"/>
      <c r="TQN20" s="340"/>
      <c r="TQO20" s="340"/>
      <c r="TQP20" s="340"/>
      <c r="TQQ20" s="340"/>
      <c r="TQR20" s="340"/>
      <c r="TQS20" s="340"/>
      <c r="TQT20" s="340"/>
      <c r="TQU20" s="340"/>
      <c r="TQV20" s="340"/>
      <c r="TQW20" s="340"/>
      <c r="TQX20" s="340"/>
      <c r="TQY20" s="340"/>
      <c r="TQZ20" s="340"/>
      <c r="TRA20" s="340"/>
      <c r="TRB20" s="340"/>
      <c r="TRC20" s="340"/>
      <c r="TRD20" s="340"/>
      <c r="TRE20" s="340"/>
      <c r="TRF20" s="340"/>
      <c r="TRG20" s="340"/>
      <c r="TRH20" s="340"/>
      <c r="TRI20" s="340"/>
      <c r="TRJ20" s="340"/>
      <c r="TRK20" s="340"/>
      <c r="TRL20" s="340"/>
      <c r="TRM20" s="340"/>
      <c r="TRN20" s="340"/>
      <c r="TRO20" s="340"/>
      <c r="TRP20" s="340"/>
      <c r="TRQ20" s="340"/>
      <c r="TRR20" s="340"/>
      <c r="TRS20" s="340"/>
      <c r="TRT20" s="340"/>
      <c r="TRU20" s="340"/>
      <c r="TRV20" s="340"/>
      <c r="TRW20" s="340"/>
      <c r="TRX20" s="340"/>
      <c r="TRY20" s="340"/>
      <c r="TRZ20" s="340"/>
      <c r="TSA20" s="340"/>
      <c r="TSB20" s="340"/>
      <c r="TSC20" s="340"/>
      <c r="TSD20" s="340"/>
      <c r="TSE20" s="340"/>
      <c r="TSF20" s="340"/>
      <c r="TSG20" s="340"/>
      <c r="TSH20" s="340"/>
      <c r="TSI20" s="340"/>
      <c r="TSJ20" s="340"/>
      <c r="TSK20" s="340"/>
      <c r="TSL20" s="340"/>
      <c r="TSM20" s="340"/>
      <c r="TSN20" s="340"/>
      <c r="TSO20" s="340"/>
      <c r="TSP20" s="340"/>
      <c r="TSQ20" s="340"/>
      <c r="TSR20" s="340"/>
      <c r="TSS20" s="340"/>
      <c r="TST20" s="340"/>
      <c r="TSU20" s="340"/>
      <c r="TSV20" s="340"/>
      <c r="TSW20" s="340"/>
      <c r="TSX20" s="340"/>
      <c r="TSY20" s="340"/>
      <c r="TSZ20" s="340"/>
      <c r="TTA20" s="340"/>
      <c r="TTB20" s="340"/>
      <c r="TTC20" s="340"/>
      <c r="TTD20" s="340"/>
      <c r="TTE20" s="340"/>
      <c r="TTF20" s="340"/>
      <c r="TTG20" s="340"/>
      <c r="TTH20" s="340"/>
      <c r="TTI20" s="340"/>
      <c r="TTJ20" s="340"/>
      <c r="TTK20" s="340"/>
      <c r="TTL20" s="340"/>
      <c r="TTM20" s="340"/>
      <c r="TTN20" s="340"/>
      <c r="TTO20" s="340"/>
      <c r="TTP20" s="340"/>
      <c r="TTQ20" s="340"/>
      <c r="TTR20" s="340"/>
      <c r="TTS20" s="340"/>
      <c r="TTT20" s="340"/>
      <c r="TTU20" s="340"/>
      <c r="TTV20" s="340"/>
      <c r="TTW20" s="340"/>
      <c r="TTX20" s="340"/>
      <c r="TTY20" s="340"/>
      <c r="TTZ20" s="340"/>
      <c r="TUA20" s="340"/>
      <c r="TUB20" s="340"/>
      <c r="TUC20" s="340"/>
      <c r="TUD20" s="340"/>
      <c r="TUE20" s="340"/>
      <c r="TUF20" s="340"/>
      <c r="TUG20" s="340"/>
      <c r="TUH20" s="340"/>
      <c r="TUI20" s="340"/>
      <c r="TUJ20" s="340"/>
      <c r="TUK20" s="340"/>
      <c r="TUL20" s="340"/>
      <c r="TUM20" s="340"/>
      <c r="TUN20" s="340"/>
      <c r="TUO20" s="340"/>
      <c r="TUP20" s="340"/>
      <c r="TUQ20" s="340"/>
      <c r="TUR20" s="340"/>
      <c r="TUS20" s="340"/>
      <c r="TUT20" s="340"/>
      <c r="TUU20" s="340"/>
      <c r="TUV20" s="340"/>
      <c r="TUW20" s="340"/>
      <c r="TUX20" s="340"/>
      <c r="TUY20" s="340"/>
      <c r="TUZ20" s="340"/>
      <c r="TVA20" s="340"/>
      <c r="TVB20" s="340"/>
      <c r="TVC20" s="340"/>
      <c r="TVD20" s="340"/>
      <c r="TVE20" s="340"/>
      <c r="TVF20" s="340"/>
      <c r="TVG20" s="340"/>
      <c r="TVH20" s="340"/>
      <c r="TVI20" s="340"/>
      <c r="TVJ20" s="340"/>
      <c r="TVK20" s="340"/>
      <c r="TVL20" s="340"/>
      <c r="TVM20" s="340"/>
      <c r="TVN20" s="340"/>
      <c r="TVO20" s="340"/>
      <c r="TVP20" s="340"/>
      <c r="TVQ20" s="340"/>
      <c r="TVR20" s="340"/>
      <c r="TVS20" s="340"/>
      <c r="TVT20" s="340"/>
      <c r="TVU20" s="340"/>
      <c r="TVV20" s="340"/>
      <c r="TVW20" s="340"/>
      <c r="TVX20" s="340"/>
      <c r="TVY20" s="340"/>
      <c r="TVZ20" s="340"/>
      <c r="TWA20" s="340"/>
      <c r="TWB20" s="340"/>
      <c r="TWC20" s="340"/>
      <c r="TWD20" s="340"/>
      <c r="TWE20" s="340"/>
      <c r="TWF20" s="340"/>
      <c r="TWG20" s="340"/>
      <c r="TWH20" s="340"/>
      <c r="TWI20" s="340"/>
      <c r="TWJ20" s="340"/>
      <c r="TWK20" s="340"/>
      <c r="TWL20" s="340"/>
      <c r="TWM20" s="340"/>
      <c r="TWN20" s="340"/>
      <c r="TWO20" s="340"/>
      <c r="TWP20" s="340"/>
      <c r="TWQ20" s="340"/>
      <c r="TWR20" s="340"/>
      <c r="TWS20" s="340"/>
      <c r="TWT20" s="340"/>
      <c r="TWU20" s="340"/>
      <c r="TWV20" s="340"/>
      <c r="TWW20" s="340"/>
      <c r="TWX20" s="340"/>
      <c r="TWY20" s="340"/>
      <c r="TWZ20" s="340"/>
      <c r="TXA20" s="340"/>
      <c r="TXB20" s="340"/>
      <c r="TXC20" s="340"/>
      <c r="TXD20" s="340"/>
      <c r="TXE20" s="340"/>
      <c r="TXF20" s="340"/>
      <c r="TXG20" s="340"/>
      <c r="TXH20" s="340"/>
      <c r="TXI20" s="340"/>
      <c r="TXJ20" s="340"/>
      <c r="TXK20" s="340"/>
      <c r="TXL20" s="340"/>
      <c r="TXM20" s="340"/>
      <c r="TXN20" s="340"/>
      <c r="TXO20" s="340"/>
      <c r="TXP20" s="340"/>
      <c r="TXQ20" s="340"/>
      <c r="TXR20" s="340"/>
      <c r="TXS20" s="340"/>
      <c r="TXT20" s="340"/>
      <c r="TXU20" s="340"/>
      <c r="TXV20" s="340"/>
      <c r="TXW20" s="340"/>
      <c r="TXX20" s="340"/>
      <c r="TXY20" s="340"/>
      <c r="TXZ20" s="340"/>
      <c r="TYA20" s="340"/>
      <c r="TYB20" s="340"/>
      <c r="TYC20" s="340"/>
      <c r="TYD20" s="340"/>
      <c r="TYE20" s="340"/>
      <c r="TYF20" s="340"/>
      <c r="TYG20" s="340"/>
      <c r="TYH20" s="340"/>
      <c r="TYI20" s="340"/>
      <c r="TYJ20" s="340"/>
      <c r="TYK20" s="340"/>
      <c r="TYL20" s="340"/>
      <c r="TYM20" s="340"/>
      <c r="TYN20" s="340"/>
      <c r="TYO20" s="340"/>
      <c r="TYP20" s="340"/>
      <c r="TYQ20" s="340"/>
      <c r="TYR20" s="340"/>
      <c r="TYS20" s="340"/>
      <c r="TYT20" s="340"/>
      <c r="TYU20" s="340"/>
      <c r="TYV20" s="340"/>
      <c r="TYW20" s="340"/>
      <c r="TYX20" s="340"/>
      <c r="TYY20" s="340"/>
      <c r="TYZ20" s="340"/>
      <c r="TZA20" s="340"/>
      <c r="TZB20" s="340"/>
      <c r="TZC20" s="340"/>
      <c r="TZD20" s="340"/>
      <c r="TZE20" s="340"/>
      <c r="TZF20" s="340"/>
      <c r="TZG20" s="340"/>
      <c r="TZH20" s="340"/>
      <c r="TZI20" s="340"/>
      <c r="TZJ20" s="340"/>
      <c r="TZK20" s="340"/>
      <c r="TZL20" s="340"/>
      <c r="TZM20" s="340"/>
      <c r="TZN20" s="340"/>
      <c r="TZO20" s="340"/>
      <c r="TZP20" s="340"/>
      <c r="TZQ20" s="340"/>
      <c r="TZR20" s="340"/>
      <c r="TZS20" s="340"/>
      <c r="TZT20" s="340"/>
      <c r="TZU20" s="340"/>
      <c r="TZV20" s="340"/>
      <c r="TZW20" s="340"/>
      <c r="TZX20" s="340"/>
      <c r="TZY20" s="340"/>
      <c r="TZZ20" s="340"/>
      <c r="UAA20" s="340"/>
      <c r="UAB20" s="340"/>
      <c r="UAC20" s="340"/>
      <c r="UAD20" s="340"/>
      <c r="UAE20" s="340"/>
      <c r="UAF20" s="340"/>
      <c r="UAG20" s="340"/>
      <c r="UAH20" s="340"/>
      <c r="UAI20" s="340"/>
      <c r="UAJ20" s="340"/>
      <c r="UAK20" s="340"/>
      <c r="UAL20" s="340"/>
      <c r="UAM20" s="340"/>
      <c r="UAN20" s="340"/>
      <c r="UAO20" s="340"/>
      <c r="UAP20" s="340"/>
      <c r="UAQ20" s="340"/>
      <c r="UAR20" s="340"/>
      <c r="UAS20" s="340"/>
      <c r="UAT20" s="340"/>
      <c r="UAU20" s="340"/>
      <c r="UAV20" s="340"/>
      <c r="UAW20" s="340"/>
      <c r="UAX20" s="340"/>
      <c r="UAY20" s="340"/>
      <c r="UAZ20" s="340"/>
      <c r="UBA20" s="340"/>
      <c r="UBB20" s="340"/>
      <c r="UBC20" s="340"/>
      <c r="UBD20" s="340"/>
      <c r="UBE20" s="340"/>
      <c r="UBF20" s="340"/>
      <c r="UBG20" s="340"/>
      <c r="UBH20" s="340"/>
      <c r="UBI20" s="340"/>
      <c r="UBJ20" s="340"/>
      <c r="UBK20" s="340"/>
      <c r="UBL20" s="340"/>
      <c r="UBM20" s="340"/>
      <c r="UBN20" s="340"/>
      <c r="UBO20" s="340"/>
      <c r="UBP20" s="340"/>
      <c r="UBQ20" s="340"/>
      <c r="UBR20" s="340"/>
      <c r="UBS20" s="340"/>
      <c r="UBT20" s="340"/>
      <c r="UBU20" s="340"/>
      <c r="UBV20" s="340"/>
      <c r="UBW20" s="340"/>
      <c r="UBX20" s="340"/>
      <c r="UBY20" s="340"/>
      <c r="UBZ20" s="340"/>
      <c r="UCA20" s="340"/>
      <c r="UCB20" s="340"/>
      <c r="UCC20" s="340"/>
      <c r="UCD20" s="340"/>
      <c r="UCE20" s="340"/>
      <c r="UCF20" s="340"/>
      <c r="UCG20" s="340"/>
      <c r="UCH20" s="340"/>
      <c r="UCI20" s="340"/>
      <c r="UCJ20" s="340"/>
      <c r="UCK20" s="340"/>
      <c r="UCL20" s="340"/>
      <c r="UCM20" s="340"/>
      <c r="UCN20" s="340"/>
      <c r="UCO20" s="340"/>
      <c r="UCP20" s="340"/>
      <c r="UCQ20" s="340"/>
      <c r="UCR20" s="340"/>
      <c r="UCS20" s="340"/>
      <c r="UCT20" s="340"/>
      <c r="UCU20" s="340"/>
      <c r="UCV20" s="340"/>
      <c r="UCW20" s="340"/>
      <c r="UCX20" s="340"/>
      <c r="UCY20" s="340"/>
      <c r="UCZ20" s="340"/>
      <c r="UDA20" s="340"/>
      <c r="UDB20" s="340"/>
      <c r="UDC20" s="340"/>
      <c r="UDD20" s="340"/>
      <c r="UDE20" s="340"/>
      <c r="UDF20" s="340"/>
      <c r="UDG20" s="340"/>
      <c r="UDH20" s="340"/>
      <c r="UDI20" s="340"/>
      <c r="UDJ20" s="340"/>
      <c r="UDK20" s="340"/>
      <c r="UDL20" s="340"/>
      <c r="UDM20" s="340"/>
      <c r="UDN20" s="340"/>
      <c r="UDO20" s="340"/>
      <c r="UDP20" s="340"/>
      <c r="UDQ20" s="340"/>
      <c r="UDR20" s="340"/>
      <c r="UDS20" s="340"/>
      <c r="UDT20" s="340"/>
      <c r="UDU20" s="340"/>
      <c r="UDV20" s="340"/>
      <c r="UDW20" s="340"/>
      <c r="UDX20" s="340"/>
      <c r="UDY20" s="340"/>
      <c r="UDZ20" s="340"/>
      <c r="UEA20" s="340"/>
      <c r="UEB20" s="340"/>
      <c r="UEC20" s="340"/>
      <c r="UED20" s="340"/>
      <c r="UEE20" s="340"/>
      <c r="UEF20" s="340"/>
      <c r="UEG20" s="340"/>
      <c r="UEH20" s="340"/>
      <c r="UEI20" s="340"/>
      <c r="UEJ20" s="340"/>
      <c r="UEK20" s="340"/>
      <c r="UEL20" s="340"/>
      <c r="UEM20" s="340"/>
      <c r="UEN20" s="340"/>
      <c r="UEO20" s="340"/>
      <c r="UEP20" s="340"/>
      <c r="UEQ20" s="340"/>
      <c r="UER20" s="340"/>
      <c r="UES20" s="340"/>
      <c r="UET20" s="340"/>
      <c r="UEU20" s="340"/>
      <c r="UEV20" s="340"/>
      <c r="UEW20" s="340"/>
      <c r="UEX20" s="340"/>
      <c r="UEY20" s="340"/>
      <c r="UEZ20" s="340"/>
      <c r="UFA20" s="340"/>
      <c r="UFB20" s="340"/>
      <c r="UFC20" s="340"/>
      <c r="UFD20" s="340"/>
      <c r="UFE20" s="340"/>
      <c r="UFF20" s="340"/>
      <c r="UFG20" s="340"/>
      <c r="UFH20" s="340"/>
      <c r="UFI20" s="340"/>
      <c r="UFJ20" s="340"/>
      <c r="UFK20" s="340"/>
      <c r="UFL20" s="340"/>
      <c r="UFM20" s="340"/>
      <c r="UFN20" s="340"/>
      <c r="UFO20" s="340"/>
      <c r="UFP20" s="340"/>
      <c r="UFQ20" s="340"/>
      <c r="UFR20" s="340"/>
      <c r="UFS20" s="340"/>
      <c r="UFT20" s="340"/>
      <c r="UFU20" s="340"/>
      <c r="UFV20" s="340"/>
      <c r="UFW20" s="340"/>
      <c r="UFX20" s="340"/>
      <c r="UFY20" s="340"/>
      <c r="UFZ20" s="340"/>
      <c r="UGA20" s="340"/>
      <c r="UGB20" s="340"/>
      <c r="UGC20" s="340"/>
      <c r="UGD20" s="340"/>
      <c r="UGE20" s="340"/>
      <c r="UGF20" s="340"/>
      <c r="UGG20" s="340"/>
      <c r="UGH20" s="340"/>
      <c r="UGI20" s="340"/>
      <c r="UGJ20" s="340"/>
      <c r="UGK20" s="340"/>
      <c r="UGL20" s="340"/>
      <c r="UGM20" s="340"/>
      <c r="UGN20" s="340"/>
      <c r="UGO20" s="340"/>
      <c r="UGP20" s="340"/>
      <c r="UGQ20" s="340"/>
      <c r="UGR20" s="340"/>
      <c r="UGS20" s="340"/>
      <c r="UGT20" s="340"/>
      <c r="UGU20" s="340"/>
      <c r="UGV20" s="340"/>
      <c r="UGW20" s="340"/>
      <c r="UGX20" s="340"/>
      <c r="UGY20" s="340"/>
      <c r="UGZ20" s="340"/>
      <c r="UHA20" s="340"/>
      <c r="UHB20" s="340"/>
      <c r="UHC20" s="340"/>
      <c r="UHD20" s="340"/>
      <c r="UHE20" s="340"/>
      <c r="UHF20" s="340"/>
      <c r="UHG20" s="340"/>
      <c r="UHH20" s="340"/>
      <c r="UHI20" s="340"/>
      <c r="UHJ20" s="340"/>
      <c r="UHK20" s="340"/>
      <c r="UHL20" s="340"/>
      <c r="UHM20" s="340"/>
      <c r="UHN20" s="340"/>
      <c r="UHO20" s="340"/>
      <c r="UHP20" s="340"/>
      <c r="UHQ20" s="340"/>
      <c r="UHR20" s="340"/>
      <c r="UHS20" s="340"/>
      <c r="UHT20" s="340"/>
      <c r="UHU20" s="340"/>
      <c r="UHV20" s="340"/>
      <c r="UHW20" s="340"/>
      <c r="UHX20" s="340"/>
      <c r="UHY20" s="340"/>
      <c r="UHZ20" s="340"/>
      <c r="UIA20" s="340"/>
      <c r="UIB20" s="340"/>
      <c r="UIC20" s="340"/>
      <c r="UID20" s="340"/>
      <c r="UIE20" s="340"/>
      <c r="UIF20" s="340"/>
      <c r="UIG20" s="340"/>
      <c r="UIH20" s="340"/>
      <c r="UII20" s="340"/>
      <c r="UIJ20" s="340"/>
      <c r="UIK20" s="340"/>
      <c r="UIL20" s="340"/>
      <c r="UIM20" s="340"/>
      <c r="UIN20" s="340"/>
      <c r="UIO20" s="340"/>
      <c r="UIP20" s="340"/>
      <c r="UIQ20" s="340"/>
      <c r="UIR20" s="340"/>
      <c r="UIS20" s="340"/>
      <c r="UIT20" s="340"/>
      <c r="UIU20" s="340"/>
      <c r="UIV20" s="340"/>
      <c r="UIW20" s="340"/>
      <c r="UIX20" s="340"/>
      <c r="UIY20" s="340"/>
      <c r="UIZ20" s="340"/>
      <c r="UJA20" s="340"/>
      <c r="UJB20" s="340"/>
      <c r="UJC20" s="340"/>
      <c r="UJD20" s="340"/>
      <c r="UJE20" s="340"/>
      <c r="UJF20" s="340"/>
      <c r="UJG20" s="340"/>
      <c r="UJH20" s="340"/>
      <c r="UJI20" s="340"/>
      <c r="UJJ20" s="340"/>
      <c r="UJK20" s="340"/>
      <c r="UJL20" s="340"/>
      <c r="UJM20" s="340"/>
      <c r="UJN20" s="340"/>
      <c r="UJO20" s="340"/>
      <c r="UJP20" s="340"/>
      <c r="UJQ20" s="340"/>
      <c r="UJR20" s="340"/>
      <c r="UJS20" s="340"/>
      <c r="UJT20" s="340"/>
      <c r="UJU20" s="340"/>
      <c r="UJV20" s="340"/>
      <c r="UJW20" s="340"/>
      <c r="UJX20" s="340"/>
      <c r="UJY20" s="340"/>
      <c r="UJZ20" s="340"/>
      <c r="UKA20" s="340"/>
      <c r="UKB20" s="340"/>
      <c r="UKC20" s="340"/>
      <c r="UKD20" s="340"/>
      <c r="UKE20" s="340"/>
      <c r="UKF20" s="340"/>
      <c r="UKG20" s="340"/>
      <c r="UKH20" s="340"/>
      <c r="UKI20" s="340"/>
      <c r="UKJ20" s="340"/>
      <c r="UKK20" s="340"/>
      <c r="UKL20" s="340"/>
      <c r="UKM20" s="340"/>
      <c r="UKN20" s="340"/>
      <c r="UKO20" s="340"/>
      <c r="UKP20" s="340"/>
      <c r="UKQ20" s="340"/>
      <c r="UKR20" s="340"/>
      <c r="UKS20" s="340"/>
      <c r="UKT20" s="340"/>
      <c r="UKU20" s="340"/>
      <c r="UKV20" s="340"/>
      <c r="UKW20" s="340"/>
      <c r="UKX20" s="340"/>
      <c r="UKY20" s="340"/>
      <c r="UKZ20" s="340"/>
      <c r="ULA20" s="340"/>
      <c r="ULB20" s="340"/>
      <c r="ULC20" s="340"/>
      <c r="ULD20" s="340"/>
      <c r="ULE20" s="340"/>
      <c r="ULF20" s="340"/>
      <c r="ULG20" s="340"/>
      <c r="ULH20" s="340"/>
      <c r="ULI20" s="340"/>
      <c r="ULJ20" s="340"/>
      <c r="ULK20" s="340"/>
      <c r="ULL20" s="340"/>
      <c r="ULM20" s="340"/>
      <c r="ULN20" s="340"/>
      <c r="ULO20" s="340"/>
      <c r="ULP20" s="340"/>
      <c r="ULQ20" s="340"/>
      <c r="ULR20" s="340"/>
      <c r="ULS20" s="340"/>
      <c r="ULT20" s="340"/>
      <c r="ULU20" s="340"/>
      <c r="ULV20" s="340"/>
      <c r="ULW20" s="340"/>
      <c r="ULX20" s="340"/>
      <c r="ULY20" s="340"/>
      <c r="ULZ20" s="340"/>
      <c r="UMA20" s="340"/>
      <c r="UMB20" s="340"/>
      <c r="UMC20" s="340"/>
      <c r="UMD20" s="340"/>
      <c r="UME20" s="340"/>
      <c r="UMF20" s="340"/>
      <c r="UMG20" s="340"/>
      <c r="UMH20" s="340"/>
      <c r="UMI20" s="340"/>
      <c r="UMJ20" s="340"/>
      <c r="UMK20" s="340"/>
      <c r="UML20" s="340"/>
      <c r="UMM20" s="340"/>
      <c r="UMN20" s="340"/>
      <c r="UMO20" s="340"/>
      <c r="UMP20" s="340"/>
      <c r="UMQ20" s="340"/>
      <c r="UMR20" s="340"/>
      <c r="UMS20" s="340"/>
      <c r="UMT20" s="340"/>
      <c r="UMU20" s="340"/>
      <c r="UMV20" s="340"/>
      <c r="UMW20" s="340"/>
      <c r="UMX20" s="340"/>
      <c r="UMY20" s="340"/>
      <c r="UMZ20" s="340"/>
      <c r="UNA20" s="340"/>
      <c r="UNB20" s="340"/>
      <c r="UNC20" s="340"/>
      <c r="UND20" s="340"/>
      <c r="UNE20" s="340"/>
      <c r="UNF20" s="340"/>
      <c r="UNG20" s="340"/>
      <c r="UNH20" s="340"/>
      <c r="UNI20" s="340"/>
      <c r="UNJ20" s="340"/>
      <c r="UNK20" s="340"/>
      <c r="UNL20" s="340"/>
      <c r="UNM20" s="340"/>
      <c r="UNN20" s="340"/>
      <c r="UNO20" s="340"/>
      <c r="UNP20" s="340"/>
      <c r="UNQ20" s="340"/>
      <c r="UNR20" s="340"/>
      <c r="UNS20" s="340"/>
      <c r="UNT20" s="340"/>
      <c r="UNU20" s="340"/>
      <c r="UNV20" s="340"/>
      <c r="UNW20" s="340"/>
      <c r="UNX20" s="340"/>
      <c r="UNY20" s="340"/>
      <c r="UNZ20" s="340"/>
      <c r="UOA20" s="340"/>
      <c r="UOB20" s="340"/>
      <c r="UOC20" s="340"/>
      <c r="UOD20" s="340"/>
      <c r="UOE20" s="340"/>
      <c r="UOF20" s="340"/>
      <c r="UOG20" s="340"/>
      <c r="UOH20" s="340"/>
      <c r="UOI20" s="340"/>
      <c r="UOJ20" s="340"/>
      <c r="UOK20" s="340"/>
      <c r="UOL20" s="340"/>
      <c r="UOM20" s="340"/>
      <c r="UON20" s="340"/>
      <c r="UOO20" s="340"/>
      <c r="UOP20" s="340"/>
      <c r="UOQ20" s="340"/>
      <c r="UOR20" s="340"/>
      <c r="UOS20" s="340"/>
      <c r="UOT20" s="340"/>
      <c r="UOU20" s="340"/>
      <c r="UOV20" s="340"/>
      <c r="UOW20" s="340"/>
      <c r="UOX20" s="340"/>
      <c r="UOY20" s="340"/>
      <c r="UOZ20" s="340"/>
      <c r="UPA20" s="340"/>
      <c r="UPB20" s="340"/>
      <c r="UPC20" s="340"/>
      <c r="UPD20" s="340"/>
      <c r="UPE20" s="340"/>
      <c r="UPF20" s="340"/>
      <c r="UPG20" s="340"/>
      <c r="UPH20" s="340"/>
      <c r="UPI20" s="340"/>
      <c r="UPJ20" s="340"/>
      <c r="UPK20" s="340"/>
      <c r="UPL20" s="340"/>
      <c r="UPM20" s="340"/>
      <c r="UPN20" s="340"/>
      <c r="UPO20" s="340"/>
      <c r="UPP20" s="340"/>
      <c r="UPQ20" s="340"/>
      <c r="UPR20" s="340"/>
      <c r="UPS20" s="340"/>
      <c r="UPT20" s="340"/>
      <c r="UPU20" s="340"/>
      <c r="UPV20" s="340"/>
      <c r="UPW20" s="340"/>
      <c r="UPX20" s="340"/>
      <c r="UPY20" s="340"/>
      <c r="UPZ20" s="340"/>
      <c r="UQA20" s="340"/>
      <c r="UQB20" s="340"/>
      <c r="UQC20" s="340"/>
      <c r="UQD20" s="340"/>
      <c r="UQE20" s="340"/>
      <c r="UQF20" s="340"/>
      <c r="UQG20" s="340"/>
      <c r="UQH20" s="340"/>
      <c r="UQI20" s="340"/>
      <c r="UQJ20" s="340"/>
      <c r="UQK20" s="340"/>
      <c r="UQL20" s="340"/>
      <c r="UQM20" s="340"/>
      <c r="UQN20" s="340"/>
      <c r="UQO20" s="340"/>
      <c r="UQP20" s="340"/>
      <c r="UQQ20" s="340"/>
      <c r="UQR20" s="340"/>
      <c r="UQS20" s="340"/>
      <c r="UQT20" s="340"/>
      <c r="UQU20" s="340"/>
      <c r="UQV20" s="340"/>
      <c r="UQW20" s="340"/>
      <c r="UQX20" s="340"/>
      <c r="UQY20" s="340"/>
      <c r="UQZ20" s="340"/>
      <c r="URA20" s="340"/>
      <c r="URB20" s="340"/>
      <c r="URC20" s="340"/>
      <c r="URD20" s="340"/>
      <c r="URE20" s="340"/>
      <c r="URF20" s="340"/>
      <c r="URG20" s="340"/>
      <c r="URH20" s="340"/>
      <c r="URI20" s="340"/>
      <c r="URJ20" s="340"/>
      <c r="URK20" s="340"/>
      <c r="URL20" s="340"/>
      <c r="URM20" s="340"/>
      <c r="URN20" s="340"/>
      <c r="URO20" s="340"/>
      <c r="URP20" s="340"/>
      <c r="URQ20" s="340"/>
      <c r="URR20" s="340"/>
      <c r="URS20" s="340"/>
      <c r="URT20" s="340"/>
      <c r="URU20" s="340"/>
      <c r="URV20" s="340"/>
      <c r="URW20" s="340"/>
      <c r="URX20" s="340"/>
      <c r="URY20" s="340"/>
      <c r="URZ20" s="340"/>
      <c r="USA20" s="340"/>
      <c r="USB20" s="340"/>
      <c r="USC20" s="340"/>
      <c r="USD20" s="340"/>
      <c r="USE20" s="340"/>
      <c r="USF20" s="340"/>
      <c r="USG20" s="340"/>
      <c r="USH20" s="340"/>
      <c r="USI20" s="340"/>
      <c r="USJ20" s="340"/>
      <c r="USK20" s="340"/>
      <c r="USL20" s="340"/>
      <c r="USM20" s="340"/>
      <c r="USN20" s="340"/>
      <c r="USO20" s="340"/>
      <c r="USP20" s="340"/>
      <c r="USQ20" s="340"/>
      <c r="USR20" s="340"/>
      <c r="USS20" s="340"/>
      <c r="UST20" s="340"/>
      <c r="USU20" s="340"/>
      <c r="USV20" s="340"/>
      <c r="USW20" s="340"/>
      <c r="USX20" s="340"/>
      <c r="USY20" s="340"/>
      <c r="USZ20" s="340"/>
      <c r="UTA20" s="340"/>
      <c r="UTB20" s="340"/>
      <c r="UTC20" s="340"/>
      <c r="UTD20" s="340"/>
      <c r="UTE20" s="340"/>
      <c r="UTF20" s="340"/>
      <c r="UTG20" s="340"/>
      <c r="UTH20" s="340"/>
      <c r="UTI20" s="340"/>
      <c r="UTJ20" s="340"/>
      <c r="UTK20" s="340"/>
      <c r="UTL20" s="340"/>
      <c r="UTM20" s="340"/>
      <c r="UTN20" s="340"/>
      <c r="UTO20" s="340"/>
      <c r="UTP20" s="340"/>
      <c r="UTQ20" s="340"/>
      <c r="UTR20" s="340"/>
      <c r="UTS20" s="340"/>
      <c r="UTT20" s="340"/>
      <c r="UTU20" s="340"/>
      <c r="UTV20" s="340"/>
      <c r="UTW20" s="340"/>
      <c r="UTX20" s="340"/>
      <c r="UTY20" s="340"/>
      <c r="UTZ20" s="340"/>
      <c r="UUA20" s="340"/>
      <c r="UUB20" s="340"/>
      <c r="UUC20" s="340"/>
      <c r="UUD20" s="340"/>
      <c r="UUE20" s="340"/>
      <c r="UUF20" s="340"/>
      <c r="UUG20" s="340"/>
      <c r="UUH20" s="340"/>
      <c r="UUI20" s="340"/>
      <c r="UUJ20" s="340"/>
      <c r="UUK20" s="340"/>
      <c r="UUL20" s="340"/>
      <c r="UUM20" s="340"/>
      <c r="UUN20" s="340"/>
      <c r="UUO20" s="340"/>
      <c r="UUP20" s="340"/>
      <c r="UUQ20" s="340"/>
      <c r="UUR20" s="340"/>
      <c r="UUS20" s="340"/>
      <c r="UUT20" s="340"/>
      <c r="UUU20" s="340"/>
      <c r="UUV20" s="340"/>
      <c r="UUW20" s="340"/>
      <c r="UUX20" s="340"/>
      <c r="UUY20" s="340"/>
      <c r="UUZ20" s="340"/>
      <c r="UVA20" s="340"/>
      <c r="UVB20" s="340"/>
      <c r="UVC20" s="340"/>
      <c r="UVD20" s="340"/>
      <c r="UVE20" s="340"/>
      <c r="UVF20" s="340"/>
      <c r="UVG20" s="340"/>
      <c r="UVH20" s="340"/>
      <c r="UVI20" s="340"/>
      <c r="UVJ20" s="340"/>
      <c r="UVK20" s="340"/>
      <c r="UVL20" s="340"/>
      <c r="UVM20" s="340"/>
      <c r="UVN20" s="340"/>
      <c r="UVO20" s="340"/>
      <c r="UVP20" s="340"/>
      <c r="UVQ20" s="340"/>
      <c r="UVR20" s="340"/>
      <c r="UVS20" s="340"/>
      <c r="UVT20" s="340"/>
      <c r="UVU20" s="340"/>
      <c r="UVV20" s="340"/>
      <c r="UVW20" s="340"/>
      <c r="UVX20" s="340"/>
      <c r="UVY20" s="340"/>
      <c r="UVZ20" s="340"/>
      <c r="UWA20" s="340"/>
      <c r="UWB20" s="340"/>
      <c r="UWC20" s="340"/>
      <c r="UWD20" s="340"/>
      <c r="UWE20" s="340"/>
      <c r="UWF20" s="340"/>
      <c r="UWG20" s="340"/>
      <c r="UWH20" s="340"/>
      <c r="UWI20" s="340"/>
      <c r="UWJ20" s="340"/>
      <c r="UWK20" s="340"/>
      <c r="UWL20" s="340"/>
      <c r="UWM20" s="340"/>
      <c r="UWN20" s="340"/>
      <c r="UWO20" s="340"/>
      <c r="UWP20" s="340"/>
      <c r="UWQ20" s="340"/>
      <c r="UWR20" s="340"/>
      <c r="UWS20" s="340"/>
      <c r="UWT20" s="340"/>
      <c r="UWU20" s="340"/>
      <c r="UWV20" s="340"/>
      <c r="UWW20" s="340"/>
      <c r="UWX20" s="340"/>
      <c r="UWY20" s="340"/>
      <c r="UWZ20" s="340"/>
      <c r="UXA20" s="340"/>
      <c r="UXB20" s="340"/>
      <c r="UXC20" s="340"/>
      <c r="UXD20" s="340"/>
      <c r="UXE20" s="340"/>
      <c r="UXF20" s="340"/>
      <c r="UXG20" s="340"/>
      <c r="UXH20" s="340"/>
      <c r="UXI20" s="340"/>
      <c r="UXJ20" s="340"/>
      <c r="UXK20" s="340"/>
      <c r="UXL20" s="340"/>
      <c r="UXM20" s="340"/>
      <c r="UXN20" s="340"/>
      <c r="UXO20" s="340"/>
      <c r="UXP20" s="340"/>
      <c r="UXQ20" s="340"/>
      <c r="UXR20" s="340"/>
      <c r="UXS20" s="340"/>
      <c r="UXT20" s="340"/>
      <c r="UXU20" s="340"/>
      <c r="UXV20" s="340"/>
      <c r="UXW20" s="340"/>
      <c r="UXX20" s="340"/>
      <c r="UXY20" s="340"/>
      <c r="UXZ20" s="340"/>
      <c r="UYA20" s="340"/>
      <c r="UYB20" s="340"/>
      <c r="UYC20" s="340"/>
      <c r="UYD20" s="340"/>
      <c r="UYE20" s="340"/>
      <c r="UYF20" s="340"/>
      <c r="UYG20" s="340"/>
      <c r="UYH20" s="340"/>
      <c r="UYI20" s="340"/>
      <c r="UYJ20" s="340"/>
      <c r="UYK20" s="340"/>
      <c r="UYL20" s="340"/>
      <c r="UYM20" s="340"/>
      <c r="UYN20" s="340"/>
      <c r="UYO20" s="340"/>
      <c r="UYP20" s="340"/>
      <c r="UYQ20" s="340"/>
      <c r="UYR20" s="340"/>
      <c r="UYS20" s="340"/>
      <c r="UYT20" s="340"/>
      <c r="UYU20" s="340"/>
      <c r="UYV20" s="340"/>
      <c r="UYW20" s="340"/>
      <c r="UYX20" s="340"/>
      <c r="UYY20" s="340"/>
      <c r="UYZ20" s="340"/>
      <c r="UZA20" s="340"/>
      <c r="UZB20" s="340"/>
      <c r="UZC20" s="340"/>
      <c r="UZD20" s="340"/>
      <c r="UZE20" s="340"/>
      <c r="UZF20" s="340"/>
      <c r="UZG20" s="340"/>
      <c r="UZH20" s="340"/>
      <c r="UZI20" s="340"/>
      <c r="UZJ20" s="340"/>
      <c r="UZK20" s="340"/>
      <c r="UZL20" s="340"/>
      <c r="UZM20" s="340"/>
      <c r="UZN20" s="340"/>
      <c r="UZO20" s="340"/>
      <c r="UZP20" s="340"/>
      <c r="UZQ20" s="340"/>
      <c r="UZR20" s="340"/>
      <c r="UZS20" s="340"/>
      <c r="UZT20" s="340"/>
      <c r="UZU20" s="340"/>
      <c r="UZV20" s="340"/>
      <c r="UZW20" s="340"/>
      <c r="UZX20" s="340"/>
      <c r="UZY20" s="340"/>
      <c r="UZZ20" s="340"/>
      <c r="VAA20" s="340"/>
      <c r="VAB20" s="340"/>
      <c r="VAC20" s="340"/>
      <c r="VAD20" s="340"/>
      <c r="VAE20" s="340"/>
      <c r="VAF20" s="340"/>
      <c r="VAG20" s="340"/>
      <c r="VAH20" s="340"/>
      <c r="VAI20" s="340"/>
      <c r="VAJ20" s="340"/>
      <c r="VAK20" s="340"/>
      <c r="VAL20" s="340"/>
      <c r="VAM20" s="340"/>
      <c r="VAN20" s="340"/>
      <c r="VAO20" s="340"/>
      <c r="VAP20" s="340"/>
      <c r="VAQ20" s="340"/>
      <c r="VAR20" s="340"/>
      <c r="VAS20" s="340"/>
      <c r="VAT20" s="340"/>
      <c r="VAU20" s="340"/>
      <c r="VAV20" s="340"/>
      <c r="VAW20" s="340"/>
      <c r="VAX20" s="340"/>
      <c r="VAY20" s="340"/>
      <c r="VAZ20" s="340"/>
      <c r="VBA20" s="340"/>
      <c r="VBB20" s="340"/>
      <c r="VBC20" s="340"/>
      <c r="VBD20" s="340"/>
      <c r="VBE20" s="340"/>
      <c r="VBF20" s="340"/>
      <c r="VBG20" s="340"/>
      <c r="VBH20" s="340"/>
      <c r="VBI20" s="340"/>
      <c r="VBJ20" s="340"/>
      <c r="VBK20" s="340"/>
      <c r="VBL20" s="340"/>
      <c r="VBM20" s="340"/>
      <c r="VBN20" s="340"/>
      <c r="VBO20" s="340"/>
      <c r="VBP20" s="340"/>
      <c r="VBQ20" s="340"/>
      <c r="VBR20" s="340"/>
      <c r="VBS20" s="340"/>
      <c r="VBT20" s="340"/>
      <c r="VBU20" s="340"/>
      <c r="VBV20" s="340"/>
      <c r="VBW20" s="340"/>
      <c r="VBX20" s="340"/>
      <c r="VBY20" s="340"/>
      <c r="VBZ20" s="340"/>
      <c r="VCA20" s="340"/>
      <c r="VCB20" s="340"/>
      <c r="VCC20" s="340"/>
      <c r="VCD20" s="340"/>
      <c r="VCE20" s="340"/>
      <c r="VCF20" s="340"/>
      <c r="VCG20" s="340"/>
      <c r="VCH20" s="340"/>
      <c r="VCI20" s="340"/>
      <c r="VCJ20" s="340"/>
      <c r="VCK20" s="340"/>
      <c r="VCL20" s="340"/>
      <c r="VCM20" s="340"/>
      <c r="VCN20" s="340"/>
      <c r="VCO20" s="340"/>
      <c r="VCP20" s="340"/>
      <c r="VCQ20" s="340"/>
      <c r="VCR20" s="340"/>
      <c r="VCS20" s="340"/>
      <c r="VCT20" s="340"/>
      <c r="VCU20" s="340"/>
      <c r="VCV20" s="340"/>
      <c r="VCW20" s="340"/>
      <c r="VCX20" s="340"/>
      <c r="VCY20" s="340"/>
      <c r="VCZ20" s="340"/>
      <c r="VDA20" s="340"/>
      <c r="VDB20" s="340"/>
      <c r="VDC20" s="340"/>
      <c r="VDD20" s="340"/>
      <c r="VDE20" s="340"/>
      <c r="VDF20" s="340"/>
      <c r="VDG20" s="340"/>
      <c r="VDH20" s="340"/>
      <c r="VDI20" s="340"/>
      <c r="VDJ20" s="340"/>
      <c r="VDK20" s="340"/>
      <c r="VDL20" s="340"/>
      <c r="VDM20" s="340"/>
      <c r="VDN20" s="340"/>
      <c r="VDO20" s="340"/>
      <c r="VDP20" s="340"/>
      <c r="VDQ20" s="340"/>
      <c r="VDR20" s="340"/>
      <c r="VDS20" s="340"/>
      <c r="VDT20" s="340"/>
      <c r="VDU20" s="340"/>
      <c r="VDV20" s="340"/>
      <c r="VDW20" s="340"/>
      <c r="VDX20" s="340"/>
      <c r="VDY20" s="340"/>
      <c r="VDZ20" s="340"/>
      <c r="VEA20" s="340"/>
      <c r="VEB20" s="340"/>
      <c r="VEC20" s="340"/>
      <c r="VED20" s="340"/>
      <c r="VEE20" s="340"/>
      <c r="VEF20" s="340"/>
      <c r="VEG20" s="340"/>
      <c r="VEH20" s="340"/>
      <c r="VEI20" s="340"/>
      <c r="VEJ20" s="340"/>
      <c r="VEK20" s="340"/>
      <c r="VEL20" s="340"/>
      <c r="VEM20" s="340"/>
      <c r="VEN20" s="340"/>
      <c r="VEO20" s="340"/>
      <c r="VEP20" s="340"/>
      <c r="VEQ20" s="340"/>
      <c r="VER20" s="340"/>
      <c r="VES20" s="340"/>
      <c r="VET20" s="340"/>
      <c r="VEU20" s="340"/>
      <c r="VEV20" s="340"/>
      <c r="VEW20" s="340"/>
      <c r="VEX20" s="340"/>
      <c r="VEY20" s="340"/>
      <c r="VEZ20" s="340"/>
      <c r="VFA20" s="340"/>
      <c r="VFB20" s="340"/>
      <c r="VFC20" s="340"/>
      <c r="VFD20" s="340"/>
      <c r="VFE20" s="340"/>
      <c r="VFF20" s="340"/>
      <c r="VFG20" s="340"/>
      <c r="VFH20" s="340"/>
      <c r="VFI20" s="340"/>
      <c r="VFJ20" s="340"/>
      <c r="VFK20" s="340"/>
      <c r="VFL20" s="340"/>
      <c r="VFM20" s="340"/>
      <c r="VFN20" s="340"/>
      <c r="VFO20" s="340"/>
      <c r="VFP20" s="340"/>
      <c r="VFQ20" s="340"/>
      <c r="VFR20" s="340"/>
      <c r="VFS20" s="340"/>
      <c r="VFT20" s="340"/>
      <c r="VFU20" s="340"/>
      <c r="VFV20" s="340"/>
      <c r="VFW20" s="340"/>
      <c r="VFX20" s="340"/>
      <c r="VFY20" s="340"/>
      <c r="VFZ20" s="340"/>
      <c r="VGA20" s="340"/>
      <c r="VGB20" s="340"/>
      <c r="VGC20" s="340"/>
      <c r="VGD20" s="340"/>
      <c r="VGE20" s="340"/>
      <c r="VGF20" s="340"/>
      <c r="VGG20" s="340"/>
      <c r="VGH20" s="340"/>
      <c r="VGI20" s="340"/>
      <c r="VGJ20" s="340"/>
      <c r="VGK20" s="340"/>
      <c r="VGL20" s="340"/>
      <c r="VGM20" s="340"/>
      <c r="VGN20" s="340"/>
      <c r="VGO20" s="340"/>
      <c r="VGP20" s="340"/>
      <c r="VGQ20" s="340"/>
      <c r="VGR20" s="340"/>
      <c r="VGS20" s="340"/>
      <c r="VGT20" s="340"/>
      <c r="VGU20" s="340"/>
      <c r="VGV20" s="340"/>
      <c r="VGW20" s="340"/>
      <c r="VGX20" s="340"/>
      <c r="VGY20" s="340"/>
      <c r="VGZ20" s="340"/>
      <c r="VHA20" s="340"/>
      <c r="VHB20" s="340"/>
      <c r="VHC20" s="340"/>
      <c r="VHD20" s="340"/>
      <c r="VHE20" s="340"/>
      <c r="VHF20" s="340"/>
      <c r="VHG20" s="340"/>
      <c r="VHH20" s="340"/>
      <c r="VHI20" s="340"/>
      <c r="VHJ20" s="340"/>
      <c r="VHK20" s="340"/>
      <c r="VHL20" s="340"/>
      <c r="VHM20" s="340"/>
      <c r="VHN20" s="340"/>
      <c r="VHO20" s="340"/>
      <c r="VHP20" s="340"/>
      <c r="VHQ20" s="340"/>
      <c r="VHR20" s="340"/>
      <c r="VHS20" s="340"/>
      <c r="VHT20" s="340"/>
      <c r="VHU20" s="340"/>
      <c r="VHV20" s="340"/>
      <c r="VHW20" s="340"/>
      <c r="VHX20" s="340"/>
      <c r="VHY20" s="340"/>
      <c r="VHZ20" s="340"/>
      <c r="VIA20" s="340"/>
      <c r="VIB20" s="340"/>
      <c r="VIC20" s="340"/>
      <c r="VID20" s="340"/>
      <c r="VIE20" s="340"/>
      <c r="VIF20" s="340"/>
      <c r="VIG20" s="340"/>
      <c r="VIH20" s="340"/>
      <c r="VII20" s="340"/>
      <c r="VIJ20" s="340"/>
      <c r="VIK20" s="340"/>
      <c r="VIL20" s="340"/>
      <c r="VIM20" s="340"/>
      <c r="VIN20" s="340"/>
      <c r="VIO20" s="340"/>
      <c r="VIP20" s="340"/>
      <c r="VIQ20" s="340"/>
      <c r="VIR20" s="340"/>
      <c r="VIS20" s="340"/>
      <c r="VIT20" s="340"/>
      <c r="VIU20" s="340"/>
      <c r="VIV20" s="340"/>
      <c r="VIW20" s="340"/>
      <c r="VIX20" s="340"/>
      <c r="VIY20" s="340"/>
      <c r="VIZ20" s="340"/>
      <c r="VJA20" s="340"/>
      <c r="VJB20" s="340"/>
      <c r="VJC20" s="340"/>
      <c r="VJD20" s="340"/>
      <c r="VJE20" s="340"/>
      <c r="VJF20" s="340"/>
      <c r="VJG20" s="340"/>
      <c r="VJH20" s="340"/>
      <c r="VJI20" s="340"/>
      <c r="VJJ20" s="340"/>
      <c r="VJK20" s="340"/>
      <c r="VJL20" s="340"/>
      <c r="VJM20" s="340"/>
      <c r="VJN20" s="340"/>
      <c r="VJO20" s="340"/>
      <c r="VJP20" s="340"/>
      <c r="VJQ20" s="340"/>
      <c r="VJR20" s="340"/>
      <c r="VJS20" s="340"/>
      <c r="VJT20" s="340"/>
      <c r="VJU20" s="340"/>
      <c r="VJV20" s="340"/>
      <c r="VJW20" s="340"/>
      <c r="VJX20" s="340"/>
      <c r="VJY20" s="340"/>
      <c r="VJZ20" s="340"/>
      <c r="VKA20" s="340"/>
      <c r="VKB20" s="340"/>
      <c r="VKC20" s="340"/>
      <c r="VKD20" s="340"/>
      <c r="VKE20" s="340"/>
      <c r="VKF20" s="340"/>
      <c r="VKG20" s="340"/>
      <c r="VKH20" s="340"/>
      <c r="VKI20" s="340"/>
      <c r="VKJ20" s="340"/>
      <c r="VKK20" s="340"/>
      <c r="VKL20" s="340"/>
      <c r="VKM20" s="340"/>
      <c r="VKN20" s="340"/>
      <c r="VKO20" s="340"/>
      <c r="VKP20" s="340"/>
      <c r="VKQ20" s="340"/>
      <c r="VKR20" s="340"/>
      <c r="VKS20" s="340"/>
      <c r="VKT20" s="340"/>
      <c r="VKU20" s="340"/>
      <c r="VKV20" s="340"/>
      <c r="VKW20" s="340"/>
      <c r="VKX20" s="340"/>
      <c r="VKY20" s="340"/>
      <c r="VKZ20" s="340"/>
      <c r="VLA20" s="340"/>
      <c r="VLB20" s="340"/>
      <c r="VLC20" s="340"/>
      <c r="VLD20" s="340"/>
      <c r="VLE20" s="340"/>
      <c r="VLF20" s="340"/>
      <c r="VLG20" s="340"/>
      <c r="VLH20" s="340"/>
      <c r="VLI20" s="340"/>
      <c r="VLJ20" s="340"/>
      <c r="VLK20" s="340"/>
      <c r="VLL20" s="340"/>
      <c r="VLM20" s="340"/>
      <c r="VLN20" s="340"/>
      <c r="VLO20" s="340"/>
      <c r="VLP20" s="340"/>
      <c r="VLQ20" s="340"/>
      <c r="VLR20" s="340"/>
      <c r="VLS20" s="340"/>
      <c r="VLT20" s="340"/>
      <c r="VLU20" s="340"/>
      <c r="VLV20" s="340"/>
      <c r="VLW20" s="340"/>
      <c r="VLX20" s="340"/>
      <c r="VLY20" s="340"/>
      <c r="VLZ20" s="340"/>
      <c r="VMA20" s="340"/>
      <c r="VMB20" s="340"/>
      <c r="VMC20" s="340"/>
      <c r="VMD20" s="340"/>
      <c r="VME20" s="340"/>
      <c r="VMF20" s="340"/>
      <c r="VMG20" s="340"/>
      <c r="VMH20" s="340"/>
      <c r="VMI20" s="340"/>
      <c r="VMJ20" s="340"/>
      <c r="VMK20" s="340"/>
      <c r="VML20" s="340"/>
      <c r="VMM20" s="340"/>
      <c r="VMN20" s="340"/>
      <c r="VMO20" s="340"/>
      <c r="VMP20" s="340"/>
      <c r="VMQ20" s="340"/>
      <c r="VMR20" s="340"/>
      <c r="VMS20" s="340"/>
      <c r="VMT20" s="340"/>
      <c r="VMU20" s="340"/>
      <c r="VMV20" s="340"/>
      <c r="VMW20" s="340"/>
      <c r="VMX20" s="340"/>
      <c r="VMY20" s="340"/>
      <c r="VMZ20" s="340"/>
      <c r="VNA20" s="340"/>
      <c r="VNB20" s="340"/>
      <c r="VNC20" s="340"/>
      <c r="VND20" s="340"/>
      <c r="VNE20" s="340"/>
      <c r="VNF20" s="340"/>
      <c r="VNG20" s="340"/>
      <c r="VNH20" s="340"/>
      <c r="VNI20" s="340"/>
      <c r="VNJ20" s="340"/>
      <c r="VNK20" s="340"/>
      <c r="VNL20" s="340"/>
      <c r="VNM20" s="340"/>
      <c r="VNN20" s="340"/>
      <c r="VNO20" s="340"/>
      <c r="VNP20" s="340"/>
      <c r="VNQ20" s="340"/>
      <c r="VNR20" s="340"/>
      <c r="VNS20" s="340"/>
      <c r="VNT20" s="340"/>
      <c r="VNU20" s="340"/>
      <c r="VNV20" s="340"/>
      <c r="VNW20" s="340"/>
      <c r="VNX20" s="340"/>
      <c r="VNY20" s="340"/>
      <c r="VNZ20" s="340"/>
      <c r="VOA20" s="340"/>
      <c r="VOB20" s="340"/>
      <c r="VOC20" s="340"/>
      <c r="VOD20" s="340"/>
      <c r="VOE20" s="340"/>
      <c r="VOF20" s="340"/>
      <c r="VOG20" s="340"/>
      <c r="VOH20" s="340"/>
      <c r="VOI20" s="340"/>
      <c r="VOJ20" s="340"/>
      <c r="VOK20" s="340"/>
      <c r="VOL20" s="340"/>
      <c r="VOM20" s="340"/>
      <c r="VON20" s="340"/>
      <c r="VOO20" s="340"/>
      <c r="VOP20" s="340"/>
      <c r="VOQ20" s="340"/>
      <c r="VOR20" s="340"/>
      <c r="VOS20" s="340"/>
      <c r="VOT20" s="340"/>
      <c r="VOU20" s="340"/>
      <c r="VOV20" s="340"/>
      <c r="VOW20" s="340"/>
      <c r="VOX20" s="340"/>
      <c r="VOY20" s="340"/>
      <c r="VOZ20" s="340"/>
      <c r="VPA20" s="340"/>
      <c r="VPB20" s="340"/>
      <c r="VPC20" s="340"/>
      <c r="VPD20" s="340"/>
      <c r="VPE20" s="340"/>
      <c r="VPF20" s="340"/>
      <c r="VPG20" s="340"/>
      <c r="VPH20" s="340"/>
      <c r="VPI20" s="340"/>
      <c r="VPJ20" s="340"/>
      <c r="VPK20" s="340"/>
      <c r="VPL20" s="340"/>
      <c r="VPM20" s="340"/>
      <c r="VPN20" s="340"/>
      <c r="VPO20" s="340"/>
      <c r="VPP20" s="340"/>
      <c r="VPQ20" s="340"/>
      <c r="VPR20" s="340"/>
      <c r="VPS20" s="340"/>
      <c r="VPT20" s="340"/>
      <c r="VPU20" s="340"/>
      <c r="VPV20" s="340"/>
      <c r="VPW20" s="340"/>
      <c r="VPX20" s="340"/>
      <c r="VPY20" s="340"/>
      <c r="VPZ20" s="340"/>
      <c r="VQA20" s="340"/>
      <c r="VQB20" s="340"/>
      <c r="VQC20" s="340"/>
      <c r="VQD20" s="340"/>
      <c r="VQE20" s="340"/>
      <c r="VQF20" s="340"/>
      <c r="VQG20" s="340"/>
      <c r="VQH20" s="340"/>
      <c r="VQI20" s="340"/>
      <c r="VQJ20" s="340"/>
      <c r="VQK20" s="340"/>
      <c r="VQL20" s="340"/>
      <c r="VQM20" s="340"/>
      <c r="VQN20" s="340"/>
      <c r="VQO20" s="340"/>
      <c r="VQP20" s="340"/>
      <c r="VQQ20" s="340"/>
      <c r="VQR20" s="340"/>
      <c r="VQS20" s="340"/>
      <c r="VQT20" s="340"/>
      <c r="VQU20" s="340"/>
      <c r="VQV20" s="340"/>
      <c r="VQW20" s="340"/>
      <c r="VQX20" s="340"/>
      <c r="VQY20" s="340"/>
      <c r="VQZ20" s="340"/>
      <c r="VRA20" s="340"/>
      <c r="VRB20" s="340"/>
      <c r="VRC20" s="340"/>
      <c r="VRD20" s="340"/>
      <c r="VRE20" s="340"/>
      <c r="VRF20" s="340"/>
      <c r="VRG20" s="340"/>
      <c r="VRH20" s="340"/>
      <c r="VRI20" s="340"/>
      <c r="VRJ20" s="340"/>
      <c r="VRK20" s="340"/>
      <c r="VRL20" s="340"/>
      <c r="VRM20" s="340"/>
      <c r="VRN20" s="340"/>
      <c r="VRO20" s="340"/>
      <c r="VRP20" s="340"/>
      <c r="VRQ20" s="340"/>
      <c r="VRR20" s="340"/>
      <c r="VRS20" s="340"/>
      <c r="VRT20" s="340"/>
      <c r="VRU20" s="340"/>
      <c r="VRV20" s="340"/>
      <c r="VRW20" s="340"/>
      <c r="VRX20" s="340"/>
      <c r="VRY20" s="340"/>
      <c r="VRZ20" s="340"/>
      <c r="VSA20" s="340"/>
      <c r="VSB20" s="340"/>
      <c r="VSC20" s="340"/>
      <c r="VSD20" s="340"/>
      <c r="VSE20" s="340"/>
      <c r="VSF20" s="340"/>
      <c r="VSG20" s="340"/>
      <c r="VSH20" s="340"/>
      <c r="VSI20" s="340"/>
      <c r="VSJ20" s="340"/>
      <c r="VSK20" s="340"/>
      <c r="VSL20" s="340"/>
      <c r="VSM20" s="340"/>
      <c r="VSN20" s="340"/>
      <c r="VSO20" s="340"/>
      <c r="VSP20" s="340"/>
      <c r="VSQ20" s="340"/>
      <c r="VSR20" s="340"/>
      <c r="VSS20" s="340"/>
      <c r="VST20" s="340"/>
      <c r="VSU20" s="340"/>
      <c r="VSV20" s="340"/>
      <c r="VSW20" s="340"/>
      <c r="VSX20" s="340"/>
      <c r="VSY20" s="340"/>
      <c r="VSZ20" s="340"/>
      <c r="VTA20" s="340"/>
      <c r="VTB20" s="340"/>
      <c r="VTC20" s="340"/>
      <c r="VTD20" s="340"/>
      <c r="VTE20" s="340"/>
      <c r="VTF20" s="340"/>
      <c r="VTG20" s="340"/>
      <c r="VTH20" s="340"/>
      <c r="VTI20" s="340"/>
      <c r="VTJ20" s="340"/>
      <c r="VTK20" s="340"/>
      <c r="VTL20" s="340"/>
      <c r="VTM20" s="340"/>
      <c r="VTN20" s="340"/>
      <c r="VTO20" s="340"/>
      <c r="VTP20" s="340"/>
      <c r="VTQ20" s="340"/>
      <c r="VTR20" s="340"/>
      <c r="VTS20" s="340"/>
      <c r="VTT20" s="340"/>
      <c r="VTU20" s="340"/>
      <c r="VTV20" s="340"/>
      <c r="VTW20" s="340"/>
      <c r="VTX20" s="340"/>
      <c r="VTY20" s="340"/>
      <c r="VTZ20" s="340"/>
      <c r="VUA20" s="340"/>
      <c r="VUB20" s="340"/>
      <c r="VUC20" s="340"/>
      <c r="VUD20" s="340"/>
      <c r="VUE20" s="340"/>
      <c r="VUF20" s="340"/>
      <c r="VUG20" s="340"/>
      <c r="VUH20" s="340"/>
      <c r="VUI20" s="340"/>
      <c r="VUJ20" s="340"/>
      <c r="VUK20" s="340"/>
      <c r="VUL20" s="340"/>
      <c r="VUM20" s="340"/>
      <c r="VUN20" s="340"/>
      <c r="VUO20" s="340"/>
      <c r="VUP20" s="340"/>
      <c r="VUQ20" s="340"/>
      <c r="VUR20" s="340"/>
      <c r="VUS20" s="340"/>
      <c r="VUT20" s="340"/>
      <c r="VUU20" s="340"/>
      <c r="VUV20" s="340"/>
      <c r="VUW20" s="340"/>
      <c r="VUX20" s="340"/>
      <c r="VUY20" s="340"/>
      <c r="VUZ20" s="340"/>
      <c r="VVA20" s="340"/>
      <c r="VVB20" s="340"/>
      <c r="VVC20" s="340"/>
      <c r="VVD20" s="340"/>
      <c r="VVE20" s="340"/>
      <c r="VVF20" s="340"/>
      <c r="VVG20" s="340"/>
      <c r="VVH20" s="340"/>
      <c r="VVI20" s="340"/>
      <c r="VVJ20" s="340"/>
      <c r="VVK20" s="340"/>
      <c r="VVL20" s="340"/>
      <c r="VVM20" s="340"/>
      <c r="VVN20" s="340"/>
      <c r="VVO20" s="340"/>
      <c r="VVP20" s="340"/>
      <c r="VVQ20" s="340"/>
      <c r="VVR20" s="340"/>
      <c r="VVS20" s="340"/>
      <c r="VVT20" s="340"/>
      <c r="VVU20" s="340"/>
      <c r="VVV20" s="340"/>
      <c r="VVW20" s="340"/>
      <c r="VVX20" s="340"/>
      <c r="VVY20" s="340"/>
      <c r="VVZ20" s="340"/>
      <c r="VWA20" s="340"/>
      <c r="VWB20" s="340"/>
      <c r="VWC20" s="340"/>
      <c r="VWD20" s="340"/>
      <c r="VWE20" s="340"/>
      <c r="VWF20" s="340"/>
      <c r="VWG20" s="340"/>
      <c r="VWH20" s="340"/>
      <c r="VWI20" s="340"/>
      <c r="VWJ20" s="340"/>
      <c r="VWK20" s="340"/>
      <c r="VWL20" s="340"/>
      <c r="VWM20" s="340"/>
      <c r="VWN20" s="340"/>
      <c r="VWO20" s="340"/>
      <c r="VWP20" s="340"/>
      <c r="VWQ20" s="340"/>
      <c r="VWR20" s="340"/>
      <c r="VWS20" s="340"/>
      <c r="VWT20" s="340"/>
      <c r="VWU20" s="340"/>
      <c r="VWV20" s="340"/>
      <c r="VWW20" s="340"/>
      <c r="VWX20" s="340"/>
      <c r="VWY20" s="340"/>
      <c r="VWZ20" s="340"/>
      <c r="VXA20" s="340"/>
      <c r="VXB20" s="340"/>
      <c r="VXC20" s="340"/>
      <c r="VXD20" s="340"/>
      <c r="VXE20" s="340"/>
      <c r="VXF20" s="340"/>
      <c r="VXG20" s="340"/>
      <c r="VXH20" s="340"/>
      <c r="VXI20" s="340"/>
      <c r="VXJ20" s="340"/>
      <c r="VXK20" s="340"/>
      <c r="VXL20" s="340"/>
      <c r="VXM20" s="340"/>
      <c r="VXN20" s="340"/>
      <c r="VXO20" s="340"/>
      <c r="VXP20" s="340"/>
      <c r="VXQ20" s="340"/>
      <c r="VXR20" s="340"/>
      <c r="VXS20" s="340"/>
      <c r="VXT20" s="340"/>
      <c r="VXU20" s="340"/>
      <c r="VXV20" s="340"/>
      <c r="VXW20" s="340"/>
      <c r="VXX20" s="340"/>
      <c r="VXY20" s="340"/>
      <c r="VXZ20" s="340"/>
      <c r="VYA20" s="340"/>
      <c r="VYB20" s="340"/>
      <c r="VYC20" s="340"/>
      <c r="VYD20" s="340"/>
      <c r="VYE20" s="340"/>
      <c r="VYF20" s="340"/>
      <c r="VYG20" s="340"/>
      <c r="VYH20" s="340"/>
      <c r="VYI20" s="340"/>
      <c r="VYJ20" s="340"/>
      <c r="VYK20" s="340"/>
      <c r="VYL20" s="340"/>
      <c r="VYM20" s="340"/>
      <c r="VYN20" s="340"/>
      <c r="VYO20" s="340"/>
      <c r="VYP20" s="340"/>
      <c r="VYQ20" s="340"/>
      <c r="VYR20" s="340"/>
      <c r="VYS20" s="340"/>
      <c r="VYT20" s="340"/>
      <c r="VYU20" s="340"/>
      <c r="VYV20" s="340"/>
      <c r="VYW20" s="340"/>
      <c r="VYX20" s="340"/>
      <c r="VYY20" s="340"/>
      <c r="VYZ20" s="340"/>
      <c r="VZA20" s="340"/>
      <c r="VZB20" s="340"/>
      <c r="VZC20" s="340"/>
      <c r="VZD20" s="340"/>
      <c r="VZE20" s="340"/>
      <c r="VZF20" s="340"/>
      <c r="VZG20" s="340"/>
      <c r="VZH20" s="340"/>
      <c r="VZI20" s="340"/>
      <c r="VZJ20" s="340"/>
      <c r="VZK20" s="340"/>
      <c r="VZL20" s="340"/>
      <c r="VZM20" s="340"/>
      <c r="VZN20" s="340"/>
      <c r="VZO20" s="340"/>
      <c r="VZP20" s="340"/>
      <c r="VZQ20" s="340"/>
      <c r="VZR20" s="340"/>
      <c r="VZS20" s="340"/>
      <c r="VZT20" s="340"/>
      <c r="VZU20" s="340"/>
      <c r="VZV20" s="340"/>
      <c r="VZW20" s="340"/>
      <c r="VZX20" s="340"/>
      <c r="VZY20" s="340"/>
      <c r="VZZ20" s="340"/>
      <c r="WAA20" s="340"/>
      <c r="WAB20" s="340"/>
      <c r="WAC20" s="340"/>
      <c r="WAD20" s="340"/>
      <c r="WAE20" s="340"/>
      <c r="WAF20" s="340"/>
      <c r="WAG20" s="340"/>
      <c r="WAH20" s="340"/>
      <c r="WAI20" s="340"/>
      <c r="WAJ20" s="340"/>
      <c r="WAK20" s="340"/>
      <c r="WAL20" s="340"/>
      <c r="WAM20" s="340"/>
      <c r="WAN20" s="340"/>
      <c r="WAO20" s="340"/>
      <c r="WAP20" s="340"/>
      <c r="WAQ20" s="340"/>
      <c r="WAR20" s="340"/>
      <c r="WAS20" s="340"/>
      <c r="WAT20" s="340"/>
      <c r="WAU20" s="340"/>
      <c r="WAV20" s="340"/>
      <c r="WAW20" s="340"/>
      <c r="WAX20" s="340"/>
      <c r="WAY20" s="340"/>
      <c r="WAZ20" s="340"/>
      <c r="WBA20" s="340"/>
      <c r="WBB20" s="340"/>
      <c r="WBC20" s="340"/>
      <c r="WBD20" s="340"/>
      <c r="WBE20" s="340"/>
      <c r="WBF20" s="340"/>
      <c r="WBG20" s="340"/>
      <c r="WBH20" s="340"/>
      <c r="WBI20" s="340"/>
      <c r="WBJ20" s="340"/>
      <c r="WBK20" s="340"/>
      <c r="WBL20" s="340"/>
      <c r="WBM20" s="340"/>
      <c r="WBN20" s="340"/>
      <c r="WBO20" s="340"/>
      <c r="WBP20" s="340"/>
      <c r="WBQ20" s="340"/>
      <c r="WBR20" s="340"/>
      <c r="WBS20" s="340"/>
      <c r="WBT20" s="340"/>
      <c r="WBU20" s="340"/>
      <c r="WBV20" s="340"/>
      <c r="WBW20" s="340"/>
      <c r="WBX20" s="340"/>
      <c r="WBY20" s="340"/>
      <c r="WBZ20" s="340"/>
      <c r="WCA20" s="340"/>
      <c r="WCB20" s="340"/>
      <c r="WCC20" s="340"/>
      <c r="WCD20" s="340"/>
      <c r="WCE20" s="340"/>
      <c r="WCF20" s="340"/>
      <c r="WCG20" s="340"/>
      <c r="WCH20" s="340"/>
      <c r="WCI20" s="340"/>
      <c r="WCJ20" s="340"/>
      <c r="WCK20" s="340"/>
      <c r="WCL20" s="340"/>
      <c r="WCM20" s="340"/>
      <c r="WCN20" s="340"/>
      <c r="WCO20" s="340"/>
      <c r="WCP20" s="340"/>
      <c r="WCQ20" s="340"/>
      <c r="WCR20" s="340"/>
      <c r="WCS20" s="340"/>
      <c r="WCT20" s="340"/>
      <c r="WCU20" s="340"/>
      <c r="WCV20" s="340"/>
      <c r="WCW20" s="340"/>
      <c r="WCX20" s="340"/>
      <c r="WCY20" s="340"/>
      <c r="WCZ20" s="340"/>
      <c r="WDA20" s="340"/>
      <c r="WDB20" s="340"/>
      <c r="WDC20" s="340"/>
      <c r="WDD20" s="340"/>
      <c r="WDE20" s="340"/>
      <c r="WDF20" s="340"/>
      <c r="WDG20" s="340"/>
      <c r="WDH20" s="340"/>
      <c r="WDI20" s="340"/>
      <c r="WDJ20" s="340"/>
      <c r="WDK20" s="340"/>
      <c r="WDL20" s="340"/>
      <c r="WDM20" s="340"/>
      <c r="WDN20" s="340"/>
      <c r="WDO20" s="340"/>
      <c r="WDP20" s="340"/>
      <c r="WDQ20" s="340"/>
      <c r="WDR20" s="340"/>
      <c r="WDS20" s="340"/>
      <c r="WDT20" s="340"/>
      <c r="WDU20" s="340"/>
      <c r="WDV20" s="340"/>
      <c r="WDW20" s="340"/>
      <c r="WDX20" s="340"/>
      <c r="WDY20" s="340"/>
      <c r="WDZ20" s="340"/>
      <c r="WEA20" s="340"/>
      <c r="WEB20" s="340"/>
      <c r="WEC20" s="340"/>
      <c r="WED20" s="340"/>
      <c r="WEE20" s="340"/>
      <c r="WEF20" s="340"/>
      <c r="WEG20" s="340"/>
      <c r="WEH20" s="340"/>
      <c r="WEI20" s="340"/>
      <c r="WEJ20" s="340"/>
      <c r="WEK20" s="340"/>
      <c r="WEL20" s="340"/>
      <c r="WEM20" s="340"/>
      <c r="WEN20" s="340"/>
      <c r="WEO20" s="340"/>
      <c r="WEP20" s="340"/>
      <c r="WEQ20" s="340"/>
      <c r="WER20" s="340"/>
      <c r="WES20" s="340"/>
      <c r="WET20" s="340"/>
      <c r="WEU20" s="340"/>
      <c r="WEV20" s="340"/>
      <c r="WEW20" s="340"/>
      <c r="WEX20" s="340"/>
      <c r="WEY20" s="340"/>
      <c r="WEZ20" s="340"/>
      <c r="WFA20" s="340"/>
      <c r="WFB20" s="340"/>
      <c r="WFC20" s="340"/>
      <c r="WFD20" s="340"/>
      <c r="WFE20" s="340"/>
      <c r="WFF20" s="340"/>
      <c r="WFG20" s="340"/>
      <c r="WFH20" s="340"/>
      <c r="WFI20" s="340"/>
      <c r="WFJ20" s="340"/>
      <c r="WFK20" s="340"/>
      <c r="WFL20" s="340"/>
      <c r="WFM20" s="340"/>
      <c r="WFN20" s="340"/>
      <c r="WFO20" s="340"/>
      <c r="WFP20" s="340"/>
      <c r="WFQ20" s="340"/>
      <c r="WFR20" s="340"/>
      <c r="WFS20" s="340"/>
      <c r="WFT20" s="340"/>
      <c r="WFU20" s="340"/>
      <c r="WFV20" s="340"/>
      <c r="WFW20" s="340"/>
      <c r="WFX20" s="340"/>
      <c r="WFY20" s="340"/>
      <c r="WFZ20" s="340"/>
      <c r="WGA20" s="340"/>
      <c r="WGB20" s="340"/>
      <c r="WGC20" s="340"/>
      <c r="WGD20" s="340"/>
      <c r="WGE20" s="340"/>
      <c r="WGF20" s="340"/>
      <c r="WGG20" s="340"/>
      <c r="WGH20" s="340"/>
      <c r="WGI20" s="340"/>
      <c r="WGJ20" s="340"/>
      <c r="WGK20" s="340"/>
      <c r="WGL20" s="340"/>
      <c r="WGM20" s="340"/>
      <c r="WGN20" s="340"/>
      <c r="WGO20" s="340"/>
      <c r="WGP20" s="340"/>
      <c r="WGQ20" s="340"/>
      <c r="WGR20" s="340"/>
      <c r="WGS20" s="340"/>
      <c r="WGT20" s="340"/>
      <c r="WGU20" s="340"/>
      <c r="WGV20" s="340"/>
      <c r="WGW20" s="340"/>
      <c r="WGX20" s="340"/>
      <c r="WGY20" s="340"/>
      <c r="WGZ20" s="340"/>
      <c r="WHA20" s="340"/>
      <c r="WHB20" s="340"/>
      <c r="WHC20" s="340"/>
      <c r="WHD20" s="340"/>
      <c r="WHE20" s="340"/>
      <c r="WHF20" s="340"/>
      <c r="WHG20" s="340"/>
      <c r="WHH20" s="340"/>
      <c r="WHI20" s="340"/>
      <c r="WHJ20" s="340"/>
      <c r="WHK20" s="340"/>
      <c r="WHL20" s="340"/>
      <c r="WHM20" s="340"/>
      <c r="WHN20" s="340"/>
      <c r="WHO20" s="340"/>
      <c r="WHP20" s="340"/>
      <c r="WHQ20" s="340"/>
      <c r="WHR20" s="340"/>
      <c r="WHS20" s="340"/>
      <c r="WHT20" s="340"/>
      <c r="WHU20" s="340"/>
      <c r="WHV20" s="340"/>
      <c r="WHW20" s="340"/>
      <c r="WHX20" s="340"/>
      <c r="WHY20" s="340"/>
      <c r="WHZ20" s="340"/>
      <c r="WIA20" s="340"/>
      <c r="WIB20" s="340"/>
      <c r="WIC20" s="340"/>
      <c r="WID20" s="340"/>
      <c r="WIE20" s="340"/>
      <c r="WIF20" s="340"/>
      <c r="WIG20" s="340"/>
      <c r="WIH20" s="340"/>
      <c r="WII20" s="340"/>
      <c r="WIJ20" s="340"/>
      <c r="WIK20" s="340"/>
      <c r="WIL20" s="340"/>
      <c r="WIM20" s="340"/>
      <c r="WIN20" s="340"/>
      <c r="WIO20" s="340"/>
      <c r="WIP20" s="340"/>
      <c r="WIQ20" s="340"/>
      <c r="WIR20" s="340"/>
      <c r="WIS20" s="340"/>
      <c r="WIT20" s="340"/>
      <c r="WIU20" s="340"/>
      <c r="WIV20" s="340"/>
      <c r="WIW20" s="340"/>
      <c r="WIX20" s="340"/>
      <c r="WIY20" s="340"/>
      <c r="WIZ20" s="340"/>
      <c r="WJA20" s="340"/>
      <c r="WJB20" s="340"/>
      <c r="WJC20" s="340"/>
      <c r="WJD20" s="340"/>
      <c r="WJE20" s="340"/>
      <c r="WJF20" s="340"/>
      <c r="WJG20" s="340"/>
      <c r="WJH20" s="340"/>
      <c r="WJI20" s="340"/>
      <c r="WJJ20" s="340"/>
      <c r="WJK20" s="340"/>
      <c r="WJL20" s="340"/>
      <c r="WJM20" s="340"/>
      <c r="WJN20" s="340"/>
      <c r="WJO20" s="340"/>
      <c r="WJP20" s="340"/>
      <c r="WJQ20" s="340"/>
      <c r="WJR20" s="340"/>
      <c r="WJS20" s="340"/>
      <c r="WJT20" s="340"/>
      <c r="WJU20" s="340"/>
      <c r="WJV20" s="340"/>
      <c r="WJW20" s="340"/>
      <c r="WJX20" s="340"/>
      <c r="WJY20" s="340"/>
      <c r="WJZ20" s="340"/>
      <c r="WKA20" s="340"/>
      <c r="WKB20" s="340"/>
      <c r="WKC20" s="340"/>
      <c r="WKD20" s="340"/>
      <c r="WKE20" s="340"/>
      <c r="WKF20" s="340"/>
      <c r="WKG20" s="340"/>
      <c r="WKH20" s="340"/>
      <c r="WKI20" s="340"/>
      <c r="WKJ20" s="340"/>
      <c r="WKK20" s="340"/>
      <c r="WKL20" s="340"/>
      <c r="WKM20" s="340"/>
      <c r="WKN20" s="340"/>
      <c r="WKO20" s="340"/>
      <c r="WKP20" s="340"/>
      <c r="WKQ20" s="340"/>
      <c r="WKR20" s="340"/>
      <c r="WKS20" s="340"/>
      <c r="WKT20" s="340"/>
      <c r="WKU20" s="340"/>
      <c r="WKV20" s="340"/>
      <c r="WKW20" s="340"/>
      <c r="WKX20" s="340"/>
      <c r="WKY20" s="340"/>
      <c r="WKZ20" s="340"/>
      <c r="WLA20" s="340"/>
      <c r="WLB20" s="340"/>
      <c r="WLC20" s="340"/>
      <c r="WLD20" s="340"/>
      <c r="WLE20" s="340"/>
      <c r="WLF20" s="340"/>
      <c r="WLG20" s="340"/>
      <c r="WLH20" s="340"/>
      <c r="WLI20" s="340"/>
      <c r="WLJ20" s="340"/>
      <c r="WLK20" s="340"/>
      <c r="WLL20" s="340"/>
      <c r="WLM20" s="340"/>
      <c r="WLN20" s="340"/>
      <c r="WLO20" s="340"/>
      <c r="WLP20" s="340"/>
      <c r="WLQ20" s="340"/>
      <c r="WLR20" s="340"/>
      <c r="WLS20" s="340"/>
      <c r="WLT20" s="340"/>
      <c r="WLU20" s="340"/>
      <c r="WLV20" s="340"/>
      <c r="WLW20" s="340"/>
      <c r="WLX20" s="340"/>
      <c r="WLY20" s="340"/>
      <c r="WLZ20" s="340"/>
      <c r="WMA20" s="340"/>
      <c r="WMB20" s="340"/>
      <c r="WMC20" s="340"/>
      <c r="WMD20" s="340"/>
      <c r="WME20" s="340"/>
      <c r="WMF20" s="340"/>
      <c r="WMG20" s="340"/>
      <c r="WMH20" s="340"/>
      <c r="WMI20" s="340"/>
      <c r="WMJ20" s="340"/>
      <c r="WMK20" s="340"/>
      <c r="WML20" s="340"/>
      <c r="WMM20" s="340"/>
      <c r="WMN20" s="340"/>
      <c r="WMO20" s="340"/>
      <c r="WMP20" s="340"/>
      <c r="WMQ20" s="340"/>
      <c r="WMR20" s="340"/>
      <c r="WMS20" s="340"/>
      <c r="WMT20" s="340"/>
      <c r="WMU20" s="340"/>
      <c r="WMV20" s="340"/>
      <c r="WMW20" s="340"/>
      <c r="WMX20" s="340"/>
      <c r="WMY20" s="340"/>
      <c r="WMZ20" s="340"/>
      <c r="WNA20" s="340"/>
      <c r="WNB20" s="340"/>
      <c r="WOC20" s="343"/>
      <c r="WOD20" s="343"/>
      <c r="WOE20" s="343"/>
      <c r="WOF20" s="343"/>
      <c r="WOG20" s="343"/>
      <c r="WOH20" s="343"/>
      <c r="WOI20" s="343"/>
      <c r="WOJ20" s="343"/>
      <c r="WOK20" s="343"/>
      <c r="WOL20" s="343"/>
      <c r="WOM20" s="343"/>
      <c r="WON20" s="343"/>
      <c r="WOO20" s="343"/>
      <c r="WOP20" s="343"/>
      <c r="WOQ20" s="343"/>
      <c r="WOR20" s="343"/>
      <c r="WOS20" s="343"/>
      <c r="WOT20" s="343"/>
      <c r="WOU20" s="343"/>
      <c r="WOV20" s="343"/>
      <c r="WOW20" s="343"/>
      <c r="WOX20" s="343"/>
      <c r="WOY20" s="343"/>
      <c r="WOZ20" s="343"/>
      <c r="WPA20" s="343"/>
      <c r="WPB20" s="343"/>
      <c r="WPC20" s="343"/>
      <c r="WPD20" s="343"/>
      <c r="WPE20" s="343"/>
      <c r="WPF20" s="343"/>
      <c r="WPG20" s="343"/>
      <c r="WPH20" s="343"/>
      <c r="WPI20" s="343"/>
      <c r="WPJ20" s="343"/>
      <c r="WPK20" s="343"/>
      <c r="WPL20" s="343"/>
      <c r="WPM20" s="343"/>
      <c r="WPN20" s="343"/>
      <c r="WPO20" s="343"/>
      <c r="WPP20" s="343"/>
      <c r="WPQ20" s="343"/>
      <c r="WPR20" s="343"/>
      <c r="WPS20" s="340"/>
      <c r="WPT20" s="340"/>
      <c r="WPU20" s="340"/>
      <c r="WPV20" s="340"/>
      <c r="WPW20" s="340"/>
      <c r="WPX20" s="340"/>
      <c r="WPY20" s="340"/>
      <c r="WPZ20" s="340"/>
      <c r="WQA20" s="340"/>
      <c r="WQB20" s="340"/>
      <c r="WQC20" s="340"/>
      <c r="WQD20" s="340"/>
      <c r="WQE20" s="340"/>
      <c r="WQF20" s="340"/>
      <c r="WQG20" s="340"/>
      <c r="WQH20" s="340"/>
      <c r="WQI20" s="340"/>
      <c r="WQJ20" s="340"/>
      <c r="WQK20" s="340"/>
      <c r="WQL20" s="340"/>
      <c r="WQM20" s="340"/>
      <c r="WQN20" s="340"/>
      <c r="WQO20" s="343"/>
      <c r="WQP20" s="343"/>
      <c r="WQQ20" s="343"/>
      <c r="WQR20" s="343"/>
      <c r="WQS20" s="343"/>
      <c r="WQT20" s="343"/>
      <c r="WQU20" s="343"/>
      <c r="WQV20" s="343"/>
      <c r="WQW20" s="343"/>
      <c r="WQX20" s="343"/>
      <c r="WQY20" s="343"/>
      <c r="WQZ20" s="343"/>
      <c r="WRA20" s="343"/>
      <c r="WRB20" s="343"/>
      <c r="WRC20" s="343"/>
      <c r="WRD20" s="343"/>
      <c r="WRE20" s="343"/>
      <c r="WRF20" s="343"/>
      <c r="WRG20" s="343"/>
      <c r="WRH20" s="343"/>
      <c r="WRI20" s="343"/>
      <c r="WRJ20" s="343"/>
      <c r="WRK20" s="343"/>
      <c r="WRL20" s="343"/>
      <c r="WRM20" s="343"/>
      <c r="WRN20" s="343"/>
      <c r="WRO20" s="343"/>
      <c r="WRP20" s="343"/>
      <c r="WRQ20" s="343"/>
      <c r="WRR20" s="343"/>
      <c r="WRS20" s="343"/>
      <c r="WRT20" s="343"/>
      <c r="WRU20" s="343"/>
      <c r="WRV20" s="344"/>
      <c r="WRW20" s="344"/>
      <c r="WRX20" s="344"/>
      <c r="WRY20" s="344"/>
      <c r="WRZ20" s="344"/>
      <c r="WSA20" s="344"/>
      <c r="WSB20" s="344"/>
      <c r="WSC20" s="344"/>
      <c r="WSD20" s="344"/>
      <c r="WSE20" s="344"/>
      <c r="WSF20" s="344"/>
      <c r="WSG20" s="344"/>
      <c r="WSH20" s="344"/>
      <c r="WSI20" s="344"/>
      <c r="WSJ20" s="344"/>
      <c r="WSK20" s="344"/>
      <c r="WSL20" s="344"/>
      <c r="WSM20" s="344"/>
      <c r="WSN20" s="344"/>
      <c r="WSO20" s="344"/>
      <c r="WSP20" s="344"/>
      <c r="WSQ20" s="343"/>
      <c r="WSR20" s="343"/>
      <c r="WSS20" s="343"/>
      <c r="WST20" s="343"/>
      <c r="WSU20" s="343"/>
      <c r="WSV20" s="343"/>
      <c r="WSW20" s="343"/>
      <c r="WSX20" s="343"/>
      <c r="WSY20" s="343"/>
      <c r="WSZ20" s="343"/>
      <c r="WTA20" s="343"/>
      <c r="WTB20" s="343"/>
      <c r="WTC20" s="343"/>
      <c r="WTD20" s="343"/>
      <c r="WTE20" s="343"/>
      <c r="WTF20" s="343"/>
      <c r="WTG20" s="343"/>
      <c r="WTH20" s="343"/>
      <c r="WTI20" s="343"/>
      <c r="WTJ20" s="343"/>
      <c r="WTK20" s="343"/>
      <c r="WTL20" s="343"/>
      <c r="WTM20" s="343"/>
      <c r="WTN20" s="343"/>
      <c r="WTO20" s="343"/>
      <c r="WTP20" s="343"/>
      <c r="WTQ20" s="343"/>
      <c r="WTR20" s="343"/>
      <c r="WTS20" s="343"/>
      <c r="WTT20" s="343"/>
      <c r="WTU20" s="343"/>
      <c r="WTV20" s="343"/>
      <c r="WTW20" s="343"/>
      <c r="WTX20" s="343"/>
      <c r="WTY20" s="343"/>
      <c r="WTZ20" s="343"/>
      <c r="WUA20" s="343"/>
      <c r="WUB20" s="343"/>
      <c r="WUC20" s="343"/>
      <c r="WUD20" s="343"/>
      <c r="WUE20" s="343"/>
      <c r="WUF20" s="343"/>
      <c r="WUG20" s="343"/>
      <c r="WUH20" s="343"/>
      <c r="WUI20" s="343"/>
      <c r="WUJ20" s="343"/>
      <c r="WUK20" s="343"/>
      <c r="WUL20" s="343"/>
      <c r="WUM20" s="343"/>
      <c r="WUN20" s="343"/>
      <c r="WUO20" s="343"/>
      <c r="WUP20" s="343"/>
      <c r="WUQ20" s="343"/>
      <c r="WUR20" s="343"/>
      <c r="WUS20" s="343"/>
      <c r="WUT20" s="343"/>
      <c r="WUU20" s="343"/>
      <c r="WUV20" s="343"/>
      <c r="WUW20" s="343"/>
      <c r="WUX20" s="343"/>
      <c r="WUY20" s="343"/>
      <c r="WUZ20" s="343"/>
      <c r="WVA20" s="343"/>
      <c r="WVB20" s="343"/>
      <c r="WVC20" s="343"/>
      <c r="WVD20" s="343"/>
      <c r="WVE20" s="343"/>
      <c r="WVF20" s="343"/>
      <c r="WVG20" s="343"/>
      <c r="WVH20" s="343"/>
      <c r="WVI20" s="343"/>
      <c r="WVJ20" s="343"/>
      <c r="WVK20" s="343"/>
      <c r="WVL20" s="343"/>
      <c r="WVM20" s="343"/>
      <c r="WVN20" s="343"/>
    </row>
    <row r="21" spans="1:16134" ht="11.4" x14ac:dyDescent="0.2">
      <c r="B21" s="362" t="s">
        <v>2625</v>
      </c>
      <c r="C21" s="363">
        <v>1121930623</v>
      </c>
      <c r="D21" s="369" t="s">
        <v>2626</v>
      </c>
      <c r="E21" s="360" t="s">
        <v>278</v>
      </c>
      <c r="F21" s="360" t="s">
        <v>423</v>
      </c>
      <c r="G21" s="360" t="s">
        <v>280</v>
      </c>
      <c r="H21" s="372" t="s">
        <v>2661</v>
      </c>
      <c r="WPA21" s="341"/>
      <c r="WPB21" s="341"/>
      <c r="WPC21" s="341"/>
      <c r="WPD21" s="341"/>
      <c r="WPE21" s="341"/>
      <c r="WPF21" s="341"/>
      <c r="WPG21" s="341"/>
      <c r="WPH21" s="341"/>
      <c r="WPI21" s="341"/>
      <c r="WPJ21" s="341"/>
      <c r="WPK21" s="341"/>
      <c r="WPL21" s="341"/>
      <c r="WPM21" s="341"/>
      <c r="WPN21" s="341"/>
      <c r="WPO21" s="341"/>
      <c r="WPP21" s="341"/>
      <c r="WPQ21" s="341"/>
      <c r="WPR21" s="341"/>
      <c r="WPS21" s="341"/>
      <c r="WPT21" s="341"/>
      <c r="WPU21" s="341"/>
      <c r="WPV21" s="341"/>
      <c r="WPW21" s="341"/>
      <c r="WPX21" s="341"/>
      <c r="WPY21" s="341"/>
      <c r="WPZ21" s="341"/>
      <c r="WQA21" s="341"/>
      <c r="WQB21" s="341"/>
      <c r="WQC21" s="341"/>
      <c r="WQD21" s="341"/>
      <c r="WQE21" s="341"/>
      <c r="WQF21" s="341"/>
      <c r="WQG21" s="341"/>
      <c r="WQH21" s="341"/>
      <c r="WQI21" s="341"/>
      <c r="WQJ21" s="341"/>
      <c r="WQK21" s="341"/>
      <c r="WQL21" s="341"/>
      <c r="WQM21" s="341"/>
      <c r="WQN21" s="341"/>
      <c r="WQO21" s="341"/>
      <c r="WQP21" s="341"/>
      <c r="WQQ21" s="341"/>
      <c r="WQR21" s="341"/>
      <c r="WQS21" s="341"/>
      <c r="WQT21" s="341"/>
      <c r="WQU21" s="341"/>
      <c r="WQV21" s="341"/>
      <c r="WQW21" s="341"/>
      <c r="WQX21" s="341"/>
      <c r="WQY21" s="341"/>
      <c r="WQZ21" s="341"/>
      <c r="WRA21" s="341"/>
      <c r="WRB21" s="341"/>
      <c r="WRC21" s="341"/>
      <c r="WRD21" s="341"/>
      <c r="WRE21" s="341"/>
      <c r="WRF21" s="341"/>
      <c r="WRG21" s="341"/>
      <c r="WRH21" s="341"/>
      <c r="WRI21" s="341"/>
      <c r="WRJ21" s="341"/>
      <c r="WRK21" s="341"/>
      <c r="WRL21" s="341"/>
      <c r="WRM21" s="341"/>
      <c r="WRN21" s="341"/>
      <c r="WRO21" s="341"/>
      <c r="WRP21" s="341"/>
      <c r="WRQ21" s="341"/>
      <c r="WRR21" s="341"/>
      <c r="WRS21" s="341"/>
      <c r="WRT21" s="341"/>
      <c r="WRU21" s="341"/>
      <c r="WRV21" s="341"/>
      <c r="WRW21" s="341"/>
      <c r="WRX21" s="341"/>
      <c r="WRY21" s="341"/>
      <c r="WRZ21" s="341"/>
      <c r="WSA21" s="341"/>
      <c r="WSB21" s="341"/>
      <c r="WSC21" s="341"/>
      <c r="WSD21" s="341"/>
      <c r="WSE21" s="340"/>
      <c r="WSF21" s="340"/>
      <c r="WSG21" s="340"/>
      <c r="WSH21" s="340"/>
      <c r="WSI21" s="340"/>
      <c r="WSJ21" s="340"/>
      <c r="WSK21" s="340"/>
      <c r="WSL21" s="340"/>
      <c r="WSM21" s="340"/>
      <c r="WSN21" s="340"/>
      <c r="WSO21" s="340"/>
      <c r="WSP21" s="340"/>
    </row>
    <row r="22" spans="1:16134" ht="11.4" x14ac:dyDescent="0.2">
      <c r="A22" s="354"/>
      <c r="B22" s="362" t="s">
        <v>2628</v>
      </c>
      <c r="C22" s="363">
        <v>1003712176</v>
      </c>
      <c r="D22" s="364" t="s">
        <v>2629</v>
      </c>
      <c r="E22" s="360" t="s">
        <v>278</v>
      </c>
      <c r="F22" s="360" t="s">
        <v>423</v>
      </c>
      <c r="G22" s="360" t="s">
        <v>280</v>
      </c>
      <c r="H22" s="365" t="s">
        <v>2662</v>
      </c>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c r="BV22" s="341"/>
      <c r="BW22" s="341"/>
      <c r="BX22" s="341"/>
      <c r="BY22" s="341"/>
      <c r="BZ22" s="341"/>
      <c r="CA22" s="341"/>
      <c r="CB22" s="341"/>
      <c r="CC22" s="341"/>
      <c r="CD22" s="341"/>
      <c r="CE22" s="341"/>
      <c r="CF22" s="341"/>
      <c r="CG22" s="341"/>
      <c r="CH22" s="341"/>
      <c r="CI22" s="341"/>
      <c r="CJ22" s="341"/>
      <c r="CK22" s="341"/>
      <c r="CL22" s="341"/>
      <c r="CM22" s="341"/>
      <c r="CN22" s="341"/>
      <c r="CO22" s="341"/>
      <c r="CP22" s="341"/>
      <c r="CQ22" s="341"/>
      <c r="CR22" s="341"/>
      <c r="CS22" s="341"/>
      <c r="CT22" s="341"/>
      <c r="CU22" s="341"/>
      <c r="CV22" s="341"/>
      <c r="CW22" s="341"/>
      <c r="CX22" s="341"/>
      <c r="CY22" s="341"/>
      <c r="CZ22" s="341"/>
      <c r="DA22" s="341"/>
      <c r="DB22" s="341"/>
      <c r="DC22" s="341"/>
      <c r="DD22" s="341"/>
      <c r="DE22" s="341"/>
      <c r="DF22" s="341"/>
      <c r="DG22" s="341"/>
      <c r="DH22" s="341"/>
      <c r="DI22" s="341"/>
      <c r="DJ22" s="341"/>
      <c r="DK22" s="341"/>
      <c r="DL22" s="341"/>
      <c r="DM22" s="341"/>
      <c r="DN22" s="341"/>
      <c r="DO22" s="341"/>
      <c r="DP22" s="341"/>
      <c r="DQ22" s="341"/>
      <c r="DR22" s="341"/>
      <c r="DS22" s="341"/>
      <c r="DT22" s="341"/>
      <c r="DU22" s="341"/>
      <c r="DV22" s="341"/>
      <c r="DW22" s="341"/>
      <c r="DX22" s="341"/>
      <c r="DY22" s="341"/>
      <c r="DZ22" s="341"/>
      <c r="EA22" s="341"/>
      <c r="EB22" s="341"/>
      <c r="EC22" s="341"/>
      <c r="ED22" s="341"/>
      <c r="EE22" s="341"/>
      <c r="EF22" s="341"/>
      <c r="EG22" s="341"/>
      <c r="EH22" s="341"/>
      <c r="EI22" s="341"/>
      <c r="EJ22" s="341"/>
      <c r="EK22" s="341"/>
      <c r="EL22" s="341"/>
      <c r="EM22" s="341"/>
      <c r="EN22" s="341"/>
      <c r="EO22" s="341"/>
      <c r="EP22" s="341"/>
      <c r="EQ22" s="341"/>
      <c r="ER22" s="341"/>
      <c r="ES22" s="341"/>
      <c r="ET22" s="341"/>
      <c r="EU22" s="341"/>
      <c r="EV22" s="341"/>
      <c r="EW22" s="341"/>
      <c r="EX22" s="341"/>
      <c r="EY22" s="341"/>
      <c r="EZ22" s="341"/>
      <c r="FA22" s="341"/>
      <c r="FB22" s="341"/>
      <c r="FC22" s="341"/>
      <c r="FD22" s="341"/>
      <c r="FE22" s="341"/>
      <c r="FF22" s="341"/>
      <c r="FG22" s="341"/>
      <c r="FH22" s="341"/>
      <c r="FI22" s="341"/>
      <c r="FJ22" s="341"/>
      <c r="FK22" s="341"/>
      <c r="FL22" s="341"/>
      <c r="FM22" s="341"/>
      <c r="FN22" s="341"/>
      <c r="FO22" s="341"/>
      <c r="FP22" s="341"/>
      <c r="FQ22" s="341"/>
      <c r="FR22" s="341"/>
      <c r="FS22" s="341"/>
      <c r="FT22" s="341"/>
      <c r="FU22" s="341"/>
      <c r="FV22" s="341"/>
      <c r="FW22" s="341"/>
      <c r="FX22" s="341"/>
      <c r="FY22" s="341"/>
      <c r="FZ22" s="341"/>
      <c r="GA22" s="341"/>
      <c r="GB22" s="341"/>
      <c r="GC22" s="341"/>
      <c r="GD22" s="341"/>
      <c r="GE22" s="341"/>
      <c r="GF22" s="341"/>
      <c r="GG22" s="341"/>
      <c r="GH22" s="341"/>
      <c r="GI22" s="341"/>
      <c r="GJ22" s="341"/>
      <c r="GK22" s="341"/>
      <c r="GL22" s="341"/>
      <c r="GM22" s="341"/>
      <c r="GN22" s="341"/>
      <c r="GO22" s="341"/>
      <c r="GP22" s="341"/>
      <c r="GQ22" s="341"/>
      <c r="GR22" s="341"/>
      <c r="GS22" s="341"/>
      <c r="GT22" s="341"/>
      <c r="GU22" s="341"/>
      <c r="GV22" s="341"/>
      <c r="GW22" s="341"/>
      <c r="GX22" s="341"/>
      <c r="GY22" s="341"/>
      <c r="GZ22" s="341"/>
      <c r="HA22" s="341"/>
      <c r="HB22" s="341"/>
      <c r="HC22" s="341"/>
      <c r="HD22" s="341"/>
      <c r="HE22" s="341"/>
      <c r="HF22" s="341"/>
      <c r="HG22" s="341"/>
      <c r="HH22" s="341"/>
      <c r="HI22" s="341"/>
      <c r="HJ22" s="341"/>
      <c r="HK22" s="341"/>
      <c r="HL22" s="341"/>
      <c r="HM22" s="341"/>
      <c r="HN22" s="341"/>
      <c r="HO22" s="341"/>
      <c r="HP22" s="341"/>
      <c r="HQ22" s="341"/>
      <c r="HR22" s="341"/>
      <c r="HS22" s="341"/>
      <c r="HT22" s="341"/>
      <c r="HU22" s="341"/>
      <c r="HV22" s="341"/>
      <c r="HW22" s="341"/>
      <c r="HX22" s="341"/>
      <c r="HY22" s="341"/>
      <c r="HZ22" s="341"/>
      <c r="IA22" s="341"/>
      <c r="IB22" s="341"/>
      <c r="IC22" s="341"/>
      <c r="ID22" s="341"/>
      <c r="IE22" s="341"/>
      <c r="IF22" s="341"/>
      <c r="IG22" s="341"/>
      <c r="IH22" s="341"/>
      <c r="II22" s="341"/>
      <c r="IJ22" s="341"/>
      <c r="IK22" s="341"/>
      <c r="IL22" s="341"/>
      <c r="IM22" s="341"/>
      <c r="IN22" s="341"/>
      <c r="IO22" s="341"/>
      <c r="IP22" s="341"/>
      <c r="IQ22" s="341"/>
      <c r="IR22" s="341"/>
      <c r="IS22" s="341"/>
      <c r="IT22" s="341"/>
      <c r="IU22" s="341"/>
      <c r="IV22" s="341"/>
      <c r="IW22" s="341"/>
      <c r="IX22" s="341"/>
      <c r="IY22" s="341"/>
      <c r="IZ22" s="341"/>
      <c r="JA22" s="341"/>
      <c r="JB22" s="341"/>
      <c r="JC22" s="341"/>
      <c r="JD22" s="341"/>
      <c r="JE22" s="341"/>
      <c r="JF22" s="341"/>
      <c r="JG22" s="341"/>
      <c r="JH22" s="341"/>
      <c r="JI22" s="341"/>
      <c r="JJ22" s="341"/>
      <c r="JK22" s="341"/>
      <c r="JL22" s="341"/>
      <c r="JM22" s="341"/>
      <c r="JN22" s="341"/>
      <c r="JO22" s="341"/>
      <c r="JP22" s="341"/>
      <c r="JQ22" s="341"/>
      <c r="JR22" s="341"/>
      <c r="JS22" s="341"/>
      <c r="JT22" s="341"/>
      <c r="JU22" s="341"/>
      <c r="JV22" s="341"/>
      <c r="JW22" s="341"/>
      <c r="JX22" s="341"/>
      <c r="JY22" s="341"/>
      <c r="JZ22" s="341"/>
      <c r="KA22" s="341"/>
      <c r="KB22" s="341"/>
      <c r="KC22" s="341"/>
      <c r="KD22" s="341"/>
      <c r="KE22" s="341"/>
      <c r="KF22" s="341"/>
      <c r="KG22" s="341"/>
      <c r="KH22" s="341"/>
      <c r="KI22" s="341"/>
      <c r="KJ22" s="341"/>
      <c r="KK22" s="341"/>
      <c r="KL22" s="341"/>
      <c r="KM22" s="341"/>
      <c r="KN22" s="341"/>
      <c r="KO22" s="341"/>
      <c r="KP22" s="341"/>
      <c r="KQ22" s="341"/>
      <c r="KR22" s="341"/>
      <c r="KS22" s="341"/>
      <c r="KT22" s="341"/>
      <c r="KU22" s="341"/>
      <c r="KV22" s="341"/>
      <c r="KW22" s="341"/>
      <c r="KX22" s="341"/>
      <c r="KY22" s="341"/>
      <c r="KZ22" s="341"/>
      <c r="LA22" s="341"/>
      <c r="LB22" s="341"/>
      <c r="LC22" s="341"/>
      <c r="LD22" s="341"/>
      <c r="LE22" s="341"/>
      <c r="LF22" s="341"/>
      <c r="LG22" s="341"/>
      <c r="LH22" s="341"/>
      <c r="LI22" s="341"/>
      <c r="LJ22" s="341"/>
      <c r="LK22" s="341"/>
      <c r="LL22" s="341"/>
      <c r="LM22" s="341"/>
      <c r="LN22" s="341"/>
      <c r="LO22" s="341"/>
      <c r="LP22" s="341"/>
      <c r="LQ22" s="341"/>
      <c r="LR22" s="341"/>
      <c r="LS22" s="341"/>
      <c r="LT22" s="341"/>
      <c r="LU22" s="341"/>
      <c r="LV22" s="341"/>
      <c r="LW22" s="341"/>
      <c r="LX22" s="341"/>
      <c r="LY22" s="341"/>
      <c r="LZ22" s="341"/>
      <c r="MA22" s="341"/>
      <c r="MB22" s="341"/>
      <c r="MC22" s="341"/>
      <c r="MD22" s="341"/>
      <c r="ME22" s="341"/>
      <c r="MF22" s="341"/>
      <c r="MG22" s="341"/>
      <c r="MH22" s="341"/>
      <c r="MI22" s="341"/>
      <c r="MJ22" s="341"/>
      <c r="MK22" s="341"/>
      <c r="ML22" s="341"/>
      <c r="MM22" s="341"/>
      <c r="MN22" s="341"/>
      <c r="MO22" s="341"/>
      <c r="MP22" s="341"/>
      <c r="MQ22" s="341"/>
      <c r="MR22" s="341"/>
      <c r="MS22" s="341"/>
      <c r="MT22" s="341"/>
      <c r="MU22" s="341"/>
      <c r="MV22" s="341"/>
      <c r="MW22" s="341"/>
      <c r="MX22" s="341"/>
      <c r="MY22" s="341"/>
      <c r="MZ22" s="341"/>
      <c r="NA22" s="341"/>
      <c r="NB22" s="341"/>
      <c r="NC22" s="341"/>
      <c r="ND22" s="341"/>
      <c r="NE22" s="341"/>
      <c r="NF22" s="341"/>
      <c r="NG22" s="341"/>
      <c r="NH22" s="341"/>
      <c r="NI22" s="341"/>
      <c r="NJ22" s="341"/>
      <c r="NK22" s="341"/>
      <c r="NL22" s="341"/>
      <c r="NM22" s="341"/>
      <c r="NN22" s="341"/>
      <c r="NO22" s="341"/>
      <c r="NP22" s="341"/>
      <c r="NQ22" s="341"/>
      <c r="NR22" s="341"/>
      <c r="NS22" s="341"/>
      <c r="NT22" s="341"/>
      <c r="NU22" s="341"/>
      <c r="NV22" s="341"/>
      <c r="NW22" s="341"/>
      <c r="NX22" s="341"/>
      <c r="NY22" s="341"/>
      <c r="NZ22" s="341"/>
      <c r="OA22" s="341"/>
      <c r="OB22" s="341"/>
      <c r="OC22" s="341"/>
      <c r="OD22" s="341"/>
      <c r="OE22" s="341"/>
      <c r="OF22" s="341"/>
      <c r="OG22" s="341"/>
      <c r="OH22" s="341"/>
      <c r="OI22" s="341"/>
      <c r="OJ22" s="341"/>
      <c r="OK22" s="341"/>
      <c r="OL22" s="341"/>
      <c r="OM22" s="341"/>
      <c r="ON22" s="341"/>
      <c r="OO22" s="341"/>
      <c r="OP22" s="341"/>
      <c r="OQ22" s="341"/>
      <c r="OR22" s="341"/>
      <c r="OS22" s="341"/>
      <c r="OT22" s="341"/>
      <c r="OU22" s="341"/>
      <c r="OV22" s="341"/>
      <c r="OW22" s="341"/>
      <c r="OX22" s="341"/>
      <c r="OY22" s="341"/>
      <c r="OZ22" s="341"/>
      <c r="PA22" s="341"/>
      <c r="PB22" s="341"/>
      <c r="PC22" s="341"/>
      <c r="PD22" s="341"/>
      <c r="PE22" s="341"/>
      <c r="PF22" s="341"/>
      <c r="PG22" s="341"/>
      <c r="PH22" s="341"/>
      <c r="PI22" s="341"/>
      <c r="PJ22" s="341"/>
      <c r="PK22" s="341"/>
      <c r="PL22" s="341"/>
      <c r="PM22" s="341"/>
      <c r="PN22" s="341"/>
      <c r="PO22" s="341"/>
      <c r="PP22" s="341"/>
      <c r="PQ22" s="341"/>
      <c r="PR22" s="341"/>
      <c r="PS22" s="341"/>
      <c r="PT22" s="341"/>
      <c r="PU22" s="341"/>
      <c r="PV22" s="341"/>
      <c r="PW22" s="341"/>
      <c r="PX22" s="341"/>
      <c r="PY22" s="341"/>
      <c r="PZ22" s="341"/>
      <c r="QA22" s="341"/>
      <c r="QB22" s="341"/>
      <c r="QC22" s="341"/>
      <c r="QD22" s="341"/>
      <c r="QE22" s="341"/>
      <c r="QF22" s="341"/>
      <c r="QG22" s="341"/>
      <c r="QH22" s="341"/>
      <c r="QI22" s="341"/>
      <c r="QJ22" s="341"/>
      <c r="QK22" s="341"/>
      <c r="QL22" s="341"/>
      <c r="QM22" s="341"/>
      <c r="QN22" s="341"/>
      <c r="QO22" s="341"/>
      <c r="QP22" s="341"/>
      <c r="QQ22" s="341"/>
      <c r="QR22" s="341"/>
      <c r="QS22" s="341"/>
      <c r="QT22" s="341"/>
      <c r="QU22" s="341"/>
      <c r="QV22" s="341"/>
      <c r="QW22" s="341"/>
      <c r="QX22" s="341"/>
      <c r="QY22" s="341"/>
      <c r="QZ22" s="341"/>
      <c r="RA22" s="341"/>
      <c r="RB22" s="341"/>
      <c r="RC22" s="341"/>
      <c r="RD22" s="341"/>
      <c r="RE22" s="341"/>
      <c r="RF22" s="341"/>
      <c r="RG22" s="341"/>
      <c r="RH22" s="341"/>
      <c r="RI22" s="341"/>
      <c r="RJ22" s="341"/>
      <c r="RK22" s="341"/>
      <c r="RL22" s="341"/>
      <c r="RM22" s="341"/>
      <c r="RN22" s="341"/>
      <c r="RO22" s="341"/>
      <c r="RP22" s="341"/>
      <c r="RQ22" s="341"/>
      <c r="RR22" s="341"/>
      <c r="RS22" s="341"/>
      <c r="RT22" s="341"/>
      <c r="RU22" s="341"/>
      <c r="RV22" s="341"/>
      <c r="RW22" s="341"/>
      <c r="RX22" s="341"/>
      <c r="RY22" s="341"/>
      <c r="RZ22" s="341"/>
      <c r="SA22" s="341"/>
      <c r="SB22" s="341"/>
      <c r="SC22" s="341"/>
      <c r="SD22" s="341"/>
      <c r="SE22" s="341"/>
      <c r="SF22" s="341"/>
      <c r="SG22" s="341"/>
      <c r="SH22" s="341"/>
      <c r="SI22" s="341"/>
      <c r="SJ22" s="341"/>
      <c r="SK22" s="341"/>
      <c r="SL22" s="341"/>
      <c r="SM22" s="341"/>
      <c r="SN22" s="341"/>
      <c r="SO22" s="341"/>
      <c r="SP22" s="341"/>
      <c r="SQ22" s="341"/>
      <c r="SR22" s="341"/>
      <c r="SS22" s="341"/>
      <c r="ST22" s="341"/>
      <c r="SU22" s="341"/>
      <c r="SV22" s="341"/>
      <c r="SW22" s="341"/>
      <c r="SX22" s="341"/>
      <c r="SY22" s="341"/>
      <c r="SZ22" s="341"/>
      <c r="TA22" s="341"/>
      <c r="TB22" s="341"/>
      <c r="TC22" s="341"/>
      <c r="TD22" s="341"/>
      <c r="TE22" s="341"/>
      <c r="TF22" s="341"/>
      <c r="TG22" s="341"/>
      <c r="TH22" s="341"/>
      <c r="TI22" s="341"/>
      <c r="TJ22" s="341"/>
      <c r="TK22" s="341"/>
      <c r="TL22" s="341"/>
      <c r="TM22" s="341"/>
      <c r="TN22" s="341"/>
      <c r="TO22" s="341"/>
      <c r="TP22" s="341"/>
      <c r="TQ22" s="341"/>
      <c r="TR22" s="341"/>
      <c r="TS22" s="341"/>
      <c r="TT22" s="341"/>
      <c r="TU22" s="341"/>
      <c r="TV22" s="341"/>
      <c r="TW22" s="341"/>
      <c r="TX22" s="341"/>
      <c r="TY22" s="341"/>
      <c r="TZ22" s="341"/>
      <c r="UA22" s="341"/>
      <c r="UB22" s="341"/>
      <c r="UC22" s="341"/>
      <c r="UD22" s="341"/>
      <c r="UE22" s="341"/>
      <c r="UF22" s="341"/>
      <c r="UG22" s="341"/>
      <c r="UH22" s="341"/>
      <c r="UI22" s="341"/>
      <c r="UJ22" s="341"/>
      <c r="UK22" s="341"/>
      <c r="UL22" s="341"/>
      <c r="UM22" s="341"/>
      <c r="UN22" s="341"/>
      <c r="UO22" s="341"/>
      <c r="UP22" s="341"/>
      <c r="UQ22" s="341"/>
      <c r="UR22" s="341"/>
      <c r="US22" s="341"/>
      <c r="UT22" s="341"/>
      <c r="UU22" s="341"/>
      <c r="UV22" s="341"/>
      <c r="UW22" s="341"/>
      <c r="UX22" s="341"/>
      <c r="UY22" s="341"/>
      <c r="UZ22" s="341"/>
      <c r="VA22" s="341"/>
      <c r="VB22" s="341"/>
      <c r="VC22" s="341"/>
      <c r="VD22" s="341"/>
      <c r="VE22" s="341"/>
      <c r="VF22" s="341"/>
      <c r="VG22" s="341"/>
      <c r="VH22" s="341"/>
      <c r="VI22" s="341"/>
      <c r="VJ22" s="341"/>
      <c r="VK22" s="341"/>
      <c r="VL22" s="341"/>
      <c r="VM22" s="341"/>
      <c r="VN22" s="341"/>
      <c r="VO22" s="341"/>
      <c r="VP22" s="341"/>
      <c r="VQ22" s="341"/>
      <c r="VR22" s="341"/>
      <c r="VS22" s="341"/>
      <c r="VT22" s="341"/>
      <c r="VU22" s="341"/>
      <c r="VV22" s="341"/>
      <c r="VW22" s="341"/>
      <c r="VX22" s="341"/>
      <c r="VY22" s="341"/>
      <c r="VZ22" s="341"/>
      <c r="WA22" s="341"/>
      <c r="WB22" s="341"/>
      <c r="WC22" s="341"/>
      <c r="WD22" s="341"/>
      <c r="WE22" s="341"/>
      <c r="WF22" s="341"/>
      <c r="WG22" s="341"/>
      <c r="WH22" s="341"/>
      <c r="WI22" s="341"/>
      <c r="WJ22" s="341"/>
      <c r="WK22" s="341"/>
      <c r="WL22" s="341"/>
      <c r="WM22" s="341"/>
      <c r="WN22" s="341"/>
      <c r="WO22" s="341"/>
      <c r="WP22" s="341"/>
      <c r="WQ22" s="341"/>
      <c r="WR22" s="341"/>
      <c r="WS22" s="341"/>
      <c r="WT22" s="341"/>
      <c r="WU22" s="341"/>
      <c r="WV22" s="341"/>
      <c r="WW22" s="341"/>
      <c r="WX22" s="341"/>
      <c r="WY22" s="341"/>
      <c r="WZ22" s="341"/>
      <c r="XA22" s="341"/>
      <c r="XB22" s="341"/>
      <c r="XC22" s="341"/>
      <c r="XD22" s="341"/>
      <c r="XE22" s="341"/>
      <c r="XF22" s="341"/>
      <c r="XG22" s="341"/>
      <c r="XH22" s="341"/>
      <c r="XI22" s="341"/>
      <c r="XJ22" s="341"/>
      <c r="XK22" s="341"/>
      <c r="XL22" s="341"/>
      <c r="XM22" s="341"/>
      <c r="XN22" s="341"/>
      <c r="XO22" s="341"/>
      <c r="XP22" s="341"/>
      <c r="XQ22" s="341"/>
      <c r="XR22" s="341"/>
      <c r="XS22" s="341"/>
      <c r="XT22" s="341"/>
      <c r="XU22" s="341"/>
      <c r="XV22" s="341"/>
      <c r="XW22" s="341"/>
      <c r="XX22" s="341"/>
      <c r="XY22" s="341"/>
      <c r="XZ22" s="341"/>
      <c r="YA22" s="341"/>
      <c r="YB22" s="341"/>
      <c r="YC22" s="341"/>
      <c r="YD22" s="341"/>
      <c r="YE22" s="341"/>
      <c r="YF22" s="341"/>
      <c r="YG22" s="341"/>
      <c r="YH22" s="341"/>
      <c r="YI22" s="341"/>
      <c r="YJ22" s="341"/>
      <c r="YK22" s="341"/>
      <c r="YL22" s="341"/>
      <c r="YM22" s="341"/>
      <c r="YN22" s="341"/>
      <c r="YO22" s="341"/>
      <c r="YP22" s="341"/>
      <c r="YQ22" s="341"/>
      <c r="YR22" s="341"/>
      <c r="YS22" s="341"/>
      <c r="YT22" s="341"/>
      <c r="YU22" s="341"/>
      <c r="YV22" s="341"/>
      <c r="YW22" s="341"/>
      <c r="YX22" s="341"/>
      <c r="YY22" s="341"/>
      <c r="YZ22" s="341"/>
      <c r="ZA22" s="341"/>
      <c r="ZB22" s="341"/>
      <c r="ZC22" s="341"/>
      <c r="ZD22" s="341"/>
      <c r="ZE22" s="341"/>
      <c r="ZF22" s="341"/>
      <c r="ZG22" s="341"/>
      <c r="ZH22" s="341"/>
      <c r="ZI22" s="341"/>
      <c r="ZJ22" s="341"/>
      <c r="ZK22" s="341"/>
      <c r="ZL22" s="341"/>
      <c r="ZM22" s="341"/>
      <c r="ZN22" s="341"/>
      <c r="ZO22" s="341"/>
      <c r="ZP22" s="341"/>
      <c r="ZQ22" s="341"/>
      <c r="ZR22" s="341"/>
      <c r="ZS22" s="341"/>
      <c r="ZT22" s="341"/>
      <c r="ZU22" s="341"/>
      <c r="ZV22" s="341"/>
      <c r="ZW22" s="341"/>
      <c r="ZX22" s="341"/>
      <c r="ZY22" s="341"/>
      <c r="ZZ22" s="341"/>
      <c r="AAA22" s="341"/>
      <c r="AAB22" s="341"/>
      <c r="AAC22" s="341"/>
      <c r="AAD22" s="341"/>
      <c r="AAE22" s="341"/>
      <c r="AAF22" s="341"/>
      <c r="AAG22" s="341"/>
      <c r="AAH22" s="341"/>
      <c r="AAI22" s="341"/>
      <c r="AAJ22" s="341"/>
      <c r="AAK22" s="341"/>
      <c r="AAL22" s="341"/>
      <c r="AAM22" s="341"/>
      <c r="AAN22" s="341"/>
      <c r="AAO22" s="341"/>
      <c r="AAP22" s="341"/>
      <c r="AAQ22" s="341"/>
      <c r="AAR22" s="341"/>
      <c r="AAS22" s="341"/>
      <c r="AAT22" s="341"/>
      <c r="AAU22" s="341"/>
      <c r="AAV22" s="341"/>
      <c r="AAW22" s="341"/>
      <c r="AAX22" s="341"/>
      <c r="AAY22" s="341"/>
      <c r="AAZ22" s="341"/>
      <c r="ABA22" s="341"/>
      <c r="ABB22" s="341"/>
      <c r="ABC22" s="341"/>
      <c r="ABD22" s="341"/>
      <c r="ABE22" s="341"/>
      <c r="ABF22" s="341"/>
      <c r="ABG22" s="341"/>
      <c r="ABH22" s="341"/>
      <c r="ABI22" s="341"/>
      <c r="ABJ22" s="341"/>
      <c r="ABK22" s="341"/>
      <c r="ABL22" s="341"/>
      <c r="ABM22" s="341"/>
      <c r="ABN22" s="341"/>
      <c r="ABO22" s="341"/>
      <c r="ABP22" s="341"/>
      <c r="ABQ22" s="341"/>
      <c r="ABR22" s="341"/>
      <c r="ABS22" s="341"/>
      <c r="ABT22" s="341"/>
      <c r="ABU22" s="341"/>
      <c r="ABV22" s="341"/>
      <c r="ABW22" s="341"/>
      <c r="ABX22" s="341"/>
      <c r="ABY22" s="341"/>
      <c r="ABZ22" s="341"/>
      <c r="ACA22" s="341"/>
      <c r="ACB22" s="341"/>
      <c r="ACC22" s="341"/>
      <c r="ACD22" s="341"/>
      <c r="ACE22" s="341"/>
      <c r="ACF22" s="341"/>
      <c r="ACG22" s="341"/>
      <c r="ACH22" s="341"/>
      <c r="ACI22" s="341"/>
      <c r="ACJ22" s="341"/>
      <c r="ACK22" s="341"/>
      <c r="ACL22" s="341"/>
      <c r="ACM22" s="341"/>
      <c r="ACN22" s="341"/>
      <c r="ACO22" s="341"/>
      <c r="ACP22" s="341"/>
      <c r="ACQ22" s="341"/>
      <c r="ACR22" s="341"/>
      <c r="ACS22" s="341"/>
      <c r="ACT22" s="341"/>
      <c r="ACU22" s="341"/>
      <c r="ACV22" s="341"/>
      <c r="ACW22" s="341"/>
      <c r="ACX22" s="341"/>
      <c r="ACY22" s="341"/>
      <c r="ACZ22" s="341"/>
      <c r="ADA22" s="341"/>
      <c r="ADB22" s="341"/>
      <c r="ADC22" s="341"/>
      <c r="ADD22" s="341"/>
      <c r="ADE22" s="341"/>
      <c r="ADF22" s="341"/>
      <c r="ADG22" s="341"/>
      <c r="ADH22" s="341"/>
      <c r="ADI22" s="341"/>
      <c r="ADJ22" s="341"/>
      <c r="ADK22" s="341"/>
      <c r="ADL22" s="341"/>
      <c r="ADM22" s="341"/>
      <c r="ADN22" s="341"/>
      <c r="ADO22" s="341"/>
      <c r="ADP22" s="341"/>
      <c r="ADQ22" s="341"/>
      <c r="ADR22" s="341"/>
      <c r="ADS22" s="341"/>
      <c r="ADT22" s="341"/>
      <c r="ADU22" s="341"/>
      <c r="ADV22" s="341"/>
      <c r="ADW22" s="341"/>
      <c r="ADX22" s="341"/>
      <c r="ADY22" s="341"/>
      <c r="ADZ22" s="341"/>
      <c r="AEA22" s="341"/>
      <c r="AEB22" s="341"/>
      <c r="AEC22" s="341"/>
      <c r="AED22" s="341"/>
      <c r="AEE22" s="341"/>
      <c r="AEF22" s="341"/>
      <c r="AEG22" s="341"/>
      <c r="AEH22" s="341"/>
      <c r="AEI22" s="341"/>
      <c r="AEJ22" s="341"/>
      <c r="AEK22" s="341"/>
      <c r="AEL22" s="341"/>
      <c r="AEM22" s="341"/>
      <c r="AEN22" s="341"/>
      <c r="AEO22" s="341"/>
      <c r="AEP22" s="341"/>
      <c r="AEQ22" s="341"/>
      <c r="AER22" s="341"/>
      <c r="AES22" s="341"/>
      <c r="AET22" s="341"/>
      <c r="AEU22" s="341"/>
      <c r="AEV22" s="341"/>
      <c r="AEW22" s="341"/>
      <c r="AEX22" s="341"/>
      <c r="AEY22" s="341"/>
      <c r="AEZ22" s="341"/>
      <c r="AFA22" s="341"/>
      <c r="AFB22" s="341"/>
      <c r="AFC22" s="341"/>
      <c r="AFD22" s="341"/>
      <c r="AFE22" s="341"/>
      <c r="AFF22" s="341"/>
      <c r="AFG22" s="341"/>
      <c r="AFH22" s="341"/>
      <c r="AFI22" s="341"/>
      <c r="AFJ22" s="341"/>
      <c r="AFK22" s="341"/>
      <c r="AFL22" s="341"/>
      <c r="AFM22" s="341"/>
      <c r="AFN22" s="341"/>
      <c r="AFO22" s="341"/>
      <c r="AFP22" s="341"/>
      <c r="AFQ22" s="341"/>
      <c r="AFR22" s="341"/>
      <c r="AFS22" s="341"/>
      <c r="AFT22" s="341"/>
      <c r="AFU22" s="341"/>
      <c r="AFV22" s="341"/>
      <c r="AFW22" s="341"/>
      <c r="AFX22" s="341"/>
      <c r="AFY22" s="341"/>
      <c r="AFZ22" s="341"/>
      <c r="AGA22" s="341"/>
      <c r="AGB22" s="341"/>
      <c r="AGC22" s="341"/>
      <c r="AGD22" s="341"/>
      <c r="AGE22" s="341"/>
      <c r="AGF22" s="341"/>
      <c r="AGG22" s="341"/>
      <c r="AGH22" s="341"/>
      <c r="AGI22" s="341"/>
      <c r="AGJ22" s="341"/>
      <c r="AGK22" s="341"/>
      <c r="AGL22" s="341"/>
      <c r="AGM22" s="341"/>
      <c r="AGN22" s="341"/>
      <c r="AGO22" s="341"/>
      <c r="AGP22" s="341"/>
      <c r="AGQ22" s="341"/>
      <c r="AGR22" s="341"/>
      <c r="AGS22" s="341"/>
      <c r="AGT22" s="341"/>
      <c r="AGU22" s="341"/>
      <c r="AGV22" s="341"/>
      <c r="AGW22" s="341"/>
      <c r="AGX22" s="341"/>
      <c r="AGY22" s="341"/>
      <c r="AGZ22" s="341"/>
      <c r="AHA22" s="341"/>
      <c r="AHB22" s="341"/>
      <c r="AHC22" s="341"/>
      <c r="AHD22" s="341"/>
      <c r="AHE22" s="341"/>
      <c r="AHF22" s="341"/>
      <c r="AHG22" s="341"/>
      <c r="AHH22" s="341"/>
      <c r="AHI22" s="341"/>
      <c r="AHJ22" s="341"/>
      <c r="AHK22" s="341"/>
      <c r="AHL22" s="341"/>
      <c r="AHM22" s="341"/>
      <c r="AHN22" s="341"/>
      <c r="AHO22" s="341"/>
      <c r="AHP22" s="341"/>
      <c r="AHQ22" s="341"/>
      <c r="AHR22" s="341"/>
      <c r="AHS22" s="341"/>
      <c r="AHT22" s="341"/>
      <c r="AHU22" s="341"/>
      <c r="AHV22" s="341"/>
      <c r="AHW22" s="341"/>
      <c r="AHX22" s="341"/>
      <c r="AHY22" s="341"/>
      <c r="AHZ22" s="341"/>
      <c r="AIA22" s="341"/>
      <c r="AIB22" s="341"/>
      <c r="AIC22" s="341"/>
      <c r="AID22" s="341"/>
      <c r="AIE22" s="341"/>
      <c r="AIF22" s="341"/>
      <c r="AIG22" s="341"/>
      <c r="AIH22" s="341"/>
      <c r="AII22" s="341"/>
      <c r="AIJ22" s="341"/>
      <c r="AIK22" s="341"/>
      <c r="AIL22" s="341"/>
      <c r="AIM22" s="341"/>
      <c r="AIN22" s="341"/>
      <c r="AIO22" s="341"/>
      <c r="AIP22" s="341"/>
      <c r="AIQ22" s="341"/>
      <c r="AIR22" s="341"/>
      <c r="AIS22" s="341"/>
      <c r="AIT22" s="341"/>
      <c r="AIU22" s="341"/>
      <c r="AIV22" s="341"/>
      <c r="AIW22" s="341"/>
      <c r="AIX22" s="341"/>
      <c r="AIY22" s="341"/>
      <c r="AIZ22" s="341"/>
      <c r="AJA22" s="341"/>
      <c r="AJB22" s="341"/>
      <c r="AJC22" s="341"/>
      <c r="AJD22" s="341"/>
      <c r="AJE22" s="341"/>
      <c r="AJF22" s="341"/>
      <c r="AJG22" s="341"/>
      <c r="AJH22" s="341"/>
      <c r="AJI22" s="341"/>
      <c r="AJJ22" s="341"/>
      <c r="AJK22" s="341"/>
      <c r="AJL22" s="341"/>
      <c r="AJM22" s="341"/>
      <c r="AJN22" s="341"/>
      <c r="AJO22" s="341"/>
      <c r="AJP22" s="341"/>
      <c r="AJQ22" s="341"/>
      <c r="AJR22" s="341"/>
      <c r="AJS22" s="341"/>
      <c r="AJT22" s="341"/>
      <c r="AJU22" s="341"/>
      <c r="AJV22" s="341"/>
      <c r="AJW22" s="341"/>
      <c r="AJX22" s="341"/>
      <c r="AJY22" s="341"/>
      <c r="AJZ22" s="341"/>
      <c r="AKA22" s="341"/>
      <c r="AKB22" s="341"/>
      <c r="AKC22" s="341"/>
      <c r="AKD22" s="341"/>
      <c r="AKE22" s="341"/>
      <c r="AKF22" s="341"/>
      <c r="AKG22" s="341"/>
      <c r="AKH22" s="341"/>
      <c r="AKI22" s="341"/>
      <c r="AKJ22" s="341"/>
      <c r="AKK22" s="341"/>
      <c r="AKL22" s="341"/>
      <c r="AKM22" s="341"/>
      <c r="AKN22" s="341"/>
      <c r="AKO22" s="341"/>
      <c r="AKP22" s="341"/>
      <c r="AKQ22" s="341"/>
      <c r="AKR22" s="341"/>
      <c r="AKS22" s="341"/>
      <c r="AKT22" s="341"/>
      <c r="AKU22" s="341"/>
      <c r="AKV22" s="341"/>
      <c r="AKW22" s="341"/>
      <c r="AKX22" s="341"/>
      <c r="AKY22" s="341"/>
      <c r="AKZ22" s="341"/>
      <c r="ALA22" s="341"/>
      <c r="ALB22" s="341"/>
      <c r="ALC22" s="341"/>
      <c r="ALD22" s="341"/>
      <c r="ALE22" s="341"/>
      <c r="ALF22" s="341"/>
      <c r="ALG22" s="341"/>
      <c r="ALH22" s="341"/>
      <c r="ALI22" s="341"/>
      <c r="ALJ22" s="341"/>
      <c r="ALK22" s="341"/>
      <c r="ALL22" s="341"/>
      <c r="ALM22" s="341"/>
      <c r="ALN22" s="341"/>
      <c r="ALO22" s="341"/>
      <c r="ALP22" s="341"/>
      <c r="ALQ22" s="341"/>
      <c r="ALR22" s="341"/>
      <c r="ALS22" s="341"/>
      <c r="ALT22" s="341"/>
      <c r="ALU22" s="341"/>
      <c r="ALV22" s="341"/>
      <c r="ALW22" s="341"/>
      <c r="ALX22" s="341"/>
      <c r="ALY22" s="341"/>
      <c r="ALZ22" s="341"/>
      <c r="AMA22" s="341"/>
      <c r="AMB22" s="341"/>
      <c r="AMC22" s="341"/>
      <c r="AMD22" s="341"/>
      <c r="AME22" s="341"/>
      <c r="AMF22" s="341"/>
      <c r="AMG22" s="341"/>
      <c r="AMH22" s="341"/>
      <c r="AMI22" s="341"/>
      <c r="AMJ22" s="341"/>
      <c r="AMK22" s="341"/>
      <c r="AML22" s="341"/>
      <c r="AMM22" s="341"/>
      <c r="AMN22" s="341"/>
      <c r="AMO22" s="341"/>
      <c r="AMP22" s="341"/>
      <c r="AMQ22" s="341"/>
      <c r="AMR22" s="341"/>
      <c r="AMS22" s="341"/>
      <c r="AMT22" s="341"/>
      <c r="AMU22" s="341"/>
      <c r="AMV22" s="341"/>
      <c r="AMW22" s="341"/>
      <c r="AMX22" s="341"/>
      <c r="AMY22" s="341"/>
      <c r="AMZ22" s="341"/>
      <c r="ANA22" s="341"/>
      <c r="ANB22" s="341"/>
      <c r="ANC22" s="341"/>
      <c r="AND22" s="341"/>
      <c r="ANE22" s="341"/>
      <c r="ANF22" s="341"/>
      <c r="ANG22" s="341"/>
      <c r="ANH22" s="341"/>
      <c r="ANI22" s="341"/>
      <c r="ANJ22" s="341"/>
      <c r="ANK22" s="341"/>
      <c r="ANL22" s="341"/>
      <c r="ANM22" s="341"/>
      <c r="ANN22" s="341"/>
      <c r="ANO22" s="341"/>
      <c r="ANP22" s="341"/>
      <c r="ANQ22" s="341"/>
      <c r="ANR22" s="341"/>
      <c r="ANS22" s="341"/>
      <c r="ANT22" s="341"/>
      <c r="ANU22" s="341"/>
      <c r="ANV22" s="341"/>
      <c r="ANW22" s="341"/>
      <c r="ANX22" s="341"/>
      <c r="ANY22" s="341"/>
      <c r="ANZ22" s="341"/>
      <c r="AOA22" s="341"/>
      <c r="AOB22" s="341"/>
      <c r="AOC22" s="341"/>
      <c r="AOD22" s="341"/>
      <c r="AOE22" s="341"/>
      <c r="AOF22" s="341"/>
      <c r="AOG22" s="341"/>
      <c r="AOH22" s="341"/>
      <c r="AOI22" s="341"/>
      <c r="AOJ22" s="341"/>
      <c r="AOK22" s="341"/>
      <c r="AOL22" s="341"/>
      <c r="AOM22" s="341"/>
      <c r="AON22" s="341"/>
      <c r="AOO22" s="341"/>
      <c r="AOP22" s="341"/>
      <c r="AOQ22" s="341"/>
      <c r="AOR22" s="341"/>
      <c r="AOS22" s="341"/>
      <c r="AOT22" s="341"/>
      <c r="AOU22" s="341"/>
      <c r="AOV22" s="341"/>
      <c r="AOW22" s="341"/>
      <c r="AOX22" s="341"/>
      <c r="AOY22" s="341"/>
      <c r="AOZ22" s="341"/>
      <c r="APA22" s="341"/>
      <c r="APB22" s="341"/>
      <c r="APC22" s="341"/>
      <c r="APD22" s="341"/>
      <c r="APE22" s="341"/>
      <c r="APF22" s="341"/>
      <c r="APG22" s="341"/>
      <c r="APH22" s="341"/>
      <c r="API22" s="341"/>
      <c r="APJ22" s="341"/>
      <c r="APK22" s="341"/>
      <c r="APL22" s="341"/>
      <c r="APM22" s="341"/>
      <c r="APN22" s="341"/>
      <c r="APO22" s="341"/>
      <c r="APP22" s="341"/>
      <c r="APQ22" s="341"/>
      <c r="APR22" s="341"/>
      <c r="APS22" s="341"/>
      <c r="APT22" s="341"/>
      <c r="APU22" s="341"/>
      <c r="APV22" s="341"/>
      <c r="APW22" s="341"/>
      <c r="APX22" s="341"/>
      <c r="APY22" s="341"/>
      <c r="APZ22" s="341"/>
      <c r="AQA22" s="341"/>
      <c r="AQB22" s="341"/>
      <c r="AQC22" s="341"/>
      <c r="AQD22" s="341"/>
      <c r="AQE22" s="341"/>
      <c r="AQF22" s="341"/>
      <c r="AQG22" s="341"/>
      <c r="AQH22" s="341"/>
      <c r="AQI22" s="341"/>
      <c r="AQJ22" s="341"/>
      <c r="AQK22" s="341"/>
      <c r="AQL22" s="341"/>
      <c r="AQM22" s="341"/>
      <c r="AQN22" s="341"/>
      <c r="AQO22" s="341"/>
      <c r="AQP22" s="341"/>
      <c r="AQQ22" s="341"/>
      <c r="AQR22" s="341"/>
      <c r="AQS22" s="341"/>
      <c r="AQT22" s="341"/>
      <c r="AQU22" s="341"/>
      <c r="AQV22" s="341"/>
      <c r="AQW22" s="341"/>
      <c r="AQX22" s="341"/>
      <c r="AQY22" s="341"/>
      <c r="AQZ22" s="341"/>
      <c r="ARA22" s="341"/>
      <c r="ARB22" s="341"/>
      <c r="ARC22" s="341"/>
      <c r="ARD22" s="341"/>
      <c r="ARE22" s="341"/>
      <c r="ARF22" s="341"/>
      <c r="ARG22" s="341"/>
      <c r="ARH22" s="341"/>
      <c r="ARI22" s="341"/>
      <c r="ARJ22" s="341"/>
      <c r="ARK22" s="341"/>
      <c r="ARL22" s="341"/>
      <c r="ARM22" s="341"/>
      <c r="ARN22" s="341"/>
      <c r="ARO22" s="341"/>
      <c r="ARP22" s="341"/>
      <c r="ARQ22" s="341"/>
      <c r="ARR22" s="341"/>
      <c r="ARS22" s="341"/>
      <c r="ART22" s="341"/>
      <c r="ARU22" s="341"/>
      <c r="ARV22" s="341"/>
      <c r="ARW22" s="341"/>
      <c r="ARX22" s="341"/>
      <c r="ARY22" s="341"/>
      <c r="ARZ22" s="341"/>
      <c r="ASA22" s="341"/>
      <c r="ASB22" s="341"/>
      <c r="ASC22" s="341"/>
      <c r="ASD22" s="341"/>
      <c r="ASE22" s="341"/>
      <c r="ASF22" s="341"/>
      <c r="ASG22" s="341"/>
      <c r="ASH22" s="341"/>
      <c r="ASI22" s="341"/>
      <c r="ASJ22" s="341"/>
      <c r="ASK22" s="341"/>
      <c r="ASL22" s="341"/>
      <c r="ASM22" s="341"/>
      <c r="ASN22" s="341"/>
      <c r="ASO22" s="341"/>
      <c r="ASP22" s="341"/>
      <c r="ASQ22" s="341"/>
      <c r="ASR22" s="341"/>
      <c r="ASS22" s="341"/>
      <c r="AST22" s="341"/>
      <c r="ASU22" s="341"/>
      <c r="ASV22" s="341"/>
      <c r="ASW22" s="341"/>
      <c r="ASX22" s="341"/>
      <c r="ASY22" s="341"/>
      <c r="ASZ22" s="341"/>
      <c r="ATA22" s="341"/>
      <c r="ATB22" s="341"/>
      <c r="ATC22" s="341"/>
      <c r="ATD22" s="341"/>
      <c r="ATE22" s="341"/>
      <c r="ATF22" s="341"/>
      <c r="ATG22" s="341"/>
      <c r="ATH22" s="341"/>
      <c r="ATI22" s="341"/>
      <c r="ATJ22" s="341"/>
      <c r="ATK22" s="341"/>
      <c r="ATL22" s="341"/>
      <c r="ATM22" s="341"/>
      <c r="ATN22" s="341"/>
      <c r="ATO22" s="341"/>
      <c r="ATP22" s="341"/>
      <c r="ATQ22" s="341"/>
      <c r="ATR22" s="341"/>
      <c r="ATS22" s="341"/>
      <c r="ATT22" s="341"/>
      <c r="ATU22" s="341"/>
      <c r="ATV22" s="341"/>
      <c r="ATW22" s="341"/>
      <c r="ATX22" s="341"/>
      <c r="ATY22" s="341"/>
      <c r="ATZ22" s="341"/>
      <c r="AUA22" s="341"/>
      <c r="AUB22" s="341"/>
      <c r="AUC22" s="341"/>
      <c r="AUD22" s="341"/>
      <c r="AUE22" s="341"/>
      <c r="AUF22" s="341"/>
      <c r="AUG22" s="341"/>
      <c r="AUH22" s="341"/>
      <c r="AUI22" s="341"/>
      <c r="AUJ22" s="341"/>
      <c r="AUK22" s="341"/>
      <c r="AUL22" s="341"/>
      <c r="AUM22" s="341"/>
      <c r="AUN22" s="341"/>
      <c r="AUO22" s="341"/>
      <c r="AUP22" s="341"/>
      <c r="AUQ22" s="341"/>
      <c r="AUR22" s="341"/>
      <c r="AUS22" s="341"/>
      <c r="AUT22" s="341"/>
      <c r="AUU22" s="341"/>
      <c r="AUV22" s="341"/>
      <c r="AUW22" s="341"/>
      <c r="AUX22" s="341"/>
      <c r="AUY22" s="341"/>
      <c r="AUZ22" s="341"/>
      <c r="AVA22" s="341"/>
      <c r="AVB22" s="341"/>
      <c r="AVC22" s="341"/>
      <c r="AVD22" s="341"/>
      <c r="AVE22" s="341"/>
      <c r="AVF22" s="341"/>
      <c r="AVG22" s="341"/>
      <c r="AVH22" s="341"/>
      <c r="AVI22" s="341"/>
      <c r="AVJ22" s="341"/>
      <c r="AVK22" s="341"/>
      <c r="AVL22" s="341"/>
      <c r="AVM22" s="341"/>
      <c r="AVN22" s="341"/>
      <c r="AVO22" s="341"/>
      <c r="AVP22" s="341"/>
      <c r="AVQ22" s="341"/>
      <c r="AVR22" s="341"/>
      <c r="AVS22" s="341"/>
      <c r="AVT22" s="341"/>
      <c r="AVU22" s="341"/>
      <c r="AVV22" s="341"/>
      <c r="AVW22" s="341"/>
      <c r="AVX22" s="341"/>
      <c r="AVY22" s="341"/>
      <c r="AVZ22" s="341"/>
      <c r="AWA22" s="341"/>
      <c r="AWB22" s="341"/>
      <c r="AWC22" s="341"/>
      <c r="AWD22" s="341"/>
      <c r="AWE22" s="341"/>
      <c r="AWF22" s="341"/>
      <c r="AWG22" s="341"/>
      <c r="AWH22" s="341"/>
      <c r="AWI22" s="341"/>
      <c r="AWJ22" s="341"/>
      <c r="AWK22" s="341"/>
      <c r="AWL22" s="341"/>
      <c r="AWM22" s="341"/>
      <c r="AWN22" s="341"/>
      <c r="AWO22" s="341"/>
      <c r="AWP22" s="341"/>
      <c r="AWQ22" s="341"/>
      <c r="AWR22" s="341"/>
      <c r="AWS22" s="341"/>
      <c r="AWT22" s="341"/>
      <c r="AWU22" s="341"/>
      <c r="AWV22" s="341"/>
      <c r="AWW22" s="341"/>
      <c r="AWX22" s="341"/>
      <c r="AWY22" s="341"/>
      <c r="AWZ22" s="341"/>
      <c r="AXA22" s="341"/>
      <c r="AXB22" s="341"/>
      <c r="AXC22" s="341"/>
      <c r="AXD22" s="341"/>
      <c r="AXE22" s="341"/>
      <c r="AXF22" s="341"/>
      <c r="AXG22" s="341"/>
      <c r="AXH22" s="341"/>
      <c r="AXI22" s="341"/>
      <c r="AXJ22" s="341"/>
      <c r="AXK22" s="341"/>
      <c r="AXL22" s="341"/>
      <c r="AXM22" s="341"/>
      <c r="AXN22" s="341"/>
      <c r="AXO22" s="341"/>
      <c r="AXP22" s="341"/>
      <c r="AXQ22" s="341"/>
      <c r="AXR22" s="341"/>
      <c r="AXS22" s="341"/>
      <c r="AXT22" s="341"/>
      <c r="AXU22" s="341"/>
      <c r="AXV22" s="341"/>
      <c r="AXW22" s="341"/>
      <c r="AXX22" s="341"/>
      <c r="AXY22" s="341"/>
      <c r="AXZ22" s="341"/>
      <c r="AYA22" s="341"/>
      <c r="AYB22" s="341"/>
      <c r="AYC22" s="341"/>
      <c r="AYD22" s="341"/>
      <c r="AYE22" s="341"/>
      <c r="AYF22" s="341"/>
      <c r="AYG22" s="341"/>
      <c r="AYH22" s="341"/>
      <c r="AYI22" s="341"/>
      <c r="AYJ22" s="341"/>
      <c r="AYK22" s="341"/>
      <c r="AYL22" s="341"/>
      <c r="AYM22" s="341"/>
      <c r="AYN22" s="341"/>
      <c r="AYO22" s="341"/>
      <c r="AYP22" s="341"/>
      <c r="AYQ22" s="341"/>
      <c r="AYR22" s="341"/>
      <c r="AYS22" s="341"/>
      <c r="AYT22" s="341"/>
      <c r="AYU22" s="341"/>
      <c r="AYV22" s="341"/>
      <c r="AYW22" s="341"/>
      <c r="AYX22" s="341"/>
      <c r="AYY22" s="341"/>
      <c r="AYZ22" s="341"/>
      <c r="AZA22" s="341"/>
      <c r="AZB22" s="341"/>
      <c r="AZC22" s="341"/>
      <c r="AZD22" s="341"/>
      <c r="AZE22" s="341"/>
      <c r="AZF22" s="341"/>
      <c r="AZG22" s="341"/>
      <c r="AZH22" s="341"/>
      <c r="AZI22" s="341"/>
      <c r="AZJ22" s="341"/>
      <c r="AZK22" s="341"/>
      <c r="AZL22" s="341"/>
      <c r="AZM22" s="341"/>
      <c r="AZN22" s="341"/>
      <c r="AZO22" s="341"/>
      <c r="AZP22" s="341"/>
      <c r="AZQ22" s="341"/>
      <c r="AZR22" s="341"/>
      <c r="AZS22" s="341"/>
      <c r="AZT22" s="341"/>
      <c r="AZU22" s="341"/>
      <c r="AZV22" s="341"/>
      <c r="AZW22" s="341"/>
      <c r="AZX22" s="341"/>
      <c r="AZY22" s="341"/>
      <c r="AZZ22" s="341"/>
      <c r="BAA22" s="341"/>
      <c r="BAB22" s="341"/>
      <c r="BAC22" s="341"/>
      <c r="BAD22" s="341"/>
      <c r="BAE22" s="341"/>
      <c r="BAF22" s="341"/>
      <c r="BAG22" s="341"/>
      <c r="BAH22" s="341"/>
      <c r="BAI22" s="341"/>
      <c r="BAJ22" s="341"/>
      <c r="BAK22" s="341"/>
      <c r="BAL22" s="341"/>
      <c r="BAM22" s="341"/>
      <c r="BAN22" s="341"/>
      <c r="BAO22" s="341"/>
      <c r="BAP22" s="341"/>
      <c r="BAQ22" s="341"/>
      <c r="BAR22" s="341"/>
      <c r="BAS22" s="341"/>
      <c r="BAT22" s="341"/>
      <c r="BAU22" s="341"/>
      <c r="BAV22" s="341"/>
      <c r="BAW22" s="341"/>
      <c r="BAX22" s="341"/>
      <c r="BAY22" s="341"/>
      <c r="BAZ22" s="341"/>
      <c r="BBA22" s="341"/>
      <c r="BBB22" s="341"/>
      <c r="BBC22" s="341"/>
      <c r="BBD22" s="341"/>
      <c r="BBE22" s="341"/>
      <c r="BBF22" s="341"/>
      <c r="BBG22" s="341"/>
      <c r="BBH22" s="341"/>
      <c r="BBI22" s="341"/>
      <c r="BBJ22" s="341"/>
      <c r="BBK22" s="341"/>
      <c r="BBL22" s="341"/>
      <c r="BBM22" s="341"/>
      <c r="BBN22" s="341"/>
      <c r="BBO22" s="341"/>
      <c r="BBP22" s="341"/>
      <c r="BBQ22" s="341"/>
      <c r="BBR22" s="341"/>
      <c r="BBS22" s="341"/>
      <c r="BBT22" s="341"/>
      <c r="BBU22" s="341"/>
      <c r="BBV22" s="341"/>
      <c r="BBW22" s="341"/>
      <c r="BBX22" s="341"/>
      <c r="BBY22" s="341"/>
      <c r="BBZ22" s="341"/>
      <c r="BCA22" s="341"/>
      <c r="BCB22" s="341"/>
      <c r="BCC22" s="341"/>
      <c r="BCD22" s="341"/>
      <c r="BCE22" s="341"/>
      <c r="BCF22" s="341"/>
      <c r="BCG22" s="341"/>
      <c r="BCH22" s="341"/>
      <c r="BCI22" s="341"/>
      <c r="BCJ22" s="341"/>
      <c r="BCK22" s="341"/>
      <c r="BCL22" s="341"/>
      <c r="BCM22" s="341"/>
      <c r="BCN22" s="341"/>
      <c r="BCO22" s="341"/>
      <c r="BCP22" s="341"/>
      <c r="BCQ22" s="341"/>
      <c r="BCR22" s="341"/>
      <c r="BCS22" s="341"/>
      <c r="BCT22" s="341"/>
      <c r="BCU22" s="341"/>
      <c r="BCV22" s="341"/>
      <c r="BCW22" s="341"/>
      <c r="BCX22" s="341"/>
      <c r="BCY22" s="341"/>
      <c r="BCZ22" s="341"/>
      <c r="BDA22" s="341"/>
      <c r="BDB22" s="341"/>
      <c r="BDC22" s="341"/>
      <c r="BDD22" s="341"/>
      <c r="BDE22" s="341"/>
      <c r="BDF22" s="341"/>
      <c r="BDG22" s="341"/>
      <c r="BDH22" s="341"/>
      <c r="BDI22" s="341"/>
      <c r="BDJ22" s="341"/>
      <c r="BDK22" s="341"/>
      <c r="BDL22" s="341"/>
      <c r="BDM22" s="341"/>
      <c r="BDN22" s="341"/>
      <c r="BDO22" s="341"/>
      <c r="BDP22" s="341"/>
      <c r="BDQ22" s="341"/>
      <c r="BDR22" s="341"/>
      <c r="BDS22" s="341"/>
      <c r="BDT22" s="341"/>
      <c r="BDU22" s="341"/>
      <c r="BDV22" s="341"/>
      <c r="BDW22" s="341"/>
      <c r="BDX22" s="341"/>
      <c r="BDY22" s="341"/>
      <c r="BDZ22" s="341"/>
      <c r="BEA22" s="341"/>
      <c r="BEB22" s="341"/>
      <c r="BEC22" s="341"/>
      <c r="BED22" s="341"/>
      <c r="BEE22" s="341"/>
      <c r="BEF22" s="341"/>
      <c r="BEG22" s="341"/>
      <c r="BEH22" s="341"/>
      <c r="BEI22" s="341"/>
      <c r="BEJ22" s="341"/>
      <c r="BEK22" s="341"/>
      <c r="BEL22" s="341"/>
      <c r="BEM22" s="341"/>
      <c r="BEN22" s="341"/>
      <c r="BEO22" s="341"/>
      <c r="BEP22" s="341"/>
      <c r="BEQ22" s="341"/>
      <c r="BER22" s="341"/>
      <c r="BES22" s="341"/>
      <c r="BET22" s="341"/>
      <c r="BEU22" s="341"/>
      <c r="BEV22" s="341"/>
      <c r="BEW22" s="341"/>
      <c r="BEX22" s="341"/>
      <c r="BEY22" s="341"/>
      <c r="BEZ22" s="341"/>
      <c r="BFA22" s="341"/>
      <c r="BFB22" s="341"/>
      <c r="BFC22" s="341"/>
      <c r="BFD22" s="341"/>
      <c r="BFE22" s="341"/>
      <c r="BFF22" s="341"/>
      <c r="BFG22" s="341"/>
      <c r="BFH22" s="341"/>
      <c r="BFI22" s="341"/>
      <c r="BFJ22" s="341"/>
      <c r="BFK22" s="341"/>
      <c r="BFL22" s="341"/>
      <c r="BFM22" s="341"/>
      <c r="BFN22" s="341"/>
      <c r="BFO22" s="341"/>
      <c r="BFP22" s="341"/>
      <c r="BFQ22" s="341"/>
      <c r="BFR22" s="341"/>
      <c r="BFS22" s="341"/>
      <c r="BFT22" s="341"/>
      <c r="BFU22" s="341"/>
      <c r="BFV22" s="341"/>
      <c r="BFW22" s="341"/>
      <c r="BFX22" s="341"/>
      <c r="BFY22" s="341"/>
      <c r="BFZ22" s="341"/>
      <c r="BGA22" s="341"/>
      <c r="BGB22" s="341"/>
      <c r="BGC22" s="341"/>
      <c r="BGD22" s="341"/>
      <c r="BGE22" s="341"/>
      <c r="BGF22" s="341"/>
      <c r="BGG22" s="341"/>
      <c r="BGH22" s="341"/>
      <c r="BGI22" s="341"/>
      <c r="BGJ22" s="341"/>
      <c r="BGK22" s="341"/>
      <c r="BGL22" s="341"/>
      <c r="BGM22" s="341"/>
      <c r="BGN22" s="341"/>
      <c r="BGO22" s="341"/>
      <c r="BGP22" s="341"/>
      <c r="BGQ22" s="341"/>
      <c r="BGR22" s="341"/>
      <c r="BGS22" s="341"/>
      <c r="BGT22" s="341"/>
      <c r="BGU22" s="341"/>
      <c r="BGV22" s="341"/>
      <c r="BGW22" s="341"/>
      <c r="BGX22" s="341"/>
      <c r="BGY22" s="341"/>
      <c r="BGZ22" s="341"/>
      <c r="BHA22" s="341"/>
      <c r="BHB22" s="341"/>
      <c r="BHC22" s="341"/>
      <c r="BHD22" s="341"/>
      <c r="BHE22" s="341"/>
      <c r="BHF22" s="341"/>
      <c r="BHG22" s="341"/>
      <c r="BHH22" s="341"/>
      <c r="BHI22" s="341"/>
      <c r="BHJ22" s="341"/>
      <c r="BHK22" s="341"/>
      <c r="BHL22" s="341"/>
      <c r="BHM22" s="341"/>
      <c r="BHN22" s="341"/>
      <c r="BHO22" s="341"/>
      <c r="BHP22" s="341"/>
      <c r="BHQ22" s="341"/>
      <c r="BHR22" s="341"/>
      <c r="BHS22" s="341"/>
      <c r="BHT22" s="341"/>
      <c r="BHU22" s="341"/>
      <c r="BHV22" s="341"/>
      <c r="BHW22" s="341"/>
      <c r="BHX22" s="341"/>
      <c r="BHY22" s="341"/>
      <c r="BHZ22" s="341"/>
      <c r="BIA22" s="341"/>
      <c r="BIB22" s="341"/>
      <c r="BIC22" s="341"/>
      <c r="BID22" s="341"/>
      <c r="BIE22" s="341"/>
      <c r="BIF22" s="341"/>
      <c r="BIG22" s="341"/>
      <c r="BIH22" s="341"/>
      <c r="BII22" s="341"/>
      <c r="BIJ22" s="341"/>
      <c r="BIK22" s="341"/>
      <c r="BIL22" s="341"/>
      <c r="BIM22" s="341"/>
      <c r="BIN22" s="341"/>
      <c r="BIO22" s="341"/>
      <c r="BIP22" s="341"/>
      <c r="BIQ22" s="341"/>
      <c r="BIR22" s="341"/>
      <c r="BIS22" s="341"/>
      <c r="BIT22" s="341"/>
      <c r="BIU22" s="341"/>
      <c r="BIV22" s="341"/>
      <c r="BIW22" s="341"/>
      <c r="BIX22" s="341"/>
      <c r="BIY22" s="341"/>
      <c r="BIZ22" s="341"/>
      <c r="BJA22" s="341"/>
      <c r="BJB22" s="341"/>
      <c r="BJC22" s="341"/>
      <c r="BJD22" s="341"/>
      <c r="BJE22" s="341"/>
      <c r="BJF22" s="341"/>
      <c r="BJG22" s="341"/>
      <c r="BJH22" s="341"/>
      <c r="BJI22" s="341"/>
      <c r="BJJ22" s="341"/>
      <c r="BJK22" s="341"/>
      <c r="BJL22" s="341"/>
      <c r="BJM22" s="341"/>
      <c r="BJN22" s="341"/>
      <c r="BJO22" s="341"/>
      <c r="BJP22" s="341"/>
      <c r="BJQ22" s="341"/>
      <c r="BJR22" s="341"/>
      <c r="BJS22" s="341"/>
      <c r="BJT22" s="341"/>
      <c r="BJU22" s="341"/>
      <c r="BJV22" s="341"/>
      <c r="BJW22" s="341"/>
      <c r="BJX22" s="341"/>
      <c r="BJY22" s="341"/>
      <c r="BJZ22" s="341"/>
      <c r="BKA22" s="341"/>
      <c r="BKB22" s="341"/>
      <c r="BKC22" s="341"/>
      <c r="BKD22" s="341"/>
      <c r="BKE22" s="341"/>
      <c r="BKF22" s="341"/>
      <c r="BKG22" s="341"/>
      <c r="BKH22" s="341"/>
      <c r="BKI22" s="341"/>
      <c r="BKJ22" s="341"/>
      <c r="BKK22" s="341"/>
      <c r="BKL22" s="341"/>
      <c r="BKM22" s="341"/>
      <c r="BKN22" s="341"/>
      <c r="BKO22" s="341"/>
      <c r="BKP22" s="341"/>
      <c r="BKQ22" s="341"/>
      <c r="BKR22" s="341"/>
      <c r="BKS22" s="341"/>
      <c r="BKT22" s="341"/>
      <c r="BKU22" s="341"/>
      <c r="BKV22" s="341"/>
      <c r="BKW22" s="341"/>
      <c r="BKX22" s="341"/>
      <c r="BKY22" s="341"/>
      <c r="BKZ22" s="341"/>
      <c r="BLA22" s="341"/>
      <c r="BLB22" s="341"/>
      <c r="BLC22" s="341"/>
      <c r="BLD22" s="341"/>
      <c r="BLE22" s="341"/>
      <c r="BLF22" s="341"/>
      <c r="BLG22" s="341"/>
      <c r="BLH22" s="341"/>
      <c r="BLI22" s="341"/>
      <c r="BLJ22" s="341"/>
      <c r="BLK22" s="341"/>
      <c r="BLL22" s="341"/>
      <c r="BLM22" s="341"/>
      <c r="BLN22" s="341"/>
      <c r="BLO22" s="341"/>
      <c r="BLP22" s="341"/>
      <c r="BLQ22" s="341"/>
      <c r="BLR22" s="341"/>
      <c r="BLS22" s="341"/>
      <c r="BLT22" s="341"/>
      <c r="BLU22" s="341"/>
      <c r="BLV22" s="341"/>
      <c r="BLW22" s="341"/>
      <c r="BLX22" s="341"/>
      <c r="BLY22" s="341"/>
      <c r="BLZ22" s="341"/>
      <c r="BMA22" s="341"/>
      <c r="BMB22" s="341"/>
      <c r="BMC22" s="341"/>
      <c r="BMD22" s="341"/>
      <c r="BME22" s="341"/>
      <c r="BMF22" s="341"/>
      <c r="BMG22" s="341"/>
      <c r="BMH22" s="341"/>
      <c r="BMI22" s="341"/>
      <c r="BMJ22" s="341"/>
      <c r="BMK22" s="341"/>
      <c r="BML22" s="341"/>
      <c r="BMM22" s="341"/>
      <c r="BMN22" s="341"/>
      <c r="BMO22" s="341"/>
      <c r="BMP22" s="341"/>
      <c r="BMQ22" s="341"/>
      <c r="BMR22" s="341"/>
      <c r="BMS22" s="341"/>
      <c r="BMT22" s="341"/>
      <c r="BMU22" s="341"/>
      <c r="BMV22" s="341"/>
      <c r="BMW22" s="341"/>
      <c r="BMX22" s="341"/>
      <c r="BMY22" s="341"/>
      <c r="BMZ22" s="341"/>
      <c r="BNA22" s="341"/>
      <c r="BNB22" s="341"/>
      <c r="BNC22" s="341"/>
      <c r="BND22" s="341"/>
      <c r="BNE22" s="341"/>
      <c r="BNF22" s="341"/>
      <c r="BNG22" s="341"/>
      <c r="BNH22" s="341"/>
      <c r="BNI22" s="341"/>
      <c r="BNJ22" s="341"/>
      <c r="BNK22" s="341"/>
      <c r="BNL22" s="341"/>
      <c r="BNM22" s="341"/>
      <c r="BNN22" s="341"/>
      <c r="BNO22" s="341"/>
      <c r="BNP22" s="341"/>
      <c r="BNQ22" s="341"/>
      <c r="BNR22" s="341"/>
      <c r="BNS22" s="341"/>
      <c r="BNT22" s="341"/>
      <c r="BNU22" s="341"/>
      <c r="BNV22" s="341"/>
      <c r="BNW22" s="341"/>
      <c r="BNX22" s="341"/>
      <c r="BNY22" s="341"/>
      <c r="BNZ22" s="341"/>
      <c r="BOA22" s="341"/>
      <c r="BOB22" s="341"/>
      <c r="BOC22" s="341"/>
      <c r="BOD22" s="341"/>
      <c r="BOE22" s="341"/>
      <c r="BOF22" s="341"/>
      <c r="BOG22" s="341"/>
      <c r="BOH22" s="341"/>
      <c r="BOI22" s="341"/>
      <c r="BOJ22" s="341"/>
      <c r="BOK22" s="341"/>
      <c r="BOL22" s="341"/>
      <c r="BOM22" s="341"/>
      <c r="BON22" s="341"/>
      <c r="BOO22" s="341"/>
      <c r="BOP22" s="341"/>
      <c r="BOQ22" s="341"/>
      <c r="BOR22" s="341"/>
      <c r="BOS22" s="341"/>
      <c r="BOT22" s="341"/>
      <c r="BOU22" s="341"/>
      <c r="BOV22" s="341"/>
      <c r="BOW22" s="341"/>
      <c r="BOX22" s="341"/>
      <c r="BOY22" s="341"/>
      <c r="BOZ22" s="341"/>
      <c r="BPA22" s="341"/>
      <c r="BPB22" s="341"/>
      <c r="BPC22" s="341"/>
      <c r="BPD22" s="341"/>
      <c r="BPE22" s="341"/>
      <c r="BPF22" s="341"/>
      <c r="BPG22" s="341"/>
      <c r="BPH22" s="341"/>
      <c r="BPI22" s="341"/>
      <c r="BPJ22" s="341"/>
      <c r="BPK22" s="341"/>
      <c r="BPL22" s="341"/>
      <c r="BPM22" s="341"/>
      <c r="BPN22" s="341"/>
      <c r="BPO22" s="341"/>
      <c r="BPP22" s="341"/>
      <c r="BPQ22" s="341"/>
      <c r="BPR22" s="341"/>
      <c r="BPS22" s="341"/>
      <c r="BPT22" s="341"/>
      <c r="BPU22" s="341"/>
      <c r="BPV22" s="341"/>
      <c r="BPW22" s="341"/>
      <c r="BPX22" s="341"/>
      <c r="BPY22" s="341"/>
      <c r="BPZ22" s="341"/>
      <c r="BQA22" s="341"/>
      <c r="BQB22" s="341"/>
      <c r="BQC22" s="341"/>
      <c r="BQD22" s="341"/>
      <c r="BQE22" s="341"/>
      <c r="BQF22" s="341"/>
      <c r="BQG22" s="341"/>
      <c r="BQH22" s="341"/>
      <c r="BQI22" s="341"/>
      <c r="BQJ22" s="341"/>
      <c r="BQK22" s="341"/>
      <c r="BQL22" s="341"/>
      <c r="BQM22" s="341"/>
      <c r="BQN22" s="341"/>
      <c r="BQO22" s="341"/>
      <c r="BQP22" s="341"/>
      <c r="BQQ22" s="341"/>
      <c r="BQR22" s="341"/>
      <c r="BQS22" s="341"/>
      <c r="BQT22" s="341"/>
      <c r="BQU22" s="341"/>
      <c r="BQV22" s="341"/>
      <c r="BQW22" s="341"/>
      <c r="BQX22" s="341"/>
      <c r="BQY22" s="341"/>
      <c r="BQZ22" s="341"/>
      <c r="BRA22" s="341"/>
      <c r="BRB22" s="341"/>
      <c r="BRC22" s="341"/>
      <c r="BRD22" s="341"/>
      <c r="BRE22" s="341"/>
      <c r="BRF22" s="341"/>
      <c r="BRG22" s="341"/>
      <c r="BRH22" s="341"/>
      <c r="BRI22" s="341"/>
      <c r="BRJ22" s="341"/>
      <c r="BRK22" s="341"/>
      <c r="BRL22" s="341"/>
      <c r="BRM22" s="341"/>
      <c r="BRN22" s="341"/>
      <c r="BRO22" s="341"/>
      <c r="BRP22" s="341"/>
      <c r="BRQ22" s="341"/>
      <c r="BRR22" s="341"/>
      <c r="BRS22" s="341"/>
      <c r="BRT22" s="341"/>
      <c r="BRU22" s="341"/>
      <c r="BRV22" s="341"/>
      <c r="BRW22" s="341"/>
      <c r="BRX22" s="341"/>
      <c r="BRY22" s="341"/>
      <c r="BRZ22" s="341"/>
      <c r="BSA22" s="341"/>
      <c r="BSB22" s="341"/>
      <c r="BSC22" s="341"/>
      <c r="BSD22" s="341"/>
      <c r="BSE22" s="341"/>
      <c r="BSF22" s="341"/>
      <c r="BSG22" s="341"/>
      <c r="BSH22" s="341"/>
      <c r="BSI22" s="341"/>
      <c r="BSJ22" s="341"/>
      <c r="BSK22" s="341"/>
      <c r="BSL22" s="341"/>
      <c r="BSM22" s="341"/>
      <c r="BSN22" s="341"/>
      <c r="BSO22" s="341"/>
      <c r="BSP22" s="341"/>
      <c r="BSQ22" s="341"/>
      <c r="BSR22" s="341"/>
      <c r="BSS22" s="341"/>
      <c r="BST22" s="341"/>
      <c r="BSU22" s="341"/>
      <c r="BSV22" s="341"/>
      <c r="BSW22" s="341"/>
      <c r="BSX22" s="341"/>
      <c r="BSY22" s="341"/>
      <c r="BSZ22" s="341"/>
      <c r="BTA22" s="341"/>
      <c r="BTB22" s="341"/>
      <c r="BTC22" s="341"/>
      <c r="BTD22" s="341"/>
      <c r="BTE22" s="341"/>
      <c r="BTF22" s="341"/>
      <c r="BTG22" s="341"/>
      <c r="BTH22" s="341"/>
      <c r="BTI22" s="341"/>
      <c r="BTJ22" s="341"/>
      <c r="BTK22" s="341"/>
      <c r="BTL22" s="341"/>
      <c r="BTM22" s="341"/>
      <c r="BTN22" s="341"/>
      <c r="BTO22" s="341"/>
      <c r="BTP22" s="341"/>
      <c r="BTQ22" s="341"/>
      <c r="BTR22" s="341"/>
      <c r="BTS22" s="341"/>
      <c r="BTT22" s="341"/>
      <c r="BTU22" s="341"/>
      <c r="BTV22" s="341"/>
      <c r="BTW22" s="341"/>
      <c r="BTX22" s="341"/>
      <c r="BTY22" s="341"/>
      <c r="BTZ22" s="341"/>
      <c r="BUA22" s="341"/>
      <c r="BUB22" s="341"/>
      <c r="BUC22" s="341"/>
      <c r="BUD22" s="341"/>
      <c r="BUE22" s="341"/>
      <c r="BUF22" s="341"/>
      <c r="BUG22" s="341"/>
      <c r="BUH22" s="341"/>
      <c r="BUI22" s="341"/>
      <c r="BUJ22" s="341"/>
      <c r="BUK22" s="341"/>
      <c r="BUL22" s="341"/>
      <c r="BUM22" s="341"/>
      <c r="BUN22" s="341"/>
      <c r="BUO22" s="341"/>
      <c r="BUP22" s="341"/>
      <c r="BUQ22" s="341"/>
      <c r="BUR22" s="341"/>
      <c r="BUS22" s="341"/>
      <c r="BUT22" s="341"/>
      <c r="BUU22" s="341"/>
      <c r="BUV22" s="341"/>
      <c r="BUW22" s="341"/>
      <c r="BUX22" s="341"/>
      <c r="BUY22" s="341"/>
      <c r="BUZ22" s="341"/>
      <c r="BVA22" s="341"/>
      <c r="BVB22" s="341"/>
      <c r="BVC22" s="341"/>
      <c r="BVD22" s="341"/>
      <c r="BVE22" s="341"/>
      <c r="BVF22" s="341"/>
      <c r="BVG22" s="341"/>
      <c r="BVH22" s="341"/>
      <c r="BVI22" s="341"/>
      <c r="BVJ22" s="341"/>
      <c r="BVK22" s="341"/>
      <c r="BVL22" s="341"/>
      <c r="BVM22" s="341"/>
      <c r="BVN22" s="341"/>
      <c r="BVO22" s="341"/>
      <c r="BVP22" s="341"/>
      <c r="BVQ22" s="341"/>
      <c r="BVR22" s="341"/>
      <c r="BVS22" s="341"/>
      <c r="BVT22" s="341"/>
      <c r="BVU22" s="341"/>
      <c r="BVV22" s="341"/>
      <c r="BVW22" s="341"/>
      <c r="BVX22" s="341"/>
      <c r="BVY22" s="341"/>
      <c r="BVZ22" s="341"/>
      <c r="BWA22" s="341"/>
      <c r="BWB22" s="341"/>
      <c r="BWC22" s="341"/>
      <c r="BWD22" s="341"/>
      <c r="BWE22" s="341"/>
      <c r="BWF22" s="341"/>
      <c r="BWG22" s="341"/>
      <c r="BWH22" s="341"/>
      <c r="BWI22" s="341"/>
      <c r="BWJ22" s="341"/>
      <c r="BWK22" s="341"/>
      <c r="BWL22" s="341"/>
      <c r="BWM22" s="341"/>
      <c r="BWN22" s="341"/>
      <c r="BWO22" s="341"/>
      <c r="BWP22" s="341"/>
      <c r="BWQ22" s="341"/>
      <c r="BWR22" s="341"/>
      <c r="BWS22" s="341"/>
      <c r="BWT22" s="341"/>
      <c r="BWU22" s="341"/>
      <c r="BWV22" s="341"/>
      <c r="BWW22" s="341"/>
      <c r="BWX22" s="341"/>
      <c r="BWY22" s="341"/>
      <c r="BWZ22" s="341"/>
      <c r="BXA22" s="341"/>
      <c r="BXB22" s="341"/>
      <c r="BXC22" s="341"/>
      <c r="BXD22" s="341"/>
      <c r="BXE22" s="341"/>
      <c r="BXF22" s="341"/>
      <c r="BXG22" s="341"/>
      <c r="BXH22" s="341"/>
      <c r="BXI22" s="341"/>
      <c r="BXJ22" s="341"/>
      <c r="BXK22" s="341"/>
      <c r="BXL22" s="341"/>
      <c r="BXM22" s="341"/>
      <c r="BXN22" s="341"/>
      <c r="BXO22" s="341"/>
      <c r="BXP22" s="341"/>
      <c r="BXQ22" s="341"/>
      <c r="BXR22" s="341"/>
      <c r="BXS22" s="341"/>
      <c r="BXT22" s="341"/>
      <c r="BXU22" s="341"/>
      <c r="BXV22" s="341"/>
      <c r="BXW22" s="341"/>
      <c r="BXX22" s="341"/>
      <c r="BXY22" s="341"/>
      <c r="BXZ22" s="341"/>
      <c r="BYA22" s="341"/>
      <c r="BYB22" s="341"/>
      <c r="BYC22" s="341"/>
      <c r="BYD22" s="341"/>
      <c r="BYE22" s="341"/>
      <c r="BYF22" s="341"/>
      <c r="BYG22" s="341"/>
      <c r="BYH22" s="341"/>
      <c r="BYI22" s="341"/>
      <c r="BYJ22" s="341"/>
      <c r="BYK22" s="341"/>
      <c r="BYL22" s="341"/>
      <c r="BYM22" s="341"/>
      <c r="BYN22" s="341"/>
      <c r="BYO22" s="341"/>
      <c r="BYP22" s="341"/>
      <c r="BYQ22" s="341"/>
      <c r="BYR22" s="341"/>
      <c r="BYS22" s="341"/>
      <c r="BYT22" s="341"/>
      <c r="BYU22" s="341"/>
      <c r="BYV22" s="341"/>
      <c r="BYW22" s="341"/>
      <c r="BYX22" s="341"/>
      <c r="BYY22" s="341"/>
      <c r="BYZ22" s="341"/>
      <c r="BZA22" s="341"/>
      <c r="BZB22" s="341"/>
      <c r="BZC22" s="341"/>
      <c r="BZD22" s="341"/>
      <c r="BZE22" s="341"/>
      <c r="BZF22" s="341"/>
      <c r="BZG22" s="341"/>
      <c r="BZH22" s="341"/>
      <c r="BZI22" s="341"/>
      <c r="BZJ22" s="341"/>
      <c r="BZK22" s="341"/>
      <c r="BZL22" s="341"/>
      <c r="BZM22" s="341"/>
      <c r="BZN22" s="341"/>
      <c r="BZO22" s="341"/>
      <c r="BZP22" s="341"/>
      <c r="BZQ22" s="341"/>
      <c r="BZR22" s="341"/>
      <c r="BZS22" s="341"/>
      <c r="BZT22" s="341"/>
      <c r="BZU22" s="341"/>
      <c r="BZV22" s="341"/>
      <c r="BZW22" s="341"/>
      <c r="BZX22" s="341"/>
      <c r="BZY22" s="341"/>
      <c r="BZZ22" s="341"/>
      <c r="CAA22" s="341"/>
      <c r="CAB22" s="341"/>
      <c r="CAC22" s="341"/>
      <c r="CAD22" s="341"/>
      <c r="CAE22" s="341"/>
      <c r="CAF22" s="341"/>
      <c r="CAG22" s="341"/>
      <c r="CAH22" s="341"/>
      <c r="CAI22" s="341"/>
      <c r="CAJ22" s="341"/>
      <c r="CAK22" s="341"/>
      <c r="CAL22" s="341"/>
      <c r="CAM22" s="341"/>
      <c r="CAN22" s="341"/>
      <c r="CAO22" s="341"/>
      <c r="CAP22" s="341"/>
      <c r="CAQ22" s="341"/>
      <c r="CAR22" s="341"/>
      <c r="CAS22" s="341"/>
      <c r="CAT22" s="341"/>
      <c r="CAU22" s="341"/>
      <c r="CAV22" s="341"/>
      <c r="CAW22" s="341"/>
      <c r="CAX22" s="341"/>
      <c r="CAY22" s="341"/>
      <c r="CAZ22" s="341"/>
      <c r="CBA22" s="341"/>
      <c r="CBB22" s="341"/>
      <c r="CBC22" s="341"/>
      <c r="CBD22" s="341"/>
      <c r="CBE22" s="341"/>
      <c r="CBF22" s="341"/>
      <c r="CBG22" s="341"/>
      <c r="CBH22" s="341"/>
      <c r="CBI22" s="341"/>
      <c r="CBJ22" s="341"/>
      <c r="CBK22" s="341"/>
      <c r="CBL22" s="341"/>
      <c r="CBM22" s="341"/>
      <c r="CBN22" s="341"/>
      <c r="CBO22" s="341"/>
      <c r="CBP22" s="341"/>
      <c r="CBQ22" s="341"/>
      <c r="CBR22" s="341"/>
      <c r="CBS22" s="341"/>
      <c r="CBT22" s="341"/>
      <c r="CBU22" s="341"/>
      <c r="CBV22" s="341"/>
      <c r="CBW22" s="341"/>
      <c r="CBX22" s="341"/>
      <c r="CBY22" s="341"/>
      <c r="CBZ22" s="341"/>
      <c r="CCA22" s="341"/>
      <c r="CCB22" s="341"/>
      <c r="CCC22" s="341"/>
      <c r="CCD22" s="341"/>
      <c r="CCE22" s="341"/>
      <c r="CCF22" s="341"/>
      <c r="CCG22" s="341"/>
      <c r="CCH22" s="341"/>
      <c r="CCI22" s="341"/>
      <c r="CCJ22" s="341"/>
      <c r="CCK22" s="341"/>
      <c r="CCL22" s="341"/>
      <c r="CCM22" s="341"/>
      <c r="CCN22" s="341"/>
      <c r="CCO22" s="341"/>
      <c r="CCP22" s="341"/>
      <c r="CCQ22" s="341"/>
      <c r="CCR22" s="341"/>
      <c r="CCS22" s="341"/>
      <c r="CCT22" s="341"/>
      <c r="CCU22" s="341"/>
      <c r="CCV22" s="341"/>
      <c r="CCW22" s="341"/>
      <c r="CCX22" s="341"/>
      <c r="CCY22" s="341"/>
      <c r="CCZ22" s="341"/>
      <c r="CDA22" s="341"/>
      <c r="CDB22" s="341"/>
      <c r="CDC22" s="341"/>
      <c r="CDD22" s="341"/>
      <c r="CDE22" s="341"/>
      <c r="CDF22" s="341"/>
      <c r="CDG22" s="341"/>
      <c r="CDH22" s="341"/>
      <c r="CDI22" s="341"/>
      <c r="CDJ22" s="341"/>
      <c r="CDK22" s="341"/>
      <c r="CDL22" s="341"/>
      <c r="CDM22" s="341"/>
      <c r="CDN22" s="341"/>
      <c r="CDO22" s="341"/>
      <c r="CDP22" s="341"/>
      <c r="CDQ22" s="341"/>
      <c r="CDR22" s="341"/>
      <c r="CDS22" s="341"/>
      <c r="CDT22" s="341"/>
      <c r="CDU22" s="341"/>
      <c r="CDV22" s="341"/>
      <c r="CDW22" s="341"/>
      <c r="CDX22" s="341"/>
      <c r="CDY22" s="341"/>
      <c r="CDZ22" s="341"/>
      <c r="CEA22" s="341"/>
      <c r="CEB22" s="341"/>
      <c r="CEC22" s="341"/>
      <c r="CED22" s="341"/>
      <c r="CEE22" s="341"/>
      <c r="CEF22" s="341"/>
      <c r="CEG22" s="341"/>
      <c r="CEH22" s="341"/>
      <c r="CEI22" s="341"/>
      <c r="CEJ22" s="341"/>
      <c r="CEK22" s="341"/>
      <c r="CEL22" s="341"/>
      <c r="CEM22" s="341"/>
      <c r="CEN22" s="341"/>
      <c r="CEO22" s="341"/>
      <c r="CEP22" s="341"/>
      <c r="CEQ22" s="341"/>
      <c r="CER22" s="341"/>
      <c r="CES22" s="341"/>
      <c r="CET22" s="341"/>
      <c r="CEU22" s="341"/>
      <c r="CEV22" s="341"/>
      <c r="CEW22" s="341"/>
      <c r="CEX22" s="341"/>
      <c r="CEY22" s="341"/>
      <c r="CEZ22" s="341"/>
      <c r="CFA22" s="341"/>
      <c r="CFB22" s="341"/>
      <c r="CFC22" s="341"/>
      <c r="CFD22" s="341"/>
      <c r="CFE22" s="341"/>
      <c r="CFF22" s="341"/>
      <c r="CFG22" s="341"/>
      <c r="CFH22" s="341"/>
      <c r="CFI22" s="341"/>
      <c r="CFJ22" s="341"/>
      <c r="CFK22" s="341"/>
      <c r="CFL22" s="341"/>
      <c r="CFM22" s="341"/>
      <c r="CFN22" s="341"/>
      <c r="CFO22" s="341"/>
      <c r="CFP22" s="341"/>
      <c r="CFQ22" s="341"/>
      <c r="CFR22" s="341"/>
      <c r="CFS22" s="341"/>
      <c r="CFT22" s="341"/>
      <c r="CFU22" s="341"/>
      <c r="CFV22" s="341"/>
      <c r="CFW22" s="341"/>
      <c r="CFX22" s="341"/>
      <c r="CFY22" s="341"/>
      <c r="CFZ22" s="341"/>
      <c r="CGA22" s="341"/>
      <c r="CGB22" s="341"/>
      <c r="CGC22" s="341"/>
      <c r="CGD22" s="341"/>
      <c r="CGE22" s="341"/>
      <c r="CGF22" s="341"/>
      <c r="CGG22" s="341"/>
      <c r="CGH22" s="341"/>
      <c r="CGI22" s="341"/>
      <c r="CGJ22" s="341"/>
      <c r="CGK22" s="341"/>
      <c r="CGL22" s="341"/>
      <c r="CGM22" s="341"/>
      <c r="CGN22" s="341"/>
      <c r="CGO22" s="341"/>
      <c r="CGP22" s="341"/>
      <c r="CGQ22" s="341"/>
      <c r="CGR22" s="341"/>
      <c r="CGS22" s="341"/>
      <c r="CGT22" s="341"/>
      <c r="CGU22" s="341"/>
      <c r="CGV22" s="341"/>
      <c r="CGW22" s="341"/>
      <c r="CGX22" s="341"/>
      <c r="CGY22" s="341"/>
      <c r="CGZ22" s="341"/>
      <c r="CHA22" s="341"/>
      <c r="CHB22" s="341"/>
      <c r="CHC22" s="341"/>
      <c r="CHD22" s="341"/>
      <c r="CHE22" s="341"/>
      <c r="CHF22" s="341"/>
      <c r="CHG22" s="341"/>
      <c r="CHH22" s="341"/>
      <c r="CHI22" s="341"/>
      <c r="CHJ22" s="341"/>
      <c r="CHK22" s="341"/>
      <c r="CHL22" s="341"/>
      <c r="CHM22" s="341"/>
      <c r="CHN22" s="341"/>
      <c r="CHO22" s="341"/>
      <c r="CHP22" s="341"/>
      <c r="CHQ22" s="341"/>
      <c r="CHR22" s="341"/>
      <c r="CHS22" s="341"/>
      <c r="CHT22" s="341"/>
      <c r="CHU22" s="341"/>
      <c r="CHV22" s="341"/>
      <c r="CHW22" s="341"/>
      <c r="CHX22" s="341"/>
      <c r="CHY22" s="341"/>
      <c r="CHZ22" s="341"/>
      <c r="CIA22" s="341"/>
      <c r="CIB22" s="341"/>
      <c r="CIC22" s="341"/>
      <c r="CID22" s="341"/>
      <c r="CIE22" s="341"/>
      <c r="CIF22" s="341"/>
      <c r="CIG22" s="341"/>
      <c r="CIH22" s="341"/>
      <c r="CII22" s="341"/>
      <c r="CIJ22" s="341"/>
      <c r="CIK22" s="341"/>
      <c r="CIL22" s="341"/>
      <c r="CIM22" s="341"/>
      <c r="CIN22" s="341"/>
      <c r="CIO22" s="341"/>
      <c r="CIP22" s="341"/>
      <c r="CIQ22" s="341"/>
      <c r="CIR22" s="341"/>
      <c r="CIS22" s="341"/>
      <c r="CIT22" s="341"/>
      <c r="CIU22" s="341"/>
      <c r="CIV22" s="341"/>
      <c r="CIW22" s="341"/>
      <c r="CIX22" s="341"/>
      <c r="CIY22" s="341"/>
      <c r="CIZ22" s="341"/>
      <c r="CJA22" s="341"/>
      <c r="CJB22" s="341"/>
      <c r="CJC22" s="341"/>
      <c r="CJD22" s="341"/>
      <c r="CJE22" s="341"/>
      <c r="CJF22" s="341"/>
      <c r="CJG22" s="341"/>
      <c r="CJH22" s="341"/>
      <c r="CJI22" s="341"/>
      <c r="CJJ22" s="341"/>
      <c r="CJK22" s="341"/>
      <c r="CJL22" s="341"/>
      <c r="CJM22" s="341"/>
      <c r="CJN22" s="341"/>
      <c r="CJO22" s="341"/>
      <c r="CJP22" s="341"/>
      <c r="CJQ22" s="341"/>
      <c r="CJR22" s="341"/>
      <c r="CJS22" s="341"/>
      <c r="CJT22" s="341"/>
      <c r="CJU22" s="341"/>
      <c r="CJV22" s="341"/>
      <c r="CJW22" s="341"/>
      <c r="CJX22" s="341"/>
      <c r="CJY22" s="341"/>
      <c r="CJZ22" s="341"/>
      <c r="CKA22" s="341"/>
      <c r="CKB22" s="341"/>
      <c r="CKC22" s="341"/>
      <c r="CKD22" s="341"/>
      <c r="CKE22" s="341"/>
      <c r="CKF22" s="341"/>
      <c r="CKG22" s="341"/>
      <c r="CKH22" s="341"/>
      <c r="CKI22" s="341"/>
      <c r="CKJ22" s="341"/>
      <c r="CKK22" s="341"/>
      <c r="CKL22" s="341"/>
      <c r="CKM22" s="341"/>
      <c r="CKN22" s="341"/>
      <c r="CKO22" s="341"/>
      <c r="CKP22" s="341"/>
      <c r="CKQ22" s="341"/>
      <c r="CKR22" s="341"/>
      <c r="CKS22" s="341"/>
      <c r="CKT22" s="341"/>
      <c r="CKU22" s="341"/>
      <c r="CKV22" s="341"/>
      <c r="CKW22" s="341"/>
      <c r="CKX22" s="341"/>
      <c r="CKY22" s="341"/>
      <c r="CKZ22" s="341"/>
      <c r="CLA22" s="341"/>
      <c r="CLB22" s="341"/>
      <c r="CLC22" s="341"/>
      <c r="CLD22" s="341"/>
      <c r="CLE22" s="341"/>
      <c r="CLF22" s="341"/>
      <c r="CLG22" s="341"/>
      <c r="CLH22" s="341"/>
      <c r="CLI22" s="341"/>
      <c r="CLJ22" s="341"/>
      <c r="CLK22" s="341"/>
      <c r="CLL22" s="341"/>
      <c r="CLM22" s="341"/>
      <c r="CLN22" s="341"/>
      <c r="CLO22" s="341"/>
      <c r="CLP22" s="341"/>
      <c r="CLQ22" s="341"/>
      <c r="CLR22" s="341"/>
      <c r="CLS22" s="341"/>
      <c r="CLT22" s="341"/>
      <c r="CLU22" s="341"/>
      <c r="CLV22" s="341"/>
      <c r="CLW22" s="341"/>
      <c r="CLX22" s="341"/>
      <c r="CLY22" s="341"/>
      <c r="CLZ22" s="341"/>
      <c r="CMA22" s="341"/>
      <c r="CMB22" s="341"/>
      <c r="CMC22" s="341"/>
      <c r="CMD22" s="341"/>
      <c r="CME22" s="341"/>
      <c r="CMF22" s="341"/>
      <c r="CMG22" s="341"/>
      <c r="CMH22" s="341"/>
      <c r="CMI22" s="341"/>
      <c r="CMJ22" s="341"/>
      <c r="CMK22" s="341"/>
      <c r="CML22" s="341"/>
      <c r="CMM22" s="341"/>
      <c r="CMN22" s="341"/>
      <c r="CMO22" s="341"/>
      <c r="CMP22" s="341"/>
      <c r="CMQ22" s="341"/>
      <c r="CMR22" s="341"/>
      <c r="CMS22" s="341"/>
      <c r="CMT22" s="341"/>
      <c r="CMU22" s="341"/>
      <c r="CMV22" s="341"/>
      <c r="CMW22" s="341"/>
      <c r="CMX22" s="341"/>
      <c r="CMY22" s="341"/>
      <c r="CMZ22" s="341"/>
      <c r="CNA22" s="341"/>
      <c r="CNB22" s="341"/>
      <c r="CNC22" s="341"/>
      <c r="CND22" s="341"/>
      <c r="CNE22" s="341"/>
      <c r="CNF22" s="341"/>
      <c r="CNG22" s="341"/>
      <c r="CNH22" s="341"/>
      <c r="CNI22" s="341"/>
      <c r="CNJ22" s="341"/>
      <c r="CNK22" s="341"/>
      <c r="CNL22" s="341"/>
      <c r="CNM22" s="341"/>
      <c r="CNN22" s="341"/>
      <c r="CNO22" s="341"/>
      <c r="CNP22" s="341"/>
      <c r="CNQ22" s="341"/>
      <c r="CNR22" s="341"/>
      <c r="CNS22" s="341"/>
      <c r="CNT22" s="341"/>
      <c r="CNU22" s="341"/>
      <c r="CNV22" s="341"/>
      <c r="CNW22" s="341"/>
      <c r="CNX22" s="341"/>
      <c r="CNY22" s="341"/>
      <c r="CNZ22" s="341"/>
      <c r="COA22" s="341"/>
      <c r="COB22" s="341"/>
      <c r="COC22" s="341"/>
      <c r="COD22" s="341"/>
      <c r="COE22" s="341"/>
      <c r="COF22" s="341"/>
      <c r="COG22" s="341"/>
      <c r="COH22" s="341"/>
      <c r="COI22" s="341"/>
      <c r="COJ22" s="341"/>
      <c r="COK22" s="341"/>
      <c r="COL22" s="341"/>
      <c r="COM22" s="341"/>
      <c r="CON22" s="341"/>
      <c r="COO22" s="341"/>
      <c r="COP22" s="341"/>
      <c r="COQ22" s="341"/>
      <c r="COR22" s="341"/>
      <c r="COS22" s="341"/>
      <c r="COT22" s="341"/>
      <c r="COU22" s="341"/>
      <c r="COV22" s="341"/>
      <c r="COW22" s="341"/>
      <c r="COX22" s="341"/>
      <c r="COY22" s="341"/>
      <c r="COZ22" s="341"/>
      <c r="CPA22" s="341"/>
      <c r="CPB22" s="341"/>
      <c r="CPC22" s="341"/>
      <c r="CPD22" s="341"/>
      <c r="CPE22" s="341"/>
      <c r="CPF22" s="341"/>
      <c r="CPG22" s="341"/>
      <c r="CPH22" s="341"/>
      <c r="CPI22" s="341"/>
      <c r="CPJ22" s="341"/>
      <c r="CPK22" s="341"/>
      <c r="CPL22" s="341"/>
      <c r="CPM22" s="341"/>
      <c r="CPN22" s="341"/>
      <c r="CPO22" s="341"/>
      <c r="CPP22" s="341"/>
      <c r="CPQ22" s="341"/>
      <c r="CPR22" s="341"/>
      <c r="CPS22" s="341"/>
      <c r="CPT22" s="341"/>
      <c r="CPU22" s="341"/>
      <c r="CPV22" s="341"/>
      <c r="CPW22" s="341"/>
      <c r="CPX22" s="341"/>
      <c r="CPY22" s="341"/>
      <c r="CPZ22" s="341"/>
      <c r="CQA22" s="341"/>
      <c r="CQB22" s="341"/>
      <c r="CQC22" s="341"/>
      <c r="CQD22" s="341"/>
      <c r="CQE22" s="341"/>
      <c r="CQF22" s="341"/>
      <c r="CQG22" s="341"/>
      <c r="CQH22" s="341"/>
      <c r="CQI22" s="341"/>
      <c r="CQJ22" s="341"/>
      <c r="CQK22" s="341"/>
      <c r="CQL22" s="341"/>
      <c r="CQM22" s="341"/>
      <c r="CQN22" s="341"/>
      <c r="CQO22" s="341"/>
      <c r="CQP22" s="341"/>
      <c r="CQQ22" s="341"/>
      <c r="CQR22" s="341"/>
      <c r="CQS22" s="341"/>
      <c r="CQT22" s="341"/>
      <c r="CQU22" s="341"/>
      <c r="CQV22" s="341"/>
      <c r="CQW22" s="341"/>
      <c r="CQX22" s="341"/>
      <c r="CQY22" s="341"/>
      <c r="CQZ22" s="341"/>
      <c r="CRA22" s="341"/>
      <c r="CRB22" s="341"/>
      <c r="CRC22" s="341"/>
      <c r="CRD22" s="341"/>
      <c r="CRE22" s="341"/>
      <c r="CRF22" s="341"/>
      <c r="CRG22" s="341"/>
      <c r="CRH22" s="341"/>
      <c r="CRI22" s="341"/>
      <c r="CRJ22" s="341"/>
      <c r="CRK22" s="341"/>
      <c r="CRL22" s="341"/>
      <c r="CRM22" s="341"/>
      <c r="CRN22" s="341"/>
      <c r="CRO22" s="341"/>
      <c r="CRP22" s="341"/>
      <c r="CRQ22" s="341"/>
      <c r="CRR22" s="341"/>
      <c r="CRS22" s="341"/>
      <c r="CRT22" s="341"/>
      <c r="CRU22" s="341"/>
      <c r="CRV22" s="341"/>
      <c r="CRW22" s="341"/>
      <c r="CRX22" s="341"/>
      <c r="CRY22" s="341"/>
      <c r="CRZ22" s="341"/>
      <c r="CSA22" s="341"/>
      <c r="CSB22" s="341"/>
      <c r="CSC22" s="341"/>
      <c r="CSD22" s="341"/>
      <c r="CSE22" s="341"/>
      <c r="CSF22" s="341"/>
      <c r="CSG22" s="341"/>
      <c r="CSH22" s="341"/>
      <c r="CSI22" s="341"/>
      <c r="CSJ22" s="341"/>
      <c r="CSK22" s="341"/>
      <c r="CSL22" s="341"/>
      <c r="CSM22" s="341"/>
      <c r="CSN22" s="341"/>
      <c r="CSO22" s="341"/>
      <c r="CSP22" s="341"/>
      <c r="CSQ22" s="341"/>
      <c r="CSR22" s="341"/>
      <c r="CSS22" s="341"/>
      <c r="CST22" s="341"/>
      <c r="CSU22" s="341"/>
      <c r="CSV22" s="341"/>
      <c r="CSW22" s="341"/>
      <c r="CSX22" s="341"/>
      <c r="CSY22" s="341"/>
      <c r="CSZ22" s="341"/>
      <c r="CTA22" s="341"/>
      <c r="CTB22" s="341"/>
      <c r="CTC22" s="341"/>
      <c r="CTD22" s="341"/>
      <c r="CTE22" s="341"/>
      <c r="CTF22" s="341"/>
      <c r="CTG22" s="341"/>
      <c r="CTH22" s="341"/>
      <c r="CTI22" s="341"/>
      <c r="CTJ22" s="341"/>
      <c r="CTK22" s="341"/>
      <c r="CTL22" s="341"/>
      <c r="CTM22" s="341"/>
      <c r="CTN22" s="341"/>
      <c r="CTO22" s="341"/>
      <c r="CTP22" s="341"/>
      <c r="CTQ22" s="341"/>
      <c r="CTR22" s="341"/>
      <c r="CTS22" s="341"/>
      <c r="CTT22" s="341"/>
      <c r="CTU22" s="341"/>
      <c r="CTV22" s="341"/>
      <c r="CTW22" s="341"/>
      <c r="CTX22" s="341"/>
      <c r="CTY22" s="341"/>
      <c r="CTZ22" s="341"/>
      <c r="CUA22" s="341"/>
      <c r="CUB22" s="341"/>
      <c r="CUC22" s="341"/>
      <c r="CUD22" s="341"/>
      <c r="CUE22" s="341"/>
      <c r="CUF22" s="341"/>
      <c r="CUG22" s="341"/>
      <c r="CUH22" s="341"/>
      <c r="CUI22" s="341"/>
      <c r="CUJ22" s="341"/>
      <c r="CUK22" s="341"/>
      <c r="CUL22" s="341"/>
      <c r="CUM22" s="341"/>
      <c r="CUN22" s="341"/>
      <c r="CUO22" s="341"/>
      <c r="CUP22" s="341"/>
      <c r="CUQ22" s="341"/>
      <c r="CUR22" s="341"/>
      <c r="CUS22" s="341"/>
      <c r="CUT22" s="341"/>
      <c r="CUU22" s="341"/>
      <c r="CUV22" s="341"/>
      <c r="CUW22" s="341"/>
      <c r="CUX22" s="341"/>
      <c r="CUY22" s="341"/>
      <c r="CUZ22" s="341"/>
      <c r="CVA22" s="341"/>
      <c r="CVB22" s="341"/>
      <c r="CVC22" s="341"/>
      <c r="CVD22" s="341"/>
      <c r="CVE22" s="341"/>
      <c r="CVF22" s="341"/>
      <c r="CVG22" s="341"/>
      <c r="CVH22" s="341"/>
      <c r="CVI22" s="341"/>
      <c r="CVJ22" s="341"/>
      <c r="CVK22" s="341"/>
      <c r="CVL22" s="341"/>
      <c r="CVM22" s="341"/>
      <c r="CVN22" s="341"/>
      <c r="CVO22" s="341"/>
      <c r="CVP22" s="341"/>
      <c r="CVQ22" s="341"/>
      <c r="CVR22" s="341"/>
      <c r="CVS22" s="341"/>
      <c r="CVT22" s="341"/>
      <c r="CVU22" s="341"/>
      <c r="CVV22" s="341"/>
      <c r="CVW22" s="341"/>
      <c r="CVX22" s="341"/>
      <c r="CVY22" s="341"/>
      <c r="CVZ22" s="341"/>
      <c r="CWA22" s="341"/>
      <c r="CWB22" s="341"/>
      <c r="CWC22" s="341"/>
      <c r="CWD22" s="341"/>
      <c r="CWE22" s="341"/>
      <c r="CWF22" s="341"/>
      <c r="CWG22" s="341"/>
      <c r="CWH22" s="341"/>
      <c r="CWI22" s="341"/>
      <c r="CWJ22" s="341"/>
      <c r="CWK22" s="341"/>
      <c r="CWL22" s="341"/>
      <c r="CWM22" s="341"/>
      <c r="CWN22" s="341"/>
      <c r="CWO22" s="341"/>
      <c r="CWP22" s="341"/>
      <c r="CWQ22" s="341"/>
      <c r="CWR22" s="341"/>
      <c r="CWS22" s="341"/>
      <c r="CWT22" s="341"/>
      <c r="CWU22" s="341"/>
      <c r="CWV22" s="341"/>
      <c r="CWW22" s="341"/>
      <c r="CWX22" s="341"/>
      <c r="CWY22" s="341"/>
      <c r="CWZ22" s="341"/>
      <c r="CXA22" s="341"/>
      <c r="CXB22" s="341"/>
      <c r="CXC22" s="341"/>
      <c r="CXD22" s="341"/>
      <c r="CXE22" s="341"/>
      <c r="CXF22" s="341"/>
      <c r="CXG22" s="341"/>
      <c r="CXH22" s="341"/>
      <c r="CXI22" s="341"/>
      <c r="CXJ22" s="341"/>
      <c r="CXK22" s="341"/>
      <c r="CXL22" s="341"/>
      <c r="CXM22" s="341"/>
      <c r="CXN22" s="341"/>
      <c r="CXO22" s="341"/>
      <c r="CXP22" s="341"/>
      <c r="CXQ22" s="341"/>
      <c r="CXR22" s="341"/>
      <c r="CXS22" s="341"/>
      <c r="CXT22" s="341"/>
      <c r="CXU22" s="341"/>
      <c r="CXV22" s="341"/>
      <c r="CXW22" s="341"/>
      <c r="CXX22" s="341"/>
      <c r="CXY22" s="341"/>
      <c r="CXZ22" s="341"/>
      <c r="CYA22" s="341"/>
      <c r="CYB22" s="341"/>
      <c r="CYC22" s="341"/>
      <c r="CYD22" s="341"/>
      <c r="CYE22" s="341"/>
      <c r="CYF22" s="341"/>
      <c r="CYG22" s="341"/>
      <c r="CYH22" s="341"/>
      <c r="CYI22" s="341"/>
      <c r="CYJ22" s="341"/>
      <c r="CYK22" s="341"/>
      <c r="CYL22" s="341"/>
      <c r="CYM22" s="341"/>
      <c r="CYN22" s="341"/>
      <c r="CYO22" s="341"/>
      <c r="CYP22" s="341"/>
      <c r="CYQ22" s="341"/>
      <c r="CYR22" s="341"/>
      <c r="CYS22" s="341"/>
      <c r="CYT22" s="341"/>
      <c r="CYU22" s="341"/>
      <c r="CYV22" s="341"/>
      <c r="CYW22" s="341"/>
      <c r="CYX22" s="341"/>
      <c r="CYY22" s="341"/>
      <c r="CYZ22" s="341"/>
      <c r="CZA22" s="341"/>
      <c r="CZB22" s="341"/>
      <c r="CZC22" s="341"/>
      <c r="CZD22" s="341"/>
      <c r="CZE22" s="341"/>
      <c r="CZF22" s="341"/>
      <c r="CZG22" s="341"/>
      <c r="CZH22" s="341"/>
      <c r="CZI22" s="341"/>
      <c r="CZJ22" s="341"/>
      <c r="CZK22" s="341"/>
      <c r="CZL22" s="341"/>
      <c r="CZM22" s="341"/>
      <c r="CZN22" s="341"/>
      <c r="CZO22" s="341"/>
      <c r="CZP22" s="341"/>
      <c r="CZQ22" s="341"/>
      <c r="CZR22" s="341"/>
      <c r="CZS22" s="341"/>
      <c r="CZT22" s="341"/>
      <c r="CZU22" s="341"/>
      <c r="CZV22" s="341"/>
      <c r="CZW22" s="341"/>
      <c r="CZX22" s="341"/>
      <c r="CZY22" s="341"/>
      <c r="CZZ22" s="341"/>
      <c r="DAA22" s="341"/>
      <c r="DAB22" s="341"/>
      <c r="DAC22" s="341"/>
      <c r="DAD22" s="341"/>
      <c r="DAE22" s="341"/>
      <c r="DAF22" s="341"/>
      <c r="DAG22" s="341"/>
      <c r="DAH22" s="341"/>
      <c r="DAI22" s="341"/>
      <c r="DAJ22" s="341"/>
      <c r="DAK22" s="341"/>
      <c r="DAL22" s="341"/>
      <c r="DAM22" s="341"/>
      <c r="DAN22" s="341"/>
      <c r="DAO22" s="341"/>
      <c r="DAP22" s="341"/>
      <c r="DAQ22" s="341"/>
      <c r="DAR22" s="341"/>
      <c r="DAS22" s="341"/>
      <c r="DAT22" s="341"/>
      <c r="DAU22" s="341"/>
      <c r="DAV22" s="341"/>
      <c r="DAW22" s="341"/>
      <c r="DAX22" s="341"/>
      <c r="DAY22" s="341"/>
      <c r="DAZ22" s="341"/>
      <c r="DBA22" s="341"/>
      <c r="DBB22" s="341"/>
      <c r="DBC22" s="341"/>
      <c r="DBD22" s="341"/>
      <c r="DBE22" s="341"/>
      <c r="DBF22" s="341"/>
      <c r="DBG22" s="341"/>
      <c r="DBH22" s="341"/>
      <c r="DBI22" s="341"/>
      <c r="DBJ22" s="341"/>
      <c r="DBK22" s="341"/>
      <c r="DBL22" s="341"/>
      <c r="DBM22" s="341"/>
      <c r="DBN22" s="341"/>
      <c r="DBO22" s="341"/>
      <c r="DBP22" s="341"/>
      <c r="DBQ22" s="341"/>
      <c r="DBR22" s="341"/>
      <c r="DBS22" s="341"/>
      <c r="DBT22" s="341"/>
      <c r="DBU22" s="341"/>
      <c r="DBV22" s="341"/>
      <c r="DBW22" s="341"/>
      <c r="DBX22" s="341"/>
      <c r="DBY22" s="341"/>
      <c r="DBZ22" s="341"/>
      <c r="DCA22" s="341"/>
      <c r="DCB22" s="341"/>
      <c r="DCC22" s="341"/>
      <c r="DCD22" s="341"/>
      <c r="DCE22" s="341"/>
      <c r="DCF22" s="341"/>
      <c r="DCG22" s="341"/>
      <c r="DCH22" s="341"/>
      <c r="DCI22" s="341"/>
      <c r="DCJ22" s="341"/>
      <c r="DCK22" s="341"/>
      <c r="DCL22" s="341"/>
      <c r="DCM22" s="341"/>
      <c r="DCN22" s="341"/>
      <c r="DCO22" s="341"/>
      <c r="DCP22" s="341"/>
      <c r="DCQ22" s="341"/>
      <c r="DCR22" s="341"/>
      <c r="DCS22" s="341"/>
      <c r="DCT22" s="341"/>
      <c r="DCU22" s="341"/>
      <c r="DCV22" s="341"/>
      <c r="DCW22" s="341"/>
      <c r="DCX22" s="341"/>
      <c r="DCY22" s="341"/>
      <c r="DCZ22" s="341"/>
      <c r="DDA22" s="341"/>
      <c r="DDB22" s="341"/>
      <c r="DDC22" s="341"/>
      <c r="DDD22" s="341"/>
      <c r="DDE22" s="341"/>
      <c r="DDF22" s="341"/>
      <c r="DDG22" s="341"/>
      <c r="DDH22" s="341"/>
      <c r="DDI22" s="341"/>
      <c r="DDJ22" s="341"/>
      <c r="DDK22" s="341"/>
      <c r="DDL22" s="341"/>
      <c r="DDM22" s="341"/>
      <c r="DDN22" s="341"/>
      <c r="DDO22" s="341"/>
      <c r="DDP22" s="341"/>
      <c r="DDQ22" s="341"/>
      <c r="DDR22" s="341"/>
      <c r="DDS22" s="341"/>
      <c r="DDT22" s="341"/>
      <c r="DDU22" s="341"/>
      <c r="DDV22" s="341"/>
      <c r="DDW22" s="341"/>
      <c r="DDX22" s="341"/>
      <c r="DDY22" s="341"/>
      <c r="DDZ22" s="341"/>
      <c r="DEA22" s="341"/>
      <c r="DEB22" s="341"/>
      <c r="DEC22" s="341"/>
      <c r="DED22" s="341"/>
      <c r="DEE22" s="341"/>
      <c r="DEF22" s="341"/>
      <c r="DEG22" s="341"/>
      <c r="DEH22" s="341"/>
      <c r="DEI22" s="341"/>
      <c r="DEJ22" s="341"/>
      <c r="DEK22" s="341"/>
      <c r="DEL22" s="341"/>
      <c r="DEM22" s="341"/>
      <c r="DEN22" s="341"/>
      <c r="DEO22" s="341"/>
      <c r="DEP22" s="341"/>
      <c r="DEQ22" s="341"/>
      <c r="DER22" s="341"/>
      <c r="DES22" s="341"/>
      <c r="DET22" s="341"/>
      <c r="DEU22" s="341"/>
      <c r="DEV22" s="341"/>
      <c r="DEW22" s="341"/>
      <c r="DEX22" s="341"/>
      <c r="DEY22" s="341"/>
      <c r="DEZ22" s="341"/>
      <c r="DFA22" s="341"/>
      <c r="DFB22" s="341"/>
      <c r="DFC22" s="341"/>
      <c r="DFD22" s="341"/>
      <c r="DFE22" s="341"/>
      <c r="DFF22" s="341"/>
      <c r="DFG22" s="341"/>
      <c r="DFH22" s="341"/>
      <c r="DFI22" s="341"/>
      <c r="DFJ22" s="341"/>
      <c r="DFK22" s="341"/>
      <c r="DFL22" s="341"/>
      <c r="DFM22" s="341"/>
      <c r="DFN22" s="341"/>
      <c r="DFO22" s="341"/>
      <c r="DFP22" s="341"/>
      <c r="DFQ22" s="341"/>
      <c r="DFR22" s="341"/>
      <c r="DFS22" s="341"/>
      <c r="DFT22" s="341"/>
      <c r="DFU22" s="341"/>
      <c r="DFV22" s="341"/>
      <c r="DFW22" s="341"/>
      <c r="DFX22" s="341"/>
      <c r="DFY22" s="341"/>
      <c r="DFZ22" s="341"/>
      <c r="DGA22" s="341"/>
      <c r="DGB22" s="341"/>
      <c r="DGC22" s="341"/>
      <c r="DGD22" s="341"/>
      <c r="DGE22" s="341"/>
      <c r="DGF22" s="341"/>
      <c r="DGG22" s="341"/>
      <c r="DGH22" s="341"/>
      <c r="DGI22" s="341"/>
      <c r="DGJ22" s="341"/>
      <c r="DGK22" s="341"/>
      <c r="DGL22" s="341"/>
      <c r="DGM22" s="341"/>
      <c r="DGN22" s="341"/>
      <c r="DGO22" s="341"/>
      <c r="DGP22" s="341"/>
      <c r="DGQ22" s="341"/>
      <c r="DGR22" s="341"/>
      <c r="DGS22" s="341"/>
      <c r="DGT22" s="341"/>
      <c r="DGU22" s="341"/>
      <c r="DGV22" s="341"/>
      <c r="DGW22" s="341"/>
      <c r="DGX22" s="341"/>
      <c r="DGY22" s="341"/>
      <c r="DGZ22" s="341"/>
      <c r="DHA22" s="341"/>
      <c r="DHB22" s="341"/>
      <c r="DHC22" s="341"/>
      <c r="DHD22" s="341"/>
      <c r="DHE22" s="341"/>
      <c r="DHF22" s="341"/>
      <c r="DHG22" s="341"/>
      <c r="DHH22" s="341"/>
      <c r="DHI22" s="341"/>
      <c r="DHJ22" s="341"/>
      <c r="DHK22" s="341"/>
      <c r="DHL22" s="341"/>
      <c r="DHM22" s="341"/>
      <c r="DHN22" s="341"/>
      <c r="DHO22" s="341"/>
      <c r="DHP22" s="341"/>
      <c r="DHQ22" s="341"/>
      <c r="DHR22" s="341"/>
      <c r="DHS22" s="341"/>
      <c r="DHT22" s="341"/>
      <c r="DHU22" s="341"/>
      <c r="DHV22" s="341"/>
      <c r="DHW22" s="341"/>
      <c r="DHX22" s="341"/>
      <c r="DHY22" s="341"/>
      <c r="DHZ22" s="341"/>
      <c r="DIA22" s="341"/>
      <c r="DIB22" s="341"/>
      <c r="DIC22" s="341"/>
      <c r="DID22" s="341"/>
      <c r="DIE22" s="341"/>
      <c r="DIF22" s="341"/>
      <c r="DIG22" s="341"/>
      <c r="DIH22" s="341"/>
      <c r="DII22" s="341"/>
      <c r="DIJ22" s="341"/>
      <c r="DIK22" s="341"/>
      <c r="DIL22" s="341"/>
      <c r="DIM22" s="341"/>
      <c r="DIN22" s="341"/>
      <c r="DIO22" s="341"/>
      <c r="DIP22" s="341"/>
      <c r="DIQ22" s="341"/>
      <c r="DIR22" s="341"/>
      <c r="DIS22" s="341"/>
      <c r="DIT22" s="341"/>
      <c r="DIU22" s="341"/>
      <c r="DIV22" s="341"/>
      <c r="DIW22" s="341"/>
      <c r="DIX22" s="341"/>
      <c r="DIY22" s="341"/>
      <c r="DIZ22" s="341"/>
      <c r="DJA22" s="341"/>
      <c r="DJB22" s="341"/>
      <c r="DJC22" s="341"/>
      <c r="DJD22" s="341"/>
      <c r="DJE22" s="341"/>
      <c r="DJF22" s="341"/>
      <c r="DJG22" s="341"/>
      <c r="DJH22" s="341"/>
      <c r="DJI22" s="341"/>
      <c r="DJJ22" s="341"/>
      <c r="DJK22" s="341"/>
      <c r="DJL22" s="341"/>
      <c r="DJM22" s="341"/>
      <c r="DJN22" s="341"/>
      <c r="DJO22" s="341"/>
      <c r="DJP22" s="341"/>
      <c r="DJQ22" s="341"/>
      <c r="DJR22" s="341"/>
      <c r="DJS22" s="341"/>
      <c r="DJT22" s="341"/>
      <c r="DJU22" s="341"/>
      <c r="DJV22" s="341"/>
      <c r="DJW22" s="341"/>
      <c r="DJX22" s="341"/>
      <c r="DJY22" s="341"/>
      <c r="DJZ22" s="341"/>
      <c r="DKA22" s="341"/>
      <c r="DKB22" s="341"/>
      <c r="DKC22" s="341"/>
      <c r="DKD22" s="341"/>
      <c r="DKE22" s="341"/>
      <c r="DKF22" s="341"/>
      <c r="DKG22" s="341"/>
      <c r="DKH22" s="341"/>
      <c r="DKI22" s="341"/>
      <c r="DKJ22" s="341"/>
      <c r="DKK22" s="341"/>
      <c r="DKL22" s="341"/>
      <c r="DKM22" s="341"/>
      <c r="DKN22" s="341"/>
      <c r="DKO22" s="341"/>
      <c r="DKP22" s="341"/>
      <c r="DKQ22" s="341"/>
      <c r="DKR22" s="341"/>
      <c r="DKS22" s="341"/>
      <c r="DKT22" s="341"/>
      <c r="DKU22" s="341"/>
      <c r="DKV22" s="341"/>
      <c r="DKW22" s="341"/>
      <c r="DKX22" s="341"/>
      <c r="DKY22" s="341"/>
      <c r="DKZ22" s="341"/>
      <c r="DLA22" s="341"/>
      <c r="DLB22" s="341"/>
      <c r="DLC22" s="341"/>
      <c r="DLD22" s="341"/>
      <c r="DLE22" s="341"/>
      <c r="DLF22" s="341"/>
      <c r="DLG22" s="341"/>
      <c r="DLH22" s="341"/>
      <c r="DLI22" s="341"/>
      <c r="DLJ22" s="341"/>
      <c r="DLK22" s="341"/>
      <c r="DLL22" s="341"/>
      <c r="DLM22" s="341"/>
      <c r="DLN22" s="341"/>
      <c r="DLO22" s="341"/>
      <c r="DLP22" s="341"/>
      <c r="DLQ22" s="341"/>
      <c r="DLR22" s="341"/>
      <c r="DLS22" s="341"/>
      <c r="DLT22" s="341"/>
      <c r="DLU22" s="341"/>
      <c r="DLV22" s="341"/>
      <c r="DLW22" s="341"/>
      <c r="DLX22" s="341"/>
      <c r="DLY22" s="341"/>
      <c r="DLZ22" s="341"/>
      <c r="DMA22" s="341"/>
      <c r="DMB22" s="341"/>
      <c r="DMC22" s="341"/>
      <c r="DMD22" s="341"/>
      <c r="DME22" s="341"/>
      <c r="DMF22" s="341"/>
      <c r="DMG22" s="341"/>
      <c r="DMH22" s="341"/>
      <c r="DMI22" s="341"/>
      <c r="DMJ22" s="341"/>
      <c r="DMK22" s="341"/>
      <c r="DML22" s="341"/>
      <c r="DMM22" s="341"/>
      <c r="DMN22" s="341"/>
      <c r="DMO22" s="341"/>
      <c r="DMP22" s="341"/>
      <c r="DMQ22" s="341"/>
      <c r="DMR22" s="341"/>
      <c r="DMS22" s="341"/>
      <c r="DMT22" s="341"/>
      <c r="DMU22" s="341"/>
      <c r="DMV22" s="341"/>
      <c r="DMW22" s="341"/>
      <c r="DMX22" s="341"/>
      <c r="DMY22" s="341"/>
      <c r="DMZ22" s="341"/>
      <c r="DNA22" s="341"/>
      <c r="DNB22" s="341"/>
      <c r="DNC22" s="341"/>
      <c r="DND22" s="341"/>
      <c r="DNE22" s="341"/>
      <c r="DNF22" s="341"/>
      <c r="DNG22" s="341"/>
      <c r="DNH22" s="341"/>
      <c r="DNI22" s="341"/>
      <c r="DNJ22" s="341"/>
      <c r="DNK22" s="341"/>
      <c r="DNL22" s="341"/>
      <c r="DNM22" s="341"/>
      <c r="DNN22" s="341"/>
      <c r="DNO22" s="341"/>
      <c r="DNP22" s="341"/>
      <c r="DNQ22" s="341"/>
      <c r="DNR22" s="341"/>
      <c r="DNS22" s="341"/>
      <c r="DNT22" s="341"/>
      <c r="DNU22" s="341"/>
      <c r="DNV22" s="341"/>
      <c r="DNW22" s="341"/>
      <c r="DNX22" s="341"/>
      <c r="DNY22" s="341"/>
      <c r="DNZ22" s="341"/>
      <c r="DOA22" s="341"/>
      <c r="DOB22" s="341"/>
      <c r="DOC22" s="341"/>
      <c r="DOD22" s="341"/>
      <c r="DOE22" s="341"/>
      <c r="DOF22" s="341"/>
      <c r="DOG22" s="341"/>
      <c r="DOH22" s="341"/>
      <c r="DOI22" s="341"/>
      <c r="DOJ22" s="341"/>
      <c r="DOK22" s="341"/>
      <c r="DOL22" s="341"/>
      <c r="DOM22" s="341"/>
      <c r="DON22" s="341"/>
      <c r="DOO22" s="341"/>
      <c r="DOP22" s="341"/>
      <c r="DOQ22" s="341"/>
      <c r="DOR22" s="341"/>
      <c r="DOS22" s="341"/>
      <c r="DOT22" s="341"/>
      <c r="DOU22" s="341"/>
      <c r="DOV22" s="341"/>
      <c r="DOW22" s="341"/>
      <c r="DOX22" s="341"/>
      <c r="DOY22" s="341"/>
      <c r="DOZ22" s="341"/>
      <c r="DPA22" s="341"/>
      <c r="DPB22" s="341"/>
      <c r="DPC22" s="341"/>
      <c r="DPD22" s="341"/>
      <c r="DPE22" s="341"/>
      <c r="DPF22" s="341"/>
      <c r="DPG22" s="341"/>
      <c r="DPH22" s="341"/>
      <c r="DPI22" s="341"/>
      <c r="DPJ22" s="341"/>
      <c r="DPK22" s="341"/>
      <c r="DPL22" s="341"/>
      <c r="DPM22" s="341"/>
      <c r="DPN22" s="341"/>
      <c r="DPO22" s="341"/>
      <c r="DPP22" s="341"/>
      <c r="DPQ22" s="341"/>
      <c r="DPR22" s="341"/>
      <c r="DPS22" s="341"/>
      <c r="DPT22" s="341"/>
      <c r="DPU22" s="341"/>
      <c r="DPV22" s="341"/>
      <c r="DPW22" s="341"/>
      <c r="DPX22" s="341"/>
      <c r="DPY22" s="341"/>
      <c r="DPZ22" s="341"/>
      <c r="DQA22" s="341"/>
      <c r="DQB22" s="341"/>
      <c r="DQC22" s="341"/>
      <c r="DQD22" s="341"/>
      <c r="DQE22" s="341"/>
      <c r="DQF22" s="341"/>
      <c r="DQG22" s="341"/>
      <c r="DQH22" s="341"/>
      <c r="DQI22" s="341"/>
      <c r="DQJ22" s="341"/>
      <c r="DQK22" s="341"/>
      <c r="DQL22" s="341"/>
      <c r="DQM22" s="341"/>
      <c r="DQN22" s="341"/>
      <c r="DQO22" s="341"/>
      <c r="DQP22" s="341"/>
      <c r="DQQ22" s="341"/>
      <c r="DQR22" s="341"/>
      <c r="DQS22" s="341"/>
      <c r="DQT22" s="341"/>
      <c r="DQU22" s="341"/>
      <c r="DQV22" s="341"/>
      <c r="DQW22" s="341"/>
      <c r="DQX22" s="341"/>
      <c r="DQY22" s="341"/>
      <c r="DQZ22" s="341"/>
      <c r="DRA22" s="341"/>
      <c r="DRB22" s="341"/>
      <c r="DRC22" s="341"/>
      <c r="DRD22" s="341"/>
      <c r="DRE22" s="341"/>
      <c r="DRF22" s="341"/>
      <c r="DRG22" s="341"/>
      <c r="DRH22" s="341"/>
      <c r="DRI22" s="341"/>
      <c r="DRJ22" s="341"/>
      <c r="DRK22" s="341"/>
      <c r="DRL22" s="341"/>
      <c r="DRM22" s="341"/>
      <c r="DRN22" s="341"/>
      <c r="DRO22" s="341"/>
      <c r="DRP22" s="341"/>
      <c r="DRQ22" s="341"/>
      <c r="DRR22" s="341"/>
      <c r="DRS22" s="341"/>
      <c r="DRT22" s="341"/>
      <c r="DRU22" s="341"/>
      <c r="DRV22" s="341"/>
      <c r="DRW22" s="341"/>
      <c r="DRX22" s="341"/>
      <c r="DRY22" s="341"/>
      <c r="DRZ22" s="341"/>
      <c r="DSA22" s="341"/>
      <c r="DSB22" s="341"/>
      <c r="DSC22" s="341"/>
      <c r="DSD22" s="341"/>
      <c r="DSE22" s="341"/>
      <c r="DSF22" s="341"/>
      <c r="DSG22" s="341"/>
      <c r="DSH22" s="341"/>
      <c r="DSI22" s="341"/>
      <c r="DSJ22" s="341"/>
      <c r="DSK22" s="341"/>
      <c r="DSL22" s="341"/>
      <c r="DSM22" s="341"/>
      <c r="DSN22" s="341"/>
      <c r="DSO22" s="341"/>
      <c r="DSP22" s="341"/>
      <c r="DSQ22" s="341"/>
      <c r="DSR22" s="341"/>
      <c r="DSS22" s="341"/>
      <c r="DST22" s="341"/>
      <c r="DSU22" s="341"/>
      <c r="DSV22" s="341"/>
      <c r="DSW22" s="341"/>
      <c r="DSX22" s="341"/>
      <c r="DSY22" s="341"/>
      <c r="DSZ22" s="341"/>
      <c r="DTA22" s="341"/>
      <c r="DTB22" s="341"/>
      <c r="DTC22" s="341"/>
      <c r="DTD22" s="341"/>
      <c r="DTE22" s="341"/>
      <c r="DTF22" s="341"/>
      <c r="DTG22" s="341"/>
      <c r="DTH22" s="341"/>
      <c r="DTI22" s="341"/>
      <c r="DTJ22" s="341"/>
      <c r="DTK22" s="341"/>
      <c r="DTL22" s="341"/>
      <c r="DTM22" s="341"/>
      <c r="DTN22" s="341"/>
      <c r="DTO22" s="341"/>
      <c r="DTP22" s="341"/>
      <c r="DTQ22" s="341"/>
      <c r="DTR22" s="341"/>
      <c r="DTS22" s="341"/>
      <c r="DTT22" s="341"/>
      <c r="DTU22" s="341"/>
      <c r="DTV22" s="341"/>
      <c r="DTW22" s="341"/>
      <c r="DTX22" s="341"/>
      <c r="DTY22" s="341"/>
      <c r="DTZ22" s="341"/>
      <c r="DUA22" s="341"/>
      <c r="DUB22" s="341"/>
      <c r="DUC22" s="341"/>
      <c r="DUD22" s="341"/>
      <c r="DUE22" s="341"/>
      <c r="DUF22" s="341"/>
      <c r="DUG22" s="341"/>
      <c r="DUH22" s="341"/>
      <c r="DUI22" s="341"/>
      <c r="DUJ22" s="341"/>
      <c r="DUK22" s="341"/>
      <c r="DUL22" s="341"/>
      <c r="DUM22" s="341"/>
      <c r="DUN22" s="341"/>
      <c r="DUO22" s="341"/>
      <c r="DUP22" s="341"/>
      <c r="DUQ22" s="341"/>
      <c r="DUR22" s="341"/>
      <c r="DUS22" s="341"/>
      <c r="DUT22" s="341"/>
      <c r="DUU22" s="341"/>
      <c r="DUV22" s="341"/>
      <c r="DUW22" s="341"/>
      <c r="DUX22" s="341"/>
      <c r="DUY22" s="341"/>
      <c r="DUZ22" s="341"/>
      <c r="DVA22" s="341"/>
      <c r="DVB22" s="341"/>
      <c r="DVC22" s="341"/>
      <c r="DVD22" s="341"/>
      <c r="DVE22" s="341"/>
      <c r="DVF22" s="341"/>
      <c r="DVG22" s="341"/>
      <c r="DVH22" s="341"/>
      <c r="DVI22" s="341"/>
      <c r="DVJ22" s="341"/>
      <c r="DVK22" s="341"/>
      <c r="DVL22" s="341"/>
      <c r="DVM22" s="341"/>
      <c r="DVN22" s="341"/>
      <c r="DVO22" s="341"/>
      <c r="DVP22" s="341"/>
      <c r="DVQ22" s="341"/>
      <c r="DVR22" s="341"/>
      <c r="DVS22" s="341"/>
      <c r="DVT22" s="341"/>
      <c r="DVU22" s="341"/>
      <c r="DVV22" s="341"/>
      <c r="DVW22" s="341"/>
      <c r="DVX22" s="341"/>
      <c r="DVY22" s="341"/>
      <c r="DVZ22" s="341"/>
      <c r="DWA22" s="341"/>
      <c r="DWB22" s="341"/>
      <c r="DWC22" s="341"/>
      <c r="DWD22" s="341"/>
      <c r="DWE22" s="341"/>
      <c r="DWF22" s="341"/>
      <c r="DWG22" s="341"/>
      <c r="DWH22" s="341"/>
      <c r="DWI22" s="341"/>
      <c r="DWJ22" s="341"/>
      <c r="DWK22" s="341"/>
      <c r="DWL22" s="341"/>
      <c r="DWM22" s="341"/>
      <c r="DWN22" s="341"/>
      <c r="DWO22" s="341"/>
      <c r="DWP22" s="341"/>
      <c r="DWQ22" s="341"/>
      <c r="DWR22" s="341"/>
      <c r="DWS22" s="341"/>
      <c r="DWT22" s="341"/>
      <c r="DWU22" s="341"/>
      <c r="DWV22" s="341"/>
      <c r="DWW22" s="341"/>
      <c r="DWX22" s="341"/>
      <c r="DWY22" s="341"/>
      <c r="DWZ22" s="341"/>
      <c r="DXA22" s="341"/>
      <c r="DXB22" s="341"/>
      <c r="DXC22" s="341"/>
      <c r="DXD22" s="341"/>
      <c r="DXE22" s="341"/>
      <c r="DXF22" s="341"/>
      <c r="DXG22" s="341"/>
      <c r="DXH22" s="341"/>
      <c r="DXI22" s="341"/>
      <c r="DXJ22" s="341"/>
      <c r="DXK22" s="341"/>
      <c r="DXL22" s="341"/>
      <c r="DXM22" s="341"/>
      <c r="DXN22" s="341"/>
      <c r="DXO22" s="341"/>
      <c r="DXP22" s="341"/>
      <c r="DXQ22" s="341"/>
      <c r="DXR22" s="341"/>
      <c r="DXS22" s="341"/>
      <c r="DXT22" s="341"/>
      <c r="DXU22" s="341"/>
      <c r="DXV22" s="341"/>
      <c r="DXW22" s="341"/>
      <c r="DXX22" s="341"/>
      <c r="DXY22" s="341"/>
      <c r="DXZ22" s="341"/>
      <c r="DYA22" s="341"/>
      <c r="DYB22" s="341"/>
      <c r="DYC22" s="341"/>
      <c r="DYD22" s="341"/>
      <c r="DYE22" s="341"/>
      <c r="DYF22" s="341"/>
      <c r="DYG22" s="341"/>
      <c r="DYH22" s="341"/>
      <c r="DYI22" s="341"/>
      <c r="DYJ22" s="341"/>
      <c r="DYK22" s="341"/>
      <c r="DYL22" s="341"/>
      <c r="DYM22" s="341"/>
      <c r="DYN22" s="341"/>
      <c r="DYO22" s="341"/>
      <c r="DYP22" s="341"/>
      <c r="DYQ22" s="341"/>
      <c r="DYR22" s="341"/>
      <c r="DYS22" s="341"/>
      <c r="DYT22" s="341"/>
      <c r="DYU22" s="341"/>
      <c r="DYV22" s="341"/>
      <c r="DYW22" s="341"/>
      <c r="DYX22" s="341"/>
      <c r="DYY22" s="341"/>
      <c r="DYZ22" s="341"/>
      <c r="DZA22" s="341"/>
      <c r="DZB22" s="341"/>
      <c r="DZC22" s="341"/>
      <c r="DZD22" s="341"/>
      <c r="DZE22" s="341"/>
      <c r="DZF22" s="341"/>
      <c r="DZG22" s="341"/>
      <c r="DZH22" s="341"/>
      <c r="DZI22" s="341"/>
      <c r="DZJ22" s="341"/>
      <c r="DZK22" s="341"/>
      <c r="DZL22" s="341"/>
      <c r="DZM22" s="341"/>
      <c r="DZN22" s="341"/>
      <c r="DZO22" s="341"/>
      <c r="DZP22" s="341"/>
      <c r="DZQ22" s="341"/>
      <c r="DZR22" s="341"/>
      <c r="DZS22" s="341"/>
      <c r="DZT22" s="341"/>
      <c r="DZU22" s="341"/>
      <c r="DZV22" s="341"/>
      <c r="DZW22" s="341"/>
      <c r="DZX22" s="341"/>
      <c r="DZY22" s="341"/>
      <c r="DZZ22" s="341"/>
      <c r="EAA22" s="341"/>
      <c r="EAB22" s="341"/>
      <c r="EAC22" s="341"/>
      <c r="EAD22" s="341"/>
      <c r="EAE22" s="341"/>
      <c r="EAF22" s="341"/>
      <c r="EAG22" s="341"/>
      <c r="EAH22" s="341"/>
      <c r="EAI22" s="341"/>
      <c r="EAJ22" s="341"/>
      <c r="EAK22" s="341"/>
      <c r="EAL22" s="341"/>
      <c r="EAM22" s="341"/>
      <c r="EAN22" s="341"/>
      <c r="EAO22" s="341"/>
      <c r="EAP22" s="341"/>
      <c r="EAQ22" s="341"/>
      <c r="EAR22" s="341"/>
      <c r="EAS22" s="341"/>
      <c r="EAT22" s="341"/>
      <c r="EAU22" s="341"/>
      <c r="EAV22" s="341"/>
      <c r="EAW22" s="341"/>
      <c r="EAX22" s="341"/>
      <c r="EAY22" s="341"/>
      <c r="EAZ22" s="341"/>
      <c r="EBA22" s="341"/>
      <c r="EBB22" s="341"/>
      <c r="EBC22" s="341"/>
      <c r="EBD22" s="341"/>
      <c r="EBE22" s="341"/>
      <c r="EBF22" s="341"/>
      <c r="EBG22" s="341"/>
      <c r="EBH22" s="341"/>
      <c r="EBI22" s="341"/>
      <c r="EBJ22" s="341"/>
      <c r="EBK22" s="341"/>
      <c r="EBL22" s="341"/>
      <c r="EBM22" s="341"/>
      <c r="EBN22" s="341"/>
      <c r="EBO22" s="341"/>
      <c r="EBP22" s="341"/>
      <c r="EBQ22" s="341"/>
      <c r="EBR22" s="341"/>
      <c r="EBS22" s="341"/>
      <c r="EBT22" s="341"/>
      <c r="EBU22" s="341"/>
      <c r="EBV22" s="341"/>
      <c r="EBW22" s="341"/>
      <c r="EBX22" s="341"/>
      <c r="EBY22" s="341"/>
      <c r="EBZ22" s="341"/>
      <c r="ECA22" s="341"/>
      <c r="ECB22" s="341"/>
      <c r="ECC22" s="341"/>
      <c r="ECD22" s="341"/>
      <c r="ECE22" s="341"/>
      <c r="ECF22" s="341"/>
      <c r="ECG22" s="341"/>
      <c r="ECH22" s="341"/>
      <c r="ECI22" s="341"/>
      <c r="ECJ22" s="341"/>
      <c r="ECK22" s="341"/>
      <c r="ECL22" s="341"/>
      <c r="ECM22" s="341"/>
      <c r="ECN22" s="341"/>
      <c r="ECO22" s="341"/>
      <c r="ECP22" s="341"/>
      <c r="ECQ22" s="341"/>
      <c r="ECR22" s="341"/>
      <c r="ECS22" s="341"/>
      <c r="ECT22" s="341"/>
      <c r="ECU22" s="341"/>
      <c r="ECV22" s="341"/>
      <c r="ECW22" s="341"/>
      <c r="ECX22" s="341"/>
      <c r="ECY22" s="341"/>
      <c r="ECZ22" s="341"/>
      <c r="EDA22" s="341"/>
      <c r="EDB22" s="341"/>
      <c r="EDC22" s="341"/>
      <c r="EDD22" s="341"/>
      <c r="EDE22" s="341"/>
      <c r="EDF22" s="341"/>
      <c r="EDG22" s="341"/>
      <c r="EDH22" s="341"/>
      <c r="EDI22" s="341"/>
      <c r="EDJ22" s="341"/>
      <c r="EDK22" s="341"/>
      <c r="EDL22" s="341"/>
      <c r="EDM22" s="341"/>
      <c r="EDN22" s="341"/>
      <c r="EDO22" s="341"/>
      <c r="EDP22" s="341"/>
      <c r="EDQ22" s="341"/>
      <c r="EDR22" s="341"/>
      <c r="EDS22" s="341"/>
      <c r="EDT22" s="341"/>
      <c r="EDU22" s="341"/>
      <c r="EDV22" s="341"/>
      <c r="EDW22" s="341"/>
      <c r="EDX22" s="341"/>
      <c r="EDY22" s="341"/>
      <c r="EDZ22" s="341"/>
      <c r="EEA22" s="341"/>
      <c r="EEB22" s="341"/>
      <c r="EEC22" s="341"/>
      <c r="EED22" s="341"/>
      <c r="EEE22" s="341"/>
      <c r="EEF22" s="341"/>
      <c r="EEG22" s="341"/>
      <c r="EEH22" s="341"/>
      <c r="EEI22" s="341"/>
      <c r="EEJ22" s="341"/>
      <c r="EEK22" s="341"/>
      <c r="EEL22" s="341"/>
      <c r="EEM22" s="341"/>
      <c r="EEN22" s="341"/>
      <c r="EEO22" s="341"/>
      <c r="EEP22" s="341"/>
      <c r="EEQ22" s="341"/>
      <c r="EER22" s="341"/>
      <c r="EES22" s="341"/>
      <c r="EET22" s="341"/>
      <c r="EEU22" s="341"/>
      <c r="EEV22" s="341"/>
      <c r="EEW22" s="341"/>
      <c r="EEX22" s="341"/>
      <c r="EEY22" s="341"/>
      <c r="EEZ22" s="341"/>
      <c r="EFA22" s="341"/>
      <c r="EFB22" s="341"/>
      <c r="EFC22" s="341"/>
      <c r="EFD22" s="341"/>
      <c r="EFE22" s="341"/>
      <c r="EFF22" s="341"/>
      <c r="EFG22" s="341"/>
      <c r="EFH22" s="341"/>
      <c r="EFI22" s="341"/>
      <c r="EFJ22" s="341"/>
      <c r="EFK22" s="341"/>
      <c r="EFL22" s="341"/>
      <c r="EFM22" s="341"/>
      <c r="EFN22" s="341"/>
      <c r="EFO22" s="341"/>
      <c r="EFP22" s="341"/>
      <c r="EFQ22" s="341"/>
      <c r="EFR22" s="341"/>
      <c r="EFS22" s="341"/>
      <c r="EFT22" s="341"/>
      <c r="EFU22" s="341"/>
      <c r="EFV22" s="341"/>
      <c r="EFW22" s="341"/>
      <c r="EFX22" s="341"/>
      <c r="EFY22" s="341"/>
      <c r="EFZ22" s="341"/>
      <c r="EGA22" s="341"/>
      <c r="EGB22" s="341"/>
      <c r="EGC22" s="341"/>
      <c r="EGD22" s="341"/>
      <c r="EGE22" s="341"/>
      <c r="EGF22" s="341"/>
      <c r="EGG22" s="341"/>
      <c r="EGH22" s="341"/>
      <c r="EGI22" s="341"/>
      <c r="EGJ22" s="341"/>
      <c r="EGK22" s="341"/>
      <c r="EGL22" s="341"/>
      <c r="EGM22" s="341"/>
      <c r="EGN22" s="341"/>
      <c r="EGO22" s="341"/>
      <c r="EGP22" s="341"/>
      <c r="EGQ22" s="341"/>
      <c r="EGR22" s="341"/>
      <c r="EGS22" s="341"/>
      <c r="EGT22" s="341"/>
      <c r="EGU22" s="341"/>
      <c r="EGV22" s="341"/>
      <c r="EGW22" s="341"/>
      <c r="EGX22" s="341"/>
      <c r="EGY22" s="341"/>
      <c r="EGZ22" s="341"/>
      <c r="EHA22" s="341"/>
      <c r="EHB22" s="341"/>
      <c r="EHC22" s="341"/>
      <c r="EHD22" s="341"/>
      <c r="EHE22" s="341"/>
      <c r="EHF22" s="341"/>
      <c r="EHG22" s="341"/>
      <c r="EHH22" s="341"/>
      <c r="EHI22" s="341"/>
      <c r="EHJ22" s="341"/>
      <c r="EHK22" s="341"/>
      <c r="EHL22" s="341"/>
      <c r="EHM22" s="341"/>
      <c r="EHN22" s="341"/>
      <c r="EHO22" s="341"/>
      <c r="EHP22" s="341"/>
      <c r="EHQ22" s="341"/>
      <c r="EHR22" s="341"/>
      <c r="EHS22" s="341"/>
      <c r="EHT22" s="341"/>
      <c r="EHU22" s="341"/>
      <c r="EHV22" s="341"/>
      <c r="EHW22" s="341"/>
      <c r="EHX22" s="341"/>
      <c r="EHY22" s="341"/>
      <c r="EHZ22" s="341"/>
      <c r="EIA22" s="341"/>
      <c r="EIB22" s="341"/>
      <c r="EIC22" s="341"/>
      <c r="EID22" s="341"/>
      <c r="EIE22" s="341"/>
      <c r="EIF22" s="341"/>
      <c r="EIG22" s="341"/>
      <c r="EIH22" s="341"/>
      <c r="EII22" s="341"/>
      <c r="EIJ22" s="341"/>
      <c r="EIK22" s="341"/>
      <c r="EIL22" s="341"/>
      <c r="EIM22" s="341"/>
      <c r="EIN22" s="341"/>
      <c r="EIO22" s="341"/>
      <c r="EIP22" s="341"/>
      <c r="EIQ22" s="341"/>
      <c r="EIR22" s="341"/>
      <c r="EIS22" s="341"/>
      <c r="EIT22" s="341"/>
      <c r="EIU22" s="341"/>
      <c r="EIV22" s="341"/>
      <c r="EIW22" s="341"/>
      <c r="EIX22" s="341"/>
      <c r="EIY22" s="341"/>
      <c r="EIZ22" s="341"/>
      <c r="EJA22" s="341"/>
      <c r="EJB22" s="341"/>
      <c r="EJC22" s="341"/>
      <c r="EJD22" s="341"/>
      <c r="EJE22" s="341"/>
      <c r="EJF22" s="341"/>
      <c r="EJG22" s="341"/>
      <c r="EJH22" s="341"/>
      <c r="EJI22" s="341"/>
      <c r="EJJ22" s="341"/>
      <c r="EJK22" s="341"/>
      <c r="EJL22" s="341"/>
      <c r="EJM22" s="341"/>
      <c r="EJN22" s="341"/>
      <c r="EJO22" s="341"/>
      <c r="EJP22" s="341"/>
      <c r="EJQ22" s="341"/>
      <c r="EJR22" s="341"/>
      <c r="EJS22" s="341"/>
      <c r="EJT22" s="341"/>
      <c r="EJU22" s="341"/>
      <c r="EJV22" s="341"/>
      <c r="EJW22" s="341"/>
      <c r="EJX22" s="341"/>
      <c r="EJY22" s="341"/>
      <c r="EJZ22" s="341"/>
      <c r="EKA22" s="341"/>
      <c r="EKB22" s="341"/>
      <c r="EKC22" s="341"/>
      <c r="EKD22" s="341"/>
      <c r="EKE22" s="341"/>
      <c r="EKF22" s="341"/>
      <c r="EKG22" s="341"/>
      <c r="EKH22" s="341"/>
      <c r="EKI22" s="341"/>
      <c r="EKJ22" s="341"/>
      <c r="EKK22" s="341"/>
      <c r="EKL22" s="341"/>
      <c r="EKM22" s="341"/>
      <c r="EKN22" s="341"/>
      <c r="EKO22" s="341"/>
      <c r="EKP22" s="341"/>
      <c r="EKQ22" s="341"/>
      <c r="EKR22" s="341"/>
      <c r="EKS22" s="341"/>
      <c r="EKT22" s="341"/>
      <c r="EKU22" s="341"/>
      <c r="EKV22" s="341"/>
      <c r="EKW22" s="341"/>
      <c r="EKX22" s="341"/>
      <c r="EKY22" s="341"/>
      <c r="EKZ22" s="341"/>
      <c r="ELA22" s="341"/>
      <c r="ELB22" s="341"/>
      <c r="ELC22" s="341"/>
      <c r="ELD22" s="341"/>
      <c r="ELE22" s="341"/>
      <c r="ELF22" s="341"/>
      <c r="ELG22" s="341"/>
      <c r="ELH22" s="341"/>
      <c r="ELI22" s="341"/>
      <c r="ELJ22" s="341"/>
      <c r="ELK22" s="341"/>
      <c r="ELL22" s="341"/>
      <c r="ELM22" s="341"/>
      <c r="ELN22" s="341"/>
      <c r="ELO22" s="341"/>
      <c r="ELP22" s="341"/>
      <c r="ELQ22" s="341"/>
      <c r="ELR22" s="341"/>
      <c r="ELS22" s="341"/>
      <c r="ELT22" s="341"/>
      <c r="ELU22" s="341"/>
      <c r="ELV22" s="341"/>
      <c r="ELW22" s="341"/>
      <c r="ELX22" s="341"/>
      <c r="ELY22" s="341"/>
      <c r="ELZ22" s="341"/>
      <c r="EMA22" s="341"/>
      <c r="EMB22" s="341"/>
      <c r="EMC22" s="341"/>
      <c r="EMD22" s="341"/>
      <c r="EME22" s="341"/>
      <c r="EMF22" s="341"/>
      <c r="EMG22" s="341"/>
      <c r="EMH22" s="341"/>
      <c r="EMI22" s="341"/>
      <c r="EMJ22" s="341"/>
      <c r="EMK22" s="341"/>
      <c r="EML22" s="341"/>
      <c r="EMM22" s="341"/>
      <c r="EMN22" s="341"/>
      <c r="EMO22" s="341"/>
      <c r="EMP22" s="341"/>
      <c r="EMQ22" s="341"/>
      <c r="EMR22" s="341"/>
      <c r="EMS22" s="341"/>
      <c r="EMT22" s="341"/>
      <c r="EMU22" s="341"/>
      <c r="EMV22" s="341"/>
      <c r="EMW22" s="341"/>
      <c r="EMX22" s="341"/>
      <c r="EMY22" s="341"/>
      <c r="EMZ22" s="341"/>
      <c r="ENA22" s="341"/>
      <c r="ENB22" s="341"/>
      <c r="ENC22" s="341"/>
      <c r="END22" s="341"/>
      <c r="ENE22" s="341"/>
      <c r="ENF22" s="341"/>
      <c r="ENG22" s="341"/>
      <c r="ENH22" s="341"/>
      <c r="ENI22" s="341"/>
      <c r="ENJ22" s="341"/>
      <c r="ENK22" s="341"/>
      <c r="ENL22" s="341"/>
      <c r="ENM22" s="341"/>
      <c r="ENN22" s="341"/>
      <c r="ENO22" s="341"/>
      <c r="ENP22" s="341"/>
      <c r="ENQ22" s="341"/>
      <c r="ENR22" s="341"/>
      <c r="ENS22" s="341"/>
      <c r="ENT22" s="341"/>
      <c r="ENU22" s="341"/>
      <c r="ENV22" s="341"/>
      <c r="ENW22" s="341"/>
      <c r="ENX22" s="341"/>
      <c r="ENY22" s="341"/>
      <c r="ENZ22" s="341"/>
      <c r="EOA22" s="341"/>
      <c r="EOB22" s="341"/>
      <c r="EOC22" s="341"/>
      <c r="EOD22" s="341"/>
      <c r="EOE22" s="341"/>
      <c r="EOF22" s="341"/>
      <c r="EOG22" s="341"/>
      <c r="EOH22" s="341"/>
      <c r="EOI22" s="341"/>
      <c r="EOJ22" s="341"/>
      <c r="EOK22" s="341"/>
      <c r="EOL22" s="341"/>
      <c r="EOM22" s="341"/>
      <c r="EON22" s="341"/>
      <c r="EOO22" s="341"/>
      <c r="EOP22" s="341"/>
      <c r="EOQ22" s="341"/>
      <c r="EOR22" s="341"/>
      <c r="EOS22" s="341"/>
      <c r="EOT22" s="341"/>
      <c r="EOU22" s="341"/>
      <c r="EOV22" s="341"/>
      <c r="EOW22" s="341"/>
      <c r="EOX22" s="341"/>
      <c r="EOY22" s="341"/>
      <c r="EOZ22" s="341"/>
      <c r="EPA22" s="341"/>
      <c r="EPB22" s="341"/>
      <c r="EPC22" s="341"/>
      <c r="EPD22" s="341"/>
      <c r="EPE22" s="341"/>
      <c r="EPF22" s="341"/>
      <c r="EPG22" s="341"/>
      <c r="EPH22" s="341"/>
      <c r="EPI22" s="341"/>
      <c r="EPJ22" s="341"/>
      <c r="EPK22" s="341"/>
      <c r="EPL22" s="341"/>
      <c r="EPM22" s="341"/>
      <c r="EPN22" s="341"/>
      <c r="EPO22" s="341"/>
      <c r="EPP22" s="341"/>
      <c r="EPQ22" s="341"/>
      <c r="EPR22" s="341"/>
      <c r="EPS22" s="341"/>
      <c r="EPT22" s="341"/>
      <c r="EPU22" s="341"/>
      <c r="EPV22" s="341"/>
      <c r="EPW22" s="341"/>
      <c r="EPX22" s="341"/>
      <c r="EPY22" s="341"/>
      <c r="EPZ22" s="341"/>
      <c r="EQA22" s="341"/>
      <c r="EQB22" s="341"/>
      <c r="EQC22" s="341"/>
      <c r="EQD22" s="341"/>
      <c r="EQE22" s="341"/>
      <c r="EQF22" s="341"/>
      <c r="EQG22" s="341"/>
      <c r="EQH22" s="341"/>
      <c r="EQI22" s="341"/>
      <c r="EQJ22" s="341"/>
      <c r="EQK22" s="341"/>
      <c r="EQL22" s="341"/>
      <c r="EQM22" s="341"/>
      <c r="EQN22" s="341"/>
      <c r="EQO22" s="341"/>
      <c r="EQP22" s="341"/>
      <c r="EQQ22" s="341"/>
      <c r="EQR22" s="341"/>
      <c r="EQS22" s="341"/>
      <c r="EQT22" s="341"/>
      <c r="EQU22" s="341"/>
      <c r="EQV22" s="341"/>
      <c r="EQW22" s="341"/>
      <c r="EQX22" s="341"/>
      <c r="EQY22" s="341"/>
      <c r="EQZ22" s="341"/>
      <c r="ERA22" s="341"/>
      <c r="ERB22" s="341"/>
      <c r="ERC22" s="341"/>
      <c r="ERD22" s="341"/>
      <c r="ERE22" s="341"/>
      <c r="ERF22" s="341"/>
      <c r="ERG22" s="341"/>
      <c r="ERH22" s="341"/>
      <c r="ERI22" s="341"/>
      <c r="ERJ22" s="341"/>
      <c r="ERK22" s="341"/>
      <c r="ERL22" s="341"/>
      <c r="ERM22" s="341"/>
      <c r="ERN22" s="341"/>
      <c r="ERO22" s="341"/>
      <c r="ERP22" s="341"/>
      <c r="ERQ22" s="341"/>
      <c r="ERR22" s="341"/>
      <c r="ERS22" s="341"/>
      <c r="ERT22" s="341"/>
      <c r="ERU22" s="341"/>
      <c r="ERV22" s="341"/>
      <c r="ERW22" s="341"/>
      <c r="ERX22" s="341"/>
      <c r="ERY22" s="341"/>
      <c r="ERZ22" s="341"/>
      <c r="ESA22" s="341"/>
      <c r="ESB22" s="341"/>
      <c r="ESC22" s="341"/>
      <c r="ESD22" s="341"/>
      <c r="ESE22" s="341"/>
      <c r="ESF22" s="341"/>
      <c r="ESG22" s="341"/>
      <c r="ESH22" s="341"/>
      <c r="ESI22" s="341"/>
      <c r="ESJ22" s="341"/>
      <c r="ESK22" s="341"/>
      <c r="ESL22" s="341"/>
      <c r="ESM22" s="341"/>
      <c r="ESN22" s="341"/>
      <c r="ESO22" s="341"/>
      <c r="ESP22" s="341"/>
      <c r="ESQ22" s="341"/>
      <c r="ESR22" s="341"/>
      <c r="ESS22" s="341"/>
      <c r="EST22" s="341"/>
      <c r="ESU22" s="341"/>
      <c r="ESV22" s="341"/>
      <c r="ESW22" s="341"/>
      <c r="ESX22" s="341"/>
      <c r="ESY22" s="341"/>
      <c r="ESZ22" s="341"/>
      <c r="ETA22" s="341"/>
      <c r="ETB22" s="341"/>
      <c r="ETC22" s="341"/>
      <c r="ETD22" s="341"/>
      <c r="ETE22" s="341"/>
      <c r="ETF22" s="341"/>
      <c r="ETG22" s="341"/>
      <c r="ETH22" s="341"/>
      <c r="ETI22" s="341"/>
      <c r="ETJ22" s="341"/>
      <c r="ETK22" s="341"/>
      <c r="ETL22" s="341"/>
      <c r="ETM22" s="341"/>
      <c r="ETN22" s="341"/>
      <c r="ETO22" s="341"/>
      <c r="ETP22" s="341"/>
      <c r="ETQ22" s="341"/>
      <c r="ETR22" s="341"/>
      <c r="ETS22" s="341"/>
      <c r="ETT22" s="341"/>
      <c r="ETU22" s="341"/>
      <c r="ETV22" s="341"/>
      <c r="ETW22" s="341"/>
      <c r="ETX22" s="341"/>
      <c r="ETY22" s="341"/>
      <c r="ETZ22" s="341"/>
      <c r="EUA22" s="341"/>
      <c r="EUB22" s="341"/>
      <c r="EUC22" s="341"/>
      <c r="EUD22" s="341"/>
      <c r="EUE22" s="341"/>
      <c r="EUF22" s="341"/>
      <c r="EUG22" s="341"/>
      <c r="EUH22" s="341"/>
      <c r="EUI22" s="341"/>
      <c r="EUJ22" s="341"/>
      <c r="EUK22" s="341"/>
      <c r="EUL22" s="341"/>
      <c r="EUM22" s="341"/>
      <c r="EUN22" s="341"/>
      <c r="EUO22" s="341"/>
      <c r="EUP22" s="341"/>
      <c r="EUQ22" s="341"/>
      <c r="EUR22" s="341"/>
      <c r="EUS22" s="341"/>
      <c r="EUT22" s="341"/>
      <c r="EUU22" s="341"/>
      <c r="EUV22" s="341"/>
      <c r="EUW22" s="341"/>
      <c r="EUX22" s="341"/>
      <c r="EUY22" s="341"/>
      <c r="EUZ22" s="341"/>
      <c r="EVA22" s="341"/>
      <c r="EVB22" s="341"/>
      <c r="EVC22" s="341"/>
      <c r="EVD22" s="341"/>
      <c r="EVE22" s="341"/>
      <c r="EVF22" s="341"/>
      <c r="EVG22" s="341"/>
      <c r="EVH22" s="341"/>
      <c r="EVI22" s="341"/>
      <c r="EVJ22" s="341"/>
      <c r="EVK22" s="341"/>
      <c r="EVL22" s="341"/>
      <c r="EVM22" s="341"/>
      <c r="EVN22" s="341"/>
      <c r="EVO22" s="341"/>
      <c r="EVP22" s="341"/>
      <c r="EVQ22" s="341"/>
      <c r="EVR22" s="341"/>
      <c r="EVS22" s="341"/>
      <c r="EVT22" s="341"/>
      <c r="EVU22" s="341"/>
      <c r="EVV22" s="341"/>
      <c r="EVW22" s="341"/>
      <c r="EVX22" s="341"/>
      <c r="EVY22" s="341"/>
      <c r="EVZ22" s="341"/>
      <c r="EWA22" s="341"/>
      <c r="EWB22" s="341"/>
      <c r="EWC22" s="341"/>
      <c r="EWD22" s="341"/>
      <c r="EWE22" s="341"/>
      <c r="EWF22" s="341"/>
      <c r="EWG22" s="341"/>
      <c r="EWH22" s="341"/>
      <c r="EWI22" s="341"/>
      <c r="EWJ22" s="341"/>
      <c r="EWK22" s="341"/>
      <c r="EWL22" s="341"/>
      <c r="EWM22" s="341"/>
      <c r="EWN22" s="341"/>
      <c r="EWO22" s="341"/>
      <c r="EWP22" s="341"/>
      <c r="EWQ22" s="341"/>
      <c r="EWR22" s="341"/>
      <c r="EWS22" s="341"/>
      <c r="EWT22" s="341"/>
      <c r="EWU22" s="341"/>
      <c r="EWV22" s="341"/>
      <c r="EWW22" s="341"/>
      <c r="EWX22" s="341"/>
      <c r="EWY22" s="341"/>
      <c r="EWZ22" s="341"/>
      <c r="EXA22" s="341"/>
      <c r="EXB22" s="341"/>
      <c r="EXC22" s="341"/>
      <c r="EXD22" s="341"/>
      <c r="EXE22" s="341"/>
      <c r="EXF22" s="341"/>
      <c r="EXG22" s="341"/>
      <c r="EXH22" s="341"/>
      <c r="EXI22" s="341"/>
      <c r="EXJ22" s="341"/>
      <c r="EXK22" s="341"/>
      <c r="EXL22" s="341"/>
      <c r="EXM22" s="341"/>
      <c r="EXN22" s="341"/>
      <c r="EXO22" s="341"/>
      <c r="EXP22" s="341"/>
      <c r="EXQ22" s="341"/>
      <c r="EXR22" s="341"/>
      <c r="EXS22" s="341"/>
      <c r="EXT22" s="341"/>
      <c r="EXU22" s="341"/>
      <c r="EXV22" s="341"/>
      <c r="EXW22" s="341"/>
      <c r="EXX22" s="341"/>
      <c r="EXY22" s="341"/>
      <c r="EXZ22" s="341"/>
      <c r="EYA22" s="341"/>
      <c r="EYB22" s="341"/>
      <c r="EYC22" s="341"/>
      <c r="EYD22" s="341"/>
      <c r="EYE22" s="341"/>
      <c r="EYF22" s="341"/>
      <c r="EYG22" s="341"/>
      <c r="EYH22" s="341"/>
      <c r="EYI22" s="341"/>
      <c r="EYJ22" s="341"/>
      <c r="EYK22" s="341"/>
      <c r="EYL22" s="341"/>
      <c r="EYM22" s="341"/>
      <c r="EYN22" s="341"/>
      <c r="EYO22" s="341"/>
      <c r="EYP22" s="341"/>
      <c r="EYQ22" s="341"/>
      <c r="EYR22" s="341"/>
      <c r="EYS22" s="341"/>
      <c r="EYT22" s="341"/>
      <c r="EYU22" s="341"/>
      <c r="EYV22" s="341"/>
      <c r="EYW22" s="341"/>
      <c r="EYX22" s="341"/>
      <c r="EYY22" s="341"/>
      <c r="EYZ22" s="341"/>
      <c r="EZA22" s="341"/>
      <c r="EZB22" s="341"/>
      <c r="EZC22" s="341"/>
      <c r="EZD22" s="341"/>
      <c r="EZE22" s="341"/>
      <c r="EZF22" s="341"/>
      <c r="EZG22" s="341"/>
      <c r="EZH22" s="341"/>
      <c r="EZI22" s="341"/>
      <c r="EZJ22" s="341"/>
      <c r="EZK22" s="341"/>
      <c r="EZL22" s="341"/>
      <c r="EZM22" s="341"/>
      <c r="EZN22" s="341"/>
      <c r="EZO22" s="341"/>
      <c r="EZP22" s="341"/>
      <c r="EZQ22" s="341"/>
      <c r="EZR22" s="341"/>
      <c r="EZS22" s="341"/>
      <c r="EZT22" s="341"/>
      <c r="EZU22" s="341"/>
      <c r="EZV22" s="341"/>
      <c r="EZW22" s="341"/>
      <c r="EZX22" s="341"/>
      <c r="EZY22" s="341"/>
      <c r="EZZ22" s="341"/>
      <c r="FAA22" s="341"/>
      <c r="FAB22" s="341"/>
      <c r="FAC22" s="341"/>
      <c r="FAD22" s="341"/>
      <c r="FAE22" s="341"/>
      <c r="FAF22" s="341"/>
      <c r="FAG22" s="341"/>
      <c r="FAH22" s="341"/>
      <c r="FAI22" s="341"/>
      <c r="FAJ22" s="341"/>
      <c r="FAK22" s="341"/>
      <c r="FAL22" s="341"/>
      <c r="FAM22" s="341"/>
      <c r="FAN22" s="341"/>
      <c r="FAO22" s="341"/>
      <c r="FAP22" s="341"/>
      <c r="FAQ22" s="341"/>
      <c r="FAR22" s="341"/>
      <c r="FAS22" s="341"/>
      <c r="FAT22" s="341"/>
      <c r="FAU22" s="341"/>
      <c r="FAV22" s="341"/>
      <c r="FAW22" s="341"/>
      <c r="FAX22" s="341"/>
      <c r="FAY22" s="341"/>
      <c r="FAZ22" s="341"/>
      <c r="FBA22" s="341"/>
      <c r="FBB22" s="341"/>
      <c r="FBC22" s="341"/>
      <c r="FBD22" s="341"/>
      <c r="FBE22" s="341"/>
      <c r="FBF22" s="341"/>
      <c r="FBG22" s="341"/>
      <c r="FBH22" s="341"/>
      <c r="FBI22" s="341"/>
      <c r="FBJ22" s="341"/>
      <c r="FBK22" s="341"/>
      <c r="FBL22" s="341"/>
      <c r="FBM22" s="341"/>
      <c r="FBN22" s="341"/>
      <c r="FBO22" s="341"/>
      <c r="FBP22" s="341"/>
      <c r="FBQ22" s="341"/>
      <c r="FBR22" s="341"/>
      <c r="FBS22" s="341"/>
      <c r="FBT22" s="341"/>
      <c r="FBU22" s="341"/>
      <c r="FBV22" s="341"/>
      <c r="FBW22" s="341"/>
      <c r="FBX22" s="341"/>
      <c r="FBY22" s="341"/>
      <c r="FBZ22" s="341"/>
      <c r="FCA22" s="341"/>
      <c r="FCB22" s="341"/>
      <c r="FCC22" s="341"/>
      <c r="FCD22" s="341"/>
      <c r="FCE22" s="341"/>
      <c r="FCF22" s="341"/>
      <c r="FCG22" s="341"/>
      <c r="FCH22" s="341"/>
      <c r="FCI22" s="341"/>
      <c r="FCJ22" s="341"/>
      <c r="FCK22" s="341"/>
      <c r="FCL22" s="341"/>
      <c r="FCM22" s="341"/>
      <c r="FCN22" s="341"/>
      <c r="FCO22" s="341"/>
      <c r="FCP22" s="341"/>
      <c r="FCQ22" s="341"/>
      <c r="FCR22" s="341"/>
      <c r="FCS22" s="341"/>
      <c r="FCT22" s="341"/>
      <c r="FCU22" s="341"/>
      <c r="FCV22" s="341"/>
      <c r="FCW22" s="341"/>
      <c r="FCX22" s="341"/>
      <c r="FCY22" s="341"/>
      <c r="FCZ22" s="341"/>
      <c r="FDA22" s="341"/>
      <c r="FDB22" s="341"/>
      <c r="FDC22" s="341"/>
      <c r="FDD22" s="341"/>
      <c r="FDE22" s="341"/>
      <c r="FDF22" s="341"/>
      <c r="FDG22" s="341"/>
      <c r="FDH22" s="341"/>
      <c r="FDI22" s="341"/>
      <c r="FDJ22" s="341"/>
      <c r="FDK22" s="341"/>
      <c r="FDL22" s="341"/>
      <c r="FDM22" s="341"/>
      <c r="FDN22" s="341"/>
      <c r="FDO22" s="341"/>
      <c r="FDP22" s="341"/>
      <c r="FDQ22" s="341"/>
      <c r="FDR22" s="341"/>
      <c r="FDS22" s="341"/>
      <c r="FDT22" s="341"/>
      <c r="FDU22" s="341"/>
      <c r="FDV22" s="341"/>
      <c r="FDW22" s="341"/>
      <c r="FDX22" s="341"/>
      <c r="FDY22" s="341"/>
      <c r="FDZ22" s="341"/>
      <c r="FEA22" s="341"/>
      <c r="FEB22" s="341"/>
      <c r="FEC22" s="341"/>
      <c r="FED22" s="341"/>
      <c r="FEE22" s="341"/>
      <c r="FEF22" s="341"/>
      <c r="FEG22" s="341"/>
      <c r="FEH22" s="341"/>
      <c r="FEI22" s="341"/>
      <c r="FEJ22" s="341"/>
      <c r="FEK22" s="341"/>
      <c r="FEL22" s="341"/>
      <c r="FEM22" s="341"/>
      <c r="FEN22" s="341"/>
      <c r="FEO22" s="341"/>
      <c r="FEP22" s="341"/>
      <c r="FEQ22" s="341"/>
      <c r="FER22" s="341"/>
      <c r="FES22" s="341"/>
      <c r="FET22" s="341"/>
      <c r="FEU22" s="341"/>
      <c r="FEV22" s="341"/>
      <c r="FEW22" s="341"/>
      <c r="FEX22" s="341"/>
      <c r="FEY22" s="341"/>
      <c r="FEZ22" s="341"/>
      <c r="FFA22" s="341"/>
      <c r="FFB22" s="341"/>
      <c r="FFC22" s="341"/>
      <c r="FFD22" s="341"/>
      <c r="FFE22" s="341"/>
      <c r="FFF22" s="341"/>
      <c r="FFG22" s="341"/>
      <c r="FFH22" s="341"/>
      <c r="FFI22" s="341"/>
      <c r="FFJ22" s="341"/>
      <c r="FFK22" s="341"/>
      <c r="FFL22" s="341"/>
      <c r="FFM22" s="341"/>
      <c r="FFN22" s="341"/>
      <c r="FFO22" s="341"/>
      <c r="FFP22" s="341"/>
      <c r="FFQ22" s="341"/>
      <c r="FFR22" s="341"/>
      <c r="FFS22" s="341"/>
      <c r="FFT22" s="341"/>
      <c r="FFU22" s="341"/>
      <c r="FFV22" s="341"/>
      <c r="FFW22" s="341"/>
      <c r="FFX22" s="341"/>
      <c r="FFY22" s="341"/>
      <c r="FFZ22" s="341"/>
      <c r="FGA22" s="341"/>
      <c r="FGB22" s="341"/>
      <c r="FGC22" s="341"/>
      <c r="FGD22" s="341"/>
      <c r="FGE22" s="341"/>
      <c r="FGF22" s="341"/>
      <c r="FGG22" s="341"/>
      <c r="FGH22" s="341"/>
      <c r="FGI22" s="341"/>
      <c r="FGJ22" s="341"/>
      <c r="FGK22" s="341"/>
      <c r="FGL22" s="341"/>
      <c r="FGM22" s="341"/>
      <c r="FGN22" s="341"/>
      <c r="FGO22" s="341"/>
      <c r="FGP22" s="341"/>
      <c r="FGQ22" s="341"/>
      <c r="FGR22" s="341"/>
      <c r="FGS22" s="341"/>
      <c r="FGT22" s="341"/>
      <c r="FGU22" s="341"/>
      <c r="FGV22" s="341"/>
      <c r="FGW22" s="341"/>
      <c r="FGX22" s="341"/>
      <c r="FGY22" s="341"/>
      <c r="FGZ22" s="341"/>
      <c r="FHA22" s="341"/>
      <c r="FHB22" s="341"/>
      <c r="FHC22" s="341"/>
      <c r="FHD22" s="341"/>
      <c r="FHE22" s="341"/>
      <c r="FHF22" s="341"/>
      <c r="FHG22" s="341"/>
      <c r="FHH22" s="341"/>
      <c r="FHI22" s="341"/>
      <c r="FHJ22" s="341"/>
      <c r="FHK22" s="341"/>
      <c r="FHL22" s="341"/>
      <c r="FHM22" s="341"/>
      <c r="FHN22" s="341"/>
      <c r="FHO22" s="341"/>
      <c r="FHP22" s="341"/>
      <c r="FHQ22" s="341"/>
      <c r="FHR22" s="341"/>
      <c r="FHS22" s="341"/>
      <c r="FHT22" s="341"/>
      <c r="FHU22" s="341"/>
      <c r="FHV22" s="341"/>
      <c r="FHW22" s="341"/>
      <c r="FHX22" s="341"/>
      <c r="FHY22" s="341"/>
      <c r="FHZ22" s="341"/>
      <c r="FIA22" s="341"/>
      <c r="FIB22" s="341"/>
      <c r="FIC22" s="341"/>
      <c r="FID22" s="341"/>
      <c r="FIE22" s="341"/>
      <c r="FIF22" s="341"/>
      <c r="FIG22" s="341"/>
      <c r="FIH22" s="341"/>
      <c r="FII22" s="341"/>
      <c r="FIJ22" s="341"/>
      <c r="FIK22" s="341"/>
      <c r="FIL22" s="341"/>
      <c r="FIM22" s="341"/>
      <c r="FIN22" s="341"/>
      <c r="FIO22" s="341"/>
      <c r="FIP22" s="341"/>
      <c r="FIQ22" s="341"/>
      <c r="FIR22" s="341"/>
      <c r="FIS22" s="341"/>
      <c r="FIT22" s="341"/>
      <c r="FIU22" s="341"/>
      <c r="FIV22" s="341"/>
      <c r="FIW22" s="341"/>
      <c r="FIX22" s="341"/>
      <c r="FIY22" s="341"/>
      <c r="FIZ22" s="341"/>
      <c r="FJA22" s="341"/>
      <c r="FJB22" s="341"/>
      <c r="FJC22" s="341"/>
      <c r="FJD22" s="341"/>
      <c r="FJE22" s="341"/>
      <c r="FJF22" s="341"/>
      <c r="FJG22" s="341"/>
      <c r="FJH22" s="341"/>
      <c r="FJI22" s="341"/>
      <c r="FJJ22" s="341"/>
      <c r="FJK22" s="341"/>
      <c r="FJL22" s="341"/>
      <c r="FJM22" s="341"/>
      <c r="FJN22" s="341"/>
      <c r="FJO22" s="341"/>
      <c r="FJP22" s="341"/>
      <c r="FJQ22" s="341"/>
      <c r="FJR22" s="341"/>
      <c r="FJS22" s="341"/>
      <c r="FJT22" s="341"/>
      <c r="FJU22" s="341"/>
      <c r="FJV22" s="341"/>
      <c r="FJW22" s="341"/>
      <c r="FJX22" s="341"/>
      <c r="FJY22" s="341"/>
      <c r="FJZ22" s="341"/>
      <c r="FKA22" s="341"/>
      <c r="FKB22" s="341"/>
      <c r="FKC22" s="341"/>
      <c r="FKD22" s="341"/>
      <c r="FKE22" s="341"/>
      <c r="FKF22" s="341"/>
      <c r="FKG22" s="341"/>
      <c r="FKH22" s="341"/>
      <c r="FKI22" s="341"/>
      <c r="FKJ22" s="341"/>
      <c r="FKK22" s="341"/>
      <c r="FKL22" s="341"/>
      <c r="FKM22" s="341"/>
      <c r="FKN22" s="341"/>
      <c r="FKO22" s="341"/>
      <c r="FKP22" s="341"/>
      <c r="FKQ22" s="341"/>
      <c r="FKR22" s="341"/>
      <c r="FKS22" s="341"/>
      <c r="FKT22" s="341"/>
      <c r="FKU22" s="341"/>
      <c r="FKV22" s="341"/>
      <c r="FKW22" s="341"/>
      <c r="FKX22" s="341"/>
      <c r="FKY22" s="341"/>
      <c r="FKZ22" s="341"/>
      <c r="FLA22" s="341"/>
      <c r="FLB22" s="341"/>
      <c r="FLC22" s="341"/>
      <c r="FLD22" s="341"/>
      <c r="FLE22" s="341"/>
      <c r="FLF22" s="341"/>
      <c r="FLG22" s="341"/>
      <c r="FLH22" s="341"/>
      <c r="FLI22" s="341"/>
      <c r="FLJ22" s="341"/>
      <c r="FLK22" s="341"/>
      <c r="FLL22" s="341"/>
      <c r="FLM22" s="341"/>
      <c r="FLN22" s="341"/>
      <c r="FLO22" s="341"/>
      <c r="FLP22" s="341"/>
      <c r="FLQ22" s="341"/>
      <c r="FLR22" s="341"/>
      <c r="FLS22" s="341"/>
      <c r="FLT22" s="341"/>
      <c r="FLU22" s="341"/>
      <c r="FLV22" s="341"/>
      <c r="FLW22" s="341"/>
      <c r="FLX22" s="341"/>
      <c r="FLY22" s="341"/>
      <c r="FLZ22" s="341"/>
      <c r="FMA22" s="341"/>
      <c r="FMB22" s="341"/>
      <c r="FMC22" s="341"/>
      <c r="FMD22" s="341"/>
      <c r="FME22" s="341"/>
      <c r="FMF22" s="341"/>
      <c r="FMG22" s="341"/>
      <c r="FMH22" s="341"/>
      <c r="FMI22" s="341"/>
      <c r="FMJ22" s="341"/>
      <c r="FMK22" s="341"/>
      <c r="FML22" s="341"/>
      <c r="FMM22" s="341"/>
      <c r="FMN22" s="341"/>
      <c r="FMO22" s="341"/>
      <c r="FMP22" s="341"/>
      <c r="FMQ22" s="341"/>
      <c r="FMR22" s="341"/>
      <c r="FMS22" s="341"/>
      <c r="FMT22" s="341"/>
      <c r="FMU22" s="341"/>
      <c r="FMV22" s="341"/>
      <c r="FMW22" s="341"/>
      <c r="FMX22" s="341"/>
      <c r="FMY22" s="341"/>
      <c r="FMZ22" s="341"/>
      <c r="FNA22" s="341"/>
      <c r="FNB22" s="341"/>
      <c r="FNC22" s="341"/>
      <c r="FND22" s="341"/>
      <c r="FNE22" s="341"/>
      <c r="FNF22" s="341"/>
      <c r="FNG22" s="341"/>
      <c r="FNH22" s="341"/>
      <c r="FNI22" s="341"/>
      <c r="FNJ22" s="341"/>
      <c r="FNK22" s="341"/>
      <c r="FNL22" s="341"/>
      <c r="FNM22" s="341"/>
      <c r="FNN22" s="341"/>
      <c r="FNO22" s="341"/>
      <c r="FNP22" s="341"/>
      <c r="FNQ22" s="341"/>
      <c r="FNR22" s="341"/>
      <c r="FNS22" s="341"/>
      <c r="FNT22" s="341"/>
      <c r="FNU22" s="341"/>
      <c r="FNV22" s="341"/>
      <c r="FNW22" s="341"/>
      <c r="FNX22" s="341"/>
      <c r="FNY22" s="341"/>
      <c r="FNZ22" s="341"/>
      <c r="FOA22" s="341"/>
      <c r="FOB22" s="341"/>
      <c r="FOC22" s="341"/>
      <c r="FOD22" s="341"/>
      <c r="FOE22" s="341"/>
      <c r="FOF22" s="341"/>
      <c r="FOG22" s="341"/>
      <c r="FOH22" s="341"/>
      <c r="FOI22" s="341"/>
      <c r="FOJ22" s="341"/>
      <c r="FOK22" s="341"/>
      <c r="FOL22" s="341"/>
      <c r="FOM22" s="341"/>
      <c r="FON22" s="341"/>
      <c r="FOO22" s="341"/>
      <c r="FOP22" s="341"/>
      <c r="FOQ22" s="341"/>
      <c r="FOR22" s="341"/>
      <c r="FOS22" s="341"/>
      <c r="FOT22" s="341"/>
      <c r="FOU22" s="341"/>
      <c r="FOV22" s="341"/>
      <c r="FOW22" s="341"/>
      <c r="FOX22" s="341"/>
      <c r="FOY22" s="341"/>
      <c r="FOZ22" s="341"/>
      <c r="FPA22" s="341"/>
      <c r="FPB22" s="341"/>
      <c r="FPC22" s="341"/>
      <c r="FPD22" s="341"/>
      <c r="FPE22" s="341"/>
      <c r="FPF22" s="341"/>
      <c r="FPG22" s="341"/>
      <c r="FPH22" s="341"/>
      <c r="FPI22" s="341"/>
      <c r="FPJ22" s="341"/>
      <c r="FPK22" s="341"/>
      <c r="FPL22" s="341"/>
      <c r="FPM22" s="341"/>
      <c r="FPN22" s="341"/>
      <c r="FPO22" s="341"/>
      <c r="FPP22" s="341"/>
      <c r="FPQ22" s="341"/>
      <c r="FPR22" s="341"/>
      <c r="FPS22" s="341"/>
      <c r="FPT22" s="341"/>
      <c r="FPU22" s="341"/>
      <c r="FPV22" s="341"/>
      <c r="FPW22" s="341"/>
      <c r="FPX22" s="341"/>
      <c r="FPY22" s="341"/>
      <c r="FPZ22" s="341"/>
      <c r="FQA22" s="341"/>
      <c r="FQB22" s="341"/>
      <c r="FQC22" s="341"/>
      <c r="FQD22" s="341"/>
      <c r="FQE22" s="341"/>
      <c r="FQF22" s="341"/>
      <c r="FQG22" s="341"/>
      <c r="FQH22" s="341"/>
      <c r="FQI22" s="341"/>
      <c r="FQJ22" s="341"/>
      <c r="FQK22" s="341"/>
      <c r="FQL22" s="341"/>
      <c r="FQM22" s="341"/>
      <c r="FQN22" s="341"/>
      <c r="FQO22" s="341"/>
      <c r="FQP22" s="341"/>
      <c r="FQQ22" s="341"/>
      <c r="FQR22" s="341"/>
      <c r="FQS22" s="341"/>
      <c r="FQT22" s="341"/>
      <c r="FQU22" s="341"/>
      <c r="FQV22" s="341"/>
      <c r="FQW22" s="341"/>
      <c r="FQX22" s="341"/>
      <c r="FQY22" s="341"/>
      <c r="FQZ22" s="341"/>
      <c r="FRA22" s="341"/>
      <c r="FRB22" s="341"/>
      <c r="FRC22" s="341"/>
      <c r="FRD22" s="341"/>
      <c r="FRE22" s="341"/>
      <c r="FRF22" s="341"/>
      <c r="FRG22" s="341"/>
      <c r="FRH22" s="341"/>
      <c r="FRI22" s="341"/>
      <c r="FRJ22" s="341"/>
      <c r="FRK22" s="341"/>
      <c r="FRL22" s="341"/>
      <c r="FRM22" s="341"/>
      <c r="FRN22" s="341"/>
      <c r="FRO22" s="341"/>
      <c r="FRP22" s="341"/>
      <c r="FRQ22" s="341"/>
      <c r="FRR22" s="341"/>
      <c r="FRS22" s="341"/>
      <c r="FRT22" s="341"/>
      <c r="FRU22" s="341"/>
      <c r="FRV22" s="341"/>
      <c r="FRW22" s="341"/>
      <c r="FRX22" s="341"/>
      <c r="FRY22" s="341"/>
      <c r="FRZ22" s="341"/>
      <c r="FSA22" s="341"/>
      <c r="FSB22" s="341"/>
      <c r="FSC22" s="341"/>
      <c r="FSD22" s="341"/>
      <c r="FSE22" s="341"/>
      <c r="FSF22" s="341"/>
      <c r="FSG22" s="341"/>
      <c r="FSH22" s="341"/>
      <c r="FSI22" s="341"/>
      <c r="FSJ22" s="341"/>
      <c r="FSK22" s="341"/>
      <c r="FSL22" s="341"/>
      <c r="FSM22" s="341"/>
      <c r="FSN22" s="341"/>
      <c r="FSO22" s="341"/>
      <c r="FSP22" s="341"/>
      <c r="FSQ22" s="341"/>
      <c r="FSR22" s="341"/>
      <c r="FSS22" s="341"/>
      <c r="FST22" s="341"/>
      <c r="FSU22" s="341"/>
      <c r="FSV22" s="341"/>
      <c r="FSW22" s="341"/>
      <c r="FSX22" s="341"/>
      <c r="FSY22" s="341"/>
      <c r="FSZ22" s="341"/>
      <c r="FTA22" s="341"/>
      <c r="FTB22" s="341"/>
      <c r="FTC22" s="341"/>
      <c r="FTD22" s="341"/>
      <c r="FTE22" s="341"/>
      <c r="FTF22" s="341"/>
      <c r="FTG22" s="341"/>
      <c r="FTH22" s="341"/>
      <c r="FTI22" s="341"/>
      <c r="FTJ22" s="341"/>
      <c r="FTK22" s="341"/>
      <c r="FTL22" s="341"/>
      <c r="FTM22" s="341"/>
      <c r="FTN22" s="341"/>
      <c r="FTO22" s="341"/>
      <c r="FTP22" s="341"/>
      <c r="FTQ22" s="341"/>
      <c r="FTR22" s="341"/>
      <c r="FTS22" s="341"/>
      <c r="FTT22" s="341"/>
      <c r="FTU22" s="341"/>
      <c r="FTV22" s="341"/>
      <c r="FTW22" s="341"/>
      <c r="FTX22" s="341"/>
      <c r="FTY22" s="341"/>
      <c r="FTZ22" s="341"/>
      <c r="FUA22" s="341"/>
      <c r="FUB22" s="341"/>
      <c r="FUC22" s="341"/>
      <c r="FUD22" s="341"/>
      <c r="FUE22" s="341"/>
      <c r="FUF22" s="341"/>
      <c r="FUG22" s="341"/>
      <c r="FUH22" s="341"/>
      <c r="FUI22" s="341"/>
      <c r="FUJ22" s="341"/>
      <c r="FUK22" s="341"/>
      <c r="FUL22" s="341"/>
      <c r="FUM22" s="341"/>
      <c r="FUN22" s="341"/>
      <c r="FUO22" s="341"/>
      <c r="FUP22" s="341"/>
      <c r="FUQ22" s="341"/>
      <c r="FUR22" s="341"/>
      <c r="FUS22" s="341"/>
      <c r="FUT22" s="341"/>
      <c r="FUU22" s="341"/>
      <c r="FUV22" s="341"/>
      <c r="FUW22" s="341"/>
      <c r="FUX22" s="341"/>
      <c r="FUY22" s="341"/>
      <c r="FUZ22" s="341"/>
      <c r="FVA22" s="341"/>
      <c r="FVB22" s="341"/>
      <c r="FVC22" s="341"/>
      <c r="FVD22" s="341"/>
      <c r="FVE22" s="341"/>
      <c r="FVF22" s="341"/>
      <c r="FVG22" s="341"/>
      <c r="FVH22" s="341"/>
      <c r="FVI22" s="341"/>
      <c r="FVJ22" s="341"/>
      <c r="FVK22" s="341"/>
      <c r="FVL22" s="341"/>
      <c r="FVM22" s="341"/>
      <c r="FVN22" s="341"/>
      <c r="FVO22" s="341"/>
      <c r="FVP22" s="341"/>
      <c r="FVQ22" s="341"/>
      <c r="FVR22" s="341"/>
      <c r="FVS22" s="341"/>
      <c r="FVT22" s="341"/>
      <c r="FVU22" s="341"/>
      <c r="FVV22" s="341"/>
      <c r="FVW22" s="341"/>
      <c r="FVX22" s="341"/>
      <c r="FVY22" s="341"/>
      <c r="FVZ22" s="341"/>
      <c r="FWA22" s="341"/>
      <c r="FWB22" s="341"/>
      <c r="FWC22" s="341"/>
      <c r="FWD22" s="341"/>
      <c r="FWE22" s="341"/>
      <c r="FWF22" s="341"/>
      <c r="FWG22" s="341"/>
      <c r="FWH22" s="341"/>
      <c r="FWI22" s="341"/>
      <c r="FWJ22" s="341"/>
      <c r="FWK22" s="341"/>
      <c r="FWL22" s="341"/>
      <c r="FWM22" s="341"/>
      <c r="FWN22" s="341"/>
      <c r="FWO22" s="341"/>
      <c r="FWP22" s="341"/>
      <c r="FWQ22" s="341"/>
      <c r="FWR22" s="341"/>
      <c r="FWS22" s="341"/>
      <c r="FWT22" s="341"/>
      <c r="FWU22" s="341"/>
      <c r="FWV22" s="341"/>
      <c r="FWW22" s="341"/>
      <c r="FWX22" s="341"/>
      <c r="FWY22" s="341"/>
      <c r="FWZ22" s="341"/>
      <c r="FXA22" s="341"/>
      <c r="FXB22" s="341"/>
      <c r="FXC22" s="341"/>
      <c r="FXD22" s="341"/>
      <c r="FXE22" s="341"/>
      <c r="FXF22" s="341"/>
      <c r="FXG22" s="341"/>
      <c r="FXH22" s="341"/>
      <c r="FXI22" s="341"/>
      <c r="FXJ22" s="341"/>
      <c r="FXK22" s="341"/>
      <c r="FXL22" s="341"/>
      <c r="FXM22" s="341"/>
      <c r="FXN22" s="341"/>
      <c r="FXO22" s="341"/>
      <c r="FXP22" s="341"/>
      <c r="FXQ22" s="341"/>
      <c r="FXR22" s="341"/>
      <c r="FXS22" s="341"/>
      <c r="FXT22" s="341"/>
      <c r="FXU22" s="341"/>
      <c r="FXV22" s="341"/>
      <c r="FXW22" s="341"/>
      <c r="FXX22" s="341"/>
      <c r="FXY22" s="341"/>
      <c r="FXZ22" s="341"/>
      <c r="FYA22" s="341"/>
      <c r="FYB22" s="341"/>
      <c r="FYC22" s="341"/>
      <c r="FYD22" s="341"/>
      <c r="FYE22" s="341"/>
      <c r="FYF22" s="341"/>
      <c r="FYG22" s="341"/>
      <c r="FYH22" s="341"/>
      <c r="FYI22" s="341"/>
      <c r="FYJ22" s="341"/>
      <c r="FYK22" s="341"/>
      <c r="FYL22" s="341"/>
      <c r="FYM22" s="341"/>
      <c r="FYN22" s="341"/>
      <c r="FYO22" s="341"/>
      <c r="FYP22" s="341"/>
      <c r="FYQ22" s="341"/>
      <c r="FYR22" s="341"/>
      <c r="FYS22" s="341"/>
      <c r="FYT22" s="341"/>
      <c r="FYU22" s="341"/>
      <c r="FYV22" s="341"/>
      <c r="FYW22" s="341"/>
      <c r="FYX22" s="341"/>
      <c r="FYY22" s="341"/>
      <c r="FYZ22" s="341"/>
      <c r="FZA22" s="341"/>
      <c r="FZB22" s="341"/>
      <c r="FZC22" s="341"/>
      <c r="FZD22" s="341"/>
      <c r="FZE22" s="341"/>
      <c r="FZF22" s="341"/>
      <c r="FZG22" s="341"/>
      <c r="FZH22" s="341"/>
      <c r="FZI22" s="341"/>
      <c r="FZJ22" s="341"/>
      <c r="FZK22" s="341"/>
      <c r="FZL22" s="341"/>
      <c r="FZM22" s="341"/>
      <c r="FZN22" s="341"/>
      <c r="FZO22" s="341"/>
      <c r="FZP22" s="341"/>
      <c r="FZQ22" s="341"/>
      <c r="FZR22" s="341"/>
      <c r="FZS22" s="341"/>
      <c r="FZT22" s="341"/>
      <c r="FZU22" s="341"/>
      <c r="FZV22" s="341"/>
      <c r="FZW22" s="341"/>
      <c r="FZX22" s="341"/>
      <c r="FZY22" s="341"/>
      <c r="FZZ22" s="341"/>
      <c r="GAA22" s="341"/>
      <c r="GAB22" s="341"/>
      <c r="GAC22" s="341"/>
      <c r="GAD22" s="341"/>
      <c r="GAE22" s="341"/>
      <c r="GAF22" s="341"/>
      <c r="GAG22" s="341"/>
      <c r="GAH22" s="341"/>
      <c r="GAI22" s="341"/>
      <c r="GAJ22" s="341"/>
      <c r="GAK22" s="341"/>
      <c r="GAL22" s="341"/>
      <c r="GAM22" s="341"/>
      <c r="GAN22" s="341"/>
      <c r="GAO22" s="341"/>
      <c r="GAP22" s="341"/>
      <c r="GAQ22" s="341"/>
      <c r="GAR22" s="341"/>
      <c r="GAS22" s="341"/>
      <c r="GAT22" s="341"/>
      <c r="GAU22" s="341"/>
      <c r="GAV22" s="341"/>
      <c r="GAW22" s="341"/>
      <c r="GAX22" s="341"/>
      <c r="GAY22" s="341"/>
      <c r="GAZ22" s="341"/>
      <c r="GBA22" s="341"/>
      <c r="GBB22" s="341"/>
      <c r="GBC22" s="341"/>
      <c r="GBD22" s="341"/>
      <c r="GBE22" s="341"/>
      <c r="GBF22" s="341"/>
      <c r="GBG22" s="341"/>
      <c r="GBH22" s="341"/>
      <c r="GBI22" s="341"/>
      <c r="GBJ22" s="341"/>
      <c r="GBK22" s="341"/>
      <c r="GBL22" s="341"/>
      <c r="GBM22" s="341"/>
      <c r="GBN22" s="341"/>
      <c r="GBO22" s="341"/>
      <c r="GBP22" s="341"/>
      <c r="GBQ22" s="341"/>
      <c r="GBR22" s="341"/>
      <c r="GBS22" s="341"/>
      <c r="GBT22" s="341"/>
      <c r="GBU22" s="341"/>
      <c r="GBV22" s="341"/>
      <c r="GBW22" s="341"/>
      <c r="GBX22" s="341"/>
      <c r="GBY22" s="341"/>
      <c r="GBZ22" s="341"/>
      <c r="GCA22" s="341"/>
      <c r="GCB22" s="341"/>
      <c r="GCC22" s="341"/>
      <c r="GCD22" s="341"/>
      <c r="GCE22" s="341"/>
      <c r="GCF22" s="341"/>
      <c r="GCG22" s="341"/>
      <c r="GCH22" s="341"/>
      <c r="GCI22" s="341"/>
      <c r="GCJ22" s="341"/>
      <c r="GCK22" s="341"/>
      <c r="GCL22" s="341"/>
      <c r="GCM22" s="341"/>
      <c r="GCN22" s="341"/>
      <c r="GCO22" s="341"/>
      <c r="GCP22" s="341"/>
      <c r="GCQ22" s="341"/>
      <c r="GCR22" s="341"/>
      <c r="GCS22" s="341"/>
      <c r="GCT22" s="341"/>
      <c r="GCU22" s="341"/>
      <c r="GCV22" s="341"/>
      <c r="GCW22" s="341"/>
      <c r="GCX22" s="341"/>
      <c r="GCY22" s="341"/>
      <c r="GCZ22" s="341"/>
      <c r="GDA22" s="341"/>
      <c r="GDB22" s="341"/>
      <c r="GDC22" s="341"/>
      <c r="GDD22" s="341"/>
      <c r="GDE22" s="341"/>
      <c r="GDF22" s="341"/>
      <c r="GDG22" s="341"/>
      <c r="GDH22" s="341"/>
      <c r="GDI22" s="341"/>
      <c r="GDJ22" s="341"/>
      <c r="GDK22" s="341"/>
      <c r="GDL22" s="341"/>
      <c r="GDM22" s="341"/>
      <c r="GDN22" s="341"/>
      <c r="GDO22" s="341"/>
      <c r="GDP22" s="341"/>
      <c r="GDQ22" s="341"/>
      <c r="GDR22" s="341"/>
      <c r="GDS22" s="341"/>
      <c r="GDT22" s="341"/>
      <c r="GDU22" s="341"/>
      <c r="GDV22" s="341"/>
      <c r="GDW22" s="341"/>
      <c r="GDX22" s="341"/>
      <c r="GDY22" s="341"/>
      <c r="GDZ22" s="341"/>
      <c r="GEA22" s="341"/>
      <c r="GEB22" s="341"/>
      <c r="GEC22" s="341"/>
      <c r="GED22" s="341"/>
      <c r="GEE22" s="341"/>
      <c r="GEF22" s="341"/>
      <c r="GEG22" s="341"/>
      <c r="GEH22" s="341"/>
      <c r="GEI22" s="341"/>
      <c r="GEJ22" s="341"/>
      <c r="GEK22" s="341"/>
      <c r="GEL22" s="341"/>
      <c r="GEM22" s="341"/>
      <c r="GEN22" s="341"/>
      <c r="GEO22" s="341"/>
      <c r="GEP22" s="341"/>
      <c r="GEQ22" s="341"/>
      <c r="GER22" s="341"/>
      <c r="GES22" s="341"/>
      <c r="GET22" s="341"/>
      <c r="GEU22" s="341"/>
      <c r="GEV22" s="341"/>
      <c r="GEW22" s="341"/>
      <c r="GEX22" s="341"/>
      <c r="GEY22" s="341"/>
      <c r="GEZ22" s="341"/>
      <c r="GFA22" s="341"/>
      <c r="GFB22" s="341"/>
      <c r="GFC22" s="341"/>
      <c r="GFD22" s="341"/>
      <c r="GFE22" s="341"/>
      <c r="GFF22" s="341"/>
      <c r="GFG22" s="341"/>
      <c r="GFH22" s="341"/>
      <c r="GFI22" s="341"/>
      <c r="GFJ22" s="341"/>
      <c r="GFK22" s="341"/>
      <c r="GFL22" s="341"/>
      <c r="GFM22" s="341"/>
      <c r="GFN22" s="341"/>
      <c r="GFO22" s="341"/>
      <c r="GFP22" s="341"/>
      <c r="GFQ22" s="341"/>
      <c r="GFR22" s="341"/>
      <c r="GFS22" s="341"/>
      <c r="GFT22" s="341"/>
      <c r="GFU22" s="341"/>
      <c r="GFV22" s="341"/>
      <c r="GFW22" s="341"/>
      <c r="GFX22" s="341"/>
      <c r="GFY22" s="341"/>
      <c r="GFZ22" s="341"/>
      <c r="GGA22" s="341"/>
      <c r="GGB22" s="341"/>
      <c r="GGC22" s="341"/>
      <c r="GGD22" s="341"/>
      <c r="GGE22" s="341"/>
      <c r="GGF22" s="341"/>
      <c r="GGG22" s="341"/>
      <c r="GGH22" s="341"/>
      <c r="GGI22" s="341"/>
      <c r="GGJ22" s="341"/>
      <c r="GGK22" s="341"/>
      <c r="GGL22" s="341"/>
      <c r="GGM22" s="341"/>
      <c r="GGN22" s="341"/>
      <c r="GGO22" s="341"/>
      <c r="GGP22" s="341"/>
      <c r="GGQ22" s="341"/>
      <c r="GGR22" s="341"/>
      <c r="GGS22" s="341"/>
      <c r="GGT22" s="341"/>
      <c r="GGU22" s="341"/>
      <c r="GGV22" s="341"/>
      <c r="GGW22" s="341"/>
      <c r="GGX22" s="341"/>
      <c r="GGY22" s="341"/>
      <c r="GGZ22" s="341"/>
      <c r="GHA22" s="341"/>
      <c r="GHB22" s="341"/>
      <c r="GHC22" s="341"/>
      <c r="GHD22" s="341"/>
      <c r="GHE22" s="341"/>
      <c r="GHF22" s="341"/>
      <c r="GHG22" s="341"/>
      <c r="GHH22" s="341"/>
      <c r="GHI22" s="341"/>
      <c r="GHJ22" s="341"/>
      <c r="GHK22" s="341"/>
      <c r="GHL22" s="341"/>
      <c r="GHM22" s="341"/>
      <c r="GHN22" s="341"/>
      <c r="GHO22" s="341"/>
      <c r="GHP22" s="341"/>
      <c r="GHQ22" s="341"/>
      <c r="GHR22" s="341"/>
      <c r="GHS22" s="341"/>
      <c r="GHT22" s="341"/>
      <c r="GHU22" s="341"/>
      <c r="GHV22" s="341"/>
      <c r="GHW22" s="341"/>
      <c r="GHX22" s="341"/>
      <c r="GHY22" s="341"/>
      <c r="GHZ22" s="341"/>
      <c r="GIA22" s="341"/>
      <c r="GIB22" s="341"/>
      <c r="GIC22" s="341"/>
      <c r="GID22" s="341"/>
      <c r="GIE22" s="341"/>
      <c r="GIF22" s="341"/>
      <c r="GIG22" s="341"/>
      <c r="GIH22" s="341"/>
      <c r="GII22" s="341"/>
      <c r="GIJ22" s="341"/>
      <c r="GIK22" s="341"/>
      <c r="GIL22" s="341"/>
      <c r="GIM22" s="341"/>
      <c r="GIN22" s="341"/>
      <c r="GIO22" s="341"/>
      <c r="GIP22" s="341"/>
      <c r="GIQ22" s="341"/>
      <c r="GIR22" s="341"/>
      <c r="GIS22" s="341"/>
      <c r="GIT22" s="341"/>
      <c r="GIU22" s="341"/>
      <c r="GIV22" s="341"/>
      <c r="GIW22" s="341"/>
      <c r="GIX22" s="341"/>
      <c r="GIY22" s="341"/>
      <c r="GIZ22" s="341"/>
      <c r="GJA22" s="341"/>
      <c r="GJB22" s="341"/>
      <c r="GJC22" s="341"/>
      <c r="GJD22" s="341"/>
      <c r="GJE22" s="341"/>
      <c r="GJF22" s="341"/>
      <c r="GJG22" s="341"/>
      <c r="GJH22" s="341"/>
      <c r="GJI22" s="341"/>
      <c r="GJJ22" s="341"/>
      <c r="GJK22" s="341"/>
      <c r="GJL22" s="341"/>
      <c r="GJM22" s="341"/>
      <c r="GJN22" s="341"/>
      <c r="GJO22" s="341"/>
      <c r="GJP22" s="341"/>
      <c r="GJQ22" s="341"/>
      <c r="GJR22" s="341"/>
      <c r="GJS22" s="341"/>
      <c r="GJT22" s="341"/>
      <c r="GJU22" s="341"/>
      <c r="GJV22" s="341"/>
      <c r="GJW22" s="341"/>
      <c r="GJX22" s="341"/>
      <c r="GJY22" s="341"/>
      <c r="GJZ22" s="341"/>
      <c r="GKA22" s="341"/>
      <c r="GKB22" s="341"/>
      <c r="GKC22" s="341"/>
      <c r="GKD22" s="341"/>
      <c r="GKE22" s="341"/>
      <c r="GKF22" s="341"/>
      <c r="GKG22" s="341"/>
      <c r="GKH22" s="341"/>
      <c r="GKI22" s="341"/>
      <c r="GKJ22" s="341"/>
      <c r="GKK22" s="341"/>
      <c r="GKL22" s="341"/>
      <c r="GKM22" s="341"/>
      <c r="GKN22" s="341"/>
      <c r="GKO22" s="341"/>
      <c r="GKP22" s="341"/>
      <c r="GKQ22" s="341"/>
      <c r="GKR22" s="341"/>
      <c r="GKS22" s="341"/>
      <c r="GKT22" s="341"/>
      <c r="GKU22" s="341"/>
      <c r="GKV22" s="341"/>
      <c r="GKW22" s="341"/>
      <c r="GKX22" s="341"/>
      <c r="GKY22" s="341"/>
      <c r="GKZ22" s="341"/>
      <c r="GLA22" s="341"/>
      <c r="GLB22" s="341"/>
      <c r="GLC22" s="341"/>
      <c r="GLD22" s="341"/>
      <c r="GLE22" s="341"/>
      <c r="GLF22" s="341"/>
      <c r="GLG22" s="341"/>
      <c r="GLH22" s="341"/>
      <c r="GLI22" s="341"/>
      <c r="GLJ22" s="341"/>
      <c r="GLK22" s="341"/>
      <c r="GLL22" s="341"/>
      <c r="GLM22" s="341"/>
      <c r="GLN22" s="341"/>
      <c r="GLO22" s="341"/>
      <c r="GLP22" s="341"/>
      <c r="GLQ22" s="341"/>
      <c r="GLR22" s="341"/>
      <c r="GLS22" s="341"/>
      <c r="GLT22" s="341"/>
      <c r="GLU22" s="341"/>
      <c r="GLV22" s="341"/>
      <c r="GLW22" s="341"/>
      <c r="GLX22" s="341"/>
      <c r="GLY22" s="341"/>
      <c r="GLZ22" s="341"/>
      <c r="GMA22" s="341"/>
      <c r="GMB22" s="341"/>
      <c r="GMC22" s="341"/>
      <c r="GMD22" s="341"/>
      <c r="GME22" s="341"/>
      <c r="GMF22" s="341"/>
      <c r="GMG22" s="341"/>
      <c r="GMH22" s="341"/>
      <c r="GMI22" s="341"/>
      <c r="GMJ22" s="341"/>
      <c r="GMK22" s="341"/>
      <c r="GML22" s="341"/>
      <c r="GMM22" s="341"/>
      <c r="GMN22" s="341"/>
      <c r="GMO22" s="341"/>
      <c r="GMP22" s="341"/>
      <c r="GMQ22" s="341"/>
      <c r="GMR22" s="341"/>
      <c r="GMS22" s="341"/>
      <c r="GMT22" s="341"/>
      <c r="GMU22" s="341"/>
      <c r="GMV22" s="341"/>
      <c r="GMW22" s="341"/>
      <c r="GMX22" s="341"/>
      <c r="GMY22" s="341"/>
      <c r="GMZ22" s="341"/>
      <c r="GNA22" s="341"/>
      <c r="GNB22" s="341"/>
      <c r="GNC22" s="341"/>
      <c r="GND22" s="341"/>
      <c r="GNE22" s="341"/>
      <c r="GNF22" s="341"/>
      <c r="GNG22" s="341"/>
      <c r="GNH22" s="341"/>
      <c r="GNI22" s="341"/>
      <c r="GNJ22" s="341"/>
      <c r="GNK22" s="341"/>
      <c r="GNL22" s="341"/>
      <c r="GNM22" s="341"/>
      <c r="GNN22" s="341"/>
      <c r="GNO22" s="341"/>
      <c r="GNP22" s="341"/>
      <c r="GNQ22" s="341"/>
      <c r="GNR22" s="341"/>
      <c r="GNS22" s="341"/>
      <c r="GNT22" s="341"/>
      <c r="GNU22" s="341"/>
      <c r="GNV22" s="341"/>
      <c r="GNW22" s="341"/>
      <c r="GNX22" s="341"/>
      <c r="GNY22" s="341"/>
      <c r="GNZ22" s="341"/>
      <c r="GOA22" s="341"/>
      <c r="GOB22" s="341"/>
      <c r="GOC22" s="341"/>
      <c r="GOD22" s="341"/>
      <c r="GOE22" s="341"/>
      <c r="GOF22" s="341"/>
      <c r="GOG22" s="341"/>
      <c r="GOH22" s="341"/>
      <c r="GOI22" s="341"/>
      <c r="GOJ22" s="341"/>
      <c r="GOK22" s="341"/>
      <c r="GOL22" s="341"/>
      <c r="GOM22" s="341"/>
      <c r="GON22" s="341"/>
      <c r="GOO22" s="341"/>
      <c r="GOP22" s="341"/>
      <c r="GOQ22" s="341"/>
      <c r="GOR22" s="341"/>
      <c r="GOS22" s="341"/>
      <c r="GOT22" s="341"/>
      <c r="GOU22" s="341"/>
      <c r="GOV22" s="341"/>
      <c r="GOW22" s="341"/>
      <c r="GOX22" s="341"/>
      <c r="GOY22" s="341"/>
      <c r="GOZ22" s="341"/>
      <c r="GPA22" s="341"/>
      <c r="GPB22" s="341"/>
      <c r="GPC22" s="341"/>
      <c r="GPD22" s="341"/>
      <c r="GPE22" s="341"/>
      <c r="GPF22" s="341"/>
      <c r="GPG22" s="341"/>
      <c r="GPH22" s="341"/>
      <c r="GPI22" s="341"/>
      <c r="GPJ22" s="341"/>
      <c r="GPK22" s="341"/>
      <c r="GPL22" s="341"/>
      <c r="GPM22" s="341"/>
      <c r="GPN22" s="341"/>
      <c r="GPO22" s="341"/>
      <c r="GPP22" s="341"/>
      <c r="GPQ22" s="341"/>
      <c r="GPR22" s="341"/>
      <c r="GPS22" s="341"/>
      <c r="GPT22" s="341"/>
      <c r="GPU22" s="341"/>
      <c r="GPV22" s="341"/>
      <c r="GPW22" s="341"/>
      <c r="GPX22" s="341"/>
      <c r="GPY22" s="341"/>
      <c r="GPZ22" s="341"/>
      <c r="GQA22" s="341"/>
      <c r="GQB22" s="341"/>
      <c r="GQC22" s="341"/>
      <c r="GQD22" s="341"/>
      <c r="GQE22" s="341"/>
      <c r="GQF22" s="341"/>
      <c r="GQG22" s="341"/>
      <c r="GQH22" s="341"/>
      <c r="GQI22" s="341"/>
      <c r="GQJ22" s="341"/>
      <c r="GQK22" s="341"/>
      <c r="GQL22" s="341"/>
      <c r="GQM22" s="341"/>
      <c r="GQN22" s="341"/>
      <c r="GQO22" s="341"/>
      <c r="GQP22" s="341"/>
      <c r="GQQ22" s="341"/>
      <c r="GQR22" s="341"/>
      <c r="GQS22" s="341"/>
      <c r="GQT22" s="341"/>
      <c r="GQU22" s="341"/>
      <c r="GQV22" s="341"/>
      <c r="GQW22" s="341"/>
      <c r="GQX22" s="341"/>
      <c r="GQY22" s="341"/>
      <c r="GQZ22" s="341"/>
      <c r="GRA22" s="341"/>
      <c r="GRB22" s="341"/>
      <c r="GRC22" s="341"/>
      <c r="GRD22" s="341"/>
      <c r="GRE22" s="341"/>
      <c r="GRF22" s="341"/>
      <c r="GRG22" s="341"/>
      <c r="GRH22" s="341"/>
      <c r="GRI22" s="341"/>
      <c r="GRJ22" s="341"/>
      <c r="GRK22" s="341"/>
      <c r="GRL22" s="341"/>
      <c r="GRM22" s="341"/>
      <c r="GRN22" s="341"/>
      <c r="GRO22" s="341"/>
      <c r="GRP22" s="341"/>
      <c r="GRQ22" s="341"/>
      <c r="GRR22" s="341"/>
      <c r="GRS22" s="341"/>
      <c r="GRT22" s="341"/>
      <c r="GRU22" s="341"/>
      <c r="GRV22" s="341"/>
      <c r="GRW22" s="341"/>
      <c r="GRX22" s="341"/>
      <c r="GRY22" s="341"/>
      <c r="GRZ22" s="341"/>
      <c r="GSA22" s="341"/>
      <c r="GSB22" s="341"/>
      <c r="GSC22" s="341"/>
      <c r="GSD22" s="341"/>
      <c r="GSE22" s="341"/>
      <c r="GSF22" s="341"/>
      <c r="GSG22" s="341"/>
      <c r="GSH22" s="341"/>
      <c r="GSI22" s="341"/>
      <c r="GSJ22" s="341"/>
      <c r="GSK22" s="341"/>
      <c r="GSL22" s="341"/>
      <c r="GSM22" s="341"/>
      <c r="GSN22" s="341"/>
      <c r="GSO22" s="341"/>
      <c r="GSP22" s="341"/>
      <c r="GSQ22" s="341"/>
      <c r="GSR22" s="341"/>
      <c r="GSS22" s="341"/>
      <c r="GST22" s="341"/>
      <c r="GSU22" s="341"/>
      <c r="GSV22" s="341"/>
      <c r="GSW22" s="341"/>
      <c r="GSX22" s="341"/>
      <c r="GSY22" s="341"/>
      <c r="GSZ22" s="341"/>
      <c r="GTA22" s="341"/>
      <c r="GTB22" s="341"/>
      <c r="GTC22" s="341"/>
      <c r="GTD22" s="341"/>
      <c r="GTE22" s="341"/>
      <c r="GTF22" s="341"/>
      <c r="GTG22" s="341"/>
      <c r="GTH22" s="341"/>
      <c r="GTI22" s="341"/>
      <c r="GTJ22" s="341"/>
      <c r="GTK22" s="341"/>
      <c r="GTL22" s="341"/>
      <c r="GTM22" s="341"/>
      <c r="GTN22" s="341"/>
      <c r="GTO22" s="341"/>
      <c r="GTP22" s="341"/>
      <c r="GTQ22" s="341"/>
      <c r="GTR22" s="341"/>
      <c r="GTS22" s="341"/>
      <c r="GTT22" s="341"/>
      <c r="GTU22" s="341"/>
      <c r="GTV22" s="341"/>
      <c r="GTW22" s="341"/>
      <c r="GTX22" s="341"/>
      <c r="GTY22" s="341"/>
      <c r="GTZ22" s="341"/>
      <c r="GUA22" s="341"/>
      <c r="GUB22" s="341"/>
      <c r="GUC22" s="341"/>
      <c r="GUD22" s="341"/>
      <c r="GUE22" s="341"/>
      <c r="GUF22" s="341"/>
      <c r="GUG22" s="341"/>
      <c r="GUH22" s="341"/>
      <c r="GUI22" s="341"/>
      <c r="GUJ22" s="341"/>
      <c r="GUK22" s="341"/>
      <c r="GUL22" s="341"/>
      <c r="GUM22" s="341"/>
      <c r="GUN22" s="341"/>
      <c r="GUO22" s="341"/>
      <c r="GUP22" s="341"/>
      <c r="GUQ22" s="341"/>
      <c r="GUR22" s="341"/>
      <c r="GUS22" s="341"/>
      <c r="GUT22" s="341"/>
      <c r="GUU22" s="341"/>
      <c r="GUV22" s="341"/>
      <c r="GUW22" s="341"/>
      <c r="GUX22" s="341"/>
      <c r="GUY22" s="341"/>
      <c r="GUZ22" s="341"/>
      <c r="GVA22" s="341"/>
      <c r="GVB22" s="341"/>
      <c r="GVC22" s="341"/>
      <c r="GVD22" s="341"/>
      <c r="GVE22" s="341"/>
      <c r="GVF22" s="341"/>
      <c r="GVG22" s="341"/>
      <c r="GVH22" s="341"/>
      <c r="GVI22" s="341"/>
      <c r="GVJ22" s="341"/>
      <c r="GVK22" s="341"/>
      <c r="GVL22" s="341"/>
      <c r="GVM22" s="341"/>
      <c r="GVN22" s="341"/>
      <c r="GVO22" s="341"/>
      <c r="GVP22" s="341"/>
      <c r="GVQ22" s="341"/>
      <c r="GVR22" s="341"/>
      <c r="GVS22" s="341"/>
      <c r="GVT22" s="341"/>
      <c r="GVU22" s="341"/>
      <c r="GVV22" s="341"/>
      <c r="GVW22" s="341"/>
      <c r="GVX22" s="341"/>
      <c r="GVY22" s="341"/>
      <c r="GVZ22" s="341"/>
      <c r="GWA22" s="341"/>
      <c r="GWB22" s="341"/>
      <c r="GWC22" s="341"/>
      <c r="GWD22" s="341"/>
      <c r="GWE22" s="341"/>
      <c r="GWF22" s="341"/>
      <c r="GWG22" s="341"/>
      <c r="GWH22" s="341"/>
      <c r="GWI22" s="341"/>
      <c r="GWJ22" s="341"/>
      <c r="GWK22" s="341"/>
      <c r="GWL22" s="341"/>
      <c r="GWM22" s="341"/>
      <c r="GWN22" s="341"/>
      <c r="GWO22" s="341"/>
      <c r="GWP22" s="341"/>
      <c r="GWQ22" s="341"/>
      <c r="GWR22" s="341"/>
      <c r="GWS22" s="341"/>
      <c r="GWT22" s="341"/>
      <c r="GWU22" s="341"/>
      <c r="GWV22" s="341"/>
      <c r="GWW22" s="341"/>
      <c r="GWX22" s="341"/>
      <c r="GWY22" s="341"/>
      <c r="GWZ22" s="341"/>
      <c r="GXA22" s="341"/>
      <c r="GXB22" s="341"/>
      <c r="GXC22" s="341"/>
      <c r="GXD22" s="341"/>
      <c r="GXE22" s="341"/>
      <c r="GXF22" s="341"/>
      <c r="GXG22" s="341"/>
      <c r="GXH22" s="341"/>
      <c r="GXI22" s="341"/>
      <c r="GXJ22" s="341"/>
      <c r="GXK22" s="341"/>
      <c r="GXL22" s="341"/>
      <c r="GXM22" s="341"/>
      <c r="GXN22" s="341"/>
      <c r="GXO22" s="341"/>
      <c r="GXP22" s="341"/>
      <c r="GXQ22" s="341"/>
      <c r="GXR22" s="341"/>
      <c r="GXS22" s="341"/>
      <c r="GXT22" s="341"/>
      <c r="GXU22" s="341"/>
      <c r="GXV22" s="341"/>
      <c r="GXW22" s="341"/>
      <c r="GXX22" s="341"/>
      <c r="GXY22" s="341"/>
      <c r="GXZ22" s="341"/>
      <c r="GYA22" s="341"/>
      <c r="GYB22" s="341"/>
      <c r="GYC22" s="341"/>
      <c r="GYD22" s="341"/>
      <c r="GYE22" s="341"/>
      <c r="GYF22" s="341"/>
      <c r="GYG22" s="341"/>
      <c r="GYH22" s="341"/>
      <c r="GYI22" s="341"/>
      <c r="GYJ22" s="341"/>
      <c r="GYK22" s="341"/>
      <c r="GYL22" s="341"/>
      <c r="GYM22" s="341"/>
      <c r="GYN22" s="341"/>
      <c r="GYO22" s="341"/>
      <c r="GYP22" s="341"/>
      <c r="GYQ22" s="341"/>
      <c r="GYR22" s="341"/>
      <c r="GYS22" s="341"/>
      <c r="GYT22" s="341"/>
      <c r="GYU22" s="341"/>
      <c r="GYV22" s="341"/>
      <c r="GYW22" s="341"/>
      <c r="GYX22" s="341"/>
      <c r="GYY22" s="341"/>
      <c r="GYZ22" s="341"/>
      <c r="GZA22" s="341"/>
      <c r="GZB22" s="341"/>
      <c r="GZC22" s="341"/>
      <c r="GZD22" s="341"/>
      <c r="GZE22" s="341"/>
      <c r="GZF22" s="341"/>
      <c r="GZG22" s="341"/>
      <c r="GZH22" s="341"/>
      <c r="GZI22" s="341"/>
      <c r="GZJ22" s="341"/>
      <c r="GZK22" s="341"/>
      <c r="GZL22" s="341"/>
      <c r="GZM22" s="341"/>
      <c r="GZN22" s="341"/>
      <c r="GZO22" s="341"/>
      <c r="GZP22" s="341"/>
      <c r="GZQ22" s="341"/>
      <c r="GZR22" s="341"/>
      <c r="GZS22" s="341"/>
      <c r="GZT22" s="341"/>
      <c r="GZU22" s="341"/>
      <c r="GZV22" s="341"/>
      <c r="GZW22" s="341"/>
      <c r="GZX22" s="341"/>
      <c r="GZY22" s="341"/>
      <c r="GZZ22" s="341"/>
      <c r="HAA22" s="341"/>
      <c r="HAB22" s="341"/>
      <c r="HAC22" s="341"/>
      <c r="HAD22" s="341"/>
      <c r="HAE22" s="341"/>
      <c r="HAF22" s="341"/>
      <c r="HAG22" s="341"/>
      <c r="HAH22" s="341"/>
      <c r="HAI22" s="341"/>
      <c r="HAJ22" s="341"/>
      <c r="HAK22" s="341"/>
      <c r="HAL22" s="341"/>
      <c r="HAM22" s="341"/>
      <c r="HAN22" s="341"/>
      <c r="HAO22" s="341"/>
      <c r="HAP22" s="341"/>
      <c r="HAQ22" s="341"/>
      <c r="HAR22" s="341"/>
      <c r="HAS22" s="341"/>
      <c r="HAT22" s="341"/>
      <c r="HAU22" s="341"/>
      <c r="HAV22" s="341"/>
      <c r="HAW22" s="341"/>
      <c r="HAX22" s="341"/>
      <c r="HAY22" s="341"/>
      <c r="HAZ22" s="341"/>
      <c r="HBA22" s="341"/>
      <c r="HBB22" s="341"/>
      <c r="HBC22" s="341"/>
      <c r="HBD22" s="341"/>
      <c r="HBE22" s="341"/>
      <c r="HBF22" s="341"/>
      <c r="HBG22" s="341"/>
      <c r="HBH22" s="341"/>
      <c r="HBI22" s="341"/>
      <c r="HBJ22" s="341"/>
      <c r="HBK22" s="341"/>
      <c r="HBL22" s="341"/>
      <c r="HBM22" s="341"/>
      <c r="HBN22" s="341"/>
      <c r="HBO22" s="341"/>
      <c r="HBP22" s="341"/>
      <c r="HBQ22" s="341"/>
      <c r="HBR22" s="341"/>
      <c r="HBS22" s="341"/>
      <c r="HBT22" s="341"/>
      <c r="HBU22" s="341"/>
      <c r="HBV22" s="341"/>
      <c r="HBW22" s="341"/>
      <c r="HBX22" s="341"/>
      <c r="HBY22" s="341"/>
      <c r="HBZ22" s="341"/>
      <c r="HCA22" s="341"/>
      <c r="HCB22" s="341"/>
      <c r="HCC22" s="341"/>
      <c r="HCD22" s="341"/>
      <c r="HCE22" s="341"/>
      <c r="HCF22" s="341"/>
      <c r="HCG22" s="341"/>
      <c r="HCH22" s="341"/>
      <c r="HCI22" s="341"/>
      <c r="HCJ22" s="341"/>
      <c r="HCK22" s="341"/>
      <c r="HCL22" s="341"/>
      <c r="HCM22" s="341"/>
      <c r="HCN22" s="341"/>
      <c r="HCO22" s="341"/>
      <c r="HCP22" s="341"/>
      <c r="HCQ22" s="341"/>
      <c r="HCR22" s="341"/>
      <c r="HCS22" s="341"/>
      <c r="HCT22" s="341"/>
      <c r="HCU22" s="341"/>
      <c r="HCV22" s="341"/>
      <c r="HCW22" s="341"/>
      <c r="HCX22" s="341"/>
      <c r="HCY22" s="341"/>
      <c r="HCZ22" s="341"/>
      <c r="HDA22" s="341"/>
      <c r="HDB22" s="341"/>
      <c r="HDC22" s="341"/>
      <c r="HDD22" s="341"/>
      <c r="HDE22" s="341"/>
      <c r="HDF22" s="341"/>
      <c r="HDG22" s="341"/>
      <c r="HDH22" s="341"/>
      <c r="HDI22" s="341"/>
      <c r="HDJ22" s="341"/>
      <c r="HDK22" s="341"/>
      <c r="HDL22" s="341"/>
      <c r="HDM22" s="341"/>
      <c r="HDN22" s="341"/>
      <c r="HDO22" s="341"/>
      <c r="HDP22" s="341"/>
      <c r="HDQ22" s="341"/>
      <c r="HDR22" s="341"/>
      <c r="HDS22" s="341"/>
      <c r="HDT22" s="341"/>
      <c r="HDU22" s="341"/>
      <c r="HDV22" s="341"/>
      <c r="HDW22" s="341"/>
      <c r="HDX22" s="341"/>
      <c r="HDY22" s="341"/>
      <c r="HDZ22" s="341"/>
      <c r="HEA22" s="341"/>
      <c r="HEB22" s="341"/>
      <c r="HEC22" s="341"/>
      <c r="HED22" s="341"/>
      <c r="HEE22" s="341"/>
      <c r="HEF22" s="341"/>
      <c r="HEG22" s="341"/>
      <c r="HEH22" s="341"/>
      <c r="HEI22" s="341"/>
      <c r="HEJ22" s="341"/>
      <c r="HEK22" s="341"/>
      <c r="HEL22" s="341"/>
      <c r="HEM22" s="341"/>
      <c r="HEN22" s="341"/>
      <c r="HEO22" s="341"/>
      <c r="HEP22" s="341"/>
      <c r="HEQ22" s="341"/>
      <c r="HER22" s="341"/>
      <c r="HES22" s="341"/>
      <c r="HET22" s="341"/>
      <c r="HEU22" s="341"/>
      <c r="HEV22" s="341"/>
      <c r="HEW22" s="341"/>
      <c r="HEX22" s="341"/>
      <c r="HEY22" s="341"/>
      <c r="HEZ22" s="341"/>
      <c r="HFA22" s="341"/>
      <c r="HFB22" s="341"/>
      <c r="HFC22" s="341"/>
      <c r="HFD22" s="341"/>
      <c r="HFE22" s="341"/>
      <c r="HFF22" s="341"/>
      <c r="HFG22" s="341"/>
      <c r="HFH22" s="341"/>
      <c r="HFI22" s="341"/>
      <c r="HFJ22" s="341"/>
      <c r="HFK22" s="341"/>
      <c r="HFL22" s="341"/>
      <c r="HFM22" s="341"/>
      <c r="HFN22" s="341"/>
      <c r="HFO22" s="341"/>
      <c r="HFP22" s="341"/>
      <c r="HFQ22" s="341"/>
      <c r="HFR22" s="341"/>
      <c r="HFS22" s="341"/>
      <c r="HFT22" s="341"/>
      <c r="HFU22" s="341"/>
      <c r="HFV22" s="341"/>
      <c r="HFW22" s="341"/>
      <c r="HFX22" s="341"/>
      <c r="HFY22" s="341"/>
      <c r="HFZ22" s="341"/>
      <c r="HGA22" s="341"/>
      <c r="HGB22" s="341"/>
      <c r="HGC22" s="341"/>
      <c r="HGD22" s="341"/>
      <c r="HGE22" s="341"/>
      <c r="HGF22" s="341"/>
      <c r="HGG22" s="341"/>
      <c r="HGH22" s="341"/>
      <c r="HGI22" s="341"/>
      <c r="HGJ22" s="341"/>
      <c r="HGK22" s="341"/>
      <c r="HGL22" s="341"/>
      <c r="HGM22" s="341"/>
      <c r="HGN22" s="341"/>
      <c r="HGO22" s="341"/>
      <c r="HGP22" s="341"/>
      <c r="HGQ22" s="341"/>
      <c r="HGR22" s="341"/>
      <c r="HGS22" s="341"/>
      <c r="HGT22" s="341"/>
      <c r="HGU22" s="341"/>
      <c r="HGV22" s="341"/>
      <c r="HGW22" s="341"/>
      <c r="HGX22" s="341"/>
      <c r="HGY22" s="341"/>
      <c r="HGZ22" s="341"/>
      <c r="HHA22" s="341"/>
      <c r="HHB22" s="341"/>
      <c r="HHC22" s="341"/>
      <c r="HHD22" s="341"/>
      <c r="HHE22" s="341"/>
      <c r="HHF22" s="341"/>
      <c r="HHG22" s="341"/>
      <c r="HHH22" s="341"/>
      <c r="HHI22" s="341"/>
      <c r="HHJ22" s="341"/>
      <c r="HHK22" s="341"/>
      <c r="HHL22" s="341"/>
      <c r="HHM22" s="341"/>
      <c r="HHN22" s="341"/>
      <c r="HHO22" s="341"/>
      <c r="HHP22" s="341"/>
      <c r="HHQ22" s="341"/>
      <c r="HHR22" s="341"/>
      <c r="HHS22" s="341"/>
      <c r="HHT22" s="341"/>
      <c r="HHU22" s="341"/>
      <c r="HHV22" s="341"/>
      <c r="HHW22" s="341"/>
      <c r="HHX22" s="341"/>
      <c r="HHY22" s="341"/>
      <c r="HHZ22" s="341"/>
      <c r="HIA22" s="341"/>
      <c r="HIB22" s="341"/>
      <c r="HIC22" s="341"/>
      <c r="HID22" s="341"/>
      <c r="HIE22" s="341"/>
      <c r="HIF22" s="341"/>
      <c r="HIG22" s="341"/>
      <c r="HIH22" s="341"/>
      <c r="HII22" s="341"/>
      <c r="HIJ22" s="341"/>
      <c r="HIK22" s="341"/>
      <c r="HIL22" s="341"/>
      <c r="HIM22" s="341"/>
      <c r="HIN22" s="341"/>
      <c r="HIO22" s="341"/>
      <c r="HIP22" s="341"/>
      <c r="HIQ22" s="341"/>
      <c r="HIR22" s="341"/>
      <c r="HIS22" s="341"/>
      <c r="HIT22" s="341"/>
      <c r="HIU22" s="341"/>
      <c r="HIV22" s="341"/>
      <c r="HIW22" s="341"/>
      <c r="HIX22" s="341"/>
      <c r="HIY22" s="341"/>
      <c r="HIZ22" s="341"/>
      <c r="HJA22" s="341"/>
      <c r="HJB22" s="341"/>
      <c r="HJC22" s="341"/>
      <c r="HJD22" s="341"/>
      <c r="HJE22" s="341"/>
      <c r="HJF22" s="341"/>
      <c r="HJG22" s="341"/>
      <c r="HJH22" s="341"/>
      <c r="HJI22" s="341"/>
      <c r="HJJ22" s="341"/>
      <c r="HJK22" s="341"/>
      <c r="HJL22" s="341"/>
      <c r="HJM22" s="341"/>
      <c r="HJN22" s="341"/>
      <c r="HJO22" s="341"/>
      <c r="HJP22" s="341"/>
      <c r="HJQ22" s="341"/>
      <c r="HJR22" s="341"/>
      <c r="HJS22" s="341"/>
      <c r="HJT22" s="341"/>
      <c r="HJU22" s="341"/>
      <c r="HJV22" s="341"/>
      <c r="HJW22" s="341"/>
      <c r="HJX22" s="341"/>
      <c r="HJY22" s="341"/>
      <c r="HJZ22" s="341"/>
      <c r="HKA22" s="341"/>
      <c r="HKB22" s="341"/>
      <c r="HKC22" s="341"/>
      <c r="HKD22" s="341"/>
      <c r="HKE22" s="341"/>
      <c r="HKF22" s="341"/>
      <c r="HKG22" s="341"/>
      <c r="HKH22" s="341"/>
      <c r="HKI22" s="341"/>
      <c r="HKJ22" s="341"/>
      <c r="HKK22" s="341"/>
      <c r="HKL22" s="341"/>
      <c r="HKM22" s="341"/>
      <c r="HKN22" s="341"/>
      <c r="HKO22" s="341"/>
      <c r="HKP22" s="341"/>
      <c r="HKQ22" s="341"/>
      <c r="HKR22" s="341"/>
      <c r="HKS22" s="341"/>
      <c r="HKT22" s="341"/>
      <c r="HKU22" s="341"/>
      <c r="HKV22" s="341"/>
      <c r="HKW22" s="341"/>
      <c r="HKX22" s="341"/>
      <c r="HKY22" s="341"/>
      <c r="HKZ22" s="341"/>
      <c r="HLA22" s="341"/>
      <c r="HLB22" s="341"/>
      <c r="HLC22" s="341"/>
      <c r="HLD22" s="341"/>
      <c r="HLE22" s="341"/>
      <c r="HLF22" s="341"/>
      <c r="HLG22" s="341"/>
      <c r="HLH22" s="341"/>
      <c r="HLI22" s="341"/>
      <c r="HLJ22" s="341"/>
      <c r="HLK22" s="341"/>
      <c r="HLL22" s="341"/>
      <c r="HLM22" s="341"/>
      <c r="HLN22" s="341"/>
      <c r="HLO22" s="341"/>
      <c r="HLP22" s="341"/>
      <c r="HLQ22" s="341"/>
      <c r="HLR22" s="341"/>
      <c r="HLS22" s="341"/>
      <c r="HLT22" s="341"/>
      <c r="HLU22" s="341"/>
      <c r="HLV22" s="341"/>
      <c r="HLW22" s="341"/>
      <c r="HLX22" s="341"/>
      <c r="HLY22" s="341"/>
      <c r="HLZ22" s="341"/>
      <c r="HMA22" s="341"/>
      <c r="HMB22" s="341"/>
      <c r="HMC22" s="341"/>
      <c r="HMD22" s="341"/>
      <c r="HME22" s="341"/>
      <c r="HMF22" s="341"/>
      <c r="HMG22" s="341"/>
      <c r="HMH22" s="341"/>
      <c r="HMI22" s="341"/>
      <c r="HMJ22" s="341"/>
      <c r="HMK22" s="341"/>
      <c r="HML22" s="341"/>
      <c r="HMM22" s="341"/>
      <c r="HMN22" s="341"/>
      <c r="HMO22" s="341"/>
      <c r="HMP22" s="341"/>
      <c r="HMQ22" s="341"/>
      <c r="HMR22" s="341"/>
      <c r="HMS22" s="341"/>
      <c r="HMT22" s="341"/>
      <c r="HMU22" s="341"/>
      <c r="HMV22" s="341"/>
      <c r="HMW22" s="341"/>
      <c r="HMX22" s="341"/>
      <c r="HMY22" s="341"/>
      <c r="HMZ22" s="341"/>
      <c r="HNA22" s="341"/>
      <c r="HNB22" s="341"/>
      <c r="HNC22" s="341"/>
      <c r="HND22" s="341"/>
      <c r="HNE22" s="341"/>
      <c r="HNF22" s="341"/>
      <c r="HNG22" s="341"/>
      <c r="HNH22" s="341"/>
      <c r="HNI22" s="341"/>
      <c r="HNJ22" s="341"/>
      <c r="HNK22" s="341"/>
      <c r="HNL22" s="341"/>
      <c r="HNM22" s="341"/>
      <c r="HNN22" s="341"/>
      <c r="HNO22" s="341"/>
      <c r="HNP22" s="341"/>
      <c r="HNQ22" s="341"/>
      <c r="HNR22" s="341"/>
      <c r="HNS22" s="341"/>
      <c r="HNT22" s="341"/>
      <c r="HNU22" s="341"/>
      <c r="HNV22" s="341"/>
      <c r="HNW22" s="341"/>
      <c r="HNX22" s="341"/>
      <c r="HNY22" s="341"/>
      <c r="HNZ22" s="341"/>
      <c r="HOA22" s="341"/>
      <c r="HOB22" s="341"/>
      <c r="HOC22" s="341"/>
      <c r="HOD22" s="341"/>
      <c r="HOE22" s="341"/>
      <c r="HOF22" s="341"/>
      <c r="HOG22" s="341"/>
      <c r="HOH22" s="341"/>
      <c r="HOI22" s="341"/>
      <c r="HOJ22" s="341"/>
      <c r="HOK22" s="341"/>
      <c r="HOL22" s="341"/>
      <c r="HOM22" s="341"/>
      <c r="HON22" s="341"/>
      <c r="HOO22" s="341"/>
      <c r="HOP22" s="341"/>
      <c r="HOQ22" s="341"/>
      <c r="HOR22" s="341"/>
      <c r="HOS22" s="341"/>
      <c r="HOT22" s="341"/>
      <c r="HOU22" s="341"/>
      <c r="HOV22" s="341"/>
      <c r="HOW22" s="341"/>
      <c r="HOX22" s="341"/>
      <c r="HOY22" s="341"/>
      <c r="HOZ22" s="341"/>
      <c r="HPA22" s="341"/>
      <c r="HPB22" s="341"/>
      <c r="HPC22" s="341"/>
      <c r="HPD22" s="341"/>
      <c r="HPE22" s="341"/>
      <c r="HPF22" s="341"/>
      <c r="HPG22" s="341"/>
      <c r="HPH22" s="341"/>
      <c r="HPI22" s="341"/>
      <c r="HPJ22" s="341"/>
      <c r="HPK22" s="341"/>
      <c r="HPL22" s="341"/>
      <c r="HPM22" s="341"/>
      <c r="HPN22" s="341"/>
      <c r="HPO22" s="341"/>
      <c r="HPP22" s="341"/>
      <c r="HPQ22" s="341"/>
      <c r="HPR22" s="341"/>
      <c r="HPS22" s="341"/>
      <c r="HPT22" s="341"/>
      <c r="HPU22" s="341"/>
      <c r="HPV22" s="341"/>
      <c r="HPW22" s="341"/>
      <c r="HPX22" s="341"/>
      <c r="HPY22" s="341"/>
      <c r="HPZ22" s="341"/>
      <c r="HQA22" s="341"/>
      <c r="HQB22" s="341"/>
      <c r="HQC22" s="341"/>
      <c r="HQD22" s="341"/>
      <c r="HQE22" s="341"/>
      <c r="HQF22" s="341"/>
      <c r="HQG22" s="341"/>
      <c r="HQH22" s="341"/>
      <c r="HQI22" s="341"/>
      <c r="HQJ22" s="341"/>
      <c r="HQK22" s="341"/>
      <c r="HQL22" s="341"/>
      <c r="HQM22" s="341"/>
      <c r="HQN22" s="341"/>
      <c r="HQO22" s="341"/>
      <c r="HQP22" s="341"/>
      <c r="HQQ22" s="341"/>
      <c r="HQR22" s="341"/>
      <c r="HQS22" s="341"/>
      <c r="HQT22" s="341"/>
      <c r="HQU22" s="341"/>
      <c r="HQV22" s="341"/>
      <c r="HQW22" s="341"/>
      <c r="HQX22" s="341"/>
      <c r="HQY22" s="341"/>
      <c r="HQZ22" s="341"/>
      <c r="HRA22" s="341"/>
      <c r="HRB22" s="341"/>
      <c r="HRC22" s="341"/>
      <c r="HRD22" s="341"/>
      <c r="HRE22" s="341"/>
      <c r="HRF22" s="341"/>
      <c r="HRG22" s="341"/>
      <c r="HRH22" s="341"/>
      <c r="HRI22" s="341"/>
      <c r="HRJ22" s="341"/>
      <c r="HRK22" s="341"/>
      <c r="HRL22" s="341"/>
      <c r="HRM22" s="341"/>
      <c r="HRN22" s="341"/>
      <c r="HRO22" s="341"/>
      <c r="HRP22" s="341"/>
      <c r="HRQ22" s="341"/>
      <c r="HRR22" s="341"/>
      <c r="HRS22" s="341"/>
      <c r="HRT22" s="341"/>
      <c r="HRU22" s="341"/>
      <c r="HRV22" s="341"/>
      <c r="HRW22" s="341"/>
      <c r="HRX22" s="341"/>
      <c r="HRY22" s="341"/>
      <c r="HRZ22" s="341"/>
      <c r="HSA22" s="341"/>
      <c r="HSB22" s="341"/>
      <c r="HSC22" s="341"/>
      <c r="HSD22" s="341"/>
      <c r="HSE22" s="341"/>
      <c r="HSF22" s="341"/>
      <c r="HSG22" s="341"/>
      <c r="HSH22" s="341"/>
      <c r="HSI22" s="341"/>
      <c r="HSJ22" s="341"/>
      <c r="HSK22" s="341"/>
      <c r="HSL22" s="341"/>
      <c r="HSM22" s="341"/>
      <c r="HSN22" s="341"/>
      <c r="HSO22" s="341"/>
      <c r="HSP22" s="341"/>
      <c r="HSQ22" s="341"/>
      <c r="HSR22" s="341"/>
      <c r="HSS22" s="341"/>
      <c r="HST22" s="341"/>
      <c r="HSU22" s="341"/>
      <c r="HSV22" s="341"/>
      <c r="HSW22" s="341"/>
      <c r="HSX22" s="341"/>
      <c r="HSY22" s="341"/>
      <c r="HSZ22" s="341"/>
      <c r="HTA22" s="341"/>
      <c r="HTB22" s="341"/>
      <c r="HTC22" s="341"/>
      <c r="HTD22" s="341"/>
      <c r="HTE22" s="341"/>
      <c r="HTF22" s="341"/>
      <c r="HTG22" s="341"/>
      <c r="HTH22" s="341"/>
      <c r="HTI22" s="341"/>
      <c r="HTJ22" s="341"/>
      <c r="HTK22" s="341"/>
      <c r="HTL22" s="341"/>
      <c r="HTM22" s="341"/>
      <c r="HTN22" s="341"/>
      <c r="HTO22" s="341"/>
      <c r="HTP22" s="341"/>
      <c r="HTQ22" s="341"/>
      <c r="HTR22" s="341"/>
      <c r="HTS22" s="341"/>
      <c r="HTT22" s="341"/>
      <c r="HTU22" s="341"/>
      <c r="HTV22" s="341"/>
      <c r="HTW22" s="341"/>
      <c r="HTX22" s="341"/>
      <c r="HTY22" s="341"/>
      <c r="HTZ22" s="341"/>
      <c r="HUA22" s="341"/>
      <c r="HUB22" s="341"/>
      <c r="HUC22" s="341"/>
      <c r="HUD22" s="341"/>
      <c r="HUE22" s="341"/>
      <c r="HUF22" s="341"/>
      <c r="HUG22" s="341"/>
      <c r="HUH22" s="341"/>
      <c r="HUI22" s="341"/>
      <c r="HUJ22" s="341"/>
      <c r="HUK22" s="341"/>
      <c r="HUL22" s="341"/>
      <c r="HUM22" s="341"/>
      <c r="HUN22" s="341"/>
      <c r="HUO22" s="341"/>
      <c r="HUP22" s="341"/>
      <c r="HUQ22" s="341"/>
      <c r="HUR22" s="341"/>
      <c r="HUS22" s="341"/>
      <c r="HUT22" s="341"/>
      <c r="HUU22" s="341"/>
      <c r="HUV22" s="341"/>
      <c r="HUW22" s="341"/>
      <c r="HUX22" s="341"/>
      <c r="HUY22" s="341"/>
      <c r="HUZ22" s="341"/>
      <c r="HVA22" s="341"/>
      <c r="HVB22" s="341"/>
      <c r="HVC22" s="341"/>
      <c r="HVD22" s="341"/>
      <c r="HVE22" s="341"/>
      <c r="HVF22" s="341"/>
      <c r="HVG22" s="341"/>
      <c r="HVH22" s="341"/>
      <c r="HVI22" s="341"/>
      <c r="HVJ22" s="341"/>
      <c r="HVK22" s="341"/>
      <c r="HVL22" s="341"/>
      <c r="HVM22" s="341"/>
      <c r="HVN22" s="341"/>
      <c r="HVO22" s="341"/>
      <c r="HVP22" s="341"/>
      <c r="HVQ22" s="341"/>
      <c r="HVR22" s="341"/>
      <c r="HVS22" s="341"/>
      <c r="HVT22" s="341"/>
      <c r="HVU22" s="341"/>
      <c r="HVV22" s="341"/>
      <c r="HVW22" s="341"/>
      <c r="HVX22" s="341"/>
      <c r="HVY22" s="341"/>
      <c r="HVZ22" s="341"/>
      <c r="HWA22" s="341"/>
      <c r="HWB22" s="341"/>
      <c r="HWC22" s="341"/>
      <c r="HWD22" s="341"/>
      <c r="HWE22" s="341"/>
      <c r="HWF22" s="341"/>
      <c r="HWG22" s="341"/>
      <c r="HWH22" s="341"/>
      <c r="HWI22" s="341"/>
      <c r="HWJ22" s="341"/>
      <c r="HWK22" s="341"/>
      <c r="HWL22" s="341"/>
      <c r="HWM22" s="341"/>
      <c r="HWN22" s="341"/>
      <c r="HWO22" s="341"/>
      <c r="HWP22" s="341"/>
      <c r="HWQ22" s="341"/>
      <c r="HWR22" s="341"/>
      <c r="HWS22" s="341"/>
      <c r="HWT22" s="341"/>
      <c r="HWU22" s="341"/>
      <c r="HWV22" s="341"/>
      <c r="HWW22" s="341"/>
      <c r="HWX22" s="341"/>
      <c r="HWY22" s="341"/>
      <c r="HWZ22" s="341"/>
      <c r="HXA22" s="341"/>
      <c r="HXB22" s="341"/>
      <c r="HXC22" s="341"/>
      <c r="HXD22" s="341"/>
      <c r="HXE22" s="341"/>
      <c r="HXF22" s="341"/>
      <c r="HXG22" s="341"/>
      <c r="HXH22" s="341"/>
      <c r="HXI22" s="341"/>
      <c r="HXJ22" s="341"/>
      <c r="HXK22" s="341"/>
      <c r="HXL22" s="341"/>
      <c r="HXM22" s="341"/>
      <c r="HXN22" s="341"/>
      <c r="HXO22" s="341"/>
      <c r="HXP22" s="341"/>
      <c r="HXQ22" s="341"/>
      <c r="HXR22" s="341"/>
      <c r="HXS22" s="341"/>
      <c r="HXT22" s="341"/>
      <c r="HXU22" s="341"/>
      <c r="HXV22" s="341"/>
      <c r="HXW22" s="341"/>
      <c r="HXX22" s="341"/>
      <c r="HXY22" s="341"/>
      <c r="HXZ22" s="341"/>
      <c r="HYA22" s="341"/>
      <c r="HYB22" s="341"/>
      <c r="HYC22" s="341"/>
      <c r="HYD22" s="341"/>
      <c r="HYE22" s="341"/>
      <c r="HYF22" s="341"/>
      <c r="HYG22" s="341"/>
      <c r="HYH22" s="341"/>
      <c r="HYI22" s="341"/>
      <c r="HYJ22" s="341"/>
      <c r="HYK22" s="341"/>
      <c r="HYL22" s="341"/>
      <c r="HYM22" s="341"/>
      <c r="HYN22" s="341"/>
      <c r="HYO22" s="341"/>
      <c r="HYP22" s="341"/>
      <c r="HYQ22" s="341"/>
      <c r="HYR22" s="341"/>
      <c r="HYS22" s="341"/>
      <c r="HYT22" s="341"/>
      <c r="HYU22" s="341"/>
      <c r="HYV22" s="341"/>
      <c r="HYW22" s="341"/>
      <c r="HYX22" s="341"/>
      <c r="HYY22" s="341"/>
      <c r="HYZ22" s="341"/>
      <c r="HZA22" s="341"/>
      <c r="HZB22" s="341"/>
      <c r="HZC22" s="341"/>
      <c r="HZD22" s="341"/>
      <c r="HZE22" s="341"/>
      <c r="HZF22" s="341"/>
      <c r="HZG22" s="341"/>
      <c r="HZH22" s="341"/>
      <c r="HZI22" s="341"/>
      <c r="HZJ22" s="341"/>
      <c r="HZK22" s="341"/>
      <c r="HZL22" s="341"/>
      <c r="HZM22" s="341"/>
      <c r="HZN22" s="341"/>
      <c r="HZO22" s="341"/>
      <c r="HZP22" s="341"/>
      <c r="HZQ22" s="341"/>
      <c r="HZR22" s="341"/>
      <c r="HZS22" s="341"/>
      <c r="HZT22" s="341"/>
      <c r="HZU22" s="341"/>
      <c r="HZV22" s="341"/>
      <c r="HZW22" s="341"/>
      <c r="HZX22" s="341"/>
      <c r="HZY22" s="341"/>
      <c r="HZZ22" s="341"/>
      <c r="IAA22" s="341"/>
      <c r="IAB22" s="341"/>
      <c r="IAC22" s="341"/>
      <c r="IAD22" s="341"/>
      <c r="IAE22" s="341"/>
      <c r="IAF22" s="341"/>
      <c r="IAG22" s="341"/>
      <c r="IAH22" s="341"/>
      <c r="IAI22" s="341"/>
      <c r="IAJ22" s="341"/>
      <c r="IAK22" s="341"/>
      <c r="IAL22" s="341"/>
      <c r="IAM22" s="341"/>
      <c r="IAN22" s="341"/>
      <c r="IAO22" s="341"/>
      <c r="IAP22" s="341"/>
      <c r="IAQ22" s="341"/>
      <c r="IAR22" s="341"/>
      <c r="IAS22" s="341"/>
      <c r="IAT22" s="341"/>
      <c r="IAU22" s="341"/>
      <c r="IAV22" s="341"/>
      <c r="IAW22" s="341"/>
      <c r="IAX22" s="341"/>
      <c r="IAY22" s="341"/>
      <c r="IAZ22" s="341"/>
      <c r="IBA22" s="341"/>
      <c r="IBB22" s="341"/>
      <c r="IBC22" s="341"/>
      <c r="IBD22" s="341"/>
      <c r="IBE22" s="341"/>
      <c r="IBF22" s="341"/>
      <c r="IBG22" s="341"/>
      <c r="IBH22" s="341"/>
      <c r="IBI22" s="341"/>
      <c r="IBJ22" s="341"/>
      <c r="IBK22" s="341"/>
      <c r="IBL22" s="341"/>
      <c r="IBM22" s="341"/>
      <c r="IBN22" s="341"/>
      <c r="IBO22" s="341"/>
      <c r="IBP22" s="341"/>
      <c r="IBQ22" s="341"/>
      <c r="IBR22" s="341"/>
      <c r="IBS22" s="341"/>
      <c r="IBT22" s="341"/>
      <c r="IBU22" s="341"/>
      <c r="IBV22" s="341"/>
      <c r="IBW22" s="341"/>
      <c r="IBX22" s="341"/>
      <c r="IBY22" s="341"/>
      <c r="IBZ22" s="341"/>
      <c r="ICA22" s="341"/>
      <c r="ICB22" s="341"/>
      <c r="ICC22" s="341"/>
      <c r="ICD22" s="341"/>
      <c r="ICE22" s="341"/>
      <c r="ICF22" s="341"/>
      <c r="ICG22" s="341"/>
      <c r="ICH22" s="341"/>
      <c r="ICI22" s="341"/>
      <c r="ICJ22" s="341"/>
      <c r="ICK22" s="341"/>
      <c r="ICL22" s="341"/>
      <c r="ICM22" s="341"/>
      <c r="ICN22" s="341"/>
      <c r="ICO22" s="341"/>
      <c r="ICP22" s="341"/>
      <c r="ICQ22" s="341"/>
      <c r="ICR22" s="341"/>
      <c r="ICS22" s="341"/>
      <c r="ICT22" s="341"/>
      <c r="ICU22" s="341"/>
      <c r="ICV22" s="341"/>
      <c r="ICW22" s="341"/>
      <c r="ICX22" s="341"/>
      <c r="ICY22" s="341"/>
      <c r="ICZ22" s="341"/>
      <c r="IDA22" s="341"/>
      <c r="IDB22" s="341"/>
      <c r="IDC22" s="341"/>
      <c r="IDD22" s="341"/>
      <c r="IDE22" s="341"/>
      <c r="IDF22" s="341"/>
      <c r="IDG22" s="341"/>
      <c r="IDH22" s="341"/>
      <c r="IDI22" s="341"/>
      <c r="IDJ22" s="341"/>
      <c r="IDK22" s="341"/>
      <c r="IDL22" s="341"/>
      <c r="IDM22" s="341"/>
      <c r="IDN22" s="341"/>
      <c r="IDO22" s="341"/>
      <c r="IDP22" s="341"/>
      <c r="IDQ22" s="341"/>
      <c r="IDR22" s="341"/>
      <c r="IDS22" s="341"/>
      <c r="IDT22" s="341"/>
      <c r="IDU22" s="341"/>
      <c r="IDV22" s="341"/>
      <c r="IDW22" s="341"/>
      <c r="IDX22" s="341"/>
      <c r="IDY22" s="341"/>
      <c r="IDZ22" s="341"/>
      <c r="IEA22" s="341"/>
      <c r="IEB22" s="341"/>
      <c r="IEC22" s="341"/>
      <c r="IED22" s="341"/>
      <c r="IEE22" s="341"/>
      <c r="IEF22" s="341"/>
      <c r="IEG22" s="341"/>
      <c r="IEH22" s="341"/>
      <c r="IEI22" s="341"/>
      <c r="IEJ22" s="341"/>
      <c r="IEK22" s="341"/>
      <c r="IEL22" s="341"/>
      <c r="IEM22" s="341"/>
      <c r="IEN22" s="341"/>
      <c r="IEO22" s="341"/>
      <c r="IEP22" s="341"/>
      <c r="IEQ22" s="341"/>
      <c r="IER22" s="341"/>
      <c r="IES22" s="341"/>
      <c r="IET22" s="341"/>
      <c r="IEU22" s="341"/>
      <c r="IEV22" s="341"/>
      <c r="IEW22" s="341"/>
      <c r="IEX22" s="341"/>
      <c r="IEY22" s="341"/>
      <c r="IEZ22" s="341"/>
      <c r="IFA22" s="341"/>
      <c r="IFB22" s="341"/>
      <c r="IFC22" s="341"/>
      <c r="IFD22" s="341"/>
      <c r="IFE22" s="341"/>
      <c r="IFF22" s="341"/>
      <c r="IFG22" s="341"/>
      <c r="IFH22" s="341"/>
      <c r="IFI22" s="341"/>
      <c r="IFJ22" s="341"/>
      <c r="IFK22" s="341"/>
      <c r="IFL22" s="341"/>
      <c r="IFM22" s="341"/>
      <c r="IFN22" s="341"/>
      <c r="IFO22" s="341"/>
      <c r="IFP22" s="341"/>
      <c r="IFQ22" s="341"/>
      <c r="IFR22" s="341"/>
      <c r="IFS22" s="341"/>
      <c r="IFT22" s="341"/>
      <c r="IFU22" s="341"/>
      <c r="IFV22" s="341"/>
      <c r="IFW22" s="341"/>
      <c r="IFX22" s="341"/>
      <c r="IFY22" s="341"/>
      <c r="IFZ22" s="341"/>
      <c r="IGA22" s="341"/>
      <c r="IGB22" s="341"/>
      <c r="IGC22" s="341"/>
      <c r="IGD22" s="341"/>
      <c r="IGE22" s="341"/>
      <c r="IGF22" s="341"/>
      <c r="IGG22" s="341"/>
      <c r="IGH22" s="341"/>
      <c r="IGI22" s="341"/>
      <c r="IGJ22" s="341"/>
      <c r="IGK22" s="341"/>
      <c r="IGL22" s="341"/>
      <c r="IGM22" s="341"/>
      <c r="IGN22" s="341"/>
      <c r="IGO22" s="341"/>
      <c r="IGP22" s="341"/>
      <c r="IGQ22" s="341"/>
      <c r="IGR22" s="341"/>
      <c r="IGS22" s="341"/>
      <c r="IGT22" s="341"/>
      <c r="IGU22" s="341"/>
      <c r="IGV22" s="341"/>
      <c r="IGW22" s="341"/>
      <c r="IGX22" s="341"/>
      <c r="IGY22" s="341"/>
      <c r="IGZ22" s="341"/>
      <c r="IHA22" s="341"/>
      <c r="IHB22" s="341"/>
      <c r="IHC22" s="341"/>
      <c r="IHD22" s="341"/>
      <c r="IHE22" s="341"/>
      <c r="IHF22" s="341"/>
      <c r="IHG22" s="341"/>
      <c r="IHH22" s="341"/>
      <c r="IHI22" s="341"/>
      <c r="IHJ22" s="341"/>
      <c r="IHK22" s="341"/>
      <c r="IHL22" s="341"/>
      <c r="IHM22" s="341"/>
      <c r="IHN22" s="341"/>
      <c r="IHO22" s="341"/>
      <c r="IHP22" s="341"/>
      <c r="IHQ22" s="341"/>
      <c r="IHR22" s="341"/>
      <c r="IHS22" s="341"/>
      <c r="IHT22" s="341"/>
      <c r="IHU22" s="341"/>
      <c r="IHV22" s="341"/>
      <c r="IHW22" s="341"/>
      <c r="IHX22" s="341"/>
      <c r="IHY22" s="341"/>
      <c r="IHZ22" s="341"/>
      <c r="IIA22" s="341"/>
      <c r="IIB22" s="341"/>
      <c r="IIC22" s="341"/>
      <c r="IID22" s="341"/>
      <c r="IIE22" s="341"/>
      <c r="IIF22" s="341"/>
      <c r="IIG22" s="341"/>
      <c r="IIH22" s="341"/>
      <c r="III22" s="341"/>
      <c r="IIJ22" s="341"/>
      <c r="IIK22" s="341"/>
      <c r="IIL22" s="341"/>
      <c r="IIM22" s="341"/>
      <c r="IIN22" s="341"/>
      <c r="IIO22" s="341"/>
      <c r="IIP22" s="341"/>
      <c r="IIQ22" s="341"/>
      <c r="IIR22" s="341"/>
      <c r="IIS22" s="341"/>
      <c r="IIT22" s="341"/>
      <c r="IIU22" s="341"/>
      <c r="IIV22" s="341"/>
      <c r="IIW22" s="341"/>
      <c r="IIX22" s="341"/>
      <c r="IIY22" s="341"/>
      <c r="IIZ22" s="341"/>
      <c r="IJA22" s="341"/>
      <c r="IJB22" s="341"/>
      <c r="IJC22" s="341"/>
      <c r="IJD22" s="341"/>
      <c r="IJE22" s="341"/>
      <c r="IJF22" s="341"/>
      <c r="IJG22" s="341"/>
      <c r="IJH22" s="341"/>
      <c r="IJI22" s="341"/>
      <c r="IJJ22" s="341"/>
      <c r="IJK22" s="341"/>
      <c r="IJL22" s="341"/>
      <c r="IJM22" s="341"/>
      <c r="IJN22" s="341"/>
      <c r="IJO22" s="341"/>
      <c r="IJP22" s="341"/>
      <c r="IJQ22" s="341"/>
      <c r="IJR22" s="341"/>
      <c r="IJS22" s="341"/>
      <c r="IJT22" s="341"/>
      <c r="IJU22" s="341"/>
      <c r="IJV22" s="341"/>
      <c r="IJW22" s="341"/>
      <c r="IJX22" s="341"/>
      <c r="IJY22" s="341"/>
      <c r="IJZ22" s="341"/>
      <c r="IKA22" s="341"/>
      <c r="IKB22" s="341"/>
      <c r="IKC22" s="341"/>
      <c r="IKD22" s="341"/>
      <c r="IKE22" s="341"/>
      <c r="IKF22" s="341"/>
      <c r="IKG22" s="341"/>
      <c r="IKH22" s="341"/>
      <c r="IKI22" s="341"/>
      <c r="IKJ22" s="341"/>
      <c r="IKK22" s="341"/>
      <c r="IKL22" s="341"/>
      <c r="IKM22" s="341"/>
      <c r="IKN22" s="341"/>
      <c r="IKO22" s="341"/>
      <c r="IKP22" s="341"/>
      <c r="IKQ22" s="341"/>
      <c r="IKR22" s="341"/>
      <c r="IKS22" s="341"/>
      <c r="IKT22" s="341"/>
      <c r="IKU22" s="341"/>
      <c r="IKV22" s="341"/>
      <c r="IKW22" s="341"/>
      <c r="IKX22" s="341"/>
      <c r="IKY22" s="341"/>
      <c r="IKZ22" s="341"/>
      <c r="ILA22" s="341"/>
      <c r="ILB22" s="341"/>
      <c r="ILC22" s="341"/>
      <c r="ILD22" s="341"/>
      <c r="ILE22" s="341"/>
      <c r="ILF22" s="341"/>
      <c r="ILG22" s="341"/>
      <c r="ILH22" s="341"/>
      <c r="ILI22" s="341"/>
      <c r="ILJ22" s="341"/>
      <c r="ILK22" s="341"/>
      <c r="ILL22" s="341"/>
      <c r="ILM22" s="341"/>
      <c r="ILN22" s="341"/>
      <c r="ILO22" s="341"/>
      <c r="ILP22" s="341"/>
      <c r="ILQ22" s="341"/>
      <c r="ILR22" s="341"/>
      <c r="ILS22" s="341"/>
      <c r="ILT22" s="341"/>
      <c r="ILU22" s="341"/>
      <c r="ILV22" s="341"/>
      <c r="ILW22" s="341"/>
      <c r="ILX22" s="341"/>
      <c r="ILY22" s="341"/>
      <c r="ILZ22" s="341"/>
      <c r="IMA22" s="341"/>
      <c r="IMB22" s="341"/>
      <c r="IMC22" s="341"/>
      <c r="IMD22" s="341"/>
      <c r="IME22" s="341"/>
      <c r="IMF22" s="341"/>
      <c r="IMG22" s="341"/>
      <c r="IMH22" s="341"/>
      <c r="IMI22" s="341"/>
      <c r="IMJ22" s="341"/>
      <c r="IMK22" s="341"/>
      <c r="IML22" s="341"/>
      <c r="IMM22" s="341"/>
      <c r="IMN22" s="341"/>
      <c r="IMO22" s="341"/>
      <c r="IMP22" s="341"/>
      <c r="IMQ22" s="341"/>
      <c r="IMR22" s="341"/>
      <c r="IMS22" s="341"/>
      <c r="IMT22" s="341"/>
      <c r="IMU22" s="341"/>
      <c r="IMV22" s="341"/>
      <c r="IMW22" s="341"/>
      <c r="IMX22" s="341"/>
      <c r="IMY22" s="341"/>
      <c r="IMZ22" s="341"/>
      <c r="INA22" s="341"/>
      <c r="INB22" s="341"/>
      <c r="INC22" s="341"/>
      <c r="IND22" s="341"/>
      <c r="INE22" s="341"/>
      <c r="INF22" s="341"/>
      <c r="ING22" s="341"/>
      <c r="INH22" s="341"/>
      <c r="INI22" s="341"/>
      <c r="INJ22" s="341"/>
      <c r="INK22" s="341"/>
      <c r="INL22" s="341"/>
      <c r="INM22" s="341"/>
      <c r="INN22" s="341"/>
      <c r="INO22" s="341"/>
      <c r="INP22" s="341"/>
      <c r="INQ22" s="341"/>
      <c r="INR22" s="341"/>
      <c r="INS22" s="341"/>
      <c r="INT22" s="341"/>
      <c r="INU22" s="341"/>
      <c r="INV22" s="341"/>
      <c r="INW22" s="341"/>
      <c r="INX22" s="341"/>
      <c r="INY22" s="341"/>
      <c r="INZ22" s="341"/>
      <c r="IOA22" s="341"/>
      <c r="IOB22" s="341"/>
      <c r="IOC22" s="341"/>
      <c r="IOD22" s="341"/>
      <c r="IOE22" s="341"/>
      <c r="IOF22" s="341"/>
      <c r="IOG22" s="341"/>
      <c r="IOH22" s="341"/>
      <c r="IOI22" s="341"/>
      <c r="IOJ22" s="341"/>
      <c r="IOK22" s="341"/>
      <c r="IOL22" s="341"/>
      <c r="IOM22" s="341"/>
      <c r="ION22" s="341"/>
      <c r="IOO22" s="341"/>
      <c r="IOP22" s="341"/>
      <c r="IOQ22" s="341"/>
      <c r="IOR22" s="341"/>
      <c r="IOS22" s="341"/>
      <c r="IOT22" s="341"/>
      <c r="IOU22" s="341"/>
      <c r="IOV22" s="341"/>
      <c r="IOW22" s="341"/>
      <c r="IOX22" s="341"/>
      <c r="IOY22" s="341"/>
      <c r="IOZ22" s="341"/>
      <c r="IPA22" s="341"/>
      <c r="IPB22" s="341"/>
      <c r="IPC22" s="341"/>
      <c r="IPD22" s="341"/>
      <c r="IPE22" s="341"/>
      <c r="IPF22" s="341"/>
      <c r="IPG22" s="341"/>
      <c r="IPH22" s="341"/>
      <c r="IPI22" s="341"/>
      <c r="IPJ22" s="341"/>
      <c r="IPK22" s="341"/>
      <c r="IPL22" s="341"/>
      <c r="IPM22" s="341"/>
      <c r="IPN22" s="341"/>
      <c r="IPO22" s="341"/>
      <c r="IPP22" s="341"/>
      <c r="IPQ22" s="341"/>
      <c r="IPR22" s="341"/>
      <c r="IPS22" s="341"/>
      <c r="IPT22" s="341"/>
      <c r="IPU22" s="341"/>
      <c r="IPV22" s="341"/>
      <c r="IPW22" s="341"/>
      <c r="IPX22" s="341"/>
      <c r="IPY22" s="341"/>
      <c r="IPZ22" s="341"/>
      <c r="IQA22" s="341"/>
      <c r="IQB22" s="341"/>
      <c r="IQC22" s="341"/>
      <c r="IQD22" s="341"/>
      <c r="IQE22" s="341"/>
      <c r="IQF22" s="341"/>
      <c r="IQG22" s="341"/>
      <c r="IQH22" s="341"/>
      <c r="IQI22" s="341"/>
      <c r="IQJ22" s="341"/>
      <c r="IQK22" s="341"/>
      <c r="IQL22" s="341"/>
      <c r="IQM22" s="341"/>
      <c r="IQN22" s="341"/>
      <c r="IQO22" s="341"/>
      <c r="IQP22" s="341"/>
      <c r="IQQ22" s="341"/>
      <c r="IQR22" s="341"/>
      <c r="IQS22" s="341"/>
      <c r="IQT22" s="341"/>
      <c r="IQU22" s="341"/>
      <c r="IQV22" s="341"/>
      <c r="IQW22" s="341"/>
      <c r="IQX22" s="341"/>
      <c r="IQY22" s="341"/>
      <c r="IQZ22" s="341"/>
      <c r="IRA22" s="341"/>
      <c r="IRB22" s="341"/>
      <c r="IRC22" s="341"/>
      <c r="IRD22" s="341"/>
      <c r="IRE22" s="341"/>
      <c r="IRF22" s="341"/>
      <c r="IRG22" s="341"/>
      <c r="IRH22" s="341"/>
      <c r="IRI22" s="341"/>
      <c r="IRJ22" s="341"/>
      <c r="IRK22" s="341"/>
      <c r="IRL22" s="341"/>
      <c r="IRM22" s="341"/>
      <c r="IRN22" s="341"/>
      <c r="IRO22" s="341"/>
      <c r="IRP22" s="341"/>
      <c r="IRQ22" s="341"/>
      <c r="IRR22" s="341"/>
      <c r="IRS22" s="341"/>
      <c r="IRT22" s="341"/>
      <c r="IRU22" s="341"/>
      <c r="IRV22" s="341"/>
      <c r="IRW22" s="341"/>
      <c r="IRX22" s="341"/>
      <c r="IRY22" s="341"/>
      <c r="IRZ22" s="341"/>
      <c r="ISA22" s="341"/>
      <c r="ISB22" s="341"/>
      <c r="ISC22" s="341"/>
      <c r="ISD22" s="341"/>
      <c r="ISE22" s="341"/>
      <c r="ISF22" s="341"/>
      <c r="ISG22" s="341"/>
      <c r="ISH22" s="341"/>
      <c r="ISI22" s="341"/>
      <c r="ISJ22" s="341"/>
      <c r="ISK22" s="341"/>
      <c r="ISL22" s="341"/>
      <c r="ISM22" s="341"/>
      <c r="ISN22" s="341"/>
      <c r="ISO22" s="341"/>
      <c r="ISP22" s="341"/>
      <c r="ISQ22" s="341"/>
      <c r="ISR22" s="341"/>
      <c r="ISS22" s="341"/>
      <c r="IST22" s="341"/>
      <c r="ISU22" s="341"/>
      <c r="ISV22" s="341"/>
      <c r="ISW22" s="341"/>
      <c r="ISX22" s="341"/>
      <c r="ISY22" s="341"/>
      <c r="ISZ22" s="341"/>
      <c r="ITA22" s="341"/>
      <c r="ITB22" s="341"/>
      <c r="ITC22" s="341"/>
      <c r="ITD22" s="341"/>
      <c r="ITE22" s="341"/>
      <c r="ITF22" s="341"/>
      <c r="ITG22" s="341"/>
      <c r="ITH22" s="341"/>
      <c r="ITI22" s="341"/>
      <c r="ITJ22" s="341"/>
      <c r="ITK22" s="341"/>
      <c r="ITL22" s="341"/>
      <c r="ITM22" s="341"/>
      <c r="ITN22" s="341"/>
      <c r="ITO22" s="341"/>
      <c r="ITP22" s="341"/>
      <c r="ITQ22" s="341"/>
      <c r="ITR22" s="341"/>
      <c r="ITS22" s="341"/>
      <c r="ITT22" s="341"/>
      <c r="ITU22" s="341"/>
      <c r="ITV22" s="341"/>
      <c r="ITW22" s="341"/>
      <c r="ITX22" s="341"/>
      <c r="ITY22" s="341"/>
      <c r="ITZ22" s="341"/>
      <c r="IUA22" s="341"/>
      <c r="IUB22" s="341"/>
      <c r="IUC22" s="341"/>
      <c r="IUD22" s="341"/>
      <c r="IUE22" s="341"/>
      <c r="IUF22" s="341"/>
      <c r="IUG22" s="341"/>
      <c r="IUH22" s="341"/>
      <c r="IUI22" s="341"/>
      <c r="IUJ22" s="341"/>
      <c r="IUK22" s="341"/>
      <c r="IUL22" s="341"/>
      <c r="IUM22" s="341"/>
      <c r="IUN22" s="341"/>
      <c r="IUO22" s="341"/>
      <c r="IUP22" s="341"/>
      <c r="IUQ22" s="341"/>
      <c r="IUR22" s="341"/>
      <c r="IUS22" s="341"/>
      <c r="IUT22" s="341"/>
      <c r="IUU22" s="341"/>
      <c r="IUV22" s="341"/>
      <c r="IUW22" s="341"/>
      <c r="IUX22" s="341"/>
      <c r="IUY22" s="341"/>
      <c r="IUZ22" s="341"/>
      <c r="IVA22" s="341"/>
      <c r="IVB22" s="341"/>
      <c r="IVC22" s="341"/>
      <c r="IVD22" s="341"/>
      <c r="IVE22" s="341"/>
      <c r="IVF22" s="341"/>
      <c r="IVG22" s="341"/>
      <c r="IVH22" s="341"/>
      <c r="IVI22" s="341"/>
      <c r="IVJ22" s="341"/>
      <c r="IVK22" s="341"/>
      <c r="IVL22" s="341"/>
      <c r="IVM22" s="341"/>
      <c r="IVN22" s="341"/>
      <c r="IVO22" s="341"/>
      <c r="IVP22" s="341"/>
      <c r="IVQ22" s="341"/>
      <c r="IVR22" s="341"/>
      <c r="IVS22" s="341"/>
      <c r="IVT22" s="341"/>
      <c r="IVU22" s="341"/>
      <c r="IVV22" s="341"/>
      <c r="IVW22" s="341"/>
      <c r="IVX22" s="341"/>
      <c r="IVY22" s="341"/>
      <c r="IVZ22" s="341"/>
      <c r="IWA22" s="341"/>
      <c r="IWB22" s="341"/>
      <c r="IWC22" s="341"/>
      <c r="IWD22" s="341"/>
      <c r="IWE22" s="341"/>
      <c r="IWF22" s="341"/>
      <c r="IWG22" s="341"/>
      <c r="IWH22" s="341"/>
      <c r="IWI22" s="341"/>
      <c r="IWJ22" s="341"/>
      <c r="IWK22" s="341"/>
      <c r="IWL22" s="341"/>
      <c r="IWM22" s="341"/>
      <c r="IWN22" s="341"/>
      <c r="IWO22" s="341"/>
      <c r="IWP22" s="341"/>
      <c r="IWQ22" s="341"/>
      <c r="IWR22" s="341"/>
      <c r="IWS22" s="341"/>
      <c r="IWT22" s="341"/>
      <c r="IWU22" s="341"/>
      <c r="IWV22" s="341"/>
      <c r="IWW22" s="341"/>
      <c r="IWX22" s="341"/>
      <c r="IWY22" s="341"/>
      <c r="IWZ22" s="341"/>
      <c r="IXA22" s="341"/>
      <c r="IXB22" s="341"/>
      <c r="IXC22" s="341"/>
      <c r="IXD22" s="341"/>
      <c r="IXE22" s="341"/>
      <c r="IXF22" s="341"/>
      <c r="IXG22" s="341"/>
      <c r="IXH22" s="341"/>
      <c r="IXI22" s="341"/>
      <c r="IXJ22" s="341"/>
      <c r="IXK22" s="341"/>
      <c r="IXL22" s="341"/>
      <c r="IXM22" s="341"/>
      <c r="IXN22" s="341"/>
      <c r="IXO22" s="341"/>
      <c r="IXP22" s="341"/>
      <c r="IXQ22" s="341"/>
      <c r="IXR22" s="341"/>
      <c r="IXS22" s="341"/>
      <c r="IXT22" s="341"/>
      <c r="IXU22" s="341"/>
      <c r="IXV22" s="341"/>
      <c r="IXW22" s="341"/>
      <c r="IXX22" s="341"/>
      <c r="IXY22" s="341"/>
      <c r="IXZ22" s="341"/>
      <c r="IYA22" s="341"/>
      <c r="IYB22" s="341"/>
      <c r="IYC22" s="341"/>
      <c r="IYD22" s="341"/>
      <c r="IYE22" s="341"/>
      <c r="IYF22" s="341"/>
      <c r="IYG22" s="341"/>
      <c r="IYH22" s="341"/>
      <c r="IYI22" s="341"/>
      <c r="IYJ22" s="341"/>
      <c r="IYK22" s="341"/>
      <c r="IYL22" s="341"/>
      <c r="IYM22" s="341"/>
      <c r="IYN22" s="341"/>
      <c r="IYO22" s="341"/>
      <c r="IYP22" s="341"/>
      <c r="IYQ22" s="341"/>
      <c r="IYR22" s="341"/>
      <c r="IYS22" s="341"/>
      <c r="IYT22" s="341"/>
      <c r="IYU22" s="341"/>
      <c r="IYV22" s="341"/>
      <c r="IYW22" s="341"/>
      <c r="IYX22" s="341"/>
      <c r="IYY22" s="341"/>
      <c r="IYZ22" s="341"/>
      <c r="IZA22" s="341"/>
      <c r="IZB22" s="341"/>
      <c r="IZC22" s="341"/>
      <c r="IZD22" s="341"/>
      <c r="IZE22" s="341"/>
      <c r="IZF22" s="341"/>
      <c r="IZG22" s="341"/>
      <c r="IZH22" s="341"/>
      <c r="IZI22" s="341"/>
      <c r="IZJ22" s="341"/>
      <c r="IZK22" s="341"/>
      <c r="IZL22" s="341"/>
      <c r="IZM22" s="341"/>
      <c r="IZN22" s="341"/>
      <c r="IZO22" s="341"/>
      <c r="IZP22" s="341"/>
      <c r="IZQ22" s="341"/>
      <c r="IZR22" s="341"/>
      <c r="IZS22" s="341"/>
      <c r="IZT22" s="341"/>
      <c r="IZU22" s="341"/>
      <c r="IZV22" s="341"/>
      <c r="IZW22" s="341"/>
      <c r="IZX22" s="341"/>
      <c r="IZY22" s="341"/>
      <c r="IZZ22" s="341"/>
      <c r="JAA22" s="341"/>
      <c r="JAB22" s="341"/>
      <c r="JAC22" s="341"/>
      <c r="JAD22" s="341"/>
      <c r="JAE22" s="341"/>
      <c r="JAF22" s="341"/>
      <c r="JAG22" s="341"/>
      <c r="JAH22" s="341"/>
      <c r="JAI22" s="341"/>
      <c r="JAJ22" s="341"/>
      <c r="JAK22" s="341"/>
      <c r="JAL22" s="341"/>
      <c r="JAM22" s="341"/>
      <c r="JAN22" s="341"/>
      <c r="JAO22" s="341"/>
      <c r="JAP22" s="341"/>
      <c r="JAQ22" s="341"/>
      <c r="JAR22" s="341"/>
      <c r="JAS22" s="341"/>
      <c r="JAT22" s="341"/>
      <c r="JAU22" s="341"/>
      <c r="JAV22" s="341"/>
      <c r="JAW22" s="341"/>
      <c r="JAX22" s="341"/>
      <c r="JAY22" s="341"/>
      <c r="JAZ22" s="341"/>
      <c r="JBA22" s="341"/>
      <c r="JBB22" s="341"/>
      <c r="JBC22" s="341"/>
      <c r="JBD22" s="341"/>
      <c r="JBE22" s="341"/>
      <c r="JBF22" s="341"/>
      <c r="JBG22" s="341"/>
      <c r="JBH22" s="341"/>
      <c r="JBI22" s="341"/>
      <c r="JBJ22" s="341"/>
      <c r="JBK22" s="341"/>
      <c r="JBL22" s="341"/>
      <c r="JBM22" s="341"/>
      <c r="JBN22" s="341"/>
      <c r="JBO22" s="341"/>
      <c r="JBP22" s="341"/>
      <c r="JBQ22" s="341"/>
      <c r="JBR22" s="341"/>
      <c r="JBS22" s="341"/>
      <c r="JBT22" s="341"/>
      <c r="JBU22" s="341"/>
      <c r="JBV22" s="341"/>
      <c r="JBW22" s="341"/>
      <c r="JBX22" s="341"/>
      <c r="JBY22" s="341"/>
      <c r="JBZ22" s="341"/>
      <c r="JCA22" s="341"/>
      <c r="JCB22" s="341"/>
      <c r="JCC22" s="341"/>
      <c r="JCD22" s="341"/>
      <c r="JCE22" s="341"/>
      <c r="JCF22" s="341"/>
      <c r="JCG22" s="341"/>
      <c r="JCH22" s="341"/>
      <c r="JCI22" s="341"/>
      <c r="JCJ22" s="341"/>
      <c r="JCK22" s="341"/>
      <c r="JCL22" s="341"/>
      <c r="JCM22" s="341"/>
      <c r="JCN22" s="341"/>
      <c r="JCO22" s="341"/>
      <c r="JCP22" s="341"/>
      <c r="JCQ22" s="341"/>
      <c r="JCR22" s="341"/>
      <c r="JCS22" s="341"/>
      <c r="JCT22" s="341"/>
      <c r="JCU22" s="341"/>
      <c r="JCV22" s="341"/>
      <c r="JCW22" s="341"/>
      <c r="JCX22" s="341"/>
      <c r="JCY22" s="341"/>
      <c r="JCZ22" s="341"/>
      <c r="JDA22" s="341"/>
      <c r="JDB22" s="341"/>
      <c r="JDC22" s="341"/>
      <c r="JDD22" s="341"/>
      <c r="JDE22" s="341"/>
      <c r="JDF22" s="341"/>
      <c r="JDG22" s="341"/>
      <c r="JDH22" s="341"/>
      <c r="JDI22" s="341"/>
      <c r="JDJ22" s="341"/>
      <c r="JDK22" s="341"/>
      <c r="JDL22" s="341"/>
      <c r="JDM22" s="341"/>
      <c r="JDN22" s="341"/>
      <c r="JDO22" s="341"/>
      <c r="JDP22" s="341"/>
      <c r="JDQ22" s="341"/>
      <c r="JDR22" s="341"/>
      <c r="JDS22" s="341"/>
      <c r="JDT22" s="341"/>
      <c r="JDU22" s="341"/>
      <c r="JDV22" s="341"/>
      <c r="JDW22" s="341"/>
      <c r="JDX22" s="341"/>
      <c r="JDY22" s="341"/>
      <c r="JDZ22" s="341"/>
      <c r="JEA22" s="341"/>
      <c r="JEB22" s="341"/>
      <c r="JEC22" s="341"/>
      <c r="JED22" s="341"/>
      <c r="JEE22" s="341"/>
      <c r="JEF22" s="341"/>
      <c r="JEG22" s="341"/>
      <c r="JEH22" s="341"/>
      <c r="JEI22" s="341"/>
      <c r="JEJ22" s="341"/>
      <c r="JEK22" s="341"/>
      <c r="JEL22" s="341"/>
      <c r="JEM22" s="341"/>
      <c r="JEN22" s="341"/>
      <c r="JEO22" s="341"/>
      <c r="JEP22" s="341"/>
      <c r="JEQ22" s="341"/>
      <c r="JER22" s="341"/>
      <c r="JES22" s="341"/>
      <c r="JET22" s="341"/>
      <c r="JEU22" s="341"/>
      <c r="JEV22" s="341"/>
      <c r="JEW22" s="341"/>
      <c r="JEX22" s="341"/>
      <c r="JEY22" s="341"/>
      <c r="JEZ22" s="341"/>
      <c r="JFA22" s="341"/>
      <c r="JFB22" s="341"/>
      <c r="JFC22" s="341"/>
      <c r="JFD22" s="341"/>
      <c r="JFE22" s="341"/>
      <c r="JFF22" s="341"/>
      <c r="JFG22" s="341"/>
      <c r="JFH22" s="341"/>
      <c r="JFI22" s="341"/>
      <c r="JFJ22" s="341"/>
      <c r="JFK22" s="341"/>
      <c r="JFL22" s="341"/>
      <c r="JFM22" s="341"/>
      <c r="JFN22" s="341"/>
      <c r="JFO22" s="341"/>
      <c r="JFP22" s="341"/>
      <c r="JFQ22" s="341"/>
      <c r="JFR22" s="341"/>
      <c r="JFS22" s="341"/>
      <c r="JFT22" s="341"/>
      <c r="JFU22" s="341"/>
      <c r="JFV22" s="341"/>
      <c r="JFW22" s="341"/>
      <c r="JFX22" s="341"/>
      <c r="JFY22" s="341"/>
      <c r="JFZ22" s="341"/>
      <c r="JGA22" s="341"/>
      <c r="JGB22" s="341"/>
      <c r="JGC22" s="341"/>
      <c r="JGD22" s="341"/>
      <c r="JGE22" s="341"/>
      <c r="JGF22" s="341"/>
      <c r="JGG22" s="341"/>
      <c r="JGH22" s="341"/>
      <c r="JGI22" s="341"/>
      <c r="JGJ22" s="341"/>
      <c r="JGK22" s="341"/>
      <c r="JGL22" s="341"/>
      <c r="JGM22" s="341"/>
      <c r="JGN22" s="341"/>
      <c r="JGO22" s="341"/>
      <c r="JGP22" s="341"/>
      <c r="JGQ22" s="341"/>
      <c r="JGR22" s="341"/>
      <c r="JGS22" s="341"/>
      <c r="JGT22" s="341"/>
      <c r="JGU22" s="341"/>
      <c r="JGV22" s="341"/>
      <c r="JGW22" s="341"/>
      <c r="JGX22" s="341"/>
      <c r="JGY22" s="341"/>
      <c r="JGZ22" s="341"/>
      <c r="JHA22" s="341"/>
      <c r="JHB22" s="341"/>
      <c r="JHC22" s="341"/>
      <c r="JHD22" s="341"/>
      <c r="JHE22" s="341"/>
      <c r="JHF22" s="341"/>
      <c r="JHG22" s="341"/>
      <c r="JHH22" s="341"/>
      <c r="JHI22" s="341"/>
      <c r="JHJ22" s="341"/>
      <c r="JHK22" s="341"/>
      <c r="JHL22" s="341"/>
      <c r="JHM22" s="341"/>
      <c r="JHN22" s="341"/>
      <c r="JHO22" s="341"/>
      <c r="JHP22" s="341"/>
      <c r="JHQ22" s="341"/>
      <c r="JHR22" s="341"/>
      <c r="JHS22" s="341"/>
      <c r="JHT22" s="341"/>
      <c r="JHU22" s="341"/>
      <c r="JHV22" s="341"/>
      <c r="JHW22" s="341"/>
      <c r="JHX22" s="341"/>
      <c r="JHY22" s="341"/>
      <c r="JHZ22" s="341"/>
      <c r="JIA22" s="341"/>
      <c r="JIB22" s="341"/>
      <c r="JIC22" s="341"/>
      <c r="JID22" s="341"/>
      <c r="JIE22" s="341"/>
      <c r="JIF22" s="341"/>
      <c r="JIG22" s="341"/>
      <c r="JIH22" s="341"/>
      <c r="JII22" s="341"/>
      <c r="JIJ22" s="341"/>
      <c r="JIK22" s="341"/>
      <c r="JIL22" s="341"/>
      <c r="JIM22" s="341"/>
      <c r="JIN22" s="341"/>
      <c r="JIO22" s="341"/>
      <c r="JIP22" s="341"/>
      <c r="JIQ22" s="341"/>
      <c r="JIR22" s="341"/>
      <c r="JIS22" s="341"/>
      <c r="JIT22" s="341"/>
      <c r="JIU22" s="341"/>
      <c r="JIV22" s="341"/>
      <c r="JIW22" s="341"/>
      <c r="JIX22" s="341"/>
      <c r="JIY22" s="341"/>
      <c r="JIZ22" s="341"/>
      <c r="JJA22" s="341"/>
      <c r="JJB22" s="341"/>
      <c r="JJC22" s="341"/>
      <c r="JJD22" s="341"/>
      <c r="JJE22" s="341"/>
      <c r="JJF22" s="341"/>
      <c r="JJG22" s="341"/>
      <c r="JJH22" s="341"/>
      <c r="JJI22" s="341"/>
      <c r="JJJ22" s="341"/>
      <c r="JJK22" s="341"/>
      <c r="JJL22" s="341"/>
      <c r="JJM22" s="341"/>
      <c r="JJN22" s="341"/>
      <c r="JJO22" s="341"/>
      <c r="JJP22" s="341"/>
      <c r="JJQ22" s="341"/>
      <c r="JJR22" s="341"/>
      <c r="JJS22" s="341"/>
      <c r="JJT22" s="341"/>
      <c r="JJU22" s="341"/>
      <c r="JJV22" s="341"/>
      <c r="JJW22" s="341"/>
      <c r="JJX22" s="341"/>
      <c r="JJY22" s="341"/>
      <c r="JJZ22" s="341"/>
      <c r="JKA22" s="341"/>
      <c r="JKB22" s="341"/>
      <c r="JKC22" s="341"/>
      <c r="JKD22" s="341"/>
      <c r="JKE22" s="341"/>
      <c r="JKF22" s="341"/>
      <c r="JKG22" s="341"/>
      <c r="JKH22" s="341"/>
      <c r="JKI22" s="341"/>
      <c r="JKJ22" s="341"/>
      <c r="JKK22" s="341"/>
      <c r="JKL22" s="341"/>
      <c r="JKM22" s="341"/>
      <c r="JKN22" s="341"/>
      <c r="JKO22" s="341"/>
      <c r="JKP22" s="341"/>
      <c r="JKQ22" s="341"/>
      <c r="JKR22" s="341"/>
      <c r="JKS22" s="341"/>
      <c r="JKT22" s="341"/>
      <c r="JKU22" s="341"/>
      <c r="JKV22" s="341"/>
      <c r="JKW22" s="341"/>
      <c r="JKX22" s="341"/>
      <c r="JKY22" s="341"/>
      <c r="JKZ22" s="341"/>
      <c r="JLA22" s="341"/>
      <c r="JLB22" s="341"/>
      <c r="JLC22" s="341"/>
      <c r="JLD22" s="341"/>
      <c r="JLE22" s="341"/>
      <c r="JLF22" s="341"/>
      <c r="JLG22" s="341"/>
      <c r="JLH22" s="341"/>
      <c r="JLI22" s="341"/>
      <c r="JLJ22" s="341"/>
      <c r="JLK22" s="341"/>
      <c r="JLL22" s="341"/>
      <c r="JLM22" s="341"/>
      <c r="JLN22" s="341"/>
      <c r="JLO22" s="341"/>
      <c r="JLP22" s="341"/>
      <c r="JLQ22" s="341"/>
      <c r="JLR22" s="341"/>
      <c r="JLS22" s="341"/>
      <c r="JLT22" s="341"/>
      <c r="JLU22" s="341"/>
      <c r="JLV22" s="341"/>
      <c r="JLW22" s="341"/>
      <c r="JLX22" s="341"/>
      <c r="JLY22" s="341"/>
      <c r="JLZ22" s="341"/>
      <c r="JMA22" s="341"/>
      <c r="JMB22" s="341"/>
      <c r="JMC22" s="341"/>
      <c r="JMD22" s="341"/>
      <c r="JME22" s="341"/>
      <c r="JMF22" s="341"/>
      <c r="JMG22" s="341"/>
      <c r="JMH22" s="341"/>
      <c r="JMI22" s="341"/>
      <c r="JMJ22" s="341"/>
      <c r="JMK22" s="341"/>
      <c r="JML22" s="341"/>
      <c r="JMM22" s="341"/>
      <c r="JMN22" s="341"/>
      <c r="JMO22" s="341"/>
      <c r="JMP22" s="341"/>
      <c r="JMQ22" s="341"/>
      <c r="JMR22" s="341"/>
      <c r="JMS22" s="341"/>
      <c r="JMT22" s="341"/>
      <c r="JMU22" s="341"/>
      <c r="JMV22" s="341"/>
      <c r="JMW22" s="341"/>
      <c r="JMX22" s="341"/>
      <c r="JMY22" s="341"/>
      <c r="JMZ22" s="341"/>
      <c r="JNA22" s="341"/>
      <c r="JNB22" s="341"/>
      <c r="JNC22" s="341"/>
      <c r="JND22" s="341"/>
      <c r="JNE22" s="341"/>
      <c r="JNF22" s="341"/>
      <c r="JNG22" s="341"/>
      <c r="JNH22" s="341"/>
      <c r="JNI22" s="341"/>
      <c r="JNJ22" s="341"/>
      <c r="JNK22" s="341"/>
      <c r="JNL22" s="341"/>
      <c r="JNM22" s="341"/>
      <c r="JNN22" s="341"/>
      <c r="JNO22" s="341"/>
      <c r="JNP22" s="341"/>
      <c r="JNQ22" s="341"/>
      <c r="JNR22" s="341"/>
      <c r="JNS22" s="341"/>
      <c r="JNT22" s="341"/>
      <c r="JNU22" s="341"/>
      <c r="JNV22" s="341"/>
      <c r="JNW22" s="341"/>
      <c r="JNX22" s="341"/>
      <c r="JNY22" s="341"/>
      <c r="JNZ22" s="341"/>
      <c r="JOA22" s="341"/>
      <c r="JOB22" s="341"/>
      <c r="JOC22" s="341"/>
      <c r="JOD22" s="341"/>
      <c r="JOE22" s="341"/>
      <c r="JOF22" s="341"/>
      <c r="JOG22" s="341"/>
      <c r="JOH22" s="341"/>
      <c r="JOI22" s="341"/>
      <c r="JOJ22" s="341"/>
      <c r="JOK22" s="341"/>
      <c r="JOL22" s="341"/>
      <c r="JOM22" s="341"/>
      <c r="JON22" s="341"/>
      <c r="JOO22" s="341"/>
      <c r="JOP22" s="341"/>
      <c r="JOQ22" s="341"/>
      <c r="JOR22" s="341"/>
      <c r="JOS22" s="341"/>
      <c r="JOT22" s="341"/>
      <c r="JOU22" s="341"/>
      <c r="JOV22" s="341"/>
      <c r="JOW22" s="341"/>
      <c r="JOX22" s="341"/>
      <c r="JOY22" s="341"/>
      <c r="JOZ22" s="341"/>
      <c r="JPA22" s="341"/>
      <c r="JPB22" s="341"/>
      <c r="JPC22" s="341"/>
      <c r="JPD22" s="341"/>
      <c r="JPE22" s="341"/>
      <c r="JPF22" s="341"/>
      <c r="JPG22" s="341"/>
      <c r="JPH22" s="341"/>
      <c r="JPI22" s="341"/>
      <c r="JPJ22" s="341"/>
      <c r="JPK22" s="341"/>
      <c r="JPL22" s="341"/>
      <c r="JPM22" s="341"/>
      <c r="JPN22" s="341"/>
      <c r="JPO22" s="341"/>
      <c r="JPP22" s="341"/>
      <c r="JPQ22" s="341"/>
      <c r="JPR22" s="341"/>
      <c r="JPS22" s="341"/>
      <c r="JPT22" s="341"/>
      <c r="JPU22" s="341"/>
      <c r="JPV22" s="341"/>
      <c r="JPW22" s="341"/>
      <c r="JPX22" s="341"/>
      <c r="JPY22" s="341"/>
      <c r="JPZ22" s="341"/>
      <c r="JQA22" s="341"/>
      <c r="JQB22" s="341"/>
      <c r="JQC22" s="341"/>
      <c r="JQD22" s="341"/>
      <c r="JQE22" s="341"/>
      <c r="JQF22" s="341"/>
      <c r="JQG22" s="341"/>
      <c r="JQH22" s="341"/>
      <c r="JQI22" s="341"/>
      <c r="JQJ22" s="341"/>
      <c r="JQK22" s="341"/>
      <c r="JQL22" s="341"/>
      <c r="JQM22" s="341"/>
      <c r="JQN22" s="341"/>
      <c r="JQO22" s="341"/>
      <c r="JQP22" s="341"/>
      <c r="JQQ22" s="341"/>
      <c r="JQR22" s="341"/>
      <c r="JQS22" s="341"/>
      <c r="JQT22" s="341"/>
      <c r="JQU22" s="341"/>
      <c r="JQV22" s="341"/>
      <c r="JQW22" s="341"/>
      <c r="JQX22" s="341"/>
      <c r="JQY22" s="341"/>
      <c r="JQZ22" s="341"/>
      <c r="JRA22" s="341"/>
      <c r="JRB22" s="341"/>
      <c r="JRC22" s="341"/>
      <c r="JRD22" s="341"/>
      <c r="JRE22" s="341"/>
      <c r="JRF22" s="341"/>
      <c r="JRG22" s="341"/>
      <c r="JRH22" s="341"/>
      <c r="JRI22" s="341"/>
      <c r="JRJ22" s="341"/>
      <c r="JRK22" s="341"/>
      <c r="JRL22" s="341"/>
      <c r="JRM22" s="341"/>
      <c r="JRN22" s="341"/>
      <c r="JRO22" s="341"/>
      <c r="JRP22" s="341"/>
      <c r="JRQ22" s="341"/>
      <c r="JRR22" s="341"/>
      <c r="JRS22" s="341"/>
      <c r="JRT22" s="341"/>
      <c r="JRU22" s="341"/>
      <c r="JRV22" s="341"/>
      <c r="JRW22" s="341"/>
      <c r="JRX22" s="341"/>
      <c r="JRY22" s="341"/>
      <c r="JRZ22" s="341"/>
      <c r="JSA22" s="341"/>
      <c r="JSB22" s="341"/>
      <c r="JSC22" s="341"/>
      <c r="JSD22" s="341"/>
      <c r="JSE22" s="341"/>
      <c r="JSF22" s="341"/>
      <c r="JSG22" s="341"/>
      <c r="JSH22" s="341"/>
      <c r="JSI22" s="341"/>
      <c r="JSJ22" s="341"/>
      <c r="JSK22" s="341"/>
      <c r="JSL22" s="341"/>
      <c r="JSM22" s="341"/>
      <c r="JSN22" s="341"/>
      <c r="JSO22" s="341"/>
      <c r="JSP22" s="341"/>
      <c r="JSQ22" s="341"/>
      <c r="JSR22" s="341"/>
      <c r="JSS22" s="341"/>
      <c r="JST22" s="341"/>
      <c r="JSU22" s="341"/>
      <c r="JSV22" s="341"/>
      <c r="JSW22" s="341"/>
      <c r="JSX22" s="341"/>
      <c r="JSY22" s="341"/>
      <c r="JSZ22" s="341"/>
      <c r="JTA22" s="341"/>
      <c r="JTB22" s="341"/>
      <c r="JTC22" s="341"/>
      <c r="JTD22" s="341"/>
      <c r="JTE22" s="341"/>
      <c r="JTF22" s="341"/>
      <c r="JTG22" s="341"/>
      <c r="JTH22" s="341"/>
      <c r="JTI22" s="341"/>
      <c r="JTJ22" s="341"/>
      <c r="JTK22" s="341"/>
      <c r="JTL22" s="341"/>
      <c r="JTM22" s="341"/>
      <c r="JTN22" s="341"/>
      <c r="JTO22" s="341"/>
      <c r="JTP22" s="341"/>
      <c r="JTQ22" s="341"/>
      <c r="JTR22" s="341"/>
      <c r="JTS22" s="341"/>
      <c r="JTT22" s="341"/>
      <c r="JTU22" s="341"/>
      <c r="JTV22" s="341"/>
      <c r="JTW22" s="341"/>
      <c r="JTX22" s="341"/>
      <c r="JTY22" s="341"/>
      <c r="JTZ22" s="341"/>
      <c r="JUA22" s="341"/>
      <c r="JUB22" s="341"/>
      <c r="JUC22" s="341"/>
      <c r="JUD22" s="341"/>
      <c r="JUE22" s="341"/>
      <c r="JUF22" s="341"/>
      <c r="JUG22" s="341"/>
      <c r="JUH22" s="341"/>
      <c r="JUI22" s="341"/>
      <c r="JUJ22" s="341"/>
      <c r="JUK22" s="341"/>
      <c r="JUL22" s="341"/>
      <c r="JUM22" s="341"/>
      <c r="JUN22" s="341"/>
      <c r="JUO22" s="341"/>
      <c r="JUP22" s="341"/>
      <c r="JUQ22" s="341"/>
      <c r="JUR22" s="341"/>
      <c r="JUS22" s="341"/>
      <c r="JUT22" s="341"/>
      <c r="JUU22" s="341"/>
      <c r="JUV22" s="341"/>
      <c r="JUW22" s="341"/>
      <c r="JUX22" s="341"/>
      <c r="JUY22" s="341"/>
      <c r="JUZ22" s="341"/>
      <c r="JVA22" s="341"/>
      <c r="JVB22" s="341"/>
      <c r="JVC22" s="341"/>
      <c r="JVD22" s="341"/>
      <c r="JVE22" s="341"/>
      <c r="JVF22" s="341"/>
      <c r="JVG22" s="341"/>
      <c r="JVH22" s="341"/>
      <c r="JVI22" s="341"/>
      <c r="JVJ22" s="341"/>
      <c r="JVK22" s="341"/>
      <c r="JVL22" s="341"/>
      <c r="JVM22" s="341"/>
      <c r="JVN22" s="341"/>
      <c r="JVO22" s="341"/>
      <c r="JVP22" s="341"/>
      <c r="JVQ22" s="341"/>
      <c r="JVR22" s="341"/>
      <c r="JVS22" s="341"/>
      <c r="JVT22" s="341"/>
      <c r="JVU22" s="341"/>
      <c r="JVV22" s="341"/>
      <c r="JVW22" s="341"/>
      <c r="JVX22" s="341"/>
      <c r="JVY22" s="341"/>
      <c r="JVZ22" s="341"/>
      <c r="JWA22" s="341"/>
      <c r="JWB22" s="341"/>
      <c r="JWC22" s="341"/>
      <c r="JWD22" s="341"/>
      <c r="JWE22" s="341"/>
      <c r="JWF22" s="341"/>
      <c r="JWG22" s="341"/>
      <c r="JWH22" s="341"/>
      <c r="JWI22" s="341"/>
      <c r="JWJ22" s="341"/>
      <c r="JWK22" s="341"/>
      <c r="JWL22" s="341"/>
      <c r="JWM22" s="341"/>
      <c r="JWN22" s="341"/>
      <c r="JWO22" s="341"/>
      <c r="JWP22" s="341"/>
      <c r="JWQ22" s="341"/>
      <c r="JWR22" s="341"/>
      <c r="JWS22" s="341"/>
      <c r="JWT22" s="341"/>
      <c r="JWU22" s="341"/>
      <c r="JWV22" s="341"/>
      <c r="JWW22" s="341"/>
      <c r="JWX22" s="341"/>
      <c r="JWY22" s="341"/>
      <c r="JWZ22" s="341"/>
      <c r="JXA22" s="341"/>
      <c r="JXB22" s="341"/>
      <c r="JXC22" s="341"/>
      <c r="JXD22" s="341"/>
      <c r="JXE22" s="341"/>
      <c r="JXF22" s="341"/>
      <c r="JXG22" s="341"/>
      <c r="JXH22" s="341"/>
      <c r="JXI22" s="341"/>
      <c r="JXJ22" s="341"/>
      <c r="JXK22" s="341"/>
      <c r="JXL22" s="341"/>
      <c r="JXM22" s="341"/>
      <c r="JXN22" s="341"/>
      <c r="JXO22" s="341"/>
      <c r="JXP22" s="341"/>
      <c r="JXQ22" s="341"/>
      <c r="JXR22" s="341"/>
      <c r="JXS22" s="341"/>
      <c r="JXT22" s="341"/>
      <c r="JXU22" s="341"/>
      <c r="JXV22" s="341"/>
      <c r="JXW22" s="341"/>
      <c r="JXX22" s="341"/>
      <c r="JXY22" s="341"/>
      <c r="JXZ22" s="341"/>
      <c r="JYA22" s="341"/>
      <c r="JYB22" s="341"/>
      <c r="JYC22" s="341"/>
      <c r="JYD22" s="341"/>
      <c r="JYE22" s="341"/>
      <c r="JYF22" s="341"/>
      <c r="JYG22" s="341"/>
      <c r="JYH22" s="341"/>
      <c r="JYI22" s="341"/>
      <c r="JYJ22" s="341"/>
      <c r="JYK22" s="341"/>
      <c r="JYL22" s="341"/>
      <c r="JYM22" s="341"/>
      <c r="JYN22" s="341"/>
      <c r="JYO22" s="341"/>
      <c r="JYP22" s="341"/>
      <c r="JYQ22" s="341"/>
      <c r="JYR22" s="341"/>
      <c r="JYS22" s="341"/>
      <c r="JYT22" s="341"/>
      <c r="JYU22" s="341"/>
      <c r="JYV22" s="341"/>
      <c r="JYW22" s="341"/>
      <c r="JYX22" s="341"/>
      <c r="JYY22" s="341"/>
      <c r="JYZ22" s="341"/>
      <c r="JZA22" s="341"/>
      <c r="JZB22" s="341"/>
      <c r="JZC22" s="341"/>
      <c r="JZD22" s="341"/>
      <c r="JZE22" s="341"/>
      <c r="JZF22" s="341"/>
      <c r="JZG22" s="341"/>
      <c r="JZH22" s="341"/>
      <c r="JZI22" s="341"/>
      <c r="JZJ22" s="341"/>
      <c r="JZK22" s="341"/>
      <c r="JZL22" s="341"/>
      <c r="JZM22" s="341"/>
      <c r="JZN22" s="341"/>
      <c r="JZO22" s="341"/>
      <c r="JZP22" s="341"/>
      <c r="JZQ22" s="341"/>
      <c r="JZR22" s="341"/>
      <c r="JZS22" s="341"/>
      <c r="JZT22" s="341"/>
      <c r="JZU22" s="341"/>
      <c r="JZV22" s="341"/>
      <c r="JZW22" s="341"/>
      <c r="JZX22" s="341"/>
      <c r="JZY22" s="341"/>
      <c r="JZZ22" s="341"/>
      <c r="KAA22" s="341"/>
      <c r="KAB22" s="341"/>
      <c r="KAC22" s="341"/>
      <c r="KAD22" s="341"/>
      <c r="KAE22" s="341"/>
      <c r="KAF22" s="341"/>
      <c r="KAG22" s="341"/>
      <c r="KAH22" s="341"/>
      <c r="KAI22" s="341"/>
      <c r="KAJ22" s="341"/>
      <c r="KAK22" s="341"/>
      <c r="KAL22" s="341"/>
      <c r="KAM22" s="341"/>
      <c r="KAN22" s="341"/>
      <c r="KAO22" s="341"/>
      <c r="KAP22" s="341"/>
      <c r="KAQ22" s="341"/>
      <c r="KAR22" s="341"/>
      <c r="KAS22" s="341"/>
      <c r="KAT22" s="341"/>
      <c r="KAU22" s="341"/>
      <c r="KAV22" s="341"/>
      <c r="KAW22" s="341"/>
      <c r="KAX22" s="341"/>
      <c r="KAY22" s="341"/>
      <c r="KAZ22" s="341"/>
      <c r="KBA22" s="341"/>
      <c r="KBB22" s="341"/>
      <c r="KBC22" s="341"/>
      <c r="KBD22" s="341"/>
      <c r="KBE22" s="341"/>
      <c r="KBF22" s="341"/>
      <c r="KBG22" s="341"/>
      <c r="KBH22" s="341"/>
      <c r="KBI22" s="341"/>
      <c r="KBJ22" s="341"/>
      <c r="KBK22" s="341"/>
      <c r="KBL22" s="341"/>
      <c r="KBM22" s="341"/>
      <c r="KBN22" s="341"/>
      <c r="KBO22" s="341"/>
      <c r="KBP22" s="341"/>
      <c r="KBQ22" s="341"/>
      <c r="KBR22" s="341"/>
      <c r="KBS22" s="341"/>
      <c r="KBT22" s="341"/>
      <c r="KBU22" s="341"/>
      <c r="KBV22" s="341"/>
      <c r="KBW22" s="341"/>
      <c r="KBX22" s="341"/>
      <c r="KBY22" s="341"/>
      <c r="KBZ22" s="341"/>
      <c r="KCA22" s="341"/>
      <c r="KCB22" s="341"/>
      <c r="KCC22" s="341"/>
      <c r="KCD22" s="341"/>
      <c r="KCE22" s="341"/>
      <c r="KCF22" s="341"/>
      <c r="KCG22" s="341"/>
      <c r="KCH22" s="341"/>
      <c r="KCI22" s="341"/>
      <c r="KCJ22" s="341"/>
      <c r="KCK22" s="341"/>
      <c r="KCL22" s="341"/>
      <c r="KCM22" s="341"/>
      <c r="KCN22" s="341"/>
      <c r="KCO22" s="341"/>
      <c r="KCP22" s="341"/>
      <c r="KCQ22" s="341"/>
      <c r="KCR22" s="341"/>
      <c r="KCS22" s="341"/>
      <c r="KCT22" s="341"/>
      <c r="KCU22" s="341"/>
      <c r="KCV22" s="341"/>
      <c r="KCW22" s="341"/>
      <c r="KCX22" s="341"/>
      <c r="KCY22" s="341"/>
      <c r="KCZ22" s="341"/>
      <c r="KDA22" s="341"/>
      <c r="KDB22" s="341"/>
      <c r="KDC22" s="341"/>
      <c r="KDD22" s="341"/>
      <c r="KDE22" s="341"/>
      <c r="KDF22" s="341"/>
      <c r="KDG22" s="341"/>
      <c r="KDH22" s="341"/>
      <c r="KDI22" s="341"/>
      <c r="KDJ22" s="341"/>
      <c r="KDK22" s="341"/>
      <c r="KDL22" s="341"/>
      <c r="KDM22" s="341"/>
      <c r="KDN22" s="341"/>
      <c r="KDO22" s="341"/>
      <c r="KDP22" s="341"/>
      <c r="KDQ22" s="341"/>
      <c r="KDR22" s="341"/>
      <c r="KDS22" s="341"/>
      <c r="KDT22" s="341"/>
      <c r="KDU22" s="341"/>
      <c r="KDV22" s="341"/>
      <c r="KDW22" s="341"/>
      <c r="KDX22" s="341"/>
      <c r="KDY22" s="341"/>
      <c r="KDZ22" s="341"/>
      <c r="KEA22" s="341"/>
      <c r="KEB22" s="341"/>
      <c r="KEC22" s="341"/>
      <c r="KED22" s="341"/>
      <c r="KEE22" s="341"/>
      <c r="KEF22" s="341"/>
      <c r="KEG22" s="341"/>
      <c r="KEH22" s="341"/>
      <c r="KEI22" s="341"/>
      <c r="KEJ22" s="341"/>
      <c r="KEK22" s="341"/>
      <c r="KEL22" s="341"/>
      <c r="KEM22" s="341"/>
      <c r="KEN22" s="341"/>
      <c r="KEO22" s="341"/>
      <c r="KEP22" s="341"/>
      <c r="KEQ22" s="341"/>
      <c r="KER22" s="341"/>
      <c r="KES22" s="341"/>
      <c r="KET22" s="341"/>
      <c r="KEU22" s="341"/>
      <c r="KEV22" s="341"/>
      <c r="KEW22" s="341"/>
      <c r="KEX22" s="341"/>
      <c r="KEY22" s="341"/>
      <c r="KEZ22" s="341"/>
      <c r="KFA22" s="341"/>
      <c r="KFB22" s="341"/>
      <c r="KFC22" s="341"/>
      <c r="KFD22" s="341"/>
      <c r="KFE22" s="341"/>
      <c r="KFF22" s="341"/>
      <c r="KFG22" s="341"/>
      <c r="KFH22" s="341"/>
      <c r="KFI22" s="341"/>
      <c r="KFJ22" s="341"/>
      <c r="KFK22" s="341"/>
      <c r="KFL22" s="341"/>
      <c r="KFM22" s="341"/>
      <c r="KFN22" s="341"/>
      <c r="KFO22" s="341"/>
      <c r="KFP22" s="341"/>
      <c r="KFQ22" s="341"/>
      <c r="KFR22" s="341"/>
      <c r="KFS22" s="341"/>
      <c r="KFT22" s="341"/>
      <c r="KFU22" s="341"/>
      <c r="KFV22" s="341"/>
      <c r="KFW22" s="341"/>
      <c r="KFX22" s="341"/>
      <c r="KFY22" s="341"/>
      <c r="KFZ22" s="341"/>
      <c r="KGA22" s="341"/>
      <c r="KGB22" s="341"/>
      <c r="KGC22" s="341"/>
      <c r="KGD22" s="341"/>
      <c r="KGE22" s="341"/>
      <c r="KGF22" s="341"/>
      <c r="KGG22" s="341"/>
      <c r="KGH22" s="341"/>
      <c r="KGI22" s="341"/>
      <c r="KGJ22" s="341"/>
      <c r="KGK22" s="341"/>
      <c r="KGL22" s="341"/>
      <c r="KGM22" s="341"/>
      <c r="KGN22" s="341"/>
      <c r="KGO22" s="341"/>
      <c r="KGP22" s="341"/>
      <c r="KGQ22" s="341"/>
      <c r="KGR22" s="341"/>
      <c r="KGS22" s="341"/>
      <c r="KGT22" s="341"/>
      <c r="KGU22" s="341"/>
      <c r="KGV22" s="341"/>
      <c r="KGW22" s="341"/>
      <c r="KGX22" s="341"/>
      <c r="KGY22" s="341"/>
      <c r="KGZ22" s="341"/>
      <c r="KHA22" s="341"/>
      <c r="KHB22" s="341"/>
      <c r="KHC22" s="341"/>
      <c r="KHD22" s="341"/>
      <c r="KHE22" s="341"/>
      <c r="KHF22" s="341"/>
      <c r="KHG22" s="341"/>
      <c r="KHH22" s="341"/>
      <c r="KHI22" s="341"/>
      <c r="KHJ22" s="341"/>
      <c r="KHK22" s="341"/>
      <c r="KHL22" s="341"/>
      <c r="KHM22" s="341"/>
      <c r="KHN22" s="341"/>
      <c r="KHO22" s="341"/>
      <c r="KHP22" s="341"/>
      <c r="KHQ22" s="341"/>
      <c r="KHR22" s="341"/>
      <c r="KHS22" s="341"/>
      <c r="KHT22" s="341"/>
      <c r="KHU22" s="341"/>
      <c r="KHV22" s="341"/>
      <c r="KHW22" s="341"/>
      <c r="KHX22" s="341"/>
      <c r="KHY22" s="341"/>
      <c r="KHZ22" s="341"/>
      <c r="KIA22" s="341"/>
      <c r="KIB22" s="341"/>
      <c r="KIC22" s="341"/>
      <c r="KID22" s="341"/>
      <c r="KIE22" s="341"/>
      <c r="KIF22" s="341"/>
      <c r="KIG22" s="341"/>
      <c r="KIH22" s="341"/>
      <c r="KII22" s="341"/>
      <c r="KIJ22" s="341"/>
      <c r="KIK22" s="341"/>
      <c r="KIL22" s="341"/>
      <c r="KIM22" s="341"/>
      <c r="KIN22" s="341"/>
      <c r="KIO22" s="341"/>
      <c r="KIP22" s="341"/>
      <c r="KIQ22" s="341"/>
      <c r="KIR22" s="341"/>
      <c r="KIS22" s="341"/>
      <c r="KIT22" s="341"/>
      <c r="KIU22" s="341"/>
      <c r="KIV22" s="341"/>
      <c r="KIW22" s="341"/>
      <c r="KIX22" s="341"/>
      <c r="KIY22" s="341"/>
      <c r="KIZ22" s="341"/>
      <c r="KJA22" s="341"/>
      <c r="KJB22" s="341"/>
      <c r="KJC22" s="341"/>
      <c r="KJD22" s="341"/>
      <c r="KJE22" s="341"/>
      <c r="KJF22" s="341"/>
      <c r="KJG22" s="341"/>
      <c r="KJH22" s="341"/>
      <c r="KJI22" s="341"/>
      <c r="KJJ22" s="341"/>
      <c r="KJK22" s="341"/>
      <c r="KJL22" s="341"/>
      <c r="KJM22" s="341"/>
      <c r="KJN22" s="341"/>
      <c r="KJO22" s="341"/>
      <c r="KJP22" s="341"/>
      <c r="KJQ22" s="341"/>
      <c r="KJR22" s="341"/>
      <c r="KJS22" s="341"/>
      <c r="KJT22" s="341"/>
      <c r="KJU22" s="341"/>
      <c r="KJV22" s="341"/>
      <c r="KJW22" s="341"/>
      <c r="KJX22" s="341"/>
      <c r="KJY22" s="341"/>
      <c r="KJZ22" s="341"/>
      <c r="KKA22" s="341"/>
      <c r="KKB22" s="341"/>
      <c r="KKC22" s="341"/>
      <c r="KKD22" s="341"/>
      <c r="KKE22" s="341"/>
      <c r="KKF22" s="341"/>
      <c r="KKG22" s="341"/>
      <c r="KKH22" s="341"/>
      <c r="KKI22" s="341"/>
      <c r="KKJ22" s="341"/>
      <c r="KKK22" s="341"/>
      <c r="KKL22" s="341"/>
      <c r="KKM22" s="341"/>
      <c r="KKN22" s="341"/>
      <c r="KKO22" s="341"/>
      <c r="KKP22" s="341"/>
      <c r="KKQ22" s="341"/>
      <c r="KKR22" s="341"/>
      <c r="KKS22" s="341"/>
      <c r="KKT22" s="341"/>
      <c r="KKU22" s="341"/>
      <c r="KKV22" s="341"/>
      <c r="KKW22" s="341"/>
      <c r="KKX22" s="341"/>
      <c r="KKY22" s="341"/>
      <c r="KKZ22" s="341"/>
      <c r="KLA22" s="341"/>
      <c r="KLB22" s="341"/>
      <c r="KLC22" s="341"/>
      <c r="KLD22" s="341"/>
      <c r="KLE22" s="341"/>
      <c r="KLF22" s="341"/>
      <c r="KLG22" s="341"/>
      <c r="KLH22" s="341"/>
      <c r="KLI22" s="341"/>
      <c r="KLJ22" s="341"/>
      <c r="KLK22" s="341"/>
      <c r="KLL22" s="341"/>
      <c r="KLM22" s="341"/>
      <c r="KLN22" s="341"/>
      <c r="KLO22" s="341"/>
      <c r="KLP22" s="341"/>
      <c r="KLQ22" s="341"/>
      <c r="KLR22" s="341"/>
      <c r="KLS22" s="341"/>
      <c r="KLT22" s="341"/>
      <c r="KLU22" s="341"/>
      <c r="KLV22" s="341"/>
      <c r="KLW22" s="341"/>
      <c r="KLX22" s="341"/>
      <c r="KLY22" s="341"/>
      <c r="KLZ22" s="341"/>
      <c r="KMA22" s="341"/>
      <c r="KMB22" s="341"/>
      <c r="KMC22" s="341"/>
      <c r="KMD22" s="341"/>
      <c r="KME22" s="341"/>
      <c r="KMF22" s="341"/>
      <c r="KMG22" s="341"/>
      <c r="KMH22" s="341"/>
      <c r="KMI22" s="341"/>
      <c r="KMJ22" s="341"/>
      <c r="KMK22" s="341"/>
      <c r="KML22" s="341"/>
      <c r="KMM22" s="341"/>
      <c r="KMN22" s="341"/>
      <c r="KMO22" s="341"/>
      <c r="KMP22" s="341"/>
      <c r="KMQ22" s="341"/>
      <c r="KMR22" s="341"/>
      <c r="KMS22" s="341"/>
      <c r="KMT22" s="341"/>
      <c r="KMU22" s="341"/>
      <c r="KMV22" s="341"/>
      <c r="KMW22" s="341"/>
      <c r="KMX22" s="341"/>
      <c r="KMY22" s="341"/>
      <c r="KMZ22" s="341"/>
      <c r="KNA22" s="341"/>
      <c r="KNB22" s="341"/>
      <c r="KNC22" s="341"/>
      <c r="KND22" s="341"/>
      <c r="KNE22" s="341"/>
      <c r="KNF22" s="341"/>
      <c r="KNG22" s="341"/>
      <c r="KNH22" s="341"/>
      <c r="KNI22" s="341"/>
      <c r="KNJ22" s="341"/>
      <c r="KNK22" s="341"/>
      <c r="KNL22" s="341"/>
      <c r="KNM22" s="341"/>
      <c r="KNN22" s="341"/>
      <c r="KNO22" s="341"/>
      <c r="KNP22" s="341"/>
      <c r="KNQ22" s="341"/>
      <c r="KNR22" s="341"/>
      <c r="KNS22" s="341"/>
      <c r="KNT22" s="341"/>
      <c r="KNU22" s="341"/>
      <c r="KNV22" s="341"/>
      <c r="KNW22" s="341"/>
      <c r="KNX22" s="341"/>
      <c r="KNY22" s="341"/>
      <c r="KNZ22" s="341"/>
      <c r="KOA22" s="341"/>
      <c r="KOB22" s="341"/>
      <c r="KOC22" s="341"/>
      <c r="KOD22" s="341"/>
      <c r="KOE22" s="341"/>
      <c r="KOF22" s="341"/>
      <c r="KOG22" s="341"/>
      <c r="KOH22" s="341"/>
      <c r="KOI22" s="341"/>
      <c r="KOJ22" s="341"/>
      <c r="KOK22" s="341"/>
      <c r="KOL22" s="341"/>
      <c r="KOM22" s="341"/>
      <c r="KON22" s="341"/>
      <c r="KOO22" s="341"/>
      <c r="KOP22" s="341"/>
      <c r="KOQ22" s="341"/>
      <c r="KOR22" s="341"/>
      <c r="KOS22" s="341"/>
      <c r="KOT22" s="341"/>
      <c r="KOU22" s="341"/>
      <c r="KOV22" s="341"/>
      <c r="KOW22" s="341"/>
      <c r="KOX22" s="341"/>
      <c r="KOY22" s="341"/>
      <c r="KOZ22" s="341"/>
      <c r="KPA22" s="341"/>
      <c r="KPB22" s="341"/>
      <c r="KPC22" s="341"/>
      <c r="KPD22" s="341"/>
      <c r="KPE22" s="341"/>
      <c r="KPF22" s="341"/>
      <c r="KPG22" s="341"/>
      <c r="KPH22" s="341"/>
      <c r="KPI22" s="341"/>
      <c r="KPJ22" s="341"/>
      <c r="KPK22" s="341"/>
      <c r="KPL22" s="341"/>
      <c r="KPM22" s="341"/>
      <c r="KPN22" s="341"/>
      <c r="KPO22" s="341"/>
      <c r="KPP22" s="341"/>
      <c r="KPQ22" s="341"/>
      <c r="KPR22" s="341"/>
      <c r="KPS22" s="341"/>
      <c r="KPT22" s="341"/>
      <c r="KPU22" s="341"/>
      <c r="KPV22" s="341"/>
      <c r="KPW22" s="341"/>
      <c r="KPX22" s="341"/>
      <c r="KPY22" s="341"/>
      <c r="KPZ22" s="341"/>
      <c r="KQA22" s="341"/>
      <c r="KQB22" s="341"/>
      <c r="KQC22" s="341"/>
      <c r="KQD22" s="341"/>
      <c r="KQE22" s="341"/>
      <c r="KQF22" s="341"/>
      <c r="KQG22" s="341"/>
      <c r="KQH22" s="341"/>
      <c r="KQI22" s="341"/>
      <c r="KQJ22" s="341"/>
      <c r="KQK22" s="341"/>
      <c r="KQL22" s="341"/>
      <c r="KQM22" s="341"/>
      <c r="KQN22" s="341"/>
      <c r="KQO22" s="341"/>
      <c r="KQP22" s="341"/>
      <c r="KQQ22" s="341"/>
      <c r="KQR22" s="341"/>
      <c r="KQS22" s="341"/>
      <c r="KQT22" s="341"/>
      <c r="KQU22" s="341"/>
      <c r="KQV22" s="341"/>
      <c r="KQW22" s="341"/>
      <c r="KQX22" s="341"/>
      <c r="KQY22" s="341"/>
      <c r="KQZ22" s="341"/>
      <c r="KRA22" s="341"/>
      <c r="KRB22" s="341"/>
      <c r="KRC22" s="341"/>
      <c r="KRD22" s="341"/>
      <c r="KRE22" s="341"/>
      <c r="KRF22" s="341"/>
      <c r="KRG22" s="341"/>
      <c r="KRH22" s="341"/>
      <c r="KRI22" s="341"/>
      <c r="KRJ22" s="341"/>
      <c r="KRK22" s="341"/>
      <c r="KRL22" s="341"/>
      <c r="KRM22" s="341"/>
      <c r="KRN22" s="341"/>
      <c r="KRO22" s="341"/>
      <c r="KRP22" s="341"/>
      <c r="KRQ22" s="341"/>
      <c r="KRR22" s="341"/>
      <c r="KRS22" s="341"/>
      <c r="KRT22" s="341"/>
      <c r="KRU22" s="341"/>
      <c r="KRV22" s="341"/>
      <c r="KRW22" s="341"/>
      <c r="KRX22" s="341"/>
      <c r="KRY22" s="341"/>
      <c r="KRZ22" s="341"/>
      <c r="KSA22" s="341"/>
      <c r="KSB22" s="341"/>
      <c r="KSC22" s="341"/>
      <c r="KSD22" s="341"/>
      <c r="KSE22" s="341"/>
      <c r="KSF22" s="341"/>
      <c r="KSG22" s="341"/>
      <c r="KSH22" s="341"/>
      <c r="KSI22" s="341"/>
      <c r="KSJ22" s="341"/>
      <c r="KSK22" s="341"/>
      <c r="KSL22" s="341"/>
      <c r="KSM22" s="341"/>
      <c r="KSN22" s="341"/>
      <c r="KSO22" s="341"/>
      <c r="KSP22" s="341"/>
      <c r="KSQ22" s="341"/>
      <c r="KSR22" s="341"/>
      <c r="KSS22" s="341"/>
      <c r="KST22" s="341"/>
      <c r="KSU22" s="341"/>
      <c r="KSV22" s="341"/>
      <c r="KSW22" s="341"/>
      <c r="KSX22" s="341"/>
      <c r="KSY22" s="341"/>
      <c r="KSZ22" s="341"/>
      <c r="KTA22" s="341"/>
      <c r="KTB22" s="341"/>
      <c r="KTC22" s="341"/>
      <c r="KTD22" s="341"/>
      <c r="KTE22" s="341"/>
      <c r="KTF22" s="341"/>
      <c r="KTG22" s="341"/>
      <c r="KTH22" s="341"/>
      <c r="KTI22" s="341"/>
      <c r="KTJ22" s="341"/>
      <c r="KTK22" s="341"/>
      <c r="KTL22" s="341"/>
      <c r="KTM22" s="341"/>
      <c r="KTN22" s="341"/>
      <c r="KTO22" s="341"/>
      <c r="KTP22" s="341"/>
      <c r="KTQ22" s="341"/>
      <c r="KTR22" s="341"/>
      <c r="KTS22" s="341"/>
      <c r="KTT22" s="341"/>
      <c r="KTU22" s="341"/>
      <c r="KTV22" s="341"/>
      <c r="KTW22" s="341"/>
      <c r="KTX22" s="341"/>
      <c r="KTY22" s="341"/>
      <c r="KTZ22" s="341"/>
      <c r="KUA22" s="341"/>
      <c r="KUB22" s="341"/>
      <c r="KUC22" s="341"/>
      <c r="KUD22" s="341"/>
      <c r="KUE22" s="341"/>
      <c r="KUF22" s="341"/>
      <c r="KUG22" s="341"/>
      <c r="KUH22" s="341"/>
      <c r="KUI22" s="341"/>
      <c r="KUJ22" s="341"/>
      <c r="KUK22" s="341"/>
      <c r="KUL22" s="341"/>
      <c r="KUM22" s="341"/>
      <c r="KUN22" s="341"/>
      <c r="KUO22" s="341"/>
      <c r="KUP22" s="341"/>
      <c r="KUQ22" s="341"/>
      <c r="KUR22" s="341"/>
      <c r="KUS22" s="341"/>
      <c r="KUT22" s="341"/>
      <c r="KUU22" s="341"/>
      <c r="KUV22" s="341"/>
      <c r="KUW22" s="341"/>
      <c r="KUX22" s="341"/>
      <c r="KUY22" s="341"/>
      <c r="KUZ22" s="341"/>
      <c r="KVA22" s="341"/>
      <c r="KVB22" s="341"/>
      <c r="KVC22" s="341"/>
      <c r="KVD22" s="341"/>
      <c r="KVE22" s="341"/>
      <c r="KVF22" s="341"/>
      <c r="KVG22" s="341"/>
      <c r="KVH22" s="341"/>
      <c r="KVI22" s="341"/>
      <c r="KVJ22" s="341"/>
      <c r="KVK22" s="341"/>
      <c r="KVL22" s="341"/>
      <c r="KVM22" s="341"/>
      <c r="KVN22" s="341"/>
      <c r="KVO22" s="341"/>
      <c r="KVP22" s="341"/>
      <c r="KVQ22" s="341"/>
      <c r="KVR22" s="341"/>
      <c r="KVS22" s="341"/>
      <c r="KVT22" s="341"/>
      <c r="KVU22" s="341"/>
      <c r="KVV22" s="341"/>
      <c r="KVW22" s="341"/>
      <c r="KVX22" s="341"/>
      <c r="KVY22" s="341"/>
      <c r="KVZ22" s="341"/>
      <c r="KWA22" s="341"/>
      <c r="KWB22" s="341"/>
      <c r="KWC22" s="341"/>
      <c r="KWD22" s="341"/>
      <c r="KWE22" s="341"/>
      <c r="KWF22" s="341"/>
      <c r="KWG22" s="341"/>
      <c r="KWH22" s="341"/>
      <c r="KWI22" s="341"/>
      <c r="KWJ22" s="341"/>
      <c r="KWK22" s="341"/>
      <c r="KWL22" s="341"/>
      <c r="KWM22" s="341"/>
      <c r="KWN22" s="341"/>
      <c r="KWO22" s="341"/>
      <c r="KWP22" s="341"/>
      <c r="KWQ22" s="341"/>
      <c r="KWR22" s="341"/>
      <c r="KWS22" s="341"/>
      <c r="KWT22" s="341"/>
      <c r="KWU22" s="341"/>
      <c r="KWV22" s="341"/>
      <c r="KWW22" s="341"/>
      <c r="KWX22" s="341"/>
      <c r="KWY22" s="341"/>
      <c r="KWZ22" s="341"/>
      <c r="KXA22" s="341"/>
      <c r="KXB22" s="341"/>
      <c r="KXC22" s="341"/>
      <c r="KXD22" s="341"/>
      <c r="KXE22" s="341"/>
      <c r="KXF22" s="341"/>
      <c r="KXG22" s="341"/>
      <c r="KXH22" s="341"/>
      <c r="KXI22" s="341"/>
      <c r="KXJ22" s="341"/>
      <c r="KXK22" s="341"/>
      <c r="KXL22" s="341"/>
      <c r="KXM22" s="341"/>
      <c r="KXN22" s="341"/>
      <c r="KXO22" s="341"/>
      <c r="KXP22" s="341"/>
      <c r="KXQ22" s="341"/>
      <c r="KXR22" s="341"/>
      <c r="KXS22" s="341"/>
      <c r="KXT22" s="341"/>
      <c r="KXU22" s="341"/>
      <c r="KXV22" s="341"/>
      <c r="KXW22" s="341"/>
      <c r="KXX22" s="341"/>
      <c r="KXY22" s="341"/>
      <c r="KXZ22" s="341"/>
      <c r="KYA22" s="341"/>
      <c r="KYB22" s="341"/>
      <c r="KYC22" s="341"/>
      <c r="KYD22" s="341"/>
      <c r="KYE22" s="341"/>
      <c r="KYF22" s="341"/>
      <c r="KYG22" s="341"/>
      <c r="KYH22" s="341"/>
      <c r="KYI22" s="341"/>
      <c r="KYJ22" s="341"/>
      <c r="KYK22" s="341"/>
      <c r="KYL22" s="341"/>
      <c r="KYM22" s="341"/>
      <c r="KYN22" s="341"/>
      <c r="KYO22" s="341"/>
      <c r="KYP22" s="341"/>
      <c r="KYQ22" s="341"/>
      <c r="KYR22" s="341"/>
      <c r="KYS22" s="341"/>
      <c r="KYT22" s="341"/>
      <c r="KYU22" s="341"/>
      <c r="KYV22" s="341"/>
      <c r="KYW22" s="341"/>
      <c r="KYX22" s="341"/>
      <c r="KYY22" s="341"/>
      <c r="KYZ22" s="341"/>
      <c r="KZA22" s="341"/>
      <c r="KZB22" s="341"/>
      <c r="KZC22" s="341"/>
      <c r="KZD22" s="341"/>
      <c r="KZE22" s="341"/>
      <c r="KZF22" s="341"/>
      <c r="KZG22" s="341"/>
      <c r="KZH22" s="341"/>
      <c r="KZI22" s="341"/>
      <c r="KZJ22" s="341"/>
      <c r="KZK22" s="341"/>
      <c r="KZL22" s="341"/>
      <c r="KZM22" s="341"/>
      <c r="KZN22" s="341"/>
      <c r="KZO22" s="341"/>
      <c r="KZP22" s="341"/>
      <c r="KZQ22" s="341"/>
      <c r="KZR22" s="341"/>
      <c r="KZS22" s="341"/>
      <c r="KZT22" s="341"/>
      <c r="KZU22" s="341"/>
      <c r="KZV22" s="341"/>
      <c r="KZW22" s="341"/>
      <c r="KZX22" s="341"/>
      <c r="KZY22" s="341"/>
      <c r="KZZ22" s="341"/>
      <c r="LAA22" s="341"/>
      <c r="LAB22" s="341"/>
      <c r="LAC22" s="341"/>
      <c r="LAD22" s="341"/>
      <c r="LAE22" s="341"/>
      <c r="LAF22" s="341"/>
      <c r="LAG22" s="341"/>
      <c r="LAH22" s="341"/>
      <c r="LAI22" s="341"/>
      <c r="LAJ22" s="341"/>
      <c r="LAK22" s="341"/>
      <c r="LAL22" s="341"/>
      <c r="LAM22" s="341"/>
      <c r="LAN22" s="341"/>
      <c r="LAO22" s="341"/>
      <c r="LAP22" s="341"/>
      <c r="LAQ22" s="341"/>
      <c r="LAR22" s="341"/>
      <c r="LAS22" s="341"/>
      <c r="LAT22" s="341"/>
      <c r="LAU22" s="341"/>
      <c r="LAV22" s="341"/>
      <c r="LAW22" s="341"/>
      <c r="LAX22" s="341"/>
      <c r="LAY22" s="341"/>
      <c r="LAZ22" s="341"/>
      <c r="LBA22" s="341"/>
      <c r="LBB22" s="341"/>
      <c r="LBC22" s="341"/>
      <c r="LBD22" s="341"/>
      <c r="LBE22" s="341"/>
      <c r="LBF22" s="341"/>
      <c r="LBG22" s="341"/>
      <c r="LBH22" s="341"/>
      <c r="LBI22" s="341"/>
      <c r="LBJ22" s="341"/>
      <c r="LBK22" s="341"/>
      <c r="LBL22" s="341"/>
      <c r="LBM22" s="341"/>
      <c r="LBN22" s="341"/>
      <c r="LBO22" s="341"/>
      <c r="LBP22" s="341"/>
      <c r="LBQ22" s="341"/>
      <c r="LBR22" s="341"/>
      <c r="LBS22" s="341"/>
      <c r="LBT22" s="341"/>
      <c r="LBU22" s="341"/>
      <c r="LBV22" s="341"/>
      <c r="LBW22" s="341"/>
      <c r="LBX22" s="341"/>
      <c r="LBY22" s="341"/>
      <c r="LBZ22" s="341"/>
      <c r="LCA22" s="341"/>
      <c r="LCB22" s="341"/>
      <c r="LCC22" s="341"/>
      <c r="LCD22" s="341"/>
      <c r="LCE22" s="341"/>
      <c r="LCF22" s="341"/>
      <c r="LCG22" s="341"/>
      <c r="LCH22" s="341"/>
      <c r="LCI22" s="341"/>
      <c r="LCJ22" s="341"/>
      <c r="LCK22" s="341"/>
      <c r="LCL22" s="341"/>
      <c r="LCM22" s="341"/>
      <c r="LCN22" s="341"/>
      <c r="LCO22" s="341"/>
      <c r="LCP22" s="341"/>
      <c r="LCQ22" s="341"/>
      <c r="LCR22" s="341"/>
      <c r="LCS22" s="341"/>
      <c r="LCT22" s="341"/>
      <c r="LCU22" s="341"/>
      <c r="LCV22" s="341"/>
      <c r="LCW22" s="341"/>
      <c r="LCX22" s="341"/>
      <c r="LCY22" s="341"/>
      <c r="LCZ22" s="341"/>
      <c r="LDA22" s="341"/>
      <c r="LDB22" s="341"/>
      <c r="LDC22" s="341"/>
      <c r="LDD22" s="341"/>
      <c r="LDE22" s="341"/>
      <c r="LDF22" s="341"/>
      <c r="LDG22" s="341"/>
      <c r="LDH22" s="341"/>
      <c r="LDI22" s="341"/>
      <c r="LDJ22" s="341"/>
      <c r="LDK22" s="341"/>
      <c r="LDL22" s="341"/>
      <c r="LDM22" s="341"/>
      <c r="LDN22" s="341"/>
      <c r="LDO22" s="341"/>
      <c r="LDP22" s="341"/>
      <c r="LDQ22" s="341"/>
      <c r="LDR22" s="341"/>
      <c r="LDS22" s="341"/>
      <c r="LDT22" s="341"/>
      <c r="LDU22" s="341"/>
      <c r="LDV22" s="341"/>
      <c r="LDW22" s="341"/>
      <c r="LDX22" s="341"/>
      <c r="LDY22" s="341"/>
      <c r="LDZ22" s="341"/>
      <c r="LEA22" s="341"/>
      <c r="LEB22" s="341"/>
      <c r="LEC22" s="341"/>
      <c r="LED22" s="341"/>
      <c r="LEE22" s="341"/>
      <c r="LEF22" s="341"/>
      <c r="LEG22" s="341"/>
      <c r="LEH22" s="341"/>
      <c r="LEI22" s="341"/>
      <c r="LEJ22" s="341"/>
      <c r="LEK22" s="341"/>
      <c r="LEL22" s="341"/>
      <c r="LEM22" s="341"/>
      <c r="LEN22" s="341"/>
      <c r="LEO22" s="341"/>
      <c r="LEP22" s="341"/>
      <c r="LEQ22" s="341"/>
      <c r="LER22" s="341"/>
      <c r="LES22" s="341"/>
      <c r="LET22" s="341"/>
      <c r="LEU22" s="341"/>
      <c r="LEV22" s="341"/>
      <c r="LEW22" s="341"/>
      <c r="LEX22" s="341"/>
      <c r="LEY22" s="341"/>
      <c r="LEZ22" s="341"/>
      <c r="LFA22" s="341"/>
      <c r="LFB22" s="341"/>
      <c r="LFC22" s="341"/>
      <c r="LFD22" s="341"/>
      <c r="LFE22" s="341"/>
      <c r="LFF22" s="341"/>
      <c r="LFG22" s="341"/>
      <c r="LFH22" s="341"/>
      <c r="LFI22" s="341"/>
      <c r="LFJ22" s="341"/>
      <c r="LFK22" s="341"/>
      <c r="LFL22" s="341"/>
      <c r="LFM22" s="341"/>
      <c r="LFN22" s="341"/>
      <c r="LFO22" s="341"/>
      <c r="LFP22" s="341"/>
      <c r="LFQ22" s="341"/>
      <c r="LFR22" s="341"/>
      <c r="LFS22" s="341"/>
      <c r="LFT22" s="341"/>
      <c r="LFU22" s="341"/>
      <c r="LFV22" s="341"/>
      <c r="LFW22" s="341"/>
      <c r="LFX22" s="341"/>
      <c r="LFY22" s="341"/>
      <c r="LFZ22" s="341"/>
      <c r="LGA22" s="341"/>
      <c r="LGB22" s="341"/>
      <c r="LGC22" s="341"/>
      <c r="LGD22" s="341"/>
      <c r="LGE22" s="341"/>
      <c r="LGF22" s="341"/>
      <c r="LGG22" s="341"/>
      <c r="LGH22" s="341"/>
      <c r="LGI22" s="341"/>
      <c r="LGJ22" s="341"/>
      <c r="LGK22" s="341"/>
      <c r="LGL22" s="341"/>
      <c r="LGM22" s="341"/>
      <c r="LGN22" s="341"/>
      <c r="LGO22" s="341"/>
      <c r="LGP22" s="341"/>
      <c r="LGQ22" s="341"/>
      <c r="LGR22" s="341"/>
      <c r="LGS22" s="341"/>
      <c r="LGT22" s="341"/>
      <c r="LGU22" s="341"/>
      <c r="LGV22" s="341"/>
      <c r="LGW22" s="341"/>
      <c r="LGX22" s="341"/>
      <c r="LGY22" s="341"/>
      <c r="LGZ22" s="341"/>
      <c r="LHA22" s="341"/>
      <c r="LHB22" s="341"/>
      <c r="LHC22" s="341"/>
      <c r="LHD22" s="341"/>
      <c r="LHE22" s="341"/>
      <c r="LHF22" s="341"/>
      <c r="LHG22" s="341"/>
      <c r="LHH22" s="341"/>
      <c r="LHI22" s="341"/>
      <c r="LHJ22" s="341"/>
      <c r="LHK22" s="341"/>
      <c r="LHL22" s="341"/>
      <c r="LHM22" s="341"/>
      <c r="LHN22" s="341"/>
      <c r="LHO22" s="341"/>
      <c r="LHP22" s="341"/>
      <c r="LHQ22" s="341"/>
      <c r="LHR22" s="341"/>
      <c r="LHS22" s="341"/>
      <c r="LHT22" s="341"/>
      <c r="LHU22" s="341"/>
      <c r="LHV22" s="341"/>
      <c r="LHW22" s="341"/>
      <c r="LHX22" s="341"/>
      <c r="LHY22" s="341"/>
      <c r="LHZ22" s="341"/>
      <c r="LIA22" s="341"/>
      <c r="LIB22" s="341"/>
      <c r="LIC22" s="341"/>
      <c r="LID22" s="341"/>
      <c r="LIE22" s="341"/>
      <c r="LIF22" s="341"/>
      <c r="LIG22" s="341"/>
      <c r="LIH22" s="341"/>
      <c r="LII22" s="341"/>
      <c r="LIJ22" s="341"/>
      <c r="LIK22" s="341"/>
      <c r="LIL22" s="341"/>
      <c r="LIM22" s="341"/>
      <c r="LIN22" s="341"/>
      <c r="LIO22" s="341"/>
      <c r="LIP22" s="341"/>
      <c r="LIQ22" s="341"/>
      <c r="LIR22" s="341"/>
      <c r="LIS22" s="341"/>
      <c r="LIT22" s="341"/>
      <c r="LIU22" s="341"/>
      <c r="LIV22" s="341"/>
      <c r="LIW22" s="341"/>
      <c r="LIX22" s="341"/>
      <c r="LIY22" s="341"/>
      <c r="LIZ22" s="341"/>
      <c r="LJA22" s="341"/>
      <c r="LJB22" s="341"/>
      <c r="LJC22" s="341"/>
      <c r="LJD22" s="341"/>
      <c r="LJE22" s="341"/>
      <c r="LJF22" s="341"/>
      <c r="LJG22" s="341"/>
      <c r="LJH22" s="341"/>
      <c r="LJI22" s="341"/>
      <c r="LJJ22" s="341"/>
      <c r="LJK22" s="341"/>
      <c r="LJL22" s="341"/>
      <c r="LJM22" s="341"/>
      <c r="LJN22" s="341"/>
      <c r="LJO22" s="341"/>
      <c r="LJP22" s="341"/>
      <c r="LJQ22" s="341"/>
      <c r="LJR22" s="341"/>
      <c r="LJS22" s="341"/>
      <c r="LJT22" s="341"/>
      <c r="LJU22" s="341"/>
      <c r="LJV22" s="341"/>
      <c r="LJW22" s="341"/>
      <c r="LJX22" s="341"/>
      <c r="LJY22" s="341"/>
      <c r="LJZ22" s="341"/>
      <c r="LKA22" s="341"/>
      <c r="LKB22" s="341"/>
      <c r="LKC22" s="341"/>
      <c r="LKD22" s="341"/>
      <c r="LKE22" s="341"/>
      <c r="LKF22" s="341"/>
      <c r="LKG22" s="341"/>
      <c r="LKH22" s="341"/>
      <c r="LKI22" s="341"/>
      <c r="LKJ22" s="341"/>
      <c r="LKK22" s="341"/>
      <c r="LKL22" s="341"/>
      <c r="LKM22" s="341"/>
      <c r="LKN22" s="341"/>
      <c r="LKO22" s="341"/>
      <c r="LKP22" s="341"/>
      <c r="LKQ22" s="341"/>
      <c r="LKR22" s="341"/>
      <c r="LKS22" s="341"/>
      <c r="LKT22" s="341"/>
      <c r="LKU22" s="341"/>
      <c r="LKV22" s="341"/>
      <c r="LKW22" s="341"/>
      <c r="LKX22" s="341"/>
      <c r="LKY22" s="341"/>
      <c r="LKZ22" s="341"/>
      <c r="LLA22" s="341"/>
      <c r="LLB22" s="341"/>
      <c r="LLC22" s="341"/>
      <c r="LLD22" s="341"/>
      <c r="LLE22" s="341"/>
      <c r="LLF22" s="341"/>
      <c r="LLG22" s="341"/>
      <c r="LLH22" s="341"/>
      <c r="LLI22" s="341"/>
      <c r="LLJ22" s="341"/>
      <c r="LLK22" s="341"/>
      <c r="LLL22" s="341"/>
      <c r="LLM22" s="341"/>
      <c r="LLN22" s="341"/>
      <c r="LLO22" s="341"/>
      <c r="LLP22" s="341"/>
      <c r="LLQ22" s="341"/>
      <c r="LLR22" s="341"/>
      <c r="LLS22" s="341"/>
      <c r="LLT22" s="341"/>
      <c r="LLU22" s="341"/>
      <c r="LLV22" s="341"/>
      <c r="LLW22" s="341"/>
      <c r="LLX22" s="341"/>
      <c r="LLY22" s="341"/>
      <c r="LLZ22" s="341"/>
      <c r="LMA22" s="341"/>
      <c r="LMB22" s="341"/>
      <c r="LMC22" s="341"/>
      <c r="LMD22" s="341"/>
      <c r="LME22" s="341"/>
      <c r="LMF22" s="341"/>
      <c r="LMG22" s="341"/>
      <c r="LMH22" s="341"/>
      <c r="LMI22" s="341"/>
      <c r="LMJ22" s="341"/>
      <c r="LMK22" s="341"/>
      <c r="LML22" s="341"/>
      <c r="LMM22" s="341"/>
      <c r="LMN22" s="341"/>
      <c r="LMO22" s="341"/>
      <c r="LMP22" s="341"/>
      <c r="LMQ22" s="341"/>
      <c r="LMR22" s="341"/>
      <c r="LMS22" s="341"/>
      <c r="LMT22" s="341"/>
      <c r="LMU22" s="341"/>
      <c r="LMV22" s="341"/>
      <c r="LMW22" s="341"/>
      <c r="LMX22" s="341"/>
      <c r="LMY22" s="341"/>
      <c r="LMZ22" s="341"/>
      <c r="LNA22" s="341"/>
      <c r="LNB22" s="341"/>
      <c r="LNC22" s="341"/>
      <c r="LND22" s="341"/>
      <c r="LNE22" s="341"/>
      <c r="LNF22" s="341"/>
      <c r="LNG22" s="341"/>
      <c r="LNH22" s="341"/>
      <c r="LNI22" s="341"/>
      <c r="LNJ22" s="341"/>
      <c r="LNK22" s="341"/>
      <c r="LNL22" s="341"/>
      <c r="LNM22" s="341"/>
      <c r="LNN22" s="341"/>
      <c r="LNO22" s="341"/>
      <c r="LNP22" s="341"/>
      <c r="LNQ22" s="341"/>
      <c r="LNR22" s="341"/>
      <c r="LNS22" s="341"/>
      <c r="LNT22" s="341"/>
      <c r="LNU22" s="341"/>
      <c r="LNV22" s="341"/>
      <c r="LNW22" s="341"/>
      <c r="LNX22" s="341"/>
      <c r="LNY22" s="341"/>
      <c r="LNZ22" s="341"/>
      <c r="LOA22" s="341"/>
      <c r="LOB22" s="341"/>
      <c r="LOC22" s="341"/>
      <c r="LOD22" s="341"/>
      <c r="LOE22" s="341"/>
      <c r="LOF22" s="341"/>
      <c r="LOG22" s="341"/>
      <c r="LOH22" s="341"/>
      <c r="LOI22" s="341"/>
      <c r="LOJ22" s="341"/>
      <c r="LOK22" s="341"/>
      <c r="LOL22" s="341"/>
      <c r="LOM22" s="341"/>
      <c r="LON22" s="341"/>
      <c r="LOO22" s="341"/>
      <c r="LOP22" s="341"/>
      <c r="LOQ22" s="341"/>
      <c r="LOR22" s="341"/>
      <c r="LOS22" s="341"/>
      <c r="LOT22" s="341"/>
      <c r="LOU22" s="341"/>
      <c r="LOV22" s="341"/>
      <c r="LOW22" s="341"/>
      <c r="LOX22" s="341"/>
      <c r="LOY22" s="341"/>
      <c r="LOZ22" s="341"/>
      <c r="LPA22" s="341"/>
      <c r="LPB22" s="341"/>
      <c r="LPC22" s="341"/>
      <c r="LPD22" s="341"/>
      <c r="LPE22" s="341"/>
      <c r="LPF22" s="341"/>
      <c r="LPG22" s="341"/>
      <c r="LPH22" s="341"/>
      <c r="LPI22" s="341"/>
      <c r="LPJ22" s="341"/>
      <c r="LPK22" s="341"/>
      <c r="LPL22" s="341"/>
      <c r="LPM22" s="341"/>
      <c r="LPN22" s="341"/>
      <c r="LPO22" s="341"/>
      <c r="LPP22" s="341"/>
      <c r="LPQ22" s="341"/>
      <c r="LPR22" s="341"/>
      <c r="LPS22" s="341"/>
      <c r="LPT22" s="341"/>
      <c r="LPU22" s="341"/>
      <c r="LPV22" s="341"/>
      <c r="LPW22" s="341"/>
      <c r="LPX22" s="341"/>
      <c r="LPY22" s="341"/>
      <c r="LPZ22" s="341"/>
      <c r="LQA22" s="341"/>
      <c r="LQB22" s="341"/>
      <c r="LQC22" s="341"/>
      <c r="LQD22" s="341"/>
      <c r="LQE22" s="341"/>
      <c r="LQF22" s="341"/>
      <c r="LQG22" s="341"/>
      <c r="LQH22" s="341"/>
      <c r="LQI22" s="341"/>
      <c r="LQJ22" s="341"/>
      <c r="LQK22" s="341"/>
      <c r="LQL22" s="341"/>
      <c r="LQM22" s="341"/>
      <c r="LQN22" s="341"/>
      <c r="LQO22" s="341"/>
      <c r="LQP22" s="341"/>
      <c r="LQQ22" s="341"/>
      <c r="LQR22" s="341"/>
      <c r="LQS22" s="341"/>
      <c r="LQT22" s="341"/>
      <c r="LQU22" s="341"/>
      <c r="LQV22" s="341"/>
      <c r="LQW22" s="341"/>
      <c r="LQX22" s="341"/>
      <c r="LQY22" s="341"/>
      <c r="LQZ22" s="341"/>
      <c r="LRA22" s="341"/>
      <c r="LRB22" s="341"/>
      <c r="LRC22" s="341"/>
      <c r="LRD22" s="341"/>
      <c r="LRE22" s="341"/>
      <c r="LRF22" s="341"/>
      <c r="LRG22" s="341"/>
      <c r="LRH22" s="341"/>
      <c r="LRI22" s="341"/>
      <c r="LRJ22" s="341"/>
      <c r="LRK22" s="341"/>
      <c r="LRL22" s="341"/>
      <c r="LRM22" s="341"/>
      <c r="LRN22" s="341"/>
      <c r="LRO22" s="341"/>
      <c r="LRP22" s="341"/>
      <c r="LRQ22" s="341"/>
      <c r="LRR22" s="341"/>
      <c r="LRS22" s="341"/>
      <c r="LRT22" s="341"/>
      <c r="LRU22" s="341"/>
      <c r="LRV22" s="341"/>
      <c r="LRW22" s="341"/>
      <c r="LRX22" s="341"/>
      <c r="LRY22" s="341"/>
      <c r="LRZ22" s="341"/>
      <c r="LSA22" s="341"/>
      <c r="LSB22" s="341"/>
      <c r="LSC22" s="341"/>
      <c r="LSD22" s="341"/>
      <c r="LSE22" s="341"/>
      <c r="LSF22" s="341"/>
      <c r="LSG22" s="341"/>
      <c r="LSH22" s="341"/>
      <c r="LSI22" s="341"/>
      <c r="LSJ22" s="341"/>
      <c r="LSK22" s="341"/>
      <c r="LSL22" s="341"/>
      <c r="LSM22" s="341"/>
      <c r="LSN22" s="341"/>
      <c r="LSO22" s="341"/>
      <c r="LSP22" s="341"/>
      <c r="LSQ22" s="341"/>
      <c r="LSR22" s="341"/>
      <c r="LSS22" s="341"/>
      <c r="LST22" s="341"/>
      <c r="LSU22" s="341"/>
      <c r="LSV22" s="341"/>
      <c r="LSW22" s="341"/>
      <c r="LSX22" s="341"/>
      <c r="LSY22" s="341"/>
      <c r="LSZ22" s="341"/>
      <c r="LTA22" s="341"/>
      <c r="LTB22" s="341"/>
      <c r="LTC22" s="341"/>
      <c r="LTD22" s="341"/>
      <c r="LTE22" s="341"/>
      <c r="LTF22" s="341"/>
      <c r="LTG22" s="341"/>
      <c r="LTH22" s="341"/>
      <c r="LTI22" s="341"/>
      <c r="LTJ22" s="341"/>
      <c r="LTK22" s="341"/>
      <c r="LTL22" s="341"/>
      <c r="LTM22" s="341"/>
      <c r="LTN22" s="341"/>
      <c r="LTO22" s="341"/>
      <c r="LTP22" s="341"/>
      <c r="LTQ22" s="341"/>
      <c r="LTR22" s="341"/>
      <c r="LTS22" s="341"/>
      <c r="LTT22" s="341"/>
      <c r="LTU22" s="341"/>
      <c r="LTV22" s="341"/>
      <c r="LTW22" s="341"/>
      <c r="LTX22" s="341"/>
      <c r="LTY22" s="341"/>
      <c r="LTZ22" s="341"/>
      <c r="LUA22" s="341"/>
      <c r="LUB22" s="341"/>
      <c r="LUC22" s="341"/>
      <c r="LUD22" s="341"/>
      <c r="LUE22" s="341"/>
      <c r="LUF22" s="341"/>
      <c r="LUG22" s="341"/>
      <c r="LUH22" s="341"/>
      <c r="LUI22" s="341"/>
      <c r="LUJ22" s="341"/>
      <c r="LUK22" s="341"/>
      <c r="LUL22" s="341"/>
      <c r="LUM22" s="341"/>
      <c r="LUN22" s="341"/>
      <c r="LUO22" s="341"/>
      <c r="LUP22" s="341"/>
      <c r="LUQ22" s="341"/>
      <c r="LUR22" s="341"/>
      <c r="LUS22" s="341"/>
      <c r="LUT22" s="341"/>
      <c r="LUU22" s="341"/>
      <c r="LUV22" s="341"/>
      <c r="LUW22" s="341"/>
      <c r="LUX22" s="341"/>
      <c r="LUY22" s="341"/>
      <c r="LUZ22" s="341"/>
      <c r="LVA22" s="341"/>
      <c r="LVB22" s="341"/>
      <c r="LVC22" s="341"/>
      <c r="LVD22" s="341"/>
      <c r="LVE22" s="341"/>
      <c r="LVF22" s="341"/>
      <c r="LVG22" s="341"/>
      <c r="LVH22" s="341"/>
      <c r="LVI22" s="341"/>
      <c r="LVJ22" s="341"/>
      <c r="LVK22" s="341"/>
      <c r="LVL22" s="341"/>
      <c r="LVM22" s="341"/>
      <c r="LVN22" s="341"/>
      <c r="LVO22" s="341"/>
      <c r="LVP22" s="341"/>
      <c r="LVQ22" s="341"/>
      <c r="LVR22" s="341"/>
      <c r="LVS22" s="341"/>
      <c r="LVT22" s="341"/>
      <c r="LVU22" s="341"/>
      <c r="LVV22" s="341"/>
      <c r="LVW22" s="341"/>
      <c r="LVX22" s="341"/>
      <c r="LVY22" s="341"/>
      <c r="LVZ22" s="341"/>
      <c r="LWA22" s="341"/>
      <c r="LWB22" s="341"/>
      <c r="LWC22" s="341"/>
      <c r="LWD22" s="341"/>
      <c r="LWE22" s="341"/>
      <c r="LWF22" s="341"/>
      <c r="LWG22" s="341"/>
      <c r="LWH22" s="341"/>
      <c r="LWI22" s="341"/>
      <c r="LWJ22" s="341"/>
      <c r="LWK22" s="341"/>
      <c r="LWL22" s="341"/>
      <c r="LWM22" s="341"/>
      <c r="LWN22" s="341"/>
      <c r="LWO22" s="341"/>
      <c r="LWP22" s="341"/>
      <c r="LWQ22" s="341"/>
      <c r="LWR22" s="341"/>
      <c r="LWS22" s="341"/>
      <c r="LWT22" s="341"/>
      <c r="LWU22" s="341"/>
      <c r="LWV22" s="341"/>
      <c r="LWW22" s="341"/>
      <c r="LWX22" s="341"/>
      <c r="LWY22" s="341"/>
      <c r="LWZ22" s="341"/>
      <c r="LXA22" s="341"/>
      <c r="LXB22" s="341"/>
      <c r="LXC22" s="341"/>
      <c r="LXD22" s="341"/>
      <c r="LXE22" s="341"/>
      <c r="LXF22" s="341"/>
      <c r="LXG22" s="341"/>
      <c r="LXH22" s="341"/>
      <c r="LXI22" s="341"/>
      <c r="LXJ22" s="341"/>
      <c r="LXK22" s="341"/>
      <c r="LXL22" s="341"/>
      <c r="LXM22" s="341"/>
      <c r="LXN22" s="341"/>
      <c r="LXO22" s="341"/>
      <c r="LXP22" s="341"/>
      <c r="LXQ22" s="341"/>
      <c r="LXR22" s="341"/>
      <c r="LXS22" s="341"/>
      <c r="LXT22" s="341"/>
      <c r="LXU22" s="341"/>
      <c r="LXV22" s="341"/>
      <c r="LXW22" s="341"/>
      <c r="LXX22" s="341"/>
      <c r="LXY22" s="341"/>
      <c r="LXZ22" s="341"/>
      <c r="LYA22" s="341"/>
      <c r="LYB22" s="341"/>
      <c r="LYC22" s="341"/>
      <c r="LYD22" s="341"/>
      <c r="LYE22" s="341"/>
      <c r="LYF22" s="341"/>
      <c r="LYG22" s="341"/>
      <c r="LYH22" s="341"/>
      <c r="LYI22" s="341"/>
      <c r="LYJ22" s="341"/>
      <c r="LYK22" s="341"/>
      <c r="LYL22" s="341"/>
      <c r="LYM22" s="341"/>
      <c r="LYN22" s="341"/>
      <c r="LYO22" s="341"/>
      <c r="LYP22" s="341"/>
      <c r="LYQ22" s="341"/>
      <c r="LYR22" s="341"/>
      <c r="LYS22" s="341"/>
      <c r="LYT22" s="341"/>
      <c r="LYU22" s="341"/>
      <c r="LYV22" s="341"/>
      <c r="LYW22" s="341"/>
      <c r="LYX22" s="341"/>
      <c r="LYY22" s="341"/>
      <c r="LYZ22" s="341"/>
      <c r="LZA22" s="341"/>
      <c r="LZB22" s="341"/>
      <c r="LZC22" s="341"/>
      <c r="LZD22" s="341"/>
      <c r="LZE22" s="341"/>
      <c r="LZF22" s="341"/>
      <c r="LZG22" s="341"/>
      <c r="LZH22" s="341"/>
      <c r="LZI22" s="341"/>
      <c r="LZJ22" s="341"/>
      <c r="LZK22" s="341"/>
      <c r="LZL22" s="341"/>
      <c r="LZM22" s="341"/>
      <c r="LZN22" s="341"/>
      <c r="LZO22" s="341"/>
      <c r="LZP22" s="341"/>
      <c r="LZQ22" s="341"/>
      <c r="LZR22" s="341"/>
      <c r="LZS22" s="341"/>
      <c r="LZT22" s="341"/>
      <c r="LZU22" s="341"/>
      <c r="LZV22" s="341"/>
      <c r="LZW22" s="341"/>
      <c r="LZX22" s="341"/>
      <c r="LZY22" s="341"/>
      <c r="LZZ22" s="341"/>
      <c r="MAA22" s="341"/>
      <c r="MAB22" s="341"/>
      <c r="MAC22" s="341"/>
      <c r="MAD22" s="341"/>
      <c r="MAE22" s="341"/>
      <c r="MAF22" s="341"/>
      <c r="MAG22" s="341"/>
      <c r="MAH22" s="341"/>
      <c r="MAI22" s="341"/>
      <c r="MAJ22" s="341"/>
      <c r="MAK22" s="341"/>
      <c r="MAL22" s="341"/>
      <c r="MAM22" s="341"/>
      <c r="MAN22" s="341"/>
      <c r="MAO22" s="341"/>
      <c r="MAP22" s="341"/>
      <c r="MAQ22" s="341"/>
      <c r="MAR22" s="341"/>
      <c r="MAS22" s="341"/>
      <c r="MAT22" s="341"/>
      <c r="MAU22" s="341"/>
      <c r="MAV22" s="341"/>
      <c r="MAW22" s="341"/>
      <c r="MAX22" s="341"/>
      <c r="MAY22" s="341"/>
      <c r="MAZ22" s="341"/>
      <c r="MBA22" s="341"/>
      <c r="MBB22" s="341"/>
      <c r="MBC22" s="341"/>
      <c r="MBD22" s="341"/>
      <c r="MBE22" s="341"/>
      <c r="MBF22" s="341"/>
      <c r="MBG22" s="341"/>
      <c r="MBH22" s="341"/>
      <c r="MBI22" s="341"/>
      <c r="MBJ22" s="341"/>
      <c r="MBK22" s="341"/>
      <c r="MBL22" s="341"/>
      <c r="MBM22" s="341"/>
      <c r="MBN22" s="341"/>
      <c r="MBO22" s="341"/>
      <c r="MBP22" s="341"/>
      <c r="MBQ22" s="341"/>
      <c r="MBR22" s="341"/>
      <c r="MBS22" s="341"/>
      <c r="MBT22" s="341"/>
      <c r="MBU22" s="341"/>
      <c r="MBV22" s="341"/>
      <c r="MBW22" s="341"/>
      <c r="MBX22" s="341"/>
      <c r="MBY22" s="341"/>
      <c r="MBZ22" s="341"/>
      <c r="MCA22" s="341"/>
      <c r="MCB22" s="341"/>
      <c r="MCC22" s="341"/>
      <c r="MCD22" s="341"/>
      <c r="MCE22" s="341"/>
      <c r="MCF22" s="341"/>
      <c r="MCG22" s="341"/>
      <c r="MCH22" s="341"/>
      <c r="MCI22" s="341"/>
      <c r="MCJ22" s="341"/>
      <c r="MCK22" s="341"/>
      <c r="MCL22" s="341"/>
      <c r="MCM22" s="341"/>
      <c r="MCN22" s="341"/>
      <c r="MCO22" s="341"/>
      <c r="MCP22" s="341"/>
      <c r="MCQ22" s="341"/>
      <c r="MCR22" s="341"/>
      <c r="MCS22" s="341"/>
      <c r="MCT22" s="341"/>
      <c r="MCU22" s="341"/>
      <c r="MCV22" s="341"/>
      <c r="MCW22" s="341"/>
      <c r="MCX22" s="341"/>
      <c r="MCY22" s="341"/>
      <c r="MCZ22" s="341"/>
      <c r="MDA22" s="341"/>
      <c r="MDB22" s="341"/>
      <c r="MDC22" s="341"/>
      <c r="MDD22" s="341"/>
      <c r="MDE22" s="341"/>
      <c r="MDF22" s="341"/>
      <c r="MDG22" s="341"/>
      <c r="MDH22" s="341"/>
      <c r="MDI22" s="341"/>
      <c r="MDJ22" s="341"/>
      <c r="MDK22" s="341"/>
      <c r="MDL22" s="341"/>
      <c r="MDM22" s="341"/>
      <c r="MDN22" s="341"/>
      <c r="MDO22" s="341"/>
      <c r="MDP22" s="341"/>
      <c r="MDQ22" s="341"/>
      <c r="MDR22" s="341"/>
      <c r="MDS22" s="341"/>
      <c r="MDT22" s="341"/>
      <c r="MDU22" s="341"/>
      <c r="MDV22" s="341"/>
      <c r="MDW22" s="341"/>
      <c r="MDX22" s="341"/>
      <c r="MDY22" s="341"/>
      <c r="MDZ22" s="341"/>
      <c r="MEA22" s="341"/>
      <c r="MEB22" s="341"/>
      <c r="MEC22" s="341"/>
      <c r="MED22" s="341"/>
      <c r="MEE22" s="341"/>
      <c r="MEF22" s="341"/>
      <c r="MEG22" s="341"/>
      <c r="MEH22" s="341"/>
      <c r="MEI22" s="341"/>
      <c r="MEJ22" s="341"/>
      <c r="MEK22" s="341"/>
      <c r="MEL22" s="341"/>
      <c r="MEM22" s="341"/>
      <c r="MEN22" s="341"/>
      <c r="MEO22" s="341"/>
      <c r="MEP22" s="341"/>
      <c r="MEQ22" s="341"/>
      <c r="MER22" s="341"/>
      <c r="MES22" s="341"/>
      <c r="MET22" s="341"/>
      <c r="MEU22" s="341"/>
      <c r="MEV22" s="341"/>
      <c r="MEW22" s="341"/>
      <c r="MEX22" s="341"/>
      <c r="MEY22" s="341"/>
      <c r="MEZ22" s="341"/>
      <c r="MFA22" s="341"/>
      <c r="MFB22" s="341"/>
      <c r="MFC22" s="341"/>
      <c r="MFD22" s="341"/>
      <c r="MFE22" s="341"/>
      <c r="MFF22" s="341"/>
      <c r="MFG22" s="341"/>
      <c r="MFH22" s="341"/>
      <c r="MFI22" s="341"/>
      <c r="MFJ22" s="341"/>
      <c r="MFK22" s="341"/>
      <c r="MFL22" s="341"/>
      <c r="MFM22" s="341"/>
      <c r="MFN22" s="341"/>
      <c r="MFO22" s="341"/>
      <c r="MFP22" s="341"/>
      <c r="MFQ22" s="341"/>
      <c r="MFR22" s="341"/>
      <c r="MFS22" s="341"/>
      <c r="MFT22" s="341"/>
      <c r="MFU22" s="341"/>
      <c r="MFV22" s="341"/>
      <c r="MFW22" s="341"/>
      <c r="MFX22" s="341"/>
      <c r="MFY22" s="341"/>
      <c r="MFZ22" s="341"/>
      <c r="MGA22" s="341"/>
      <c r="MGB22" s="341"/>
      <c r="MGC22" s="341"/>
      <c r="MGD22" s="341"/>
      <c r="MGE22" s="341"/>
      <c r="MGF22" s="341"/>
      <c r="MGG22" s="341"/>
      <c r="MGH22" s="341"/>
      <c r="MGI22" s="341"/>
      <c r="MGJ22" s="341"/>
      <c r="MGK22" s="341"/>
      <c r="MGL22" s="341"/>
      <c r="MGM22" s="341"/>
      <c r="MGN22" s="341"/>
      <c r="MGO22" s="341"/>
      <c r="MGP22" s="341"/>
      <c r="MGQ22" s="341"/>
      <c r="MGR22" s="341"/>
      <c r="MGS22" s="341"/>
      <c r="MGT22" s="341"/>
      <c r="MGU22" s="341"/>
      <c r="MGV22" s="341"/>
      <c r="MGW22" s="341"/>
      <c r="MGX22" s="341"/>
      <c r="MGY22" s="341"/>
      <c r="MGZ22" s="341"/>
      <c r="MHA22" s="341"/>
      <c r="MHB22" s="341"/>
      <c r="MHC22" s="341"/>
      <c r="MHD22" s="341"/>
      <c r="MHE22" s="341"/>
      <c r="MHF22" s="341"/>
      <c r="MHG22" s="341"/>
      <c r="MHH22" s="341"/>
      <c r="MHI22" s="341"/>
      <c r="MHJ22" s="341"/>
      <c r="MHK22" s="341"/>
      <c r="MHL22" s="341"/>
      <c r="MHM22" s="341"/>
      <c r="MHN22" s="341"/>
      <c r="MHO22" s="341"/>
      <c r="MHP22" s="341"/>
      <c r="MHQ22" s="341"/>
      <c r="MHR22" s="341"/>
      <c r="MHS22" s="341"/>
      <c r="MHT22" s="341"/>
      <c r="MHU22" s="341"/>
      <c r="MHV22" s="341"/>
      <c r="MHW22" s="341"/>
      <c r="MHX22" s="341"/>
      <c r="MHY22" s="341"/>
      <c r="MHZ22" s="341"/>
      <c r="MIA22" s="341"/>
      <c r="MIB22" s="341"/>
      <c r="MIC22" s="341"/>
      <c r="MID22" s="341"/>
      <c r="MIE22" s="341"/>
      <c r="MIF22" s="341"/>
      <c r="MIG22" s="341"/>
      <c r="MIH22" s="341"/>
      <c r="MII22" s="341"/>
      <c r="MIJ22" s="341"/>
      <c r="MIK22" s="341"/>
      <c r="MIL22" s="341"/>
      <c r="MIM22" s="341"/>
      <c r="MIN22" s="341"/>
      <c r="MIO22" s="341"/>
      <c r="MIP22" s="341"/>
      <c r="MIQ22" s="341"/>
      <c r="MIR22" s="341"/>
      <c r="MIS22" s="341"/>
      <c r="MIT22" s="341"/>
      <c r="MIU22" s="341"/>
      <c r="MIV22" s="341"/>
      <c r="MIW22" s="341"/>
      <c r="MIX22" s="341"/>
      <c r="MIY22" s="341"/>
      <c r="MIZ22" s="341"/>
      <c r="MJA22" s="341"/>
      <c r="MJB22" s="341"/>
      <c r="MJC22" s="341"/>
      <c r="MJD22" s="341"/>
      <c r="MJE22" s="341"/>
      <c r="MJF22" s="341"/>
      <c r="MJG22" s="341"/>
      <c r="MJH22" s="341"/>
      <c r="MJI22" s="341"/>
      <c r="MJJ22" s="341"/>
      <c r="MJK22" s="341"/>
      <c r="MJL22" s="341"/>
      <c r="MJM22" s="341"/>
      <c r="MJN22" s="341"/>
      <c r="MJO22" s="341"/>
      <c r="MJP22" s="341"/>
      <c r="MJQ22" s="341"/>
      <c r="MJR22" s="341"/>
      <c r="MJS22" s="341"/>
      <c r="MJT22" s="341"/>
      <c r="MJU22" s="341"/>
      <c r="MJV22" s="341"/>
      <c r="MJW22" s="341"/>
      <c r="MJX22" s="341"/>
      <c r="MJY22" s="341"/>
      <c r="MJZ22" s="341"/>
      <c r="MKA22" s="341"/>
      <c r="MKB22" s="341"/>
      <c r="MKC22" s="341"/>
      <c r="MKD22" s="341"/>
      <c r="MKE22" s="341"/>
      <c r="MKF22" s="341"/>
      <c r="MKG22" s="341"/>
      <c r="MKH22" s="341"/>
      <c r="MKI22" s="341"/>
      <c r="MKJ22" s="341"/>
      <c r="MKK22" s="341"/>
      <c r="MKL22" s="341"/>
      <c r="MKM22" s="341"/>
      <c r="MKN22" s="341"/>
      <c r="MKO22" s="341"/>
      <c r="MKP22" s="341"/>
      <c r="MKQ22" s="341"/>
      <c r="MKR22" s="341"/>
      <c r="MKS22" s="341"/>
      <c r="MKT22" s="341"/>
      <c r="MKU22" s="341"/>
      <c r="MKV22" s="341"/>
      <c r="MKW22" s="341"/>
      <c r="MKX22" s="341"/>
      <c r="MKY22" s="341"/>
      <c r="MKZ22" s="341"/>
      <c r="MLA22" s="341"/>
      <c r="MLB22" s="341"/>
      <c r="MLC22" s="341"/>
      <c r="MLD22" s="341"/>
      <c r="MLE22" s="341"/>
      <c r="MLF22" s="341"/>
      <c r="MLG22" s="341"/>
      <c r="MLH22" s="341"/>
      <c r="MLI22" s="341"/>
      <c r="MLJ22" s="341"/>
      <c r="MLK22" s="341"/>
      <c r="MLL22" s="341"/>
      <c r="MLM22" s="341"/>
      <c r="MLN22" s="341"/>
      <c r="MLO22" s="341"/>
      <c r="MLP22" s="341"/>
      <c r="MLQ22" s="341"/>
      <c r="MLR22" s="341"/>
      <c r="MLS22" s="341"/>
      <c r="MLT22" s="341"/>
      <c r="MLU22" s="341"/>
      <c r="MLV22" s="341"/>
      <c r="MLW22" s="341"/>
      <c r="MLX22" s="341"/>
      <c r="MLY22" s="341"/>
      <c r="MLZ22" s="341"/>
      <c r="MMA22" s="341"/>
      <c r="MMB22" s="341"/>
      <c r="MMC22" s="341"/>
      <c r="MMD22" s="341"/>
      <c r="MME22" s="341"/>
      <c r="MMF22" s="341"/>
      <c r="MMG22" s="341"/>
      <c r="MMH22" s="341"/>
      <c r="MMI22" s="341"/>
      <c r="MMJ22" s="341"/>
      <c r="MMK22" s="341"/>
      <c r="MML22" s="341"/>
      <c r="MMM22" s="341"/>
      <c r="MMN22" s="341"/>
      <c r="MMO22" s="341"/>
      <c r="MMP22" s="341"/>
      <c r="MMQ22" s="341"/>
      <c r="MMR22" s="341"/>
      <c r="MMS22" s="341"/>
      <c r="MMT22" s="341"/>
      <c r="MMU22" s="341"/>
      <c r="MMV22" s="341"/>
      <c r="MMW22" s="341"/>
      <c r="MMX22" s="341"/>
      <c r="MMY22" s="341"/>
      <c r="MMZ22" s="341"/>
      <c r="MNA22" s="341"/>
      <c r="MNB22" s="341"/>
      <c r="MNC22" s="341"/>
      <c r="MND22" s="341"/>
      <c r="MNE22" s="341"/>
      <c r="MNF22" s="341"/>
      <c r="MNG22" s="341"/>
      <c r="MNH22" s="341"/>
      <c r="MNI22" s="341"/>
      <c r="MNJ22" s="341"/>
      <c r="MNK22" s="341"/>
      <c r="MNL22" s="341"/>
      <c r="MNM22" s="341"/>
      <c r="MNN22" s="341"/>
      <c r="MNO22" s="341"/>
      <c r="MNP22" s="341"/>
      <c r="MNQ22" s="341"/>
      <c r="MNR22" s="341"/>
      <c r="MNS22" s="341"/>
      <c r="MNT22" s="341"/>
      <c r="MNU22" s="341"/>
      <c r="MNV22" s="341"/>
      <c r="MNW22" s="341"/>
      <c r="MNX22" s="341"/>
      <c r="MNY22" s="341"/>
      <c r="MNZ22" s="341"/>
      <c r="MOA22" s="341"/>
      <c r="MOB22" s="341"/>
      <c r="MOC22" s="341"/>
      <c r="MOD22" s="341"/>
      <c r="MOE22" s="341"/>
      <c r="MOF22" s="341"/>
      <c r="MOG22" s="341"/>
      <c r="MOH22" s="341"/>
      <c r="MOI22" s="341"/>
      <c r="MOJ22" s="341"/>
      <c r="MOK22" s="341"/>
      <c r="MOL22" s="341"/>
      <c r="MOM22" s="341"/>
      <c r="MON22" s="341"/>
      <c r="MOO22" s="341"/>
      <c r="MOP22" s="341"/>
      <c r="MOQ22" s="341"/>
      <c r="MOR22" s="341"/>
      <c r="MOS22" s="341"/>
      <c r="MOT22" s="341"/>
      <c r="MOU22" s="341"/>
      <c r="MOV22" s="341"/>
      <c r="MOW22" s="341"/>
      <c r="MOX22" s="341"/>
      <c r="MOY22" s="341"/>
      <c r="MOZ22" s="341"/>
      <c r="MPA22" s="341"/>
      <c r="MPB22" s="341"/>
      <c r="MPC22" s="341"/>
      <c r="MPD22" s="341"/>
      <c r="MPE22" s="341"/>
      <c r="MPF22" s="341"/>
      <c r="MPG22" s="341"/>
      <c r="MPH22" s="341"/>
      <c r="MPI22" s="341"/>
      <c r="MPJ22" s="341"/>
      <c r="MPK22" s="341"/>
      <c r="MPL22" s="341"/>
      <c r="MPM22" s="341"/>
      <c r="MPN22" s="341"/>
      <c r="MPO22" s="341"/>
      <c r="MPP22" s="341"/>
      <c r="MPQ22" s="341"/>
      <c r="MPR22" s="341"/>
      <c r="MPS22" s="341"/>
      <c r="MPT22" s="341"/>
      <c r="MPU22" s="341"/>
      <c r="MPV22" s="341"/>
      <c r="MPW22" s="341"/>
      <c r="MPX22" s="341"/>
      <c r="MPY22" s="341"/>
      <c r="MPZ22" s="341"/>
      <c r="MQA22" s="341"/>
      <c r="MQB22" s="341"/>
      <c r="MQC22" s="341"/>
      <c r="MQD22" s="341"/>
      <c r="MQE22" s="341"/>
      <c r="MQF22" s="341"/>
      <c r="MQG22" s="341"/>
      <c r="MQH22" s="341"/>
      <c r="MQI22" s="341"/>
      <c r="MQJ22" s="341"/>
      <c r="MQK22" s="341"/>
      <c r="MQL22" s="341"/>
      <c r="MQM22" s="341"/>
      <c r="MQN22" s="341"/>
      <c r="MQO22" s="341"/>
      <c r="MQP22" s="341"/>
      <c r="MQQ22" s="341"/>
      <c r="MQR22" s="341"/>
      <c r="MQS22" s="341"/>
      <c r="MQT22" s="341"/>
      <c r="MQU22" s="341"/>
      <c r="MQV22" s="341"/>
      <c r="MQW22" s="341"/>
      <c r="MQX22" s="341"/>
      <c r="MQY22" s="341"/>
      <c r="MQZ22" s="341"/>
      <c r="MRA22" s="341"/>
      <c r="MRB22" s="341"/>
      <c r="MRC22" s="341"/>
      <c r="MRD22" s="341"/>
      <c r="MRE22" s="341"/>
      <c r="MRF22" s="341"/>
      <c r="MRG22" s="341"/>
      <c r="MRH22" s="341"/>
      <c r="MRI22" s="341"/>
      <c r="MRJ22" s="341"/>
      <c r="MRK22" s="341"/>
      <c r="MRL22" s="341"/>
      <c r="MRM22" s="341"/>
      <c r="MRN22" s="341"/>
      <c r="MRO22" s="341"/>
      <c r="MRP22" s="341"/>
      <c r="MRQ22" s="341"/>
      <c r="MRR22" s="341"/>
      <c r="MRS22" s="341"/>
      <c r="MRT22" s="341"/>
      <c r="MRU22" s="341"/>
      <c r="MRV22" s="341"/>
      <c r="MRW22" s="341"/>
      <c r="MRX22" s="341"/>
      <c r="MRY22" s="341"/>
      <c r="MRZ22" s="341"/>
      <c r="MSA22" s="341"/>
      <c r="MSB22" s="341"/>
      <c r="MSC22" s="341"/>
      <c r="MSD22" s="341"/>
      <c r="MSE22" s="341"/>
      <c r="MSF22" s="341"/>
      <c r="MSG22" s="341"/>
      <c r="MSH22" s="341"/>
      <c r="MSI22" s="341"/>
      <c r="MSJ22" s="341"/>
      <c r="MSK22" s="341"/>
      <c r="MSL22" s="341"/>
      <c r="MSM22" s="341"/>
      <c r="MSN22" s="341"/>
      <c r="MSO22" s="341"/>
      <c r="MSP22" s="341"/>
      <c r="MSQ22" s="341"/>
      <c r="MSR22" s="341"/>
      <c r="MSS22" s="341"/>
      <c r="MST22" s="341"/>
      <c r="MSU22" s="341"/>
      <c r="MSV22" s="341"/>
      <c r="MSW22" s="341"/>
      <c r="MSX22" s="341"/>
      <c r="MSY22" s="341"/>
      <c r="MSZ22" s="341"/>
      <c r="MTA22" s="341"/>
      <c r="MTB22" s="341"/>
      <c r="MTC22" s="341"/>
      <c r="MTD22" s="341"/>
      <c r="MTE22" s="341"/>
      <c r="MTF22" s="341"/>
      <c r="MTG22" s="341"/>
      <c r="MTH22" s="341"/>
      <c r="MTI22" s="341"/>
      <c r="MTJ22" s="341"/>
      <c r="MTK22" s="341"/>
      <c r="MTL22" s="341"/>
      <c r="MTM22" s="341"/>
      <c r="MTN22" s="341"/>
      <c r="MTO22" s="341"/>
      <c r="MTP22" s="341"/>
      <c r="MTQ22" s="341"/>
      <c r="MTR22" s="341"/>
      <c r="MTS22" s="341"/>
      <c r="MTT22" s="341"/>
      <c r="MTU22" s="341"/>
      <c r="MTV22" s="341"/>
      <c r="MTW22" s="341"/>
      <c r="MTX22" s="341"/>
      <c r="MTY22" s="341"/>
      <c r="MTZ22" s="341"/>
      <c r="MUA22" s="341"/>
      <c r="MUB22" s="341"/>
      <c r="MUC22" s="341"/>
      <c r="MUD22" s="341"/>
      <c r="MUE22" s="341"/>
      <c r="MUF22" s="341"/>
      <c r="MUG22" s="341"/>
      <c r="MUH22" s="341"/>
      <c r="MUI22" s="341"/>
      <c r="MUJ22" s="341"/>
      <c r="MUK22" s="341"/>
      <c r="MUL22" s="341"/>
      <c r="MUM22" s="341"/>
      <c r="MUN22" s="341"/>
      <c r="MUO22" s="341"/>
      <c r="MUP22" s="341"/>
      <c r="MUQ22" s="341"/>
      <c r="MUR22" s="341"/>
      <c r="MUS22" s="341"/>
      <c r="MUT22" s="341"/>
      <c r="MUU22" s="341"/>
      <c r="MUV22" s="341"/>
      <c r="MUW22" s="341"/>
      <c r="MUX22" s="341"/>
      <c r="MUY22" s="341"/>
      <c r="MUZ22" s="341"/>
      <c r="MVA22" s="341"/>
      <c r="MVB22" s="341"/>
      <c r="MVC22" s="341"/>
      <c r="MVD22" s="341"/>
      <c r="MVE22" s="341"/>
      <c r="MVF22" s="341"/>
      <c r="MVG22" s="341"/>
      <c r="MVH22" s="341"/>
      <c r="MVI22" s="341"/>
      <c r="MVJ22" s="341"/>
      <c r="MVK22" s="341"/>
      <c r="MVL22" s="341"/>
      <c r="MVM22" s="341"/>
      <c r="MVN22" s="341"/>
      <c r="MVO22" s="341"/>
      <c r="MVP22" s="341"/>
      <c r="MVQ22" s="341"/>
      <c r="MVR22" s="341"/>
      <c r="MVS22" s="341"/>
      <c r="MVT22" s="341"/>
      <c r="MVU22" s="341"/>
      <c r="MVV22" s="341"/>
      <c r="MVW22" s="341"/>
      <c r="MVX22" s="341"/>
      <c r="MVY22" s="341"/>
      <c r="MVZ22" s="341"/>
      <c r="MWA22" s="341"/>
      <c r="MWB22" s="341"/>
      <c r="MWC22" s="341"/>
      <c r="MWD22" s="341"/>
      <c r="MWE22" s="341"/>
      <c r="MWF22" s="341"/>
      <c r="MWG22" s="341"/>
      <c r="MWH22" s="341"/>
      <c r="MWI22" s="341"/>
      <c r="MWJ22" s="341"/>
      <c r="MWK22" s="341"/>
      <c r="MWL22" s="341"/>
      <c r="MWM22" s="341"/>
      <c r="MWN22" s="341"/>
      <c r="MWO22" s="341"/>
      <c r="MWP22" s="341"/>
      <c r="MWQ22" s="341"/>
      <c r="MWR22" s="341"/>
      <c r="MWS22" s="341"/>
      <c r="MWT22" s="341"/>
      <c r="MWU22" s="341"/>
      <c r="MWV22" s="341"/>
      <c r="MWW22" s="341"/>
      <c r="MWX22" s="341"/>
      <c r="MWY22" s="341"/>
      <c r="MWZ22" s="341"/>
      <c r="MXA22" s="341"/>
      <c r="MXB22" s="341"/>
      <c r="MXC22" s="341"/>
      <c r="MXD22" s="341"/>
      <c r="MXE22" s="341"/>
      <c r="MXF22" s="341"/>
      <c r="MXG22" s="341"/>
      <c r="MXH22" s="341"/>
      <c r="MXI22" s="341"/>
      <c r="MXJ22" s="341"/>
      <c r="MXK22" s="341"/>
      <c r="MXL22" s="341"/>
      <c r="MXM22" s="341"/>
      <c r="MXN22" s="341"/>
      <c r="MXO22" s="341"/>
      <c r="MXP22" s="341"/>
      <c r="MXQ22" s="341"/>
      <c r="MXR22" s="341"/>
      <c r="MXS22" s="341"/>
      <c r="MXT22" s="341"/>
      <c r="MXU22" s="341"/>
      <c r="MXV22" s="341"/>
      <c r="MXW22" s="341"/>
      <c r="MXX22" s="341"/>
      <c r="MXY22" s="341"/>
      <c r="MXZ22" s="341"/>
      <c r="MYA22" s="341"/>
      <c r="MYB22" s="341"/>
      <c r="MYC22" s="341"/>
      <c r="MYD22" s="341"/>
      <c r="MYE22" s="341"/>
      <c r="MYF22" s="341"/>
      <c r="MYG22" s="341"/>
      <c r="MYH22" s="341"/>
      <c r="MYI22" s="341"/>
      <c r="MYJ22" s="341"/>
      <c r="MYK22" s="341"/>
      <c r="MYL22" s="341"/>
      <c r="MYM22" s="341"/>
      <c r="MYN22" s="341"/>
      <c r="MYO22" s="341"/>
      <c r="MYP22" s="341"/>
      <c r="MYQ22" s="341"/>
      <c r="MYR22" s="341"/>
      <c r="MYS22" s="341"/>
      <c r="MYT22" s="341"/>
      <c r="MYU22" s="341"/>
      <c r="MYV22" s="341"/>
      <c r="MYW22" s="341"/>
      <c r="MYX22" s="341"/>
      <c r="MYY22" s="341"/>
      <c r="MYZ22" s="341"/>
      <c r="MZA22" s="341"/>
      <c r="MZB22" s="341"/>
      <c r="MZC22" s="341"/>
      <c r="MZD22" s="341"/>
      <c r="MZE22" s="341"/>
      <c r="MZF22" s="341"/>
      <c r="MZG22" s="341"/>
      <c r="MZH22" s="341"/>
      <c r="MZI22" s="341"/>
      <c r="MZJ22" s="341"/>
      <c r="MZK22" s="341"/>
      <c r="MZL22" s="341"/>
      <c r="MZM22" s="341"/>
      <c r="MZN22" s="341"/>
      <c r="MZO22" s="341"/>
      <c r="MZP22" s="341"/>
      <c r="MZQ22" s="341"/>
      <c r="MZR22" s="341"/>
      <c r="MZS22" s="341"/>
      <c r="MZT22" s="341"/>
      <c r="MZU22" s="341"/>
      <c r="MZV22" s="341"/>
      <c r="MZW22" s="341"/>
      <c r="MZX22" s="341"/>
      <c r="MZY22" s="341"/>
      <c r="MZZ22" s="341"/>
      <c r="NAA22" s="341"/>
      <c r="NAB22" s="341"/>
      <c r="NAC22" s="341"/>
      <c r="NAD22" s="341"/>
      <c r="NAE22" s="341"/>
      <c r="NAF22" s="341"/>
      <c r="NAG22" s="341"/>
      <c r="NAH22" s="341"/>
      <c r="NAI22" s="341"/>
      <c r="NAJ22" s="341"/>
      <c r="NAK22" s="341"/>
      <c r="NAL22" s="341"/>
      <c r="NAM22" s="341"/>
      <c r="NAN22" s="341"/>
      <c r="NAO22" s="341"/>
      <c r="NAP22" s="341"/>
      <c r="NAQ22" s="341"/>
      <c r="NAR22" s="341"/>
      <c r="NAS22" s="341"/>
      <c r="NAT22" s="341"/>
      <c r="NAU22" s="341"/>
      <c r="NAV22" s="341"/>
      <c r="NAW22" s="341"/>
      <c r="NAX22" s="341"/>
      <c r="NAY22" s="341"/>
      <c r="NAZ22" s="341"/>
      <c r="NBA22" s="341"/>
      <c r="NBB22" s="341"/>
      <c r="NBC22" s="341"/>
      <c r="NBD22" s="341"/>
      <c r="NBE22" s="341"/>
      <c r="NBF22" s="341"/>
      <c r="NBG22" s="341"/>
      <c r="NBH22" s="341"/>
      <c r="NBI22" s="341"/>
      <c r="NBJ22" s="341"/>
      <c r="NBK22" s="341"/>
      <c r="NBL22" s="341"/>
      <c r="NBM22" s="341"/>
      <c r="NBN22" s="341"/>
      <c r="NBO22" s="341"/>
      <c r="NBP22" s="341"/>
      <c r="NBQ22" s="341"/>
      <c r="NBR22" s="341"/>
      <c r="NBS22" s="341"/>
      <c r="NBT22" s="341"/>
      <c r="NBU22" s="341"/>
      <c r="NBV22" s="341"/>
      <c r="NBW22" s="341"/>
      <c r="NBX22" s="341"/>
      <c r="NBY22" s="341"/>
      <c r="NBZ22" s="341"/>
      <c r="NCA22" s="341"/>
      <c r="NCB22" s="341"/>
      <c r="NCC22" s="341"/>
      <c r="NCD22" s="341"/>
      <c r="NCE22" s="341"/>
      <c r="NCF22" s="341"/>
      <c r="NCG22" s="341"/>
      <c r="NCH22" s="341"/>
      <c r="NCI22" s="341"/>
      <c r="NCJ22" s="341"/>
      <c r="NCK22" s="341"/>
      <c r="NCL22" s="341"/>
      <c r="NCM22" s="341"/>
      <c r="NCN22" s="341"/>
      <c r="NCO22" s="341"/>
      <c r="NCP22" s="341"/>
      <c r="NCQ22" s="341"/>
      <c r="NCR22" s="341"/>
      <c r="NCS22" s="341"/>
      <c r="NCT22" s="341"/>
      <c r="NCU22" s="341"/>
      <c r="NCV22" s="341"/>
      <c r="NCW22" s="341"/>
      <c r="NCX22" s="341"/>
      <c r="NCY22" s="341"/>
      <c r="NCZ22" s="341"/>
      <c r="NDA22" s="341"/>
      <c r="NDB22" s="341"/>
      <c r="NDC22" s="341"/>
      <c r="NDD22" s="341"/>
      <c r="NDE22" s="341"/>
      <c r="NDF22" s="341"/>
      <c r="NDG22" s="341"/>
      <c r="NDH22" s="341"/>
      <c r="NDI22" s="341"/>
      <c r="NDJ22" s="341"/>
      <c r="NDK22" s="341"/>
      <c r="NDL22" s="341"/>
      <c r="NDM22" s="341"/>
      <c r="NDN22" s="341"/>
      <c r="NDO22" s="341"/>
      <c r="NDP22" s="341"/>
      <c r="NDQ22" s="341"/>
      <c r="NDR22" s="341"/>
      <c r="NDS22" s="341"/>
      <c r="NDT22" s="341"/>
      <c r="NDU22" s="341"/>
      <c r="NDV22" s="341"/>
      <c r="NDW22" s="341"/>
      <c r="NDX22" s="341"/>
      <c r="NDY22" s="341"/>
      <c r="NDZ22" s="341"/>
      <c r="NEA22" s="341"/>
      <c r="NEB22" s="341"/>
      <c r="NEC22" s="341"/>
      <c r="NED22" s="341"/>
      <c r="NEE22" s="341"/>
      <c r="NEF22" s="341"/>
      <c r="NEG22" s="341"/>
      <c r="NEH22" s="341"/>
      <c r="NEI22" s="341"/>
      <c r="NEJ22" s="341"/>
      <c r="NEK22" s="341"/>
      <c r="NEL22" s="341"/>
      <c r="NEM22" s="341"/>
      <c r="NEN22" s="341"/>
      <c r="NEO22" s="341"/>
      <c r="NEP22" s="341"/>
      <c r="NEQ22" s="341"/>
      <c r="NER22" s="341"/>
      <c r="NES22" s="341"/>
      <c r="NET22" s="341"/>
      <c r="NEU22" s="341"/>
      <c r="NEV22" s="341"/>
      <c r="NEW22" s="341"/>
      <c r="NEX22" s="341"/>
      <c r="NEY22" s="341"/>
      <c r="NEZ22" s="341"/>
      <c r="NFA22" s="341"/>
      <c r="NFB22" s="341"/>
      <c r="NFC22" s="341"/>
      <c r="NFD22" s="341"/>
      <c r="NFE22" s="341"/>
      <c r="NFF22" s="341"/>
      <c r="NFG22" s="341"/>
      <c r="NFH22" s="341"/>
      <c r="NFI22" s="341"/>
      <c r="NFJ22" s="341"/>
      <c r="NFK22" s="341"/>
      <c r="NFL22" s="341"/>
      <c r="NFM22" s="341"/>
      <c r="NFN22" s="341"/>
      <c r="NFO22" s="341"/>
      <c r="NFP22" s="341"/>
      <c r="NFQ22" s="341"/>
      <c r="NFR22" s="341"/>
      <c r="NFS22" s="341"/>
      <c r="NFT22" s="341"/>
      <c r="NFU22" s="341"/>
      <c r="NFV22" s="341"/>
      <c r="NFW22" s="341"/>
      <c r="NFX22" s="341"/>
      <c r="NFY22" s="341"/>
      <c r="NFZ22" s="341"/>
      <c r="NGA22" s="341"/>
      <c r="NGB22" s="341"/>
      <c r="NGC22" s="341"/>
      <c r="NGD22" s="341"/>
      <c r="NGE22" s="341"/>
      <c r="NGF22" s="341"/>
      <c r="NGG22" s="341"/>
      <c r="NGH22" s="341"/>
      <c r="NGI22" s="341"/>
      <c r="NGJ22" s="341"/>
      <c r="NGK22" s="341"/>
      <c r="NGL22" s="341"/>
      <c r="NGM22" s="341"/>
      <c r="NGN22" s="341"/>
      <c r="NGO22" s="341"/>
      <c r="NGP22" s="341"/>
      <c r="NGQ22" s="341"/>
      <c r="NGR22" s="341"/>
      <c r="NGS22" s="341"/>
      <c r="NGT22" s="341"/>
      <c r="NGU22" s="341"/>
      <c r="NGV22" s="341"/>
      <c r="NGW22" s="341"/>
      <c r="NGX22" s="341"/>
      <c r="NGY22" s="341"/>
      <c r="NGZ22" s="341"/>
      <c r="NHA22" s="341"/>
      <c r="NHB22" s="341"/>
      <c r="NHC22" s="341"/>
      <c r="NHD22" s="341"/>
      <c r="NHE22" s="341"/>
      <c r="NHF22" s="341"/>
      <c r="NHG22" s="341"/>
      <c r="NHH22" s="341"/>
      <c r="NHI22" s="341"/>
      <c r="NHJ22" s="341"/>
      <c r="NHK22" s="341"/>
      <c r="NHL22" s="341"/>
      <c r="NHM22" s="341"/>
      <c r="NHN22" s="341"/>
      <c r="NHO22" s="341"/>
      <c r="NHP22" s="341"/>
      <c r="NHQ22" s="341"/>
      <c r="NHR22" s="341"/>
      <c r="NHS22" s="341"/>
      <c r="NHT22" s="341"/>
      <c r="NHU22" s="341"/>
      <c r="NHV22" s="341"/>
      <c r="NHW22" s="341"/>
      <c r="NHX22" s="341"/>
      <c r="NHY22" s="341"/>
      <c r="NHZ22" s="341"/>
      <c r="NIA22" s="341"/>
      <c r="NIB22" s="341"/>
      <c r="NIC22" s="341"/>
      <c r="NID22" s="341"/>
      <c r="NIE22" s="341"/>
      <c r="NIF22" s="341"/>
      <c r="NIG22" s="341"/>
      <c r="NIH22" s="341"/>
      <c r="NII22" s="341"/>
      <c r="NIJ22" s="341"/>
      <c r="NIK22" s="341"/>
      <c r="NIL22" s="341"/>
      <c r="NIM22" s="341"/>
      <c r="NIN22" s="341"/>
      <c r="NIO22" s="341"/>
      <c r="NIP22" s="341"/>
      <c r="NIQ22" s="341"/>
      <c r="NIR22" s="341"/>
      <c r="NIS22" s="341"/>
      <c r="NIT22" s="341"/>
      <c r="NIU22" s="341"/>
      <c r="NIV22" s="341"/>
      <c r="NIW22" s="341"/>
      <c r="NIX22" s="341"/>
      <c r="NIY22" s="341"/>
      <c r="NIZ22" s="341"/>
      <c r="NJA22" s="341"/>
      <c r="NJB22" s="341"/>
      <c r="NJC22" s="341"/>
      <c r="NJD22" s="341"/>
      <c r="NJE22" s="341"/>
      <c r="NJF22" s="341"/>
      <c r="NJG22" s="341"/>
      <c r="NJH22" s="341"/>
      <c r="NJI22" s="341"/>
      <c r="NJJ22" s="341"/>
      <c r="NJK22" s="341"/>
      <c r="NJL22" s="341"/>
      <c r="NJM22" s="341"/>
      <c r="NJN22" s="341"/>
      <c r="NJO22" s="341"/>
      <c r="NJP22" s="341"/>
      <c r="NJQ22" s="341"/>
      <c r="NJR22" s="341"/>
      <c r="NJS22" s="341"/>
      <c r="NJT22" s="341"/>
      <c r="NJU22" s="341"/>
      <c r="NJV22" s="341"/>
      <c r="NJW22" s="341"/>
      <c r="NJX22" s="341"/>
      <c r="NJY22" s="341"/>
      <c r="NJZ22" s="341"/>
      <c r="NKA22" s="341"/>
      <c r="NKB22" s="341"/>
      <c r="NKC22" s="341"/>
      <c r="NKD22" s="341"/>
      <c r="NKE22" s="341"/>
      <c r="NKF22" s="341"/>
      <c r="NKG22" s="341"/>
      <c r="NKH22" s="341"/>
      <c r="NKI22" s="341"/>
      <c r="NKJ22" s="341"/>
      <c r="NKK22" s="341"/>
      <c r="NKL22" s="341"/>
      <c r="NKM22" s="341"/>
      <c r="NKN22" s="341"/>
      <c r="NKO22" s="341"/>
      <c r="NKP22" s="341"/>
      <c r="NKQ22" s="341"/>
      <c r="NKR22" s="341"/>
      <c r="NKS22" s="341"/>
      <c r="NKT22" s="341"/>
      <c r="NKU22" s="341"/>
      <c r="NKV22" s="341"/>
      <c r="NKW22" s="341"/>
      <c r="NKX22" s="341"/>
      <c r="NKY22" s="341"/>
      <c r="NKZ22" s="341"/>
      <c r="NLA22" s="341"/>
      <c r="NLB22" s="341"/>
      <c r="NLC22" s="341"/>
      <c r="NLD22" s="341"/>
      <c r="NLE22" s="341"/>
      <c r="NLF22" s="341"/>
      <c r="NLG22" s="341"/>
      <c r="NLH22" s="341"/>
      <c r="NLI22" s="341"/>
      <c r="NLJ22" s="341"/>
      <c r="NLK22" s="341"/>
      <c r="NLL22" s="341"/>
      <c r="NLM22" s="341"/>
      <c r="NLN22" s="341"/>
      <c r="NLO22" s="341"/>
      <c r="NLP22" s="341"/>
      <c r="NLQ22" s="341"/>
      <c r="NLR22" s="341"/>
      <c r="NLS22" s="341"/>
      <c r="NLT22" s="341"/>
      <c r="NLU22" s="341"/>
      <c r="NLV22" s="341"/>
      <c r="NLW22" s="341"/>
      <c r="NLX22" s="341"/>
      <c r="NLY22" s="341"/>
      <c r="NLZ22" s="341"/>
      <c r="NMA22" s="341"/>
      <c r="NMB22" s="341"/>
      <c r="NMC22" s="341"/>
      <c r="NMD22" s="341"/>
      <c r="NME22" s="341"/>
      <c r="NMF22" s="341"/>
      <c r="NMG22" s="341"/>
      <c r="NMH22" s="341"/>
      <c r="NMI22" s="341"/>
      <c r="NMJ22" s="341"/>
      <c r="NMK22" s="341"/>
      <c r="NML22" s="341"/>
      <c r="NMM22" s="341"/>
      <c r="NMN22" s="341"/>
      <c r="NMO22" s="341"/>
      <c r="NMP22" s="341"/>
      <c r="NMQ22" s="341"/>
      <c r="NMR22" s="341"/>
      <c r="NMS22" s="341"/>
      <c r="NMT22" s="341"/>
      <c r="NMU22" s="341"/>
      <c r="NMV22" s="341"/>
      <c r="NMW22" s="341"/>
      <c r="NMX22" s="341"/>
      <c r="NMY22" s="341"/>
      <c r="NMZ22" s="341"/>
      <c r="NNA22" s="341"/>
      <c r="NNB22" s="341"/>
      <c r="NNC22" s="341"/>
      <c r="NND22" s="341"/>
      <c r="NNE22" s="341"/>
      <c r="NNF22" s="341"/>
      <c r="NNG22" s="341"/>
      <c r="NNH22" s="341"/>
      <c r="NNI22" s="341"/>
      <c r="NNJ22" s="341"/>
      <c r="NNK22" s="341"/>
      <c r="NNL22" s="341"/>
      <c r="NNM22" s="341"/>
      <c r="NNN22" s="341"/>
      <c r="NNO22" s="341"/>
      <c r="NNP22" s="341"/>
      <c r="NNQ22" s="341"/>
      <c r="NNR22" s="341"/>
      <c r="NNS22" s="341"/>
      <c r="NNT22" s="341"/>
      <c r="NNU22" s="341"/>
      <c r="NNV22" s="341"/>
      <c r="NNW22" s="341"/>
      <c r="NNX22" s="341"/>
      <c r="NNY22" s="341"/>
      <c r="NNZ22" s="341"/>
      <c r="NOA22" s="341"/>
      <c r="NOB22" s="341"/>
      <c r="NOC22" s="341"/>
      <c r="NOD22" s="341"/>
      <c r="NOE22" s="341"/>
      <c r="NOF22" s="341"/>
      <c r="NOG22" s="341"/>
      <c r="NOH22" s="341"/>
      <c r="NOI22" s="341"/>
      <c r="NOJ22" s="341"/>
      <c r="NOK22" s="341"/>
      <c r="NOL22" s="341"/>
      <c r="NOM22" s="341"/>
      <c r="NON22" s="341"/>
      <c r="NOO22" s="341"/>
      <c r="NOP22" s="341"/>
      <c r="NOQ22" s="341"/>
      <c r="NOR22" s="341"/>
      <c r="NOS22" s="341"/>
      <c r="NOT22" s="341"/>
      <c r="NOU22" s="341"/>
      <c r="NOV22" s="341"/>
      <c r="NOW22" s="341"/>
      <c r="NOX22" s="341"/>
      <c r="NOY22" s="341"/>
      <c r="NOZ22" s="341"/>
      <c r="NPA22" s="341"/>
      <c r="NPB22" s="341"/>
      <c r="NPC22" s="341"/>
      <c r="NPD22" s="341"/>
      <c r="NPE22" s="341"/>
      <c r="NPF22" s="341"/>
      <c r="NPG22" s="341"/>
      <c r="NPH22" s="341"/>
      <c r="NPI22" s="341"/>
      <c r="NPJ22" s="341"/>
      <c r="NPK22" s="341"/>
      <c r="NPL22" s="341"/>
      <c r="NPM22" s="341"/>
      <c r="NPN22" s="341"/>
      <c r="NPO22" s="341"/>
      <c r="NPP22" s="341"/>
      <c r="NPQ22" s="341"/>
      <c r="NPR22" s="341"/>
      <c r="NPS22" s="341"/>
      <c r="NPT22" s="341"/>
      <c r="NPU22" s="341"/>
      <c r="NPV22" s="341"/>
      <c r="NPW22" s="341"/>
      <c r="NPX22" s="341"/>
      <c r="NPY22" s="341"/>
      <c r="NPZ22" s="341"/>
      <c r="NQA22" s="341"/>
      <c r="NQB22" s="341"/>
      <c r="NQC22" s="341"/>
      <c r="NQD22" s="341"/>
      <c r="NQE22" s="341"/>
      <c r="NQF22" s="341"/>
      <c r="NQG22" s="341"/>
      <c r="NQH22" s="341"/>
      <c r="NQI22" s="341"/>
      <c r="NQJ22" s="341"/>
      <c r="NQK22" s="341"/>
      <c r="NQL22" s="341"/>
      <c r="NQM22" s="341"/>
      <c r="NQN22" s="341"/>
      <c r="NQO22" s="341"/>
      <c r="NQP22" s="341"/>
      <c r="NQQ22" s="341"/>
      <c r="NQR22" s="341"/>
      <c r="NQS22" s="341"/>
      <c r="NQT22" s="341"/>
      <c r="NQU22" s="341"/>
      <c r="NQV22" s="341"/>
      <c r="NQW22" s="341"/>
      <c r="NQX22" s="341"/>
      <c r="NQY22" s="341"/>
      <c r="NQZ22" s="341"/>
      <c r="NRA22" s="341"/>
      <c r="NRB22" s="341"/>
      <c r="NRC22" s="341"/>
      <c r="NRD22" s="341"/>
      <c r="NRE22" s="341"/>
      <c r="NRF22" s="341"/>
      <c r="NRG22" s="341"/>
      <c r="NRH22" s="341"/>
      <c r="NRI22" s="341"/>
      <c r="NRJ22" s="341"/>
      <c r="NRK22" s="341"/>
      <c r="NRL22" s="341"/>
      <c r="NRM22" s="341"/>
      <c r="NRN22" s="341"/>
      <c r="NRO22" s="341"/>
      <c r="NRP22" s="341"/>
      <c r="NRQ22" s="341"/>
      <c r="NRR22" s="341"/>
      <c r="NRS22" s="341"/>
      <c r="NRT22" s="341"/>
      <c r="NRU22" s="341"/>
      <c r="NRV22" s="341"/>
      <c r="NRW22" s="341"/>
      <c r="NRX22" s="341"/>
      <c r="NRY22" s="341"/>
      <c r="NRZ22" s="341"/>
      <c r="NSA22" s="341"/>
      <c r="NSB22" s="341"/>
      <c r="NSC22" s="341"/>
      <c r="NSD22" s="341"/>
      <c r="NSE22" s="341"/>
      <c r="NSF22" s="341"/>
      <c r="NSG22" s="341"/>
      <c r="NSH22" s="341"/>
      <c r="NSI22" s="341"/>
      <c r="NSJ22" s="341"/>
      <c r="NSK22" s="341"/>
      <c r="NSL22" s="341"/>
      <c r="NSM22" s="341"/>
      <c r="NSN22" s="341"/>
      <c r="NSO22" s="341"/>
      <c r="NSP22" s="341"/>
      <c r="NSQ22" s="341"/>
      <c r="NSR22" s="341"/>
      <c r="NSS22" s="341"/>
      <c r="NST22" s="341"/>
      <c r="NSU22" s="341"/>
      <c r="NSV22" s="341"/>
      <c r="NSW22" s="341"/>
      <c r="NSX22" s="341"/>
      <c r="NSY22" s="341"/>
      <c r="NSZ22" s="341"/>
      <c r="NTA22" s="341"/>
      <c r="NTB22" s="341"/>
      <c r="NTC22" s="341"/>
      <c r="NTD22" s="341"/>
      <c r="NTE22" s="341"/>
      <c r="NTF22" s="341"/>
      <c r="NTG22" s="341"/>
      <c r="NTH22" s="341"/>
      <c r="NTI22" s="341"/>
      <c r="NTJ22" s="341"/>
      <c r="NTK22" s="341"/>
      <c r="NTL22" s="341"/>
      <c r="NTM22" s="341"/>
      <c r="NTN22" s="341"/>
      <c r="NTO22" s="341"/>
      <c r="NTP22" s="341"/>
      <c r="NTQ22" s="341"/>
      <c r="NTR22" s="341"/>
      <c r="NTS22" s="341"/>
      <c r="NTT22" s="341"/>
      <c r="NTU22" s="341"/>
      <c r="NTV22" s="341"/>
      <c r="NTW22" s="341"/>
      <c r="NTX22" s="341"/>
      <c r="NTY22" s="341"/>
      <c r="NTZ22" s="341"/>
      <c r="NUA22" s="341"/>
      <c r="NUB22" s="341"/>
      <c r="NUC22" s="341"/>
      <c r="NUD22" s="341"/>
      <c r="NUE22" s="341"/>
      <c r="NUF22" s="341"/>
      <c r="NUG22" s="341"/>
      <c r="NUH22" s="341"/>
      <c r="NUI22" s="341"/>
      <c r="NUJ22" s="341"/>
      <c r="NUK22" s="341"/>
      <c r="NUL22" s="341"/>
      <c r="NUM22" s="341"/>
      <c r="NUN22" s="341"/>
      <c r="NUO22" s="341"/>
      <c r="NUP22" s="341"/>
      <c r="NUQ22" s="341"/>
      <c r="NUR22" s="341"/>
      <c r="NUS22" s="341"/>
      <c r="NUT22" s="341"/>
      <c r="NUU22" s="341"/>
      <c r="NUV22" s="341"/>
      <c r="NUW22" s="341"/>
      <c r="NUX22" s="341"/>
      <c r="NUY22" s="341"/>
      <c r="NUZ22" s="341"/>
      <c r="NVA22" s="341"/>
      <c r="NVB22" s="341"/>
      <c r="NVC22" s="341"/>
      <c r="NVD22" s="341"/>
      <c r="NVE22" s="341"/>
      <c r="NVF22" s="341"/>
      <c r="NVG22" s="341"/>
      <c r="NVH22" s="341"/>
      <c r="NVI22" s="341"/>
      <c r="NVJ22" s="341"/>
      <c r="NVK22" s="341"/>
      <c r="NVL22" s="341"/>
      <c r="NVM22" s="341"/>
      <c r="NVN22" s="341"/>
      <c r="NVO22" s="341"/>
      <c r="NVP22" s="341"/>
      <c r="NVQ22" s="341"/>
      <c r="NVR22" s="341"/>
      <c r="NVS22" s="341"/>
      <c r="NVT22" s="341"/>
      <c r="NVU22" s="341"/>
      <c r="NVV22" s="341"/>
      <c r="NVW22" s="341"/>
      <c r="NVX22" s="341"/>
      <c r="NVY22" s="341"/>
      <c r="NVZ22" s="341"/>
      <c r="NWA22" s="341"/>
      <c r="NWB22" s="341"/>
      <c r="NWC22" s="341"/>
      <c r="NWD22" s="341"/>
      <c r="NWE22" s="341"/>
      <c r="NWF22" s="341"/>
      <c r="NWG22" s="341"/>
      <c r="NWH22" s="341"/>
      <c r="NWI22" s="341"/>
      <c r="NWJ22" s="341"/>
      <c r="NWK22" s="341"/>
      <c r="NWL22" s="341"/>
      <c r="NWM22" s="341"/>
      <c r="NWN22" s="341"/>
      <c r="NWO22" s="341"/>
      <c r="NWP22" s="341"/>
      <c r="NWQ22" s="341"/>
      <c r="NWR22" s="341"/>
      <c r="NWS22" s="341"/>
      <c r="NWT22" s="341"/>
      <c r="NWU22" s="341"/>
      <c r="NWV22" s="341"/>
      <c r="NWW22" s="341"/>
      <c r="NWX22" s="341"/>
      <c r="NWY22" s="341"/>
      <c r="NWZ22" s="341"/>
      <c r="NXA22" s="341"/>
      <c r="NXB22" s="341"/>
      <c r="NXC22" s="341"/>
      <c r="NXD22" s="341"/>
      <c r="NXE22" s="341"/>
      <c r="NXF22" s="341"/>
      <c r="NXG22" s="341"/>
      <c r="NXH22" s="341"/>
      <c r="NXI22" s="341"/>
      <c r="NXJ22" s="341"/>
      <c r="NXK22" s="341"/>
      <c r="NXL22" s="341"/>
      <c r="NXM22" s="341"/>
      <c r="NXN22" s="341"/>
      <c r="NXO22" s="341"/>
      <c r="NXP22" s="341"/>
      <c r="NXQ22" s="341"/>
      <c r="NXR22" s="341"/>
      <c r="NXS22" s="341"/>
      <c r="NXT22" s="341"/>
      <c r="NXU22" s="341"/>
      <c r="NXV22" s="341"/>
      <c r="NXW22" s="341"/>
      <c r="NXX22" s="341"/>
      <c r="NXY22" s="341"/>
      <c r="NXZ22" s="341"/>
      <c r="NYA22" s="341"/>
      <c r="NYB22" s="341"/>
      <c r="NYC22" s="341"/>
      <c r="NYD22" s="341"/>
      <c r="NYE22" s="341"/>
      <c r="NYF22" s="341"/>
      <c r="NYG22" s="341"/>
      <c r="NYH22" s="341"/>
      <c r="NYI22" s="341"/>
      <c r="NYJ22" s="341"/>
      <c r="NYK22" s="341"/>
      <c r="NYL22" s="341"/>
      <c r="NYM22" s="341"/>
      <c r="NYN22" s="341"/>
      <c r="NYO22" s="341"/>
      <c r="NYP22" s="341"/>
      <c r="NYQ22" s="341"/>
      <c r="NYR22" s="341"/>
      <c r="NYS22" s="341"/>
      <c r="NYT22" s="341"/>
      <c r="NYU22" s="341"/>
      <c r="NYV22" s="341"/>
      <c r="NYW22" s="341"/>
      <c r="NYX22" s="341"/>
      <c r="NYY22" s="341"/>
      <c r="NYZ22" s="341"/>
      <c r="NZA22" s="341"/>
      <c r="NZB22" s="341"/>
      <c r="NZC22" s="341"/>
      <c r="NZD22" s="341"/>
      <c r="NZE22" s="341"/>
      <c r="NZF22" s="341"/>
      <c r="NZG22" s="341"/>
      <c r="NZH22" s="341"/>
      <c r="NZI22" s="341"/>
      <c r="NZJ22" s="341"/>
      <c r="NZK22" s="341"/>
      <c r="NZL22" s="341"/>
      <c r="NZM22" s="341"/>
      <c r="NZN22" s="341"/>
      <c r="NZO22" s="341"/>
      <c r="NZP22" s="341"/>
      <c r="NZQ22" s="341"/>
      <c r="NZR22" s="341"/>
      <c r="NZS22" s="341"/>
      <c r="NZT22" s="341"/>
      <c r="NZU22" s="341"/>
      <c r="NZV22" s="341"/>
      <c r="NZW22" s="341"/>
      <c r="NZX22" s="341"/>
      <c r="NZY22" s="341"/>
      <c r="NZZ22" s="341"/>
      <c r="OAA22" s="341"/>
      <c r="OAB22" s="341"/>
      <c r="OAC22" s="341"/>
      <c r="OAD22" s="341"/>
      <c r="OAE22" s="341"/>
      <c r="OAF22" s="341"/>
      <c r="OAG22" s="341"/>
      <c r="OAH22" s="341"/>
      <c r="OAI22" s="341"/>
      <c r="OAJ22" s="341"/>
      <c r="OAK22" s="341"/>
      <c r="OAL22" s="341"/>
      <c r="OAM22" s="341"/>
      <c r="OAN22" s="341"/>
      <c r="OAO22" s="341"/>
      <c r="OAP22" s="341"/>
      <c r="OAQ22" s="341"/>
      <c r="OAR22" s="341"/>
      <c r="OAS22" s="341"/>
      <c r="OAT22" s="341"/>
      <c r="OAU22" s="341"/>
      <c r="OAV22" s="341"/>
      <c r="OAW22" s="341"/>
      <c r="OAX22" s="341"/>
      <c r="OAY22" s="341"/>
      <c r="OAZ22" s="341"/>
      <c r="OBA22" s="341"/>
      <c r="OBB22" s="341"/>
      <c r="OBC22" s="341"/>
      <c r="OBD22" s="341"/>
      <c r="OBE22" s="341"/>
      <c r="OBF22" s="341"/>
      <c r="OBG22" s="341"/>
      <c r="OBH22" s="341"/>
      <c r="OBI22" s="341"/>
      <c r="OBJ22" s="341"/>
      <c r="OBK22" s="341"/>
      <c r="OBL22" s="341"/>
      <c r="OBM22" s="341"/>
      <c r="OBN22" s="341"/>
      <c r="OBO22" s="341"/>
      <c r="OBP22" s="341"/>
      <c r="OBQ22" s="341"/>
      <c r="OBR22" s="341"/>
      <c r="OBS22" s="341"/>
      <c r="OBT22" s="341"/>
      <c r="OBU22" s="341"/>
      <c r="OBV22" s="341"/>
      <c r="OBW22" s="341"/>
      <c r="OBX22" s="341"/>
      <c r="OBY22" s="341"/>
      <c r="OBZ22" s="341"/>
      <c r="OCA22" s="341"/>
      <c r="OCB22" s="341"/>
      <c r="OCC22" s="341"/>
      <c r="OCD22" s="341"/>
      <c r="OCE22" s="341"/>
      <c r="OCF22" s="341"/>
      <c r="OCG22" s="341"/>
      <c r="OCH22" s="341"/>
      <c r="OCI22" s="341"/>
      <c r="OCJ22" s="341"/>
      <c r="OCK22" s="341"/>
      <c r="OCL22" s="341"/>
      <c r="OCM22" s="341"/>
      <c r="OCN22" s="341"/>
      <c r="OCO22" s="341"/>
      <c r="OCP22" s="341"/>
      <c r="OCQ22" s="341"/>
      <c r="OCR22" s="341"/>
      <c r="OCS22" s="341"/>
      <c r="OCT22" s="341"/>
      <c r="OCU22" s="341"/>
      <c r="OCV22" s="341"/>
      <c r="OCW22" s="341"/>
      <c r="OCX22" s="341"/>
      <c r="OCY22" s="341"/>
      <c r="OCZ22" s="341"/>
      <c r="ODA22" s="341"/>
      <c r="ODB22" s="341"/>
      <c r="ODC22" s="341"/>
      <c r="ODD22" s="341"/>
      <c r="ODE22" s="341"/>
      <c r="ODF22" s="341"/>
      <c r="ODG22" s="341"/>
      <c r="ODH22" s="341"/>
      <c r="ODI22" s="341"/>
      <c r="ODJ22" s="341"/>
      <c r="ODK22" s="341"/>
      <c r="ODL22" s="341"/>
      <c r="ODM22" s="341"/>
      <c r="ODN22" s="341"/>
      <c r="ODO22" s="341"/>
      <c r="ODP22" s="341"/>
      <c r="ODQ22" s="341"/>
      <c r="ODR22" s="341"/>
      <c r="ODS22" s="341"/>
      <c r="ODT22" s="341"/>
      <c r="ODU22" s="341"/>
      <c r="ODV22" s="341"/>
      <c r="ODW22" s="341"/>
      <c r="ODX22" s="341"/>
      <c r="ODY22" s="341"/>
      <c r="ODZ22" s="341"/>
      <c r="OEA22" s="341"/>
      <c r="OEB22" s="341"/>
      <c r="OEC22" s="341"/>
      <c r="OED22" s="341"/>
      <c r="OEE22" s="341"/>
      <c r="OEF22" s="341"/>
      <c r="OEG22" s="341"/>
      <c r="OEH22" s="341"/>
      <c r="OEI22" s="341"/>
      <c r="OEJ22" s="341"/>
      <c r="OEK22" s="341"/>
      <c r="OEL22" s="341"/>
      <c r="OEM22" s="341"/>
      <c r="OEN22" s="341"/>
      <c r="OEO22" s="341"/>
      <c r="OEP22" s="341"/>
      <c r="OEQ22" s="341"/>
      <c r="OER22" s="341"/>
      <c r="OES22" s="341"/>
      <c r="OET22" s="341"/>
      <c r="OEU22" s="341"/>
      <c r="OEV22" s="341"/>
      <c r="OEW22" s="341"/>
      <c r="OEX22" s="341"/>
      <c r="OEY22" s="341"/>
      <c r="OEZ22" s="341"/>
      <c r="OFA22" s="341"/>
      <c r="OFB22" s="341"/>
      <c r="OFC22" s="341"/>
      <c r="OFD22" s="341"/>
      <c r="OFE22" s="341"/>
      <c r="OFF22" s="341"/>
      <c r="OFG22" s="341"/>
      <c r="OFH22" s="341"/>
      <c r="OFI22" s="341"/>
      <c r="OFJ22" s="341"/>
      <c r="OFK22" s="341"/>
      <c r="OFL22" s="341"/>
      <c r="OFM22" s="341"/>
      <c r="OFN22" s="341"/>
      <c r="OFO22" s="341"/>
      <c r="OFP22" s="341"/>
      <c r="OFQ22" s="341"/>
      <c r="OFR22" s="341"/>
      <c r="OFS22" s="341"/>
      <c r="OFT22" s="341"/>
      <c r="OFU22" s="341"/>
      <c r="OFV22" s="341"/>
      <c r="OFW22" s="341"/>
      <c r="OFX22" s="341"/>
      <c r="OFY22" s="341"/>
      <c r="OFZ22" s="341"/>
      <c r="OGA22" s="341"/>
      <c r="OGB22" s="341"/>
      <c r="OGC22" s="341"/>
      <c r="OGD22" s="341"/>
      <c r="OGE22" s="341"/>
      <c r="OGF22" s="341"/>
      <c r="OGG22" s="341"/>
      <c r="OGH22" s="341"/>
      <c r="OGI22" s="341"/>
      <c r="OGJ22" s="341"/>
      <c r="OGK22" s="341"/>
      <c r="OGL22" s="341"/>
      <c r="OGM22" s="341"/>
      <c r="OGN22" s="341"/>
      <c r="OGO22" s="341"/>
      <c r="OGP22" s="341"/>
      <c r="OGQ22" s="341"/>
      <c r="OGR22" s="341"/>
      <c r="OGS22" s="341"/>
      <c r="OGT22" s="341"/>
      <c r="OGU22" s="341"/>
      <c r="OGV22" s="341"/>
      <c r="OGW22" s="341"/>
      <c r="OGX22" s="341"/>
      <c r="OGY22" s="341"/>
      <c r="OGZ22" s="341"/>
      <c r="OHA22" s="341"/>
      <c r="OHB22" s="341"/>
      <c r="OHC22" s="341"/>
      <c r="OHD22" s="341"/>
      <c r="OHE22" s="341"/>
      <c r="OHF22" s="341"/>
      <c r="OHG22" s="341"/>
      <c r="OHH22" s="341"/>
      <c r="OHI22" s="341"/>
      <c r="OHJ22" s="341"/>
      <c r="OHK22" s="341"/>
      <c r="OHL22" s="341"/>
      <c r="OHM22" s="341"/>
      <c r="OHN22" s="341"/>
      <c r="OHO22" s="341"/>
      <c r="OHP22" s="341"/>
      <c r="OHQ22" s="341"/>
      <c r="OHR22" s="341"/>
      <c r="OHS22" s="341"/>
      <c r="OHT22" s="341"/>
      <c r="OHU22" s="341"/>
      <c r="OHV22" s="341"/>
      <c r="OHW22" s="341"/>
      <c r="OHX22" s="341"/>
      <c r="OHY22" s="341"/>
      <c r="OHZ22" s="341"/>
      <c r="OIA22" s="341"/>
      <c r="OIB22" s="341"/>
      <c r="OIC22" s="341"/>
      <c r="OID22" s="341"/>
      <c r="OIE22" s="341"/>
      <c r="OIF22" s="341"/>
      <c r="OIG22" s="341"/>
      <c r="OIH22" s="341"/>
      <c r="OII22" s="341"/>
      <c r="OIJ22" s="341"/>
      <c r="OIK22" s="341"/>
      <c r="OIL22" s="341"/>
      <c r="OIM22" s="341"/>
      <c r="OIN22" s="341"/>
      <c r="OIO22" s="341"/>
      <c r="OIP22" s="341"/>
      <c r="OIQ22" s="341"/>
      <c r="OIR22" s="341"/>
      <c r="OIS22" s="341"/>
      <c r="OIT22" s="341"/>
      <c r="OIU22" s="341"/>
      <c r="OIV22" s="341"/>
      <c r="OIW22" s="341"/>
      <c r="OIX22" s="341"/>
      <c r="OIY22" s="341"/>
      <c r="OIZ22" s="341"/>
      <c r="OJA22" s="341"/>
      <c r="OJB22" s="341"/>
      <c r="OJC22" s="341"/>
      <c r="OJD22" s="341"/>
      <c r="OJE22" s="341"/>
      <c r="OJF22" s="341"/>
      <c r="OJG22" s="341"/>
      <c r="OJH22" s="341"/>
      <c r="OJI22" s="341"/>
      <c r="OJJ22" s="341"/>
      <c r="OJK22" s="341"/>
      <c r="OJL22" s="341"/>
      <c r="OJM22" s="341"/>
      <c r="OJN22" s="341"/>
      <c r="OJO22" s="341"/>
      <c r="OJP22" s="341"/>
      <c r="OJQ22" s="341"/>
      <c r="OJR22" s="341"/>
      <c r="OJS22" s="341"/>
      <c r="OJT22" s="341"/>
      <c r="OJU22" s="341"/>
      <c r="OJV22" s="341"/>
      <c r="OJW22" s="341"/>
      <c r="OJX22" s="341"/>
      <c r="OJY22" s="341"/>
      <c r="OJZ22" s="341"/>
      <c r="OKA22" s="341"/>
      <c r="OKB22" s="341"/>
      <c r="OKC22" s="341"/>
      <c r="OKD22" s="341"/>
      <c r="OKE22" s="341"/>
      <c r="OKF22" s="341"/>
      <c r="OKG22" s="341"/>
      <c r="OKH22" s="341"/>
      <c r="OKI22" s="341"/>
      <c r="OKJ22" s="341"/>
      <c r="OKK22" s="341"/>
      <c r="OKL22" s="341"/>
      <c r="OKM22" s="341"/>
      <c r="OKN22" s="341"/>
      <c r="OKO22" s="341"/>
      <c r="OKP22" s="341"/>
      <c r="OKQ22" s="341"/>
      <c r="OKR22" s="341"/>
      <c r="OKS22" s="341"/>
      <c r="OKT22" s="341"/>
      <c r="OKU22" s="341"/>
      <c r="OKV22" s="341"/>
      <c r="OKW22" s="341"/>
      <c r="OKX22" s="341"/>
      <c r="OKY22" s="341"/>
      <c r="OKZ22" s="341"/>
      <c r="OLA22" s="341"/>
      <c r="OLB22" s="341"/>
      <c r="OLC22" s="341"/>
      <c r="OLD22" s="341"/>
      <c r="OLE22" s="341"/>
      <c r="OLF22" s="341"/>
      <c r="OLG22" s="341"/>
      <c r="OLH22" s="341"/>
      <c r="OLI22" s="341"/>
      <c r="OLJ22" s="341"/>
      <c r="OLK22" s="341"/>
      <c r="OLL22" s="341"/>
      <c r="OLM22" s="341"/>
      <c r="OLN22" s="341"/>
      <c r="OLO22" s="341"/>
      <c r="OLP22" s="341"/>
      <c r="OLQ22" s="341"/>
      <c r="OLR22" s="341"/>
      <c r="OLS22" s="341"/>
      <c r="OLT22" s="341"/>
      <c r="OLU22" s="341"/>
      <c r="OLV22" s="341"/>
      <c r="OLW22" s="341"/>
      <c r="OLX22" s="341"/>
      <c r="OLY22" s="341"/>
      <c r="OLZ22" s="341"/>
      <c r="OMA22" s="341"/>
      <c r="OMB22" s="341"/>
      <c r="OMC22" s="341"/>
      <c r="OMD22" s="341"/>
      <c r="OME22" s="341"/>
      <c r="OMF22" s="341"/>
      <c r="OMG22" s="341"/>
      <c r="OMH22" s="341"/>
      <c r="OMI22" s="341"/>
      <c r="OMJ22" s="341"/>
      <c r="OMK22" s="341"/>
      <c r="OML22" s="341"/>
      <c r="OMM22" s="341"/>
      <c r="OMN22" s="341"/>
      <c r="OMO22" s="341"/>
      <c r="OMP22" s="341"/>
      <c r="OMQ22" s="341"/>
      <c r="OMR22" s="341"/>
      <c r="OMS22" s="341"/>
      <c r="OMT22" s="341"/>
      <c r="OMU22" s="341"/>
      <c r="OMV22" s="341"/>
      <c r="OMW22" s="341"/>
      <c r="OMX22" s="341"/>
      <c r="OMY22" s="341"/>
      <c r="OMZ22" s="341"/>
      <c r="ONA22" s="341"/>
      <c r="ONB22" s="341"/>
      <c r="ONC22" s="341"/>
      <c r="OND22" s="341"/>
      <c r="ONE22" s="341"/>
      <c r="ONF22" s="341"/>
      <c r="ONG22" s="341"/>
      <c r="ONH22" s="341"/>
      <c r="ONI22" s="341"/>
      <c r="ONJ22" s="341"/>
      <c r="ONK22" s="341"/>
      <c r="ONL22" s="341"/>
      <c r="ONM22" s="341"/>
      <c r="ONN22" s="341"/>
      <c r="ONO22" s="341"/>
      <c r="ONP22" s="341"/>
      <c r="ONQ22" s="341"/>
      <c r="ONR22" s="341"/>
      <c r="ONS22" s="341"/>
      <c r="ONT22" s="341"/>
      <c r="ONU22" s="341"/>
      <c r="ONV22" s="341"/>
      <c r="ONW22" s="341"/>
      <c r="ONX22" s="341"/>
      <c r="ONY22" s="341"/>
      <c r="ONZ22" s="341"/>
      <c r="OOA22" s="341"/>
      <c r="OOB22" s="341"/>
      <c r="OOC22" s="341"/>
      <c r="OOD22" s="341"/>
      <c r="OOE22" s="341"/>
      <c r="OOF22" s="341"/>
      <c r="OOG22" s="341"/>
      <c r="OOH22" s="341"/>
      <c r="OOI22" s="341"/>
      <c r="OOJ22" s="341"/>
      <c r="OOK22" s="341"/>
      <c r="OOL22" s="341"/>
      <c r="OOM22" s="341"/>
      <c r="OON22" s="341"/>
      <c r="OOO22" s="341"/>
      <c r="OOP22" s="341"/>
      <c r="OOQ22" s="341"/>
      <c r="OOR22" s="341"/>
      <c r="OOS22" s="341"/>
      <c r="OOT22" s="341"/>
      <c r="OOU22" s="341"/>
      <c r="OOV22" s="341"/>
      <c r="OOW22" s="341"/>
      <c r="OOX22" s="341"/>
      <c r="OOY22" s="341"/>
      <c r="OOZ22" s="341"/>
      <c r="OPA22" s="341"/>
      <c r="OPB22" s="341"/>
      <c r="OPC22" s="341"/>
      <c r="OPD22" s="341"/>
      <c r="OPE22" s="341"/>
      <c r="OPF22" s="341"/>
      <c r="OPG22" s="341"/>
      <c r="OPH22" s="341"/>
      <c r="OPI22" s="341"/>
      <c r="OPJ22" s="341"/>
      <c r="OPK22" s="341"/>
      <c r="OPL22" s="341"/>
      <c r="OPM22" s="341"/>
      <c r="OPN22" s="341"/>
      <c r="OPO22" s="341"/>
      <c r="OPP22" s="341"/>
      <c r="OPQ22" s="341"/>
      <c r="OPR22" s="341"/>
      <c r="OPS22" s="341"/>
      <c r="OPT22" s="341"/>
      <c r="OPU22" s="341"/>
      <c r="OPV22" s="341"/>
      <c r="OPW22" s="341"/>
      <c r="OPX22" s="341"/>
      <c r="OPY22" s="341"/>
      <c r="OPZ22" s="341"/>
      <c r="OQA22" s="341"/>
      <c r="OQB22" s="341"/>
      <c r="OQC22" s="341"/>
      <c r="OQD22" s="341"/>
      <c r="OQE22" s="341"/>
      <c r="OQF22" s="341"/>
      <c r="OQG22" s="341"/>
      <c r="OQH22" s="341"/>
      <c r="OQI22" s="341"/>
      <c r="OQJ22" s="341"/>
      <c r="OQK22" s="341"/>
      <c r="OQL22" s="341"/>
      <c r="OQM22" s="341"/>
      <c r="OQN22" s="341"/>
      <c r="OQO22" s="341"/>
      <c r="OQP22" s="341"/>
      <c r="OQQ22" s="341"/>
      <c r="OQR22" s="341"/>
      <c r="OQS22" s="341"/>
      <c r="OQT22" s="341"/>
      <c r="OQU22" s="341"/>
      <c r="OQV22" s="341"/>
      <c r="OQW22" s="341"/>
      <c r="OQX22" s="341"/>
      <c r="OQY22" s="341"/>
      <c r="OQZ22" s="341"/>
      <c r="ORA22" s="341"/>
      <c r="ORB22" s="341"/>
      <c r="ORC22" s="341"/>
      <c r="ORD22" s="341"/>
      <c r="ORE22" s="341"/>
      <c r="ORF22" s="341"/>
      <c r="ORG22" s="341"/>
      <c r="ORH22" s="341"/>
      <c r="ORI22" s="341"/>
      <c r="ORJ22" s="341"/>
      <c r="ORK22" s="341"/>
      <c r="ORL22" s="341"/>
      <c r="ORM22" s="341"/>
      <c r="ORN22" s="341"/>
      <c r="ORO22" s="341"/>
      <c r="ORP22" s="341"/>
      <c r="ORQ22" s="341"/>
      <c r="ORR22" s="341"/>
      <c r="ORS22" s="341"/>
      <c r="ORT22" s="341"/>
      <c r="ORU22" s="341"/>
      <c r="ORV22" s="341"/>
      <c r="ORW22" s="341"/>
      <c r="ORX22" s="341"/>
      <c r="ORY22" s="341"/>
      <c r="ORZ22" s="341"/>
      <c r="OSA22" s="341"/>
      <c r="OSB22" s="341"/>
      <c r="OSC22" s="341"/>
      <c r="OSD22" s="341"/>
      <c r="OSE22" s="341"/>
      <c r="OSF22" s="341"/>
      <c r="OSG22" s="341"/>
      <c r="OSH22" s="341"/>
      <c r="OSI22" s="341"/>
      <c r="OSJ22" s="341"/>
      <c r="OSK22" s="341"/>
      <c r="OSL22" s="341"/>
      <c r="OSM22" s="341"/>
      <c r="OSN22" s="341"/>
      <c r="OSO22" s="341"/>
      <c r="OSP22" s="341"/>
      <c r="OSQ22" s="341"/>
      <c r="OSR22" s="341"/>
      <c r="OSS22" s="341"/>
      <c r="OST22" s="341"/>
      <c r="OSU22" s="341"/>
      <c r="OSV22" s="341"/>
      <c r="OSW22" s="341"/>
      <c r="OSX22" s="341"/>
      <c r="OSY22" s="341"/>
      <c r="OSZ22" s="341"/>
      <c r="OTA22" s="341"/>
      <c r="OTB22" s="341"/>
      <c r="OTC22" s="341"/>
      <c r="OTD22" s="341"/>
      <c r="OTE22" s="341"/>
      <c r="OTF22" s="341"/>
      <c r="OTG22" s="341"/>
      <c r="OTH22" s="341"/>
      <c r="OTI22" s="341"/>
      <c r="OTJ22" s="341"/>
      <c r="OTK22" s="341"/>
      <c r="OTL22" s="341"/>
      <c r="OTM22" s="341"/>
      <c r="OTN22" s="341"/>
      <c r="OTO22" s="341"/>
      <c r="OTP22" s="341"/>
      <c r="OTQ22" s="341"/>
      <c r="OTR22" s="341"/>
      <c r="OTS22" s="341"/>
      <c r="OTT22" s="341"/>
      <c r="OTU22" s="341"/>
      <c r="OTV22" s="341"/>
      <c r="OTW22" s="341"/>
      <c r="OTX22" s="341"/>
      <c r="OTY22" s="341"/>
      <c r="OTZ22" s="341"/>
      <c r="OUA22" s="341"/>
      <c r="OUB22" s="341"/>
      <c r="OUC22" s="341"/>
      <c r="OUD22" s="341"/>
      <c r="OUE22" s="341"/>
      <c r="OUF22" s="341"/>
      <c r="OUG22" s="341"/>
      <c r="OUH22" s="341"/>
      <c r="OUI22" s="341"/>
      <c r="OUJ22" s="341"/>
      <c r="OUK22" s="341"/>
      <c r="OUL22" s="341"/>
      <c r="OUM22" s="341"/>
      <c r="OUN22" s="341"/>
      <c r="OUO22" s="341"/>
      <c r="OUP22" s="341"/>
      <c r="OUQ22" s="341"/>
      <c r="OUR22" s="341"/>
      <c r="OUS22" s="341"/>
      <c r="OUT22" s="341"/>
      <c r="OUU22" s="341"/>
      <c r="OUV22" s="341"/>
      <c r="OUW22" s="341"/>
      <c r="OUX22" s="341"/>
      <c r="OUY22" s="341"/>
      <c r="OUZ22" s="341"/>
      <c r="OVA22" s="341"/>
      <c r="OVB22" s="341"/>
      <c r="OVC22" s="341"/>
      <c r="OVD22" s="341"/>
      <c r="OVE22" s="341"/>
      <c r="OVF22" s="341"/>
      <c r="OVG22" s="341"/>
      <c r="OVH22" s="341"/>
      <c r="OVI22" s="341"/>
      <c r="OVJ22" s="341"/>
      <c r="OVK22" s="341"/>
      <c r="OVL22" s="341"/>
      <c r="OVM22" s="341"/>
      <c r="OVN22" s="341"/>
      <c r="OVO22" s="341"/>
      <c r="OVP22" s="341"/>
      <c r="OVQ22" s="341"/>
      <c r="OVR22" s="341"/>
      <c r="OVS22" s="341"/>
      <c r="OVT22" s="341"/>
      <c r="OVU22" s="341"/>
      <c r="OVV22" s="341"/>
      <c r="OVW22" s="341"/>
      <c r="OVX22" s="341"/>
      <c r="OVY22" s="341"/>
      <c r="OVZ22" s="341"/>
      <c r="OWA22" s="341"/>
      <c r="OWB22" s="341"/>
      <c r="OWC22" s="341"/>
      <c r="OWD22" s="341"/>
      <c r="OWE22" s="341"/>
      <c r="OWF22" s="341"/>
      <c r="OWG22" s="341"/>
      <c r="OWH22" s="341"/>
      <c r="OWI22" s="341"/>
      <c r="OWJ22" s="341"/>
      <c r="OWK22" s="341"/>
      <c r="OWL22" s="341"/>
      <c r="OWM22" s="341"/>
      <c r="OWN22" s="341"/>
      <c r="OWO22" s="341"/>
      <c r="OWP22" s="341"/>
      <c r="OWQ22" s="341"/>
      <c r="OWR22" s="341"/>
      <c r="OWS22" s="341"/>
      <c r="OWT22" s="341"/>
      <c r="OWU22" s="341"/>
      <c r="OWV22" s="341"/>
      <c r="OWW22" s="341"/>
      <c r="OWX22" s="341"/>
      <c r="OWY22" s="341"/>
      <c r="OWZ22" s="341"/>
      <c r="OXA22" s="341"/>
      <c r="OXB22" s="341"/>
      <c r="OXC22" s="341"/>
      <c r="OXD22" s="341"/>
      <c r="OXE22" s="341"/>
      <c r="OXF22" s="341"/>
      <c r="OXG22" s="341"/>
      <c r="OXH22" s="341"/>
      <c r="OXI22" s="341"/>
      <c r="OXJ22" s="341"/>
      <c r="OXK22" s="341"/>
      <c r="OXL22" s="341"/>
      <c r="OXM22" s="341"/>
      <c r="OXN22" s="341"/>
      <c r="OXO22" s="341"/>
      <c r="OXP22" s="341"/>
      <c r="OXQ22" s="341"/>
      <c r="OXR22" s="341"/>
      <c r="OXS22" s="341"/>
      <c r="OXT22" s="341"/>
      <c r="OXU22" s="341"/>
      <c r="OXV22" s="341"/>
      <c r="OXW22" s="341"/>
      <c r="OXX22" s="341"/>
      <c r="OXY22" s="341"/>
      <c r="OXZ22" s="341"/>
      <c r="OYA22" s="341"/>
      <c r="OYB22" s="341"/>
      <c r="OYC22" s="341"/>
      <c r="OYD22" s="341"/>
      <c r="OYE22" s="341"/>
      <c r="OYF22" s="341"/>
      <c r="OYG22" s="341"/>
      <c r="OYH22" s="341"/>
      <c r="OYI22" s="341"/>
      <c r="OYJ22" s="341"/>
      <c r="OYK22" s="341"/>
      <c r="OYL22" s="341"/>
      <c r="OYM22" s="341"/>
      <c r="OYN22" s="341"/>
      <c r="OYO22" s="341"/>
      <c r="OYP22" s="341"/>
      <c r="OYQ22" s="341"/>
      <c r="OYR22" s="341"/>
      <c r="OYS22" s="341"/>
      <c r="OYT22" s="341"/>
      <c r="OYU22" s="341"/>
      <c r="OYV22" s="341"/>
      <c r="OYW22" s="341"/>
      <c r="OYX22" s="341"/>
      <c r="OYY22" s="341"/>
      <c r="OYZ22" s="341"/>
      <c r="OZA22" s="341"/>
      <c r="OZB22" s="341"/>
      <c r="OZC22" s="341"/>
      <c r="OZD22" s="341"/>
      <c r="OZE22" s="341"/>
      <c r="OZF22" s="341"/>
      <c r="OZG22" s="341"/>
      <c r="OZH22" s="341"/>
      <c r="OZI22" s="341"/>
      <c r="OZJ22" s="341"/>
      <c r="OZK22" s="341"/>
      <c r="OZL22" s="341"/>
      <c r="OZM22" s="341"/>
      <c r="OZN22" s="341"/>
      <c r="OZO22" s="341"/>
      <c r="OZP22" s="341"/>
      <c r="OZQ22" s="341"/>
      <c r="OZR22" s="341"/>
      <c r="OZS22" s="341"/>
      <c r="OZT22" s="341"/>
      <c r="OZU22" s="341"/>
      <c r="OZV22" s="341"/>
      <c r="OZW22" s="341"/>
      <c r="OZX22" s="341"/>
      <c r="OZY22" s="341"/>
      <c r="OZZ22" s="341"/>
      <c r="PAA22" s="341"/>
      <c r="PAB22" s="341"/>
      <c r="PAC22" s="341"/>
      <c r="PAD22" s="341"/>
      <c r="PAE22" s="341"/>
      <c r="PAF22" s="341"/>
      <c r="PAG22" s="341"/>
      <c r="PAH22" s="341"/>
      <c r="PAI22" s="341"/>
      <c r="PAJ22" s="341"/>
      <c r="PAK22" s="341"/>
      <c r="PAL22" s="341"/>
      <c r="PAM22" s="341"/>
      <c r="PAN22" s="341"/>
      <c r="PAO22" s="341"/>
      <c r="PAP22" s="341"/>
      <c r="PAQ22" s="341"/>
      <c r="PAR22" s="341"/>
      <c r="PAS22" s="341"/>
      <c r="PAT22" s="341"/>
      <c r="PAU22" s="341"/>
      <c r="PAV22" s="341"/>
      <c r="PAW22" s="341"/>
      <c r="PAX22" s="341"/>
      <c r="PAY22" s="341"/>
      <c r="PAZ22" s="341"/>
      <c r="PBA22" s="341"/>
      <c r="PBB22" s="341"/>
      <c r="PBC22" s="341"/>
      <c r="PBD22" s="341"/>
      <c r="PBE22" s="341"/>
      <c r="PBF22" s="341"/>
      <c r="PBG22" s="341"/>
      <c r="PBH22" s="341"/>
      <c r="PBI22" s="341"/>
      <c r="PBJ22" s="341"/>
      <c r="PBK22" s="341"/>
      <c r="PBL22" s="341"/>
      <c r="PBM22" s="341"/>
      <c r="PBN22" s="341"/>
      <c r="PBO22" s="341"/>
      <c r="PBP22" s="341"/>
      <c r="PBQ22" s="341"/>
      <c r="PBR22" s="341"/>
      <c r="PBS22" s="341"/>
      <c r="PBT22" s="341"/>
      <c r="PBU22" s="341"/>
      <c r="PBV22" s="341"/>
      <c r="PBW22" s="341"/>
      <c r="PBX22" s="341"/>
      <c r="PBY22" s="341"/>
      <c r="PBZ22" s="341"/>
      <c r="PCA22" s="341"/>
      <c r="PCB22" s="341"/>
      <c r="PCC22" s="341"/>
      <c r="PCD22" s="341"/>
      <c r="PCE22" s="341"/>
      <c r="PCF22" s="341"/>
      <c r="PCG22" s="341"/>
      <c r="PCH22" s="341"/>
      <c r="PCI22" s="341"/>
      <c r="PCJ22" s="341"/>
      <c r="PCK22" s="341"/>
      <c r="PCL22" s="341"/>
      <c r="PCM22" s="341"/>
      <c r="PCN22" s="341"/>
      <c r="PCO22" s="341"/>
      <c r="PCP22" s="341"/>
      <c r="PCQ22" s="341"/>
      <c r="PCR22" s="341"/>
      <c r="PCS22" s="341"/>
      <c r="PCT22" s="341"/>
      <c r="PCU22" s="341"/>
      <c r="PCV22" s="341"/>
      <c r="PCW22" s="341"/>
      <c r="PCX22" s="341"/>
      <c r="PCY22" s="341"/>
      <c r="PCZ22" s="341"/>
      <c r="PDA22" s="341"/>
      <c r="PDB22" s="341"/>
      <c r="PDC22" s="341"/>
      <c r="PDD22" s="341"/>
      <c r="PDE22" s="341"/>
      <c r="PDF22" s="341"/>
      <c r="PDG22" s="341"/>
      <c r="PDH22" s="341"/>
      <c r="PDI22" s="341"/>
      <c r="PDJ22" s="341"/>
      <c r="PDK22" s="341"/>
      <c r="PDL22" s="341"/>
      <c r="PDM22" s="341"/>
      <c r="PDN22" s="341"/>
      <c r="PDO22" s="341"/>
      <c r="PDP22" s="341"/>
      <c r="PDQ22" s="341"/>
      <c r="PDR22" s="341"/>
      <c r="PDS22" s="341"/>
      <c r="PDT22" s="341"/>
      <c r="PDU22" s="341"/>
      <c r="PDV22" s="341"/>
      <c r="PDW22" s="341"/>
      <c r="PDX22" s="341"/>
      <c r="PDY22" s="341"/>
      <c r="PDZ22" s="341"/>
      <c r="PEA22" s="341"/>
      <c r="PEB22" s="341"/>
      <c r="PEC22" s="341"/>
      <c r="PED22" s="341"/>
      <c r="PEE22" s="341"/>
      <c r="PEF22" s="341"/>
      <c r="PEG22" s="341"/>
      <c r="PEH22" s="341"/>
      <c r="PEI22" s="341"/>
      <c r="PEJ22" s="341"/>
      <c r="PEK22" s="341"/>
      <c r="PEL22" s="341"/>
      <c r="PEM22" s="341"/>
      <c r="PEN22" s="341"/>
      <c r="PEO22" s="341"/>
      <c r="PEP22" s="341"/>
      <c r="PEQ22" s="341"/>
      <c r="PER22" s="341"/>
      <c r="PES22" s="341"/>
      <c r="PET22" s="341"/>
      <c r="PEU22" s="341"/>
      <c r="PEV22" s="341"/>
      <c r="PEW22" s="341"/>
      <c r="PEX22" s="341"/>
      <c r="PEY22" s="341"/>
      <c r="PEZ22" s="341"/>
      <c r="PFA22" s="341"/>
      <c r="PFB22" s="341"/>
      <c r="PFC22" s="341"/>
      <c r="PFD22" s="341"/>
      <c r="PFE22" s="341"/>
      <c r="PFF22" s="341"/>
      <c r="PFG22" s="341"/>
      <c r="PFH22" s="341"/>
      <c r="PFI22" s="341"/>
      <c r="PFJ22" s="341"/>
      <c r="PFK22" s="341"/>
      <c r="PFL22" s="341"/>
      <c r="PFM22" s="341"/>
      <c r="PFN22" s="341"/>
      <c r="PFO22" s="341"/>
      <c r="PFP22" s="341"/>
      <c r="PFQ22" s="341"/>
      <c r="PFR22" s="341"/>
      <c r="PFS22" s="341"/>
      <c r="PFT22" s="341"/>
      <c r="PFU22" s="341"/>
      <c r="PFV22" s="341"/>
      <c r="PFW22" s="341"/>
      <c r="PFX22" s="341"/>
      <c r="PFY22" s="341"/>
      <c r="PFZ22" s="341"/>
      <c r="PGA22" s="341"/>
      <c r="PGB22" s="341"/>
      <c r="PGC22" s="341"/>
      <c r="PGD22" s="341"/>
      <c r="PGE22" s="341"/>
      <c r="PGF22" s="341"/>
      <c r="PGG22" s="341"/>
      <c r="PGH22" s="341"/>
      <c r="PGI22" s="341"/>
      <c r="PGJ22" s="341"/>
      <c r="PGK22" s="341"/>
      <c r="PGL22" s="341"/>
      <c r="PGM22" s="341"/>
      <c r="PGN22" s="341"/>
      <c r="PGO22" s="341"/>
      <c r="PGP22" s="341"/>
      <c r="PGQ22" s="341"/>
      <c r="PGR22" s="341"/>
      <c r="PGS22" s="341"/>
      <c r="PGT22" s="341"/>
      <c r="PGU22" s="341"/>
      <c r="PGV22" s="341"/>
      <c r="PGW22" s="341"/>
      <c r="PGX22" s="341"/>
      <c r="PGY22" s="341"/>
      <c r="PGZ22" s="341"/>
      <c r="PHA22" s="341"/>
      <c r="PHB22" s="341"/>
      <c r="PHC22" s="341"/>
      <c r="PHD22" s="341"/>
      <c r="PHE22" s="341"/>
      <c r="PHF22" s="341"/>
      <c r="PHG22" s="341"/>
      <c r="PHH22" s="341"/>
      <c r="PHI22" s="341"/>
      <c r="PHJ22" s="341"/>
      <c r="PHK22" s="341"/>
      <c r="PHL22" s="341"/>
      <c r="PHM22" s="341"/>
      <c r="PHN22" s="341"/>
      <c r="PHO22" s="341"/>
      <c r="PHP22" s="341"/>
      <c r="PHQ22" s="341"/>
      <c r="PHR22" s="341"/>
      <c r="PHS22" s="341"/>
      <c r="PHT22" s="341"/>
      <c r="PHU22" s="341"/>
      <c r="PHV22" s="341"/>
      <c r="PHW22" s="341"/>
      <c r="PHX22" s="341"/>
      <c r="PHY22" s="341"/>
      <c r="PHZ22" s="341"/>
      <c r="PIA22" s="341"/>
      <c r="PIB22" s="341"/>
      <c r="PIC22" s="341"/>
      <c r="PID22" s="341"/>
      <c r="PIE22" s="341"/>
      <c r="PIF22" s="341"/>
      <c r="PIG22" s="341"/>
      <c r="PIH22" s="341"/>
      <c r="PII22" s="341"/>
      <c r="PIJ22" s="341"/>
      <c r="PIK22" s="341"/>
      <c r="PIL22" s="341"/>
      <c r="PIM22" s="341"/>
      <c r="PIN22" s="341"/>
      <c r="PIO22" s="341"/>
      <c r="PIP22" s="341"/>
      <c r="PIQ22" s="341"/>
      <c r="PIR22" s="341"/>
      <c r="PIS22" s="341"/>
      <c r="PIT22" s="341"/>
      <c r="PIU22" s="341"/>
      <c r="PIV22" s="341"/>
      <c r="PIW22" s="341"/>
      <c r="PIX22" s="341"/>
      <c r="PIY22" s="341"/>
      <c r="PIZ22" s="341"/>
      <c r="PJA22" s="341"/>
      <c r="PJB22" s="341"/>
      <c r="PJC22" s="341"/>
      <c r="PJD22" s="341"/>
      <c r="PJE22" s="341"/>
      <c r="PJF22" s="341"/>
      <c r="PJG22" s="341"/>
      <c r="PJH22" s="341"/>
      <c r="PJI22" s="341"/>
      <c r="PJJ22" s="341"/>
      <c r="PJK22" s="341"/>
      <c r="PJL22" s="341"/>
      <c r="PJM22" s="341"/>
      <c r="PJN22" s="341"/>
      <c r="PJO22" s="341"/>
      <c r="PJP22" s="341"/>
      <c r="PJQ22" s="341"/>
      <c r="PJR22" s="341"/>
      <c r="PJS22" s="341"/>
      <c r="PJT22" s="341"/>
      <c r="PJU22" s="341"/>
      <c r="PJV22" s="341"/>
      <c r="PJW22" s="341"/>
      <c r="PJX22" s="341"/>
      <c r="PJY22" s="341"/>
      <c r="PJZ22" s="341"/>
      <c r="PKA22" s="341"/>
      <c r="PKB22" s="341"/>
      <c r="PKC22" s="341"/>
      <c r="PKD22" s="341"/>
      <c r="PKE22" s="341"/>
      <c r="PKF22" s="341"/>
      <c r="PKG22" s="341"/>
      <c r="PKH22" s="341"/>
      <c r="PKI22" s="341"/>
      <c r="PKJ22" s="341"/>
      <c r="PKK22" s="341"/>
      <c r="PKL22" s="341"/>
      <c r="PKM22" s="341"/>
      <c r="PKN22" s="341"/>
      <c r="PKO22" s="341"/>
      <c r="PKP22" s="341"/>
      <c r="PKQ22" s="341"/>
      <c r="PKR22" s="341"/>
      <c r="PKS22" s="341"/>
      <c r="PKT22" s="341"/>
      <c r="PKU22" s="341"/>
      <c r="PKV22" s="341"/>
      <c r="PKW22" s="341"/>
      <c r="PKX22" s="341"/>
      <c r="PKY22" s="341"/>
      <c r="PKZ22" s="341"/>
      <c r="PLA22" s="341"/>
      <c r="PLB22" s="341"/>
      <c r="PLC22" s="341"/>
      <c r="PLD22" s="341"/>
      <c r="PLE22" s="341"/>
      <c r="PLF22" s="341"/>
      <c r="PLG22" s="341"/>
      <c r="PLH22" s="341"/>
      <c r="PLI22" s="341"/>
      <c r="PLJ22" s="341"/>
      <c r="PLK22" s="341"/>
      <c r="PLL22" s="341"/>
      <c r="PLM22" s="341"/>
      <c r="PLN22" s="341"/>
      <c r="PLO22" s="341"/>
      <c r="PLP22" s="341"/>
      <c r="PLQ22" s="341"/>
      <c r="PLR22" s="341"/>
      <c r="PLS22" s="341"/>
      <c r="PLT22" s="341"/>
      <c r="PLU22" s="341"/>
      <c r="PLV22" s="341"/>
      <c r="PLW22" s="341"/>
      <c r="PLX22" s="341"/>
      <c r="PLY22" s="341"/>
      <c r="PLZ22" s="341"/>
      <c r="PMA22" s="341"/>
      <c r="PMB22" s="341"/>
      <c r="PMC22" s="341"/>
      <c r="PMD22" s="341"/>
      <c r="PME22" s="341"/>
      <c r="PMF22" s="341"/>
      <c r="PMG22" s="341"/>
      <c r="PMH22" s="341"/>
      <c r="PMI22" s="341"/>
      <c r="PMJ22" s="341"/>
      <c r="PMK22" s="341"/>
      <c r="PML22" s="341"/>
      <c r="PMM22" s="341"/>
      <c r="PMN22" s="341"/>
      <c r="PMO22" s="341"/>
      <c r="PMP22" s="341"/>
      <c r="PMQ22" s="341"/>
      <c r="PMR22" s="341"/>
      <c r="PMS22" s="341"/>
      <c r="PMT22" s="341"/>
      <c r="PMU22" s="341"/>
      <c r="PMV22" s="341"/>
      <c r="PMW22" s="341"/>
      <c r="PMX22" s="341"/>
      <c r="PMY22" s="341"/>
      <c r="PMZ22" s="341"/>
      <c r="PNA22" s="341"/>
      <c r="PNB22" s="341"/>
      <c r="PNC22" s="341"/>
      <c r="PND22" s="341"/>
      <c r="PNE22" s="341"/>
      <c r="PNF22" s="341"/>
      <c r="PNG22" s="341"/>
      <c r="PNH22" s="341"/>
      <c r="PNI22" s="341"/>
      <c r="PNJ22" s="341"/>
      <c r="PNK22" s="341"/>
      <c r="PNL22" s="341"/>
      <c r="PNM22" s="341"/>
      <c r="PNN22" s="341"/>
      <c r="PNO22" s="341"/>
      <c r="PNP22" s="341"/>
      <c r="PNQ22" s="341"/>
      <c r="PNR22" s="341"/>
      <c r="PNS22" s="341"/>
      <c r="PNT22" s="341"/>
      <c r="PNU22" s="341"/>
      <c r="PNV22" s="341"/>
      <c r="PNW22" s="341"/>
      <c r="PNX22" s="341"/>
      <c r="PNY22" s="341"/>
      <c r="PNZ22" s="341"/>
      <c r="POA22" s="341"/>
      <c r="POB22" s="341"/>
      <c r="POC22" s="341"/>
      <c r="POD22" s="341"/>
      <c r="POE22" s="341"/>
      <c r="POF22" s="341"/>
      <c r="POG22" s="341"/>
      <c r="POH22" s="341"/>
      <c r="POI22" s="341"/>
      <c r="POJ22" s="341"/>
      <c r="POK22" s="341"/>
      <c r="POL22" s="341"/>
      <c r="POM22" s="341"/>
      <c r="PON22" s="341"/>
      <c r="POO22" s="341"/>
      <c r="POP22" s="341"/>
      <c r="POQ22" s="341"/>
      <c r="POR22" s="341"/>
      <c r="POS22" s="341"/>
      <c r="POT22" s="341"/>
      <c r="POU22" s="341"/>
      <c r="POV22" s="341"/>
      <c r="POW22" s="341"/>
      <c r="POX22" s="341"/>
      <c r="POY22" s="341"/>
      <c r="POZ22" s="341"/>
      <c r="PPA22" s="341"/>
      <c r="PPB22" s="341"/>
      <c r="PPC22" s="341"/>
      <c r="PPD22" s="341"/>
      <c r="PPE22" s="341"/>
      <c r="PPF22" s="341"/>
      <c r="PPG22" s="341"/>
      <c r="PPH22" s="341"/>
      <c r="PPI22" s="341"/>
      <c r="PPJ22" s="341"/>
      <c r="PPK22" s="341"/>
      <c r="PPL22" s="341"/>
      <c r="PPM22" s="341"/>
      <c r="PPN22" s="341"/>
      <c r="PPO22" s="341"/>
      <c r="PPP22" s="341"/>
      <c r="PPQ22" s="341"/>
      <c r="PPR22" s="341"/>
      <c r="PPS22" s="341"/>
      <c r="PPT22" s="341"/>
      <c r="PPU22" s="341"/>
      <c r="PPV22" s="341"/>
      <c r="PPW22" s="341"/>
      <c r="PPX22" s="341"/>
      <c r="PPY22" s="341"/>
      <c r="PPZ22" s="341"/>
      <c r="PQA22" s="341"/>
      <c r="PQB22" s="341"/>
      <c r="PQC22" s="341"/>
      <c r="PQD22" s="341"/>
      <c r="PQE22" s="341"/>
      <c r="PQF22" s="341"/>
      <c r="PQG22" s="341"/>
      <c r="PQH22" s="341"/>
      <c r="PQI22" s="341"/>
      <c r="PQJ22" s="341"/>
      <c r="PQK22" s="341"/>
      <c r="PQL22" s="341"/>
      <c r="PQM22" s="341"/>
      <c r="PQN22" s="341"/>
      <c r="PQO22" s="341"/>
      <c r="PQP22" s="341"/>
      <c r="PQQ22" s="341"/>
      <c r="PQR22" s="341"/>
      <c r="PQS22" s="341"/>
      <c r="PQT22" s="341"/>
      <c r="PQU22" s="341"/>
      <c r="PQV22" s="341"/>
      <c r="PQW22" s="341"/>
      <c r="PQX22" s="341"/>
      <c r="PQY22" s="341"/>
      <c r="PQZ22" s="341"/>
      <c r="PRA22" s="341"/>
      <c r="PRB22" s="341"/>
      <c r="PRC22" s="341"/>
      <c r="PRD22" s="341"/>
      <c r="PRE22" s="341"/>
      <c r="PRF22" s="341"/>
      <c r="PRG22" s="341"/>
      <c r="PRH22" s="341"/>
      <c r="PRI22" s="341"/>
      <c r="PRJ22" s="341"/>
      <c r="PRK22" s="341"/>
      <c r="PRL22" s="341"/>
      <c r="PRM22" s="341"/>
      <c r="PRN22" s="341"/>
      <c r="PRO22" s="341"/>
      <c r="PRP22" s="341"/>
      <c r="PRQ22" s="341"/>
      <c r="PRR22" s="341"/>
      <c r="PRS22" s="341"/>
      <c r="PRT22" s="341"/>
      <c r="PRU22" s="341"/>
      <c r="PRV22" s="341"/>
      <c r="PRW22" s="341"/>
      <c r="PRX22" s="341"/>
      <c r="PRY22" s="341"/>
      <c r="PRZ22" s="341"/>
      <c r="PSA22" s="341"/>
      <c r="PSB22" s="341"/>
      <c r="PSC22" s="341"/>
      <c r="PSD22" s="341"/>
      <c r="PSE22" s="341"/>
      <c r="PSF22" s="341"/>
      <c r="PSG22" s="341"/>
      <c r="PSH22" s="341"/>
      <c r="PSI22" s="341"/>
      <c r="PSJ22" s="341"/>
      <c r="PSK22" s="341"/>
      <c r="PSL22" s="341"/>
      <c r="PSM22" s="341"/>
      <c r="PSN22" s="341"/>
      <c r="PSO22" s="341"/>
      <c r="PSP22" s="341"/>
      <c r="PSQ22" s="341"/>
      <c r="PSR22" s="341"/>
      <c r="PSS22" s="341"/>
      <c r="PST22" s="341"/>
      <c r="PSU22" s="341"/>
      <c r="PSV22" s="341"/>
      <c r="PSW22" s="341"/>
      <c r="PSX22" s="341"/>
      <c r="PSY22" s="341"/>
      <c r="PSZ22" s="341"/>
      <c r="PTA22" s="341"/>
      <c r="PTB22" s="341"/>
      <c r="PTC22" s="341"/>
      <c r="PTD22" s="341"/>
      <c r="PTE22" s="341"/>
      <c r="PTF22" s="341"/>
      <c r="PTG22" s="341"/>
      <c r="PTH22" s="341"/>
      <c r="PTI22" s="341"/>
      <c r="PTJ22" s="341"/>
      <c r="PTK22" s="341"/>
      <c r="PTL22" s="341"/>
      <c r="PTM22" s="341"/>
      <c r="PTN22" s="341"/>
      <c r="PTO22" s="341"/>
      <c r="PTP22" s="341"/>
      <c r="PTQ22" s="341"/>
      <c r="PTR22" s="341"/>
      <c r="PTS22" s="341"/>
      <c r="PTT22" s="341"/>
      <c r="PTU22" s="341"/>
      <c r="PTV22" s="341"/>
      <c r="PTW22" s="341"/>
      <c r="PTX22" s="341"/>
      <c r="PTY22" s="341"/>
      <c r="PTZ22" s="341"/>
      <c r="PUA22" s="341"/>
      <c r="PUB22" s="341"/>
      <c r="PUC22" s="341"/>
      <c r="PUD22" s="341"/>
      <c r="PUE22" s="341"/>
      <c r="PUF22" s="341"/>
      <c r="PUG22" s="341"/>
      <c r="PUH22" s="341"/>
      <c r="PUI22" s="341"/>
      <c r="PUJ22" s="341"/>
      <c r="PUK22" s="341"/>
      <c r="PUL22" s="341"/>
      <c r="PUM22" s="341"/>
      <c r="PUN22" s="341"/>
      <c r="PUO22" s="341"/>
      <c r="PUP22" s="341"/>
      <c r="PUQ22" s="341"/>
      <c r="PUR22" s="341"/>
      <c r="PUS22" s="341"/>
      <c r="PUT22" s="341"/>
      <c r="PUU22" s="341"/>
      <c r="PUV22" s="341"/>
      <c r="PUW22" s="341"/>
      <c r="PUX22" s="341"/>
      <c r="PUY22" s="341"/>
      <c r="PUZ22" s="341"/>
      <c r="PVA22" s="341"/>
      <c r="PVB22" s="341"/>
      <c r="PVC22" s="341"/>
      <c r="PVD22" s="341"/>
      <c r="PVE22" s="341"/>
      <c r="PVF22" s="341"/>
      <c r="PVG22" s="341"/>
      <c r="PVH22" s="341"/>
      <c r="PVI22" s="341"/>
      <c r="PVJ22" s="341"/>
      <c r="PVK22" s="341"/>
      <c r="PVL22" s="341"/>
      <c r="PVM22" s="341"/>
      <c r="PVN22" s="341"/>
      <c r="PVO22" s="341"/>
      <c r="PVP22" s="341"/>
      <c r="PVQ22" s="341"/>
      <c r="PVR22" s="341"/>
      <c r="PVS22" s="341"/>
      <c r="PVT22" s="341"/>
      <c r="PVU22" s="341"/>
      <c r="PVV22" s="341"/>
      <c r="PVW22" s="341"/>
      <c r="PVX22" s="341"/>
      <c r="PVY22" s="341"/>
      <c r="PVZ22" s="341"/>
      <c r="PWA22" s="341"/>
      <c r="PWB22" s="341"/>
      <c r="PWC22" s="341"/>
      <c r="PWD22" s="341"/>
      <c r="PWE22" s="341"/>
      <c r="PWF22" s="341"/>
      <c r="PWG22" s="341"/>
      <c r="PWH22" s="341"/>
      <c r="PWI22" s="341"/>
      <c r="PWJ22" s="341"/>
      <c r="PWK22" s="341"/>
      <c r="PWL22" s="341"/>
      <c r="PWM22" s="341"/>
      <c r="PWN22" s="341"/>
      <c r="PWO22" s="341"/>
      <c r="PWP22" s="341"/>
      <c r="PWQ22" s="341"/>
      <c r="PWR22" s="341"/>
      <c r="PWS22" s="341"/>
      <c r="PWT22" s="341"/>
      <c r="PWU22" s="341"/>
      <c r="PWV22" s="341"/>
      <c r="PWW22" s="341"/>
      <c r="PWX22" s="341"/>
      <c r="PWY22" s="341"/>
      <c r="PWZ22" s="341"/>
      <c r="PXA22" s="341"/>
      <c r="PXB22" s="341"/>
      <c r="PXC22" s="341"/>
      <c r="PXD22" s="341"/>
      <c r="PXE22" s="341"/>
      <c r="PXF22" s="341"/>
      <c r="PXG22" s="341"/>
      <c r="PXH22" s="341"/>
      <c r="PXI22" s="341"/>
      <c r="PXJ22" s="341"/>
      <c r="PXK22" s="341"/>
      <c r="PXL22" s="341"/>
      <c r="PXM22" s="341"/>
      <c r="PXN22" s="341"/>
      <c r="PXO22" s="341"/>
      <c r="PXP22" s="341"/>
      <c r="PXQ22" s="341"/>
      <c r="PXR22" s="341"/>
      <c r="PXS22" s="341"/>
      <c r="PXT22" s="341"/>
      <c r="PXU22" s="341"/>
      <c r="PXV22" s="341"/>
      <c r="PXW22" s="341"/>
      <c r="PXX22" s="341"/>
      <c r="PXY22" s="341"/>
      <c r="PXZ22" s="341"/>
      <c r="PYA22" s="341"/>
      <c r="PYB22" s="341"/>
      <c r="PYC22" s="341"/>
      <c r="PYD22" s="341"/>
      <c r="PYE22" s="341"/>
      <c r="PYF22" s="341"/>
      <c r="PYG22" s="341"/>
      <c r="PYH22" s="341"/>
      <c r="PYI22" s="341"/>
      <c r="PYJ22" s="341"/>
      <c r="PYK22" s="341"/>
      <c r="PYL22" s="341"/>
      <c r="PYM22" s="341"/>
      <c r="PYN22" s="341"/>
      <c r="PYO22" s="341"/>
      <c r="PYP22" s="341"/>
      <c r="PYQ22" s="341"/>
      <c r="PYR22" s="341"/>
      <c r="PYS22" s="341"/>
      <c r="PYT22" s="341"/>
      <c r="PYU22" s="341"/>
      <c r="PYV22" s="341"/>
      <c r="PYW22" s="341"/>
      <c r="PYX22" s="341"/>
      <c r="PYY22" s="341"/>
      <c r="PYZ22" s="341"/>
      <c r="PZA22" s="341"/>
      <c r="PZB22" s="341"/>
      <c r="PZC22" s="341"/>
      <c r="PZD22" s="341"/>
      <c r="PZE22" s="341"/>
      <c r="PZF22" s="341"/>
      <c r="PZG22" s="341"/>
      <c r="PZH22" s="341"/>
      <c r="PZI22" s="341"/>
      <c r="PZJ22" s="341"/>
      <c r="PZK22" s="341"/>
      <c r="PZL22" s="341"/>
      <c r="PZM22" s="341"/>
      <c r="PZN22" s="341"/>
      <c r="PZO22" s="341"/>
      <c r="PZP22" s="341"/>
      <c r="PZQ22" s="341"/>
      <c r="PZR22" s="341"/>
      <c r="PZS22" s="341"/>
      <c r="PZT22" s="341"/>
      <c r="PZU22" s="341"/>
      <c r="PZV22" s="341"/>
      <c r="PZW22" s="341"/>
      <c r="PZX22" s="341"/>
      <c r="PZY22" s="341"/>
      <c r="PZZ22" s="341"/>
      <c r="QAA22" s="341"/>
      <c r="QAB22" s="341"/>
      <c r="QAC22" s="341"/>
      <c r="QAD22" s="341"/>
      <c r="QAE22" s="341"/>
      <c r="QAF22" s="341"/>
      <c r="QAG22" s="341"/>
      <c r="QAH22" s="341"/>
      <c r="QAI22" s="341"/>
      <c r="QAJ22" s="341"/>
      <c r="QAK22" s="341"/>
      <c r="QAL22" s="341"/>
      <c r="QAM22" s="341"/>
      <c r="QAN22" s="341"/>
      <c r="QAO22" s="341"/>
      <c r="QAP22" s="341"/>
      <c r="QAQ22" s="341"/>
      <c r="QAR22" s="341"/>
      <c r="QAS22" s="341"/>
      <c r="QAT22" s="341"/>
      <c r="QAU22" s="341"/>
      <c r="QAV22" s="341"/>
      <c r="QAW22" s="341"/>
      <c r="QAX22" s="341"/>
      <c r="QAY22" s="341"/>
      <c r="QAZ22" s="341"/>
      <c r="QBA22" s="341"/>
      <c r="QBB22" s="341"/>
      <c r="QBC22" s="341"/>
      <c r="QBD22" s="341"/>
      <c r="QBE22" s="341"/>
      <c r="QBF22" s="341"/>
      <c r="QBG22" s="341"/>
      <c r="QBH22" s="341"/>
      <c r="QBI22" s="341"/>
      <c r="QBJ22" s="341"/>
      <c r="QBK22" s="341"/>
      <c r="QBL22" s="341"/>
      <c r="QBM22" s="341"/>
      <c r="QBN22" s="341"/>
      <c r="QBO22" s="341"/>
      <c r="QBP22" s="341"/>
      <c r="QBQ22" s="341"/>
      <c r="QBR22" s="341"/>
      <c r="QBS22" s="341"/>
      <c r="QBT22" s="341"/>
      <c r="QBU22" s="341"/>
      <c r="QBV22" s="341"/>
      <c r="QBW22" s="341"/>
      <c r="QBX22" s="341"/>
      <c r="QBY22" s="341"/>
      <c r="QBZ22" s="341"/>
      <c r="QCA22" s="341"/>
      <c r="QCB22" s="341"/>
      <c r="QCC22" s="341"/>
      <c r="QCD22" s="341"/>
      <c r="QCE22" s="341"/>
      <c r="QCF22" s="341"/>
      <c r="QCG22" s="341"/>
      <c r="QCH22" s="341"/>
      <c r="QCI22" s="341"/>
      <c r="QCJ22" s="341"/>
      <c r="QCK22" s="341"/>
      <c r="QCL22" s="341"/>
      <c r="QCM22" s="341"/>
      <c r="QCN22" s="341"/>
      <c r="QCO22" s="341"/>
      <c r="QCP22" s="341"/>
      <c r="QCQ22" s="341"/>
      <c r="QCR22" s="341"/>
      <c r="QCS22" s="341"/>
      <c r="QCT22" s="341"/>
      <c r="QCU22" s="341"/>
      <c r="QCV22" s="341"/>
      <c r="QCW22" s="341"/>
      <c r="QCX22" s="341"/>
      <c r="QCY22" s="341"/>
      <c r="QCZ22" s="341"/>
      <c r="QDA22" s="341"/>
      <c r="QDB22" s="341"/>
      <c r="QDC22" s="341"/>
      <c r="QDD22" s="341"/>
      <c r="QDE22" s="341"/>
      <c r="QDF22" s="341"/>
      <c r="QDG22" s="341"/>
      <c r="QDH22" s="341"/>
      <c r="QDI22" s="341"/>
      <c r="QDJ22" s="341"/>
      <c r="QDK22" s="341"/>
      <c r="QDL22" s="341"/>
      <c r="QDM22" s="341"/>
      <c r="QDN22" s="341"/>
      <c r="QDO22" s="341"/>
      <c r="QDP22" s="341"/>
      <c r="QDQ22" s="341"/>
      <c r="QDR22" s="341"/>
      <c r="QDS22" s="341"/>
      <c r="QDT22" s="341"/>
      <c r="QDU22" s="341"/>
      <c r="QDV22" s="341"/>
      <c r="QDW22" s="341"/>
      <c r="QDX22" s="341"/>
      <c r="QDY22" s="341"/>
      <c r="QDZ22" s="341"/>
      <c r="QEA22" s="341"/>
      <c r="QEB22" s="341"/>
      <c r="QEC22" s="341"/>
      <c r="QED22" s="341"/>
      <c r="QEE22" s="341"/>
      <c r="QEF22" s="341"/>
      <c r="QEG22" s="341"/>
      <c r="QEH22" s="341"/>
      <c r="QEI22" s="341"/>
      <c r="QEJ22" s="341"/>
      <c r="QEK22" s="341"/>
      <c r="QEL22" s="341"/>
      <c r="QEM22" s="341"/>
      <c r="QEN22" s="341"/>
      <c r="QEO22" s="341"/>
      <c r="QEP22" s="341"/>
      <c r="QEQ22" s="341"/>
      <c r="QER22" s="341"/>
      <c r="QES22" s="341"/>
      <c r="QET22" s="341"/>
      <c r="QEU22" s="341"/>
      <c r="QEV22" s="341"/>
      <c r="QEW22" s="341"/>
      <c r="QEX22" s="341"/>
      <c r="QEY22" s="341"/>
      <c r="QEZ22" s="341"/>
      <c r="QFA22" s="341"/>
      <c r="QFB22" s="341"/>
      <c r="QFC22" s="341"/>
      <c r="QFD22" s="341"/>
      <c r="QFE22" s="341"/>
      <c r="QFF22" s="341"/>
      <c r="QFG22" s="341"/>
      <c r="QFH22" s="341"/>
      <c r="QFI22" s="341"/>
      <c r="QFJ22" s="341"/>
      <c r="QFK22" s="341"/>
      <c r="QFL22" s="341"/>
      <c r="QFM22" s="341"/>
      <c r="QFN22" s="341"/>
      <c r="QFO22" s="341"/>
      <c r="QFP22" s="341"/>
      <c r="QFQ22" s="341"/>
      <c r="QFR22" s="341"/>
      <c r="QFS22" s="341"/>
      <c r="QFT22" s="341"/>
      <c r="QFU22" s="341"/>
      <c r="QFV22" s="341"/>
      <c r="QFW22" s="341"/>
      <c r="QFX22" s="341"/>
      <c r="QFY22" s="341"/>
      <c r="QFZ22" s="341"/>
      <c r="QGA22" s="341"/>
      <c r="QGB22" s="341"/>
      <c r="QGC22" s="341"/>
      <c r="QGD22" s="341"/>
      <c r="QGE22" s="341"/>
      <c r="QGF22" s="341"/>
      <c r="QGG22" s="341"/>
      <c r="QGH22" s="341"/>
      <c r="QGI22" s="341"/>
      <c r="QGJ22" s="341"/>
      <c r="QGK22" s="341"/>
      <c r="QGL22" s="341"/>
      <c r="QGM22" s="341"/>
      <c r="QGN22" s="341"/>
      <c r="QGO22" s="341"/>
      <c r="QGP22" s="341"/>
      <c r="QGQ22" s="341"/>
      <c r="QGR22" s="341"/>
      <c r="QGS22" s="341"/>
      <c r="QGT22" s="341"/>
      <c r="QGU22" s="341"/>
      <c r="QGV22" s="341"/>
      <c r="QGW22" s="341"/>
      <c r="QGX22" s="341"/>
      <c r="QGY22" s="341"/>
      <c r="QGZ22" s="341"/>
      <c r="QHA22" s="341"/>
      <c r="QHB22" s="341"/>
      <c r="QHC22" s="341"/>
      <c r="QHD22" s="341"/>
      <c r="QHE22" s="341"/>
      <c r="QHF22" s="341"/>
      <c r="QHG22" s="341"/>
      <c r="QHH22" s="341"/>
      <c r="QHI22" s="341"/>
      <c r="QHJ22" s="341"/>
      <c r="QHK22" s="341"/>
      <c r="QHL22" s="341"/>
      <c r="QHM22" s="341"/>
      <c r="QHN22" s="341"/>
      <c r="QHO22" s="341"/>
      <c r="QHP22" s="341"/>
      <c r="QHQ22" s="341"/>
      <c r="QHR22" s="341"/>
      <c r="QHS22" s="341"/>
      <c r="QHT22" s="341"/>
      <c r="QHU22" s="341"/>
      <c r="QHV22" s="341"/>
      <c r="QHW22" s="341"/>
      <c r="QHX22" s="341"/>
      <c r="QHY22" s="341"/>
      <c r="QHZ22" s="341"/>
      <c r="QIA22" s="341"/>
      <c r="QIB22" s="341"/>
      <c r="QIC22" s="341"/>
      <c r="QID22" s="341"/>
      <c r="QIE22" s="341"/>
      <c r="QIF22" s="341"/>
      <c r="QIG22" s="341"/>
      <c r="QIH22" s="341"/>
      <c r="QII22" s="341"/>
      <c r="QIJ22" s="341"/>
      <c r="QIK22" s="341"/>
      <c r="QIL22" s="341"/>
      <c r="QIM22" s="341"/>
      <c r="QIN22" s="341"/>
      <c r="QIO22" s="341"/>
      <c r="QIP22" s="341"/>
      <c r="QIQ22" s="341"/>
      <c r="QIR22" s="341"/>
      <c r="QIS22" s="341"/>
      <c r="QIT22" s="341"/>
      <c r="QIU22" s="341"/>
      <c r="QIV22" s="341"/>
      <c r="QIW22" s="341"/>
      <c r="QIX22" s="341"/>
      <c r="QIY22" s="341"/>
      <c r="QIZ22" s="341"/>
      <c r="QJA22" s="341"/>
      <c r="QJB22" s="341"/>
      <c r="QJC22" s="341"/>
      <c r="QJD22" s="341"/>
      <c r="QJE22" s="341"/>
      <c r="QJF22" s="341"/>
      <c r="QJG22" s="341"/>
      <c r="QJH22" s="341"/>
      <c r="QJI22" s="341"/>
      <c r="QJJ22" s="341"/>
      <c r="QJK22" s="341"/>
      <c r="QJL22" s="341"/>
      <c r="QJM22" s="341"/>
      <c r="QJN22" s="341"/>
      <c r="QJO22" s="341"/>
      <c r="QJP22" s="341"/>
      <c r="QJQ22" s="341"/>
      <c r="QJR22" s="341"/>
      <c r="QJS22" s="341"/>
      <c r="QJT22" s="341"/>
      <c r="QJU22" s="341"/>
      <c r="QJV22" s="341"/>
      <c r="QJW22" s="341"/>
      <c r="QJX22" s="341"/>
      <c r="QJY22" s="341"/>
      <c r="QJZ22" s="341"/>
      <c r="QKA22" s="341"/>
      <c r="QKB22" s="341"/>
      <c r="QKC22" s="341"/>
      <c r="QKD22" s="341"/>
      <c r="QKE22" s="341"/>
      <c r="QKF22" s="341"/>
      <c r="QKG22" s="341"/>
      <c r="QKH22" s="341"/>
      <c r="QKI22" s="341"/>
      <c r="QKJ22" s="341"/>
      <c r="QKK22" s="341"/>
      <c r="QKL22" s="341"/>
      <c r="QKM22" s="341"/>
      <c r="QKN22" s="341"/>
      <c r="QKO22" s="341"/>
      <c r="QKP22" s="341"/>
      <c r="QKQ22" s="341"/>
      <c r="QKR22" s="341"/>
      <c r="QKS22" s="341"/>
      <c r="QKT22" s="341"/>
      <c r="QKU22" s="341"/>
      <c r="QKV22" s="341"/>
      <c r="QKW22" s="341"/>
      <c r="QKX22" s="341"/>
      <c r="QKY22" s="341"/>
      <c r="QKZ22" s="341"/>
      <c r="QLA22" s="341"/>
      <c r="QLB22" s="341"/>
      <c r="QLC22" s="341"/>
      <c r="QLD22" s="341"/>
      <c r="QLE22" s="341"/>
      <c r="QLF22" s="341"/>
      <c r="QLG22" s="341"/>
      <c r="QLH22" s="341"/>
      <c r="QLI22" s="341"/>
      <c r="QLJ22" s="341"/>
      <c r="QLK22" s="341"/>
      <c r="QLL22" s="341"/>
      <c r="QLM22" s="341"/>
      <c r="QLN22" s="341"/>
      <c r="QLO22" s="341"/>
      <c r="QLP22" s="341"/>
      <c r="QLQ22" s="341"/>
      <c r="QLR22" s="341"/>
      <c r="QLS22" s="341"/>
      <c r="QLT22" s="341"/>
      <c r="QLU22" s="341"/>
      <c r="QLV22" s="341"/>
      <c r="QLW22" s="341"/>
      <c r="QLX22" s="341"/>
      <c r="QLY22" s="341"/>
      <c r="QLZ22" s="341"/>
      <c r="QMA22" s="341"/>
      <c r="QMB22" s="341"/>
      <c r="QMC22" s="341"/>
      <c r="QMD22" s="341"/>
      <c r="QME22" s="341"/>
      <c r="QMF22" s="341"/>
      <c r="QMG22" s="341"/>
      <c r="QMH22" s="341"/>
      <c r="QMI22" s="341"/>
      <c r="QMJ22" s="341"/>
      <c r="QMK22" s="341"/>
      <c r="QML22" s="341"/>
      <c r="QMM22" s="341"/>
      <c r="QMN22" s="341"/>
      <c r="QMO22" s="341"/>
      <c r="QMP22" s="341"/>
      <c r="QMQ22" s="341"/>
      <c r="QMR22" s="341"/>
      <c r="QMS22" s="341"/>
      <c r="QMT22" s="341"/>
      <c r="QMU22" s="341"/>
      <c r="QMV22" s="341"/>
      <c r="QMW22" s="341"/>
      <c r="QMX22" s="341"/>
      <c r="QMY22" s="341"/>
      <c r="QMZ22" s="341"/>
      <c r="QNA22" s="341"/>
      <c r="QNB22" s="341"/>
      <c r="QNC22" s="341"/>
      <c r="QND22" s="341"/>
      <c r="QNE22" s="341"/>
      <c r="QNF22" s="341"/>
      <c r="QNG22" s="341"/>
      <c r="QNH22" s="341"/>
      <c r="QNI22" s="341"/>
      <c r="QNJ22" s="341"/>
      <c r="QNK22" s="341"/>
      <c r="QNL22" s="341"/>
      <c r="QNM22" s="341"/>
      <c r="QNN22" s="341"/>
      <c r="QNO22" s="341"/>
      <c r="QNP22" s="341"/>
      <c r="QNQ22" s="341"/>
      <c r="QNR22" s="341"/>
      <c r="QNS22" s="341"/>
      <c r="QNT22" s="341"/>
      <c r="QNU22" s="341"/>
      <c r="QNV22" s="341"/>
      <c r="QNW22" s="341"/>
      <c r="QNX22" s="341"/>
      <c r="QNY22" s="341"/>
      <c r="QNZ22" s="341"/>
      <c r="QOA22" s="341"/>
      <c r="QOB22" s="341"/>
      <c r="QOC22" s="341"/>
      <c r="QOD22" s="341"/>
      <c r="QOE22" s="341"/>
      <c r="QOF22" s="341"/>
      <c r="QOG22" s="341"/>
      <c r="QOH22" s="341"/>
      <c r="QOI22" s="341"/>
      <c r="QOJ22" s="341"/>
      <c r="QOK22" s="341"/>
      <c r="QOL22" s="341"/>
      <c r="QOM22" s="341"/>
      <c r="QON22" s="341"/>
      <c r="QOO22" s="341"/>
      <c r="QOP22" s="341"/>
      <c r="QOQ22" s="341"/>
      <c r="QOR22" s="341"/>
      <c r="QOS22" s="341"/>
      <c r="QOT22" s="341"/>
      <c r="QOU22" s="341"/>
      <c r="QOV22" s="341"/>
      <c r="QOW22" s="341"/>
      <c r="QOX22" s="341"/>
      <c r="QOY22" s="341"/>
      <c r="QOZ22" s="341"/>
      <c r="QPA22" s="341"/>
      <c r="QPB22" s="341"/>
      <c r="QPC22" s="341"/>
      <c r="QPD22" s="341"/>
      <c r="QPE22" s="341"/>
      <c r="QPF22" s="341"/>
      <c r="QPG22" s="341"/>
      <c r="QPH22" s="341"/>
      <c r="QPI22" s="341"/>
      <c r="QPJ22" s="341"/>
      <c r="QPK22" s="341"/>
      <c r="QPL22" s="341"/>
      <c r="QPM22" s="341"/>
      <c r="QPN22" s="341"/>
      <c r="QPO22" s="341"/>
      <c r="QPP22" s="341"/>
      <c r="QPQ22" s="341"/>
      <c r="QPR22" s="341"/>
      <c r="QPS22" s="341"/>
      <c r="QPT22" s="341"/>
      <c r="QPU22" s="341"/>
      <c r="QPV22" s="341"/>
      <c r="QPW22" s="341"/>
      <c r="QPX22" s="341"/>
      <c r="QPY22" s="341"/>
      <c r="QPZ22" s="341"/>
      <c r="QQA22" s="341"/>
      <c r="QQB22" s="341"/>
      <c r="QQC22" s="341"/>
      <c r="QQD22" s="341"/>
      <c r="QQE22" s="341"/>
      <c r="QQF22" s="341"/>
      <c r="QQG22" s="341"/>
      <c r="QQH22" s="341"/>
      <c r="QQI22" s="341"/>
      <c r="QQJ22" s="341"/>
      <c r="QQK22" s="341"/>
      <c r="QQL22" s="341"/>
      <c r="QQM22" s="341"/>
      <c r="QQN22" s="341"/>
      <c r="QQO22" s="341"/>
      <c r="QQP22" s="341"/>
      <c r="QQQ22" s="341"/>
      <c r="QQR22" s="341"/>
      <c r="QQS22" s="341"/>
      <c r="QQT22" s="341"/>
      <c r="QQU22" s="341"/>
      <c r="QQV22" s="341"/>
      <c r="QQW22" s="341"/>
      <c r="QQX22" s="341"/>
      <c r="QQY22" s="341"/>
      <c r="QQZ22" s="341"/>
      <c r="QRA22" s="341"/>
      <c r="QRB22" s="341"/>
      <c r="QRC22" s="341"/>
      <c r="QRD22" s="341"/>
      <c r="QRE22" s="341"/>
      <c r="QRF22" s="341"/>
      <c r="QRG22" s="341"/>
      <c r="QRH22" s="341"/>
      <c r="QRI22" s="341"/>
      <c r="QRJ22" s="341"/>
      <c r="QRK22" s="341"/>
      <c r="QRL22" s="341"/>
      <c r="QRM22" s="341"/>
      <c r="QRN22" s="341"/>
      <c r="QRO22" s="341"/>
      <c r="QRP22" s="341"/>
      <c r="QRQ22" s="341"/>
      <c r="QRR22" s="341"/>
      <c r="QRS22" s="341"/>
      <c r="QRT22" s="341"/>
      <c r="QRU22" s="341"/>
      <c r="QRV22" s="341"/>
      <c r="QRW22" s="341"/>
      <c r="QRX22" s="341"/>
      <c r="QRY22" s="341"/>
      <c r="QRZ22" s="341"/>
      <c r="QSA22" s="341"/>
      <c r="QSB22" s="341"/>
      <c r="QSC22" s="341"/>
      <c r="QSD22" s="341"/>
      <c r="QSE22" s="341"/>
      <c r="QSF22" s="341"/>
      <c r="QSG22" s="341"/>
      <c r="QSH22" s="341"/>
      <c r="QSI22" s="341"/>
      <c r="QSJ22" s="341"/>
      <c r="QSK22" s="341"/>
      <c r="QSL22" s="341"/>
      <c r="QSM22" s="341"/>
      <c r="QSN22" s="341"/>
      <c r="QSO22" s="341"/>
      <c r="QSP22" s="341"/>
      <c r="QSQ22" s="341"/>
      <c r="QSR22" s="341"/>
      <c r="QSS22" s="341"/>
      <c r="QST22" s="341"/>
      <c r="QSU22" s="341"/>
      <c r="QSV22" s="341"/>
      <c r="QSW22" s="341"/>
      <c r="QSX22" s="341"/>
      <c r="QSY22" s="341"/>
      <c r="QSZ22" s="341"/>
      <c r="QTA22" s="341"/>
      <c r="QTB22" s="341"/>
      <c r="QTC22" s="341"/>
      <c r="QTD22" s="341"/>
      <c r="QTE22" s="341"/>
      <c r="QTF22" s="341"/>
      <c r="QTG22" s="341"/>
      <c r="QTH22" s="341"/>
      <c r="QTI22" s="341"/>
      <c r="QTJ22" s="341"/>
      <c r="QTK22" s="341"/>
      <c r="QTL22" s="341"/>
      <c r="QTM22" s="341"/>
      <c r="QTN22" s="341"/>
      <c r="QTO22" s="341"/>
      <c r="QTP22" s="341"/>
      <c r="QTQ22" s="341"/>
      <c r="QTR22" s="341"/>
      <c r="QTS22" s="341"/>
      <c r="QTT22" s="341"/>
      <c r="QTU22" s="341"/>
      <c r="QTV22" s="341"/>
      <c r="QTW22" s="341"/>
      <c r="QTX22" s="341"/>
      <c r="QTY22" s="341"/>
      <c r="QTZ22" s="341"/>
      <c r="QUA22" s="341"/>
      <c r="QUB22" s="341"/>
      <c r="QUC22" s="341"/>
      <c r="QUD22" s="341"/>
      <c r="QUE22" s="341"/>
      <c r="QUF22" s="341"/>
      <c r="QUG22" s="341"/>
      <c r="QUH22" s="341"/>
      <c r="QUI22" s="341"/>
      <c r="QUJ22" s="341"/>
      <c r="QUK22" s="341"/>
      <c r="QUL22" s="341"/>
      <c r="QUM22" s="341"/>
      <c r="QUN22" s="341"/>
      <c r="QUO22" s="341"/>
      <c r="QUP22" s="341"/>
      <c r="QUQ22" s="341"/>
      <c r="QUR22" s="341"/>
      <c r="QUS22" s="341"/>
      <c r="QUT22" s="341"/>
      <c r="QUU22" s="341"/>
      <c r="QUV22" s="341"/>
      <c r="QUW22" s="341"/>
      <c r="QUX22" s="341"/>
      <c r="QUY22" s="341"/>
      <c r="QUZ22" s="341"/>
      <c r="QVA22" s="341"/>
      <c r="QVB22" s="341"/>
      <c r="QVC22" s="341"/>
      <c r="QVD22" s="341"/>
      <c r="QVE22" s="341"/>
      <c r="QVF22" s="341"/>
      <c r="QVG22" s="341"/>
      <c r="QVH22" s="341"/>
      <c r="QVI22" s="341"/>
      <c r="QVJ22" s="341"/>
      <c r="QVK22" s="341"/>
      <c r="QVL22" s="341"/>
      <c r="QVM22" s="341"/>
      <c r="QVN22" s="341"/>
      <c r="QVO22" s="341"/>
      <c r="QVP22" s="341"/>
      <c r="QVQ22" s="341"/>
      <c r="QVR22" s="341"/>
      <c r="QVS22" s="341"/>
      <c r="QVT22" s="341"/>
      <c r="QVU22" s="341"/>
      <c r="QVV22" s="341"/>
      <c r="QVW22" s="341"/>
      <c r="QVX22" s="341"/>
      <c r="QVY22" s="341"/>
      <c r="QVZ22" s="341"/>
      <c r="QWA22" s="341"/>
      <c r="QWB22" s="341"/>
      <c r="QWC22" s="341"/>
      <c r="QWD22" s="341"/>
      <c r="QWE22" s="341"/>
      <c r="QWF22" s="341"/>
      <c r="QWG22" s="341"/>
      <c r="QWH22" s="341"/>
      <c r="QWI22" s="341"/>
      <c r="QWJ22" s="341"/>
      <c r="QWK22" s="341"/>
      <c r="QWL22" s="341"/>
      <c r="QWM22" s="341"/>
      <c r="QWN22" s="341"/>
      <c r="QWO22" s="341"/>
      <c r="QWP22" s="341"/>
      <c r="QWQ22" s="341"/>
      <c r="QWR22" s="341"/>
      <c r="QWS22" s="341"/>
      <c r="QWT22" s="341"/>
      <c r="QWU22" s="341"/>
      <c r="QWV22" s="341"/>
      <c r="QWW22" s="341"/>
      <c r="QWX22" s="341"/>
      <c r="QWY22" s="341"/>
      <c r="QWZ22" s="341"/>
      <c r="QXA22" s="341"/>
      <c r="QXB22" s="341"/>
      <c r="QXC22" s="341"/>
      <c r="QXD22" s="341"/>
      <c r="QXE22" s="341"/>
      <c r="QXF22" s="341"/>
      <c r="QXG22" s="341"/>
      <c r="QXH22" s="341"/>
      <c r="QXI22" s="341"/>
      <c r="QXJ22" s="341"/>
      <c r="QXK22" s="341"/>
      <c r="QXL22" s="341"/>
      <c r="QXM22" s="341"/>
      <c r="QXN22" s="341"/>
      <c r="QXO22" s="341"/>
      <c r="QXP22" s="341"/>
      <c r="QXQ22" s="341"/>
      <c r="QXR22" s="341"/>
      <c r="QXS22" s="341"/>
      <c r="QXT22" s="341"/>
      <c r="QXU22" s="341"/>
      <c r="QXV22" s="341"/>
      <c r="QXW22" s="341"/>
      <c r="QXX22" s="341"/>
      <c r="QXY22" s="341"/>
      <c r="QXZ22" s="341"/>
      <c r="QYA22" s="341"/>
      <c r="QYB22" s="341"/>
      <c r="QYC22" s="341"/>
      <c r="QYD22" s="341"/>
      <c r="QYE22" s="341"/>
      <c r="QYF22" s="341"/>
      <c r="QYG22" s="341"/>
      <c r="QYH22" s="341"/>
      <c r="QYI22" s="341"/>
      <c r="QYJ22" s="341"/>
      <c r="QYK22" s="341"/>
      <c r="QYL22" s="341"/>
      <c r="QYM22" s="341"/>
      <c r="QYN22" s="341"/>
      <c r="QYO22" s="341"/>
      <c r="QYP22" s="341"/>
      <c r="QYQ22" s="341"/>
      <c r="QYR22" s="341"/>
      <c r="QYS22" s="341"/>
      <c r="QYT22" s="341"/>
      <c r="QYU22" s="341"/>
      <c r="QYV22" s="341"/>
      <c r="QYW22" s="341"/>
      <c r="QYX22" s="341"/>
      <c r="QYY22" s="341"/>
      <c r="QYZ22" s="341"/>
      <c r="QZA22" s="341"/>
      <c r="QZB22" s="341"/>
      <c r="QZC22" s="341"/>
      <c r="QZD22" s="341"/>
      <c r="QZE22" s="341"/>
      <c r="QZF22" s="341"/>
      <c r="QZG22" s="341"/>
      <c r="QZH22" s="341"/>
      <c r="QZI22" s="341"/>
      <c r="QZJ22" s="341"/>
      <c r="QZK22" s="341"/>
      <c r="QZL22" s="341"/>
      <c r="QZM22" s="341"/>
      <c r="QZN22" s="341"/>
      <c r="QZO22" s="341"/>
      <c r="QZP22" s="341"/>
      <c r="QZQ22" s="341"/>
      <c r="QZR22" s="341"/>
      <c r="QZS22" s="341"/>
      <c r="QZT22" s="341"/>
      <c r="QZU22" s="341"/>
      <c r="QZV22" s="341"/>
      <c r="QZW22" s="341"/>
      <c r="QZX22" s="341"/>
      <c r="QZY22" s="341"/>
      <c r="QZZ22" s="341"/>
      <c r="RAA22" s="341"/>
      <c r="RAB22" s="341"/>
      <c r="RAC22" s="341"/>
      <c r="RAD22" s="341"/>
      <c r="RAE22" s="341"/>
      <c r="RAF22" s="341"/>
      <c r="RAG22" s="341"/>
      <c r="RAH22" s="341"/>
      <c r="RAI22" s="341"/>
      <c r="RAJ22" s="341"/>
      <c r="RAK22" s="341"/>
      <c r="RAL22" s="341"/>
      <c r="RAM22" s="341"/>
      <c r="RAN22" s="341"/>
      <c r="RAO22" s="341"/>
      <c r="RAP22" s="341"/>
      <c r="RAQ22" s="341"/>
      <c r="RAR22" s="341"/>
      <c r="RAS22" s="341"/>
      <c r="RAT22" s="341"/>
      <c r="RAU22" s="341"/>
      <c r="RAV22" s="341"/>
      <c r="RAW22" s="341"/>
      <c r="RAX22" s="341"/>
      <c r="RAY22" s="341"/>
      <c r="RAZ22" s="341"/>
      <c r="RBA22" s="341"/>
      <c r="RBB22" s="341"/>
      <c r="RBC22" s="341"/>
      <c r="RBD22" s="341"/>
      <c r="RBE22" s="341"/>
      <c r="RBF22" s="341"/>
      <c r="RBG22" s="341"/>
      <c r="RBH22" s="341"/>
      <c r="RBI22" s="341"/>
      <c r="RBJ22" s="341"/>
      <c r="RBK22" s="341"/>
      <c r="RBL22" s="341"/>
      <c r="RBM22" s="341"/>
      <c r="RBN22" s="341"/>
      <c r="RBO22" s="341"/>
      <c r="RBP22" s="341"/>
      <c r="RBQ22" s="341"/>
      <c r="RBR22" s="341"/>
      <c r="RBS22" s="341"/>
      <c r="RBT22" s="341"/>
      <c r="RBU22" s="341"/>
      <c r="RBV22" s="341"/>
      <c r="RBW22" s="341"/>
      <c r="RBX22" s="341"/>
      <c r="RBY22" s="341"/>
      <c r="RBZ22" s="341"/>
      <c r="RCA22" s="341"/>
      <c r="RCB22" s="341"/>
      <c r="RCC22" s="341"/>
      <c r="RCD22" s="341"/>
      <c r="RCE22" s="341"/>
      <c r="RCF22" s="341"/>
      <c r="RCG22" s="341"/>
      <c r="RCH22" s="341"/>
      <c r="RCI22" s="341"/>
      <c r="RCJ22" s="341"/>
      <c r="RCK22" s="341"/>
      <c r="RCL22" s="341"/>
      <c r="RCM22" s="341"/>
      <c r="RCN22" s="341"/>
      <c r="RCO22" s="341"/>
      <c r="RCP22" s="341"/>
      <c r="RCQ22" s="341"/>
      <c r="RCR22" s="341"/>
      <c r="RCS22" s="341"/>
      <c r="RCT22" s="341"/>
      <c r="RCU22" s="341"/>
      <c r="RCV22" s="341"/>
      <c r="RCW22" s="341"/>
      <c r="RCX22" s="341"/>
      <c r="RCY22" s="341"/>
      <c r="RCZ22" s="341"/>
      <c r="RDA22" s="341"/>
      <c r="RDB22" s="341"/>
      <c r="RDC22" s="341"/>
      <c r="RDD22" s="341"/>
      <c r="RDE22" s="341"/>
      <c r="RDF22" s="341"/>
      <c r="RDG22" s="341"/>
      <c r="RDH22" s="341"/>
      <c r="RDI22" s="341"/>
      <c r="RDJ22" s="341"/>
      <c r="RDK22" s="341"/>
      <c r="RDL22" s="341"/>
      <c r="RDM22" s="341"/>
      <c r="RDN22" s="341"/>
      <c r="RDO22" s="341"/>
      <c r="RDP22" s="341"/>
      <c r="RDQ22" s="341"/>
      <c r="RDR22" s="341"/>
      <c r="RDS22" s="341"/>
      <c r="RDT22" s="341"/>
      <c r="RDU22" s="341"/>
      <c r="RDV22" s="341"/>
      <c r="RDW22" s="341"/>
      <c r="RDX22" s="341"/>
      <c r="RDY22" s="341"/>
      <c r="RDZ22" s="341"/>
      <c r="REA22" s="341"/>
      <c r="REB22" s="341"/>
      <c r="REC22" s="341"/>
      <c r="RED22" s="341"/>
      <c r="REE22" s="341"/>
      <c r="REF22" s="341"/>
      <c r="REG22" s="341"/>
      <c r="REH22" s="341"/>
      <c r="REI22" s="341"/>
      <c r="REJ22" s="341"/>
      <c r="REK22" s="341"/>
      <c r="REL22" s="341"/>
      <c r="REM22" s="341"/>
      <c r="REN22" s="341"/>
      <c r="REO22" s="341"/>
      <c r="REP22" s="341"/>
      <c r="REQ22" s="341"/>
      <c r="RER22" s="341"/>
      <c r="RES22" s="341"/>
      <c r="RET22" s="341"/>
      <c r="REU22" s="341"/>
      <c r="REV22" s="341"/>
      <c r="REW22" s="341"/>
      <c r="REX22" s="341"/>
      <c r="REY22" s="341"/>
      <c r="REZ22" s="341"/>
      <c r="RFA22" s="341"/>
      <c r="RFB22" s="341"/>
      <c r="RFC22" s="341"/>
      <c r="RFD22" s="341"/>
      <c r="RFE22" s="341"/>
      <c r="RFF22" s="341"/>
      <c r="RFG22" s="341"/>
      <c r="RFH22" s="341"/>
      <c r="RFI22" s="341"/>
      <c r="RFJ22" s="341"/>
      <c r="RFK22" s="341"/>
      <c r="RFL22" s="341"/>
      <c r="RFM22" s="341"/>
      <c r="RFN22" s="341"/>
      <c r="RFO22" s="341"/>
      <c r="RFP22" s="341"/>
      <c r="RFQ22" s="341"/>
      <c r="RFR22" s="341"/>
      <c r="RFS22" s="341"/>
      <c r="RFT22" s="341"/>
      <c r="RFU22" s="341"/>
      <c r="RFV22" s="341"/>
      <c r="RFW22" s="341"/>
      <c r="RFX22" s="341"/>
      <c r="RFY22" s="341"/>
      <c r="RFZ22" s="341"/>
      <c r="RGA22" s="341"/>
      <c r="RGB22" s="341"/>
      <c r="RGC22" s="341"/>
      <c r="RGD22" s="341"/>
      <c r="RGE22" s="341"/>
      <c r="RGF22" s="341"/>
      <c r="RGG22" s="341"/>
      <c r="RGH22" s="341"/>
      <c r="RGI22" s="341"/>
      <c r="RGJ22" s="341"/>
      <c r="RGK22" s="341"/>
      <c r="RGL22" s="341"/>
      <c r="RGM22" s="341"/>
      <c r="RGN22" s="341"/>
      <c r="RGO22" s="341"/>
      <c r="RGP22" s="341"/>
      <c r="RGQ22" s="341"/>
      <c r="RGR22" s="341"/>
      <c r="RGS22" s="341"/>
      <c r="RGT22" s="341"/>
      <c r="RGU22" s="341"/>
      <c r="RGV22" s="341"/>
      <c r="RGW22" s="341"/>
      <c r="RGX22" s="341"/>
      <c r="RGY22" s="341"/>
      <c r="RGZ22" s="341"/>
      <c r="RHA22" s="341"/>
      <c r="RHB22" s="341"/>
      <c r="RHC22" s="341"/>
      <c r="RHD22" s="341"/>
      <c r="RHE22" s="341"/>
      <c r="RHF22" s="341"/>
      <c r="RHG22" s="341"/>
      <c r="RHH22" s="341"/>
      <c r="RHI22" s="341"/>
      <c r="RHJ22" s="341"/>
      <c r="RHK22" s="341"/>
      <c r="RHL22" s="341"/>
      <c r="RHM22" s="341"/>
      <c r="RHN22" s="341"/>
      <c r="RHO22" s="341"/>
      <c r="RHP22" s="341"/>
      <c r="RHQ22" s="341"/>
      <c r="RHR22" s="341"/>
      <c r="RHS22" s="341"/>
      <c r="RHT22" s="341"/>
      <c r="RHU22" s="341"/>
      <c r="RHV22" s="341"/>
      <c r="RHW22" s="341"/>
      <c r="RHX22" s="341"/>
      <c r="RHY22" s="341"/>
      <c r="RHZ22" s="341"/>
      <c r="RIA22" s="341"/>
      <c r="RIB22" s="341"/>
      <c r="RIC22" s="341"/>
      <c r="RID22" s="341"/>
      <c r="RIE22" s="341"/>
      <c r="RIF22" s="341"/>
      <c r="RIG22" s="341"/>
      <c r="RIH22" s="341"/>
      <c r="RII22" s="341"/>
      <c r="RIJ22" s="341"/>
      <c r="RIK22" s="341"/>
      <c r="RIL22" s="341"/>
      <c r="RIM22" s="341"/>
      <c r="RIN22" s="341"/>
      <c r="RIO22" s="341"/>
      <c r="RIP22" s="341"/>
      <c r="RIQ22" s="341"/>
      <c r="RIR22" s="341"/>
      <c r="RIS22" s="341"/>
      <c r="RIT22" s="341"/>
      <c r="RIU22" s="341"/>
      <c r="RIV22" s="341"/>
      <c r="RIW22" s="341"/>
      <c r="RIX22" s="341"/>
      <c r="RIY22" s="341"/>
      <c r="RIZ22" s="341"/>
      <c r="RJA22" s="341"/>
      <c r="RJB22" s="341"/>
      <c r="RJC22" s="341"/>
      <c r="RJD22" s="341"/>
      <c r="RJE22" s="341"/>
      <c r="RJF22" s="341"/>
      <c r="RJG22" s="341"/>
      <c r="RJH22" s="341"/>
      <c r="RJI22" s="341"/>
      <c r="RJJ22" s="341"/>
      <c r="RJK22" s="341"/>
      <c r="RJL22" s="341"/>
      <c r="RJM22" s="341"/>
      <c r="RJN22" s="341"/>
      <c r="RJO22" s="341"/>
      <c r="RJP22" s="341"/>
      <c r="RJQ22" s="341"/>
      <c r="RJR22" s="341"/>
      <c r="RJS22" s="341"/>
      <c r="RJT22" s="341"/>
      <c r="RJU22" s="341"/>
      <c r="RJV22" s="341"/>
      <c r="RJW22" s="341"/>
      <c r="RJX22" s="341"/>
      <c r="RJY22" s="341"/>
      <c r="RJZ22" s="341"/>
      <c r="RKA22" s="341"/>
      <c r="RKB22" s="341"/>
      <c r="RKC22" s="341"/>
      <c r="RKD22" s="341"/>
      <c r="RKE22" s="341"/>
      <c r="RKF22" s="341"/>
      <c r="RKG22" s="341"/>
      <c r="RKH22" s="341"/>
      <c r="RKI22" s="341"/>
      <c r="RKJ22" s="341"/>
      <c r="RKK22" s="341"/>
      <c r="RKL22" s="341"/>
      <c r="RKM22" s="341"/>
      <c r="RKN22" s="341"/>
      <c r="RKO22" s="341"/>
      <c r="RKP22" s="341"/>
      <c r="RKQ22" s="341"/>
      <c r="RKR22" s="341"/>
      <c r="RKS22" s="341"/>
      <c r="RKT22" s="341"/>
      <c r="RKU22" s="341"/>
      <c r="RKV22" s="341"/>
      <c r="RKW22" s="341"/>
      <c r="RKX22" s="341"/>
      <c r="RKY22" s="341"/>
      <c r="RKZ22" s="341"/>
      <c r="RLA22" s="341"/>
      <c r="RLB22" s="341"/>
      <c r="RLC22" s="341"/>
      <c r="RLD22" s="341"/>
      <c r="RLE22" s="341"/>
      <c r="RLF22" s="341"/>
      <c r="RLG22" s="341"/>
      <c r="RLH22" s="341"/>
      <c r="RLI22" s="341"/>
      <c r="RLJ22" s="341"/>
      <c r="RLK22" s="341"/>
      <c r="RLL22" s="341"/>
      <c r="RLM22" s="341"/>
      <c r="RLN22" s="341"/>
      <c r="RLO22" s="341"/>
      <c r="RLP22" s="341"/>
      <c r="RLQ22" s="341"/>
      <c r="RLR22" s="341"/>
      <c r="RLS22" s="341"/>
      <c r="RLT22" s="341"/>
      <c r="RLU22" s="341"/>
      <c r="RLV22" s="341"/>
      <c r="RLW22" s="341"/>
      <c r="RLX22" s="341"/>
      <c r="RLY22" s="341"/>
      <c r="RLZ22" s="341"/>
      <c r="RMA22" s="341"/>
      <c r="RMB22" s="341"/>
      <c r="RMC22" s="341"/>
      <c r="RMD22" s="341"/>
      <c r="RME22" s="341"/>
      <c r="RMF22" s="341"/>
      <c r="RMG22" s="341"/>
      <c r="RMH22" s="341"/>
      <c r="RMI22" s="341"/>
      <c r="RMJ22" s="341"/>
      <c r="RMK22" s="341"/>
      <c r="RML22" s="341"/>
      <c r="RMM22" s="341"/>
      <c r="RMN22" s="341"/>
      <c r="RMO22" s="341"/>
      <c r="RMP22" s="341"/>
      <c r="RMQ22" s="341"/>
      <c r="RMR22" s="341"/>
      <c r="RMS22" s="341"/>
      <c r="RMT22" s="341"/>
      <c r="RMU22" s="341"/>
      <c r="RMV22" s="341"/>
      <c r="RMW22" s="341"/>
      <c r="RMX22" s="341"/>
      <c r="RMY22" s="341"/>
      <c r="RMZ22" s="341"/>
      <c r="RNA22" s="341"/>
      <c r="RNB22" s="341"/>
      <c r="RNC22" s="341"/>
      <c r="RND22" s="341"/>
      <c r="RNE22" s="341"/>
      <c r="RNF22" s="341"/>
      <c r="RNG22" s="341"/>
      <c r="RNH22" s="341"/>
      <c r="RNI22" s="341"/>
      <c r="RNJ22" s="341"/>
      <c r="RNK22" s="341"/>
      <c r="RNL22" s="341"/>
      <c r="RNM22" s="341"/>
      <c r="RNN22" s="341"/>
      <c r="RNO22" s="341"/>
      <c r="RNP22" s="341"/>
      <c r="RNQ22" s="341"/>
      <c r="RNR22" s="341"/>
      <c r="RNS22" s="341"/>
      <c r="RNT22" s="341"/>
      <c r="RNU22" s="341"/>
      <c r="RNV22" s="341"/>
      <c r="RNW22" s="341"/>
      <c r="RNX22" s="341"/>
      <c r="RNY22" s="341"/>
      <c r="RNZ22" s="341"/>
      <c r="ROA22" s="341"/>
      <c r="ROB22" s="341"/>
      <c r="ROC22" s="341"/>
      <c r="ROD22" s="341"/>
      <c r="ROE22" s="341"/>
      <c r="ROF22" s="341"/>
      <c r="ROG22" s="341"/>
      <c r="ROH22" s="341"/>
      <c r="ROI22" s="341"/>
      <c r="ROJ22" s="341"/>
      <c r="ROK22" s="341"/>
      <c r="ROL22" s="341"/>
      <c r="ROM22" s="341"/>
      <c r="RON22" s="341"/>
      <c r="ROO22" s="341"/>
      <c r="ROP22" s="341"/>
      <c r="ROQ22" s="341"/>
      <c r="ROR22" s="341"/>
      <c r="ROS22" s="341"/>
      <c r="ROT22" s="341"/>
      <c r="ROU22" s="341"/>
      <c r="ROV22" s="341"/>
      <c r="ROW22" s="341"/>
      <c r="ROX22" s="341"/>
      <c r="ROY22" s="341"/>
      <c r="ROZ22" s="341"/>
      <c r="RPA22" s="341"/>
      <c r="RPB22" s="341"/>
      <c r="RPC22" s="341"/>
      <c r="RPD22" s="341"/>
      <c r="RPE22" s="341"/>
      <c r="RPF22" s="341"/>
      <c r="RPG22" s="341"/>
      <c r="RPH22" s="341"/>
      <c r="RPI22" s="341"/>
      <c r="RPJ22" s="341"/>
      <c r="RPK22" s="341"/>
      <c r="RPL22" s="341"/>
      <c r="RPM22" s="341"/>
      <c r="RPN22" s="341"/>
      <c r="RPO22" s="341"/>
      <c r="RPP22" s="341"/>
      <c r="RPQ22" s="341"/>
      <c r="RPR22" s="341"/>
      <c r="RPS22" s="341"/>
      <c r="RPT22" s="341"/>
      <c r="RPU22" s="341"/>
      <c r="RPV22" s="341"/>
      <c r="RPW22" s="341"/>
      <c r="RPX22" s="341"/>
      <c r="RPY22" s="341"/>
      <c r="RPZ22" s="341"/>
      <c r="RQA22" s="341"/>
      <c r="RQB22" s="341"/>
      <c r="RQC22" s="341"/>
      <c r="RQD22" s="341"/>
      <c r="RQE22" s="341"/>
      <c r="RQF22" s="341"/>
      <c r="RQG22" s="341"/>
      <c r="RQH22" s="341"/>
      <c r="RQI22" s="341"/>
      <c r="RQJ22" s="341"/>
      <c r="RQK22" s="341"/>
      <c r="RQL22" s="341"/>
      <c r="RQM22" s="341"/>
      <c r="RQN22" s="341"/>
      <c r="RQO22" s="341"/>
      <c r="RQP22" s="341"/>
      <c r="RQQ22" s="341"/>
      <c r="RQR22" s="341"/>
      <c r="RQS22" s="341"/>
      <c r="RQT22" s="341"/>
      <c r="RQU22" s="341"/>
      <c r="RQV22" s="341"/>
      <c r="RQW22" s="341"/>
      <c r="RQX22" s="341"/>
      <c r="RQY22" s="341"/>
      <c r="RQZ22" s="341"/>
      <c r="RRA22" s="341"/>
      <c r="RRB22" s="341"/>
      <c r="RRC22" s="341"/>
      <c r="RRD22" s="341"/>
      <c r="RRE22" s="341"/>
      <c r="RRF22" s="341"/>
      <c r="RRG22" s="341"/>
      <c r="RRH22" s="341"/>
      <c r="RRI22" s="341"/>
      <c r="RRJ22" s="341"/>
      <c r="RRK22" s="341"/>
      <c r="RRL22" s="341"/>
      <c r="RRM22" s="341"/>
      <c r="RRN22" s="341"/>
      <c r="RRO22" s="341"/>
      <c r="RRP22" s="341"/>
      <c r="RRQ22" s="341"/>
      <c r="RRR22" s="341"/>
      <c r="RRS22" s="341"/>
      <c r="RRT22" s="341"/>
      <c r="RRU22" s="341"/>
      <c r="RRV22" s="341"/>
      <c r="RRW22" s="341"/>
      <c r="RRX22" s="341"/>
      <c r="RRY22" s="341"/>
      <c r="RRZ22" s="341"/>
      <c r="RSA22" s="341"/>
      <c r="RSB22" s="341"/>
      <c r="RSC22" s="341"/>
      <c r="RSD22" s="341"/>
      <c r="RSE22" s="341"/>
      <c r="RSF22" s="341"/>
      <c r="RSG22" s="341"/>
      <c r="RSH22" s="341"/>
      <c r="RSI22" s="341"/>
      <c r="RSJ22" s="341"/>
      <c r="RSK22" s="341"/>
      <c r="RSL22" s="341"/>
      <c r="RSM22" s="341"/>
      <c r="RSN22" s="341"/>
      <c r="RSO22" s="341"/>
      <c r="RSP22" s="341"/>
      <c r="RSQ22" s="341"/>
      <c r="RSR22" s="341"/>
      <c r="RSS22" s="341"/>
      <c r="RST22" s="341"/>
      <c r="RSU22" s="341"/>
      <c r="RSV22" s="341"/>
      <c r="RSW22" s="341"/>
      <c r="RSX22" s="341"/>
      <c r="RSY22" s="341"/>
      <c r="RSZ22" s="341"/>
      <c r="RTA22" s="341"/>
      <c r="RTB22" s="341"/>
      <c r="RTC22" s="341"/>
      <c r="RTD22" s="341"/>
      <c r="RTE22" s="341"/>
      <c r="RTF22" s="341"/>
      <c r="RTG22" s="341"/>
      <c r="RTH22" s="341"/>
      <c r="RTI22" s="341"/>
      <c r="RTJ22" s="341"/>
      <c r="RTK22" s="341"/>
      <c r="RTL22" s="341"/>
      <c r="RTM22" s="341"/>
      <c r="RTN22" s="341"/>
      <c r="RTO22" s="341"/>
      <c r="RTP22" s="341"/>
      <c r="RTQ22" s="341"/>
      <c r="RTR22" s="341"/>
      <c r="RTS22" s="341"/>
      <c r="RTT22" s="341"/>
      <c r="RTU22" s="341"/>
      <c r="RTV22" s="341"/>
      <c r="RTW22" s="341"/>
      <c r="RTX22" s="341"/>
      <c r="RTY22" s="341"/>
      <c r="RTZ22" s="341"/>
      <c r="RUA22" s="341"/>
      <c r="RUB22" s="341"/>
      <c r="RUC22" s="341"/>
      <c r="RUD22" s="341"/>
      <c r="RUE22" s="341"/>
      <c r="RUF22" s="341"/>
      <c r="RUG22" s="341"/>
      <c r="RUH22" s="341"/>
      <c r="RUI22" s="341"/>
      <c r="RUJ22" s="341"/>
      <c r="RUK22" s="341"/>
      <c r="RUL22" s="341"/>
      <c r="RUM22" s="341"/>
      <c r="RUN22" s="341"/>
      <c r="RUO22" s="341"/>
      <c r="RUP22" s="341"/>
      <c r="RUQ22" s="341"/>
      <c r="RUR22" s="341"/>
      <c r="RUS22" s="341"/>
      <c r="RUT22" s="341"/>
      <c r="RUU22" s="341"/>
      <c r="RUV22" s="341"/>
      <c r="RUW22" s="341"/>
      <c r="RUX22" s="341"/>
      <c r="RUY22" s="341"/>
      <c r="RUZ22" s="341"/>
      <c r="RVA22" s="341"/>
      <c r="RVB22" s="341"/>
      <c r="RVC22" s="341"/>
      <c r="RVD22" s="341"/>
      <c r="RVE22" s="341"/>
      <c r="RVF22" s="341"/>
      <c r="RVG22" s="341"/>
      <c r="RVH22" s="341"/>
      <c r="RVI22" s="341"/>
      <c r="RVJ22" s="341"/>
      <c r="RVK22" s="341"/>
      <c r="RVL22" s="341"/>
      <c r="RVM22" s="341"/>
      <c r="RVN22" s="341"/>
      <c r="RVO22" s="341"/>
      <c r="RVP22" s="341"/>
      <c r="RVQ22" s="341"/>
      <c r="RVR22" s="341"/>
      <c r="RVS22" s="341"/>
      <c r="RVT22" s="341"/>
      <c r="RVU22" s="341"/>
      <c r="RVV22" s="341"/>
      <c r="RVW22" s="341"/>
      <c r="RVX22" s="341"/>
      <c r="RVY22" s="341"/>
      <c r="RVZ22" s="341"/>
      <c r="RWA22" s="341"/>
      <c r="RWB22" s="341"/>
      <c r="RWC22" s="341"/>
      <c r="RWD22" s="341"/>
      <c r="RWE22" s="341"/>
      <c r="RWF22" s="341"/>
      <c r="RWG22" s="341"/>
      <c r="RWH22" s="341"/>
      <c r="RWI22" s="341"/>
      <c r="RWJ22" s="341"/>
      <c r="RWK22" s="341"/>
      <c r="RWL22" s="341"/>
      <c r="RWM22" s="341"/>
      <c r="RWN22" s="341"/>
      <c r="RWO22" s="341"/>
      <c r="RWP22" s="341"/>
      <c r="RWQ22" s="341"/>
      <c r="RWR22" s="341"/>
      <c r="RWS22" s="341"/>
      <c r="RWT22" s="341"/>
      <c r="RWU22" s="341"/>
      <c r="RWV22" s="341"/>
      <c r="RWW22" s="341"/>
      <c r="RWX22" s="341"/>
      <c r="RWY22" s="341"/>
      <c r="RWZ22" s="341"/>
      <c r="RXA22" s="341"/>
      <c r="RXB22" s="341"/>
      <c r="RXC22" s="341"/>
      <c r="RXD22" s="341"/>
      <c r="RXE22" s="341"/>
      <c r="RXF22" s="341"/>
      <c r="RXG22" s="341"/>
      <c r="RXH22" s="341"/>
      <c r="RXI22" s="341"/>
      <c r="RXJ22" s="341"/>
      <c r="RXK22" s="341"/>
      <c r="RXL22" s="341"/>
      <c r="RXM22" s="341"/>
      <c r="RXN22" s="341"/>
      <c r="RXO22" s="341"/>
      <c r="RXP22" s="341"/>
      <c r="RXQ22" s="341"/>
      <c r="RXR22" s="341"/>
      <c r="RXS22" s="341"/>
      <c r="RXT22" s="341"/>
      <c r="RXU22" s="341"/>
      <c r="RXV22" s="341"/>
      <c r="RXW22" s="341"/>
      <c r="RXX22" s="341"/>
      <c r="RXY22" s="341"/>
      <c r="RXZ22" s="341"/>
      <c r="RYA22" s="341"/>
      <c r="RYB22" s="341"/>
      <c r="RYC22" s="341"/>
      <c r="RYD22" s="341"/>
      <c r="RYE22" s="341"/>
      <c r="RYF22" s="341"/>
      <c r="RYG22" s="341"/>
      <c r="RYH22" s="341"/>
      <c r="RYI22" s="341"/>
      <c r="RYJ22" s="341"/>
      <c r="RYK22" s="341"/>
      <c r="RYL22" s="341"/>
      <c r="RYM22" s="341"/>
      <c r="RYN22" s="341"/>
      <c r="RYO22" s="341"/>
      <c r="RYP22" s="341"/>
      <c r="RYQ22" s="341"/>
      <c r="RYR22" s="341"/>
      <c r="RYS22" s="341"/>
      <c r="RYT22" s="341"/>
      <c r="RYU22" s="341"/>
      <c r="RYV22" s="341"/>
      <c r="RYW22" s="341"/>
      <c r="RYX22" s="341"/>
      <c r="RYY22" s="341"/>
      <c r="RYZ22" s="341"/>
      <c r="RZA22" s="341"/>
      <c r="RZB22" s="341"/>
      <c r="RZC22" s="341"/>
      <c r="RZD22" s="341"/>
      <c r="RZE22" s="341"/>
      <c r="RZF22" s="341"/>
      <c r="RZG22" s="341"/>
      <c r="RZH22" s="341"/>
      <c r="RZI22" s="341"/>
      <c r="RZJ22" s="341"/>
      <c r="RZK22" s="341"/>
      <c r="RZL22" s="341"/>
      <c r="RZM22" s="341"/>
      <c r="RZN22" s="341"/>
      <c r="RZO22" s="341"/>
      <c r="RZP22" s="341"/>
      <c r="RZQ22" s="341"/>
      <c r="RZR22" s="341"/>
      <c r="RZS22" s="341"/>
      <c r="RZT22" s="341"/>
      <c r="RZU22" s="341"/>
      <c r="RZV22" s="341"/>
      <c r="RZW22" s="341"/>
      <c r="RZX22" s="341"/>
      <c r="RZY22" s="341"/>
      <c r="RZZ22" s="341"/>
      <c r="SAA22" s="341"/>
      <c r="SAB22" s="341"/>
      <c r="SAC22" s="341"/>
      <c r="SAD22" s="341"/>
      <c r="SAE22" s="341"/>
      <c r="SAF22" s="341"/>
      <c r="SAG22" s="341"/>
      <c r="SAH22" s="341"/>
      <c r="SAI22" s="341"/>
      <c r="SAJ22" s="341"/>
      <c r="SAK22" s="341"/>
      <c r="SAL22" s="341"/>
      <c r="SAM22" s="341"/>
      <c r="SAN22" s="341"/>
      <c r="SAO22" s="341"/>
      <c r="SAP22" s="341"/>
      <c r="SAQ22" s="341"/>
      <c r="SAR22" s="341"/>
      <c r="SAS22" s="341"/>
      <c r="SAT22" s="341"/>
      <c r="SAU22" s="341"/>
      <c r="SAV22" s="341"/>
      <c r="SAW22" s="341"/>
      <c r="SAX22" s="341"/>
      <c r="SAY22" s="341"/>
      <c r="SAZ22" s="341"/>
      <c r="SBA22" s="341"/>
      <c r="SBB22" s="341"/>
      <c r="SBC22" s="341"/>
      <c r="SBD22" s="341"/>
      <c r="SBE22" s="341"/>
      <c r="SBF22" s="341"/>
      <c r="SBG22" s="341"/>
      <c r="SBH22" s="341"/>
      <c r="SBI22" s="341"/>
      <c r="SBJ22" s="341"/>
      <c r="SBK22" s="341"/>
      <c r="SBL22" s="341"/>
      <c r="SBM22" s="341"/>
      <c r="SBN22" s="341"/>
      <c r="SBO22" s="341"/>
      <c r="SBP22" s="341"/>
      <c r="SBQ22" s="341"/>
      <c r="SBR22" s="341"/>
      <c r="SBS22" s="341"/>
      <c r="SBT22" s="341"/>
      <c r="SBU22" s="341"/>
      <c r="SBV22" s="341"/>
      <c r="SBW22" s="341"/>
      <c r="SBX22" s="341"/>
      <c r="SBY22" s="341"/>
      <c r="SBZ22" s="341"/>
      <c r="SCA22" s="341"/>
      <c r="SCB22" s="341"/>
      <c r="SCC22" s="341"/>
      <c r="SCD22" s="341"/>
      <c r="SCE22" s="341"/>
      <c r="SCF22" s="341"/>
      <c r="SCG22" s="341"/>
      <c r="SCH22" s="341"/>
      <c r="SCI22" s="341"/>
      <c r="SCJ22" s="341"/>
      <c r="SCK22" s="341"/>
      <c r="SCL22" s="341"/>
      <c r="SCM22" s="341"/>
      <c r="SCN22" s="341"/>
      <c r="SCO22" s="341"/>
      <c r="SCP22" s="341"/>
      <c r="SCQ22" s="341"/>
      <c r="SCR22" s="341"/>
      <c r="SCS22" s="341"/>
      <c r="SCT22" s="341"/>
      <c r="SCU22" s="341"/>
      <c r="SCV22" s="341"/>
      <c r="SCW22" s="341"/>
      <c r="SCX22" s="341"/>
      <c r="SCY22" s="341"/>
      <c r="SCZ22" s="341"/>
      <c r="SDA22" s="341"/>
      <c r="SDB22" s="341"/>
      <c r="SDC22" s="341"/>
      <c r="SDD22" s="341"/>
      <c r="SDE22" s="341"/>
      <c r="SDF22" s="341"/>
      <c r="SDG22" s="341"/>
      <c r="SDH22" s="341"/>
      <c r="SDI22" s="341"/>
      <c r="SDJ22" s="341"/>
      <c r="SDK22" s="341"/>
      <c r="SDL22" s="341"/>
      <c r="SDM22" s="341"/>
      <c r="SDN22" s="341"/>
      <c r="SDO22" s="341"/>
      <c r="SDP22" s="341"/>
      <c r="SDQ22" s="341"/>
      <c r="SDR22" s="341"/>
      <c r="SDS22" s="341"/>
      <c r="SDT22" s="341"/>
      <c r="SDU22" s="341"/>
      <c r="SDV22" s="341"/>
      <c r="SDW22" s="341"/>
      <c r="SDX22" s="341"/>
      <c r="SDY22" s="341"/>
      <c r="SDZ22" s="341"/>
      <c r="SEA22" s="341"/>
      <c r="SEB22" s="341"/>
      <c r="SEC22" s="341"/>
      <c r="SED22" s="341"/>
      <c r="SEE22" s="341"/>
      <c r="SEF22" s="341"/>
      <c r="SEG22" s="341"/>
      <c r="SEH22" s="341"/>
      <c r="SEI22" s="341"/>
      <c r="SEJ22" s="341"/>
      <c r="SEK22" s="341"/>
      <c r="SEL22" s="341"/>
      <c r="SEM22" s="341"/>
      <c r="SEN22" s="341"/>
      <c r="SEO22" s="341"/>
      <c r="SEP22" s="341"/>
      <c r="SEQ22" s="341"/>
      <c r="SER22" s="341"/>
      <c r="SES22" s="341"/>
      <c r="SET22" s="341"/>
      <c r="SEU22" s="341"/>
      <c r="SEV22" s="341"/>
      <c r="SEW22" s="341"/>
      <c r="SEX22" s="341"/>
      <c r="SEY22" s="341"/>
      <c r="SEZ22" s="341"/>
      <c r="SFA22" s="341"/>
      <c r="SFB22" s="341"/>
      <c r="SFC22" s="341"/>
      <c r="SFD22" s="341"/>
      <c r="SFE22" s="341"/>
      <c r="SFF22" s="341"/>
      <c r="SFG22" s="341"/>
      <c r="SFH22" s="341"/>
      <c r="SFI22" s="341"/>
      <c r="SFJ22" s="341"/>
      <c r="SFK22" s="341"/>
      <c r="SFL22" s="341"/>
      <c r="SFM22" s="341"/>
      <c r="SFN22" s="341"/>
      <c r="SFO22" s="341"/>
      <c r="SFP22" s="341"/>
      <c r="SFQ22" s="341"/>
      <c r="SFR22" s="341"/>
      <c r="SFS22" s="341"/>
      <c r="SFT22" s="341"/>
      <c r="SFU22" s="341"/>
      <c r="SFV22" s="341"/>
      <c r="SFW22" s="341"/>
      <c r="SFX22" s="341"/>
      <c r="SFY22" s="341"/>
      <c r="SFZ22" s="341"/>
      <c r="SGA22" s="341"/>
      <c r="SGB22" s="341"/>
      <c r="SGC22" s="341"/>
      <c r="SGD22" s="341"/>
      <c r="SGE22" s="341"/>
      <c r="SGF22" s="341"/>
      <c r="SGG22" s="341"/>
      <c r="SGH22" s="341"/>
      <c r="SGI22" s="341"/>
      <c r="SGJ22" s="341"/>
      <c r="SGK22" s="341"/>
      <c r="SGL22" s="341"/>
      <c r="SGM22" s="341"/>
      <c r="SGN22" s="341"/>
      <c r="SGO22" s="341"/>
      <c r="SGP22" s="341"/>
      <c r="SGQ22" s="341"/>
      <c r="SGR22" s="341"/>
      <c r="SGS22" s="341"/>
      <c r="SGT22" s="341"/>
      <c r="SGU22" s="341"/>
      <c r="SGV22" s="341"/>
      <c r="SGW22" s="341"/>
      <c r="SGX22" s="341"/>
      <c r="SGY22" s="341"/>
      <c r="SGZ22" s="341"/>
      <c r="SHA22" s="341"/>
      <c r="SHB22" s="341"/>
      <c r="SHC22" s="341"/>
      <c r="SHD22" s="341"/>
      <c r="SHE22" s="341"/>
      <c r="SHF22" s="341"/>
      <c r="SHG22" s="341"/>
      <c r="SHH22" s="341"/>
      <c r="SHI22" s="341"/>
      <c r="SHJ22" s="341"/>
      <c r="SHK22" s="341"/>
      <c r="SHL22" s="341"/>
      <c r="SHM22" s="341"/>
      <c r="SHN22" s="341"/>
      <c r="SHO22" s="341"/>
      <c r="SHP22" s="341"/>
      <c r="SHQ22" s="341"/>
      <c r="SHR22" s="341"/>
      <c r="SHS22" s="341"/>
      <c r="SHT22" s="341"/>
      <c r="SHU22" s="341"/>
      <c r="SHV22" s="341"/>
      <c r="SHW22" s="341"/>
      <c r="SHX22" s="341"/>
      <c r="SHY22" s="341"/>
      <c r="SHZ22" s="341"/>
      <c r="SIA22" s="341"/>
      <c r="SIB22" s="341"/>
      <c r="SIC22" s="341"/>
      <c r="SID22" s="341"/>
      <c r="SIE22" s="341"/>
      <c r="SIF22" s="341"/>
      <c r="SIG22" s="341"/>
      <c r="SIH22" s="341"/>
      <c r="SII22" s="341"/>
      <c r="SIJ22" s="341"/>
      <c r="SIK22" s="341"/>
      <c r="SIL22" s="341"/>
      <c r="SIM22" s="341"/>
      <c r="SIN22" s="341"/>
      <c r="SIO22" s="341"/>
      <c r="SIP22" s="341"/>
      <c r="SIQ22" s="341"/>
      <c r="SIR22" s="341"/>
      <c r="SIS22" s="341"/>
      <c r="SIT22" s="341"/>
      <c r="SIU22" s="341"/>
      <c r="SIV22" s="341"/>
      <c r="SIW22" s="341"/>
      <c r="SIX22" s="341"/>
      <c r="SIY22" s="341"/>
      <c r="SIZ22" s="341"/>
      <c r="SJA22" s="341"/>
      <c r="SJB22" s="341"/>
      <c r="SJC22" s="341"/>
      <c r="SJD22" s="341"/>
      <c r="SJE22" s="341"/>
      <c r="SJF22" s="341"/>
      <c r="SJG22" s="341"/>
      <c r="SJH22" s="341"/>
      <c r="SJI22" s="341"/>
      <c r="SJJ22" s="341"/>
      <c r="SJK22" s="341"/>
      <c r="SJL22" s="341"/>
      <c r="SJM22" s="341"/>
      <c r="SJN22" s="341"/>
      <c r="SJO22" s="341"/>
      <c r="SJP22" s="341"/>
      <c r="SJQ22" s="341"/>
      <c r="SJR22" s="341"/>
      <c r="SJS22" s="341"/>
      <c r="SJT22" s="341"/>
      <c r="SJU22" s="341"/>
      <c r="SJV22" s="341"/>
      <c r="SJW22" s="341"/>
      <c r="SJX22" s="341"/>
      <c r="SJY22" s="341"/>
      <c r="SJZ22" s="341"/>
      <c r="SKA22" s="341"/>
      <c r="SKB22" s="341"/>
      <c r="SKC22" s="341"/>
      <c r="SKD22" s="341"/>
      <c r="SKE22" s="341"/>
      <c r="SKF22" s="341"/>
      <c r="SKG22" s="341"/>
      <c r="SKH22" s="341"/>
      <c r="SKI22" s="341"/>
      <c r="SKJ22" s="341"/>
      <c r="SKK22" s="341"/>
      <c r="SKL22" s="341"/>
      <c r="SKM22" s="341"/>
      <c r="SKN22" s="341"/>
      <c r="SKO22" s="341"/>
      <c r="SKP22" s="341"/>
      <c r="SKQ22" s="341"/>
      <c r="SKR22" s="341"/>
      <c r="SKS22" s="341"/>
      <c r="SKT22" s="341"/>
      <c r="SKU22" s="341"/>
      <c r="SKV22" s="341"/>
      <c r="SKW22" s="341"/>
      <c r="SKX22" s="341"/>
      <c r="SKY22" s="341"/>
      <c r="SKZ22" s="341"/>
      <c r="SLA22" s="341"/>
      <c r="SLB22" s="341"/>
      <c r="SLC22" s="341"/>
      <c r="SLD22" s="341"/>
      <c r="SLE22" s="341"/>
      <c r="SLF22" s="341"/>
      <c r="SLG22" s="341"/>
      <c r="SLH22" s="341"/>
      <c r="SLI22" s="341"/>
      <c r="SLJ22" s="341"/>
      <c r="SLK22" s="341"/>
      <c r="SLL22" s="341"/>
      <c r="SLM22" s="341"/>
      <c r="SLN22" s="341"/>
      <c r="SLO22" s="341"/>
      <c r="SLP22" s="341"/>
      <c r="SLQ22" s="341"/>
      <c r="SLR22" s="341"/>
      <c r="SLS22" s="341"/>
      <c r="SLT22" s="341"/>
      <c r="SLU22" s="341"/>
      <c r="SLV22" s="341"/>
      <c r="SLW22" s="341"/>
      <c r="SLX22" s="341"/>
      <c r="SLY22" s="341"/>
      <c r="SLZ22" s="341"/>
      <c r="SMA22" s="341"/>
      <c r="SMB22" s="341"/>
      <c r="SMC22" s="341"/>
      <c r="SMD22" s="341"/>
      <c r="SME22" s="341"/>
      <c r="SMF22" s="341"/>
      <c r="SMG22" s="341"/>
      <c r="SMH22" s="341"/>
      <c r="SMI22" s="341"/>
      <c r="SMJ22" s="341"/>
      <c r="SMK22" s="341"/>
      <c r="SML22" s="341"/>
      <c r="SMM22" s="341"/>
      <c r="SMN22" s="341"/>
      <c r="SMO22" s="341"/>
      <c r="SMP22" s="341"/>
      <c r="SMQ22" s="341"/>
      <c r="SMR22" s="341"/>
      <c r="SMS22" s="341"/>
      <c r="SMT22" s="341"/>
      <c r="SMU22" s="341"/>
      <c r="SMV22" s="341"/>
      <c r="SMW22" s="341"/>
      <c r="SMX22" s="341"/>
      <c r="SMY22" s="341"/>
      <c r="SMZ22" s="341"/>
      <c r="SNA22" s="341"/>
      <c r="SNB22" s="341"/>
      <c r="SNC22" s="341"/>
      <c r="SND22" s="341"/>
      <c r="SNE22" s="341"/>
      <c r="SNF22" s="341"/>
      <c r="SNG22" s="341"/>
      <c r="SNH22" s="341"/>
      <c r="SNI22" s="341"/>
      <c r="SNJ22" s="341"/>
      <c r="SNK22" s="341"/>
      <c r="SNL22" s="341"/>
      <c r="SNM22" s="341"/>
      <c r="SNN22" s="341"/>
      <c r="SNO22" s="341"/>
      <c r="SNP22" s="341"/>
      <c r="SNQ22" s="341"/>
      <c r="SNR22" s="341"/>
      <c r="SNS22" s="341"/>
      <c r="SNT22" s="341"/>
      <c r="SNU22" s="341"/>
      <c r="SNV22" s="341"/>
      <c r="SNW22" s="341"/>
      <c r="SNX22" s="341"/>
      <c r="SNY22" s="341"/>
      <c r="SNZ22" s="341"/>
      <c r="SOA22" s="341"/>
      <c r="SOB22" s="341"/>
      <c r="SOC22" s="341"/>
      <c r="SOD22" s="341"/>
      <c r="SOE22" s="341"/>
      <c r="SOF22" s="341"/>
      <c r="SOG22" s="341"/>
      <c r="SOH22" s="341"/>
      <c r="SOI22" s="341"/>
      <c r="SOJ22" s="341"/>
      <c r="SOK22" s="341"/>
      <c r="SOL22" s="341"/>
      <c r="SOM22" s="341"/>
      <c r="SON22" s="341"/>
      <c r="SOO22" s="341"/>
      <c r="SOP22" s="341"/>
      <c r="SOQ22" s="341"/>
      <c r="SOR22" s="341"/>
      <c r="SOS22" s="341"/>
      <c r="SOT22" s="341"/>
      <c r="SOU22" s="341"/>
      <c r="SOV22" s="341"/>
      <c r="SOW22" s="341"/>
      <c r="SOX22" s="341"/>
      <c r="SOY22" s="341"/>
      <c r="SOZ22" s="341"/>
      <c r="SPA22" s="341"/>
      <c r="SPB22" s="341"/>
      <c r="SPC22" s="341"/>
      <c r="SPD22" s="341"/>
      <c r="SPE22" s="341"/>
      <c r="SPF22" s="341"/>
      <c r="SPG22" s="341"/>
      <c r="SPH22" s="341"/>
      <c r="SPI22" s="341"/>
      <c r="SPJ22" s="341"/>
      <c r="SPK22" s="341"/>
      <c r="SPL22" s="341"/>
      <c r="SPM22" s="341"/>
      <c r="SPN22" s="341"/>
      <c r="SPO22" s="341"/>
      <c r="SPP22" s="341"/>
      <c r="SPQ22" s="341"/>
      <c r="SPR22" s="341"/>
      <c r="SPS22" s="341"/>
      <c r="SPT22" s="341"/>
      <c r="SPU22" s="341"/>
      <c r="SPV22" s="341"/>
      <c r="SPW22" s="341"/>
      <c r="SPX22" s="341"/>
      <c r="SPY22" s="341"/>
      <c r="SPZ22" s="341"/>
      <c r="SQA22" s="341"/>
      <c r="SQB22" s="341"/>
      <c r="SQC22" s="341"/>
      <c r="SQD22" s="341"/>
      <c r="SQE22" s="341"/>
      <c r="SQF22" s="341"/>
      <c r="SQG22" s="341"/>
      <c r="SQH22" s="341"/>
      <c r="SQI22" s="341"/>
      <c r="SQJ22" s="341"/>
      <c r="SQK22" s="341"/>
      <c r="SQL22" s="341"/>
      <c r="SQM22" s="341"/>
      <c r="SQN22" s="341"/>
      <c r="SQO22" s="341"/>
      <c r="SQP22" s="341"/>
      <c r="SQQ22" s="341"/>
      <c r="SQR22" s="341"/>
      <c r="SQS22" s="341"/>
      <c r="SQT22" s="341"/>
      <c r="SQU22" s="341"/>
      <c r="SQV22" s="341"/>
      <c r="SQW22" s="341"/>
      <c r="SQX22" s="341"/>
      <c r="SQY22" s="341"/>
      <c r="SQZ22" s="341"/>
      <c r="SRA22" s="341"/>
      <c r="SRB22" s="341"/>
      <c r="SRC22" s="341"/>
      <c r="SRD22" s="341"/>
      <c r="SRE22" s="341"/>
      <c r="SRF22" s="341"/>
      <c r="SRG22" s="341"/>
      <c r="SRH22" s="341"/>
      <c r="SRI22" s="341"/>
      <c r="SRJ22" s="341"/>
      <c r="SRK22" s="341"/>
      <c r="SRL22" s="341"/>
      <c r="SRM22" s="341"/>
      <c r="SRN22" s="341"/>
      <c r="SRO22" s="341"/>
      <c r="SRP22" s="341"/>
      <c r="SRQ22" s="341"/>
      <c r="SRR22" s="341"/>
      <c r="SRS22" s="341"/>
      <c r="SRT22" s="341"/>
      <c r="SRU22" s="341"/>
      <c r="SRV22" s="341"/>
      <c r="SRW22" s="341"/>
      <c r="SRX22" s="341"/>
      <c r="SRY22" s="341"/>
      <c r="SRZ22" s="341"/>
      <c r="SSA22" s="341"/>
      <c r="SSB22" s="341"/>
      <c r="SSC22" s="341"/>
      <c r="SSD22" s="341"/>
      <c r="SSE22" s="341"/>
      <c r="SSF22" s="341"/>
      <c r="SSG22" s="341"/>
      <c r="SSH22" s="341"/>
      <c r="SSI22" s="341"/>
      <c r="SSJ22" s="341"/>
      <c r="SSK22" s="341"/>
      <c r="SSL22" s="341"/>
      <c r="SSM22" s="341"/>
      <c r="SSN22" s="341"/>
      <c r="SSO22" s="341"/>
      <c r="SSP22" s="341"/>
      <c r="SSQ22" s="341"/>
      <c r="SSR22" s="341"/>
      <c r="SSS22" s="341"/>
      <c r="SST22" s="341"/>
      <c r="SSU22" s="341"/>
      <c r="SSV22" s="341"/>
      <c r="SSW22" s="341"/>
      <c r="SSX22" s="341"/>
      <c r="SSY22" s="341"/>
      <c r="SSZ22" s="341"/>
      <c r="STA22" s="341"/>
      <c r="STB22" s="341"/>
      <c r="STC22" s="341"/>
      <c r="STD22" s="341"/>
      <c r="STE22" s="341"/>
      <c r="STF22" s="341"/>
      <c r="STG22" s="341"/>
      <c r="STH22" s="341"/>
      <c r="STI22" s="341"/>
      <c r="STJ22" s="341"/>
      <c r="STK22" s="341"/>
      <c r="STL22" s="341"/>
      <c r="STM22" s="341"/>
      <c r="STN22" s="341"/>
      <c r="STO22" s="341"/>
      <c r="STP22" s="341"/>
      <c r="STQ22" s="341"/>
      <c r="STR22" s="341"/>
      <c r="STS22" s="341"/>
      <c r="STT22" s="341"/>
      <c r="STU22" s="341"/>
      <c r="STV22" s="341"/>
      <c r="STW22" s="341"/>
      <c r="STX22" s="341"/>
      <c r="STY22" s="341"/>
      <c r="STZ22" s="341"/>
      <c r="SUA22" s="341"/>
      <c r="SUB22" s="341"/>
      <c r="SUC22" s="341"/>
      <c r="SUD22" s="341"/>
      <c r="SUE22" s="341"/>
      <c r="SUF22" s="341"/>
      <c r="SUG22" s="341"/>
      <c r="SUH22" s="341"/>
      <c r="SUI22" s="341"/>
      <c r="SUJ22" s="341"/>
      <c r="SUK22" s="341"/>
      <c r="SUL22" s="341"/>
      <c r="SUM22" s="341"/>
      <c r="SUN22" s="341"/>
      <c r="SUO22" s="341"/>
      <c r="SUP22" s="341"/>
      <c r="SUQ22" s="341"/>
      <c r="SUR22" s="341"/>
      <c r="SUS22" s="341"/>
      <c r="SUT22" s="341"/>
      <c r="SUU22" s="341"/>
      <c r="SUV22" s="341"/>
      <c r="SUW22" s="341"/>
      <c r="SUX22" s="341"/>
      <c r="SUY22" s="341"/>
      <c r="SUZ22" s="341"/>
      <c r="SVA22" s="341"/>
      <c r="SVB22" s="341"/>
      <c r="SVC22" s="341"/>
      <c r="SVD22" s="341"/>
      <c r="SVE22" s="341"/>
      <c r="SVF22" s="341"/>
      <c r="SVG22" s="341"/>
      <c r="SVH22" s="341"/>
      <c r="SVI22" s="341"/>
      <c r="SVJ22" s="341"/>
      <c r="SVK22" s="341"/>
      <c r="SVL22" s="341"/>
      <c r="SVM22" s="341"/>
      <c r="SVN22" s="341"/>
      <c r="SVO22" s="341"/>
      <c r="SVP22" s="341"/>
      <c r="SVQ22" s="341"/>
      <c r="SVR22" s="341"/>
      <c r="SVS22" s="341"/>
      <c r="SVT22" s="341"/>
      <c r="SVU22" s="341"/>
      <c r="SVV22" s="341"/>
      <c r="SVW22" s="341"/>
      <c r="SVX22" s="341"/>
      <c r="SVY22" s="341"/>
      <c r="SVZ22" s="341"/>
      <c r="SWA22" s="341"/>
      <c r="SWB22" s="341"/>
      <c r="SWC22" s="341"/>
      <c r="SWD22" s="341"/>
      <c r="SWE22" s="341"/>
      <c r="SWF22" s="341"/>
      <c r="SWG22" s="341"/>
      <c r="SWH22" s="341"/>
      <c r="SWI22" s="341"/>
      <c r="SWJ22" s="341"/>
      <c r="SWK22" s="341"/>
      <c r="SWL22" s="341"/>
      <c r="SWM22" s="341"/>
      <c r="SWN22" s="341"/>
      <c r="SWO22" s="341"/>
      <c r="SWP22" s="341"/>
      <c r="SWQ22" s="341"/>
      <c r="SWR22" s="341"/>
      <c r="SWS22" s="341"/>
      <c r="SWT22" s="341"/>
      <c r="SWU22" s="341"/>
      <c r="SWV22" s="341"/>
      <c r="SWW22" s="341"/>
      <c r="SWX22" s="341"/>
      <c r="SWY22" s="341"/>
      <c r="SWZ22" s="341"/>
      <c r="SXA22" s="341"/>
      <c r="SXB22" s="341"/>
      <c r="SXC22" s="341"/>
      <c r="SXD22" s="341"/>
      <c r="SXE22" s="341"/>
      <c r="SXF22" s="341"/>
      <c r="SXG22" s="341"/>
      <c r="SXH22" s="341"/>
      <c r="SXI22" s="341"/>
      <c r="SXJ22" s="341"/>
      <c r="SXK22" s="341"/>
      <c r="SXL22" s="341"/>
      <c r="SXM22" s="341"/>
      <c r="SXN22" s="341"/>
      <c r="SXO22" s="341"/>
      <c r="SXP22" s="341"/>
      <c r="SXQ22" s="341"/>
      <c r="SXR22" s="341"/>
      <c r="SXS22" s="341"/>
      <c r="SXT22" s="341"/>
      <c r="SXU22" s="341"/>
      <c r="SXV22" s="341"/>
      <c r="SXW22" s="341"/>
      <c r="SXX22" s="341"/>
      <c r="SXY22" s="341"/>
      <c r="SXZ22" s="341"/>
      <c r="SYA22" s="341"/>
      <c r="SYB22" s="341"/>
      <c r="SYC22" s="341"/>
      <c r="SYD22" s="341"/>
      <c r="SYE22" s="341"/>
      <c r="SYF22" s="341"/>
      <c r="SYG22" s="341"/>
      <c r="SYH22" s="341"/>
      <c r="SYI22" s="341"/>
      <c r="SYJ22" s="341"/>
      <c r="SYK22" s="341"/>
      <c r="SYL22" s="341"/>
      <c r="SYM22" s="341"/>
      <c r="SYN22" s="341"/>
      <c r="SYO22" s="341"/>
      <c r="SYP22" s="341"/>
      <c r="SYQ22" s="341"/>
      <c r="SYR22" s="341"/>
      <c r="SYS22" s="341"/>
      <c r="SYT22" s="341"/>
      <c r="SYU22" s="341"/>
      <c r="SYV22" s="341"/>
      <c r="SYW22" s="341"/>
      <c r="SYX22" s="341"/>
      <c r="SYY22" s="341"/>
      <c r="SYZ22" s="341"/>
      <c r="SZA22" s="341"/>
      <c r="SZB22" s="341"/>
      <c r="SZC22" s="341"/>
      <c r="SZD22" s="341"/>
      <c r="SZE22" s="341"/>
      <c r="SZF22" s="341"/>
      <c r="SZG22" s="341"/>
      <c r="SZH22" s="341"/>
      <c r="SZI22" s="341"/>
      <c r="SZJ22" s="341"/>
      <c r="SZK22" s="341"/>
      <c r="SZL22" s="341"/>
      <c r="SZM22" s="341"/>
      <c r="SZN22" s="341"/>
      <c r="SZO22" s="341"/>
      <c r="SZP22" s="341"/>
      <c r="SZQ22" s="341"/>
      <c r="SZR22" s="341"/>
      <c r="SZS22" s="341"/>
      <c r="SZT22" s="341"/>
      <c r="SZU22" s="341"/>
      <c r="SZV22" s="341"/>
      <c r="SZW22" s="341"/>
      <c r="SZX22" s="341"/>
      <c r="SZY22" s="341"/>
      <c r="SZZ22" s="341"/>
      <c r="TAA22" s="341"/>
      <c r="TAB22" s="341"/>
      <c r="TAC22" s="341"/>
      <c r="TAD22" s="341"/>
      <c r="TAE22" s="341"/>
      <c r="TAF22" s="341"/>
      <c r="TAG22" s="341"/>
      <c r="TAH22" s="341"/>
      <c r="TAI22" s="341"/>
      <c r="TAJ22" s="341"/>
      <c r="TAK22" s="341"/>
      <c r="TAL22" s="341"/>
      <c r="TAM22" s="341"/>
      <c r="TAN22" s="341"/>
      <c r="TAO22" s="341"/>
      <c r="TAP22" s="341"/>
      <c r="TAQ22" s="341"/>
      <c r="TAR22" s="341"/>
      <c r="TAS22" s="341"/>
      <c r="TAT22" s="341"/>
      <c r="TAU22" s="341"/>
      <c r="TAV22" s="341"/>
      <c r="TAW22" s="341"/>
      <c r="TAX22" s="341"/>
      <c r="TAY22" s="341"/>
      <c r="TAZ22" s="341"/>
      <c r="TBA22" s="341"/>
      <c r="TBB22" s="341"/>
      <c r="TBC22" s="341"/>
      <c r="TBD22" s="341"/>
      <c r="TBE22" s="341"/>
      <c r="TBF22" s="341"/>
      <c r="TBG22" s="341"/>
      <c r="TBH22" s="341"/>
      <c r="TBI22" s="341"/>
      <c r="TBJ22" s="341"/>
      <c r="TBK22" s="341"/>
      <c r="TBL22" s="341"/>
      <c r="TBM22" s="341"/>
      <c r="TBN22" s="341"/>
      <c r="TBO22" s="341"/>
      <c r="TBP22" s="341"/>
      <c r="TBQ22" s="341"/>
      <c r="TBR22" s="341"/>
      <c r="TBS22" s="341"/>
      <c r="TBT22" s="341"/>
      <c r="TBU22" s="341"/>
      <c r="TBV22" s="341"/>
      <c r="TBW22" s="341"/>
      <c r="TBX22" s="341"/>
      <c r="TBY22" s="341"/>
      <c r="TBZ22" s="341"/>
      <c r="TCA22" s="341"/>
      <c r="TCB22" s="341"/>
      <c r="TCC22" s="341"/>
      <c r="TCD22" s="341"/>
      <c r="TCE22" s="341"/>
      <c r="TCF22" s="341"/>
      <c r="TCG22" s="341"/>
      <c r="TCH22" s="341"/>
      <c r="TCI22" s="341"/>
      <c r="TCJ22" s="341"/>
      <c r="TCK22" s="341"/>
      <c r="TCL22" s="341"/>
      <c r="TCM22" s="341"/>
      <c r="TCN22" s="341"/>
      <c r="TCO22" s="341"/>
      <c r="TCP22" s="341"/>
      <c r="TCQ22" s="341"/>
      <c r="TCR22" s="341"/>
      <c r="TCS22" s="341"/>
      <c r="TCT22" s="341"/>
      <c r="TCU22" s="341"/>
      <c r="TCV22" s="341"/>
      <c r="TCW22" s="341"/>
      <c r="TCX22" s="341"/>
      <c r="TCY22" s="341"/>
      <c r="TCZ22" s="341"/>
      <c r="TDA22" s="341"/>
      <c r="TDB22" s="341"/>
      <c r="TDC22" s="341"/>
      <c r="TDD22" s="341"/>
      <c r="TDE22" s="341"/>
      <c r="TDF22" s="341"/>
      <c r="TDG22" s="341"/>
      <c r="TDH22" s="341"/>
      <c r="TDI22" s="341"/>
      <c r="TDJ22" s="341"/>
      <c r="TDK22" s="341"/>
      <c r="TDL22" s="341"/>
      <c r="TDM22" s="341"/>
      <c r="TDN22" s="341"/>
      <c r="TDO22" s="341"/>
      <c r="TDP22" s="341"/>
      <c r="TDQ22" s="341"/>
      <c r="TDR22" s="341"/>
      <c r="TDS22" s="341"/>
      <c r="TDT22" s="341"/>
      <c r="TDU22" s="341"/>
      <c r="TDV22" s="341"/>
      <c r="TDW22" s="341"/>
      <c r="TDX22" s="341"/>
      <c r="TDY22" s="341"/>
      <c r="TDZ22" s="341"/>
      <c r="TEA22" s="341"/>
      <c r="TEB22" s="341"/>
      <c r="TEC22" s="341"/>
      <c r="TED22" s="341"/>
      <c r="TEE22" s="341"/>
      <c r="TEF22" s="341"/>
      <c r="TEG22" s="341"/>
      <c r="TEH22" s="341"/>
      <c r="TEI22" s="341"/>
      <c r="TEJ22" s="341"/>
      <c r="TEK22" s="341"/>
      <c r="TEL22" s="341"/>
      <c r="TEM22" s="341"/>
      <c r="TEN22" s="341"/>
      <c r="TEO22" s="341"/>
      <c r="TEP22" s="341"/>
      <c r="TEQ22" s="341"/>
      <c r="TER22" s="341"/>
      <c r="TES22" s="341"/>
      <c r="TET22" s="341"/>
      <c r="TEU22" s="341"/>
      <c r="TEV22" s="341"/>
      <c r="TEW22" s="341"/>
      <c r="TEX22" s="341"/>
      <c r="TEY22" s="341"/>
      <c r="TEZ22" s="341"/>
      <c r="TFA22" s="341"/>
      <c r="TFB22" s="341"/>
      <c r="TFC22" s="341"/>
      <c r="TFD22" s="341"/>
      <c r="TFE22" s="341"/>
      <c r="TFF22" s="341"/>
      <c r="TFG22" s="341"/>
      <c r="TFH22" s="341"/>
      <c r="TFI22" s="341"/>
      <c r="TFJ22" s="341"/>
      <c r="TFK22" s="341"/>
      <c r="TFL22" s="341"/>
      <c r="TFM22" s="341"/>
      <c r="TFN22" s="341"/>
      <c r="TFO22" s="341"/>
      <c r="TFP22" s="341"/>
      <c r="TFQ22" s="341"/>
      <c r="TFR22" s="341"/>
      <c r="TFS22" s="341"/>
      <c r="TFT22" s="341"/>
      <c r="TFU22" s="341"/>
      <c r="TFV22" s="341"/>
      <c r="TFW22" s="341"/>
      <c r="TFX22" s="341"/>
      <c r="TFY22" s="341"/>
      <c r="TFZ22" s="341"/>
      <c r="TGA22" s="341"/>
      <c r="TGB22" s="341"/>
      <c r="TGC22" s="341"/>
      <c r="TGD22" s="341"/>
      <c r="TGE22" s="341"/>
      <c r="TGF22" s="341"/>
      <c r="TGG22" s="341"/>
      <c r="TGH22" s="341"/>
      <c r="TGI22" s="341"/>
      <c r="TGJ22" s="341"/>
      <c r="TGK22" s="341"/>
      <c r="TGL22" s="341"/>
      <c r="TGM22" s="341"/>
      <c r="TGN22" s="341"/>
      <c r="TGO22" s="341"/>
      <c r="TGP22" s="341"/>
      <c r="TGQ22" s="341"/>
      <c r="TGR22" s="341"/>
      <c r="TGS22" s="341"/>
      <c r="TGT22" s="341"/>
      <c r="TGU22" s="341"/>
      <c r="TGV22" s="341"/>
      <c r="TGW22" s="341"/>
      <c r="TGX22" s="341"/>
      <c r="TGY22" s="341"/>
      <c r="TGZ22" s="341"/>
      <c r="THA22" s="341"/>
      <c r="THB22" s="341"/>
      <c r="THC22" s="341"/>
      <c r="THD22" s="341"/>
      <c r="THE22" s="341"/>
      <c r="THF22" s="341"/>
      <c r="THG22" s="341"/>
      <c r="THH22" s="341"/>
      <c r="THI22" s="341"/>
      <c r="THJ22" s="341"/>
      <c r="THK22" s="341"/>
      <c r="THL22" s="341"/>
      <c r="THM22" s="341"/>
      <c r="THN22" s="341"/>
      <c r="THO22" s="341"/>
      <c r="THP22" s="341"/>
      <c r="THQ22" s="341"/>
      <c r="THR22" s="341"/>
      <c r="THS22" s="341"/>
      <c r="THT22" s="341"/>
      <c r="THU22" s="341"/>
      <c r="THV22" s="341"/>
      <c r="THW22" s="341"/>
      <c r="THX22" s="341"/>
      <c r="THY22" s="341"/>
      <c r="THZ22" s="341"/>
      <c r="TIA22" s="341"/>
      <c r="TIB22" s="341"/>
      <c r="TIC22" s="341"/>
      <c r="TID22" s="341"/>
      <c r="TIE22" s="341"/>
      <c r="TIF22" s="341"/>
      <c r="TIG22" s="341"/>
      <c r="TIH22" s="341"/>
      <c r="TII22" s="341"/>
      <c r="TIJ22" s="341"/>
      <c r="TIK22" s="341"/>
      <c r="TIL22" s="341"/>
      <c r="TIM22" s="341"/>
      <c r="TIN22" s="341"/>
      <c r="TIO22" s="341"/>
      <c r="TIP22" s="341"/>
      <c r="TIQ22" s="341"/>
      <c r="TIR22" s="341"/>
      <c r="TIS22" s="341"/>
      <c r="TIT22" s="341"/>
      <c r="TIU22" s="341"/>
      <c r="TIV22" s="341"/>
      <c r="TIW22" s="341"/>
      <c r="TIX22" s="341"/>
      <c r="TIY22" s="341"/>
      <c r="TIZ22" s="341"/>
      <c r="TJA22" s="341"/>
      <c r="TJB22" s="341"/>
      <c r="TJC22" s="341"/>
      <c r="TJD22" s="341"/>
      <c r="TJE22" s="341"/>
      <c r="TJF22" s="341"/>
      <c r="TJG22" s="341"/>
      <c r="TJH22" s="341"/>
      <c r="TJI22" s="341"/>
      <c r="TJJ22" s="341"/>
      <c r="TJK22" s="341"/>
      <c r="TJL22" s="341"/>
      <c r="TJM22" s="341"/>
      <c r="TJN22" s="341"/>
      <c r="TJO22" s="341"/>
      <c r="TJP22" s="341"/>
      <c r="TJQ22" s="341"/>
      <c r="TJR22" s="341"/>
      <c r="TJS22" s="341"/>
      <c r="TJT22" s="341"/>
      <c r="TJU22" s="341"/>
      <c r="TJV22" s="341"/>
      <c r="TJW22" s="341"/>
      <c r="TJX22" s="341"/>
      <c r="TJY22" s="341"/>
      <c r="TJZ22" s="341"/>
      <c r="TKA22" s="341"/>
      <c r="TKB22" s="341"/>
      <c r="TKC22" s="341"/>
      <c r="TKD22" s="341"/>
      <c r="TKE22" s="341"/>
      <c r="TKF22" s="341"/>
      <c r="TKG22" s="341"/>
      <c r="TKH22" s="341"/>
      <c r="TKI22" s="341"/>
      <c r="TKJ22" s="341"/>
      <c r="TKK22" s="341"/>
      <c r="TKL22" s="341"/>
      <c r="TKM22" s="341"/>
      <c r="TKN22" s="341"/>
      <c r="TKO22" s="341"/>
      <c r="TKP22" s="341"/>
      <c r="TKQ22" s="341"/>
      <c r="TKR22" s="341"/>
      <c r="TKS22" s="341"/>
      <c r="TKT22" s="341"/>
      <c r="TKU22" s="341"/>
      <c r="TKV22" s="341"/>
      <c r="TKW22" s="341"/>
      <c r="TKX22" s="341"/>
      <c r="TKY22" s="341"/>
      <c r="TKZ22" s="341"/>
      <c r="TLA22" s="341"/>
      <c r="TLB22" s="341"/>
      <c r="TLC22" s="341"/>
      <c r="TLD22" s="341"/>
      <c r="TLE22" s="341"/>
      <c r="TLF22" s="341"/>
      <c r="TLG22" s="341"/>
      <c r="TLH22" s="341"/>
      <c r="TLI22" s="341"/>
      <c r="TLJ22" s="341"/>
      <c r="TLK22" s="341"/>
      <c r="TLL22" s="341"/>
      <c r="TLM22" s="341"/>
      <c r="TLN22" s="341"/>
      <c r="TLO22" s="341"/>
      <c r="TLP22" s="341"/>
      <c r="TLQ22" s="341"/>
      <c r="TLR22" s="341"/>
      <c r="TLS22" s="341"/>
      <c r="TLT22" s="341"/>
      <c r="TLU22" s="341"/>
      <c r="TLV22" s="341"/>
      <c r="TLW22" s="341"/>
      <c r="TLX22" s="341"/>
      <c r="TLY22" s="341"/>
      <c r="TLZ22" s="341"/>
      <c r="TMA22" s="341"/>
      <c r="TMB22" s="341"/>
      <c r="TMC22" s="341"/>
      <c r="TMD22" s="341"/>
      <c r="TME22" s="341"/>
      <c r="TMF22" s="341"/>
      <c r="TMG22" s="341"/>
      <c r="TMH22" s="341"/>
      <c r="TMI22" s="341"/>
      <c r="TMJ22" s="341"/>
      <c r="TMK22" s="341"/>
      <c r="TML22" s="341"/>
      <c r="TMM22" s="341"/>
      <c r="TMN22" s="341"/>
      <c r="TMO22" s="341"/>
      <c r="TMP22" s="341"/>
      <c r="TMQ22" s="341"/>
      <c r="TMR22" s="341"/>
      <c r="TMS22" s="341"/>
      <c r="TMT22" s="341"/>
      <c r="TMU22" s="341"/>
      <c r="TMV22" s="341"/>
      <c r="TMW22" s="341"/>
      <c r="TMX22" s="341"/>
      <c r="TMY22" s="341"/>
      <c r="TMZ22" s="341"/>
      <c r="TNA22" s="341"/>
      <c r="TNB22" s="341"/>
      <c r="TNC22" s="341"/>
      <c r="TND22" s="341"/>
      <c r="TNE22" s="341"/>
      <c r="TNF22" s="341"/>
      <c r="TNG22" s="341"/>
      <c r="TNH22" s="341"/>
      <c r="TNI22" s="341"/>
      <c r="TNJ22" s="341"/>
      <c r="TNK22" s="341"/>
      <c r="TNL22" s="341"/>
      <c r="TNM22" s="341"/>
      <c r="TNN22" s="341"/>
      <c r="TNO22" s="341"/>
      <c r="TNP22" s="341"/>
      <c r="TNQ22" s="341"/>
      <c r="TNR22" s="341"/>
      <c r="TNS22" s="341"/>
      <c r="TNT22" s="341"/>
      <c r="TNU22" s="341"/>
      <c r="TNV22" s="341"/>
      <c r="TNW22" s="341"/>
      <c r="TNX22" s="341"/>
      <c r="TNY22" s="341"/>
      <c r="TNZ22" s="341"/>
      <c r="TOA22" s="341"/>
      <c r="TOB22" s="341"/>
      <c r="TOC22" s="341"/>
      <c r="TOD22" s="341"/>
      <c r="TOE22" s="341"/>
      <c r="TOF22" s="341"/>
      <c r="TOG22" s="341"/>
      <c r="TOH22" s="341"/>
      <c r="TOI22" s="341"/>
      <c r="TOJ22" s="341"/>
      <c r="TOK22" s="341"/>
      <c r="TOL22" s="341"/>
      <c r="TOM22" s="341"/>
      <c r="TON22" s="341"/>
      <c r="TOO22" s="341"/>
      <c r="TOP22" s="341"/>
      <c r="TOQ22" s="341"/>
      <c r="TOR22" s="341"/>
      <c r="TOS22" s="341"/>
      <c r="TOT22" s="341"/>
      <c r="TOU22" s="341"/>
      <c r="TOV22" s="341"/>
      <c r="TOW22" s="341"/>
      <c r="TOX22" s="341"/>
      <c r="TOY22" s="341"/>
      <c r="TOZ22" s="341"/>
      <c r="TPA22" s="341"/>
      <c r="TPB22" s="341"/>
      <c r="TPC22" s="341"/>
      <c r="TPD22" s="341"/>
      <c r="TPE22" s="341"/>
      <c r="TPF22" s="341"/>
      <c r="TPG22" s="341"/>
      <c r="TPH22" s="341"/>
      <c r="TPI22" s="341"/>
      <c r="TPJ22" s="341"/>
      <c r="TPK22" s="341"/>
      <c r="TPL22" s="341"/>
      <c r="TPM22" s="341"/>
      <c r="TPN22" s="341"/>
      <c r="TPO22" s="341"/>
      <c r="TPP22" s="341"/>
      <c r="TPQ22" s="341"/>
      <c r="TPR22" s="341"/>
      <c r="TPS22" s="341"/>
      <c r="TPT22" s="341"/>
      <c r="TPU22" s="341"/>
      <c r="TPV22" s="341"/>
      <c r="TPW22" s="341"/>
      <c r="TPX22" s="341"/>
      <c r="TPY22" s="341"/>
      <c r="TPZ22" s="341"/>
      <c r="TQA22" s="341"/>
      <c r="TQB22" s="341"/>
      <c r="TQC22" s="341"/>
      <c r="TQD22" s="341"/>
      <c r="TQE22" s="341"/>
      <c r="TQF22" s="341"/>
      <c r="TQG22" s="341"/>
      <c r="TQH22" s="341"/>
      <c r="TQI22" s="341"/>
      <c r="TQJ22" s="341"/>
      <c r="TQK22" s="341"/>
      <c r="TQL22" s="341"/>
      <c r="TQM22" s="341"/>
      <c r="TQN22" s="341"/>
      <c r="TQO22" s="341"/>
      <c r="TQP22" s="341"/>
      <c r="TQQ22" s="341"/>
      <c r="TQR22" s="341"/>
      <c r="TQS22" s="341"/>
      <c r="TQT22" s="341"/>
      <c r="TQU22" s="341"/>
      <c r="TQV22" s="341"/>
      <c r="TQW22" s="341"/>
      <c r="TQX22" s="341"/>
      <c r="TQY22" s="341"/>
      <c r="TQZ22" s="341"/>
      <c r="TRA22" s="341"/>
      <c r="TRB22" s="341"/>
      <c r="TRC22" s="341"/>
      <c r="TRD22" s="341"/>
      <c r="TRE22" s="341"/>
      <c r="TRF22" s="341"/>
      <c r="TRG22" s="341"/>
      <c r="TRH22" s="341"/>
      <c r="TRI22" s="341"/>
      <c r="TRJ22" s="341"/>
      <c r="TRK22" s="341"/>
      <c r="TRL22" s="341"/>
      <c r="TRM22" s="341"/>
      <c r="TRN22" s="341"/>
      <c r="TRO22" s="341"/>
      <c r="TRP22" s="341"/>
      <c r="TRQ22" s="341"/>
      <c r="TRR22" s="341"/>
      <c r="TRS22" s="341"/>
      <c r="TRT22" s="341"/>
      <c r="TRU22" s="341"/>
      <c r="TRV22" s="341"/>
      <c r="TRW22" s="341"/>
      <c r="TRX22" s="341"/>
      <c r="TRY22" s="341"/>
      <c r="TRZ22" s="341"/>
      <c r="TSA22" s="341"/>
      <c r="TSB22" s="341"/>
      <c r="TSC22" s="341"/>
      <c r="TSD22" s="341"/>
      <c r="TSE22" s="341"/>
      <c r="TSF22" s="341"/>
      <c r="TSG22" s="341"/>
      <c r="TSH22" s="341"/>
      <c r="TSI22" s="341"/>
      <c r="TSJ22" s="341"/>
      <c r="TSK22" s="341"/>
      <c r="TSL22" s="341"/>
      <c r="TSM22" s="341"/>
      <c r="TSN22" s="341"/>
      <c r="TSO22" s="341"/>
      <c r="TSP22" s="341"/>
      <c r="TSQ22" s="341"/>
      <c r="TSR22" s="341"/>
      <c r="TSS22" s="341"/>
      <c r="TST22" s="341"/>
      <c r="TSU22" s="341"/>
      <c r="TSV22" s="341"/>
      <c r="TSW22" s="341"/>
      <c r="TSX22" s="341"/>
      <c r="TSY22" s="341"/>
      <c r="TSZ22" s="341"/>
      <c r="TTA22" s="341"/>
      <c r="TTB22" s="341"/>
      <c r="TTC22" s="341"/>
      <c r="TTD22" s="341"/>
      <c r="TTE22" s="341"/>
      <c r="TTF22" s="341"/>
      <c r="TTG22" s="341"/>
      <c r="TTH22" s="341"/>
      <c r="TTI22" s="341"/>
      <c r="TTJ22" s="341"/>
      <c r="TTK22" s="341"/>
      <c r="TTL22" s="341"/>
      <c r="TTM22" s="341"/>
      <c r="TTN22" s="341"/>
      <c r="TTO22" s="341"/>
      <c r="TTP22" s="341"/>
      <c r="TTQ22" s="341"/>
      <c r="TTR22" s="341"/>
      <c r="TTS22" s="341"/>
      <c r="TTT22" s="341"/>
      <c r="TTU22" s="341"/>
      <c r="TTV22" s="341"/>
      <c r="TTW22" s="341"/>
      <c r="TTX22" s="341"/>
      <c r="TTY22" s="341"/>
      <c r="TTZ22" s="341"/>
      <c r="TUA22" s="341"/>
      <c r="TUB22" s="341"/>
      <c r="TUC22" s="341"/>
      <c r="TUD22" s="341"/>
      <c r="TUE22" s="341"/>
      <c r="TUF22" s="341"/>
      <c r="TUG22" s="341"/>
      <c r="TUH22" s="341"/>
      <c r="TUI22" s="341"/>
      <c r="TUJ22" s="341"/>
      <c r="TUK22" s="341"/>
      <c r="TUL22" s="341"/>
      <c r="TUM22" s="341"/>
      <c r="TUN22" s="341"/>
      <c r="TUO22" s="341"/>
      <c r="TUP22" s="341"/>
      <c r="TUQ22" s="341"/>
      <c r="TUR22" s="341"/>
      <c r="TUS22" s="341"/>
      <c r="TUT22" s="341"/>
      <c r="TUU22" s="341"/>
      <c r="TUV22" s="341"/>
      <c r="TUW22" s="341"/>
      <c r="TUX22" s="341"/>
      <c r="TUY22" s="341"/>
      <c r="TUZ22" s="341"/>
      <c r="TVA22" s="341"/>
      <c r="TVB22" s="341"/>
      <c r="TVC22" s="341"/>
      <c r="TVD22" s="341"/>
      <c r="TVE22" s="341"/>
      <c r="TVF22" s="341"/>
      <c r="TVG22" s="341"/>
      <c r="TVH22" s="341"/>
      <c r="TVI22" s="341"/>
      <c r="TVJ22" s="341"/>
      <c r="TVK22" s="341"/>
      <c r="TVL22" s="341"/>
      <c r="TVM22" s="341"/>
      <c r="TVN22" s="341"/>
      <c r="TVO22" s="341"/>
      <c r="TVP22" s="341"/>
      <c r="TVQ22" s="341"/>
      <c r="TVR22" s="341"/>
      <c r="TVS22" s="341"/>
      <c r="TVT22" s="341"/>
      <c r="TVU22" s="341"/>
      <c r="TVV22" s="341"/>
      <c r="TVW22" s="341"/>
      <c r="TVX22" s="341"/>
      <c r="TVY22" s="341"/>
      <c r="TVZ22" s="341"/>
      <c r="TWA22" s="341"/>
      <c r="TWB22" s="341"/>
      <c r="TWC22" s="341"/>
      <c r="TWD22" s="341"/>
      <c r="TWE22" s="341"/>
      <c r="TWF22" s="341"/>
      <c r="TWG22" s="341"/>
      <c r="TWH22" s="341"/>
      <c r="TWI22" s="341"/>
      <c r="TWJ22" s="341"/>
      <c r="TWK22" s="341"/>
      <c r="TWL22" s="341"/>
      <c r="TWM22" s="341"/>
      <c r="TWN22" s="341"/>
      <c r="TWO22" s="341"/>
      <c r="TWP22" s="341"/>
      <c r="TWQ22" s="341"/>
      <c r="TWR22" s="341"/>
      <c r="TWS22" s="341"/>
      <c r="TWT22" s="341"/>
      <c r="TWU22" s="341"/>
      <c r="TWV22" s="341"/>
      <c r="TWW22" s="341"/>
      <c r="TWX22" s="341"/>
      <c r="TWY22" s="341"/>
      <c r="TWZ22" s="341"/>
      <c r="TXA22" s="341"/>
      <c r="TXB22" s="341"/>
      <c r="TXC22" s="341"/>
      <c r="TXD22" s="341"/>
      <c r="TXE22" s="341"/>
      <c r="TXF22" s="341"/>
      <c r="TXG22" s="341"/>
      <c r="TXH22" s="341"/>
      <c r="TXI22" s="341"/>
      <c r="TXJ22" s="341"/>
      <c r="TXK22" s="341"/>
      <c r="TXL22" s="341"/>
      <c r="TXM22" s="341"/>
      <c r="TXN22" s="341"/>
      <c r="TXO22" s="341"/>
      <c r="TXP22" s="341"/>
      <c r="TXQ22" s="341"/>
      <c r="TXR22" s="341"/>
      <c r="TXS22" s="341"/>
      <c r="TXT22" s="341"/>
      <c r="TXU22" s="341"/>
      <c r="TXV22" s="341"/>
      <c r="TXW22" s="341"/>
      <c r="TXX22" s="341"/>
      <c r="TXY22" s="341"/>
      <c r="TXZ22" s="341"/>
      <c r="TYA22" s="341"/>
      <c r="TYB22" s="341"/>
      <c r="TYC22" s="341"/>
      <c r="TYD22" s="341"/>
      <c r="TYE22" s="341"/>
      <c r="TYF22" s="341"/>
      <c r="TYG22" s="341"/>
      <c r="TYH22" s="341"/>
      <c r="TYI22" s="341"/>
      <c r="TYJ22" s="341"/>
      <c r="TYK22" s="341"/>
      <c r="TYL22" s="341"/>
      <c r="TYM22" s="341"/>
      <c r="TYN22" s="341"/>
      <c r="TYO22" s="341"/>
      <c r="TYP22" s="341"/>
      <c r="TYQ22" s="341"/>
      <c r="TYR22" s="341"/>
      <c r="TYS22" s="341"/>
      <c r="TYT22" s="341"/>
      <c r="TYU22" s="341"/>
      <c r="TYV22" s="341"/>
      <c r="TYW22" s="341"/>
      <c r="TYX22" s="341"/>
      <c r="TYY22" s="341"/>
      <c r="TYZ22" s="341"/>
      <c r="TZA22" s="341"/>
      <c r="TZB22" s="341"/>
      <c r="TZC22" s="341"/>
      <c r="TZD22" s="341"/>
      <c r="TZE22" s="341"/>
      <c r="TZF22" s="341"/>
      <c r="TZG22" s="341"/>
      <c r="TZH22" s="341"/>
      <c r="TZI22" s="341"/>
      <c r="TZJ22" s="341"/>
      <c r="TZK22" s="341"/>
      <c r="TZL22" s="341"/>
      <c r="TZM22" s="341"/>
      <c r="TZN22" s="341"/>
      <c r="TZO22" s="341"/>
      <c r="TZP22" s="341"/>
      <c r="TZQ22" s="341"/>
      <c r="TZR22" s="341"/>
      <c r="TZS22" s="341"/>
      <c r="TZT22" s="341"/>
      <c r="TZU22" s="341"/>
      <c r="TZV22" s="341"/>
      <c r="TZW22" s="341"/>
      <c r="TZX22" s="341"/>
      <c r="TZY22" s="341"/>
      <c r="TZZ22" s="341"/>
      <c r="UAA22" s="341"/>
      <c r="UAB22" s="341"/>
      <c r="UAC22" s="341"/>
      <c r="UAD22" s="341"/>
      <c r="UAE22" s="341"/>
      <c r="UAF22" s="341"/>
      <c r="UAG22" s="341"/>
      <c r="UAH22" s="341"/>
      <c r="UAI22" s="341"/>
      <c r="UAJ22" s="341"/>
      <c r="UAK22" s="341"/>
      <c r="UAL22" s="341"/>
      <c r="UAM22" s="341"/>
      <c r="UAN22" s="341"/>
      <c r="UAO22" s="341"/>
      <c r="UAP22" s="341"/>
      <c r="UAQ22" s="341"/>
      <c r="UAR22" s="341"/>
      <c r="UAS22" s="341"/>
      <c r="UAT22" s="341"/>
      <c r="UAU22" s="341"/>
      <c r="UAV22" s="341"/>
      <c r="UAW22" s="341"/>
      <c r="UAX22" s="341"/>
      <c r="UAY22" s="341"/>
      <c r="UAZ22" s="341"/>
      <c r="UBA22" s="341"/>
      <c r="UBB22" s="341"/>
      <c r="UBC22" s="341"/>
      <c r="UBD22" s="341"/>
      <c r="UBE22" s="341"/>
      <c r="UBF22" s="341"/>
      <c r="UBG22" s="341"/>
      <c r="UBH22" s="341"/>
      <c r="UBI22" s="341"/>
      <c r="UBJ22" s="341"/>
      <c r="UBK22" s="341"/>
      <c r="UBL22" s="341"/>
      <c r="UBM22" s="341"/>
      <c r="UBN22" s="341"/>
      <c r="UBO22" s="341"/>
      <c r="UBP22" s="341"/>
      <c r="UBQ22" s="341"/>
      <c r="UBR22" s="341"/>
      <c r="UBS22" s="341"/>
      <c r="UBT22" s="341"/>
      <c r="UBU22" s="341"/>
      <c r="UBV22" s="341"/>
      <c r="UBW22" s="341"/>
      <c r="UBX22" s="341"/>
      <c r="UBY22" s="341"/>
      <c r="UBZ22" s="341"/>
      <c r="UCA22" s="341"/>
      <c r="UCB22" s="341"/>
      <c r="UCC22" s="341"/>
      <c r="UCD22" s="341"/>
      <c r="UCE22" s="341"/>
      <c r="UCF22" s="341"/>
      <c r="UCG22" s="341"/>
      <c r="UCH22" s="341"/>
      <c r="UCI22" s="341"/>
      <c r="UCJ22" s="341"/>
      <c r="UCK22" s="341"/>
      <c r="UCL22" s="341"/>
      <c r="UCM22" s="341"/>
      <c r="UCN22" s="341"/>
      <c r="UCO22" s="341"/>
      <c r="UCP22" s="341"/>
      <c r="UCQ22" s="341"/>
      <c r="UCR22" s="341"/>
      <c r="UCS22" s="341"/>
      <c r="UCT22" s="341"/>
      <c r="UCU22" s="341"/>
      <c r="UCV22" s="341"/>
      <c r="UCW22" s="341"/>
      <c r="UCX22" s="341"/>
      <c r="UCY22" s="341"/>
      <c r="UCZ22" s="341"/>
      <c r="UDA22" s="341"/>
      <c r="UDB22" s="341"/>
      <c r="UDC22" s="341"/>
      <c r="UDD22" s="341"/>
      <c r="UDE22" s="341"/>
      <c r="UDF22" s="341"/>
      <c r="UDG22" s="341"/>
      <c r="UDH22" s="341"/>
      <c r="UDI22" s="341"/>
      <c r="UDJ22" s="341"/>
      <c r="UDK22" s="341"/>
      <c r="UDL22" s="341"/>
      <c r="UDM22" s="341"/>
      <c r="UDN22" s="341"/>
      <c r="UDO22" s="341"/>
      <c r="UDP22" s="341"/>
      <c r="UDQ22" s="341"/>
      <c r="UDR22" s="341"/>
      <c r="UDS22" s="341"/>
      <c r="UDT22" s="341"/>
      <c r="UDU22" s="341"/>
      <c r="UDV22" s="341"/>
      <c r="UDW22" s="341"/>
      <c r="UDX22" s="341"/>
      <c r="UDY22" s="341"/>
      <c r="UDZ22" s="341"/>
      <c r="UEA22" s="341"/>
      <c r="UEB22" s="341"/>
      <c r="UEC22" s="341"/>
      <c r="UED22" s="341"/>
      <c r="UEE22" s="341"/>
      <c r="UEF22" s="341"/>
      <c r="UEG22" s="341"/>
      <c r="UEH22" s="341"/>
      <c r="UEI22" s="341"/>
      <c r="UEJ22" s="341"/>
      <c r="UEK22" s="341"/>
      <c r="UEL22" s="341"/>
      <c r="UEM22" s="341"/>
      <c r="UEN22" s="341"/>
      <c r="UEO22" s="341"/>
      <c r="UEP22" s="341"/>
      <c r="UEQ22" s="341"/>
      <c r="UER22" s="341"/>
      <c r="UES22" s="341"/>
      <c r="UET22" s="341"/>
      <c r="UEU22" s="341"/>
      <c r="UEV22" s="341"/>
      <c r="UEW22" s="341"/>
      <c r="UEX22" s="341"/>
      <c r="UEY22" s="341"/>
      <c r="UEZ22" s="341"/>
      <c r="UFA22" s="341"/>
      <c r="UFB22" s="341"/>
      <c r="UFC22" s="341"/>
      <c r="UFD22" s="341"/>
      <c r="UFE22" s="341"/>
      <c r="UFF22" s="341"/>
      <c r="UFG22" s="341"/>
      <c r="UFH22" s="341"/>
      <c r="UFI22" s="341"/>
      <c r="UFJ22" s="341"/>
      <c r="UFK22" s="341"/>
      <c r="UFL22" s="341"/>
      <c r="UFM22" s="341"/>
      <c r="UFN22" s="341"/>
      <c r="UFO22" s="341"/>
      <c r="UFP22" s="341"/>
      <c r="UFQ22" s="341"/>
      <c r="UFR22" s="341"/>
      <c r="UFS22" s="341"/>
      <c r="UFT22" s="341"/>
      <c r="UFU22" s="341"/>
      <c r="UFV22" s="341"/>
      <c r="UFW22" s="341"/>
      <c r="UFX22" s="341"/>
      <c r="UFY22" s="341"/>
      <c r="UFZ22" s="341"/>
      <c r="UGA22" s="341"/>
      <c r="UGB22" s="341"/>
      <c r="UGC22" s="341"/>
      <c r="UGD22" s="341"/>
      <c r="UGE22" s="341"/>
      <c r="UGF22" s="341"/>
      <c r="UGG22" s="341"/>
      <c r="UGH22" s="341"/>
      <c r="UGI22" s="341"/>
      <c r="UGJ22" s="341"/>
      <c r="UGK22" s="341"/>
      <c r="UGL22" s="341"/>
      <c r="UGM22" s="341"/>
      <c r="UGN22" s="341"/>
      <c r="UGO22" s="341"/>
      <c r="UGP22" s="341"/>
      <c r="UGQ22" s="341"/>
      <c r="UGR22" s="341"/>
      <c r="UGS22" s="341"/>
      <c r="UGT22" s="341"/>
      <c r="UGU22" s="341"/>
      <c r="UGV22" s="341"/>
      <c r="UGW22" s="341"/>
      <c r="UGX22" s="341"/>
      <c r="UGY22" s="341"/>
      <c r="UGZ22" s="341"/>
      <c r="UHA22" s="341"/>
      <c r="UHB22" s="341"/>
      <c r="UHC22" s="341"/>
      <c r="UHD22" s="341"/>
      <c r="UHE22" s="341"/>
      <c r="UHF22" s="341"/>
      <c r="UHG22" s="341"/>
      <c r="UHH22" s="341"/>
      <c r="UHI22" s="341"/>
      <c r="UHJ22" s="341"/>
      <c r="UHK22" s="341"/>
      <c r="UHL22" s="341"/>
      <c r="UHM22" s="341"/>
      <c r="UHN22" s="341"/>
      <c r="UHO22" s="341"/>
      <c r="UHP22" s="341"/>
      <c r="UHQ22" s="341"/>
      <c r="UHR22" s="341"/>
      <c r="UHS22" s="341"/>
      <c r="UHT22" s="341"/>
      <c r="UHU22" s="341"/>
      <c r="UHV22" s="341"/>
      <c r="UHW22" s="341"/>
      <c r="UHX22" s="341"/>
      <c r="UHY22" s="341"/>
      <c r="UHZ22" s="341"/>
      <c r="UIA22" s="341"/>
      <c r="UIB22" s="341"/>
      <c r="UIC22" s="341"/>
      <c r="UID22" s="341"/>
      <c r="UIE22" s="341"/>
      <c r="UIF22" s="341"/>
      <c r="UIG22" s="341"/>
      <c r="UIH22" s="341"/>
      <c r="UII22" s="341"/>
      <c r="UIJ22" s="341"/>
      <c r="UIK22" s="341"/>
      <c r="UIL22" s="341"/>
      <c r="UIM22" s="341"/>
      <c r="UIN22" s="341"/>
      <c r="UIO22" s="341"/>
      <c r="UIP22" s="341"/>
      <c r="UIQ22" s="341"/>
      <c r="UIR22" s="341"/>
      <c r="UIS22" s="341"/>
      <c r="UIT22" s="341"/>
      <c r="UIU22" s="341"/>
      <c r="UIV22" s="341"/>
      <c r="UIW22" s="341"/>
      <c r="UIX22" s="341"/>
      <c r="UIY22" s="341"/>
      <c r="UIZ22" s="341"/>
      <c r="UJA22" s="341"/>
      <c r="UJB22" s="341"/>
      <c r="UJC22" s="341"/>
      <c r="UJD22" s="341"/>
      <c r="UJE22" s="341"/>
      <c r="UJF22" s="341"/>
      <c r="UJG22" s="341"/>
      <c r="UJH22" s="341"/>
      <c r="UJI22" s="341"/>
      <c r="UJJ22" s="341"/>
      <c r="UJK22" s="341"/>
      <c r="UJL22" s="341"/>
      <c r="UJM22" s="341"/>
      <c r="UJN22" s="341"/>
      <c r="UJO22" s="341"/>
      <c r="UJP22" s="341"/>
      <c r="UJQ22" s="341"/>
      <c r="UJR22" s="341"/>
      <c r="UJS22" s="341"/>
      <c r="UJT22" s="341"/>
      <c r="UJU22" s="341"/>
      <c r="UJV22" s="341"/>
      <c r="UJW22" s="341"/>
      <c r="UJX22" s="341"/>
      <c r="UJY22" s="341"/>
      <c r="UJZ22" s="341"/>
      <c r="UKA22" s="341"/>
      <c r="UKB22" s="341"/>
      <c r="UKC22" s="341"/>
      <c r="UKD22" s="341"/>
      <c r="UKE22" s="341"/>
      <c r="UKF22" s="341"/>
      <c r="UKG22" s="341"/>
      <c r="UKH22" s="341"/>
      <c r="UKI22" s="341"/>
      <c r="UKJ22" s="341"/>
      <c r="UKK22" s="341"/>
      <c r="UKL22" s="341"/>
      <c r="UKM22" s="341"/>
      <c r="UKN22" s="341"/>
      <c r="UKO22" s="341"/>
      <c r="UKP22" s="341"/>
      <c r="UKQ22" s="341"/>
      <c r="UKR22" s="341"/>
      <c r="UKS22" s="341"/>
      <c r="UKT22" s="341"/>
      <c r="UKU22" s="341"/>
      <c r="UKV22" s="341"/>
      <c r="UKW22" s="341"/>
      <c r="UKX22" s="341"/>
      <c r="UKY22" s="341"/>
      <c r="UKZ22" s="341"/>
      <c r="ULA22" s="341"/>
      <c r="ULB22" s="341"/>
      <c r="ULC22" s="341"/>
      <c r="ULD22" s="341"/>
      <c r="ULE22" s="341"/>
      <c r="ULF22" s="341"/>
      <c r="ULG22" s="341"/>
      <c r="ULH22" s="341"/>
      <c r="ULI22" s="341"/>
      <c r="ULJ22" s="341"/>
      <c r="ULK22" s="341"/>
      <c r="ULL22" s="341"/>
      <c r="ULM22" s="341"/>
      <c r="ULN22" s="341"/>
      <c r="ULO22" s="341"/>
      <c r="ULP22" s="341"/>
      <c r="ULQ22" s="341"/>
      <c r="ULR22" s="341"/>
      <c r="ULS22" s="341"/>
      <c r="ULT22" s="341"/>
      <c r="ULU22" s="341"/>
      <c r="ULV22" s="341"/>
      <c r="ULW22" s="341"/>
      <c r="ULX22" s="341"/>
      <c r="ULY22" s="341"/>
      <c r="ULZ22" s="341"/>
      <c r="UMA22" s="341"/>
      <c r="UMB22" s="341"/>
      <c r="UMC22" s="341"/>
      <c r="UMD22" s="341"/>
      <c r="UME22" s="341"/>
      <c r="UMF22" s="341"/>
      <c r="UMG22" s="341"/>
      <c r="UMH22" s="341"/>
      <c r="UMI22" s="341"/>
      <c r="UMJ22" s="341"/>
      <c r="UMK22" s="341"/>
      <c r="UML22" s="341"/>
      <c r="UMM22" s="341"/>
      <c r="UMN22" s="341"/>
      <c r="UMO22" s="341"/>
      <c r="UMP22" s="341"/>
      <c r="UMQ22" s="341"/>
      <c r="UMR22" s="341"/>
      <c r="UMS22" s="341"/>
      <c r="UMT22" s="341"/>
      <c r="UMU22" s="341"/>
      <c r="UMV22" s="341"/>
      <c r="UMW22" s="341"/>
      <c r="UMX22" s="341"/>
      <c r="UMY22" s="341"/>
      <c r="UMZ22" s="341"/>
      <c r="UNA22" s="341"/>
      <c r="UNB22" s="341"/>
      <c r="UNC22" s="341"/>
      <c r="UND22" s="341"/>
      <c r="UNE22" s="341"/>
      <c r="UNF22" s="341"/>
      <c r="UNG22" s="341"/>
      <c r="UNH22" s="341"/>
      <c r="UNI22" s="341"/>
      <c r="UNJ22" s="341"/>
      <c r="UNK22" s="341"/>
      <c r="UNL22" s="341"/>
      <c r="UNM22" s="341"/>
      <c r="UNN22" s="341"/>
      <c r="UNO22" s="341"/>
      <c r="UNP22" s="341"/>
      <c r="UNQ22" s="341"/>
      <c r="UNR22" s="341"/>
      <c r="UNS22" s="341"/>
      <c r="UNT22" s="341"/>
      <c r="UNU22" s="341"/>
      <c r="UNV22" s="341"/>
      <c r="UNW22" s="341"/>
      <c r="UNX22" s="341"/>
      <c r="UNY22" s="341"/>
      <c r="UNZ22" s="341"/>
      <c r="UOA22" s="341"/>
      <c r="UOB22" s="341"/>
      <c r="UOC22" s="341"/>
      <c r="UOD22" s="341"/>
      <c r="UOE22" s="341"/>
      <c r="UOF22" s="341"/>
      <c r="UOG22" s="341"/>
      <c r="UOH22" s="341"/>
      <c r="UOI22" s="341"/>
      <c r="UOJ22" s="341"/>
      <c r="UOK22" s="341"/>
      <c r="UOL22" s="341"/>
      <c r="UOM22" s="341"/>
      <c r="UON22" s="341"/>
      <c r="UOO22" s="341"/>
      <c r="UOP22" s="341"/>
      <c r="UOQ22" s="341"/>
      <c r="UOR22" s="341"/>
      <c r="UOS22" s="341"/>
      <c r="UOT22" s="341"/>
      <c r="UOU22" s="341"/>
      <c r="UOV22" s="341"/>
      <c r="UOW22" s="341"/>
      <c r="UOX22" s="341"/>
      <c r="UOY22" s="341"/>
      <c r="UOZ22" s="341"/>
      <c r="UPA22" s="341"/>
      <c r="UPB22" s="341"/>
      <c r="UPC22" s="341"/>
      <c r="UPD22" s="341"/>
      <c r="UPE22" s="341"/>
      <c r="UPF22" s="341"/>
      <c r="UPG22" s="341"/>
      <c r="UPH22" s="341"/>
      <c r="UPI22" s="341"/>
      <c r="UPJ22" s="341"/>
      <c r="UPK22" s="341"/>
      <c r="UPL22" s="341"/>
      <c r="UPM22" s="341"/>
      <c r="UPN22" s="341"/>
      <c r="UPO22" s="341"/>
      <c r="UPP22" s="341"/>
      <c r="UPQ22" s="341"/>
      <c r="UPR22" s="341"/>
      <c r="UPS22" s="341"/>
      <c r="UPT22" s="341"/>
      <c r="UPU22" s="341"/>
      <c r="UPV22" s="341"/>
      <c r="UPW22" s="341"/>
      <c r="UPX22" s="341"/>
      <c r="UPY22" s="341"/>
      <c r="UPZ22" s="341"/>
      <c r="UQA22" s="341"/>
      <c r="UQB22" s="341"/>
      <c r="UQC22" s="341"/>
      <c r="UQD22" s="341"/>
      <c r="UQE22" s="341"/>
      <c r="UQF22" s="341"/>
      <c r="UQG22" s="341"/>
      <c r="UQH22" s="341"/>
      <c r="UQI22" s="341"/>
      <c r="UQJ22" s="341"/>
      <c r="UQK22" s="341"/>
      <c r="UQL22" s="341"/>
      <c r="UQM22" s="341"/>
      <c r="UQN22" s="341"/>
      <c r="UQO22" s="341"/>
      <c r="UQP22" s="341"/>
      <c r="UQQ22" s="341"/>
      <c r="UQR22" s="341"/>
      <c r="UQS22" s="341"/>
      <c r="UQT22" s="341"/>
      <c r="UQU22" s="341"/>
      <c r="UQV22" s="341"/>
      <c r="UQW22" s="341"/>
      <c r="UQX22" s="341"/>
      <c r="UQY22" s="341"/>
      <c r="UQZ22" s="341"/>
      <c r="URA22" s="341"/>
      <c r="URB22" s="341"/>
      <c r="URC22" s="341"/>
      <c r="URD22" s="341"/>
      <c r="URE22" s="341"/>
      <c r="URF22" s="341"/>
      <c r="URG22" s="341"/>
      <c r="URH22" s="341"/>
      <c r="URI22" s="341"/>
      <c r="URJ22" s="341"/>
      <c r="URK22" s="341"/>
      <c r="URL22" s="341"/>
      <c r="URM22" s="341"/>
      <c r="URN22" s="341"/>
      <c r="URO22" s="341"/>
      <c r="URP22" s="341"/>
      <c r="URQ22" s="341"/>
      <c r="URR22" s="341"/>
      <c r="URS22" s="341"/>
      <c r="URT22" s="341"/>
      <c r="URU22" s="341"/>
      <c r="URV22" s="341"/>
      <c r="URW22" s="341"/>
      <c r="URX22" s="341"/>
      <c r="URY22" s="341"/>
      <c r="URZ22" s="341"/>
      <c r="USA22" s="341"/>
      <c r="USB22" s="341"/>
      <c r="USC22" s="341"/>
      <c r="USD22" s="341"/>
      <c r="USE22" s="341"/>
      <c r="USF22" s="341"/>
      <c r="USG22" s="341"/>
      <c r="USH22" s="341"/>
      <c r="USI22" s="341"/>
      <c r="USJ22" s="341"/>
      <c r="USK22" s="341"/>
      <c r="USL22" s="341"/>
      <c r="USM22" s="341"/>
      <c r="USN22" s="341"/>
      <c r="USO22" s="341"/>
      <c r="USP22" s="341"/>
      <c r="USQ22" s="341"/>
      <c r="USR22" s="341"/>
      <c r="USS22" s="341"/>
      <c r="UST22" s="341"/>
      <c r="USU22" s="341"/>
      <c r="USV22" s="341"/>
      <c r="USW22" s="341"/>
      <c r="USX22" s="341"/>
      <c r="USY22" s="341"/>
      <c r="USZ22" s="341"/>
      <c r="UTA22" s="341"/>
      <c r="UTB22" s="341"/>
      <c r="UTC22" s="341"/>
      <c r="UTD22" s="341"/>
      <c r="UTE22" s="341"/>
      <c r="UTF22" s="341"/>
      <c r="UTG22" s="341"/>
      <c r="UTH22" s="341"/>
      <c r="UTI22" s="341"/>
      <c r="UTJ22" s="341"/>
      <c r="UTK22" s="341"/>
      <c r="UTL22" s="341"/>
      <c r="UTM22" s="341"/>
      <c r="UTN22" s="341"/>
      <c r="UTO22" s="341"/>
      <c r="UTP22" s="341"/>
      <c r="UTQ22" s="341"/>
      <c r="UTR22" s="341"/>
      <c r="UTS22" s="341"/>
      <c r="UTT22" s="341"/>
      <c r="UTU22" s="341"/>
      <c r="UTV22" s="341"/>
      <c r="UTW22" s="341"/>
      <c r="UTX22" s="341"/>
      <c r="UTY22" s="341"/>
      <c r="UTZ22" s="341"/>
      <c r="UUA22" s="341"/>
      <c r="UUB22" s="341"/>
      <c r="UUC22" s="341"/>
      <c r="UUD22" s="341"/>
      <c r="UUE22" s="341"/>
      <c r="UUF22" s="341"/>
      <c r="UUG22" s="341"/>
      <c r="UUH22" s="341"/>
      <c r="UUI22" s="341"/>
      <c r="UUJ22" s="341"/>
      <c r="UUK22" s="341"/>
      <c r="UUL22" s="341"/>
      <c r="UUM22" s="341"/>
      <c r="UUN22" s="341"/>
      <c r="UUO22" s="341"/>
      <c r="UUP22" s="341"/>
      <c r="UUQ22" s="341"/>
      <c r="UUR22" s="341"/>
      <c r="UUS22" s="341"/>
      <c r="UUT22" s="341"/>
      <c r="UUU22" s="341"/>
      <c r="UUV22" s="341"/>
      <c r="UUW22" s="341"/>
      <c r="UUX22" s="341"/>
      <c r="UUY22" s="341"/>
      <c r="UUZ22" s="341"/>
      <c r="UVA22" s="341"/>
      <c r="UVB22" s="341"/>
      <c r="UVC22" s="341"/>
      <c r="UVD22" s="341"/>
      <c r="UVE22" s="341"/>
      <c r="UVF22" s="341"/>
      <c r="UVG22" s="341"/>
      <c r="UVH22" s="341"/>
      <c r="UVI22" s="341"/>
      <c r="UVJ22" s="341"/>
      <c r="UVK22" s="341"/>
      <c r="UVL22" s="341"/>
      <c r="UVM22" s="341"/>
      <c r="UVN22" s="341"/>
      <c r="UVO22" s="341"/>
      <c r="UVP22" s="341"/>
      <c r="UVQ22" s="341"/>
      <c r="UVR22" s="341"/>
      <c r="UVS22" s="341"/>
      <c r="UVT22" s="341"/>
      <c r="UVU22" s="341"/>
      <c r="UVV22" s="341"/>
      <c r="UVW22" s="341"/>
      <c r="UVX22" s="341"/>
      <c r="UVY22" s="341"/>
      <c r="UVZ22" s="341"/>
      <c r="UWA22" s="341"/>
      <c r="UWB22" s="341"/>
      <c r="UWC22" s="341"/>
      <c r="UWD22" s="341"/>
      <c r="UWE22" s="341"/>
      <c r="UWF22" s="341"/>
      <c r="UWG22" s="341"/>
      <c r="UWH22" s="341"/>
      <c r="UWI22" s="341"/>
      <c r="UWJ22" s="341"/>
      <c r="UWK22" s="341"/>
      <c r="UWL22" s="341"/>
      <c r="UWM22" s="341"/>
      <c r="UWN22" s="341"/>
      <c r="UWO22" s="341"/>
      <c r="UWP22" s="341"/>
      <c r="UWQ22" s="341"/>
      <c r="UWR22" s="341"/>
      <c r="UWS22" s="341"/>
      <c r="UWT22" s="341"/>
      <c r="UWU22" s="341"/>
      <c r="UWV22" s="341"/>
      <c r="UWW22" s="341"/>
      <c r="UWX22" s="341"/>
      <c r="UWY22" s="341"/>
      <c r="UWZ22" s="341"/>
      <c r="UXA22" s="341"/>
      <c r="UXB22" s="341"/>
      <c r="UXC22" s="341"/>
      <c r="UXD22" s="341"/>
      <c r="UXE22" s="341"/>
      <c r="UXF22" s="341"/>
      <c r="UXG22" s="341"/>
      <c r="UXH22" s="341"/>
      <c r="UXI22" s="341"/>
      <c r="UXJ22" s="341"/>
      <c r="UXK22" s="341"/>
      <c r="UXL22" s="341"/>
      <c r="UXM22" s="341"/>
      <c r="UXN22" s="341"/>
      <c r="UXO22" s="341"/>
      <c r="UXP22" s="341"/>
      <c r="UXQ22" s="341"/>
      <c r="UXR22" s="341"/>
      <c r="UXS22" s="341"/>
      <c r="UXT22" s="341"/>
      <c r="UXU22" s="341"/>
      <c r="UXV22" s="341"/>
      <c r="UXW22" s="341"/>
      <c r="UXX22" s="341"/>
      <c r="UXY22" s="341"/>
      <c r="UXZ22" s="341"/>
      <c r="UYA22" s="341"/>
      <c r="UYB22" s="341"/>
      <c r="UYC22" s="341"/>
      <c r="UYD22" s="341"/>
      <c r="UYE22" s="341"/>
      <c r="UYF22" s="341"/>
      <c r="UYG22" s="341"/>
      <c r="UYH22" s="341"/>
      <c r="UYI22" s="341"/>
      <c r="UYJ22" s="341"/>
      <c r="UYK22" s="341"/>
      <c r="UYL22" s="341"/>
      <c r="UYM22" s="341"/>
      <c r="UYN22" s="341"/>
      <c r="UYO22" s="341"/>
      <c r="UYP22" s="341"/>
      <c r="UYQ22" s="341"/>
      <c r="UYR22" s="341"/>
      <c r="UYS22" s="341"/>
      <c r="UYT22" s="341"/>
      <c r="UYU22" s="341"/>
      <c r="UYV22" s="341"/>
      <c r="UYW22" s="341"/>
      <c r="UYX22" s="341"/>
      <c r="UYY22" s="341"/>
      <c r="UYZ22" s="341"/>
      <c r="UZA22" s="341"/>
      <c r="UZB22" s="341"/>
      <c r="UZC22" s="341"/>
      <c r="UZD22" s="341"/>
      <c r="UZE22" s="341"/>
      <c r="UZF22" s="341"/>
      <c r="UZG22" s="341"/>
      <c r="UZH22" s="341"/>
      <c r="UZI22" s="341"/>
      <c r="UZJ22" s="341"/>
      <c r="UZK22" s="341"/>
      <c r="UZL22" s="341"/>
      <c r="UZM22" s="341"/>
      <c r="UZN22" s="341"/>
      <c r="UZO22" s="341"/>
      <c r="UZP22" s="341"/>
      <c r="UZQ22" s="341"/>
      <c r="UZR22" s="341"/>
      <c r="UZS22" s="341"/>
      <c r="UZT22" s="341"/>
      <c r="UZU22" s="341"/>
      <c r="UZV22" s="341"/>
      <c r="UZW22" s="341"/>
      <c r="UZX22" s="341"/>
      <c r="UZY22" s="341"/>
      <c r="UZZ22" s="341"/>
      <c r="VAA22" s="341"/>
      <c r="VAB22" s="341"/>
      <c r="VAC22" s="341"/>
      <c r="VAD22" s="341"/>
      <c r="VAE22" s="341"/>
      <c r="VAF22" s="341"/>
      <c r="VAG22" s="341"/>
      <c r="VAH22" s="341"/>
      <c r="VAI22" s="341"/>
      <c r="VAJ22" s="341"/>
      <c r="VAK22" s="341"/>
      <c r="VAL22" s="341"/>
      <c r="VAM22" s="341"/>
      <c r="VAN22" s="341"/>
      <c r="VAO22" s="341"/>
      <c r="VAP22" s="341"/>
      <c r="VAQ22" s="341"/>
      <c r="VAR22" s="341"/>
      <c r="VAS22" s="341"/>
      <c r="VAT22" s="341"/>
      <c r="VAU22" s="341"/>
      <c r="VAV22" s="341"/>
      <c r="VAW22" s="341"/>
      <c r="VAX22" s="341"/>
      <c r="VAY22" s="341"/>
      <c r="VAZ22" s="341"/>
      <c r="VBA22" s="341"/>
      <c r="VBB22" s="341"/>
      <c r="VBC22" s="341"/>
      <c r="VBD22" s="341"/>
      <c r="VBE22" s="341"/>
      <c r="VBF22" s="341"/>
      <c r="VBG22" s="341"/>
      <c r="VBH22" s="341"/>
      <c r="VBI22" s="341"/>
      <c r="VBJ22" s="341"/>
      <c r="VBK22" s="341"/>
      <c r="VBL22" s="341"/>
      <c r="VBM22" s="341"/>
      <c r="VBN22" s="341"/>
      <c r="VBO22" s="341"/>
      <c r="VBP22" s="341"/>
      <c r="VBQ22" s="341"/>
      <c r="VBR22" s="341"/>
      <c r="VBS22" s="341"/>
      <c r="VBT22" s="341"/>
      <c r="VBU22" s="341"/>
      <c r="VBV22" s="341"/>
      <c r="VBW22" s="341"/>
      <c r="VBX22" s="341"/>
      <c r="VBY22" s="341"/>
      <c r="VBZ22" s="341"/>
      <c r="VCA22" s="341"/>
      <c r="VCB22" s="341"/>
      <c r="VCC22" s="341"/>
      <c r="VCD22" s="341"/>
      <c r="VCE22" s="341"/>
      <c r="VCF22" s="341"/>
      <c r="VCG22" s="341"/>
      <c r="VCH22" s="341"/>
      <c r="VCI22" s="341"/>
      <c r="VCJ22" s="341"/>
      <c r="VCK22" s="341"/>
      <c r="VCL22" s="341"/>
      <c r="VCM22" s="341"/>
      <c r="VCN22" s="341"/>
      <c r="VCO22" s="341"/>
      <c r="VCP22" s="341"/>
      <c r="VCQ22" s="341"/>
      <c r="VCR22" s="341"/>
      <c r="VCS22" s="341"/>
      <c r="VCT22" s="341"/>
      <c r="VCU22" s="341"/>
      <c r="VCV22" s="341"/>
      <c r="VCW22" s="341"/>
      <c r="VCX22" s="341"/>
      <c r="VCY22" s="341"/>
      <c r="VCZ22" s="341"/>
      <c r="VDA22" s="341"/>
      <c r="VDB22" s="341"/>
      <c r="VDC22" s="341"/>
      <c r="VDD22" s="341"/>
      <c r="VDE22" s="341"/>
      <c r="VDF22" s="341"/>
      <c r="VDG22" s="341"/>
      <c r="VDH22" s="341"/>
      <c r="VDI22" s="341"/>
      <c r="VDJ22" s="341"/>
      <c r="VDK22" s="341"/>
      <c r="VDL22" s="341"/>
      <c r="VDM22" s="341"/>
      <c r="VDN22" s="341"/>
      <c r="VDO22" s="341"/>
      <c r="VDP22" s="341"/>
      <c r="VDQ22" s="341"/>
      <c r="VDR22" s="341"/>
      <c r="VDS22" s="341"/>
      <c r="VDT22" s="341"/>
      <c r="VDU22" s="341"/>
      <c r="VDV22" s="341"/>
      <c r="VDW22" s="341"/>
      <c r="VDX22" s="341"/>
      <c r="VDY22" s="341"/>
      <c r="VDZ22" s="341"/>
      <c r="VEA22" s="341"/>
      <c r="VEB22" s="341"/>
      <c r="VEC22" s="341"/>
      <c r="VED22" s="341"/>
      <c r="VEE22" s="341"/>
      <c r="VEF22" s="341"/>
      <c r="VEG22" s="341"/>
      <c r="VEH22" s="341"/>
      <c r="VEI22" s="341"/>
      <c r="VEJ22" s="341"/>
      <c r="VEK22" s="341"/>
      <c r="VEL22" s="341"/>
      <c r="VEM22" s="341"/>
      <c r="VEN22" s="341"/>
      <c r="VEO22" s="341"/>
      <c r="VEP22" s="341"/>
      <c r="VEQ22" s="341"/>
      <c r="VER22" s="341"/>
      <c r="VES22" s="341"/>
      <c r="VET22" s="341"/>
      <c r="VEU22" s="341"/>
      <c r="VEV22" s="341"/>
      <c r="VEW22" s="341"/>
      <c r="VEX22" s="341"/>
      <c r="VEY22" s="341"/>
      <c r="VEZ22" s="341"/>
      <c r="VFA22" s="341"/>
      <c r="VFB22" s="341"/>
      <c r="VFC22" s="341"/>
      <c r="VFD22" s="341"/>
      <c r="VFE22" s="341"/>
      <c r="VFF22" s="341"/>
      <c r="VFG22" s="341"/>
      <c r="VFH22" s="341"/>
      <c r="VFI22" s="341"/>
      <c r="VFJ22" s="341"/>
      <c r="VFK22" s="341"/>
      <c r="VFL22" s="341"/>
      <c r="VFM22" s="341"/>
      <c r="VFN22" s="341"/>
      <c r="VFO22" s="341"/>
      <c r="VFP22" s="341"/>
      <c r="VFQ22" s="341"/>
      <c r="VFR22" s="341"/>
      <c r="VFS22" s="341"/>
      <c r="VFT22" s="341"/>
      <c r="VFU22" s="341"/>
      <c r="VFV22" s="341"/>
      <c r="VFW22" s="341"/>
      <c r="VFX22" s="341"/>
      <c r="VFY22" s="341"/>
      <c r="VFZ22" s="341"/>
      <c r="VGA22" s="341"/>
      <c r="VGB22" s="341"/>
      <c r="VGC22" s="341"/>
      <c r="VGD22" s="341"/>
      <c r="VGE22" s="341"/>
      <c r="VGF22" s="341"/>
      <c r="VGG22" s="341"/>
      <c r="VGH22" s="341"/>
      <c r="VGI22" s="341"/>
      <c r="VGJ22" s="341"/>
      <c r="VGK22" s="341"/>
      <c r="VGL22" s="341"/>
      <c r="VGM22" s="341"/>
      <c r="VGN22" s="341"/>
      <c r="VGO22" s="341"/>
      <c r="VGP22" s="341"/>
      <c r="VGQ22" s="341"/>
      <c r="VGR22" s="341"/>
      <c r="VGS22" s="341"/>
      <c r="VGT22" s="341"/>
      <c r="VGU22" s="341"/>
      <c r="VGV22" s="341"/>
      <c r="VGW22" s="341"/>
      <c r="VGX22" s="341"/>
      <c r="VGY22" s="341"/>
      <c r="VGZ22" s="341"/>
      <c r="VHA22" s="341"/>
      <c r="VHB22" s="341"/>
      <c r="VHC22" s="341"/>
      <c r="VHD22" s="341"/>
      <c r="VHE22" s="341"/>
      <c r="VHF22" s="341"/>
      <c r="VHG22" s="341"/>
      <c r="VHH22" s="341"/>
      <c r="VHI22" s="341"/>
      <c r="VHJ22" s="341"/>
      <c r="VHK22" s="341"/>
      <c r="VHL22" s="341"/>
      <c r="VHM22" s="341"/>
      <c r="VHN22" s="341"/>
      <c r="VHO22" s="341"/>
      <c r="VHP22" s="341"/>
      <c r="VHQ22" s="341"/>
      <c r="VHR22" s="341"/>
      <c r="VHS22" s="341"/>
      <c r="VHT22" s="341"/>
      <c r="VHU22" s="341"/>
      <c r="VHV22" s="341"/>
      <c r="VHW22" s="341"/>
      <c r="VHX22" s="341"/>
      <c r="VHY22" s="341"/>
      <c r="VHZ22" s="341"/>
      <c r="VIA22" s="341"/>
      <c r="VIB22" s="341"/>
      <c r="VIC22" s="341"/>
      <c r="VID22" s="341"/>
      <c r="VIE22" s="341"/>
      <c r="VIF22" s="341"/>
      <c r="VIG22" s="341"/>
      <c r="VIH22" s="341"/>
      <c r="VII22" s="341"/>
      <c r="VIJ22" s="341"/>
      <c r="VIK22" s="341"/>
      <c r="VIL22" s="341"/>
      <c r="VIM22" s="341"/>
      <c r="VIN22" s="341"/>
      <c r="VIO22" s="341"/>
      <c r="VIP22" s="341"/>
      <c r="VIQ22" s="341"/>
      <c r="VIR22" s="341"/>
      <c r="VIS22" s="341"/>
      <c r="VIT22" s="341"/>
      <c r="VIU22" s="341"/>
      <c r="VIV22" s="341"/>
      <c r="VIW22" s="341"/>
      <c r="VIX22" s="341"/>
      <c r="VIY22" s="341"/>
      <c r="VIZ22" s="341"/>
      <c r="VJA22" s="341"/>
      <c r="VJB22" s="341"/>
      <c r="VJC22" s="341"/>
      <c r="VJD22" s="341"/>
      <c r="VJE22" s="341"/>
      <c r="VJF22" s="341"/>
      <c r="VJG22" s="341"/>
      <c r="VJH22" s="341"/>
      <c r="VJI22" s="341"/>
      <c r="VJJ22" s="341"/>
      <c r="VJK22" s="341"/>
      <c r="VJL22" s="341"/>
      <c r="VJM22" s="341"/>
      <c r="VJN22" s="341"/>
      <c r="VJO22" s="341"/>
      <c r="VJP22" s="341"/>
      <c r="VJQ22" s="341"/>
      <c r="VJR22" s="341"/>
      <c r="VJS22" s="341"/>
      <c r="VJT22" s="341"/>
      <c r="VJU22" s="341"/>
      <c r="VJV22" s="341"/>
      <c r="VJW22" s="341"/>
      <c r="VJX22" s="341"/>
      <c r="VJY22" s="341"/>
      <c r="VJZ22" s="341"/>
      <c r="VKA22" s="341"/>
      <c r="VKB22" s="341"/>
      <c r="VKC22" s="341"/>
      <c r="VKD22" s="341"/>
      <c r="VKE22" s="341"/>
      <c r="VKF22" s="341"/>
      <c r="VKG22" s="341"/>
      <c r="VKH22" s="341"/>
      <c r="VKI22" s="341"/>
      <c r="VKJ22" s="341"/>
      <c r="VKK22" s="341"/>
      <c r="VKL22" s="341"/>
      <c r="VKM22" s="341"/>
      <c r="VKN22" s="341"/>
      <c r="VKO22" s="341"/>
      <c r="VKP22" s="341"/>
      <c r="VKQ22" s="341"/>
      <c r="VKR22" s="341"/>
      <c r="VKS22" s="341"/>
      <c r="VKT22" s="341"/>
      <c r="VKU22" s="341"/>
      <c r="VKV22" s="341"/>
      <c r="VKW22" s="341"/>
      <c r="VKX22" s="341"/>
      <c r="VKY22" s="341"/>
      <c r="VKZ22" s="341"/>
      <c r="VLA22" s="341"/>
      <c r="VLB22" s="341"/>
      <c r="VLC22" s="341"/>
      <c r="VLD22" s="341"/>
      <c r="VLE22" s="341"/>
      <c r="VLF22" s="341"/>
      <c r="VLG22" s="341"/>
      <c r="VLH22" s="341"/>
      <c r="VLI22" s="341"/>
      <c r="VLJ22" s="341"/>
      <c r="VLK22" s="341"/>
      <c r="VLL22" s="341"/>
      <c r="VLM22" s="341"/>
      <c r="VLN22" s="341"/>
      <c r="VLO22" s="341"/>
      <c r="VLP22" s="341"/>
      <c r="VLQ22" s="341"/>
      <c r="VLR22" s="341"/>
      <c r="VLS22" s="341"/>
      <c r="VLT22" s="341"/>
      <c r="VLU22" s="341"/>
      <c r="VLV22" s="341"/>
      <c r="VLW22" s="341"/>
      <c r="VLX22" s="341"/>
      <c r="VLY22" s="341"/>
      <c r="VLZ22" s="341"/>
      <c r="VMA22" s="341"/>
      <c r="VMB22" s="341"/>
      <c r="VMC22" s="341"/>
      <c r="VMD22" s="341"/>
      <c r="VME22" s="341"/>
      <c r="VMF22" s="341"/>
      <c r="VMG22" s="341"/>
      <c r="VMH22" s="341"/>
      <c r="VMI22" s="341"/>
      <c r="VMJ22" s="341"/>
      <c r="VMK22" s="341"/>
      <c r="VML22" s="341"/>
      <c r="VMM22" s="341"/>
      <c r="VMN22" s="341"/>
      <c r="VMO22" s="341"/>
      <c r="VMP22" s="341"/>
      <c r="VMQ22" s="341"/>
      <c r="VMR22" s="341"/>
      <c r="VMS22" s="341"/>
      <c r="VMT22" s="341"/>
      <c r="VMU22" s="341"/>
      <c r="VMV22" s="341"/>
      <c r="VMW22" s="341"/>
      <c r="VMX22" s="341"/>
      <c r="VMY22" s="341"/>
      <c r="VMZ22" s="341"/>
      <c r="VNA22" s="341"/>
      <c r="VNB22" s="341"/>
      <c r="VNC22" s="341"/>
      <c r="VND22" s="341"/>
      <c r="VNE22" s="341"/>
      <c r="VNF22" s="341"/>
      <c r="VNG22" s="341"/>
      <c r="VNH22" s="341"/>
      <c r="VNI22" s="341"/>
      <c r="VNJ22" s="341"/>
      <c r="VNK22" s="341"/>
      <c r="VNL22" s="341"/>
      <c r="VNM22" s="341"/>
      <c r="VNN22" s="341"/>
      <c r="VNO22" s="341"/>
      <c r="VNP22" s="341"/>
      <c r="VNQ22" s="341"/>
      <c r="VNR22" s="341"/>
      <c r="VNS22" s="341"/>
      <c r="VNT22" s="341"/>
      <c r="VNU22" s="341"/>
      <c r="VNV22" s="341"/>
      <c r="VNW22" s="341"/>
      <c r="VNX22" s="341"/>
      <c r="VNY22" s="341"/>
      <c r="VNZ22" s="341"/>
      <c r="VOA22" s="341"/>
      <c r="VOB22" s="341"/>
      <c r="VOC22" s="341"/>
      <c r="VOD22" s="341"/>
      <c r="VOE22" s="341"/>
      <c r="VOF22" s="341"/>
      <c r="VOG22" s="341"/>
      <c r="VOH22" s="341"/>
      <c r="VOI22" s="341"/>
      <c r="VOJ22" s="341"/>
      <c r="VOK22" s="341"/>
      <c r="VOL22" s="341"/>
      <c r="VOM22" s="341"/>
      <c r="VON22" s="341"/>
      <c r="VOO22" s="341"/>
      <c r="VOP22" s="341"/>
      <c r="VOQ22" s="341"/>
      <c r="VOR22" s="341"/>
      <c r="VOS22" s="341"/>
      <c r="VOT22" s="341"/>
      <c r="VOU22" s="341"/>
      <c r="VOV22" s="341"/>
      <c r="VOW22" s="341"/>
      <c r="VOX22" s="341"/>
      <c r="VOY22" s="341"/>
      <c r="VOZ22" s="341"/>
      <c r="VPA22" s="341"/>
      <c r="VPB22" s="341"/>
      <c r="VPC22" s="341"/>
      <c r="VPD22" s="341"/>
      <c r="VPE22" s="341"/>
      <c r="VPF22" s="341"/>
      <c r="VPG22" s="341"/>
      <c r="VPH22" s="341"/>
      <c r="VPI22" s="341"/>
      <c r="VPJ22" s="341"/>
      <c r="VPK22" s="341"/>
      <c r="VPL22" s="341"/>
      <c r="VPM22" s="341"/>
      <c r="VPN22" s="341"/>
      <c r="VPO22" s="341"/>
      <c r="VPP22" s="341"/>
      <c r="VPQ22" s="341"/>
      <c r="VPR22" s="341"/>
      <c r="VPS22" s="341"/>
      <c r="VPT22" s="341"/>
      <c r="VPU22" s="341"/>
      <c r="VPV22" s="341"/>
      <c r="VPW22" s="341"/>
      <c r="VPX22" s="341"/>
      <c r="VPY22" s="341"/>
      <c r="VPZ22" s="341"/>
      <c r="VQA22" s="341"/>
      <c r="VQB22" s="341"/>
      <c r="VQC22" s="341"/>
      <c r="VQD22" s="341"/>
      <c r="VQE22" s="341"/>
      <c r="VQF22" s="341"/>
      <c r="VQG22" s="341"/>
      <c r="VQH22" s="341"/>
      <c r="VQI22" s="341"/>
      <c r="VQJ22" s="341"/>
      <c r="VQK22" s="341"/>
      <c r="VQL22" s="341"/>
      <c r="VQM22" s="341"/>
      <c r="VQN22" s="341"/>
      <c r="VQO22" s="341"/>
      <c r="VQP22" s="341"/>
      <c r="VQQ22" s="341"/>
      <c r="VQR22" s="341"/>
      <c r="VQS22" s="341"/>
      <c r="VQT22" s="341"/>
      <c r="VQU22" s="341"/>
      <c r="VQV22" s="341"/>
      <c r="VQW22" s="341"/>
      <c r="VQX22" s="341"/>
      <c r="VQY22" s="341"/>
      <c r="VQZ22" s="341"/>
      <c r="VRA22" s="341"/>
      <c r="VRB22" s="341"/>
      <c r="VRC22" s="341"/>
      <c r="VRD22" s="341"/>
      <c r="VRE22" s="341"/>
      <c r="VRF22" s="341"/>
      <c r="VRG22" s="341"/>
      <c r="VRH22" s="341"/>
      <c r="VRI22" s="341"/>
      <c r="VRJ22" s="341"/>
      <c r="VRK22" s="341"/>
      <c r="VRL22" s="341"/>
      <c r="VRM22" s="341"/>
      <c r="VRN22" s="341"/>
      <c r="VRO22" s="341"/>
      <c r="VRP22" s="341"/>
      <c r="VRQ22" s="341"/>
      <c r="VRR22" s="341"/>
      <c r="VRS22" s="341"/>
      <c r="VRT22" s="341"/>
      <c r="VRU22" s="341"/>
      <c r="VRV22" s="341"/>
      <c r="VRW22" s="341"/>
      <c r="VRX22" s="341"/>
      <c r="VRY22" s="341"/>
      <c r="VRZ22" s="341"/>
      <c r="VSA22" s="341"/>
      <c r="VSB22" s="341"/>
      <c r="VSC22" s="341"/>
      <c r="VSD22" s="341"/>
      <c r="VSE22" s="341"/>
      <c r="VSF22" s="341"/>
      <c r="VSG22" s="341"/>
      <c r="VSH22" s="341"/>
      <c r="VSI22" s="341"/>
      <c r="VSJ22" s="341"/>
      <c r="VSK22" s="341"/>
      <c r="VSL22" s="341"/>
      <c r="VSM22" s="341"/>
      <c r="VSN22" s="341"/>
      <c r="VSO22" s="341"/>
      <c r="VSP22" s="341"/>
      <c r="VSQ22" s="341"/>
      <c r="VSR22" s="341"/>
      <c r="VSS22" s="341"/>
      <c r="VST22" s="341"/>
      <c r="VSU22" s="341"/>
      <c r="VSV22" s="341"/>
      <c r="VSW22" s="341"/>
      <c r="VSX22" s="341"/>
      <c r="VSY22" s="341"/>
      <c r="VSZ22" s="341"/>
      <c r="VTA22" s="341"/>
      <c r="VTB22" s="341"/>
      <c r="VTC22" s="341"/>
      <c r="VTD22" s="341"/>
      <c r="VTE22" s="341"/>
      <c r="VTF22" s="341"/>
      <c r="VTG22" s="341"/>
      <c r="VTH22" s="341"/>
      <c r="VTI22" s="341"/>
      <c r="VTJ22" s="341"/>
      <c r="VTK22" s="341"/>
      <c r="VTL22" s="341"/>
      <c r="VTM22" s="341"/>
      <c r="VTN22" s="341"/>
      <c r="VTO22" s="341"/>
      <c r="VTP22" s="341"/>
      <c r="VTQ22" s="341"/>
      <c r="VTR22" s="341"/>
      <c r="VTS22" s="341"/>
      <c r="VTT22" s="341"/>
      <c r="VTU22" s="341"/>
      <c r="VTV22" s="341"/>
      <c r="VTW22" s="341"/>
      <c r="VTX22" s="341"/>
      <c r="VTY22" s="341"/>
      <c r="VTZ22" s="341"/>
      <c r="VUA22" s="341"/>
      <c r="VUB22" s="341"/>
      <c r="VUC22" s="341"/>
      <c r="VUD22" s="341"/>
      <c r="VUE22" s="341"/>
      <c r="VUF22" s="341"/>
      <c r="VUG22" s="341"/>
      <c r="VUH22" s="341"/>
      <c r="VUI22" s="341"/>
      <c r="VUJ22" s="341"/>
      <c r="VUK22" s="341"/>
      <c r="VUL22" s="341"/>
      <c r="VUM22" s="341"/>
      <c r="VUN22" s="341"/>
      <c r="VUO22" s="341"/>
      <c r="VUP22" s="341"/>
      <c r="VUQ22" s="341"/>
      <c r="VUR22" s="341"/>
      <c r="VUS22" s="341"/>
      <c r="VUT22" s="341"/>
      <c r="VUU22" s="341"/>
      <c r="VUV22" s="341"/>
      <c r="VUW22" s="341"/>
      <c r="VUX22" s="341"/>
      <c r="VUY22" s="341"/>
      <c r="VUZ22" s="341"/>
      <c r="VVA22" s="341"/>
      <c r="VVB22" s="341"/>
      <c r="VVC22" s="341"/>
      <c r="VVD22" s="341"/>
      <c r="VVE22" s="341"/>
      <c r="VVF22" s="341"/>
      <c r="VVG22" s="341"/>
      <c r="VVH22" s="341"/>
      <c r="VVI22" s="341"/>
      <c r="VVJ22" s="341"/>
      <c r="VVK22" s="341"/>
      <c r="VVL22" s="341"/>
      <c r="VVM22" s="341"/>
      <c r="VVN22" s="341"/>
      <c r="VVO22" s="341"/>
      <c r="VVP22" s="341"/>
      <c r="VVQ22" s="341"/>
      <c r="VVR22" s="341"/>
      <c r="VVS22" s="341"/>
      <c r="VVT22" s="341"/>
      <c r="VVU22" s="341"/>
      <c r="VVV22" s="341"/>
      <c r="VVW22" s="341"/>
      <c r="VVX22" s="341"/>
      <c r="VVY22" s="341"/>
      <c r="VVZ22" s="341"/>
      <c r="VWA22" s="341"/>
      <c r="VWB22" s="341"/>
      <c r="VWC22" s="341"/>
      <c r="VWD22" s="341"/>
      <c r="VWE22" s="341"/>
      <c r="VWF22" s="341"/>
      <c r="VWG22" s="341"/>
      <c r="VWH22" s="341"/>
      <c r="VWI22" s="341"/>
      <c r="VWJ22" s="341"/>
      <c r="VWK22" s="341"/>
      <c r="VWL22" s="341"/>
      <c r="VWM22" s="341"/>
      <c r="VWN22" s="341"/>
      <c r="VWO22" s="341"/>
      <c r="VWP22" s="341"/>
      <c r="VWQ22" s="341"/>
      <c r="VWR22" s="341"/>
      <c r="VWS22" s="341"/>
      <c r="VWT22" s="341"/>
      <c r="VWU22" s="341"/>
      <c r="VWV22" s="341"/>
      <c r="VWW22" s="341"/>
      <c r="VWX22" s="341"/>
      <c r="VWY22" s="341"/>
      <c r="VWZ22" s="341"/>
      <c r="VXA22" s="341"/>
      <c r="VXB22" s="341"/>
      <c r="VXC22" s="341"/>
      <c r="VXD22" s="341"/>
      <c r="VXE22" s="341"/>
      <c r="VXF22" s="341"/>
      <c r="VXG22" s="341"/>
      <c r="VXH22" s="341"/>
      <c r="VXI22" s="341"/>
      <c r="VXJ22" s="341"/>
      <c r="VXK22" s="341"/>
      <c r="VXL22" s="341"/>
      <c r="VXM22" s="341"/>
      <c r="VXN22" s="341"/>
      <c r="VXO22" s="341"/>
      <c r="VXP22" s="341"/>
      <c r="VXQ22" s="341"/>
      <c r="VXR22" s="341"/>
      <c r="VXS22" s="341"/>
      <c r="VXT22" s="341"/>
      <c r="VXU22" s="341"/>
      <c r="VXV22" s="341"/>
      <c r="VXW22" s="341"/>
      <c r="VXX22" s="341"/>
      <c r="VXY22" s="341"/>
      <c r="VXZ22" s="341"/>
      <c r="VYA22" s="341"/>
      <c r="VYB22" s="341"/>
      <c r="VYC22" s="341"/>
      <c r="VYD22" s="341"/>
      <c r="VYE22" s="341"/>
      <c r="VYF22" s="341"/>
      <c r="VYG22" s="341"/>
      <c r="VYH22" s="341"/>
      <c r="VYI22" s="341"/>
      <c r="VYJ22" s="341"/>
      <c r="VYK22" s="341"/>
      <c r="VYL22" s="341"/>
      <c r="VYM22" s="341"/>
      <c r="VYN22" s="341"/>
      <c r="VYO22" s="341"/>
      <c r="VYP22" s="341"/>
      <c r="VYQ22" s="341"/>
      <c r="VYR22" s="341"/>
      <c r="VYS22" s="341"/>
      <c r="VYT22" s="341"/>
      <c r="VYU22" s="341"/>
      <c r="VYV22" s="341"/>
      <c r="VYW22" s="341"/>
      <c r="VYX22" s="341"/>
      <c r="VYY22" s="341"/>
      <c r="VYZ22" s="341"/>
      <c r="VZA22" s="341"/>
      <c r="VZB22" s="341"/>
      <c r="VZC22" s="341"/>
      <c r="VZD22" s="341"/>
      <c r="VZE22" s="341"/>
      <c r="VZF22" s="341"/>
      <c r="VZG22" s="341"/>
      <c r="VZH22" s="341"/>
      <c r="VZI22" s="341"/>
      <c r="VZJ22" s="341"/>
      <c r="VZK22" s="341"/>
      <c r="VZL22" s="341"/>
      <c r="VZM22" s="341"/>
      <c r="VZN22" s="341"/>
      <c r="VZO22" s="341"/>
      <c r="VZP22" s="341"/>
      <c r="VZQ22" s="341"/>
      <c r="VZR22" s="341"/>
      <c r="VZS22" s="341"/>
      <c r="VZT22" s="341"/>
      <c r="VZU22" s="341"/>
      <c r="VZV22" s="341"/>
      <c r="VZW22" s="341"/>
      <c r="VZX22" s="341"/>
      <c r="VZY22" s="341"/>
      <c r="VZZ22" s="341"/>
      <c r="WAA22" s="341"/>
      <c r="WAB22" s="341"/>
      <c r="WAC22" s="341"/>
      <c r="WAD22" s="341"/>
      <c r="WAE22" s="341"/>
      <c r="WAF22" s="341"/>
      <c r="WAG22" s="341"/>
      <c r="WAH22" s="341"/>
      <c r="WAI22" s="341"/>
      <c r="WAJ22" s="341"/>
      <c r="WAK22" s="341"/>
      <c r="WAL22" s="341"/>
      <c r="WAM22" s="341"/>
      <c r="WAN22" s="341"/>
      <c r="WAO22" s="341"/>
      <c r="WAP22" s="341"/>
      <c r="WAQ22" s="341"/>
      <c r="WAR22" s="341"/>
      <c r="WAS22" s="341"/>
      <c r="WAT22" s="341"/>
      <c r="WAU22" s="341"/>
      <c r="WAV22" s="341"/>
      <c r="WAW22" s="341"/>
      <c r="WAX22" s="341"/>
      <c r="WAY22" s="341"/>
      <c r="WAZ22" s="341"/>
      <c r="WBA22" s="341"/>
      <c r="WBB22" s="341"/>
      <c r="WBC22" s="341"/>
      <c r="WBD22" s="341"/>
      <c r="WBE22" s="341"/>
      <c r="WBF22" s="341"/>
      <c r="WBG22" s="341"/>
      <c r="WBH22" s="341"/>
      <c r="WBI22" s="341"/>
      <c r="WBJ22" s="341"/>
      <c r="WBK22" s="341"/>
      <c r="WBL22" s="341"/>
      <c r="WBM22" s="341"/>
      <c r="WBN22" s="341"/>
      <c r="WBO22" s="341"/>
      <c r="WBP22" s="341"/>
      <c r="WBQ22" s="341"/>
      <c r="WBR22" s="341"/>
      <c r="WBS22" s="341"/>
      <c r="WBT22" s="341"/>
      <c r="WBU22" s="341"/>
      <c r="WBV22" s="341"/>
      <c r="WBW22" s="341"/>
      <c r="WBX22" s="341"/>
      <c r="WBY22" s="341"/>
      <c r="WBZ22" s="341"/>
      <c r="WCA22" s="341"/>
      <c r="WCB22" s="341"/>
      <c r="WCC22" s="341"/>
      <c r="WCD22" s="341"/>
      <c r="WCE22" s="341"/>
      <c r="WCF22" s="341"/>
      <c r="WCG22" s="341"/>
      <c r="WCH22" s="341"/>
      <c r="WCI22" s="341"/>
      <c r="WCJ22" s="341"/>
      <c r="WCK22" s="341"/>
      <c r="WCL22" s="341"/>
      <c r="WCM22" s="341"/>
      <c r="WCN22" s="341"/>
      <c r="WCO22" s="341"/>
      <c r="WCP22" s="341"/>
      <c r="WCQ22" s="341"/>
      <c r="WCR22" s="341"/>
      <c r="WCS22" s="341"/>
      <c r="WCT22" s="341"/>
      <c r="WCU22" s="341"/>
      <c r="WCV22" s="341"/>
      <c r="WCW22" s="341"/>
      <c r="WCX22" s="341"/>
      <c r="WCY22" s="341"/>
      <c r="WCZ22" s="341"/>
      <c r="WDA22" s="341"/>
      <c r="WDB22" s="341"/>
      <c r="WDC22" s="341"/>
      <c r="WDD22" s="341"/>
      <c r="WDE22" s="341"/>
      <c r="WDF22" s="341"/>
      <c r="WDG22" s="341"/>
      <c r="WDH22" s="341"/>
      <c r="WDI22" s="341"/>
      <c r="WDJ22" s="341"/>
      <c r="WDK22" s="341"/>
      <c r="WDL22" s="341"/>
      <c r="WDM22" s="341"/>
      <c r="WDN22" s="341"/>
      <c r="WDO22" s="341"/>
      <c r="WDP22" s="341"/>
      <c r="WDQ22" s="341"/>
      <c r="WDR22" s="341"/>
      <c r="WDS22" s="341"/>
      <c r="WDT22" s="341"/>
      <c r="WDU22" s="341"/>
      <c r="WDV22" s="341"/>
      <c r="WDW22" s="341"/>
      <c r="WDX22" s="341"/>
      <c r="WDY22" s="341"/>
      <c r="WDZ22" s="341"/>
      <c r="WEA22" s="341"/>
      <c r="WEB22" s="341"/>
      <c r="WEC22" s="341"/>
      <c r="WED22" s="341"/>
      <c r="WEE22" s="341"/>
      <c r="WEF22" s="341"/>
      <c r="WEG22" s="341"/>
      <c r="WEH22" s="341"/>
      <c r="WEI22" s="341"/>
      <c r="WEJ22" s="341"/>
      <c r="WEK22" s="341"/>
      <c r="WEL22" s="341"/>
      <c r="WEM22" s="341"/>
      <c r="WEN22" s="341"/>
      <c r="WEO22" s="341"/>
      <c r="WEP22" s="341"/>
      <c r="WEQ22" s="341"/>
      <c r="WER22" s="341"/>
      <c r="WES22" s="341"/>
      <c r="WET22" s="341"/>
      <c r="WEU22" s="341"/>
      <c r="WEV22" s="341"/>
      <c r="WEW22" s="341"/>
      <c r="WEX22" s="341"/>
      <c r="WEY22" s="341"/>
      <c r="WEZ22" s="341"/>
      <c r="WFA22" s="341"/>
      <c r="WFB22" s="341"/>
      <c r="WFC22" s="341"/>
      <c r="WFD22" s="341"/>
      <c r="WFE22" s="341"/>
      <c r="WFF22" s="341"/>
      <c r="WFG22" s="341"/>
      <c r="WFH22" s="341"/>
      <c r="WFI22" s="341"/>
      <c r="WFJ22" s="341"/>
      <c r="WFK22" s="341"/>
      <c r="WFL22" s="341"/>
      <c r="WFM22" s="341"/>
      <c r="WFN22" s="341"/>
      <c r="WFO22" s="341"/>
      <c r="WFP22" s="341"/>
      <c r="WFQ22" s="341"/>
      <c r="WFR22" s="341"/>
      <c r="WFS22" s="341"/>
      <c r="WFT22" s="341"/>
      <c r="WFU22" s="341"/>
      <c r="WFV22" s="341"/>
      <c r="WFW22" s="341"/>
      <c r="WFX22" s="341"/>
      <c r="WFY22" s="341"/>
      <c r="WFZ22" s="341"/>
      <c r="WGA22" s="341"/>
      <c r="WGB22" s="341"/>
      <c r="WGC22" s="341"/>
      <c r="WGD22" s="341"/>
      <c r="WGE22" s="341"/>
      <c r="WGF22" s="341"/>
      <c r="WGG22" s="341"/>
      <c r="WGH22" s="341"/>
      <c r="WGI22" s="341"/>
      <c r="WGJ22" s="341"/>
      <c r="WGK22" s="341"/>
      <c r="WGL22" s="341"/>
      <c r="WGM22" s="341"/>
      <c r="WGN22" s="341"/>
      <c r="WGO22" s="341"/>
      <c r="WGP22" s="341"/>
      <c r="WGQ22" s="341"/>
      <c r="WGR22" s="341"/>
      <c r="WGS22" s="341"/>
      <c r="WGT22" s="341"/>
      <c r="WGU22" s="341"/>
      <c r="WGV22" s="341"/>
      <c r="WGW22" s="341"/>
      <c r="WGX22" s="341"/>
      <c r="WGY22" s="341"/>
      <c r="WGZ22" s="341"/>
      <c r="WHA22" s="341"/>
      <c r="WHB22" s="341"/>
      <c r="WHC22" s="341"/>
      <c r="WHD22" s="341"/>
      <c r="WHE22" s="341"/>
      <c r="WHF22" s="341"/>
      <c r="WHG22" s="341"/>
      <c r="WHH22" s="341"/>
      <c r="WHI22" s="341"/>
      <c r="WHJ22" s="341"/>
      <c r="WHK22" s="341"/>
      <c r="WHL22" s="341"/>
      <c r="WHM22" s="341"/>
      <c r="WHN22" s="341"/>
      <c r="WHO22" s="341"/>
      <c r="WHP22" s="341"/>
      <c r="WHQ22" s="341"/>
      <c r="WHR22" s="341"/>
      <c r="WHS22" s="341"/>
      <c r="WHT22" s="341"/>
      <c r="WHU22" s="341"/>
      <c r="WHV22" s="341"/>
      <c r="WHW22" s="341"/>
      <c r="WHX22" s="341"/>
      <c r="WHY22" s="341"/>
      <c r="WHZ22" s="341"/>
      <c r="WIA22" s="341"/>
      <c r="WIB22" s="341"/>
      <c r="WIC22" s="341"/>
      <c r="WID22" s="341"/>
      <c r="WIE22" s="341"/>
      <c r="WIF22" s="341"/>
      <c r="WIG22" s="341"/>
      <c r="WIH22" s="341"/>
      <c r="WII22" s="341"/>
      <c r="WIJ22" s="341"/>
      <c r="WIK22" s="341"/>
      <c r="WIL22" s="341"/>
      <c r="WIM22" s="341"/>
      <c r="WIN22" s="341"/>
      <c r="WIO22" s="341"/>
      <c r="WIP22" s="341"/>
      <c r="WIQ22" s="341"/>
      <c r="WIR22" s="341"/>
      <c r="WIS22" s="341"/>
      <c r="WIT22" s="341"/>
      <c r="WIU22" s="341"/>
      <c r="WIV22" s="341"/>
      <c r="WIW22" s="341"/>
      <c r="WIX22" s="341"/>
      <c r="WIY22" s="341"/>
      <c r="WIZ22" s="341"/>
      <c r="WJA22" s="341"/>
      <c r="WJB22" s="341"/>
      <c r="WJC22" s="341"/>
      <c r="WJD22" s="341"/>
      <c r="WJE22" s="341"/>
      <c r="WJF22" s="341"/>
      <c r="WJG22" s="341"/>
      <c r="WJH22" s="341"/>
      <c r="WJI22" s="341"/>
      <c r="WJJ22" s="341"/>
      <c r="WJK22" s="341"/>
      <c r="WJL22" s="341"/>
      <c r="WJM22" s="341"/>
      <c r="WJN22" s="341"/>
      <c r="WJO22" s="341"/>
      <c r="WJP22" s="341"/>
      <c r="WJQ22" s="341"/>
      <c r="WJR22" s="341"/>
      <c r="WJS22" s="341"/>
      <c r="WJT22" s="341"/>
      <c r="WJU22" s="341"/>
      <c r="WJV22" s="341"/>
      <c r="WJW22" s="341"/>
      <c r="WJX22" s="341"/>
      <c r="WJY22" s="341"/>
      <c r="WJZ22" s="341"/>
      <c r="WKA22" s="341"/>
      <c r="WKB22" s="341"/>
      <c r="WKC22" s="341"/>
      <c r="WKD22" s="341"/>
      <c r="WKE22" s="341"/>
      <c r="WKF22" s="341"/>
      <c r="WKG22" s="341"/>
      <c r="WKH22" s="341"/>
      <c r="WKI22" s="341"/>
      <c r="WKJ22" s="341"/>
      <c r="WKK22" s="341"/>
      <c r="WKL22" s="341"/>
      <c r="WKM22" s="341"/>
      <c r="WKN22" s="341"/>
      <c r="WKO22" s="341"/>
      <c r="WKP22" s="341"/>
      <c r="WKQ22" s="341"/>
      <c r="WKR22" s="341"/>
      <c r="WKS22" s="341"/>
      <c r="WKT22" s="341"/>
      <c r="WKU22" s="341"/>
      <c r="WKV22" s="341"/>
      <c r="WKW22" s="341"/>
      <c r="WKX22" s="341"/>
      <c r="WKY22" s="341"/>
      <c r="WKZ22" s="341"/>
      <c r="WLA22" s="341"/>
      <c r="WLB22" s="341"/>
      <c r="WLC22" s="341"/>
      <c r="WLD22" s="341"/>
      <c r="WLE22" s="341"/>
      <c r="WLF22" s="341"/>
      <c r="WLG22" s="341"/>
      <c r="WLH22" s="341"/>
      <c r="WLI22" s="341"/>
      <c r="WLJ22" s="341"/>
      <c r="WLK22" s="341"/>
      <c r="WLL22" s="341"/>
      <c r="WLM22" s="341"/>
      <c r="WLN22" s="341"/>
      <c r="WLO22" s="341"/>
      <c r="WLP22" s="341"/>
      <c r="WLQ22" s="341"/>
      <c r="WLR22" s="341"/>
      <c r="WLS22" s="341"/>
      <c r="WLT22" s="341"/>
      <c r="WLU22" s="341"/>
      <c r="WLV22" s="341"/>
      <c r="WLW22" s="341"/>
      <c r="WLX22" s="341"/>
      <c r="WLY22" s="341"/>
      <c r="WLZ22" s="341"/>
      <c r="WMA22" s="341"/>
      <c r="WMB22" s="341"/>
      <c r="WMC22" s="341"/>
      <c r="WMD22" s="341"/>
      <c r="WME22" s="341"/>
      <c r="WMF22" s="341"/>
      <c r="WMG22" s="341"/>
      <c r="WMH22" s="341"/>
      <c r="WMI22" s="341"/>
      <c r="WMJ22" s="341"/>
      <c r="WMK22" s="341"/>
      <c r="WML22" s="341"/>
      <c r="WMM22" s="341"/>
      <c r="WMN22" s="341"/>
      <c r="WMO22" s="341"/>
      <c r="WMP22" s="341"/>
      <c r="WMQ22" s="341"/>
      <c r="WMR22" s="341"/>
      <c r="WMS22" s="341"/>
      <c r="WMT22" s="341"/>
      <c r="WMU22" s="341"/>
      <c r="WMV22" s="341"/>
      <c r="WMW22" s="341"/>
      <c r="WMX22" s="341"/>
      <c r="WMY22" s="341"/>
      <c r="WMZ22" s="341"/>
      <c r="WNA22" s="341"/>
      <c r="WNB22" s="341"/>
      <c r="WNC22" s="341"/>
      <c r="WND22" s="341"/>
      <c r="WNE22" s="341"/>
      <c r="WNF22" s="341"/>
      <c r="WNG22" s="341"/>
      <c r="WNH22" s="341"/>
      <c r="WNI22" s="341"/>
      <c r="WNJ22" s="341"/>
      <c r="WNK22" s="341"/>
      <c r="WNL22" s="341"/>
      <c r="WNM22" s="341"/>
      <c r="WNN22" s="341"/>
      <c r="WNO22" s="341"/>
      <c r="WNP22" s="341"/>
      <c r="WNQ22" s="341"/>
      <c r="WNR22" s="341"/>
      <c r="WNS22" s="341"/>
      <c r="WNT22" s="341"/>
      <c r="WNU22" s="341"/>
      <c r="WNV22" s="341"/>
      <c r="WNW22" s="341"/>
      <c r="WNX22" s="341"/>
      <c r="WNY22" s="341"/>
      <c r="WNZ22" s="341"/>
      <c r="WOA22" s="341"/>
      <c r="WOB22" s="341"/>
      <c r="WOC22" s="341"/>
      <c r="WOD22" s="341"/>
      <c r="WOE22" s="341"/>
      <c r="WOF22" s="341"/>
      <c r="WOG22" s="341"/>
      <c r="WOH22" s="341"/>
      <c r="WOI22" s="341"/>
      <c r="WOJ22" s="341"/>
      <c r="WOK22" s="341"/>
      <c r="WOL22" s="341"/>
      <c r="WOM22" s="341"/>
      <c r="WON22" s="341"/>
      <c r="WOO22" s="341"/>
      <c r="WOP22" s="341"/>
      <c r="WOQ22" s="341"/>
      <c r="WOR22" s="341"/>
      <c r="WOS22" s="341"/>
      <c r="WOT22" s="341"/>
      <c r="WOU22" s="341"/>
      <c r="WOV22" s="341"/>
      <c r="WOW22" s="341"/>
      <c r="WOX22" s="341"/>
      <c r="WOY22" s="341"/>
      <c r="WOZ22" s="341"/>
      <c r="WPA22" s="341"/>
      <c r="WPB22" s="341"/>
      <c r="WPC22" s="341"/>
      <c r="WPD22" s="341"/>
      <c r="WPE22" s="341"/>
      <c r="WPF22" s="341"/>
      <c r="WPG22" s="341"/>
      <c r="WPH22" s="341"/>
      <c r="WPI22" s="341"/>
      <c r="WPJ22" s="341"/>
      <c r="WPK22" s="341"/>
      <c r="WPL22" s="341"/>
      <c r="WPM22" s="341"/>
      <c r="WPN22" s="341"/>
      <c r="WPO22" s="341"/>
      <c r="WPP22" s="341"/>
      <c r="WPQ22" s="341"/>
      <c r="WPR22" s="341"/>
      <c r="WPS22" s="341"/>
      <c r="WPT22" s="341"/>
      <c r="WPU22" s="341"/>
      <c r="WPV22" s="341"/>
      <c r="WPW22" s="341"/>
      <c r="WPX22" s="341"/>
      <c r="WPY22" s="341"/>
      <c r="WPZ22" s="341"/>
      <c r="WQA22" s="341"/>
      <c r="WQB22" s="341"/>
      <c r="WQC22" s="341"/>
      <c r="WQD22" s="341"/>
      <c r="WQE22" s="341"/>
      <c r="WQF22" s="341"/>
      <c r="WQG22" s="341"/>
      <c r="WQH22" s="341"/>
      <c r="WQI22" s="341"/>
      <c r="WQJ22" s="341"/>
      <c r="WQK22" s="341"/>
      <c r="WQL22" s="341"/>
      <c r="WQM22" s="341"/>
      <c r="WQN22" s="341"/>
      <c r="WQO22" s="341"/>
      <c r="WQP22" s="341"/>
      <c r="WQQ22" s="341"/>
      <c r="WQR22" s="341"/>
      <c r="WQS22" s="341"/>
      <c r="WQT22" s="341"/>
      <c r="WQU22" s="341"/>
      <c r="WQV22" s="341"/>
      <c r="WQW22" s="341"/>
      <c r="WQX22" s="341"/>
      <c r="WQY22" s="341"/>
      <c r="WQZ22" s="341"/>
      <c r="WRA22" s="341"/>
      <c r="WRB22" s="341"/>
      <c r="WRC22" s="341"/>
      <c r="WRD22" s="341"/>
      <c r="WRE22" s="341"/>
      <c r="WRF22" s="341"/>
      <c r="WRG22" s="341"/>
      <c r="WRH22" s="340"/>
      <c r="WRI22" s="340"/>
      <c r="WRJ22" s="340"/>
      <c r="WRK22" s="340"/>
      <c r="WRL22" s="340"/>
      <c r="WRM22" s="340"/>
      <c r="WRN22" s="340"/>
      <c r="WRO22" s="340"/>
      <c r="WRP22" s="340"/>
      <c r="WRQ22" s="340"/>
      <c r="WRR22" s="340"/>
      <c r="WRS22" s="340"/>
      <c r="WRT22" s="341"/>
      <c r="WRU22" s="341"/>
      <c r="WRV22" s="341"/>
      <c r="WRW22" s="341"/>
      <c r="WRX22" s="341"/>
      <c r="WRY22" s="341"/>
      <c r="WRZ22" s="341"/>
      <c r="WSA22" s="341"/>
      <c r="WSB22" s="341"/>
      <c r="WSC22" s="341"/>
      <c r="WSD22" s="341"/>
      <c r="WSE22" s="341"/>
      <c r="WSF22" s="341"/>
      <c r="WSG22" s="341"/>
      <c r="WSH22" s="341"/>
      <c r="WSI22" s="341"/>
      <c r="WSJ22" s="341"/>
      <c r="WSK22" s="341"/>
      <c r="WSL22" s="341"/>
      <c r="WSM22" s="341"/>
      <c r="WSN22" s="341"/>
      <c r="WSO22" s="341"/>
      <c r="WSP22" s="341"/>
      <c r="WSQ22" s="341"/>
      <c r="WSR22" s="341"/>
      <c r="WSS22" s="341"/>
      <c r="WST22" s="341"/>
      <c r="WSU22" s="341"/>
      <c r="WSV22" s="341"/>
      <c r="WSW22" s="341"/>
      <c r="WSX22" s="341"/>
      <c r="WSY22" s="341"/>
      <c r="WSZ22" s="341"/>
      <c r="WTA22" s="341"/>
      <c r="WTB22" s="341"/>
      <c r="WTC22" s="341"/>
      <c r="WTD22" s="341"/>
      <c r="WTE22" s="341"/>
      <c r="WTF22" s="341"/>
      <c r="WTG22" s="341"/>
      <c r="WTH22" s="341"/>
      <c r="WTI22" s="341"/>
      <c r="WTJ22" s="341"/>
      <c r="WTK22" s="341"/>
      <c r="WTL22" s="341"/>
      <c r="WTM22" s="341"/>
      <c r="WTN22" s="341"/>
      <c r="WTO22" s="341"/>
      <c r="WTP22" s="341"/>
      <c r="WTQ22" s="341"/>
      <c r="WTR22" s="341"/>
      <c r="WTS22" s="341"/>
      <c r="WTT22" s="341"/>
      <c r="WTU22" s="341"/>
      <c r="WTV22" s="341"/>
      <c r="WTW22" s="341"/>
      <c r="WTX22" s="341"/>
      <c r="WTY22" s="341"/>
      <c r="WTZ22" s="341"/>
      <c r="WUA22" s="341"/>
      <c r="WUB22" s="341"/>
      <c r="WUC22" s="341"/>
      <c r="WUD22" s="341"/>
      <c r="WUE22" s="341"/>
      <c r="WUF22" s="341"/>
      <c r="WUG22" s="341"/>
      <c r="WUH22" s="341"/>
      <c r="WUI22" s="341"/>
      <c r="WUJ22" s="341"/>
      <c r="WUK22" s="341"/>
      <c r="WUL22" s="341"/>
      <c r="WUM22" s="341"/>
      <c r="WUN22" s="341"/>
      <c r="WUO22" s="341"/>
      <c r="WUP22" s="341"/>
      <c r="WUQ22" s="341"/>
      <c r="WUR22" s="341"/>
      <c r="WUS22" s="341"/>
      <c r="WUT22" s="341"/>
      <c r="WUU22" s="341"/>
      <c r="WUV22" s="341"/>
      <c r="WUW22" s="341"/>
      <c r="WUX22" s="341"/>
      <c r="WUY22" s="341"/>
      <c r="WUZ22" s="341"/>
      <c r="WVA22" s="341"/>
      <c r="WVB22" s="341"/>
      <c r="WVC22" s="341"/>
      <c r="WVD22" s="341"/>
      <c r="WVE22" s="341"/>
      <c r="WVF22" s="341"/>
      <c r="WVG22" s="341"/>
      <c r="WVH22" s="341"/>
      <c r="WVI22" s="341"/>
      <c r="WVJ22" s="341"/>
      <c r="WVK22" s="341"/>
      <c r="WVL22" s="341"/>
      <c r="WVM22" s="341"/>
      <c r="WVN22" s="341"/>
    </row>
    <row r="23" spans="1:16134" s="341" customFormat="1" ht="11.4" x14ac:dyDescent="0.2">
      <c r="A23" s="345"/>
      <c r="B23" s="362" t="s">
        <v>2631</v>
      </c>
      <c r="C23" s="363">
        <v>1007449203</v>
      </c>
      <c r="D23" s="364" t="s">
        <v>2632</v>
      </c>
      <c r="E23" s="361" t="s">
        <v>275</v>
      </c>
      <c r="F23" s="361" t="s">
        <v>284</v>
      </c>
      <c r="G23" s="361" t="s">
        <v>276</v>
      </c>
      <c r="H23" s="365" t="s">
        <v>2663</v>
      </c>
      <c r="WPO23" s="343"/>
      <c r="WPP23" s="343"/>
      <c r="WPQ23" s="343"/>
      <c r="WPR23" s="343"/>
      <c r="WPS23" s="343"/>
      <c r="WPT23" s="343"/>
      <c r="WPU23" s="343"/>
      <c r="WPV23" s="343"/>
      <c r="WPW23" s="343"/>
      <c r="WPX23" s="343"/>
      <c r="WPY23" s="343"/>
      <c r="WPZ23" s="343"/>
      <c r="WQA23" s="343"/>
      <c r="WQB23" s="343"/>
      <c r="WQC23" s="343"/>
      <c r="WQD23" s="343"/>
      <c r="WQG23" s="340"/>
      <c r="WQH23" s="340"/>
      <c r="WQI23" s="340"/>
      <c r="WQJ23" s="340"/>
      <c r="WQK23" s="340"/>
      <c r="WQL23" s="340"/>
      <c r="WQM23" s="340"/>
      <c r="WQN23" s="340"/>
      <c r="WQO23" s="340"/>
      <c r="WQP23" s="340"/>
      <c r="WQQ23" s="340"/>
      <c r="WQR23" s="340"/>
      <c r="WQS23" s="340"/>
      <c r="WQT23" s="340"/>
      <c r="WQU23" s="340"/>
      <c r="WQV23" s="340"/>
      <c r="WQW23" s="340"/>
      <c r="WQX23" s="340"/>
      <c r="WQY23" s="340"/>
      <c r="WQZ23" s="340"/>
      <c r="WRA23" s="340"/>
      <c r="WRB23" s="340"/>
      <c r="WRC23" s="340"/>
      <c r="WRD23" s="340"/>
      <c r="WRE23" s="340"/>
      <c r="WRF23" s="340"/>
      <c r="WRG23" s="340"/>
      <c r="WRH23" s="340"/>
      <c r="WRI23" s="340"/>
      <c r="WRJ23" s="340"/>
      <c r="WRK23" s="340"/>
      <c r="WRL23" s="340"/>
      <c r="WRM23" s="340"/>
      <c r="WRN23" s="340"/>
      <c r="WRO23" s="340"/>
      <c r="WRP23" s="340"/>
      <c r="WRQ23" s="340"/>
      <c r="WRR23" s="340"/>
      <c r="WRS23" s="340"/>
      <c r="WRT23" s="340"/>
      <c r="WRU23" s="340"/>
      <c r="WRV23" s="340"/>
      <c r="WRW23" s="340"/>
      <c r="WRX23" s="340"/>
      <c r="WRY23" s="340"/>
      <c r="WRZ23" s="340"/>
      <c r="WSA23" s="340"/>
      <c r="WSB23" s="343"/>
      <c r="WSC23" s="343"/>
      <c r="WSD23" s="343"/>
      <c r="WSE23" s="343"/>
      <c r="WSF23" s="343"/>
      <c r="WSG23" s="343"/>
      <c r="WSH23" s="343"/>
      <c r="WSI23" s="343"/>
      <c r="WSJ23" s="343"/>
      <c r="WSK23" s="343"/>
      <c r="WSL23" s="343"/>
      <c r="WSM23" s="343"/>
      <c r="WSN23" s="343"/>
      <c r="WSO23" s="343"/>
      <c r="WSP23" s="343"/>
      <c r="WSQ23" s="343"/>
      <c r="WSR23" s="343"/>
      <c r="WSS23" s="343"/>
      <c r="WST23" s="343"/>
      <c r="WSU23" s="343"/>
      <c r="WSV23" s="343"/>
      <c r="WSW23" s="343"/>
      <c r="WSX23" s="343"/>
      <c r="WSY23" s="343"/>
      <c r="WSZ23" s="343"/>
      <c r="WTA23" s="343"/>
      <c r="WTB23" s="343"/>
      <c r="WTC23" s="343"/>
      <c r="WTD23" s="343"/>
      <c r="WTE23" s="343"/>
      <c r="WTF23" s="343"/>
      <c r="WTG23" s="343"/>
      <c r="WTH23" s="343"/>
      <c r="WTI23" s="343"/>
      <c r="WTJ23" s="343"/>
      <c r="WTK23" s="343"/>
      <c r="WTL23" s="343"/>
      <c r="WTM23" s="343"/>
      <c r="WTN23" s="343"/>
      <c r="WTO23" s="343"/>
      <c r="WTP23" s="343"/>
      <c r="WTQ23" s="343"/>
      <c r="WTR23" s="343"/>
      <c r="WTS23" s="343"/>
      <c r="WTT23" s="343"/>
      <c r="WTU23" s="343"/>
      <c r="WTV23" s="343"/>
      <c r="WTW23" s="343"/>
      <c r="WTX23" s="343"/>
      <c r="WTY23" s="343"/>
      <c r="WTZ23" s="343"/>
      <c r="WUA23" s="343"/>
      <c r="WUB23" s="343"/>
      <c r="WUC23" s="343"/>
      <c r="WUD23" s="343"/>
      <c r="WUE23" s="343"/>
      <c r="WUF23" s="343"/>
      <c r="WUG23" s="343"/>
      <c r="WUH23" s="343"/>
      <c r="WUI23" s="343"/>
      <c r="WUJ23" s="343"/>
      <c r="WUK23" s="343"/>
      <c r="WUL23" s="343"/>
      <c r="WUM23" s="343"/>
      <c r="WUN23" s="343"/>
      <c r="WUO23" s="343"/>
      <c r="WUP23" s="343"/>
      <c r="WUQ23" s="343"/>
      <c r="WUR23" s="343"/>
      <c r="WUS23" s="343"/>
      <c r="WUT23" s="343"/>
      <c r="WUU23" s="343"/>
      <c r="WUV23" s="343"/>
      <c r="WUW23" s="343"/>
      <c r="WUX23" s="343"/>
      <c r="WUY23" s="343"/>
      <c r="WUZ23" s="343"/>
      <c r="WVA23" s="343"/>
      <c r="WVB23" s="343"/>
      <c r="WVC23" s="343"/>
      <c r="WVD23" s="343"/>
      <c r="WVE23" s="343"/>
      <c r="WVF23" s="343"/>
      <c r="WVG23" s="343"/>
      <c r="WVH23" s="343"/>
      <c r="WVI23" s="343"/>
      <c r="WVJ23" s="343"/>
      <c r="WVK23" s="343"/>
      <c r="WVL23" s="343"/>
      <c r="WVM23" s="343"/>
      <c r="WVN23" s="343"/>
    </row>
    <row r="24" spans="1:16134" ht="4.8" customHeight="1" x14ac:dyDescent="0.2">
      <c r="B24" s="347" t="s">
        <v>153</v>
      </c>
    </row>
  </sheetData>
  <sheetProtection algorithmName="SHA-512" hashValue="Q58kFzGxMQxDvfkTfYFZ2Gfh/VcYFexFD9OBpXRBcc/lo1LUDIwqzv2bV2gSO6aaoGUlFWwWc62OqFa90CU/UA==" saltValue="UqfTznCcX7py4Y2hzFjzHg==" spinCount="100000" sheet="1" sort="0" autoFilter="0"/>
  <autoFilter ref="A2:WVN24" xr:uid="{00000000-0009-0000-0000-000000000000}"/>
  <conditionalFormatting sqref="C7">
    <cfRule type="duplicateValues" dxfId="400" priority="121"/>
  </conditionalFormatting>
  <conditionalFormatting sqref="C7">
    <cfRule type="duplicateValues" dxfId="399" priority="122"/>
  </conditionalFormatting>
  <conditionalFormatting sqref="C7">
    <cfRule type="duplicateValues" dxfId="398" priority="123"/>
    <cfRule type="duplicateValues" dxfId="397" priority="124"/>
    <cfRule type="duplicateValues" dxfId="396" priority="125"/>
  </conditionalFormatting>
  <conditionalFormatting sqref="D7">
    <cfRule type="duplicateValues" dxfId="395" priority="126"/>
  </conditionalFormatting>
  <conditionalFormatting sqref="D7">
    <cfRule type="duplicateValues" dxfId="394" priority="127"/>
  </conditionalFormatting>
  <conditionalFormatting sqref="D7">
    <cfRule type="duplicateValues" dxfId="393" priority="128"/>
    <cfRule type="duplicateValues" dxfId="392" priority="129"/>
  </conditionalFormatting>
  <conditionalFormatting sqref="D7">
    <cfRule type="duplicateValues" dxfId="391" priority="120"/>
  </conditionalFormatting>
  <conditionalFormatting sqref="D7">
    <cfRule type="duplicateValues" dxfId="390" priority="119"/>
  </conditionalFormatting>
  <conditionalFormatting sqref="D7">
    <cfRule type="duplicateValues" dxfId="389" priority="118"/>
  </conditionalFormatting>
  <conditionalFormatting sqref="C16">
    <cfRule type="duplicateValues" dxfId="388" priority="112"/>
  </conditionalFormatting>
  <conditionalFormatting sqref="C16">
    <cfRule type="duplicateValues" dxfId="387" priority="113"/>
  </conditionalFormatting>
  <conditionalFormatting sqref="C16">
    <cfRule type="duplicateValues" dxfId="386" priority="114"/>
    <cfRule type="duplicateValues" dxfId="385" priority="115"/>
    <cfRule type="duplicateValues" dxfId="384" priority="116"/>
  </conditionalFormatting>
  <conditionalFormatting sqref="C16">
    <cfRule type="duplicateValues" dxfId="383" priority="117"/>
  </conditionalFormatting>
  <conditionalFormatting sqref="D19">
    <cfRule type="duplicateValues" dxfId="382" priority="109"/>
  </conditionalFormatting>
  <conditionalFormatting sqref="D19">
    <cfRule type="duplicateValues" dxfId="381" priority="110"/>
  </conditionalFormatting>
  <conditionalFormatting sqref="D19">
    <cfRule type="duplicateValues" dxfId="380" priority="108"/>
  </conditionalFormatting>
  <conditionalFormatting sqref="D19">
    <cfRule type="duplicateValues" dxfId="379" priority="107"/>
  </conditionalFormatting>
  <conditionalFormatting sqref="D19">
    <cfRule type="duplicateValues" dxfId="378" priority="111"/>
  </conditionalFormatting>
  <conditionalFormatting sqref="D20">
    <cfRule type="duplicateValues" dxfId="377" priority="104"/>
  </conditionalFormatting>
  <conditionalFormatting sqref="D20">
    <cfRule type="duplicateValues" dxfId="376" priority="105"/>
  </conditionalFormatting>
  <conditionalFormatting sqref="D20">
    <cfRule type="duplicateValues" dxfId="375" priority="103"/>
  </conditionalFormatting>
  <conditionalFormatting sqref="D20">
    <cfRule type="duplicateValues" dxfId="374" priority="102"/>
  </conditionalFormatting>
  <conditionalFormatting sqref="D20">
    <cfRule type="duplicateValues" dxfId="373" priority="106"/>
  </conditionalFormatting>
  <conditionalFormatting sqref="D21">
    <cfRule type="duplicateValues" dxfId="372" priority="99"/>
  </conditionalFormatting>
  <conditionalFormatting sqref="D21">
    <cfRule type="duplicateValues" dxfId="371" priority="100"/>
  </conditionalFormatting>
  <conditionalFormatting sqref="D21">
    <cfRule type="duplicateValues" dxfId="370" priority="98"/>
  </conditionalFormatting>
  <conditionalFormatting sqref="D21">
    <cfRule type="duplicateValues" dxfId="369" priority="97"/>
  </conditionalFormatting>
  <conditionalFormatting sqref="D21">
    <cfRule type="duplicateValues" dxfId="368" priority="101"/>
  </conditionalFormatting>
  <conditionalFormatting sqref="D22">
    <cfRule type="duplicateValues" dxfId="367" priority="92"/>
  </conditionalFormatting>
  <conditionalFormatting sqref="D22">
    <cfRule type="duplicateValues" dxfId="366" priority="93"/>
  </conditionalFormatting>
  <conditionalFormatting sqref="D22">
    <cfRule type="duplicateValues" dxfId="365" priority="94"/>
  </conditionalFormatting>
  <conditionalFormatting sqref="D22">
    <cfRule type="duplicateValues" dxfId="364" priority="95"/>
  </conditionalFormatting>
  <conditionalFormatting sqref="D22">
    <cfRule type="duplicateValues" dxfId="363" priority="96"/>
  </conditionalFormatting>
  <conditionalFormatting sqref="D22">
    <cfRule type="duplicateValues" dxfId="362" priority="91"/>
  </conditionalFormatting>
  <conditionalFormatting sqref="D18">
    <cfRule type="duplicateValues" dxfId="361" priority="130"/>
  </conditionalFormatting>
  <conditionalFormatting sqref="D18 D14:D16">
    <cfRule type="duplicateValues" dxfId="360" priority="131"/>
  </conditionalFormatting>
  <conditionalFormatting sqref="D24:D1048576 D1 D18:D22 D6:D16 D3:D4">
    <cfRule type="duplicateValues" dxfId="359" priority="90"/>
  </conditionalFormatting>
  <conditionalFormatting sqref="D24:D1048576 D1 D18 D6:D16 D3:D4">
    <cfRule type="duplicateValues" dxfId="358" priority="132"/>
  </conditionalFormatting>
  <conditionalFormatting sqref="D24:D1048576">
    <cfRule type="duplicateValues" dxfId="357" priority="133"/>
  </conditionalFormatting>
  <conditionalFormatting sqref="D24:D1048576 D1 D6:D13 D3:D4">
    <cfRule type="duplicateValues" dxfId="356" priority="134"/>
  </conditionalFormatting>
  <conditionalFormatting sqref="D24:D1048576 D1 D8:D13 D6 D3:D4">
    <cfRule type="duplicateValues" dxfId="355" priority="135"/>
  </conditionalFormatting>
  <conditionalFormatting sqref="D25:D1048576">
    <cfRule type="duplicateValues" dxfId="354" priority="136"/>
  </conditionalFormatting>
  <conditionalFormatting sqref="D23">
    <cfRule type="duplicateValues" dxfId="353" priority="85"/>
  </conditionalFormatting>
  <conditionalFormatting sqref="D23">
    <cfRule type="duplicateValues" dxfId="352" priority="86"/>
  </conditionalFormatting>
  <conditionalFormatting sqref="D23">
    <cfRule type="duplicateValues" dxfId="351" priority="87"/>
  </conditionalFormatting>
  <conditionalFormatting sqref="D23">
    <cfRule type="duplicateValues" dxfId="350" priority="88"/>
  </conditionalFormatting>
  <conditionalFormatting sqref="D23">
    <cfRule type="duplicateValues" dxfId="349" priority="89"/>
  </conditionalFormatting>
  <conditionalFormatting sqref="D17">
    <cfRule type="duplicateValues" dxfId="348" priority="77"/>
  </conditionalFormatting>
  <conditionalFormatting sqref="D17">
    <cfRule type="duplicateValues" dxfId="347" priority="78"/>
  </conditionalFormatting>
  <conditionalFormatting sqref="D17">
    <cfRule type="duplicateValues" dxfId="346" priority="76"/>
  </conditionalFormatting>
  <conditionalFormatting sqref="D17">
    <cfRule type="duplicateValues" dxfId="345" priority="75"/>
  </conditionalFormatting>
  <conditionalFormatting sqref="D17">
    <cfRule type="duplicateValues" dxfId="344" priority="79"/>
  </conditionalFormatting>
  <conditionalFormatting sqref="D17">
    <cfRule type="duplicateValues" dxfId="343" priority="80"/>
  </conditionalFormatting>
  <conditionalFormatting sqref="D17">
    <cfRule type="duplicateValues" dxfId="342" priority="81"/>
  </conditionalFormatting>
  <conditionalFormatting sqref="D17">
    <cfRule type="duplicateValues" dxfId="341" priority="82"/>
  </conditionalFormatting>
  <conditionalFormatting sqref="D17">
    <cfRule type="duplicateValues" dxfId="340" priority="83"/>
  </conditionalFormatting>
  <conditionalFormatting sqref="D17">
    <cfRule type="duplicateValues" dxfId="339" priority="84"/>
  </conditionalFormatting>
  <conditionalFormatting sqref="D6:D1048576 D1 D3:D4">
    <cfRule type="duplicateValues" dxfId="338" priority="74"/>
  </conditionalFormatting>
  <conditionalFormatting sqref="C5">
    <cfRule type="duplicateValues" dxfId="337" priority="62"/>
  </conditionalFormatting>
  <conditionalFormatting sqref="C5">
    <cfRule type="duplicateValues" dxfId="336" priority="63"/>
  </conditionalFormatting>
  <conditionalFormatting sqref="D5">
    <cfRule type="duplicateValues" dxfId="335" priority="64"/>
  </conditionalFormatting>
  <conditionalFormatting sqref="D5">
    <cfRule type="duplicateValues" dxfId="334" priority="65"/>
  </conditionalFormatting>
  <conditionalFormatting sqref="C5">
    <cfRule type="duplicateValues" dxfId="333" priority="66"/>
  </conditionalFormatting>
  <conditionalFormatting sqref="D5">
    <cfRule type="duplicateValues" dxfId="332" priority="61"/>
  </conditionalFormatting>
  <conditionalFormatting sqref="C5">
    <cfRule type="duplicateValues" dxfId="331" priority="67"/>
  </conditionalFormatting>
  <conditionalFormatting sqref="D5">
    <cfRule type="duplicateValues" dxfId="330" priority="68"/>
  </conditionalFormatting>
  <conditionalFormatting sqref="D5">
    <cfRule type="duplicateValues" dxfId="329" priority="69"/>
  </conditionalFormatting>
  <conditionalFormatting sqref="D5">
    <cfRule type="duplicateValues" dxfId="328" priority="70"/>
  </conditionalFormatting>
  <conditionalFormatting sqref="C5">
    <cfRule type="duplicateValues" dxfId="327" priority="71"/>
    <cfRule type="duplicateValues" dxfId="326" priority="72"/>
    <cfRule type="duplicateValues" dxfId="325" priority="73"/>
  </conditionalFormatting>
  <conditionalFormatting sqref="D18">
    <cfRule type="duplicateValues" dxfId="324" priority="137"/>
  </conditionalFormatting>
  <conditionalFormatting sqref="D14:D16">
    <cfRule type="duplicateValues" dxfId="323" priority="138"/>
  </conditionalFormatting>
  <conditionalFormatting sqref="D11:D13">
    <cfRule type="duplicateValues" dxfId="322" priority="139"/>
  </conditionalFormatting>
  <conditionalFormatting sqref="D8:D10">
    <cfRule type="duplicateValues" dxfId="321" priority="140"/>
  </conditionalFormatting>
  <conditionalFormatting sqref="D6 D3:D4">
    <cfRule type="duplicateValues" dxfId="320" priority="141"/>
  </conditionalFormatting>
  <conditionalFormatting sqref="H19">
    <cfRule type="duplicateValues" dxfId="319" priority="45"/>
  </conditionalFormatting>
  <conditionalFormatting sqref="H19">
    <cfRule type="duplicateValues" dxfId="318" priority="46"/>
    <cfRule type="duplicateValues" dxfId="317" priority="47"/>
  </conditionalFormatting>
  <conditionalFormatting sqref="H19">
    <cfRule type="duplicateValues" dxfId="316" priority="48"/>
  </conditionalFormatting>
  <conditionalFormatting sqref="H19">
    <cfRule type="duplicateValues" dxfId="315" priority="49"/>
  </conditionalFormatting>
  <conditionalFormatting sqref="H19">
    <cfRule type="duplicateValues" dxfId="314" priority="50"/>
    <cfRule type="duplicateValues" dxfId="313" priority="51"/>
  </conditionalFormatting>
  <conditionalFormatting sqref="H19">
    <cfRule type="duplicateValues" dxfId="312" priority="44"/>
  </conditionalFormatting>
  <conditionalFormatting sqref="H20">
    <cfRule type="duplicateValues" dxfId="311" priority="37"/>
  </conditionalFormatting>
  <conditionalFormatting sqref="H20">
    <cfRule type="duplicateValues" dxfId="310" priority="38"/>
    <cfRule type="duplicateValues" dxfId="309" priority="39"/>
  </conditionalFormatting>
  <conditionalFormatting sqref="H20">
    <cfRule type="duplicateValues" dxfId="308" priority="40"/>
  </conditionalFormatting>
  <conditionalFormatting sqref="H20">
    <cfRule type="duplicateValues" dxfId="307" priority="41"/>
  </conditionalFormatting>
  <conditionalFormatting sqref="H20">
    <cfRule type="duplicateValues" dxfId="306" priority="42"/>
    <cfRule type="duplicateValues" dxfId="305" priority="43"/>
  </conditionalFormatting>
  <conditionalFormatting sqref="H20">
    <cfRule type="duplicateValues" dxfId="304" priority="36"/>
  </conditionalFormatting>
  <conditionalFormatting sqref="H21">
    <cfRule type="duplicateValues" dxfId="303" priority="29"/>
  </conditionalFormatting>
  <conditionalFormatting sqref="H21">
    <cfRule type="duplicateValues" dxfId="302" priority="30"/>
    <cfRule type="duplicateValues" dxfId="301" priority="31"/>
  </conditionalFormatting>
  <conditionalFormatting sqref="H21">
    <cfRule type="duplicateValues" dxfId="300" priority="32"/>
  </conditionalFormatting>
  <conditionalFormatting sqref="H21">
    <cfRule type="duplicateValues" dxfId="299" priority="33"/>
  </conditionalFormatting>
  <conditionalFormatting sqref="H21">
    <cfRule type="duplicateValues" dxfId="298" priority="34"/>
    <cfRule type="duplicateValues" dxfId="297" priority="35"/>
  </conditionalFormatting>
  <conditionalFormatting sqref="H21">
    <cfRule type="duplicateValues" dxfId="296" priority="28"/>
  </conditionalFormatting>
  <conditionalFormatting sqref="H22">
    <cfRule type="duplicateValues" dxfId="295" priority="21"/>
  </conditionalFormatting>
  <conditionalFormatting sqref="H22">
    <cfRule type="duplicateValues" dxfId="294" priority="22"/>
    <cfRule type="duplicateValues" dxfId="293" priority="23"/>
  </conditionalFormatting>
  <conditionalFormatting sqref="H22">
    <cfRule type="duplicateValues" dxfId="292" priority="24"/>
  </conditionalFormatting>
  <conditionalFormatting sqref="H22">
    <cfRule type="duplicateValues" dxfId="291" priority="25"/>
  </conditionalFormatting>
  <conditionalFormatting sqref="H22">
    <cfRule type="duplicateValues" dxfId="290" priority="26"/>
    <cfRule type="duplicateValues" dxfId="289" priority="27"/>
  </conditionalFormatting>
  <conditionalFormatting sqref="H22">
    <cfRule type="duplicateValues" dxfId="288" priority="20"/>
  </conditionalFormatting>
  <conditionalFormatting sqref="H1 H3:H1048576">
    <cfRule type="duplicateValues" dxfId="287" priority="19"/>
  </conditionalFormatting>
  <conditionalFormatting sqref="H23 H3:H18">
    <cfRule type="duplicateValues" dxfId="286" priority="52"/>
  </conditionalFormatting>
  <conditionalFormatting sqref="H23 H3:H18">
    <cfRule type="duplicateValues" dxfId="285" priority="53"/>
    <cfRule type="duplicateValues" dxfId="284" priority="54"/>
  </conditionalFormatting>
  <conditionalFormatting sqref="H23:H1048576 H1 H3:H18">
    <cfRule type="duplicateValues" dxfId="283" priority="55"/>
  </conditionalFormatting>
  <conditionalFormatting sqref="H24:H1048576">
    <cfRule type="duplicateValues" dxfId="282" priority="56"/>
  </conditionalFormatting>
  <conditionalFormatting sqref="H23:H1048576 H1 H3:H18">
    <cfRule type="duplicateValues" dxfId="281" priority="57"/>
    <cfRule type="duplicateValues" dxfId="280" priority="58"/>
  </conditionalFormatting>
  <conditionalFormatting sqref="H25:H1048576">
    <cfRule type="duplicateValues" dxfId="279" priority="59"/>
  </conditionalFormatting>
  <conditionalFormatting sqref="H23:H1048576 H1 H3:H18">
    <cfRule type="duplicateValues" dxfId="278" priority="60"/>
  </conditionalFormatting>
  <conditionalFormatting sqref="H27:H1048576">
    <cfRule type="duplicateValues" dxfId="277" priority="18"/>
  </conditionalFormatting>
  <conditionalFormatting sqref="B2">
    <cfRule type="duplicateValues" dxfId="276" priority="3"/>
  </conditionalFormatting>
  <conditionalFormatting sqref="B2">
    <cfRule type="duplicateValues" dxfId="275" priority="10"/>
  </conditionalFormatting>
  <conditionalFormatting sqref="B2">
    <cfRule type="duplicateValues" dxfId="274" priority="13" stopIfTrue="1"/>
  </conditionalFormatting>
  <conditionalFormatting sqref="B2">
    <cfRule type="duplicateValues" dxfId="273" priority="12"/>
  </conditionalFormatting>
  <conditionalFormatting sqref="B2">
    <cfRule type="duplicateValues" dxfId="272" priority="11"/>
  </conditionalFormatting>
  <conditionalFormatting sqref="B2">
    <cfRule type="duplicateValues" dxfId="271" priority="14" stopIfTrue="1"/>
    <cfRule type="duplicateValues" priority="15" stopIfTrue="1"/>
  </conditionalFormatting>
  <conditionalFormatting sqref="B2">
    <cfRule type="duplicateValues" dxfId="270" priority="16" stopIfTrue="1"/>
  </conditionalFormatting>
  <conditionalFormatting sqref="C2">
    <cfRule type="duplicateValues" dxfId="269" priority="17" stopIfTrue="1"/>
  </conditionalFormatting>
  <conditionalFormatting sqref="B2">
    <cfRule type="duplicateValues" dxfId="268" priority="9"/>
  </conditionalFormatting>
  <conditionalFormatting sqref="B2">
    <cfRule type="duplicateValues" dxfId="267" priority="8"/>
  </conditionalFormatting>
  <conditionalFormatting sqref="B2">
    <cfRule type="duplicateValues" dxfId="266" priority="7"/>
  </conditionalFormatting>
  <conditionalFormatting sqref="B2">
    <cfRule type="duplicateValues" dxfId="265" priority="6"/>
  </conditionalFormatting>
  <conditionalFormatting sqref="B2">
    <cfRule type="duplicateValues" dxfId="264" priority="5"/>
  </conditionalFormatting>
  <conditionalFormatting sqref="B2">
    <cfRule type="duplicateValues" dxfId="263" priority="4"/>
  </conditionalFormatting>
  <conditionalFormatting sqref="H2">
    <cfRule type="duplicateValues" dxfId="262" priority="2"/>
  </conditionalFormatting>
  <conditionalFormatting sqref="B2">
    <cfRule type="duplicateValues" dxfId="261"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dimension ref="A1:X1000"/>
  <sheetViews>
    <sheetView workbookViewId="0">
      <pane xSplit="3" ySplit="2" topLeftCell="H975" activePane="bottomRight" state="frozen"/>
      <selection pane="topRight" activeCell="D1" sqref="D1"/>
      <selection pane="bottomLeft" activeCell="A3" sqref="A3"/>
      <selection pane="bottomRight" activeCell="C1000" sqref="C1000"/>
    </sheetView>
  </sheetViews>
  <sheetFormatPr baseColWidth="10" defaultColWidth="11.44140625" defaultRowHeight="14.4" x14ac:dyDescent="0.3"/>
  <cols>
    <col min="1" max="1" width="14.88671875" style="23" customWidth="1"/>
    <col min="2" max="3" width="11" style="24" customWidth="1"/>
    <col min="4" max="4" width="19.33203125" style="13" customWidth="1"/>
    <col min="5" max="5" width="14.88671875" style="5" customWidth="1"/>
    <col min="6" max="6" width="13.44140625" style="10" customWidth="1"/>
    <col min="7" max="7" width="17" style="30" customWidth="1"/>
    <col min="8" max="8" width="15.44140625" style="4" customWidth="1"/>
    <col min="9" max="9" width="11.44140625" style="3" customWidth="1"/>
    <col min="10" max="10" width="19" style="3" customWidth="1"/>
    <col min="11" max="14" width="11.44140625" style="3" customWidth="1"/>
    <col min="15" max="15" width="11.88671875" style="3" customWidth="1"/>
    <col min="16" max="17" width="11.44140625" style="3" customWidth="1"/>
    <col min="18" max="18" width="15.33203125" style="33" customWidth="1"/>
    <col min="19" max="19" width="11.44140625" style="3" customWidth="1"/>
    <col min="20" max="20" width="13.5546875" style="13" customWidth="1"/>
    <col min="21" max="21" width="11.88671875" style="3" customWidth="1"/>
    <col min="22" max="22" width="14.109375" style="3" customWidth="1"/>
    <col min="23" max="23" width="70.6640625" style="3" customWidth="1"/>
    <col min="24" max="16384" width="11.44140625" style="3"/>
  </cols>
  <sheetData>
    <row r="1" spans="1:24" ht="35.25" customHeight="1" x14ac:dyDescent="0.3">
      <c r="A1" s="583"/>
      <c r="B1" s="583"/>
      <c r="C1" s="12"/>
      <c r="D1" s="22"/>
      <c r="E1" s="584"/>
      <c r="F1" s="585"/>
      <c r="G1" s="27"/>
      <c r="H1" s="16"/>
      <c r="I1" s="17"/>
      <c r="J1" s="17"/>
      <c r="K1" s="17"/>
      <c r="L1" s="17"/>
      <c r="M1" s="17"/>
      <c r="N1" s="17"/>
      <c r="O1" s="17"/>
      <c r="P1" s="17"/>
      <c r="Q1" s="17"/>
      <c r="R1" s="31"/>
      <c r="S1" s="17"/>
      <c r="T1" s="34"/>
      <c r="U1" s="17"/>
      <c r="V1" s="17"/>
      <c r="W1" s="17"/>
    </row>
    <row r="2" spans="1:24" s="2" customFormat="1" ht="43.2" x14ac:dyDescent="0.3">
      <c r="A2" s="1" t="s">
        <v>4</v>
      </c>
      <c r="B2" s="1" t="s">
        <v>63</v>
      </c>
      <c r="C2" s="1" t="s">
        <v>65</v>
      </c>
      <c r="D2" s="25" t="s">
        <v>23</v>
      </c>
      <c r="E2" s="8" t="s">
        <v>45</v>
      </c>
      <c r="F2" s="11" t="s">
        <v>27</v>
      </c>
      <c r="G2" s="28" t="s">
        <v>46</v>
      </c>
      <c r="H2" s="9" t="s">
        <v>47</v>
      </c>
      <c r="I2" s="7" t="s">
        <v>48</v>
      </c>
      <c r="J2" s="7" t="s">
        <v>49</v>
      </c>
      <c r="K2" s="7" t="s">
        <v>50</v>
      </c>
      <c r="L2" s="7" t="s">
        <v>51</v>
      </c>
      <c r="M2" s="7" t="s">
        <v>52</v>
      </c>
      <c r="N2" s="7" t="s">
        <v>53</v>
      </c>
      <c r="O2" s="7" t="s">
        <v>54</v>
      </c>
      <c r="P2" s="7" t="s">
        <v>55</v>
      </c>
      <c r="Q2" s="7" t="s">
        <v>56</v>
      </c>
      <c r="R2" s="32" t="s">
        <v>57</v>
      </c>
      <c r="S2" s="7" t="s">
        <v>58</v>
      </c>
      <c r="T2" s="25" t="s">
        <v>59</v>
      </c>
      <c r="U2" s="7" t="s">
        <v>60</v>
      </c>
      <c r="V2" s="7" t="s">
        <v>61</v>
      </c>
      <c r="W2" s="7" t="s">
        <v>62</v>
      </c>
    </row>
    <row r="3" spans="1:24" x14ac:dyDescent="0.3">
      <c r="A3" s="15"/>
      <c r="B3" s="14"/>
      <c r="C3" s="6"/>
      <c r="D3" s="26" t="str">
        <f t="shared" ref="D3:D66" si="0">IFERROR(IF(C3&lt;&gt;"",CONCATENATE(VLOOKUP(A3,matriz,IF(C3="NO",98,100),FALSE),VLOOKUP(A3,matriz,103,FALSE)),""),"")</f>
        <v/>
      </c>
      <c r="E3" s="19" t="str">
        <f>IFERROR(IF(A3&lt;&gt;"",VLOOKUP(A3,matriz,IF(generador!B3=1,15,IF(generador!B3=2,18,IF(generador!B3=3,21,IF(generador!B3=4,24,IF(generador!B3=5,27,IF(generador!B3=6,30,IF(generador!B3=7,33,IF(generador!B3=8,36,IF(generador!B3=9,39,IF(generador!B3=10,42,IF(generador!B3=11,45,IF(generador!B3=12,48,IF(generador!B3=13,51,IF(generador!B3=14,54,IF(generador!B3=15,57))))))))))))))),FALSE),""),"")</f>
        <v/>
      </c>
      <c r="F3" s="20" t="str">
        <f t="shared" ref="F3:F66" si="1">IFERROR(IF(E3,VLOOKUP(A3,matriz,97,FALSE),""),"")</f>
        <v/>
      </c>
      <c r="G3" s="29" t="str">
        <f t="shared" ref="G3:G66" si="2">IFERROR(IF(E3,VLOOKUP(A3,matriz,IF(C3="NO",99,101),FALSE),""),"")</f>
        <v/>
      </c>
      <c r="H3" s="21" t="str">
        <f ca="1">IFERROR(IF(C3&lt;&gt;"",TODAY(),""),"")</f>
        <v/>
      </c>
      <c r="I3" s="18" t="str">
        <f>IFERROR(IF(D3&lt;&gt;"",I2+1,""),1)</f>
        <v/>
      </c>
      <c r="J3" s="18" t="str">
        <f>""</f>
        <v/>
      </c>
      <c r="K3" s="18" t="str">
        <f t="shared" ref="K3" si="3">IFERROR(IF(E3,0,""),"")</f>
        <v/>
      </c>
      <c r="L3" s="18" t="str">
        <f t="shared" ref="L3" si="4">IFERROR(IF(E3,0,""),"")</f>
        <v/>
      </c>
      <c r="M3" s="18" t="str">
        <f t="shared" ref="M3" si="5">IFERROR(IF(E3,0,""),"")</f>
        <v/>
      </c>
      <c r="N3" s="18" t="str">
        <f t="shared" ref="N3" si="6">IFERROR(IF(E3,0,""),"")</f>
        <v/>
      </c>
      <c r="O3" s="18" t="str">
        <f t="shared" ref="O3" si="7">IFERROR(IF(E3,"01",""),"")</f>
        <v/>
      </c>
      <c r="P3" s="18" t="str">
        <f>IFERROR(IF(K3&lt;&gt;"",P2+1,""),1)</f>
        <v/>
      </c>
      <c r="Q3" s="18" t="str">
        <f t="shared" ref="Q3" si="8">IFERROR(IF(E3,0,""),"")</f>
        <v/>
      </c>
      <c r="R3" s="122" t="str">
        <f t="shared" ref="R3:R66" si="9">IFERROR(IF(E3,CONCATENATE(TEXT(VLOOKUP(A3,matriz,IF(C3="NO",67,82),FALSE),"YYYY"),VLOOKUP(A3,matriz,IF(C3="NO",66,81),FALSE)),""),"")</f>
        <v/>
      </c>
      <c r="S3" s="18" t="str">
        <f>IFERROR(IF(D3&lt;&gt;"",S2+1,""),1)</f>
        <v/>
      </c>
      <c r="T3" s="26" t="str">
        <f t="shared" ref="T3:T66" si="10">IFERROR(IF(E3,CONCATENATE(TEXT(VLOOKUP(A3,matriz,IF(C3="NO",64,79),FALSE),"YYYY"),VLOOKUP(A3,matriz,IF(C3="NO",63,78),FALSE)),""),"")</f>
        <v/>
      </c>
      <c r="U3" s="18" t="str">
        <f t="shared" ref="U3" si="11">IFERROR(IF(E3,0,""),"")</f>
        <v/>
      </c>
      <c r="V3" s="18" t="str">
        <f t="shared" ref="V3" si="12">IFERROR(IF(E3,A3,""),"")</f>
        <v/>
      </c>
      <c r="W3" s="18" t="str">
        <f>IFERROR(CONCATENATE("PAGO N° ",B3," DEL CONTRATO CPS ",V3," ENTRE ",TEXT(VLOOKUP(A3,matriz,IF(generador!B3=1,16,IF(generador!B3=2,19,IF(generador!B3=3,22,IF(generador!B3=4,25,IF(generador!B3=5,28,IF(generador!B3=6,31,IF(generador!B3=7,34,IF(generador!B3=8,37,IF(generador!B3=9,40,IF(generador!B3=10,43,IF(generador!B3=11,46,IF(generador!B3=12,49,IF(generador!B3=13,52,IF(generador!B3=14,55,IF(generador!B3=15,58))))))))))))))),FALSE),"dd/mm/yyyy")," Y ",TEXT(VLOOKUP(A3,matriz,IF(generador!B3=1,17,IF(generador!B3=2,20,IF(generador!B3=3,23,IF(generador!B3=4,26,IF(generador!B3=5,29,IF(generador!B3=6,32,IF(generador!B3=7,35,IF(generador!B3=8,38,IF(generador!B3=9,41,IF(generador!B3=10,44,IF(generador!B3=11,47,IF(generador!B3=12,50,IF(generador!B3=13,53,IF(generador!B3=14,56,IF(generador!B3=15,59))))))))))))))),FALSE),"dd/mm/yyyy")),"")</f>
        <v/>
      </c>
      <c r="X3" s="4"/>
    </row>
    <row r="4" spans="1:24" x14ac:dyDescent="0.3">
      <c r="A4" s="15"/>
      <c r="B4" s="14"/>
      <c r="C4" s="6"/>
      <c r="D4" s="26" t="str">
        <f t="shared" si="0"/>
        <v/>
      </c>
      <c r="E4" s="19" t="str">
        <f>IFERROR(IF(A4&lt;&gt;"",VLOOKUP(A4,matriz,IF(generador!B4=1,15,IF(generador!B4=2,18,IF(generador!B4=3,21,IF(generador!B4=4,24,IF(generador!B4=5,27,IF(generador!B4=6,30,IF(generador!B4=7,33,IF(generador!B4=8,36,IF(generador!B4=9,39,IF(generador!B4=10,42,IF(generador!B4=11,45,IF(generador!B4=12,48,IF(generador!B4=13,51,IF(generador!B4=14,54,IF(generador!B4=15,57))))))))))))))),FALSE),""),"")</f>
        <v/>
      </c>
      <c r="F4" s="20" t="str">
        <f t="shared" si="1"/>
        <v/>
      </c>
      <c r="G4" s="29" t="str">
        <f t="shared" si="2"/>
        <v/>
      </c>
      <c r="H4" s="21" t="str">
        <f t="shared" ref="H4:H67" ca="1" si="13">IFERROR(IF(C4&lt;&gt;"",TODAY(),""),"")</f>
        <v/>
      </c>
      <c r="I4" s="18" t="str">
        <f t="shared" ref="I4:I67" si="14">IFERROR(IF(D4&lt;&gt;"",I3+1,""),1)</f>
        <v/>
      </c>
      <c r="J4" s="18" t="str">
        <f>""</f>
        <v/>
      </c>
      <c r="K4" s="18" t="str">
        <f t="shared" ref="K4:K67" si="15">IFERROR(IF(E4,0,""),"")</f>
        <v/>
      </c>
      <c r="L4" s="18" t="str">
        <f t="shared" ref="L4:L67" si="16">IFERROR(IF(E4,0,""),"")</f>
        <v/>
      </c>
      <c r="M4" s="18" t="str">
        <f t="shared" ref="M4:M67" si="17">IFERROR(IF(E4,0,""),"")</f>
        <v/>
      </c>
      <c r="N4" s="18" t="str">
        <f t="shared" ref="N4:N67" si="18">IFERROR(IF(E4,0,""),"")</f>
        <v/>
      </c>
      <c r="O4" s="18" t="str">
        <f t="shared" ref="O4:O67" si="19">IFERROR(IF(E4,"01",""),"")</f>
        <v/>
      </c>
      <c r="P4" s="18" t="str">
        <f t="shared" ref="P4:P67" si="20">IFERROR(IF(K4&lt;&gt;"",P3+1,""),1)</f>
        <v/>
      </c>
      <c r="Q4" s="18" t="str">
        <f t="shared" ref="Q4:Q67" si="21">IFERROR(IF(E4,0,""),"")</f>
        <v/>
      </c>
      <c r="R4" s="122" t="str">
        <f t="shared" si="9"/>
        <v/>
      </c>
      <c r="S4" s="18" t="str">
        <f t="shared" ref="S4:S67" si="22">IFERROR(IF(D4&lt;&gt;"",S3+1,""),1)</f>
        <v/>
      </c>
      <c r="T4" s="26" t="str">
        <f t="shared" si="10"/>
        <v/>
      </c>
      <c r="U4" s="18" t="str">
        <f t="shared" ref="U4:U67" si="23">IFERROR(IF(E4,0,""),"")</f>
        <v/>
      </c>
      <c r="V4" s="18" t="str">
        <f t="shared" ref="V4:V67" si="24">IFERROR(IF(E4,A4,""),"")</f>
        <v/>
      </c>
      <c r="W4" s="18" t="str">
        <f>IFERROR(CONCATENATE("PAGO N° ",B4," DEL CONTRATO CPS ",V4," ENTRE ",TEXT(VLOOKUP(A4,matriz,IF(generador!B4=1,16,IF(generador!B4=2,19,IF(generador!B4=3,22,IF(generador!B4=4,25,IF(generador!B4=5,28,IF(generador!B4=6,31,IF(generador!B4=7,34,IF(generador!B4=8,37,IF(generador!B4=9,40,IF(generador!B4=10,43,IF(generador!B4=11,46,IF(generador!B4=12,49,IF(generador!B4=13,52,IF(generador!B4=14,55,IF(generador!B4=15,58))))))))))))))),FALSE),"dd/mm/yyyy")," Y ",TEXT(VLOOKUP(A4,matriz,IF(generador!B4=1,17,IF(generador!B4=2,20,IF(generador!B4=3,23,IF(generador!B4=4,26,IF(generador!B4=5,29,IF(generador!B4=6,32,IF(generador!B4=7,35,IF(generador!B4=8,38,IF(generador!B4=9,41,IF(generador!B4=10,44,IF(generador!B4=11,47,IF(generador!B4=12,50,IF(generador!B4=13,53,IF(generador!B4=14,56,IF(generador!B4=15,59))))))))))))))),FALSE),"dd/mm/yyyy")),"")</f>
        <v/>
      </c>
    </row>
    <row r="5" spans="1:24" x14ac:dyDescent="0.3">
      <c r="A5" s="15"/>
      <c r="B5" s="14"/>
      <c r="C5" s="6"/>
      <c r="D5" s="26" t="str">
        <f t="shared" si="0"/>
        <v/>
      </c>
      <c r="E5" s="19" t="str">
        <f>IFERROR(IF(A5&lt;&gt;"",VLOOKUP(A5,matriz,IF(generador!B5=1,15,IF(generador!B5=2,18,IF(generador!B5=3,21,IF(generador!B5=4,24,IF(generador!B5=5,27,IF(generador!B5=6,30,IF(generador!B5=7,33,IF(generador!B5=8,36,IF(generador!B5=9,39,IF(generador!B5=10,42,IF(generador!B5=11,45,IF(generador!B5=12,48,IF(generador!B5=13,51,IF(generador!B5=14,54,IF(generador!B5=15,57))))))))))))))),FALSE),""),"")</f>
        <v/>
      </c>
      <c r="F5" s="20" t="str">
        <f t="shared" si="1"/>
        <v/>
      </c>
      <c r="G5" s="29" t="str">
        <f t="shared" si="2"/>
        <v/>
      </c>
      <c r="H5" s="21" t="str">
        <f t="shared" ca="1" si="13"/>
        <v/>
      </c>
      <c r="I5" s="18" t="str">
        <f t="shared" si="14"/>
        <v/>
      </c>
      <c r="J5" s="18" t="str">
        <f>""</f>
        <v/>
      </c>
      <c r="K5" s="18" t="str">
        <f t="shared" si="15"/>
        <v/>
      </c>
      <c r="L5" s="18" t="str">
        <f t="shared" si="16"/>
        <v/>
      </c>
      <c r="M5" s="18" t="str">
        <f t="shared" si="17"/>
        <v/>
      </c>
      <c r="N5" s="18" t="str">
        <f t="shared" si="18"/>
        <v/>
      </c>
      <c r="O5" s="18" t="str">
        <f t="shared" si="19"/>
        <v/>
      </c>
      <c r="P5" s="18" t="str">
        <f t="shared" si="20"/>
        <v/>
      </c>
      <c r="Q5" s="18" t="str">
        <f t="shared" si="21"/>
        <v/>
      </c>
      <c r="R5" s="122" t="str">
        <f t="shared" si="9"/>
        <v/>
      </c>
      <c r="S5" s="18" t="str">
        <f t="shared" si="22"/>
        <v/>
      </c>
      <c r="T5" s="26" t="str">
        <f t="shared" si="10"/>
        <v/>
      </c>
      <c r="U5" s="18" t="str">
        <f t="shared" si="23"/>
        <v/>
      </c>
      <c r="V5" s="18" t="str">
        <f t="shared" si="24"/>
        <v/>
      </c>
      <c r="W5" s="18" t="str">
        <f>IFERROR(CONCATENATE("PAGO N° ",B5," DEL CONTRATO CPS ",V5," ENTRE ",TEXT(VLOOKUP(A5,matriz,IF(generador!B5=1,16,IF(generador!B5=2,19,IF(generador!B5=3,22,IF(generador!B5=4,25,IF(generador!B5=5,28,IF(generador!B5=6,31,IF(generador!B5=7,34,IF(generador!B5=8,37,IF(generador!B5=9,40,IF(generador!B5=10,43,IF(generador!B5=11,46,IF(generador!B5=12,49,IF(generador!B5=13,52,IF(generador!B5=14,55,IF(generador!B5=15,58))))))))))))))),FALSE),"dd/mm/yyyy")," Y ",TEXT(VLOOKUP(A5,matriz,IF(generador!B5=1,17,IF(generador!B5=2,20,IF(generador!B5=3,23,IF(generador!B5=4,26,IF(generador!B5=5,29,IF(generador!B5=6,32,IF(generador!B5=7,35,IF(generador!B5=8,38,IF(generador!B5=9,41,IF(generador!B5=10,44,IF(generador!B5=11,47,IF(generador!B5=12,50,IF(generador!B5=13,53,IF(generador!B5=14,56,IF(generador!B5=15,59))))))))))))))),FALSE),"dd/mm/yyyy")),"")</f>
        <v/>
      </c>
      <c r="X5" s="13"/>
    </row>
    <row r="6" spans="1:24" x14ac:dyDescent="0.3">
      <c r="A6" s="15"/>
      <c r="B6" s="14"/>
      <c r="C6" s="6"/>
      <c r="D6" s="26" t="str">
        <f t="shared" si="0"/>
        <v/>
      </c>
      <c r="E6" s="19" t="str">
        <f>IFERROR(IF(A6&lt;&gt;"",VLOOKUP(A6,matriz,IF(generador!B6=1,15,IF(generador!B6=2,18,IF(generador!B6=3,21,IF(generador!B6=4,24,IF(generador!B6=5,27,IF(generador!B6=6,30,IF(generador!B6=7,33,IF(generador!B6=8,36,IF(generador!B6=9,39,IF(generador!B6=10,42,IF(generador!B6=11,45,IF(generador!B6=12,48,IF(generador!B6=13,51,IF(generador!B6=14,54,IF(generador!B6=15,57))))))))))))))),FALSE),""),"")</f>
        <v/>
      </c>
      <c r="F6" s="20" t="str">
        <f t="shared" si="1"/>
        <v/>
      </c>
      <c r="G6" s="29" t="str">
        <f t="shared" si="2"/>
        <v/>
      </c>
      <c r="H6" s="21" t="str">
        <f t="shared" ca="1" si="13"/>
        <v/>
      </c>
      <c r="I6" s="18" t="str">
        <f t="shared" si="14"/>
        <v/>
      </c>
      <c r="J6" s="18" t="str">
        <f>""</f>
        <v/>
      </c>
      <c r="K6" s="18" t="str">
        <f t="shared" si="15"/>
        <v/>
      </c>
      <c r="L6" s="18" t="str">
        <f t="shared" si="16"/>
        <v/>
      </c>
      <c r="M6" s="18" t="str">
        <f t="shared" si="17"/>
        <v/>
      </c>
      <c r="N6" s="18" t="str">
        <f t="shared" si="18"/>
        <v/>
      </c>
      <c r="O6" s="18" t="str">
        <f t="shared" si="19"/>
        <v/>
      </c>
      <c r="P6" s="18" t="str">
        <f t="shared" si="20"/>
        <v/>
      </c>
      <c r="Q6" s="18" t="str">
        <f t="shared" si="21"/>
        <v/>
      </c>
      <c r="R6" s="122" t="str">
        <f t="shared" si="9"/>
        <v/>
      </c>
      <c r="S6" s="18" t="str">
        <f t="shared" si="22"/>
        <v/>
      </c>
      <c r="T6" s="26" t="str">
        <f t="shared" si="10"/>
        <v/>
      </c>
      <c r="U6" s="18" t="str">
        <f t="shared" si="23"/>
        <v/>
      </c>
      <c r="V6" s="18" t="str">
        <f t="shared" si="24"/>
        <v/>
      </c>
      <c r="W6" s="18" t="str">
        <f>IFERROR(CONCATENATE("PAGO N° ",B6," DEL CONTRATO CPS ",V6," ENTRE ",TEXT(VLOOKUP(A6,matriz,IF(generador!B6=1,16,IF(generador!B6=2,19,IF(generador!B6=3,22,IF(generador!B6=4,25,IF(generador!B6=5,28,IF(generador!B6=6,31,IF(generador!B6=7,34,IF(generador!B6=8,37,IF(generador!B6=9,40,IF(generador!B6=10,43,IF(generador!B6=11,46,IF(generador!B6=12,49,IF(generador!B6=13,52,IF(generador!B6=14,55,IF(generador!B6=15,58))))))))))))))),FALSE),"dd/mm/yyyy")," Y ",TEXT(VLOOKUP(A6,matriz,IF(generador!B6=1,17,IF(generador!B6=2,20,IF(generador!B6=3,23,IF(generador!B6=4,26,IF(generador!B6=5,29,IF(generador!B6=6,32,IF(generador!B6=7,35,IF(generador!B6=8,38,IF(generador!B6=9,41,IF(generador!B6=10,44,IF(generador!B6=11,47,IF(generador!B6=12,50,IF(generador!B6=13,53,IF(generador!B6=14,56,IF(generador!B6=15,59))))))))))))))),FALSE),"dd/mm/yyyy")),"")</f>
        <v/>
      </c>
      <c r="X6" s="13"/>
    </row>
    <row r="7" spans="1:24" s="13" customFormat="1" x14ac:dyDescent="0.3">
      <c r="A7" s="15"/>
      <c r="B7" s="14"/>
      <c r="C7" s="6"/>
      <c r="D7" s="26" t="str">
        <f t="shared" si="0"/>
        <v/>
      </c>
      <c r="E7" s="19" t="str">
        <f>IFERROR(IF(A7&lt;&gt;"",VLOOKUP(A7,matriz,IF(generador!B7=1,15,IF(generador!B7=2,18,IF(generador!B7=3,21,IF(generador!B7=4,24,IF(generador!B7=5,27,IF(generador!B7=6,30,IF(generador!B7=7,33,IF(generador!B7=8,36,IF(generador!B7=9,39,IF(generador!B7=10,42,IF(generador!B7=11,45,IF(generador!B7=12,48,IF(generador!B7=13,51,IF(generador!B7=14,54,IF(generador!B7=15,57))))))))))))))),FALSE),""),"")</f>
        <v/>
      </c>
      <c r="F7" s="20" t="str">
        <f t="shared" si="1"/>
        <v/>
      </c>
      <c r="G7" s="29" t="str">
        <f t="shared" si="2"/>
        <v/>
      </c>
      <c r="H7" s="21" t="str">
        <f t="shared" ca="1" si="13"/>
        <v/>
      </c>
      <c r="I7" s="18" t="str">
        <f t="shared" si="14"/>
        <v/>
      </c>
      <c r="J7" s="18" t="str">
        <f>""</f>
        <v/>
      </c>
      <c r="K7" s="18" t="str">
        <f t="shared" si="15"/>
        <v/>
      </c>
      <c r="L7" s="18" t="str">
        <f t="shared" si="16"/>
        <v/>
      </c>
      <c r="M7" s="18" t="str">
        <f t="shared" si="17"/>
        <v/>
      </c>
      <c r="N7" s="18" t="str">
        <f t="shared" si="18"/>
        <v/>
      </c>
      <c r="O7" s="18" t="str">
        <f t="shared" si="19"/>
        <v/>
      </c>
      <c r="P7" s="18" t="str">
        <f t="shared" si="20"/>
        <v/>
      </c>
      <c r="Q7" s="18" t="str">
        <f t="shared" si="21"/>
        <v/>
      </c>
      <c r="R7" s="122" t="str">
        <f t="shared" si="9"/>
        <v/>
      </c>
      <c r="S7" s="18" t="str">
        <f t="shared" si="22"/>
        <v/>
      </c>
      <c r="T7" s="26" t="str">
        <f t="shared" si="10"/>
        <v/>
      </c>
      <c r="U7" s="18" t="str">
        <f t="shared" si="23"/>
        <v/>
      </c>
      <c r="V7" s="18" t="str">
        <f t="shared" si="24"/>
        <v/>
      </c>
      <c r="W7" s="18" t="str">
        <f>IFERROR(CONCATENATE("PAGO N° ",B7," DEL CONTRATO CPS ",V7," ENTRE ",TEXT(VLOOKUP(A7,matriz,IF(generador!B7=1,16,IF(generador!B7=2,19,IF(generador!B7=3,22,IF(generador!B7=4,25,IF(generador!B7=5,28,IF(generador!B7=6,31,IF(generador!B7=7,34,IF(generador!B7=8,37,IF(generador!B7=9,40,IF(generador!B7=10,43,IF(generador!B7=11,46,IF(generador!B7=12,49,IF(generador!B7=13,52,IF(generador!B7=14,55,IF(generador!B7=15,58))))))))))))))),FALSE),"dd/mm/yyyy")," Y ",TEXT(VLOOKUP(A7,matriz,IF(generador!B7=1,17,IF(generador!B7=2,20,IF(generador!B7=3,23,IF(generador!B7=4,26,IF(generador!B7=5,29,IF(generador!B7=6,32,IF(generador!B7=7,35,IF(generador!B7=8,38,IF(generador!B7=9,41,IF(generador!B7=10,44,IF(generador!B7=11,47,IF(generador!B7=12,50,IF(generador!B7=13,53,IF(generador!B7=14,56,IF(generador!B7=15,59))))))))))))))),FALSE),"dd/mm/yyyy")),"")</f>
        <v/>
      </c>
    </row>
    <row r="8" spans="1:24" x14ac:dyDescent="0.3">
      <c r="A8" s="15"/>
      <c r="B8" s="14"/>
      <c r="C8" s="6"/>
      <c r="D8" s="26" t="str">
        <f t="shared" si="0"/>
        <v/>
      </c>
      <c r="E8" s="19" t="str">
        <f>IFERROR(IF(A8&lt;&gt;"",VLOOKUP(A8,matriz,IF(generador!B8=1,15,IF(generador!B8=2,18,IF(generador!B8=3,21,IF(generador!B8=4,24,IF(generador!B8=5,27,IF(generador!B8=6,30,IF(generador!B8=7,33,IF(generador!B8=8,36,IF(generador!B8=9,39,IF(generador!B8=10,42,IF(generador!B8=11,45,IF(generador!B8=12,48,IF(generador!B8=13,51,IF(generador!B8=14,54,IF(generador!B8=15,57))))))))))))))),FALSE),""),"")</f>
        <v/>
      </c>
      <c r="F8" s="20" t="str">
        <f t="shared" si="1"/>
        <v/>
      </c>
      <c r="G8" s="29" t="str">
        <f t="shared" si="2"/>
        <v/>
      </c>
      <c r="H8" s="21" t="str">
        <f t="shared" ca="1" si="13"/>
        <v/>
      </c>
      <c r="I8" s="18" t="str">
        <f t="shared" si="14"/>
        <v/>
      </c>
      <c r="J8" s="18" t="str">
        <f>""</f>
        <v/>
      </c>
      <c r="K8" s="18" t="str">
        <f t="shared" si="15"/>
        <v/>
      </c>
      <c r="L8" s="18" t="str">
        <f t="shared" si="16"/>
        <v/>
      </c>
      <c r="M8" s="18" t="str">
        <f t="shared" si="17"/>
        <v/>
      </c>
      <c r="N8" s="18" t="str">
        <f t="shared" si="18"/>
        <v/>
      </c>
      <c r="O8" s="18" t="str">
        <f t="shared" si="19"/>
        <v/>
      </c>
      <c r="P8" s="18" t="str">
        <f t="shared" si="20"/>
        <v/>
      </c>
      <c r="Q8" s="18" t="str">
        <f t="shared" si="21"/>
        <v/>
      </c>
      <c r="R8" s="122" t="str">
        <f t="shared" si="9"/>
        <v/>
      </c>
      <c r="S8" s="18" t="str">
        <f t="shared" si="22"/>
        <v/>
      </c>
      <c r="T8" s="26" t="str">
        <f t="shared" si="10"/>
        <v/>
      </c>
      <c r="U8" s="18" t="str">
        <f t="shared" si="23"/>
        <v/>
      </c>
      <c r="V8" s="18" t="str">
        <f t="shared" si="24"/>
        <v/>
      </c>
      <c r="W8" s="18" t="str">
        <f>IFERROR(CONCATENATE("PAGO N° ",B8," DEL CONTRATO CPS ",V8," ENTRE ",TEXT(VLOOKUP(A8,matriz,IF(generador!B8=1,16,IF(generador!B8=2,19,IF(generador!B8=3,22,IF(generador!B8=4,25,IF(generador!B8=5,28,IF(generador!B8=6,31,IF(generador!B8=7,34,IF(generador!B8=8,37,IF(generador!B8=9,40,IF(generador!B8=10,43,IF(generador!B8=11,46,IF(generador!B8=12,49,IF(generador!B8=13,52,IF(generador!B8=14,55,IF(generador!B8=15,58))))))))))))))),FALSE),"dd/mm/yyyy")," Y ",TEXT(VLOOKUP(A8,matriz,IF(generador!B8=1,17,IF(generador!B8=2,20,IF(generador!B8=3,23,IF(generador!B8=4,26,IF(generador!B8=5,29,IF(generador!B8=6,32,IF(generador!B8=7,35,IF(generador!B8=8,38,IF(generador!B8=9,41,IF(generador!B8=10,44,IF(generador!B8=11,47,IF(generador!B8=12,50,IF(generador!B8=13,53,IF(generador!B8=14,56,IF(generador!B8=15,59))))))))))))))),FALSE),"dd/mm/yyyy")),"")</f>
        <v/>
      </c>
    </row>
    <row r="9" spans="1:24" x14ac:dyDescent="0.3">
      <c r="A9" s="15"/>
      <c r="B9" s="14"/>
      <c r="C9" s="6"/>
      <c r="D9" s="26" t="str">
        <f t="shared" si="0"/>
        <v/>
      </c>
      <c r="E9" s="19" t="str">
        <f>IFERROR(IF(A9&lt;&gt;"",VLOOKUP(A9,matriz,IF(generador!B9=1,15,IF(generador!B9=2,18,IF(generador!B9=3,21,IF(generador!B9=4,24,IF(generador!B9=5,27,IF(generador!B9=6,30,IF(generador!B9=7,33,IF(generador!B9=8,36,IF(generador!B9=9,39,IF(generador!B9=10,42,IF(generador!B9=11,45,IF(generador!B9=12,48,IF(generador!B9=13,51,IF(generador!B9=14,54,IF(generador!B9=15,57))))))))))))))),FALSE),""),"")</f>
        <v/>
      </c>
      <c r="F9" s="20" t="str">
        <f t="shared" si="1"/>
        <v/>
      </c>
      <c r="G9" s="29" t="str">
        <f t="shared" si="2"/>
        <v/>
      </c>
      <c r="H9" s="21" t="str">
        <f t="shared" ca="1" si="13"/>
        <v/>
      </c>
      <c r="I9" s="18" t="str">
        <f t="shared" si="14"/>
        <v/>
      </c>
      <c r="J9" s="18" t="str">
        <f>""</f>
        <v/>
      </c>
      <c r="K9" s="18" t="str">
        <f t="shared" si="15"/>
        <v/>
      </c>
      <c r="L9" s="18" t="str">
        <f t="shared" si="16"/>
        <v/>
      </c>
      <c r="M9" s="18" t="str">
        <f t="shared" si="17"/>
        <v/>
      </c>
      <c r="N9" s="18" t="str">
        <f t="shared" si="18"/>
        <v/>
      </c>
      <c r="O9" s="18" t="str">
        <f t="shared" si="19"/>
        <v/>
      </c>
      <c r="P9" s="18" t="str">
        <f t="shared" si="20"/>
        <v/>
      </c>
      <c r="Q9" s="18" t="str">
        <f t="shared" si="21"/>
        <v/>
      </c>
      <c r="R9" s="122" t="str">
        <f t="shared" si="9"/>
        <v/>
      </c>
      <c r="S9" s="18" t="str">
        <f t="shared" si="22"/>
        <v/>
      </c>
      <c r="T9" s="26" t="str">
        <f t="shared" si="10"/>
        <v/>
      </c>
      <c r="U9" s="18" t="str">
        <f t="shared" si="23"/>
        <v/>
      </c>
      <c r="V9" s="18" t="str">
        <f t="shared" si="24"/>
        <v/>
      </c>
      <c r="W9" s="18" t="str">
        <f>IFERROR(CONCATENATE("PAGO N° ",B9," DEL CONTRATO CPS ",V9," ENTRE ",TEXT(VLOOKUP(A9,matriz,IF(generador!B9=1,16,IF(generador!B9=2,19,IF(generador!B9=3,22,IF(generador!B9=4,25,IF(generador!B9=5,28,IF(generador!B9=6,31,IF(generador!B9=7,34,IF(generador!B9=8,37,IF(generador!B9=9,40,IF(generador!B9=10,43,IF(generador!B9=11,46,IF(generador!B9=12,49,IF(generador!B9=13,52,IF(generador!B9=14,55,IF(generador!B9=15,58))))))))))))))),FALSE),"dd/mm/yyyy")," Y ",TEXT(VLOOKUP(A9,matriz,IF(generador!B9=1,17,IF(generador!B9=2,20,IF(generador!B9=3,23,IF(generador!B9=4,26,IF(generador!B9=5,29,IF(generador!B9=6,32,IF(generador!B9=7,35,IF(generador!B9=8,38,IF(generador!B9=9,41,IF(generador!B9=10,44,IF(generador!B9=11,47,IF(generador!B9=12,50,IF(generador!B9=13,53,IF(generador!B9=14,56,IF(generador!B9=15,59))))))))))))))),FALSE),"dd/mm/yyyy")),"")</f>
        <v/>
      </c>
    </row>
    <row r="10" spans="1:24" x14ac:dyDescent="0.3">
      <c r="A10" s="15"/>
      <c r="B10" s="14"/>
      <c r="C10" s="6"/>
      <c r="D10" s="26" t="str">
        <f t="shared" si="0"/>
        <v/>
      </c>
      <c r="E10" s="19" t="str">
        <f>IFERROR(IF(A10&lt;&gt;"",VLOOKUP(A10,matriz,IF(generador!B10=1,15,IF(generador!B10=2,18,IF(generador!B10=3,21,IF(generador!B10=4,24,IF(generador!B10=5,27,IF(generador!B10=6,30,IF(generador!B10=7,33,IF(generador!B10=8,36,IF(generador!B10=9,39,IF(generador!B10=10,42,IF(generador!B10=11,45,IF(generador!B10=12,48,IF(generador!B10=13,51,IF(generador!B10=14,54,IF(generador!B10=15,57))))))))))))))),FALSE),""),"")</f>
        <v/>
      </c>
      <c r="F10" s="20" t="str">
        <f t="shared" si="1"/>
        <v/>
      </c>
      <c r="G10" s="29" t="str">
        <f t="shared" si="2"/>
        <v/>
      </c>
      <c r="H10" s="21" t="str">
        <f t="shared" ca="1" si="13"/>
        <v/>
      </c>
      <c r="I10" s="18" t="str">
        <f t="shared" si="14"/>
        <v/>
      </c>
      <c r="J10" s="18" t="str">
        <f>""</f>
        <v/>
      </c>
      <c r="K10" s="18" t="str">
        <f t="shared" si="15"/>
        <v/>
      </c>
      <c r="L10" s="18" t="str">
        <f t="shared" si="16"/>
        <v/>
      </c>
      <c r="M10" s="18" t="str">
        <f t="shared" si="17"/>
        <v/>
      </c>
      <c r="N10" s="18" t="str">
        <f t="shared" si="18"/>
        <v/>
      </c>
      <c r="O10" s="18" t="str">
        <f t="shared" si="19"/>
        <v/>
      </c>
      <c r="P10" s="18" t="str">
        <f t="shared" si="20"/>
        <v/>
      </c>
      <c r="Q10" s="18" t="str">
        <f t="shared" si="21"/>
        <v/>
      </c>
      <c r="R10" s="122" t="str">
        <f t="shared" si="9"/>
        <v/>
      </c>
      <c r="S10" s="18" t="str">
        <f t="shared" si="22"/>
        <v/>
      </c>
      <c r="T10" s="26" t="str">
        <f t="shared" si="10"/>
        <v/>
      </c>
      <c r="U10" s="18" t="str">
        <f t="shared" si="23"/>
        <v/>
      </c>
      <c r="V10" s="18" t="str">
        <f t="shared" si="24"/>
        <v/>
      </c>
      <c r="W10" s="18" t="str">
        <f>IFERROR(CONCATENATE("PAGO N° ",B10," DEL CONTRATO CPS ",V10," ENTRE ",TEXT(VLOOKUP(A10,matriz,IF(generador!B10=1,16,IF(generador!B10=2,19,IF(generador!B10=3,22,IF(generador!B10=4,25,IF(generador!B10=5,28,IF(generador!B10=6,31,IF(generador!B10=7,34,IF(generador!B10=8,37,IF(generador!B10=9,40,IF(generador!B10=10,43,IF(generador!B10=11,46,IF(generador!B10=12,49,IF(generador!B10=13,52,IF(generador!B10=14,55,IF(generador!B10=15,58))))))))))))))),FALSE),"dd/mm/yyyy")," Y ",TEXT(VLOOKUP(A10,matriz,IF(generador!B10=1,17,IF(generador!B10=2,20,IF(generador!B10=3,23,IF(generador!B10=4,26,IF(generador!B10=5,29,IF(generador!B10=6,32,IF(generador!B10=7,35,IF(generador!B10=8,38,IF(generador!B10=9,41,IF(generador!B10=10,44,IF(generador!B10=11,47,IF(generador!B10=12,50,IF(generador!B10=13,53,IF(generador!B10=14,56,IF(generador!B10=15,59))))))))))))))),FALSE),"dd/mm/yyyy")),"")</f>
        <v/>
      </c>
    </row>
    <row r="11" spans="1:24" x14ac:dyDescent="0.3">
      <c r="A11" s="15"/>
      <c r="B11" s="14"/>
      <c r="C11" s="6"/>
      <c r="D11" s="26" t="str">
        <f t="shared" si="0"/>
        <v/>
      </c>
      <c r="E11" s="19" t="str">
        <f>IFERROR(IF(A11&lt;&gt;"",VLOOKUP(A11,matriz,IF(generador!B11=1,15,IF(generador!B11=2,18,IF(generador!B11=3,21,IF(generador!B11=4,24,IF(generador!B11=5,27,IF(generador!B11=6,30,IF(generador!B11=7,33,IF(generador!B11=8,36,IF(generador!B11=9,39,IF(generador!B11=10,42,IF(generador!B11=11,45,IF(generador!B11=12,48,IF(generador!B11=13,51,IF(generador!B11=14,54,IF(generador!B11=15,57))))))))))))))),FALSE),""),"")</f>
        <v/>
      </c>
      <c r="F11" s="20" t="str">
        <f t="shared" si="1"/>
        <v/>
      </c>
      <c r="G11" s="29" t="str">
        <f t="shared" si="2"/>
        <v/>
      </c>
      <c r="H11" s="21" t="str">
        <f t="shared" ca="1" si="13"/>
        <v/>
      </c>
      <c r="I11" s="18" t="str">
        <f t="shared" si="14"/>
        <v/>
      </c>
      <c r="J11" s="18" t="str">
        <f>""</f>
        <v/>
      </c>
      <c r="K11" s="18" t="str">
        <f t="shared" si="15"/>
        <v/>
      </c>
      <c r="L11" s="18" t="str">
        <f t="shared" si="16"/>
        <v/>
      </c>
      <c r="M11" s="18" t="str">
        <f t="shared" si="17"/>
        <v/>
      </c>
      <c r="N11" s="18" t="str">
        <f t="shared" si="18"/>
        <v/>
      </c>
      <c r="O11" s="18" t="str">
        <f t="shared" si="19"/>
        <v/>
      </c>
      <c r="P11" s="18" t="str">
        <f t="shared" si="20"/>
        <v/>
      </c>
      <c r="Q11" s="18" t="str">
        <f t="shared" si="21"/>
        <v/>
      </c>
      <c r="R11" s="122" t="str">
        <f t="shared" si="9"/>
        <v/>
      </c>
      <c r="S11" s="18" t="str">
        <f t="shared" si="22"/>
        <v/>
      </c>
      <c r="T11" s="26" t="str">
        <f t="shared" si="10"/>
        <v/>
      </c>
      <c r="U11" s="18" t="str">
        <f t="shared" si="23"/>
        <v/>
      </c>
      <c r="V11" s="18" t="str">
        <f t="shared" si="24"/>
        <v/>
      </c>
      <c r="W11" s="18" t="str">
        <f>IFERROR(CONCATENATE("PAGO N° ",B11," DEL CONTRATO CPS ",V11," ENTRE ",TEXT(VLOOKUP(A11,matriz,IF(generador!B11=1,16,IF(generador!B11=2,19,IF(generador!B11=3,22,IF(generador!B11=4,25,IF(generador!B11=5,28,IF(generador!B11=6,31,IF(generador!B11=7,34,IF(generador!B11=8,37,IF(generador!B11=9,40,IF(generador!B11=10,43,IF(generador!B11=11,46,IF(generador!B11=12,49,IF(generador!B11=13,52,IF(generador!B11=14,55,IF(generador!B11=15,58))))))))))))))),FALSE),"dd/mm/yyyy")," Y ",TEXT(VLOOKUP(A11,matriz,IF(generador!B11=1,17,IF(generador!B11=2,20,IF(generador!B11=3,23,IF(generador!B11=4,26,IF(generador!B11=5,29,IF(generador!B11=6,32,IF(generador!B11=7,35,IF(generador!B11=8,38,IF(generador!B11=9,41,IF(generador!B11=10,44,IF(generador!B11=11,47,IF(generador!B11=12,50,IF(generador!B11=13,53,IF(generador!B11=14,56,IF(generador!B11=15,59))))))))))))))),FALSE),"dd/mm/yyyy")),"")</f>
        <v/>
      </c>
    </row>
    <row r="12" spans="1:24" x14ac:dyDescent="0.3">
      <c r="A12" s="15"/>
      <c r="B12" s="14"/>
      <c r="C12" s="6"/>
      <c r="D12" s="26" t="str">
        <f t="shared" si="0"/>
        <v/>
      </c>
      <c r="E12" s="19" t="str">
        <f>IFERROR(IF(A12&lt;&gt;"",VLOOKUP(A12,matriz,IF(generador!B12=1,15,IF(generador!B12=2,18,IF(generador!B12=3,21,IF(generador!B12=4,24,IF(generador!B12=5,27,IF(generador!B12=6,30,IF(generador!B12=7,33,IF(generador!B12=8,36,IF(generador!B12=9,39,IF(generador!B12=10,42,IF(generador!B12=11,45,IF(generador!B12=12,48,IF(generador!B12=13,51,IF(generador!B12=14,54,IF(generador!B12=15,57))))))))))))))),FALSE),""),"")</f>
        <v/>
      </c>
      <c r="F12" s="20" t="str">
        <f t="shared" si="1"/>
        <v/>
      </c>
      <c r="G12" s="29" t="str">
        <f t="shared" si="2"/>
        <v/>
      </c>
      <c r="H12" s="21" t="str">
        <f t="shared" ca="1" si="13"/>
        <v/>
      </c>
      <c r="I12" s="18" t="str">
        <f t="shared" si="14"/>
        <v/>
      </c>
      <c r="J12" s="18" t="str">
        <f>""</f>
        <v/>
      </c>
      <c r="K12" s="18" t="str">
        <f t="shared" si="15"/>
        <v/>
      </c>
      <c r="L12" s="18" t="str">
        <f t="shared" si="16"/>
        <v/>
      </c>
      <c r="M12" s="18" t="str">
        <f t="shared" si="17"/>
        <v/>
      </c>
      <c r="N12" s="18" t="str">
        <f t="shared" si="18"/>
        <v/>
      </c>
      <c r="O12" s="18" t="str">
        <f t="shared" si="19"/>
        <v/>
      </c>
      <c r="P12" s="18" t="str">
        <f t="shared" si="20"/>
        <v/>
      </c>
      <c r="Q12" s="18" t="str">
        <f t="shared" si="21"/>
        <v/>
      </c>
      <c r="R12" s="122" t="str">
        <f t="shared" si="9"/>
        <v/>
      </c>
      <c r="S12" s="18" t="str">
        <f t="shared" si="22"/>
        <v/>
      </c>
      <c r="T12" s="26" t="str">
        <f t="shared" si="10"/>
        <v/>
      </c>
      <c r="U12" s="18" t="str">
        <f t="shared" si="23"/>
        <v/>
      </c>
      <c r="V12" s="18" t="str">
        <f t="shared" si="24"/>
        <v/>
      </c>
      <c r="W12" s="18" t="str">
        <f>IFERROR(CONCATENATE("PAGO N° ",B12," DEL CONTRATO CPS ",V12," ENTRE ",TEXT(VLOOKUP(A12,matriz,IF(generador!B12=1,16,IF(generador!B12=2,19,IF(generador!B12=3,22,IF(generador!B12=4,25,IF(generador!B12=5,28,IF(generador!B12=6,31,IF(generador!B12=7,34,IF(generador!B12=8,37,IF(generador!B12=9,40,IF(generador!B12=10,43,IF(generador!B12=11,46,IF(generador!B12=12,49,IF(generador!B12=13,52,IF(generador!B12=14,55,IF(generador!B12=15,58))))))))))))))),FALSE),"dd/mm/yyyy")," Y ",TEXT(VLOOKUP(A12,matriz,IF(generador!B12=1,17,IF(generador!B12=2,20,IF(generador!B12=3,23,IF(generador!B12=4,26,IF(generador!B12=5,29,IF(generador!B12=6,32,IF(generador!B12=7,35,IF(generador!B12=8,38,IF(generador!B12=9,41,IF(generador!B12=10,44,IF(generador!B12=11,47,IF(generador!B12=12,50,IF(generador!B12=13,53,IF(generador!B12=14,56,IF(generador!B12=15,59))))))))))))))),FALSE),"dd/mm/yyyy")),"")</f>
        <v/>
      </c>
    </row>
    <row r="13" spans="1:24" x14ac:dyDescent="0.3">
      <c r="A13" s="15"/>
      <c r="B13" s="14"/>
      <c r="C13" s="6"/>
      <c r="D13" s="26" t="str">
        <f t="shared" si="0"/>
        <v/>
      </c>
      <c r="E13" s="19" t="str">
        <f>IFERROR(IF(A13&lt;&gt;"",VLOOKUP(A13,matriz,IF(generador!B13=1,15,IF(generador!B13=2,18,IF(generador!B13=3,21,IF(generador!B13=4,24,IF(generador!B13=5,27,IF(generador!B13=6,30,IF(generador!B13=7,33,IF(generador!B13=8,36,IF(generador!B13=9,39,IF(generador!B13=10,42,IF(generador!B13=11,45,IF(generador!B13=12,48,IF(generador!B13=13,51,IF(generador!B13=14,54,IF(generador!B13=15,57))))))))))))))),FALSE),""),"")</f>
        <v/>
      </c>
      <c r="F13" s="20" t="str">
        <f t="shared" si="1"/>
        <v/>
      </c>
      <c r="G13" s="29" t="str">
        <f t="shared" si="2"/>
        <v/>
      </c>
      <c r="H13" s="21" t="str">
        <f t="shared" ca="1" si="13"/>
        <v/>
      </c>
      <c r="I13" s="18" t="str">
        <f t="shared" si="14"/>
        <v/>
      </c>
      <c r="J13" s="18" t="str">
        <f>""</f>
        <v/>
      </c>
      <c r="K13" s="18" t="str">
        <f t="shared" si="15"/>
        <v/>
      </c>
      <c r="L13" s="18" t="str">
        <f t="shared" si="16"/>
        <v/>
      </c>
      <c r="M13" s="18" t="str">
        <f t="shared" si="17"/>
        <v/>
      </c>
      <c r="N13" s="18" t="str">
        <f t="shared" si="18"/>
        <v/>
      </c>
      <c r="O13" s="18" t="str">
        <f t="shared" si="19"/>
        <v/>
      </c>
      <c r="P13" s="18" t="str">
        <f t="shared" si="20"/>
        <v/>
      </c>
      <c r="Q13" s="18" t="str">
        <f t="shared" si="21"/>
        <v/>
      </c>
      <c r="R13" s="122" t="str">
        <f t="shared" si="9"/>
        <v/>
      </c>
      <c r="S13" s="18" t="str">
        <f t="shared" si="22"/>
        <v/>
      </c>
      <c r="T13" s="26" t="str">
        <f t="shared" si="10"/>
        <v/>
      </c>
      <c r="U13" s="18" t="str">
        <f t="shared" si="23"/>
        <v/>
      </c>
      <c r="V13" s="18" t="str">
        <f t="shared" si="24"/>
        <v/>
      </c>
      <c r="W13" s="18" t="str">
        <f>IFERROR(CONCATENATE("PAGO N° ",B13," DEL CONTRATO CPS ",V13," ENTRE ",TEXT(VLOOKUP(A13,matriz,IF(generador!B13=1,16,IF(generador!B13=2,19,IF(generador!B13=3,22,IF(generador!B13=4,25,IF(generador!B13=5,28,IF(generador!B13=6,31,IF(generador!B13=7,34,IF(generador!B13=8,37,IF(generador!B13=9,40,IF(generador!B13=10,43,IF(generador!B13=11,46,IF(generador!B13=12,49,IF(generador!B13=13,52,IF(generador!B13=14,55,IF(generador!B13=15,58))))))))))))))),FALSE),"dd/mm/yyyy")," Y ",TEXT(VLOOKUP(A13,matriz,IF(generador!B13=1,17,IF(generador!B13=2,20,IF(generador!B13=3,23,IF(generador!B13=4,26,IF(generador!B13=5,29,IF(generador!B13=6,32,IF(generador!B13=7,35,IF(generador!B13=8,38,IF(generador!B13=9,41,IF(generador!B13=10,44,IF(generador!B13=11,47,IF(generador!B13=12,50,IF(generador!B13=13,53,IF(generador!B13=14,56,IF(generador!B13=15,59))))))))))))))),FALSE),"dd/mm/yyyy")),"")</f>
        <v/>
      </c>
    </row>
    <row r="14" spans="1:24" x14ac:dyDescent="0.3">
      <c r="A14" s="15"/>
      <c r="B14" s="14"/>
      <c r="C14" s="6"/>
      <c r="D14" s="26" t="str">
        <f t="shared" si="0"/>
        <v/>
      </c>
      <c r="E14" s="19" t="str">
        <f>IFERROR(IF(A14&lt;&gt;"",VLOOKUP(A14,matriz,IF(generador!B14=1,15,IF(generador!B14=2,18,IF(generador!B14=3,21,IF(generador!B14=4,24,IF(generador!B14=5,27,IF(generador!B14=6,30,IF(generador!B14=7,33,IF(generador!B14=8,36,IF(generador!B14=9,39,IF(generador!B14=10,42,IF(generador!B14=11,45,IF(generador!B14=12,48,IF(generador!B14=13,51,IF(generador!B14=14,54,IF(generador!B14=15,57))))))))))))))),FALSE),""),"")</f>
        <v/>
      </c>
      <c r="F14" s="20" t="str">
        <f t="shared" si="1"/>
        <v/>
      </c>
      <c r="G14" s="29" t="str">
        <f t="shared" si="2"/>
        <v/>
      </c>
      <c r="H14" s="21" t="str">
        <f t="shared" ca="1" si="13"/>
        <v/>
      </c>
      <c r="I14" s="18" t="str">
        <f t="shared" si="14"/>
        <v/>
      </c>
      <c r="J14" s="18" t="str">
        <f>""</f>
        <v/>
      </c>
      <c r="K14" s="18" t="str">
        <f t="shared" si="15"/>
        <v/>
      </c>
      <c r="L14" s="18" t="str">
        <f t="shared" si="16"/>
        <v/>
      </c>
      <c r="M14" s="18" t="str">
        <f t="shared" si="17"/>
        <v/>
      </c>
      <c r="N14" s="18" t="str">
        <f t="shared" si="18"/>
        <v/>
      </c>
      <c r="O14" s="18" t="str">
        <f t="shared" si="19"/>
        <v/>
      </c>
      <c r="P14" s="18" t="str">
        <f t="shared" si="20"/>
        <v/>
      </c>
      <c r="Q14" s="18" t="str">
        <f t="shared" si="21"/>
        <v/>
      </c>
      <c r="R14" s="122" t="str">
        <f t="shared" si="9"/>
        <v/>
      </c>
      <c r="S14" s="18" t="str">
        <f t="shared" si="22"/>
        <v/>
      </c>
      <c r="T14" s="26" t="str">
        <f t="shared" si="10"/>
        <v/>
      </c>
      <c r="U14" s="18" t="str">
        <f t="shared" si="23"/>
        <v/>
      </c>
      <c r="V14" s="18" t="str">
        <f t="shared" si="24"/>
        <v/>
      </c>
      <c r="W14" s="18" t="str">
        <f>IFERROR(CONCATENATE("PAGO N° ",B14," DEL CONTRATO CPS ",V14," ENTRE ",TEXT(VLOOKUP(A14,matriz,IF(generador!B14=1,16,IF(generador!B14=2,19,IF(generador!B14=3,22,IF(generador!B14=4,25,IF(generador!B14=5,28,IF(generador!B14=6,31,IF(generador!B14=7,34,IF(generador!B14=8,37,IF(generador!B14=9,40,IF(generador!B14=10,43,IF(generador!B14=11,46,IF(generador!B14=12,49,IF(generador!B14=13,52,IF(generador!B14=14,55,IF(generador!B14=15,58))))))))))))))),FALSE),"dd/mm/yyyy")," Y ",TEXT(VLOOKUP(A14,matriz,IF(generador!B14=1,17,IF(generador!B14=2,20,IF(generador!B14=3,23,IF(generador!B14=4,26,IF(generador!B14=5,29,IF(generador!B14=6,32,IF(generador!B14=7,35,IF(generador!B14=8,38,IF(generador!B14=9,41,IF(generador!B14=10,44,IF(generador!B14=11,47,IF(generador!B14=12,50,IF(generador!B14=13,53,IF(generador!B14=14,56,IF(generador!B14=15,59))))))))))))))),FALSE),"dd/mm/yyyy")),"")</f>
        <v/>
      </c>
    </row>
    <row r="15" spans="1:24" x14ac:dyDescent="0.3">
      <c r="A15" s="15"/>
      <c r="B15" s="14"/>
      <c r="C15" s="6"/>
      <c r="D15" s="26" t="str">
        <f t="shared" si="0"/>
        <v/>
      </c>
      <c r="E15" s="19" t="str">
        <f>IFERROR(IF(A15&lt;&gt;"",VLOOKUP(A15,matriz,IF(generador!B15=1,15,IF(generador!B15=2,18,IF(generador!B15=3,21,IF(generador!B15=4,24,IF(generador!B15=5,27,IF(generador!B15=6,30,IF(generador!B15=7,33,IF(generador!B15=8,36,IF(generador!B15=9,39,IF(generador!B15=10,42,IF(generador!B15=11,45,IF(generador!B15=12,48,IF(generador!B15=13,51,IF(generador!B15=14,54,IF(generador!B15=15,57))))))))))))))),FALSE),""),"")</f>
        <v/>
      </c>
      <c r="F15" s="20" t="str">
        <f t="shared" si="1"/>
        <v/>
      </c>
      <c r="G15" s="29" t="str">
        <f t="shared" si="2"/>
        <v/>
      </c>
      <c r="H15" s="21" t="str">
        <f t="shared" ca="1" si="13"/>
        <v/>
      </c>
      <c r="I15" s="18" t="str">
        <f t="shared" si="14"/>
        <v/>
      </c>
      <c r="J15" s="18" t="str">
        <f>""</f>
        <v/>
      </c>
      <c r="K15" s="18" t="str">
        <f t="shared" si="15"/>
        <v/>
      </c>
      <c r="L15" s="18" t="str">
        <f t="shared" si="16"/>
        <v/>
      </c>
      <c r="M15" s="18" t="str">
        <f t="shared" si="17"/>
        <v/>
      </c>
      <c r="N15" s="18" t="str">
        <f t="shared" si="18"/>
        <v/>
      </c>
      <c r="O15" s="18" t="str">
        <f t="shared" si="19"/>
        <v/>
      </c>
      <c r="P15" s="18" t="str">
        <f t="shared" si="20"/>
        <v/>
      </c>
      <c r="Q15" s="18" t="str">
        <f t="shared" si="21"/>
        <v/>
      </c>
      <c r="R15" s="122" t="str">
        <f t="shared" si="9"/>
        <v/>
      </c>
      <c r="S15" s="18" t="str">
        <f t="shared" si="22"/>
        <v/>
      </c>
      <c r="T15" s="26" t="str">
        <f t="shared" si="10"/>
        <v/>
      </c>
      <c r="U15" s="18" t="str">
        <f t="shared" si="23"/>
        <v/>
      </c>
      <c r="V15" s="18" t="str">
        <f t="shared" si="24"/>
        <v/>
      </c>
      <c r="W15" s="18" t="str">
        <f>IFERROR(CONCATENATE("PAGO N° ",B15," DEL CONTRATO CPS ",V15," ENTRE ",TEXT(VLOOKUP(A15,matriz,IF(generador!B15=1,16,IF(generador!B15=2,19,IF(generador!B15=3,22,IF(generador!B15=4,25,IF(generador!B15=5,28,IF(generador!B15=6,31,IF(generador!B15=7,34,IF(generador!B15=8,37,IF(generador!B15=9,40,IF(generador!B15=10,43,IF(generador!B15=11,46,IF(generador!B15=12,49,IF(generador!B15=13,52,IF(generador!B15=14,55,IF(generador!B15=15,58))))))))))))))),FALSE),"dd/mm/yyyy")," Y ",TEXT(VLOOKUP(A15,matriz,IF(generador!B15=1,17,IF(generador!B15=2,20,IF(generador!B15=3,23,IF(generador!B15=4,26,IF(generador!B15=5,29,IF(generador!B15=6,32,IF(generador!B15=7,35,IF(generador!B15=8,38,IF(generador!B15=9,41,IF(generador!B15=10,44,IF(generador!B15=11,47,IF(generador!B15=12,50,IF(generador!B15=13,53,IF(generador!B15=14,56,IF(generador!B15=15,59))))))))))))))),FALSE),"dd/mm/yyyy")),"")</f>
        <v/>
      </c>
    </row>
    <row r="16" spans="1:24" x14ac:dyDescent="0.3">
      <c r="A16" s="15"/>
      <c r="B16" s="14"/>
      <c r="C16" s="6"/>
      <c r="D16" s="26" t="str">
        <f t="shared" si="0"/>
        <v/>
      </c>
      <c r="E16" s="19" t="str">
        <f>IFERROR(IF(A16&lt;&gt;"",VLOOKUP(A16,matriz,IF(generador!B16=1,15,IF(generador!B16=2,18,IF(generador!B16=3,21,IF(generador!B16=4,24,IF(generador!B16=5,27,IF(generador!B16=6,30,IF(generador!B16=7,33,IF(generador!B16=8,36,IF(generador!B16=9,39,IF(generador!B16=10,42,IF(generador!B16=11,45,IF(generador!B16=12,48,IF(generador!B16=13,51,IF(generador!B16=14,54,IF(generador!B16=15,57))))))))))))))),FALSE),""),"")</f>
        <v/>
      </c>
      <c r="F16" s="20" t="str">
        <f t="shared" si="1"/>
        <v/>
      </c>
      <c r="G16" s="29" t="str">
        <f t="shared" si="2"/>
        <v/>
      </c>
      <c r="H16" s="21" t="str">
        <f t="shared" ca="1" si="13"/>
        <v/>
      </c>
      <c r="I16" s="18" t="str">
        <f t="shared" si="14"/>
        <v/>
      </c>
      <c r="J16" s="18" t="str">
        <f>""</f>
        <v/>
      </c>
      <c r="K16" s="18" t="str">
        <f t="shared" si="15"/>
        <v/>
      </c>
      <c r="L16" s="18" t="str">
        <f t="shared" si="16"/>
        <v/>
      </c>
      <c r="M16" s="18" t="str">
        <f t="shared" si="17"/>
        <v/>
      </c>
      <c r="N16" s="18" t="str">
        <f t="shared" si="18"/>
        <v/>
      </c>
      <c r="O16" s="18" t="str">
        <f t="shared" si="19"/>
        <v/>
      </c>
      <c r="P16" s="18" t="str">
        <f t="shared" si="20"/>
        <v/>
      </c>
      <c r="Q16" s="18" t="str">
        <f t="shared" si="21"/>
        <v/>
      </c>
      <c r="R16" s="122" t="str">
        <f t="shared" si="9"/>
        <v/>
      </c>
      <c r="S16" s="18" t="str">
        <f t="shared" si="22"/>
        <v/>
      </c>
      <c r="T16" s="26" t="str">
        <f t="shared" si="10"/>
        <v/>
      </c>
      <c r="U16" s="18" t="str">
        <f t="shared" si="23"/>
        <v/>
      </c>
      <c r="V16" s="18" t="str">
        <f t="shared" si="24"/>
        <v/>
      </c>
      <c r="W16" s="18" t="str">
        <f>IFERROR(CONCATENATE("PAGO N° ",B16," DEL CONTRATO CPS ",V16," ENTRE ",TEXT(VLOOKUP(A16,matriz,IF(generador!B16=1,16,IF(generador!B16=2,19,IF(generador!B16=3,22,IF(generador!B16=4,25,IF(generador!B16=5,28,IF(generador!B16=6,31,IF(generador!B16=7,34,IF(generador!B16=8,37,IF(generador!B16=9,40,IF(generador!B16=10,43,IF(generador!B16=11,46,IF(generador!B16=12,49,IF(generador!B16=13,52,IF(generador!B16=14,55,IF(generador!B16=15,58))))))))))))))),FALSE),"dd/mm/yyyy")," Y ",TEXT(VLOOKUP(A16,matriz,IF(generador!B16=1,17,IF(generador!B16=2,20,IF(generador!B16=3,23,IF(generador!B16=4,26,IF(generador!B16=5,29,IF(generador!B16=6,32,IF(generador!B16=7,35,IF(generador!B16=8,38,IF(generador!B16=9,41,IF(generador!B16=10,44,IF(generador!B16=11,47,IF(generador!B16=12,50,IF(generador!B16=13,53,IF(generador!B16=14,56,IF(generador!B16=15,59))))))))))))))),FALSE),"dd/mm/yyyy")),"")</f>
        <v/>
      </c>
    </row>
    <row r="17" spans="1:24" x14ac:dyDescent="0.3">
      <c r="A17" s="15"/>
      <c r="B17" s="14"/>
      <c r="C17" s="6"/>
      <c r="D17" s="26" t="str">
        <f t="shared" si="0"/>
        <v/>
      </c>
      <c r="E17" s="19" t="str">
        <f>IFERROR(IF(A17&lt;&gt;"",VLOOKUP(A17,matriz,IF(generador!B17=1,15,IF(generador!B17=2,18,IF(generador!B17=3,21,IF(generador!B17=4,24,IF(generador!B17=5,27,IF(generador!B17=6,30,IF(generador!B17=7,33,IF(generador!B17=8,36,IF(generador!B17=9,39,IF(generador!B17=10,42,IF(generador!B17=11,45,IF(generador!B17=12,48,IF(generador!B17=13,51,IF(generador!B17=14,54,IF(generador!B17=15,57))))))))))))))),FALSE),""),"")</f>
        <v/>
      </c>
      <c r="F17" s="20" t="str">
        <f t="shared" si="1"/>
        <v/>
      </c>
      <c r="G17" s="29" t="str">
        <f t="shared" si="2"/>
        <v/>
      </c>
      <c r="H17" s="21" t="str">
        <f t="shared" ca="1" si="13"/>
        <v/>
      </c>
      <c r="I17" s="18" t="str">
        <f t="shared" si="14"/>
        <v/>
      </c>
      <c r="J17" s="18" t="str">
        <f>""</f>
        <v/>
      </c>
      <c r="K17" s="18" t="str">
        <f t="shared" si="15"/>
        <v/>
      </c>
      <c r="L17" s="18" t="str">
        <f t="shared" si="16"/>
        <v/>
      </c>
      <c r="M17" s="18" t="str">
        <f t="shared" si="17"/>
        <v/>
      </c>
      <c r="N17" s="18" t="str">
        <f t="shared" si="18"/>
        <v/>
      </c>
      <c r="O17" s="18" t="str">
        <f t="shared" si="19"/>
        <v/>
      </c>
      <c r="P17" s="18" t="str">
        <f t="shared" si="20"/>
        <v/>
      </c>
      <c r="Q17" s="18" t="str">
        <f t="shared" si="21"/>
        <v/>
      </c>
      <c r="R17" s="122" t="str">
        <f t="shared" si="9"/>
        <v/>
      </c>
      <c r="S17" s="18" t="str">
        <f t="shared" si="22"/>
        <v/>
      </c>
      <c r="T17" s="26" t="str">
        <f t="shared" si="10"/>
        <v/>
      </c>
      <c r="U17" s="18" t="str">
        <f t="shared" si="23"/>
        <v/>
      </c>
      <c r="V17" s="18" t="str">
        <f t="shared" si="24"/>
        <v/>
      </c>
      <c r="W17" s="18" t="str">
        <f>IFERROR(CONCATENATE("PAGO N° ",B17," DEL CONTRATO CPS ",V17," ENTRE ",TEXT(VLOOKUP(A17,matriz,IF(generador!B17=1,16,IF(generador!B17=2,19,IF(generador!B17=3,22,IF(generador!B17=4,25,IF(generador!B17=5,28,IF(generador!B17=6,31,IF(generador!B17=7,34,IF(generador!B17=8,37,IF(generador!B17=9,40,IF(generador!B17=10,43,IF(generador!B17=11,46,IF(generador!B17=12,49,IF(generador!B17=13,52,IF(generador!B17=14,55,IF(generador!B17=15,58))))))))))))))),FALSE),"dd/mm/yyyy")," Y ",TEXT(VLOOKUP(A17,matriz,IF(generador!B17=1,17,IF(generador!B17=2,20,IF(generador!B17=3,23,IF(generador!B17=4,26,IF(generador!B17=5,29,IF(generador!B17=6,32,IF(generador!B17=7,35,IF(generador!B17=8,38,IF(generador!B17=9,41,IF(generador!B17=10,44,IF(generador!B17=11,47,IF(generador!B17=12,50,IF(generador!B17=13,53,IF(generador!B17=14,56,IF(generador!B17=15,59))))))))))))))),FALSE),"dd/mm/yyyy")),"")</f>
        <v/>
      </c>
    </row>
    <row r="18" spans="1:24" x14ac:dyDescent="0.3">
      <c r="A18" s="15"/>
      <c r="B18" s="14"/>
      <c r="C18" s="6"/>
      <c r="D18" s="26" t="str">
        <f t="shared" si="0"/>
        <v/>
      </c>
      <c r="E18" s="19" t="str">
        <f>IFERROR(IF(A18&lt;&gt;"",VLOOKUP(A18,matriz,IF(generador!B18=1,15,IF(generador!B18=2,18,IF(generador!B18=3,21,IF(generador!B18=4,24,IF(generador!B18=5,27,IF(generador!B18=6,30,IF(generador!B18=7,33,IF(generador!B18=8,36,IF(generador!B18=9,39,IF(generador!B18=10,42,IF(generador!B18=11,45,IF(generador!B18=12,48,IF(generador!B18=13,51,IF(generador!B18=14,54,IF(generador!B18=15,57))))))))))))))),FALSE),""),"")</f>
        <v/>
      </c>
      <c r="F18" s="20" t="str">
        <f t="shared" si="1"/>
        <v/>
      </c>
      <c r="G18" s="29" t="str">
        <f t="shared" si="2"/>
        <v/>
      </c>
      <c r="H18" s="21" t="str">
        <f t="shared" ca="1" si="13"/>
        <v/>
      </c>
      <c r="I18" s="18" t="str">
        <f t="shared" si="14"/>
        <v/>
      </c>
      <c r="J18" s="18" t="str">
        <f>""</f>
        <v/>
      </c>
      <c r="K18" s="18" t="str">
        <f t="shared" si="15"/>
        <v/>
      </c>
      <c r="L18" s="18" t="str">
        <f t="shared" si="16"/>
        <v/>
      </c>
      <c r="M18" s="18" t="str">
        <f t="shared" si="17"/>
        <v/>
      </c>
      <c r="N18" s="18" t="str">
        <f t="shared" si="18"/>
        <v/>
      </c>
      <c r="O18" s="18" t="str">
        <f t="shared" si="19"/>
        <v/>
      </c>
      <c r="P18" s="18" t="str">
        <f t="shared" si="20"/>
        <v/>
      </c>
      <c r="Q18" s="18" t="str">
        <f t="shared" si="21"/>
        <v/>
      </c>
      <c r="R18" s="122" t="str">
        <f t="shared" si="9"/>
        <v/>
      </c>
      <c r="S18" s="18" t="str">
        <f t="shared" si="22"/>
        <v/>
      </c>
      <c r="T18" s="26" t="str">
        <f t="shared" si="10"/>
        <v/>
      </c>
      <c r="U18" s="18" t="str">
        <f t="shared" si="23"/>
        <v/>
      </c>
      <c r="V18" s="18" t="str">
        <f t="shared" si="24"/>
        <v/>
      </c>
      <c r="W18" s="18" t="str">
        <f>IFERROR(CONCATENATE("PAGO N° ",B18," DEL CONTRATO CPS ",V18," ENTRE ",TEXT(VLOOKUP(A18,matriz,IF(generador!B18=1,16,IF(generador!B18=2,19,IF(generador!B18=3,22,IF(generador!B18=4,25,IF(generador!B18=5,28,IF(generador!B18=6,31,IF(generador!B18=7,34,IF(generador!B18=8,37,IF(generador!B18=9,40,IF(generador!B18=10,43,IF(generador!B18=11,46,IF(generador!B18=12,49,IF(generador!B18=13,52,IF(generador!B18=14,55,IF(generador!B18=15,58))))))))))))))),FALSE),"dd/mm/yyyy")," Y ",TEXT(VLOOKUP(A18,matriz,IF(generador!B18=1,17,IF(generador!B18=2,20,IF(generador!B18=3,23,IF(generador!B18=4,26,IF(generador!B18=5,29,IF(generador!B18=6,32,IF(generador!B18=7,35,IF(generador!B18=8,38,IF(generador!B18=9,41,IF(generador!B18=10,44,IF(generador!B18=11,47,IF(generador!B18=12,50,IF(generador!B18=13,53,IF(generador!B18=14,56,IF(generador!B18=15,59))))))))))))))),FALSE),"dd/mm/yyyy")),"")</f>
        <v/>
      </c>
    </row>
    <row r="19" spans="1:24" x14ac:dyDescent="0.3">
      <c r="A19" s="15"/>
      <c r="B19" s="14"/>
      <c r="C19" s="6"/>
      <c r="D19" s="26" t="str">
        <f t="shared" si="0"/>
        <v/>
      </c>
      <c r="E19" s="19" t="str">
        <f>IFERROR(IF(A19&lt;&gt;"",VLOOKUP(A19,matriz,IF(generador!B19=1,15,IF(generador!B19=2,18,IF(generador!B19=3,21,IF(generador!B19=4,24,IF(generador!B19=5,27,IF(generador!B19=6,30,IF(generador!B19=7,33,IF(generador!B19=8,36,IF(generador!B19=9,39,IF(generador!B19=10,42,IF(generador!B19=11,45,IF(generador!B19=12,48,IF(generador!B19=13,51,IF(generador!B19=14,54,IF(generador!B19=15,57))))))))))))))),FALSE),""),"")</f>
        <v/>
      </c>
      <c r="F19" s="20" t="str">
        <f t="shared" si="1"/>
        <v/>
      </c>
      <c r="G19" s="29" t="str">
        <f t="shared" si="2"/>
        <v/>
      </c>
      <c r="H19" s="21" t="str">
        <f t="shared" ca="1" si="13"/>
        <v/>
      </c>
      <c r="I19" s="18" t="str">
        <f t="shared" si="14"/>
        <v/>
      </c>
      <c r="J19" s="18" t="str">
        <f>""</f>
        <v/>
      </c>
      <c r="K19" s="18" t="str">
        <f t="shared" si="15"/>
        <v/>
      </c>
      <c r="L19" s="18" t="str">
        <f t="shared" si="16"/>
        <v/>
      </c>
      <c r="M19" s="18" t="str">
        <f t="shared" si="17"/>
        <v/>
      </c>
      <c r="N19" s="18" t="str">
        <f t="shared" si="18"/>
        <v/>
      </c>
      <c r="O19" s="18" t="str">
        <f t="shared" si="19"/>
        <v/>
      </c>
      <c r="P19" s="18" t="str">
        <f t="shared" si="20"/>
        <v/>
      </c>
      <c r="Q19" s="18" t="str">
        <f t="shared" si="21"/>
        <v/>
      </c>
      <c r="R19" s="122" t="str">
        <f t="shared" si="9"/>
        <v/>
      </c>
      <c r="S19" s="18" t="str">
        <f t="shared" si="22"/>
        <v/>
      </c>
      <c r="T19" s="26" t="str">
        <f t="shared" si="10"/>
        <v/>
      </c>
      <c r="U19" s="18" t="str">
        <f t="shared" si="23"/>
        <v/>
      </c>
      <c r="V19" s="18" t="str">
        <f t="shared" si="24"/>
        <v/>
      </c>
      <c r="W19" s="18" t="str">
        <f>IFERROR(CONCATENATE("PAGO N° ",B19," DEL CONTRATO CPS ",V19," ENTRE ",TEXT(VLOOKUP(A19,matriz,IF(generador!B19=1,16,IF(generador!B19=2,19,IF(generador!B19=3,22,IF(generador!B19=4,25,IF(generador!B19=5,28,IF(generador!B19=6,31,IF(generador!B19=7,34,IF(generador!B19=8,37,IF(generador!B19=9,40,IF(generador!B19=10,43,IF(generador!B19=11,46,IF(generador!B19=12,49,IF(generador!B19=13,52,IF(generador!B19=14,55,IF(generador!B19=15,58))))))))))))))),FALSE),"dd/mm/yyyy")," Y ",TEXT(VLOOKUP(A19,matriz,IF(generador!B19=1,17,IF(generador!B19=2,20,IF(generador!B19=3,23,IF(generador!B19=4,26,IF(generador!B19=5,29,IF(generador!B19=6,32,IF(generador!B19=7,35,IF(generador!B19=8,38,IF(generador!B19=9,41,IF(generador!B19=10,44,IF(generador!B19=11,47,IF(generador!B19=12,50,IF(generador!B19=13,53,IF(generador!B19=14,56,IF(generador!B19=15,59))))))))))))))),FALSE),"dd/mm/yyyy")),"")</f>
        <v/>
      </c>
    </row>
    <row r="20" spans="1:24" x14ac:dyDescent="0.3">
      <c r="A20" s="15"/>
      <c r="B20" s="14"/>
      <c r="C20" s="6"/>
      <c r="D20" s="26" t="str">
        <f t="shared" si="0"/>
        <v/>
      </c>
      <c r="E20" s="19" t="str">
        <f>IFERROR(IF(A20&lt;&gt;"",VLOOKUP(A20,matriz,IF(generador!B20=1,15,IF(generador!B20=2,18,IF(generador!B20=3,21,IF(generador!B20=4,24,IF(generador!B20=5,27,IF(generador!B20=6,30,IF(generador!B20=7,33,IF(generador!B20=8,36,IF(generador!B20=9,39,IF(generador!B20=10,42,IF(generador!B20=11,45,IF(generador!B20=12,48,IF(generador!B20=13,51,IF(generador!B20=14,54,IF(generador!B20=15,57))))))))))))))),FALSE),""),"")</f>
        <v/>
      </c>
      <c r="F20" s="20" t="str">
        <f t="shared" si="1"/>
        <v/>
      </c>
      <c r="G20" s="29" t="str">
        <f t="shared" si="2"/>
        <v/>
      </c>
      <c r="H20" s="21" t="str">
        <f t="shared" ca="1" si="13"/>
        <v/>
      </c>
      <c r="I20" s="18" t="str">
        <f t="shared" si="14"/>
        <v/>
      </c>
      <c r="J20" s="18" t="str">
        <f>""</f>
        <v/>
      </c>
      <c r="K20" s="18" t="str">
        <f t="shared" si="15"/>
        <v/>
      </c>
      <c r="L20" s="18" t="str">
        <f t="shared" si="16"/>
        <v/>
      </c>
      <c r="M20" s="18" t="str">
        <f t="shared" si="17"/>
        <v/>
      </c>
      <c r="N20" s="18" t="str">
        <f t="shared" si="18"/>
        <v/>
      </c>
      <c r="O20" s="18" t="str">
        <f t="shared" si="19"/>
        <v/>
      </c>
      <c r="P20" s="18" t="str">
        <f t="shared" si="20"/>
        <v/>
      </c>
      <c r="Q20" s="18" t="str">
        <f t="shared" si="21"/>
        <v/>
      </c>
      <c r="R20" s="122" t="str">
        <f t="shared" si="9"/>
        <v/>
      </c>
      <c r="S20" s="18" t="str">
        <f t="shared" si="22"/>
        <v/>
      </c>
      <c r="T20" s="26" t="str">
        <f t="shared" si="10"/>
        <v/>
      </c>
      <c r="U20" s="18" t="str">
        <f t="shared" si="23"/>
        <v/>
      </c>
      <c r="V20" s="18" t="str">
        <f t="shared" si="24"/>
        <v/>
      </c>
      <c r="W20" s="18" t="str">
        <f>IFERROR(CONCATENATE("PAGO N° ",B20," DEL CONTRATO CPS ",V20," ENTRE ",TEXT(VLOOKUP(A20,matriz,IF(generador!B20=1,16,IF(generador!B20=2,19,IF(generador!B20=3,22,IF(generador!B20=4,25,IF(generador!B20=5,28,IF(generador!B20=6,31,IF(generador!B20=7,34,IF(generador!B20=8,37,IF(generador!B20=9,40,IF(generador!B20=10,43,IF(generador!B20=11,46,IF(generador!B20=12,49,IF(generador!B20=13,52,IF(generador!B20=14,55,IF(generador!B20=15,58))))))))))))))),FALSE),"dd/mm/yyyy")," Y ",TEXT(VLOOKUP(A20,matriz,IF(generador!B20=1,17,IF(generador!B20=2,20,IF(generador!B20=3,23,IF(generador!B20=4,26,IF(generador!B20=5,29,IF(generador!B20=6,32,IF(generador!B20=7,35,IF(generador!B20=8,38,IF(generador!B20=9,41,IF(generador!B20=10,44,IF(generador!B20=11,47,IF(generador!B20=12,50,IF(generador!B20=13,53,IF(generador!B20=14,56,IF(generador!B20=15,59))))))))))))))),FALSE),"dd/mm/yyyy")),"")</f>
        <v/>
      </c>
    </row>
    <row r="21" spans="1:24" x14ac:dyDescent="0.3">
      <c r="A21" s="15"/>
      <c r="B21" s="14"/>
      <c r="C21" s="6"/>
      <c r="D21" s="26" t="str">
        <f t="shared" si="0"/>
        <v/>
      </c>
      <c r="E21" s="19" t="str">
        <f>IFERROR(IF(A21&lt;&gt;"",VLOOKUP(A21,matriz,IF(generador!B21=1,15,IF(generador!B21=2,18,IF(generador!B21=3,21,IF(generador!B21=4,24,IF(generador!B21=5,27,IF(generador!B21=6,30,IF(generador!B21=7,33,IF(generador!B21=8,36,IF(generador!B21=9,39,IF(generador!B21=10,42,IF(generador!B21=11,45,IF(generador!B21=12,48,IF(generador!B21=13,51,IF(generador!B21=14,54,IF(generador!B21=15,57))))))))))))))),FALSE),""),"")</f>
        <v/>
      </c>
      <c r="F21" s="20" t="str">
        <f t="shared" si="1"/>
        <v/>
      </c>
      <c r="G21" s="29" t="str">
        <f t="shared" si="2"/>
        <v/>
      </c>
      <c r="H21" s="21" t="str">
        <f t="shared" ca="1" si="13"/>
        <v/>
      </c>
      <c r="I21" s="18" t="str">
        <f t="shared" si="14"/>
        <v/>
      </c>
      <c r="J21" s="18" t="str">
        <f>""</f>
        <v/>
      </c>
      <c r="K21" s="18" t="str">
        <f t="shared" si="15"/>
        <v/>
      </c>
      <c r="L21" s="18" t="str">
        <f t="shared" si="16"/>
        <v/>
      </c>
      <c r="M21" s="18" t="str">
        <f t="shared" si="17"/>
        <v/>
      </c>
      <c r="N21" s="18" t="str">
        <f t="shared" si="18"/>
        <v/>
      </c>
      <c r="O21" s="18" t="str">
        <f t="shared" si="19"/>
        <v/>
      </c>
      <c r="P21" s="18" t="str">
        <f t="shared" si="20"/>
        <v/>
      </c>
      <c r="Q21" s="18" t="str">
        <f t="shared" si="21"/>
        <v/>
      </c>
      <c r="R21" s="122" t="str">
        <f t="shared" si="9"/>
        <v/>
      </c>
      <c r="S21" s="18" t="str">
        <f t="shared" si="22"/>
        <v/>
      </c>
      <c r="T21" s="26" t="str">
        <f t="shared" si="10"/>
        <v/>
      </c>
      <c r="U21" s="18" t="str">
        <f t="shared" si="23"/>
        <v/>
      </c>
      <c r="V21" s="18" t="str">
        <f t="shared" si="24"/>
        <v/>
      </c>
      <c r="W21" s="18" t="str">
        <f>IFERROR(CONCATENATE("PAGO N° ",B21," DEL CONTRATO CPS ",V21," ENTRE ",TEXT(VLOOKUP(A21,matriz,IF(generador!B21=1,16,IF(generador!B21=2,19,IF(generador!B21=3,22,IF(generador!B21=4,25,IF(generador!B21=5,28,IF(generador!B21=6,31,IF(generador!B21=7,34,IF(generador!B21=8,37,IF(generador!B21=9,40,IF(generador!B21=10,43,IF(generador!B21=11,46,IF(generador!B21=12,49,IF(generador!B21=13,52,IF(generador!B21=14,55,IF(generador!B21=15,58))))))))))))))),FALSE),"dd/mm/yyyy")," Y ",TEXT(VLOOKUP(A21,matriz,IF(generador!B21=1,17,IF(generador!B21=2,20,IF(generador!B21=3,23,IF(generador!B21=4,26,IF(generador!B21=5,29,IF(generador!B21=6,32,IF(generador!B21=7,35,IF(generador!B21=8,38,IF(generador!B21=9,41,IF(generador!B21=10,44,IF(generador!B21=11,47,IF(generador!B21=12,50,IF(generador!B21=13,53,IF(generador!B21=14,56,IF(generador!B21=15,59))))))))))))))),FALSE),"dd/mm/yyyy")),"")</f>
        <v/>
      </c>
    </row>
    <row r="22" spans="1:24" x14ac:dyDescent="0.3">
      <c r="A22" s="15"/>
      <c r="B22" s="14"/>
      <c r="C22" s="6"/>
      <c r="D22" s="26" t="str">
        <f t="shared" si="0"/>
        <v/>
      </c>
      <c r="E22" s="19" t="str">
        <f>IFERROR(IF(A22&lt;&gt;"",VLOOKUP(A22,matriz,IF(generador!B22=1,15,IF(generador!B22=2,18,IF(generador!B22=3,21,IF(generador!B22=4,24,IF(generador!B22=5,27,IF(generador!B22=6,30,IF(generador!B22=7,33,IF(generador!B22=8,36,IF(generador!B22=9,39,IF(generador!B22=10,42,IF(generador!B22=11,45,IF(generador!B22=12,48,IF(generador!B22=13,51,IF(generador!B22=14,54,IF(generador!B22=15,57))))))))))))))),FALSE),""),"")</f>
        <v/>
      </c>
      <c r="F22" s="20" t="str">
        <f t="shared" si="1"/>
        <v/>
      </c>
      <c r="G22" s="29" t="str">
        <f t="shared" si="2"/>
        <v/>
      </c>
      <c r="H22" s="21" t="str">
        <f t="shared" ca="1" si="13"/>
        <v/>
      </c>
      <c r="I22" s="18" t="str">
        <f t="shared" si="14"/>
        <v/>
      </c>
      <c r="J22" s="18" t="str">
        <f>""</f>
        <v/>
      </c>
      <c r="K22" s="18" t="str">
        <f t="shared" si="15"/>
        <v/>
      </c>
      <c r="L22" s="18" t="str">
        <f t="shared" si="16"/>
        <v/>
      </c>
      <c r="M22" s="18" t="str">
        <f t="shared" si="17"/>
        <v/>
      </c>
      <c r="N22" s="18" t="str">
        <f t="shared" si="18"/>
        <v/>
      </c>
      <c r="O22" s="18" t="str">
        <f t="shared" si="19"/>
        <v/>
      </c>
      <c r="P22" s="18" t="str">
        <f t="shared" si="20"/>
        <v/>
      </c>
      <c r="Q22" s="18" t="str">
        <f t="shared" si="21"/>
        <v/>
      </c>
      <c r="R22" s="122" t="str">
        <f t="shared" si="9"/>
        <v/>
      </c>
      <c r="S22" s="18" t="str">
        <f t="shared" si="22"/>
        <v/>
      </c>
      <c r="T22" s="26" t="str">
        <f t="shared" si="10"/>
        <v/>
      </c>
      <c r="U22" s="18" t="str">
        <f t="shared" si="23"/>
        <v/>
      </c>
      <c r="V22" s="18" t="str">
        <f t="shared" si="24"/>
        <v/>
      </c>
      <c r="W22" s="18" t="str">
        <f>IFERROR(CONCATENATE("PAGO N° ",B22," DEL CONTRATO CPS ",V22," ENTRE ",TEXT(VLOOKUP(A22,matriz,IF(generador!B22=1,16,IF(generador!B22=2,19,IF(generador!B22=3,22,IF(generador!B22=4,25,IF(generador!B22=5,28,IF(generador!B22=6,31,IF(generador!B22=7,34,IF(generador!B22=8,37,IF(generador!B22=9,40,IF(generador!B22=10,43,IF(generador!B22=11,46,IF(generador!B22=12,49,IF(generador!B22=13,52,IF(generador!B22=14,55,IF(generador!B22=15,58))))))))))))))),FALSE),"dd/mm/yyyy")," Y ",TEXT(VLOOKUP(A22,matriz,IF(generador!B22=1,17,IF(generador!B22=2,20,IF(generador!B22=3,23,IF(generador!B22=4,26,IF(generador!B22=5,29,IF(generador!B22=6,32,IF(generador!B22=7,35,IF(generador!B22=8,38,IF(generador!B22=9,41,IF(generador!B22=10,44,IF(generador!B22=11,47,IF(generador!B22=12,50,IF(generador!B22=13,53,IF(generador!B22=14,56,IF(generador!B22=15,59))))))))))))))),FALSE),"dd/mm/yyyy")),"")</f>
        <v/>
      </c>
    </row>
    <row r="23" spans="1:24" x14ac:dyDescent="0.3">
      <c r="A23" s="15"/>
      <c r="B23" s="14"/>
      <c r="C23" s="6"/>
      <c r="D23" s="26" t="str">
        <f t="shared" si="0"/>
        <v/>
      </c>
      <c r="E23" s="19" t="str">
        <f>IFERROR(IF(A23&lt;&gt;"",VLOOKUP(A23,matriz,IF(generador!B23=1,15,IF(generador!B23=2,18,IF(generador!B23=3,21,IF(generador!B23=4,24,IF(generador!B23=5,27,IF(generador!B23=6,30,IF(generador!B23=7,33,IF(generador!B23=8,36,IF(generador!B23=9,39,IF(generador!B23=10,42,IF(generador!B23=11,45,IF(generador!B23=12,48,IF(generador!B23=13,51,IF(generador!B23=14,54,IF(generador!B23=15,57))))))))))))))),FALSE),""),"")</f>
        <v/>
      </c>
      <c r="F23" s="20" t="str">
        <f t="shared" si="1"/>
        <v/>
      </c>
      <c r="G23" s="29" t="str">
        <f t="shared" si="2"/>
        <v/>
      </c>
      <c r="H23" s="21" t="str">
        <f t="shared" ca="1" si="13"/>
        <v/>
      </c>
      <c r="I23" s="18" t="str">
        <f t="shared" si="14"/>
        <v/>
      </c>
      <c r="J23" s="18" t="str">
        <f>""</f>
        <v/>
      </c>
      <c r="K23" s="18" t="str">
        <f t="shared" si="15"/>
        <v/>
      </c>
      <c r="L23" s="18" t="str">
        <f t="shared" si="16"/>
        <v/>
      </c>
      <c r="M23" s="18" t="str">
        <f t="shared" si="17"/>
        <v/>
      </c>
      <c r="N23" s="18" t="str">
        <f t="shared" si="18"/>
        <v/>
      </c>
      <c r="O23" s="18" t="str">
        <f t="shared" si="19"/>
        <v/>
      </c>
      <c r="P23" s="18" t="str">
        <f t="shared" si="20"/>
        <v/>
      </c>
      <c r="Q23" s="18" t="str">
        <f t="shared" si="21"/>
        <v/>
      </c>
      <c r="R23" s="122" t="str">
        <f t="shared" si="9"/>
        <v/>
      </c>
      <c r="S23" s="18" t="str">
        <f t="shared" si="22"/>
        <v/>
      </c>
      <c r="T23" s="26" t="str">
        <f t="shared" si="10"/>
        <v/>
      </c>
      <c r="U23" s="18" t="str">
        <f t="shared" si="23"/>
        <v/>
      </c>
      <c r="V23" s="18" t="str">
        <f t="shared" si="24"/>
        <v/>
      </c>
      <c r="W23" s="18" t="str">
        <f>IFERROR(CONCATENATE("PAGO N° ",B23," DEL CONTRATO CPS ",V23," ENTRE ",TEXT(VLOOKUP(A23,matriz,IF(generador!B23=1,16,IF(generador!B23=2,19,IF(generador!B23=3,22,IF(generador!B23=4,25,IF(generador!B23=5,28,IF(generador!B23=6,31,IF(generador!B23=7,34,IF(generador!B23=8,37,IF(generador!B23=9,40,IF(generador!B23=10,43,IF(generador!B23=11,46,IF(generador!B23=12,49,IF(generador!B23=13,52,IF(generador!B23=14,55,IF(generador!B23=15,58))))))))))))))),FALSE),"dd/mm/yyyy")," Y ",TEXT(VLOOKUP(A23,matriz,IF(generador!B23=1,17,IF(generador!B23=2,20,IF(generador!B23=3,23,IF(generador!B23=4,26,IF(generador!B23=5,29,IF(generador!B23=6,32,IF(generador!B23=7,35,IF(generador!B23=8,38,IF(generador!B23=9,41,IF(generador!B23=10,44,IF(generador!B23=11,47,IF(generador!B23=12,50,IF(generador!B23=13,53,IF(generador!B23=14,56,IF(generador!B23=15,59))))))))))))))),FALSE),"dd/mm/yyyy")),"")</f>
        <v/>
      </c>
    </row>
    <row r="24" spans="1:24" x14ac:dyDescent="0.3">
      <c r="A24" s="15"/>
      <c r="B24" s="14"/>
      <c r="C24" s="6"/>
      <c r="D24" s="26" t="str">
        <f t="shared" si="0"/>
        <v/>
      </c>
      <c r="E24" s="19" t="str">
        <f>IFERROR(IF(A24&lt;&gt;"",VLOOKUP(A24,matriz,IF(generador!B24=1,15,IF(generador!B24=2,18,IF(generador!B24=3,21,IF(generador!B24=4,24,IF(generador!B24=5,27,IF(generador!B24=6,30,IF(generador!B24=7,33,IF(generador!B24=8,36,IF(generador!B24=9,39,IF(generador!B24=10,42,IF(generador!B24=11,45,IF(generador!B24=12,48,IF(generador!B24=13,51,IF(generador!B24=14,54,IF(generador!B24=15,57))))))))))))))),FALSE),""),"")</f>
        <v/>
      </c>
      <c r="F24" s="20" t="str">
        <f t="shared" si="1"/>
        <v/>
      </c>
      <c r="G24" s="29" t="str">
        <f t="shared" si="2"/>
        <v/>
      </c>
      <c r="H24" s="21" t="str">
        <f t="shared" ca="1" si="13"/>
        <v/>
      </c>
      <c r="I24" s="18" t="str">
        <f t="shared" si="14"/>
        <v/>
      </c>
      <c r="J24" s="18" t="str">
        <f>""</f>
        <v/>
      </c>
      <c r="K24" s="18" t="str">
        <f t="shared" si="15"/>
        <v/>
      </c>
      <c r="L24" s="18" t="str">
        <f t="shared" si="16"/>
        <v/>
      </c>
      <c r="M24" s="18" t="str">
        <f t="shared" si="17"/>
        <v/>
      </c>
      <c r="N24" s="18" t="str">
        <f t="shared" si="18"/>
        <v/>
      </c>
      <c r="O24" s="18" t="str">
        <f t="shared" si="19"/>
        <v/>
      </c>
      <c r="P24" s="18" t="str">
        <f t="shared" si="20"/>
        <v/>
      </c>
      <c r="Q24" s="18" t="str">
        <f t="shared" si="21"/>
        <v/>
      </c>
      <c r="R24" s="122" t="str">
        <f t="shared" si="9"/>
        <v/>
      </c>
      <c r="S24" s="18" t="str">
        <f t="shared" si="22"/>
        <v/>
      </c>
      <c r="T24" s="26" t="str">
        <f t="shared" si="10"/>
        <v/>
      </c>
      <c r="U24" s="18" t="str">
        <f t="shared" si="23"/>
        <v/>
      </c>
      <c r="V24" s="18" t="str">
        <f t="shared" si="24"/>
        <v/>
      </c>
      <c r="W24" s="18" t="str">
        <f>IFERROR(CONCATENATE("PAGO N° ",B24," DEL CONTRATO CPS ",V24," ENTRE ",TEXT(VLOOKUP(A24,matriz,IF(generador!B24=1,16,IF(generador!B24=2,19,IF(generador!B24=3,22,IF(generador!B24=4,25,IF(generador!B24=5,28,IF(generador!B24=6,31,IF(generador!B24=7,34,IF(generador!B24=8,37,IF(generador!B24=9,40,IF(generador!B24=10,43,IF(generador!B24=11,46,IF(generador!B24=12,49,IF(generador!B24=13,52,IF(generador!B24=14,55,IF(generador!B24=15,58))))))))))))))),FALSE),"dd/mm/yyyy")," Y ",TEXT(VLOOKUP(A24,matriz,IF(generador!B24=1,17,IF(generador!B24=2,20,IF(generador!B24=3,23,IF(generador!B24=4,26,IF(generador!B24=5,29,IF(generador!B24=6,32,IF(generador!B24=7,35,IF(generador!B24=8,38,IF(generador!B24=9,41,IF(generador!B24=10,44,IF(generador!B24=11,47,IF(generador!B24=12,50,IF(generador!B24=13,53,IF(generador!B24=14,56,IF(generador!B24=15,59))))))))))))))),FALSE),"dd/mm/yyyy")),"")</f>
        <v/>
      </c>
    </row>
    <row r="25" spans="1:24" s="13" customFormat="1" x14ac:dyDescent="0.3">
      <c r="A25" s="15"/>
      <c r="B25" s="14"/>
      <c r="C25" s="6"/>
      <c r="D25" s="26" t="str">
        <f t="shared" si="0"/>
        <v/>
      </c>
      <c r="E25" s="19" t="str">
        <f>IFERROR(IF(A25&lt;&gt;"",VLOOKUP(A25,matriz,IF(generador!B25=1,15,IF(generador!B25=2,18,IF(generador!B25=3,21,IF(generador!B25=4,24,IF(generador!B25=5,27,IF(generador!B25=6,30,IF(generador!B25=7,33,IF(generador!B25=8,36,IF(generador!B25=9,39,IF(generador!B25=10,42,IF(generador!B25=11,45,IF(generador!B25=12,48,IF(generador!B25=13,51,IF(generador!B25=14,54,IF(generador!B25=15,57))))))))))))))),FALSE),""),"")</f>
        <v/>
      </c>
      <c r="F25" s="20" t="str">
        <f t="shared" si="1"/>
        <v/>
      </c>
      <c r="G25" s="29" t="str">
        <f t="shared" si="2"/>
        <v/>
      </c>
      <c r="H25" s="21" t="str">
        <f t="shared" ca="1" si="13"/>
        <v/>
      </c>
      <c r="I25" s="18" t="str">
        <f t="shared" si="14"/>
        <v/>
      </c>
      <c r="J25" s="18" t="str">
        <f>""</f>
        <v/>
      </c>
      <c r="K25" s="18" t="str">
        <f t="shared" si="15"/>
        <v/>
      </c>
      <c r="L25" s="18" t="str">
        <f t="shared" si="16"/>
        <v/>
      </c>
      <c r="M25" s="18" t="str">
        <f t="shared" si="17"/>
        <v/>
      </c>
      <c r="N25" s="18" t="str">
        <f t="shared" si="18"/>
        <v/>
      </c>
      <c r="O25" s="18" t="str">
        <f t="shared" si="19"/>
        <v/>
      </c>
      <c r="P25" s="18" t="str">
        <f t="shared" si="20"/>
        <v/>
      </c>
      <c r="Q25" s="18" t="str">
        <f t="shared" si="21"/>
        <v/>
      </c>
      <c r="R25" s="122" t="str">
        <f t="shared" si="9"/>
        <v/>
      </c>
      <c r="S25" s="18" t="str">
        <f t="shared" si="22"/>
        <v/>
      </c>
      <c r="T25" s="26" t="str">
        <f t="shared" si="10"/>
        <v/>
      </c>
      <c r="U25" s="18" t="str">
        <f t="shared" si="23"/>
        <v/>
      </c>
      <c r="V25" s="18" t="str">
        <f t="shared" si="24"/>
        <v/>
      </c>
      <c r="W25" s="18" t="str">
        <f>IFERROR(CONCATENATE("PAGO N° ",B25," DEL CONTRATO CPS ",V25," ENTRE ",TEXT(VLOOKUP(A25,matriz,IF(generador!B25=1,16,IF(generador!B25=2,19,IF(generador!B25=3,22,IF(generador!B25=4,25,IF(generador!B25=5,28,IF(generador!B25=6,31,IF(generador!B25=7,34,IF(generador!B25=8,37,IF(generador!B25=9,40,IF(generador!B25=10,43,IF(generador!B25=11,46,IF(generador!B25=12,49,IF(generador!B25=13,52,IF(generador!B25=14,55,IF(generador!B25=15,58))))))))))))))),FALSE),"dd/mm/yyyy")," Y ",TEXT(VLOOKUP(A25,matriz,IF(generador!B25=1,17,IF(generador!B25=2,20,IF(generador!B25=3,23,IF(generador!B25=4,26,IF(generador!B25=5,29,IF(generador!B25=6,32,IF(generador!B25=7,35,IF(generador!B25=8,38,IF(generador!B25=9,41,IF(generador!B25=10,44,IF(generador!B25=11,47,IF(generador!B25=12,50,IF(generador!B25=13,53,IF(generador!B25=14,56,IF(generador!B25=15,59))))))))))))))),FALSE),"dd/mm/yyyy")),"")</f>
        <v/>
      </c>
      <c r="X25" s="3"/>
    </row>
    <row r="26" spans="1:24" s="13" customFormat="1" x14ac:dyDescent="0.3">
      <c r="A26" s="15"/>
      <c r="B26" s="14"/>
      <c r="C26" s="6"/>
      <c r="D26" s="26" t="str">
        <f t="shared" si="0"/>
        <v/>
      </c>
      <c r="E26" s="19" t="str">
        <f>IFERROR(IF(A26&lt;&gt;"",VLOOKUP(A26,matriz,IF(generador!B26=1,15,IF(generador!B26=2,18,IF(generador!B26=3,21,IF(generador!B26=4,24,IF(generador!B26=5,27,IF(generador!B26=6,30,IF(generador!B26=7,33,IF(generador!B26=8,36,IF(generador!B26=9,39,IF(generador!B26=10,42,IF(generador!B26=11,45,IF(generador!B26=12,48,IF(generador!B26=13,51,IF(generador!B26=14,54,IF(generador!B26=15,57))))))))))))))),FALSE),""),"")</f>
        <v/>
      </c>
      <c r="F26" s="20" t="str">
        <f t="shared" si="1"/>
        <v/>
      </c>
      <c r="G26" s="29" t="str">
        <f t="shared" si="2"/>
        <v/>
      </c>
      <c r="H26" s="21" t="str">
        <f t="shared" ca="1" si="13"/>
        <v/>
      </c>
      <c r="I26" s="18" t="str">
        <f t="shared" si="14"/>
        <v/>
      </c>
      <c r="J26" s="18" t="str">
        <f>""</f>
        <v/>
      </c>
      <c r="K26" s="18" t="str">
        <f t="shared" si="15"/>
        <v/>
      </c>
      <c r="L26" s="18" t="str">
        <f t="shared" si="16"/>
        <v/>
      </c>
      <c r="M26" s="18" t="str">
        <f t="shared" si="17"/>
        <v/>
      </c>
      <c r="N26" s="18" t="str">
        <f t="shared" si="18"/>
        <v/>
      </c>
      <c r="O26" s="18" t="str">
        <f t="shared" si="19"/>
        <v/>
      </c>
      <c r="P26" s="18" t="str">
        <f t="shared" si="20"/>
        <v/>
      </c>
      <c r="Q26" s="18" t="str">
        <f t="shared" si="21"/>
        <v/>
      </c>
      <c r="R26" s="122" t="str">
        <f t="shared" si="9"/>
        <v/>
      </c>
      <c r="S26" s="18" t="str">
        <f t="shared" si="22"/>
        <v/>
      </c>
      <c r="T26" s="26" t="str">
        <f t="shared" si="10"/>
        <v/>
      </c>
      <c r="U26" s="18" t="str">
        <f t="shared" si="23"/>
        <v/>
      </c>
      <c r="V26" s="18" t="str">
        <f t="shared" si="24"/>
        <v/>
      </c>
      <c r="W26" s="18" t="str">
        <f>IFERROR(CONCATENATE("PAGO N° ",B26," DEL CONTRATO CPS ",V26," ENTRE ",TEXT(VLOOKUP(A26,matriz,IF(generador!B26=1,16,IF(generador!B26=2,19,IF(generador!B26=3,22,IF(generador!B26=4,25,IF(generador!B26=5,28,IF(generador!B26=6,31,IF(generador!B26=7,34,IF(generador!B26=8,37,IF(generador!B26=9,40,IF(generador!B26=10,43,IF(generador!B26=11,46,IF(generador!B26=12,49,IF(generador!B26=13,52,IF(generador!B26=14,55,IF(generador!B26=15,58))))))))))))))),FALSE),"dd/mm/yyyy")," Y ",TEXT(VLOOKUP(A26,matriz,IF(generador!B26=1,17,IF(generador!B26=2,20,IF(generador!B26=3,23,IF(generador!B26=4,26,IF(generador!B26=5,29,IF(generador!B26=6,32,IF(generador!B26=7,35,IF(generador!B26=8,38,IF(generador!B26=9,41,IF(generador!B26=10,44,IF(generador!B26=11,47,IF(generador!B26=12,50,IF(generador!B26=13,53,IF(generador!B26=14,56,IF(generador!B26=15,59))))))))))))))),FALSE),"dd/mm/yyyy")),"")</f>
        <v/>
      </c>
      <c r="X26" s="3"/>
    </row>
    <row r="27" spans="1:24" x14ac:dyDescent="0.3">
      <c r="A27" s="15"/>
      <c r="B27" s="14"/>
      <c r="C27" s="6"/>
      <c r="D27" s="26" t="str">
        <f t="shared" si="0"/>
        <v/>
      </c>
      <c r="E27" s="19" t="str">
        <f>IFERROR(IF(A27&lt;&gt;"",VLOOKUP(A27,matriz,IF(generador!B27=1,15,IF(generador!B27=2,18,IF(generador!B27=3,21,IF(generador!B27=4,24,IF(generador!B27=5,27,IF(generador!B27=6,30,IF(generador!B27=7,33,IF(generador!B27=8,36,IF(generador!B27=9,39,IF(generador!B27=10,42,IF(generador!B27=11,45,IF(generador!B27=12,48,IF(generador!B27=13,51,IF(generador!B27=14,54,IF(generador!B27=15,57))))))))))))))),FALSE),""),"")</f>
        <v/>
      </c>
      <c r="F27" s="20" t="str">
        <f t="shared" si="1"/>
        <v/>
      </c>
      <c r="G27" s="29" t="str">
        <f t="shared" si="2"/>
        <v/>
      </c>
      <c r="H27" s="21" t="str">
        <f t="shared" ca="1" si="13"/>
        <v/>
      </c>
      <c r="I27" s="18" t="str">
        <f t="shared" si="14"/>
        <v/>
      </c>
      <c r="J27" s="18" t="str">
        <f>""</f>
        <v/>
      </c>
      <c r="K27" s="18" t="str">
        <f t="shared" si="15"/>
        <v/>
      </c>
      <c r="L27" s="18" t="str">
        <f t="shared" si="16"/>
        <v/>
      </c>
      <c r="M27" s="18" t="str">
        <f t="shared" si="17"/>
        <v/>
      </c>
      <c r="N27" s="18" t="str">
        <f t="shared" si="18"/>
        <v/>
      </c>
      <c r="O27" s="18" t="str">
        <f t="shared" si="19"/>
        <v/>
      </c>
      <c r="P27" s="18" t="str">
        <f t="shared" si="20"/>
        <v/>
      </c>
      <c r="Q27" s="18" t="str">
        <f t="shared" si="21"/>
        <v/>
      </c>
      <c r="R27" s="122" t="str">
        <f t="shared" si="9"/>
        <v/>
      </c>
      <c r="S27" s="18" t="str">
        <f t="shared" si="22"/>
        <v/>
      </c>
      <c r="T27" s="26" t="str">
        <f t="shared" si="10"/>
        <v/>
      </c>
      <c r="U27" s="18" t="str">
        <f t="shared" si="23"/>
        <v/>
      </c>
      <c r="V27" s="18" t="str">
        <f t="shared" si="24"/>
        <v/>
      </c>
      <c r="W27" s="18" t="str">
        <f>IFERROR(CONCATENATE("PAGO N° ",B27," DEL CONTRATO CPS ",V27," ENTRE ",TEXT(VLOOKUP(A27,matriz,IF(generador!B27=1,16,IF(generador!B27=2,19,IF(generador!B27=3,22,IF(generador!B27=4,25,IF(generador!B27=5,28,IF(generador!B27=6,31,IF(generador!B27=7,34,IF(generador!B27=8,37,IF(generador!B27=9,40,IF(generador!B27=10,43,IF(generador!B27=11,46,IF(generador!B27=12,49,IF(generador!B27=13,52,IF(generador!B27=14,55,IF(generador!B27=15,58))))))))))))))),FALSE),"dd/mm/yyyy")," Y ",TEXT(VLOOKUP(A27,matriz,IF(generador!B27=1,17,IF(generador!B27=2,20,IF(generador!B27=3,23,IF(generador!B27=4,26,IF(generador!B27=5,29,IF(generador!B27=6,32,IF(generador!B27=7,35,IF(generador!B27=8,38,IF(generador!B27=9,41,IF(generador!B27=10,44,IF(generador!B27=11,47,IF(generador!B27=12,50,IF(generador!B27=13,53,IF(generador!B27=14,56,IF(generador!B27=15,59))))))))))))))),FALSE),"dd/mm/yyyy")),"")</f>
        <v/>
      </c>
    </row>
    <row r="28" spans="1:24" x14ac:dyDescent="0.3">
      <c r="A28" s="15"/>
      <c r="B28" s="14"/>
      <c r="C28" s="6"/>
      <c r="D28" s="26" t="str">
        <f t="shared" si="0"/>
        <v/>
      </c>
      <c r="E28" s="19" t="str">
        <f>IFERROR(IF(A28&lt;&gt;"",VLOOKUP(A28,matriz,IF(generador!B28=1,15,IF(generador!B28=2,18,IF(generador!B28=3,21,IF(generador!B28=4,24,IF(generador!B28=5,27,IF(generador!B28=6,30,IF(generador!B28=7,33,IF(generador!B28=8,36,IF(generador!B28=9,39,IF(generador!B28=10,42,IF(generador!B28=11,45,IF(generador!B28=12,48,IF(generador!B28=13,51,IF(generador!B28=14,54,IF(generador!B28=15,57))))))))))))))),FALSE),""),"")</f>
        <v/>
      </c>
      <c r="F28" s="20" t="str">
        <f t="shared" si="1"/>
        <v/>
      </c>
      <c r="G28" s="29" t="str">
        <f t="shared" si="2"/>
        <v/>
      </c>
      <c r="H28" s="21" t="str">
        <f t="shared" ca="1" si="13"/>
        <v/>
      </c>
      <c r="I28" s="18" t="str">
        <f t="shared" si="14"/>
        <v/>
      </c>
      <c r="J28" s="18" t="str">
        <f>""</f>
        <v/>
      </c>
      <c r="K28" s="18" t="str">
        <f t="shared" si="15"/>
        <v/>
      </c>
      <c r="L28" s="18" t="str">
        <f t="shared" si="16"/>
        <v/>
      </c>
      <c r="M28" s="18" t="str">
        <f t="shared" si="17"/>
        <v/>
      </c>
      <c r="N28" s="18" t="str">
        <f t="shared" si="18"/>
        <v/>
      </c>
      <c r="O28" s="18" t="str">
        <f t="shared" si="19"/>
        <v/>
      </c>
      <c r="P28" s="18" t="str">
        <f t="shared" si="20"/>
        <v/>
      </c>
      <c r="Q28" s="18" t="str">
        <f t="shared" si="21"/>
        <v/>
      </c>
      <c r="R28" s="122" t="str">
        <f t="shared" si="9"/>
        <v/>
      </c>
      <c r="S28" s="18" t="str">
        <f t="shared" si="22"/>
        <v/>
      </c>
      <c r="T28" s="26" t="str">
        <f t="shared" si="10"/>
        <v/>
      </c>
      <c r="U28" s="18" t="str">
        <f t="shared" si="23"/>
        <v/>
      </c>
      <c r="V28" s="18" t="str">
        <f t="shared" si="24"/>
        <v/>
      </c>
      <c r="W28" s="18" t="str">
        <f>IFERROR(CONCATENATE("PAGO N° ",B28," DEL CONTRATO CPS ",V28," ENTRE ",TEXT(VLOOKUP(A28,matriz,IF(generador!B28=1,16,IF(generador!B28=2,19,IF(generador!B28=3,22,IF(generador!B28=4,25,IF(generador!B28=5,28,IF(generador!B28=6,31,IF(generador!B28=7,34,IF(generador!B28=8,37,IF(generador!B28=9,40,IF(generador!B28=10,43,IF(generador!B28=11,46,IF(generador!B28=12,49,IF(generador!B28=13,52,IF(generador!B28=14,55,IF(generador!B28=15,58))))))))))))))),FALSE),"dd/mm/yyyy")," Y ",TEXT(VLOOKUP(A28,matriz,IF(generador!B28=1,17,IF(generador!B28=2,20,IF(generador!B28=3,23,IF(generador!B28=4,26,IF(generador!B28=5,29,IF(generador!B28=6,32,IF(generador!B28=7,35,IF(generador!B28=8,38,IF(generador!B28=9,41,IF(generador!B28=10,44,IF(generador!B28=11,47,IF(generador!B28=12,50,IF(generador!B28=13,53,IF(generador!B28=14,56,IF(generador!B28=15,59))))))))))))))),FALSE),"dd/mm/yyyy")),"")</f>
        <v/>
      </c>
    </row>
    <row r="29" spans="1:24" x14ac:dyDescent="0.3">
      <c r="A29" s="15"/>
      <c r="B29" s="14"/>
      <c r="C29" s="6"/>
      <c r="D29" s="26" t="str">
        <f t="shared" si="0"/>
        <v/>
      </c>
      <c r="E29" s="19" t="str">
        <f>IFERROR(IF(A29&lt;&gt;"",VLOOKUP(A29,matriz,IF(generador!B29=1,15,IF(generador!B29=2,18,IF(generador!B29=3,21,IF(generador!B29=4,24,IF(generador!B29=5,27,IF(generador!B29=6,30,IF(generador!B29=7,33,IF(generador!B29=8,36,IF(generador!B29=9,39,IF(generador!B29=10,42,IF(generador!B29=11,45,IF(generador!B29=12,48,IF(generador!B29=13,51,IF(generador!B29=14,54,IF(generador!B29=15,57))))))))))))))),FALSE),""),"")</f>
        <v/>
      </c>
      <c r="F29" s="20" t="str">
        <f t="shared" si="1"/>
        <v/>
      </c>
      <c r="G29" s="29" t="str">
        <f t="shared" si="2"/>
        <v/>
      </c>
      <c r="H29" s="21" t="str">
        <f t="shared" ca="1" si="13"/>
        <v/>
      </c>
      <c r="I29" s="18" t="str">
        <f t="shared" si="14"/>
        <v/>
      </c>
      <c r="J29" s="18" t="str">
        <f>""</f>
        <v/>
      </c>
      <c r="K29" s="18" t="str">
        <f t="shared" si="15"/>
        <v/>
      </c>
      <c r="L29" s="18" t="str">
        <f t="shared" si="16"/>
        <v/>
      </c>
      <c r="M29" s="18" t="str">
        <f t="shared" si="17"/>
        <v/>
      </c>
      <c r="N29" s="18" t="str">
        <f t="shared" si="18"/>
        <v/>
      </c>
      <c r="O29" s="18" t="str">
        <f t="shared" si="19"/>
        <v/>
      </c>
      <c r="P29" s="18" t="str">
        <f t="shared" si="20"/>
        <v/>
      </c>
      <c r="Q29" s="18" t="str">
        <f t="shared" si="21"/>
        <v/>
      </c>
      <c r="R29" s="122" t="str">
        <f t="shared" si="9"/>
        <v/>
      </c>
      <c r="S29" s="18" t="str">
        <f t="shared" si="22"/>
        <v/>
      </c>
      <c r="T29" s="26" t="str">
        <f t="shared" si="10"/>
        <v/>
      </c>
      <c r="U29" s="18" t="str">
        <f t="shared" si="23"/>
        <v/>
      </c>
      <c r="V29" s="18" t="str">
        <f t="shared" si="24"/>
        <v/>
      </c>
      <c r="W29" s="18" t="str">
        <f>IFERROR(CONCATENATE("PAGO N° ",B29," DEL CONTRATO CPS ",V29," ENTRE ",TEXT(VLOOKUP(A29,matriz,IF(generador!B29=1,16,IF(generador!B29=2,19,IF(generador!B29=3,22,IF(generador!B29=4,25,IF(generador!B29=5,28,IF(generador!B29=6,31,IF(generador!B29=7,34,IF(generador!B29=8,37,IF(generador!B29=9,40,IF(generador!B29=10,43,IF(generador!B29=11,46,IF(generador!B29=12,49,IF(generador!B29=13,52,IF(generador!B29=14,55,IF(generador!B29=15,58))))))))))))))),FALSE),"dd/mm/yyyy")," Y ",TEXT(VLOOKUP(A29,matriz,IF(generador!B29=1,17,IF(generador!B29=2,20,IF(generador!B29=3,23,IF(generador!B29=4,26,IF(generador!B29=5,29,IF(generador!B29=6,32,IF(generador!B29=7,35,IF(generador!B29=8,38,IF(generador!B29=9,41,IF(generador!B29=10,44,IF(generador!B29=11,47,IF(generador!B29=12,50,IF(generador!B29=13,53,IF(generador!B29=14,56,IF(generador!B29=15,59))))))))))))))),FALSE),"dd/mm/yyyy")),"")</f>
        <v/>
      </c>
    </row>
    <row r="30" spans="1:24" x14ac:dyDescent="0.3">
      <c r="A30" s="15"/>
      <c r="B30" s="14"/>
      <c r="C30" s="6"/>
      <c r="D30" s="26" t="str">
        <f t="shared" si="0"/>
        <v/>
      </c>
      <c r="E30" s="19" t="str">
        <f>IFERROR(IF(A30&lt;&gt;"",VLOOKUP(A30,matriz,IF(generador!B30=1,15,IF(generador!B30=2,18,IF(generador!B30=3,21,IF(generador!B30=4,24,IF(generador!B30=5,27,IF(generador!B30=6,30,IF(generador!B30=7,33,IF(generador!B30=8,36,IF(generador!B30=9,39,IF(generador!B30=10,42,IF(generador!B30=11,45,IF(generador!B30=12,48,IF(generador!B30=13,51,IF(generador!B30=14,54,IF(generador!B30=15,57))))))))))))))),FALSE),""),"")</f>
        <v/>
      </c>
      <c r="F30" s="20" t="str">
        <f t="shared" si="1"/>
        <v/>
      </c>
      <c r="G30" s="29" t="str">
        <f t="shared" si="2"/>
        <v/>
      </c>
      <c r="H30" s="21" t="str">
        <f t="shared" ca="1" si="13"/>
        <v/>
      </c>
      <c r="I30" s="18" t="str">
        <f t="shared" si="14"/>
        <v/>
      </c>
      <c r="J30" s="18" t="str">
        <f>""</f>
        <v/>
      </c>
      <c r="K30" s="18" t="str">
        <f t="shared" si="15"/>
        <v/>
      </c>
      <c r="L30" s="18" t="str">
        <f t="shared" si="16"/>
        <v/>
      </c>
      <c r="M30" s="18" t="str">
        <f t="shared" si="17"/>
        <v/>
      </c>
      <c r="N30" s="18" t="str">
        <f t="shared" si="18"/>
        <v/>
      </c>
      <c r="O30" s="18" t="str">
        <f t="shared" si="19"/>
        <v/>
      </c>
      <c r="P30" s="18" t="str">
        <f t="shared" si="20"/>
        <v/>
      </c>
      <c r="Q30" s="18" t="str">
        <f t="shared" si="21"/>
        <v/>
      </c>
      <c r="R30" s="122" t="str">
        <f t="shared" si="9"/>
        <v/>
      </c>
      <c r="S30" s="18" t="str">
        <f t="shared" si="22"/>
        <v/>
      </c>
      <c r="T30" s="26" t="str">
        <f t="shared" si="10"/>
        <v/>
      </c>
      <c r="U30" s="18" t="str">
        <f t="shared" si="23"/>
        <v/>
      </c>
      <c r="V30" s="18" t="str">
        <f t="shared" si="24"/>
        <v/>
      </c>
      <c r="W30" s="18" t="str">
        <f>IFERROR(CONCATENATE("PAGO N° ",B30," DEL CONTRATO CPS ",V30," ENTRE ",TEXT(VLOOKUP(A30,matriz,IF(generador!B30=1,16,IF(generador!B30=2,19,IF(generador!B30=3,22,IF(generador!B30=4,25,IF(generador!B30=5,28,IF(generador!B30=6,31,IF(generador!B30=7,34,IF(generador!B30=8,37,IF(generador!B30=9,40,IF(generador!B30=10,43,IF(generador!B30=11,46,IF(generador!B30=12,49,IF(generador!B30=13,52,IF(generador!B30=14,55,IF(generador!B30=15,58))))))))))))))),FALSE),"dd/mm/yyyy")," Y ",TEXT(VLOOKUP(A30,matriz,IF(generador!B30=1,17,IF(generador!B30=2,20,IF(generador!B30=3,23,IF(generador!B30=4,26,IF(generador!B30=5,29,IF(generador!B30=6,32,IF(generador!B30=7,35,IF(generador!B30=8,38,IF(generador!B30=9,41,IF(generador!B30=10,44,IF(generador!B30=11,47,IF(generador!B30=12,50,IF(generador!B30=13,53,IF(generador!B30=14,56,IF(generador!B30=15,59))))))))))))))),FALSE),"dd/mm/yyyy")),"")</f>
        <v/>
      </c>
    </row>
    <row r="31" spans="1:24" x14ac:dyDescent="0.3">
      <c r="A31" s="15"/>
      <c r="B31" s="14"/>
      <c r="C31" s="6"/>
      <c r="D31" s="26" t="str">
        <f t="shared" si="0"/>
        <v/>
      </c>
      <c r="E31" s="19" t="str">
        <f>IFERROR(IF(A31&lt;&gt;"",VLOOKUP(A31,matriz,IF(generador!B31=1,15,IF(generador!B31=2,18,IF(generador!B31=3,21,IF(generador!B31=4,24,IF(generador!B31=5,27,IF(generador!B31=6,30,IF(generador!B31=7,33,IF(generador!B31=8,36,IF(generador!B31=9,39,IF(generador!B31=10,42,IF(generador!B31=11,45,IF(generador!B31=12,48,IF(generador!B31=13,51,IF(generador!B31=14,54,IF(generador!B31=15,57))))))))))))))),FALSE),""),"")</f>
        <v/>
      </c>
      <c r="F31" s="20" t="str">
        <f t="shared" si="1"/>
        <v/>
      </c>
      <c r="G31" s="29" t="str">
        <f t="shared" si="2"/>
        <v/>
      </c>
      <c r="H31" s="21" t="str">
        <f t="shared" ca="1" si="13"/>
        <v/>
      </c>
      <c r="I31" s="18" t="str">
        <f t="shared" si="14"/>
        <v/>
      </c>
      <c r="J31" s="18" t="str">
        <f>""</f>
        <v/>
      </c>
      <c r="K31" s="18" t="str">
        <f t="shared" si="15"/>
        <v/>
      </c>
      <c r="L31" s="18" t="str">
        <f t="shared" si="16"/>
        <v/>
      </c>
      <c r="M31" s="18" t="str">
        <f t="shared" si="17"/>
        <v/>
      </c>
      <c r="N31" s="18" t="str">
        <f t="shared" si="18"/>
        <v/>
      </c>
      <c r="O31" s="18" t="str">
        <f t="shared" si="19"/>
        <v/>
      </c>
      <c r="P31" s="18" t="str">
        <f t="shared" si="20"/>
        <v/>
      </c>
      <c r="Q31" s="18" t="str">
        <f t="shared" si="21"/>
        <v/>
      </c>
      <c r="R31" s="122" t="str">
        <f t="shared" si="9"/>
        <v/>
      </c>
      <c r="S31" s="18" t="str">
        <f t="shared" si="22"/>
        <v/>
      </c>
      <c r="T31" s="26" t="str">
        <f t="shared" si="10"/>
        <v/>
      </c>
      <c r="U31" s="18" t="str">
        <f t="shared" si="23"/>
        <v/>
      </c>
      <c r="V31" s="18" t="str">
        <f t="shared" si="24"/>
        <v/>
      </c>
      <c r="W31" s="18" t="str">
        <f>IFERROR(CONCATENATE("PAGO N° ",B31," DEL CONTRATO CPS ",V31," ENTRE ",TEXT(VLOOKUP(A31,matriz,IF(generador!B31=1,16,IF(generador!B31=2,19,IF(generador!B31=3,22,IF(generador!B31=4,25,IF(generador!B31=5,28,IF(generador!B31=6,31,IF(generador!B31=7,34,IF(generador!B31=8,37,IF(generador!B31=9,40,IF(generador!B31=10,43,IF(generador!B31=11,46,IF(generador!B31=12,49,IF(generador!B31=13,52,IF(generador!B31=14,55,IF(generador!B31=15,58))))))))))))))),FALSE),"dd/mm/yyyy")," Y ",TEXT(VLOOKUP(A31,matriz,IF(generador!B31=1,17,IF(generador!B31=2,20,IF(generador!B31=3,23,IF(generador!B31=4,26,IF(generador!B31=5,29,IF(generador!B31=6,32,IF(generador!B31=7,35,IF(generador!B31=8,38,IF(generador!B31=9,41,IF(generador!B31=10,44,IF(generador!B31=11,47,IF(generador!B31=12,50,IF(generador!B31=13,53,IF(generador!B31=14,56,IF(generador!B31=15,59))))))))))))))),FALSE),"dd/mm/yyyy")),"")</f>
        <v/>
      </c>
    </row>
    <row r="32" spans="1:24" x14ac:dyDescent="0.3">
      <c r="A32" s="15"/>
      <c r="B32" s="14"/>
      <c r="C32" s="6"/>
      <c r="D32" s="26" t="str">
        <f t="shared" si="0"/>
        <v/>
      </c>
      <c r="E32" s="19" t="str">
        <f>IFERROR(IF(A32&lt;&gt;"",VLOOKUP(A32,matriz,IF(generador!B32=1,15,IF(generador!B32=2,18,IF(generador!B32=3,21,IF(generador!B32=4,24,IF(generador!B32=5,27,IF(generador!B32=6,30,IF(generador!B32=7,33,IF(generador!B32=8,36,IF(generador!B32=9,39,IF(generador!B32=10,42,IF(generador!B32=11,45,IF(generador!B32=12,48,IF(generador!B32=13,51,IF(generador!B32=14,54,IF(generador!B32=15,57))))))))))))))),FALSE),""),"")</f>
        <v/>
      </c>
      <c r="F32" s="20" t="str">
        <f t="shared" si="1"/>
        <v/>
      </c>
      <c r="G32" s="29" t="str">
        <f t="shared" si="2"/>
        <v/>
      </c>
      <c r="H32" s="21" t="str">
        <f t="shared" ca="1" si="13"/>
        <v/>
      </c>
      <c r="I32" s="18" t="str">
        <f t="shared" si="14"/>
        <v/>
      </c>
      <c r="J32" s="18" t="str">
        <f>""</f>
        <v/>
      </c>
      <c r="K32" s="18" t="str">
        <f t="shared" si="15"/>
        <v/>
      </c>
      <c r="L32" s="18" t="str">
        <f t="shared" si="16"/>
        <v/>
      </c>
      <c r="M32" s="18" t="str">
        <f t="shared" si="17"/>
        <v/>
      </c>
      <c r="N32" s="18" t="str">
        <f t="shared" si="18"/>
        <v/>
      </c>
      <c r="O32" s="18" t="str">
        <f t="shared" si="19"/>
        <v/>
      </c>
      <c r="P32" s="18" t="str">
        <f t="shared" si="20"/>
        <v/>
      </c>
      <c r="Q32" s="18" t="str">
        <f t="shared" si="21"/>
        <v/>
      </c>
      <c r="R32" s="122" t="str">
        <f t="shared" si="9"/>
        <v/>
      </c>
      <c r="S32" s="18" t="str">
        <f t="shared" si="22"/>
        <v/>
      </c>
      <c r="T32" s="26" t="str">
        <f t="shared" si="10"/>
        <v/>
      </c>
      <c r="U32" s="18" t="str">
        <f t="shared" si="23"/>
        <v/>
      </c>
      <c r="V32" s="18" t="str">
        <f t="shared" si="24"/>
        <v/>
      </c>
      <c r="W32" s="18" t="str">
        <f>IFERROR(CONCATENATE("PAGO N° ",B32," DEL CONTRATO CPS ",V32," ENTRE ",TEXT(VLOOKUP(A32,matriz,IF(generador!B32=1,16,IF(generador!B32=2,19,IF(generador!B32=3,22,IF(generador!B32=4,25,IF(generador!B32=5,28,IF(generador!B32=6,31,IF(generador!B32=7,34,IF(generador!B32=8,37,IF(generador!B32=9,40,IF(generador!B32=10,43,IF(generador!B32=11,46,IF(generador!B32=12,49,IF(generador!B32=13,52,IF(generador!B32=14,55,IF(generador!B32=15,58))))))))))))))),FALSE),"dd/mm/yyyy")," Y ",TEXT(VLOOKUP(A32,matriz,IF(generador!B32=1,17,IF(generador!B32=2,20,IF(generador!B32=3,23,IF(generador!B32=4,26,IF(generador!B32=5,29,IF(generador!B32=6,32,IF(generador!B32=7,35,IF(generador!B32=8,38,IF(generador!B32=9,41,IF(generador!B32=10,44,IF(generador!B32=11,47,IF(generador!B32=12,50,IF(generador!B32=13,53,IF(generador!B32=14,56,IF(generador!B32=15,59))))))))))))))),FALSE),"dd/mm/yyyy")),"")</f>
        <v/>
      </c>
    </row>
    <row r="33" spans="1:23" x14ac:dyDescent="0.3">
      <c r="A33" s="15"/>
      <c r="B33" s="14"/>
      <c r="C33" s="6"/>
      <c r="D33" s="26" t="str">
        <f t="shared" si="0"/>
        <v/>
      </c>
      <c r="E33" s="19" t="str">
        <f>IFERROR(IF(A33&lt;&gt;"",VLOOKUP(A33,matriz,IF(generador!B33=1,15,IF(generador!B33=2,18,IF(generador!B33=3,21,IF(generador!B33=4,24,IF(generador!B33=5,27,IF(generador!B33=6,30,IF(generador!B33=7,33,IF(generador!B33=8,36,IF(generador!B33=9,39,IF(generador!B33=10,42,IF(generador!B33=11,45,IF(generador!B33=12,48,IF(generador!B33=13,51,IF(generador!B33=14,54,IF(generador!B33=15,57))))))))))))))),FALSE),""),"")</f>
        <v/>
      </c>
      <c r="F33" s="20" t="str">
        <f t="shared" si="1"/>
        <v/>
      </c>
      <c r="G33" s="29" t="str">
        <f t="shared" si="2"/>
        <v/>
      </c>
      <c r="H33" s="21" t="str">
        <f t="shared" ca="1" si="13"/>
        <v/>
      </c>
      <c r="I33" s="18" t="str">
        <f t="shared" si="14"/>
        <v/>
      </c>
      <c r="J33" s="18" t="str">
        <f>""</f>
        <v/>
      </c>
      <c r="K33" s="18" t="str">
        <f t="shared" si="15"/>
        <v/>
      </c>
      <c r="L33" s="18" t="str">
        <f t="shared" si="16"/>
        <v/>
      </c>
      <c r="M33" s="18" t="str">
        <f t="shared" si="17"/>
        <v/>
      </c>
      <c r="N33" s="18" t="str">
        <f t="shared" si="18"/>
        <v/>
      </c>
      <c r="O33" s="18" t="str">
        <f t="shared" si="19"/>
        <v/>
      </c>
      <c r="P33" s="18" t="str">
        <f t="shared" si="20"/>
        <v/>
      </c>
      <c r="Q33" s="18" t="str">
        <f t="shared" si="21"/>
        <v/>
      </c>
      <c r="R33" s="122" t="str">
        <f t="shared" si="9"/>
        <v/>
      </c>
      <c r="S33" s="18" t="str">
        <f t="shared" si="22"/>
        <v/>
      </c>
      <c r="T33" s="26" t="str">
        <f t="shared" si="10"/>
        <v/>
      </c>
      <c r="U33" s="18" t="str">
        <f t="shared" si="23"/>
        <v/>
      </c>
      <c r="V33" s="18" t="str">
        <f t="shared" si="24"/>
        <v/>
      </c>
      <c r="W33" s="18" t="str">
        <f>IFERROR(CONCATENATE("PAGO N° ",B33," DEL CONTRATO CPS ",V33," ENTRE ",TEXT(VLOOKUP(A33,matriz,IF(generador!B33=1,16,IF(generador!B33=2,19,IF(generador!B33=3,22,IF(generador!B33=4,25,IF(generador!B33=5,28,IF(generador!B33=6,31,IF(generador!B33=7,34,IF(generador!B33=8,37,IF(generador!B33=9,40,IF(generador!B33=10,43,IF(generador!B33=11,46,IF(generador!B33=12,49,IF(generador!B33=13,52,IF(generador!B33=14,55,IF(generador!B33=15,58))))))))))))))),FALSE),"dd/mm/yyyy")," Y ",TEXT(VLOOKUP(A33,matriz,IF(generador!B33=1,17,IF(generador!B33=2,20,IF(generador!B33=3,23,IF(generador!B33=4,26,IF(generador!B33=5,29,IF(generador!B33=6,32,IF(generador!B33=7,35,IF(generador!B33=8,38,IF(generador!B33=9,41,IF(generador!B33=10,44,IF(generador!B33=11,47,IF(generador!B33=12,50,IF(generador!B33=13,53,IF(generador!B33=14,56,IF(generador!B33=15,59))))))))))))))),FALSE),"dd/mm/yyyy")),"")</f>
        <v/>
      </c>
    </row>
    <row r="34" spans="1:23" x14ac:dyDescent="0.3">
      <c r="A34" s="15"/>
      <c r="B34" s="14"/>
      <c r="C34" s="6"/>
      <c r="D34" s="26" t="str">
        <f t="shared" si="0"/>
        <v/>
      </c>
      <c r="E34" s="19" t="str">
        <f>IFERROR(IF(A34&lt;&gt;"",VLOOKUP(A34,matriz,IF(generador!B34=1,15,IF(generador!B34=2,18,IF(generador!B34=3,21,IF(generador!B34=4,24,IF(generador!B34=5,27,IF(generador!B34=6,30,IF(generador!B34=7,33,IF(generador!B34=8,36,IF(generador!B34=9,39,IF(generador!B34=10,42,IF(generador!B34=11,45,IF(generador!B34=12,48,IF(generador!B34=13,51,IF(generador!B34=14,54,IF(generador!B34=15,57))))))))))))))),FALSE),""),"")</f>
        <v/>
      </c>
      <c r="F34" s="20" t="str">
        <f t="shared" si="1"/>
        <v/>
      </c>
      <c r="G34" s="29" t="str">
        <f t="shared" si="2"/>
        <v/>
      </c>
      <c r="H34" s="21" t="str">
        <f t="shared" ca="1" si="13"/>
        <v/>
      </c>
      <c r="I34" s="18" t="str">
        <f t="shared" si="14"/>
        <v/>
      </c>
      <c r="J34" s="18" t="str">
        <f>""</f>
        <v/>
      </c>
      <c r="K34" s="18" t="str">
        <f t="shared" si="15"/>
        <v/>
      </c>
      <c r="L34" s="18" t="str">
        <f t="shared" si="16"/>
        <v/>
      </c>
      <c r="M34" s="18" t="str">
        <f t="shared" si="17"/>
        <v/>
      </c>
      <c r="N34" s="18" t="str">
        <f t="shared" si="18"/>
        <v/>
      </c>
      <c r="O34" s="18" t="str">
        <f t="shared" si="19"/>
        <v/>
      </c>
      <c r="P34" s="18" t="str">
        <f t="shared" si="20"/>
        <v/>
      </c>
      <c r="Q34" s="18" t="str">
        <f t="shared" si="21"/>
        <v/>
      </c>
      <c r="R34" s="122" t="str">
        <f t="shared" si="9"/>
        <v/>
      </c>
      <c r="S34" s="18" t="str">
        <f t="shared" si="22"/>
        <v/>
      </c>
      <c r="T34" s="26" t="str">
        <f t="shared" si="10"/>
        <v/>
      </c>
      <c r="U34" s="18" t="str">
        <f t="shared" si="23"/>
        <v/>
      </c>
      <c r="V34" s="18" t="str">
        <f t="shared" si="24"/>
        <v/>
      </c>
      <c r="W34" s="18" t="str">
        <f>IFERROR(CONCATENATE("PAGO N° ",B34," DEL CONTRATO CPS ",V34," ENTRE ",TEXT(VLOOKUP(A34,matriz,IF(generador!B34=1,16,IF(generador!B34=2,19,IF(generador!B34=3,22,IF(generador!B34=4,25,IF(generador!B34=5,28,IF(generador!B34=6,31,IF(generador!B34=7,34,IF(generador!B34=8,37,IF(generador!B34=9,40,IF(generador!B34=10,43,IF(generador!B34=11,46,IF(generador!B34=12,49,IF(generador!B34=13,52,IF(generador!B34=14,55,IF(generador!B34=15,58))))))))))))))),FALSE),"dd/mm/yyyy")," Y ",TEXT(VLOOKUP(A34,matriz,IF(generador!B34=1,17,IF(generador!B34=2,20,IF(generador!B34=3,23,IF(generador!B34=4,26,IF(generador!B34=5,29,IF(generador!B34=6,32,IF(generador!B34=7,35,IF(generador!B34=8,38,IF(generador!B34=9,41,IF(generador!B34=10,44,IF(generador!B34=11,47,IF(generador!B34=12,50,IF(generador!B34=13,53,IF(generador!B34=14,56,IF(generador!B34=15,59))))))))))))))),FALSE),"dd/mm/yyyy")),"")</f>
        <v/>
      </c>
    </row>
    <row r="35" spans="1:23" x14ac:dyDescent="0.3">
      <c r="A35" s="15"/>
      <c r="B35" s="14"/>
      <c r="C35" s="6"/>
      <c r="D35" s="26" t="str">
        <f t="shared" si="0"/>
        <v/>
      </c>
      <c r="E35" s="19" t="str">
        <f>IFERROR(IF(A35&lt;&gt;"",VLOOKUP(A35,matriz,IF(generador!B35=1,15,IF(generador!B35=2,18,IF(generador!B35=3,21,IF(generador!B35=4,24,IF(generador!B35=5,27,IF(generador!B35=6,30,IF(generador!B35=7,33,IF(generador!B35=8,36,IF(generador!B35=9,39,IF(generador!B35=10,42,IF(generador!B35=11,45,IF(generador!B35=12,48,IF(generador!B35=13,51,IF(generador!B35=14,54,IF(generador!B35=15,57))))))))))))))),FALSE),""),"")</f>
        <v/>
      </c>
      <c r="F35" s="20" t="str">
        <f t="shared" si="1"/>
        <v/>
      </c>
      <c r="G35" s="29" t="str">
        <f t="shared" si="2"/>
        <v/>
      </c>
      <c r="H35" s="21" t="str">
        <f t="shared" ca="1" si="13"/>
        <v/>
      </c>
      <c r="I35" s="18" t="str">
        <f t="shared" si="14"/>
        <v/>
      </c>
      <c r="J35" s="18" t="str">
        <f>""</f>
        <v/>
      </c>
      <c r="K35" s="18" t="str">
        <f t="shared" si="15"/>
        <v/>
      </c>
      <c r="L35" s="18" t="str">
        <f t="shared" si="16"/>
        <v/>
      </c>
      <c r="M35" s="18" t="str">
        <f t="shared" si="17"/>
        <v/>
      </c>
      <c r="N35" s="18" t="str">
        <f t="shared" si="18"/>
        <v/>
      </c>
      <c r="O35" s="18" t="str">
        <f t="shared" si="19"/>
        <v/>
      </c>
      <c r="P35" s="18" t="str">
        <f t="shared" si="20"/>
        <v/>
      </c>
      <c r="Q35" s="18" t="str">
        <f t="shared" si="21"/>
        <v/>
      </c>
      <c r="R35" s="122" t="str">
        <f t="shared" si="9"/>
        <v/>
      </c>
      <c r="S35" s="18" t="str">
        <f t="shared" si="22"/>
        <v/>
      </c>
      <c r="T35" s="26" t="str">
        <f t="shared" si="10"/>
        <v/>
      </c>
      <c r="U35" s="18" t="str">
        <f t="shared" si="23"/>
        <v/>
      </c>
      <c r="V35" s="18" t="str">
        <f t="shared" si="24"/>
        <v/>
      </c>
      <c r="W35" s="18" t="str">
        <f>IFERROR(CONCATENATE("PAGO N° ",B35," DEL CONTRATO CPS ",V35," ENTRE ",TEXT(VLOOKUP(A35,matriz,IF(generador!B35=1,16,IF(generador!B35=2,19,IF(generador!B35=3,22,IF(generador!B35=4,25,IF(generador!B35=5,28,IF(generador!B35=6,31,IF(generador!B35=7,34,IF(generador!B35=8,37,IF(generador!B35=9,40,IF(generador!B35=10,43,IF(generador!B35=11,46,IF(generador!B35=12,49,IF(generador!B35=13,52,IF(generador!B35=14,55,IF(generador!B35=15,58))))))))))))))),FALSE),"dd/mm/yyyy")," Y ",TEXT(VLOOKUP(A35,matriz,IF(generador!B35=1,17,IF(generador!B35=2,20,IF(generador!B35=3,23,IF(generador!B35=4,26,IF(generador!B35=5,29,IF(generador!B35=6,32,IF(generador!B35=7,35,IF(generador!B35=8,38,IF(generador!B35=9,41,IF(generador!B35=10,44,IF(generador!B35=11,47,IF(generador!B35=12,50,IF(generador!B35=13,53,IF(generador!B35=14,56,IF(generador!B35=15,59))))))))))))))),FALSE),"dd/mm/yyyy")),"")</f>
        <v/>
      </c>
    </row>
    <row r="36" spans="1:23" x14ac:dyDescent="0.3">
      <c r="A36" s="15"/>
      <c r="B36" s="14"/>
      <c r="C36" s="6"/>
      <c r="D36" s="26" t="str">
        <f t="shared" si="0"/>
        <v/>
      </c>
      <c r="E36" s="19" t="str">
        <f>IFERROR(IF(A36&lt;&gt;"",VLOOKUP(A36,matriz,IF(generador!B36=1,15,IF(generador!B36=2,18,IF(generador!B36=3,21,IF(generador!B36=4,24,IF(generador!B36=5,27,IF(generador!B36=6,30,IF(generador!B36=7,33,IF(generador!B36=8,36,IF(generador!B36=9,39,IF(generador!B36=10,42,IF(generador!B36=11,45,IF(generador!B36=12,48,IF(generador!B36=13,51,IF(generador!B36=14,54,IF(generador!B36=15,57))))))))))))))),FALSE),""),"")</f>
        <v/>
      </c>
      <c r="F36" s="20" t="str">
        <f t="shared" si="1"/>
        <v/>
      </c>
      <c r="G36" s="29" t="str">
        <f t="shared" si="2"/>
        <v/>
      </c>
      <c r="H36" s="21" t="str">
        <f t="shared" ca="1" si="13"/>
        <v/>
      </c>
      <c r="I36" s="18" t="str">
        <f t="shared" si="14"/>
        <v/>
      </c>
      <c r="J36" s="18" t="str">
        <f>""</f>
        <v/>
      </c>
      <c r="K36" s="18" t="str">
        <f t="shared" si="15"/>
        <v/>
      </c>
      <c r="L36" s="18" t="str">
        <f t="shared" si="16"/>
        <v/>
      </c>
      <c r="M36" s="18" t="str">
        <f t="shared" si="17"/>
        <v/>
      </c>
      <c r="N36" s="18" t="str">
        <f t="shared" si="18"/>
        <v/>
      </c>
      <c r="O36" s="18" t="str">
        <f t="shared" si="19"/>
        <v/>
      </c>
      <c r="P36" s="18" t="str">
        <f t="shared" si="20"/>
        <v/>
      </c>
      <c r="Q36" s="18" t="str">
        <f t="shared" si="21"/>
        <v/>
      </c>
      <c r="R36" s="122" t="str">
        <f t="shared" si="9"/>
        <v/>
      </c>
      <c r="S36" s="18" t="str">
        <f t="shared" si="22"/>
        <v/>
      </c>
      <c r="T36" s="26" t="str">
        <f t="shared" si="10"/>
        <v/>
      </c>
      <c r="U36" s="18" t="str">
        <f t="shared" si="23"/>
        <v/>
      </c>
      <c r="V36" s="18" t="str">
        <f t="shared" si="24"/>
        <v/>
      </c>
      <c r="W36" s="18" t="str">
        <f>IFERROR(CONCATENATE("PAGO N° ",B36," DEL CONTRATO CPS ",V36," ENTRE ",TEXT(VLOOKUP(A36,matriz,IF(generador!B36=1,16,IF(generador!B36=2,19,IF(generador!B36=3,22,IF(generador!B36=4,25,IF(generador!B36=5,28,IF(generador!B36=6,31,IF(generador!B36=7,34,IF(generador!B36=8,37,IF(generador!B36=9,40,IF(generador!B36=10,43,IF(generador!B36=11,46,IF(generador!B36=12,49,IF(generador!B36=13,52,IF(generador!B36=14,55,IF(generador!B36=15,58))))))))))))))),FALSE),"dd/mm/yyyy")," Y ",TEXT(VLOOKUP(A36,matriz,IF(generador!B36=1,17,IF(generador!B36=2,20,IF(generador!B36=3,23,IF(generador!B36=4,26,IF(generador!B36=5,29,IF(generador!B36=6,32,IF(generador!B36=7,35,IF(generador!B36=8,38,IF(generador!B36=9,41,IF(generador!B36=10,44,IF(generador!B36=11,47,IF(generador!B36=12,50,IF(generador!B36=13,53,IF(generador!B36=14,56,IF(generador!B36=15,59))))))))))))))),FALSE),"dd/mm/yyyy")),"")</f>
        <v/>
      </c>
    </row>
    <row r="37" spans="1:23" x14ac:dyDescent="0.3">
      <c r="A37" s="15"/>
      <c r="B37" s="14"/>
      <c r="C37" s="6"/>
      <c r="D37" s="26" t="str">
        <f t="shared" si="0"/>
        <v/>
      </c>
      <c r="E37" s="19" t="str">
        <f>IFERROR(IF(A37&lt;&gt;"",VLOOKUP(A37,matriz,IF(generador!B37=1,15,IF(generador!B37=2,18,IF(generador!B37=3,21,IF(generador!B37=4,24,IF(generador!B37=5,27,IF(generador!B37=6,30,IF(generador!B37=7,33,IF(generador!B37=8,36,IF(generador!B37=9,39,IF(generador!B37=10,42,IF(generador!B37=11,45,IF(generador!B37=12,48,IF(generador!B37=13,51,IF(generador!B37=14,54,IF(generador!B37=15,57))))))))))))))),FALSE),""),"")</f>
        <v/>
      </c>
      <c r="F37" s="20" t="str">
        <f t="shared" si="1"/>
        <v/>
      </c>
      <c r="G37" s="29" t="str">
        <f t="shared" si="2"/>
        <v/>
      </c>
      <c r="H37" s="21" t="str">
        <f t="shared" ca="1" si="13"/>
        <v/>
      </c>
      <c r="I37" s="18" t="str">
        <f t="shared" si="14"/>
        <v/>
      </c>
      <c r="J37" s="18" t="str">
        <f>""</f>
        <v/>
      </c>
      <c r="K37" s="18" t="str">
        <f t="shared" si="15"/>
        <v/>
      </c>
      <c r="L37" s="18" t="str">
        <f t="shared" si="16"/>
        <v/>
      </c>
      <c r="M37" s="18" t="str">
        <f t="shared" si="17"/>
        <v/>
      </c>
      <c r="N37" s="18" t="str">
        <f t="shared" si="18"/>
        <v/>
      </c>
      <c r="O37" s="18" t="str">
        <f t="shared" si="19"/>
        <v/>
      </c>
      <c r="P37" s="18" t="str">
        <f t="shared" si="20"/>
        <v/>
      </c>
      <c r="Q37" s="18" t="str">
        <f t="shared" si="21"/>
        <v/>
      </c>
      <c r="R37" s="122" t="str">
        <f t="shared" si="9"/>
        <v/>
      </c>
      <c r="S37" s="18" t="str">
        <f t="shared" si="22"/>
        <v/>
      </c>
      <c r="T37" s="26" t="str">
        <f t="shared" si="10"/>
        <v/>
      </c>
      <c r="U37" s="18" t="str">
        <f t="shared" si="23"/>
        <v/>
      </c>
      <c r="V37" s="18" t="str">
        <f t="shared" si="24"/>
        <v/>
      </c>
      <c r="W37" s="18" t="str">
        <f>IFERROR(CONCATENATE("PAGO N° ",B37," DEL CONTRATO CPS ",V37," ENTRE ",TEXT(VLOOKUP(A37,matriz,IF(generador!B37=1,16,IF(generador!B37=2,19,IF(generador!B37=3,22,IF(generador!B37=4,25,IF(generador!B37=5,28,IF(generador!B37=6,31,IF(generador!B37=7,34,IF(generador!B37=8,37,IF(generador!B37=9,40,IF(generador!B37=10,43,IF(generador!B37=11,46,IF(generador!B37=12,49,IF(generador!B37=13,52,IF(generador!B37=14,55,IF(generador!B37=15,58))))))))))))))),FALSE),"dd/mm/yyyy")," Y ",TEXT(VLOOKUP(A37,matriz,IF(generador!B37=1,17,IF(generador!B37=2,20,IF(generador!B37=3,23,IF(generador!B37=4,26,IF(generador!B37=5,29,IF(generador!B37=6,32,IF(generador!B37=7,35,IF(generador!B37=8,38,IF(generador!B37=9,41,IF(generador!B37=10,44,IF(generador!B37=11,47,IF(generador!B37=12,50,IF(generador!B37=13,53,IF(generador!B37=14,56,IF(generador!B37=15,59))))))))))))))),FALSE),"dd/mm/yyyy")),"")</f>
        <v/>
      </c>
    </row>
    <row r="38" spans="1:23" x14ac:dyDescent="0.3">
      <c r="A38" s="15"/>
      <c r="B38" s="14"/>
      <c r="C38" s="6"/>
      <c r="D38" s="26" t="str">
        <f t="shared" si="0"/>
        <v/>
      </c>
      <c r="E38" s="19" t="str">
        <f>IFERROR(IF(A38&lt;&gt;"",VLOOKUP(A38,matriz,IF(generador!B38=1,15,IF(generador!B38=2,18,IF(generador!B38=3,21,IF(generador!B38=4,24,IF(generador!B38=5,27,IF(generador!B38=6,30,IF(generador!B38=7,33,IF(generador!B38=8,36,IF(generador!B38=9,39,IF(generador!B38=10,42,IF(generador!B38=11,45,IF(generador!B38=12,48,IF(generador!B38=13,51,IF(generador!B38=14,54,IF(generador!B38=15,57))))))))))))))),FALSE),""),"")</f>
        <v/>
      </c>
      <c r="F38" s="20" t="str">
        <f t="shared" si="1"/>
        <v/>
      </c>
      <c r="G38" s="29" t="str">
        <f t="shared" si="2"/>
        <v/>
      </c>
      <c r="H38" s="21" t="str">
        <f t="shared" ca="1" si="13"/>
        <v/>
      </c>
      <c r="I38" s="18" t="str">
        <f t="shared" si="14"/>
        <v/>
      </c>
      <c r="J38" s="18" t="str">
        <f>""</f>
        <v/>
      </c>
      <c r="K38" s="18" t="str">
        <f t="shared" si="15"/>
        <v/>
      </c>
      <c r="L38" s="18" t="str">
        <f t="shared" si="16"/>
        <v/>
      </c>
      <c r="M38" s="18" t="str">
        <f t="shared" si="17"/>
        <v/>
      </c>
      <c r="N38" s="18" t="str">
        <f t="shared" si="18"/>
        <v/>
      </c>
      <c r="O38" s="18" t="str">
        <f t="shared" si="19"/>
        <v/>
      </c>
      <c r="P38" s="18" t="str">
        <f t="shared" si="20"/>
        <v/>
      </c>
      <c r="Q38" s="18" t="str">
        <f t="shared" si="21"/>
        <v/>
      </c>
      <c r="R38" s="122" t="str">
        <f t="shared" si="9"/>
        <v/>
      </c>
      <c r="S38" s="18" t="str">
        <f t="shared" si="22"/>
        <v/>
      </c>
      <c r="T38" s="26" t="str">
        <f t="shared" si="10"/>
        <v/>
      </c>
      <c r="U38" s="18" t="str">
        <f t="shared" si="23"/>
        <v/>
      </c>
      <c r="V38" s="18" t="str">
        <f t="shared" si="24"/>
        <v/>
      </c>
      <c r="W38" s="18" t="str">
        <f>IFERROR(CONCATENATE("PAGO N° ",B38," DEL CONTRATO CPS ",V38," ENTRE ",TEXT(VLOOKUP(A38,matriz,IF(generador!B38=1,16,IF(generador!B38=2,19,IF(generador!B38=3,22,IF(generador!B38=4,25,IF(generador!B38=5,28,IF(generador!B38=6,31,IF(generador!B38=7,34,IF(generador!B38=8,37,IF(generador!B38=9,40,IF(generador!B38=10,43,IF(generador!B38=11,46,IF(generador!B38=12,49,IF(generador!B38=13,52,IF(generador!B38=14,55,IF(generador!B38=15,58))))))))))))))),FALSE),"dd/mm/yyyy")," Y ",TEXT(VLOOKUP(A38,matriz,IF(generador!B38=1,17,IF(generador!B38=2,20,IF(generador!B38=3,23,IF(generador!B38=4,26,IF(generador!B38=5,29,IF(generador!B38=6,32,IF(generador!B38=7,35,IF(generador!B38=8,38,IF(generador!B38=9,41,IF(generador!B38=10,44,IF(generador!B38=11,47,IF(generador!B38=12,50,IF(generador!B38=13,53,IF(generador!B38=14,56,IF(generador!B38=15,59))))))))))))))),FALSE),"dd/mm/yyyy")),"")</f>
        <v/>
      </c>
    </row>
    <row r="39" spans="1:23" x14ac:dyDescent="0.3">
      <c r="A39" s="15"/>
      <c r="B39" s="14"/>
      <c r="C39" s="6"/>
      <c r="D39" s="26" t="str">
        <f t="shared" si="0"/>
        <v/>
      </c>
      <c r="E39" s="19" t="str">
        <f>IFERROR(IF(A39&lt;&gt;"",VLOOKUP(A39,matriz,IF(generador!B39=1,15,IF(generador!B39=2,18,IF(generador!B39=3,21,IF(generador!B39=4,24,IF(generador!B39=5,27,IF(generador!B39=6,30,IF(generador!B39=7,33,IF(generador!B39=8,36,IF(generador!B39=9,39,IF(generador!B39=10,42,IF(generador!B39=11,45,IF(generador!B39=12,48,IF(generador!B39=13,51,IF(generador!B39=14,54,IF(generador!B39=15,57))))))))))))))),FALSE),""),"")</f>
        <v/>
      </c>
      <c r="F39" s="20" t="str">
        <f t="shared" si="1"/>
        <v/>
      </c>
      <c r="G39" s="29" t="str">
        <f t="shared" si="2"/>
        <v/>
      </c>
      <c r="H39" s="21" t="str">
        <f t="shared" ca="1" si="13"/>
        <v/>
      </c>
      <c r="I39" s="18" t="str">
        <f t="shared" si="14"/>
        <v/>
      </c>
      <c r="J39" s="18" t="str">
        <f>""</f>
        <v/>
      </c>
      <c r="K39" s="18" t="str">
        <f t="shared" si="15"/>
        <v/>
      </c>
      <c r="L39" s="18" t="str">
        <f t="shared" si="16"/>
        <v/>
      </c>
      <c r="M39" s="18" t="str">
        <f t="shared" si="17"/>
        <v/>
      </c>
      <c r="N39" s="18" t="str">
        <f t="shared" si="18"/>
        <v/>
      </c>
      <c r="O39" s="18" t="str">
        <f t="shared" si="19"/>
        <v/>
      </c>
      <c r="P39" s="18" t="str">
        <f t="shared" si="20"/>
        <v/>
      </c>
      <c r="Q39" s="18" t="str">
        <f t="shared" si="21"/>
        <v/>
      </c>
      <c r="R39" s="122" t="str">
        <f t="shared" si="9"/>
        <v/>
      </c>
      <c r="S39" s="18" t="str">
        <f t="shared" si="22"/>
        <v/>
      </c>
      <c r="T39" s="26" t="str">
        <f t="shared" si="10"/>
        <v/>
      </c>
      <c r="U39" s="18" t="str">
        <f t="shared" si="23"/>
        <v/>
      </c>
      <c r="V39" s="18" t="str">
        <f t="shared" si="24"/>
        <v/>
      </c>
      <c r="W39" s="18" t="str">
        <f>IFERROR(CONCATENATE("PAGO N° ",B39," DEL CONTRATO CPS ",V39," ENTRE ",TEXT(VLOOKUP(A39,matriz,IF(generador!B39=1,16,IF(generador!B39=2,19,IF(generador!B39=3,22,IF(generador!B39=4,25,IF(generador!B39=5,28,IF(generador!B39=6,31,IF(generador!B39=7,34,IF(generador!B39=8,37,IF(generador!B39=9,40,IF(generador!B39=10,43,IF(generador!B39=11,46,IF(generador!B39=12,49,IF(generador!B39=13,52,IF(generador!B39=14,55,IF(generador!B39=15,58))))))))))))))),FALSE),"dd/mm/yyyy")," Y ",TEXT(VLOOKUP(A39,matriz,IF(generador!B39=1,17,IF(generador!B39=2,20,IF(generador!B39=3,23,IF(generador!B39=4,26,IF(generador!B39=5,29,IF(generador!B39=6,32,IF(generador!B39=7,35,IF(generador!B39=8,38,IF(generador!B39=9,41,IF(generador!B39=10,44,IF(generador!B39=11,47,IF(generador!B39=12,50,IF(generador!B39=13,53,IF(generador!B39=14,56,IF(generador!B39=15,59))))))))))))))),FALSE),"dd/mm/yyyy")),"")</f>
        <v/>
      </c>
    </row>
    <row r="40" spans="1:23" x14ac:dyDescent="0.3">
      <c r="A40" s="15"/>
      <c r="B40" s="14"/>
      <c r="C40" s="6"/>
      <c r="D40" s="26" t="str">
        <f t="shared" si="0"/>
        <v/>
      </c>
      <c r="E40" s="19" t="str">
        <f>IFERROR(IF(A40&lt;&gt;"",VLOOKUP(A40,matriz,IF(generador!B40=1,15,IF(generador!B40=2,18,IF(generador!B40=3,21,IF(generador!B40=4,24,IF(generador!B40=5,27,IF(generador!B40=6,30,IF(generador!B40=7,33,IF(generador!B40=8,36,IF(generador!B40=9,39,IF(generador!B40=10,42,IF(generador!B40=11,45,IF(generador!B40=12,48,IF(generador!B40=13,51,IF(generador!B40=14,54,IF(generador!B40=15,57))))))))))))))),FALSE),""),"")</f>
        <v/>
      </c>
      <c r="F40" s="20" t="str">
        <f t="shared" si="1"/>
        <v/>
      </c>
      <c r="G40" s="29" t="str">
        <f t="shared" si="2"/>
        <v/>
      </c>
      <c r="H40" s="21" t="str">
        <f t="shared" ca="1" si="13"/>
        <v/>
      </c>
      <c r="I40" s="18" t="str">
        <f t="shared" si="14"/>
        <v/>
      </c>
      <c r="J40" s="18" t="str">
        <f>""</f>
        <v/>
      </c>
      <c r="K40" s="18" t="str">
        <f t="shared" si="15"/>
        <v/>
      </c>
      <c r="L40" s="18" t="str">
        <f t="shared" si="16"/>
        <v/>
      </c>
      <c r="M40" s="18" t="str">
        <f t="shared" si="17"/>
        <v/>
      </c>
      <c r="N40" s="18" t="str">
        <f t="shared" si="18"/>
        <v/>
      </c>
      <c r="O40" s="18" t="str">
        <f t="shared" si="19"/>
        <v/>
      </c>
      <c r="P40" s="18" t="str">
        <f t="shared" si="20"/>
        <v/>
      </c>
      <c r="Q40" s="18" t="str">
        <f t="shared" si="21"/>
        <v/>
      </c>
      <c r="R40" s="122" t="str">
        <f t="shared" si="9"/>
        <v/>
      </c>
      <c r="S40" s="18" t="str">
        <f t="shared" si="22"/>
        <v/>
      </c>
      <c r="T40" s="26" t="str">
        <f t="shared" si="10"/>
        <v/>
      </c>
      <c r="U40" s="18" t="str">
        <f t="shared" si="23"/>
        <v/>
      </c>
      <c r="V40" s="18" t="str">
        <f t="shared" si="24"/>
        <v/>
      </c>
      <c r="W40" s="18" t="str">
        <f>IFERROR(CONCATENATE("PAGO N° ",B40," DEL CONTRATO CPS ",V40," ENTRE ",TEXT(VLOOKUP(A40,matriz,IF(generador!B40=1,16,IF(generador!B40=2,19,IF(generador!B40=3,22,IF(generador!B40=4,25,IF(generador!B40=5,28,IF(generador!B40=6,31,IF(generador!B40=7,34,IF(generador!B40=8,37,IF(generador!B40=9,40,IF(generador!B40=10,43,IF(generador!B40=11,46,IF(generador!B40=12,49,IF(generador!B40=13,52,IF(generador!B40=14,55,IF(generador!B40=15,58))))))))))))))),FALSE),"dd/mm/yyyy")," Y ",TEXT(VLOOKUP(A40,matriz,IF(generador!B40=1,17,IF(generador!B40=2,20,IF(generador!B40=3,23,IF(generador!B40=4,26,IF(generador!B40=5,29,IF(generador!B40=6,32,IF(generador!B40=7,35,IF(generador!B40=8,38,IF(generador!B40=9,41,IF(generador!B40=10,44,IF(generador!B40=11,47,IF(generador!B40=12,50,IF(generador!B40=13,53,IF(generador!B40=14,56,IF(generador!B40=15,59))))))))))))))),FALSE),"dd/mm/yyyy")),"")</f>
        <v/>
      </c>
    </row>
    <row r="41" spans="1:23" x14ac:dyDescent="0.3">
      <c r="A41" s="15"/>
      <c r="B41" s="14"/>
      <c r="C41" s="6"/>
      <c r="D41" s="26" t="str">
        <f t="shared" si="0"/>
        <v/>
      </c>
      <c r="E41" s="19" t="str">
        <f>IFERROR(IF(A41&lt;&gt;"",VLOOKUP(A41,matriz,IF(generador!B41=1,15,IF(generador!B41=2,18,IF(generador!B41=3,21,IF(generador!B41=4,24,IF(generador!B41=5,27,IF(generador!B41=6,30,IF(generador!B41=7,33,IF(generador!B41=8,36,IF(generador!B41=9,39,IF(generador!B41=10,42,IF(generador!B41=11,45,IF(generador!B41=12,48,IF(generador!B41=13,51,IF(generador!B41=14,54,IF(generador!B41=15,57))))))))))))))),FALSE),""),"")</f>
        <v/>
      </c>
      <c r="F41" s="20" t="str">
        <f t="shared" si="1"/>
        <v/>
      </c>
      <c r="G41" s="29" t="str">
        <f t="shared" si="2"/>
        <v/>
      </c>
      <c r="H41" s="21" t="str">
        <f t="shared" ca="1" si="13"/>
        <v/>
      </c>
      <c r="I41" s="18" t="str">
        <f t="shared" si="14"/>
        <v/>
      </c>
      <c r="J41" s="18" t="str">
        <f>""</f>
        <v/>
      </c>
      <c r="K41" s="18" t="str">
        <f t="shared" si="15"/>
        <v/>
      </c>
      <c r="L41" s="18" t="str">
        <f t="shared" si="16"/>
        <v/>
      </c>
      <c r="M41" s="18" t="str">
        <f t="shared" si="17"/>
        <v/>
      </c>
      <c r="N41" s="18" t="str">
        <f t="shared" si="18"/>
        <v/>
      </c>
      <c r="O41" s="18" t="str">
        <f t="shared" si="19"/>
        <v/>
      </c>
      <c r="P41" s="18" t="str">
        <f t="shared" si="20"/>
        <v/>
      </c>
      <c r="Q41" s="18" t="str">
        <f t="shared" si="21"/>
        <v/>
      </c>
      <c r="R41" s="122" t="str">
        <f t="shared" si="9"/>
        <v/>
      </c>
      <c r="S41" s="18" t="str">
        <f t="shared" si="22"/>
        <v/>
      </c>
      <c r="T41" s="26" t="str">
        <f t="shared" si="10"/>
        <v/>
      </c>
      <c r="U41" s="18" t="str">
        <f t="shared" si="23"/>
        <v/>
      </c>
      <c r="V41" s="18" t="str">
        <f t="shared" si="24"/>
        <v/>
      </c>
      <c r="W41" s="18" t="str">
        <f>IFERROR(CONCATENATE("PAGO N° ",B41," DEL CONTRATO CPS ",V41," ENTRE ",TEXT(VLOOKUP(A41,matriz,IF(generador!B41=1,16,IF(generador!B41=2,19,IF(generador!B41=3,22,IF(generador!B41=4,25,IF(generador!B41=5,28,IF(generador!B41=6,31,IF(generador!B41=7,34,IF(generador!B41=8,37,IF(generador!B41=9,40,IF(generador!B41=10,43,IF(generador!B41=11,46,IF(generador!B41=12,49,IF(generador!B41=13,52,IF(generador!B41=14,55,IF(generador!B41=15,58))))))))))))))),FALSE),"dd/mm/yyyy")," Y ",TEXT(VLOOKUP(A41,matriz,IF(generador!B41=1,17,IF(generador!B41=2,20,IF(generador!B41=3,23,IF(generador!B41=4,26,IF(generador!B41=5,29,IF(generador!B41=6,32,IF(generador!B41=7,35,IF(generador!B41=8,38,IF(generador!B41=9,41,IF(generador!B41=10,44,IF(generador!B41=11,47,IF(generador!B41=12,50,IF(generador!B41=13,53,IF(generador!B41=14,56,IF(generador!B41=15,59))))))))))))))),FALSE),"dd/mm/yyyy")),"")</f>
        <v/>
      </c>
    </row>
    <row r="42" spans="1:23" x14ac:dyDescent="0.3">
      <c r="A42" s="15"/>
      <c r="B42" s="14"/>
      <c r="C42" s="6"/>
      <c r="D42" s="26" t="str">
        <f t="shared" si="0"/>
        <v/>
      </c>
      <c r="E42" s="19" t="str">
        <f>IFERROR(IF(A42&lt;&gt;"",VLOOKUP(A42,matriz,IF(generador!B42=1,15,IF(generador!B42=2,18,IF(generador!B42=3,21,IF(generador!B42=4,24,IF(generador!B42=5,27,IF(generador!B42=6,30,IF(generador!B42=7,33,IF(generador!B42=8,36,IF(generador!B42=9,39,IF(generador!B42=10,42,IF(generador!B42=11,45,IF(generador!B42=12,48,IF(generador!B42=13,51,IF(generador!B42=14,54,IF(generador!B42=15,57))))))))))))))),FALSE),""),"")</f>
        <v/>
      </c>
      <c r="F42" s="20" t="str">
        <f t="shared" si="1"/>
        <v/>
      </c>
      <c r="G42" s="29" t="str">
        <f t="shared" si="2"/>
        <v/>
      </c>
      <c r="H42" s="21" t="str">
        <f t="shared" ca="1" si="13"/>
        <v/>
      </c>
      <c r="I42" s="18" t="str">
        <f t="shared" si="14"/>
        <v/>
      </c>
      <c r="J42" s="18" t="str">
        <f>""</f>
        <v/>
      </c>
      <c r="K42" s="18" t="str">
        <f t="shared" si="15"/>
        <v/>
      </c>
      <c r="L42" s="18" t="str">
        <f t="shared" si="16"/>
        <v/>
      </c>
      <c r="M42" s="18" t="str">
        <f t="shared" si="17"/>
        <v/>
      </c>
      <c r="N42" s="18" t="str">
        <f t="shared" si="18"/>
        <v/>
      </c>
      <c r="O42" s="18" t="str">
        <f t="shared" si="19"/>
        <v/>
      </c>
      <c r="P42" s="18" t="str">
        <f t="shared" si="20"/>
        <v/>
      </c>
      <c r="Q42" s="18" t="str">
        <f t="shared" si="21"/>
        <v/>
      </c>
      <c r="R42" s="122" t="str">
        <f t="shared" si="9"/>
        <v/>
      </c>
      <c r="S42" s="18" t="str">
        <f t="shared" si="22"/>
        <v/>
      </c>
      <c r="T42" s="26" t="str">
        <f t="shared" si="10"/>
        <v/>
      </c>
      <c r="U42" s="18" t="str">
        <f t="shared" si="23"/>
        <v/>
      </c>
      <c r="V42" s="18" t="str">
        <f t="shared" si="24"/>
        <v/>
      </c>
      <c r="W42" s="18" t="str">
        <f>IFERROR(CONCATENATE("PAGO N° ",B42," DEL CONTRATO CPS ",V42," ENTRE ",TEXT(VLOOKUP(A42,matriz,IF(generador!B42=1,16,IF(generador!B42=2,19,IF(generador!B42=3,22,IF(generador!B42=4,25,IF(generador!B42=5,28,IF(generador!B42=6,31,IF(generador!B42=7,34,IF(generador!B42=8,37,IF(generador!B42=9,40,IF(generador!B42=10,43,IF(generador!B42=11,46,IF(generador!B42=12,49,IF(generador!B42=13,52,IF(generador!B42=14,55,IF(generador!B42=15,58))))))))))))))),FALSE),"dd/mm/yyyy")," Y ",TEXT(VLOOKUP(A42,matriz,IF(generador!B42=1,17,IF(generador!B42=2,20,IF(generador!B42=3,23,IF(generador!B42=4,26,IF(generador!B42=5,29,IF(generador!B42=6,32,IF(generador!B42=7,35,IF(generador!B42=8,38,IF(generador!B42=9,41,IF(generador!B42=10,44,IF(generador!B42=11,47,IF(generador!B42=12,50,IF(generador!B42=13,53,IF(generador!B42=14,56,IF(generador!B42=15,59))))))))))))))),FALSE),"dd/mm/yyyy")),"")</f>
        <v/>
      </c>
    </row>
    <row r="43" spans="1:23" x14ac:dyDescent="0.3">
      <c r="A43" s="15"/>
      <c r="B43" s="14"/>
      <c r="C43" s="6"/>
      <c r="D43" s="26" t="str">
        <f t="shared" si="0"/>
        <v/>
      </c>
      <c r="E43" s="19" t="str">
        <f>IFERROR(IF(A43&lt;&gt;"",VLOOKUP(A43,matriz,IF(generador!B43=1,15,IF(generador!B43=2,18,IF(generador!B43=3,21,IF(generador!B43=4,24,IF(generador!B43=5,27,IF(generador!B43=6,30,IF(generador!B43=7,33,IF(generador!B43=8,36,IF(generador!B43=9,39,IF(generador!B43=10,42,IF(generador!B43=11,45,IF(generador!B43=12,48,IF(generador!B43=13,51,IF(generador!B43=14,54,IF(generador!B43=15,57))))))))))))))),FALSE),""),"")</f>
        <v/>
      </c>
      <c r="F43" s="20" t="str">
        <f t="shared" si="1"/>
        <v/>
      </c>
      <c r="G43" s="29" t="str">
        <f t="shared" si="2"/>
        <v/>
      </c>
      <c r="H43" s="21" t="str">
        <f t="shared" ca="1" si="13"/>
        <v/>
      </c>
      <c r="I43" s="18" t="str">
        <f t="shared" si="14"/>
        <v/>
      </c>
      <c r="J43" s="18" t="str">
        <f>""</f>
        <v/>
      </c>
      <c r="K43" s="18" t="str">
        <f t="shared" si="15"/>
        <v/>
      </c>
      <c r="L43" s="18" t="str">
        <f t="shared" si="16"/>
        <v/>
      </c>
      <c r="M43" s="18" t="str">
        <f t="shared" si="17"/>
        <v/>
      </c>
      <c r="N43" s="18" t="str">
        <f t="shared" si="18"/>
        <v/>
      </c>
      <c r="O43" s="18" t="str">
        <f t="shared" si="19"/>
        <v/>
      </c>
      <c r="P43" s="18" t="str">
        <f t="shared" si="20"/>
        <v/>
      </c>
      <c r="Q43" s="18" t="str">
        <f t="shared" si="21"/>
        <v/>
      </c>
      <c r="R43" s="122" t="str">
        <f t="shared" si="9"/>
        <v/>
      </c>
      <c r="S43" s="18" t="str">
        <f t="shared" si="22"/>
        <v/>
      </c>
      <c r="T43" s="26" t="str">
        <f t="shared" si="10"/>
        <v/>
      </c>
      <c r="U43" s="18" t="str">
        <f t="shared" si="23"/>
        <v/>
      </c>
      <c r="V43" s="18" t="str">
        <f t="shared" si="24"/>
        <v/>
      </c>
      <c r="W43" s="18" t="str">
        <f>IFERROR(CONCATENATE("PAGO N° ",B43," DEL CONTRATO CPS ",V43," ENTRE ",TEXT(VLOOKUP(A43,matriz,IF(generador!B43=1,16,IF(generador!B43=2,19,IF(generador!B43=3,22,IF(generador!B43=4,25,IF(generador!B43=5,28,IF(generador!B43=6,31,IF(generador!B43=7,34,IF(generador!B43=8,37,IF(generador!B43=9,40,IF(generador!B43=10,43,IF(generador!B43=11,46,IF(generador!B43=12,49,IF(generador!B43=13,52,IF(generador!B43=14,55,IF(generador!B43=15,58))))))))))))))),FALSE),"dd/mm/yyyy")," Y ",TEXT(VLOOKUP(A43,matriz,IF(generador!B43=1,17,IF(generador!B43=2,20,IF(generador!B43=3,23,IF(generador!B43=4,26,IF(generador!B43=5,29,IF(generador!B43=6,32,IF(generador!B43=7,35,IF(generador!B43=8,38,IF(generador!B43=9,41,IF(generador!B43=10,44,IF(generador!B43=11,47,IF(generador!B43=12,50,IF(generador!B43=13,53,IF(generador!B43=14,56,IF(generador!B43=15,59))))))))))))))),FALSE),"dd/mm/yyyy")),"")</f>
        <v/>
      </c>
    </row>
    <row r="44" spans="1:23" x14ac:dyDescent="0.3">
      <c r="A44" s="15"/>
      <c r="B44" s="14"/>
      <c r="C44" s="6"/>
      <c r="D44" s="26" t="str">
        <f t="shared" si="0"/>
        <v/>
      </c>
      <c r="E44" s="19" t="str">
        <f>IFERROR(IF(A44&lt;&gt;"",VLOOKUP(A44,matriz,IF(generador!B44=1,15,IF(generador!B44=2,18,IF(generador!B44=3,21,IF(generador!B44=4,24,IF(generador!B44=5,27,IF(generador!B44=6,30,IF(generador!B44=7,33,IF(generador!B44=8,36,IF(generador!B44=9,39,IF(generador!B44=10,42,IF(generador!B44=11,45,IF(generador!B44=12,48,IF(generador!B44=13,51,IF(generador!B44=14,54,IF(generador!B44=15,57))))))))))))))),FALSE),""),"")</f>
        <v/>
      </c>
      <c r="F44" s="20" t="str">
        <f t="shared" si="1"/>
        <v/>
      </c>
      <c r="G44" s="29" t="str">
        <f t="shared" si="2"/>
        <v/>
      </c>
      <c r="H44" s="21" t="str">
        <f t="shared" ca="1" si="13"/>
        <v/>
      </c>
      <c r="I44" s="18" t="str">
        <f t="shared" si="14"/>
        <v/>
      </c>
      <c r="J44" s="18" t="str">
        <f>""</f>
        <v/>
      </c>
      <c r="K44" s="18" t="str">
        <f t="shared" si="15"/>
        <v/>
      </c>
      <c r="L44" s="18" t="str">
        <f t="shared" si="16"/>
        <v/>
      </c>
      <c r="M44" s="18" t="str">
        <f t="shared" si="17"/>
        <v/>
      </c>
      <c r="N44" s="18" t="str">
        <f t="shared" si="18"/>
        <v/>
      </c>
      <c r="O44" s="18" t="str">
        <f t="shared" si="19"/>
        <v/>
      </c>
      <c r="P44" s="18" t="str">
        <f t="shared" si="20"/>
        <v/>
      </c>
      <c r="Q44" s="18" t="str">
        <f t="shared" si="21"/>
        <v/>
      </c>
      <c r="R44" s="122" t="str">
        <f t="shared" si="9"/>
        <v/>
      </c>
      <c r="S44" s="18" t="str">
        <f t="shared" si="22"/>
        <v/>
      </c>
      <c r="T44" s="26" t="str">
        <f t="shared" si="10"/>
        <v/>
      </c>
      <c r="U44" s="18" t="str">
        <f t="shared" si="23"/>
        <v/>
      </c>
      <c r="V44" s="18" t="str">
        <f t="shared" si="24"/>
        <v/>
      </c>
      <c r="W44" s="18" t="str">
        <f>IFERROR(CONCATENATE("PAGO N° ",B44," DEL CONTRATO CPS ",V44," ENTRE ",TEXT(VLOOKUP(A44,matriz,IF(generador!B44=1,16,IF(generador!B44=2,19,IF(generador!B44=3,22,IF(generador!B44=4,25,IF(generador!B44=5,28,IF(generador!B44=6,31,IF(generador!B44=7,34,IF(generador!B44=8,37,IF(generador!B44=9,40,IF(generador!B44=10,43,IF(generador!B44=11,46,IF(generador!B44=12,49,IF(generador!B44=13,52,IF(generador!B44=14,55,IF(generador!B44=15,58))))))))))))))),FALSE),"dd/mm/yyyy")," Y ",TEXT(VLOOKUP(A44,matriz,IF(generador!B44=1,17,IF(generador!B44=2,20,IF(generador!B44=3,23,IF(generador!B44=4,26,IF(generador!B44=5,29,IF(generador!B44=6,32,IF(generador!B44=7,35,IF(generador!B44=8,38,IF(generador!B44=9,41,IF(generador!B44=10,44,IF(generador!B44=11,47,IF(generador!B44=12,50,IF(generador!B44=13,53,IF(generador!B44=14,56,IF(generador!B44=15,59))))))))))))))),FALSE),"dd/mm/yyyy")),"")</f>
        <v/>
      </c>
    </row>
    <row r="45" spans="1:23" x14ac:dyDescent="0.3">
      <c r="A45" s="15"/>
      <c r="B45" s="14"/>
      <c r="C45" s="6"/>
      <c r="D45" s="26" t="str">
        <f t="shared" si="0"/>
        <v/>
      </c>
      <c r="E45" s="19" t="str">
        <f>IFERROR(IF(A45&lt;&gt;"",VLOOKUP(A45,matriz,IF(generador!B45=1,15,IF(generador!B45=2,18,IF(generador!B45=3,21,IF(generador!B45=4,24,IF(generador!B45=5,27,IF(generador!B45=6,30,IF(generador!B45=7,33,IF(generador!B45=8,36,IF(generador!B45=9,39,IF(generador!B45=10,42,IF(generador!B45=11,45,IF(generador!B45=12,48,IF(generador!B45=13,51,IF(generador!B45=14,54,IF(generador!B45=15,57))))))))))))))),FALSE),""),"")</f>
        <v/>
      </c>
      <c r="F45" s="20" t="str">
        <f t="shared" si="1"/>
        <v/>
      </c>
      <c r="G45" s="29" t="str">
        <f t="shared" si="2"/>
        <v/>
      </c>
      <c r="H45" s="21" t="str">
        <f t="shared" ca="1" si="13"/>
        <v/>
      </c>
      <c r="I45" s="18" t="str">
        <f t="shared" si="14"/>
        <v/>
      </c>
      <c r="J45" s="18" t="str">
        <f>""</f>
        <v/>
      </c>
      <c r="K45" s="18" t="str">
        <f t="shared" si="15"/>
        <v/>
      </c>
      <c r="L45" s="18" t="str">
        <f t="shared" si="16"/>
        <v/>
      </c>
      <c r="M45" s="18" t="str">
        <f t="shared" si="17"/>
        <v/>
      </c>
      <c r="N45" s="18" t="str">
        <f t="shared" si="18"/>
        <v/>
      </c>
      <c r="O45" s="18" t="str">
        <f t="shared" si="19"/>
        <v/>
      </c>
      <c r="P45" s="18" t="str">
        <f t="shared" si="20"/>
        <v/>
      </c>
      <c r="Q45" s="18" t="str">
        <f t="shared" si="21"/>
        <v/>
      </c>
      <c r="R45" s="122" t="str">
        <f t="shared" si="9"/>
        <v/>
      </c>
      <c r="S45" s="18" t="str">
        <f t="shared" si="22"/>
        <v/>
      </c>
      <c r="T45" s="26" t="str">
        <f t="shared" si="10"/>
        <v/>
      </c>
      <c r="U45" s="18" t="str">
        <f t="shared" si="23"/>
        <v/>
      </c>
      <c r="V45" s="18" t="str">
        <f t="shared" si="24"/>
        <v/>
      </c>
      <c r="W45" s="18" t="str">
        <f>IFERROR(CONCATENATE("PAGO N° ",B45," DEL CONTRATO CPS ",V45," ENTRE ",TEXT(VLOOKUP(A45,matriz,IF(generador!B45=1,16,IF(generador!B45=2,19,IF(generador!B45=3,22,IF(generador!B45=4,25,IF(generador!B45=5,28,IF(generador!B45=6,31,IF(generador!B45=7,34,IF(generador!B45=8,37,IF(generador!B45=9,40,IF(generador!B45=10,43,IF(generador!B45=11,46,IF(generador!B45=12,49,IF(generador!B45=13,52,IF(generador!B45=14,55,IF(generador!B45=15,58))))))))))))))),FALSE),"dd/mm/yyyy")," Y ",TEXT(VLOOKUP(A45,matriz,IF(generador!B45=1,17,IF(generador!B45=2,20,IF(generador!B45=3,23,IF(generador!B45=4,26,IF(generador!B45=5,29,IF(generador!B45=6,32,IF(generador!B45=7,35,IF(generador!B45=8,38,IF(generador!B45=9,41,IF(generador!B45=10,44,IF(generador!B45=11,47,IF(generador!B45=12,50,IF(generador!B45=13,53,IF(generador!B45=14,56,IF(generador!B45=15,59))))))))))))))),FALSE),"dd/mm/yyyy")),"")</f>
        <v/>
      </c>
    </row>
    <row r="46" spans="1:23" x14ac:dyDescent="0.3">
      <c r="A46" s="15"/>
      <c r="B46" s="14"/>
      <c r="C46" s="6"/>
      <c r="D46" s="26" t="str">
        <f t="shared" si="0"/>
        <v/>
      </c>
      <c r="E46" s="19" t="str">
        <f>IFERROR(IF(A46&lt;&gt;"",VLOOKUP(A46,matriz,IF(generador!B46=1,15,IF(generador!B46=2,18,IF(generador!B46=3,21,IF(generador!B46=4,24,IF(generador!B46=5,27,IF(generador!B46=6,30,IF(generador!B46=7,33,IF(generador!B46=8,36,IF(generador!B46=9,39,IF(generador!B46=10,42,IF(generador!B46=11,45,IF(generador!B46=12,48,IF(generador!B46=13,51,IF(generador!B46=14,54,IF(generador!B46=15,57))))))))))))))),FALSE),""),"")</f>
        <v/>
      </c>
      <c r="F46" s="20" t="str">
        <f t="shared" si="1"/>
        <v/>
      </c>
      <c r="G46" s="29" t="str">
        <f t="shared" si="2"/>
        <v/>
      </c>
      <c r="H46" s="21" t="str">
        <f t="shared" ca="1" si="13"/>
        <v/>
      </c>
      <c r="I46" s="18" t="str">
        <f t="shared" si="14"/>
        <v/>
      </c>
      <c r="J46" s="18" t="str">
        <f>""</f>
        <v/>
      </c>
      <c r="K46" s="18" t="str">
        <f t="shared" si="15"/>
        <v/>
      </c>
      <c r="L46" s="18" t="str">
        <f t="shared" si="16"/>
        <v/>
      </c>
      <c r="M46" s="18" t="str">
        <f t="shared" si="17"/>
        <v/>
      </c>
      <c r="N46" s="18" t="str">
        <f t="shared" si="18"/>
        <v/>
      </c>
      <c r="O46" s="18" t="str">
        <f t="shared" si="19"/>
        <v/>
      </c>
      <c r="P46" s="18" t="str">
        <f t="shared" si="20"/>
        <v/>
      </c>
      <c r="Q46" s="18" t="str">
        <f t="shared" si="21"/>
        <v/>
      </c>
      <c r="R46" s="122" t="str">
        <f t="shared" si="9"/>
        <v/>
      </c>
      <c r="S46" s="18" t="str">
        <f t="shared" si="22"/>
        <v/>
      </c>
      <c r="T46" s="26" t="str">
        <f t="shared" si="10"/>
        <v/>
      </c>
      <c r="U46" s="18" t="str">
        <f t="shared" si="23"/>
        <v/>
      </c>
      <c r="V46" s="18" t="str">
        <f t="shared" si="24"/>
        <v/>
      </c>
      <c r="W46" s="18" t="str">
        <f>IFERROR(CONCATENATE("PAGO N° ",B46," DEL CONTRATO CPS ",V46," ENTRE ",TEXT(VLOOKUP(A46,matriz,IF(generador!B46=1,16,IF(generador!B46=2,19,IF(generador!B46=3,22,IF(generador!B46=4,25,IF(generador!B46=5,28,IF(generador!B46=6,31,IF(generador!B46=7,34,IF(generador!B46=8,37,IF(generador!B46=9,40,IF(generador!B46=10,43,IF(generador!B46=11,46,IF(generador!B46=12,49,IF(generador!B46=13,52,IF(generador!B46=14,55,IF(generador!B46=15,58))))))))))))))),FALSE),"dd/mm/yyyy")," Y ",TEXT(VLOOKUP(A46,matriz,IF(generador!B46=1,17,IF(generador!B46=2,20,IF(generador!B46=3,23,IF(generador!B46=4,26,IF(generador!B46=5,29,IF(generador!B46=6,32,IF(generador!B46=7,35,IF(generador!B46=8,38,IF(generador!B46=9,41,IF(generador!B46=10,44,IF(generador!B46=11,47,IF(generador!B46=12,50,IF(generador!B46=13,53,IF(generador!B46=14,56,IF(generador!B46=15,59))))))))))))))),FALSE),"dd/mm/yyyy")),"")</f>
        <v/>
      </c>
    </row>
    <row r="47" spans="1:23" x14ac:dyDescent="0.3">
      <c r="A47" s="15"/>
      <c r="B47" s="14"/>
      <c r="C47" s="6"/>
      <c r="D47" s="26" t="str">
        <f t="shared" si="0"/>
        <v/>
      </c>
      <c r="E47" s="19" t="str">
        <f>IFERROR(IF(A47&lt;&gt;"",VLOOKUP(A47,matriz,IF(generador!B47=1,15,IF(generador!B47=2,18,IF(generador!B47=3,21,IF(generador!B47=4,24,IF(generador!B47=5,27,IF(generador!B47=6,30,IF(generador!B47=7,33,IF(generador!B47=8,36,IF(generador!B47=9,39,IF(generador!B47=10,42,IF(generador!B47=11,45,IF(generador!B47=12,48,IF(generador!B47=13,51,IF(generador!B47=14,54,IF(generador!B47=15,57))))))))))))))),FALSE),""),"")</f>
        <v/>
      </c>
      <c r="F47" s="20" t="str">
        <f t="shared" si="1"/>
        <v/>
      </c>
      <c r="G47" s="29" t="str">
        <f t="shared" si="2"/>
        <v/>
      </c>
      <c r="H47" s="21" t="str">
        <f t="shared" ca="1" si="13"/>
        <v/>
      </c>
      <c r="I47" s="18" t="str">
        <f t="shared" si="14"/>
        <v/>
      </c>
      <c r="J47" s="18" t="str">
        <f>""</f>
        <v/>
      </c>
      <c r="K47" s="18" t="str">
        <f t="shared" si="15"/>
        <v/>
      </c>
      <c r="L47" s="18" t="str">
        <f t="shared" si="16"/>
        <v/>
      </c>
      <c r="M47" s="18" t="str">
        <f t="shared" si="17"/>
        <v/>
      </c>
      <c r="N47" s="18" t="str">
        <f t="shared" si="18"/>
        <v/>
      </c>
      <c r="O47" s="18" t="str">
        <f t="shared" si="19"/>
        <v/>
      </c>
      <c r="P47" s="18" t="str">
        <f t="shared" si="20"/>
        <v/>
      </c>
      <c r="Q47" s="18" t="str">
        <f t="shared" si="21"/>
        <v/>
      </c>
      <c r="R47" s="122" t="str">
        <f t="shared" si="9"/>
        <v/>
      </c>
      <c r="S47" s="18" t="str">
        <f t="shared" si="22"/>
        <v/>
      </c>
      <c r="T47" s="26" t="str">
        <f t="shared" si="10"/>
        <v/>
      </c>
      <c r="U47" s="18" t="str">
        <f t="shared" si="23"/>
        <v/>
      </c>
      <c r="V47" s="18" t="str">
        <f t="shared" si="24"/>
        <v/>
      </c>
      <c r="W47" s="18" t="str">
        <f>IFERROR(CONCATENATE("PAGO N° ",B47," DEL CONTRATO CPS ",V47," ENTRE ",TEXT(VLOOKUP(A47,matriz,IF(generador!B47=1,16,IF(generador!B47=2,19,IF(generador!B47=3,22,IF(generador!B47=4,25,IF(generador!B47=5,28,IF(generador!B47=6,31,IF(generador!B47=7,34,IF(generador!B47=8,37,IF(generador!B47=9,40,IF(generador!B47=10,43,IF(generador!B47=11,46,IF(generador!B47=12,49,IF(generador!B47=13,52,IF(generador!B47=14,55,IF(generador!B47=15,58))))))))))))))),FALSE),"dd/mm/yyyy")," Y ",TEXT(VLOOKUP(A47,matriz,IF(generador!B47=1,17,IF(generador!B47=2,20,IF(generador!B47=3,23,IF(generador!B47=4,26,IF(generador!B47=5,29,IF(generador!B47=6,32,IF(generador!B47=7,35,IF(generador!B47=8,38,IF(generador!B47=9,41,IF(generador!B47=10,44,IF(generador!B47=11,47,IF(generador!B47=12,50,IF(generador!B47=13,53,IF(generador!B47=14,56,IF(generador!B47=15,59))))))))))))))),FALSE),"dd/mm/yyyy")),"")</f>
        <v/>
      </c>
    </row>
    <row r="48" spans="1:23" x14ac:dyDescent="0.3">
      <c r="A48" s="15"/>
      <c r="B48" s="14"/>
      <c r="C48" s="6"/>
      <c r="D48" s="26" t="str">
        <f t="shared" si="0"/>
        <v/>
      </c>
      <c r="E48" s="19" t="str">
        <f>IFERROR(IF(A48&lt;&gt;"",VLOOKUP(A48,matriz,IF(generador!B48=1,15,IF(generador!B48=2,18,IF(generador!B48=3,21,IF(generador!B48=4,24,IF(generador!B48=5,27,IF(generador!B48=6,30,IF(generador!B48=7,33,IF(generador!B48=8,36,IF(generador!B48=9,39,IF(generador!B48=10,42,IF(generador!B48=11,45,IF(generador!B48=12,48,IF(generador!B48=13,51,IF(generador!B48=14,54,IF(generador!B48=15,57))))))))))))))),FALSE),""),"")</f>
        <v/>
      </c>
      <c r="F48" s="20" t="str">
        <f t="shared" si="1"/>
        <v/>
      </c>
      <c r="G48" s="29" t="str">
        <f t="shared" si="2"/>
        <v/>
      </c>
      <c r="H48" s="21" t="str">
        <f t="shared" ca="1" si="13"/>
        <v/>
      </c>
      <c r="I48" s="18" t="str">
        <f t="shared" si="14"/>
        <v/>
      </c>
      <c r="J48" s="18" t="str">
        <f>""</f>
        <v/>
      </c>
      <c r="K48" s="18" t="str">
        <f t="shared" si="15"/>
        <v/>
      </c>
      <c r="L48" s="18" t="str">
        <f t="shared" si="16"/>
        <v/>
      </c>
      <c r="M48" s="18" t="str">
        <f t="shared" si="17"/>
        <v/>
      </c>
      <c r="N48" s="18" t="str">
        <f t="shared" si="18"/>
        <v/>
      </c>
      <c r="O48" s="18" t="str">
        <f t="shared" si="19"/>
        <v/>
      </c>
      <c r="P48" s="18" t="str">
        <f t="shared" si="20"/>
        <v/>
      </c>
      <c r="Q48" s="18" t="str">
        <f t="shared" si="21"/>
        <v/>
      </c>
      <c r="R48" s="122" t="str">
        <f t="shared" si="9"/>
        <v/>
      </c>
      <c r="S48" s="18" t="str">
        <f t="shared" si="22"/>
        <v/>
      </c>
      <c r="T48" s="26" t="str">
        <f t="shared" si="10"/>
        <v/>
      </c>
      <c r="U48" s="18" t="str">
        <f t="shared" si="23"/>
        <v/>
      </c>
      <c r="V48" s="18" t="str">
        <f t="shared" si="24"/>
        <v/>
      </c>
      <c r="W48" s="18" t="str">
        <f>IFERROR(CONCATENATE("PAGO N° ",B48," DEL CONTRATO CPS ",V48," ENTRE ",TEXT(VLOOKUP(A48,matriz,IF(generador!B48=1,16,IF(generador!B48=2,19,IF(generador!B48=3,22,IF(generador!B48=4,25,IF(generador!B48=5,28,IF(generador!B48=6,31,IF(generador!B48=7,34,IF(generador!B48=8,37,IF(generador!B48=9,40,IF(generador!B48=10,43,IF(generador!B48=11,46,IF(generador!B48=12,49,IF(generador!B48=13,52,IF(generador!B48=14,55,IF(generador!B48=15,58))))))))))))))),FALSE),"dd/mm/yyyy")," Y ",TEXT(VLOOKUP(A48,matriz,IF(generador!B48=1,17,IF(generador!B48=2,20,IF(generador!B48=3,23,IF(generador!B48=4,26,IF(generador!B48=5,29,IF(generador!B48=6,32,IF(generador!B48=7,35,IF(generador!B48=8,38,IF(generador!B48=9,41,IF(generador!B48=10,44,IF(generador!B48=11,47,IF(generador!B48=12,50,IF(generador!B48=13,53,IF(generador!B48=14,56,IF(generador!B48=15,59))))))))))))))),FALSE),"dd/mm/yyyy")),"")</f>
        <v/>
      </c>
    </row>
    <row r="49" spans="1:23" x14ac:dyDescent="0.3">
      <c r="A49" s="15"/>
      <c r="B49" s="14"/>
      <c r="C49" s="6"/>
      <c r="D49" s="26" t="str">
        <f t="shared" si="0"/>
        <v/>
      </c>
      <c r="E49" s="19" t="str">
        <f>IFERROR(IF(A49&lt;&gt;"",VLOOKUP(A49,matriz,IF(generador!B49=1,15,IF(generador!B49=2,18,IF(generador!B49=3,21,IF(generador!B49=4,24,IF(generador!B49=5,27,IF(generador!B49=6,30,IF(generador!B49=7,33,IF(generador!B49=8,36,IF(generador!B49=9,39,IF(generador!B49=10,42,IF(generador!B49=11,45,IF(generador!B49=12,48,IF(generador!B49=13,51,IF(generador!B49=14,54,IF(generador!B49=15,57))))))))))))))),FALSE),""),"")</f>
        <v/>
      </c>
      <c r="F49" s="20" t="str">
        <f t="shared" si="1"/>
        <v/>
      </c>
      <c r="G49" s="29" t="str">
        <f t="shared" si="2"/>
        <v/>
      </c>
      <c r="H49" s="21" t="str">
        <f t="shared" ca="1" si="13"/>
        <v/>
      </c>
      <c r="I49" s="18" t="str">
        <f t="shared" si="14"/>
        <v/>
      </c>
      <c r="J49" s="18" t="str">
        <f>""</f>
        <v/>
      </c>
      <c r="K49" s="18" t="str">
        <f t="shared" si="15"/>
        <v/>
      </c>
      <c r="L49" s="18" t="str">
        <f t="shared" si="16"/>
        <v/>
      </c>
      <c r="M49" s="18" t="str">
        <f t="shared" si="17"/>
        <v/>
      </c>
      <c r="N49" s="18" t="str">
        <f t="shared" si="18"/>
        <v/>
      </c>
      <c r="O49" s="18" t="str">
        <f t="shared" si="19"/>
        <v/>
      </c>
      <c r="P49" s="18" t="str">
        <f t="shared" si="20"/>
        <v/>
      </c>
      <c r="Q49" s="18" t="str">
        <f t="shared" si="21"/>
        <v/>
      </c>
      <c r="R49" s="122" t="str">
        <f t="shared" si="9"/>
        <v/>
      </c>
      <c r="S49" s="18" t="str">
        <f t="shared" si="22"/>
        <v/>
      </c>
      <c r="T49" s="26" t="str">
        <f t="shared" si="10"/>
        <v/>
      </c>
      <c r="U49" s="18" t="str">
        <f t="shared" si="23"/>
        <v/>
      </c>
      <c r="V49" s="18" t="str">
        <f t="shared" si="24"/>
        <v/>
      </c>
      <c r="W49" s="18" t="str">
        <f>IFERROR(CONCATENATE("PAGO N° ",B49," DEL CONTRATO CPS ",V49," ENTRE ",TEXT(VLOOKUP(A49,matriz,IF(generador!B49=1,16,IF(generador!B49=2,19,IF(generador!B49=3,22,IF(generador!B49=4,25,IF(generador!B49=5,28,IF(generador!B49=6,31,IF(generador!B49=7,34,IF(generador!B49=8,37,IF(generador!B49=9,40,IF(generador!B49=10,43,IF(generador!B49=11,46,IF(generador!B49=12,49,IF(generador!B49=13,52,IF(generador!B49=14,55,IF(generador!B49=15,58))))))))))))))),FALSE),"dd/mm/yyyy")," Y ",TEXT(VLOOKUP(A49,matriz,IF(generador!B49=1,17,IF(generador!B49=2,20,IF(generador!B49=3,23,IF(generador!B49=4,26,IF(generador!B49=5,29,IF(generador!B49=6,32,IF(generador!B49=7,35,IF(generador!B49=8,38,IF(generador!B49=9,41,IF(generador!B49=10,44,IF(generador!B49=11,47,IF(generador!B49=12,50,IF(generador!B49=13,53,IF(generador!B49=14,56,IF(generador!B49=15,59))))))))))))))),FALSE),"dd/mm/yyyy")),"")</f>
        <v/>
      </c>
    </row>
    <row r="50" spans="1:23" x14ac:dyDescent="0.3">
      <c r="A50" s="15"/>
      <c r="B50" s="14"/>
      <c r="C50" s="6"/>
      <c r="D50" s="26" t="str">
        <f t="shared" si="0"/>
        <v/>
      </c>
      <c r="E50" s="19" t="str">
        <f>IFERROR(IF(A50&lt;&gt;"",VLOOKUP(A50,matriz,IF(generador!B50=1,15,IF(generador!B50=2,18,IF(generador!B50=3,21,IF(generador!B50=4,24,IF(generador!B50=5,27,IF(generador!B50=6,30,IF(generador!B50=7,33,IF(generador!B50=8,36,IF(generador!B50=9,39,IF(generador!B50=10,42,IF(generador!B50=11,45,IF(generador!B50=12,48,IF(generador!B50=13,51,IF(generador!B50=14,54,IF(generador!B50=15,57))))))))))))))),FALSE),""),"")</f>
        <v/>
      </c>
      <c r="F50" s="20" t="str">
        <f t="shared" si="1"/>
        <v/>
      </c>
      <c r="G50" s="29" t="str">
        <f t="shared" si="2"/>
        <v/>
      </c>
      <c r="H50" s="21" t="str">
        <f t="shared" ca="1" si="13"/>
        <v/>
      </c>
      <c r="I50" s="18" t="str">
        <f t="shared" si="14"/>
        <v/>
      </c>
      <c r="J50" s="18" t="str">
        <f>""</f>
        <v/>
      </c>
      <c r="K50" s="18" t="str">
        <f t="shared" si="15"/>
        <v/>
      </c>
      <c r="L50" s="18" t="str">
        <f t="shared" si="16"/>
        <v/>
      </c>
      <c r="M50" s="18" t="str">
        <f t="shared" si="17"/>
        <v/>
      </c>
      <c r="N50" s="18" t="str">
        <f t="shared" si="18"/>
        <v/>
      </c>
      <c r="O50" s="18" t="str">
        <f t="shared" si="19"/>
        <v/>
      </c>
      <c r="P50" s="18" t="str">
        <f t="shared" si="20"/>
        <v/>
      </c>
      <c r="Q50" s="18" t="str">
        <f t="shared" si="21"/>
        <v/>
      </c>
      <c r="R50" s="122" t="str">
        <f t="shared" si="9"/>
        <v/>
      </c>
      <c r="S50" s="18" t="str">
        <f t="shared" si="22"/>
        <v/>
      </c>
      <c r="T50" s="26" t="str">
        <f t="shared" si="10"/>
        <v/>
      </c>
      <c r="U50" s="18" t="str">
        <f t="shared" si="23"/>
        <v/>
      </c>
      <c r="V50" s="18" t="str">
        <f t="shared" si="24"/>
        <v/>
      </c>
      <c r="W50" s="18" t="str">
        <f>IFERROR(CONCATENATE("PAGO N° ",B50," DEL CONTRATO CPS ",V50," ENTRE ",TEXT(VLOOKUP(A50,matriz,IF(generador!B50=1,16,IF(generador!B50=2,19,IF(generador!B50=3,22,IF(generador!B50=4,25,IF(generador!B50=5,28,IF(generador!B50=6,31,IF(generador!B50=7,34,IF(generador!B50=8,37,IF(generador!B50=9,40,IF(generador!B50=10,43,IF(generador!B50=11,46,IF(generador!B50=12,49,IF(generador!B50=13,52,IF(generador!B50=14,55,IF(generador!B50=15,58))))))))))))))),FALSE),"dd/mm/yyyy")," Y ",TEXT(VLOOKUP(A50,matriz,IF(generador!B50=1,17,IF(generador!B50=2,20,IF(generador!B50=3,23,IF(generador!B50=4,26,IF(generador!B50=5,29,IF(generador!B50=6,32,IF(generador!B50=7,35,IF(generador!B50=8,38,IF(generador!B50=9,41,IF(generador!B50=10,44,IF(generador!B50=11,47,IF(generador!B50=12,50,IF(generador!B50=13,53,IF(generador!B50=14,56,IF(generador!B50=15,59))))))))))))))),FALSE),"dd/mm/yyyy")),"")</f>
        <v/>
      </c>
    </row>
    <row r="51" spans="1:23" x14ac:dyDescent="0.3">
      <c r="A51" s="15"/>
      <c r="B51" s="14"/>
      <c r="C51" s="6"/>
      <c r="D51" s="26" t="str">
        <f t="shared" si="0"/>
        <v/>
      </c>
      <c r="E51" s="19" t="str">
        <f>IFERROR(IF(A51&lt;&gt;"",VLOOKUP(A51,matriz,IF(generador!B51=1,15,IF(generador!B51=2,18,IF(generador!B51=3,21,IF(generador!B51=4,24,IF(generador!B51=5,27,IF(generador!B51=6,30,IF(generador!B51=7,33,IF(generador!B51=8,36,IF(generador!B51=9,39,IF(generador!B51=10,42,IF(generador!B51=11,45,IF(generador!B51=12,48,IF(generador!B51=13,51,IF(generador!B51=14,54,IF(generador!B51=15,57))))))))))))))),FALSE),""),"")</f>
        <v/>
      </c>
      <c r="F51" s="20" t="str">
        <f t="shared" si="1"/>
        <v/>
      </c>
      <c r="G51" s="29" t="str">
        <f t="shared" si="2"/>
        <v/>
      </c>
      <c r="H51" s="21" t="str">
        <f t="shared" ca="1" si="13"/>
        <v/>
      </c>
      <c r="I51" s="18" t="str">
        <f t="shared" si="14"/>
        <v/>
      </c>
      <c r="J51" s="18" t="str">
        <f>""</f>
        <v/>
      </c>
      <c r="K51" s="18" t="str">
        <f t="shared" si="15"/>
        <v/>
      </c>
      <c r="L51" s="18" t="str">
        <f t="shared" si="16"/>
        <v/>
      </c>
      <c r="M51" s="18" t="str">
        <f t="shared" si="17"/>
        <v/>
      </c>
      <c r="N51" s="18" t="str">
        <f t="shared" si="18"/>
        <v/>
      </c>
      <c r="O51" s="18" t="str">
        <f t="shared" si="19"/>
        <v/>
      </c>
      <c r="P51" s="18" t="str">
        <f t="shared" si="20"/>
        <v/>
      </c>
      <c r="Q51" s="18" t="str">
        <f t="shared" si="21"/>
        <v/>
      </c>
      <c r="R51" s="122" t="str">
        <f t="shared" si="9"/>
        <v/>
      </c>
      <c r="S51" s="18" t="str">
        <f t="shared" si="22"/>
        <v/>
      </c>
      <c r="T51" s="26" t="str">
        <f t="shared" si="10"/>
        <v/>
      </c>
      <c r="U51" s="18" t="str">
        <f t="shared" si="23"/>
        <v/>
      </c>
      <c r="V51" s="18" t="str">
        <f t="shared" si="24"/>
        <v/>
      </c>
      <c r="W51" s="18" t="str">
        <f>IFERROR(CONCATENATE("PAGO N° ",B51," DEL CONTRATO CPS ",V51," ENTRE ",TEXT(VLOOKUP(A51,matriz,IF(generador!B51=1,16,IF(generador!B51=2,19,IF(generador!B51=3,22,IF(generador!B51=4,25,IF(generador!B51=5,28,IF(generador!B51=6,31,IF(generador!B51=7,34,IF(generador!B51=8,37,IF(generador!B51=9,40,IF(generador!B51=10,43,IF(generador!B51=11,46,IF(generador!B51=12,49,IF(generador!B51=13,52,IF(generador!B51=14,55,IF(generador!B51=15,58))))))))))))))),FALSE),"dd/mm/yyyy")," Y ",TEXT(VLOOKUP(A51,matriz,IF(generador!B51=1,17,IF(generador!B51=2,20,IF(generador!B51=3,23,IF(generador!B51=4,26,IF(generador!B51=5,29,IF(generador!B51=6,32,IF(generador!B51=7,35,IF(generador!B51=8,38,IF(generador!B51=9,41,IF(generador!B51=10,44,IF(generador!B51=11,47,IF(generador!B51=12,50,IF(generador!B51=13,53,IF(generador!B51=14,56,IF(generador!B51=15,59))))))))))))))),FALSE),"dd/mm/yyyy")),"")</f>
        <v/>
      </c>
    </row>
    <row r="52" spans="1:23" x14ac:dyDescent="0.3">
      <c r="A52" s="15"/>
      <c r="B52" s="14"/>
      <c r="C52" s="6"/>
      <c r="D52" s="26" t="str">
        <f t="shared" si="0"/>
        <v/>
      </c>
      <c r="E52" s="19" t="str">
        <f>IFERROR(IF(A52&lt;&gt;"",VLOOKUP(A52,matriz,IF(generador!B52=1,15,IF(generador!B52=2,18,IF(generador!B52=3,21,IF(generador!B52=4,24,IF(generador!B52=5,27,IF(generador!B52=6,30,IF(generador!B52=7,33,IF(generador!B52=8,36,IF(generador!B52=9,39,IF(generador!B52=10,42,IF(generador!B52=11,45,IF(generador!B52=12,48,IF(generador!B52=13,51,IF(generador!B52=14,54,IF(generador!B52=15,57))))))))))))))),FALSE),""),"")</f>
        <v/>
      </c>
      <c r="F52" s="20" t="str">
        <f t="shared" si="1"/>
        <v/>
      </c>
      <c r="G52" s="29" t="str">
        <f t="shared" si="2"/>
        <v/>
      </c>
      <c r="H52" s="21" t="str">
        <f t="shared" ca="1" si="13"/>
        <v/>
      </c>
      <c r="I52" s="18" t="str">
        <f t="shared" si="14"/>
        <v/>
      </c>
      <c r="J52" s="18" t="str">
        <f>""</f>
        <v/>
      </c>
      <c r="K52" s="18" t="str">
        <f t="shared" si="15"/>
        <v/>
      </c>
      <c r="L52" s="18" t="str">
        <f t="shared" si="16"/>
        <v/>
      </c>
      <c r="M52" s="18" t="str">
        <f t="shared" si="17"/>
        <v/>
      </c>
      <c r="N52" s="18" t="str">
        <f t="shared" si="18"/>
        <v/>
      </c>
      <c r="O52" s="18" t="str">
        <f t="shared" si="19"/>
        <v/>
      </c>
      <c r="P52" s="18" t="str">
        <f t="shared" si="20"/>
        <v/>
      </c>
      <c r="Q52" s="18" t="str">
        <f t="shared" si="21"/>
        <v/>
      </c>
      <c r="R52" s="122" t="str">
        <f t="shared" si="9"/>
        <v/>
      </c>
      <c r="S52" s="18" t="str">
        <f t="shared" si="22"/>
        <v/>
      </c>
      <c r="T52" s="26" t="str">
        <f t="shared" si="10"/>
        <v/>
      </c>
      <c r="U52" s="18" t="str">
        <f t="shared" si="23"/>
        <v/>
      </c>
      <c r="V52" s="18" t="str">
        <f t="shared" si="24"/>
        <v/>
      </c>
      <c r="W52" s="18" t="str">
        <f>IFERROR(CONCATENATE("PAGO N° ",B52," DEL CONTRATO CPS ",V52," ENTRE ",TEXT(VLOOKUP(A52,matriz,IF(generador!B52=1,16,IF(generador!B52=2,19,IF(generador!B52=3,22,IF(generador!B52=4,25,IF(generador!B52=5,28,IF(generador!B52=6,31,IF(generador!B52=7,34,IF(generador!B52=8,37,IF(generador!B52=9,40,IF(generador!B52=10,43,IF(generador!B52=11,46,IF(generador!B52=12,49,IF(generador!B52=13,52,IF(generador!B52=14,55,IF(generador!B52=15,58))))))))))))))),FALSE),"dd/mm/yyyy")," Y ",TEXT(VLOOKUP(A52,matriz,IF(generador!B52=1,17,IF(generador!B52=2,20,IF(generador!B52=3,23,IF(generador!B52=4,26,IF(generador!B52=5,29,IF(generador!B52=6,32,IF(generador!B52=7,35,IF(generador!B52=8,38,IF(generador!B52=9,41,IF(generador!B52=10,44,IF(generador!B52=11,47,IF(generador!B52=12,50,IF(generador!B52=13,53,IF(generador!B52=14,56,IF(generador!B52=15,59))))))))))))))),FALSE),"dd/mm/yyyy")),"")</f>
        <v/>
      </c>
    </row>
    <row r="53" spans="1:23" x14ac:dyDescent="0.3">
      <c r="A53" s="15"/>
      <c r="B53" s="14"/>
      <c r="C53" s="6"/>
      <c r="D53" s="26" t="str">
        <f t="shared" si="0"/>
        <v/>
      </c>
      <c r="E53" s="19" t="str">
        <f>IFERROR(IF(A53&lt;&gt;"",VLOOKUP(A53,matriz,IF(generador!B53=1,15,IF(generador!B53=2,18,IF(generador!B53=3,21,IF(generador!B53=4,24,IF(generador!B53=5,27,IF(generador!B53=6,30,IF(generador!B53=7,33,IF(generador!B53=8,36,IF(generador!B53=9,39,IF(generador!B53=10,42,IF(generador!B53=11,45,IF(generador!B53=12,48,IF(generador!B53=13,51,IF(generador!B53=14,54,IF(generador!B53=15,57))))))))))))))),FALSE),""),"")</f>
        <v/>
      </c>
      <c r="F53" s="20" t="str">
        <f t="shared" si="1"/>
        <v/>
      </c>
      <c r="G53" s="29" t="str">
        <f t="shared" si="2"/>
        <v/>
      </c>
      <c r="H53" s="21" t="str">
        <f t="shared" ca="1" si="13"/>
        <v/>
      </c>
      <c r="I53" s="18" t="str">
        <f t="shared" si="14"/>
        <v/>
      </c>
      <c r="J53" s="18" t="str">
        <f>""</f>
        <v/>
      </c>
      <c r="K53" s="18" t="str">
        <f t="shared" si="15"/>
        <v/>
      </c>
      <c r="L53" s="18" t="str">
        <f t="shared" si="16"/>
        <v/>
      </c>
      <c r="M53" s="18" t="str">
        <f t="shared" si="17"/>
        <v/>
      </c>
      <c r="N53" s="18" t="str">
        <f t="shared" si="18"/>
        <v/>
      </c>
      <c r="O53" s="18" t="str">
        <f t="shared" si="19"/>
        <v/>
      </c>
      <c r="P53" s="18" t="str">
        <f t="shared" si="20"/>
        <v/>
      </c>
      <c r="Q53" s="18" t="str">
        <f t="shared" si="21"/>
        <v/>
      </c>
      <c r="R53" s="122" t="str">
        <f t="shared" si="9"/>
        <v/>
      </c>
      <c r="S53" s="18" t="str">
        <f t="shared" si="22"/>
        <v/>
      </c>
      <c r="T53" s="26" t="str">
        <f t="shared" si="10"/>
        <v/>
      </c>
      <c r="U53" s="18" t="str">
        <f t="shared" si="23"/>
        <v/>
      </c>
      <c r="V53" s="18" t="str">
        <f t="shared" si="24"/>
        <v/>
      </c>
      <c r="W53" s="18" t="str">
        <f>IFERROR(CONCATENATE("PAGO N° ",B53," DEL CONTRATO CPS ",V53," ENTRE ",TEXT(VLOOKUP(A53,matriz,IF(generador!B53=1,16,IF(generador!B53=2,19,IF(generador!B53=3,22,IF(generador!B53=4,25,IF(generador!B53=5,28,IF(generador!B53=6,31,IF(generador!B53=7,34,IF(generador!B53=8,37,IF(generador!B53=9,40,IF(generador!B53=10,43,IF(generador!B53=11,46,IF(generador!B53=12,49,IF(generador!B53=13,52,IF(generador!B53=14,55,IF(generador!B53=15,58))))))))))))))),FALSE),"dd/mm/yyyy")," Y ",TEXT(VLOOKUP(A53,matriz,IF(generador!B53=1,17,IF(generador!B53=2,20,IF(generador!B53=3,23,IF(generador!B53=4,26,IF(generador!B53=5,29,IF(generador!B53=6,32,IF(generador!B53=7,35,IF(generador!B53=8,38,IF(generador!B53=9,41,IF(generador!B53=10,44,IF(generador!B53=11,47,IF(generador!B53=12,50,IF(generador!B53=13,53,IF(generador!B53=14,56,IF(generador!B53=15,59))))))))))))))),FALSE),"dd/mm/yyyy")),"")</f>
        <v/>
      </c>
    </row>
    <row r="54" spans="1:23" x14ac:dyDescent="0.3">
      <c r="A54" s="15"/>
      <c r="B54" s="14"/>
      <c r="C54" s="6"/>
      <c r="D54" s="26" t="str">
        <f t="shared" si="0"/>
        <v/>
      </c>
      <c r="E54" s="19" t="str">
        <f>IFERROR(IF(A54&lt;&gt;"",VLOOKUP(A54,matriz,IF(generador!B54=1,15,IF(generador!B54=2,18,IF(generador!B54=3,21,IF(generador!B54=4,24,IF(generador!B54=5,27,IF(generador!B54=6,30,IF(generador!B54=7,33,IF(generador!B54=8,36,IF(generador!B54=9,39,IF(generador!B54=10,42,IF(generador!B54=11,45,IF(generador!B54=12,48,IF(generador!B54=13,51,IF(generador!B54=14,54,IF(generador!B54=15,57))))))))))))))),FALSE),""),"")</f>
        <v/>
      </c>
      <c r="F54" s="20" t="str">
        <f t="shared" si="1"/>
        <v/>
      </c>
      <c r="G54" s="29" t="str">
        <f t="shared" si="2"/>
        <v/>
      </c>
      <c r="H54" s="21" t="str">
        <f t="shared" ca="1" si="13"/>
        <v/>
      </c>
      <c r="I54" s="18" t="str">
        <f t="shared" si="14"/>
        <v/>
      </c>
      <c r="J54" s="18" t="str">
        <f>""</f>
        <v/>
      </c>
      <c r="K54" s="18" t="str">
        <f t="shared" si="15"/>
        <v/>
      </c>
      <c r="L54" s="18" t="str">
        <f t="shared" si="16"/>
        <v/>
      </c>
      <c r="M54" s="18" t="str">
        <f t="shared" si="17"/>
        <v/>
      </c>
      <c r="N54" s="18" t="str">
        <f t="shared" si="18"/>
        <v/>
      </c>
      <c r="O54" s="18" t="str">
        <f t="shared" si="19"/>
        <v/>
      </c>
      <c r="P54" s="18" t="str">
        <f t="shared" si="20"/>
        <v/>
      </c>
      <c r="Q54" s="18" t="str">
        <f t="shared" si="21"/>
        <v/>
      </c>
      <c r="R54" s="122" t="str">
        <f t="shared" si="9"/>
        <v/>
      </c>
      <c r="S54" s="18" t="str">
        <f t="shared" si="22"/>
        <v/>
      </c>
      <c r="T54" s="26" t="str">
        <f t="shared" si="10"/>
        <v/>
      </c>
      <c r="U54" s="18" t="str">
        <f t="shared" si="23"/>
        <v/>
      </c>
      <c r="V54" s="18" t="str">
        <f t="shared" si="24"/>
        <v/>
      </c>
      <c r="W54" s="18" t="str">
        <f>IFERROR(CONCATENATE("PAGO N° ",B54," DEL CONTRATO CPS ",V54," ENTRE ",TEXT(VLOOKUP(A54,matriz,IF(generador!B54=1,16,IF(generador!B54=2,19,IF(generador!B54=3,22,IF(generador!B54=4,25,IF(generador!B54=5,28,IF(generador!B54=6,31,IF(generador!B54=7,34,IF(generador!B54=8,37,IF(generador!B54=9,40,IF(generador!B54=10,43,IF(generador!B54=11,46,IF(generador!B54=12,49,IF(generador!B54=13,52,IF(generador!B54=14,55,IF(generador!B54=15,58))))))))))))))),FALSE),"dd/mm/yyyy")," Y ",TEXT(VLOOKUP(A54,matriz,IF(generador!B54=1,17,IF(generador!B54=2,20,IF(generador!B54=3,23,IF(generador!B54=4,26,IF(generador!B54=5,29,IF(generador!B54=6,32,IF(generador!B54=7,35,IF(generador!B54=8,38,IF(generador!B54=9,41,IF(generador!B54=10,44,IF(generador!B54=11,47,IF(generador!B54=12,50,IF(generador!B54=13,53,IF(generador!B54=14,56,IF(generador!B54=15,59))))))))))))))),FALSE),"dd/mm/yyyy")),"")</f>
        <v/>
      </c>
    </row>
    <row r="55" spans="1:23" x14ac:dyDescent="0.3">
      <c r="A55" s="15"/>
      <c r="B55" s="14"/>
      <c r="C55" s="6"/>
      <c r="D55" s="26" t="str">
        <f t="shared" si="0"/>
        <v/>
      </c>
      <c r="E55" s="19" t="str">
        <f>IFERROR(IF(A55&lt;&gt;"",VLOOKUP(A55,matriz,IF(generador!B55=1,15,IF(generador!B55=2,18,IF(generador!B55=3,21,IF(generador!B55=4,24,IF(generador!B55=5,27,IF(generador!B55=6,30,IF(generador!B55=7,33,IF(generador!B55=8,36,IF(generador!B55=9,39,IF(generador!B55=10,42,IF(generador!B55=11,45,IF(generador!B55=12,48,IF(generador!B55=13,51,IF(generador!B55=14,54,IF(generador!B55=15,57))))))))))))))),FALSE),""),"")</f>
        <v/>
      </c>
      <c r="F55" s="20" t="str">
        <f t="shared" si="1"/>
        <v/>
      </c>
      <c r="G55" s="29" t="str">
        <f t="shared" si="2"/>
        <v/>
      </c>
      <c r="H55" s="21" t="str">
        <f t="shared" ca="1" si="13"/>
        <v/>
      </c>
      <c r="I55" s="18" t="str">
        <f t="shared" si="14"/>
        <v/>
      </c>
      <c r="J55" s="18" t="str">
        <f>""</f>
        <v/>
      </c>
      <c r="K55" s="18" t="str">
        <f t="shared" si="15"/>
        <v/>
      </c>
      <c r="L55" s="18" t="str">
        <f t="shared" si="16"/>
        <v/>
      </c>
      <c r="M55" s="18" t="str">
        <f t="shared" si="17"/>
        <v/>
      </c>
      <c r="N55" s="18" t="str">
        <f t="shared" si="18"/>
        <v/>
      </c>
      <c r="O55" s="18" t="str">
        <f t="shared" si="19"/>
        <v/>
      </c>
      <c r="P55" s="18" t="str">
        <f t="shared" si="20"/>
        <v/>
      </c>
      <c r="Q55" s="18" t="str">
        <f t="shared" si="21"/>
        <v/>
      </c>
      <c r="R55" s="122" t="str">
        <f t="shared" si="9"/>
        <v/>
      </c>
      <c r="S55" s="18" t="str">
        <f t="shared" si="22"/>
        <v/>
      </c>
      <c r="T55" s="26" t="str">
        <f t="shared" si="10"/>
        <v/>
      </c>
      <c r="U55" s="18" t="str">
        <f t="shared" si="23"/>
        <v/>
      </c>
      <c r="V55" s="18" t="str">
        <f t="shared" si="24"/>
        <v/>
      </c>
      <c r="W55" s="18" t="str">
        <f>IFERROR(CONCATENATE("PAGO N° ",B55," DEL CONTRATO CPS ",V55," ENTRE ",TEXT(VLOOKUP(A55,matriz,IF(generador!B55=1,16,IF(generador!B55=2,19,IF(generador!B55=3,22,IF(generador!B55=4,25,IF(generador!B55=5,28,IF(generador!B55=6,31,IF(generador!B55=7,34,IF(generador!B55=8,37,IF(generador!B55=9,40,IF(generador!B55=10,43,IF(generador!B55=11,46,IF(generador!B55=12,49,IF(generador!B55=13,52,IF(generador!B55=14,55,IF(generador!B55=15,58))))))))))))))),FALSE),"dd/mm/yyyy")," Y ",TEXT(VLOOKUP(A55,matriz,IF(generador!B55=1,17,IF(generador!B55=2,20,IF(generador!B55=3,23,IF(generador!B55=4,26,IF(generador!B55=5,29,IF(generador!B55=6,32,IF(generador!B55=7,35,IF(generador!B55=8,38,IF(generador!B55=9,41,IF(generador!B55=10,44,IF(generador!B55=11,47,IF(generador!B55=12,50,IF(generador!B55=13,53,IF(generador!B55=14,56,IF(generador!B55=15,59))))))))))))))),FALSE),"dd/mm/yyyy")),"")</f>
        <v/>
      </c>
    </row>
    <row r="56" spans="1:23" x14ac:dyDescent="0.3">
      <c r="A56" s="15"/>
      <c r="B56" s="14"/>
      <c r="C56" s="6"/>
      <c r="D56" s="26" t="str">
        <f t="shared" si="0"/>
        <v/>
      </c>
      <c r="E56" s="19" t="str">
        <f>IFERROR(IF(A56&lt;&gt;"",VLOOKUP(A56,matriz,IF(generador!B56=1,15,IF(generador!B56=2,18,IF(generador!B56=3,21,IF(generador!B56=4,24,IF(generador!B56=5,27,IF(generador!B56=6,30,IF(generador!B56=7,33,IF(generador!B56=8,36,IF(generador!B56=9,39,IF(generador!B56=10,42,IF(generador!B56=11,45,IF(generador!B56=12,48,IF(generador!B56=13,51,IF(generador!B56=14,54,IF(generador!B56=15,57))))))))))))))),FALSE),""),"")</f>
        <v/>
      </c>
      <c r="F56" s="20" t="str">
        <f t="shared" si="1"/>
        <v/>
      </c>
      <c r="G56" s="29" t="str">
        <f t="shared" si="2"/>
        <v/>
      </c>
      <c r="H56" s="21" t="str">
        <f t="shared" ca="1" si="13"/>
        <v/>
      </c>
      <c r="I56" s="18" t="str">
        <f t="shared" si="14"/>
        <v/>
      </c>
      <c r="J56" s="18" t="str">
        <f>""</f>
        <v/>
      </c>
      <c r="K56" s="18" t="str">
        <f t="shared" si="15"/>
        <v/>
      </c>
      <c r="L56" s="18" t="str">
        <f t="shared" si="16"/>
        <v/>
      </c>
      <c r="M56" s="18" t="str">
        <f t="shared" si="17"/>
        <v/>
      </c>
      <c r="N56" s="18" t="str">
        <f t="shared" si="18"/>
        <v/>
      </c>
      <c r="O56" s="18" t="str">
        <f t="shared" si="19"/>
        <v/>
      </c>
      <c r="P56" s="18" t="str">
        <f t="shared" si="20"/>
        <v/>
      </c>
      <c r="Q56" s="18" t="str">
        <f t="shared" si="21"/>
        <v/>
      </c>
      <c r="R56" s="122" t="str">
        <f t="shared" si="9"/>
        <v/>
      </c>
      <c r="S56" s="18" t="str">
        <f t="shared" si="22"/>
        <v/>
      </c>
      <c r="T56" s="26" t="str">
        <f t="shared" si="10"/>
        <v/>
      </c>
      <c r="U56" s="18" t="str">
        <f t="shared" si="23"/>
        <v/>
      </c>
      <c r="V56" s="18" t="str">
        <f t="shared" si="24"/>
        <v/>
      </c>
      <c r="W56" s="18" t="str">
        <f>IFERROR(CONCATENATE("PAGO N° ",B56," DEL CONTRATO CPS ",V56," ENTRE ",TEXT(VLOOKUP(A56,matriz,IF(generador!B56=1,16,IF(generador!B56=2,19,IF(generador!B56=3,22,IF(generador!B56=4,25,IF(generador!B56=5,28,IF(generador!B56=6,31,IF(generador!B56=7,34,IF(generador!B56=8,37,IF(generador!B56=9,40,IF(generador!B56=10,43,IF(generador!B56=11,46,IF(generador!B56=12,49,IF(generador!B56=13,52,IF(generador!B56=14,55,IF(generador!B56=15,58))))))))))))))),FALSE),"dd/mm/yyyy")," Y ",TEXT(VLOOKUP(A56,matriz,IF(generador!B56=1,17,IF(generador!B56=2,20,IF(generador!B56=3,23,IF(generador!B56=4,26,IF(generador!B56=5,29,IF(generador!B56=6,32,IF(generador!B56=7,35,IF(generador!B56=8,38,IF(generador!B56=9,41,IF(generador!B56=10,44,IF(generador!B56=11,47,IF(generador!B56=12,50,IF(generador!B56=13,53,IF(generador!B56=14,56,IF(generador!B56=15,59))))))))))))))),FALSE),"dd/mm/yyyy")),"")</f>
        <v/>
      </c>
    </row>
    <row r="57" spans="1:23" x14ac:dyDescent="0.3">
      <c r="A57" s="15"/>
      <c r="B57" s="14"/>
      <c r="C57" s="6"/>
      <c r="D57" s="26" t="str">
        <f t="shared" si="0"/>
        <v/>
      </c>
      <c r="E57" s="19" t="str">
        <f>IFERROR(IF(A57&lt;&gt;"",VLOOKUP(A57,matriz,IF(generador!B57=1,15,IF(generador!B57=2,18,IF(generador!B57=3,21,IF(generador!B57=4,24,IF(generador!B57=5,27,IF(generador!B57=6,30,IF(generador!B57=7,33,IF(generador!B57=8,36,IF(generador!B57=9,39,IF(generador!B57=10,42,IF(generador!B57=11,45,IF(generador!B57=12,48,IF(generador!B57=13,51,IF(generador!B57=14,54,IF(generador!B57=15,57))))))))))))))),FALSE),""),"")</f>
        <v/>
      </c>
      <c r="F57" s="20" t="str">
        <f t="shared" si="1"/>
        <v/>
      </c>
      <c r="G57" s="29" t="str">
        <f t="shared" si="2"/>
        <v/>
      </c>
      <c r="H57" s="21" t="str">
        <f t="shared" ca="1" si="13"/>
        <v/>
      </c>
      <c r="I57" s="18" t="str">
        <f t="shared" si="14"/>
        <v/>
      </c>
      <c r="J57" s="18" t="str">
        <f>""</f>
        <v/>
      </c>
      <c r="K57" s="18" t="str">
        <f t="shared" si="15"/>
        <v/>
      </c>
      <c r="L57" s="18" t="str">
        <f t="shared" si="16"/>
        <v/>
      </c>
      <c r="M57" s="18" t="str">
        <f t="shared" si="17"/>
        <v/>
      </c>
      <c r="N57" s="18" t="str">
        <f t="shared" si="18"/>
        <v/>
      </c>
      <c r="O57" s="18" t="str">
        <f t="shared" si="19"/>
        <v/>
      </c>
      <c r="P57" s="18" t="str">
        <f t="shared" si="20"/>
        <v/>
      </c>
      <c r="Q57" s="18" t="str">
        <f t="shared" si="21"/>
        <v/>
      </c>
      <c r="R57" s="122" t="str">
        <f t="shared" si="9"/>
        <v/>
      </c>
      <c r="S57" s="18" t="str">
        <f t="shared" si="22"/>
        <v/>
      </c>
      <c r="T57" s="26" t="str">
        <f t="shared" si="10"/>
        <v/>
      </c>
      <c r="U57" s="18" t="str">
        <f t="shared" si="23"/>
        <v/>
      </c>
      <c r="V57" s="18" t="str">
        <f t="shared" si="24"/>
        <v/>
      </c>
      <c r="W57" s="18" t="str">
        <f>IFERROR(CONCATENATE("PAGO N° ",B57," DEL CONTRATO CPS ",V57," ENTRE ",TEXT(VLOOKUP(A57,matriz,IF(generador!B57=1,16,IF(generador!B57=2,19,IF(generador!B57=3,22,IF(generador!B57=4,25,IF(generador!B57=5,28,IF(generador!B57=6,31,IF(generador!B57=7,34,IF(generador!B57=8,37,IF(generador!B57=9,40,IF(generador!B57=10,43,IF(generador!B57=11,46,IF(generador!B57=12,49,IF(generador!B57=13,52,IF(generador!B57=14,55,IF(generador!B57=15,58))))))))))))))),FALSE),"dd/mm/yyyy")," Y ",TEXT(VLOOKUP(A57,matriz,IF(generador!B57=1,17,IF(generador!B57=2,20,IF(generador!B57=3,23,IF(generador!B57=4,26,IF(generador!B57=5,29,IF(generador!B57=6,32,IF(generador!B57=7,35,IF(generador!B57=8,38,IF(generador!B57=9,41,IF(generador!B57=10,44,IF(generador!B57=11,47,IF(generador!B57=12,50,IF(generador!B57=13,53,IF(generador!B57=14,56,IF(generador!B57=15,59))))))))))))))),FALSE),"dd/mm/yyyy")),"")</f>
        <v/>
      </c>
    </row>
    <row r="58" spans="1:23" x14ac:dyDescent="0.3">
      <c r="A58" s="15"/>
      <c r="B58" s="14"/>
      <c r="C58" s="6"/>
      <c r="D58" s="26" t="str">
        <f t="shared" si="0"/>
        <v/>
      </c>
      <c r="E58" s="19" t="str">
        <f>IFERROR(IF(A58&lt;&gt;"",VLOOKUP(A58,matriz,IF(generador!B58=1,15,IF(generador!B58=2,18,IF(generador!B58=3,21,IF(generador!B58=4,24,IF(generador!B58=5,27,IF(generador!B58=6,30,IF(generador!B58=7,33,IF(generador!B58=8,36,IF(generador!B58=9,39,IF(generador!B58=10,42,IF(generador!B58=11,45,IF(generador!B58=12,48,IF(generador!B58=13,51,IF(generador!B58=14,54,IF(generador!B58=15,57))))))))))))))),FALSE),""),"")</f>
        <v/>
      </c>
      <c r="F58" s="20" t="str">
        <f t="shared" si="1"/>
        <v/>
      </c>
      <c r="G58" s="29" t="str">
        <f t="shared" si="2"/>
        <v/>
      </c>
      <c r="H58" s="21" t="str">
        <f t="shared" ca="1" si="13"/>
        <v/>
      </c>
      <c r="I58" s="18" t="str">
        <f t="shared" si="14"/>
        <v/>
      </c>
      <c r="J58" s="18" t="str">
        <f>""</f>
        <v/>
      </c>
      <c r="K58" s="18" t="str">
        <f t="shared" si="15"/>
        <v/>
      </c>
      <c r="L58" s="18" t="str">
        <f t="shared" si="16"/>
        <v/>
      </c>
      <c r="M58" s="18" t="str">
        <f t="shared" si="17"/>
        <v/>
      </c>
      <c r="N58" s="18" t="str">
        <f t="shared" si="18"/>
        <v/>
      </c>
      <c r="O58" s="18" t="str">
        <f t="shared" si="19"/>
        <v/>
      </c>
      <c r="P58" s="18" t="str">
        <f t="shared" si="20"/>
        <v/>
      </c>
      <c r="Q58" s="18" t="str">
        <f t="shared" si="21"/>
        <v/>
      </c>
      <c r="R58" s="122" t="str">
        <f t="shared" si="9"/>
        <v/>
      </c>
      <c r="S58" s="18" t="str">
        <f t="shared" si="22"/>
        <v/>
      </c>
      <c r="T58" s="26" t="str">
        <f t="shared" si="10"/>
        <v/>
      </c>
      <c r="U58" s="18" t="str">
        <f t="shared" si="23"/>
        <v/>
      </c>
      <c r="V58" s="18" t="str">
        <f t="shared" si="24"/>
        <v/>
      </c>
      <c r="W58" s="18" t="str">
        <f>IFERROR(CONCATENATE("PAGO N° ",B58," DEL CONTRATO CPS ",V58," ENTRE ",TEXT(VLOOKUP(A58,matriz,IF(generador!B58=1,16,IF(generador!B58=2,19,IF(generador!B58=3,22,IF(generador!B58=4,25,IF(generador!B58=5,28,IF(generador!B58=6,31,IF(generador!B58=7,34,IF(generador!B58=8,37,IF(generador!B58=9,40,IF(generador!B58=10,43,IF(generador!B58=11,46,IF(generador!B58=12,49,IF(generador!B58=13,52,IF(generador!B58=14,55,IF(generador!B58=15,58))))))))))))))),FALSE),"dd/mm/yyyy")," Y ",TEXT(VLOOKUP(A58,matriz,IF(generador!B58=1,17,IF(generador!B58=2,20,IF(generador!B58=3,23,IF(generador!B58=4,26,IF(generador!B58=5,29,IF(generador!B58=6,32,IF(generador!B58=7,35,IF(generador!B58=8,38,IF(generador!B58=9,41,IF(generador!B58=10,44,IF(generador!B58=11,47,IF(generador!B58=12,50,IF(generador!B58=13,53,IF(generador!B58=14,56,IF(generador!B58=15,59))))))))))))))),FALSE),"dd/mm/yyyy")),"")</f>
        <v/>
      </c>
    </row>
    <row r="59" spans="1:23" x14ac:dyDescent="0.3">
      <c r="A59" s="15"/>
      <c r="B59" s="14"/>
      <c r="C59" s="6"/>
      <c r="D59" s="26" t="str">
        <f t="shared" si="0"/>
        <v/>
      </c>
      <c r="E59" s="19" t="str">
        <f>IFERROR(IF(A59&lt;&gt;"",VLOOKUP(A59,matriz,IF(generador!B59=1,15,IF(generador!B59=2,18,IF(generador!B59=3,21,IF(generador!B59=4,24,IF(generador!B59=5,27,IF(generador!B59=6,30,IF(generador!B59=7,33,IF(generador!B59=8,36,IF(generador!B59=9,39,IF(generador!B59=10,42,IF(generador!B59=11,45,IF(generador!B59=12,48,IF(generador!B59=13,51,IF(generador!B59=14,54,IF(generador!B59=15,57))))))))))))))),FALSE),""),"")</f>
        <v/>
      </c>
      <c r="F59" s="20" t="str">
        <f t="shared" si="1"/>
        <v/>
      </c>
      <c r="G59" s="29" t="str">
        <f t="shared" si="2"/>
        <v/>
      </c>
      <c r="H59" s="21" t="str">
        <f t="shared" ca="1" si="13"/>
        <v/>
      </c>
      <c r="I59" s="18" t="str">
        <f t="shared" si="14"/>
        <v/>
      </c>
      <c r="J59" s="18" t="str">
        <f>""</f>
        <v/>
      </c>
      <c r="K59" s="18" t="str">
        <f t="shared" si="15"/>
        <v/>
      </c>
      <c r="L59" s="18" t="str">
        <f t="shared" si="16"/>
        <v/>
      </c>
      <c r="M59" s="18" t="str">
        <f t="shared" si="17"/>
        <v/>
      </c>
      <c r="N59" s="18" t="str">
        <f t="shared" si="18"/>
        <v/>
      </c>
      <c r="O59" s="18" t="str">
        <f t="shared" si="19"/>
        <v/>
      </c>
      <c r="P59" s="18" t="str">
        <f t="shared" si="20"/>
        <v/>
      </c>
      <c r="Q59" s="18" t="str">
        <f t="shared" si="21"/>
        <v/>
      </c>
      <c r="R59" s="122" t="str">
        <f t="shared" si="9"/>
        <v/>
      </c>
      <c r="S59" s="18" t="str">
        <f t="shared" si="22"/>
        <v/>
      </c>
      <c r="T59" s="26" t="str">
        <f t="shared" si="10"/>
        <v/>
      </c>
      <c r="U59" s="18" t="str">
        <f t="shared" si="23"/>
        <v/>
      </c>
      <c r="V59" s="18" t="str">
        <f t="shared" si="24"/>
        <v/>
      </c>
      <c r="W59" s="18" t="str">
        <f>IFERROR(CONCATENATE("PAGO N° ",B59," DEL CONTRATO CPS ",V59," ENTRE ",TEXT(VLOOKUP(A59,matriz,IF(generador!B59=1,16,IF(generador!B59=2,19,IF(generador!B59=3,22,IF(generador!B59=4,25,IF(generador!B59=5,28,IF(generador!B59=6,31,IF(generador!B59=7,34,IF(generador!B59=8,37,IF(generador!B59=9,40,IF(generador!B59=10,43,IF(generador!B59=11,46,IF(generador!B59=12,49,IF(generador!B59=13,52,IF(generador!B59=14,55,IF(generador!B59=15,58))))))))))))))),FALSE),"dd/mm/yyyy")," Y ",TEXT(VLOOKUP(A59,matriz,IF(generador!B59=1,17,IF(generador!B59=2,20,IF(generador!B59=3,23,IF(generador!B59=4,26,IF(generador!B59=5,29,IF(generador!B59=6,32,IF(generador!B59=7,35,IF(generador!B59=8,38,IF(generador!B59=9,41,IF(generador!B59=10,44,IF(generador!B59=11,47,IF(generador!B59=12,50,IF(generador!B59=13,53,IF(generador!B59=14,56,IF(generador!B59=15,59))))))))))))))),FALSE),"dd/mm/yyyy")),"")</f>
        <v/>
      </c>
    </row>
    <row r="60" spans="1:23" x14ac:dyDescent="0.3">
      <c r="A60" s="15"/>
      <c r="B60" s="14"/>
      <c r="C60" s="6"/>
      <c r="D60" s="26" t="str">
        <f t="shared" si="0"/>
        <v/>
      </c>
      <c r="E60" s="19" t="str">
        <f>IFERROR(IF(A60&lt;&gt;"",VLOOKUP(A60,matriz,IF(generador!B60=1,15,IF(generador!B60=2,18,IF(generador!B60=3,21,IF(generador!B60=4,24,IF(generador!B60=5,27,IF(generador!B60=6,30,IF(generador!B60=7,33,IF(generador!B60=8,36,IF(generador!B60=9,39,IF(generador!B60=10,42,IF(generador!B60=11,45,IF(generador!B60=12,48,IF(generador!B60=13,51,IF(generador!B60=14,54,IF(generador!B60=15,57))))))))))))))),FALSE),""),"")</f>
        <v/>
      </c>
      <c r="F60" s="20" t="str">
        <f t="shared" si="1"/>
        <v/>
      </c>
      <c r="G60" s="29" t="str">
        <f t="shared" si="2"/>
        <v/>
      </c>
      <c r="H60" s="21" t="str">
        <f t="shared" ca="1" si="13"/>
        <v/>
      </c>
      <c r="I60" s="18" t="str">
        <f t="shared" si="14"/>
        <v/>
      </c>
      <c r="J60" s="18" t="str">
        <f>""</f>
        <v/>
      </c>
      <c r="K60" s="18" t="str">
        <f t="shared" si="15"/>
        <v/>
      </c>
      <c r="L60" s="18" t="str">
        <f t="shared" si="16"/>
        <v/>
      </c>
      <c r="M60" s="18" t="str">
        <f t="shared" si="17"/>
        <v/>
      </c>
      <c r="N60" s="18" t="str">
        <f t="shared" si="18"/>
        <v/>
      </c>
      <c r="O60" s="18" t="str">
        <f t="shared" si="19"/>
        <v/>
      </c>
      <c r="P60" s="18" t="str">
        <f t="shared" si="20"/>
        <v/>
      </c>
      <c r="Q60" s="18" t="str">
        <f t="shared" si="21"/>
        <v/>
      </c>
      <c r="R60" s="122" t="str">
        <f t="shared" si="9"/>
        <v/>
      </c>
      <c r="S60" s="18" t="str">
        <f t="shared" si="22"/>
        <v/>
      </c>
      <c r="T60" s="26" t="str">
        <f t="shared" si="10"/>
        <v/>
      </c>
      <c r="U60" s="18" t="str">
        <f t="shared" si="23"/>
        <v/>
      </c>
      <c r="V60" s="18" t="str">
        <f t="shared" si="24"/>
        <v/>
      </c>
      <c r="W60" s="18" t="str">
        <f>IFERROR(CONCATENATE("PAGO N° ",B60," DEL CONTRATO CPS ",V60," ENTRE ",TEXT(VLOOKUP(A60,matriz,IF(generador!B60=1,16,IF(generador!B60=2,19,IF(generador!B60=3,22,IF(generador!B60=4,25,IF(generador!B60=5,28,IF(generador!B60=6,31,IF(generador!B60=7,34,IF(generador!B60=8,37,IF(generador!B60=9,40,IF(generador!B60=10,43,IF(generador!B60=11,46,IF(generador!B60=12,49,IF(generador!B60=13,52,IF(generador!B60=14,55,IF(generador!B60=15,58))))))))))))))),FALSE),"dd/mm/yyyy")," Y ",TEXT(VLOOKUP(A60,matriz,IF(generador!B60=1,17,IF(generador!B60=2,20,IF(generador!B60=3,23,IF(generador!B60=4,26,IF(generador!B60=5,29,IF(generador!B60=6,32,IF(generador!B60=7,35,IF(generador!B60=8,38,IF(generador!B60=9,41,IF(generador!B60=10,44,IF(generador!B60=11,47,IF(generador!B60=12,50,IF(generador!B60=13,53,IF(generador!B60=14,56,IF(generador!B60=15,59))))))))))))))),FALSE),"dd/mm/yyyy")),"")</f>
        <v/>
      </c>
    </row>
    <row r="61" spans="1:23" x14ac:dyDescent="0.3">
      <c r="A61" s="15"/>
      <c r="B61" s="14"/>
      <c r="C61" s="6"/>
      <c r="D61" s="26" t="str">
        <f t="shared" si="0"/>
        <v/>
      </c>
      <c r="E61" s="19" t="str">
        <f>IFERROR(IF(A61&lt;&gt;"",VLOOKUP(A61,matriz,IF(generador!B61=1,15,IF(generador!B61=2,18,IF(generador!B61=3,21,IF(generador!B61=4,24,IF(generador!B61=5,27,IF(generador!B61=6,30,IF(generador!B61=7,33,IF(generador!B61=8,36,IF(generador!B61=9,39,IF(generador!B61=10,42,IF(generador!B61=11,45,IF(generador!B61=12,48,IF(generador!B61=13,51,IF(generador!B61=14,54,IF(generador!B61=15,57))))))))))))))),FALSE),""),"")</f>
        <v/>
      </c>
      <c r="F61" s="20" t="str">
        <f t="shared" si="1"/>
        <v/>
      </c>
      <c r="G61" s="29" t="str">
        <f t="shared" si="2"/>
        <v/>
      </c>
      <c r="H61" s="21" t="str">
        <f t="shared" ca="1" si="13"/>
        <v/>
      </c>
      <c r="I61" s="18" t="str">
        <f t="shared" si="14"/>
        <v/>
      </c>
      <c r="J61" s="18" t="str">
        <f>""</f>
        <v/>
      </c>
      <c r="K61" s="18" t="str">
        <f t="shared" si="15"/>
        <v/>
      </c>
      <c r="L61" s="18" t="str">
        <f t="shared" si="16"/>
        <v/>
      </c>
      <c r="M61" s="18" t="str">
        <f t="shared" si="17"/>
        <v/>
      </c>
      <c r="N61" s="18" t="str">
        <f t="shared" si="18"/>
        <v/>
      </c>
      <c r="O61" s="18" t="str">
        <f t="shared" si="19"/>
        <v/>
      </c>
      <c r="P61" s="18" t="str">
        <f t="shared" si="20"/>
        <v/>
      </c>
      <c r="Q61" s="18" t="str">
        <f t="shared" si="21"/>
        <v/>
      </c>
      <c r="R61" s="122" t="str">
        <f t="shared" si="9"/>
        <v/>
      </c>
      <c r="S61" s="18" t="str">
        <f t="shared" si="22"/>
        <v/>
      </c>
      <c r="T61" s="26" t="str">
        <f t="shared" si="10"/>
        <v/>
      </c>
      <c r="U61" s="18" t="str">
        <f t="shared" si="23"/>
        <v/>
      </c>
      <c r="V61" s="18" t="str">
        <f t="shared" si="24"/>
        <v/>
      </c>
      <c r="W61" s="18" t="str">
        <f>IFERROR(CONCATENATE("PAGO N° ",B61," DEL CONTRATO CPS ",V61," ENTRE ",TEXT(VLOOKUP(A61,matriz,IF(generador!B61=1,16,IF(generador!B61=2,19,IF(generador!B61=3,22,IF(generador!B61=4,25,IF(generador!B61=5,28,IF(generador!B61=6,31,IF(generador!B61=7,34,IF(generador!B61=8,37,IF(generador!B61=9,40,IF(generador!B61=10,43,IF(generador!B61=11,46,IF(generador!B61=12,49,IF(generador!B61=13,52,IF(generador!B61=14,55,IF(generador!B61=15,58))))))))))))))),FALSE),"dd/mm/yyyy")," Y ",TEXT(VLOOKUP(A61,matriz,IF(generador!B61=1,17,IF(generador!B61=2,20,IF(generador!B61=3,23,IF(generador!B61=4,26,IF(generador!B61=5,29,IF(generador!B61=6,32,IF(generador!B61=7,35,IF(generador!B61=8,38,IF(generador!B61=9,41,IF(generador!B61=10,44,IF(generador!B61=11,47,IF(generador!B61=12,50,IF(generador!B61=13,53,IF(generador!B61=14,56,IF(generador!B61=15,59))))))))))))))),FALSE),"dd/mm/yyyy")),"")</f>
        <v/>
      </c>
    </row>
    <row r="62" spans="1:23" x14ac:dyDescent="0.3">
      <c r="A62" s="15"/>
      <c r="B62" s="14"/>
      <c r="C62" s="6"/>
      <c r="D62" s="26" t="str">
        <f t="shared" si="0"/>
        <v/>
      </c>
      <c r="E62" s="19" t="str">
        <f>IFERROR(IF(A62&lt;&gt;"",VLOOKUP(A62,matriz,IF(generador!B62=1,15,IF(generador!B62=2,18,IF(generador!B62=3,21,IF(generador!B62=4,24,IF(generador!B62=5,27,IF(generador!B62=6,30,IF(generador!B62=7,33,IF(generador!B62=8,36,IF(generador!B62=9,39,IF(generador!B62=10,42,IF(generador!B62=11,45,IF(generador!B62=12,48,IF(generador!B62=13,51,IF(generador!B62=14,54,IF(generador!B62=15,57))))))))))))))),FALSE),""),"")</f>
        <v/>
      </c>
      <c r="F62" s="20" t="str">
        <f t="shared" si="1"/>
        <v/>
      </c>
      <c r="G62" s="29" t="str">
        <f t="shared" si="2"/>
        <v/>
      </c>
      <c r="H62" s="21" t="str">
        <f t="shared" ca="1" si="13"/>
        <v/>
      </c>
      <c r="I62" s="18" t="str">
        <f t="shared" si="14"/>
        <v/>
      </c>
      <c r="J62" s="18" t="str">
        <f>""</f>
        <v/>
      </c>
      <c r="K62" s="18" t="str">
        <f t="shared" si="15"/>
        <v/>
      </c>
      <c r="L62" s="18" t="str">
        <f t="shared" si="16"/>
        <v/>
      </c>
      <c r="M62" s="18" t="str">
        <f t="shared" si="17"/>
        <v/>
      </c>
      <c r="N62" s="18" t="str">
        <f t="shared" si="18"/>
        <v/>
      </c>
      <c r="O62" s="18" t="str">
        <f t="shared" si="19"/>
        <v/>
      </c>
      <c r="P62" s="18" t="str">
        <f t="shared" si="20"/>
        <v/>
      </c>
      <c r="Q62" s="18" t="str">
        <f t="shared" si="21"/>
        <v/>
      </c>
      <c r="R62" s="122" t="str">
        <f t="shared" si="9"/>
        <v/>
      </c>
      <c r="S62" s="18" t="str">
        <f t="shared" si="22"/>
        <v/>
      </c>
      <c r="T62" s="26" t="str">
        <f t="shared" si="10"/>
        <v/>
      </c>
      <c r="U62" s="18" t="str">
        <f t="shared" si="23"/>
        <v/>
      </c>
      <c r="V62" s="18" t="str">
        <f t="shared" si="24"/>
        <v/>
      </c>
      <c r="W62" s="18" t="str">
        <f>IFERROR(CONCATENATE("PAGO N° ",B62," DEL CONTRATO CPS ",V62," ENTRE ",TEXT(VLOOKUP(A62,matriz,IF(generador!B62=1,16,IF(generador!B62=2,19,IF(generador!B62=3,22,IF(generador!B62=4,25,IF(generador!B62=5,28,IF(generador!B62=6,31,IF(generador!B62=7,34,IF(generador!B62=8,37,IF(generador!B62=9,40,IF(generador!B62=10,43,IF(generador!B62=11,46,IF(generador!B62=12,49,IF(generador!B62=13,52,IF(generador!B62=14,55,IF(generador!B62=15,58))))))))))))))),FALSE),"dd/mm/yyyy")," Y ",TEXT(VLOOKUP(A62,matriz,IF(generador!B62=1,17,IF(generador!B62=2,20,IF(generador!B62=3,23,IF(generador!B62=4,26,IF(generador!B62=5,29,IF(generador!B62=6,32,IF(generador!B62=7,35,IF(generador!B62=8,38,IF(generador!B62=9,41,IF(generador!B62=10,44,IF(generador!B62=11,47,IF(generador!B62=12,50,IF(generador!B62=13,53,IF(generador!B62=14,56,IF(generador!B62=15,59))))))))))))))),FALSE),"dd/mm/yyyy")),"")</f>
        <v/>
      </c>
    </row>
    <row r="63" spans="1:23" x14ac:dyDescent="0.3">
      <c r="A63" s="15"/>
      <c r="B63" s="14"/>
      <c r="C63" s="6"/>
      <c r="D63" s="26" t="str">
        <f t="shared" si="0"/>
        <v/>
      </c>
      <c r="E63" s="19" t="str">
        <f>IFERROR(IF(A63&lt;&gt;"",VLOOKUP(A63,matriz,IF(generador!B63=1,15,IF(generador!B63=2,18,IF(generador!B63=3,21,IF(generador!B63=4,24,IF(generador!B63=5,27,IF(generador!B63=6,30,IF(generador!B63=7,33,IF(generador!B63=8,36,IF(generador!B63=9,39,IF(generador!B63=10,42,IF(generador!B63=11,45,IF(generador!B63=12,48,IF(generador!B63=13,51,IF(generador!B63=14,54,IF(generador!B63=15,57))))))))))))))),FALSE),""),"")</f>
        <v/>
      </c>
      <c r="F63" s="20" t="str">
        <f t="shared" si="1"/>
        <v/>
      </c>
      <c r="G63" s="29" t="str">
        <f t="shared" si="2"/>
        <v/>
      </c>
      <c r="H63" s="21" t="str">
        <f t="shared" ca="1" si="13"/>
        <v/>
      </c>
      <c r="I63" s="18" t="str">
        <f t="shared" si="14"/>
        <v/>
      </c>
      <c r="J63" s="18" t="str">
        <f>""</f>
        <v/>
      </c>
      <c r="K63" s="18" t="str">
        <f t="shared" si="15"/>
        <v/>
      </c>
      <c r="L63" s="18" t="str">
        <f t="shared" si="16"/>
        <v/>
      </c>
      <c r="M63" s="18" t="str">
        <f t="shared" si="17"/>
        <v/>
      </c>
      <c r="N63" s="18" t="str">
        <f t="shared" si="18"/>
        <v/>
      </c>
      <c r="O63" s="18" t="str">
        <f t="shared" si="19"/>
        <v/>
      </c>
      <c r="P63" s="18" t="str">
        <f t="shared" si="20"/>
        <v/>
      </c>
      <c r="Q63" s="18" t="str">
        <f t="shared" si="21"/>
        <v/>
      </c>
      <c r="R63" s="122" t="str">
        <f t="shared" si="9"/>
        <v/>
      </c>
      <c r="S63" s="18" t="str">
        <f t="shared" si="22"/>
        <v/>
      </c>
      <c r="T63" s="26" t="str">
        <f t="shared" si="10"/>
        <v/>
      </c>
      <c r="U63" s="18" t="str">
        <f t="shared" si="23"/>
        <v/>
      </c>
      <c r="V63" s="18" t="str">
        <f t="shared" si="24"/>
        <v/>
      </c>
      <c r="W63" s="18" t="str">
        <f>IFERROR(CONCATENATE("PAGO N° ",B63," DEL CONTRATO CPS ",V63," ENTRE ",TEXT(VLOOKUP(A63,matriz,IF(generador!B63=1,16,IF(generador!B63=2,19,IF(generador!B63=3,22,IF(generador!B63=4,25,IF(generador!B63=5,28,IF(generador!B63=6,31,IF(generador!B63=7,34,IF(generador!B63=8,37,IF(generador!B63=9,40,IF(generador!B63=10,43,IF(generador!B63=11,46,IF(generador!B63=12,49,IF(generador!B63=13,52,IF(generador!B63=14,55,IF(generador!B63=15,58))))))))))))))),FALSE),"dd/mm/yyyy")," Y ",TEXT(VLOOKUP(A63,matriz,IF(generador!B63=1,17,IF(generador!B63=2,20,IF(generador!B63=3,23,IF(generador!B63=4,26,IF(generador!B63=5,29,IF(generador!B63=6,32,IF(generador!B63=7,35,IF(generador!B63=8,38,IF(generador!B63=9,41,IF(generador!B63=10,44,IF(generador!B63=11,47,IF(generador!B63=12,50,IF(generador!B63=13,53,IF(generador!B63=14,56,IF(generador!B63=15,59))))))))))))))),FALSE),"dd/mm/yyyy")),"")</f>
        <v/>
      </c>
    </row>
    <row r="64" spans="1:23" x14ac:dyDescent="0.3">
      <c r="A64" s="15"/>
      <c r="B64" s="14"/>
      <c r="C64" s="6"/>
      <c r="D64" s="26" t="str">
        <f t="shared" si="0"/>
        <v/>
      </c>
      <c r="E64" s="19" t="str">
        <f>IFERROR(IF(A64&lt;&gt;"",VLOOKUP(A64,matriz,IF(generador!B64=1,15,IF(generador!B64=2,18,IF(generador!B64=3,21,IF(generador!B64=4,24,IF(generador!B64=5,27,IF(generador!B64=6,30,IF(generador!B64=7,33,IF(generador!B64=8,36,IF(generador!B64=9,39,IF(generador!B64=10,42,IF(generador!B64=11,45,IF(generador!B64=12,48,IF(generador!B64=13,51,IF(generador!B64=14,54,IF(generador!B64=15,57))))))))))))))),FALSE),""),"")</f>
        <v/>
      </c>
      <c r="F64" s="20" t="str">
        <f t="shared" si="1"/>
        <v/>
      </c>
      <c r="G64" s="29" t="str">
        <f t="shared" si="2"/>
        <v/>
      </c>
      <c r="H64" s="21" t="str">
        <f t="shared" ca="1" si="13"/>
        <v/>
      </c>
      <c r="I64" s="18" t="str">
        <f t="shared" si="14"/>
        <v/>
      </c>
      <c r="J64" s="18" t="str">
        <f>""</f>
        <v/>
      </c>
      <c r="K64" s="18" t="str">
        <f t="shared" si="15"/>
        <v/>
      </c>
      <c r="L64" s="18" t="str">
        <f t="shared" si="16"/>
        <v/>
      </c>
      <c r="M64" s="18" t="str">
        <f t="shared" si="17"/>
        <v/>
      </c>
      <c r="N64" s="18" t="str">
        <f t="shared" si="18"/>
        <v/>
      </c>
      <c r="O64" s="18" t="str">
        <f t="shared" si="19"/>
        <v/>
      </c>
      <c r="P64" s="18" t="str">
        <f t="shared" si="20"/>
        <v/>
      </c>
      <c r="Q64" s="18" t="str">
        <f t="shared" si="21"/>
        <v/>
      </c>
      <c r="R64" s="122" t="str">
        <f t="shared" si="9"/>
        <v/>
      </c>
      <c r="S64" s="18" t="str">
        <f t="shared" si="22"/>
        <v/>
      </c>
      <c r="T64" s="26" t="str">
        <f t="shared" si="10"/>
        <v/>
      </c>
      <c r="U64" s="18" t="str">
        <f t="shared" si="23"/>
        <v/>
      </c>
      <c r="V64" s="18" t="str">
        <f t="shared" si="24"/>
        <v/>
      </c>
      <c r="W64" s="18" t="str">
        <f>IFERROR(CONCATENATE("PAGO N° ",B64," DEL CONTRATO CPS ",V64," ENTRE ",TEXT(VLOOKUP(A64,matriz,IF(generador!B64=1,16,IF(generador!B64=2,19,IF(generador!B64=3,22,IF(generador!B64=4,25,IF(generador!B64=5,28,IF(generador!B64=6,31,IF(generador!B64=7,34,IF(generador!B64=8,37,IF(generador!B64=9,40,IF(generador!B64=10,43,IF(generador!B64=11,46,IF(generador!B64=12,49,IF(generador!B64=13,52,IF(generador!B64=14,55,IF(generador!B64=15,58))))))))))))))),FALSE),"dd/mm/yyyy")," Y ",TEXT(VLOOKUP(A64,matriz,IF(generador!B64=1,17,IF(generador!B64=2,20,IF(generador!B64=3,23,IF(generador!B64=4,26,IF(generador!B64=5,29,IF(generador!B64=6,32,IF(generador!B64=7,35,IF(generador!B64=8,38,IF(generador!B64=9,41,IF(generador!B64=10,44,IF(generador!B64=11,47,IF(generador!B64=12,50,IF(generador!B64=13,53,IF(generador!B64=14,56,IF(generador!B64=15,59))))))))))))))),FALSE),"dd/mm/yyyy")),"")</f>
        <v/>
      </c>
    </row>
    <row r="65" spans="1:23" x14ac:dyDescent="0.3">
      <c r="A65" s="15"/>
      <c r="B65" s="14"/>
      <c r="C65" s="6"/>
      <c r="D65" s="26" t="str">
        <f t="shared" si="0"/>
        <v/>
      </c>
      <c r="E65" s="19" t="str">
        <f>IFERROR(IF(A65&lt;&gt;"",VLOOKUP(A65,matriz,IF(generador!B65=1,15,IF(generador!B65=2,18,IF(generador!B65=3,21,IF(generador!B65=4,24,IF(generador!B65=5,27,IF(generador!B65=6,30,IF(generador!B65=7,33,IF(generador!B65=8,36,IF(generador!B65=9,39,IF(generador!B65=10,42,IF(generador!B65=11,45,IF(generador!B65=12,48,IF(generador!B65=13,51,IF(generador!B65=14,54,IF(generador!B65=15,57))))))))))))))),FALSE),""),"")</f>
        <v/>
      </c>
      <c r="F65" s="20" t="str">
        <f t="shared" si="1"/>
        <v/>
      </c>
      <c r="G65" s="29" t="str">
        <f t="shared" si="2"/>
        <v/>
      </c>
      <c r="H65" s="21" t="str">
        <f t="shared" ca="1" si="13"/>
        <v/>
      </c>
      <c r="I65" s="18" t="str">
        <f t="shared" si="14"/>
        <v/>
      </c>
      <c r="J65" s="18" t="str">
        <f>""</f>
        <v/>
      </c>
      <c r="K65" s="18" t="str">
        <f t="shared" si="15"/>
        <v/>
      </c>
      <c r="L65" s="18" t="str">
        <f t="shared" si="16"/>
        <v/>
      </c>
      <c r="M65" s="18" t="str">
        <f t="shared" si="17"/>
        <v/>
      </c>
      <c r="N65" s="18" t="str">
        <f t="shared" si="18"/>
        <v/>
      </c>
      <c r="O65" s="18" t="str">
        <f t="shared" si="19"/>
        <v/>
      </c>
      <c r="P65" s="18" t="str">
        <f t="shared" si="20"/>
        <v/>
      </c>
      <c r="Q65" s="18" t="str">
        <f t="shared" si="21"/>
        <v/>
      </c>
      <c r="R65" s="122" t="str">
        <f t="shared" si="9"/>
        <v/>
      </c>
      <c r="S65" s="18" t="str">
        <f t="shared" si="22"/>
        <v/>
      </c>
      <c r="T65" s="26" t="str">
        <f t="shared" si="10"/>
        <v/>
      </c>
      <c r="U65" s="18" t="str">
        <f t="shared" si="23"/>
        <v/>
      </c>
      <c r="V65" s="18" t="str">
        <f t="shared" si="24"/>
        <v/>
      </c>
      <c r="W65" s="18" t="str">
        <f>IFERROR(CONCATENATE("PAGO N° ",B65," DEL CONTRATO CPS ",V65," ENTRE ",TEXT(VLOOKUP(A65,matriz,IF(generador!B65=1,16,IF(generador!B65=2,19,IF(generador!B65=3,22,IF(generador!B65=4,25,IF(generador!B65=5,28,IF(generador!B65=6,31,IF(generador!B65=7,34,IF(generador!B65=8,37,IF(generador!B65=9,40,IF(generador!B65=10,43,IF(generador!B65=11,46,IF(generador!B65=12,49,IF(generador!B65=13,52,IF(generador!B65=14,55,IF(generador!B65=15,58))))))))))))))),FALSE),"dd/mm/yyyy")," Y ",TEXT(VLOOKUP(A65,matriz,IF(generador!B65=1,17,IF(generador!B65=2,20,IF(generador!B65=3,23,IF(generador!B65=4,26,IF(generador!B65=5,29,IF(generador!B65=6,32,IF(generador!B65=7,35,IF(generador!B65=8,38,IF(generador!B65=9,41,IF(generador!B65=10,44,IF(generador!B65=11,47,IF(generador!B65=12,50,IF(generador!B65=13,53,IF(generador!B65=14,56,IF(generador!B65=15,59))))))))))))))),FALSE),"dd/mm/yyyy")),"")</f>
        <v/>
      </c>
    </row>
    <row r="66" spans="1:23" x14ac:dyDescent="0.3">
      <c r="A66" s="15"/>
      <c r="B66" s="14"/>
      <c r="C66" s="6"/>
      <c r="D66" s="26" t="str">
        <f t="shared" si="0"/>
        <v/>
      </c>
      <c r="E66" s="19" t="str">
        <f>IFERROR(IF(A66&lt;&gt;"",VLOOKUP(A66,matriz,IF(generador!B66=1,15,IF(generador!B66=2,18,IF(generador!B66=3,21,IF(generador!B66=4,24,IF(generador!B66=5,27,IF(generador!B66=6,30,IF(generador!B66=7,33,IF(generador!B66=8,36,IF(generador!B66=9,39,IF(generador!B66=10,42,IF(generador!B66=11,45,IF(generador!B66=12,48,IF(generador!B66=13,51,IF(generador!B66=14,54,IF(generador!B66=15,57))))))))))))))),FALSE),""),"")</f>
        <v/>
      </c>
      <c r="F66" s="20" t="str">
        <f t="shared" si="1"/>
        <v/>
      </c>
      <c r="G66" s="29" t="str">
        <f t="shared" si="2"/>
        <v/>
      </c>
      <c r="H66" s="21" t="str">
        <f t="shared" ca="1" si="13"/>
        <v/>
      </c>
      <c r="I66" s="18" t="str">
        <f t="shared" si="14"/>
        <v/>
      </c>
      <c r="J66" s="18" t="str">
        <f>""</f>
        <v/>
      </c>
      <c r="K66" s="18" t="str">
        <f t="shared" si="15"/>
        <v/>
      </c>
      <c r="L66" s="18" t="str">
        <f t="shared" si="16"/>
        <v/>
      </c>
      <c r="M66" s="18" t="str">
        <f t="shared" si="17"/>
        <v/>
      </c>
      <c r="N66" s="18" t="str">
        <f t="shared" si="18"/>
        <v/>
      </c>
      <c r="O66" s="18" t="str">
        <f t="shared" si="19"/>
        <v/>
      </c>
      <c r="P66" s="18" t="str">
        <f t="shared" si="20"/>
        <v/>
      </c>
      <c r="Q66" s="18" t="str">
        <f t="shared" si="21"/>
        <v/>
      </c>
      <c r="R66" s="122" t="str">
        <f t="shared" si="9"/>
        <v/>
      </c>
      <c r="S66" s="18" t="str">
        <f t="shared" si="22"/>
        <v/>
      </c>
      <c r="T66" s="26" t="str">
        <f t="shared" si="10"/>
        <v/>
      </c>
      <c r="U66" s="18" t="str">
        <f t="shared" si="23"/>
        <v/>
      </c>
      <c r="V66" s="18" t="str">
        <f t="shared" si="24"/>
        <v/>
      </c>
      <c r="W66" s="18" t="str">
        <f>IFERROR(CONCATENATE("PAGO N° ",B66," DEL CONTRATO CPS ",V66," ENTRE ",TEXT(VLOOKUP(A66,matriz,IF(generador!B66=1,16,IF(generador!B66=2,19,IF(generador!B66=3,22,IF(generador!B66=4,25,IF(generador!B66=5,28,IF(generador!B66=6,31,IF(generador!B66=7,34,IF(generador!B66=8,37,IF(generador!B66=9,40,IF(generador!B66=10,43,IF(generador!B66=11,46,IF(generador!B66=12,49,IF(generador!B66=13,52,IF(generador!B66=14,55,IF(generador!B66=15,58))))))))))))))),FALSE),"dd/mm/yyyy")," Y ",TEXT(VLOOKUP(A66,matriz,IF(generador!B66=1,17,IF(generador!B66=2,20,IF(generador!B66=3,23,IF(generador!B66=4,26,IF(generador!B66=5,29,IF(generador!B66=6,32,IF(generador!B66=7,35,IF(generador!B66=8,38,IF(generador!B66=9,41,IF(generador!B66=10,44,IF(generador!B66=11,47,IF(generador!B66=12,50,IF(generador!B66=13,53,IF(generador!B66=14,56,IF(generador!B66=15,59))))))))))))))),FALSE),"dd/mm/yyyy")),"")</f>
        <v/>
      </c>
    </row>
    <row r="67" spans="1:23" x14ac:dyDescent="0.3">
      <c r="A67" s="15"/>
      <c r="B67" s="14"/>
      <c r="C67" s="6"/>
      <c r="D67" s="26" t="str">
        <f t="shared" ref="D67:D130" si="25">IFERROR(IF(C67&lt;&gt;"",CONCATENATE(VLOOKUP(A67,matriz,IF(C67="NO",98,100),FALSE),VLOOKUP(A67,matriz,103,FALSE)),""),"")</f>
        <v/>
      </c>
      <c r="E67" s="19" t="str">
        <f>IFERROR(IF(A67&lt;&gt;"",VLOOKUP(A67,matriz,IF(generador!B67=1,15,IF(generador!B67=2,18,IF(generador!B67=3,21,IF(generador!B67=4,24,IF(generador!B67=5,27,IF(generador!B67=6,30,IF(generador!B67=7,33,IF(generador!B67=8,36,IF(generador!B67=9,39,IF(generador!B67=10,42,IF(generador!B67=11,45,IF(generador!B67=12,48,IF(generador!B67=13,51,IF(generador!B67=14,54,IF(generador!B67=15,57))))))))))))))),FALSE),""),"")</f>
        <v/>
      </c>
      <c r="F67" s="20" t="str">
        <f t="shared" ref="F67:F130" si="26">IFERROR(IF(E67,VLOOKUP(A67,matriz,97,FALSE),""),"")</f>
        <v/>
      </c>
      <c r="G67" s="29" t="str">
        <f t="shared" ref="G67:G130" si="27">IFERROR(IF(E67,VLOOKUP(A67,matriz,IF(C67="NO",99,101),FALSE),""),"")</f>
        <v/>
      </c>
      <c r="H67" s="21" t="str">
        <f t="shared" ca="1" si="13"/>
        <v/>
      </c>
      <c r="I67" s="18" t="str">
        <f t="shared" si="14"/>
        <v/>
      </c>
      <c r="J67" s="18" t="str">
        <f>""</f>
        <v/>
      </c>
      <c r="K67" s="18" t="str">
        <f t="shared" si="15"/>
        <v/>
      </c>
      <c r="L67" s="18" t="str">
        <f t="shared" si="16"/>
        <v/>
      </c>
      <c r="M67" s="18" t="str">
        <f t="shared" si="17"/>
        <v/>
      </c>
      <c r="N67" s="18" t="str">
        <f t="shared" si="18"/>
        <v/>
      </c>
      <c r="O67" s="18" t="str">
        <f t="shared" si="19"/>
        <v/>
      </c>
      <c r="P67" s="18" t="str">
        <f t="shared" si="20"/>
        <v/>
      </c>
      <c r="Q67" s="18" t="str">
        <f t="shared" si="21"/>
        <v/>
      </c>
      <c r="R67" s="122" t="str">
        <f t="shared" ref="R67:R130" si="28">IFERROR(IF(E67,CONCATENATE(TEXT(VLOOKUP(A67,matriz,IF(C67="NO",67,82),FALSE),"YYYY"),VLOOKUP(A67,matriz,IF(C67="NO",66,81),FALSE)),""),"")</f>
        <v/>
      </c>
      <c r="S67" s="18" t="str">
        <f t="shared" si="22"/>
        <v/>
      </c>
      <c r="T67" s="26" t="str">
        <f t="shared" ref="T67:T130" si="29">IFERROR(IF(E67,CONCATENATE(TEXT(VLOOKUP(A67,matriz,IF(C67="NO",64,79),FALSE),"YYYY"),VLOOKUP(A67,matriz,IF(C67="NO",63,78),FALSE)),""),"")</f>
        <v/>
      </c>
      <c r="U67" s="18" t="str">
        <f t="shared" si="23"/>
        <v/>
      </c>
      <c r="V67" s="18" t="str">
        <f t="shared" si="24"/>
        <v/>
      </c>
      <c r="W67" s="18" t="str">
        <f>IFERROR(CONCATENATE("PAGO N° ",B67," DEL CONTRATO CPS ",V67," ENTRE ",TEXT(VLOOKUP(A67,matriz,IF(generador!B67=1,16,IF(generador!B67=2,19,IF(generador!B67=3,22,IF(generador!B67=4,25,IF(generador!B67=5,28,IF(generador!B67=6,31,IF(generador!B67=7,34,IF(generador!B67=8,37,IF(generador!B67=9,40,IF(generador!B67=10,43,IF(generador!B67=11,46,IF(generador!B67=12,49,IF(generador!B67=13,52,IF(generador!B67=14,55,IF(generador!B67=15,58))))))))))))))),FALSE),"dd/mm/yyyy")," Y ",TEXT(VLOOKUP(A67,matriz,IF(generador!B67=1,17,IF(generador!B67=2,20,IF(generador!B67=3,23,IF(generador!B67=4,26,IF(generador!B67=5,29,IF(generador!B67=6,32,IF(generador!B67=7,35,IF(generador!B67=8,38,IF(generador!B67=9,41,IF(generador!B67=10,44,IF(generador!B67=11,47,IF(generador!B67=12,50,IF(generador!B67=13,53,IF(generador!B67=14,56,IF(generador!B67=15,59))))))))))))))),FALSE),"dd/mm/yyyy")),"")</f>
        <v/>
      </c>
    </row>
    <row r="68" spans="1:23" x14ac:dyDescent="0.3">
      <c r="A68" s="15"/>
      <c r="B68" s="14"/>
      <c r="C68" s="6"/>
      <c r="D68" s="26" t="str">
        <f t="shared" si="25"/>
        <v/>
      </c>
      <c r="E68" s="19" t="str">
        <f>IFERROR(IF(A68&lt;&gt;"",VLOOKUP(A68,matriz,IF(generador!B68=1,15,IF(generador!B68=2,18,IF(generador!B68=3,21,IF(generador!B68=4,24,IF(generador!B68=5,27,IF(generador!B68=6,30,IF(generador!B68=7,33,IF(generador!B68=8,36,IF(generador!B68=9,39,IF(generador!B68=10,42,IF(generador!B68=11,45,IF(generador!B68=12,48,IF(generador!B68=13,51,IF(generador!B68=14,54,IF(generador!B68=15,57))))))))))))))),FALSE),""),"")</f>
        <v/>
      </c>
      <c r="F68" s="20" t="str">
        <f t="shared" si="26"/>
        <v/>
      </c>
      <c r="G68" s="29" t="str">
        <f t="shared" si="27"/>
        <v/>
      </c>
      <c r="H68" s="21" t="str">
        <f t="shared" ref="H68:H131" ca="1" si="30">IFERROR(IF(C68&lt;&gt;"",TODAY(),""),"")</f>
        <v/>
      </c>
      <c r="I68" s="18" t="str">
        <f t="shared" ref="I68:I131" si="31">IFERROR(IF(D68&lt;&gt;"",I67+1,""),1)</f>
        <v/>
      </c>
      <c r="J68" s="18" t="str">
        <f>""</f>
        <v/>
      </c>
      <c r="K68" s="18" t="str">
        <f t="shared" ref="K68:K131" si="32">IFERROR(IF(E68,0,""),"")</f>
        <v/>
      </c>
      <c r="L68" s="18" t="str">
        <f t="shared" ref="L68:L131" si="33">IFERROR(IF(E68,0,""),"")</f>
        <v/>
      </c>
      <c r="M68" s="18" t="str">
        <f t="shared" ref="M68:M131" si="34">IFERROR(IF(E68,0,""),"")</f>
        <v/>
      </c>
      <c r="N68" s="18" t="str">
        <f t="shared" ref="N68:N131" si="35">IFERROR(IF(E68,0,""),"")</f>
        <v/>
      </c>
      <c r="O68" s="18" t="str">
        <f t="shared" ref="O68:O131" si="36">IFERROR(IF(E68,"01",""),"")</f>
        <v/>
      </c>
      <c r="P68" s="18" t="str">
        <f t="shared" ref="P68:P131" si="37">IFERROR(IF(K68&lt;&gt;"",P67+1,""),1)</f>
        <v/>
      </c>
      <c r="Q68" s="18" t="str">
        <f t="shared" ref="Q68:Q131" si="38">IFERROR(IF(E68,0,""),"")</f>
        <v/>
      </c>
      <c r="R68" s="122" t="str">
        <f t="shared" si="28"/>
        <v/>
      </c>
      <c r="S68" s="18" t="str">
        <f t="shared" ref="S68:S131" si="39">IFERROR(IF(D68&lt;&gt;"",S67+1,""),1)</f>
        <v/>
      </c>
      <c r="T68" s="26" t="str">
        <f t="shared" si="29"/>
        <v/>
      </c>
      <c r="U68" s="18" t="str">
        <f t="shared" ref="U68:U131" si="40">IFERROR(IF(E68,0,""),"")</f>
        <v/>
      </c>
      <c r="V68" s="18" t="str">
        <f t="shared" ref="V68:V131" si="41">IFERROR(IF(E68,A68,""),"")</f>
        <v/>
      </c>
      <c r="W68" s="18" t="str">
        <f>IFERROR(CONCATENATE("PAGO N° ",B68," DEL CONTRATO CPS ",V68," ENTRE ",TEXT(VLOOKUP(A68,matriz,IF(generador!B68=1,16,IF(generador!B68=2,19,IF(generador!B68=3,22,IF(generador!B68=4,25,IF(generador!B68=5,28,IF(generador!B68=6,31,IF(generador!B68=7,34,IF(generador!B68=8,37,IF(generador!B68=9,40,IF(generador!B68=10,43,IF(generador!B68=11,46,IF(generador!B68=12,49,IF(generador!B68=13,52,IF(generador!B68=14,55,IF(generador!B68=15,58))))))))))))))),FALSE),"dd/mm/yyyy")," Y ",TEXT(VLOOKUP(A68,matriz,IF(generador!B68=1,17,IF(generador!B68=2,20,IF(generador!B68=3,23,IF(generador!B68=4,26,IF(generador!B68=5,29,IF(generador!B68=6,32,IF(generador!B68=7,35,IF(generador!B68=8,38,IF(generador!B68=9,41,IF(generador!B68=10,44,IF(generador!B68=11,47,IF(generador!B68=12,50,IF(generador!B68=13,53,IF(generador!B68=14,56,IF(generador!B68=15,59))))))))))))))),FALSE),"dd/mm/yyyy")),"")</f>
        <v/>
      </c>
    </row>
    <row r="69" spans="1:23" x14ac:dyDescent="0.3">
      <c r="A69" s="15"/>
      <c r="B69" s="14"/>
      <c r="C69" s="6"/>
      <c r="D69" s="26" t="str">
        <f t="shared" si="25"/>
        <v/>
      </c>
      <c r="E69" s="19" t="str">
        <f>IFERROR(IF(A69&lt;&gt;"",VLOOKUP(A69,matriz,IF(generador!B69=1,15,IF(generador!B69=2,18,IF(generador!B69=3,21,IF(generador!B69=4,24,IF(generador!B69=5,27,IF(generador!B69=6,30,IF(generador!B69=7,33,IF(generador!B69=8,36,IF(generador!B69=9,39,IF(generador!B69=10,42,IF(generador!B69=11,45,IF(generador!B69=12,48,IF(generador!B69=13,51,IF(generador!B69=14,54,IF(generador!B69=15,57))))))))))))))),FALSE),""),"")</f>
        <v/>
      </c>
      <c r="F69" s="20" t="str">
        <f t="shared" si="26"/>
        <v/>
      </c>
      <c r="G69" s="29" t="str">
        <f t="shared" si="27"/>
        <v/>
      </c>
      <c r="H69" s="21" t="str">
        <f t="shared" ca="1" si="30"/>
        <v/>
      </c>
      <c r="I69" s="18" t="str">
        <f t="shared" si="31"/>
        <v/>
      </c>
      <c r="J69" s="18" t="str">
        <f>""</f>
        <v/>
      </c>
      <c r="K69" s="18" t="str">
        <f t="shared" si="32"/>
        <v/>
      </c>
      <c r="L69" s="18" t="str">
        <f t="shared" si="33"/>
        <v/>
      </c>
      <c r="M69" s="18" t="str">
        <f t="shared" si="34"/>
        <v/>
      </c>
      <c r="N69" s="18" t="str">
        <f t="shared" si="35"/>
        <v/>
      </c>
      <c r="O69" s="18" t="str">
        <f t="shared" si="36"/>
        <v/>
      </c>
      <c r="P69" s="18" t="str">
        <f t="shared" si="37"/>
        <v/>
      </c>
      <c r="Q69" s="18" t="str">
        <f t="shared" si="38"/>
        <v/>
      </c>
      <c r="R69" s="122" t="str">
        <f t="shared" si="28"/>
        <v/>
      </c>
      <c r="S69" s="18" t="str">
        <f t="shared" si="39"/>
        <v/>
      </c>
      <c r="T69" s="26" t="str">
        <f t="shared" si="29"/>
        <v/>
      </c>
      <c r="U69" s="18" t="str">
        <f t="shared" si="40"/>
        <v/>
      </c>
      <c r="V69" s="18" t="str">
        <f t="shared" si="41"/>
        <v/>
      </c>
      <c r="W69" s="18" t="str">
        <f>IFERROR(CONCATENATE("PAGO N° ",B69," DEL CONTRATO CPS ",V69," ENTRE ",TEXT(VLOOKUP(A69,matriz,IF(generador!B69=1,16,IF(generador!B69=2,19,IF(generador!B69=3,22,IF(generador!B69=4,25,IF(generador!B69=5,28,IF(generador!B69=6,31,IF(generador!B69=7,34,IF(generador!B69=8,37,IF(generador!B69=9,40,IF(generador!B69=10,43,IF(generador!B69=11,46,IF(generador!B69=12,49,IF(generador!B69=13,52,IF(generador!B69=14,55,IF(generador!B69=15,58))))))))))))))),FALSE),"dd/mm/yyyy")," Y ",TEXT(VLOOKUP(A69,matriz,IF(generador!B69=1,17,IF(generador!B69=2,20,IF(generador!B69=3,23,IF(generador!B69=4,26,IF(generador!B69=5,29,IF(generador!B69=6,32,IF(generador!B69=7,35,IF(generador!B69=8,38,IF(generador!B69=9,41,IF(generador!B69=10,44,IF(generador!B69=11,47,IF(generador!B69=12,50,IF(generador!B69=13,53,IF(generador!B69=14,56,IF(generador!B69=15,59))))))))))))))),FALSE),"dd/mm/yyyy")),"")</f>
        <v/>
      </c>
    </row>
    <row r="70" spans="1:23" x14ac:dyDescent="0.3">
      <c r="A70" s="15"/>
      <c r="B70" s="14"/>
      <c r="C70" s="6"/>
      <c r="D70" s="26" t="str">
        <f t="shared" si="25"/>
        <v/>
      </c>
      <c r="E70" s="19" t="str">
        <f>IFERROR(IF(A70&lt;&gt;"",VLOOKUP(A70,matriz,IF(generador!B70=1,15,IF(generador!B70=2,18,IF(generador!B70=3,21,IF(generador!B70=4,24,IF(generador!B70=5,27,IF(generador!B70=6,30,IF(generador!B70=7,33,IF(generador!B70=8,36,IF(generador!B70=9,39,IF(generador!B70=10,42,IF(generador!B70=11,45,IF(generador!B70=12,48,IF(generador!B70=13,51,IF(generador!B70=14,54,IF(generador!B70=15,57))))))))))))))),FALSE),""),"")</f>
        <v/>
      </c>
      <c r="F70" s="20" t="str">
        <f t="shared" si="26"/>
        <v/>
      </c>
      <c r="G70" s="29" t="str">
        <f t="shared" si="27"/>
        <v/>
      </c>
      <c r="H70" s="21" t="str">
        <f t="shared" ca="1" si="30"/>
        <v/>
      </c>
      <c r="I70" s="18" t="str">
        <f t="shared" si="31"/>
        <v/>
      </c>
      <c r="J70" s="18" t="str">
        <f>""</f>
        <v/>
      </c>
      <c r="K70" s="18" t="str">
        <f t="shared" si="32"/>
        <v/>
      </c>
      <c r="L70" s="18" t="str">
        <f t="shared" si="33"/>
        <v/>
      </c>
      <c r="M70" s="18" t="str">
        <f t="shared" si="34"/>
        <v/>
      </c>
      <c r="N70" s="18" t="str">
        <f t="shared" si="35"/>
        <v/>
      </c>
      <c r="O70" s="18" t="str">
        <f t="shared" si="36"/>
        <v/>
      </c>
      <c r="P70" s="18" t="str">
        <f t="shared" si="37"/>
        <v/>
      </c>
      <c r="Q70" s="18" t="str">
        <f t="shared" si="38"/>
        <v/>
      </c>
      <c r="R70" s="122" t="str">
        <f t="shared" si="28"/>
        <v/>
      </c>
      <c r="S70" s="18" t="str">
        <f t="shared" si="39"/>
        <v/>
      </c>
      <c r="T70" s="26" t="str">
        <f t="shared" si="29"/>
        <v/>
      </c>
      <c r="U70" s="18" t="str">
        <f t="shared" si="40"/>
        <v/>
      </c>
      <c r="V70" s="18" t="str">
        <f t="shared" si="41"/>
        <v/>
      </c>
      <c r="W70" s="18" t="str">
        <f>IFERROR(CONCATENATE("PAGO N° ",B70," DEL CONTRATO CPS ",V70," ENTRE ",TEXT(VLOOKUP(A70,matriz,IF(generador!B70=1,16,IF(generador!B70=2,19,IF(generador!B70=3,22,IF(generador!B70=4,25,IF(generador!B70=5,28,IF(generador!B70=6,31,IF(generador!B70=7,34,IF(generador!B70=8,37,IF(generador!B70=9,40,IF(generador!B70=10,43,IF(generador!B70=11,46,IF(generador!B70=12,49,IF(generador!B70=13,52,IF(generador!B70=14,55,IF(generador!B70=15,58))))))))))))))),FALSE),"dd/mm/yyyy")," Y ",TEXT(VLOOKUP(A70,matriz,IF(generador!B70=1,17,IF(generador!B70=2,20,IF(generador!B70=3,23,IF(generador!B70=4,26,IF(generador!B70=5,29,IF(generador!B70=6,32,IF(generador!B70=7,35,IF(generador!B70=8,38,IF(generador!B70=9,41,IF(generador!B70=10,44,IF(generador!B70=11,47,IF(generador!B70=12,50,IF(generador!B70=13,53,IF(generador!B70=14,56,IF(generador!B70=15,59))))))))))))))),FALSE),"dd/mm/yyyy")),"")</f>
        <v/>
      </c>
    </row>
    <row r="71" spans="1:23" x14ac:dyDescent="0.3">
      <c r="A71" s="15"/>
      <c r="B71" s="14"/>
      <c r="C71" s="6"/>
      <c r="D71" s="26" t="str">
        <f t="shared" si="25"/>
        <v/>
      </c>
      <c r="E71" s="19" t="str">
        <f>IFERROR(IF(A71&lt;&gt;"",VLOOKUP(A71,matriz,IF(generador!B71=1,15,IF(generador!B71=2,18,IF(generador!B71=3,21,IF(generador!B71=4,24,IF(generador!B71=5,27,IF(generador!B71=6,30,IF(generador!B71=7,33,IF(generador!B71=8,36,IF(generador!B71=9,39,IF(generador!B71=10,42,IF(generador!B71=11,45,IF(generador!B71=12,48,IF(generador!B71=13,51,IF(generador!B71=14,54,IF(generador!B71=15,57))))))))))))))),FALSE),""),"")</f>
        <v/>
      </c>
      <c r="F71" s="20" t="str">
        <f t="shared" si="26"/>
        <v/>
      </c>
      <c r="G71" s="29" t="str">
        <f t="shared" si="27"/>
        <v/>
      </c>
      <c r="H71" s="21" t="str">
        <f t="shared" ca="1" si="30"/>
        <v/>
      </c>
      <c r="I71" s="18" t="str">
        <f t="shared" si="31"/>
        <v/>
      </c>
      <c r="J71" s="18" t="str">
        <f>""</f>
        <v/>
      </c>
      <c r="K71" s="18" t="str">
        <f t="shared" si="32"/>
        <v/>
      </c>
      <c r="L71" s="18" t="str">
        <f t="shared" si="33"/>
        <v/>
      </c>
      <c r="M71" s="18" t="str">
        <f t="shared" si="34"/>
        <v/>
      </c>
      <c r="N71" s="18" t="str">
        <f t="shared" si="35"/>
        <v/>
      </c>
      <c r="O71" s="18" t="str">
        <f t="shared" si="36"/>
        <v/>
      </c>
      <c r="P71" s="18" t="str">
        <f t="shared" si="37"/>
        <v/>
      </c>
      <c r="Q71" s="18" t="str">
        <f t="shared" si="38"/>
        <v/>
      </c>
      <c r="R71" s="122" t="str">
        <f t="shared" si="28"/>
        <v/>
      </c>
      <c r="S71" s="18" t="str">
        <f t="shared" si="39"/>
        <v/>
      </c>
      <c r="T71" s="26" t="str">
        <f t="shared" si="29"/>
        <v/>
      </c>
      <c r="U71" s="18" t="str">
        <f t="shared" si="40"/>
        <v/>
      </c>
      <c r="V71" s="18" t="str">
        <f t="shared" si="41"/>
        <v/>
      </c>
      <c r="W71" s="18" t="str">
        <f>IFERROR(CONCATENATE("PAGO N° ",B71," DEL CONTRATO CPS ",V71," ENTRE ",TEXT(VLOOKUP(A71,matriz,IF(generador!B71=1,16,IF(generador!B71=2,19,IF(generador!B71=3,22,IF(generador!B71=4,25,IF(generador!B71=5,28,IF(generador!B71=6,31,IF(generador!B71=7,34,IF(generador!B71=8,37,IF(generador!B71=9,40,IF(generador!B71=10,43,IF(generador!B71=11,46,IF(generador!B71=12,49,IF(generador!B71=13,52,IF(generador!B71=14,55,IF(generador!B71=15,58))))))))))))))),FALSE),"dd/mm/yyyy")," Y ",TEXT(VLOOKUP(A71,matriz,IF(generador!B71=1,17,IF(generador!B71=2,20,IF(generador!B71=3,23,IF(generador!B71=4,26,IF(generador!B71=5,29,IF(generador!B71=6,32,IF(generador!B71=7,35,IF(generador!B71=8,38,IF(generador!B71=9,41,IF(generador!B71=10,44,IF(generador!B71=11,47,IF(generador!B71=12,50,IF(generador!B71=13,53,IF(generador!B71=14,56,IF(generador!B71=15,59))))))))))))))),FALSE),"dd/mm/yyyy")),"")</f>
        <v/>
      </c>
    </row>
    <row r="72" spans="1:23" x14ac:dyDescent="0.3">
      <c r="A72" s="15"/>
      <c r="B72" s="14"/>
      <c r="C72" s="6"/>
      <c r="D72" s="26" t="str">
        <f t="shared" si="25"/>
        <v/>
      </c>
      <c r="E72" s="19" t="str">
        <f>IFERROR(IF(A72&lt;&gt;"",VLOOKUP(A72,matriz,IF(generador!B72=1,15,IF(generador!B72=2,18,IF(generador!B72=3,21,IF(generador!B72=4,24,IF(generador!B72=5,27,IF(generador!B72=6,30,IF(generador!B72=7,33,IF(generador!B72=8,36,IF(generador!B72=9,39,IF(generador!B72=10,42,IF(generador!B72=11,45,IF(generador!B72=12,48,IF(generador!B72=13,51,IF(generador!B72=14,54,IF(generador!B72=15,57))))))))))))))),FALSE),""),"")</f>
        <v/>
      </c>
      <c r="F72" s="20" t="str">
        <f t="shared" si="26"/>
        <v/>
      </c>
      <c r="G72" s="29" t="str">
        <f t="shared" si="27"/>
        <v/>
      </c>
      <c r="H72" s="21" t="str">
        <f t="shared" ca="1" si="30"/>
        <v/>
      </c>
      <c r="I72" s="18" t="str">
        <f t="shared" si="31"/>
        <v/>
      </c>
      <c r="J72" s="18" t="str">
        <f>""</f>
        <v/>
      </c>
      <c r="K72" s="18" t="str">
        <f t="shared" si="32"/>
        <v/>
      </c>
      <c r="L72" s="18" t="str">
        <f t="shared" si="33"/>
        <v/>
      </c>
      <c r="M72" s="18" t="str">
        <f t="shared" si="34"/>
        <v/>
      </c>
      <c r="N72" s="18" t="str">
        <f t="shared" si="35"/>
        <v/>
      </c>
      <c r="O72" s="18" t="str">
        <f t="shared" si="36"/>
        <v/>
      </c>
      <c r="P72" s="18" t="str">
        <f t="shared" si="37"/>
        <v/>
      </c>
      <c r="Q72" s="18" t="str">
        <f t="shared" si="38"/>
        <v/>
      </c>
      <c r="R72" s="122" t="str">
        <f t="shared" si="28"/>
        <v/>
      </c>
      <c r="S72" s="18" t="str">
        <f t="shared" si="39"/>
        <v/>
      </c>
      <c r="T72" s="26" t="str">
        <f t="shared" si="29"/>
        <v/>
      </c>
      <c r="U72" s="18" t="str">
        <f t="shared" si="40"/>
        <v/>
      </c>
      <c r="V72" s="18" t="str">
        <f t="shared" si="41"/>
        <v/>
      </c>
      <c r="W72" s="18" t="str">
        <f>IFERROR(CONCATENATE("PAGO N° ",B72," DEL CONTRATO CPS ",V72," ENTRE ",TEXT(VLOOKUP(A72,matriz,IF(generador!B72=1,16,IF(generador!B72=2,19,IF(generador!B72=3,22,IF(generador!B72=4,25,IF(generador!B72=5,28,IF(generador!B72=6,31,IF(generador!B72=7,34,IF(generador!B72=8,37,IF(generador!B72=9,40,IF(generador!B72=10,43,IF(generador!B72=11,46,IF(generador!B72=12,49,IF(generador!B72=13,52,IF(generador!B72=14,55,IF(generador!B72=15,58))))))))))))))),FALSE),"dd/mm/yyyy")," Y ",TEXT(VLOOKUP(A72,matriz,IF(generador!B72=1,17,IF(generador!B72=2,20,IF(generador!B72=3,23,IF(generador!B72=4,26,IF(generador!B72=5,29,IF(generador!B72=6,32,IF(generador!B72=7,35,IF(generador!B72=8,38,IF(generador!B72=9,41,IF(generador!B72=10,44,IF(generador!B72=11,47,IF(generador!B72=12,50,IF(generador!B72=13,53,IF(generador!B72=14,56,IF(generador!B72=15,59))))))))))))))),FALSE),"dd/mm/yyyy")),"")</f>
        <v/>
      </c>
    </row>
    <row r="73" spans="1:23" x14ac:dyDescent="0.3">
      <c r="A73" s="15"/>
      <c r="B73" s="14"/>
      <c r="C73" s="6"/>
      <c r="D73" s="26" t="str">
        <f t="shared" si="25"/>
        <v/>
      </c>
      <c r="E73" s="19" t="str">
        <f>IFERROR(IF(A73&lt;&gt;"",VLOOKUP(A73,matriz,IF(generador!B73=1,15,IF(generador!B73=2,18,IF(generador!B73=3,21,IF(generador!B73=4,24,IF(generador!B73=5,27,IF(generador!B73=6,30,IF(generador!B73=7,33,IF(generador!B73=8,36,IF(generador!B73=9,39,IF(generador!B73=10,42,IF(generador!B73=11,45,IF(generador!B73=12,48,IF(generador!B73=13,51,IF(generador!B73=14,54,IF(generador!B73=15,57))))))))))))))),FALSE),""),"")</f>
        <v/>
      </c>
      <c r="F73" s="20" t="str">
        <f t="shared" si="26"/>
        <v/>
      </c>
      <c r="G73" s="29" t="str">
        <f t="shared" si="27"/>
        <v/>
      </c>
      <c r="H73" s="21" t="str">
        <f t="shared" ca="1" si="30"/>
        <v/>
      </c>
      <c r="I73" s="18" t="str">
        <f t="shared" si="31"/>
        <v/>
      </c>
      <c r="J73" s="18" t="str">
        <f>""</f>
        <v/>
      </c>
      <c r="K73" s="18" t="str">
        <f t="shared" si="32"/>
        <v/>
      </c>
      <c r="L73" s="18" t="str">
        <f t="shared" si="33"/>
        <v/>
      </c>
      <c r="M73" s="18" t="str">
        <f t="shared" si="34"/>
        <v/>
      </c>
      <c r="N73" s="18" t="str">
        <f t="shared" si="35"/>
        <v/>
      </c>
      <c r="O73" s="18" t="str">
        <f t="shared" si="36"/>
        <v/>
      </c>
      <c r="P73" s="18" t="str">
        <f t="shared" si="37"/>
        <v/>
      </c>
      <c r="Q73" s="18" t="str">
        <f t="shared" si="38"/>
        <v/>
      </c>
      <c r="R73" s="122" t="str">
        <f t="shared" si="28"/>
        <v/>
      </c>
      <c r="S73" s="18" t="str">
        <f t="shared" si="39"/>
        <v/>
      </c>
      <c r="T73" s="26" t="str">
        <f t="shared" si="29"/>
        <v/>
      </c>
      <c r="U73" s="18" t="str">
        <f t="shared" si="40"/>
        <v/>
      </c>
      <c r="V73" s="18" t="str">
        <f t="shared" si="41"/>
        <v/>
      </c>
      <c r="W73" s="18" t="str">
        <f>IFERROR(CONCATENATE("PAGO N° ",B73," DEL CONTRATO CPS ",V73," ENTRE ",TEXT(VLOOKUP(A73,matriz,IF(generador!B73=1,16,IF(generador!B73=2,19,IF(generador!B73=3,22,IF(generador!B73=4,25,IF(generador!B73=5,28,IF(generador!B73=6,31,IF(generador!B73=7,34,IF(generador!B73=8,37,IF(generador!B73=9,40,IF(generador!B73=10,43,IF(generador!B73=11,46,IF(generador!B73=12,49,IF(generador!B73=13,52,IF(generador!B73=14,55,IF(generador!B73=15,58))))))))))))))),FALSE),"dd/mm/yyyy")," Y ",TEXT(VLOOKUP(A73,matriz,IF(generador!B73=1,17,IF(generador!B73=2,20,IF(generador!B73=3,23,IF(generador!B73=4,26,IF(generador!B73=5,29,IF(generador!B73=6,32,IF(generador!B73=7,35,IF(generador!B73=8,38,IF(generador!B73=9,41,IF(generador!B73=10,44,IF(generador!B73=11,47,IF(generador!B73=12,50,IF(generador!B73=13,53,IF(generador!B73=14,56,IF(generador!B73=15,59))))))))))))))),FALSE),"dd/mm/yyyy")),"")</f>
        <v/>
      </c>
    </row>
    <row r="74" spans="1:23" x14ac:dyDescent="0.3">
      <c r="A74" s="15"/>
      <c r="B74" s="14"/>
      <c r="C74" s="6"/>
      <c r="D74" s="26" t="str">
        <f t="shared" si="25"/>
        <v/>
      </c>
      <c r="E74" s="19" t="str">
        <f>IFERROR(IF(A74&lt;&gt;"",VLOOKUP(A74,matriz,IF(generador!B74=1,15,IF(generador!B74=2,18,IF(generador!B74=3,21,IF(generador!B74=4,24,IF(generador!B74=5,27,IF(generador!B74=6,30,IF(generador!B74=7,33,IF(generador!B74=8,36,IF(generador!B74=9,39,IF(generador!B74=10,42,IF(generador!B74=11,45,IF(generador!B74=12,48,IF(generador!B74=13,51,IF(generador!B74=14,54,IF(generador!B74=15,57))))))))))))))),FALSE),""),"")</f>
        <v/>
      </c>
      <c r="F74" s="20" t="str">
        <f t="shared" si="26"/>
        <v/>
      </c>
      <c r="G74" s="29" t="str">
        <f t="shared" si="27"/>
        <v/>
      </c>
      <c r="H74" s="21" t="str">
        <f t="shared" ca="1" si="30"/>
        <v/>
      </c>
      <c r="I74" s="18" t="str">
        <f t="shared" si="31"/>
        <v/>
      </c>
      <c r="J74" s="18" t="str">
        <f>""</f>
        <v/>
      </c>
      <c r="K74" s="18" t="str">
        <f t="shared" si="32"/>
        <v/>
      </c>
      <c r="L74" s="18" t="str">
        <f t="shared" si="33"/>
        <v/>
      </c>
      <c r="M74" s="18" t="str">
        <f t="shared" si="34"/>
        <v/>
      </c>
      <c r="N74" s="18" t="str">
        <f t="shared" si="35"/>
        <v/>
      </c>
      <c r="O74" s="18" t="str">
        <f t="shared" si="36"/>
        <v/>
      </c>
      <c r="P74" s="18" t="str">
        <f t="shared" si="37"/>
        <v/>
      </c>
      <c r="Q74" s="18" t="str">
        <f t="shared" si="38"/>
        <v/>
      </c>
      <c r="R74" s="122" t="str">
        <f t="shared" si="28"/>
        <v/>
      </c>
      <c r="S74" s="18" t="str">
        <f t="shared" si="39"/>
        <v/>
      </c>
      <c r="T74" s="26" t="str">
        <f t="shared" si="29"/>
        <v/>
      </c>
      <c r="U74" s="18" t="str">
        <f t="shared" si="40"/>
        <v/>
      </c>
      <c r="V74" s="18" t="str">
        <f t="shared" si="41"/>
        <v/>
      </c>
      <c r="W74" s="18" t="str">
        <f>IFERROR(CONCATENATE("PAGO N° ",B74," DEL CONTRATO CPS ",V74," ENTRE ",TEXT(VLOOKUP(A74,matriz,IF(generador!B74=1,16,IF(generador!B74=2,19,IF(generador!B74=3,22,IF(generador!B74=4,25,IF(generador!B74=5,28,IF(generador!B74=6,31,IF(generador!B74=7,34,IF(generador!B74=8,37,IF(generador!B74=9,40,IF(generador!B74=10,43,IF(generador!B74=11,46,IF(generador!B74=12,49,IF(generador!B74=13,52,IF(generador!B74=14,55,IF(generador!B74=15,58))))))))))))))),FALSE),"dd/mm/yyyy")," Y ",TEXT(VLOOKUP(A74,matriz,IF(generador!B74=1,17,IF(generador!B74=2,20,IF(generador!B74=3,23,IF(generador!B74=4,26,IF(generador!B74=5,29,IF(generador!B74=6,32,IF(generador!B74=7,35,IF(generador!B74=8,38,IF(generador!B74=9,41,IF(generador!B74=10,44,IF(generador!B74=11,47,IF(generador!B74=12,50,IF(generador!B74=13,53,IF(generador!B74=14,56,IF(generador!B74=15,59))))))))))))))),FALSE),"dd/mm/yyyy")),"")</f>
        <v/>
      </c>
    </row>
    <row r="75" spans="1:23" x14ac:dyDescent="0.3">
      <c r="A75" s="15"/>
      <c r="B75" s="14"/>
      <c r="C75" s="6"/>
      <c r="D75" s="26" t="str">
        <f t="shared" si="25"/>
        <v/>
      </c>
      <c r="E75" s="19" t="str">
        <f>IFERROR(IF(A75&lt;&gt;"",VLOOKUP(A75,matriz,IF(generador!B75=1,15,IF(generador!B75=2,18,IF(generador!B75=3,21,IF(generador!B75=4,24,IF(generador!B75=5,27,IF(generador!B75=6,30,IF(generador!B75=7,33,IF(generador!B75=8,36,IF(generador!B75=9,39,IF(generador!B75=10,42,IF(generador!B75=11,45,IF(generador!B75=12,48,IF(generador!B75=13,51,IF(generador!B75=14,54,IF(generador!B75=15,57))))))))))))))),FALSE),""),"")</f>
        <v/>
      </c>
      <c r="F75" s="20" t="str">
        <f t="shared" si="26"/>
        <v/>
      </c>
      <c r="G75" s="29" t="str">
        <f t="shared" si="27"/>
        <v/>
      </c>
      <c r="H75" s="21" t="str">
        <f t="shared" ca="1" si="30"/>
        <v/>
      </c>
      <c r="I75" s="18" t="str">
        <f t="shared" si="31"/>
        <v/>
      </c>
      <c r="J75" s="18" t="str">
        <f>""</f>
        <v/>
      </c>
      <c r="K75" s="18" t="str">
        <f t="shared" si="32"/>
        <v/>
      </c>
      <c r="L75" s="18" t="str">
        <f t="shared" si="33"/>
        <v/>
      </c>
      <c r="M75" s="18" t="str">
        <f t="shared" si="34"/>
        <v/>
      </c>
      <c r="N75" s="18" t="str">
        <f t="shared" si="35"/>
        <v/>
      </c>
      <c r="O75" s="18" t="str">
        <f t="shared" si="36"/>
        <v/>
      </c>
      <c r="P75" s="18" t="str">
        <f t="shared" si="37"/>
        <v/>
      </c>
      <c r="Q75" s="18" t="str">
        <f t="shared" si="38"/>
        <v/>
      </c>
      <c r="R75" s="122" t="str">
        <f t="shared" si="28"/>
        <v/>
      </c>
      <c r="S75" s="18" t="str">
        <f t="shared" si="39"/>
        <v/>
      </c>
      <c r="T75" s="26" t="str">
        <f t="shared" si="29"/>
        <v/>
      </c>
      <c r="U75" s="18" t="str">
        <f t="shared" si="40"/>
        <v/>
      </c>
      <c r="V75" s="18" t="str">
        <f t="shared" si="41"/>
        <v/>
      </c>
      <c r="W75" s="18" t="str">
        <f>IFERROR(CONCATENATE("PAGO N° ",B75," DEL CONTRATO CPS ",V75," ENTRE ",TEXT(VLOOKUP(A75,matriz,IF(generador!B75=1,16,IF(generador!B75=2,19,IF(generador!B75=3,22,IF(generador!B75=4,25,IF(generador!B75=5,28,IF(generador!B75=6,31,IF(generador!B75=7,34,IF(generador!B75=8,37,IF(generador!B75=9,40,IF(generador!B75=10,43,IF(generador!B75=11,46,IF(generador!B75=12,49,IF(generador!B75=13,52,IF(generador!B75=14,55,IF(generador!B75=15,58))))))))))))))),FALSE),"dd/mm/yyyy")," Y ",TEXT(VLOOKUP(A75,matriz,IF(generador!B75=1,17,IF(generador!B75=2,20,IF(generador!B75=3,23,IF(generador!B75=4,26,IF(generador!B75=5,29,IF(generador!B75=6,32,IF(generador!B75=7,35,IF(generador!B75=8,38,IF(generador!B75=9,41,IF(generador!B75=10,44,IF(generador!B75=11,47,IF(generador!B75=12,50,IF(generador!B75=13,53,IF(generador!B75=14,56,IF(generador!B75=15,59))))))))))))))),FALSE),"dd/mm/yyyy")),"")</f>
        <v/>
      </c>
    </row>
    <row r="76" spans="1:23" x14ac:dyDescent="0.3">
      <c r="A76" s="15"/>
      <c r="B76" s="14"/>
      <c r="C76" s="6"/>
      <c r="D76" s="26" t="str">
        <f t="shared" si="25"/>
        <v/>
      </c>
      <c r="E76" s="19" t="str">
        <f>IFERROR(IF(A76&lt;&gt;"",VLOOKUP(A76,matriz,IF(generador!B76=1,15,IF(generador!B76=2,18,IF(generador!B76=3,21,IF(generador!B76=4,24,IF(generador!B76=5,27,IF(generador!B76=6,30,IF(generador!B76=7,33,IF(generador!B76=8,36,IF(generador!B76=9,39,IF(generador!B76=10,42,IF(generador!B76=11,45,IF(generador!B76=12,48,IF(generador!B76=13,51,IF(generador!B76=14,54,IF(generador!B76=15,57))))))))))))))),FALSE),""),"")</f>
        <v/>
      </c>
      <c r="F76" s="20" t="str">
        <f t="shared" si="26"/>
        <v/>
      </c>
      <c r="G76" s="29" t="str">
        <f t="shared" si="27"/>
        <v/>
      </c>
      <c r="H76" s="21" t="str">
        <f t="shared" ca="1" si="30"/>
        <v/>
      </c>
      <c r="I76" s="18" t="str">
        <f t="shared" si="31"/>
        <v/>
      </c>
      <c r="J76" s="18" t="str">
        <f>""</f>
        <v/>
      </c>
      <c r="K76" s="18" t="str">
        <f t="shared" si="32"/>
        <v/>
      </c>
      <c r="L76" s="18" t="str">
        <f t="shared" si="33"/>
        <v/>
      </c>
      <c r="M76" s="18" t="str">
        <f t="shared" si="34"/>
        <v/>
      </c>
      <c r="N76" s="18" t="str">
        <f t="shared" si="35"/>
        <v/>
      </c>
      <c r="O76" s="18" t="str">
        <f t="shared" si="36"/>
        <v/>
      </c>
      <c r="P76" s="18" t="str">
        <f t="shared" si="37"/>
        <v/>
      </c>
      <c r="Q76" s="18" t="str">
        <f t="shared" si="38"/>
        <v/>
      </c>
      <c r="R76" s="122" t="str">
        <f t="shared" si="28"/>
        <v/>
      </c>
      <c r="S76" s="18" t="str">
        <f t="shared" si="39"/>
        <v/>
      </c>
      <c r="T76" s="26" t="str">
        <f t="shared" si="29"/>
        <v/>
      </c>
      <c r="U76" s="18" t="str">
        <f t="shared" si="40"/>
        <v/>
      </c>
      <c r="V76" s="18" t="str">
        <f t="shared" si="41"/>
        <v/>
      </c>
      <c r="W76" s="18" t="str">
        <f>IFERROR(CONCATENATE("PAGO N° ",B76," DEL CONTRATO CPS ",V76," ENTRE ",TEXT(VLOOKUP(A76,matriz,IF(generador!B76=1,16,IF(generador!B76=2,19,IF(generador!B76=3,22,IF(generador!B76=4,25,IF(generador!B76=5,28,IF(generador!B76=6,31,IF(generador!B76=7,34,IF(generador!B76=8,37,IF(generador!B76=9,40,IF(generador!B76=10,43,IF(generador!B76=11,46,IF(generador!B76=12,49,IF(generador!B76=13,52,IF(generador!B76=14,55,IF(generador!B76=15,58))))))))))))))),FALSE),"dd/mm/yyyy")," Y ",TEXT(VLOOKUP(A76,matriz,IF(generador!B76=1,17,IF(generador!B76=2,20,IF(generador!B76=3,23,IF(generador!B76=4,26,IF(generador!B76=5,29,IF(generador!B76=6,32,IF(generador!B76=7,35,IF(generador!B76=8,38,IF(generador!B76=9,41,IF(generador!B76=10,44,IF(generador!B76=11,47,IF(generador!B76=12,50,IF(generador!B76=13,53,IF(generador!B76=14,56,IF(generador!B76=15,59))))))))))))))),FALSE),"dd/mm/yyyy")),"")</f>
        <v/>
      </c>
    </row>
    <row r="77" spans="1:23" x14ac:dyDescent="0.3">
      <c r="A77" s="15"/>
      <c r="B77" s="14"/>
      <c r="C77" s="6"/>
      <c r="D77" s="26" t="str">
        <f t="shared" si="25"/>
        <v/>
      </c>
      <c r="E77" s="19" t="str">
        <f>IFERROR(IF(A77&lt;&gt;"",VLOOKUP(A77,matriz,IF(generador!B77=1,15,IF(generador!B77=2,18,IF(generador!B77=3,21,IF(generador!B77=4,24,IF(generador!B77=5,27,IF(generador!B77=6,30,IF(generador!B77=7,33,IF(generador!B77=8,36,IF(generador!B77=9,39,IF(generador!B77=10,42,IF(generador!B77=11,45,IF(generador!B77=12,48,IF(generador!B77=13,51,IF(generador!B77=14,54,IF(generador!B77=15,57))))))))))))))),FALSE),""),"")</f>
        <v/>
      </c>
      <c r="F77" s="20" t="str">
        <f t="shared" si="26"/>
        <v/>
      </c>
      <c r="G77" s="29" t="str">
        <f t="shared" si="27"/>
        <v/>
      </c>
      <c r="H77" s="21" t="str">
        <f t="shared" ca="1" si="30"/>
        <v/>
      </c>
      <c r="I77" s="18" t="str">
        <f t="shared" si="31"/>
        <v/>
      </c>
      <c r="J77" s="18" t="str">
        <f>""</f>
        <v/>
      </c>
      <c r="K77" s="18" t="str">
        <f t="shared" si="32"/>
        <v/>
      </c>
      <c r="L77" s="18" t="str">
        <f t="shared" si="33"/>
        <v/>
      </c>
      <c r="M77" s="18" t="str">
        <f t="shared" si="34"/>
        <v/>
      </c>
      <c r="N77" s="18" t="str">
        <f t="shared" si="35"/>
        <v/>
      </c>
      <c r="O77" s="18" t="str">
        <f t="shared" si="36"/>
        <v/>
      </c>
      <c r="P77" s="18" t="str">
        <f t="shared" si="37"/>
        <v/>
      </c>
      <c r="Q77" s="18" t="str">
        <f t="shared" si="38"/>
        <v/>
      </c>
      <c r="R77" s="122" t="str">
        <f t="shared" si="28"/>
        <v/>
      </c>
      <c r="S77" s="18" t="str">
        <f t="shared" si="39"/>
        <v/>
      </c>
      <c r="T77" s="26" t="str">
        <f t="shared" si="29"/>
        <v/>
      </c>
      <c r="U77" s="18" t="str">
        <f t="shared" si="40"/>
        <v/>
      </c>
      <c r="V77" s="18" t="str">
        <f t="shared" si="41"/>
        <v/>
      </c>
      <c r="W77" s="18" t="str">
        <f>IFERROR(CONCATENATE("PAGO N° ",B77," DEL CONTRATO CPS ",V77," ENTRE ",TEXT(VLOOKUP(A77,matriz,IF(generador!B77=1,16,IF(generador!B77=2,19,IF(generador!B77=3,22,IF(generador!B77=4,25,IF(generador!B77=5,28,IF(generador!B77=6,31,IF(generador!B77=7,34,IF(generador!B77=8,37,IF(generador!B77=9,40,IF(generador!B77=10,43,IF(generador!B77=11,46,IF(generador!B77=12,49,IF(generador!B77=13,52,IF(generador!B77=14,55,IF(generador!B77=15,58))))))))))))))),FALSE),"dd/mm/yyyy")," Y ",TEXT(VLOOKUP(A77,matriz,IF(generador!B77=1,17,IF(generador!B77=2,20,IF(generador!B77=3,23,IF(generador!B77=4,26,IF(generador!B77=5,29,IF(generador!B77=6,32,IF(generador!B77=7,35,IF(generador!B77=8,38,IF(generador!B77=9,41,IF(generador!B77=10,44,IF(generador!B77=11,47,IF(generador!B77=12,50,IF(generador!B77=13,53,IF(generador!B77=14,56,IF(generador!B77=15,59))))))))))))))),FALSE),"dd/mm/yyyy")),"")</f>
        <v/>
      </c>
    </row>
    <row r="78" spans="1:23" x14ac:dyDescent="0.3">
      <c r="A78" s="15"/>
      <c r="B78" s="14"/>
      <c r="C78" s="6"/>
      <c r="D78" s="26" t="str">
        <f t="shared" si="25"/>
        <v/>
      </c>
      <c r="E78" s="19" t="str">
        <f>IFERROR(IF(A78&lt;&gt;"",VLOOKUP(A78,matriz,IF(generador!B78=1,15,IF(generador!B78=2,18,IF(generador!B78=3,21,IF(generador!B78=4,24,IF(generador!B78=5,27,IF(generador!B78=6,30,IF(generador!B78=7,33,IF(generador!B78=8,36,IF(generador!B78=9,39,IF(generador!B78=10,42,IF(generador!B78=11,45,IF(generador!B78=12,48,IF(generador!B78=13,51,IF(generador!B78=14,54,IF(generador!B78=15,57))))))))))))))),FALSE),""),"")</f>
        <v/>
      </c>
      <c r="F78" s="20" t="str">
        <f t="shared" si="26"/>
        <v/>
      </c>
      <c r="G78" s="29" t="str">
        <f t="shared" si="27"/>
        <v/>
      </c>
      <c r="H78" s="21" t="str">
        <f t="shared" ca="1" si="30"/>
        <v/>
      </c>
      <c r="I78" s="18" t="str">
        <f t="shared" si="31"/>
        <v/>
      </c>
      <c r="J78" s="18" t="str">
        <f>""</f>
        <v/>
      </c>
      <c r="K78" s="18" t="str">
        <f t="shared" si="32"/>
        <v/>
      </c>
      <c r="L78" s="18" t="str">
        <f t="shared" si="33"/>
        <v/>
      </c>
      <c r="M78" s="18" t="str">
        <f t="shared" si="34"/>
        <v/>
      </c>
      <c r="N78" s="18" t="str">
        <f t="shared" si="35"/>
        <v/>
      </c>
      <c r="O78" s="18" t="str">
        <f t="shared" si="36"/>
        <v/>
      </c>
      <c r="P78" s="18" t="str">
        <f t="shared" si="37"/>
        <v/>
      </c>
      <c r="Q78" s="18" t="str">
        <f t="shared" si="38"/>
        <v/>
      </c>
      <c r="R78" s="122" t="str">
        <f t="shared" si="28"/>
        <v/>
      </c>
      <c r="S78" s="18" t="str">
        <f t="shared" si="39"/>
        <v/>
      </c>
      <c r="T78" s="26" t="str">
        <f t="shared" si="29"/>
        <v/>
      </c>
      <c r="U78" s="18" t="str">
        <f t="shared" si="40"/>
        <v/>
      </c>
      <c r="V78" s="18" t="str">
        <f t="shared" si="41"/>
        <v/>
      </c>
      <c r="W78" s="18" t="str">
        <f>IFERROR(CONCATENATE("PAGO N° ",B78," DEL CONTRATO CPS ",V78," ENTRE ",TEXT(VLOOKUP(A78,matriz,IF(generador!B78=1,16,IF(generador!B78=2,19,IF(generador!B78=3,22,IF(generador!B78=4,25,IF(generador!B78=5,28,IF(generador!B78=6,31,IF(generador!B78=7,34,IF(generador!B78=8,37,IF(generador!B78=9,40,IF(generador!B78=10,43,IF(generador!B78=11,46,IF(generador!B78=12,49,IF(generador!B78=13,52,IF(generador!B78=14,55,IF(generador!B78=15,58))))))))))))))),FALSE),"dd/mm/yyyy")," Y ",TEXT(VLOOKUP(A78,matriz,IF(generador!B78=1,17,IF(generador!B78=2,20,IF(generador!B78=3,23,IF(generador!B78=4,26,IF(generador!B78=5,29,IF(generador!B78=6,32,IF(generador!B78=7,35,IF(generador!B78=8,38,IF(generador!B78=9,41,IF(generador!B78=10,44,IF(generador!B78=11,47,IF(generador!B78=12,50,IF(generador!B78=13,53,IF(generador!B78=14,56,IF(generador!B78=15,59))))))))))))))),FALSE),"dd/mm/yyyy")),"")</f>
        <v/>
      </c>
    </row>
    <row r="79" spans="1:23" x14ac:dyDescent="0.3">
      <c r="A79" s="15"/>
      <c r="B79" s="14"/>
      <c r="C79" s="6"/>
      <c r="D79" s="26" t="str">
        <f t="shared" si="25"/>
        <v/>
      </c>
      <c r="E79" s="19" t="str">
        <f>IFERROR(IF(A79&lt;&gt;"",VLOOKUP(A79,matriz,IF(generador!B79=1,15,IF(generador!B79=2,18,IF(generador!B79=3,21,IF(generador!B79=4,24,IF(generador!B79=5,27,IF(generador!B79=6,30,IF(generador!B79=7,33,IF(generador!B79=8,36,IF(generador!B79=9,39,IF(generador!B79=10,42,IF(generador!B79=11,45,IF(generador!B79=12,48,IF(generador!B79=13,51,IF(generador!B79=14,54,IF(generador!B79=15,57))))))))))))))),FALSE),""),"")</f>
        <v/>
      </c>
      <c r="F79" s="20" t="str">
        <f t="shared" si="26"/>
        <v/>
      </c>
      <c r="G79" s="29" t="str">
        <f t="shared" si="27"/>
        <v/>
      </c>
      <c r="H79" s="21" t="str">
        <f t="shared" ca="1" si="30"/>
        <v/>
      </c>
      <c r="I79" s="18" t="str">
        <f t="shared" si="31"/>
        <v/>
      </c>
      <c r="J79" s="18" t="str">
        <f>""</f>
        <v/>
      </c>
      <c r="K79" s="18" t="str">
        <f t="shared" si="32"/>
        <v/>
      </c>
      <c r="L79" s="18" t="str">
        <f t="shared" si="33"/>
        <v/>
      </c>
      <c r="M79" s="18" t="str">
        <f t="shared" si="34"/>
        <v/>
      </c>
      <c r="N79" s="18" t="str">
        <f t="shared" si="35"/>
        <v/>
      </c>
      <c r="O79" s="18" t="str">
        <f t="shared" si="36"/>
        <v/>
      </c>
      <c r="P79" s="18" t="str">
        <f t="shared" si="37"/>
        <v/>
      </c>
      <c r="Q79" s="18" t="str">
        <f t="shared" si="38"/>
        <v/>
      </c>
      <c r="R79" s="122" t="str">
        <f t="shared" si="28"/>
        <v/>
      </c>
      <c r="S79" s="18" t="str">
        <f t="shared" si="39"/>
        <v/>
      </c>
      <c r="T79" s="26" t="str">
        <f t="shared" si="29"/>
        <v/>
      </c>
      <c r="U79" s="18" t="str">
        <f t="shared" si="40"/>
        <v/>
      </c>
      <c r="V79" s="18" t="str">
        <f t="shared" si="41"/>
        <v/>
      </c>
      <c r="W79" s="18" t="str">
        <f>IFERROR(CONCATENATE("PAGO N° ",B79," DEL CONTRATO CPS ",V79," ENTRE ",TEXT(VLOOKUP(A79,matriz,IF(generador!B79=1,16,IF(generador!B79=2,19,IF(generador!B79=3,22,IF(generador!B79=4,25,IF(generador!B79=5,28,IF(generador!B79=6,31,IF(generador!B79=7,34,IF(generador!B79=8,37,IF(generador!B79=9,40,IF(generador!B79=10,43,IF(generador!B79=11,46,IF(generador!B79=12,49,IF(generador!B79=13,52,IF(generador!B79=14,55,IF(generador!B79=15,58))))))))))))))),FALSE),"dd/mm/yyyy")," Y ",TEXT(VLOOKUP(A79,matriz,IF(generador!B79=1,17,IF(generador!B79=2,20,IF(generador!B79=3,23,IF(generador!B79=4,26,IF(generador!B79=5,29,IF(generador!B79=6,32,IF(generador!B79=7,35,IF(generador!B79=8,38,IF(generador!B79=9,41,IF(generador!B79=10,44,IF(generador!B79=11,47,IF(generador!B79=12,50,IF(generador!B79=13,53,IF(generador!B79=14,56,IF(generador!B79=15,59))))))))))))))),FALSE),"dd/mm/yyyy")),"")</f>
        <v/>
      </c>
    </row>
    <row r="80" spans="1:23" x14ac:dyDescent="0.3">
      <c r="A80" s="15"/>
      <c r="B80" s="14"/>
      <c r="C80" s="6"/>
      <c r="D80" s="26" t="str">
        <f t="shared" si="25"/>
        <v/>
      </c>
      <c r="E80" s="19" t="str">
        <f>IFERROR(IF(A80&lt;&gt;"",VLOOKUP(A80,matriz,IF(generador!B80=1,15,IF(generador!B80=2,18,IF(generador!B80=3,21,IF(generador!B80=4,24,IF(generador!B80=5,27,IF(generador!B80=6,30,IF(generador!B80=7,33,IF(generador!B80=8,36,IF(generador!B80=9,39,IF(generador!B80=10,42,IF(generador!B80=11,45,IF(generador!B80=12,48,IF(generador!B80=13,51,IF(generador!B80=14,54,IF(generador!B80=15,57))))))))))))))),FALSE),""),"")</f>
        <v/>
      </c>
      <c r="F80" s="20" t="str">
        <f t="shared" si="26"/>
        <v/>
      </c>
      <c r="G80" s="29" t="str">
        <f t="shared" si="27"/>
        <v/>
      </c>
      <c r="H80" s="21" t="str">
        <f t="shared" ca="1" si="30"/>
        <v/>
      </c>
      <c r="I80" s="18" t="str">
        <f t="shared" si="31"/>
        <v/>
      </c>
      <c r="J80" s="18" t="str">
        <f>""</f>
        <v/>
      </c>
      <c r="K80" s="18" t="str">
        <f t="shared" si="32"/>
        <v/>
      </c>
      <c r="L80" s="18" t="str">
        <f t="shared" si="33"/>
        <v/>
      </c>
      <c r="M80" s="18" t="str">
        <f t="shared" si="34"/>
        <v/>
      </c>
      <c r="N80" s="18" t="str">
        <f t="shared" si="35"/>
        <v/>
      </c>
      <c r="O80" s="18" t="str">
        <f t="shared" si="36"/>
        <v/>
      </c>
      <c r="P80" s="18" t="str">
        <f t="shared" si="37"/>
        <v/>
      </c>
      <c r="Q80" s="18" t="str">
        <f t="shared" si="38"/>
        <v/>
      </c>
      <c r="R80" s="122" t="str">
        <f t="shared" si="28"/>
        <v/>
      </c>
      <c r="S80" s="18" t="str">
        <f t="shared" si="39"/>
        <v/>
      </c>
      <c r="T80" s="26" t="str">
        <f t="shared" si="29"/>
        <v/>
      </c>
      <c r="U80" s="18" t="str">
        <f t="shared" si="40"/>
        <v/>
      </c>
      <c r="V80" s="18" t="str">
        <f t="shared" si="41"/>
        <v/>
      </c>
      <c r="W80" s="18" t="str">
        <f>IFERROR(CONCATENATE("PAGO N° ",B80," DEL CONTRATO CPS ",V80," ENTRE ",TEXT(VLOOKUP(A80,matriz,IF(generador!B80=1,16,IF(generador!B80=2,19,IF(generador!B80=3,22,IF(generador!B80=4,25,IF(generador!B80=5,28,IF(generador!B80=6,31,IF(generador!B80=7,34,IF(generador!B80=8,37,IF(generador!B80=9,40,IF(generador!B80=10,43,IF(generador!B80=11,46,IF(generador!B80=12,49,IF(generador!B80=13,52,IF(generador!B80=14,55,IF(generador!B80=15,58))))))))))))))),FALSE),"dd/mm/yyyy")," Y ",TEXT(VLOOKUP(A80,matriz,IF(generador!B80=1,17,IF(generador!B80=2,20,IF(generador!B80=3,23,IF(generador!B80=4,26,IF(generador!B80=5,29,IF(generador!B80=6,32,IF(generador!B80=7,35,IF(generador!B80=8,38,IF(generador!B80=9,41,IF(generador!B80=10,44,IF(generador!B80=11,47,IF(generador!B80=12,50,IF(generador!B80=13,53,IF(generador!B80=14,56,IF(generador!B80=15,59))))))))))))))),FALSE),"dd/mm/yyyy")),"")</f>
        <v/>
      </c>
    </row>
    <row r="81" spans="1:23" x14ac:dyDescent="0.3">
      <c r="A81" s="15"/>
      <c r="B81" s="14"/>
      <c r="C81" s="6"/>
      <c r="D81" s="26" t="str">
        <f t="shared" si="25"/>
        <v/>
      </c>
      <c r="E81" s="19" t="str">
        <f>IFERROR(IF(A81&lt;&gt;"",VLOOKUP(A81,matriz,IF(generador!B81=1,15,IF(generador!B81=2,18,IF(generador!B81=3,21,IF(generador!B81=4,24,IF(generador!B81=5,27,IF(generador!B81=6,30,IF(generador!B81=7,33,IF(generador!B81=8,36,IF(generador!B81=9,39,IF(generador!B81=10,42,IF(generador!B81=11,45,IF(generador!B81=12,48,IF(generador!B81=13,51,IF(generador!B81=14,54,IF(generador!B81=15,57))))))))))))))),FALSE),""),"")</f>
        <v/>
      </c>
      <c r="F81" s="20" t="str">
        <f t="shared" si="26"/>
        <v/>
      </c>
      <c r="G81" s="29" t="str">
        <f t="shared" si="27"/>
        <v/>
      </c>
      <c r="H81" s="21" t="str">
        <f t="shared" ca="1" si="30"/>
        <v/>
      </c>
      <c r="I81" s="18" t="str">
        <f t="shared" si="31"/>
        <v/>
      </c>
      <c r="J81" s="18" t="str">
        <f>""</f>
        <v/>
      </c>
      <c r="K81" s="18" t="str">
        <f t="shared" si="32"/>
        <v/>
      </c>
      <c r="L81" s="18" t="str">
        <f t="shared" si="33"/>
        <v/>
      </c>
      <c r="M81" s="18" t="str">
        <f t="shared" si="34"/>
        <v/>
      </c>
      <c r="N81" s="18" t="str">
        <f t="shared" si="35"/>
        <v/>
      </c>
      <c r="O81" s="18" t="str">
        <f t="shared" si="36"/>
        <v/>
      </c>
      <c r="P81" s="18" t="str">
        <f t="shared" si="37"/>
        <v/>
      </c>
      <c r="Q81" s="18" t="str">
        <f t="shared" si="38"/>
        <v/>
      </c>
      <c r="R81" s="122" t="str">
        <f t="shared" si="28"/>
        <v/>
      </c>
      <c r="S81" s="18" t="str">
        <f t="shared" si="39"/>
        <v/>
      </c>
      <c r="T81" s="26" t="str">
        <f t="shared" si="29"/>
        <v/>
      </c>
      <c r="U81" s="18" t="str">
        <f t="shared" si="40"/>
        <v/>
      </c>
      <c r="V81" s="18" t="str">
        <f t="shared" si="41"/>
        <v/>
      </c>
      <c r="W81" s="18" t="str">
        <f>IFERROR(CONCATENATE("PAGO N° ",B81," DEL CONTRATO CPS ",V81," ENTRE ",TEXT(VLOOKUP(A81,matriz,IF(generador!B81=1,16,IF(generador!B81=2,19,IF(generador!B81=3,22,IF(generador!B81=4,25,IF(generador!B81=5,28,IF(generador!B81=6,31,IF(generador!B81=7,34,IF(generador!B81=8,37,IF(generador!B81=9,40,IF(generador!B81=10,43,IF(generador!B81=11,46,IF(generador!B81=12,49,IF(generador!B81=13,52,IF(generador!B81=14,55,IF(generador!B81=15,58))))))))))))))),FALSE),"dd/mm/yyyy")," Y ",TEXT(VLOOKUP(A81,matriz,IF(generador!B81=1,17,IF(generador!B81=2,20,IF(generador!B81=3,23,IF(generador!B81=4,26,IF(generador!B81=5,29,IF(generador!B81=6,32,IF(generador!B81=7,35,IF(generador!B81=8,38,IF(generador!B81=9,41,IF(generador!B81=10,44,IF(generador!B81=11,47,IF(generador!B81=12,50,IF(generador!B81=13,53,IF(generador!B81=14,56,IF(generador!B81=15,59))))))))))))))),FALSE),"dd/mm/yyyy")),"")</f>
        <v/>
      </c>
    </row>
    <row r="82" spans="1:23" x14ac:dyDescent="0.3">
      <c r="A82" s="15"/>
      <c r="B82" s="14"/>
      <c r="C82" s="6"/>
      <c r="D82" s="26" t="str">
        <f t="shared" si="25"/>
        <v/>
      </c>
      <c r="E82" s="19" t="str">
        <f>IFERROR(IF(A82&lt;&gt;"",VLOOKUP(A82,matriz,IF(generador!B82=1,15,IF(generador!B82=2,18,IF(generador!B82=3,21,IF(generador!B82=4,24,IF(generador!B82=5,27,IF(generador!B82=6,30,IF(generador!B82=7,33,IF(generador!B82=8,36,IF(generador!B82=9,39,IF(generador!B82=10,42,IF(generador!B82=11,45,IF(generador!B82=12,48,IF(generador!B82=13,51,IF(generador!B82=14,54,IF(generador!B82=15,57))))))))))))))),FALSE),""),"")</f>
        <v/>
      </c>
      <c r="F82" s="20" t="str">
        <f t="shared" si="26"/>
        <v/>
      </c>
      <c r="G82" s="29" t="str">
        <f t="shared" si="27"/>
        <v/>
      </c>
      <c r="H82" s="21" t="str">
        <f t="shared" ca="1" si="30"/>
        <v/>
      </c>
      <c r="I82" s="18" t="str">
        <f t="shared" si="31"/>
        <v/>
      </c>
      <c r="J82" s="18" t="str">
        <f>""</f>
        <v/>
      </c>
      <c r="K82" s="18" t="str">
        <f t="shared" si="32"/>
        <v/>
      </c>
      <c r="L82" s="18" t="str">
        <f t="shared" si="33"/>
        <v/>
      </c>
      <c r="M82" s="18" t="str">
        <f t="shared" si="34"/>
        <v/>
      </c>
      <c r="N82" s="18" t="str">
        <f t="shared" si="35"/>
        <v/>
      </c>
      <c r="O82" s="18" t="str">
        <f t="shared" si="36"/>
        <v/>
      </c>
      <c r="P82" s="18" t="str">
        <f t="shared" si="37"/>
        <v/>
      </c>
      <c r="Q82" s="18" t="str">
        <f t="shared" si="38"/>
        <v/>
      </c>
      <c r="R82" s="122" t="str">
        <f t="shared" si="28"/>
        <v/>
      </c>
      <c r="S82" s="18" t="str">
        <f t="shared" si="39"/>
        <v/>
      </c>
      <c r="T82" s="26" t="str">
        <f t="shared" si="29"/>
        <v/>
      </c>
      <c r="U82" s="18" t="str">
        <f t="shared" si="40"/>
        <v/>
      </c>
      <c r="V82" s="18" t="str">
        <f t="shared" si="41"/>
        <v/>
      </c>
      <c r="W82" s="18" t="str">
        <f>IFERROR(CONCATENATE("PAGO N° ",B82," DEL CONTRATO CPS ",V82," ENTRE ",TEXT(VLOOKUP(A82,matriz,IF(generador!B82=1,16,IF(generador!B82=2,19,IF(generador!B82=3,22,IF(generador!B82=4,25,IF(generador!B82=5,28,IF(generador!B82=6,31,IF(generador!B82=7,34,IF(generador!B82=8,37,IF(generador!B82=9,40,IF(generador!B82=10,43,IF(generador!B82=11,46,IF(generador!B82=12,49,IF(generador!B82=13,52,IF(generador!B82=14,55,IF(generador!B82=15,58))))))))))))))),FALSE),"dd/mm/yyyy")," Y ",TEXT(VLOOKUP(A82,matriz,IF(generador!B82=1,17,IF(generador!B82=2,20,IF(generador!B82=3,23,IF(generador!B82=4,26,IF(generador!B82=5,29,IF(generador!B82=6,32,IF(generador!B82=7,35,IF(generador!B82=8,38,IF(generador!B82=9,41,IF(generador!B82=10,44,IF(generador!B82=11,47,IF(generador!B82=12,50,IF(generador!B82=13,53,IF(generador!B82=14,56,IF(generador!B82=15,59))))))))))))))),FALSE),"dd/mm/yyyy")),"")</f>
        <v/>
      </c>
    </row>
    <row r="83" spans="1:23" x14ac:dyDescent="0.3">
      <c r="A83" s="15"/>
      <c r="B83" s="14"/>
      <c r="C83" s="6"/>
      <c r="D83" s="26" t="str">
        <f t="shared" si="25"/>
        <v/>
      </c>
      <c r="E83" s="19" t="str">
        <f>IFERROR(IF(A83&lt;&gt;"",VLOOKUP(A83,matriz,IF(generador!B83=1,15,IF(generador!B83=2,18,IF(generador!B83=3,21,IF(generador!B83=4,24,IF(generador!B83=5,27,IF(generador!B83=6,30,IF(generador!B83=7,33,IF(generador!B83=8,36,IF(generador!B83=9,39,IF(generador!B83=10,42,IF(generador!B83=11,45,IF(generador!B83=12,48,IF(generador!B83=13,51,IF(generador!B83=14,54,IF(generador!B83=15,57))))))))))))))),FALSE),""),"")</f>
        <v/>
      </c>
      <c r="F83" s="20" t="str">
        <f t="shared" si="26"/>
        <v/>
      </c>
      <c r="G83" s="29" t="str">
        <f t="shared" si="27"/>
        <v/>
      </c>
      <c r="H83" s="21" t="str">
        <f t="shared" ca="1" si="30"/>
        <v/>
      </c>
      <c r="I83" s="18" t="str">
        <f t="shared" si="31"/>
        <v/>
      </c>
      <c r="J83" s="18" t="str">
        <f>""</f>
        <v/>
      </c>
      <c r="K83" s="18" t="str">
        <f t="shared" si="32"/>
        <v/>
      </c>
      <c r="L83" s="18" t="str">
        <f t="shared" si="33"/>
        <v/>
      </c>
      <c r="M83" s="18" t="str">
        <f t="shared" si="34"/>
        <v/>
      </c>
      <c r="N83" s="18" t="str">
        <f t="shared" si="35"/>
        <v/>
      </c>
      <c r="O83" s="18" t="str">
        <f t="shared" si="36"/>
        <v/>
      </c>
      <c r="P83" s="18" t="str">
        <f t="shared" si="37"/>
        <v/>
      </c>
      <c r="Q83" s="18" t="str">
        <f t="shared" si="38"/>
        <v/>
      </c>
      <c r="R83" s="122" t="str">
        <f t="shared" si="28"/>
        <v/>
      </c>
      <c r="S83" s="18" t="str">
        <f t="shared" si="39"/>
        <v/>
      </c>
      <c r="T83" s="26" t="str">
        <f t="shared" si="29"/>
        <v/>
      </c>
      <c r="U83" s="18" t="str">
        <f t="shared" si="40"/>
        <v/>
      </c>
      <c r="V83" s="18" t="str">
        <f t="shared" si="41"/>
        <v/>
      </c>
      <c r="W83" s="18" t="str">
        <f>IFERROR(CONCATENATE("PAGO N° ",B83," DEL CONTRATO CPS ",V83," ENTRE ",TEXT(VLOOKUP(A83,matriz,IF(generador!B83=1,16,IF(generador!B83=2,19,IF(generador!B83=3,22,IF(generador!B83=4,25,IF(generador!B83=5,28,IF(generador!B83=6,31,IF(generador!B83=7,34,IF(generador!B83=8,37,IF(generador!B83=9,40,IF(generador!B83=10,43,IF(generador!B83=11,46,IF(generador!B83=12,49,IF(generador!B83=13,52,IF(generador!B83=14,55,IF(generador!B83=15,58))))))))))))))),FALSE),"dd/mm/yyyy")," Y ",TEXT(VLOOKUP(A83,matriz,IF(generador!B83=1,17,IF(generador!B83=2,20,IF(generador!B83=3,23,IF(generador!B83=4,26,IF(generador!B83=5,29,IF(generador!B83=6,32,IF(generador!B83=7,35,IF(generador!B83=8,38,IF(generador!B83=9,41,IF(generador!B83=10,44,IF(generador!B83=11,47,IF(generador!B83=12,50,IF(generador!B83=13,53,IF(generador!B83=14,56,IF(generador!B83=15,59))))))))))))))),FALSE),"dd/mm/yyyy")),"")</f>
        <v/>
      </c>
    </row>
    <row r="84" spans="1:23" x14ac:dyDescent="0.3">
      <c r="A84" s="15"/>
      <c r="B84" s="14"/>
      <c r="C84" s="6"/>
      <c r="D84" s="26" t="str">
        <f t="shared" si="25"/>
        <v/>
      </c>
      <c r="E84" s="19" t="str">
        <f>IFERROR(IF(A84&lt;&gt;"",VLOOKUP(A84,matriz,IF(generador!B84=1,15,IF(generador!B84=2,18,IF(generador!B84=3,21,IF(generador!B84=4,24,IF(generador!B84=5,27,IF(generador!B84=6,30,IF(generador!B84=7,33,IF(generador!B84=8,36,IF(generador!B84=9,39,IF(generador!B84=10,42,IF(generador!B84=11,45,IF(generador!B84=12,48,IF(generador!B84=13,51,IF(generador!B84=14,54,IF(generador!B84=15,57))))))))))))))),FALSE),""),"")</f>
        <v/>
      </c>
      <c r="F84" s="20" t="str">
        <f t="shared" si="26"/>
        <v/>
      </c>
      <c r="G84" s="29" t="str">
        <f t="shared" si="27"/>
        <v/>
      </c>
      <c r="H84" s="21" t="str">
        <f t="shared" ca="1" si="30"/>
        <v/>
      </c>
      <c r="I84" s="18" t="str">
        <f t="shared" si="31"/>
        <v/>
      </c>
      <c r="J84" s="18" t="str">
        <f>""</f>
        <v/>
      </c>
      <c r="K84" s="18" t="str">
        <f t="shared" si="32"/>
        <v/>
      </c>
      <c r="L84" s="18" t="str">
        <f t="shared" si="33"/>
        <v/>
      </c>
      <c r="M84" s="18" t="str">
        <f t="shared" si="34"/>
        <v/>
      </c>
      <c r="N84" s="18" t="str">
        <f t="shared" si="35"/>
        <v/>
      </c>
      <c r="O84" s="18" t="str">
        <f t="shared" si="36"/>
        <v/>
      </c>
      <c r="P84" s="18" t="str">
        <f t="shared" si="37"/>
        <v/>
      </c>
      <c r="Q84" s="18" t="str">
        <f t="shared" si="38"/>
        <v/>
      </c>
      <c r="R84" s="122" t="str">
        <f t="shared" si="28"/>
        <v/>
      </c>
      <c r="S84" s="18" t="str">
        <f t="shared" si="39"/>
        <v/>
      </c>
      <c r="T84" s="26" t="str">
        <f t="shared" si="29"/>
        <v/>
      </c>
      <c r="U84" s="18" t="str">
        <f t="shared" si="40"/>
        <v/>
      </c>
      <c r="V84" s="18" t="str">
        <f t="shared" si="41"/>
        <v/>
      </c>
      <c r="W84" s="18" t="str">
        <f>IFERROR(CONCATENATE("PAGO N° ",B84," DEL CONTRATO CPS ",V84," ENTRE ",TEXT(VLOOKUP(A84,matriz,IF(generador!B84=1,16,IF(generador!B84=2,19,IF(generador!B84=3,22,IF(generador!B84=4,25,IF(generador!B84=5,28,IF(generador!B84=6,31,IF(generador!B84=7,34,IF(generador!B84=8,37,IF(generador!B84=9,40,IF(generador!B84=10,43,IF(generador!B84=11,46,IF(generador!B84=12,49,IF(generador!B84=13,52,IF(generador!B84=14,55,IF(generador!B84=15,58))))))))))))))),FALSE),"dd/mm/yyyy")," Y ",TEXT(VLOOKUP(A84,matriz,IF(generador!B84=1,17,IF(generador!B84=2,20,IF(generador!B84=3,23,IF(generador!B84=4,26,IF(generador!B84=5,29,IF(generador!B84=6,32,IF(generador!B84=7,35,IF(generador!B84=8,38,IF(generador!B84=9,41,IF(generador!B84=10,44,IF(generador!B84=11,47,IF(generador!B84=12,50,IF(generador!B84=13,53,IF(generador!B84=14,56,IF(generador!B84=15,59))))))))))))))),FALSE),"dd/mm/yyyy")),"")</f>
        <v/>
      </c>
    </row>
    <row r="85" spans="1:23" x14ac:dyDescent="0.3">
      <c r="A85" s="15"/>
      <c r="B85" s="14"/>
      <c r="C85" s="6"/>
      <c r="D85" s="26" t="str">
        <f t="shared" si="25"/>
        <v/>
      </c>
      <c r="E85" s="19" t="str">
        <f>IFERROR(IF(A85&lt;&gt;"",VLOOKUP(A85,matriz,IF(generador!B85=1,15,IF(generador!B85=2,18,IF(generador!B85=3,21,IF(generador!B85=4,24,IF(generador!B85=5,27,IF(generador!B85=6,30,IF(generador!B85=7,33,IF(generador!B85=8,36,IF(generador!B85=9,39,IF(generador!B85=10,42,IF(generador!B85=11,45,IF(generador!B85=12,48,IF(generador!B85=13,51,IF(generador!B85=14,54,IF(generador!B85=15,57))))))))))))))),FALSE),""),"")</f>
        <v/>
      </c>
      <c r="F85" s="20" t="str">
        <f t="shared" si="26"/>
        <v/>
      </c>
      <c r="G85" s="29" t="str">
        <f t="shared" si="27"/>
        <v/>
      </c>
      <c r="H85" s="21" t="str">
        <f t="shared" ca="1" si="30"/>
        <v/>
      </c>
      <c r="I85" s="18" t="str">
        <f t="shared" si="31"/>
        <v/>
      </c>
      <c r="J85" s="18" t="str">
        <f>""</f>
        <v/>
      </c>
      <c r="K85" s="18" t="str">
        <f t="shared" si="32"/>
        <v/>
      </c>
      <c r="L85" s="18" t="str">
        <f t="shared" si="33"/>
        <v/>
      </c>
      <c r="M85" s="18" t="str">
        <f t="shared" si="34"/>
        <v/>
      </c>
      <c r="N85" s="18" t="str">
        <f t="shared" si="35"/>
        <v/>
      </c>
      <c r="O85" s="18" t="str">
        <f t="shared" si="36"/>
        <v/>
      </c>
      <c r="P85" s="18" t="str">
        <f t="shared" si="37"/>
        <v/>
      </c>
      <c r="Q85" s="18" t="str">
        <f t="shared" si="38"/>
        <v/>
      </c>
      <c r="R85" s="122" t="str">
        <f t="shared" si="28"/>
        <v/>
      </c>
      <c r="S85" s="18" t="str">
        <f t="shared" si="39"/>
        <v/>
      </c>
      <c r="T85" s="26" t="str">
        <f t="shared" si="29"/>
        <v/>
      </c>
      <c r="U85" s="18" t="str">
        <f t="shared" si="40"/>
        <v/>
      </c>
      <c r="V85" s="18" t="str">
        <f t="shared" si="41"/>
        <v/>
      </c>
      <c r="W85" s="18" t="str">
        <f>IFERROR(CONCATENATE("PAGO N° ",B85," DEL CONTRATO CPS ",V85," ENTRE ",TEXT(VLOOKUP(A85,matriz,IF(generador!B85=1,16,IF(generador!B85=2,19,IF(generador!B85=3,22,IF(generador!B85=4,25,IF(generador!B85=5,28,IF(generador!B85=6,31,IF(generador!B85=7,34,IF(generador!B85=8,37,IF(generador!B85=9,40,IF(generador!B85=10,43,IF(generador!B85=11,46,IF(generador!B85=12,49,IF(generador!B85=13,52,IF(generador!B85=14,55,IF(generador!B85=15,58))))))))))))))),FALSE),"dd/mm/yyyy")," Y ",TEXT(VLOOKUP(A85,matriz,IF(generador!B85=1,17,IF(generador!B85=2,20,IF(generador!B85=3,23,IF(generador!B85=4,26,IF(generador!B85=5,29,IF(generador!B85=6,32,IF(generador!B85=7,35,IF(generador!B85=8,38,IF(generador!B85=9,41,IF(generador!B85=10,44,IF(generador!B85=11,47,IF(generador!B85=12,50,IF(generador!B85=13,53,IF(generador!B85=14,56,IF(generador!B85=15,59))))))))))))))),FALSE),"dd/mm/yyyy")),"")</f>
        <v/>
      </c>
    </row>
    <row r="86" spans="1:23" x14ac:dyDescent="0.3">
      <c r="A86" s="15"/>
      <c r="B86" s="14"/>
      <c r="C86" s="6"/>
      <c r="D86" s="26" t="str">
        <f t="shared" si="25"/>
        <v/>
      </c>
      <c r="E86" s="19" t="str">
        <f>IFERROR(IF(A86&lt;&gt;"",VLOOKUP(A86,matriz,IF(generador!B86=1,15,IF(generador!B86=2,18,IF(generador!B86=3,21,IF(generador!B86=4,24,IF(generador!B86=5,27,IF(generador!B86=6,30,IF(generador!B86=7,33,IF(generador!B86=8,36,IF(generador!B86=9,39,IF(generador!B86=10,42,IF(generador!B86=11,45,IF(generador!B86=12,48,IF(generador!B86=13,51,IF(generador!B86=14,54,IF(generador!B86=15,57))))))))))))))),FALSE),""),"")</f>
        <v/>
      </c>
      <c r="F86" s="20" t="str">
        <f t="shared" si="26"/>
        <v/>
      </c>
      <c r="G86" s="29" t="str">
        <f t="shared" si="27"/>
        <v/>
      </c>
      <c r="H86" s="21" t="str">
        <f t="shared" ca="1" si="30"/>
        <v/>
      </c>
      <c r="I86" s="18" t="str">
        <f t="shared" si="31"/>
        <v/>
      </c>
      <c r="J86" s="18" t="str">
        <f>""</f>
        <v/>
      </c>
      <c r="K86" s="18" t="str">
        <f t="shared" si="32"/>
        <v/>
      </c>
      <c r="L86" s="18" t="str">
        <f t="shared" si="33"/>
        <v/>
      </c>
      <c r="M86" s="18" t="str">
        <f t="shared" si="34"/>
        <v/>
      </c>
      <c r="N86" s="18" t="str">
        <f t="shared" si="35"/>
        <v/>
      </c>
      <c r="O86" s="18" t="str">
        <f t="shared" si="36"/>
        <v/>
      </c>
      <c r="P86" s="18" t="str">
        <f t="shared" si="37"/>
        <v/>
      </c>
      <c r="Q86" s="18" t="str">
        <f t="shared" si="38"/>
        <v/>
      </c>
      <c r="R86" s="122" t="str">
        <f t="shared" si="28"/>
        <v/>
      </c>
      <c r="S86" s="18" t="str">
        <f t="shared" si="39"/>
        <v/>
      </c>
      <c r="T86" s="26" t="str">
        <f t="shared" si="29"/>
        <v/>
      </c>
      <c r="U86" s="18" t="str">
        <f t="shared" si="40"/>
        <v/>
      </c>
      <c r="V86" s="18" t="str">
        <f t="shared" si="41"/>
        <v/>
      </c>
      <c r="W86" s="18" t="str">
        <f>IFERROR(CONCATENATE("PAGO N° ",B86," DEL CONTRATO CPS ",V86," ENTRE ",TEXT(VLOOKUP(A86,matriz,IF(generador!B86=1,16,IF(generador!B86=2,19,IF(generador!B86=3,22,IF(generador!B86=4,25,IF(generador!B86=5,28,IF(generador!B86=6,31,IF(generador!B86=7,34,IF(generador!B86=8,37,IF(generador!B86=9,40,IF(generador!B86=10,43,IF(generador!B86=11,46,IF(generador!B86=12,49,IF(generador!B86=13,52,IF(generador!B86=14,55,IF(generador!B86=15,58))))))))))))))),FALSE),"dd/mm/yyyy")," Y ",TEXT(VLOOKUP(A86,matriz,IF(generador!B86=1,17,IF(generador!B86=2,20,IF(generador!B86=3,23,IF(generador!B86=4,26,IF(generador!B86=5,29,IF(generador!B86=6,32,IF(generador!B86=7,35,IF(generador!B86=8,38,IF(generador!B86=9,41,IF(generador!B86=10,44,IF(generador!B86=11,47,IF(generador!B86=12,50,IF(generador!B86=13,53,IF(generador!B86=14,56,IF(generador!B86=15,59))))))))))))))),FALSE),"dd/mm/yyyy")),"")</f>
        <v/>
      </c>
    </row>
    <row r="87" spans="1:23" x14ac:dyDescent="0.3">
      <c r="A87" s="15"/>
      <c r="B87" s="14"/>
      <c r="C87" s="6"/>
      <c r="D87" s="26" t="str">
        <f t="shared" si="25"/>
        <v/>
      </c>
      <c r="E87" s="19" t="str">
        <f>IFERROR(IF(A87&lt;&gt;"",VLOOKUP(A87,matriz,IF(generador!B87=1,15,IF(generador!B87=2,18,IF(generador!B87=3,21,IF(generador!B87=4,24,IF(generador!B87=5,27,IF(generador!B87=6,30,IF(generador!B87=7,33,IF(generador!B87=8,36,IF(generador!B87=9,39,IF(generador!B87=10,42,IF(generador!B87=11,45,IF(generador!B87=12,48,IF(generador!B87=13,51,IF(generador!B87=14,54,IF(generador!B87=15,57))))))))))))))),FALSE),""),"")</f>
        <v/>
      </c>
      <c r="F87" s="20" t="str">
        <f t="shared" si="26"/>
        <v/>
      </c>
      <c r="G87" s="29" t="str">
        <f t="shared" si="27"/>
        <v/>
      </c>
      <c r="H87" s="21" t="str">
        <f t="shared" ca="1" si="30"/>
        <v/>
      </c>
      <c r="I87" s="18" t="str">
        <f t="shared" si="31"/>
        <v/>
      </c>
      <c r="J87" s="18" t="str">
        <f>""</f>
        <v/>
      </c>
      <c r="K87" s="18" t="str">
        <f t="shared" si="32"/>
        <v/>
      </c>
      <c r="L87" s="18" t="str">
        <f t="shared" si="33"/>
        <v/>
      </c>
      <c r="M87" s="18" t="str">
        <f t="shared" si="34"/>
        <v/>
      </c>
      <c r="N87" s="18" t="str">
        <f t="shared" si="35"/>
        <v/>
      </c>
      <c r="O87" s="18" t="str">
        <f t="shared" si="36"/>
        <v/>
      </c>
      <c r="P87" s="18" t="str">
        <f t="shared" si="37"/>
        <v/>
      </c>
      <c r="Q87" s="18" t="str">
        <f t="shared" si="38"/>
        <v/>
      </c>
      <c r="R87" s="122" t="str">
        <f t="shared" si="28"/>
        <v/>
      </c>
      <c r="S87" s="18" t="str">
        <f t="shared" si="39"/>
        <v/>
      </c>
      <c r="T87" s="26" t="str">
        <f t="shared" si="29"/>
        <v/>
      </c>
      <c r="U87" s="18" t="str">
        <f t="shared" si="40"/>
        <v/>
      </c>
      <c r="V87" s="18" t="str">
        <f t="shared" si="41"/>
        <v/>
      </c>
      <c r="W87" s="18" t="str">
        <f>IFERROR(CONCATENATE("PAGO N° ",B87," DEL CONTRATO CPS ",V87," ENTRE ",TEXT(VLOOKUP(A87,matriz,IF(generador!B87=1,16,IF(generador!B87=2,19,IF(generador!B87=3,22,IF(generador!B87=4,25,IF(generador!B87=5,28,IF(generador!B87=6,31,IF(generador!B87=7,34,IF(generador!B87=8,37,IF(generador!B87=9,40,IF(generador!B87=10,43,IF(generador!B87=11,46,IF(generador!B87=12,49,IF(generador!B87=13,52,IF(generador!B87=14,55,IF(generador!B87=15,58))))))))))))))),FALSE),"dd/mm/yyyy")," Y ",TEXT(VLOOKUP(A87,matriz,IF(generador!B87=1,17,IF(generador!B87=2,20,IF(generador!B87=3,23,IF(generador!B87=4,26,IF(generador!B87=5,29,IF(generador!B87=6,32,IF(generador!B87=7,35,IF(generador!B87=8,38,IF(generador!B87=9,41,IF(generador!B87=10,44,IF(generador!B87=11,47,IF(generador!B87=12,50,IF(generador!B87=13,53,IF(generador!B87=14,56,IF(generador!B87=15,59))))))))))))))),FALSE),"dd/mm/yyyy")),"")</f>
        <v/>
      </c>
    </row>
    <row r="88" spans="1:23" x14ac:dyDescent="0.3">
      <c r="A88" s="15"/>
      <c r="B88" s="14"/>
      <c r="C88" s="6"/>
      <c r="D88" s="26" t="str">
        <f t="shared" si="25"/>
        <v/>
      </c>
      <c r="E88" s="19" t="str">
        <f>IFERROR(IF(A88&lt;&gt;"",VLOOKUP(A88,matriz,IF(generador!B88=1,15,IF(generador!B88=2,18,IF(generador!B88=3,21,IF(generador!B88=4,24,IF(generador!B88=5,27,IF(generador!B88=6,30,IF(generador!B88=7,33,IF(generador!B88=8,36,IF(generador!B88=9,39,IF(generador!B88=10,42,IF(generador!B88=11,45,IF(generador!B88=12,48,IF(generador!B88=13,51,IF(generador!B88=14,54,IF(generador!B88=15,57))))))))))))))),FALSE),""),"")</f>
        <v/>
      </c>
      <c r="F88" s="20" t="str">
        <f t="shared" si="26"/>
        <v/>
      </c>
      <c r="G88" s="29" t="str">
        <f t="shared" si="27"/>
        <v/>
      </c>
      <c r="H88" s="21" t="str">
        <f t="shared" ca="1" si="30"/>
        <v/>
      </c>
      <c r="I88" s="18" t="str">
        <f t="shared" si="31"/>
        <v/>
      </c>
      <c r="J88" s="18" t="str">
        <f>""</f>
        <v/>
      </c>
      <c r="K88" s="18" t="str">
        <f t="shared" si="32"/>
        <v/>
      </c>
      <c r="L88" s="18" t="str">
        <f t="shared" si="33"/>
        <v/>
      </c>
      <c r="M88" s="18" t="str">
        <f t="shared" si="34"/>
        <v/>
      </c>
      <c r="N88" s="18" t="str">
        <f t="shared" si="35"/>
        <v/>
      </c>
      <c r="O88" s="18" t="str">
        <f t="shared" si="36"/>
        <v/>
      </c>
      <c r="P88" s="18" t="str">
        <f t="shared" si="37"/>
        <v/>
      </c>
      <c r="Q88" s="18" t="str">
        <f t="shared" si="38"/>
        <v/>
      </c>
      <c r="R88" s="122" t="str">
        <f t="shared" si="28"/>
        <v/>
      </c>
      <c r="S88" s="18" t="str">
        <f t="shared" si="39"/>
        <v/>
      </c>
      <c r="T88" s="26" t="str">
        <f t="shared" si="29"/>
        <v/>
      </c>
      <c r="U88" s="18" t="str">
        <f t="shared" si="40"/>
        <v/>
      </c>
      <c r="V88" s="18" t="str">
        <f t="shared" si="41"/>
        <v/>
      </c>
      <c r="W88" s="18" t="str">
        <f>IFERROR(CONCATENATE("PAGO N° ",B88," DEL CONTRATO CPS ",V88," ENTRE ",TEXT(VLOOKUP(A88,matriz,IF(generador!B88=1,16,IF(generador!B88=2,19,IF(generador!B88=3,22,IF(generador!B88=4,25,IF(generador!B88=5,28,IF(generador!B88=6,31,IF(generador!B88=7,34,IF(generador!B88=8,37,IF(generador!B88=9,40,IF(generador!B88=10,43,IF(generador!B88=11,46,IF(generador!B88=12,49,IF(generador!B88=13,52,IF(generador!B88=14,55,IF(generador!B88=15,58))))))))))))))),FALSE),"dd/mm/yyyy")," Y ",TEXT(VLOOKUP(A88,matriz,IF(generador!B88=1,17,IF(generador!B88=2,20,IF(generador!B88=3,23,IF(generador!B88=4,26,IF(generador!B88=5,29,IF(generador!B88=6,32,IF(generador!B88=7,35,IF(generador!B88=8,38,IF(generador!B88=9,41,IF(generador!B88=10,44,IF(generador!B88=11,47,IF(generador!B88=12,50,IF(generador!B88=13,53,IF(generador!B88=14,56,IF(generador!B88=15,59))))))))))))))),FALSE),"dd/mm/yyyy")),"")</f>
        <v/>
      </c>
    </row>
    <row r="89" spans="1:23" x14ac:dyDescent="0.3">
      <c r="A89" s="15"/>
      <c r="B89" s="14"/>
      <c r="C89" s="6"/>
      <c r="D89" s="26" t="str">
        <f t="shared" si="25"/>
        <v/>
      </c>
      <c r="E89" s="19" t="str">
        <f>IFERROR(IF(A89&lt;&gt;"",VLOOKUP(A89,matriz,IF(generador!B89=1,15,IF(generador!B89=2,18,IF(generador!B89=3,21,IF(generador!B89=4,24,IF(generador!B89=5,27,IF(generador!B89=6,30,IF(generador!B89=7,33,IF(generador!B89=8,36,IF(generador!B89=9,39,IF(generador!B89=10,42,IF(generador!B89=11,45,IF(generador!B89=12,48,IF(generador!B89=13,51,IF(generador!B89=14,54,IF(generador!B89=15,57))))))))))))))),FALSE),""),"")</f>
        <v/>
      </c>
      <c r="F89" s="20" t="str">
        <f t="shared" si="26"/>
        <v/>
      </c>
      <c r="G89" s="29" t="str">
        <f t="shared" si="27"/>
        <v/>
      </c>
      <c r="H89" s="21" t="str">
        <f t="shared" ca="1" si="30"/>
        <v/>
      </c>
      <c r="I89" s="18" t="str">
        <f t="shared" si="31"/>
        <v/>
      </c>
      <c r="J89" s="18" t="str">
        <f>""</f>
        <v/>
      </c>
      <c r="K89" s="18" t="str">
        <f t="shared" si="32"/>
        <v/>
      </c>
      <c r="L89" s="18" t="str">
        <f t="shared" si="33"/>
        <v/>
      </c>
      <c r="M89" s="18" t="str">
        <f t="shared" si="34"/>
        <v/>
      </c>
      <c r="N89" s="18" t="str">
        <f t="shared" si="35"/>
        <v/>
      </c>
      <c r="O89" s="18" t="str">
        <f t="shared" si="36"/>
        <v/>
      </c>
      <c r="P89" s="18" t="str">
        <f t="shared" si="37"/>
        <v/>
      </c>
      <c r="Q89" s="18" t="str">
        <f t="shared" si="38"/>
        <v/>
      </c>
      <c r="R89" s="122" t="str">
        <f t="shared" si="28"/>
        <v/>
      </c>
      <c r="S89" s="18" t="str">
        <f t="shared" si="39"/>
        <v/>
      </c>
      <c r="T89" s="26" t="str">
        <f t="shared" si="29"/>
        <v/>
      </c>
      <c r="U89" s="18" t="str">
        <f t="shared" si="40"/>
        <v/>
      </c>
      <c r="V89" s="18" t="str">
        <f t="shared" si="41"/>
        <v/>
      </c>
      <c r="W89" s="18" t="str">
        <f>IFERROR(CONCATENATE("PAGO N° ",B89," DEL CONTRATO CPS ",V89," ENTRE ",TEXT(VLOOKUP(A89,matriz,IF(generador!B89=1,16,IF(generador!B89=2,19,IF(generador!B89=3,22,IF(generador!B89=4,25,IF(generador!B89=5,28,IF(generador!B89=6,31,IF(generador!B89=7,34,IF(generador!B89=8,37,IF(generador!B89=9,40,IF(generador!B89=10,43,IF(generador!B89=11,46,IF(generador!B89=12,49,IF(generador!B89=13,52,IF(generador!B89=14,55,IF(generador!B89=15,58))))))))))))))),FALSE),"dd/mm/yyyy")," Y ",TEXT(VLOOKUP(A89,matriz,IF(generador!B89=1,17,IF(generador!B89=2,20,IF(generador!B89=3,23,IF(generador!B89=4,26,IF(generador!B89=5,29,IF(generador!B89=6,32,IF(generador!B89=7,35,IF(generador!B89=8,38,IF(generador!B89=9,41,IF(generador!B89=10,44,IF(generador!B89=11,47,IF(generador!B89=12,50,IF(generador!B89=13,53,IF(generador!B89=14,56,IF(generador!B89=15,59))))))))))))))),FALSE),"dd/mm/yyyy")),"")</f>
        <v/>
      </c>
    </row>
    <row r="90" spans="1:23" x14ac:dyDescent="0.3">
      <c r="A90" s="15"/>
      <c r="B90" s="14"/>
      <c r="C90" s="6"/>
      <c r="D90" s="26" t="str">
        <f t="shared" si="25"/>
        <v/>
      </c>
      <c r="E90" s="19" t="str">
        <f>IFERROR(IF(A90&lt;&gt;"",VLOOKUP(A90,matriz,IF(generador!B90=1,15,IF(generador!B90=2,18,IF(generador!B90=3,21,IF(generador!B90=4,24,IF(generador!B90=5,27,IF(generador!B90=6,30,IF(generador!B90=7,33,IF(generador!B90=8,36,IF(generador!B90=9,39,IF(generador!B90=10,42,IF(generador!B90=11,45,IF(generador!B90=12,48,IF(generador!B90=13,51,IF(generador!B90=14,54,IF(generador!B90=15,57))))))))))))))),FALSE),""),"")</f>
        <v/>
      </c>
      <c r="F90" s="20" t="str">
        <f t="shared" si="26"/>
        <v/>
      </c>
      <c r="G90" s="29" t="str">
        <f t="shared" si="27"/>
        <v/>
      </c>
      <c r="H90" s="21" t="str">
        <f t="shared" ca="1" si="30"/>
        <v/>
      </c>
      <c r="I90" s="18" t="str">
        <f t="shared" si="31"/>
        <v/>
      </c>
      <c r="J90" s="18" t="str">
        <f>""</f>
        <v/>
      </c>
      <c r="K90" s="18" t="str">
        <f t="shared" si="32"/>
        <v/>
      </c>
      <c r="L90" s="18" t="str">
        <f t="shared" si="33"/>
        <v/>
      </c>
      <c r="M90" s="18" t="str">
        <f t="shared" si="34"/>
        <v/>
      </c>
      <c r="N90" s="18" t="str">
        <f t="shared" si="35"/>
        <v/>
      </c>
      <c r="O90" s="18" t="str">
        <f t="shared" si="36"/>
        <v/>
      </c>
      <c r="P90" s="18" t="str">
        <f t="shared" si="37"/>
        <v/>
      </c>
      <c r="Q90" s="18" t="str">
        <f t="shared" si="38"/>
        <v/>
      </c>
      <c r="R90" s="122" t="str">
        <f t="shared" si="28"/>
        <v/>
      </c>
      <c r="S90" s="18" t="str">
        <f t="shared" si="39"/>
        <v/>
      </c>
      <c r="T90" s="26" t="str">
        <f t="shared" si="29"/>
        <v/>
      </c>
      <c r="U90" s="18" t="str">
        <f t="shared" si="40"/>
        <v/>
      </c>
      <c r="V90" s="18" t="str">
        <f t="shared" si="41"/>
        <v/>
      </c>
      <c r="W90" s="18" t="str">
        <f>IFERROR(CONCATENATE("PAGO N° ",B90," DEL CONTRATO CPS ",V90," ENTRE ",TEXT(VLOOKUP(A90,matriz,IF(generador!B90=1,16,IF(generador!B90=2,19,IF(generador!B90=3,22,IF(generador!B90=4,25,IF(generador!B90=5,28,IF(generador!B90=6,31,IF(generador!B90=7,34,IF(generador!B90=8,37,IF(generador!B90=9,40,IF(generador!B90=10,43,IF(generador!B90=11,46,IF(generador!B90=12,49,IF(generador!B90=13,52,IF(generador!B90=14,55,IF(generador!B90=15,58))))))))))))))),FALSE),"dd/mm/yyyy")," Y ",TEXT(VLOOKUP(A90,matriz,IF(generador!B90=1,17,IF(generador!B90=2,20,IF(generador!B90=3,23,IF(generador!B90=4,26,IF(generador!B90=5,29,IF(generador!B90=6,32,IF(generador!B90=7,35,IF(generador!B90=8,38,IF(generador!B90=9,41,IF(generador!B90=10,44,IF(generador!B90=11,47,IF(generador!B90=12,50,IF(generador!B90=13,53,IF(generador!B90=14,56,IF(generador!B90=15,59))))))))))))))),FALSE),"dd/mm/yyyy")),"")</f>
        <v/>
      </c>
    </row>
    <row r="91" spans="1:23" x14ac:dyDescent="0.3">
      <c r="A91" s="15"/>
      <c r="B91" s="14"/>
      <c r="C91" s="6"/>
      <c r="D91" s="26" t="str">
        <f t="shared" si="25"/>
        <v/>
      </c>
      <c r="E91" s="19" t="str">
        <f>IFERROR(IF(A91&lt;&gt;"",VLOOKUP(A91,matriz,IF(generador!B91=1,15,IF(generador!B91=2,18,IF(generador!B91=3,21,IF(generador!B91=4,24,IF(generador!B91=5,27,IF(generador!B91=6,30,IF(generador!B91=7,33,IF(generador!B91=8,36,IF(generador!B91=9,39,IF(generador!B91=10,42,IF(generador!B91=11,45,IF(generador!B91=12,48,IF(generador!B91=13,51,IF(generador!B91=14,54,IF(generador!B91=15,57))))))))))))))),FALSE),""),"")</f>
        <v/>
      </c>
      <c r="F91" s="20" t="str">
        <f t="shared" si="26"/>
        <v/>
      </c>
      <c r="G91" s="29" t="str">
        <f t="shared" si="27"/>
        <v/>
      </c>
      <c r="H91" s="21" t="str">
        <f t="shared" ca="1" si="30"/>
        <v/>
      </c>
      <c r="I91" s="18" t="str">
        <f t="shared" si="31"/>
        <v/>
      </c>
      <c r="J91" s="18" t="str">
        <f>""</f>
        <v/>
      </c>
      <c r="K91" s="18" t="str">
        <f t="shared" si="32"/>
        <v/>
      </c>
      <c r="L91" s="18" t="str">
        <f t="shared" si="33"/>
        <v/>
      </c>
      <c r="M91" s="18" t="str">
        <f t="shared" si="34"/>
        <v/>
      </c>
      <c r="N91" s="18" t="str">
        <f t="shared" si="35"/>
        <v/>
      </c>
      <c r="O91" s="18" t="str">
        <f t="shared" si="36"/>
        <v/>
      </c>
      <c r="P91" s="18" t="str">
        <f t="shared" si="37"/>
        <v/>
      </c>
      <c r="Q91" s="18" t="str">
        <f t="shared" si="38"/>
        <v/>
      </c>
      <c r="R91" s="122" t="str">
        <f t="shared" si="28"/>
        <v/>
      </c>
      <c r="S91" s="18" t="str">
        <f t="shared" si="39"/>
        <v/>
      </c>
      <c r="T91" s="26" t="str">
        <f t="shared" si="29"/>
        <v/>
      </c>
      <c r="U91" s="18" t="str">
        <f t="shared" si="40"/>
        <v/>
      </c>
      <c r="V91" s="18" t="str">
        <f t="shared" si="41"/>
        <v/>
      </c>
      <c r="W91" s="18" t="str">
        <f>IFERROR(CONCATENATE("PAGO N° ",B91," DEL CONTRATO CPS ",V91," ENTRE ",TEXT(VLOOKUP(A91,matriz,IF(generador!B91=1,16,IF(generador!B91=2,19,IF(generador!B91=3,22,IF(generador!B91=4,25,IF(generador!B91=5,28,IF(generador!B91=6,31,IF(generador!B91=7,34,IF(generador!B91=8,37,IF(generador!B91=9,40,IF(generador!B91=10,43,IF(generador!B91=11,46,IF(generador!B91=12,49,IF(generador!B91=13,52,IF(generador!B91=14,55,IF(generador!B91=15,58))))))))))))))),FALSE),"dd/mm/yyyy")," Y ",TEXT(VLOOKUP(A91,matriz,IF(generador!B91=1,17,IF(generador!B91=2,20,IF(generador!B91=3,23,IF(generador!B91=4,26,IF(generador!B91=5,29,IF(generador!B91=6,32,IF(generador!B91=7,35,IF(generador!B91=8,38,IF(generador!B91=9,41,IF(generador!B91=10,44,IF(generador!B91=11,47,IF(generador!B91=12,50,IF(generador!B91=13,53,IF(generador!B91=14,56,IF(generador!B91=15,59))))))))))))))),FALSE),"dd/mm/yyyy")),"")</f>
        <v/>
      </c>
    </row>
    <row r="92" spans="1:23" x14ac:dyDescent="0.3">
      <c r="A92" s="15"/>
      <c r="B92" s="14"/>
      <c r="C92" s="6"/>
      <c r="D92" s="26" t="str">
        <f t="shared" si="25"/>
        <v/>
      </c>
      <c r="E92" s="19" t="str">
        <f>IFERROR(IF(A92&lt;&gt;"",VLOOKUP(A92,matriz,IF(generador!B92=1,15,IF(generador!B92=2,18,IF(generador!B92=3,21,IF(generador!B92=4,24,IF(generador!B92=5,27,IF(generador!B92=6,30,IF(generador!B92=7,33,IF(generador!B92=8,36,IF(generador!B92=9,39,IF(generador!B92=10,42,IF(generador!B92=11,45,IF(generador!B92=12,48,IF(generador!B92=13,51,IF(generador!B92=14,54,IF(generador!B92=15,57))))))))))))))),FALSE),""),"")</f>
        <v/>
      </c>
      <c r="F92" s="20" t="str">
        <f t="shared" si="26"/>
        <v/>
      </c>
      <c r="G92" s="29" t="str">
        <f t="shared" si="27"/>
        <v/>
      </c>
      <c r="H92" s="21" t="str">
        <f t="shared" ca="1" si="30"/>
        <v/>
      </c>
      <c r="I92" s="18" t="str">
        <f t="shared" si="31"/>
        <v/>
      </c>
      <c r="J92" s="18" t="str">
        <f>""</f>
        <v/>
      </c>
      <c r="K92" s="18" t="str">
        <f t="shared" si="32"/>
        <v/>
      </c>
      <c r="L92" s="18" t="str">
        <f t="shared" si="33"/>
        <v/>
      </c>
      <c r="M92" s="18" t="str">
        <f t="shared" si="34"/>
        <v/>
      </c>
      <c r="N92" s="18" t="str">
        <f t="shared" si="35"/>
        <v/>
      </c>
      <c r="O92" s="18" t="str">
        <f t="shared" si="36"/>
        <v/>
      </c>
      <c r="P92" s="18" t="str">
        <f t="shared" si="37"/>
        <v/>
      </c>
      <c r="Q92" s="18" t="str">
        <f t="shared" si="38"/>
        <v/>
      </c>
      <c r="R92" s="122" t="str">
        <f t="shared" si="28"/>
        <v/>
      </c>
      <c r="S92" s="18" t="str">
        <f t="shared" si="39"/>
        <v/>
      </c>
      <c r="T92" s="26" t="str">
        <f t="shared" si="29"/>
        <v/>
      </c>
      <c r="U92" s="18" t="str">
        <f t="shared" si="40"/>
        <v/>
      </c>
      <c r="V92" s="18" t="str">
        <f t="shared" si="41"/>
        <v/>
      </c>
      <c r="W92" s="18" t="str">
        <f>IFERROR(CONCATENATE("PAGO N° ",B92," DEL CONTRATO CPS ",V92," ENTRE ",TEXT(VLOOKUP(A92,matriz,IF(generador!B92=1,16,IF(generador!B92=2,19,IF(generador!B92=3,22,IF(generador!B92=4,25,IF(generador!B92=5,28,IF(generador!B92=6,31,IF(generador!B92=7,34,IF(generador!B92=8,37,IF(generador!B92=9,40,IF(generador!B92=10,43,IF(generador!B92=11,46,IF(generador!B92=12,49,IF(generador!B92=13,52,IF(generador!B92=14,55,IF(generador!B92=15,58))))))))))))))),FALSE),"dd/mm/yyyy")," Y ",TEXT(VLOOKUP(A92,matriz,IF(generador!B92=1,17,IF(generador!B92=2,20,IF(generador!B92=3,23,IF(generador!B92=4,26,IF(generador!B92=5,29,IF(generador!B92=6,32,IF(generador!B92=7,35,IF(generador!B92=8,38,IF(generador!B92=9,41,IF(generador!B92=10,44,IF(generador!B92=11,47,IF(generador!B92=12,50,IF(generador!B92=13,53,IF(generador!B92=14,56,IF(generador!B92=15,59))))))))))))))),FALSE),"dd/mm/yyyy")),"")</f>
        <v/>
      </c>
    </row>
    <row r="93" spans="1:23" x14ac:dyDescent="0.3">
      <c r="A93" s="15"/>
      <c r="B93" s="14"/>
      <c r="C93" s="6"/>
      <c r="D93" s="26" t="str">
        <f t="shared" si="25"/>
        <v/>
      </c>
      <c r="E93" s="19" t="str">
        <f>IFERROR(IF(A93&lt;&gt;"",VLOOKUP(A93,matriz,IF(generador!B93=1,15,IF(generador!B93=2,18,IF(generador!B93=3,21,IF(generador!B93=4,24,IF(generador!B93=5,27,IF(generador!B93=6,30,IF(generador!B93=7,33,IF(generador!B93=8,36,IF(generador!B93=9,39,IF(generador!B93=10,42,IF(generador!B93=11,45,IF(generador!B93=12,48,IF(generador!B93=13,51,IF(generador!B93=14,54,IF(generador!B93=15,57))))))))))))))),FALSE),""),"")</f>
        <v/>
      </c>
      <c r="F93" s="20" t="str">
        <f t="shared" si="26"/>
        <v/>
      </c>
      <c r="G93" s="29" t="str">
        <f t="shared" si="27"/>
        <v/>
      </c>
      <c r="H93" s="21" t="str">
        <f t="shared" ca="1" si="30"/>
        <v/>
      </c>
      <c r="I93" s="18" t="str">
        <f t="shared" si="31"/>
        <v/>
      </c>
      <c r="J93" s="18" t="str">
        <f>""</f>
        <v/>
      </c>
      <c r="K93" s="18" t="str">
        <f t="shared" si="32"/>
        <v/>
      </c>
      <c r="L93" s="18" t="str">
        <f t="shared" si="33"/>
        <v/>
      </c>
      <c r="M93" s="18" t="str">
        <f t="shared" si="34"/>
        <v/>
      </c>
      <c r="N93" s="18" t="str">
        <f t="shared" si="35"/>
        <v/>
      </c>
      <c r="O93" s="18" t="str">
        <f t="shared" si="36"/>
        <v/>
      </c>
      <c r="P93" s="18" t="str">
        <f t="shared" si="37"/>
        <v/>
      </c>
      <c r="Q93" s="18" t="str">
        <f t="shared" si="38"/>
        <v/>
      </c>
      <c r="R93" s="122" t="str">
        <f t="shared" si="28"/>
        <v/>
      </c>
      <c r="S93" s="18" t="str">
        <f t="shared" si="39"/>
        <v/>
      </c>
      <c r="T93" s="26" t="str">
        <f t="shared" si="29"/>
        <v/>
      </c>
      <c r="U93" s="18" t="str">
        <f t="shared" si="40"/>
        <v/>
      </c>
      <c r="V93" s="18" t="str">
        <f t="shared" si="41"/>
        <v/>
      </c>
      <c r="W93" s="18" t="str">
        <f>IFERROR(CONCATENATE("PAGO N° ",B93," DEL CONTRATO CPS ",V93," ENTRE ",TEXT(VLOOKUP(A93,matriz,IF(generador!B93=1,16,IF(generador!B93=2,19,IF(generador!B93=3,22,IF(generador!B93=4,25,IF(generador!B93=5,28,IF(generador!B93=6,31,IF(generador!B93=7,34,IF(generador!B93=8,37,IF(generador!B93=9,40,IF(generador!B93=10,43,IF(generador!B93=11,46,IF(generador!B93=12,49,IF(generador!B93=13,52,IF(generador!B93=14,55,IF(generador!B93=15,58))))))))))))))),FALSE),"dd/mm/yyyy")," Y ",TEXT(VLOOKUP(A93,matriz,IF(generador!B93=1,17,IF(generador!B93=2,20,IF(generador!B93=3,23,IF(generador!B93=4,26,IF(generador!B93=5,29,IF(generador!B93=6,32,IF(generador!B93=7,35,IF(generador!B93=8,38,IF(generador!B93=9,41,IF(generador!B93=10,44,IF(generador!B93=11,47,IF(generador!B93=12,50,IF(generador!B93=13,53,IF(generador!B93=14,56,IF(generador!B93=15,59))))))))))))))),FALSE),"dd/mm/yyyy")),"")</f>
        <v/>
      </c>
    </row>
    <row r="94" spans="1:23" x14ac:dyDescent="0.3">
      <c r="A94" s="15"/>
      <c r="B94" s="14"/>
      <c r="C94" s="6"/>
      <c r="D94" s="26" t="str">
        <f t="shared" si="25"/>
        <v/>
      </c>
      <c r="E94" s="19" t="str">
        <f>IFERROR(IF(A94&lt;&gt;"",VLOOKUP(A94,matriz,IF(generador!B94=1,15,IF(generador!B94=2,18,IF(generador!B94=3,21,IF(generador!B94=4,24,IF(generador!B94=5,27,IF(generador!B94=6,30,IF(generador!B94=7,33,IF(generador!B94=8,36,IF(generador!B94=9,39,IF(generador!B94=10,42,IF(generador!B94=11,45,IF(generador!B94=12,48,IF(generador!B94=13,51,IF(generador!B94=14,54,IF(generador!B94=15,57))))))))))))))),FALSE),""),"")</f>
        <v/>
      </c>
      <c r="F94" s="20" t="str">
        <f t="shared" si="26"/>
        <v/>
      </c>
      <c r="G94" s="29" t="str">
        <f t="shared" si="27"/>
        <v/>
      </c>
      <c r="H94" s="21" t="str">
        <f t="shared" ca="1" si="30"/>
        <v/>
      </c>
      <c r="I94" s="18" t="str">
        <f t="shared" si="31"/>
        <v/>
      </c>
      <c r="J94" s="18" t="str">
        <f>""</f>
        <v/>
      </c>
      <c r="K94" s="18" t="str">
        <f t="shared" si="32"/>
        <v/>
      </c>
      <c r="L94" s="18" t="str">
        <f t="shared" si="33"/>
        <v/>
      </c>
      <c r="M94" s="18" t="str">
        <f t="shared" si="34"/>
        <v/>
      </c>
      <c r="N94" s="18" t="str">
        <f t="shared" si="35"/>
        <v/>
      </c>
      <c r="O94" s="18" t="str">
        <f t="shared" si="36"/>
        <v/>
      </c>
      <c r="P94" s="18" t="str">
        <f t="shared" si="37"/>
        <v/>
      </c>
      <c r="Q94" s="18" t="str">
        <f t="shared" si="38"/>
        <v/>
      </c>
      <c r="R94" s="122" t="str">
        <f t="shared" si="28"/>
        <v/>
      </c>
      <c r="S94" s="18" t="str">
        <f t="shared" si="39"/>
        <v/>
      </c>
      <c r="T94" s="26" t="str">
        <f t="shared" si="29"/>
        <v/>
      </c>
      <c r="U94" s="18" t="str">
        <f t="shared" si="40"/>
        <v/>
      </c>
      <c r="V94" s="18" t="str">
        <f t="shared" si="41"/>
        <v/>
      </c>
      <c r="W94" s="18" t="str">
        <f>IFERROR(CONCATENATE("PAGO N° ",B94," DEL CONTRATO CPS ",V94," ENTRE ",TEXT(VLOOKUP(A94,matriz,IF(generador!B94=1,16,IF(generador!B94=2,19,IF(generador!B94=3,22,IF(generador!B94=4,25,IF(generador!B94=5,28,IF(generador!B94=6,31,IF(generador!B94=7,34,IF(generador!B94=8,37,IF(generador!B94=9,40,IF(generador!B94=10,43,IF(generador!B94=11,46,IF(generador!B94=12,49,IF(generador!B94=13,52,IF(generador!B94=14,55,IF(generador!B94=15,58))))))))))))))),FALSE),"dd/mm/yyyy")," Y ",TEXT(VLOOKUP(A94,matriz,IF(generador!B94=1,17,IF(generador!B94=2,20,IF(generador!B94=3,23,IF(generador!B94=4,26,IF(generador!B94=5,29,IF(generador!B94=6,32,IF(generador!B94=7,35,IF(generador!B94=8,38,IF(generador!B94=9,41,IF(generador!B94=10,44,IF(generador!B94=11,47,IF(generador!B94=12,50,IF(generador!B94=13,53,IF(generador!B94=14,56,IF(generador!B94=15,59))))))))))))))),FALSE),"dd/mm/yyyy")),"")</f>
        <v/>
      </c>
    </row>
    <row r="95" spans="1:23" x14ac:dyDescent="0.3">
      <c r="A95" s="15"/>
      <c r="B95" s="14"/>
      <c r="C95" s="6"/>
      <c r="D95" s="26" t="str">
        <f t="shared" si="25"/>
        <v/>
      </c>
      <c r="E95" s="19" t="str">
        <f>IFERROR(IF(A95&lt;&gt;"",VLOOKUP(A95,matriz,IF(generador!B95=1,15,IF(generador!B95=2,18,IF(generador!B95=3,21,IF(generador!B95=4,24,IF(generador!B95=5,27,IF(generador!B95=6,30,IF(generador!B95=7,33,IF(generador!B95=8,36,IF(generador!B95=9,39,IF(generador!B95=10,42,IF(generador!B95=11,45,IF(generador!B95=12,48,IF(generador!B95=13,51,IF(generador!B95=14,54,IF(generador!B95=15,57))))))))))))))),FALSE),""),"")</f>
        <v/>
      </c>
      <c r="F95" s="20" t="str">
        <f t="shared" si="26"/>
        <v/>
      </c>
      <c r="G95" s="29" t="str">
        <f t="shared" si="27"/>
        <v/>
      </c>
      <c r="H95" s="21" t="str">
        <f t="shared" ca="1" si="30"/>
        <v/>
      </c>
      <c r="I95" s="18" t="str">
        <f t="shared" si="31"/>
        <v/>
      </c>
      <c r="J95" s="18" t="str">
        <f>""</f>
        <v/>
      </c>
      <c r="K95" s="18" t="str">
        <f t="shared" si="32"/>
        <v/>
      </c>
      <c r="L95" s="18" t="str">
        <f t="shared" si="33"/>
        <v/>
      </c>
      <c r="M95" s="18" t="str">
        <f t="shared" si="34"/>
        <v/>
      </c>
      <c r="N95" s="18" t="str">
        <f t="shared" si="35"/>
        <v/>
      </c>
      <c r="O95" s="18" t="str">
        <f t="shared" si="36"/>
        <v/>
      </c>
      <c r="P95" s="18" t="str">
        <f t="shared" si="37"/>
        <v/>
      </c>
      <c r="Q95" s="18" t="str">
        <f t="shared" si="38"/>
        <v/>
      </c>
      <c r="R95" s="122" t="str">
        <f t="shared" si="28"/>
        <v/>
      </c>
      <c r="S95" s="18" t="str">
        <f t="shared" si="39"/>
        <v/>
      </c>
      <c r="T95" s="26" t="str">
        <f t="shared" si="29"/>
        <v/>
      </c>
      <c r="U95" s="18" t="str">
        <f t="shared" si="40"/>
        <v/>
      </c>
      <c r="V95" s="18" t="str">
        <f t="shared" si="41"/>
        <v/>
      </c>
      <c r="W95" s="18" t="str">
        <f>IFERROR(CONCATENATE("PAGO N° ",B95," DEL CONTRATO CPS ",V95," ENTRE ",TEXT(VLOOKUP(A95,matriz,IF(generador!B95=1,16,IF(generador!B95=2,19,IF(generador!B95=3,22,IF(generador!B95=4,25,IF(generador!B95=5,28,IF(generador!B95=6,31,IF(generador!B95=7,34,IF(generador!B95=8,37,IF(generador!B95=9,40,IF(generador!B95=10,43,IF(generador!B95=11,46,IF(generador!B95=12,49,IF(generador!B95=13,52,IF(generador!B95=14,55,IF(generador!B95=15,58))))))))))))))),FALSE),"dd/mm/yyyy")," Y ",TEXT(VLOOKUP(A95,matriz,IF(generador!B95=1,17,IF(generador!B95=2,20,IF(generador!B95=3,23,IF(generador!B95=4,26,IF(generador!B95=5,29,IF(generador!B95=6,32,IF(generador!B95=7,35,IF(generador!B95=8,38,IF(generador!B95=9,41,IF(generador!B95=10,44,IF(generador!B95=11,47,IF(generador!B95=12,50,IF(generador!B95=13,53,IF(generador!B95=14,56,IF(generador!B95=15,59))))))))))))))),FALSE),"dd/mm/yyyy")),"")</f>
        <v/>
      </c>
    </row>
    <row r="96" spans="1:23" x14ac:dyDescent="0.3">
      <c r="A96" s="15"/>
      <c r="B96" s="14"/>
      <c r="C96" s="6"/>
      <c r="D96" s="26" t="str">
        <f t="shared" si="25"/>
        <v/>
      </c>
      <c r="E96" s="19" t="str">
        <f>IFERROR(IF(A96&lt;&gt;"",VLOOKUP(A96,matriz,IF(generador!B96=1,15,IF(generador!B96=2,18,IF(generador!B96=3,21,IF(generador!B96=4,24,IF(generador!B96=5,27,IF(generador!B96=6,30,IF(generador!B96=7,33,IF(generador!B96=8,36,IF(generador!B96=9,39,IF(generador!B96=10,42,IF(generador!B96=11,45,IF(generador!B96=12,48,IF(generador!B96=13,51,IF(generador!B96=14,54,IF(generador!B96=15,57))))))))))))))),FALSE),""),"")</f>
        <v/>
      </c>
      <c r="F96" s="20" t="str">
        <f t="shared" si="26"/>
        <v/>
      </c>
      <c r="G96" s="29" t="str">
        <f t="shared" si="27"/>
        <v/>
      </c>
      <c r="H96" s="21" t="str">
        <f t="shared" ca="1" si="30"/>
        <v/>
      </c>
      <c r="I96" s="18" t="str">
        <f t="shared" si="31"/>
        <v/>
      </c>
      <c r="J96" s="18" t="str">
        <f>""</f>
        <v/>
      </c>
      <c r="K96" s="18" t="str">
        <f t="shared" si="32"/>
        <v/>
      </c>
      <c r="L96" s="18" t="str">
        <f t="shared" si="33"/>
        <v/>
      </c>
      <c r="M96" s="18" t="str">
        <f t="shared" si="34"/>
        <v/>
      </c>
      <c r="N96" s="18" t="str">
        <f t="shared" si="35"/>
        <v/>
      </c>
      <c r="O96" s="18" t="str">
        <f t="shared" si="36"/>
        <v/>
      </c>
      <c r="P96" s="18" t="str">
        <f t="shared" si="37"/>
        <v/>
      </c>
      <c r="Q96" s="18" t="str">
        <f t="shared" si="38"/>
        <v/>
      </c>
      <c r="R96" s="122" t="str">
        <f t="shared" si="28"/>
        <v/>
      </c>
      <c r="S96" s="18" t="str">
        <f t="shared" si="39"/>
        <v/>
      </c>
      <c r="T96" s="26" t="str">
        <f t="shared" si="29"/>
        <v/>
      </c>
      <c r="U96" s="18" t="str">
        <f t="shared" si="40"/>
        <v/>
      </c>
      <c r="V96" s="18" t="str">
        <f t="shared" si="41"/>
        <v/>
      </c>
      <c r="W96" s="18" t="str">
        <f>IFERROR(CONCATENATE("PAGO N° ",B96," DEL CONTRATO CPS ",V96," ENTRE ",TEXT(VLOOKUP(A96,matriz,IF(generador!B96=1,16,IF(generador!B96=2,19,IF(generador!B96=3,22,IF(generador!B96=4,25,IF(generador!B96=5,28,IF(generador!B96=6,31,IF(generador!B96=7,34,IF(generador!B96=8,37,IF(generador!B96=9,40,IF(generador!B96=10,43,IF(generador!B96=11,46,IF(generador!B96=12,49,IF(generador!B96=13,52,IF(generador!B96=14,55,IF(generador!B96=15,58))))))))))))))),FALSE),"dd/mm/yyyy")," Y ",TEXT(VLOOKUP(A96,matriz,IF(generador!B96=1,17,IF(generador!B96=2,20,IF(generador!B96=3,23,IF(generador!B96=4,26,IF(generador!B96=5,29,IF(generador!B96=6,32,IF(generador!B96=7,35,IF(generador!B96=8,38,IF(generador!B96=9,41,IF(generador!B96=10,44,IF(generador!B96=11,47,IF(generador!B96=12,50,IF(generador!B96=13,53,IF(generador!B96=14,56,IF(generador!B96=15,59))))))))))))))),FALSE),"dd/mm/yyyy")),"")</f>
        <v/>
      </c>
    </row>
    <row r="97" spans="1:23" x14ac:dyDescent="0.3">
      <c r="A97" s="15"/>
      <c r="B97" s="14"/>
      <c r="C97" s="6"/>
      <c r="D97" s="26" t="str">
        <f t="shared" si="25"/>
        <v/>
      </c>
      <c r="E97" s="19" t="str">
        <f>IFERROR(IF(A97&lt;&gt;"",VLOOKUP(A97,matriz,IF(generador!B97=1,15,IF(generador!B97=2,18,IF(generador!B97=3,21,IF(generador!B97=4,24,IF(generador!B97=5,27,IF(generador!B97=6,30,IF(generador!B97=7,33,IF(generador!B97=8,36,IF(generador!B97=9,39,IF(generador!B97=10,42,IF(generador!B97=11,45,IF(generador!B97=12,48,IF(generador!B97=13,51,IF(generador!B97=14,54,IF(generador!B97=15,57))))))))))))))),FALSE),""),"")</f>
        <v/>
      </c>
      <c r="F97" s="20" t="str">
        <f t="shared" si="26"/>
        <v/>
      </c>
      <c r="G97" s="29" t="str">
        <f t="shared" si="27"/>
        <v/>
      </c>
      <c r="H97" s="21" t="str">
        <f t="shared" ca="1" si="30"/>
        <v/>
      </c>
      <c r="I97" s="18" t="str">
        <f t="shared" si="31"/>
        <v/>
      </c>
      <c r="J97" s="18" t="str">
        <f>""</f>
        <v/>
      </c>
      <c r="K97" s="18" t="str">
        <f t="shared" si="32"/>
        <v/>
      </c>
      <c r="L97" s="18" t="str">
        <f t="shared" si="33"/>
        <v/>
      </c>
      <c r="M97" s="18" t="str">
        <f t="shared" si="34"/>
        <v/>
      </c>
      <c r="N97" s="18" t="str">
        <f t="shared" si="35"/>
        <v/>
      </c>
      <c r="O97" s="18" t="str">
        <f t="shared" si="36"/>
        <v/>
      </c>
      <c r="P97" s="18" t="str">
        <f t="shared" si="37"/>
        <v/>
      </c>
      <c r="Q97" s="18" t="str">
        <f t="shared" si="38"/>
        <v/>
      </c>
      <c r="R97" s="122" t="str">
        <f t="shared" si="28"/>
        <v/>
      </c>
      <c r="S97" s="18" t="str">
        <f t="shared" si="39"/>
        <v/>
      </c>
      <c r="T97" s="26" t="str">
        <f t="shared" si="29"/>
        <v/>
      </c>
      <c r="U97" s="18" t="str">
        <f t="shared" si="40"/>
        <v/>
      </c>
      <c r="V97" s="18" t="str">
        <f t="shared" si="41"/>
        <v/>
      </c>
      <c r="W97" s="18" t="str">
        <f>IFERROR(CONCATENATE("PAGO N° ",B97," DEL CONTRATO CPS ",V97," ENTRE ",TEXT(VLOOKUP(A97,matriz,IF(generador!B97=1,16,IF(generador!B97=2,19,IF(generador!B97=3,22,IF(generador!B97=4,25,IF(generador!B97=5,28,IF(generador!B97=6,31,IF(generador!B97=7,34,IF(generador!B97=8,37,IF(generador!B97=9,40,IF(generador!B97=10,43,IF(generador!B97=11,46,IF(generador!B97=12,49,IF(generador!B97=13,52,IF(generador!B97=14,55,IF(generador!B97=15,58))))))))))))))),FALSE),"dd/mm/yyyy")," Y ",TEXT(VLOOKUP(A97,matriz,IF(generador!B97=1,17,IF(generador!B97=2,20,IF(generador!B97=3,23,IF(generador!B97=4,26,IF(generador!B97=5,29,IF(generador!B97=6,32,IF(generador!B97=7,35,IF(generador!B97=8,38,IF(generador!B97=9,41,IF(generador!B97=10,44,IF(generador!B97=11,47,IF(generador!B97=12,50,IF(generador!B97=13,53,IF(generador!B97=14,56,IF(generador!B97=15,59))))))))))))))),FALSE),"dd/mm/yyyy")),"")</f>
        <v/>
      </c>
    </row>
    <row r="98" spans="1:23" x14ac:dyDescent="0.3">
      <c r="A98" s="15"/>
      <c r="B98" s="14"/>
      <c r="C98" s="6"/>
      <c r="D98" s="26" t="str">
        <f t="shared" si="25"/>
        <v/>
      </c>
      <c r="E98" s="19" t="str">
        <f>IFERROR(IF(A98&lt;&gt;"",VLOOKUP(A98,matriz,IF(generador!B98=1,15,IF(generador!B98=2,18,IF(generador!B98=3,21,IF(generador!B98=4,24,IF(generador!B98=5,27,IF(generador!B98=6,30,IF(generador!B98=7,33,IF(generador!B98=8,36,IF(generador!B98=9,39,IF(generador!B98=10,42,IF(generador!B98=11,45,IF(generador!B98=12,48,IF(generador!B98=13,51,IF(generador!B98=14,54,IF(generador!B98=15,57))))))))))))))),FALSE),""),"")</f>
        <v/>
      </c>
      <c r="F98" s="20" t="str">
        <f t="shared" si="26"/>
        <v/>
      </c>
      <c r="G98" s="29" t="str">
        <f t="shared" si="27"/>
        <v/>
      </c>
      <c r="H98" s="21" t="str">
        <f t="shared" ca="1" si="30"/>
        <v/>
      </c>
      <c r="I98" s="18" t="str">
        <f t="shared" si="31"/>
        <v/>
      </c>
      <c r="J98" s="18" t="str">
        <f>""</f>
        <v/>
      </c>
      <c r="K98" s="18" t="str">
        <f t="shared" si="32"/>
        <v/>
      </c>
      <c r="L98" s="18" t="str">
        <f t="shared" si="33"/>
        <v/>
      </c>
      <c r="M98" s="18" t="str">
        <f t="shared" si="34"/>
        <v/>
      </c>
      <c r="N98" s="18" t="str">
        <f t="shared" si="35"/>
        <v/>
      </c>
      <c r="O98" s="18" t="str">
        <f t="shared" si="36"/>
        <v/>
      </c>
      <c r="P98" s="18" t="str">
        <f t="shared" si="37"/>
        <v/>
      </c>
      <c r="Q98" s="18" t="str">
        <f t="shared" si="38"/>
        <v/>
      </c>
      <c r="R98" s="122" t="str">
        <f t="shared" si="28"/>
        <v/>
      </c>
      <c r="S98" s="18" t="str">
        <f t="shared" si="39"/>
        <v/>
      </c>
      <c r="T98" s="26" t="str">
        <f t="shared" si="29"/>
        <v/>
      </c>
      <c r="U98" s="18" t="str">
        <f t="shared" si="40"/>
        <v/>
      </c>
      <c r="V98" s="18" t="str">
        <f t="shared" si="41"/>
        <v/>
      </c>
      <c r="W98" s="18" t="str">
        <f>IFERROR(CONCATENATE("PAGO N° ",B98," DEL CONTRATO CPS ",V98," ENTRE ",TEXT(VLOOKUP(A98,matriz,IF(generador!B98=1,16,IF(generador!B98=2,19,IF(generador!B98=3,22,IF(generador!B98=4,25,IF(generador!B98=5,28,IF(generador!B98=6,31,IF(generador!B98=7,34,IF(generador!B98=8,37,IF(generador!B98=9,40,IF(generador!B98=10,43,IF(generador!B98=11,46,IF(generador!B98=12,49,IF(generador!B98=13,52,IF(generador!B98=14,55,IF(generador!B98=15,58))))))))))))))),FALSE),"dd/mm/yyyy")," Y ",TEXT(VLOOKUP(A98,matriz,IF(generador!B98=1,17,IF(generador!B98=2,20,IF(generador!B98=3,23,IF(generador!B98=4,26,IF(generador!B98=5,29,IF(generador!B98=6,32,IF(generador!B98=7,35,IF(generador!B98=8,38,IF(generador!B98=9,41,IF(generador!B98=10,44,IF(generador!B98=11,47,IF(generador!B98=12,50,IF(generador!B98=13,53,IF(generador!B98=14,56,IF(generador!B98=15,59))))))))))))))),FALSE),"dd/mm/yyyy")),"")</f>
        <v/>
      </c>
    </row>
    <row r="99" spans="1:23" x14ac:dyDescent="0.3">
      <c r="A99" s="15"/>
      <c r="B99" s="14"/>
      <c r="C99" s="6"/>
      <c r="D99" s="26" t="str">
        <f t="shared" si="25"/>
        <v/>
      </c>
      <c r="E99" s="19" t="str">
        <f>IFERROR(IF(A99&lt;&gt;"",VLOOKUP(A99,matriz,IF(generador!B99=1,15,IF(generador!B99=2,18,IF(generador!B99=3,21,IF(generador!B99=4,24,IF(generador!B99=5,27,IF(generador!B99=6,30,IF(generador!B99=7,33,IF(generador!B99=8,36,IF(generador!B99=9,39,IF(generador!B99=10,42,IF(generador!B99=11,45,IF(generador!B99=12,48,IF(generador!B99=13,51,IF(generador!B99=14,54,IF(generador!B99=15,57))))))))))))))),FALSE),""),"")</f>
        <v/>
      </c>
      <c r="F99" s="20" t="str">
        <f t="shared" si="26"/>
        <v/>
      </c>
      <c r="G99" s="29" t="str">
        <f t="shared" si="27"/>
        <v/>
      </c>
      <c r="H99" s="21" t="str">
        <f t="shared" ca="1" si="30"/>
        <v/>
      </c>
      <c r="I99" s="18" t="str">
        <f t="shared" si="31"/>
        <v/>
      </c>
      <c r="J99" s="18" t="str">
        <f>""</f>
        <v/>
      </c>
      <c r="K99" s="18" t="str">
        <f t="shared" si="32"/>
        <v/>
      </c>
      <c r="L99" s="18" t="str">
        <f t="shared" si="33"/>
        <v/>
      </c>
      <c r="M99" s="18" t="str">
        <f t="shared" si="34"/>
        <v/>
      </c>
      <c r="N99" s="18" t="str">
        <f t="shared" si="35"/>
        <v/>
      </c>
      <c r="O99" s="18" t="str">
        <f t="shared" si="36"/>
        <v/>
      </c>
      <c r="P99" s="18" t="str">
        <f t="shared" si="37"/>
        <v/>
      </c>
      <c r="Q99" s="18" t="str">
        <f t="shared" si="38"/>
        <v/>
      </c>
      <c r="R99" s="122" t="str">
        <f t="shared" si="28"/>
        <v/>
      </c>
      <c r="S99" s="18" t="str">
        <f t="shared" si="39"/>
        <v/>
      </c>
      <c r="T99" s="26" t="str">
        <f t="shared" si="29"/>
        <v/>
      </c>
      <c r="U99" s="18" t="str">
        <f t="shared" si="40"/>
        <v/>
      </c>
      <c r="V99" s="18" t="str">
        <f t="shared" si="41"/>
        <v/>
      </c>
      <c r="W99" s="18" t="str">
        <f>IFERROR(CONCATENATE("PAGO N° ",B99," DEL CONTRATO CPS ",V99," ENTRE ",TEXT(VLOOKUP(A99,matriz,IF(generador!B99=1,16,IF(generador!B99=2,19,IF(generador!B99=3,22,IF(generador!B99=4,25,IF(generador!B99=5,28,IF(generador!B99=6,31,IF(generador!B99=7,34,IF(generador!B99=8,37,IF(generador!B99=9,40,IF(generador!B99=10,43,IF(generador!B99=11,46,IF(generador!B99=12,49,IF(generador!B99=13,52,IF(generador!B99=14,55,IF(generador!B99=15,58))))))))))))))),FALSE),"dd/mm/yyyy")," Y ",TEXT(VLOOKUP(A99,matriz,IF(generador!B99=1,17,IF(generador!B99=2,20,IF(generador!B99=3,23,IF(generador!B99=4,26,IF(generador!B99=5,29,IF(generador!B99=6,32,IF(generador!B99=7,35,IF(generador!B99=8,38,IF(generador!B99=9,41,IF(generador!B99=10,44,IF(generador!B99=11,47,IF(generador!B99=12,50,IF(generador!B99=13,53,IF(generador!B99=14,56,IF(generador!B99=15,59))))))))))))))),FALSE),"dd/mm/yyyy")),"")</f>
        <v/>
      </c>
    </row>
    <row r="100" spans="1:23" x14ac:dyDescent="0.3">
      <c r="A100" s="15"/>
      <c r="B100" s="14"/>
      <c r="C100" s="6"/>
      <c r="D100" s="26" t="str">
        <f t="shared" si="25"/>
        <v/>
      </c>
      <c r="E100" s="19" t="str">
        <f>IFERROR(IF(A100&lt;&gt;"",VLOOKUP(A100,matriz,IF(generador!B100=1,15,IF(generador!B100=2,18,IF(generador!B100=3,21,IF(generador!B100=4,24,IF(generador!B100=5,27,IF(generador!B100=6,30,IF(generador!B100=7,33,IF(generador!B100=8,36,IF(generador!B100=9,39,IF(generador!B100=10,42,IF(generador!B100=11,45,IF(generador!B100=12,48,IF(generador!B100=13,51,IF(generador!B100=14,54,IF(generador!B100=15,57))))))))))))))),FALSE),""),"")</f>
        <v/>
      </c>
      <c r="F100" s="20" t="str">
        <f t="shared" si="26"/>
        <v/>
      </c>
      <c r="G100" s="29" t="str">
        <f t="shared" si="27"/>
        <v/>
      </c>
      <c r="H100" s="21" t="str">
        <f t="shared" ca="1" si="30"/>
        <v/>
      </c>
      <c r="I100" s="18" t="str">
        <f t="shared" si="31"/>
        <v/>
      </c>
      <c r="J100" s="18" t="str">
        <f>""</f>
        <v/>
      </c>
      <c r="K100" s="18" t="str">
        <f t="shared" si="32"/>
        <v/>
      </c>
      <c r="L100" s="18" t="str">
        <f t="shared" si="33"/>
        <v/>
      </c>
      <c r="M100" s="18" t="str">
        <f t="shared" si="34"/>
        <v/>
      </c>
      <c r="N100" s="18" t="str">
        <f t="shared" si="35"/>
        <v/>
      </c>
      <c r="O100" s="18" t="str">
        <f t="shared" si="36"/>
        <v/>
      </c>
      <c r="P100" s="18" t="str">
        <f t="shared" si="37"/>
        <v/>
      </c>
      <c r="Q100" s="18" t="str">
        <f t="shared" si="38"/>
        <v/>
      </c>
      <c r="R100" s="122" t="str">
        <f t="shared" si="28"/>
        <v/>
      </c>
      <c r="S100" s="18" t="str">
        <f t="shared" si="39"/>
        <v/>
      </c>
      <c r="T100" s="26" t="str">
        <f t="shared" si="29"/>
        <v/>
      </c>
      <c r="U100" s="18" t="str">
        <f t="shared" si="40"/>
        <v/>
      </c>
      <c r="V100" s="18" t="str">
        <f t="shared" si="41"/>
        <v/>
      </c>
      <c r="W100" s="18" t="str">
        <f>IFERROR(CONCATENATE("PAGO N° ",B100," DEL CONTRATO CPS ",V100," ENTRE ",TEXT(VLOOKUP(A100,matriz,IF(generador!B100=1,16,IF(generador!B100=2,19,IF(generador!B100=3,22,IF(generador!B100=4,25,IF(generador!B100=5,28,IF(generador!B100=6,31,IF(generador!B100=7,34,IF(generador!B100=8,37,IF(generador!B100=9,40,IF(generador!B100=10,43,IF(generador!B100=11,46,IF(generador!B100=12,49,IF(generador!B100=13,52,IF(generador!B100=14,55,IF(generador!B100=15,58))))))))))))))),FALSE),"dd/mm/yyyy")," Y ",TEXT(VLOOKUP(A100,matriz,IF(generador!B100=1,17,IF(generador!B100=2,20,IF(generador!B100=3,23,IF(generador!B100=4,26,IF(generador!B100=5,29,IF(generador!B100=6,32,IF(generador!B100=7,35,IF(generador!B100=8,38,IF(generador!B100=9,41,IF(generador!B100=10,44,IF(generador!B100=11,47,IF(generador!B100=12,50,IF(generador!B100=13,53,IF(generador!B100=14,56,IF(generador!B100=15,59))))))))))))))),FALSE),"dd/mm/yyyy")),"")</f>
        <v/>
      </c>
    </row>
    <row r="101" spans="1:23" x14ac:dyDescent="0.3">
      <c r="A101" s="15"/>
      <c r="B101" s="14"/>
      <c r="C101" s="6"/>
      <c r="D101" s="26" t="str">
        <f t="shared" si="25"/>
        <v/>
      </c>
      <c r="E101" s="19" t="str">
        <f>IFERROR(IF(A101&lt;&gt;"",VLOOKUP(A101,matriz,IF(generador!B101=1,15,IF(generador!B101=2,18,IF(generador!B101=3,21,IF(generador!B101=4,24,IF(generador!B101=5,27,IF(generador!B101=6,30,IF(generador!B101=7,33,IF(generador!B101=8,36,IF(generador!B101=9,39,IF(generador!B101=10,42,IF(generador!B101=11,45,IF(generador!B101=12,48,IF(generador!B101=13,51,IF(generador!B101=14,54,IF(generador!B101=15,57))))))))))))))),FALSE),""),"")</f>
        <v/>
      </c>
      <c r="F101" s="20" t="str">
        <f t="shared" si="26"/>
        <v/>
      </c>
      <c r="G101" s="29" t="str">
        <f t="shared" si="27"/>
        <v/>
      </c>
      <c r="H101" s="21" t="str">
        <f t="shared" ca="1" si="30"/>
        <v/>
      </c>
      <c r="I101" s="18" t="str">
        <f t="shared" si="31"/>
        <v/>
      </c>
      <c r="J101" s="18" t="str">
        <f>""</f>
        <v/>
      </c>
      <c r="K101" s="18" t="str">
        <f t="shared" si="32"/>
        <v/>
      </c>
      <c r="L101" s="18" t="str">
        <f t="shared" si="33"/>
        <v/>
      </c>
      <c r="M101" s="18" t="str">
        <f t="shared" si="34"/>
        <v/>
      </c>
      <c r="N101" s="18" t="str">
        <f t="shared" si="35"/>
        <v/>
      </c>
      <c r="O101" s="18" t="str">
        <f t="shared" si="36"/>
        <v/>
      </c>
      <c r="P101" s="18" t="str">
        <f t="shared" si="37"/>
        <v/>
      </c>
      <c r="Q101" s="18" t="str">
        <f t="shared" si="38"/>
        <v/>
      </c>
      <c r="R101" s="122" t="str">
        <f t="shared" si="28"/>
        <v/>
      </c>
      <c r="S101" s="18" t="str">
        <f t="shared" si="39"/>
        <v/>
      </c>
      <c r="T101" s="26" t="str">
        <f t="shared" si="29"/>
        <v/>
      </c>
      <c r="U101" s="18" t="str">
        <f t="shared" si="40"/>
        <v/>
      </c>
      <c r="V101" s="18" t="str">
        <f t="shared" si="41"/>
        <v/>
      </c>
      <c r="W101" s="18" t="str">
        <f>IFERROR(CONCATENATE("PAGO N° ",B101," DEL CONTRATO CPS ",V101," ENTRE ",TEXT(VLOOKUP(A101,matriz,IF(generador!B101=1,16,IF(generador!B101=2,19,IF(generador!B101=3,22,IF(generador!B101=4,25,IF(generador!B101=5,28,IF(generador!B101=6,31,IF(generador!B101=7,34,IF(generador!B101=8,37,IF(generador!B101=9,40,IF(generador!B101=10,43,IF(generador!B101=11,46,IF(generador!B101=12,49,IF(generador!B101=13,52,IF(generador!B101=14,55,IF(generador!B101=15,58))))))))))))))),FALSE),"dd/mm/yyyy")," Y ",TEXT(VLOOKUP(A101,matriz,IF(generador!B101=1,17,IF(generador!B101=2,20,IF(generador!B101=3,23,IF(generador!B101=4,26,IF(generador!B101=5,29,IF(generador!B101=6,32,IF(generador!B101=7,35,IF(generador!B101=8,38,IF(generador!B101=9,41,IF(generador!B101=10,44,IF(generador!B101=11,47,IF(generador!B101=12,50,IF(generador!B101=13,53,IF(generador!B101=14,56,IF(generador!B101=15,59))))))))))))))),FALSE),"dd/mm/yyyy")),"")</f>
        <v/>
      </c>
    </row>
    <row r="102" spans="1:23" x14ac:dyDescent="0.3">
      <c r="A102" s="15"/>
      <c r="B102" s="14"/>
      <c r="C102" s="6"/>
      <c r="D102" s="26" t="str">
        <f t="shared" si="25"/>
        <v/>
      </c>
      <c r="E102" s="19" t="str">
        <f>IFERROR(IF(A102&lt;&gt;"",VLOOKUP(A102,matriz,IF(generador!B102=1,15,IF(generador!B102=2,18,IF(generador!B102=3,21,IF(generador!B102=4,24,IF(generador!B102=5,27,IF(generador!B102=6,30,IF(generador!B102=7,33,IF(generador!B102=8,36,IF(generador!B102=9,39,IF(generador!B102=10,42,IF(generador!B102=11,45,IF(generador!B102=12,48,IF(generador!B102=13,51,IF(generador!B102=14,54,IF(generador!B102=15,57))))))))))))))),FALSE),""),"")</f>
        <v/>
      </c>
      <c r="F102" s="20" t="str">
        <f t="shared" si="26"/>
        <v/>
      </c>
      <c r="G102" s="29" t="str">
        <f t="shared" si="27"/>
        <v/>
      </c>
      <c r="H102" s="21" t="str">
        <f t="shared" ca="1" si="30"/>
        <v/>
      </c>
      <c r="I102" s="18" t="str">
        <f t="shared" si="31"/>
        <v/>
      </c>
      <c r="J102" s="18" t="str">
        <f>""</f>
        <v/>
      </c>
      <c r="K102" s="18" t="str">
        <f t="shared" si="32"/>
        <v/>
      </c>
      <c r="L102" s="18" t="str">
        <f t="shared" si="33"/>
        <v/>
      </c>
      <c r="M102" s="18" t="str">
        <f t="shared" si="34"/>
        <v/>
      </c>
      <c r="N102" s="18" t="str">
        <f t="shared" si="35"/>
        <v/>
      </c>
      <c r="O102" s="18" t="str">
        <f t="shared" si="36"/>
        <v/>
      </c>
      <c r="P102" s="18" t="str">
        <f t="shared" si="37"/>
        <v/>
      </c>
      <c r="Q102" s="18" t="str">
        <f t="shared" si="38"/>
        <v/>
      </c>
      <c r="R102" s="122" t="str">
        <f t="shared" si="28"/>
        <v/>
      </c>
      <c r="S102" s="18" t="str">
        <f t="shared" si="39"/>
        <v/>
      </c>
      <c r="T102" s="26" t="str">
        <f t="shared" si="29"/>
        <v/>
      </c>
      <c r="U102" s="18" t="str">
        <f t="shared" si="40"/>
        <v/>
      </c>
      <c r="V102" s="18" t="str">
        <f t="shared" si="41"/>
        <v/>
      </c>
      <c r="W102" s="18" t="str">
        <f>IFERROR(CONCATENATE("PAGO N° ",B102," DEL CONTRATO CPS ",V102," ENTRE ",TEXT(VLOOKUP(A102,matriz,IF(generador!B102=1,16,IF(generador!B102=2,19,IF(generador!B102=3,22,IF(generador!B102=4,25,IF(generador!B102=5,28,IF(generador!B102=6,31,IF(generador!B102=7,34,IF(generador!B102=8,37,IF(generador!B102=9,40,IF(generador!B102=10,43,IF(generador!B102=11,46,IF(generador!B102=12,49,IF(generador!B102=13,52,IF(generador!B102=14,55,IF(generador!B102=15,58))))))))))))))),FALSE),"dd/mm/yyyy")," Y ",TEXT(VLOOKUP(A102,matriz,IF(generador!B102=1,17,IF(generador!B102=2,20,IF(generador!B102=3,23,IF(generador!B102=4,26,IF(generador!B102=5,29,IF(generador!B102=6,32,IF(generador!B102=7,35,IF(generador!B102=8,38,IF(generador!B102=9,41,IF(generador!B102=10,44,IF(generador!B102=11,47,IF(generador!B102=12,50,IF(generador!B102=13,53,IF(generador!B102=14,56,IF(generador!B102=15,59))))))))))))))),FALSE),"dd/mm/yyyy")),"")</f>
        <v/>
      </c>
    </row>
    <row r="103" spans="1:23" x14ac:dyDescent="0.3">
      <c r="A103" s="15"/>
      <c r="B103" s="14"/>
      <c r="C103" s="6"/>
      <c r="D103" s="26" t="str">
        <f t="shared" si="25"/>
        <v/>
      </c>
      <c r="E103" s="19" t="str">
        <f>IFERROR(IF(A103&lt;&gt;"",VLOOKUP(A103,matriz,IF(generador!B103=1,15,IF(generador!B103=2,18,IF(generador!B103=3,21,IF(generador!B103=4,24,IF(generador!B103=5,27,IF(generador!B103=6,30,IF(generador!B103=7,33,IF(generador!B103=8,36,IF(generador!B103=9,39,IF(generador!B103=10,42,IF(generador!B103=11,45,IF(generador!B103=12,48,IF(generador!B103=13,51,IF(generador!B103=14,54,IF(generador!B103=15,57))))))))))))))),FALSE),""),"")</f>
        <v/>
      </c>
      <c r="F103" s="20" t="str">
        <f t="shared" si="26"/>
        <v/>
      </c>
      <c r="G103" s="29" t="str">
        <f t="shared" si="27"/>
        <v/>
      </c>
      <c r="H103" s="21" t="str">
        <f t="shared" ca="1" si="30"/>
        <v/>
      </c>
      <c r="I103" s="18" t="str">
        <f t="shared" si="31"/>
        <v/>
      </c>
      <c r="J103" s="18" t="str">
        <f>""</f>
        <v/>
      </c>
      <c r="K103" s="18" t="str">
        <f t="shared" si="32"/>
        <v/>
      </c>
      <c r="L103" s="18" t="str">
        <f t="shared" si="33"/>
        <v/>
      </c>
      <c r="M103" s="18" t="str">
        <f t="shared" si="34"/>
        <v/>
      </c>
      <c r="N103" s="18" t="str">
        <f t="shared" si="35"/>
        <v/>
      </c>
      <c r="O103" s="18" t="str">
        <f t="shared" si="36"/>
        <v/>
      </c>
      <c r="P103" s="18" t="str">
        <f t="shared" si="37"/>
        <v/>
      </c>
      <c r="Q103" s="18" t="str">
        <f t="shared" si="38"/>
        <v/>
      </c>
      <c r="R103" s="122" t="str">
        <f t="shared" si="28"/>
        <v/>
      </c>
      <c r="S103" s="18" t="str">
        <f t="shared" si="39"/>
        <v/>
      </c>
      <c r="T103" s="26" t="str">
        <f t="shared" si="29"/>
        <v/>
      </c>
      <c r="U103" s="18" t="str">
        <f t="shared" si="40"/>
        <v/>
      </c>
      <c r="V103" s="18" t="str">
        <f t="shared" si="41"/>
        <v/>
      </c>
      <c r="W103" s="18" t="str">
        <f>IFERROR(CONCATENATE("PAGO N° ",B103," DEL CONTRATO CPS ",V103," ENTRE ",TEXT(VLOOKUP(A103,matriz,IF(generador!B103=1,16,IF(generador!B103=2,19,IF(generador!B103=3,22,IF(generador!B103=4,25,IF(generador!B103=5,28,IF(generador!B103=6,31,IF(generador!B103=7,34,IF(generador!B103=8,37,IF(generador!B103=9,40,IF(generador!B103=10,43,IF(generador!B103=11,46,IF(generador!B103=12,49,IF(generador!B103=13,52,IF(generador!B103=14,55,IF(generador!B103=15,58))))))))))))))),FALSE),"dd/mm/yyyy")," Y ",TEXT(VLOOKUP(A103,matriz,IF(generador!B103=1,17,IF(generador!B103=2,20,IF(generador!B103=3,23,IF(generador!B103=4,26,IF(generador!B103=5,29,IF(generador!B103=6,32,IF(generador!B103=7,35,IF(generador!B103=8,38,IF(generador!B103=9,41,IF(generador!B103=10,44,IF(generador!B103=11,47,IF(generador!B103=12,50,IF(generador!B103=13,53,IF(generador!B103=14,56,IF(generador!B103=15,59))))))))))))))),FALSE),"dd/mm/yyyy")),"")</f>
        <v/>
      </c>
    </row>
    <row r="104" spans="1:23" x14ac:dyDescent="0.3">
      <c r="A104" s="15"/>
      <c r="B104" s="14"/>
      <c r="C104" s="6"/>
      <c r="D104" s="26" t="str">
        <f t="shared" si="25"/>
        <v/>
      </c>
      <c r="E104" s="19" t="str">
        <f>IFERROR(IF(A104&lt;&gt;"",VLOOKUP(A104,matriz,IF(generador!B104=1,15,IF(generador!B104=2,18,IF(generador!B104=3,21,IF(generador!B104=4,24,IF(generador!B104=5,27,IF(generador!B104=6,30,IF(generador!B104=7,33,IF(generador!B104=8,36,IF(generador!B104=9,39,IF(generador!B104=10,42,IF(generador!B104=11,45,IF(generador!B104=12,48,IF(generador!B104=13,51,IF(generador!B104=14,54,IF(generador!B104=15,57))))))))))))))),FALSE),""),"")</f>
        <v/>
      </c>
      <c r="F104" s="20" t="str">
        <f t="shared" si="26"/>
        <v/>
      </c>
      <c r="G104" s="29" t="str">
        <f t="shared" si="27"/>
        <v/>
      </c>
      <c r="H104" s="21" t="str">
        <f t="shared" ca="1" si="30"/>
        <v/>
      </c>
      <c r="I104" s="18" t="str">
        <f t="shared" si="31"/>
        <v/>
      </c>
      <c r="J104" s="18" t="str">
        <f>""</f>
        <v/>
      </c>
      <c r="K104" s="18" t="str">
        <f t="shared" si="32"/>
        <v/>
      </c>
      <c r="L104" s="18" t="str">
        <f t="shared" si="33"/>
        <v/>
      </c>
      <c r="M104" s="18" t="str">
        <f t="shared" si="34"/>
        <v/>
      </c>
      <c r="N104" s="18" t="str">
        <f t="shared" si="35"/>
        <v/>
      </c>
      <c r="O104" s="18" t="str">
        <f t="shared" si="36"/>
        <v/>
      </c>
      <c r="P104" s="18" t="str">
        <f t="shared" si="37"/>
        <v/>
      </c>
      <c r="Q104" s="18" t="str">
        <f t="shared" si="38"/>
        <v/>
      </c>
      <c r="R104" s="122" t="str">
        <f t="shared" si="28"/>
        <v/>
      </c>
      <c r="S104" s="18" t="str">
        <f t="shared" si="39"/>
        <v/>
      </c>
      <c r="T104" s="26" t="str">
        <f t="shared" si="29"/>
        <v/>
      </c>
      <c r="U104" s="18" t="str">
        <f t="shared" si="40"/>
        <v/>
      </c>
      <c r="V104" s="18" t="str">
        <f t="shared" si="41"/>
        <v/>
      </c>
      <c r="W104" s="18" t="str">
        <f>IFERROR(CONCATENATE("PAGO N° ",B104," DEL CONTRATO CPS ",V104," ENTRE ",TEXT(VLOOKUP(A104,matriz,IF(generador!B104=1,16,IF(generador!B104=2,19,IF(generador!B104=3,22,IF(generador!B104=4,25,IF(generador!B104=5,28,IF(generador!B104=6,31,IF(generador!B104=7,34,IF(generador!B104=8,37,IF(generador!B104=9,40,IF(generador!B104=10,43,IF(generador!B104=11,46,IF(generador!B104=12,49,IF(generador!B104=13,52,IF(generador!B104=14,55,IF(generador!B104=15,58))))))))))))))),FALSE),"dd/mm/yyyy")," Y ",TEXT(VLOOKUP(A104,matriz,IF(generador!B104=1,17,IF(generador!B104=2,20,IF(generador!B104=3,23,IF(generador!B104=4,26,IF(generador!B104=5,29,IF(generador!B104=6,32,IF(generador!B104=7,35,IF(generador!B104=8,38,IF(generador!B104=9,41,IF(generador!B104=10,44,IF(generador!B104=11,47,IF(generador!B104=12,50,IF(generador!B104=13,53,IF(generador!B104=14,56,IF(generador!B104=15,59))))))))))))))),FALSE),"dd/mm/yyyy")),"")</f>
        <v/>
      </c>
    </row>
    <row r="105" spans="1:23" x14ac:dyDescent="0.3">
      <c r="A105" s="15"/>
      <c r="B105" s="14"/>
      <c r="C105" s="6"/>
      <c r="D105" s="26" t="str">
        <f t="shared" si="25"/>
        <v/>
      </c>
      <c r="E105" s="19" t="str">
        <f>IFERROR(IF(A105&lt;&gt;"",VLOOKUP(A105,matriz,IF(generador!B105=1,15,IF(generador!B105=2,18,IF(generador!B105=3,21,IF(generador!B105=4,24,IF(generador!B105=5,27,IF(generador!B105=6,30,IF(generador!B105=7,33,IF(generador!B105=8,36,IF(generador!B105=9,39,IF(generador!B105=10,42,IF(generador!B105=11,45,IF(generador!B105=12,48,IF(generador!B105=13,51,IF(generador!B105=14,54,IF(generador!B105=15,57))))))))))))))),FALSE),""),"")</f>
        <v/>
      </c>
      <c r="F105" s="20" t="str">
        <f t="shared" si="26"/>
        <v/>
      </c>
      <c r="G105" s="29" t="str">
        <f t="shared" si="27"/>
        <v/>
      </c>
      <c r="H105" s="21" t="str">
        <f t="shared" ca="1" si="30"/>
        <v/>
      </c>
      <c r="I105" s="18" t="str">
        <f t="shared" si="31"/>
        <v/>
      </c>
      <c r="J105" s="18" t="str">
        <f>""</f>
        <v/>
      </c>
      <c r="K105" s="18" t="str">
        <f t="shared" si="32"/>
        <v/>
      </c>
      <c r="L105" s="18" t="str">
        <f t="shared" si="33"/>
        <v/>
      </c>
      <c r="M105" s="18" t="str">
        <f t="shared" si="34"/>
        <v/>
      </c>
      <c r="N105" s="18" t="str">
        <f t="shared" si="35"/>
        <v/>
      </c>
      <c r="O105" s="18" t="str">
        <f t="shared" si="36"/>
        <v/>
      </c>
      <c r="P105" s="18" t="str">
        <f t="shared" si="37"/>
        <v/>
      </c>
      <c r="Q105" s="18" t="str">
        <f t="shared" si="38"/>
        <v/>
      </c>
      <c r="R105" s="122" t="str">
        <f t="shared" si="28"/>
        <v/>
      </c>
      <c r="S105" s="18" t="str">
        <f t="shared" si="39"/>
        <v/>
      </c>
      <c r="T105" s="26" t="str">
        <f t="shared" si="29"/>
        <v/>
      </c>
      <c r="U105" s="18" t="str">
        <f t="shared" si="40"/>
        <v/>
      </c>
      <c r="V105" s="18" t="str">
        <f t="shared" si="41"/>
        <v/>
      </c>
      <c r="W105" s="18" t="str">
        <f>IFERROR(CONCATENATE("PAGO N° ",B105," DEL CONTRATO CPS ",V105," ENTRE ",TEXT(VLOOKUP(A105,matriz,IF(generador!B105=1,16,IF(generador!B105=2,19,IF(generador!B105=3,22,IF(generador!B105=4,25,IF(generador!B105=5,28,IF(generador!B105=6,31,IF(generador!B105=7,34,IF(generador!B105=8,37,IF(generador!B105=9,40,IF(generador!B105=10,43,IF(generador!B105=11,46,IF(generador!B105=12,49,IF(generador!B105=13,52,IF(generador!B105=14,55,IF(generador!B105=15,58))))))))))))))),FALSE),"dd/mm/yyyy")," Y ",TEXT(VLOOKUP(A105,matriz,IF(generador!B105=1,17,IF(generador!B105=2,20,IF(generador!B105=3,23,IF(generador!B105=4,26,IF(generador!B105=5,29,IF(generador!B105=6,32,IF(generador!B105=7,35,IF(generador!B105=8,38,IF(generador!B105=9,41,IF(generador!B105=10,44,IF(generador!B105=11,47,IF(generador!B105=12,50,IF(generador!B105=13,53,IF(generador!B105=14,56,IF(generador!B105=15,59))))))))))))))),FALSE),"dd/mm/yyyy")),"")</f>
        <v/>
      </c>
    </row>
    <row r="106" spans="1:23" x14ac:dyDescent="0.3">
      <c r="A106" s="15"/>
      <c r="B106" s="14"/>
      <c r="C106" s="6"/>
      <c r="D106" s="26" t="str">
        <f t="shared" si="25"/>
        <v/>
      </c>
      <c r="E106" s="19" t="str">
        <f>IFERROR(IF(A106&lt;&gt;"",VLOOKUP(A106,matriz,IF(generador!B106=1,15,IF(generador!B106=2,18,IF(generador!B106=3,21,IF(generador!B106=4,24,IF(generador!B106=5,27,IF(generador!B106=6,30,IF(generador!B106=7,33,IF(generador!B106=8,36,IF(generador!B106=9,39,IF(generador!B106=10,42,IF(generador!B106=11,45,IF(generador!B106=12,48,IF(generador!B106=13,51,IF(generador!B106=14,54,IF(generador!B106=15,57))))))))))))))),FALSE),""),"")</f>
        <v/>
      </c>
      <c r="F106" s="20" t="str">
        <f t="shared" si="26"/>
        <v/>
      </c>
      <c r="G106" s="29" t="str">
        <f t="shared" si="27"/>
        <v/>
      </c>
      <c r="H106" s="21" t="str">
        <f t="shared" ca="1" si="30"/>
        <v/>
      </c>
      <c r="I106" s="18" t="str">
        <f t="shared" si="31"/>
        <v/>
      </c>
      <c r="J106" s="18" t="str">
        <f>""</f>
        <v/>
      </c>
      <c r="K106" s="18" t="str">
        <f t="shared" si="32"/>
        <v/>
      </c>
      <c r="L106" s="18" t="str">
        <f t="shared" si="33"/>
        <v/>
      </c>
      <c r="M106" s="18" t="str">
        <f t="shared" si="34"/>
        <v/>
      </c>
      <c r="N106" s="18" t="str">
        <f t="shared" si="35"/>
        <v/>
      </c>
      <c r="O106" s="18" t="str">
        <f t="shared" si="36"/>
        <v/>
      </c>
      <c r="P106" s="18" t="str">
        <f t="shared" si="37"/>
        <v/>
      </c>
      <c r="Q106" s="18" t="str">
        <f t="shared" si="38"/>
        <v/>
      </c>
      <c r="R106" s="122" t="str">
        <f t="shared" si="28"/>
        <v/>
      </c>
      <c r="S106" s="18" t="str">
        <f t="shared" si="39"/>
        <v/>
      </c>
      <c r="T106" s="26" t="str">
        <f t="shared" si="29"/>
        <v/>
      </c>
      <c r="U106" s="18" t="str">
        <f t="shared" si="40"/>
        <v/>
      </c>
      <c r="V106" s="18" t="str">
        <f t="shared" si="41"/>
        <v/>
      </c>
      <c r="W106" s="18" t="str">
        <f>IFERROR(CONCATENATE("PAGO N° ",B106," DEL CONTRATO CPS ",V106," ENTRE ",TEXT(VLOOKUP(A106,matriz,IF(generador!B106=1,16,IF(generador!B106=2,19,IF(generador!B106=3,22,IF(generador!B106=4,25,IF(generador!B106=5,28,IF(generador!B106=6,31,IF(generador!B106=7,34,IF(generador!B106=8,37,IF(generador!B106=9,40,IF(generador!B106=10,43,IF(generador!B106=11,46,IF(generador!B106=12,49,IF(generador!B106=13,52,IF(generador!B106=14,55,IF(generador!B106=15,58))))))))))))))),FALSE),"dd/mm/yyyy")," Y ",TEXT(VLOOKUP(A106,matriz,IF(generador!B106=1,17,IF(generador!B106=2,20,IF(generador!B106=3,23,IF(generador!B106=4,26,IF(generador!B106=5,29,IF(generador!B106=6,32,IF(generador!B106=7,35,IF(generador!B106=8,38,IF(generador!B106=9,41,IF(generador!B106=10,44,IF(generador!B106=11,47,IF(generador!B106=12,50,IF(generador!B106=13,53,IF(generador!B106=14,56,IF(generador!B106=15,59))))))))))))))),FALSE),"dd/mm/yyyy")),"")</f>
        <v/>
      </c>
    </row>
    <row r="107" spans="1:23" x14ac:dyDescent="0.3">
      <c r="A107" s="15"/>
      <c r="B107" s="14"/>
      <c r="C107" s="6"/>
      <c r="D107" s="26" t="str">
        <f t="shared" si="25"/>
        <v/>
      </c>
      <c r="E107" s="19" t="str">
        <f>IFERROR(IF(A107&lt;&gt;"",VLOOKUP(A107,matriz,IF(generador!B107=1,15,IF(generador!B107=2,18,IF(generador!B107=3,21,IF(generador!B107=4,24,IF(generador!B107=5,27,IF(generador!B107=6,30,IF(generador!B107=7,33,IF(generador!B107=8,36,IF(generador!B107=9,39,IF(generador!B107=10,42,IF(generador!B107=11,45,IF(generador!B107=12,48,IF(generador!B107=13,51,IF(generador!B107=14,54,IF(generador!B107=15,57))))))))))))))),FALSE),""),"")</f>
        <v/>
      </c>
      <c r="F107" s="20" t="str">
        <f t="shared" si="26"/>
        <v/>
      </c>
      <c r="G107" s="29" t="str">
        <f t="shared" si="27"/>
        <v/>
      </c>
      <c r="H107" s="21" t="str">
        <f t="shared" ca="1" si="30"/>
        <v/>
      </c>
      <c r="I107" s="18" t="str">
        <f t="shared" si="31"/>
        <v/>
      </c>
      <c r="J107" s="18" t="str">
        <f>""</f>
        <v/>
      </c>
      <c r="K107" s="18" t="str">
        <f t="shared" si="32"/>
        <v/>
      </c>
      <c r="L107" s="18" t="str">
        <f t="shared" si="33"/>
        <v/>
      </c>
      <c r="M107" s="18" t="str">
        <f t="shared" si="34"/>
        <v/>
      </c>
      <c r="N107" s="18" t="str">
        <f t="shared" si="35"/>
        <v/>
      </c>
      <c r="O107" s="18" t="str">
        <f t="shared" si="36"/>
        <v/>
      </c>
      <c r="P107" s="18" t="str">
        <f t="shared" si="37"/>
        <v/>
      </c>
      <c r="Q107" s="18" t="str">
        <f t="shared" si="38"/>
        <v/>
      </c>
      <c r="R107" s="122" t="str">
        <f t="shared" si="28"/>
        <v/>
      </c>
      <c r="S107" s="18" t="str">
        <f t="shared" si="39"/>
        <v/>
      </c>
      <c r="T107" s="26" t="str">
        <f t="shared" si="29"/>
        <v/>
      </c>
      <c r="U107" s="18" t="str">
        <f t="shared" si="40"/>
        <v/>
      </c>
      <c r="V107" s="18" t="str">
        <f t="shared" si="41"/>
        <v/>
      </c>
      <c r="W107" s="18" t="str">
        <f>IFERROR(CONCATENATE("PAGO N° ",B107," DEL CONTRATO CPS ",V107," ENTRE ",TEXT(VLOOKUP(A107,matriz,IF(generador!B107=1,16,IF(generador!B107=2,19,IF(generador!B107=3,22,IF(generador!B107=4,25,IF(generador!B107=5,28,IF(generador!B107=6,31,IF(generador!B107=7,34,IF(generador!B107=8,37,IF(generador!B107=9,40,IF(generador!B107=10,43,IF(generador!B107=11,46,IF(generador!B107=12,49,IF(generador!B107=13,52,IF(generador!B107=14,55,IF(generador!B107=15,58))))))))))))))),FALSE),"dd/mm/yyyy")," Y ",TEXT(VLOOKUP(A107,matriz,IF(generador!B107=1,17,IF(generador!B107=2,20,IF(generador!B107=3,23,IF(generador!B107=4,26,IF(generador!B107=5,29,IF(generador!B107=6,32,IF(generador!B107=7,35,IF(generador!B107=8,38,IF(generador!B107=9,41,IF(generador!B107=10,44,IF(generador!B107=11,47,IF(generador!B107=12,50,IF(generador!B107=13,53,IF(generador!B107=14,56,IF(generador!B107=15,59))))))))))))))),FALSE),"dd/mm/yyyy")),"")</f>
        <v/>
      </c>
    </row>
    <row r="108" spans="1:23" x14ac:dyDescent="0.3">
      <c r="A108" s="15"/>
      <c r="B108" s="14"/>
      <c r="C108" s="6"/>
      <c r="D108" s="26" t="str">
        <f t="shared" si="25"/>
        <v/>
      </c>
      <c r="E108" s="19" t="str">
        <f>IFERROR(IF(A108&lt;&gt;"",VLOOKUP(A108,matriz,IF(generador!B108=1,15,IF(generador!B108=2,18,IF(generador!B108=3,21,IF(generador!B108=4,24,IF(generador!B108=5,27,IF(generador!B108=6,30,IF(generador!B108=7,33,IF(generador!B108=8,36,IF(generador!B108=9,39,IF(generador!B108=10,42,IF(generador!B108=11,45,IF(generador!B108=12,48,IF(generador!B108=13,51,IF(generador!B108=14,54,IF(generador!B108=15,57))))))))))))))),FALSE),""),"")</f>
        <v/>
      </c>
      <c r="F108" s="20" t="str">
        <f t="shared" si="26"/>
        <v/>
      </c>
      <c r="G108" s="29" t="str">
        <f t="shared" si="27"/>
        <v/>
      </c>
      <c r="H108" s="21" t="str">
        <f t="shared" ca="1" si="30"/>
        <v/>
      </c>
      <c r="I108" s="18" t="str">
        <f t="shared" si="31"/>
        <v/>
      </c>
      <c r="J108" s="18" t="str">
        <f>""</f>
        <v/>
      </c>
      <c r="K108" s="18" t="str">
        <f t="shared" si="32"/>
        <v/>
      </c>
      <c r="L108" s="18" t="str">
        <f t="shared" si="33"/>
        <v/>
      </c>
      <c r="M108" s="18" t="str">
        <f t="shared" si="34"/>
        <v/>
      </c>
      <c r="N108" s="18" t="str">
        <f t="shared" si="35"/>
        <v/>
      </c>
      <c r="O108" s="18" t="str">
        <f t="shared" si="36"/>
        <v/>
      </c>
      <c r="P108" s="18" t="str">
        <f t="shared" si="37"/>
        <v/>
      </c>
      <c r="Q108" s="18" t="str">
        <f t="shared" si="38"/>
        <v/>
      </c>
      <c r="R108" s="122" t="str">
        <f t="shared" si="28"/>
        <v/>
      </c>
      <c r="S108" s="18" t="str">
        <f t="shared" si="39"/>
        <v/>
      </c>
      <c r="T108" s="26" t="str">
        <f t="shared" si="29"/>
        <v/>
      </c>
      <c r="U108" s="18" t="str">
        <f t="shared" si="40"/>
        <v/>
      </c>
      <c r="V108" s="18" t="str">
        <f t="shared" si="41"/>
        <v/>
      </c>
      <c r="W108" s="18" t="str">
        <f>IFERROR(CONCATENATE("PAGO N° ",B108," DEL CONTRATO CPS ",V108," ENTRE ",TEXT(VLOOKUP(A108,matriz,IF(generador!B108=1,16,IF(generador!B108=2,19,IF(generador!B108=3,22,IF(generador!B108=4,25,IF(generador!B108=5,28,IF(generador!B108=6,31,IF(generador!B108=7,34,IF(generador!B108=8,37,IF(generador!B108=9,40,IF(generador!B108=10,43,IF(generador!B108=11,46,IF(generador!B108=12,49,IF(generador!B108=13,52,IF(generador!B108=14,55,IF(generador!B108=15,58))))))))))))))),FALSE),"dd/mm/yyyy")," Y ",TEXT(VLOOKUP(A108,matriz,IF(generador!B108=1,17,IF(generador!B108=2,20,IF(generador!B108=3,23,IF(generador!B108=4,26,IF(generador!B108=5,29,IF(generador!B108=6,32,IF(generador!B108=7,35,IF(generador!B108=8,38,IF(generador!B108=9,41,IF(generador!B108=10,44,IF(generador!B108=11,47,IF(generador!B108=12,50,IF(generador!B108=13,53,IF(generador!B108=14,56,IF(generador!B108=15,59))))))))))))))),FALSE),"dd/mm/yyyy")),"")</f>
        <v/>
      </c>
    </row>
    <row r="109" spans="1:23" x14ac:dyDescent="0.3">
      <c r="A109" s="15"/>
      <c r="B109" s="14"/>
      <c r="C109" s="6"/>
      <c r="D109" s="26" t="str">
        <f t="shared" si="25"/>
        <v/>
      </c>
      <c r="E109" s="19" t="str">
        <f>IFERROR(IF(A109&lt;&gt;"",VLOOKUP(A109,matriz,IF(generador!B109=1,15,IF(generador!B109=2,18,IF(generador!B109=3,21,IF(generador!B109=4,24,IF(generador!B109=5,27,IF(generador!B109=6,30,IF(generador!B109=7,33,IF(generador!B109=8,36,IF(generador!B109=9,39,IF(generador!B109=10,42,IF(generador!B109=11,45,IF(generador!B109=12,48,IF(generador!B109=13,51,IF(generador!B109=14,54,IF(generador!B109=15,57))))))))))))))),FALSE),""),"")</f>
        <v/>
      </c>
      <c r="F109" s="20" t="str">
        <f t="shared" si="26"/>
        <v/>
      </c>
      <c r="G109" s="29" t="str">
        <f t="shared" si="27"/>
        <v/>
      </c>
      <c r="H109" s="21" t="str">
        <f t="shared" ca="1" si="30"/>
        <v/>
      </c>
      <c r="I109" s="18" t="str">
        <f t="shared" si="31"/>
        <v/>
      </c>
      <c r="J109" s="18" t="str">
        <f>""</f>
        <v/>
      </c>
      <c r="K109" s="18" t="str">
        <f t="shared" si="32"/>
        <v/>
      </c>
      <c r="L109" s="18" t="str">
        <f t="shared" si="33"/>
        <v/>
      </c>
      <c r="M109" s="18" t="str">
        <f t="shared" si="34"/>
        <v/>
      </c>
      <c r="N109" s="18" t="str">
        <f t="shared" si="35"/>
        <v/>
      </c>
      <c r="O109" s="18" t="str">
        <f t="shared" si="36"/>
        <v/>
      </c>
      <c r="P109" s="18" t="str">
        <f t="shared" si="37"/>
        <v/>
      </c>
      <c r="Q109" s="18" t="str">
        <f t="shared" si="38"/>
        <v/>
      </c>
      <c r="R109" s="122" t="str">
        <f t="shared" si="28"/>
        <v/>
      </c>
      <c r="S109" s="18" t="str">
        <f t="shared" si="39"/>
        <v/>
      </c>
      <c r="T109" s="26" t="str">
        <f t="shared" si="29"/>
        <v/>
      </c>
      <c r="U109" s="18" t="str">
        <f t="shared" si="40"/>
        <v/>
      </c>
      <c r="V109" s="18" t="str">
        <f t="shared" si="41"/>
        <v/>
      </c>
      <c r="W109" s="18" t="str">
        <f>IFERROR(CONCATENATE("PAGO N° ",B109," DEL CONTRATO CPS ",V109," ENTRE ",TEXT(VLOOKUP(A109,matriz,IF(generador!B109=1,16,IF(generador!B109=2,19,IF(generador!B109=3,22,IF(generador!B109=4,25,IF(generador!B109=5,28,IF(generador!B109=6,31,IF(generador!B109=7,34,IF(generador!B109=8,37,IF(generador!B109=9,40,IF(generador!B109=10,43,IF(generador!B109=11,46,IF(generador!B109=12,49,IF(generador!B109=13,52,IF(generador!B109=14,55,IF(generador!B109=15,58))))))))))))))),FALSE),"dd/mm/yyyy")," Y ",TEXT(VLOOKUP(A109,matriz,IF(generador!B109=1,17,IF(generador!B109=2,20,IF(generador!B109=3,23,IF(generador!B109=4,26,IF(generador!B109=5,29,IF(generador!B109=6,32,IF(generador!B109=7,35,IF(generador!B109=8,38,IF(generador!B109=9,41,IF(generador!B109=10,44,IF(generador!B109=11,47,IF(generador!B109=12,50,IF(generador!B109=13,53,IF(generador!B109=14,56,IF(generador!B109=15,59))))))))))))))),FALSE),"dd/mm/yyyy")),"")</f>
        <v/>
      </c>
    </row>
    <row r="110" spans="1:23" x14ac:dyDescent="0.3">
      <c r="A110" s="15"/>
      <c r="B110" s="14"/>
      <c r="C110" s="6"/>
      <c r="D110" s="26" t="str">
        <f t="shared" si="25"/>
        <v/>
      </c>
      <c r="E110" s="19" t="str">
        <f>IFERROR(IF(A110&lt;&gt;"",VLOOKUP(A110,matriz,IF(generador!B110=1,15,IF(generador!B110=2,18,IF(generador!B110=3,21,IF(generador!B110=4,24,IF(generador!B110=5,27,IF(generador!B110=6,30,IF(generador!B110=7,33,IF(generador!B110=8,36,IF(generador!B110=9,39,IF(generador!B110=10,42,IF(generador!B110=11,45,IF(generador!B110=12,48,IF(generador!B110=13,51,IF(generador!B110=14,54,IF(generador!B110=15,57))))))))))))))),FALSE),""),"")</f>
        <v/>
      </c>
      <c r="F110" s="20" t="str">
        <f t="shared" si="26"/>
        <v/>
      </c>
      <c r="G110" s="29" t="str">
        <f t="shared" si="27"/>
        <v/>
      </c>
      <c r="H110" s="21" t="str">
        <f t="shared" ca="1" si="30"/>
        <v/>
      </c>
      <c r="I110" s="18" t="str">
        <f t="shared" si="31"/>
        <v/>
      </c>
      <c r="J110" s="18" t="str">
        <f>""</f>
        <v/>
      </c>
      <c r="K110" s="18" t="str">
        <f t="shared" si="32"/>
        <v/>
      </c>
      <c r="L110" s="18" t="str">
        <f t="shared" si="33"/>
        <v/>
      </c>
      <c r="M110" s="18" t="str">
        <f t="shared" si="34"/>
        <v/>
      </c>
      <c r="N110" s="18" t="str">
        <f t="shared" si="35"/>
        <v/>
      </c>
      <c r="O110" s="18" t="str">
        <f t="shared" si="36"/>
        <v/>
      </c>
      <c r="P110" s="18" t="str">
        <f t="shared" si="37"/>
        <v/>
      </c>
      <c r="Q110" s="18" t="str">
        <f t="shared" si="38"/>
        <v/>
      </c>
      <c r="R110" s="122" t="str">
        <f t="shared" si="28"/>
        <v/>
      </c>
      <c r="S110" s="18" t="str">
        <f t="shared" si="39"/>
        <v/>
      </c>
      <c r="T110" s="26" t="str">
        <f t="shared" si="29"/>
        <v/>
      </c>
      <c r="U110" s="18" t="str">
        <f t="shared" si="40"/>
        <v/>
      </c>
      <c r="V110" s="18" t="str">
        <f t="shared" si="41"/>
        <v/>
      </c>
      <c r="W110" s="18" t="str">
        <f>IFERROR(CONCATENATE("PAGO N° ",B110," DEL CONTRATO CPS ",V110," ENTRE ",TEXT(VLOOKUP(A110,matriz,IF(generador!B110=1,16,IF(generador!B110=2,19,IF(generador!B110=3,22,IF(generador!B110=4,25,IF(generador!B110=5,28,IF(generador!B110=6,31,IF(generador!B110=7,34,IF(generador!B110=8,37,IF(generador!B110=9,40,IF(generador!B110=10,43,IF(generador!B110=11,46,IF(generador!B110=12,49,IF(generador!B110=13,52,IF(generador!B110=14,55,IF(generador!B110=15,58))))))))))))))),FALSE),"dd/mm/yyyy")," Y ",TEXT(VLOOKUP(A110,matriz,IF(generador!B110=1,17,IF(generador!B110=2,20,IF(generador!B110=3,23,IF(generador!B110=4,26,IF(generador!B110=5,29,IF(generador!B110=6,32,IF(generador!B110=7,35,IF(generador!B110=8,38,IF(generador!B110=9,41,IF(generador!B110=10,44,IF(generador!B110=11,47,IF(generador!B110=12,50,IF(generador!B110=13,53,IF(generador!B110=14,56,IF(generador!B110=15,59))))))))))))))),FALSE),"dd/mm/yyyy")),"")</f>
        <v/>
      </c>
    </row>
    <row r="111" spans="1:23" x14ac:dyDescent="0.3">
      <c r="A111" s="15"/>
      <c r="B111" s="14"/>
      <c r="C111" s="6"/>
      <c r="D111" s="26" t="str">
        <f t="shared" si="25"/>
        <v/>
      </c>
      <c r="E111" s="19" t="str">
        <f>IFERROR(IF(A111&lt;&gt;"",VLOOKUP(A111,matriz,IF(generador!B111=1,15,IF(generador!B111=2,18,IF(generador!B111=3,21,IF(generador!B111=4,24,IF(generador!B111=5,27,IF(generador!B111=6,30,IF(generador!B111=7,33,IF(generador!B111=8,36,IF(generador!B111=9,39,IF(generador!B111=10,42,IF(generador!B111=11,45,IF(generador!B111=12,48,IF(generador!B111=13,51,IF(generador!B111=14,54,IF(generador!B111=15,57))))))))))))))),FALSE),""),"")</f>
        <v/>
      </c>
      <c r="F111" s="20" t="str">
        <f t="shared" si="26"/>
        <v/>
      </c>
      <c r="G111" s="29" t="str">
        <f t="shared" si="27"/>
        <v/>
      </c>
      <c r="H111" s="21" t="str">
        <f t="shared" ca="1" si="30"/>
        <v/>
      </c>
      <c r="I111" s="18" t="str">
        <f t="shared" si="31"/>
        <v/>
      </c>
      <c r="J111" s="18" t="str">
        <f>""</f>
        <v/>
      </c>
      <c r="K111" s="18" t="str">
        <f t="shared" si="32"/>
        <v/>
      </c>
      <c r="L111" s="18" t="str">
        <f t="shared" si="33"/>
        <v/>
      </c>
      <c r="M111" s="18" t="str">
        <f t="shared" si="34"/>
        <v/>
      </c>
      <c r="N111" s="18" t="str">
        <f t="shared" si="35"/>
        <v/>
      </c>
      <c r="O111" s="18" t="str">
        <f t="shared" si="36"/>
        <v/>
      </c>
      <c r="P111" s="18" t="str">
        <f t="shared" si="37"/>
        <v/>
      </c>
      <c r="Q111" s="18" t="str">
        <f t="shared" si="38"/>
        <v/>
      </c>
      <c r="R111" s="122" t="str">
        <f t="shared" si="28"/>
        <v/>
      </c>
      <c r="S111" s="18" t="str">
        <f t="shared" si="39"/>
        <v/>
      </c>
      <c r="T111" s="26" t="str">
        <f t="shared" si="29"/>
        <v/>
      </c>
      <c r="U111" s="18" t="str">
        <f t="shared" si="40"/>
        <v/>
      </c>
      <c r="V111" s="18" t="str">
        <f t="shared" si="41"/>
        <v/>
      </c>
      <c r="W111" s="18" t="str">
        <f>IFERROR(CONCATENATE("PAGO N° ",B111," DEL CONTRATO CPS ",V111," ENTRE ",TEXT(VLOOKUP(A111,matriz,IF(generador!B111=1,16,IF(generador!B111=2,19,IF(generador!B111=3,22,IF(generador!B111=4,25,IF(generador!B111=5,28,IF(generador!B111=6,31,IF(generador!B111=7,34,IF(generador!B111=8,37,IF(generador!B111=9,40,IF(generador!B111=10,43,IF(generador!B111=11,46,IF(generador!B111=12,49,IF(generador!B111=13,52,IF(generador!B111=14,55,IF(generador!B111=15,58))))))))))))))),FALSE),"dd/mm/yyyy")," Y ",TEXT(VLOOKUP(A111,matriz,IF(generador!B111=1,17,IF(generador!B111=2,20,IF(generador!B111=3,23,IF(generador!B111=4,26,IF(generador!B111=5,29,IF(generador!B111=6,32,IF(generador!B111=7,35,IF(generador!B111=8,38,IF(generador!B111=9,41,IF(generador!B111=10,44,IF(generador!B111=11,47,IF(generador!B111=12,50,IF(generador!B111=13,53,IF(generador!B111=14,56,IF(generador!B111=15,59))))))))))))))),FALSE),"dd/mm/yyyy")),"")</f>
        <v/>
      </c>
    </row>
    <row r="112" spans="1:23" x14ac:dyDescent="0.3">
      <c r="A112" s="15"/>
      <c r="B112" s="14"/>
      <c r="C112" s="6"/>
      <c r="D112" s="26" t="str">
        <f t="shared" si="25"/>
        <v/>
      </c>
      <c r="E112" s="19" t="str">
        <f>IFERROR(IF(A112&lt;&gt;"",VLOOKUP(A112,matriz,IF(generador!B112=1,15,IF(generador!B112=2,18,IF(generador!B112=3,21,IF(generador!B112=4,24,IF(generador!B112=5,27,IF(generador!B112=6,30,IF(generador!B112=7,33,IF(generador!B112=8,36,IF(generador!B112=9,39,IF(generador!B112=10,42,IF(generador!B112=11,45,IF(generador!B112=12,48,IF(generador!B112=13,51,IF(generador!B112=14,54,IF(generador!B112=15,57))))))))))))))),FALSE),""),"")</f>
        <v/>
      </c>
      <c r="F112" s="20" t="str">
        <f t="shared" si="26"/>
        <v/>
      </c>
      <c r="G112" s="29" t="str">
        <f t="shared" si="27"/>
        <v/>
      </c>
      <c r="H112" s="21" t="str">
        <f t="shared" ca="1" si="30"/>
        <v/>
      </c>
      <c r="I112" s="18" t="str">
        <f t="shared" si="31"/>
        <v/>
      </c>
      <c r="J112" s="18" t="str">
        <f>""</f>
        <v/>
      </c>
      <c r="K112" s="18" t="str">
        <f t="shared" si="32"/>
        <v/>
      </c>
      <c r="L112" s="18" t="str">
        <f t="shared" si="33"/>
        <v/>
      </c>
      <c r="M112" s="18" t="str">
        <f t="shared" si="34"/>
        <v/>
      </c>
      <c r="N112" s="18" t="str">
        <f t="shared" si="35"/>
        <v/>
      </c>
      <c r="O112" s="18" t="str">
        <f t="shared" si="36"/>
        <v/>
      </c>
      <c r="P112" s="18" t="str">
        <f t="shared" si="37"/>
        <v/>
      </c>
      <c r="Q112" s="18" t="str">
        <f t="shared" si="38"/>
        <v/>
      </c>
      <c r="R112" s="122" t="str">
        <f t="shared" si="28"/>
        <v/>
      </c>
      <c r="S112" s="18" t="str">
        <f t="shared" si="39"/>
        <v/>
      </c>
      <c r="T112" s="26" t="str">
        <f t="shared" si="29"/>
        <v/>
      </c>
      <c r="U112" s="18" t="str">
        <f t="shared" si="40"/>
        <v/>
      </c>
      <c r="V112" s="18" t="str">
        <f t="shared" si="41"/>
        <v/>
      </c>
      <c r="W112" s="18" t="str">
        <f>IFERROR(CONCATENATE("PAGO N° ",B112," DEL CONTRATO CPS ",V112," ENTRE ",TEXT(VLOOKUP(A112,matriz,IF(generador!B112=1,16,IF(generador!B112=2,19,IF(generador!B112=3,22,IF(generador!B112=4,25,IF(generador!B112=5,28,IF(generador!B112=6,31,IF(generador!B112=7,34,IF(generador!B112=8,37,IF(generador!B112=9,40,IF(generador!B112=10,43,IF(generador!B112=11,46,IF(generador!B112=12,49,IF(generador!B112=13,52,IF(generador!B112=14,55,IF(generador!B112=15,58))))))))))))))),FALSE),"dd/mm/yyyy")," Y ",TEXT(VLOOKUP(A112,matriz,IF(generador!B112=1,17,IF(generador!B112=2,20,IF(generador!B112=3,23,IF(generador!B112=4,26,IF(generador!B112=5,29,IF(generador!B112=6,32,IF(generador!B112=7,35,IF(generador!B112=8,38,IF(generador!B112=9,41,IF(generador!B112=10,44,IF(generador!B112=11,47,IF(generador!B112=12,50,IF(generador!B112=13,53,IF(generador!B112=14,56,IF(generador!B112=15,59))))))))))))))),FALSE),"dd/mm/yyyy")),"")</f>
        <v/>
      </c>
    </row>
    <row r="113" spans="1:23" x14ac:dyDescent="0.3">
      <c r="A113" s="15"/>
      <c r="B113" s="14"/>
      <c r="C113" s="6"/>
      <c r="D113" s="26" t="str">
        <f t="shared" si="25"/>
        <v/>
      </c>
      <c r="E113" s="19" t="str">
        <f>IFERROR(IF(A113&lt;&gt;"",VLOOKUP(A113,matriz,IF(generador!B113=1,15,IF(generador!B113=2,18,IF(generador!B113=3,21,IF(generador!B113=4,24,IF(generador!B113=5,27,IF(generador!B113=6,30,IF(generador!B113=7,33,IF(generador!B113=8,36,IF(generador!B113=9,39,IF(generador!B113=10,42,IF(generador!B113=11,45,IF(generador!B113=12,48,IF(generador!B113=13,51,IF(generador!B113=14,54,IF(generador!B113=15,57))))))))))))))),FALSE),""),"")</f>
        <v/>
      </c>
      <c r="F113" s="20" t="str">
        <f t="shared" si="26"/>
        <v/>
      </c>
      <c r="G113" s="29" t="str">
        <f t="shared" si="27"/>
        <v/>
      </c>
      <c r="H113" s="21" t="str">
        <f t="shared" ca="1" si="30"/>
        <v/>
      </c>
      <c r="I113" s="18" t="str">
        <f t="shared" si="31"/>
        <v/>
      </c>
      <c r="J113" s="18" t="str">
        <f>""</f>
        <v/>
      </c>
      <c r="K113" s="18" t="str">
        <f t="shared" si="32"/>
        <v/>
      </c>
      <c r="L113" s="18" t="str">
        <f t="shared" si="33"/>
        <v/>
      </c>
      <c r="M113" s="18" t="str">
        <f t="shared" si="34"/>
        <v/>
      </c>
      <c r="N113" s="18" t="str">
        <f t="shared" si="35"/>
        <v/>
      </c>
      <c r="O113" s="18" t="str">
        <f t="shared" si="36"/>
        <v/>
      </c>
      <c r="P113" s="18" t="str">
        <f t="shared" si="37"/>
        <v/>
      </c>
      <c r="Q113" s="18" t="str">
        <f t="shared" si="38"/>
        <v/>
      </c>
      <c r="R113" s="122" t="str">
        <f t="shared" si="28"/>
        <v/>
      </c>
      <c r="S113" s="18" t="str">
        <f t="shared" si="39"/>
        <v/>
      </c>
      <c r="T113" s="26" t="str">
        <f t="shared" si="29"/>
        <v/>
      </c>
      <c r="U113" s="18" t="str">
        <f t="shared" si="40"/>
        <v/>
      </c>
      <c r="V113" s="18" t="str">
        <f t="shared" si="41"/>
        <v/>
      </c>
      <c r="W113" s="18" t="str">
        <f>IFERROR(CONCATENATE("PAGO N° ",B113," DEL CONTRATO CPS ",V113," ENTRE ",TEXT(VLOOKUP(A113,matriz,IF(generador!B113=1,16,IF(generador!B113=2,19,IF(generador!B113=3,22,IF(generador!B113=4,25,IF(generador!B113=5,28,IF(generador!B113=6,31,IF(generador!B113=7,34,IF(generador!B113=8,37,IF(generador!B113=9,40,IF(generador!B113=10,43,IF(generador!B113=11,46,IF(generador!B113=12,49,IF(generador!B113=13,52,IF(generador!B113=14,55,IF(generador!B113=15,58))))))))))))))),FALSE),"dd/mm/yyyy")," Y ",TEXT(VLOOKUP(A113,matriz,IF(generador!B113=1,17,IF(generador!B113=2,20,IF(generador!B113=3,23,IF(generador!B113=4,26,IF(generador!B113=5,29,IF(generador!B113=6,32,IF(generador!B113=7,35,IF(generador!B113=8,38,IF(generador!B113=9,41,IF(generador!B113=10,44,IF(generador!B113=11,47,IF(generador!B113=12,50,IF(generador!B113=13,53,IF(generador!B113=14,56,IF(generador!B113=15,59))))))))))))))),FALSE),"dd/mm/yyyy")),"")</f>
        <v/>
      </c>
    </row>
    <row r="114" spans="1:23" x14ac:dyDescent="0.3">
      <c r="A114" s="15"/>
      <c r="B114" s="14"/>
      <c r="C114" s="6"/>
      <c r="D114" s="26" t="str">
        <f t="shared" si="25"/>
        <v/>
      </c>
      <c r="E114" s="19" t="str">
        <f>IFERROR(IF(A114&lt;&gt;"",VLOOKUP(A114,matriz,IF(generador!B114=1,15,IF(generador!B114=2,18,IF(generador!B114=3,21,IF(generador!B114=4,24,IF(generador!B114=5,27,IF(generador!B114=6,30,IF(generador!B114=7,33,IF(generador!B114=8,36,IF(generador!B114=9,39,IF(generador!B114=10,42,IF(generador!B114=11,45,IF(generador!B114=12,48,IF(generador!B114=13,51,IF(generador!B114=14,54,IF(generador!B114=15,57))))))))))))))),FALSE),""),"")</f>
        <v/>
      </c>
      <c r="F114" s="20" t="str">
        <f t="shared" si="26"/>
        <v/>
      </c>
      <c r="G114" s="29" t="str">
        <f t="shared" si="27"/>
        <v/>
      </c>
      <c r="H114" s="21" t="str">
        <f t="shared" ca="1" si="30"/>
        <v/>
      </c>
      <c r="I114" s="18" t="str">
        <f t="shared" si="31"/>
        <v/>
      </c>
      <c r="J114" s="18" t="str">
        <f>""</f>
        <v/>
      </c>
      <c r="K114" s="18" t="str">
        <f t="shared" si="32"/>
        <v/>
      </c>
      <c r="L114" s="18" t="str">
        <f t="shared" si="33"/>
        <v/>
      </c>
      <c r="M114" s="18" t="str">
        <f t="shared" si="34"/>
        <v/>
      </c>
      <c r="N114" s="18" t="str">
        <f t="shared" si="35"/>
        <v/>
      </c>
      <c r="O114" s="18" t="str">
        <f t="shared" si="36"/>
        <v/>
      </c>
      <c r="P114" s="18" t="str">
        <f t="shared" si="37"/>
        <v/>
      </c>
      <c r="Q114" s="18" t="str">
        <f t="shared" si="38"/>
        <v/>
      </c>
      <c r="R114" s="122" t="str">
        <f t="shared" si="28"/>
        <v/>
      </c>
      <c r="S114" s="18" t="str">
        <f t="shared" si="39"/>
        <v/>
      </c>
      <c r="T114" s="26" t="str">
        <f t="shared" si="29"/>
        <v/>
      </c>
      <c r="U114" s="18" t="str">
        <f t="shared" si="40"/>
        <v/>
      </c>
      <c r="V114" s="18" t="str">
        <f t="shared" si="41"/>
        <v/>
      </c>
      <c r="W114" s="18" t="str">
        <f>IFERROR(CONCATENATE("PAGO N° ",B114," DEL CONTRATO CPS ",V114," ENTRE ",TEXT(VLOOKUP(A114,matriz,IF(generador!B114=1,16,IF(generador!B114=2,19,IF(generador!B114=3,22,IF(generador!B114=4,25,IF(generador!B114=5,28,IF(generador!B114=6,31,IF(generador!B114=7,34,IF(generador!B114=8,37,IF(generador!B114=9,40,IF(generador!B114=10,43,IF(generador!B114=11,46,IF(generador!B114=12,49,IF(generador!B114=13,52,IF(generador!B114=14,55,IF(generador!B114=15,58))))))))))))))),FALSE),"dd/mm/yyyy")," Y ",TEXT(VLOOKUP(A114,matriz,IF(generador!B114=1,17,IF(generador!B114=2,20,IF(generador!B114=3,23,IF(generador!B114=4,26,IF(generador!B114=5,29,IF(generador!B114=6,32,IF(generador!B114=7,35,IF(generador!B114=8,38,IF(generador!B114=9,41,IF(generador!B114=10,44,IF(generador!B114=11,47,IF(generador!B114=12,50,IF(generador!B114=13,53,IF(generador!B114=14,56,IF(generador!B114=15,59))))))))))))))),FALSE),"dd/mm/yyyy")),"")</f>
        <v/>
      </c>
    </row>
    <row r="115" spans="1:23" x14ac:dyDescent="0.3">
      <c r="A115" s="15"/>
      <c r="B115" s="14"/>
      <c r="C115" s="6"/>
      <c r="D115" s="26" t="str">
        <f t="shared" si="25"/>
        <v/>
      </c>
      <c r="E115" s="19" t="str">
        <f>IFERROR(IF(A115&lt;&gt;"",VLOOKUP(A115,matriz,IF(generador!B115=1,15,IF(generador!B115=2,18,IF(generador!B115=3,21,IF(generador!B115=4,24,IF(generador!B115=5,27,IF(generador!B115=6,30,IF(generador!B115=7,33,IF(generador!B115=8,36,IF(generador!B115=9,39,IF(generador!B115=10,42,IF(generador!B115=11,45,IF(generador!B115=12,48,IF(generador!B115=13,51,IF(generador!B115=14,54,IF(generador!B115=15,57))))))))))))))),FALSE),""),"")</f>
        <v/>
      </c>
      <c r="F115" s="20" t="str">
        <f t="shared" si="26"/>
        <v/>
      </c>
      <c r="G115" s="29" t="str">
        <f t="shared" si="27"/>
        <v/>
      </c>
      <c r="H115" s="21" t="str">
        <f t="shared" ca="1" si="30"/>
        <v/>
      </c>
      <c r="I115" s="18" t="str">
        <f t="shared" si="31"/>
        <v/>
      </c>
      <c r="J115" s="18" t="str">
        <f>""</f>
        <v/>
      </c>
      <c r="K115" s="18" t="str">
        <f t="shared" si="32"/>
        <v/>
      </c>
      <c r="L115" s="18" t="str">
        <f t="shared" si="33"/>
        <v/>
      </c>
      <c r="M115" s="18" t="str">
        <f t="shared" si="34"/>
        <v/>
      </c>
      <c r="N115" s="18" t="str">
        <f t="shared" si="35"/>
        <v/>
      </c>
      <c r="O115" s="18" t="str">
        <f t="shared" si="36"/>
        <v/>
      </c>
      <c r="P115" s="18" t="str">
        <f t="shared" si="37"/>
        <v/>
      </c>
      <c r="Q115" s="18" t="str">
        <f t="shared" si="38"/>
        <v/>
      </c>
      <c r="R115" s="122" t="str">
        <f t="shared" si="28"/>
        <v/>
      </c>
      <c r="S115" s="18" t="str">
        <f t="shared" si="39"/>
        <v/>
      </c>
      <c r="T115" s="26" t="str">
        <f t="shared" si="29"/>
        <v/>
      </c>
      <c r="U115" s="18" t="str">
        <f t="shared" si="40"/>
        <v/>
      </c>
      <c r="V115" s="18" t="str">
        <f t="shared" si="41"/>
        <v/>
      </c>
      <c r="W115" s="18" t="str">
        <f>IFERROR(CONCATENATE("PAGO N° ",B115," DEL CONTRATO CPS ",V115," ENTRE ",TEXT(VLOOKUP(A115,matriz,IF(generador!B115=1,16,IF(generador!B115=2,19,IF(generador!B115=3,22,IF(generador!B115=4,25,IF(generador!B115=5,28,IF(generador!B115=6,31,IF(generador!B115=7,34,IF(generador!B115=8,37,IF(generador!B115=9,40,IF(generador!B115=10,43,IF(generador!B115=11,46,IF(generador!B115=12,49,IF(generador!B115=13,52,IF(generador!B115=14,55,IF(generador!B115=15,58))))))))))))))),FALSE),"dd/mm/yyyy")," Y ",TEXT(VLOOKUP(A115,matriz,IF(generador!B115=1,17,IF(generador!B115=2,20,IF(generador!B115=3,23,IF(generador!B115=4,26,IF(generador!B115=5,29,IF(generador!B115=6,32,IF(generador!B115=7,35,IF(generador!B115=8,38,IF(generador!B115=9,41,IF(generador!B115=10,44,IF(generador!B115=11,47,IF(generador!B115=12,50,IF(generador!B115=13,53,IF(generador!B115=14,56,IF(generador!B115=15,59))))))))))))))),FALSE),"dd/mm/yyyy")),"")</f>
        <v/>
      </c>
    </row>
    <row r="116" spans="1:23" x14ac:dyDescent="0.3">
      <c r="A116" s="15"/>
      <c r="B116" s="14"/>
      <c r="C116" s="6"/>
      <c r="D116" s="26" t="str">
        <f t="shared" si="25"/>
        <v/>
      </c>
      <c r="E116" s="19" t="str">
        <f>IFERROR(IF(A116&lt;&gt;"",VLOOKUP(A116,matriz,IF(generador!B116=1,15,IF(generador!B116=2,18,IF(generador!B116=3,21,IF(generador!B116=4,24,IF(generador!B116=5,27,IF(generador!B116=6,30,IF(generador!B116=7,33,IF(generador!B116=8,36,IF(generador!B116=9,39,IF(generador!B116=10,42,IF(generador!B116=11,45,IF(generador!B116=12,48,IF(generador!B116=13,51,IF(generador!B116=14,54,IF(generador!B116=15,57))))))))))))))),FALSE),""),"")</f>
        <v/>
      </c>
      <c r="F116" s="20" t="str">
        <f t="shared" si="26"/>
        <v/>
      </c>
      <c r="G116" s="29" t="str">
        <f t="shared" si="27"/>
        <v/>
      </c>
      <c r="H116" s="21" t="str">
        <f t="shared" ca="1" si="30"/>
        <v/>
      </c>
      <c r="I116" s="18" t="str">
        <f t="shared" si="31"/>
        <v/>
      </c>
      <c r="J116" s="18" t="str">
        <f>""</f>
        <v/>
      </c>
      <c r="K116" s="18" t="str">
        <f t="shared" si="32"/>
        <v/>
      </c>
      <c r="L116" s="18" t="str">
        <f t="shared" si="33"/>
        <v/>
      </c>
      <c r="M116" s="18" t="str">
        <f t="shared" si="34"/>
        <v/>
      </c>
      <c r="N116" s="18" t="str">
        <f t="shared" si="35"/>
        <v/>
      </c>
      <c r="O116" s="18" t="str">
        <f t="shared" si="36"/>
        <v/>
      </c>
      <c r="P116" s="18" t="str">
        <f t="shared" si="37"/>
        <v/>
      </c>
      <c r="Q116" s="18" t="str">
        <f t="shared" si="38"/>
        <v/>
      </c>
      <c r="R116" s="122" t="str">
        <f t="shared" si="28"/>
        <v/>
      </c>
      <c r="S116" s="18" t="str">
        <f t="shared" si="39"/>
        <v/>
      </c>
      <c r="T116" s="26" t="str">
        <f t="shared" si="29"/>
        <v/>
      </c>
      <c r="U116" s="18" t="str">
        <f t="shared" si="40"/>
        <v/>
      </c>
      <c r="V116" s="18" t="str">
        <f t="shared" si="41"/>
        <v/>
      </c>
      <c r="W116" s="18" t="str">
        <f>IFERROR(CONCATENATE("PAGO N° ",B116," DEL CONTRATO CPS ",V116," ENTRE ",TEXT(VLOOKUP(A116,matriz,IF(generador!B116=1,16,IF(generador!B116=2,19,IF(generador!B116=3,22,IF(generador!B116=4,25,IF(generador!B116=5,28,IF(generador!B116=6,31,IF(generador!B116=7,34,IF(generador!B116=8,37,IF(generador!B116=9,40,IF(generador!B116=10,43,IF(generador!B116=11,46,IF(generador!B116=12,49,IF(generador!B116=13,52,IF(generador!B116=14,55,IF(generador!B116=15,58))))))))))))))),FALSE),"dd/mm/yyyy")," Y ",TEXT(VLOOKUP(A116,matriz,IF(generador!B116=1,17,IF(generador!B116=2,20,IF(generador!B116=3,23,IF(generador!B116=4,26,IF(generador!B116=5,29,IF(generador!B116=6,32,IF(generador!B116=7,35,IF(generador!B116=8,38,IF(generador!B116=9,41,IF(generador!B116=10,44,IF(generador!B116=11,47,IF(generador!B116=12,50,IF(generador!B116=13,53,IF(generador!B116=14,56,IF(generador!B116=15,59))))))))))))))),FALSE),"dd/mm/yyyy")),"")</f>
        <v/>
      </c>
    </row>
    <row r="117" spans="1:23" x14ac:dyDescent="0.3">
      <c r="A117" s="15"/>
      <c r="B117" s="14"/>
      <c r="C117" s="6"/>
      <c r="D117" s="26" t="str">
        <f t="shared" si="25"/>
        <v/>
      </c>
      <c r="E117" s="19" t="str">
        <f>IFERROR(IF(A117&lt;&gt;"",VLOOKUP(A117,matriz,IF(generador!B117=1,15,IF(generador!B117=2,18,IF(generador!B117=3,21,IF(generador!B117=4,24,IF(generador!B117=5,27,IF(generador!B117=6,30,IF(generador!B117=7,33,IF(generador!B117=8,36,IF(generador!B117=9,39,IF(generador!B117=10,42,IF(generador!B117=11,45,IF(generador!B117=12,48,IF(generador!B117=13,51,IF(generador!B117=14,54,IF(generador!B117=15,57))))))))))))))),FALSE),""),"")</f>
        <v/>
      </c>
      <c r="F117" s="20" t="str">
        <f t="shared" si="26"/>
        <v/>
      </c>
      <c r="G117" s="29" t="str">
        <f t="shared" si="27"/>
        <v/>
      </c>
      <c r="H117" s="21" t="str">
        <f t="shared" ca="1" si="30"/>
        <v/>
      </c>
      <c r="I117" s="18" t="str">
        <f t="shared" si="31"/>
        <v/>
      </c>
      <c r="J117" s="18" t="str">
        <f>""</f>
        <v/>
      </c>
      <c r="K117" s="18" t="str">
        <f t="shared" si="32"/>
        <v/>
      </c>
      <c r="L117" s="18" t="str">
        <f t="shared" si="33"/>
        <v/>
      </c>
      <c r="M117" s="18" t="str">
        <f t="shared" si="34"/>
        <v/>
      </c>
      <c r="N117" s="18" t="str">
        <f t="shared" si="35"/>
        <v/>
      </c>
      <c r="O117" s="18" t="str">
        <f t="shared" si="36"/>
        <v/>
      </c>
      <c r="P117" s="18" t="str">
        <f t="shared" si="37"/>
        <v/>
      </c>
      <c r="Q117" s="18" t="str">
        <f t="shared" si="38"/>
        <v/>
      </c>
      <c r="R117" s="122" t="str">
        <f t="shared" si="28"/>
        <v/>
      </c>
      <c r="S117" s="18" t="str">
        <f t="shared" si="39"/>
        <v/>
      </c>
      <c r="T117" s="26" t="str">
        <f t="shared" si="29"/>
        <v/>
      </c>
      <c r="U117" s="18" t="str">
        <f t="shared" si="40"/>
        <v/>
      </c>
      <c r="V117" s="18" t="str">
        <f t="shared" si="41"/>
        <v/>
      </c>
      <c r="W117" s="18" t="str">
        <f>IFERROR(CONCATENATE("PAGO N° ",B117," DEL CONTRATO CPS ",V117," ENTRE ",TEXT(VLOOKUP(A117,matriz,IF(generador!B117=1,16,IF(generador!B117=2,19,IF(generador!B117=3,22,IF(generador!B117=4,25,IF(generador!B117=5,28,IF(generador!B117=6,31,IF(generador!B117=7,34,IF(generador!B117=8,37,IF(generador!B117=9,40,IF(generador!B117=10,43,IF(generador!B117=11,46,IF(generador!B117=12,49,IF(generador!B117=13,52,IF(generador!B117=14,55,IF(generador!B117=15,58))))))))))))))),FALSE),"dd/mm/yyyy")," Y ",TEXT(VLOOKUP(A117,matriz,IF(generador!B117=1,17,IF(generador!B117=2,20,IF(generador!B117=3,23,IF(generador!B117=4,26,IF(generador!B117=5,29,IF(generador!B117=6,32,IF(generador!B117=7,35,IF(generador!B117=8,38,IF(generador!B117=9,41,IF(generador!B117=10,44,IF(generador!B117=11,47,IF(generador!B117=12,50,IF(generador!B117=13,53,IF(generador!B117=14,56,IF(generador!B117=15,59))))))))))))))),FALSE),"dd/mm/yyyy")),"")</f>
        <v/>
      </c>
    </row>
    <row r="118" spans="1:23" x14ac:dyDescent="0.3">
      <c r="A118" s="15"/>
      <c r="B118" s="14"/>
      <c r="C118" s="6"/>
      <c r="D118" s="26" t="str">
        <f t="shared" si="25"/>
        <v/>
      </c>
      <c r="E118" s="19" t="str">
        <f>IFERROR(IF(A118&lt;&gt;"",VLOOKUP(A118,matriz,IF(generador!B118=1,15,IF(generador!B118=2,18,IF(generador!B118=3,21,IF(generador!B118=4,24,IF(generador!B118=5,27,IF(generador!B118=6,30,IF(generador!B118=7,33,IF(generador!B118=8,36,IF(generador!B118=9,39,IF(generador!B118=10,42,IF(generador!B118=11,45,IF(generador!B118=12,48,IF(generador!B118=13,51,IF(generador!B118=14,54,IF(generador!B118=15,57))))))))))))))),FALSE),""),"")</f>
        <v/>
      </c>
      <c r="F118" s="20" t="str">
        <f t="shared" si="26"/>
        <v/>
      </c>
      <c r="G118" s="29" t="str">
        <f t="shared" si="27"/>
        <v/>
      </c>
      <c r="H118" s="21" t="str">
        <f t="shared" ca="1" si="30"/>
        <v/>
      </c>
      <c r="I118" s="18" t="str">
        <f t="shared" si="31"/>
        <v/>
      </c>
      <c r="J118" s="18" t="str">
        <f>""</f>
        <v/>
      </c>
      <c r="K118" s="18" t="str">
        <f t="shared" si="32"/>
        <v/>
      </c>
      <c r="L118" s="18" t="str">
        <f t="shared" si="33"/>
        <v/>
      </c>
      <c r="M118" s="18" t="str">
        <f t="shared" si="34"/>
        <v/>
      </c>
      <c r="N118" s="18" t="str">
        <f t="shared" si="35"/>
        <v/>
      </c>
      <c r="O118" s="18" t="str">
        <f t="shared" si="36"/>
        <v/>
      </c>
      <c r="P118" s="18" t="str">
        <f t="shared" si="37"/>
        <v/>
      </c>
      <c r="Q118" s="18" t="str">
        <f t="shared" si="38"/>
        <v/>
      </c>
      <c r="R118" s="122" t="str">
        <f t="shared" si="28"/>
        <v/>
      </c>
      <c r="S118" s="18" t="str">
        <f t="shared" si="39"/>
        <v/>
      </c>
      <c r="T118" s="26" t="str">
        <f t="shared" si="29"/>
        <v/>
      </c>
      <c r="U118" s="18" t="str">
        <f t="shared" si="40"/>
        <v/>
      </c>
      <c r="V118" s="18" t="str">
        <f t="shared" si="41"/>
        <v/>
      </c>
      <c r="W118" s="18" t="str">
        <f>IFERROR(CONCATENATE("PAGO N° ",B118," DEL CONTRATO CPS ",V118," ENTRE ",TEXT(VLOOKUP(A118,matriz,IF(generador!B118=1,16,IF(generador!B118=2,19,IF(generador!B118=3,22,IF(generador!B118=4,25,IF(generador!B118=5,28,IF(generador!B118=6,31,IF(generador!B118=7,34,IF(generador!B118=8,37,IF(generador!B118=9,40,IF(generador!B118=10,43,IF(generador!B118=11,46,IF(generador!B118=12,49,IF(generador!B118=13,52,IF(generador!B118=14,55,IF(generador!B118=15,58))))))))))))))),FALSE),"dd/mm/yyyy")," Y ",TEXT(VLOOKUP(A118,matriz,IF(generador!B118=1,17,IF(generador!B118=2,20,IF(generador!B118=3,23,IF(generador!B118=4,26,IF(generador!B118=5,29,IF(generador!B118=6,32,IF(generador!B118=7,35,IF(generador!B118=8,38,IF(generador!B118=9,41,IF(generador!B118=10,44,IF(generador!B118=11,47,IF(generador!B118=12,50,IF(generador!B118=13,53,IF(generador!B118=14,56,IF(generador!B118=15,59))))))))))))))),FALSE),"dd/mm/yyyy")),"")</f>
        <v/>
      </c>
    </row>
    <row r="119" spans="1:23" x14ac:dyDescent="0.3">
      <c r="A119" s="15"/>
      <c r="B119" s="14"/>
      <c r="C119" s="6"/>
      <c r="D119" s="26" t="str">
        <f t="shared" si="25"/>
        <v/>
      </c>
      <c r="E119" s="19" t="str">
        <f>IFERROR(IF(A119&lt;&gt;"",VLOOKUP(A119,matriz,IF(generador!B119=1,15,IF(generador!B119=2,18,IF(generador!B119=3,21,IF(generador!B119=4,24,IF(generador!B119=5,27,IF(generador!B119=6,30,IF(generador!B119=7,33,IF(generador!B119=8,36,IF(generador!B119=9,39,IF(generador!B119=10,42,IF(generador!B119=11,45,IF(generador!B119=12,48,IF(generador!B119=13,51,IF(generador!B119=14,54,IF(generador!B119=15,57))))))))))))))),FALSE),""),"")</f>
        <v/>
      </c>
      <c r="F119" s="20" t="str">
        <f t="shared" si="26"/>
        <v/>
      </c>
      <c r="G119" s="29" t="str">
        <f t="shared" si="27"/>
        <v/>
      </c>
      <c r="H119" s="21" t="str">
        <f t="shared" ca="1" si="30"/>
        <v/>
      </c>
      <c r="I119" s="18" t="str">
        <f t="shared" si="31"/>
        <v/>
      </c>
      <c r="J119" s="18" t="str">
        <f>""</f>
        <v/>
      </c>
      <c r="K119" s="18" t="str">
        <f t="shared" si="32"/>
        <v/>
      </c>
      <c r="L119" s="18" t="str">
        <f t="shared" si="33"/>
        <v/>
      </c>
      <c r="M119" s="18" t="str">
        <f t="shared" si="34"/>
        <v/>
      </c>
      <c r="N119" s="18" t="str">
        <f t="shared" si="35"/>
        <v/>
      </c>
      <c r="O119" s="18" t="str">
        <f t="shared" si="36"/>
        <v/>
      </c>
      <c r="P119" s="18" t="str">
        <f t="shared" si="37"/>
        <v/>
      </c>
      <c r="Q119" s="18" t="str">
        <f t="shared" si="38"/>
        <v/>
      </c>
      <c r="R119" s="122" t="str">
        <f t="shared" si="28"/>
        <v/>
      </c>
      <c r="S119" s="18" t="str">
        <f t="shared" si="39"/>
        <v/>
      </c>
      <c r="T119" s="26" t="str">
        <f t="shared" si="29"/>
        <v/>
      </c>
      <c r="U119" s="18" t="str">
        <f t="shared" si="40"/>
        <v/>
      </c>
      <c r="V119" s="18" t="str">
        <f t="shared" si="41"/>
        <v/>
      </c>
      <c r="W119" s="18" t="str">
        <f>IFERROR(CONCATENATE("PAGO N° ",B119," DEL CONTRATO CPS ",V119," ENTRE ",TEXT(VLOOKUP(A119,matriz,IF(generador!B119=1,16,IF(generador!B119=2,19,IF(generador!B119=3,22,IF(generador!B119=4,25,IF(generador!B119=5,28,IF(generador!B119=6,31,IF(generador!B119=7,34,IF(generador!B119=8,37,IF(generador!B119=9,40,IF(generador!B119=10,43,IF(generador!B119=11,46,IF(generador!B119=12,49,IF(generador!B119=13,52,IF(generador!B119=14,55,IF(generador!B119=15,58))))))))))))))),FALSE),"dd/mm/yyyy")," Y ",TEXT(VLOOKUP(A119,matriz,IF(generador!B119=1,17,IF(generador!B119=2,20,IF(generador!B119=3,23,IF(generador!B119=4,26,IF(generador!B119=5,29,IF(generador!B119=6,32,IF(generador!B119=7,35,IF(generador!B119=8,38,IF(generador!B119=9,41,IF(generador!B119=10,44,IF(generador!B119=11,47,IF(generador!B119=12,50,IF(generador!B119=13,53,IF(generador!B119=14,56,IF(generador!B119=15,59))))))))))))))),FALSE),"dd/mm/yyyy")),"")</f>
        <v/>
      </c>
    </row>
    <row r="120" spans="1:23" x14ac:dyDescent="0.3">
      <c r="A120" s="15"/>
      <c r="B120" s="14"/>
      <c r="C120" s="6"/>
      <c r="D120" s="26" t="str">
        <f t="shared" si="25"/>
        <v/>
      </c>
      <c r="E120" s="19" t="str">
        <f>IFERROR(IF(A120&lt;&gt;"",VLOOKUP(A120,matriz,IF(generador!B120=1,15,IF(generador!B120=2,18,IF(generador!B120=3,21,IF(generador!B120=4,24,IF(generador!B120=5,27,IF(generador!B120=6,30,IF(generador!B120=7,33,IF(generador!B120=8,36,IF(generador!B120=9,39,IF(generador!B120=10,42,IF(generador!B120=11,45,IF(generador!B120=12,48,IF(generador!B120=13,51,IF(generador!B120=14,54,IF(generador!B120=15,57))))))))))))))),FALSE),""),"")</f>
        <v/>
      </c>
      <c r="F120" s="20" t="str">
        <f t="shared" si="26"/>
        <v/>
      </c>
      <c r="G120" s="29" t="str">
        <f t="shared" si="27"/>
        <v/>
      </c>
      <c r="H120" s="21" t="str">
        <f t="shared" ca="1" si="30"/>
        <v/>
      </c>
      <c r="I120" s="18" t="str">
        <f t="shared" si="31"/>
        <v/>
      </c>
      <c r="J120" s="18" t="str">
        <f>""</f>
        <v/>
      </c>
      <c r="K120" s="18" t="str">
        <f t="shared" si="32"/>
        <v/>
      </c>
      <c r="L120" s="18" t="str">
        <f t="shared" si="33"/>
        <v/>
      </c>
      <c r="M120" s="18" t="str">
        <f t="shared" si="34"/>
        <v/>
      </c>
      <c r="N120" s="18" t="str">
        <f t="shared" si="35"/>
        <v/>
      </c>
      <c r="O120" s="18" t="str">
        <f t="shared" si="36"/>
        <v/>
      </c>
      <c r="P120" s="18" t="str">
        <f t="shared" si="37"/>
        <v/>
      </c>
      <c r="Q120" s="18" t="str">
        <f t="shared" si="38"/>
        <v/>
      </c>
      <c r="R120" s="122" t="str">
        <f t="shared" si="28"/>
        <v/>
      </c>
      <c r="S120" s="18" t="str">
        <f t="shared" si="39"/>
        <v/>
      </c>
      <c r="T120" s="26" t="str">
        <f t="shared" si="29"/>
        <v/>
      </c>
      <c r="U120" s="18" t="str">
        <f t="shared" si="40"/>
        <v/>
      </c>
      <c r="V120" s="18" t="str">
        <f t="shared" si="41"/>
        <v/>
      </c>
      <c r="W120" s="18" t="str">
        <f>IFERROR(CONCATENATE("PAGO N° ",B120," DEL CONTRATO CPS ",V120," ENTRE ",TEXT(VLOOKUP(A120,matriz,IF(generador!B120=1,16,IF(generador!B120=2,19,IF(generador!B120=3,22,IF(generador!B120=4,25,IF(generador!B120=5,28,IF(generador!B120=6,31,IF(generador!B120=7,34,IF(generador!B120=8,37,IF(generador!B120=9,40,IF(generador!B120=10,43,IF(generador!B120=11,46,IF(generador!B120=12,49,IF(generador!B120=13,52,IF(generador!B120=14,55,IF(generador!B120=15,58))))))))))))))),FALSE),"dd/mm/yyyy")," Y ",TEXT(VLOOKUP(A120,matriz,IF(generador!B120=1,17,IF(generador!B120=2,20,IF(generador!B120=3,23,IF(generador!B120=4,26,IF(generador!B120=5,29,IF(generador!B120=6,32,IF(generador!B120=7,35,IF(generador!B120=8,38,IF(generador!B120=9,41,IF(generador!B120=10,44,IF(generador!B120=11,47,IF(generador!B120=12,50,IF(generador!B120=13,53,IF(generador!B120=14,56,IF(generador!B120=15,59))))))))))))))),FALSE),"dd/mm/yyyy")),"")</f>
        <v/>
      </c>
    </row>
    <row r="121" spans="1:23" x14ac:dyDescent="0.3">
      <c r="A121" s="15"/>
      <c r="B121" s="14"/>
      <c r="C121" s="6"/>
      <c r="D121" s="26" t="str">
        <f t="shared" si="25"/>
        <v/>
      </c>
      <c r="E121" s="19" t="str">
        <f>IFERROR(IF(A121&lt;&gt;"",VLOOKUP(A121,matriz,IF(generador!B121=1,15,IF(generador!B121=2,18,IF(generador!B121=3,21,IF(generador!B121=4,24,IF(generador!B121=5,27,IF(generador!B121=6,30,IF(generador!B121=7,33,IF(generador!B121=8,36,IF(generador!B121=9,39,IF(generador!B121=10,42,IF(generador!B121=11,45,IF(generador!B121=12,48,IF(generador!B121=13,51,IF(generador!B121=14,54,IF(generador!B121=15,57))))))))))))))),FALSE),""),"")</f>
        <v/>
      </c>
      <c r="F121" s="20" t="str">
        <f t="shared" si="26"/>
        <v/>
      </c>
      <c r="G121" s="29" t="str">
        <f t="shared" si="27"/>
        <v/>
      </c>
      <c r="H121" s="21" t="str">
        <f t="shared" ca="1" si="30"/>
        <v/>
      </c>
      <c r="I121" s="18" t="str">
        <f t="shared" si="31"/>
        <v/>
      </c>
      <c r="J121" s="18" t="str">
        <f>""</f>
        <v/>
      </c>
      <c r="K121" s="18" t="str">
        <f t="shared" si="32"/>
        <v/>
      </c>
      <c r="L121" s="18" t="str">
        <f t="shared" si="33"/>
        <v/>
      </c>
      <c r="M121" s="18" t="str">
        <f t="shared" si="34"/>
        <v/>
      </c>
      <c r="N121" s="18" t="str">
        <f t="shared" si="35"/>
        <v/>
      </c>
      <c r="O121" s="18" t="str">
        <f t="shared" si="36"/>
        <v/>
      </c>
      <c r="P121" s="18" t="str">
        <f t="shared" si="37"/>
        <v/>
      </c>
      <c r="Q121" s="18" t="str">
        <f t="shared" si="38"/>
        <v/>
      </c>
      <c r="R121" s="122" t="str">
        <f t="shared" si="28"/>
        <v/>
      </c>
      <c r="S121" s="18" t="str">
        <f t="shared" si="39"/>
        <v/>
      </c>
      <c r="T121" s="26" t="str">
        <f t="shared" si="29"/>
        <v/>
      </c>
      <c r="U121" s="18" t="str">
        <f t="shared" si="40"/>
        <v/>
      </c>
      <c r="V121" s="18" t="str">
        <f t="shared" si="41"/>
        <v/>
      </c>
      <c r="W121" s="18" t="str">
        <f>IFERROR(CONCATENATE("PAGO N° ",B121," DEL CONTRATO CPS ",V121," ENTRE ",TEXT(VLOOKUP(A121,matriz,IF(generador!B121=1,16,IF(generador!B121=2,19,IF(generador!B121=3,22,IF(generador!B121=4,25,IF(generador!B121=5,28,IF(generador!B121=6,31,IF(generador!B121=7,34,IF(generador!B121=8,37,IF(generador!B121=9,40,IF(generador!B121=10,43,IF(generador!B121=11,46,IF(generador!B121=12,49,IF(generador!B121=13,52,IF(generador!B121=14,55,IF(generador!B121=15,58))))))))))))))),FALSE),"dd/mm/yyyy")," Y ",TEXT(VLOOKUP(A121,matriz,IF(generador!B121=1,17,IF(generador!B121=2,20,IF(generador!B121=3,23,IF(generador!B121=4,26,IF(generador!B121=5,29,IF(generador!B121=6,32,IF(generador!B121=7,35,IF(generador!B121=8,38,IF(generador!B121=9,41,IF(generador!B121=10,44,IF(generador!B121=11,47,IF(generador!B121=12,50,IF(generador!B121=13,53,IF(generador!B121=14,56,IF(generador!B121=15,59))))))))))))))),FALSE),"dd/mm/yyyy")),"")</f>
        <v/>
      </c>
    </row>
    <row r="122" spans="1:23" x14ac:dyDescent="0.3">
      <c r="A122" s="15"/>
      <c r="B122" s="14"/>
      <c r="C122" s="6"/>
      <c r="D122" s="26" t="str">
        <f t="shared" si="25"/>
        <v/>
      </c>
      <c r="E122" s="19" t="str">
        <f>IFERROR(IF(A122&lt;&gt;"",VLOOKUP(A122,matriz,IF(generador!B122=1,15,IF(generador!B122=2,18,IF(generador!B122=3,21,IF(generador!B122=4,24,IF(generador!B122=5,27,IF(generador!B122=6,30,IF(generador!B122=7,33,IF(generador!B122=8,36,IF(generador!B122=9,39,IF(generador!B122=10,42,IF(generador!B122=11,45,IF(generador!B122=12,48,IF(generador!B122=13,51,IF(generador!B122=14,54,IF(generador!B122=15,57))))))))))))))),FALSE),""),"")</f>
        <v/>
      </c>
      <c r="F122" s="20" t="str">
        <f t="shared" si="26"/>
        <v/>
      </c>
      <c r="G122" s="29" t="str">
        <f t="shared" si="27"/>
        <v/>
      </c>
      <c r="H122" s="21" t="str">
        <f t="shared" ca="1" si="30"/>
        <v/>
      </c>
      <c r="I122" s="18" t="str">
        <f t="shared" si="31"/>
        <v/>
      </c>
      <c r="J122" s="18" t="str">
        <f>""</f>
        <v/>
      </c>
      <c r="K122" s="18" t="str">
        <f t="shared" si="32"/>
        <v/>
      </c>
      <c r="L122" s="18" t="str">
        <f t="shared" si="33"/>
        <v/>
      </c>
      <c r="M122" s="18" t="str">
        <f t="shared" si="34"/>
        <v/>
      </c>
      <c r="N122" s="18" t="str">
        <f t="shared" si="35"/>
        <v/>
      </c>
      <c r="O122" s="18" t="str">
        <f t="shared" si="36"/>
        <v/>
      </c>
      <c r="P122" s="18" t="str">
        <f t="shared" si="37"/>
        <v/>
      </c>
      <c r="Q122" s="18" t="str">
        <f t="shared" si="38"/>
        <v/>
      </c>
      <c r="R122" s="122" t="str">
        <f t="shared" si="28"/>
        <v/>
      </c>
      <c r="S122" s="18" t="str">
        <f t="shared" si="39"/>
        <v/>
      </c>
      <c r="T122" s="26" t="str">
        <f t="shared" si="29"/>
        <v/>
      </c>
      <c r="U122" s="18" t="str">
        <f t="shared" si="40"/>
        <v/>
      </c>
      <c r="V122" s="18" t="str">
        <f t="shared" si="41"/>
        <v/>
      </c>
      <c r="W122" s="18" t="str">
        <f>IFERROR(CONCATENATE("PAGO N° ",B122," DEL CONTRATO CPS ",V122," ENTRE ",TEXT(VLOOKUP(A122,matriz,IF(generador!B122=1,16,IF(generador!B122=2,19,IF(generador!B122=3,22,IF(generador!B122=4,25,IF(generador!B122=5,28,IF(generador!B122=6,31,IF(generador!B122=7,34,IF(generador!B122=8,37,IF(generador!B122=9,40,IF(generador!B122=10,43,IF(generador!B122=11,46,IF(generador!B122=12,49,IF(generador!B122=13,52,IF(generador!B122=14,55,IF(generador!B122=15,58))))))))))))))),FALSE),"dd/mm/yyyy")," Y ",TEXT(VLOOKUP(A122,matriz,IF(generador!B122=1,17,IF(generador!B122=2,20,IF(generador!B122=3,23,IF(generador!B122=4,26,IF(generador!B122=5,29,IF(generador!B122=6,32,IF(generador!B122=7,35,IF(generador!B122=8,38,IF(generador!B122=9,41,IF(generador!B122=10,44,IF(generador!B122=11,47,IF(generador!B122=12,50,IF(generador!B122=13,53,IF(generador!B122=14,56,IF(generador!B122=15,59))))))))))))))),FALSE),"dd/mm/yyyy")),"")</f>
        <v/>
      </c>
    </row>
    <row r="123" spans="1:23" x14ac:dyDescent="0.3">
      <c r="A123" s="15"/>
      <c r="B123" s="14"/>
      <c r="C123" s="6"/>
      <c r="D123" s="26" t="str">
        <f t="shared" si="25"/>
        <v/>
      </c>
      <c r="E123" s="19" t="str">
        <f>IFERROR(IF(A123&lt;&gt;"",VLOOKUP(A123,matriz,IF(generador!B123=1,15,IF(generador!B123=2,18,IF(generador!B123=3,21,IF(generador!B123=4,24,IF(generador!B123=5,27,IF(generador!B123=6,30,IF(generador!B123=7,33,IF(generador!B123=8,36,IF(generador!B123=9,39,IF(generador!B123=10,42,IF(generador!B123=11,45,IF(generador!B123=12,48,IF(generador!B123=13,51,IF(generador!B123=14,54,IF(generador!B123=15,57))))))))))))))),FALSE),""),"")</f>
        <v/>
      </c>
      <c r="F123" s="20" t="str">
        <f t="shared" si="26"/>
        <v/>
      </c>
      <c r="G123" s="29" t="str">
        <f t="shared" si="27"/>
        <v/>
      </c>
      <c r="H123" s="21" t="str">
        <f t="shared" ca="1" si="30"/>
        <v/>
      </c>
      <c r="I123" s="18" t="str">
        <f t="shared" si="31"/>
        <v/>
      </c>
      <c r="J123" s="18" t="str">
        <f>""</f>
        <v/>
      </c>
      <c r="K123" s="18" t="str">
        <f t="shared" si="32"/>
        <v/>
      </c>
      <c r="L123" s="18" t="str">
        <f t="shared" si="33"/>
        <v/>
      </c>
      <c r="M123" s="18" t="str">
        <f t="shared" si="34"/>
        <v/>
      </c>
      <c r="N123" s="18" t="str">
        <f t="shared" si="35"/>
        <v/>
      </c>
      <c r="O123" s="18" t="str">
        <f t="shared" si="36"/>
        <v/>
      </c>
      <c r="P123" s="18" t="str">
        <f t="shared" si="37"/>
        <v/>
      </c>
      <c r="Q123" s="18" t="str">
        <f t="shared" si="38"/>
        <v/>
      </c>
      <c r="R123" s="122" t="str">
        <f t="shared" si="28"/>
        <v/>
      </c>
      <c r="S123" s="18" t="str">
        <f t="shared" si="39"/>
        <v/>
      </c>
      <c r="T123" s="26" t="str">
        <f t="shared" si="29"/>
        <v/>
      </c>
      <c r="U123" s="18" t="str">
        <f t="shared" si="40"/>
        <v/>
      </c>
      <c r="V123" s="18" t="str">
        <f t="shared" si="41"/>
        <v/>
      </c>
      <c r="W123" s="18" t="str">
        <f>IFERROR(CONCATENATE("PAGO N° ",B123," DEL CONTRATO CPS ",V123," ENTRE ",TEXT(VLOOKUP(A123,matriz,IF(generador!B123=1,16,IF(generador!B123=2,19,IF(generador!B123=3,22,IF(generador!B123=4,25,IF(generador!B123=5,28,IF(generador!B123=6,31,IF(generador!B123=7,34,IF(generador!B123=8,37,IF(generador!B123=9,40,IF(generador!B123=10,43,IF(generador!B123=11,46,IF(generador!B123=12,49,IF(generador!B123=13,52,IF(generador!B123=14,55,IF(generador!B123=15,58))))))))))))))),FALSE),"dd/mm/yyyy")," Y ",TEXT(VLOOKUP(A123,matriz,IF(generador!B123=1,17,IF(generador!B123=2,20,IF(generador!B123=3,23,IF(generador!B123=4,26,IF(generador!B123=5,29,IF(generador!B123=6,32,IF(generador!B123=7,35,IF(generador!B123=8,38,IF(generador!B123=9,41,IF(generador!B123=10,44,IF(generador!B123=11,47,IF(generador!B123=12,50,IF(generador!B123=13,53,IF(generador!B123=14,56,IF(generador!B123=15,59))))))))))))))),FALSE),"dd/mm/yyyy")),"")</f>
        <v/>
      </c>
    </row>
    <row r="124" spans="1:23" x14ac:dyDescent="0.3">
      <c r="A124" s="15"/>
      <c r="B124" s="14"/>
      <c r="C124" s="6"/>
      <c r="D124" s="26" t="str">
        <f t="shared" si="25"/>
        <v/>
      </c>
      <c r="E124" s="19" t="str">
        <f>IFERROR(IF(A124&lt;&gt;"",VLOOKUP(A124,matriz,IF(generador!B124=1,15,IF(generador!B124=2,18,IF(generador!B124=3,21,IF(generador!B124=4,24,IF(generador!B124=5,27,IF(generador!B124=6,30,IF(generador!B124=7,33,IF(generador!B124=8,36,IF(generador!B124=9,39,IF(generador!B124=10,42,IF(generador!B124=11,45,IF(generador!B124=12,48,IF(generador!B124=13,51,IF(generador!B124=14,54,IF(generador!B124=15,57))))))))))))))),FALSE),""),"")</f>
        <v/>
      </c>
      <c r="F124" s="20" t="str">
        <f t="shared" si="26"/>
        <v/>
      </c>
      <c r="G124" s="29" t="str">
        <f t="shared" si="27"/>
        <v/>
      </c>
      <c r="H124" s="21" t="str">
        <f t="shared" ca="1" si="30"/>
        <v/>
      </c>
      <c r="I124" s="18" t="str">
        <f t="shared" si="31"/>
        <v/>
      </c>
      <c r="J124" s="18" t="str">
        <f>""</f>
        <v/>
      </c>
      <c r="K124" s="18" t="str">
        <f t="shared" si="32"/>
        <v/>
      </c>
      <c r="L124" s="18" t="str">
        <f t="shared" si="33"/>
        <v/>
      </c>
      <c r="M124" s="18" t="str">
        <f t="shared" si="34"/>
        <v/>
      </c>
      <c r="N124" s="18" t="str">
        <f t="shared" si="35"/>
        <v/>
      </c>
      <c r="O124" s="18" t="str">
        <f t="shared" si="36"/>
        <v/>
      </c>
      <c r="P124" s="18" t="str">
        <f t="shared" si="37"/>
        <v/>
      </c>
      <c r="Q124" s="18" t="str">
        <f t="shared" si="38"/>
        <v/>
      </c>
      <c r="R124" s="122" t="str">
        <f t="shared" si="28"/>
        <v/>
      </c>
      <c r="S124" s="18" t="str">
        <f t="shared" si="39"/>
        <v/>
      </c>
      <c r="T124" s="26" t="str">
        <f t="shared" si="29"/>
        <v/>
      </c>
      <c r="U124" s="18" t="str">
        <f t="shared" si="40"/>
        <v/>
      </c>
      <c r="V124" s="18" t="str">
        <f t="shared" si="41"/>
        <v/>
      </c>
      <c r="W124" s="18" t="str">
        <f>IFERROR(CONCATENATE("PAGO N° ",B124," DEL CONTRATO CPS ",V124," ENTRE ",TEXT(VLOOKUP(A124,matriz,IF(generador!B124=1,16,IF(generador!B124=2,19,IF(generador!B124=3,22,IF(generador!B124=4,25,IF(generador!B124=5,28,IF(generador!B124=6,31,IF(generador!B124=7,34,IF(generador!B124=8,37,IF(generador!B124=9,40,IF(generador!B124=10,43,IF(generador!B124=11,46,IF(generador!B124=12,49,IF(generador!B124=13,52,IF(generador!B124=14,55,IF(generador!B124=15,58))))))))))))))),FALSE),"dd/mm/yyyy")," Y ",TEXT(VLOOKUP(A124,matriz,IF(generador!B124=1,17,IF(generador!B124=2,20,IF(generador!B124=3,23,IF(generador!B124=4,26,IF(generador!B124=5,29,IF(generador!B124=6,32,IF(generador!B124=7,35,IF(generador!B124=8,38,IF(generador!B124=9,41,IF(generador!B124=10,44,IF(generador!B124=11,47,IF(generador!B124=12,50,IF(generador!B124=13,53,IF(generador!B124=14,56,IF(generador!B124=15,59))))))))))))))),FALSE),"dd/mm/yyyy")),"")</f>
        <v/>
      </c>
    </row>
    <row r="125" spans="1:23" x14ac:dyDescent="0.3">
      <c r="A125" s="15"/>
      <c r="B125" s="14"/>
      <c r="C125" s="6"/>
      <c r="D125" s="26" t="str">
        <f t="shared" si="25"/>
        <v/>
      </c>
      <c r="E125" s="19" t="str">
        <f>IFERROR(IF(A125&lt;&gt;"",VLOOKUP(A125,matriz,IF(generador!B125=1,15,IF(generador!B125=2,18,IF(generador!B125=3,21,IF(generador!B125=4,24,IF(generador!B125=5,27,IF(generador!B125=6,30,IF(generador!B125=7,33,IF(generador!B125=8,36,IF(generador!B125=9,39,IF(generador!B125=10,42,IF(generador!B125=11,45,IF(generador!B125=12,48,IF(generador!B125=13,51,IF(generador!B125=14,54,IF(generador!B125=15,57))))))))))))))),FALSE),""),"")</f>
        <v/>
      </c>
      <c r="F125" s="20" t="str">
        <f t="shared" si="26"/>
        <v/>
      </c>
      <c r="G125" s="29" t="str">
        <f t="shared" si="27"/>
        <v/>
      </c>
      <c r="H125" s="21" t="str">
        <f t="shared" ca="1" si="30"/>
        <v/>
      </c>
      <c r="I125" s="18" t="str">
        <f t="shared" si="31"/>
        <v/>
      </c>
      <c r="J125" s="18" t="str">
        <f>""</f>
        <v/>
      </c>
      <c r="K125" s="18" t="str">
        <f t="shared" si="32"/>
        <v/>
      </c>
      <c r="L125" s="18" t="str">
        <f t="shared" si="33"/>
        <v/>
      </c>
      <c r="M125" s="18" t="str">
        <f t="shared" si="34"/>
        <v/>
      </c>
      <c r="N125" s="18" t="str">
        <f t="shared" si="35"/>
        <v/>
      </c>
      <c r="O125" s="18" t="str">
        <f t="shared" si="36"/>
        <v/>
      </c>
      <c r="P125" s="18" t="str">
        <f t="shared" si="37"/>
        <v/>
      </c>
      <c r="Q125" s="18" t="str">
        <f t="shared" si="38"/>
        <v/>
      </c>
      <c r="R125" s="122" t="str">
        <f t="shared" si="28"/>
        <v/>
      </c>
      <c r="S125" s="18" t="str">
        <f t="shared" si="39"/>
        <v/>
      </c>
      <c r="T125" s="26" t="str">
        <f t="shared" si="29"/>
        <v/>
      </c>
      <c r="U125" s="18" t="str">
        <f t="shared" si="40"/>
        <v/>
      </c>
      <c r="V125" s="18" t="str">
        <f t="shared" si="41"/>
        <v/>
      </c>
      <c r="W125" s="18" t="str">
        <f>IFERROR(CONCATENATE("PAGO N° ",B125," DEL CONTRATO CPS ",V125," ENTRE ",TEXT(VLOOKUP(A125,matriz,IF(generador!B125=1,16,IF(generador!B125=2,19,IF(generador!B125=3,22,IF(generador!B125=4,25,IF(generador!B125=5,28,IF(generador!B125=6,31,IF(generador!B125=7,34,IF(generador!B125=8,37,IF(generador!B125=9,40,IF(generador!B125=10,43,IF(generador!B125=11,46,IF(generador!B125=12,49,IF(generador!B125=13,52,IF(generador!B125=14,55,IF(generador!B125=15,58))))))))))))))),FALSE),"dd/mm/yyyy")," Y ",TEXT(VLOOKUP(A125,matriz,IF(generador!B125=1,17,IF(generador!B125=2,20,IF(generador!B125=3,23,IF(generador!B125=4,26,IF(generador!B125=5,29,IF(generador!B125=6,32,IF(generador!B125=7,35,IF(generador!B125=8,38,IF(generador!B125=9,41,IF(generador!B125=10,44,IF(generador!B125=11,47,IF(generador!B125=12,50,IF(generador!B125=13,53,IF(generador!B125=14,56,IF(generador!B125=15,59))))))))))))))),FALSE),"dd/mm/yyyy")),"")</f>
        <v/>
      </c>
    </row>
    <row r="126" spans="1:23" x14ac:dyDescent="0.3">
      <c r="A126" s="15"/>
      <c r="B126" s="14"/>
      <c r="C126" s="6"/>
      <c r="D126" s="26" t="str">
        <f t="shared" si="25"/>
        <v/>
      </c>
      <c r="E126" s="19" t="str">
        <f>IFERROR(IF(A126&lt;&gt;"",VLOOKUP(A126,matriz,IF(generador!B126=1,15,IF(generador!B126=2,18,IF(generador!B126=3,21,IF(generador!B126=4,24,IF(generador!B126=5,27,IF(generador!B126=6,30,IF(generador!B126=7,33,IF(generador!B126=8,36,IF(generador!B126=9,39,IF(generador!B126=10,42,IF(generador!B126=11,45,IF(generador!B126=12,48,IF(generador!B126=13,51,IF(generador!B126=14,54,IF(generador!B126=15,57))))))))))))))),FALSE),""),"")</f>
        <v/>
      </c>
      <c r="F126" s="20" t="str">
        <f t="shared" si="26"/>
        <v/>
      </c>
      <c r="G126" s="29" t="str">
        <f t="shared" si="27"/>
        <v/>
      </c>
      <c r="H126" s="21" t="str">
        <f t="shared" ca="1" si="30"/>
        <v/>
      </c>
      <c r="I126" s="18" t="str">
        <f t="shared" si="31"/>
        <v/>
      </c>
      <c r="J126" s="18" t="str">
        <f>""</f>
        <v/>
      </c>
      <c r="K126" s="18" t="str">
        <f t="shared" si="32"/>
        <v/>
      </c>
      <c r="L126" s="18" t="str">
        <f t="shared" si="33"/>
        <v/>
      </c>
      <c r="M126" s="18" t="str">
        <f t="shared" si="34"/>
        <v/>
      </c>
      <c r="N126" s="18" t="str">
        <f t="shared" si="35"/>
        <v/>
      </c>
      <c r="O126" s="18" t="str">
        <f t="shared" si="36"/>
        <v/>
      </c>
      <c r="P126" s="18" t="str">
        <f t="shared" si="37"/>
        <v/>
      </c>
      <c r="Q126" s="18" t="str">
        <f t="shared" si="38"/>
        <v/>
      </c>
      <c r="R126" s="122" t="str">
        <f t="shared" si="28"/>
        <v/>
      </c>
      <c r="S126" s="18" t="str">
        <f t="shared" si="39"/>
        <v/>
      </c>
      <c r="T126" s="26" t="str">
        <f t="shared" si="29"/>
        <v/>
      </c>
      <c r="U126" s="18" t="str">
        <f t="shared" si="40"/>
        <v/>
      </c>
      <c r="V126" s="18" t="str">
        <f t="shared" si="41"/>
        <v/>
      </c>
      <c r="W126" s="18" t="str">
        <f>IFERROR(CONCATENATE("PAGO N° ",B126," DEL CONTRATO CPS ",V126," ENTRE ",TEXT(VLOOKUP(A126,matriz,IF(generador!B126=1,16,IF(generador!B126=2,19,IF(generador!B126=3,22,IF(generador!B126=4,25,IF(generador!B126=5,28,IF(generador!B126=6,31,IF(generador!B126=7,34,IF(generador!B126=8,37,IF(generador!B126=9,40,IF(generador!B126=10,43,IF(generador!B126=11,46,IF(generador!B126=12,49,IF(generador!B126=13,52,IF(generador!B126=14,55,IF(generador!B126=15,58))))))))))))))),FALSE),"dd/mm/yyyy")," Y ",TEXT(VLOOKUP(A126,matriz,IF(generador!B126=1,17,IF(generador!B126=2,20,IF(generador!B126=3,23,IF(generador!B126=4,26,IF(generador!B126=5,29,IF(generador!B126=6,32,IF(generador!B126=7,35,IF(generador!B126=8,38,IF(generador!B126=9,41,IF(generador!B126=10,44,IF(generador!B126=11,47,IF(generador!B126=12,50,IF(generador!B126=13,53,IF(generador!B126=14,56,IF(generador!B126=15,59))))))))))))))),FALSE),"dd/mm/yyyy")),"")</f>
        <v/>
      </c>
    </row>
    <row r="127" spans="1:23" x14ac:dyDescent="0.3">
      <c r="A127" s="15"/>
      <c r="B127" s="14"/>
      <c r="C127" s="6"/>
      <c r="D127" s="26" t="str">
        <f t="shared" si="25"/>
        <v/>
      </c>
      <c r="E127" s="19" t="str">
        <f>IFERROR(IF(A127&lt;&gt;"",VLOOKUP(A127,matriz,IF(generador!B127=1,15,IF(generador!B127=2,18,IF(generador!B127=3,21,IF(generador!B127=4,24,IF(generador!B127=5,27,IF(generador!B127=6,30,IF(generador!B127=7,33,IF(generador!B127=8,36,IF(generador!B127=9,39,IF(generador!B127=10,42,IF(generador!B127=11,45,IF(generador!B127=12,48,IF(generador!B127=13,51,IF(generador!B127=14,54,IF(generador!B127=15,57))))))))))))))),FALSE),""),"")</f>
        <v/>
      </c>
      <c r="F127" s="20" t="str">
        <f t="shared" si="26"/>
        <v/>
      </c>
      <c r="G127" s="29" t="str">
        <f t="shared" si="27"/>
        <v/>
      </c>
      <c r="H127" s="21" t="str">
        <f t="shared" ca="1" si="30"/>
        <v/>
      </c>
      <c r="I127" s="18" t="str">
        <f t="shared" si="31"/>
        <v/>
      </c>
      <c r="J127" s="18" t="str">
        <f>""</f>
        <v/>
      </c>
      <c r="K127" s="18" t="str">
        <f t="shared" si="32"/>
        <v/>
      </c>
      <c r="L127" s="18" t="str">
        <f t="shared" si="33"/>
        <v/>
      </c>
      <c r="M127" s="18" t="str">
        <f t="shared" si="34"/>
        <v/>
      </c>
      <c r="N127" s="18" t="str">
        <f t="shared" si="35"/>
        <v/>
      </c>
      <c r="O127" s="18" t="str">
        <f t="shared" si="36"/>
        <v/>
      </c>
      <c r="P127" s="18" t="str">
        <f t="shared" si="37"/>
        <v/>
      </c>
      <c r="Q127" s="18" t="str">
        <f t="shared" si="38"/>
        <v/>
      </c>
      <c r="R127" s="122" t="str">
        <f t="shared" si="28"/>
        <v/>
      </c>
      <c r="S127" s="18" t="str">
        <f t="shared" si="39"/>
        <v/>
      </c>
      <c r="T127" s="26" t="str">
        <f t="shared" si="29"/>
        <v/>
      </c>
      <c r="U127" s="18" t="str">
        <f t="shared" si="40"/>
        <v/>
      </c>
      <c r="V127" s="18" t="str">
        <f t="shared" si="41"/>
        <v/>
      </c>
      <c r="W127" s="18" t="str">
        <f>IFERROR(CONCATENATE("PAGO N° ",B127," DEL CONTRATO CPS ",V127," ENTRE ",TEXT(VLOOKUP(A127,matriz,IF(generador!B127=1,16,IF(generador!B127=2,19,IF(generador!B127=3,22,IF(generador!B127=4,25,IF(generador!B127=5,28,IF(generador!B127=6,31,IF(generador!B127=7,34,IF(generador!B127=8,37,IF(generador!B127=9,40,IF(generador!B127=10,43,IF(generador!B127=11,46,IF(generador!B127=12,49,IF(generador!B127=13,52,IF(generador!B127=14,55,IF(generador!B127=15,58))))))))))))))),FALSE),"dd/mm/yyyy")," Y ",TEXT(VLOOKUP(A127,matriz,IF(generador!B127=1,17,IF(generador!B127=2,20,IF(generador!B127=3,23,IF(generador!B127=4,26,IF(generador!B127=5,29,IF(generador!B127=6,32,IF(generador!B127=7,35,IF(generador!B127=8,38,IF(generador!B127=9,41,IF(generador!B127=10,44,IF(generador!B127=11,47,IF(generador!B127=12,50,IF(generador!B127=13,53,IF(generador!B127=14,56,IF(generador!B127=15,59))))))))))))))),FALSE),"dd/mm/yyyy")),"")</f>
        <v/>
      </c>
    </row>
    <row r="128" spans="1:23" x14ac:dyDescent="0.3">
      <c r="A128" s="15"/>
      <c r="B128" s="14"/>
      <c r="C128" s="6"/>
      <c r="D128" s="26" t="str">
        <f t="shared" si="25"/>
        <v/>
      </c>
      <c r="E128" s="19" t="str">
        <f>IFERROR(IF(A128&lt;&gt;"",VLOOKUP(A128,matriz,IF(generador!B128=1,15,IF(generador!B128=2,18,IF(generador!B128=3,21,IF(generador!B128=4,24,IF(generador!B128=5,27,IF(generador!B128=6,30,IF(generador!B128=7,33,IF(generador!B128=8,36,IF(generador!B128=9,39,IF(generador!B128=10,42,IF(generador!B128=11,45,IF(generador!B128=12,48,IF(generador!B128=13,51,IF(generador!B128=14,54,IF(generador!B128=15,57))))))))))))))),FALSE),""),"")</f>
        <v/>
      </c>
      <c r="F128" s="20" t="str">
        <f t="shared" si="26"/>
        <v/>
      </c>
      <c r="G128" s="29" t="str">
        <f t="shared" si="27"/>
        <v/>
      </c>
      <c r="H128" s="21" t="str">
        <f t="shared" ca="1" si="30"/>
        <v/>
      </c>
      <c r="I128" s="18" t="str">
        <f t="shared" si="31"/>
        <v/>
      </c>
      <c r="J128" s="18" t="str">
        <f>""</f>
        <v/>
      </c>
      <c r="K128" s="18" t="str">
        <f t="shared" si="32"/>
        <v/>
      </c>
      <c r="L128" s="18" t="str">
        <f t="shared" si="33"/>
        <v/>
      </c>
      <c r="M128" s="18" t="str">
        <f t="shared" si="34"/>
        <v/>
      </c>
      <c r="N128" s="18" t="str">
        <f t="shared" si="35"/>
        <v/>
      </c>
      <c r="O128" s="18" t="str">
        <f t="shared" si="36"/>
        <v/>
      </c>
      <c r="P128" s="18" t="str">
        <f t="shared" si="37"/>
        <v/>
      </c>
      <c r="Q128" s="18" t="str">
        <f t="shared" si="38"/>
        <v/>
      </c>
      <c r="R128" s="122" t="str">
        <f t="shared" si="28"/>
        <v/>
      </c>
      <c r="S128" s="18" t="str">
        <f t="shared" si="39"/>
        <v/>
      </c>
      <c r="T128" s="26" t="str">
        <f t="shared" si="29"/>
        <v/>
      </c>
      <c r="U128" s="18" t="str">
        <f t="shared" si="40"/>
        <v/>
      </c>
      <c r="V128" s="18" t="str">
        <f t="shared" si="41"/>
        <v/>
      </c>
      <c r="W128" s="18" t="str">
        <f>IFERROR(CONCATENATE("PAGO N° ",B128," DEL CONTRATO CPS ",V128," ENTRE ",TEXT(VLOOKUP(A128,matriz,IF(generador!B128=1,16,IF(generador!B128=2,19,IF(generador!B128=3,22,IF(generador!B128=4,25,IF(generador!B128=5,28,IF(generador!B128=6,31,IF(generador!B128=7,34,IF(generador!B128=8,37,IF(generador!B128=9,40,IF(generador!B128=10,43,IF(generador!B128=11,46,IF(generador!B128=12,49,IF(generador!B128=13,52,IF(generador!B128=14,55,IF(generador!B128=15,58))))))))))))))),FALSE),"dd/mm/yyyy")," Y ",TEXT(VLOOKUP(A128,matriz,IF(generador!B128=1,17,IF(generador!B128=2,20,IF(generador!B128=3,23,IF(generador!B128=4,26,IF(generador!B128=5,29,IF(generador!B128=6,32,IF(generador!B128=7,35,IF(generador!B128=8,38,IF(generador!B128=9,41,IF(generador!B128=10,44,IF(generador!B128=11,47,IF(generador!B128=12,50,IF(generador!B128=13,53,IF(generador!B128=14,56,IF(generador!B128=15,59))))))))))))))),FALSE),"dd/mm/yyyy")),"")</f>
        <v/>
      </c>
    </row>
    <row r="129" spans="1:23" x14ac:dyDescent="0.3">
      <c r="A129" s="15"/>
      <c r="B129" s="14"/>
      <c r="C129" s="6"/>
      <c r="D129" s="26" t="str">
        <f t="shared" si="25"/>
        <v/>
      </c>
      <c r="E129" s="19" t="str">
        <f>IFERROR(IF(A129&lt;&gt;"",VLOOKUP(A129,matriz,IF(generador!B129=1,15,IF(generador!B129=2,18,IF(generador!B129=3,21,IF(generador!B129=4,24,IF(generador!B129=5,27,IF(generador!B129=6,30,IF(generador!B129=7,33,IF(generador!B129=8,36,IF(generador!B129=9,39,IF(generador!B129=10,42,IF(generador!B129=11,45,IF(generador!B129=12,48,IF(generador!B129=13,51,IF(generador!B129=14,54,IF(generador!B129=15,57))))))))))))))),FALSE),""),"")</f>
        <v/>
      </c>
      <c r="F129" s="20" t="str">
        <f t="shared" si="26"/>
        <v/>
      </c>
      <c r="G129" s="29" t="str">
        <f t="shared" si="27"/>
        <v/>
      </c>
      <c r="H129" s="21" t="str">
        <f t="shared" ca="1" si="30"/>
        <v/>
      </c>
      <c r="I129" s="18" t="str">
        <f t="shared" si="31"/>
        <v/>
      </c>
      <c r="J129" s="18" t="str">
        <f>""</f>
        <v/>
      </c>
      <c r="K129" s="18" t="str">
        <f t="shared" si="32"/>
        <v/>
      </c>
      <c r="L129" s="18" t="str">
        <f t="shared" si="33"/>
        <v/>
      </c>
      <c r="M129" s="18" t="str">
        <f t="shared" si="34"/>
        <v/>
      </c>
      <c r="N129" s="18" t="str">
        <f t="shared" si="35"/>
        <v/>
      </c>
      <c r="O129" s="18" t="str">
        <f t="shared" si="36"/>
        <v/>
      </c>
      <c r="P129" s="18" t="str">
        <f t="shared" si="37"/>
        <v/>
      </c>
      <c r="Q129" s="18" t="str">
        <f t="shared" si="38"/>
        <v/>
      </c>
      <c r="R129" s="122" t="str">
        <f t="shared" si="28"/>
        <v/>
      </c>
      <c r="S129" s="18" t="str">
        <f t="shared" si="39"/>
        <v/>
      </c>
      <c r="T129" s="26" t="str">
        <f t="shared" si="29"/>
        <v/>
      </c>
      <c r="U129" s="18" t="str">
        <f t="shared" si="40"/>
        <v/>
      </c>
      <c r="V129" s="18" t="str">
        <f t="shared" si="41"/>
        <v/>
      </c>
      <c r="W129" s="18" t="str">
        <f>IFERROR(CONCATENATE("PAGO N° ",B129," DEL CONTRATO CPS ",V129," ENTRE ",TEXT(VLOOKUP(A129,matriz,IF(generador!B129=1,16,IF(generador!B129=2,19,IF(generador!B129=3,22,IF(generador!B129=4,25,IF(generador!B129=5,28,IF(generador!B129=6,31,IF(generador!B129=7,34,IF(generador!B129=8,37,IF(generador!B129=9,40,IF(generador!B129=10,43,IF(generador!B129=11,46,IF(generador!B129=12,49,IF(generador!B129=13,52,IF(generador!B129=14,55,IF(generador!B129=15,58))))))))))))))),FALSE),"dd/mm/yyyy")," Y ",TEXT(VLOOKUP(A129,matriz,IF(generador!B129=1,17,IF(generador!B129=2,20,IF(generador!B129=3,23,IF(generador!B129=4,26,IF(generador!B129=5,29,IF(generador!B129=6,32,IF(generador!B129=7,35,IF(generador!B129=8,38,IF(generador!B129=9,41,IF(generador!B129=10,44,IF(generador!B129=11,47,IF(generador!B129=12,50,IF(generador!B129=13,53,IF(generador!B129=14,56,IF(generador!B129=15,59))))))))))))))),FALSE),"dd/mm/yyyy")),"")</f>
        <v/>
      </c>
    </row>
    <row r="130" spans="1:23" x14ac:dyDescent="0.3">
      <c r="A130" s="15"/>
      <c r="B130" s="14"/>
      <c r="C130" s="6"/>
      <c r="D130" s="26" t="str">
        <f t="shared" si="25"/>
        <v/>
      </c>
      <c r="E130" s="19" t="str">
        <f>IFERROR(IF(A130&lt;&gt;"",VLOOKUP(A130,matriz,IF(generador!B130=1,15,IF(generador!B130=2,18,IF(generador!B130=3,21,IF(generador!B130=4,24,IF(generador!B130=5,27,IF(generador!B130=6,30,IF(generador!B130=7,33,IF(generador!B130=8,36,IF(generador!B130=9,39,IF(generador!B130=10,42,IF(generador!B130=11,45,IF(generador!B130=12,48,IF(generador!B130=13,51,IF(generador!B130=14,54,IF(generador!B130=15,57))))))))))))))),FALSE),""),"")</f>
        <v/>
      </c>
      <c r="F130" s="20" t="str">
        <f t="shared" si="26"/>
        <v/>
      </c>
      <c r="G130" s="29" t="str">
        <f t="shared" si="27"/>
        <v/>
      </c>
      <c r="H130" s="21" t="str">
        <f t="shared" ca="1" si="30"/>
        <v/>
      </c>
      <c r="I130" s="18" t="str">
        <f t="shared" si="31"/>
        <v/>
      </c>
      <c r="J130" s="18" t="str">
        <f>""</f>
        <v/>
      </c>
      <c r="K130" s="18" t="str">
        <f t="shared" si="32"/>
        <v/>
      </c>
      <c r="L130" s="18" t="str">
        <f t="shared" si="33"/>
        <v/>
      </c>
      <c r="M130" s="18" t="str">
        <f t="shared" si="34"/>
        <v/>
      </c>
      <c r="N130" s="18" t="str">
        <f t="shared" si="35"/>
        <v/>
      </c>
      <c r="O130" s="18" t="str">
        <f t="shared" si="36"/>
        <v/>
      </c>
      <c r="P130" s="18" t="str">
        <f t="shared" si="37"/>
        <v/>
      </c>
      <c r="Q130" s="18" t="str">
        <f t="shared" si="38"/>
        <v/>
      </c>
      <c r="R130" s="122" t="str">
        <f t="shared" si="28"/>
        <v/>
      </c>
      <c r="S130" s="18" t="str">
        <f t="shared" si="39"/>
        <v/>
      </c>
      <c r="T130" s="26" t="str">
        <f t="shared" si="29"/>
        <v/>
      </c>
      <c r="U130" s="18" t="str">
        <f t="shared" si="40"/>
        <v/>
      </c>
      <c r="V130" s="18" t="str">
        <f t="shared" si="41"/>
        <v/>
      </c>
      <c r="W130" s="18" t="str">
        <f>IFERROR(CONCATENATE("PAGO N° ",B130," DEL CONTRATO CPS ",V130," ENTRE ",TEXT(VLOOKUP(A130,matriz,IF(generador!B130=1,16,IF(generador!B130=2,19,IF(generador!B130=3,22,IF(generador!B130=4,25,IF(generador!B130=5,28,IF(generador!B130=6,31,IF(generador!B130=7,34,IF(generador!B130=8,37,IF(generador!B130=9,40,IF(generador!B130=10,43,IF(generador!B130=11,46,IF(generador!B130=12,49,IF(generador!B130=13,52,IF(generador!B130=14,55,IF(generador!B130=15,58))))))))))))))),FALSE),"dd/mm/yyyy")," Y ",TEXT(VLOOKUP(A130,matriz,IF(generador!B130=1,17,IF(generador!B130=2,20,IF(generador!B130=3,23,IF(generador!B130=4,26,IF(generador!B130=5,29,IF(generador!B130=6,32,IF(generador!B130=7,35,IF(generador!B130=8,38,IF(generador!B130=9,41,IF(generador!B130=10,44,IF(generador!B130=11,47,IF(generador!B130=12,50,IF(generador!B130=13,53,IF(generador!B130=14,56,IF(generador!B130=15,59))))))))))))))),FALSE),"dd/mm/yyyy")),"")</f>
        <v/>
      </c>
    </row>
    <row r="131" spans="1:23" x14ac:dyDescent="0.3">
      <c r="A131" s="15"/>
      <c r="B131" s="14"/>
      <c r="C131" s="6"/>
      <c r="D131" s="26" t="str">
        <f t="shared" ref="D131:D194" si="42">IFERROR(IF(C131&lt;&gt;"",CONCATENATE(VLOOKUP(A131,matriz,IF(C131="NO",98,100),FALSE),VLOOKUP(A131,matriz,103,FALSE)),""),"")</f>
        <v/>
      </c>
      <c r="E131" s="19" t="str">
        <f>IFERROR(IF(A131&lt;&gt;"",VLOOKUP(A131,matriz,IF(generador!B131=1,15,IF(generador!B131=2,18,IF(generador!B131=3,21,IF(generador!B131=4,24,IF(generador!B131=5,27,IF(generador!B131=6,30,IF(generador!B131=7,33,IF(generador!B131=8,36,IF(generador!B131=9,39,IF(generador!B131=10,42,IF(generador!B131=11,45,IF(generador!B131=12,48,IF(generador!B131=13,51,IF(generador!B131=14,54,IF(generador!B131=15,57))))))))))))))),FALSE),""),"")</f>
        <v/>
      </c>
      <c r="F131" s="20" t="str">
        <f t="shared" ref="F131:F194" si="43">IFERROR(IF(E131,VLOOKUP(A131,matriz,97,FALSE),""),"")</f>
        <v/>
      </c>
      <c r="G131" s="29" t="str">
        <f t="shared" ref="G131:G194" si="44">IFERROR(IF(E131,VLOOKUP(A131,matriz,IF(C131="NO",99,101),FALSE),""),"")</f>
        <v/>
      </c>
      <c r="H131" s="21" t="str">
        <f t="shared" ca="1" si="30"/>
        <v/>
      </c>
      <c r="I131" s="18" t="str">
        <f t="shared" si="31"/>
        <v/>
      </c>
      <c r="J131" s="18" t="str">
        <f>""</f>
        <v/>
      </c>
      <c r="K131" s="18" t="str">
        <f t="shared" si="32"/>
        <v/>
      </c>
      <c r="L131" s="18" t="str">
        <f t="shared" si="33"/>
        <v/>
      </c>
      <c r="M131" s="18" t="str">
        <f t="shared" si="34"/>
        <v/>
      </c>
      <c r="N131" s="18" t="str">
        <f t="shared" si="35"/>
        <v/>
      </c>
      <c r="O131" s="18" t="str">
        <f t="shared" si="36"/>
        <v/>
      </c>
      <c r="P131" s="18" t="str">
        <f t="shared" si="37"/>
        <v/>
      </c>
      <c r="Q131" s="18" t="str">
        <f t="shared" si="38"/>
        <v/>
      </c>
      <c r="R131" s="122" t="str">
        <f t="shared" ref="R131:R194" si="45">IFERROR(IF(E131,CONCATENATE(TEXT(VLOOKUP(A131,matriz,IF(C131="NO",67,82),FALSE),"YYYY"),VLOOKUP(A131,matriz,IF(C131="NO",66,81),FALSE)),""),"")</f>
        <v/>
      </c>
      <c r="S131" s="18" t="str">
        <f t="shared" si="39"/>
        <v/>
      </c>
      <c r="T131" s="26" t="str">
        <f t="shared" ref="T131:T194" si="46">IFERROR(IF(E131,CONCATENATE(TEXT(VLOOKUP(A131,matriz,IF(C131="NO",64,79),FALSE),"YYYY"),VLOOKUP(A131,matriz,IF(C131="NO",63,78),FALSE)),""),"")</f>
        <v/>
      </c>
      <c r="U131" s="18" t="str">
        <f t="shared" si="40"/>
        <v/>
      </c>
      <c r="V131" s="18" t="str">
        <f t="shared" si="41"/>
        <v/>
      </c>
      <c r="W131" s="18" t="str">
        <f>IFERROR(CONCATENATE("PAGO N° ",B131," DEL CONTRATO CPS ",V131," ENTRE ",TEXT(VLOOKUP(A131,matriz,IF(generador!B131=1,16,IF(generador!B131=2,19,IF(generador!B131=3,22,IF(generador!B131=4,25,IF(generador!B131=5,28,IF(generador!B131=6,31,IF(generador!B131=7,34,IF(generador!B131=8,37,IF(generador!B131=9,40,IF(generador!B131=10,43,IF(generador!B131=11,46,IF(generador!B131=12,49,IF(generador!B131=13,52,IF(generador!B131=14,55,IF(generador!B131=15,58))))))))))))))),FALSE),"dd/mm/yyyy")," Y ",TEXT(VLOOKUP(A131,matriz,IF(generador!B131=1,17,IF(generador!B131=2,20,IF(generador!B131=3,23,IF(generador!B131=4,26,IF(generador!B131=5,29,IF(generador!B131=6,32,IF(generador!B131=7,35,IF(generador!B131=8,38,IF(generador!B131=9,41,IF(generador!B131=10,44,IF(generador!B131=11,47,IF(generador!B131=12,50,IF(generador!B131=13,53,IF(generador!B131=14,56,IF(generador!B131=15,59))))))))))))))),FALSE),"dd/mm/yyyy")),"")</f>
        <v/>
      </c>
    </row>
    <row r="132" spans="1:23" x14ac:dyDescent="0.3">
      <c r="A132" s="15"/>
      <c r="B132" s="14"/>
      <c r="C132" s="6"/>
      <c r="D132" s="26" t="str">
        <f t="shared" si="42"/>
        <v/>
      </c>
      <c r="E132" s="19" t="str">
        <f>IFERROR(IF(A132&lt;&gt;"",VLOOKUP(A132,matriz,IF(generador!B132=1,15,IF(generador!B132=2,18,IF(generador!B132=3,21,IF(generador!B132=4,24,IF(generador!B132=5,27,IF(generador!B132=6,30,IF(generador!B132=7,33,IF(generador!B132=8,36,IF(generador!B132=9,39,IF(generador!B132=10,42,IF(generador!B132=11,45,IF(generador!B132=12,48,IF(generador!B132=13,51,IF(generador!B132=14,54,IF(generador!B132=15,57))))))))))))))),FALSE),""),"")</f>
        <v/>
      </c>
      <c r="F132" s="20" t="str">
        <f t="shared" si="43"/>
        <v/>
      </c>
      <c r="G132" s="29" t="str">
        <f t="shared" si="44"/>
        <v/>
      </c>
      <c r="H132" s="21" t="str">
        <f t="shared" ref="H132:H195" ca="1" si="47">IFERROR(IF(C132&lt;&gt;"",TODAY(),""),"")</f>
        <v/>
      </c>
      <c r="I132" s="18" t="str">
        <f t="shared" ref="I132:I195" si="48">IFERROR(IF(D132&lt;&gt;"",I131+1,""),1)</f>
        <v/>
      </c>
      <c r="J132" s="18" t="str">
        <f>""</f>
        <v/>
      </c>
      <c r="K132" s="18" t="str">
        <f t="shared" ref="K132:K195" si="49">IFERROR(IF(E132,0,""),"")</f>
        <v/>
      </c>
      <c r="L132" s="18" t="str">
        <f t="shared" ref="L132:L195" si="50">IFERROR(IF(E132,0,""),"")</f>
        <v/>
      </c>
      <c r="M132" s="18" t="str">
        <f t="shared" ref="M132:M195" si="51">IFERROR(IF(E132,0,""),"")</f>
        <v/>
      </c>
      <c r="N132" s="18" t="str">
        <f t="shared" ref="N132:N195" si="52">IFERROR(IF(E132,0,""),"")</f>
        <v/>
      </c>
      <c r="O132" s="18" t="str">
        <f t="shared" ref="O132:O195" si="53">IFERROR(IF(E132,"01",""),"")</f>
        <v/>
      </c>
      <c r="P132" s="18" t="str">
        <f t="shared" ref="P132:P195" si="54">IFERROR(IF(K132&lt;&gt;"",P131+1,""),1)</f>
        <v/>
      </c>
      <c r="Q132" s="18" t="str">
        <f t="shared" ref="Q132:Q195" si="55">IFERROR(IF(E132,0,""),"")</f>
        <v/>
      </c>
      <c r="R132" s="122" t="str">
        <f t="shared" si="45"/>
        <v/>
      </c>
      <c r="S132" s="18" t="str">
        <f t="shared" ref="S132:S195" si="56">IFERROR(IF(D132&lt;&gt;"",S131+1,""),1)</f>
        <v/>
      </c>
      <c r="T132" s="26" t="str">
        <f t="shared" si="46"/>
        <v/>
      </c>
      <c r="U132" s="18" t="str">
        <f t="shared" ref="U132:U195" si="57">IFERROR(IF(E132,0,""),"")</f>
        <v/>
      </c>
      <c r="V132" s="18" t="str">
        <f t="shared" ref="V132:V195" si="58">IFERROR(IF(E132,A132,""),"")</f>
        <v/>
      </c>
      <c r="W132" s="18" t="str">
        <f>IFERROR(CONCATENATE("PAGO N° ",B132," DEL CONTRATO CPS ",V132," ENTRE ",TEXT(VLOOKUP(A132,matriz,IF(generador!B132=1,16,IF(generador!B132=2,19,IF(generador!B132=3,22,IF(generador!B132=4,25,IF(generador!B132=5,28,IF(generador!B132=6,31,IF(generador!B132=7,34,IF(generador!B132=8,37,IF(generador!B132=9,40,IF(generador!B132=10,43,IF(generador!B132=11,46,IF(generador!B132=12,49,IF(generador!B132=13,52,IF(generador!B132=14,55,IF(generador!B132=15,58))))))))))))))),FALSE),"dd/mm/yyyy")," Y ",TEXT(VLOOKUP(A132,matriz,IF(generador!B132=1,17,IF(generador!B132=2,20,IF(generador!B132=3,23,IF(generador!B132=4,26,IF(generador!B132=5,29,IF(generador!B132=6,32,IF(generador!B132=7,35,IF(generador!B132=8,38,IF(generador!B132=9,41,IF(generador!B132=10,44,IF(generador!B132=11,47,IF(generador!B132=12,50,IF(generador!B132=13,53,IF(generador!B132=14,56,IF(generador!B132=15,59))))))))))))))),FALSE),"dd/mm/yyyy")),"")</f>
        <v/>
      </c>
    </row>
    <row r="133" spans="1:23" x14ac:dyDescent="0.3">
      <c r="A133" s="15"/>
      <c r="B133" s="14"/>
      <c r="C133" s="6"/>
      <c r="D133" s="26" t="str">
        <f t="shared" si="42"/>
        <v/>
      </c>
      <c r="E133" s="19" t="str">
        <f>IFERROR(IF(A133&lt;&gt;"",VLOOKUP(A133,matriz,IF(generador!B133=1,15,IF(generador!B133=2,18,IF(generador!B133=3,21,IF(generador!B133=4,24,IF(generador!B133=5,27,IF(generador!B133=6,30,IF(generador!B133=7,33,IF(generador!B133=8,36,IF(generador!B133=9,39,IF(generador!B133=10,42,IF(generador!B133=11,45,IF(generador!B133=12,48,IF(generador!B133=13,51,IF(generador!B133=14,54,IF(generador!B133=15,57))))))))))))))),FALSE),""),"")</f>
        <v/>
      </c>
      <c r="F133" s="20" t="str">
        <f t="shared" si="43"/>
        <v/>
      </c>
      <c r="G133" s="29" t="str">
        <f t="shared" si="44"/>
        <v/>
      </c>
      <c r="H133" s="21" t="str">
        <f t="shared" ca="1" si="47"/>
        <v/>
      </c>
      <c r="I133" s="18" t="str">
        <f t="shared" si="48"/>
        <v/>
      </c>
      <c r="J133" s="18" t="str">
        <f>""</f>
        <v/>
      </c>
      <c r="K133" s="18" t="str">
        <f t="shared" si="49"/>
        <v/>
      </c>
      <c r="L133" s="18" t="str">
        <f t="shared" si="50"/>
        <v/>
      </c>
      <c r="M133" s="18" t="str">
        <f t="shared" si="51"/>
        <v/>
      </c>
      <c r="N133" s="18" t="str">
        <f t="shared" si="52"/>
        <v/>
      </c>
      <c r="O133" s="18" t="str">
        <f t="shared" si="53"/>
        <v/>
      </c>
      <c r="P133" s="18" t="str">
        <f t="shared" si="54"/>
        <v/>
      </c>
      <c r="Q133" s="18" t="str">
        <f t="shared" si="55"/>
        <v/>
      </c>
      <c r="R133" s="122" t="str">
        <f t="shared" si="45"/>
        <v/>
      </c>
      <c r="S133" s="18" t="str">
        <f t="shared" si="56"/>
        <v/>
      </c>
      <c r="T133" s="26" t="str">
        <f t="shared" si="46"/>
        <v/>
      </c>
      <c r="U133" s="18" t="str">
        <f t="shared" si="57"/>
        <v/>
      </c>
      <c r="V133" s="18" t="str">
        <f t="shared" si="58"/>
        <v/>
      </c>
      <c r="W133" s="18" t="str">
        <f>IFERROR(CONCATENATE("PAGO N° ",B133," DEL CONTRATO CPS ",V133," ENTRE ",TEXT(VLOOKUP(A133,matriz,IF(generador!B133=1,16,IF(generador!B133=2,19,IF(generador!B133=3,22,IF(generador!B133=4,25,IF(generador!B133=5,28,IF(generador!B133=6,31,IF(generador!B133=7,34,IF(generador!B133=8,37,IF(generador!B133=9,40,IF(generador!B133=10,43,IF(generador!B133=11,46,IF(generador!B133=12,49,IF(generador!B133=13,52,IF(generador!B133=14,55,IF(generador!B133=15,58))))))))))))))),FALSE),"dd/mm/yyyy")," Y ",TEXT(VLOOKUP(A133,matriz,IF(generador!B133=1,17,IF(generador!B133=2,20,IF(generador!B133=3,23,IF(generador!B133=4,26,IF(generador!B133=5,29,IF(generador!B133=6,32,IF(generador!B133=7,35,IF(generador!B133=8,38,IF(generador!B133=9,41,IF(generador!B133=10,44,IF(generador!B133=11,47,IF(generador!B133=12,50,IF(generador!B133=13,53,IF(generador!B133=14,56,IF(generador!B133=15,59))))))))))))))),FALSE),"dd/mm/yyyy")),"")</f>
        <v/>
      </c>
    </row>
    <row r="134" spans="1:23" x14ac:dyDescent="0.3">
      <c r="A134" s="15"/>
      <c r="B134" s="14"/>
      <c r="C134" s="6"/>
      <c r="D134" s="26" t="str">
        <f t="shared" si="42"/>
        <v/>
      </c>
      <c r="E134" s="19" t="str">
        <f>IFERROR(IF(A134&lt;&gt;"",VLOOKUP(A134,matriz,IF(generador!B134=1,15,IF(generador!B134=2,18,IF(generador!B134=3,21,IF(generador!B134=4,24,IF(generador!B134=5,27,IF(generador!B134=6,30,IF(generador!B134=7,33,IF(generador!B134=8,36,IF(generador!B134=9,39,IF(generador!B134=10,42,IF(generador!B134=11,45,IF(generador!B134=12,48,IF(generador!B134=13,51,IF(generador!B134=14,54,IF(generador!B134=15,57))))))))))))))),FALSE),""),"")</f>
        <v/>
      </c>
      <c r="F134" s="20" t="str">
        <f t="shared" si="43"/>
        <v/>
      </c>
      <c r="G134" s="29" t="str">
        <f t="shared" si="44"/>
        <v/>
      </c>
      <c r="H134" s="21" t="str">
        <f t="shared" ca="1" si="47"/>
        <v/>
      </c>
      <c r="I134" s="18" t="str">
        <f t="shared" si="48"/>
        <v/>
      </c>
      <c r="J134" s="18" t="str">
        <f>""</f>
        <v/>
      </c>
      <c r="K134" s="18" t="str">
        <f t="shared" si="49"/>
        <v/>
      </c>
      <c r="L134" s="18" t="str">
        <f t="shared" si="50"/>
        <v/>
      </c>
      <c r="M134" s="18" t="str">
        <f t="shared" si="51"/>
        <v/>
      </c>
      <c r="N134" s="18" t="str">
        <f t="shared" si="52"/>
        <v/>
      </c>
      <c r="O134" s="18" t="str">
        <f t="shared" si="53"/>
        <v/>
      </c>
      <c r="P134" s="18" t="str">
        <f t="shared" si="54"/>
        <v/>
      </c>
      <c r="Q134" s="18" t="str">
        <f t="shared" si="55"/>
        <v/>
      </c>
      <c r="R134" s="122" t="str">
        <f t="shared" si="45"/>
        <v/>
      </c>
      <c r="S134" s="18" t="str">
        <f t="shared" si="56"/>
        <v/>
      </c>
      <c r="T134" s="26" t="str">
        <f t="shared" si="46"/>
        <v/>
      </c>
      <c r="U134" s="18" t="str">
        <f t="shared" si="57"/>
        <v/>
      </c>
      <c r="V134" s="18" t="str">
        <f t="shared" si="58"/>
        <v/>
      </c>
      <c r="W134" s="18" t="str">
        <f>IFERROR(CONCATENATE("PAGO N° ",B134," DEL CONTRATO CPS ",V134," ENTRE ",TEXT(VLOOKUP(A134,matriz,IF(generador!B134=1,16,IF(generador!B134=2,19,IF(generador!B134=3,22,IF(generador!B134=4,25,IF(generador!B134=5,28,IF(generador!B134=6,31,IF(generador!B134=7,34,IF(generador!B134=8,37,IF(generador!B134=9,40,IF(generador!B134=10,43,IF(generador!B134=11,46,IF(generador!B134=12,49,IF(generador!B134=13,52,IF(generador!B134=14,55,IF(generador!B134=15,58))))))))))))))),FALSE),"dd/mm/yyyy")," Y ",TEXT(VLOOKUP(A134,matriz,IF(generador!B134=1,17,IF(generador!B134=2,20,IF(generador!B134=3,23,IF(generador!B134=4,26,IF(generador!B134=5,29,IF(generador!B134=6,32,IF(generador!B134=7,35,IF(generador!B134=8,38,IF(generador!B134=9,41,IF(generador!B134=10,44,IF(generador!B134=11,47,IF(generador!B134=12,50,IF(generador!B134=13,53,IF(generador!B134=14,56,IF(generador!B134=15,59))))))))))))))),FALSE),"dd/mm/yyyy")),"")</f>
        <v/>
      </c>
    </row>
    <row r="135" spans="1:23" x14ac:dyDescent="0.3">
      <c r="A135" s="15"/>
      <c r="B135" s="14"/>
      <c r="C135" s="6"/>
      <c r="D135" s="26" t="str">
        <f t="shared" si="42"/>
        <v/>
      </c>
      <c r="E135" s="19" t="str">
        <f>IFERROR(IF(A135&lt;&gt;"",VLOOKUP(A135,matriz,IF(generador!B135=1,15,IF(generador!B135=2,18,IF(generador!B135=3,21,IF(generador!B135=4,24,IF(generador!B135=5,27,IF(generador!B135=6,30,IF(generador!B135=7,33,IF(generador!B135=8,36,IF(generador!B135=9,39,IF(generador!B135=10,42,IF(generador!B135=11,45,IF(generador!B135=12,48,IF(generador!B135=13,51,IF(generador!B135=14,54,IF(generador!B135=15,57))))))))))))))),FALSE),""),"")</f>
        <v/>
      </c>
      <c r="F135" s="20" t="str">
        <f t="shared" si="43"/>
        <v/>
      </c>
      <c r="G135" s="29" t="str">
        <f t="shared" si="44"/>
        <v/>
      </c>
      <c r="H135" s="21" t="str">
        <f t="shared" ca="1" si="47"/>
        <v/>
      </c>
      <c r="I135" s="18" t="str">
        <f t="shared" si="48"/>
        <v/>
      </c>
      <c r="J135" s="18" t="str">
        <f>""</f>
        <v/>
      </c>
      <c r="K135" s="18" t="str">
        <f t="shared" si="49"/>
        <v/>
      </c>
      <c r="L135" s="18" t="str">
        <f t="shared" si="50"/>
        <v/>
      </c>
      <c r="M135" s="18" t="str">
        <f t="shared" si="51"/>
        <v/>
      </c>
      <c r="N135" s="18" t="str">
        <f t="shared" si="52"/>
        <v/>
      </c>
      <c r="O135" s="18" t="str">
        <f t="shared" si="53"/>
        <v/>
      </c>
      <c r="P135" s="18" t="str">
        <f t="shared" si="54"/>
        <v/>
      </c>
      <c r="Q135" s="18" t="str">
        <f t="shared" si="55"/>
        <v/>
      </c>
      <c r="R135" s="122" t="str">
        <f t="shared" si="45"/>
        <v/>
      </c>
      <c r="S135" s="18" t="str">
        <f t="shared" si="56"/>
        <v/>
      </c>
      <c r="T135" s="26" t="str">
        <f t="shared" si="46"/>
        <v/>
      </c>
      <c r="U135" s="18" t="str">
        <f t="shared" si="57"/>
        <v/>
      </c>
      <c r="V135" s="18" t="str">
        <f t="shared" si="58"/>
        <v/>
      </c>
      <c r="W135" s="18" t="str">
        <f>IFERROR(CONCATENATE("PAGO N° ",B135," DEL CONTRATO CPS ",V135," ENTRE ",TEXT(VLOOKUP(A135,matriz,IF(generador!B135=1,16,IF(generador!B135=2,19,IF(generador!B135=3,22,IF(generador!B135=4,25,IF(generador!B135=5,28,IF(generador!B135=6,31,IF(generador!B135=7,34,IF(generador!B135=8,37,IF(generador!B135=9,40,IF(generador!B135=10,43,IF(generador!B135=11,46,IF(generador!B135=12,49,IF(generador!B135=13,52,IF(generador!B135=14,55,IF(generador!B135=15,58))))))))))))))),FALSE),"dd/mm/yyyy")," Y ",TEXT(VLOOKUP(A135,matriz,IF(generador!B135=1,17,IF(generador!B135=2,20,IF(generador!B135=3,23,IF(generador!B135=4,26,IF(generador!B135=5,29,IF(generador!B135=6,32,IF(generador!B135=7,35,IF(generador!B135=8,38,IF(generador!B135=9,41,IF(generador!B135=10,44,IF(generador!B135=11,47,IF(generador!B135=12,50,IF(generador!B135=13,53,IF(generador!B135=14,56,IF(generador!B135=15,59))))))))))))))),FALSE),"dd/mm/yyyy")),"")</f>
        <v/>
      </c>
    </row>
    <row r="136" spans="1:23" x14ac:dyDescent="0.3">
      <c r="A136" s="15"/>
      <c r="B136" s="14"/>
      <c r="C136" s="6"/>
      <c r="D136" s="26" t="str">
        <f t="shared" si="42"/>
        <v/>
      </c>
      <c r="E136" s="19" t="str">
        <f>IFERROR(IF(A136&lt;&gt;"",VLOOKUP(A136,matriz,IF(generador!B136=1,15,IF(generador!B136=2,18,IF(generador!B136=3,21,IF(generador!B136=4,24,IF(generador!B136=5,27,IF(generador!B136=6,30,IF(generador!B136=7,33,IF(generador!B136=8,36,IF(generador!B136=9,39,IF(generador!B136=10,42,IF(generador!B136=11,45,IF(generador!B136=12,48,IF(generador!B136=13,51,IF(generador!B136=14,54,IF(generador!B136=15,57))))))))))))))),FALSE),""),"")</f>
        <v/>
      </c>
      <c r="F136" s="20" t="str">
        <f t="shared" si="43"/>
        <v/>
      </c>
      <c r="G136" s="29" t="str">
        <f t="shared" si="44"/>
        <v/>
      </c>
      <c r="H136" s="21" t="str">
        <f t="shared" ca="1" si="47"/>
        <v/>
      </c>
      <c r="I136" s="18" t="str">
        <f t="shared" si="48"/>
        <v/>
      </c>
      <c r="J136" s="18" t="str">
        <f>""</f>
        <v/>
      </c>
      <c r="K136" s="18" t="str">
        <f t="shared" si="49"/>
        <v/>
      </c>
      <c r="L136" s="18" t="str">
        <f t="shared" si="50"/>
        <v/>
      </c>
      <c r="M136" s="18" t="str">
        <f t="shared" si="51"/>
        <v/>
      </c>
      <c r="N136" s="18" t="str">
        <f t="shared" si="52"/>
        <v/>
      </c>
      <c r="O136" s="18" t="str">
        <f t="shared" si="53"/>
        <v/>
      </c>
      <c r="P136" s="18" t="str">
        <f t="shared" si="54"/>
        <v/>
      </c>
      <c r="Q136" s="18" t="str">
        <f t="shared" si="55"/>
        <v/>
      </c>
      <c r="R136" s="122" t="str">
        <f t="shared" si="45"/>
        <v/>
      </c>
      <c r="S136" s="18" t="str">
        <f t="shared" si="56"/>
        <v/>
      </c>
      <c r="T136" s="26" t="str">
        <f t="shared" si="46"/>
        <v/>
      </c>
      <c r="U136" s="18" t="str">
        <f t="shared" si="57"/>
        <v/>
      </c>
      <c r="V136" s="18" t="str">
        <f t="shared" si="58"/>
        <v/>
      </c>
      <c r="W136" s="18" t="str">
        <f>IFERROR(CONCATENATE("PAGO N° ",B136," DEL CONTRATO CPS ",V136," ENTRE ",TEXT(VLOOKUP(A136,matriz,IF(generador!B136=1,16,IF(generador!B136=2,19,IF(generador!B136=3,22,IF(generador!B136=4,25,IF(generador!B136=5,28,IF(generador!B136=6,31,IF(generador!B136=7,34,IF(generador!B136=8,37,IF(generador!B136=9,40,IF(generador!B136=10,43,IF(generador!B136=11,46,IF(generador!B136=12,49,IF(generador!B136=13,52,IF(generador!B136=14,55,IF(generador!B136=15,58))))))))))))))),FALSE),"dd/mm/yyyy")," Y ",TEXT(VLOOKUP(A136,matriz,IF(generador!B136=1,17,IF(generador!B136=2,20,IF(generador!B136=3,23,IF(generador!B136=4,26,IF(generador!B136=5,29,IF(generador!B136=6,32,IF(generador!B136=7,35,IF(generador!B136=8,38,IF(generador!B136=9,41,IF(generador!B136=10,44,IF(generador!B136=11,47,IF(generador!B136=12,50,IF(generador!B136=13,53,IF(generador!B136=14,56,IF(generador!B136=15,59))))))))))))))),FALSE),"dd/mm/yyyy")),"")</f>
        <v/>
      </c>
    </row>
    <row r="137" spans="1:23" x14ac:dyDescent="0.3">
      <c r="A137" s="15"/>
      <c r="B137" s="14"/>
      <c r="C137" s="6"/>
      <c r="D137" s="26" t="str">
        <f t="shared" si="42"/>
        <v/>
      </c>
      <c r="E137" s="19" t="str">
        <f>IFERROR(IF(A137&lt;&gt;"",VLOOKUP(A137,matriz,IF(generador!B137=1,15,IF(generador!B137=2,18,IF(generador!B137=3,21,IF(generador!B137=4,24,IF(generador!B137=5,27,IF(generador!B137=6,30,IF(generador!B137=7,33,IF(generador!B137=8,36,IF(generador!B137=9,39,IF(generador!B137=10,42,IF(generador!B137=11,45,IF(generador!B137=12,48,IF(generador!B137=13,51,IF(generador!B137=14,54,IF(generador!B137=15,57))))))))))))))),FALSE),""),"")</f>
        <v/>
      </c>
      <c r="F137" s="20" t="str">
        <f t="shared" si="43"/>
        <v/>
      </c>
      <c r="G137" s="29" t="str">
        <f t="shared" si="44"/>
        <v/>
      </c>
      <c r="H137" s="21" t="str">
        <f t="shared" ca="1" si="47"/>
        <v/>
      </c>
      <c r="I137" s="18" t="str">
        <f t="shared" si="48"/>
        <v/>
      </c>
      <c r="J137" s="18" t="str">
        <f>""</f>
        <v/>
      </c>
      <c r="K137" s="18" t="str">
        <f t="shared" si="49"/>
        <v/>
      </c>
      <c r="L137" s="18" t="str">
        <f t="shared" si="50"/>
        <v/>
      </c>
      <c r="M137" s="18" t="str">
        <f t="shared" si="51"/>
        <v/>
      </c>
      <c r="N137" s="18" t="str">
        <f t="shared" si="52"/>
        <v/>
      </c>
      <c r="O137" s="18" t="str">
        <f t="shared" si="53"/>
        <v/>
      </c>
      <c r="P137" s="18" t="str">
        <f t="shared" si="54"/>
        <v/>
      </c>
      <c r="Q137" s="18" t="str">
        <f t="shared" si="55"/>
        <v/>
      </c>
      <c r="R137" s="122" t="str">
        <f t="shared" si="45"/>
        <v/>
      </c>
      <c r="S137" s="18" t="str">
        <f t="shared" si="56"/>
        <v/>
      </c>
      <c r="T137" s="26" t="str">
        <f t="shared" si="46"/>
        <v/>
      </c>
      <c r="U137" s="18" t="str">
        <f t="shared" si="57"/>
        <v/>
      </c>
      <c r="V137" s="18" t="str">
        <f t="shared" si="58"/>
        <v/>
      </c>
      <c r="W137" s="18" t="str">
        <f>IFERROR(CONCATENATE("PAGO N° ",B137," DEL CONTRATO CPS ",V137," ENTRE ",TEXT(VLOOKUP(A137,matriz,IF(generador!B137=1,16,IF(generador!B137=2,19,IF(generador!B137=3,22,IF(generador!B137=4,25,IF(generador!B137=5,28,IF(generador!B137=6,31,IF(generador!B137=7,34,IF(generador!B137=8,37,IF(generador!B137=9,40,IF(generador!B137=10,43,IF(generador!B137=11,46,IF(generador!B137=12,49,IF(generador!B137=13,52,IF(generador!B137=14,55,IF(generador!B137=15,58))))))))))))))),FALSE),"dd/mm/yyyy")," Y ",TEXT(VLOOKUP(A137,matriz,IF(generador!B137=1,17,IF(generador!B137=2,20,IF(generador!B137=3,23,IF(generador!B137=4,26,IF(generador!B137=5,29,IF(generador!B137=6,32,IF(generador!B137=7,35,IF(generador!B137=8,38,IF(generador!B137=9,41,IF(generador!B137=10,44,IF(generador!B137=11,47,IF(generador!B137=12,50,IF(generador!B137=13,53,IF(generador!B137=14,56,IF(generador!B137=15,59))))))))))))))),FALSE),"dd/mm/yyyy")),"")</f>
        <v/>
      </c>
    </row>
    <row r="138" spans="1:23" x14ac:dyDescent="0.3">
      <c r="A138" s="15"/>
      <c r="B138" s="14"/>
      <c r="C138" s="6"/>
      <c r="D138" s="26" t="str">
        <f t="shared" si="42"/>
        <v/>
      </c>
      <c r="E138" s="19" t="str">
        <f>IFERROR(IF(A138&lt;&gt;"",VLOOKUP(A138,matriz,IF(generador!B138=1,15,IF(generador!B138=2,18,IF(generador!B138=3,21,IF(generador!B138=4,24,IF(generador!B138=5,27,IF(generador!B138=6,30,IF(generador!B138=7,33,IF(generador!B138=8,36,IF(generador!B138=9,39,IF(generador!B138=10,42,IF(generador!B138=11,45,IF(generador!B138=12,48,IF(generador!B138=13,51,IF(generador!B138=14,54,IF(generador!B138=15,57))))))))))))))),FALSE),""),"")</f>
        <v/>
      </c>
      <c r="F138" s="20" t="str">
        <f t="shared" si="43"/>
        <v/>
      </c>
      <c r="G138" s="29" t="str">
        <f t="shared" si="44"/>
        <v/>
      </c>
      <c r="H138" s="21" t="str">
        <f t="shared" ca="1" si="47"/>
        <v/>
      </c>
      <c r="I138" s="18" t="str">
        <f t="shared" si="48"/>
        <v/>
      </c>
      <c r="J138" s="18" t="str">
        <f>""</f>
        <v/>
      </c>
      <c r="K138" s="18" t="str">
        <f t="shared" si="49"/>
        <v/>
      </c>
      <c r="L138" s="18" t="str">
        <f t="shared" si="50"/>
        <v/>
      </c>
      <c r="M138" s="18" t="str">
        <f t="shared" si="51"/>
        <v/>
      </c>
      <c r="N138" s="18" t="str">
        <f t="shared" si="52"/>
        <v/>
      </c>
      <c r="O138" s="18" t="str">
        <f t="shared" si="53"/>
        <v/>
      </c>
      <c r="P138" s="18" t="str">
        <f t="shared" si="54"/>
        <v/>
      </c>
      <c r="Q138" s="18" t="str">
        <f t="shared" si="55"/>
        <v/>
      </c>
      <c r="R138" s="122" t="str">
        <f t="shared" si="45"/>
        <v/>
      </c>
      <c r="S138" s="18" t="str">
        <f t="shared" si="56"/>
        <v/>
      </c>
      <c r="T138" s="26" t="str">
        <f t="shared" si="46"/>
        <v/>
      </c>
      <c r="U138" s="18" t="str">
        <f t="shared" si="57"/>
        <v/>
      </c>
      <c r="V138" s="18" t="str">
        <f t="shared" si="58"/>
        <v/>
      </c>
      <c r="W138" s="18" t="str">
        <f>IFERROR(CONCATENATE("PAGO N° ",B138," DEL CONTRATO CPS ",V138," ENTRE ",TEXT(VLOOKUP(A138,matriz,IF(generador!B138=1,16,IF(generador!B138=2,19,IF(generador!B138=3,22,IF(generador!B138=4,25,IF(generador!B138=5,28,IF(generador!B138=6,31,IF(generador!B138=7,34,IF(generador!B138=8,37,IF(generador!B138=9,40,IF(generador!B138=10,43,IF(generador!B138=11,46,IF(generador!B138=12,49,IF(generador!B138=13,52,IF(generador!B138=14,55,IF(generador!B138=15,58))))))))))))))),FALSE),"dd/mm/yyyy")," Y ",TEXT(VLOOKUP(A138,matriz,IF(generador!B138=1,17,IF(generador!B138=2,20,IF(generador!B138=3,23,IF(generador!B138=4,26,IF(generador!B138=5,29,IF(generador!B138=6,32,IF(generador!B138=7,35,IF(generador!B138=8,38,IF(generador!B138=9,41,IF(generador!B138=10,44,IF(generador!B138=11,47,IF(generador!B138=12,50,IF(generador!B138=13,53,IF(generador!B138=14,56,IF(generador!B138=15,59))))))))))))))),FALSE),"dd/mm/yyyy")),"")</f>
        <v/>
      </c>
    </row>
    <row r="139" spans="1:23" x14ac:dyDescent="0.3">
      <c r="A139" s="15"/>
      <c r="B139" s="14"/>
      <c r="C139" s="6"/>
      <c r="D139" s="26" t="str">
        <f t="shared" si="42"/>
        <v/>
      </c>
      <c r="E139" s="19" t="str">
        <f>IFERROR(IF(A139&lt;&gt;"",VLOOKUP(A139,matriz,IF(generador!B139=1,15,IF(generador!B139=2,18,IF(generador!B139=3,21,IF(generador!B139=4,24,IF(generador!B139=5,27,IF(generador!B139=6,30,IF(generador!B139=7,33,IF(generador!B139=8,36,IF(generador!B139=9,39,IF(generador!B139=10,42,IF(generador!B139=11,45,IF(generador!B139=12,48,IF(generador!B139=13,51,IF(generador!B139=14,54,IF(generador!B139=15,57))))))))))))))),FALSE),""),"")</f>
        <v/>
      </c>
      <c r="F139" s="20" t="str">
        <f t="shared" si="43"/>
        <v/>
      </c>
      <c r="G139" s="29" t="str">
        <f t="shared" si="44"/>
        <v/>
      </c>
      <c r="H139" s="21" t="str">
        <f t="shared" ca="1" si="47"/>
        <v/>
      </c>
      <c r="I139" s="18" t="str">
        <f t="shared" si="48"/>
        <v/>
      </c>
      <c r="J139" s="18" t="str">
        <f>""</f>
        <v/>
      </c>
      <c r="K139" s="18" t="str">
        <f t="shared" si="49"/>
        <v/>
      </c>
      <c r="L139" s="18" t="str">
        <f t="shared" si="50"/>
        <v/>
      </c>
      <c r="M139" s="18" t="str">
        <f t="shared" si="51"/>
        <v/>
      </c>
      <c r="N139" s="18" t="str">
        <f t="shared" si="52"/>
        <v/>
      </c>
      <c r="O139" s="18" t="str">
        <f t="shared" si="53"/>
        <v/>
      </c>
      <c r="P139" s="18" t="str">
        <f t="shared" si="54"/>
        <v/>
      </c>
      <c r="Q139" s="18" t="str">
        <f t="shared" si="55"/>
        <v/>
      </c>
      <c r="R139" s="122" t="str">
        <f t="shared" si="45"/>
        <v/>
      </c>
      <c r="S139" s="18" t="str">
        <f t="shared" si="56"/>
        <v/>
      </c>
      <c r="T139" s="26" t="str">
        <f t="shared" si="46"/>
        <v/>
      </c>
      <c r="U139" s="18" t="str">
        <f t="shared" si="57"/>
        <v/>
      </c>
      <c r="V139" s="18" t="str">
        <f t="shared" si="58"/>
        <v/>
      </c>
      <c r="W139" s="18" t="str">
        <f>IFERROR(CONCATENATE("PAGO N° ",B139," DEL CONTRATO CPS ",V139," ENTRE ",TEXT(VLOOKUP(A139,matriz,IF(generador!B139=1,16,IF(generador!B139=2,19,IF(generador!B139=3,22,IF(generador!B139=4,25,IF(generador!B139=5,28,IF(generador!B139=6,31,IF(generador!B139=7,34,IF(generador!B139=8,37,IF(generador!B139=9,40,IF(generador!B139=10,43,IF(generador!B139=11,46,IF(generador!B139=12,49,IF(generador!B139=13,52,IF(generador!B139=14,55,IF(generador!B139=15,58))))))))))))))),FALSE),"dd/mm/yyyy")," Y ",TEXT(VLOOKUP(A139,matriz,IF(generador!B139=1,17,IF(generador!B139=2,20,IF(generador!B139=3,23,IF(generador!B139=4,26,IF(generador!B139=5,29,IF(generador!B139=6,32,IF(generador!B139=7,35,IF(generador!B139=8,38,IF(generador!B139=9,41,IF(generador!B139=10,44,IF(generador!B139=11,47,IF(generador!B139=12,50,IF(generador!B139=13,53,IF(generador!B139=14,56,IF(generador!B139=15,59))))))))))))))),FALSE),"dd/mm/yyyy")),"")</f>
        <v/>
      </c>
    </row>
    <row r="140" spans="1:23" x14ac:dyDescent="0.3">
      <c r="A140" s="15"/>
      <c r="B140" s="14"/>
      <c r="C140" s="6"/>
      <c r="D140" s="26" t="str">
        <f t="shared" si="42"/>
        <v/>
      </c>
      <c r="E140" s="19" t="str">
        <f>IFERROR(IF(A140&lt;&gt;"",VLOOKUP(A140,matriz,IF(generador!B140=1,15,IF(generador!B140=2,18,IF(generador!B140=3,21,IF(generador!B140=4,24,IF(generador!B140=5,27,IF(generador!B140=6,30,IF(generador!B140=7,33,IF(generador!B140=8,36,IF(generador!B140=9,39,IF(generador!B140=10,42,IF(generador!B140=11,45,IF(generador!B140=12,48,IF(generador!B140=13,51,IF(generador!B140=14,54,IF(generador!B140=15,57))))))))))))))),FALSE),""),"")</f>
        <v/>
      </c>
      <c r="F140" s="20" t="str">
        <f t="shared" si="43"/>
        <v/>
      </c>
      <c r="G140" s="29" t="str">
        <f t="shared" si="44"/>
        <v/>
      </c>
      <c r="H140" s="21" t="str">
        <f t="shared" ca="1" si="47"/>
        <v/>
      </c>
      <c r="I140" s="18" t="str">
        <f t="shared" si="48"/>
        <v/>
      </c>
      <c r="J140" s="18" t="str">
        <f>""</f>
        <v/>
      </c>
      <c r="K140" s="18" t="str">
        <f t="shared" si="49"/>
        <v/>
      </c>
      <c r="L140" s="18" t="str">
        <f t="shared" si="50"/>
        <v/>
      </c>
      <c r="M140" s="18" t="str">
        <f t="shared" si="51"/>
        <v/>
      </c>
      <c r="N140" s="18" t="str">
        <f t="shared" si="52"/>
        <v/>
      </c>
      <c r="O140" s="18" t="str">
        <f t="shared" si="53"/>
        <v/>
      </c>
      <c r="P140" s="18" t="str">
        <f t="shared" si="54"/>
        <v/>
      </c>
      <c r="Q140" s="18" t="str">
        <f t="shared" si="55"/>
        <v/>
      </c>
      <c r="R140" s="122" t="str">
        <f t="shared" si="45"/>
        <v/>
      </c>
      <c r="S140" s="18" t="str">
        <f t="shared" si="56"/>
        <v/>
      </c>
      <c r="T140" s="26" t="str">
        <f t="shared" si="46"/>
        <v/>
      </c>
      <c r="U140" s="18" t="str">
        <f t="shared" si="57"/>
        <v/>
      </c>
      <c r="V140" s="18" t="str">
        <f t="shared" si="58"/>
        <v/>
      </c>
      <c r="W140" s="18" t="str">
        <f>IFERROR(CONCATENATE("PAGO N° ",B140," DEL CONTRATO CPS ",V140," ENTRE ",TEXT(VLOOKUP(A140,matriz,IF(generador!B140=1,16,IF(generador!B140=2,19,IF(generador!B140=3,22,IF(generador!B140=4,25,IF(generador!B140=5,28,IF(generador!B140=6,31,IF(generador!B140=7,34,IF(generador!B140=8,37,IF(generador!B140=9,40,IF(generador!B140=10,43,IF(generador!B140=11,46,IF(generador!B140=12,49,IF(generador!B140=13,52,IF(generador!B140=14,55,IF(generador!B140=15,58))))))))))))))),FALSE),"dd/mm/yyyy")," Y ",TEXT(VLOOKUP(A140,matriz,IF(generador!B140=1,17,IF(generador!B140=2,20,IF(generador!B140=3,23,IF(generador!B140=4,26,IF(generador!B140=5,29,IF(generador!B140=6,32,IF(generador!B140=7,35,IF(generador!B140=8,38,IF(generador!B140=9,41,IF(generador!B140=10,44,IF(generador!B140=11,47,IF(generador!B140=12,50,IF(generador!B140=13,53,IF(generador!B140=14,56,IF(generador!B140=15,59))))))))))))))),FALSE),"dd/mm/yyyy")),"")</f>
        <v/>
      </c>
    </row>
    <row r="141" spans="1:23" x14ac:dyDescent="0.3">
      <c r="A141" s="15"/>
      <c r="B141" s="14"/>
      <c r="C141" s="6"/>
      <c r="D141" s="26" t="str">
        <f t="shared" si="42"/>
        <v/>
      </c>
      <c r="E141" s="19" t="str">
        <f>IFERROR(IF(A141&lt;&gt;"",VLOOKUP(A141,matriz,IF(generador!B141=1,15,IF(generador!B141=2,18,IF(generador!B141=3,21,IF(generador!B141=4,24,IF(generador!B141=5,27,IF(generador!B141=6,30,IF(generador!B141=7,33,IF(generador!B141=8,36,IF(generador!B141=9,39,IF(generador!B141=10,42,IF(generador!B141=11,45,IF(generador!B141=12,48,IF(generador!B141=13,51,IF(generador!B141=14,54,IF(generador!B141=15,57))))))))))))))),FALSE),""),"")</f>
        <v/>
      </c>
      <c r="F141" s="20" t="str">
        <f t="shared" si="43"/>
        <v/>
      </c>
      <c r="G141" s="29" t="str">
        <f t="shared" si="44"/>
        <v/>
      </c>
      <c r="H141" s="21" t="str">
        <f t="shared" ca="1" si="47"/>
        <v/>
      </c>
      <c r="I141" s="18" t="str">
        <f t="shared" si="48"/>
        <v/>
      </c>
      <c r="J141" s="18" t="str">
        <f>""</f>
        <v/>
      </c>
      <c r="K141" s="18" t="str">
        <f t="shared" si="49"/>
        <v/>
      </c>
      <c r="L141" s="18" t="str">
        <f t="shared" si="50"/>
        <v/>
      </c>
      <c r="M141" s="18" t="str">
        <f t="shared" si="51"/>
        <v/>
      </c>
      <c r="N141" s="18" t="str">
        <f t="shared" si="52"/>
        <v/>
      </c>
      <c r="O141" s="18" t="str">
        <f t="shared" si="53"/>
        <v/>
      </c>
      <c r="P141" s="18" t="str">
        <f t="shared" si="54"/>
        <v/>
      </c>
      <c r="Q141" s="18" t="str">
        <f t="shared" si="55"/>
        <v/>
      </c>
      <c r="R141" s="122" t="str">
        <f t="shared" si="45"/>
        <v/>
      </c>
      <c r="S141" s="18" t="str">
        <f t="shared" si="56"/>
        <v/>
      </c>
      <c r="T141" s="26" t="str">
        <f t="shared" si="46"/>
        <v/>
      </c>
      <c r="U141" s="18" t="str">
        <f t="shared" si="57"/>
        <v/>
      </c>
      <c r="V141" s="18" t="str">
        <f t="shared" si="58"/>
        <v/>
      </c>
      <c r="W141" s="18" t="str">
        <f>IFERROR(CONCATENATE("PAGO N° ",B141," DEL CONTRATO CPS ",V141," ENTRE ",TEXT(VLOOKUP(A141,matriz,IF(generador!B141=1,16,IF(generador!B141=2,19,IF(generador!B141=3,22,IF(generador!B141=4,25,IF(generador!B141=5,28,IF(generador!B141=6,31,IF(generador!B141=7,34,IF(generador!B141=8,37,IF(generador!B141=9,40,IF(generador!B141=10,43,IF(generador!B141=11,46,IF(generador!B141=12,49,IF(generador!B141=13,52,IF(generador!B141=14,55,IF(generador!B141=15,58))))))))))))))),FALSE),"dd/mm/yyyy")," Y ",TEXT(VLOOKUP(A141,matriz,IF(generador!B141=1,17,IF(generador!B141=2,20,IF(generador!B141=3,23,IF(generador!B141=4,26,IF(generador!B141=5,29,IF(generador!B141=6,32,IF(generador!B141=7,35,IF(generador!B141=8,38,IF(generador!B141=9,41,IF(generador!B141=10,44,IF(generador!B141=11,47,IF(generador!B141=12,50,IF(generador!B141=13,53,IF(generador!B141=14,56,IF(generador!B141=15,59))))))))))))))),FALSE),"dd/mm/yyyy")),"")</f>
        <v/>
      </c>
    </row>
    <row r="142" spans="1:23" x14ac:dyDescent="0.3">
      <c r="A142" s="15"/>
      <c r="B142" s="14"/>
      <c r="C142" s="6"/>
      <c r="D142" s="26" t="str">
        <f t="shared" si="42"/>
        <v/>
      </c>
      <c r="E142" s="19" t="str">
        <f>IFERROR(IF(A142&lt;&gt;"",VLOOKUP(A142,matriz,IF(generador!B142=1,15,IF(generador!B142=2,18,IF(generador!B142=3,21,IF(generador!B142=4,24,IF(generador!B142=5,27,IF(generador!B142=6,30,IF(generador!B142=7,33,IF(generador!B142=8,36,IF(generador!B142=9,39,IF(generador!B142=10,42,IF(generador!B142=11,45,IF(generador!B142=12,48,IF(generador!B142=13,51,IF(generador!B142=14,54,IF(generador!B142=15,57))))))))))))))),FALSE),""),"")</f>
        <v/>
      </c>
      <c r="F142" s="20" t="str">
        <f t="shared" si="43"/>
        <v/>
      </c>
      <c r="G142" s="29" t="str">
        <f t="shared" si="44"/>
        <v/>
      </c>
      <c r="H142" s="21" t="str">
        <f t="shared" ca="1" si="47"/>
        <v/>
      </c>
      <c r="I142" s="18" t="str">
        <f t="shared" si="48"/>
        <v/>
      </c>
      <c r="J142" s="18" t="str">
        <f>""</f>
        <v/>
      </c>
      <c r="K142" s="18" t="str">
        <f t="shared" si="49"/>
        <v/>
      </c>
      <c r="L142" s="18" t="str">
        <f t="shared" si="50"/>
        <v/>
      </c>
      <c r="M142" s="18" t="str">
        <f t="shared" si="51"/>
        <v/>
      </c>
      <c r="N142" s="18" t="str">
        <f t="shared" si="52"/>
        <v/>
      </c>
      <c r="O142" s="18" t="str">
        <f t="shared" si="53"/>
        <v/>
      </c>
      <c r="P142" s="18" t="str">
        <f t="shared" si="54"/>
        <v/>
      </c>
      <c r="Q142" s="18" t="str">
        <f t="shared" si="55"/>
        <v/>
      </c>
      <c r="R142" s="122" t="str">
        <f t="shared" si="45"/>
        <v/>
      </c>
      <c r="S142" s="18" t="str">
        <f t="shared" si="56"/>
        <v/>
      </c>
      <c r="T142" s="26" t="str">
        <f t="shared" si="46"/>
        <v/>
      </c>
      <c r="U142" s="18" t="str">
        <f t="shared" si="57"/>
        <v/>
      </c>
      <c r="V142" s="18" t="str">
        <f t="shared" si="58"/>
        <v/>
      </c>
      <c r="W142" s="18" t="str">
        <f>IFERROR(CONCATENATE("PAGO N° ",B142," DEL CONTRATO CPS ",V142," ENTRE ",TEXT(VLOOKUP(A142,matriz,IF(generador!B142=1,16,IF(generador!B142=2,19,IF(generador!B142=3,22,IF(generador!B142=4,25,IF(generador!B142=5,28,IF(generador!B142=6,31,IF(generador!B142=7,34,IF(generador!B142=8,37,IF(generador!B142=9,40,IF(generador!B142=10,43,IF(generador!B142=11,46,IF(generador!B142=12,49,IF(generador!B142=13,52,IF(generador!B142=14,55,IF(generador!B142=15,58))))))))))))))),FALSE),"dd/mm/yyyy")," Y ",TEXT(VLOOKUP(A142,matriz,IF(generador!B142=1,17,IF(generador!B142=2,20,IF(generador!B142=3,23,IF(generador!B142=4,26,IF(generador!B142=5,29,IF(generador!B142=6,32,IF(generador!B142=7,35,IF(generador!B142=8,38,IF(generador!B142=9,41,IF(generador!B142=10,44,IF(generador!B142=11,47,IF(generador!B142=12,50,IF(generador!B142=13,53,IF(generador!B142=14,56,IF(generador!B142=15,59))))))))))))))),FALSE),"dd/mm/yyyy")),"")</f>
        <v/>
      </c>
    </row>
    <row r="143" spans="1:23" x14ac:dyDescent="0.3">
      <c r="A143" s="15"/>
      <c r="B143" s="14"/>
      <c r="C143" s="6"/>
      <c r="D143" s="26" t="str">
        <f t="shared" si="42"/>
        <v/>
      </c>
      <c r="E143" s="19" t="str">
        <f>IFERROR(IF(A143&lt;&gt;"",VLOOKUP(A143,matriz,IF(generador!B143=1,15,IF(generador!B143=2,18,IF(generador!B143=3,21,IF(generador!B143=4,24,IF(generador!B143=5,27,IF(generador!B143=6,30,IF(generador!B143=7,33,IF(generador!B143=8,36,IF(generador!B143=9,39,IF(generador!B143=10,42,IF(generador!B143=11,45,IF(generador!B143=12,48,IF(generador!B143=13,51,IF(generador!B143=14,54,IF(generador!B143=15,57))))))))))))))),FALSE),""),"")</f>
        <v/>
      </c>
      <c r="F143" s="20" t="str">
        <f t="shared" si="43"/>
        <v/>
      </c>
      <c r="G143" s="29" t="str">
        <f t="shared" si="44"/>
        <v/>
      </c>
      <c r="H143" s="21" t="str">
        <f t="shared" ca="1" si="47"/>
        <v/>
      </c>
      <c r="I143" s="18" t="str">
        <f t="shared" si="48"/>
        <v/>
      </c>
      <c r="J143" s="18" t="str">
        <f>""</f>
        <v/>
      </c>
      <c r="K143" s="18" t="str">
        <f t="shared" si="49"/>
        <v/>
      </c>
      <c r="L143" s="18" t="str">
        <f t="shared" si="50"/>
        <v/>
      </c>
      <c r="M143" s="18" t="str">
        <f t="shared" si="51"/>
        <v/>
      </c>
      <c r="N143" s="18" t="str">
        <f t="shared" si="52"/>
        <v/>
      </c>
      <c r="O143" s="18" t="str">
        <f t="shared" si="53"/>
        <v/>
      </c>
      <c r="P143" s="18" t="str">
        <f t="shared" si="54"/>
        <v/>
      </c>
      <c r="Q143" s="18" t="str">
        <f t="shared" si="55"/>
        <v/>
      </c>
      <c r="R143" s="122" t="str">
        <f t="shared" si="45"/>
        <v/>
      </c>
      <c r="S143" s="18" t="str">
        <f t="shared" si="56"/>
        <v/>
      </c>
      <c r="T143" s="26" t="str">
        <f t="shared" si="46"/>
        <v/>
      </c>
      <c r="U143" s="18" t="str">
        <f t="shared" si="57"/>
        <v/>
      </c>
      <c r="V143" s="18" t="str">
        <f t="shared" si="58"/>
        <v/>
      </c>
      <c r="W143" s="18" t="str">
        <f>IFERROR(CONCATENATE("PAGO N° ",B143," DEL CONTRATO CPS ",V143," ENTRE ",TEXT(VLOOKUP(A143,matriz,IF(generador!B143=1,16,IF(generador!B143=2,19,IF(generador!B143=3,22,IF(generador!B143=4,25,IF(generador!B143=5,28,IF(generador!B143=6,31,IF(generador!B143=7,34,IF(generador!B143=8,37,IF(generador!B143=9,40,IF(generador!B143=10,43,IF(generador!B143=11,46,IF(generador!B143=12,49,IF(generador!B143=13,52,IF(generador!B143=14,55,IF(generador!B143=15,58))))))))))))))),FALSE),"dd/mm/yyyy")," Y ",TEXT(VLOOKUP(A143,matriz,IF(generador!B143=1,17,IF(generador!B143=2,20,IF(generador!B143=3,23,IF(generador!B143=4,26,IF(generador!B143=5,29,IF(generador!B143=6,32,IF(generador!B143=7,35,IF(generador!B143=8,38,IF(generador!B143=9,41,IF(generador!B143=10,44,IF(generador!B143=11,47,IF(generador!B143=12,50,IF(generador!B143=13,53,IF(generador!B143=14,56,IF(generador!B143=15,59))))))))))))))),FALSE),"dd/mm/yyyy")),"")</f>
        <v/>
      </c>
    </row>
    <row r="144" spans="1:23" x14ac:dyDescent="0.3">
      <c r="A144" s="15"/>
      <c r="B144" s="14"/>
      <c r="C144" s="6"/>
      <c r="D144" s="26" t="str">
        <f t="shared" si="42"/>
        <v/>
      </c>
      <c r="E144" s="19" t="str">
        <f>IFERROR(IF(A144&lt;&gt;"",VLOOKUP(A144,matriz,IF(generador!B144=1,15,IF(generador!B144=2,18,IF(generador!B144=3,21,IF(generador!B144=4,24,IF(generador!B144=5,27,IF(generador!B144=6,30,IF(generador!B144=7,33,IF(generador!B144=8,36,IF(generador!B144=9,39,IF(generador!B144=10,42,IF(generador!B144=11,45,IF(generador!B144=12,48,IF(generador!B144=13,51,IF(generador!B144=14,54,IF(generador!B144=15,57))))))))))))))),FALSE),""),"")</f>
        <v/>
      </c>
      <c r="F144" s="20" t="str">
        <f t="shared" si="43"/>
        <v/>
      </c>
      <c r="G144" s="29" t="str">
        <f t="shared" si="44"/>
        <v/>
      </c>
      <c r="H144" s="21" t="str">
        <f t="shared" ca="1" si="47"/>
        <v/>
      </c>
      <c r="I144" s="18" t="str">
        <f t="shared" si="48"/>
        <v/>
      </c>
      <c r="J144" s="18" t="str">
        <f>""</f>
        <v/>
      </c>
      <c r="K144" s="18" t="str">
        <f t="shared" si="49"/>
        <v/>
      </c>
      <c r="L144" s="18" t="str">
        <f t="shared" si="50"/>
        <v/>
      </c>
      <c r="M144" s="18" t="str">
        <f t="shared" si="51"/>
        <v/>
      </c>
      <c r="N144" s="18" t="str">
        <f t="shared" si="52"/>
        <v/>
      </c>
      <c r="O144" s="18" t="str">
        <f t="shared" si="53"/>
        <v/>
      </c>
      <c r="P144" s="18" t="str">
        <f t="shared" si="54"/>
        <v/>
      </c>
      <c r="Q144" s="18" t="str">
        <f t="shared" si="55"/>
        <v/>
      </c>
      <c r="R144" s="122" t="str">
        <f t="shared" si="45"/>
        <v/>
      </c>
      <c r="S144" s="18" t="str">
        <f t="shared" si="56"/>
        <v/>
      </c>
      <c r="T144" s="26" t="str">
        <f t="shared" si="46"/>
        <v/>
      </c>
      <c r="U144" s="18" t="str">
        <f t="shared" si="57"/>
        <v/>
      </c>
      <c r="V144" s="18" t="str">
        <f t="shared" si="58"/>
        <v/>
      </c>
      <c r="W144" s="18" t="str">
        <f>IFERROR(CONCATENATE("PAGO N° ",B144," DEL CONTRATO CPS ",V144," ENTRE ",TEXT(VLOOKUP(A144,matriz,IF(generador!B144=1,16,IF(generador!B144=2,19,IF(generador!B144=3,22,IF(generador!B144=4,25,IF(generador!B144=5,28,IF(generador!B144=6,31,IF(generador!B144=7,34,IF(generador!B144=8,37,IF(generador!B144=9,40,IF(generador!B144=10,43,IF(generador!B144=11,46,IF(generador!B144=12,49,IF(generador!B144=13,52,IF(generador!B144=14,55,IF(generador!B144=15,58))))))))))))))),FALSE),"dd/mm/yyyy")," Y ",TEXT(VLOOKUP(A144,matriz,IF(generador!B144=1,17,IF(generador!B144=2,20,IF(generador!B144=3,23,IF(generador!B144=4,26,IF(generador!B144=5,29,IF(generador!B144=6,32,IF(generador!B144=7,35,IF(generador!B144=8,38,IF(generador!B144=9,41,IF(generador!B144=10,44,IF(generador!B144=11,47,IF(generador!B144=12,50,IF(generador!B144=13,53,IF(generador!B144=14,56,IF(generador!B144=15,59))))))))))))))),FALSE),"dd/mm/yyyy")),"")</f>
        <v/>
      </c>
    </row>
    <row r="145" spans="1:23" x14ac:dyDescent="0.3">
      <c r="A145" s="15"/>
      <c r="B145" s="14"/>
      <c r="C145" s="6"/>
      <c r="D145" s="26" t="str">
        <f t="shared" si="42"/>
        <v/>
      </c>
      <c r="E145" s="19" t="str">
        <f>IFERROR(IF(A145&lt;&gt;"",VLOOKUP(A145,matriz,IF(generador!B145=1,15,IF(generador!B145=2,18,IF(generador!B145=3,21,IF(generador!B145=4,24,IF(generador!B145=5,27,IF(generador!B145=6,30,IF(generador!B145=7,33,IF(generador!B145=8,36,IF(generador!B145=9,39,IF(generador!B145=10,42,IF(generador!B145=11,45,IF(generador!B145=12,48,IF(generador!B145=13,51,IF(generador!B145=14,54,IF(generador!B145=15,57))))))))))))))),FALSE),""),"")</f>
        <v/>
      </c>
      <c r="F145" s="20" t="str">
        <f t="shared" si="43"/>
        <v/>
      </c>
      <c r="G145" s="29" t="str">
        <f t="shared" si="44"/>
        <v/>
      </c>
      <c r="H145" s="21" t="str">
        <f t="shared" ca="1" si="47"/>
        <v/>
      </c>
      <c r="I145" s="18" t="str">
        <f t="shared" si="48"/>
        <v/>
      </c>
      <c r="J145" s="18" t="str">
        <f>""</f>
        <v/>
      </c>
      <c r="K145" s="18" t="str">
        <f t="shared" si="49"/>
        <v/>
      </c>
      <c r="L145" s="18" t="str">
        <f t="shared" si="50"/>
        <v/>
      </c>
      <c r="M145" s="18" t="str">
        <f t="shared" si="51"/>
        <v/>
      </c>
      <c r="N145" s="18" t="str">
        <f t="shared" si="52"/>
        <v/>
      </c>
      <c r="O145" s="18" t="str">
        <f t="shared" si="53"/>
        <v/>
      </c>
      <c r="P145" s="18" t="str">
        <f t="shared" si="54"/>
        <v/>
      </c>
      <c r="Q145" s="18" t="str">
        <f t="shared" si="55"/>
        <v/>
      </c>
      <c r="R145" s="122" t="str">
        <f t="shared" si="45"/>
        <v/>
      </c>
      <c r="S145" s="18" t="str">
        <f t="shared" si="56"/>
        <v/>
      </c>
      <c r="T145" s="26" t="str">
        <f t="shared" si="46"/>
        <v/>
      </c>
      <c r="U145" s="18" t="str">
        <f t="shared" si="57"/>
        <v/>
      </c>
      <c r="V145" s="18" t="str">
        <f t="shared" si="58"/>
        <v/>
      </c>
      <c r="W145" s="18" t="str">
        <f>IFERROR(CONCATENATE("PAGO N° ",B145," DEL CONTRATO CPS ",V145," ENTRE ",TEXT(VLOOKUP(A145,matriz,IF(generador!B145=1,16,IF(generador!B145=2,19,IF(generador!B145=3,22,IF(generador!B145=4,25,IF(generador!B145=5,28,IF(generador!B145=6,31,IF(generador!B145=7,34,IF(generador!B145=8,37,IF(generador!B145=9,40,IF(generador!B145=10,43,IF(generador!B145=11,46,IF(generador!B145=12,49,IF(generador!B145=13,52,IF(generador!B145=14,55,IF(generador!B145=15,58))))))))))))))),FALSE),"dd/mm/yyyy")," Y ",TEXT(VLOOKUP(A145,matriz,IF(generador!B145=1,17,IF(generador!B145=2,20,IF(generador!B145=3,23,IF(generador!B145=4,26,IF(generador!B145=5,29,IF(generador!B145=6,32,IF(generador!B145=7,35,IF(generador!B145=8,38,IF(generador!B145=9,41,IF(generador!B145=10,44,IF(generador!B145=11,47,IF(generador!B145=12,50,IF(generador!B145=13,53,IF(generador!B145=14,56,IF(generador!B145=15,59))))))))))))))),FALSE),"dd/mm/yyyy")),"")</f>
        <v/>
      </c>
    </row>
    <row r="146" spans="1:23" x14ac:dyDescent="0.3">
      <c r="A146" s="15"/>
      <c r="B146" s="14"/>
      <c r="C146" s="6"/>
      <c r="D146" s="26" t="str">
        <f t="shared" si="42"/>
        <v/>
      </c>
      <c r="E146" s="19" t="str">
        <f>IFERROR(IF(A146&lt;&gt;"",VLOOKUP(A146,matriz,IF(generador!B146=1,15,IF(generador!B146=2,18,IF(generador!B146=3,21,IF(generador!B146=4,24,IF(generador!B146=5,27,IF(generador!B146=6,30,IF(generador!B146=7,33,IF(generador!B146=8,36,IF(generador!B146=9,39,IF(generador!B146=10,42,IF(generador!B146=11,45,IF(generador!B146=12,48,IF(generador!B146=13,51,IF(generador!B146=14,54,IF(generador!B146=15,57))))))))))))))),FALSE),""),"")</f>
        <v/>
      </c>
      <c r="F146" s="20" t="str">
        <f t="shared" si="43"/>
        <v/>
      </c>
      <c r="G146" s="29" t="str">
        <f t="shared" si="44"/>
        <v/>
      </c>
      <c r="H146" s="21" t="str">
        <f t="shared" ca="1" si="47"/>
        <v/>
      </c>
      <c r="I146" s="18" t="str">
        <f t="shared" si="48"/>
        <v/>
      </c>
      <c r="J146" s="18" t="str">
        <f>""</f>
        <v/>
      </c>
      <c r="K146" s="18" t="str">
        <f t="shared" si="49"/>
        <v/>
      </c>
      <c r="L146" s="18" t="str">
        <f t="shared" si="50"/>
        <v/>
      </c>
      <c r="M146" s="18" t="str">
        <f t="shared" si="51"/>
        <v/>
      </c>
      <c r="N146" s="18" t="str">
        <f t="shared" si="52"/>
        <v/>
      </c>
      <c r="O146" s="18" t="str">
        <f t="shared" si="53"/>
        <v/>
      </c>
      <c r="P146" s="18" t="str">
        <f t="shared" si="54"/>
        <v/>
      </c>
      <c r="Q146" s="18" t="str">
        <f t="shared" si="55"/>
        <v/>
      </c>
      <c r="R146" s="122" t="str">
        <f t="shared" si="45"/>
        <v/>
      </c>
      <c r="S146" s="18" t="str">
        <f t="shared" si="56"/>
        <v/>
      </c>
      <c r="T146" s="26" t="str">
        <f t="shared" si="46"/>
        <v/>
      </c>
      <c r="U146" s="18" t="str">
        <f t="shared" si="57"/>
        <v/>
      </c>
      <c r="V146" s="18" t="str">
        <f t="shared" si="58"/>
        <v/>
      </c>
      <c r="W146" s="18" t="str">
        <f>IFERROR(CONCATENATE("PAGO N° ",B146," DEL CONTRATO CPS ",V146," ENTRE ",TEXT(VLOOKUP(A146,matriz,IF(generador!B146=1,16,IF(generador!B146=2,19,IF(generador!B146=3,22,IF(generador!B146=4,25,IF(generador!B146=5,28,IF(generador!B146=6,31,IF(generador!B146=7,34,IF(generador!B146=8,37,IF(generador!B146=9,40,IF(generador!B146=10,43,IF(generador!B146=11,46,IF(generador!B146=12,49,IF(generador!B146=13,52,IF(generador!B146=14,55,IF(generador!B146=15,58))))))))))))))),FALSE),"dd/mm/yyyy")," Y ",TEXT(VLOOKUP(A146,matriz,IF(generador!B146=1,17,IF(generador!B146=2,20,IF(generador!B146=3,23,IF(generador!B146=4,26,IF(generador!B146=5,29,IF(generador!B146=6,32,IF(generador!B146=7,35,IF(generador!B146=8,38,IF(generador!B146=9,41,IF(generador!B146=10,44,IF(generador!B146=11,47,IF(generador!B146=12,50,IF(generador!B146=13,53,IF(generador!B146=14,56,IF(generador!B146=15,59))))))))))))))),FALSE),"dd/mm/yyyy")),"")</f>
        <v/>
      </c>
    </row>
    <row r="147" spans="1:23" x14ac:dyDescent="0.3">
      <c r="A147" s="15"/>
      <c r="B147" s="14"/>
      <c r="C147" s="6"/>
      <c r="D147" s="26" t="str">
        <f t="shared" si="42"/>
        <v/>
      </c>
      <c r="E147" s="19" t="str">
        <f>IFERROR(IF(A147&lt;&gt;"",VLOOKUP(A147,matriz,IF(generador!B147=1,15,IF(generador!B147=2,18,IF(generador!B147=3,21,IF(generador!B147=4,24,IF(generador!B147=5,27,IF(generador!B147=6,30,IF(generador!B147=7,33,IF(generador!B147=8,36,IF(generador!B147=9,39,IF(generador!B147=10,42,IF(generador!B147=11,45,IF(generador!B147=12,48,IF(generador!B147=13,51,IF(generador!B147=14,54,IF(generador!B147=15,57))))))))))))))),FALSE),""),"")</f>
        <v/>
      </c>
      <c r="F147" s="20" t="str">
        <f t="shared" si="43"/>
        <v/>
      </c>
      <c r="G147" s="29" t="str">
        <f t="shared" si="44"/>
        <v/>
      </c>
      <c r="H147" s="21" t="str">
        <f t="shared" ca="1" si="47"/>
        <v/>
      </c>
      <c r="I147" s="18" t="str">
        <f t="shared" si="48"/>
        <v/>
      </c>
      <c r="J147" s="18" t="str">
        <f>""</f>
        <v/>
      </c>
      <c r="K147" s="18" t="str">
        <f t="shared" si="49"/>
        <v/>
      </c>
      <c r="L147" s="18" t="str">
        <f t="shared" si="50"/>
        <v/>
      </c>
      <c r="M147" s="18" t="str">
        <f t="shared" si="51"/>
        <v/>
      </c>
      <c r="N147" s="18" t="str">
        <f t="shared" si="52"/>
        <v/>
      </c>
      <c r="O147" s="18" t="str">
        <f t="shared" si="53"/>
        <v/>
      </c>
      <c r="P147" s="18" t="str">
        <f t="shared" si="54"/>
        <v/>
      </c>
      <c r="Q147" s="18" t="str">
        <f t="shared" si="55"/>
        <v/>
      </c>
      <c r="R147" s="122" t="str">
        <f t="shared" si="45"/>
        <v/>
      </c>
      <c r="S147" s="18" t="str">
        <f t="shared" si="56"/>
        <v/>
      </c>
      <c r="T147" s="26" t="str">
        <f t="shared" si="46"/>
        <v/>
      </c>
      <c r="U147" s="18" t="str">
        <f t="shared" si="57"/>
        <v/>
      </c>
      <c r="V147" s="18" t="str">
        <f t="shared" si="58"/>
        <v/>
      </c>
      <c r="W147" s="18" t="str">
        <f>IFERROR(CONCATENATE("PAGO N° ",B147," DEL CONTRATO CPS ",V147," ENTRE ",TEXT(VLOOKUP(A147,matriz,IF(generador!B147=1,16,IF(generador!B147=2,19,IF(generador!B147=3,22,IF(generador!B147=4,25,IF(generador!B147=5,28,IF(generador!B147=6,31,IF(generador!B147=7,34,IF(generador!B147=8,37,IF(generador!B147=9,40,IF(generador!B147=10,43,IF(generador!B147=11,46,IF(generador!B147=12,49,IF(generador!B147=13,52,IF(generador!B147=14,55,IF(generador!B147=15,58))))))))))))))),FALSE),"dd/mm/yyyy")," Y ",TEXT(VLOOKUP(A147,matriz,IF(generador!B147=1,17,IF(generador!B147=2,20,IF(generador!B147=3,23,IF(generador!B147=4,26,IF(generador!B147=5,29,IF(generador!B147=6,32,IF(generador!B147=7,35,IF(generador!B147=8,38,IF(generador!B147=9,41,IF(generador!B147=10,44,IF(generador!B147=11,47,IF(generador!B147=12,50,IF(generador!B147=13,53,IF(generador!B147=14,56,IF(generador!B147=15,59))))))))))))))),FALSE),"dd/mm/yyyy")),"")</f>
        <v/>
      </c>
    </row>
    <row r="148" spans="1:23" x14ac:dyDescent="0.3">
      <c r="A148" s="15"/>
      <c r="B148" s="14"/>
      <c r="C148" s="6"/>
      <c r="D148" s="26" t="str">
        <f t="shared" si="42"/>
        <v/>
      </c>
      <c r="E148" s="19" t="str">
        <f>IFERROR(IF(A148&lt;&gt;"",VLOOKUP(A148,matriz,IF(generador!B148=1,15,IF(generador!B148=2,18,IF(generador!B148=3,21,IF(generador!B148=4,24,IF(generador!B148=5,27,IF(generador!B148=6,30,IF(generador!B148=7,33,IF(generador!B148=8,36,IF(generador!B148=9,39,IF(generador!B148=10,42,IF(generador!B148=11,45,IF(generador!B148=12,48,IF(generador!B148=13,51,IF(generador!B148=14,54,IF(generador!B148=15,57))))))))))))))),FALSE),""),"")</f>
        <v/>
      </c>
      <c r="F148" s="20" t="str">
        <f t="shared" si="43"/>
        <v/>
      </c>
      <c r="G148" s="29" t="str">
        <f t="shared" si="44"/>
        <v/>
      </c>
      <c r="H148" s="21" t="str">
        <f t="shared" ca="1" si="47"/>
        <v/>
      </c>
      <c r="I148" s="18" t="str">
        <f t="shared" si="48"/>
        <v/>
      </c>
      <c r="J148" s="18" t="str">
        <f>""</f>
        <v/>
      </c>
      <c r="K148" s="18" t="str">
        <f t="shared" si="49"/>
        <v/>
      </c>
      <c r="L148" s="18" t="str">
        <f t="shared" si="50"/>
        <v/>
      </c>
      <c r="M148" s="18" t="str">
        <f t="shared" si="51"/>
        <v/>
      </c>
      <c r="N148" s="18" t="str">
        <f t="shared" si="52"/>
        <v/>
      </c>
      <c r="O148" s="18" t="str">
        <f t="shared" si="53"/>
        <v/>
      </c>
      <c r="P148" s="18" t="str">
        <f t="shared" si="54"/>
        <v/>
      </c>
      <c r="Q148" s="18" t="str">
        <f t="shared" si="55"/>
        <v/>
      </c>
      <c r="R148" s="122" t="str">
        <f t="shared" si="45"/>
        <v/>
      </c>
      <c r="S148" s="18" t="str">
        <f t="shared" si="56"/>
        <v/>
      </c>
      <c r="T148" s="26" t="str">
        <f t="shared" si="46"/>
        <v/>
      </c>
      <c r="U148" s="18" t="str">
        <f t="shared" si="57"/>
        <v/>
      </c>
      <c r="V148" s="18" t="str">
        <f t="shared" si="58"/>
        <v/>
      </c>
      <c r="W148" s="18" t="str">
        <f>IFERROR(CONCATENATE("PAGO N° ",B148," DEL CONTRATO CPS ",V148," ENTRE ",TEXT(VLOOKUP(A148,matriz,IF(generador!B148=1,16,IF(generador!B148=2,19,IF(generador!B148=3,22,IF(generador!B148=4,25,IF(generador!B148=5,28,IF(generador!B148=6,31,IF(generador!B148=7,34,IF(generador!B148=8,37,IF(generador!B148=9,40,IF(generador!B148=10,43,IF(generador!B148=11,46,IF(generador!B148=12,49,IF(generador!B148=13,52,IF(generador!B148=14,55,IF(generador!B148=15,58))))))))))))))),FALSE),"dd/mm/yyyy")," Y ",TEXT(VLOOKUP(A148,matriz,IF(generador!B148=1,17,IF(generador!B148=2,20,IF(generador!B148=3,23,IF(generador!B148=4,26,IF(generador!B148=5,29,IF(generador!B148=6,32,IF(generador!B148=7,35,IF(generador!B148=8,38,IF(generador!B148=9,41,IF(generador!B148=10,44,IF(generador!B148=11,47,IF(generador!B148=12,50,IF(generador!B148=13,53,IF(generador!B148=14,56,IF(generador!B148=15,59))))))))))))))),FALSE),"dd/mm/yyyy")),"")</f>
        <v/>
      </c>
    </row>
    <row r="149" spans="1:23" x14ac:dyDescent="0.3">
      <c r="A149" s="15"/>
      <c r="B149" s="14"/>
      <c r="C149" s="6"/>
      <c r="D149" s="26" t="str">
        <f t="shared" si="42"/>
        <v/>
      </c>
      <c r="E149" s="19" t="str">
        <f>IFERROR(IF(A149&lt;&gt;"",VLOOKUP(A149,matriz,IF(generador!B149=1,15,IF(generador!B149=2,18,IF(generador!B149=3,21,IF(generador!B149=4,24,IF(generador!B149=5,27,IF(generador!B149=6,30,IF(generador!B149=7,33,IF(generador!B149=8,36,IF(generador!B149=9,39,IF(generador!B149=10,42,IF(generador!B149=11,45,IF(generador!B149=12,48,IF(generador!B149=13,51,IF(generador!B149=14,54,IF(generador!B149=15,57))))))))))))))),FALSE),""),"")</f>
        <v/>
      </c>
      <c r="F149" s="20" t="str">
        <f t="shared" si="43"/>
        <v/>
      </c>
      <c r="G149" s="29" t="str">
        <f t="shared" si="44"/>
        <v/>
      </c>
      <c r="H149" s="21" t="str">
        <f t="shared" ca="1" si="47"/>
        <v/>
      </c>
      <c r="I149" s="18" t="str">
        <f t="shared" si="48"/>
        <v/>
      </c>
      <c r="J149" s="18" t="str">
        <f>""</f>
        <v/>
      </c>
      <c r="K149" s="18" t="str">
        <f t="shared" si="49"/>
        <v/>
      </c>
      <c r="L149" s="18" t="str">
        <f t="shared" si="50"/>
        <v/>
      </c>
      <c r="M149" s="18" t="str">
        <f t="shared" si="51"/>
        <v/>
      </c>
      <c r="N149" s="18" t="str">
        <f t="shared" si="52"/>
        <v/>
      </c>
      <c r="O149" s="18" t="str">
        <f t="shared" si="53"/>
        <v/>
      </c>
      <c r="P149" s="18" t="str">
        <f t="shared" si="54"/>
        <v/>
      </c>
      <c r="Q149" s="18" t="str">
        <f t="shared" si="55"/>
        <v/>
      </c>
      <c r="R149" s="122" t="str">
        <f t="shared" si="45"/>
        <v/>
      </c>
      <c r="S149" s="18" t="str">
        <f t="shared" si="56"/>
        <v/>
      </c>
      <c r="T149" s="26" t="str">
        <f t="shared" si="46"/>
        <v/>
      </c>
      <c r="U149" s="18" t="str">
        <f t="shared" si="57"/>
        <v/>
      </c>
      <c r="V149" s="18" t="str">
        <f t="shared" si="58"/>
        <v/>
      </c>
      <c r="W149" s="18" t="str">
        <f>IFERROR(CONCATENATE("PAGO N° ",B149," DEL CONTRATO CPS ",V149," ENTRE ",TEXT(VLOOKUP(A149,matriz,IF(generador!B149=1,16,IF(generador!B149=2,19,IF(generador!B149=3,22,IF(generador!B149=4,25,IF(generador!B149=5,28,IF(generador!B149=6,31,IF(generador!B149=7,34,IF(generador!B149=8,37,IF(generador!B149=9,40,IF(generador!B149=10,43,IF(generador!B149=11,46,IF(generador!B149=12,49,IF(generador!B149=13,52,IF(generador!B149=14,55,IF(generador!B149=15,58))))))))))))))),FALSE),"dd/mm/yyyy")," Y ",TEXT(VLOOKUP(A149,matriz,IF(generador!B149=1,17,IF(generador!B149=2,20,IF(generador!B149=3,23,IF(generador!B149=4,26,IF(generador!B149=5,29,IF(generador!B149=6,32,IF(generador!B149=7,35,IF(generador!B149=8,38,IF(generador!B149=9,41,IF(generador!B149=10,44,IF(generador!B149=11,47,IF(generador!B149=12,50,IF(generador!B149=13,53,IF(generador!B149=14,56,IF(generador!B149=15,59))))))))))))))),FALSE),"dd/mm/yyyy")),"")</f>
        <v/>
      </c>
    </row>
    <row r="150" spans="1:23" x14ac:dyDescent="0.3">
      <c r="A150" s="15"/>
      <c r="B150" s="14"/>
      <c r="C150" s="6"/>
      <c r="D150" s="26" t="str">
        <f t="shared" si="42"/>
        <v/>
      </c>
      <c r="E150" s="19" t="str">
        <f>IFERROR(IF(A150&lt;&gt;"",VLOOKUP(A150,matriz,IF(generador!B150=1,15,IF(generador!B150=2,18,IF(generador!B150=3,21,IF(generador!B150=4,24,IF(generador!B150=5,27,IF(generador!B150=6,30,IF(generador!B150=7,33,IF(generador!B150=8,36,IF(generador!B150=9,39,IF(generador!B150=10,42,IF(generador!B150=11,45,IF(generador!B150=12,48,IF(generador!B150=13,51,IF(generador!B150=14,54,IF(generador!B150=15,57))))))))))))))),FALSE),""),"")</f>
        <v/>
      </c>
      <c r="F150" s="20" t="str">
        <f t="shared" si="43"/>
        <v/>
      </c>
      <c r="G150" s="29" t="str">
        <f t="shared" si="44"/>
        <v/>
      </c>
      <c r="H150" s="21" t="str">
        <f t="shared" ca="1" si="47"/>
        <v/>
      </c>
      <c r="I150" s="18" t="str">
        <f t="shared" si="48"/>
        <v/>
      </c>
      <c r="J150" s="18" t="str">
        <f>""</f>
        <v/>
      </c>
      <c r="K150" s="18" t="str">
        <f t="shared" si="49"/>
        <v/>
      </c>
      <c r="L150" s="18" t="str">
        <f t="shared" si="50"/>
        <v/>
      </c>
      <c r="M150" s="18" t="str">
        <f t="shared" si="51"/>
        <v/>
      </c>
      <c r="N150" s="18" t="str">
        <f t="shared" si="52"/>
        <v/>
      </c>
      <c r="O150" s="18" t="str">
        <f t="shared" si="53"/>
        <v/>
      </c>
      <c r="P150" s="18" t="str">
        <f t="shared" si="54"/>
        <v/>
      </c>
      <c r="Q150" s="18" t="str">
        <f t="shared" si="55"/>
        <v/>
      </c>
      <c r="R150" s="122" t="str">
        <f t="shared" si="45"/>
        <v/>
      </c>
      <c r="S150" s="18" t="str">
        <f t="shared" si="56"/>
        <v/>
      </c>
      <c r="T150" s="26" t="str">
        <f t="shared" si="46"/>
        <v/>
      </c>
      <c r="U150" s="18" t="str">
        <f t="shared" si="57"/>
        <v/>
      </c>
      <c r="V150" s="18" t="str">
        <f t="shared" si="58"/>
        <v/>
      </c>
      <c r="W150" s="18" t="str">
        <f>IFERROR(CONCATENATE("PAGO N° ",B150," DEL CONTRATO CPS ",V150," ENTRE ",TEXT(VLOOKUP(A150,matriz,IF(generador!B150=1,16,IF(generador!B150=2,19,IF(generador!B150=3,22,IF(generador!B150=4,25,IF(generador!B150=5,28,IF(generador!B150=6,31,IF(generador!B150=7,34,IF(generador!B150=8,37,IF(generador!B150=9,40,IF(generador!B150=10,43,IF(generador!B150=11,46,IF(generador!B150=12,49,IF(generador!B150=13,52,IF(generador!B150=14,55,IF(generador!B150=15,58))))))))))))))),FALSE),"dd/mm/yyyy")," Y ",TEXT(VLOOKUP(A150,matriz,IF(generador!B150=1,17,IF(generador!B150=2,20,IF(generador!B150=3,23,IF(generador!B150=4,26,IF(generador!B150=5,29,IF(generador!B150=6,32,IF(generador!B150=7,35,IF(generador!B150=8,38,IF(generador!B150=9,41,IF(generador!B150=10,44,IF(generador!B150=11,47,IF(generador!B150=12,50,IF(generador!B150=13,53,IF(generador!B150=14,56,IF(generador!B150=15,59))))))))))))))),FALSE),"dd/mm/yyyy")),"")</f>
        <v/>
      </c>
    </row>
    <row r="151" spans="1:23" x14ac:dyDescent="0.3">
      <c r="A151" s="15"/>
      <c r="B151" s="14"/>
      <c r="C151" s="6"/>
      <c r="D151" s="26" t="str">
        <f t="shared" si="42"/>
        <v/>
      </c>
      <c r="E151" s="19" t="str">
        <f>IFERROR(IF(A151&lt;&gt;"",VLOOKUP(A151,matriz,IF(generador!B151=1,15,IF(generador!B151=2,18,IF(generador!B151=3,21,IF(generador!B151=4,24,IF(generador!B151=5,27,IF(generador!B151=6,30,IF(generador!B151=7,33,IF(generador!B151=8,36,IF(generador!B151=9,39,IF(generador!B151=10,42,IF(generador!B151=11,45,IF(generador!B151=12,48,IF(generador!B151=13,51,IF(generador!B151=14,54,IF(generador!B151=15,57))))))))))))))),FALSE),""),"")</f>
        <v/>
      </c>
      <c r="F151" s="20" t="str">
        <f t="shared" si="43"/>
        <v/>
      </c>
      <c r="G151" s="29" t="str">
        <f t="shared" si="44"/>
        <v/>
      </c>
      <c r="H151" s="21" t="str">
        <f t="shared" ca="1" si="47"/>
        <v/>
      </c>
      <c r="I151" s="18" t="str">
        <f t="shared" si="48"/>
        <v/>
      </c>
      <c r="J151" s="18" t="str">
        <f>""</f>
        <v/>
      </c>
      <c r="K151" s="18" t="str">
        <f t="shared" si="49"/>
        <v/>
      </c>
      <c r="L151" s="18" t="str">
        <f t="shared" si="50"/>
        <v/>
      </c>
      <c r="M151" s="18" t="str">
        <f t="shared" si="51"/>
        <v/>
      </c>
      <c r="N151" s="18" t="str">
        <f t="shared" si="52"/>
        <v/>
      </c>
      <c r="O151" s="18" t="str">
        <f t="shared" si="53"/>
        <v/>
      </c>
      <c r="P151" s="18" t="str">
        <f t="shared" si="54"/>
        <v/>
      </c>
      <c r="Q151" s="18" t="str">
        <f t="shared" si="55"/>
        <v/>
      </c>
      <c r="R151" s="122" t="str">
        <f t="shared" si="45"/>
        <v/>
      </c>
      <c r="S151" s="18" t="str">
        <f t="shared" si="56"/>
        <v/>
      </c>
      <c r="T151" s="26" t="str">
        <f t="shared" si="46"/>
        <v/>
      </c>
      <c r="U151" s="18" t="str">
        <f t="shared" si="57"/>
        <v/>
      </c>
      <c r="V151" s="18" t="str">
        <f t="shared" si="58"/>
        <v/>
      </c>
      <c r="W151" s="18" t="str">
        <f>IFERROR(CONCATENATE("PAGO N° ",B151," DEL CONTRATO CPS ",V151," ENTRE ",TEXT(VLOOKUP(A151,matriz,IF(generador!B151=1,16,IF(generador!B151=2,19,IF(generador!B151=3,22,IF(generador!B151=4,25,IF(generador!B151=5,28,IF(generador!B151=6,31,IF(generador!B151=7,34,IF(generador!B151=8,37,IF(generador!B151=9,40,IF(generador!B151=10,43,IF(generador!B151=11,46,IF(generador!B151=12,49,IF(generador!B151=13,52,IF(generador!B151=14,55,IF(generador!B151=15,58))))))))))))))),FALSE),"dd/mm/yyyy")," Y ",TEXT(VLOOKUP(A151,matriz,IF(generador!B151=1,17,IF(generador!B151=2,20,IF(generador!B151=3,23,IF(generador!B151=4,26,IF(generador!B151=5,29,IF(generador!B151=6,32,IF(generador!B151=7,35,IF(generador!B151=8,38,IF(generador!B151=9,41,IF(generador!B151=10,44,IF(generador!B151=11,47,IF(generador!B151=12,50,IF(generador!B151=13,53,IF(generador!B151=14,56,IF(generador!B151=15,59))))))))))))))),FALSE),"dd/mm/yyyy")),"")</f>
        <v/>
      </c>
    </row>
    <row r="152" spans="1:23" x14ac:dyDescent="0.3">
      <c r="A152" s="15"/>
      <c r="B152" s="14"/>
      <c r="C152" s="6"/>
      <c r="D152" s="26" t="str">
        <f t="shared" si="42"/>
        <v/>
      </c>
      <c r="E152" s="19" t="str">
        <f>IFERROR(IF(A152&lt;&gt;"",VLOOKUP(A152,matriz,IF(generador!B152=1,15,IF(generador!B152=2,18,IF(generador!B152=3,21,IF(generador!B152=4,24,IF(generador!B152=5,27,IF(generador!B152=6,30,IF(generador!B152=7,33,IF(generador!B152=8,36,IF(generador!B152=9,39,IF(generador!B152=10,42,IF(generador!B152=11,45,IF(generador!B152=12,48,IF(generador!B152=13,51,IF(generador!B152=14,54,IF(generador!B152=15,57))))))))))))))),FALSE),""),"")</f>
        <v/>
      </c>
      <c r="F152" s="20" t="str">
        <f t="shared" si="43"/>
        <v/>
      </c>
      <c r="G152" s="29" t="str">
        <f t="shared" si="44"/>
        <v/>
      </c>
      <c r="H152" s="21" t="str">
        <f t="shared" ca="1" si="47"/>
        <v/>
      </c>
      <c r="I152" s="18" t="str">
        <f t="shared" si="48"/>
        <v/>
      </c>
      <c r="J152" s="18" t="str">
        <f>""</f>
        <v/>
      </c>
      <c r="K152" s="18" t="str">
        <f t="shared" si="49"/>
        <v/>
      </c>
      <c r="L152" s="18" t="str">
        <f t="shared" si="50"/>
        <v/>
      </c>
      <c r="M152" s="18" t="str">
        <f t="shared" si="51"/>
        <v/>
      </c>
      <c r="N152" s="18" t="str">
        <f t="shared" si="52"/>
        <v/>
      </c>
      <c r="O152" s="18" t="str">
        <f t="shared" si="53"/>
        <v/>
      </c>
      <c r="P152" s="18" t="str">
        <f t="shared" si="54"/>
        <v/>
      </c>
      <c r="Q152" s="18" t="str">
        <f t="shared" si="55"/>
        <v/>
      </c>
      <c r="R152" s="122" t="str">
        <f t="shared" si="45"/>
        <v/>
      </c>
      <c r="S152" s="18" t="str">
        <f t="shared" si="56"/>
        <v/>
      </c>
      <c r="T152" s="26" t="str">
        <f t="shared" si="46"/>
        <v/>
      </c>
      <c r="U152" s="18" t="str">
        <f t="shared" si="57"/>
        <v/>
      </c>
      <c r="V152" s="18" t="str">
        <f t="shared" si="58"/>
        <v/>
      </c>
      <c r="W152" s="18" t="str">
        <f>IFERROR(CONCATENATE("PAGO N° ",B152," DEL CONTRATO CPS ",V152," ENTRE ",TEXT(VLOOKUP(A152,matriz,IF(generador!B152=1,16,IF(generador!B152=2,19,IF(generador!B152=3,22,IF(generador!B152=4,25,IF(generador!B152=5,28,IF(generador!B152=6,31,IF(generador!B152=7,34,IF(generador!B152=8,37,IF(generador!B152=9,40,IF(generador!B152=10,43,IF(generador!B152=11,46,IF(generador!B152=12,49,IF(generador!B152=13,52,IF(generador!B152=14,55,IF(generador!B152=15,58))))))))))))))),FALSE),"dd/mm/yyyy")," Y ",TEXT(VLOOKUP(A152,matriz,IF(generador!B152=1,17,IF(generador!B152=2,20,IF(generador!B152=3,23,IF(generador!B152=4,26,IF(generador!B152=5,29,IF(generador!B152=6,32,IF(generador!B152=7,35,IF(generador!B152=8,38,IF(generador!B152=9,41,IF(generador!B152=10,44,IF(generador!B152=11,47,IF(generador!B152=12,50,IF(generador!B152=13,53,IF(generador!B152=14,56,IF(generador!B152=15,59))))))))))))))),FALSE),"dd/mm/yyyy")),"")</f>
        <v/>
      </c>
    </row>
    <row r="153" spans="1:23" x14ac:dyDescent="0.3">
      <c r="A153" s="15"/>
      <c r="B153" s="14"/>
      <c r="C153" s="6"/>
      <c r="D153" s="26" t="str">
        <f t="shared" si="42"/>
        <v/>
      </c>
      <c r="E153" s="19" t="str">
        <f>IFERROR(IF(A153&lt;&gt;"",VLOOKUP(A153,matriz,IF(generador!B153=1,15,IF(generador!B153=2,18,IF(generador!B153=3,21,IF(generador!B153=4,24,IF(generador!B153=5,27,IF(generador!B153=6,30,IF(generador!B153=7,33,IF(generador!B153=8,36,IF(generador!B153=9,39,IF(generador!B153=10,42,IF(generador!B153=11,45,IF(generador!B153=12,48,IF(generador!B153=13,51,IF(generador!B153=14,54,IF(generador!B153=15,57))))))))))))))),FALSE),""),"")</f>
        <v/>
      </c>
      <c r="F153" s="20" t="str">
        <f t="shared" si="43"/>
        <v/>
      </c>
      <c r="G153" s="29" t="str">
        <f t="shared" si="44"/>
        <v/>
      </c>
      <c r="H153" s="21" t="str">
        <f t="shared" ca="1" si="47"/>
        <v/>
      </c>
      <c r="I153" s="18" t="str">
        <f t="shared" si="48"/>
        <v/>
      </c>
      <c r="J153" s="18" t="str">
        <f>""</f>
        <v/>
      </c>
      <c r="K153" s="18" t="str">
        <f t="shared" si="49"/>
        <v/>
      </c>
      <c r="L153" s="18" t="str">
        <f t="shared" si="50"/>
        <v/>
      </c>
      <c r="M153" s="18" t="str">
        <f t="shared" si="51"/>
        <v/>
      </c>
      <c r="N153" s="18" t="str">
        <f t="shared" si="52"/>
        <v/>
      </c>
      <c r="O153" s="18" t="str">
        <f t="shared" si="53"/>
        <v/>
      </c>
      <c r="P153" s="18" t="str">
        <f t="shared" si="54"/>
        <v/>
      </c>
      <c r="Q153" s="18" t="str">
        <f t="shared" si="55"/>
        <v/>
      </c>
      <c r="R153" s="122" t="str">
        <f t="shared" si="45"/>
        <v/>
      </c>
      <c r="S153" s="18" t="str">
        <f t="shared" si="56"/>
        <v/>
      </c>
      <c r="T153" s="26" t="str">
        <f t="shared" si="46"/>
        <v/>
      </c>
      <c r="U153" s="18" t="str">
        <f t="shared" si="57"/>
        <v/>
      </c>
      <c r="V153" s="18" t="str">
        <f t="shared" si="58"/>
        <v/>
      </c>
      <c r="W153" s="18" t="str">
        <f>IFERROR(CONCATENATE("PAGO N° ",B153," DEL CONTRATO CPS ",V153," ENTRE ",TEXT(VLOOKUP(A153,matriz,IF(generador!B153=1,16,IF(generador!B153=2,19,IF(generador!B153=3,22,IF(generador!B153=4,25,IF(generador!B153=5,28,IF(generador!B153=6,31,IF(generador!B153=7,34,IF(generador!B153=8,37,IF(generador!B153=9,40,IF(generador!B153=10,43,IF(generador!B153=11,46,IF(generador!B153=12,49,IF(generador!B153=13,52,IF(generador!B153=14,55,IF(generador!B153=15,58))))))))))))))),FALSE),"dd/mm/yyyy")," Y ",TEXT(VLOOKUP(A153,matriz,IF(generador!B153=1,17,IF(generador!B153=2,20,IF(generador!B153=3,23,IF(generador!B153=4,26,IF(generador!B153=5,29,IF(generador!B153=6,32,IF(generador!B153=7,35,IF(generador!B153=8,38,IF(generador!B153=9,41,IF(generador!B153=10,44,IF(generador!B153=11,47,IF(generador!B153=12,50,IF(generador!B153=13,53,IF(generador!B153=14,56,IF(generador!B153=15,59))))))))))))))),FALSE),"dd/mm/yyyy")),"")</f>
        <v/>
      </c>
    </row>
    <row r="154" spans="1:23" x14ac:dyDescent="0.3">
      <c r="A154" s="15"/>
      <c r="B154" s="14"/>
      <c r="C154" s="6"/>
      <c r="D154" s="26" t="str">
        <f t="shared" si="42"/>
        <v/>
      </c>
      <c r="E154" s="19" t="str">
        <f>IFERROR(IF(A154&lt;&gt;"",VLOOKUP(A154,matriz,IF(generador!B154=1,15,IF(generador!B154=2,18,IF(generador!B154=3,21,IF(generador!B154=4,24,IF(generador!B154=5,27,IF(generador!B154=6,30,IF(generador!B154=7,33,IF(generador!B154=8,36,IF(generador!B154=9,39,IF(generador!B154=10,42,IF(generador!B154=11,45,IF(generador!B154=12,48,IF(generador!B154=13,51,IF(generador!B154=14,54,IF(generador!B154=15,57))))))))))))))),FALSE),""),"")</f>
        <v/>
      </c>
      <c r="F154" s="20" t="str">
        <f t="shared" si="43"/>
        <v/>
      </c>
      <c r="G154" s="29" t="str">
        <f t="shared" si="44"/>
        <v/>
      </c>
      <c r="H154" s="21" t="str">
        <f t="shared" ca="1" si="47"/>
        <v/>
      </c>
      <c r="I154" s="18" t="str">
        <f t="shared" si="48"/>
        <v/>
      </c>
      <c r="J154" s="18" t="str">
        <f>""</f>
        <v/>
      </c>
      <c r="K154" s="18" t="str">
        <f t="shared" si="49"/>
        <v/>
      </c>
      <c r="L154" s="18" t="str">
        <f t="shared" si="50"/>
        <v/>
      </c>
      <c r="M154" s="18" t="str">
        <f t="shared" si="51"/>
        <v/>
      </c>
      <c r="N154" s="18" t="str">
        <f t="shared" si="52"/>
        <v/>
      </c>
      <c r="O154" s="18" t="str">
        <f t="shared" si="53"/>
        <v/>
      </c>
      <c r="P154" s="18" t="str">
        <f t="shared" si="54"/>
        <v/>
      </c>
      <c r="Q154" s="18" t="str">
        <f t="shared" si="55"/>
        <v/>
      </c>
      <c r="R154" s="122" t="str">
        <f t="shared" si="45"/>
        <v/>
      </c>
      <c r="S154" s="18" t="str">
        <f t="shared" si="56"/>
        <v/>
      </c>
      <c r="T154" s="26" t="str">
        <f t="shared" si="46"/>
        <v/>
      </c>
      <c r="U154" s="18" t="str">
        <f t="shared" si="57"/>
        <v/>
      </c>
      <c r="V154" s="18" t="str">
        <f t="shared" si="58"/>
        <v/>
      </c>
      <c r="W154" s="18" t="str">
        <f>IFERROR(CONCATENATE("PAGO N° ",B154," DEL CONTRATO CPS ",V154," ENTRE ",TEXT(VLOOKUP(A154,matriz,IF(generador!B154=1,16,IF(generador!B154=2,19,IF(generador!B154=3,22,IF(generador!B154=4,25,IF(generador!B154=5,28,IF(generador!B154=6,31,IF(generador!B154=7,34,IF(generador!B154=8,37,IF(generador!B154=9,40,IF(generador!B154=10,43,IF(generador!B154=11,46,IF(generador!B154=12,49,IF(generador!B154=13,52,IF(generador!B154=14,55,IF(generador!B154=15,58))))))))))))))),FALSE),"dd/mm/yyyy")," Y ",TEXT(VLOOKUP(A154,matriz,IF(generador!B154=1,17,IF(generador!B154=2,20,IF(generador!B154=3,23,IF(generador!B154=4,26,IF(generador!B154=5,29,IF(generador!B154=6,32,IF(generador!B154=7,35,IF(generador!B154=8,38,IF(generador!B154=9,41,IF(generador!B154=10,44,IF(generador!B154=11,47,IF(generador!B154=12,50,IF(generador!B154=13,53,IF(generador!B154=14,56,IF(generador!B154=15,59))))))))))))))),FALSE),"dd/mm/yyyy")),"")</f>
        <v/>
      </c>
    </row>
    <row r="155" spans="1:23" x14ac:dyDescent="0.3">
      <c r="A155" s="15"/>
      <c r="B155" s="14"/>
      <c r="C155" s="6"/>
      <c r="D155" s="26" t="str">
        <f t="shared" si="42"/>
        <v/>
      </c>
      <c r="E155" s="19" t="str">
        <f>IFERROR(IF(A155&lt;&gt;"",VLOOKUP(A155,matriz,IF(generador!B155=1,15,IF(generador!B155=2,18,IF(generador!B155=3,21,IF(generador!B155=4,24,IF(generador!B155=5,27,IF(generador!B155=6,30,IF(generador!B155=7,33,IF(generador!B155=8,36,IF(generador!B155=9,39,IF(generador!B155=10,42,IF(generador!B155=11,45,IF(generador!B155=12,48,IF(generador!B155=13,51,IF(generador!B155=14,54,IF(generador!B155=15,57))))))))))))))),FALSE),""),"")</f>
        <v/>
      </c>
      <c r="F155" s="20" t="str">
        <f t="shared" si="43"/>
        <v/>
      </c>
      <c r="G155" s="29" t="str">
        <f t="shared" si="44"/>
        <v/>
      </c>
      <c r="H155" s="21" t="str">
        <f t="shared" ca="1" si="47"/>
        <v/>
      </c>
      <c r="I155" s="18" t="str">
        <f t="shared" si="48"/>
        <v/>
      </c>
      <c r="J155" s="18" t="str">
        <f>""</f>
        <v/>
      </c>
      <c r="K155" s="18" t="str">
        <f t="shared" si="49"/>
        <v/>
      </c>
      <c r="L155" s="18" t="str">
        <f t="shared" si="50"/>
        <v/>
      </c>
      <c r="M155" s="18" t="str">
        <f t="shared" si="51"/>
        <v/>
      </c>
      <c r="N155" s="18" t="str">
        <f t="shared" si="52"/>
        <v/>
      </c>
      <c r="O155" s="18" t="str">
        <f t="shared" si="53"/>
        <v/>
      </c>
      <c r="P155" s="18" t="str">
        <f t="shared" si="54"/>
        <v/>
      </c>
      <c r="Q155" s="18" t="str">
        <f t="shared" si="55"/>
        <v/>
      </c>
      <c r="R155" s="122" t="str">
        <f t="shared" si="45"/>
        <v/>
      </c>
      <c r="S155" s="18" t="str">
        <f t="shared" si="56"/>
        <v/>
      </c>
      <c r="T155" s="26" t="str">
        <f t="shared" si="46"/>
        <v/>
      </c>
      <c r="U155" s="18" t="str">
        <f t="shared" si="57"/>
        <v/>
      </c>
      <c r="V155" s="18" t="str">
        <f t="shared" si="58"/>
        <v/>
      </c>
      <c r="W155" s="18" t="str">
        <f>IFERROR(CONCATENATE("PAGO N° ",B155," DEL CONTRATO CPS ",V155," ENTRE ",TEXT(VLOOKUP(A155,matriz,IF(generador!B155=1,16,IF(generador!B155=2,19,IF(generador!B155=3,22,IF(generador!B155=4,25,IF(generador!B155=5,28,IF(generador!B155=6,31,IF(generador!B155=7,34,IF(generador!B155=8,37,IF(generador!B155=9,40,IF(generador!B155=10,43,IF(generador!B155=11,46,IF(generador!B155=12,49,IF(generador!B155=13,52,IF(generador!B155=14,55,IF(generador!B155=15,58))))))))))))))),FALSE),"dd/mm/yyyy")," Y ",TEXT(VLOOKUP(A155,matriz,IF(generador!B155=1,17,IF(generador!B155=2,20,IF(generador!B155=3,23,IF(generador!B155=4,26,IF(generador!B155=5,29,IF(generador!B155=6,32,IF(generador!B155=7,35,IF(generador!B155=8,38,IF(generador!B155=9,41,IF(generador!B155=10,44,IF(generador!B155=11,47,IF(generador!B155=12,50,IF(generador!B155=13,53,IF(generador!B155=14,56,IF(generador!B155=15,59))))))))))))))),FALSE),"dd/mm/yyyy")),"")</f>
        <v/>
      </c>
    </row>
    <row r="156" spans="1:23" x14ac:dyDescent="0.3">
      <c r="A156" s="15"/>
      <c r="B156" s="14"/>
      <c r="C156" s="6"/>
      <c r="D156" s="26" t="str">
        <f t="shared" si="42"/>
        <v/>
      </c>
      <c r="E156" s="19" t="str">
        <f>IFERROR(IF(A156&lt;&gt;"",VLOOKUP(A156,matriz,IF(generador!B156=1,15,IF(generador!B156=2,18,IF(generador!B156=3,21,IF(generador!B156=4,24,IF(generador!B156=5,27,IF(generador!B156=6,30,IF(generador!B156=7,33,IF(generador!B156=8,36,IF(generador!B156=9,39,IF(generador!B156=10,42,IF(generador!B156=11,45,IF(generador!B156=12,48,IF(generador!B156=13,51,IF(generador!B156=14,54,IF(generador!B156=15,57))))))))))))))),FALSE),""),"")</f>
        <v/>
      </c>
      <c r="F156" s="20" t="str">
        <f t="shared" si="43"/>
        <v/>
      </c>
      <c r="G156" s="29" t="str">
        <f t="shared" si="44"/>
        <v/>
      </c>
      <c r="H156" s="21" t="str">
        <f t="shared" ca="1" si="47"/>
        <v/>
      </c>
      <c r="I156" s="18" t="str">
        <f t="shared" si="48"/>
        <v/>
      </c>
      <c r="J156" s="18" t="str">
        <f>""</f>
        <v/>
      </c>
      <c r="K156" s="18" t="str">
        <f t="shared" si="49"/>
        <v/>
      </c>
      <c r="L156" s="18" t="str">
        <f t="shared" si="50"/>
        <v/>
      </c>
      <c r="M156" s="18" t="str">
        <f t="shared" si="51"/>
        <v/>
      </c>
      <c r="N156" s="18" t="str">
        <f t="shared" si="52"/>
        <v/>
      </c>
      <c r="O156" s="18" t="str">
        <f t="shared" si="53"/>
        <v/>
      </c>
      <c r="P156" s="18" t="str">
        <f t="shared" si="54"/>
        <v/>
      </c>
      <c r="Q156" s="18" t="str">
        <f t="shared" si="55"/>
        <v/>
      </c>
      <c r="R156" s="122" t="str">
        <f t="shared" si="45"/>
        <v/>
      </c>
      <c r="S156" s="18" t="str">
        <f t="shared" si="56"/>
        <v/>
      </c>
      <c r="T156" s="26" t="str">
        <f t="shared" si="46"/>
        <v/>
      </c>
      <c r="U156" s="18" t="str">
        <f t="shared" si="57"/>
        <v/>
      </c>
      <c r="V156" s="18" t="str">
        <f t="shared" si="58"/>
        <v/>
      </c>
      <c r="W156" s="18" t="str">
        <f>IFERROR(CONCATENATE("PAGO N° ",B156," DEL CONTRATO CPS ",V156," ENTRE ",TEXT(VLOOKUP(A156,matriz,IF(generador!B156=1,16,IF(generador!B156=2,19,IF(generador!B156=3,22,IF(generador!B156=4,25,IF(generador!B156=5,28,IF(generador!B156=6,31,IF(generador!B156=7,34,IF(generador!B156=8,37,IF(generador!B156=9,40,IF(generador!B156=10,43,IF(generador!B156=11,46,IF(generador!B156=12,49,IF(generador!B156=13,52,IF(generador!B156=14,55,IF(generador!B156=15,58))))))))))))))),FALSE),"dd/mm/yyyy")," Y ",TEXT(VLOOKUP(A156,matriz,IF(generador!B156=1,17,IF(generador!B156=2,20,IF(generador!B156=3,23,IF(generador!B156=4,26,IF(generador!B156=5,29,IF(generador!B156=6,32,IF(generador!B156=7,35,IF(generador!B156=8,38,IF(generador!B156=9,41,IF(generador!B156=10,44,IF(generador!B156=11,47,IF(generador!B156=12,50,IF(generador!B156=13,53,IF(generador!B156=14,56,IF(generador!B156=15,59))))))))))))))),FALSE),"dd/mm/yyyy")),"")</f>
        <v/>
      </c>
    </row>
    <row r="157" spans="1:23" x14ac:dyDescent="0.3">
      <c r="A157" s="15"/>
      <c r="B157" s="14"/>
      <c r="C157" s="6"/>
      <c r="D157" s="26" t="str">
        <f t="shared" si="42"/>
        <v/>
      </c>
      <c r="E157" s="19" t="str">
        <f>IFERROR(IF(A157&lt;&gt;"",VLOOKUP(A157,matriz,IF(generador!B157=1,15,IF(generador!B157=2,18,IF(generador!B157=3,21,IF(generador!B157=4,24,IF(generador!B157=5,27,IF(generador!B157=6,30,IF(generador!B157=7,33,IF(generador!B157=8,36,IF(generador!B157=9,39,IF(generador!B157=10,42,IF(generador!B157=11,45,IF(generador!B157=12,48,IF(generador!B157=13,51,IF(generador!B157=14,54,IF(generador!B157=15,57))))))))))))))),FALSE),""),"")</f>
        <v/>
      </c>
      <c r="F157" s="20" t="str">
        <f t="shared" si="43"/>
        <v/>
      </c>
      <c r="G157" s="29" t="str">
        <f t="shared" si="44"/>
        <v/>
      </c>
      <c r="H157" s="21" t="str">
        <f t="shared" ca="1" si="47"/>
        <v/>
      </c>
      <c r="I157" s="18" t="str">
        <f t="shared" si="48"/>
        <v/>
      </c>
      <c r="J157" s="18" t="str">
        <f>""</f>
        <v/>
      </c>
      <c r="K157" s="18" t="str">
        <f t="shared" si="49"/>
        <v/>
      </c>
      <c r="L157" s="18" t="str">
        <f t="shared" si="50"/>
        <v/>
      </c>
      <c r="M157" s="18" t="str">
        <f t="shared" si="51"/>
        <v/>
      </c>
      <c r="N157" s="18" t="str">
        <f t="shared" si="52"/>
        <v/>
      </c>
      <c r="O157" s="18" t="str">
        <f t="shared" si="53"/>
        <v/>
      </c>
      <c r="P157" s="18" t="str">
        <f t="shared" si="54"/>
        <v/>
      </c>
      <c r="Q157" s="18" t="str">
        <f t="shared" si="55"/>
        <v/>
      </c>
      <c r="R157" s="122" t="str">
        <f t="shared" si="45"/>
        <v/>
      </c>
      <c r="S157" s="18" t="str">
        <f t="shared" si="56"/>
        <v/>
      </c>
      <c r="T157" s="26" t="str">
        <f t="shared" si="46"/>
        <v/>
      </c>
      <c r="U157" s="18" t="str">
        <f t="shared" si="57"/>
        <v/>
      </c>
      <c r="V157" s="18" t="str">
        <f t="shared" si="58"/>
        <v/>
      </c>
      <c r="W157" s="18" t="str">
        <f>IFERROR(CONCATENATE("PAGO N° ",B157," DEL CONTRATO CPS ",V157," ENTRE ",TEXT(VLOOKUP(A157,matriz,IF(generador!B157=1,16,IF(generador!B157=2,19,IF(generador!B157=3,22,IF(generador!B157=4,25,IF(generador!B157=5,28,IF(generador!B157=6,31,IF(generador!B157=7,34,IF(generador!B157=8,37,IF(generador!B157=9,40,IF(generador!B157=10,43,IF(generador!B157=11,46,IF(generador!B157=12,49,IF(generador!B157=13,52,IF(generador!B157=14,55,IF(generador!B157=15,58))))))))))))))),FALSE),"dd/mm/yyyy")," Y ",TEXT(VLOOKUP(A157,matriz,IF(generador!B157=1,17,IF(generador!B157=2,20,IF(generador!B157=3,23,IF(generador!B157=4,26,IF(generador!B157=5,29,IF(generador!B157=6,32,IF(generador!B157=7,35,IF(generador!B157=8,38,IF(generador!B157=9,41,IF(generador!B157=10,44,IF(generador!B157=11,47,IF(generador!B157=12,50,IF(generador!B157=13,53,IF(generador!B157=14,56,IF(generador!B157=15,59))))))))))))))),FALSE),"dd/mm/yyyy")),"")</f>
        <v/>
      </c>
    </row>
    <row r="158" spans="1:23" x14ac:dyDescent="0.3">
      <c r="A158" s="15"/>
      <c r="B158" s="14"/>
      <c r="C158" s="6"/>
      <c r="D158" s="26" t="str">
        <f t="shared" si="42"/>
        <v/>
      </c>
      <c r="E158" s="19" t="str">
        <f>IFERROR(IF(A158&lt;&gt;"",VLOOKUP(A158,matriz,IF(generador!B158=1,15,IF(generador!B158=2,18,IF(generador!B158=3,21,IF(generador!B158=4,24,IF(generador!B158=5,27,IF(generador!B158=6,30,IF(generador!B158=7,33,IF(generador!B158=8,36,IF(generador!B158=9,39,IF(generador!B158=10,42,IF(generador!B158=11,45,IF(generador!B158=12,48,IF(generador!B158=13,51,IF(generador!B158=14,54,IF(generador!B158=15,57))))))))))))))),FALSE),""),"")</f>
        <v/>
      </c>
      <c r="F158" s="20" t="str">
        <f t="shared" si="43"/>
        <v/>
      </c>
      <c r="G158" s="29" t="str">
        <f t="shared" si="44"/>
        <v/>
      </c>
      <c r="H158" s="21" t="str">
        <f t="shared" ca="1" si="47"/>
        <v/>
      </c>
      <c r="I158" s="18" t="str">
        <f t="shared" si="48"/>
        <v/>
      </c>
      <c r="J158" s="18" t="str">
        <f>""</f>
        <v/>
      </c>
      <c r="K158" s="18" t="str">
        <f t="shared" si="49"/>
        <v/>
      </c>
      <c r="L158" s="18" t="str">
        <f t="shared" si="50"/>
        <v/>
      </c>
      <c r="M158" s="18" t="str">
        <f t="shared" si="51"/>
        <v/>
      </c>
      <c r="N158" s="18" t="str">
        <f t="shared" si="52"/>
        <v/>
      </c>
      <c r="O158" s="18" t="str">
        <f t="shared" si="53"/>
        <v/>
      </c>
      <c r="P158" s="18" t="str">
        <f t="shared" si="54"/>
        <v/>
      </c>
      <c r="Q158" s="18" t="str">
        <f t="shared" si="55"/>
        <v/>
      </c>
      <c r="R158" s="122" t="str">
        <f t="shared" si="45"/>
        <v/>
      </c>
      <c r="S158" s="18" t="str">
        <f t="shared" si="56"/>
        <v/>
      </c>
      <c r="T158" s="26" t="str">
        <f t="shared" si="46"/>
        <v/>
      </c>
      <c r="U158" s="18" t="str">
        <f t="shared" si="57"/>
        <v/>
      </c>
      <c r="V158" s="18" t="str">
        <f t="shared" si="58"/>
        <v/>
      </c>
      <c r="W158" s="18" t="str">
        <f>IFERROR(CONCATENATE("PAGO N° ",B158," DEL CONTRATO CPS ",V158," ENTRE ",TEXT(VLOOKUP(A158,matriz,IF(generador!B158=1,16,IF(generador!B158=2,19,IF(generador!B158=3,22,IF(generador!B158=4,25,IF(generador!B158=5,28,IF(generador!B158=6,31,IF(generador!B158=7,34,IF(generador!B158=8,37,IF(generador!B158=9,40,IF(generador!B158=10,43,IF(generador!B158=11,46,IF(generador!B158=12,49,IF(generador!B158=13,52,IF(generador!B158=14,55,IF(generador!B158=15,58))))))))))))))),FALSE),"dd/mm/yyyy")," Y ",TEXT(VLOOKUP(A158,matriz,IF(generador!B158=1,17,IF(generador!B158=2,20,IF(generador!B158=3,23,IF(generador!B158=4,26,IF(generador!B158=5,29,IF(generador!B158=6,32,IF(generador!B158=7,35,IF(generador!B158=8,38,IF(generador!B158=9,41,IF(generador!B158=10,44,IF(generador!B158=11,47,IF(generador!B158=12,50,IF(generador!B158=13,53,IF(generador!B158=14,56,IF(generador!B158=15,59))))))))))))))),FALSE),"dd/mm/yyyy")),"")</f>
        <v/>
      </c>
    </row>
    <row r="159" spans="1:23" x14ac:dyDescent="0.3">
      <c r="A159" s="15"/>
      <c r="B159" s="14"/>
      <c r="C159" s="6"/>
      <c r="D159" s="26" t="str">
        <f t="shared" si="42"/>
        <v/>
      </c>
      <c r="E159" s="19" t="str">
        <f>IFERROR(IF(A159&lt;&gt;"",VLOOKUP(A159,matriz,IF(generador!B159=1,15,IF(generador!B159=2,18,IF(generador!B159=3,21,IF(generador!B159=4,24,IF(generador!B159=5,27,IF(generador!B159=6,30,IF(generador!B159=7,33,IF(generador!B159=8,36,IF(generador!B159=9,39,IF(generador!B159=10,42,IF(generador!B159=11,45,IF(generador!B159=12,48,IF(generador!B159=13,51,IF(generador!B159=14,54,IF(generador!B159=15,57))))))))))))))),FALSE),""),"")</f>
        <v/>
      </c>
      <c r="F159" s="20" t="str">
        <f t="shared" si="43"/>
        <v/>
      </c>
      <c r="G159" s="29" t="str">
        <f t="shared" si="44"/>
        <v/>
      </c>
      <c r="H159" s="21" t="str">
        <f t="shared" ca="1" si="47"/>
        <v/>
      </c>
      <c r="I159" s="18" t="str">
        <f t="shared" si="48"/>
        <v/>
      </c>
      <c r="J159" s="18" t="str">
        <f>""</f>
        <v/>
      </c>
      <c r="K159" s="18" t="str">
        <f t="shared" si="49"/>
        <v/>
      </c>
      <c r="L159" s="18" t="str">
        <f t="shared" si="50"/>
        <v/>
      </c>
      <c r="M159" s="18" t="str">
        <f t="shared" si="51"/>
        <v/>
      </c>
      <c r="N159" s="18" t="str">
        <f t="shared" si="52"/>
        <v/>
      </c>
      <c r="O159" s="18" t="str">
        <f t="shared" si="53"/>
        <v/>
      </c>
      <c r="P159" s="18" t="str">
        <f t="shared" si="54"/>
        <v/>
      </c>
      <c r="Q159" s="18" t="str">
        <f t="shared" si="55"/>
        <v/>
      </c>
      <c r="R159" s="122" t="str">
        <f t="shared" si="45"/>
        <v/>
      </c>
      <c r="S159" s="18" t="str">
        <f t="shared" si="56"/>
        <v/>
      </c>
      <c r="T159" s="26" t="str">
        <f t="shared" si="46"/>
        <v/>
      </c>
      <c r="U159" s="18" t="str">
        <f t="shared" si="57"/>
        <v/>
      </c>
      <c r="V159" s="18" t="str">
        <f t="shared" si="58"/>
        <v/>
      </c>
      <c r="W159" s="18" t="str">
        <f>IFERROR(CONCATENATE("PAGO N° ",B159," DEL CONTRATO CPS ",V159," ENTRE ",TEXT(VLOOKUP(A159,matriz,IF(generador!B159=1,16,IF(generador!B159=2,19,IF(generador!B159=3,22,IF(generador!B159=4,25,IF(generador!B159=5,28,IF(generador!B159=6,31,IF(generador!B159=7,34,IF(generador!B159=8,37,IF(generador!B159=9,40,IF(generador!B159=10,43,IF(generador!B159=11,46,IF(generador!B159=12,49,IF(generador!B159=13,52,IF(generador!B159=14,55,IF(generador!B159=15,58))))))))))))))),FALSE),"dd/mm/yyyy")," Y ",TEXT(VLOOKUP(A159,matriz,IF(generador!B159=1,17,IF(generador!B159=2,20,IF(generador!B159=3,23,IF(generador!B159=4,26,IF(generador!B159=5,29,IF(generador!B159=6,32,IF(generador!B159=7,35,IF(generador!B159=8,38,IF(generador!B159=9,41,IF(generador!B159=10,44,IF(generador!B159=11,47,IF(generador!B159=12,50,IF(generador!B159=13,53,IF(generador!B159=14,56,IF(generador!B159=15,59))))))))))))))),FALSE),"dd/mm/yyyy")),"")</f>
        <v/>
      </c>
    </row>
    <row r="160" spans="1:23" x14ac:dyDescent="0.3">
      <c r="A160" s="15"/>
      <c r="B160" s="14"/>
      <c r="C160" s="6"/>
      <c r="D160" s="26" t="str">
        <f t="shared" si="42"/>
        <v/>
      </c>
      <c r="E160" s="19" t="str">
        <f>IFERROR(IF(A160&lt;&gt;"",VLOOKUP(A160,matriz,IF(generador!B160=1,15,IF(generador!B160=2,18,IF(generador!B160=3,21,IF(generador!B160=4,24,IF(generador!B160=5,27,IF(generador!B160=6,30,IF(generador!B160=7,33,IF(generador!B160=8,36,IF(generador!B160=9,39,IF(generador!B160=10,42,IF(generador!B160=11,45,IF(generador!B160=12,48,IF(generador!B160=13,51,IF(generador!B160=14,54,IF(generador!B160=15,57))))))))))))))),FALSE),""),"")</f>
        <v/>
      </c>
      <c r="F160" s="20" t="str">
        <f t="shared" si="43"/>
        <v/>
      </c>
      <c r="G160" s="29" t="str">
        <f t="shared" si="44"/>
        <v/>
      </c>
      <c r="H160" s="21" t="str">
        <f t="shared" ca="1" si="47"/>
        <v/>
      </c>
      <c r="I160" s="18" t="str">
        <f t="shared" si="48"/>
        <v/>
      </c>
      <c r="J160" s="18" t="str">
        <f>""</f>
        <v/>
      </c>
      <c r="K160" s="18" t="str">
        <f t="shared" si="49"/>
        <v/>
      </c>
      <c r="L160" s="18" t="str">
        <f t="shared" si="50"/>
        <v/>
      </c>
      <c r="M160" s="18" t="str">
        <f t="shared" si="51"/>
        <v/>
      </c>
      <c r="N160" s="18" t="str">
        <f t="shared" si="52"/>
        <v/>
      </c>
      <c r="O160" s="18" t="str">
        <f t="shared" si="53"/>
        <v/>
      </c>
      <c r="P160" s="18" t="str">
        <f t="shared" si="54"/>
        <v/>
      </c>
      <c r="Q160" s="18" t="str">
        <f t="shared" si="55"/>
        <v/>
      </c>
      <c r="R160" s="122" t="str">
        <f t="shared" si="45"/>
        <v/>
      </c>
      <c r="S160" s="18" t="str">
        <f t="shared" si="56"/>
        <v/>
      </c>
      <c r="T160" s="26" t="str">
        <f t="shared" si="46"/>
        <v/>
      </c>
      <c r="U160" s="18" t="str">
        <f t="shared" si="57"/>
        <v/>
      </c>
      <c r="V160" s="18" t="str">
        <f t="shared" si="58"/>
        <v/>
      </c>
      <c r="W160" s="18" t="str">
        <f>IFERROR(CONCATENATE("PAGO N° ",B160," DEL CONTRATO CPS ",V160," ENTRE ",TEXT(VLOOKUP(A160,matriz,IF(generador!B160=1,16,IF(generador!B160=2,19,IF(generador!B160=3,22,IF(generador!B160=4,25,IF(generador!B160=5,28,IF(generador!B160=6,31,IF(generador!B160=7,34,IF(generador!B160=8,37,IF(generador!B160=9,40,IF(generador!B160=10,43,IF(generador!B160=11,46,IF(generador!B160=12,49,IF(generador!B160=13,52,IF(generador!B160=14,55,IF(generador!B160=15,58))))))))))))))),FALSE),"dd/mm/yyyy")," Y ",TEXT(VLOOKUP(A160,matriz,IF(generador!B160=1,17,IF(generador!B160=2,20,IF(generador!B160=3,23,IF(generador!B160=4,26,IF(generador!B160=5,29,IF(generador!B160=6,32,IF(generador!B160=7,35,IF(generador!B160=8,38,IF(generador!B160=9,41,IF(generador!B160=10,44,IF(generador!B160=11,47,IF(generador!B160=12,50,IF(generador!B160=13,53,IF(generador!B160=14,56,IF(generador!B160=15,59))))))))))))))),FALSE),"dd/mm/yyyy")),"")</f>
        <v/>
      </c>
    </row>
    <row r="161" spans="1:23" x14ac:dyDescent="0.3">
      <c r="A161" s="15"/>
      <c r="B161" s="14"/>
      <c r="C161" s="6"/>
      <c r="D161" s="26" t="str">
        <f t="shared" si="42"/>
        <v/>
      </c>
      <c r="E161" s="19" t="str">
        <f>IFERROR(IF(A161&lt;&gt;"",VLOOKUP(A161,matriz,IF(generador!B161=1,15,IF(generador!B161=2,18,IF(generador!B161=3,21,IF(generador!B161=4,24,IF(generador!B161=5,27,IF(generador!B161=6,30,IF(generador!B161=7,33,IF(generador!B161=8,36,IF(generador!B161=9,39,IF(generador!B161=10,42,IF(generador!B161=11,45,IF(generador!B161=12,48,IF(generador!B161=13,51,IF(generador!B161=14,54,IF(generador!B161=15,57))))))))))))))),FALSE),""),"")</f>
        <v/>
      </c>
      <c r="F161" s="20" t="str">
        <f t="shared" si="43"/>
        <v/>
      </c>
      <c r="G161" s="29" t="str">
        <f t="shared" si="44"/>
        <v/>
      </c>
      <c r="H161" s="21" t="str">
        <f t="shared" ca="1" si="47"/>
        <v/>
      </c>
      <c r="I161" s="18" t="str">
        <f t="shared" si="48"/>
        <v/>
      </c>
      <c r="J161" s="18" t="str">
        <f>""</f>
        <v/>
      </c>
      <c r="K161" s="18" t="str">
        <f t="shared" si="49"/>
        <v/>
      </c>
      <c r="L161" s="18" t="str">
        <f t="shared" si="50"/>
        <v/>
      </c>
      <c r="M161" s="18" t="str">
        <f t="shared" si="51"/>
        <v/>
      </c>
      <c r="N161" s="18" t="str">
        <f t="shared" si="52"/>
        <v/>
      </c>
      <c r="O161" s="18" t="str">
        <f t="shared" si="53"/>
        <v/>
      </c>
      <c r="P161" s="18" t="str">
        <f t="shared" si="54"/>
        <v/>
      </c>
      <c r="Q161" s="18" t="str">
        <f t="shared" si="55"/>
        <v/>
      </c>
      <c r="R161" s="122" t="str">
        <f t="shared" si="45"/>
        <v/>
      </c>
      <c r="S161" s="18" t="str">
        <f t="shared" si="56"/>
        <v/>
      </c>
      <c r="T161" s="26" t="str">
        <f t="shared" si="46"/>
        <v/>
      </c>
      <c r="U161" s="18" t="str">
        <f t="shared" si="57"/>
        <v/>
      </c>
      <c r="V161" s="18" t="str">
        <f t="shared" si="58"/>
        <v/>
      </c>
      <c r="W161" s="18" t="str">
        <f>IFERROR(CONCATENATE("PAGO N° ",B161," DEL CONTRATO CPS ",V161," ENTRE ",TEXT(VLOOKUP(A161,matriz,IF(generador!B161=1,16,IF(generador!B161=2,19,IF(generador!B161=3,22,IF(generador!B161=4,25,IF(generador!B161=5,28,IF(generador!B161=6,31,IF(generador!B161=7,34,IF(generador!B161=8,37,IF(generador!B161=9,40,IF(generador!B161=10,43,IF(generador!B161=11,46,IF(generador!B161=12,49,IF(generador!B161=13,52,IF(generador!B161=14,55,IF(generador!B161=15,58))))))))))))))),FALSE),"dd/mm/yyyy")," Y ",TEXT(VLOOKUP(A161,matriz,IF(generador!B161=1,17,IF(generador!B161=2,20,IF(generador!B161=3,23,IF(generador!B161=4,26,IF(generador!B161=5,29,IF(generador!B161=6,32,IF(generador!B161=7,35,IF(generador!B161=8,38,IF(generador!B161=9,41,IF(generador!B161=10,44,IF(generador!B161=11,47,IF(generador!B161=12,50,IF(generador!B161=13,53,IF(generador!B161=14,56,IF(generador!B161=15,59))))))))))))))),FALSE),"dd/mm/yyyy")),"")</f>
        <v/>
      </c>
    </row>
    <row r="162" spans="1:23" x14ac:dyDescent="0.3">
      <c r="A162" s="15"/>
      <c r="B162" s="14"/>
      <c r="C162" s="6"/>
      <c r="D162" s="26" t="str">
        <f t="shared" si="42"/>
        <v/>
      </c>
      <c r="E162" s="19" t="str">
        <f>IFERROR(IF(A162&lt;&gt;"",VLOOKUP(A162,matriz,IF(generador!B162=1,15,IF(generador!B162=2,18,IF(generador!B162=3,21,IF(generador!B162=4,24,IF(generador!B162=5,27,IF(generador!B162=6,30,IF(generador!B162=7,33,IF(generador!B162=8,36,IF(generador!B162=9,39,IF(generador!B162=10,42,IF(generador!B162=11,45,IF(generador!B162=12,48,IF(generador!B162=13,51,IF(generador!B162=14,54,IF(generador!B162=15,57))))))))))))))),FALSE),""),"")</f>
        <v/>
      </c>
      <c r="F162" s="20" t="str">
        <f t="shared" si="43"/>
        <v/>
      </c>
      <c r="G162" s="29" t="str">
        <f t="shared" si="44"/>
        <v/>
      </c>
      <c r="H162" s="21" t="str">
        <f t="shared" ca="1" si="47"/>
        <v/>
      </c>
      <c r="I162" s="18" t="str">
        <f t="shared" si="48"/>
        <v/>
      </c>
      <c r="J162" s="18" t="str">
        <f>""</f>
        <v/>
      </c>
      <c r="K162" s="18" t="str">
        <f t="shared" si="49"/>
        <v/>
      </c>
      <c r="L162" s="18" t="str">
        <f t="shared" si="50"/>
        <v/>
      </c>
      <c r="M162" s="18" t="str">
        <f t="shared" si="51"/>
        <v/>
      </c>
      <c r="N162" s="18" t="str">
        <f t="shared" si="52"/>
        <v/>
      </c>
      <c r="O162" s="18" t="str">
        <f t="shared" si="53"/>
        <v/>
      </c>
      <c r="P162" s="18" t="str">
        <f t="shared" si="54"/>
        <v/>
      </c>
      <c r="Q162" s="18" t="str">
        <f t="shared" si="55"/>
        <v/>
      </c>
      <c r="R162" s="122" t="str">
        <f t="shared" si="45"/>
        <v/>
      </c>
      <c r="S162" s="18" t="str">
        <f t="shared" si="56"/>
        <v/>
      </c>
      <c r="T162" s="26" t="str">
        <f t="shared" si="46"/>
        <v/>
      </c>
      <c r="U162" s="18" t="str">
        <f t="shared" si="57"/>
        <v/>
      </c>
      <c r="V162" s="18" t="str">
        <f t="shared" si="58"/>
        <v/>
      </c>
      <c r="W162" s="18" t="str">
        <f>IFERROR(CONCATENATE("PAGO N° ",B162," DEL CONTRATO CPS ",V162," ENTRE ",TEXT(VLOOKUP(A162,matriz,IF(generador!B162=1,16,IF(generador!B162=2,19,IF(generador!B162=3,22,IF(generador!B162=4,25,IF(generador!B162=5,28,IF(generador!B162=6,31,IF(generador!B162=7,34,IF(generador!B162=8,37,IF(generador!B162=9,40,IF(generador!B162=10,43,IF(generador!B162=11,46,IF(generador!B162=12,49,IF(generador!B162=13,52,IF(generador!B162=14,55,IF(generador!B162=15,58))))))))))))))),FALSE),"dd/mm/yyyy")," Y ",TEXT(VLOOKUP(A162,matriz,IF(generador!B162=1,17,IF(generador!B162=2,20,IF(generador!B162=3,23,IF(generador!B162=4,26,IF(generador!B162=5,29,IF(generador!B162=6,32,IF(generador!B162=7,35,IF(generador!B162=8,38,IF(generador!B162=9,41,IF(generador!B162=10,44,IF(generador!B162=11,47,IF(generador!B162=12,50,IF(generador!B162=13,53,IF(generador!B162=14,56,IF(generador!B162=15,59))))))))))))))),FALSE),"dd/mm/yyyy")),"")</f>
        <v/>
      </c>
    </row>
    <row r="163" spans="1:23" x14ac:dyDescent="0.3">
      <c r="A163" s="15"/>
      <c r="B163" s="14"/>
      <c r="C163" s="6"/>
      <c r="D163" s="26" t="str">
        <f t="shared" si="42"/>
        <v/>
      </c>
      <c r="E163" s="19" t="str">
        <f>IFERROR(IF(A163&lt;&gt;"",VLOOKUP(A163,matriz,IF(generador!B163=1,15,IF(generador!B163=2,18,IF(generador!B163=3,21,IF(generador!B163=4,24,IF(generador!B163=5,27,IF(generador!B163=6,30,IF(generador!B163=7,33,IF(generador!B163=8,36,IF(generador!B163=9,39,IF(generador!B163=10,42,IF(generador!B163=11,45,IF(generador!B163=12,48,IF(generador!B163=13,51,IF(generador!B163=14,54,IF(generador!B163=15,57))))))))))))))),FALSE),""),"")</f>
        <v/>
      </c>
      <c r="F163" s="20" t="str">
        <f t="shared" si="43"/>
        <v/>
      </c>
      <c r="G163" s="29" t="str">
        <f t="shared" si="44"/>
        <v/>
      </c>
      <c r="H163" s="21" t="str">
        <f t="shared" ca="1" si="47"/>
        <v/>
      </c>
      <c r="I163" s="18" t="str">
        <f t="shared" si="48"/>
        <v/>
      </c>
      <c r="J163" s="18" t="str">
        <f>""</f>
        <v/>
      </c>
      <c r="K163" s="18" t="str">
        <f t="shared" si="49"/>
        <v/>
      </c>
      <c r="L163" s="18" t="str">
        <f t="shared" si="50"/>
        <v/>
      </c>
      <c r="M163" s="18" t="str">
        <f t="shared" si="51"/>
        <v/>
      </c>
      <c r="N163" s="18" t="str">
        <f t="shared" si="52"/>
        <v/>
      </c>
      <c r="O163" s="18" t="str">
        <f t="shared" si="53"/>
        <v/>
      </c>
      <c r="P163" s="18" t="str">
        <f t="shared" si="54"/>
        <v/>
      </c>
      <c r="Q163" s="18" t="str">
        <f t="shared" si="55"/>
        <v/>
      </c>
      <c r="R163" s="122" t="str">
        <f t="shared" si="45"/>
        <v/>
      </c>
      <c r="S163" s="18" t="str">
        <f t="shared" si="56"/>
        <v/>
      </c>
      <c r="T163" s="26" t="str">
        <f t="shared" si="46"/>
        <v/>
      </c>
      <c r="U163" s="18" t="str">
        <f t="shared" si="57"/>
        <v/>
      </c>
      <c r="V163" s="18" t="str">
        <f t="shared" si="58"/>
        <v/>
      </c>
      <c r="W163" s="18" t="str">
        <f>IFERROR(CONCATENATE("PAGO N° ",B163," DEL CONTRATO CPS ",V163," ENTRE ",TEXT(VLOOKUP(A163,matriz,IF(generador!B163=1,16,IF(generador!B163=2,19,IF(generador!B163=3,22,IF(generador!B163=4,25,IF(generador!B163=5,28,IF(generador!B163=6,31,IF(generador!B163=7,34,IF(generador!B163=8,37,IF(generador!B163=9,40,IF(generador!B163=10,43,IF(generador!B163=11,46,IF(generador!B163=12,49,IF(generador!B163=13,52,IF(generador!B163=14,55,IF(generador!B163=15,58))))))))))))))),FALSE),"dd/mm/yyyy")," Y ",TEXT(VLOOKUP(A163,matriz,IF(generador!B163=1,17,IF(generador!B163=2,20,IF(generador!B163=3,23,IF(generador!B163=4,26,IF(generador!B163=5,29,IF(generador!B163=6,32,IF(generador!B163=7,35,IF(generador!B163=8,38,IF(generador!B163=9,41,IF(generador!B163=10,44,IF(generador!B163=11,47,IF(generador!B163=12,50,IF(generador!B163=13,53,IF(generador!B163=14,56,IF(generador!B163=15,59))))))))))))))),FALSE),"dd/mm/yyyy")),"")</f>
        <v/>
      </c>
    </row>
    <row r="164" spans="1:23" x14ac:dyDescent="0.3">
      <c r="A164" s="15"/>
      <c r="B164" s="14"/>
      <c r="C164" s="6"/>
      <c r="D164" s="26" t="str">
        <f t="shared" si="42"/>
        <v/>
      </c>
      <c r="E164" s="19" t="str">
        <f>IFERROR(IF(A164&lt;&gt;"",VLOOKUP(A164,matriz,IF(generador!B164=1,15,IF(generador!B164=2,18,IF(generador!B164=3,21,IF(generador!B164=4,24,IF(generador!B164=5,27,IF(generador!B164=6,30,IF(generador!B164=7,33,IF(generador!B164=8,36,IF(generador!B164=9,39,IF(generador!B164=10,42,IF(generador!B164=11,45,IF(generador!B164=12,48,IF(generador!B164=13,51,IF(generador!B164=14,54,IF(generador!B164=15,57))))))))))))))),FALSE),""),"")</f>
        <v/>
      </c>
      <c r="F164" s="20" t="str">
        <f t="shared" si="43"/>
        <v/>
      </c>
      <c r="G164" s="29" t="str">
        <f t="shared" si="44"/>
        <v/>
      </c>
      <c r="H164" s="21" t="str">
        <f t="shared" ca="1" si="47"/>
        <v/>
      </c>
      <c r="I164" s="18" t="str">
        <f t="shared" si="48"/>
        <v/>
      </c>
      <c r="J164" s="18" t="str">
        <f>""</f>
        <v/>
      </c>
      <c r="K164" s="18" t="str">
        <f t="shared" si="49"/>
        <v/>
      </c>
      <c r="L164" s="18" t="str">
        <f t="shared" si="50"/>
        <v/>
      </c>
      <c r="M164" s="18" t="str">
        <f t="shared" si="51"/>
        <v/>
      </c>
      <c r="N164" s="18" t="str">
        <f t="shared" si="52"/>
        <v/>
      </c>
      <c r="O164" s="18" t="str">
        <f t="shared" si="53"/>
        <v/>
      </c>
      <c r="P164" s="18" t="str">
        <f t="shared" si="54"/>
        <v/>
      </c>
      <c r="Q164" s="18" t="str">
        <f t="shared" si="55"/>
        <v/>
      </c>
      <c r="R164" s="122" t="str">
        <f t="shared" si="45"/>
        <v/>
      </c>
      <c r="S164" s="18" t="str">
        <f t="shared" si="56"/>
        <v/>
      </c>
      <c r="T164" s="26" t="str">
        <f t="shared" si="46"/>
        <v/>
      </c>
      <c r="U164" s="18" t="str">
        <f t="shared" si="57"/>
        <v/>
      </c>
      <c r="V164" s="18" t="str">
        <f t="shared" si="58"/>
        <v/>
      </c>
      <c r="W164" s="18" t="str">
        <f>IFERROR(CONCATENATE("PAGO N° ",B164," DEL CONTRATO CPS ",V164," ENTRE ",TEXT(VLOOKUP(A164,matriz,IF(generador!B164=1,16,IF(generador!B164=2,19,IF(generador!B164=3,22,IF(generador!B164=4,25,IF(generador!B164=5,28,IF(generador!B164=6,31,IF(generador!B164=7,34,IF(generador!B164=8,37,IF(generador!B164=9,40,IF(generador!B164=10,43,IF(generador!B164=11,46,IF(generador!B164=12,49,IF(generador!B164=13,52,IF(generador!B164=14,55,IF(generador!B164=15,58))))))))))))))),FALSE),"dd/mm/yyyy")," Y ",TEXT(VLOOKUP(A164,matriz,IF(generador!B164=1,17,IF(generador!B164=2,20,IF(generador!B164=3,23,IF(generador!B164=4,26,IF(generador!B164=5,29,IF(generador!B164=6,32,IF(generador!B164=7,35,IF(generador!B164=8,38,IF(generador!B164=9,41,IF(generador!B164=10,44,IF(generador!B164=11,47,IF(generador!B164=12,50,IF(generador!B164=13,53,IF(generador!B164=14,56,IF(generador!B164=15,59))))))))))))))),FALSE),"dd/mm/yyyy")),"")</f>
        <v/>
      </c>
    </row>
    <row r="165" spans="1:23" x14ac:dyDescent="0.3">
      <c r="A165" s="15"/>
      <c r="B165" s="14"/>
      <c r="C165" s="6"/>
      <c r="D165" s="26" t="str">
        <f t="shared" si="42"/>
        <v/>
      </c>
      <c r="E165" s="19" t="str">
        <f>IFERROR(IF(A165&lt;&gt;"",VLOOKUP(A165,matriz,IF(generador!B165=1,15,IF(generador!B165=2,18,IF(generador!B165=3,21,IF(generador!B165=4,24,IF(generador!B165=5,27,IF(generador!B165=6,30,IF(generador!B165=7,33,IF(generador!B165=8,36,IF(generador!B165=9,39,IF(generador!B165=10,42,IF(generador!B165=11,45,IF(generador!B165=12,48,IF(generador!B165=13,51,IF(generador!B165=14,54,IF(generador!B165=15,57))))))))))))))),FALSE),""),"")</f>
        <v/>
      </c>
      <c r="F165" s="20" t="str">
        <f t="shared" si="43"/>
        <v/>
      </c>
      <c r="G165" s="29" t="str">
        <f t="shared" si="44"/>
        <v/>
      </c>
      <c r="H165" s="21" t="str">
        <f t="shared" ca="1" si="47"/>
        <v/>
      </c>
      <c r="I165" s="18" t="str">
        <f t="shared" si="48"/>
        <v/>
      </c>
      <c r="J165" s="18" t="str">
        <f>""</f>
        <v/>
      </c>
      <c r="K165" s="18" t="str">
        <f t="shared" si="49"/>
        <v/>
      </c>
      <c r="L165" s="18" t="str">
        <f t="shared" si="50"/>
        <v/>
      </c>
      <c r="M165" s="18" t="str">
        <f t="shared" si="51"/>
        <v/>
      </c>
      <c r="N165" s="18" t="str">
        <f t="shared" si="52"/>
        <v/>
      </c>
      <c r="O165" s="18" t="str">
        <f t="shared" si="53"/>
        <v/>
      </c>
      <c r="P165" s="18" t="str">
        <f t="shared" si="54"/>
        <v/>
      </c>
      <c r="Q165" s="18" t="str">
        <f t="shared" si="55"/>
        <v/>
      </c>
      <c r="R165" s="122" t="str">
        <f t="shared" si="45"/>
        <v/>
      </c>
      <c r="S165" s="18" t="str">
        <f t="shared" si="56"/>
        <v/>
      </c>
      <c r="T165" s="26" t="str">
        <f t="shared" si="46"/>
        <v/>
      </c>
      <c r="U165" s="18" t="str">
        <f t="shared" si="57"/>
        <v/>
      </c>
      <c r="V165" s="18" t="str">
        <f t="shared" si="58"/>
        <v/>
      </c>
      <c r="W165" s="18" t="str">
        <f>IFERROR(CONCATENATE("PAGO N° ",B165," DEL CONTRATO CPS ",V165," ENTRE ",TEXT(VLOOKUP(A165,matriz,IF(generador!B165=1,16,IF(generador!B165=2,19,IF(generador!B165=3,22,IF(generador!B165=4,25,IF(generador!B165=5,28,IF(generador!B165=6,31,IF(generador!B165=7,34,IF(generador!B165=8,37,IF(generador!B165=9,40,IF(generador!B165=10,43,IF(generador!B165=11,46,IF(generador!B165=12,49,IF(generador!B165=13,52,IF(generador!B165=14,55,IF(generador!B165=15,58))))))))))))))),FALSE),"dd/mm/yyyy")," Y ",TEXT(VLOOKUP(A165,matriz,IF(generador!B165=1,17,IF(generador!B165=2,20,IF(generador!B165=3,23,IF(generador!B165=4,26,IF(generador!B165=5,29,IF(generador!B165=6,32,IF(generador!B165=7,35,IF(generador!B165=8,38,IF(generador!B165=9,41,IF(generador!B165=10,44,IF(generador!B165=11,47,IF(generador!B165=12,50,IF(generador!B165=13,53,IF(generador!B165=14,56,IF(generador!B165=15,59))))))))))))))),FALSE),"dd/mm/yyyy")),"")</f>
        <v/>
      </c>
    </row>
    <row r="166" spans="1:23" x14ac:dyDescent="0.3">
      <c r="A166" s="15"/>
      <c r="B166" s="14"/>
      <c r="C166" s="6"/>
      <c r="D166" s="26" t="str">
        <f t="shared" si="42"/>
        <v/>
      </c>
      <c r="E166" s="19" t="str">
        <f>IFERROR(IF(A166&lt;&gt;"",VLOOKUP(A166,matriz,IF(generador!B166=1,15,IF(generador!B166=2,18,IF(generador!B166=3,21,IF(generador!B166=4,24,IF(generador!B166=5,27,IF(generador!B166=6,30,IF(generador!B166=7,33,IF(generador!B166=8,36,IF(generador!B166=9,39,IF(generador!B166=10,42,IF(generador!B166=11,45,IF(generador!B166=12,48,IF(generador!B166=13,51,IF(generador!B166=14,54,IF(generador!B166=15,57))))))))))))))),FALSE),""),"")</f>
        <v/>
      </c>
      <c r="F166" s="20" t="str">
        <f t="shared" si="43"/>
        <v/>
      </c>
      <c r="G166" s="29" t="str">
        <f t="shared" si="44"/>
        <v/>
      </c>
      <c r="H166" s="21" t="str">
        <f t="shared" ca="1" si="47"/>
        <v/>
      </c>
      <c r="I166" s="18" t="str">
        <f t="shared" si="48"/>
        <v/>
      </c>
      <c r="J166" s="18" t="str">
        <f>""</f>
        <v/>
      </c>
      <c r="K166" s="18" t="str">
        <f t="shared" si="49"/>
        <v/>
      </c>
      <c r="L166" s="18" t="str">
        <f t="shared" si="50"/>
        <v/>
      </c>
      <c r="M166" s="18" t="str">
        <f t="shared" si="51"/>
        <v/>
      </c>
      <c r="N166" s="18" t="str">
        <f t="shared" si="52"/>
        <v/>
      </c>
      <c r="O166" s="18" t="str">
        <f t="shared" si="53"/>
        <v/>
      </c>
      <c r="P166" s="18" t="str">
        <f t="shared" si="54"/>
        <v/>
      </c>
      <c r="Q166" s="18" t="str">
        <f t="shared" si="55"/>
        <v/>
      </c>
      <c r="R166" s="122" t="str">
        <f t="shared" si="45"/>
        <v/>
      </c>
      <c r="S166" s="18" t="str">
        <f t="shared" si="56"/>
        <v/>
      </c>
      <c r="T166" s="26" t="str">
        <f t="shared" si="46"/>
        <v/>
      </c>
      <c r="U166" s="18" t="str">
        <f t="shared" si="57"/>
        <v/>
      </c>
      <c r="V166" s="18" t="str">
        <f t="shared" si="58"/>
        <v/>
      </c>
      <c r="W166" s="18" t="str">
        <f>IFERROR(CONCATENATE("PAGO N° ",B166," DEL CONTRATO CPS ",V166," ENTRE ",TEXT(VLOOKUP(A166,matriz,IF(generador!B166=1,16,IF(generador!B166=2,19,IF(generador!B166=3,22,IF(generador!B166=4,25,IF(generador!B166=5,28,IF(generador!B166=6,31,IF(generador!B166=7,34,IF(generador!B166=8,37,IF(generador!B166=9,40,IF(generador!B166=10,43,IF(generador!B166=11,46,IF(generador!B166=12,49,IF(generador!B166=13,52,IF(generador!B166=14,55,IF(generador!B166=15,58))))))))))))))),FALSE),"dd/mm/yyyy")," Y ",TEXT(VLOOKUP(A166,matriz,IF(generador!B166=1,17,IF(generador!B166=2,20,IF(generador!B166=3,23,IF(generador!B166=4,26,IF(generador!B166=5,29,IF(generador!B166=6,32,IF(generador!B166=7,35,IF(generador!B166=8,38,IF(generador!B166=9,41,IF(generador!B166=10,44,IF(generador!B166=11,47,IF(generador!B166=12,50,IF(generador!B166=13,53,IF(generador!B166=14,56,IF(generador!B166=15,59))))))))))))))),FALSE),"dd/mm/yyyy")),"")</f>
        <v/>
      </c>
    </row>
    <row r="167" spans="1:23" x14ac:dyDescent="0.3">
      <c r="A167" s="15"/>
      <c r="B167" s="14"/>
      <c r="C167" s="6"/>
      <c r="D167" s="26" t="str">
        <f t="shared" si="42"/>
        <v/>
      </c>
      <c r="E167" s="19" t="str">
        <f>IFERROR(IF(A167&lt;&gt;"",VLOOKUP(A167,matriz,IF(generador!B167=1,15,IF(generador!B167=2,18,IF(generador!B167=3,21,IF(generador!B167=4,24,IF(generador!B167=5,27,IF(generador!B167=6,30,IF(generador!B167=7,33,IF(generador!B167=8,36,IF(generador!B167=9,39,IF(generador!B167=10,42,IF(generador!B167=11,45,IF(generador!B167=12,48,IF(generador!B167=13,51,IF(generador!B167=14,54,IF(generador!B167=15,57))))))))))))))),FALSE),""),"")</f>
        <v/>
      </c>
      <c r="F167" s="20" t="str">
        <f t="shared" si="43"/>
        <v/>
      </c>
      <c r="G167" s="29" t="str">
        <f t="shared" si="44"/>
        <v/>
      </c>
      <c r="H167" s="21" t="str">
        <f t="shared" ca="1" si="47"/>
        <v/>
      </c>
      <c r="I167" s="18" t="str">
        <f t="shared" si="48"/>
        <v/>
      </c>
      <c r="J167" s="18" t="str">
        <f>""</f>
        <v/>
      </c>
      <c r="K167" s="18" t="str">
        <f t="shared" si="49"/>
        <v/>
      </c>
      <c r="L167" s="18" t="str">
        <f t="shared" si="50"/>
        <v/>
      </c>
      <c r="M167" s="18" t="str">
        <f t="shared" si="51"/>
        <v/>
      </c>
      <c r="N167" s="18" t="str">
        <f t="shared" si="52"/>
        <v/>
      </c>
      <c r="O167" s="18" t="str">
        <f t="shared" si="53"/>
        <v/>
      </c>
      <c r="P167" s="18" t="str">
        <f t="shared" si="54"/>
        <v/>
      </c>
      <c r="Q167" s="18" t="str">
        <f t="shared" si="55"/>
        <v/>
      </c>
      <c r="R167" s="122" t="str">
        <f t="shared" si="45"/>
        <v/>
      </c>
      <c r="S167" s="18" t="str">
        <f t="shared" si="56"/>
        <v/>
      </c>
      <c r="T167" s="26" t="str">
        <f t="shared" si="46"/>
        <v/>
      </c>
      <c r="U167" s="18" t="str">
        <f t="shared" si="57"/>
        <v/>
      </c>
      <c r="V167" s="18" t="str">
        <f t="shared" si="58"/>
        <v/>
      </c>
      <c r="W167" s="18" t="str">
        <f>IFERROR(CONCATENATE("PAGO N° ",B167," DEL CONTRATO CPS ",V167," ENTRE ",TEXT(VLOOKUP(A167,matriz,IF(generador!B167=1,16,IF(generador!B167=2,19,IF(generador!B167=3,22,IF(generador!B167=4,25,IF(generador!B167=5,28,IF(generador!B167=6,31,IF(generador!B167=7,34,IF(generador!B167=8,37,IF(generador!B167=9,40,IF(generador!B167=10,43,IF(generador!B167=11,46,IF(generador!B167=12,49,IF(generador!B167=13,52,IF(generador!B167=14,55,IF(generador!B167=15,58))))))))))))))),FALSE),"dd/mm/yyyy")," Y ",TEXT(VLOOKUP(A167,matriz,IF(generador!B167=1,17,IF(generador!B167=2,20,IF(generador!B167=3,23,IF(generador!B167=4,26,IF(generador!B167=5,29,IF(generador!B167=6,32,IF(generador!B167=7,35,IF(generador!B167=8,38,IF(generador!B167=9,41,IF(generador!B167=10,44,IF(generador!B167=11,47,IF(generador!B167=12,50,IF(generador!B167=13,53,IF(generador!B167=14,56,IF(generador!B167=15,59))))))))))))))),FALSE),"dd/mm/yyyy")),"")</f>
        <v/>
      </c>
    </row>
    <row r="168" spans="1:23" x14ac:dyDescent="0.3">
      <c r="A168" s="15"/>
      <c r="B168" s="14"/>
      <c r="C168" s="6"/>
      <c r="D168" s="26" t="str">
        <f t="shared" si="42"/>
        <v/>
      </c>
      <c r="E168" s="19" t="str">
        <f>IFERROR(IF(A168&lt;&gt;"",VLOOKUP(A168,matriz,IF(generador!B168=1,15,IF(generador!B168=2,18,IF(generador!B168=3,21,IF(generador!B168=4,24,IF(generador!B168=5,27,IF(generador!B168=6,30,IF(generador!B168=7,33,IF(generador!B168=8,36,IF(generador!B168=9,39,IF(generador!B168=10,42,IF(generador!B168=11,45,IF(generador!B168=12,48,IF(generador!B168=13,51,IF(generador!B168=14,54,IF(generador!B168=15,57))))))))))))))),FALSE),""),"")</f>
        <v/>
      </c>
      <c r="F168" s="20" t="str">
        <f t="shared" si="43"/>
        <v/>
      </c>
      <c r="G168" s="29" t="str">
        <f t="shared" si="44"/>
        <v/>
      </c>
      <c r="H168" s="21" t="str">
        <f t="shared" ca="1" si="47"/>
        <v/>
      </c>
      <c r="I168" s="18" t="str">
        <f t="shared" si="48"/>
        <v/>
      </c>
      <c r="J168" s="18" t="str">
        <f>""</f>
        <v/>
      </c>
      <c r="K168" s="18" t="str">
        <f t="shared" si="49"/>
        <v/>
      </c>
      <c r="L168" s="18" t="str">
        <f t="shared" si="50"/>
        <v/>
      </c>
      <c r="M168" s="18" t="str">
        <f t="shared" si="51"/>
        <v/>
      </c>
      <c r="N168" s="18" t="str">
        <f t="shared" si="52"/>
        <v/>
      </c>
      <c r="O168" s="18" t="str">
        <f t="shared" si="53"/>
        <v/>
      </c>
      <c r="P168" s="18" t="str">
        <f t="shared" si="54"/>
        <v/>
      </c>
      <c r="Q168" s="18" t="str">
        <f t="shared" si="55"/>
        <v/>
      </c>
      <c r="R168" s="122" t="str">
        <f t="shared" si="45"/>
        <v/>
      </c>
      <c r="S168" s="18" t="str">
        <f t="shared" si="56"/>
        <v/>
      </c>
      <c r="T168" s="26" t="str">
        <f t="shared" si="46"/>
        <v/>
      </c>
      <c r="U168" s="18" t="str">
        <f t="shared" si="57"/>
        <v/>
      </c>
      <c r="V168" s="18" t="str">
        <f t="shared" si="58"/>
        <v/>
      </c>
      <c r="W168" s="18" t="str">
        <f>IFERROR(CONCATENATE("PAGO N° ",B168," DEL CONTRATO CPS ",V168," ENTRE ",TEXT(VLOOKUP(A168,matriz,IF(generador!B168=1,16,IF(generador!B168=2,19,IF(generador!B168=3,22,IF(generador!B168=4,25,IF(generador!B168=5,28,IF(generador!B168=6,31,IF(generador!B168=7,34,IF(generador!B168=8,37,IF(generador!B168=9,40,IF(generador!B168=10,43,IF(generador!B168=11,46,IF(generador!B168=12,49,IF(generador!B168=13,52,IF(generador!B168=14,55,IF(generador!B168=15,58))))))))))))))),FALSE),"dd/mm/yyyy")," Y ",TEXT(VLOOKUP(A168,matriz,IF(generador!B168=1,17,IF(generador!B168=2,20,IF(generador!B168=3,23,IF(generador!B168=4,26,IF(generador!B168=5,29,IF(generador!B168=6,32,IF(generador!B168=7,35,IF(generador!B168=8,38,IF(generador!B168=9,41,IF(generador!B168=10,44,IF(generador!B168=11,47,IF(generador!B168=12,50,IF(generador!B168=13,53,IF(generador!B168=14,56,IF(generador!B168=15,59))))))))))))))),FALSE),"dd/mm/yyyy")),"")</f>
        <v/>
      </c>
    </row>
    <row r="169" spans="1:23" x14ac:dyDescent="0.3">
      <c r="A169" s="15"/>
      <c r="B169" s="14"/>
      <c r="C169" s="6"/>
      <c r="D169" s="26" t="str">
        <f t="shared" si="42"/>
        <v/>
      </c>
      <c r="E169" s="19" t="str">
        <f>IFERROR(IF(A169&lt;&gt;"",VLOOKUP(A169,matriz,IF(generador!B169=1,15,IF(generador!B169=2,18,IF(generador!B169=3,21,IF(generador!B169=4,24,IF(generador!B169=5,27,IF(generador!B169=6,30,IF(generador!B169=7,33,IF(generador!B169=8,36,IF(generador!B169=9,39,IF(generador!B169=10,42,IF(generador!B169=11,45,IF(generador!B169=12,48,IF(generador!B169=13,51,IF(generador!B169=14,54,IF(generador!B169=15,57))))))))))))))),FALSE),""),"")</f>
        <v/>
      </c>
      <c r="F169" s="20" t="str">
        <f t="shared" si="43"/>
        <v/>
      </c>
      <c r="G169" s="29" t="str">
        <f t="shared" si="44"/>
        <v/>
      </c>
      <c r="H169" s="21" t="str">
        <f t="shared" ca="1" si="47"/>
        <v/>
      </c>
      <c r="I169" s="18" t="str">
        <f t="shared" si="48"/>
        <v/>
      </c>
      <c r="J169" s="18" t="str">
        <f>""</f>
        <v/>
      </c>
      <c r="K169" s="18" t="str">
        <f t="shared" si="49"/>
        <v/>
      </c>
      <c r="L169" s="18" t="str">
        <f t="shared" si="50"/>
        <v/>
      </c>
      <c r="M169" s="18" t="str">
        <f t="shared" si="51"/>
        <v/>
      </c>
      <c r="N169" s="18" t="str">
        <f t="shared" si="52"/>
        <v/>
      </c>
      <c r="O169" s="18" t="str">
        <f t="shared" si="53"/>
        <v/>
      </c>
      <c r="P169" s="18" t="str">
        <f t="shared" si="54"/>
        <v/>
      </c>
      <c r="Q169" s="18" t="str">
        <f t="shared" si="55"/>
        <v/>
      </c>
      <c r="R169" s="122" t="str">
        <f t="shared" si="45"/>
        <v/>
      </c>
      <c r="S169" s="18" t="str">
        <f t="shared" si="56"/>
        <v/>
      </c>
      <c r="T169" s="26" t="str">
        <f t="shared" si="46"/>
        <v/>
      </c>
      <c r="U169" s="18" t="str">
        <f t="shared" si="57"/>
        <v/>
      </c>
      <c r="V169" s="18" t="str">
        <f t="shared" si="58"/>
        <v/>
      </c>
      <c r="W169" s="18" t="str">
        <f>IFERROR(CONCATENATE("PAGO N° ",B169," DEL CONTRATO CPS ",V169," ENTRE ",TEXT(VLOOKUP(A169,matriz,IF(generador!B169=1,16,IF(generador!B169=2,19,IF(generador!B169=3,22,IF(generador!B169=4,25,IF(generador!B169=5,28,IF(generador!B169=6,31,IF(generador!B169=7,34,IF(generador!B169=8,37,IF(generador!B169=9,40,IF(generador!B169=10,43,IF(generador!B169=11,46,IF(generador!B169=12,49,IF(generador!B169=13,52,IF(generador!B169=14,55,IF(generador!B169=15,58))))))))))))))),FALSE),"dd/mm/yyyy")," Y ",TEXT(VLOOKUP(A169,matriz,IF(generador!B169=1,17,IF(generador!B169=2,20,IF(generador!B169=3,23,IF(generador!B169=4,26,IF(generador!B169=5,29,IF(generador!B169=6,32,IF(generador!B169=7,35,IF(generador!B169=8,38,IF(generador!B169=9,41,IF(generador!B169=10,44,IF(generador!B169=11,47,IF(generador!B169=12,50,IF(generador!B169=13,53,IF(generador!B169=14,56,IF(generador!B169=15,59))))))))))))))),FALSE),"dd/mm/yyyy")),"")</f>
        <v/>
      </c>
    </row>
    <row r="170" spans="1:23" x14ac:dyDescent="0.3">
      <c r="A170" s="15"/>
      <c r="B170" s="14"/>
      <c r="C170" s="6"/>
      <c r="D170" s="26" t="str">
        <f t="shared" si="42"/>
        <v/>
      </c>
      <c r="E170" s="19" t="str">
        <f>IFERROR(IF(A170&lt;&gt;"",VLOOKUP(A170,matriz,IF(generador!B170=1,15,IF(generador!B170=2,18,IF(generador!B170=3,21,IF(generador!B170=4,24,IF(generador!B170=5,27,IF(generador!B170=6,30,IF(generador!B170=7,33,IF(generador!B170=8,36,IF(generador!B170=9,39,IF(generador!B170=10,42,IF(generador!B170=11,45,IF(generador!B170=12,48,IF(generador!B170=13,51,IF(generador!B170=14,54,IF(generador!B170=15,57))))))))))))))),FALSE),""),"")</f>
        <v/>
      </c>
      <c r="F170" s="20" t="str">
        <f t="shared" si="43"/>
        <v/>
      </c>
      <c r="G170" s="29" t="str">
        <f t="shared" si="44"/>
        <v/>
      </c>
      <c r="H170" s="21" t="str">
        <f t="shared" ca="1" si="47"/>
        <v/>
      </c>
      <c r="I170" s="18" t="str">
        <f t="shared" si="48"/>
        <v/>
      </c>
      <c r="J170" s="18" t="str">
        <f>""</f>
        <v/>
      </c>
      <c r="K170" s="18" t="str">
        <f t="shared" si="49"/>
        <v/>
      </c>
      <c r="L170" s="18" t="str">
        <f t="shared" si="50"/>
        <v/>
      </c>
      <c r="M170" s="18" t="str">
        <f t="shared" si="51"/>
        <v/>
      </c>
      <c r="N170" s="18" t="str">
        <f t="shared" si="52"/>
        <v/>
      </c>
      <c r="O170" s="18" t="str">
        <f t="shared" si="53"/>
        <v/>
      </c>
      <c r="P170" s="18" t="str">
        <f t="shared" si="54"/>
        <v/>
      </c>
      <c r="Q170" s="18" t="str">
        <f t="shared" si="55"/>
        <v/>
      </c>
      <c r="R170" s="122" t="str">
        <f t="shared" si="45"/>
        <v/>
      </c>
      <c r="S170" s="18" t="str">
        <f t="shared" si="56"/>
        <v/>
      </c>
      <c r="T170" s="26" t="str">
        <f t="shared" si="46"/>
        <v/>
      </c>
      <c r="U170" s="18" t="str">
        <f t="shared" si="57"/>
        <v/>
      </c>
      <c r="V170" s="18" t="str">
        <f t="shared" si="58"/>
        <v/>
      </c>
      <c r="W170" s="18" t="str">
        <f>IFERROR(CONCATENATE("PAGO N° ",B170," DEL CONTRATO CPS ",V170," ENTRE ",TEXT(VLOOKUP(A170,matriz,IF(generador!B170=1,16,IF(generador!B170=2,19,IF(generador!B170=3,22,IF(generador!B170=4,25,IF(generador!B170=5,28,IF(generador!B170=6,31,IF(generador!B170=7,34,IF(generador!B170=8,37,IF(generador!B170=9,40,IF(generador!B170=10,43,IF(generador!B170=11,46,IF(generador!B170=12,49,IF(generador!B170=13,52,IF(generador!B170=14,55,IF(generador!B170=15,58))))))))))))))),FALSE),"dd/mm/yyyy")," Y ",TEXT(VLOOKUP(A170,matriz,IF(generador!B170=1,17,IF(generador!B170=2,20,IF(generador!B170=3,23,IF(generador!B170=4,26,IF(generador!B170=5,29,IF(generador!B170=6,32,IF(generador!B170=7,35,IF(generador!B170=8,38,IF(generador!B170=9,41,IF(generador!B170=10,44,IF(generador!B170=11,47,IF(generador!B170=12,50,IF(generador!B170=13,53,IF(generador!B170=14,56,IF(generador!B170=15,59))))))))))))))),FALSE),"dd/mm/yyyy")),"")</f>
        <v/>
      </c>
    </row>
    <row r="171" spans="1:23" x14ac:dyDescent="0.3">
      <c r="A171" s="15"/>
      <c r="B171" s="14"/>
      <c r="C171" s="6"/>
      <c r="D171" s="26" t="str">
        <f t="shared" si="42"/>
        <v/>
      </c>
      <c r="E171" s="19" t="str">
        <f>IFERROR(IF(A171&lt;&gt;"",VLOOKUP(A171,matriz,IF(generador!B171=1,15,IF(generador!B171=2,18,IF(generador!B171=3,21,IF(generador!B171=4,24,IF(generador!B171=5,27,IF(generador!B171=6,30,IF(generador!B171=7,33,IF(generador!B171=8,36,IF(generador!B171=9,39,IF(generador!B171=10,42,IF(generador!B171=11,45,IF(generador!B171=12,48,IF(generador!B171=13,51,IF(generador!B171=14,54,IF(generador!B171=15,57))))))))))))))),FALSE),""),"")</f>
        <v/>
      </c>
      <c r="F171" s="20" t="str">
        <f t="shared" si="43"/>
        <v/>
      </c>
      <c r="G171" s="29" t="str">
        <f t="shared" si="44"/>
        <v/>
      </c>
      <c r="H171" s="21" t="str">
        <f t="shared" ca="1" si="47"/>
        <v/>
      </c>
      <c r="I171" s="18" t="str">
        <f t="shared" si="48"/>
        <v/>
      </c>
      <c r="J171" s="18" t="str">
        <f>""</f>
        <v/>
      </c>
      <c r="K171" s="18" t="str">
        <f t="shared" si="49"/>
        <v/>
      </c>
      <c r="L171" s="18" t="str">
        <f t="shared" si="50"/>
        <v/>
      </c>
      <c r="M171" s="18" t="str">
        <f t="shared" si="51"/>
        <v/>
      </c>
      <c r="N171" s="18" t="str">
        <f t="shared" si="52"/>
        <v/>
      </c>
      <c r="O171" s="18" t="str">
        <f t="shared" si="53"/>
        <v/>
      </c>
      <c r="P171" s="18" t="str">
        <f t="shared" si="54"/>
        <v/>
      </c>
      <c r="Q171" s="18" t="str">
        <f t="shared" si="55"/>
        <v/>
      </c>
      <c r="R171" s="122" t="str">
        <f t="shared" si="45"/>
        <v/>
      </c>
      <c r="S171" s="18" t="str">
        <f t="shared" si="56"/>
        <v/>
      </c>
      <c r="T171" s="26" t="str">
        <f t="shared" si="46"/>
        <v/>
      </c>
      <c r="U171" s="18" t="str">
        <f t="shared" si="57"/>
        <v/>
      </c>
      <c r="V171" s="18" t="str">
        <f t="shared" si="58"/>
        <v/>
      </c>
      <c r="W171" s="18" t="str">
        <f>IFERROR(CONCATENATE("PAGO N° ",B171," DEL CONTRATO CPS ",V171," ENTRE ",TEXT(VLOOKUP(A171,matriz,IF(generador!B171=1,16,IF(generador!B171=2,19,IF(generador!B171=3,22,IF(generador!B171=4,25,IF(generador!B171=5,28,IF(generador!B171=6,31,IF(generador!B171=7,34,IF(generador!B171=8,37,IF(generador!B171=9,40,IF(generador!B171=10,43,IF(generador!B171=11,46,IF(generador!B171=12,49,IF(generador!B171=13,52,IF(generador!B171=14,55,IF(generador!B171=15,58))))))))))))))),FALSE),"dd/mm/yyyy")," Y ",TEXT(VLOOKUP(A171,matriz,IF(generador!B171=1,17,IF(generador!B171=2,20,IF(generador!B171=3,23,IF(generador!B171=4,26,IF(generador!B171=5,29,IF(generador!B171=6,32,IF(generador!B171=7,35,IF(generador!B171=8,38,IF(generador!B171=9,41,IF(generador!B171=10,44,IF(generador!B171=11,47,IF(generador!B171=12,50,IF(generador!B171=13,53,IF(generador!B171=14,56,IF(generador!B171=15,59))))))))))))))),FALSE),"dd/mm/yyyy")),"")</f>
        <v/>
      </c>
    </row>
    <row r="172" spans="1:23" x14ac:dyDescent="0.3">
      <c r="A172" s="15"/>
      <c r="B172" s="14"/>
      <c r="C172" s="6"/>
      <c r="D172" s="26" t="str">
        <f t="shared" si="42"/>
        <v/>
      </c>
      <c r="E172" s="19" t="str">
        <f>IFERROR(IF(A172&lt;&gt;"",VLOOKUP(A172,matriz,IF(generador!B172=1,15,IF(generador!B172=2,18,IF(generador!B172=3,21,IF(generador!B172=4,24,IF(generador!B172=5,27,IF(generador!B172=6,30,IF(generador!B172=7,33,IF(generador!B172=8,36,IF(generador!B172=9,39,IF(generador!B172=10,42,IF(generador!B172=11,45,IF(generador!B172=12,48,IF(generador!B172=13,51,IF(generador!B172=14,54,IF(generador!B172=15,57))))))))))))))),FALSE),""),"")</f>
        <v/>
      </c>
      <c r="F172" s="20" t="str">
        <f t="shared" si="43"/>
        <v/>
      </c>
      <c r="G172" s="29" t="str">
        <f t="shared" si="44"/>
        <v/>
      </c>
      <c r="H172" s="21" t="str">
        <f t="shared" ca="1" si="47"/>
        <v/>
      </c>
      <c r="I172" s="18" t="str">
        <f t="shared" si="48"/>
        <v/>
      </c>
      <c r="J172" s="18" t="str">
        <f>""</f>
        <v/>
      </c>
      <c r="K172" s="18" t="str">
        <f t="shared" si="49"/>
        <v/>
      </c>
      <c r="L172" s="18" t="str">
        <f t="shared" si="50"/>
        <v/>
      </c>
      <c r="M172" s="18" t="str">
        <f t="shared" si="51"/>
        <v/>
      </c>
      <c r="N172" s="18" t="str">
        <f t="shared" si="52"/>
        <v/>
      </c>
      <c r="O172" s="18" t="str">
        <f t="shared" si="53"/>
        <v/>
      </c>
      <c r="P172" s="18" t="str">
        <f t="shared" si="54"/>
        <v/>
      </c>
      <c r="Q172" s="18" t="str">
        <f t="shared" si="55"/>
        <v/>
      </c>
      <c r="R172" s="122" t="str">
        <f t="shared" si="45"/>
        <v/>
      </c>
      <c r="S172" s="18" t="str">
        <f t="shared" si="56"/>
        <v/>
      </c>
      <c r="T172" s="26" t="str">
        <f t="shared" si="46"/>
        <v/>
      </c>
      <c r="U172" s="18" t="str">
        <f t="shared" si="57"/>
        <v/>
      </c>
      <c r="V172" s="18" t="str">
        <f t="shared" si="58"/>
        <v/>
      </c>
      <c r="W172" s="18" t="str">
        <f>IFERROR(CONCATENATE("PAGO N° ",B172," DEL CONTRATO CPS ",V172," ENTRE ",TEXT(VLOOKUP(A172,matriz,IF(generador!B172=1,16,IF(generador!B172=2,19,IF(generador!B172=3,22,IF(generador!B172=4,25,IF(generador!B172=5,28,IF(generador!B172=6,31,IF(generador!B172=7,34,IF(generador!B172=8,37,IF(generador!B172=9,40,IF(generador!B172=10,43,IF(generador!B172=11,46,IF(generador!B172=12,49,IF(generador!B172=13,52,IF(generador!B172=14,55,IF(generador!B172=15,58))))))))))))))),FALSE),"dd/mm/yyyy")," Y ",TEXT(VLOOKUP(A172,matriz,IF(generador!B172=1,17,IF(generador!B172=2,20,IF(generador!B172=3,23,IF(generador!B172=4,26,IF(generador!B172=5,29,IF(generador!B172=6,32,IF(generador!B172=7,35,IF(generador!B172=8,38,IF(generador!B172=9,41,IF(generador!B172=10,44,IF(generador!B172=11,47,IF(generador!B172=12,50,IF(generador!B172=13,53,IF(generador!B172=14,56,IF(generador!B172=15,59))))))))))))))),FALSE),"dd/mm/yyyy")),"")</f>
        <v/>
      </c>
    </row>
    <row r="173" spans="1:23" x14ac:dyDescent="0.3">
      <c r="A173" s="15"/>
      <c r="B173" s="14"/>
      <c r="C173" s="6"/>
      <c r="D173" s="26" t="str">
        <f t="shared" si="42"/>
        <v/>
      </c>
      <c r="E173" s="19" t="str">
        <f>IFERROR(IF(A173&lt;&gt;"",VLOOKUP(A173,matriz,IF(generador!B173=1,15,IF(generador!B173=2,18,IF(generador!B173=3,21,IF(generador!B173=4,24,IF(generador!B173=5,27,IF(generador!B173=6,30,IF(generador!B173=7,33,IF(generador!B173=8,36,IF(generador!B173=9,39,IF(generador!B173=10,42,IF(generador!B173=11,45,IF(generador!B173=12,48,IF(generador!B173=13,51,IF(generador!B173=14,54,IF(generador!B173=15,57))))))))))))))),FALSE),""),"")</f>
        <v/>
      </c>
      <c r="F173" s="20" t="str">
        <f t="shared" si="43"/>
        <v/>
      </c>
      <c r="G173" s="29" t="str">
        <f t="shared" si="44"/>
        <v/>
      </c>
      <c r="H173" s="21" t="str">
        <f t="shared" ca="1" si="47"/>
        <v/>
      </c>
      <c r="I173" s="18" t="str">
        <f t="shared" si="48"/>
        <v/>
      </c>
      <c r="J173" s="18" t="str">
        <f>""</f>
        <v/>
      </c>
      <c r="K173" s="18" t="str">
        <f t="shared" si="49"/>
        <v/>
      </c>
      <c r="L173" s="18" t="str">
        <f t="shared" si="50"/>
        <v/>
      </c>
      <c r="M173" s="18" t="str">
        <f t="shared" si="51"/>
        <v/>
      </c>
      <c r="N173" s="18" t="str">
        <f t="shared" si="52"/>
        <v/>
      </c>
      <c r="O173" s="18" t="str">
        <f t="shared" si="53"/>
        <v/>
      </c>
      <c r="P173" s="18" t="str">
        <f t="shared" si="54"/>
        <v/>
      </c>
      <c r="Q173" s="18" t="str">
        <f t="shared" si="55"/>
        <v/>
      </c>
      <c r="R173" s="122" t="str">
        <f t="shared" si="45"/>
        <v/>
      </c>
      <c r="S173" s="18" t="str">
        <f t="shared" si="56"/>
        <v/>
      </c>
      <c r="T173" s="26" t="str">
        <f t="shared" si="46"/>
        <v/>
      </c>
      <c r="U173" s="18" t="str">
        <f t="shared" si="57"/>
        <v/>
      </c>
      <c r="V173" s="18" t="str">
        <f t="shared" si="58"/>
        <v/>
      </c>
      <c r="W173" s="18" t="str">
        <f>IFERROR(CONCATENATE("PAGO N° ",B173," DEL CONTRATO CPS ",V173," ENTRE ",TEXT(VLOOKUP(A173,matriz,IF(generador!B173=1,16,IF(generador!B173=2,19,IF(generador!B173=3,22,IF(generador!B173=4,25,IF(generador!B173=5,28,IF(generador!B173=6,31,IF(generador!B173=7,34,IF(generador!B173=8,37,IF(generador!B173=9,40,IF(generador!B173=10,43,IF(generador!B173=11,46,IF(generador!B173=12,49,IF(generador!B173=13,52,IF(generador!B173=14,55,IF(generador!B173=15,58))))))))))))))),FALSE),"dd/mm/yyyy")," Y ",TEXT(VLOOKUP(A173,matriz,IF(generador!B173=1,17,IF(generador!B173=2,20,IF(generador!B173=3,23,IF(generador!B173=4,26,IF(generador!B173=5,29,IF(generador!B173=6,32,IF(generador!B173=7,35,IF(generador!B173=8,38,IF(generador!B173=9,41,IF(generador!B173=10,44,IF(generador!B173=11,47,IF(generador!B173=12,50,IF(generador!B173=13,53,IF(generador!B173=14,56,IF(generador!B173=15,59))))))))))))))),FALSE),"dd/mm/yyyy")),"")</f>
        <v/>
      </c>
    </row>
    <row r="174" spans="1:23" x14ac:dyDescent="0.3">
      <c r="A174" s="15"/>
      <c r="B174" s="14"/>
      <c r="C174" s="6"/>
      <c r="D174" s="26" t="str">
        <f t="shared" si="42"/>
        <v/>
      </c>
      <c r="E174" s="19" t="str">
        <f>IFERROR(IF(A174&lt;&gt;"",VLOOKUP(A174,matriz,IF(generador!B174=1,15,IF(generador!B174=2,18,IF(generador!B174=3,21,IF(generador!B174=4,24,IF(generador!B174=5,27,IF(generador!B174=6,30,IF(generador!B174=7,33,IF(generador!B174=8,36,IF(generador!B174=9,39,IF(generador!B174=10,42,IF(generador!B174=11,45,IF(generador!B174=12,48,IF(generador!B174=13,51,IF(generador!B174=14,54,IF(generador!B174=15,57))))))))))))))),FALSE),""),"")</f>
        <v/>
      </c>
      <c r="F174" s="20" t="str">
        <f t="shared" si="43"/>
        <v/>
      </c>
      <c r="G174" s="29" t="str">
        <f t="shared" si="44"/>
        <v/>
      </c>
      <c r="H174" s="21" t="str">
        <f t="shared" ca="1" si="47"/>
        <v/>
      </c>
      <c r="I174" s="18" t="str">
        <f t="shared" si="48"/>
        <v/>
      </c>
      <c r="J174" s="18" t="str">
        <f>""</f>
        <v/>
      </c>
      <c r="K174" s="18" t="str">
        <f t="shared" si="49"/>
        <v/>
      </c>
      <c r="L174" s="18" t="str">
        <f t="shared" si="50"/>
        <v/>
      </c>
      <c r="M174" s="18" t="str">
        <f t="shared" si="51"/>
        <v/>
      </c>
      <c r="N174" s="18" t="str">
        <f t="shared" si="52"/>
        <v/>
      </c>
      <c r="O174" s="18" t="str">
        <f t="shared" si="53"/>
        <v/>
      </c>
      <c r="P174" s="18" t="str">
        <f t="shared" si="54"/>
        <v/>
      </c>
      <c r="Q174" s="18" t="str">
        <f t="shared" si="55"/>
        <v/>
      </c>
      <c r="R174" s="122" t="str">
        <f t="shared" si="45"/>
        <v/>
      </c>
      <c r="S174" s="18" t="str">
        <f t="shared" si="56"/>
        <v/>
      </c>
      <c r="T174" s="26" t="str">
        <f t="shared" si="46"/>
        <v/>
      </c>
      <c r="U174" s="18" t="str">
        <f t="shared" si="57"/>
        <v/>
      </c>
      <c r="V174" s="18" t="str">
        <f t="shared" si="58"/>
        <v/>
      </c>
      <c r="W174" s="18" t="str">
        <f>IFERROR(CONCATENATE("PAGO N° ",B174," DEL CONTRATO CPS ",V174," ENTRE ",TEXT(VLOOKUP(A174,matriz,IF(generador!B174=1,16,IF(generador!B174=2,19,IF(generador!B174=3,22,IF(generador!B174=4,25,IF(generador!B174=5,28,IF(generador!B174=6,31,IF(generador!B174=7,34,IF(generador!B174=8,37,IF(generador!B174=9,40,IF(generador!B174=10,43,IF(generador!B174=11,46,IF(generador!B174=12,49,IF(generador!B174=13,52,IF(generador!B174=14,55,IF(generador!B174=15,58))))))))))))))),FALSE),"dd/mm/yyyy")," Y ",TEXT(VLOOKUP(A174,matriz,IF(generador!B174=1,17,IF(generador!B174=2,20,IF(generador!B174=3,23,IF(generador!B174=4,26,IF(generador!B174=5,29,IF(generador!B174=6,32,IF(generador!B174=7,35,IF(generador!B174=8,38,IF(generador!B174=9,41,IF(generador!B174=10,44,IF(generador!B174=11,47,IF(generador!B174=12,50,IF(generador!B174=13,53,IF(generador!B174=14,56,IF(generador!B174=15,59))))))))))))))),FALSE),"dd/mm/yyyy")),"")</f>
        <v/>
      </c>
    </row>
    <row r="175" spans="1:23" x14ac:dyDescent="0.3">
      <c r="A175" s="15"/>
      <c r="B175" s="14"/>
      <c r="C175" s="6"/>
      <c r="D175" s="26" t="str">
        <f t="shared" si="42"/>
        <v/>
      </c>
      <c r="E175" s="19" t="str">
        <f>IFERROR(IF(A175&lt;&gt;"",VLOOKUP(A175,matriz,IF(generador!B175=1,15,IF(generador!B175=2,18,IF(generador!B175=3,21,IF(generador!B175=4,24,IF(generador!B175=5,27,IF(generador!B175=6,30,IF(generador!B175=7,33,IF(generador!B175=8,36,IF(generador!B175=9,39,IF(generador!B175=10,42,IF(generador!B175=11,45,IF(generador!B175=12,48,IF(generador!B175=13,51,IF(generador!B175=14,54,IF(generador!B175=15,57))))))))))))))),FALSE),""),"")</f>
        <v/>
      </c>
      <c r="F175" s="20" t="str">
        <f t="shared" si="43"/>
        <v/>
      </c>
      <c r="G175" s="29" t="str">
        <f t="shared" si="44"/>
        <v/>
      </c>
      <c r="H175" s="21" t="str">
        <f t="shared" ca="1" si="47"/>
        <v/>
      </c>
      <c r="I175" s="18" t="str">
        <f t="shared" si="48"/>
        <v/>
      </c>
      <c r="J175" s="18" t="str">
        <f>""</f>
        <v/>
      </c>
      <c r="K175" s="18" t="str">
        <f t="shared" si="49"/>
        <v/>
      </c>
      <c r="L175" s="18" t="str">
        <f t="shared" si="50"/>
        <v/>
      </c>
      <c r="M175" s="18" t="str">
        <f t="shared" si="51"/>
        <v/>
      </c>
      <c r="N175" s="18" t="str">
        <f t="shared" si="52"/>
        <v/>
      </c>
      <c r="O175" s="18" t="str">
        <f t="shared" si="53"/>
        <v/>
      </c>
      <c r="P175" s="18" t="str">
        <f t="shared" si="54"/>
        <v/>
      </c>
      <c r="Q175" s="18" t="str">
        <f t="shared" si="55"/>
        <v/>
      </c>
      <c r="R175" s="122" t="str">
        <f t="shared" si="45"/>
        <v/>
      </c>
      <c r="S175" s="18" t="str">
        <f t="shared" si="56"/>
        <v/>
      </c>
      <c r="T175" s="26" t="str">
        <f t="shared" si="46"/>
        <v/>
      </c>
      <c r="U175" s="18" t="str">
        <f t="shared" si="57"/>
        <v/>
      </c>
      <c r="V175" s="18" t="str">
        <f t="shared" si="58"/>
        <v/>
      </c>
      <c r="W175" s="18" t="str">
        <f>IFERROR(CONCATENATE("PAGO N° ",B175," DEL CONTRATO CPS ",V175," ENTRE ",TEXT(VLOOKUP(A175,matriz,IF(generador!B175=1,16,IF(generador!B175=2,19,IF(generador!B175=3,22,IF(generador!B175=4,25,IF(generador!B175=5,28,IF(generador!B175=6,31,IF(generador!B175=7,34,IF(generador!B175=8,37,IF(generador!B175=9,40,IF(generador!B175=10,43,IF(generador!B175=11,46,IF(generador!B175=12,49,IF(generador!B175=13,52,IF(generador!B175=14,55,IF(generador!B175=15,58))))))))))))))),FALSE),"dd/mm/yyyy")," Y ",TEXT(VLOOKUP(A175,matriz,IF(generador!B175=1,17,IF(generador!B175=2,20,IF(generador!B175=3,23,IF(generador!B175=4,26,IF(generador!B175=5,29,IF(generador!B175=6,32,IF(generador!B175=7,35,IF(generador!B175=8,38,IF(generador!B175=9,41,IF(generador!B175=10,44,IF(generador!B175=11,47,IF(generador!B175=12,50,IF(generador!B175=13,53,IF(generador!B175=14,56,IF(generador!B175=15,59))))))))))))))),FALSE),"dd/mm/yyyy")),"")</f>
        <v/>
      </c>
    </row>
    <row r="176" spans="1:23" x14ac:dyDescent="0.3">
      <c r="A176" s="15"/>
      <c r="B176" s="14"/>
      <c r="C176" s="6"/>
      <c r="D176" s="26" t="str">
        <f t="shared" si="42"/>
        <v/>
      </c>
      <c r="E176" s="19" t="str">
        <f>IFERROR(IF(A176&lt;&gt;"",VLOOKUP(A176,matriz,IF(generador!B176=1,15,IF(generador!B176=2,18,IF(generador!B176=3,21,IF(generador!B176=4,24,IF(generador!B176=5,27,IF(generador!B176=6,30,IF(generador!B176=7,33,IF(generador!B176=8,36,IF(generador!B176=9,39,IF(generador!B176=10,42,IF(generador!B176=11,45,IF(generador!B176=12,48,IF(generador!B176=13,51,IF(generador!B176=14,54,IF(generador!B176=15,57))))))))))))))),FALSE),""),"")</f>
        <v/>
      </c>
      <c r="F176" s="20" t="str">
        <f t="shared" si="43"/>
        <v/>
      </c>
      <c r="G176" s="29" t="str">
        <f t="shared" si="44"/>
        <v/>
      </c>
      <c r="H176" s="21" t="str">
        <f t="shared" ca="1" si="47"/>
        <v/>
      </c>
      <c r="I176" s="18" t="str">
        <f t="shared" si="48"/>
        <v/>
      </c>
      <c r="J176" s="18" t="str">
        <f>""</f>
        <v/>
      </c>
      <c r="K176" s="18" t="str">
        <f t="shared" si="49"/>
        <v/>
      </c>
      <c r="L176" s="18" t="str">
        <f t="shared" si="50"/>
        <v/>
      </c>
      <c r="M176" s="18" t="str">
        <f t="shared" si="51"/>
        <v/>
      </c>
      <c r="N176" s="18" t="str">
        <f t="shared" si="52"/>
        <v/>
      </c>
      <c r="O176" s="18" t="str">
        <f t="shared" si="53"/>
        <v/>
      </c>
      <c r="P176" s="18" t="str">
        <f t="shared" si="54"/>
        <v/>
      </c>
      <c r="Q176" s="18" t="str">
        <f t="shared" si="55"/>
        <v/>
      </c>
      <c r="R176" s="122" t="str">
        <f t="shared" si="45"/>
        <v/>
      </c>
      <c r="S176" s="18" t="str">
        <f t="shared" si="56"/>
        <v/>
      </c>
      <c r="T176" s="26" t="str">
        <f t="shared" si="46"/>
        <v/>
      </c>
      <c r="U176" s="18" t="str">
        <f t="shared" si="57"/>
        <v/>
      </c>
      <c r="V176" s="18" t="str">
        <f t="shared" si="58"/>
        <v/>
      </c>
      <c r="W176" s="18" t="str">
        <f>IFERROR(CONCATENATE("PAGO N° ",B176," DEL CONTRATO CPS ",V176," ENTRE ",TEXT(VLOOKUP(A176,matriz,IF(generador!B176=1,16,IF(generador!B176=2,19,IF(generador!B176=3,22,IF(generador!B176=4,25,IF(generador!B176=5,28,IF(generador!B176=6,31,IF(generador!B176=7,34,IF(generador!B176=8,37,IF(generador!B176=9,40,IF(generador!B176=10,43,IF(generador!B176=11,46,IF(generador!B176=12,49,IF(generador!B176=13,52,IF(generador!B176=14,55,IF(generador!B176=15,58))))))))))))))),FALSE),"dd/mm/yyyy")," Y ",TEXT(VLOOKUP(A176,matriz,IF(generador!B176=1,17,IF(generador!B176=2,20,IF(generador!B176=3,23,IF(generador!B176=4,26,IF(generador!B176=5,29,IF(generador!B176=6,32,IF(generador!B176=7,35,IF(generador!B176=8,38,IF(generador!B176=9,41,IF(generador!B176=10,44,IF(generador!B176=11,47,IF(generador!B176=12,50,IF(generador!B176=13,53,IF(generador!B176=14,56,IF(generador!B176=15,59))))))))))))))),FALSE),"dd/mm/yyyy")),"")</f>
        <v/>
      </c>
    </row>
    <row r="177" spans="1:23" x14ac:dyDescent="0.3">
      <c r="A177" s="15"/>
      <c r="B177" s="14"/>
      <c r="C177" s="6"/>
      <c r="D177" s="26" t="str">
        <f t="shared" si="42"/>
        <v/>
      </c>
      <c r="E177" s="19" t="str">
        <f>IFERROR(IF(A177&lt;&gt;"",VLOOKUP(A177,matriz,IF(generador!B177=1,15,IF(generador!B177=2,18,IF(generador!B177=3,21,IF(generador!B177=4,24,IF(generador!B177=5,27,IF(generador!B177=6,30,IF(generador!B177=7,33,IF(generador!B177=8,36,IF(generador!B177=9,39,IF(generador!B177=10,42,IF(generador!B177=11,45,IF(generador!B177=12,48,IF(generador!B177=13,51,IF(generador!B177=14,54,IF(generador!B177=15,57))))))))))))))),FALSE),""),"")</f>
        <v/>
      </c>
      <c r="F177" s="20" t="str">
        <f t="shared" si="43"/>
        <v/>
      </c>
      <c r="G177" s="29" t="str">
        <f t="shared" si="44"/>
        <v/>
      </c>
      <c r="H177" s="21" t="str">
        <f t="shared" ca="1" si="47"/>
        <v/>
      </c>
      <c r="I177" s="18" t="str">
        <f t="shared" si="48"/>
        <v/>
      </c>
      <c r="J177" s="18" t="str">
        <f>""</f>
        <v/>
      </c>
      <c r="K177" s="18" t="str">
        <f t="shared" si="49"/>
        <v/>
      </c>
      <c r="L177" s="18" t="str">
        <f t="shared" si="50"/>
        <v/>
      </c>
      <c r="M177" s="18" t="str">
        <f t="shared" si="51"/>
        <v/>
      </c>
      <c r="N177" s="18" t="str">
        <f t="shared" si="52"/>
        <v/>
      </c>
      <c r="O177" s="18" t="str">
        <f t="shared" si="53"/>
        <v/>
      </c>
      <c r="P177" s="18" t="str">
        <f t="shared" si="54"/>
        <v/>
      </c>
      <c r="Q177" s="18" t="str">
        <f t="shared" si="55"/>
        <v/>
      </c>
      <c r="R177" s="122" t="str">
        <f t="shared" si="45"/>
        <v/>
      </c>
      <c r="S177" s="18" t="str">
        <f t="shared" si="56"/>
        <v/>
      </c>
      <c r="T177" s="26" t="str">
        <f t="shared" si="46"/>
        <v/>
      </c>
      <c r="U177" s="18" t="str">
        <f t="shared" si="57"/>
        <v/>
      </c>
      <c r="V177" s="18" t="str">
        <f t="shared" si="58"/>
        <v/>
      </c>
      <c r="W177" s="18" t="str">
        <f>IFERROR(CONCATENATE("PAGO N° ",B177," DEL CONTRATO CPS ",V177," ENTRE ",TEXT(VLOOKUP(A177,matriz,IF(generador!B177=1,16,IF(generador!B177=2,19,IF(generador!B177=3,22,IF(generador!B177=4,25,IF(generador!B177=5,28,IF(generador!B177=6,31,IF(generador!B177=7,34,IF(generador!B177=8,37,IF(generador!B177=9,40,IF(generador!B177=10,43,IF(generador!B177=11,46,IF(generador!B177=12,49,IF(generador!B177=13,52,IF(generador!B177=14,55,IF(generador!B177=15,58))))))))))))))),FALSE),"dd/mm/yyyy")," Y ",TEXT(VLOOKUP(A177,matriz,IF(generador!B177=1,17,IF(generador!B177=2,20,IF(generador!B177=3,23,IF(generador!B177=4,26,IF(generador!B177=5,29,IF(generador!B177=6,32,IF(generador!B177=7,35,IF(generador!B177=8,38,IF(generador!B177=9,41,IF(generador!B177=10,44,IF(generador!B177=11,47,IF(generador!B177=12,50,IF(generador!B177=13,53,IF(generador!B177=14,56,IF(generador!B177=15,59))))))))))))))),FALSE),"dd/mm/yyyy")),"")</f>
        <v/>
      </c>
    </row>
    <row r="178" spans="1:23" x14ac:dyDescent="0.3">
      <c r="A178" s="15"/>
      <c r="B178" s="14"/>
      <c r="C178" s="6"/>
      <c r="D178" s="26" t="str">
        <f t="shared" si="42"/>
        <v/>
      </c>
      <c r="E178" s="19" t="str">
        <f>IFERROR(IF(A178&lt;&gt;"",VLOOKUP(A178,matriz,IF(generador!B178=1,15,IF(generador!B178=2,18,IF(generador!B178=3,21,IF(generador!B178=4,24,IF(generador!B178=5,27,IF(generador!B178=6,30,IF(generador!B178=7,33,IF(generador!B178=8,36,IF(generador!B178=9,39,IF(generador!B178=10,42,IF(generador!B178=11,45,IF(generador!B178=12,48,IF(generador!B178=13,51,IF(generador!B178=14,54,IF(generador!B178=15,57))))))))))))))),FALSE),""),"")</f>
        <v/>
      </c>
      <c r="F178" s="20" t="str">
        <f t="shared" si="43"/>
        <v/>
      </c>
      <c r="G178" s="29" t="str">
        <f t="shared" si="44"/>
        <v/>
      </c>
      <c r="H178" s="21" t="str">
        <f t="shared" ca="1" si="47"/>
        <v/>
      </c>
      <c r="I178" s="18" t="str">
        <f t="shared" si="48"/>
        <v/>
      </c>
      <c r="J178" s="18" t="str">
        <f>""</f>
        <v/>
      </c>
      <c r="K178" s="18" t="str">
        <f t="shared" si="49"/>
        <v/>
      </c>
      <c r="L178" s="18" t="str">
        <f t="shared" si="50"/>
        <v/>
      </c>
      <c r="M178" s="18" t="str">
        <f t="shared" si="51"/>
        <v/>
      </c>
      <c r="N178" s="18" t="str">
        <f t="shared" si="52"/>
        <v/>
      </c>
      <c r="O178" s="18" t="str">
        <f t="shared" si="53"/>
        <v/>
      </c>
      <c r="P178" s="18" t="str">
        <f t="shared" si="54"/>
        <v/>
      </c>
      <c r="Q178" s="18" t="str">
        <f t="shared" si="55"/>
        <v/>
      </c>
      <c r="R178" s="122" t="str">
        <f t="shared" si="45"/>
        <v/>
      </c>
      <c r="S178" s="18" t="str">
        <f t="shared" si="56"/>
        <v/>
      </c>
      <c r="T178" s="26" t="str">
        <f t="shared" si="46"/>
        <v/>
      </c>
      <c r="U178" s="18" t="str">
        <f t="shared" si="57"/>
        <v/>
      </c>
      <c r="V178" s="18" t="str">
        <f t="shared" si="58"/>
        <v/>
      </c>
      <c r="W178" s="18" t="str">
        <f>IFERROR(CONCATENATE("PAGO N° ",B178," DEL CONTRATO CPS ",V178," ENTRE ",TEXT(VLOOKUP(A178,matriz,IF(generador!B178=1,16,IF(generador!B178=2,19,IF(generador!B178=3,22,IF(generador!B178=4,25,IF(generador!B178=5,28,IF(generador!B178=6,31,IF(generador!B178=7,34,IF(generador!B178=8,37,IF(generador!B178=9,40,IF(generador!B178=10,43,IF(generador!B178=11,46,IF(generador!B178=12,49,IF(generador!B178=13,52,IF(generador!B178=14,55,IF(generador!B178=15,58))))))))))))))),FALSE),"dd/mm/yyyy")," Y ",TEXT(VLOOKUP(A178,matriz,IF(generador!B178=1,17,IF(generador!B178=2,20,IF(generador!B178=3,23,IF(generador!B178=4,26,IF(generador!B178=5,29,IF(generador!B178=6,32,IF(generador!B178=7,35,IF(generador!B178=8,38,IF(generador!B178=9,41,IF(generador!B178=10,44,IF(generador!B178=11,47,IF(generador!B178=12,50,IF(generador!B178=13,53,IF(generador!B178=14,56,IF(generador!B178=15,59))))))))))))))),FALSE),"dd/mm/yyyy")),"")</f>
        <v/>
      </c>
    </row>
    <row r="179" spans="1:23" x14ac:dyDescent="0.3">
      <c r="A179" s="15"/>
      <c r="B179" s="14"/>
      <c r="C179" s="6"/>
      <c r="D179" s="26" t="str">
        <f t="shared" si="42"/>
        <v/>
      </c>
      <c r="E179" s="19" t="str">
        <f>IFERROR(IF(A179&lt;&gt;"",VLOOKUP(A179,matriz,IF(generador!B179=1,15,IF(generador!B179=2,18,IF(generador!B179=3,21,IF(generador!B179=4,24,IF(generador!B179=5,27,IF(generador!B179=6,30,IF(generador!B179=7,33,IF(generador!B179=8,36,IF(generador!B179=9,39,IF(generador!B179=10,42,IF(generador!B179=11,45,IF(generador!B179=12,48,IF(generador!B179=13,51,IF(generador!B179=14,54,IF(generador!B179=15,57))))))))))))))),FALSE),""),"")</f>
        <v/>
      </c>
      <c r="F179" s="20" t="str">
        <f t="shared" si="43"/>
        <v/>
      </c>
      <c r="G179" s="29" t="str">
        <f t="shared" si="44"/>
        <v/>
      </c>
      <c r="H179" s="21" t="str">
        <f t="shared" ca="1" si="47"/>
        <v/>
      </c>
      <c r="I179" s="18" t="str">
        <f t="shared" si="48"/>
        <v/>
      </c>
      <c r="J179" s="18" t="str">
        <f>""</f>
        <v/>
      </c>
      <c r="K179" s="18" t="str">
        <f t="shared" si="49"/>
        <v/>
      </c>
      <c r="L179" s="18" t="str">
        <f t="shared" si="50"/>
        <v/>
      </c>
      <c r="M179" s="18" t="str">
        <f t="shared" si="51"/>
        <v/>
      </c>
      <c r="N179" s="18" t="str">
        <f t="shared" si="52"/>
        <v/>
      </c>
      <c r="O179" s="18" t="str">
        <f t="shared" si="53"/>
        <v/>
      </c>
      <c r="P179" s="18" t="str">
        <f t="shared" si="54"/>
        <v/>
      </c>
      <c r="Q179" s="18" t="str">
        <f t="shared" si="55"/>
        <v/>
      </c>
      <c r="R179" s="122" t="str">
        <f t="shared" si="45"/>
        <v/>
      </c>
      <c r="S179" s="18" t="str">
        <f t="shared" si="56"/>
        <v/>
      </c>
      <c r="T179" s="26" t="str">
        <f t="shared" si="46"/>
        <v/>
      </c>
      <c r="U179" s="18" t="str">
        <f t="shared" si="57"/>
        <v/>
      </c>
      <c r="V179" s="18" t="str">
        <f t="shared" si="58"/>
        <v/>
      </c>
      <c r="W179" s="18" t="str">
        <f>IFERROR(CONCATENATE("PAGO N° ",B179," DEL CONTRATO CPS ",V179," ENTRE ",TEXT(VLOOKUP(A179,matriz,IF(generador!B179=1,16,IF(generador!B179=2,19,IF(generador!B179=3,22,IF(generador!B179=4,25,IF(generador!B179=5,28,IF(generador!B179=6,31,IF(generador!B179=7,34,IF(generador!B179=8,37,IF(generador!B179=9,40,IF(generador!B179=10,43,IF(generador!B179=11,46,IF(generador!B179=12,49,IF(generador!B179=13,52,IF(generador!B179=14,55,IF(generador!B179=15,58))))))))))))))),FALSE),"dd/mm/yyyy")," Y ",TEXT(VLOOKUP(A179,matriz,IF(generador!B179=1,17,IF(generador!B179=2,20,IF(generador!B179=3,23,IF(generador!B179=4,26,IF(generador!B179=5,29,IF(generador!B179=6,32,IF(generador!B179=7,35,IF(generador!B179=8,38,IF(generador!B179=9,41,IF(generador!B179=10,44,IF(generador!B179=11,47,IF(generador!B179=12,50,IF(generador!B179=13,53,IF(generador!B179=14,56,IF(generador!B179=15,59))))))))))))))),FALSE),"dd/mm/yyyy")),"")</f>
        <v/>
      </c>
    </row>
    <row r="180" spans="1:23" x14ac:dyDescent="0.3">
      <c r="A180" s="15"/>
      <c r="B180" s="14"/>
      <c r="C180" s="6"/>
      <c r="D180" s="26" t="str">
        <f t="shared" si="42"/>
        <v/>
      </c>
      <c r="E180" s="19" t="str">
        <f>IFERROR(IF(A180&lt;&gt;"",VLOOKUP(A180,matriz,IF(generador!B180=1,15,IF(generador!B180=2,18,IF(generador!B180=3,21,IF(generador!B180=4,24,IF(generador!B180=5,27,IF(generador!B180=6,30,IF(generador!B180=7,33,IF(generador!B180=8,36,IF(generador!B180=9,39,IF(generador!B180=10,42,IF(generador!B180=11,45,IF(generador!B180=12,48,IF(generador!B180=13,51,IF(generador!B180=14,54,IF(generador!B180=15,57))))))))))))))),FALSE),""),"")</f>
        <v/>
      </c>
      <c r="F180" s="20" t="str">
        <f t="shared" si="43"/>
        <v/>
      </c>
      <c r="G180" s="29" t="str">
        <f t="shared" si="44"/>
        <v/>
      </c>
      <c r="H180" s="21" t="str">
        <f t="shared" ca="1" si="47"/>
        <v/>
      </c>
      <c r="I180" s="18" t="str">
        <f t="shared" si="48"/>
        <v/>
      </c>
      <c r="J180" s="18" t="str">
        <f>""</f>
        <v/>
      </c>
      <c r="K180" s="18" t="str">
        <f t="shared" si="49"/>
        <v/>
      </c>
      <c r="L180" s="18" t="str">
        <f t="shared" si="50"/>
        <v/>
      </c>
      <c r="M180" s="18" t="str">
        <f t="shared" si="51"/>
        <v/>
      </c>
      <c r="N180" s="18" t="str">
        <f t="shared" si="52"/>
        <v/>
      </c>
      <c r="O180" s="18" t="str">
        <f t="shared" si="53"/>
        <v/>
      </c>
      <c r="P180" s="18" t="str">
        <f t="shared" si="54"/>
        <v/>
      </c>
      <c r="Q180" s="18" t="str">
        <f t="shared" si="55"/>
        <v/>
      </c>
      <c r="R180" s="122" t="str">
        <f t="shared" si="45"/>
        <v/>
      </c>
      <c r="S180" s="18" t="str">
        <f t="shared" si="56"/>
        <v/>
      </c>
      <c r="T180" s="26" t="str">
        <f t="shared" si="46"/>
        <v/>
      </c>
      <c r="U180" s="18" t="str">
        <f t="shared" si="57"/>
        <v/>
      </c>
      <c r="V180" s="18" t="str">
        <f t="shared" si="58"/>
        <v/>
      </c>
      <c r="W180" s="18" t="str">
        <f>IFERROR(CONCATENATE("PAGO N° ",B180," DEL CONTRATO CPS ",V180," ENTRE ",TEXT(VLOOKUP(A180,matriz,IF(generador!B180=1,16,IF(generador!B180=2,19,IF(generador!B180=3,22,IF(generador!B180=4,25,IF(generador!B180=5,28,IF(generador!B180=6,31,IF(generador!B180=7,34,IF(generador!B180=8,37,IF(generador!B180=9,40,IF(generador!B180=10,43,IF(generador!B180=11,46,IF(generador!B180=12,49,IF(generador!B180=13,52,IF(generador!B180=14,55,IF(generador!B180=15,58))))))))))))))),FALSE),"dd/mm/yyyy")," Y ",TEXT(VLOOKUP(A180,matriz,IF(generador!B180=1,17,IF(generador!B180=2,20,IF(generador!B180=3,23,IF(generador!B180=4,26,IF(generador!B180=5,29,IF(generador!B180=6,32,IF(generador!B180=7,35,IF(generador!B180=8,38,IF(generador!B180=9,41,IF(generador!B180=10,44,IF(generador!B180=11,47,IF(generador!B180=12,50,IF(generador!B180=13,53,IF(generador!B180=14,56,IF(generador!B180=15,59))))))))))))))),FALSE),"dd/mm/yyyy")),"")</f>
        <v/>
      </c>
    </row>
    <row r="181" spans="1:23" x14ac:dyDescent="0.3">
      <c r="A181" s="15"/>
      <c r="B181" s="14"/>
      <c r="C181" s="6"/>
      <c r="D181" s="26" t="str">
        <f t="shared" si="42"/>
        <v/>
      </c>
      <c r="E181" s="19" t="str">
        <f>IFERROR(IF(A181&lt;&gt;"",VLOOKUP(A181,matriz,IF(generador!B181=1,15,IF(generador!B181=2,18,IF(generador!B181=3,21,IF(generador!B181=4,24,IF(generador!B181=5,27,IF(generador!B181=6,30,IF(generador!B181=7,33,IF(generador!B181=8,36,IF(generador!B181=9,39,IF(generador!B181=10,42,IF(generador!B181=11,45,IF(generador!B181=12,48,IF(generador!B181=13,51,IF(generador!B181=14,54,IF(generador!B181=15,57))))))))))))))),FALSE),""),"")</f>
        <v/>
      </c>
      <c r="F181" s="20" t="str">
        <f t="shared" si="43"/>
        <v/>
      </c>
      <c r="G181" s="29" t="str">
        <f t="shared" si="44"/>
        <v/>
      </c>
      <c r="H181" s="21" t="str">
        <f t="shared" ca="1" si="47"/>
        <v/>
      </c>
      <c r="I181" s="18" t="str">
        <f t="shared" si="48"/>
        <v/>
      </c>
      <c r="J181" s="18" t="str">
        <f>""</f>
        <v/>
      </c>
      <c r="K181" s="18" t="str">
        <f t="shared" si="49"/>
        <v/>
      </c>
      <c r="L181" s="18" t="str">
        <f t="shared" si="50"/>
        <v/>
      </c>
      <c r="M181" s="18" t="str">
        <f t="shared" si="51"/>
        <v/>
      </c>
      <c r="N181" s="18" t="str">
        <f t="shared" si="52"/>
        <v/>
      </c>
      <c r="O181" s="18" t="str">
        <f t="shared" si="53"/>
        <v/>
      </c>
      <c r="P181" s="18" t="str">
        <f t="shared" si="54"/>
        <v/>
      </c>
      <c r="Q181" s="18" t="str">
        <f t="shared" si="55"/>
        <v/>
      </c>
      <c r="R181" s="122" t="str">
        <f t="shared" si="45"/>
        <v/>
      </c>
      <c r="S181" s="18" t="str">
        <f t="shared" si="56"/>
        <v/>
      </c>
      <c r="T181" s="26" t="str">
        <f t="shared" si="46"/>
        <v/>
      </c>
      <c r="U181" s="18" t="str">
        <f t="shared" si="57"/>
        <v/>
      </c>
      <c r="V181" s="18" t="str">
        <f t="shared" si="58"/>
        <v/>
      </c>
      <c r="W181" s="18" t="str">
        <f>IFERROR(CONCATENATE("PAGO N° ",B181," DEL CONTRATO CPS ",V181," ENTRE ",TEXT(VLOOKUP(A181,matriz,IF(generador!B181=1,16,IF(generador!B181=2,19,IF(generador!B181=3,22,IF(generador!B181=4,25,IF(generador!B181=5,28,IF(generador!B181=6,31,IF(generador!B181=7,34,IF(generador!B181=8,37,IF(generador!B181=9,40,IF(generador!B181=10,43,IF(generador!B181=11,46,IF(generador!B181=12,49,IF(generador!B181=13,52,IF(generador!B181=14,55,IF(generador!B181=15,58))))))))))))))),FALSE),"dd/mm/yyyy")," Y ",TEXT(VLOOKUP(A181,matriz,IF(generador!B181=1,17,IF(generador!B181=2,20,IF(generador!B181=3,23,IF(generador!B181=4,26,IF(generador!B181=5,29,IF(generador!B181=6,32,IF(generador!B181=7,35,IF(generador!B181=8,38,IF(generador!B181=9,41,IF(generador!B181=10,44,IF(generador!B181=11,47,IF(generador!B181=12,50,IF(generador!B181=13,53,IF(generador!B181=14,56,IF(generador!B181=15,59))))))))))))))),FALSE),"dd/mm/yyyy")),"")</f>
        <v/>
      </c>
    </row>
    <row r="182" spans="1:23" x14ac:dyDescent="0.3">
      <c r="A182" s="15"/>
      <c r="B182" s="14"/>
      <c r="C182" s="6"/>
      <c r="D182" s="26" t="str">
        <f t="shared" si="42"/>
        <v/>
      </c>
      <c r="E182" s="19" t="str">
        <f>IFERROR(IF(A182&lt;&gt;"",VLOOKUP(A182,matriz,IF(generador!B182=1,15,IF(generador!B182=2,18,IF(generador!B182=3,21,IF(generador!B182=4,24,IF(generador!B182=5,27,IF(generador!B182=6,30,IF(generador!B182=7,33,IF(generador!B182=8,36,IF(generador!B182=9,39,IF(generador!B182=10,42,IF(generador!B182=11,45,IF(generador!B182=12,48,IF(generador!B182=13,51,IF(generador!B182=14,54,IF(generador!B182=15,57))))))))))))))),FALSE),""),"")</f>
        <v/>
      </c>
      <c r="F182" s="20" t="str">
        <f t="shared" si="43"/>
        <v/>
      </c>
      <c r="G182" s="29" t="str">
        <f t="shared" si="44"/>
        <v/>
      </c>
      <c r="H182" s="21" t="str">
        <f t="shared" ca="1" si="47"/>
        <v/>
      </c>
      <c r="I182" s="18" t="str">
        <f t="shared" si="48"/>
        <v/>
      </c>
      <c r="J182" s="18" t="str">
        <f>""</f>
        <v/>
      </c>
      <c r="K182" s="18" t="str">
        <f t="shared" si="49"/>
        <v/>
      </c>
      <c r="L182" s="18" t="str">
        <f t="shared" si="50"/>
        <v/>
      </c>
      <c r="M182" s="18" t="str">
        <f t="shared" si="51"/>
        <v/>
      </c>
      <c r="N182" s="18" t="str">
        <f t="shared" si="52"/>
        <v/>
      </c>
      <c r="O182" s="18" t="str">
        <f t="shared" si="53"/>
        <v/>
      </c>
      <c r="P182" s="18" t="str">
        <f t="shared" si="54"/>
        <v/>
      </c>
      <c r="Q182" s="18" t="str">
        <f t="shared" si="55"/>
        <v/>
      </c>
      <c r="R182" s="122" t="str">
        <f t="shared" si="45"/>
        <v/>
      </c>
      <c r="S182" s="18" t="str">
        <f t="shared" si="56"/>
        <v/>
      </c>
      <c r="T182" s="26" t="str">
        <f t="shared" si="46"/>
        <v/>
      </c>
      <c r="U182" s="18" t="str">
        <f t="shared" si="57"/>
        <v/>
      </c>
      <c r="V182" s="18" t="str">
        <f t="shared" si="58"/>
        <v/>
      </c>
      <c r="W182" s="18" t="str">
        <f>IFERROR(CONCATENATE("PAGO N° ",B182," DEL CONTRATO CPS ",V182," ENTRE ",TEXT(VLOOKUP(A182,matriz,IF(generador!B182=1,16,IF(generador!B182=2,19,IF(generador!B182=3,22,IF(generador!B182=4,25,IF(generador!B182=5,28,IF(generador!B182=6,31,IF(generador!B182=7,34,IF(generador!B182=8,37,IF(generador!B182=9,40,IF(generador!B182=10,43,IF(generador!B182=11,46,IF(generador!B182=12,49,IF(generador!B182=13,52,IF(generador!B182=14,55,IF(generador!B182=15,58))))))))))))))),FALSE),"dd/mm/yyyy")," Y ",TEXT(VLOOKUP(A182,matriz,IF(generador!B182=1,17,IF(generador!B182=2,20,IF(generador!B182=3,23,IF(generador!B182=4,26,IF(generador!B182=5,29,IF(generador!B182=6,32,IF(generador!B182=7,35,IF(generador!B182=8,38,IF(generador!B182=9,41,IF(generador!B182=10,44,IF(generador!B182=11,47,IF(generador!B182=12,50,IF(generador!B182=13,53,IF(generador!B182=14,56,IF(generador!B182=15,59))))))))))))))),FALSE),"dd/mm/yyyy")),"")</f>
        <v/>
      </c>
    </row>
    <row r="183" spans="1:23" x14ac:dyDescent="0.3">
      <c r="A183" s="15"/>
      <c r="B183" s="14"/>
      <c r="C183" s="6"/>
      <c r="D183" s="26" t="str">
        <f t="shared" si="42"/>
        <v/>
      </c>
      <c r="E183" s="19" t="str">
        <f>IFERROR(IF(A183&lt;&gt;"",VLOOKUP(A183,matriz,IF(generador!B183=1,15,IF(generador!B183=2,18,IF(generador!B183=3,21,IF(generador!B183=4,24,IF(generador!B183=5,27,IF(generador!B183=6,30,IF(generador!B183=7,33,IF(generador!B183=8,36,IF(generador!B183=9,39,IF(generador!B183=10,42,IF(generador!B183=11,45,IF(generador!B183=12,48,IF(generador!B183=13,51,IF(generador!B183=14,54,IF(generador!B183=15,57))))))))))))))),FALSE),""),"")</f>
        <v/>
      </c>
      <c r="F183" s="20" t="str">
        <f t="shared" si="43"/>
        <v/>
      </c>
      <c r="G183" s="29" t="str">
        <f t="shared" si="44"/>
        <v/>
      </c>
      <c r="H183" s="21" t="str">
        <f t="shared" ca="1" si="47"/>
        <v/>
      </c>
      <c r="I183" s="18" t="str">
        <f t="shared" si="48"/>
        <v/>
      </c>
      <c r="J183" s="18" t="str">
        <f>""</f>
        <v/>
      </c>
      <c r="K183" s="18" t="str">
        <f t="shared" si="49"/>
        <v/>
      </c>
      <c r="L183" s="18" t="str">
        <f t="shared" si="50"/>
        <v/>
      </c>
      <c r="M183" s="18" t="str">
        <f t="shared" si="51"/>
        <v/>
      </c>
      <c r="N183" s="18" t="str">
        <f t="shared" si="52"/>
        <v/>
      </c>
      <c r="O183" s="18" t="str">
        <f t="shared" si="53"/>
        <v/>
      </c>
      <c r="P183" s="18" t="str">
        <f t="shared" si="54"/>
        <v/>
      </c>
      <c r="Q183" s="18" t="str">
        <f t="shared" si="55"/>
        <v/>
      </c>
      <c r="R183" s="122" t="str">
        <f t="shared" si="45"/>
        <v/>
      </c>
      <c r="S183" s="18" t="str">
        <f t="shared" si="56"/>
        <v/>
      </c>
      <c r="T183" s="26" t="str">
        <f t="shared" si="46"/>
        <v/>
      </c>
      <c r="U183" s="18" t="str">
        <f t="shared" si="57"/>
        <v/>
      </c>
      <c r="V183" s="18" t="str">
        <f t="shared" si="58"/>
        <v/>
      </c>
      <c r="W183" s="18" t="str">
        <f>IFERROR(CONCATENATE("PAGO N° ",B183," DEL CONTRATO CPS ",V183," ENTRE ",TEXT(VLOOKUP(A183,matriz,IF(generador!B183=1,16,IF(generador!B183=2,19,IF(generador!B183=3,22,IF(generador!B183=4,25,IF(generador!B183=5,28,IF(generador!B183=6,31,IF(generador!B183=7,34,IF(generador!B183=8,37,IF(generador!B183=9,40,IF(generador!B183=10,43,IF(generador!B183=11,46,IF(generador!B183=12,49,IF(generador!B183=13,52,IF(generador!B183=14,55,IF(generador!B183=15,58))))))))))))))),FALSE),"dd/mm/yyyy")," Y ",TEXT(VLOOKUP(A183,matriz,IF(generador!B183=1,17,IF(generador!B183=2,20,IF(generador!B183=3,23,IF(generador!B183=4,26,IF(generador!B183=5,29,IF(generador!B183=6,32,IF(generador!B183=7,35,IF(generador!B183=8,38,IF(generador!B183=9,41,IF(generador!B183=10,44,IF(generador!B183=11,47,IF(generador!B183=12,50,IF(generador!B183=13,53,IF(generador!B183=14,56,IF(generador!B183=15,59))))))))))))))),FALSE),"dd/mm/yyyy")),"")</f>
        <v/>
      </c>
    </row>
    <row r="184" spans="1:23" x14ac:dyDescent="0.3">
      <c r="A184" s="15"/>
      <c r="B184" s="14"/>
      <c r="C184" s="6"/>
      <c r="D184" s="26" t="str">
        <f t="shared" si="42"/>
        <v/>
      </c>
      <c r="E184" s="19" t="str">
        <f>IFERROR(IF(A184&lt;&gt;"",VLOOKUP(A184,matriz,IF(generador!B184=1,15,IF(generador!B184=2,18,IF(generador!B184=3,21,IF(generador!B184=4,24,IF(generador!B184=5,27,IF(generador!B184=6,30,IF(generador!B184=7,33,IF(generador!B184=8,36,IF(generador!B184=9,39,IF(generador!B184=10,42,IF(generador!B184=11,45,IF(generador!B184=12,48,IF(generador!B184=13,51,IF(generador!B184=14,54,IF(generador!B184=15,57))))))))))))))),FALSE),""),"")</f>
        <v/>
      </c>
      <c r="F184" s="20" t="str">
        <f t="shared" si="43"/>
        <v/>
      </c>
      <c r="G184" s="29" t="str">
        <f t="shared" si="44"/>
        <v/>
      </c>
      <c r="H184" s="21" t="str">
        <f t="shared" ca="1" si="47"/>
        <v/>
      </c>
      <c r="I184" s="18" t="str">
        <f t="shared" si="48"/>
        <v/>
      </c>
      <c r="J184" s="18" t="str">
        <f>""</f>
        <v/>
      </c>
      <c r="K184" s="18" t="str">
        <f t="shared" si="49"/>
        <v/>
      </c>
      <c r="L184" s="18" t="str">
        <f t="shared" si="50"/>
        <v/>
      </c>
      <c r="M184" s="18" t="str">
        <f t="shared" si="51"/>
        <v/>
      </c>
      <c r="N184" s="18" t="str">
        <f t="shared" si="52"/>
        <v/>
      </c>
      <c r="O184" s="18" t="str">
        <f t="shared" si="53"/>
        <v/>
      </c>
      <c r="P184" s="18" t="str">
        <f t="shared" si="54"/>
        <v/>
      </c>
      <c r="Q184" s="18" t="str">
        <f t="shared" si="55"/>
        <v/>
      </c>
      <c r="R184" s="122" t="str">
        <f t="shared" si="45"/>
        <v/>
      </c>
      <c r="S184" s="18" t="str">
        <f t="shared" si="56"/>
        <v/>
      </c>
      <c r="T184" s="26" t="str">
        <f t="shared" si="46"/>
        <v/>
      </c>
      <c r="U184" s="18" t="str">
        <f t="shared" si="57"/>
        <v/>
      </c>
      <c r="V184" s="18" t="str">
        <f t="shared" si="58"/>
        <v/>
      </c>
      <c r="W184" s="18" t="str">
        <f>IFERROR(CONCATENATE("PAGO N° ",B184," DEL CONTRATO CPS ",V184," ENTRE ",TEXT(VLOOKUP(A184,matriz,IF(generador!B184=1,16,IF(generador!B184=2,19,IF(generador!B184=3,22,IF(generador!B184=4,25,IF(generador!B184=5,28,IF(generador!B184=6,31,IF(generador!B184=7,34,IF(generador!B184=8,37,IF(generador!B184=9,40,IF(generador!B184=10,43,IF(generador!B184=11,46,IF(generador!B184=12,49,IF(generador!B184=13,52,IF(generador!B184=14,55,IF(generador!B184=15,58))))))))))))))),FALSE),"dd/mm/yyyy")," Y ",TEXT(VLOOKUP(A184,matriz,IF(generador!B184=1,17,IF(generador!B184=2,20,IF(generador!B184=3,23,IF(generador!B184=4,26,IF(generador!B184=5,29,IF(generador!B184=6,32,IF(generador!B184=7,35,IF(generador!B184=8,38,IF(generador!B184=9,41,IF(generador!B184=10,44,IF(generador!B184=11,47,IF(generador!B184=12,50,IF(generador!B184=13,53,IF(generador!B184=14,56,IF(generador!B184=15,59))))))))))))))),FALSE),"dd/mm/yyyy")),"")</f>
        <v/>
      </c>
    </row>
    <row r="185" spans="1:23" x14ac:dyDescent="0.3">
      <c r="A185" s="15"/>
      <c r="B185" s="14"/>
      <c r="C185" s="6"/>
      <c r="D185" s="26" t="str">
        <f t="shared" si="42"/>
        <v/>
      </c>
      <c r="E185" s="19" t="str">
        <f>IFERROR(IF(A185&lt;&gt;"",VLOOKUP(A185,matriz,IF(generador!B185=1,15,IF(generador!B185=2,18,IF(generador!B185=3,21,IF(generador!B185=4,24,IF(generador!B185=5,27,IF(generador!B185=6,30,IF(generador!B185=7,33,IF(generador!B185=8,36,IF(generador!B185=9,39,IF(generador!B185=10,42,IF(generador!B185=11,45,IF(generador!B185=12,48,IF(generador!B185=13,51,IF(generador!B185=14,54,IF(generador!B185=15,57))))))))))))))),FALSE),""),"")</f>
        <v/>
      </c>
      <c r="F185" s="20" t="str">
        <f t="shared" si="43"/>
        <v/>
      </c>
      <c r="G185" s="29" t="str">
        <f t="shared" si="44"/>
        <v/>
      </c>
      <c r="H185" s="21" t="str">
        <f t="shared" ca="1" si="47"/>
        <v/>
      </c>
      <c r="I185" s="18" t="str">
        <f t="shared" si="48"/>
        <v/>
      </c>
      <c r="J185" s="18" t="str">
        <f>""</f>
        <v/>
      </c>
      <c r="K185" s="18" t="str">
        <f t="shared" si="49"/>
        <v/>
      </c>
      <c r="L185" s="18" t="str">
        <f t="shared" si="50"/>
        <v/>
      </c>
      <c r="M185" s="18" t="str">
        <f t="shared" si="51"/>
        <v/>
      </c>
      <c r="N185" s="18" t="str">
        <f t="shared" si="52"/>
        <v/>
      </c>
      <c r="O185" s="18" t="str">
        <f t="shared" si="53"/>
        <v/>
      </c>
      <c r="P185" s="18" t="str">
        <f t="shared" si="54"/>
        <v/>
      </c>
      <c r="Q185" s="18" t="str">
        <f t="shared" si="55"/>
        <v/>
      </c>
      <c r="R185" s="122" t="str">
        <f t="shared" si="45"/>
        <v/>
      </c>
      <c r="S185" s="18" t="str">
        <f t="shared" si="56"/>
        <v/>
      </c>
      <c r="T185" s="26" t="str">
        <f t="shared" si="46"/>
        <v/>
      </c>
      <c r="U185" s="18" t="str">
        <f t="shared" si="57"/>
        <v/>
      </c>
      <c r="V185" s="18" t="str">
        <f t="shared" si="58"/>
        <v/>
      </c>
      <c r="W185" s="18" t="str">
        <f>IFERROR(CONCATENATE("PAGO N° ",B185," DEL CONTRATO CPS ",V185," ENTRE ",TEXT(VLOOKUP(A185,matriz,IF(generador!B185=1,16,IF(generador!B185=2,19,IF(generador!B185=3,22,IF(generador!B185=4,25,IF(generador!B185=5,28,IF(generador!B185=6,31,IF(generador!B185=7,34,IF(generador!B185=8,37,IF(generador!B185=9,40,IF(generador!B185=10,43,IF(generador!B185=11,46,IF(generador!B185=12,49,IF(generador!B185=13,52,IF(generador!B185=14,55,IF(generador!B185=15,58))))))))))))))),FALSE),"dd/mm/yyyy")," Y ",TEXT(VLOOKUP(A185,matriz,IF(generador!B185=1,17,IF(generador!B185=2,20,IF(generador!B185=3,23,IF(generador!B185=4,26,IF(generador!B185=5,29,IF(generador!B185=6,32,IF(generador!B185=7,35,IF(generador!B185=8,38,IF(generador!B185=9,41,IF(generador!B185=10,44,IF(generador!B185=11,47,IF(generador!B185=12,50,IF(generador!B185=13,53,IF(generador!B185=14,56,IF(generador!B185=15,59))))))))))))))),FALSE),"dd/mm/yyyy")),"")</f>
        <v/>
      </c>
    </row>
    <row r="186" spans="1:23" x14ac:dyDescent="0.3">
      <c r="A186" s="15"/>
      <c r="B186" s="14"/>
      <c r="C186" s="6"/>
      <c r="D186" s="26" t="str">
        <f t="shared" si="42"/>
        <v/>
      </c>
      <c r="E186" s="19" t="str">
        <f>IFERROR(IF(A186&lt;&gt;"",VLOOKUP(A186,matriz,IF(generador!B186=1,15,IF(generador!B186=2,18,IF(generador!B186=3,21,IF(generador!B186=4,24,IF(generador!B186=5,27,IF(generador!B186=6,30,IF(generador!B186=7,33,IF(generador!B186=8,36,IF(generador!B186=9,39,IF(generador!B186=10,42,IF(generador!B186=11,45,IF(generador!B186=12,48,IF(generador!B186=13,51,IF(generador!B186=14,54,IF(generador!B186=15,57))))))))))))))),FALSE),""),"")</f>
        <v/>
      </c>
      <c r="F186" s="20" t="str">
        <f t="shared" si="43"/>
        <v/>
      </c>
      <c r="G186" s="29" t="str">
        <f t="shared" si="44"/>
        <v/>
      </c>
      <c r="H186" s="21" t="str">
        <f t="shared" ca="1" si="47"/>
        <v/>
      </c>
      <c r="I186" s="18" t="str">
        <f t="shared" si="48"/>
        <v/>
      </c>
      <c r="J186" s="18" t="str">
        <f>""</f>
        <v/>
      </c>
      <c r="K186" s="18" t="str">
        <f t="shared" si="49"/>
        <v/>
      </c>
      <c r="L186" s="18" t="str">
        <f t="shared" si="50"/>
        <v/>
      </c>
      <c r="M186" s="18" t="str">
        <f t="shared" si="51"/>
        <v/>
      </c>
      <c r="N186" s="18" t="str">
        <f t="shared" si="52"/>
        <v/>
      </c>
      <c r="O186" s="18" t="str">
        <f t="shared" si="53"/>
        <v/>
      </c>
      <c r="P186" s="18" t="str">
        <f t="shared" si="54"/>
        <v/>
      </c>
      <c r="Q186" s="18" t="str">
        <f t="shared" si="55"/>
        <v/>
      </c>
      <c r="R186" s="122" t="str">
        <f t="shared" si="45"/>
        <v/>
      </c>
      <c r="S186" s="18" t="str">
        <f t="shared" si="56"/>
        <v/>
      </c>
      <c r="T186" s="26" t="str">
        <f t="shared" si="46"/>
        <v/>
      </c>
      <c r="U186" s="18" t="str">
        <f t="shared" si="57"/>
        <v/>
      </c>
      <c r="V186" s="18" t="str">
        <f t="shared" si="58"/>
        <v/>
      </c>
      <c r="W186" s="18" t="str">
        <f>IFERROR(CONCATENATE("PAGO N° ",B186," DEL CONTRATO CPS ",V186," ENTRE ",TEXT(VLOOKUP(A186,matriz,IF(generador!B186=1,16,IF(generador!B186=2,19,IF(generador!B186=3,22,IF(generador!B186=4,25,IF(generador!B186=5,28,IF(generador!B186=6,31,IF(generador!B186=7,34,IF(generador!B186=8,37,IF(generador!B186=9,40,IF(generador!B186=10,43,IF(generador!B186=11,46,IF(generador!B186=12,49,IF(generador!B186=13,52,IF(generador!B186=14,55,IF(generador!B186=15,58))))))))))))))),FALSE),"dd/mm/yyyy")," Y ",TEXT(VLOOKUP(A186,matriz,IF(generador!B186=1,17,IF(generador!B186=2,20,IF(generador!B186=3,23,IF(generador!B186=4,26,IF(generador!B186=5,29,IF(generador!B186=6,32,IF(generador!B186=7,35,IF(generador!B186=8,38,IF(generador!B186=9,41,IF(generador!B186=10,44,IF(generador!B186=11,47,IF(generador!B186=12,50,IF(generador!B186=13,53,IF(generador!B186=14,56,IF(generador!B186=15,59))))))))))))))),FALSE),"dd/mm/yyyy")),"")</f>
        <v/>
      </c>
    </row>
    <row r="187" spans="1:23" x14ac:dyDescent="0.3">
      <c r="A187" s="15"/>
      <c r="B187" s="14"/>
      <c r="C187" s="6"/>
      <c r="D187" s="26" t="str">
        <f t="shared" si="42"/>
        <v/>
      </c>
      <c r="E187" s="19" t="str">
        <f>IFERROR(IF(A187&lt;&gt;"",VLOOKUP(A187,matriz,IF(generador!B187=1,15,IF(generador!B187=2,18,IF(generador!B187=3,21,IF(generador!B187=4,24,IF(generador!B187=5,27,IF(generador!B187=6,30,IF(generador!B187=7,33,IF(generador!B187=8,36,IF(generador!B187=9,39,IF(generador!B187=10,42,IF(generador!B187=11,45,IF(generador!B187=12,48,IF(generador!B187=13,51,IF(generador!B187=14,54,IF(generador!B187=15,57))))))))))))))),FALSE),""),"")</f>
        <v/>
      </c>
      <c r="F187" s="20" t="str">
        <f t="shared" si="43"/>
        <v/>
      </c>
      <c r="G187" s="29" t="str">
        <f t="shared" si="44"/>
        <v/>
      </c>
      <c r="H187" s="21" t="str">
        <f t="shared" ca="1" si="47"/>
        <v/>
      </c>
      <c r="I187" s="18" t="str">
        <f t="shared" si="48"/>
        <v/>
      </c>
      <c r="J187" s="18" t="str">
        <f>""</f>
        <v/>
      </c>
      <c r="K187" s="18" t="str">
        <f t="shared" si="49"/>
        <v/>
      </c>
      <c r="L187" s="18" t="str">
        <f t="shared" si="50"/>
        <v/>
      </c>
      <c r="M187" s="18" t="str">
        <f t="shared" si="51"/>
        <v/>
      </c>
      <c r="N187" s="18" t="str">
        <f t="shared" si="52"/>
        <v/>
      </c>
      <c r="O187" s="18" t="str">
        <f t="shared" si="53"/>
        <v/>
      </c>
      <c r="P187" s="18" t="str">
        <f t="shared" si="54"/>
        <v/>
      </c>
      <c r="Q187" s="18" t="str">
        <f t="shared" si="55"/>
        <v/>
      </c>
      <c r="R187" s="122" t="str">
        <f t="shared" si="45"/>
        <v/>
      </c>
      <c r="S187" s="18" t="str">
        <f t="shared" si="56"/>
        <v/>
      </c>
      <c r="T187" s="26" t="str">
        <f t="shared" si="46"/>
        <v/>
      </c>
      <c r="U187" s="18" t="str">
        <f t="shared" si="57"/>
        <v/>
      </c>
      <c r="V187" s="18" t="str">
        <f t="shared" si="58"/>
        <v/>
      </c>
      <c r="W187" s="18" t="str">
        <f>IFERROR(CONCATENATE("PAGO N° ",B187," DEL CONTRATO CPS ",V187," ENTRE ",TEXT(VLOOKUP(A187,matriz,IF(generador!B187=1,16,IF(generador!B187=2,19,IF(generador!B187=3,22,IF(generador!B187=4,25,IF(generador!B187=5,28,IF(generador!B187=6,31,IF(generador!B187=7,34,IF(generador!B187=8,37,IF(generador!B187=9,40,IF(generador!B187=10,43,IF(generador!B187=11,46,IF(generador!B187=12,49,IF(generador!B187=13,52,IF(generador!B187=14,55,IF(generador!B187=15,58))))))))))))))),FALSE),"dd/mm/yyyy")," Y ",TEXT(VLOOKUP(A187,matriz,IF(generador!B187=1,17,IF(generador!B187=2,20,IF(generador!B187=3,23,IF(generador!B187=4,26,IF(generador!B187=5,29,IF(generador!B187=6,32,IF(generador!B187=7,35,IF(generador!B187=8,38,IF(generador!B187=9,41,IF(generador!B187=10,44,IF(generador!B187=11,47,IF(generador!B187=12,50,IF(generador!B187=13,53,IF(generador!B187=14,56,IF(generador!B187=15,59))))))))))))))),FALSE),"dd/mm/yyyy")),"")</f>
        <v/>
      </c>
    </row>
    <row r="188" spans="1:23" x14ac:dyDescent="0.3">
      <c r="A188" s="15"/>
      <c r="B188" s="14"/>
      <c r="C188" s="6"/>
      <c r="D188" s="26" t="str">
        <f t="shared" si="42"/>
        <v/>
      </c>
      <c r="E188" s="19" t="str">
        <f>IFERROR(IF(A188&lt;&gt;"",VLOOKUP(A188,matriz,IF(generador!B188=1,15,IF(generador!B188=2,18,IF(generador!B188=3,21,IF(generador!B188=4,24,IF(generador!B188=5,27,IF(generador!B188=6,30,IF(generador!B188=7,33,IF(generador!B188=8,36,IF(generador!B188=9,39,IF(generador!B188=10,42,IF(generador!B188=11,45,IF(generador!B188=12,48,IF(generador!B188=13,51,IF(generador!B188=14,54,IF(generador!B188=15,57))))))))))))))),FALSE),""),"")</f>
        <v/>
      </c>
      <c r="F188" s="20" t="str">
        <f t="shared" si="43"/>
        <v/>
      </c>
      <c r="G188" s="29" t="str">
        <f t="shared" si="44"/>
        <v/>
      </c>
      <c r="H188" s="21" t="str">
        <f t="shared" ca="1" si="47"/>
        <v/>
      </c>
      <c r="I188" s="18" t="str">
        <f t="shared" si="48"/>
        <v/>
      </c>
      <c r="J188" s="18" t="str">
        <f>""</f>
        <v/>
      </c>
      <c r="K188" s="18" t="str">
        <f t="shared" si="49"/>
        <v/>
      </c>
      <c r="L188" s="18" t="str">
        <f t="shared" si="50"/>
        <v/>
      </c>
      <c r="M188" s="18" t="str">
        <f t="shared" si="51"/>
        <v/>
      </c>
      <c r="N188" s="18" t="str">
        <f t="shared" si="52"/>
        <v/>
      </c>
      <c r="O188" s="18" t="str">
        <f t="shared" si="53"/>
        <v/>
      </c>
      <c r="P188" s="18" t="str">
        <f t="shared" si="54"/>
        <v/>
      </c>
      <c r="Q188" s="18" t="str">
        <f t="shared" si="55"/>
        <v/>
      </c>
      <c r="R188" s="122" t="str">
        <f t="shared" si="45"/>
        <v/>
      </c>
      <c r="S188" s="18" t="str">
        <f t="shared" si="56"/>
        <v/>
      </c>
      <c r="T188" s="26" t="str">
        <f t="shared" si="46"/>
        <v/>
      </c>
      <c r="U188" s="18" t="str">
        <f t="shared" si="57"/>
        <v/>
      </c>
      <c r="V188" s="18" t="str">
        <f t="shared" si="58"/>
        <v/>
      </c>
      <c r="W188" s="18" t="str">
        <f>IFERROR(CONCATENATE("PAGO N° ",B188," DEL CONTRATO CPS ",V188," ENTRE ",TEXT(VLOOKUP(A188,matriz,IF(generador!B188=1,16,IF(generador!B188=2,19,IF(generador!B188=3,22,IF(generador!B188=4,25,IF(generador!B188=5,28,IF(generador!B188=6,31,IF(generador!B188=7,34,IF(generador!B188=8,37,IF(generador!B188=9,40,IF(generador!B188=10,43,IF(generador!B188=11,46,IF(generador!B188=12,49,IF(generador!B188=13,52,IF(generador!B188=14,55,IF(generador!B188=15,58))))))))))))))),FALSE),"dd/mm/yyyy")," Y ",TEXT(VLOOKUP(A188,matriz,IF(generador!B188=1,17,IF(generador!B188=2,20,IF(generador!B188=3,23,IF(generador!B188=4,26,IF(generador!B188=5,29,IF(generador!B188=6,32,IF(generador!B188=7,35,IF(generador!B188=8,38,IF(generador!B188=9,41,IF(generador!B188=10,44,IF(generador!B188=11,47,IF(generador!B188=12,50,IF(generador!B188=13,53,IF(generador!B188=14,56,IF(generador!B188=15,59))))))))))))))),FALSE),"dd/mm/yyyy")),"")</f>
        <v/>
      </c>
    </row>
    <row r="189" spans="1:23" x14ac:dyDescent="0.3">
      <c r="A189" s="15"/>
      <c r="B189" s="14"/>
      <c r="C189" s="6"/>
      <c r="D189" s="26" t="str">
        <f t="shared" si="42"/>
        <v/>
      </c>
      <c r="E189" s="19" t="str">
        <f>IFERROR(IF(A189&lt;&gt;"",VLOOKUP(A189,matriz,IF(generador!B189=1,15,IF(generador!B189=2,18,IF(generador!B189=3,21,IF(generador!B189=4,24,IF(generador!B189=5,27,IF(generador!B189=6,30,IF(generador!B189=7,33,IF(generador!B189=8,36,IF(generador!B189=9,39,IF(generador!B189=10,42,IF(generador!B189=11,45,IF(generador!B189=12,48,IF(generador!B189=13,51,IF(generador!B189=14,54,IF(generador!B189=15,57))))))))))))))),FALSE),""),"")</f>
        <v/>
      </c>
      <c r="F189" s="20" t="str">
        <f t="shared" si="43"/>
        <v/>
      </c>
      <c r="G189" s="29" t="str">
        <f t="shared" si="44"/>
        <v/>
      </c>
      <c r="H189" s="21" t="str">
        <f t="shared" ca="1" si="47"/>
        <v/>
      </c>
      <c r="I189" s="18" t="str">
        <f t="shared" si="48"/>
        <v/>
      </c>
      <c r="J189" s="18" t="str">
        <f>""</f>
        <v/>
      </c>
      <c r="K189" s="18" t="str">
        <f t="shared" si="49"/>
        <v/>
      </c>
      <c r="L189" s="18" t="str">
        <f t="shared" si="50"/>
        <v/>
      </c>
      <c r="M189" s="18" t="str">
        <f t="shared" si="51"/>
        <v/>
      </c>
      <c r="N189" s="18" t="str">
        <f t="shared" si="52"/>
        <v/>
      </c>
      <c r="O189" s="18" t="str">
        <f t="shared" si="53"/>
        <v/>
      </c>
      <c r="P189" s="18" t="str">
        <f t="shared" si="54"/>
        <v/>
      </c>
      <c r="Q189" s="18" t="str">
        <f t="shared" si="55"/>
        <v/>
      </c>
      <c r="R189" s="122" t="str">
        <f t="shared" si="45"/>
        <v/>
      </c>
      <c r="S189" s="18" t="str">
        <f t="shared" si="56"/>
        <v/>
      </c>
      <c r="T189" s="26" t="str">
        <f t="shared" si="46"/>
        <v/>
      </c>
      <c r="U189" s="18" t="str">
        <f t="shared" si="57"/>
        <v/>
      </c>
      <c r="V189" s="18" t="str">
        <f t="shared" si="58"/>
        <v/>
      </c>
      <c r="W189" s="18" t="str">
        <f>IFERROR(CONCATENATE("PAGO N° ",B189," DEL CONTRATO CPS ",V189," ENTRE ",TEXT(VLOOKUP(A189,matriz,IF(generador!B189=1,16,IF(generador!B189=2,19,IF(generador!B189=3,22,IF(generador!B189=4,25,IF(generador!B189=5,28,IF(generador!B189=6,31,IF(generador!B189=7,34,IF(generador!B189=8,37,IF(generador!B189=9,40,IF(generador!B189=10,43,IF(generador!B189=11,46,IF(generador!B189=12,49,IF(generador!B189=13,52,IF(generador!B189=14,55,IF(generador!B189=15,58))))))))))))))),FALSE),"dd/mm/yyyy")," Y ",TEXT(VLOOKUP(A189,matriz,IF(generador!B189=1,17,IF(generador!B189=2,20,IF(generador!B189=3,23,IF(generador!B189=4,26,IF(generador!B189=5,29,IF(generador!B189=6,32,IF(generador!B189=7,35,IF(generador!B189=8,38,IF(generador!B189=9,41,IF(generador!B189=10,44,IF(generador!B189=11,47,IF(generador!B189=12,50,IF(generador!B189=13,53,IF(generador!B189=14,56,IF(generador!B189=15,59))))))))))))))),FALSE),"dd/mm/yyyy")),"")</f>
        <v/>
      </c>
    </row>
    <row r="190" spans="1:23" x14ac:dyDescent="0.3">
      <c r="A190" s="15"/>
      <c r="B190" s="14"/>
      <c r="C190" s="6"/>
      <c r="D190" s="26" t="str">
        <f t="shared" si="42"/>
        <v/>
      </c>
      <c r="E190" s="19" t="str">
        <f>IFERROR(IF(A190&lt;&gt;"",VLOOKUP(A190,matriz,IF(generador!B190=1,15,IF(generador!B190=2,18,IF(generador!B190=3,21,IF(generador!B190=4,24,IF(generador!B190=5,27,IF(generador!B190=6,30,IF(generador!B190=7,33,IF(generador!B190=8,36,IF(generador!B190=9,39,IF(generador!B190=10,42,IF(generador!B190=11,45,IF(generador!B190=12,48,IF(generador!B190=13,51,IF(generador!B190=14,54,IF(generador!B190=15,57))))))))))))))),FALSE),""),"")</f>
        <v/>
      </c>
      <c r="F190" s="20" t="str">
        <f t="shared" si="43"/>
        <v/>
      </c>
      <c r="G190" s="29" t="str">
        <f t="shared" si="44"/>
        <v/>
      </c>
      <c r="H190" s="21" t="str">
        <f t="shared" ca="1" si="47"/>
        <v/>
      </c>
      <c r="I190" s="18" t="str">
        <f t="shared" si="48"/>
        <v/>
      </c>
      <c r="J190" s="18" t="str">
        <f>""</f>
        <v/>
      </c>
      <c r="K190" s="18" t="str">
        <f t="shared" si="49"/>
        <v/>
      </c>
      <c r="L190" s="18" t="str">
        <f t="shared" si="50"/>
        <v/>
      </c>
      <c r="M190" s="18" t="str">
        <f t="shared" si="51"/>
        <v/>
      </c>
      <c r="N190" s="18" t="str">
        <f t="shared" si="52"/>
        <v/>
      </c>
      <c r="O190" s="18" t="str">
        <f t="shared" si="53"/>
        <v/>
      </c>
      <c r="P190" s="18" t="str">
        <f t="shared" si="54"/>
        <v/>
      </c>
      <c r="Q190" s="18" t="str">
        <f t="shared" si="55"/>
        <v/>
      </c>
      <c r="R190" s="122" t="str">
        <f t="shared" si="45"/>
        <v/>
      </c>
      <c r="S190" s="18" t="str">
        <f t="shared" si="56"/>
        <v/>
      </c>
      <c r="T190" s="26" t="str">
        <f t="shared" si="46"/>
        <v/>
      </c>
      <c r="U190" s="18" t="str">
        <f t="shared" si="57"/>
        <v/>
      </c>
      <c r="V190" s="18" t="str">
        <f t="shared" si="58"/>
        <v/>
      </c>
      <c r="W190" s="18" t="str">
        <f>IFERROR(CONCATENATE("PAGO N° ",B190," DEL CONTRATO CPS ",V190," ENTRE ",TEXT(VLOOKUP(A190,matriz,IF(generador!B190=1,16,IF(generador!B190=2,19,IF(generador!B190=3,22,IF(generador!B190=4,25,IF(generador!B190=5,28,IF(generador!B190=6,31,IF(generador!B190=7,34,IF(generador!B190=8,37,IF(generador!B190=9,40,IF(generador!B190=10,43,IF(generador!B190=11,46,IF(generador!B190=12,49,IF(generador!B190=13,52,IF(generador!B190=14,55,IF(generador!B190=15,58))))))))))))))),FALSE),"dd/mm/yyyy")," Y ",TEXT(VLOOKUP(A190,matriz,IF(generador!B190=1,17,IF(generador!B190=2,20,IF(generador!B190=3,23,IF(generador!B190=4,26,IF(generador!B190=5,29,IF(generador!B190=6,32,IF(generador!B190=7,35,IF(generador!B190=8,38,IF(generador!B190=9,41,IF(generador!B190=10,44,IF(generador!B190=11,47,IF(generador!B190=12,50,IF(generador!B190=13,53,IF(generador!B190=14,56,IF(generador!B190=15,59))))))))))))))),FALSE),"dd/mm/yyyy")),"")</f>
        <v/>
      </c>
    </row>
    <row r="191" spans="1:23" x14ac:dyDescent="0.3">
      <c r="A191" s="15"/>
      <c r="B191" s="14"/>
      <c r="C191" s="6"/>
      <c r="D191" s="26" t="str">
        <f t="shared" si="42"/>
        <v/>
      </c>
      <c r="E191" s="19" t="str">
        <f>IFERROR(IF(A191&lt;&gt;"",VLOOKUP(A191,matriz,IF(generador!B191=1,15,IF(generador!B191=2,18,IF(generador!B191=3,21,IF(generador!B191=4,24,IF(generador!B191=5,27,IF(generador!B191=6,30,IF(generador!B191=7,33,IF(generador!B191=8,36,IF(generador!B191=9,39,IF(generador!B191=10,42,IF(generador!B191=11,45,IF(generador!B191=12,48,IF(generador!B191=13,51,IF(generador!B191=14,54,IF(generador!B191=15,57))))))))))))))),FALSE),""),"")</f>
        <v/>
      </c>
      <c r="F191" s="20" t="str">
        <f t="shared" si="43"/>
        <v/>
      </c>
      <c r="G191" s="29" t="str">
        <f t="shared" si="44"/>
        <v/>
      </c>
      <c r="H191" s="21" t="str">
        <f t="shared" ca="1" si="47"/>
        <v/>
      </c>
      <c r="I191" s="18" t="str">
        <f t="shared" si="48"/>
        <v/>
      </c>
      <c r="J191" s="18" t="str">
        <f>""</f>
        <v/>
      </c>
      <c r="K191" s="18" t="str">
        <f t="shared" si="49"/>
        <v/>
      </c>
      <c r="L191" s="18" t="str">
        <f t="shared" si="50"/>
        <v/>
      </c>
      <c r="M191" s="18" t="str">
        <f t="shared" si="51"/>
        <v/>
      </c>
      <c r="N191" s="18" t="str">
        <f t="shared" si="52"/>
        <v/>
      </c>
      <c r="O191" s="18" t="str">
        <f t="shared" si="53"/>
        <v/>
      </c>
      <c r="P191" s="18" t="str">
        <f t="shared" si="54"/>
        <v/>
      </c>
      <c r="Q191" s="18" t="str">
        <f t="shared" si="55"/>
        <v/>
      </c>
      <c r="R191" s="122" t="str">
        <f t="shared" si="45"/>
        <v/>
      </c>
      <c r="S191" s="18" t="str">
        <f t="shared" si="56"/>
        <v/>
      </c>
      <c r="T191" s="26" t="str">
        <f t="shared" si="46"/>
        <v/>
      </c>
      <c r="U191" s="18" t="str">
        <f t="shared" si="57"/>
        <v/>
      </c>
      <c r="V191" s="18" t="str">
        <f t="shared" si="58"/>
        <v/>
      </c>
      <c r="W191" s="18" t="str">
        <f>IFERROR(CONCATENATE("PAGO N° ",B191," DEL CONTRATO CPS ",V191," ENTRE ",TEXT(VLOOKUP(A191,matriz,IF(generador!B191=1,16,IF(generador!B191=2,19,IF(generador!B191=3,22,IF(generador!B191=4,25,IF(generador!B191=5,28,IF(generador!B191=6,31,IF(generador!B191=7,34,IF(generador!B191=8,37,IF(generador!B191=9,40,IF(generador!B191=10,43,IF(generador!B191=11,46,IF(generador!B191=12,49,IF(generador!B191=13,52,IF(generador!B191=14,55,IF(generador!B191=15,58))))))))))))))),FALSE),"dd/mm/yyyy")," Y ",TEXT(VLOOKUP(A191,matriz,IF(generador!B191=1,17,IF(generador!B191=2,20,IF(generador!B191=3,23,IF(generador!B191=4,26,IF(generador!B191=5,29,IF(generador!B191=6,32,IF(generador!B191=7,35,IF(generador!B191=8,38,IF(generador!B191=9,41,IF(generador!B191=10,44,IF(generador!B191=11,47,IF(generador!B191=12,50,IF(generador!B191=13,53,IF(generador!B191=14,56,IF(generador!B191=15,59))))))))))))))),FALSE),"dd/mm/yyyy")),"")</f>
        <v/>
      </c>
    </row>
    <row r="192" spans="1:23" x14ac:dyDescent="0.3">
      <c r="A192" s="15"/>
      <c r="B192" s="14"/>
      <c r="C192" s="6"/>
      <c r="D192" s="26" t="str">
        <f t="shared" si="42"/>
        <v/>
      </c>
      <c r="E192" s="19" t="str">
        <f>IFERROR(IF(A192&lt;&gt;"",VLOOKUP(A192,matriz,IF(generador!B192=1,15,IF(generador!B192=2,18,IF(generador!B192=3,21,IF(generador!B192=4,24,IF(generador!B192=5,27,IF(generador!B192=6,30,IF(generador!B192=7,33,IF(generador!B192=8,36,IF(generador!B192=9,39,IF(generador!B192=10,42,IF(generador!B192=11,45,IF(generador!B192=12,48,IF(generador!B192=13,51,IF(generador!B192=14,54,IF(generador!B192=15,57))))))))))))))),FALSE),""),"")</f>
        <v/>
      </c>
      <c r="F192" s="20" t="str">
        <f t="shared" si="43"/>
        <v/>
      </c>
      <c r="G192" s="29" t="str">
        <f t="shared" si="44"/>
        <v/>
      </c>
      <c r="H192" s="21" t="str">
        <f t="shared" ca="1" si="47"/>
        <v/>
      </c>
      <c r="I192" s="18" t="str">
        <f t="shared" si="48"/>
        <v/>
      </c>
      <c r="J192" s="18" t="str">
        <f>""</f>
        <v/>
      </c>
      <c r="K192" s="18" t="str">
        <f t="shared" si="49"/>
        <v/>
      </c>
      <c r="L192" s="18" t="str">
        <f t="shared" si="50"/>
        <v/>
      </c>
      <c r="M192" s="18" t="str">
        <f t="shared" si="51"/>
        <v/>
      </c>
      <c r="N192" s="18" t="str">
        <f t="shared" si="52"/>
        <v/>
      </c>
      <c r="O192" s="18" t="str">
        <f t="shared" si="53"/>
        <v/>
      </c>
      <c r="P192" s="18" t="str">
        <f t="shared" si="54"/>
        <v/>
      </c>
      <c r="Q192" s="18" t="str">
        <f t="shared" si="55"/>
        <v/>
      </c>
      <c r="R192" s="122" t="str">
        <f t="shared" si="45"/>
        <v/>
      </c>
      <c r="S192" s="18" t="str">
        <f t="shared" si="56"/>
        <v/>
      </c>
      <c r="T192" s="26" t="str">
        <f t="shared" si="46"/>
        <v/>
      </c>
      <c r="U192" s="18" t="str">
        <f t="shared" si="57"/>
        <v/>
      </c>
      <c r="V192" s="18" t="str">
        <f t="shared" si="58"/>
        <v/>
      </c>
      <c r="W192" s="18" t="str">
        <f>IFERROR(CONCATENATE("PAGO N° ",B192," DEL CONTRATO CPS ",V192," ENTRE ",TEXT(VLOOKUP(A192,matriz,IF(generador!B192=1,16,IF(generador!B192=2,19,IF(generador!B192=3,22,IF(generador!B192=4,25,IF(generador!B192=5,28,IF(generador!B192=6,31,IF(generador!B192=7,34,IF(generador!B192=8,37,IF(generador!B192=9,40,IF(generador!B192=10,43,IF(generador!B192=11,46,IF(generador!B192=12,49,IF(generador!B192=13,52,IF(generador!B192=14,55,IF(generador!B192=15,58))))))))))))))),FALSE),"dd/mm/yyyy")," Y ",TEXT(VLOOKUP(A192,matriz,IF(generador!B192=1,17,IF(generador!B192=2,20,IF(generador!B192=3,23,IF(generador!B192=4,26,IF(generador!B192=5,29,IF(generador!B192=6,32,IF(generador!B192=7,35,IF(generador!B192=8,38,IF(generador!B192=9,41,IF(generador!B192=10,44,IF(generador!B192=11,47,IF(generador!B192=12,50,IF(generador!B192=13,53,IF(generador!B192=14,56,IF(generador!B192=15,59))))))))))))))),FALSE),"dd/mm/yyyy")),"")</f>
        <v/>
      </c>
    </row>
    <row r="193" spans="1:24" x14ac:dyDescent="0.3">
      <c r="A193" s="15"/>
      <c r="B193" s="14"/>
      <c r="C193" s="6"/>
      <c r="D193" s="26" t="str">
        <f t="shared" si="42"/>
        <v/>
      </c>
      <c r="E193" s="19" t="str">
        <f>IFERROR(IF(A193&lt;&gt;"",VLOOKUP(A193,matriz,IF(generador!B193=1,15,IF(generador!B193=2,18,IF(generador!B193=3,21,IF(generador!B193=4,24,IF(generador!B193=5,27,IF(generador!B193=6,30,IF(generador!B193=7,33,IF(generador!B193=8,36,IF(generador!B193=9,39,IF(generador!B193=10,42,IF(generador!B193=11,45,IF(generador!B193=12,48,IF(generador!B193=13,51,IF(generador!B193=14,54,IF(generador!B193=15,57))))))))))))))),FALSE),""),"")</f>
        <v/>
      </c>
      <c r="F193" s="20" t="str">
        <f t="shared" si="43"/>
        <v/>
      </c>
      <c r="G193" s="29" t="str">
        <f t="shared" si="44"/>
        <v/>
      </c>
      <c r="H193" s="21" t="str">
        <f t="shared" ca="1" si="47"/>
        <v/>
      </c>
      <c r="I193" s="18" t="str">
        <f t="shared" si="48"/>
        <v/>
      </c>
      <c r="J193" s="18" t="str">
        <f>""</f>
        <v/>
      </c>
      <c r="K193" s="18" t="str">
        <f t="shared" si="49"/>
        <v/>
      </c>
      <c r="L193" s="18" t="str">
        <f t="shared" si="50"/>
        <v/>
      </c>
      <c r="M193" s="18" t="str">
        <f t="shared" si="51"/>
        <v/>
      </c>
      <c r="N193" s="18" t="str">
        <f t="shared" si="52"/>
        <v/>
      </c>
      <c r="O193" s="18" t="str">
        <f t="shared" si="53"/>
        <v/>
      </c>
      <c r="P193" s="18" t="str">
        <f t="shared" si="54"/>
        <v/>
      </c>
      <c r="Q193" s="18" t="str">
        <f t="shared" si="55"/>
        <v/>
      </c>
      <c r="R193" s="122" t="str">
        <f t="shared" si="45"/>
        <v/>
      </c>
      <c r="S193" s="18" t="str">
        <f t="shared" si="56"/>
        <v/>
      </c>
      <c r="T193" s="26" t="str">
        <f t="shared" si="46"/>
        <v/>
      </c>
      <c r="U193" s="18" t="str">
        <f t="shared" si="57"/>
        <v/>
      </c>
      <c r="V193" s="18" t="str">
        <f t="shared" si="58"/>
        <v/>
      </c>
      <c r="W193" s="18" t="str">
        <f>IFERROR(CONCATENATE("PAGO N° ",B193," DEL CONTRATO CPS ",V193," ENTRE ",TEXT(VLOOKUP(A193,matriz,IF(generador!B193=1,16,IF(generador!B193=2,19,IF(generador!B193=3,22,IF(generador!B193=4,25,IF(generador!B193=5,28,IF(generador!B193=6,31,IF(generador!B193=7,34,IF(generador!B193=8,37,IF(generador!B193=9,40,IF(generador!B193=10,43,IF(generador!B193=11,46,IF(generador!B193=12,49,IF(generador!B193=13,52,IF(generador!B193=14,55,IF(generador!B193=15,58))))))))))))))),FALSE),"dd/mm/yyyy")," Y ",TEXT(VLOOKUP(A193,matriz,IF(generador!B193=1,17,IF(generador!B193=2,20,IF(generador!B193=3,23,IF(generador!B193=4,26,IF(generador!B193=5,29,IF(generador!B193=6,32,IF(generador!B193=7,35,IF(generador!B193=8,38,IF(generador!B193=9,41,IF(generador!B193=10,44,IF(generador!B193=11,47,IF(generador!B193=12,50,IF(generador!B193=13,53,IF(generador!B193=14,56,IF(generador!B193=15,59))))))))))))))),FALSE),"dd/mm/yyyy")),"")</f>
        <v/>
      </c>
    </row>
    <row r="194" spans="1:24" x14ac:dyDescent="0.3">
      <c r="A194" s="15"/>
      <c r="B194" s="14"/>
      <c r="C194" s="6"/>
      <c r="D194" s="26" t="str">
        <f t="shared" si="42"/>
        <v/>
      </c>
      <c r="E194" s="19" t="str">
        <f>IFERROR(IF(A194&lt;&gt;"",VLOOKUP(A194,matriz,IF(generador!B194=1,15,IF(generador!B194=2,18,IF(generador!B194=3,21,IF(generador!B194=4,24,IF(generador!B194=5,27,IF(generador!B194=6,30,IF(generador!B194=7,33,IF(generador!B194=8,36,IF(generador!B194=9,39,IF(generador!B194=10,42,IF(generador!B194=11,45,IF(generador!B194=12,48,IF(generador!B194=13,51,IF(generador!B194=14,54,IF(generador!B194=15,57))))))))))))))),FALSE),""),"")</f>
        <v/>
      </c>
      <c r="F194" s="20" t="str">
        <f t="shared" si="43"/>
        <v/>
      </c>
      <c r="G194" s="29" t="str">
        <f t="shared" si="44"/>
        <v/>
      </c>
      <c r="H194" s="21" t="str">
        <f t="shared" ca="1" si="47"/>
        <v/>
      </c>
      <c r="I194" s="18" t="str">
        <f t="shared" si="48"/>
        <v/>
      </c>
      <c r="J194" s="18" t="str">
        <f>""</f>
        <v/>
      </c>
      <c r="K194" s="18" t="str">
        <f t="shared" si="49"/>
        <v/>
      </c>
      <c r="L194" s="18" t="str">
        <f t="shared" si="50"/>
        <v/>
      </c>
      <c r="M194" s="18" t="str">
        <f t="shared" si="51"/>
        <v/>
      </c>
      <c r="N194" s="18" t="str">
        <f t="shared" si="52"/>
        <v/>
      </c>
      <c r="O194" s="18" t="str">
        <f t="shared" si="53"/>
        <v/>
      </c>
      <c r="P194" s="18" t="str">
        <f t="shared" si="54"/>
        <v/>
      </c>
      <c r="Q194" s="18" t="str">
        <f t="shared" si="55"/>
        <v/>
      </c>
      <c r="R194" s="122" t="str">
        <f t="shared" si="45"/>
        <v/>
      </c>
      <c r="S194" s="18" t="str">
        <f t="shared" si="56"/>
        <v/>
      </c>
      <c r="T194" s="26" t="str">
        <f t="shared" si="46"/>
        <v/>
      </c>
      <c r="U194" s="18" t="str">
        <f t="shared" si="57"/>
        <v/>
      </c>
      <c r="V194" s="18" t="str">
        <f t="shared" si="58"/>
        <v/>
      </c>
      <c r="W194" s="18" t="str">
        <f>IFERROR(CONCATENATE("PAGO N° ",B194," DEL CONTRATO CPS ",V194," ENTRE ",TEXT(VLOOKUP(A194,matriz,IF(generador!B194=1,16,IF(generador!B194=2,19,IF(generador!B194=3,22,IF(generador!B194=4,25,IF(generador!B194=5,28,IF(generador!B194=6,31,IF(generador!B194=7,34,IF(generador!B194=8,37,IF(generador!B194=9,40,IF(generador!B194=10,43,IF(generador!B194=11,46,IF(generador!B194=12,49,IF(generador!B194=13,52,IF(generador!B194=14,55,IF(generador!B194=15,58))))))))))))))),FALSE),"dd/mm/yyyy")," Y ",TEXT(VLOOKUP(A194,matriz,IF(generador!B194=1,17,IF(generador!B194=2,20,IF(generador!B194=3,23,IF(generador!B194=4,26,IF(generador!B194=5,29,IF(generador!B194=6,32,IF(generador!B194=7,35,IF(generador!B194=8,38,IF(generador!B194=9,41,IF(generador!B194=10,44,IF(generador!B194=11,47,IF(generador!B194=12,50,IF(generador!B194=13,53,IF(generador!B194=14,56,IF(generador!B194=15,59))))))))))))))),FALSE),"dd/mm/yyyy")),"")</f>
        <v/>
      </c>
    </row>
    <row r="195" spans="1:24" x14ac:dyDescent="0.3">
      <c r="A195" s="15"/>
      <c r="B195" s="14"/>
      <c r="C195" s="6"/>
      <c r="D195" s="26" t="str">
        <f t="shared" ref="D195:D258" si="59">IFERROR(IF(C195&lt;&gt;"",CONCATENATE(VLOOKUP(A195,matriz,IF(C195="NO",98,100),FALSE),VLOOKUP(A195,matriz,103,FALSE)),""),"")</f>
        <v/>
      </c>
      <c r="E195" s="19" t="str">
        <f>IFERROR(IF(A195&lt;&gt;"",VLOOKUP(A195,matriz,IF(generador!B195=1,15,IF(generador!B195=2,18,IF(generador!B195=3,21,IF(generador!B195=4,24,IF(generador!B195=5,27,IF(generador!B195=6,30,IF(generador!B195=7,33,IF(generador!B195=8,36,IF(generador!B195=9,39,IF(generador!B195=10,42,IF(generador!B195=11,45,IF(generador!B195=12,48,IF(generador!B195=13,51,IF(generador!B195=14,54,IF(generador!B195=15,57))))))))))))))),FALSE),""),"")</f>
        <v/>
      </c>
      <c r="F195" s="20" t="str">
        <f t="shared" ref="F195:F258" si="60">IFERROR(IF(E195,VLOOKUP(A195,matriz,97,FALSE),""),"")</f>
        <v/>
      </c>
      <c r="G195" s="29" t="str">
        <f t="shared" ref="G195:G258" si="61">IFERROR(IF(E195,VLOOKUP(A195,matriz,IF(C195="NO",99,101),FALSE),""),"")</f>
        <v/>
      </c>
      <c r="H195" s="21" t="str">
        <f t="shared" ca="1" si="47"/>
        <v/>
      </c>
      <c r="I195" s="18" t="str">
        <f t="shared" si="48"/>
        <v/>
      </c>
      <c r="J195" s="18" t="str">
        <f>""</f>
        <v/>
      </c>
      <c r="K195" s="18" t="str">
        <f t="shared" si="49"/>
        <v/>
      </c>
      <c r="L195" s="18" t="str">
        <f t="shared" si="50"/>
        <v/>
      </c>
      <c r="M195" s="18" t="str">
        <f t="shared" si="51"/>
        <v/>
      </c>
      <c r="N195" s="18" t="str">
        <f t="shared" si="52"/>
        <v/>
      </c>
      <c r="O195" s="18" t="str">
        <f t="shared" si="53"/>
        <v/>
      </c>
      <c r="P195" s="18" t="str">
        <f t="shared" si="54"/>
        <v/>
      </c>
      <c r="Q195" s="18" t="str">
        <f t="shared" si="55"/>
        <v/>
      </c>
      <c r="R195" s="122" t="str">
        <f t="shared" ref="R195:R258" si="62">IFERROR(IF(E195,CONCATENATE(TEXT(VLOOKUP(A195,matriz,IF(C195="NO",67,82),FALSE),"YYYY"),VLOOKUP(A195,matriz,IF(C195="NO",66,81),FALSE)),""),"")</f>
        <v/>
      </c>
      <c r="S195" s="18" t="str">
        <f t="shared" si="56"/>
        <v/>
      </c>
      <c r="T195" s="26" t="str">
        <f t="shared" ref="T195:T258" si="63">IFERROR(IF(E195,CONCATENATE(TEXT(VLOOKUP(A195,matriz,IF(C195="NO",64,79),FALSE),"YYYY"),VLOOKUP(A195,matriz,IF(C195="NO",63,78),FALSE)),""),"")</f>
        <v/>
      </c>
      <c r="U195" s="18" t="str">
        <f t="shared" si="57"/>
        <v/>
      </c>
      <c r="V195" s="18" t="str">
        <f t="shared" si="58"/>
        <v/>
      </c>
      <c r="W195" s="18" t="str">
        <f>IFERROR(CONCATENATE("PAGO N° ",B195," DEL CONTRATO CPS ",V195," ENTRE ",TEXT(VLOOKUP(A195,matriz,IF(generador!B195=1,16,IF(generador!B195=2,19,IF(generador!B195=3,22,IF(generador!B195=4,25,IF(generador!B195=5,28,IF(generador!B195=6,31,IF(generador!B195=7,34,IF(generador!B195=8,37,IF(generador!B195=9,40,IF(generador!B195=10,43,IF(generador!B195=11,46,IF(generador!B195=12,49,IF(generador!B195=13,52,IF(generador!B195=14,55,IF(generador!B195=15,58))))))))))))))),FALSE),"dd/mm/yyyy")," Y ",TEXT(VLOOKUP(A195,matriz,IF(generador!B195=1,17,IF(generador!B195=2,20,IF(generador!B195=3,23,IF(generador!B195=4,26,IF(generador!B195=5,29,IF(generador!B195=6,32,IF(generador!B195=7,35,IF(generador!B195=8,38,IF(generador!B195=9,41,IF(generador!B195=10,44,IF(generador!B195=11,47,IF(generador!B195=12,50,IF(generador!B195=13,53,IF(generador!B195=14,56,IF(generador!B195=15,59))))))))))))))),FALSE),"dd/mm/yyyy")),"")</f>
        <v/>
      </c>
    </row>
    <row r="196" spans="1:24" x14ac:dyDescent="0.3">
      <c r="A196" s="15"/>
      <c r="B196" s="14"/>
      <c r="C196" s="6"/>
      <c r="D196" s="26" t="str">
        <f t="shared" si="59"/>
        <v/>
      </c>
      <c r="E196" s="19" t="str">
        <f>IFERROR(IF(A196&lt;&gt;"",VLOOKUP(A196,matriz,IF(generador!B196=1,15,IF(generador!B196=2,18,IF(generador!B196=3,21,IF(generador!B196=4,24,IF(generador!B196=5,27,IF(generador!B196=6,30,IF(generador!B196=7,33,IF(generador!B196=8,36,IF(generador!B196=9,39,IF(generador!B196=10,42,IF(generador!B196=11,45,IF(generador!B196=12,48,IF(generador!B196=13,51,IF(generador!B196=14,54,IF(generador!B196=15,57))))))))))))))),FALSE),""),"")</f>
        <v/>
      </c>
      <c r="F196" s="20" t="str">
        <f t="shared" si="60"/>
        <v/>
      </c>
      <c r="G196" s="29" t="str">
        <f t="shared" si="61"/>
        <v/>
      </c>
      <c r="H196" s="21" t="str">
        <f t="shared" ref="H196:H259" ca="1" si="64">IFERROR(IF(C196&lt;&gt;"",TODAY(),""),"")</f>
        <v/>
      </c>
      <c r="I196" s="18" t="str">
        <f t="shared" ref="I196:I259" si="65">IFERROR(IF(D196&lt;&gt;"",I195+1,""),1)</f>
        <v/>
      </c>
      <c r="J196" s="18" t="str">
        <f>""</f>
        <v/>
      </c>
      <c r="K196" s="18" t="str">
        <f t="shared" ref="K196:K259" si="66">IFERROR(IF(E196,0,""),"")</f>
        <v/>
      </c>
      <c r="L196" s="18" t="str">
        <f t="shared" ref="L196:L259" si="67">IFERROR(IF(E196,0,""),"")</f>
        <v/>
      </c>
      <c r="M196" s="18" t="str">
        <f t="shared" ref="M196:M259" si="68">IFERROR(IF(E196,0,""),"")</f>
        <v/>
      </c>
      <c r="N196" s="18" t="str">
        <f t="shared" ref="N196:N259" si="69">IFERROR(IF(E196,0,""),"")</f>
        <v/>
      </c>
      <c r="O196" s="18" t="str">
        <f t="shared" ref="O196:O259" si="70">IFERROR(IF(E196,"01",""),"")</f>
        <v/>
      </c>
      <c r="P196" s="18" t="str">
        <f t="shared" ref="P196:P259" si="71">IFERROR(IF(K196&lt;&gt;"",P195+1,""),1)</f>
        <v/>
      </c>
      <c r="Q196" s="18" t="str">
        <f t="shared" ref="Q196:Q259" si="72">IFERROR(IF(E196,0,""),"")</f>
        <v/>
      </c>
      <c r="R196" s="122" t="str">
        <f t="shared" si="62"/>
        <v/>
      </c>
      <c r="S196" s="18" t="str">
        <f t="shared" ref="S196:S259" si="73">IFERROR(IF(D196&lt;&gt;"",S195+1,""),1)</f>
        <v/>
      </c>
      <c r="T196" s="26" t="str">
        <f t="shared" si="63"/>
        <v/>
      </c>
      <c r="U196" s="18" t="str">
        <f t="shared" ref="U196:U259" si="74">IFERROR(IF(E196,0,""),"")</f>
        <v/>
      </c>
      <c r="V196" s="18" t="str">
        <f t="shared" ref="V196:V259" si="75">IFERROR(IF(E196,A196,""),"")</f>
        <v/>
      </c>
      <c r="W196" s="18" t="str">
        <f>IFERROR(CONCATENATE("PAGO N° ",B196," DEL CONTRATO CPS ",V196," ENTRE ",TEXT(VLOOKUP(A196,matriz,IF(generador!B196=1,16,IF(generador!B196=2,19,IF(generador!B196=3,22,IF(generador!B196=4,25,IF(generador!B196=5,28,IF(generador!B196=6,31,IF(generador!B196=7,34,IF(generador!B196=8,37,IF(generador!B196=9,40,IF(generador!B196=10,43,IF(generador!B196=11,46,IF(generador!B196=12,49,IF(generador!B196=13,52,IF(generador!B196=14,55,IF(generador!B196=15,58))))))))))))))),FALSE),"dd/mm/yyyy")," Y ",TEXT(VLOOKUP(A196,matriz,IF(generador!B196=1,17,IF(generador!B196=2,20,IF(generador!B196=3,23,IF(generador!B196=4,26,IF(generador!B196=5,29,IF(generador!B196=6,32,IF(generador!B196=7,35,IF(generador!B196=8,38,IF(generador!B196=9,41,IF(generador!B196=10,44,IF(generador!B196=11,47,IF(generador!B196=12,50,IF(generador!B196=13,53,IF(generador!B196=14,56,IF(generador!B196=15,59))))))))))))))),FALSE),"dd/mm/yyyy")),"")</f>
        <v/>
      </c>
    </row>
    <row r="197" spans="1:24" x14ac:dyDescent="0.3">
      <c r="A197" s="15"/>
      <c r="B197" s="14"/>
      <c r="C197" s="6"/>
      <c r="D197" s="26" t="str">
        <f t="shared" si="59"/>
        <v/>
      </c>
      <c r="E197" s="19" t="str">
        <f>IFERROR(IF(A197&lt;&gt;"",VLOOKUP(A197,matriz,IF(generador!B197=1,15,IF(generador!B197=2,18,IF(generador!B197=3,21,IF(generador!B197=4,24,IF(generador!B197=5,27,IF(generador!B197=6,30,IF(generador!B197=7,33,IF(generador!B197=8,36,IF(generador!B197=9,39,IF(generador!B197=10,42,IF(generador!B197=11,45,IF(generador!B197=12,48,IF(generador!B197=13,51,IF(generador!B197=14,54,IF(generador!B197=15,57))))))))))))))),FALSE),""),"")</f>
        <v/>
      </c>
      <c r="F197" s="20" t="str">
        <f t="shared" si="60"/>
        <v/>
      </c>
      <c r="G197" s="29" t="str">
        <f t="shared" si="61"/>
        <v/>
      </c>
      <c r="H197" s="21" t="str">
        <f t="shared" ca="1" si="64"/>
        <v/>
      </c>
      <c r="I197" s="18" t="str">
        <f t="shared" si="65"/>
        <v/>
      </c>
      <c r="J197" s="18" t="str">
        <f>""</f>
        <v/>
      </c>
      <c r="K197" s="18" t="str">
        <f t="shared" si="66"/>
        <v/>
      </c>
      <c r="L197" s="18" t="str">
        <f t="shared" si="67"/>
        <v/>
      </c>
      <c r="M197" s="18" t="str">
        <f t="shared" si="68"/>
        <v/>
      </c>
      <c r="N197" s="18" t="str">
        <f t="shared" si="69"/>
        <v/>
      </c>
      <c r="O197" s="18" t="str">
        <f t="shared" si="70"/>
        <v/>
      </c>
      <c r="P197" s="18" t="str">
        <f t="shared" si="71"/>
        <v/>
      </c>
      <c r="Q197" s="18" t="str">
        <f t="shared" si="72"/>
        <v/>
      </c>
      <c r="R197" s="122" t="str">
        <f t="shared" si="62"/>
        <v/>
      </c>
      <c r="S197" s="18" t="str">
        <f t="shared" si="73"/>
        <v/>
      </c>
      <c r="T197" s="26" t="str">
        <f t="shared" si="63"/>
        <v/>
      </c>
      <c r="U197" s="18" t="str">
        <f t="shared" si="74"/>
        <v/>
      </c>
      <c r="V197" s="18" t="str">
        <f t="shared" si="75"/>
        <v/>
      </c>
      <c r="W197" s="18" t="str">
        <f>IFERROR(CONCATENATE("PAGO N° ",B197," DEL CONTRATO CPS ",V197," ENTRE ",TEXT(VLOOKUP(A197,matriz,IF(generador!B197=1,16,IF(generador!B197=2,19,IF(generador!B197=3,22,IF(generador!B197=4,25,IF(generador!B197=5,28,IF(generador!B197=6,31,IF(generador!B197=7,34,IF(generador!B197=8,37,IF(generador!B197=9,40,IF(generador!B197=10,43,IF(generador!B197=11,46,IF(generador!B197=12,49,IF(generador!B197=13,52,IF(generador!B197=14,55,IF(generador!B197=15,58))))))))))))))),FALSE),"dd/mm/yyyy")," Y ",TEXT(VLOOKUP(A197,matriz,IF(generador!B197=1,17,IF(generador!B197=2,20,IF(generador!B197=3,23,IF(generador!B197=4,26,IF(generador!B197=5,29,IF(generador!B197=6,32,IF(generador!B197=7,35,IF(generador!B197=8,38,IF(generador!B197=9,41,IF(generador!B197=10,44,IF(generador!B197=11,47,IF(generador!B197=12,50,IF(generador!B197=13,53,IF(generador!B197=14,56,IF(generador!B197=15,59))))))))))))))),FALSE),"dd/mm/yyyy")),"")</f>
        <v/>
      </c>
    </row>
    <row r="198" spans="1:24" x14ac:dyDescent="0.3">
      <c r="A198" s="15"/>
      <c r="B198" s="14"/>
      <c r="C198" s="6"/>
      <c r="D198" s="26" t="str">
        <f t="shared" si="59"/>
        <v/>
      </c>
      <c r="E198" s="19" t="str">
        <f>IFERROR(IF(A198&lt;&gt;"",VLOOKUP(A198,matriz,IF(generador!B198=1,15,IF(generador!B198=2,18,IF(generador!B198=3,21,IF(generador!B198=4,24,IF(generador!B198=5,27,IF(generador!B198=6,30,IF(generador!B198=7,33,IF(generador!B198=8,36,IF(generador!B198=9,39,IF(generador!B198=10,42,IF(generador!B198=11,45,IF(generador!B198=12,48,IF(generador!B198=13,51,IF(generador!B198=14,54,IF(generador!B198=15,57))))))))))))))),FALSE),""),"")</f>
        <v/>
      </c>
      <c r="F198" s="20" t="str">
        <f t="shared" si="60"/>
        <v/>
      </c>
      <c r="G198" s="29" t="str">
        <f t="shared" si="61"/>
        <v/>
      </c>
      <c r="H198" s="21" t="str">
        <f t="shared" ca="1" si="64"/>
        <v/>
      </c>
      <c r="I198" s="18" t="str">
        <f t="shared" si="65"/>
        <v/>
      </c>
      <c r="J198" s="18" t="str">
        <f>""</f>
        <v/>
      </c>
      <c r="K198" s="18" t="str">
        <f t="shared" si="66"/>
        <v/>
      </c>
      <c r="L198" s="18" t="str">
        <f t="shared" si="67"/>
        <v/>
      </c>
      <c r="M198" s="18" t="str">
        <f t="shared" si="68"/>
        <v/>
      </c>
      <c r="N198" s="18" t="str">
        <f t="shared" si="69"/>
        <v/>
      </c>
      <c r="O198" s="18" t="str">
        <f t="shared" si="70"/>
        <v/>
      </c>
      <c r="P198" s="18" t="str">
        <f t="shared" si="71"/>
        <v/>
      </c>
      <c r="Q198" s="18" t="str">
        <f t="shared" si="72"/>
        <v/>
      </c>
      <c r="R198" s="122" t="str">
        <f t="shared" si="62"/>
        <v/>
      </c>
      <c r="S198" s="18" t="str">
        <f t="shared" si="73"/>
        <v/>
      </c>
      <c r="T198" s="26" t="str">
        <f t="shared" si="63"/>
        <v/>
      </c>
      <c r="U198" s="18" t="str">
        <f t="shared" si="74"/>
        <v/>
      </c>
      <c r="V198" s="18" t="str">
        <f t="shared" si="75"/>
        <v/>
      </c>
      <c r="W198" s="18" t="str">
        <f>IFERROR(CONCATENATE("PAGO N° ",B198," DEL CONTRATO CPS ",V198," ENTRE ",TEXT(VLOOKUP(A198,matriz,IF(generador!B198=1,16,IF(generador!B198=2,19,IF(generador!B198=3,22,IF(generador!B198=4,25,IF(generador!B198=5,28,IF(generador!B198=6,31,IF(generador!B198=7,34,IF(generador!B198=8,37,IF(generador!B198=9,40,IF(generador!B198=10,43,IF(generador!B198=11,46,IF(generador!B198=12,49,IF(generador!B198=13,52,IF(generador!B198=14,55,IF(generador!B198=15,58))))))))))))))),FALSE),"dd/mm/yyyy")," Y ",TEXT(VLOOKUP(A198,matriz,IF(generador!B198=1,17,IF(generador!B198=2,20,IF(generador!B198=3,23,IF(generador!B198=4,26,IF(generador!B198=5,29,IF(generador!B198=6,32,IF(generador!B198=7,35,IF(generador!B198=8,38,IF(generador!B198=9,41,IF(generador!B198=10,44,IF(generador!B198=11,47,IF(generador!B198=12,50,IF(generador!B198=13,53,IF(generador!B198=14,56,IF(generador!B198=15,59))))))))))))))),FALSE),"dd/mm/yyyy")),"")</f>
        <v/>
      </c>
    </row>
    <row r="199" spans="1:24" x14ac:dyDescent="0.3">
      <c r="A199" s="15"/>
      <c r="B199" s="14"/>
      <c r="C199" s="6"/>
      <c r="D199" s="26" t="str">
        <f t="shared" si="59"/>
        <v/>
      </c>
      <c r="E199" s="19" t="str">
        <f>IFERROR(IF(A199&lt;&gt;"",VLOOKUP(A199,matriz,IF(generador!B199=1,15,IF(generador!B199=2,18,IF(generador!B199=3,21,IF(generador!B199=4,24,IF(generador!B199=5,27,IF(generador!B199=6,30,IF(generador!B199=7,33,IF(generador!B199=8,36,IF(generador!B199=9,39,IF(generador!B199=10,42,IF(generador!B199=11,45,IF(generador!B199=12,48,IF(generador!B199=13,51,IF(generador!B199=14,54,IF(generador!B199=15,57))))))))))))))),FALSE),""),"")</f>
        <v/>
      </c>
      <c r="F199" s="20" t="str">
        <f t="shared" si="60"/>
        <v/>
      </c>
      <c r="G199" s="29" t="str">
        <f t="shared" si="61"/>
        <v/>
      </c>
      <c r="H199" s="21" t="str">
        <f t="shared" ca="1" si="64"/>
        <v/>
      </c>
      <c r="I199" s="18" t="str">
        <f t="shared" si="65"/>
        <v/>
      </c>
      <c r="J199" s="18" t="str">
        <f>""</f>
        <v/>
      </c>
      <c r="K199" s="18" t="str">
        <f t="shared" si="66"/>
        <v/>
      </c>
      <c r="L199" s="18" t="str">
        <f t="shared" si="67"/>
        <v/>
      </c>
      <c r="M199" s="18" t="str">
        <f t="shared" si="68"/>
        <v/>
      </c>
      <c r="N199" s="18" t="str">
        <f t="shared" si="69"/>
        <v/>
      </c>
      <c r="O199" s="18" t="str">
        <f t="shared" si="70"/>
        <v/>
      </c>
      <c r="P199" s="18" t="str">
        <f t="shared" si="71"/>
        <v/>
      </c>
      <c r="Q199" s="18" t="str">
        <f t="shared" si="72"/>
        <v/>
      </c>
      <c r="R199" s="122" t="str">
        <f t="shared" si="62"/>
        <v/>
      </c>
      <c r="S199" s="18" t="str">
        <f t="shared" si="73"/>
        <v/>
      </c>
      <c r="T199" s="26" t="str">
        <f t="shared" si="63"/>
        <v/>
      </c>
      <c r="U199" s="18" t="str">
        <f t="shared" si="74"/>
        <v/>
      </c>
      <c r="V199" s="18" t="str">
        <f t="shared" si="75"/>
        <v/>
      </c>
      <c r="W199" s="18" t="str">
        <f>IFERROR(CONCATENATE("PAGO N° ",B199," DEL CONTRATO CPS ",V199," ENTRE ",TEXT(VLOOKUP(A199,matriz,IF(generador!B199=1,16,IF(generador!B199=2,19,IF(generador!B199=3,22,IF(generador!B199=4,25,IF(generador!B199=5,28,IF(generador!B199=6,31,IF(generador!B199=7,34,IF(generador!B199=8,37,IF(generador!B199=9,40,IF(generador!B199=10,43,IF(generador!B199=11,46,IF(generador!B199=12,49,IF(generador!B199=13,52,IF(generador!B199=14,55,IF(generador!B199=15,58))))))))))))))),FALSE),"dd/mm/yyyy")," Y ",TEXT(VLOOKUP(A199,matriz,IF(generador!B199=1,17,IF(generador!B199=2,20,IF(generador!B199=3,23,IF(generador!B199=4,26,IF(generador!B199=5,29,IF(generador!B199=6,32,IF(generador!B199=7,35,IF(generador!B199=8,38,IF(generador!B199=9,41,IF(generador!B199=10,44,IF(generador!B199=11,47,IF(generador!B199=12,50,IF(generador!B199=13,53,IF(generador!B199=14,56,IF(generador!B199=15,59))))))))))))))),FALSE),"dd/mm/yyyy")),"")</f>
        <v/>
      </c>
    </row>
    <row r="200" spans="1:24" x14ac:dyDescent="0.3">
      <c r="A200" s="15"/>
      <c r="B200" s="14"/>
      <c r="C200" s="6"/>
      <c r="D200" s="26" t="str">
        <f t="shared" si="59"/>
        <v/>
      </c>
      <c r="E200" s="19" t="str">
        <f>IFERROR(IF(A200&lt;&gt;"",VLOOKUP(A200,matriz,IF(generador!B200=1,15,IF(generador!B200=2,18,IF(generador!B200=3,21,IF(generador!B200=4,24,IF(generador!B200=5,27,IF(generador!B200=6,30,IF(generador!B200=7,33,IF(generador!B200=8,36,IF(generador!B200=9,39,IF(generador!B200=10,42,IF(generador!B200=11,45,IF(generador!B200=12,48,IF(generador!B200=13,51,IF(generador!B200=14,54,IF(generador!B200=15,57))))))))))))))),FALSE),""),"")</f>
        <v/>
      </c>
      <c r="F200" s="20" t="str">
        <f t="shared" si="60"/>
        <v/>
      </c>
      <c r="G200" s="29" t="str">
        <f t="shared" si="61"/>
        <v/>
      </c>
      <c r="H200" s="21" t="str">
        <f t="shared" ca="1" si="64"/>
        <v/>
      </c>
      <c r="I200" s="18" t="str">
        <f t="shared" si="65"/>
        <v/>
      </c>
      <c r="J200" s="18" t="str">
        <f>""</f>
        <v/>
      </c>
      <c r="K200" s="18" t="str">
        <f t="shared" si="66"/>
        <v/>
      </c>
      <c r="L200" s="18" t="str">
        <f t="shared" si="67"/>
        <v/>
      </c>
      <c r="M200" s="18" t="str">
        <f t="shared" si="68"/>
        <v/>
      </c>
      <c r="N200" s="18" t="str">
        <f t="shared" si="69"/>
        <v/>
      </c>
      <c r="O200" s="18" t="str">
        <f t="shared" si="70"/>
        <v/>
      </c>
      <c r="P200" s="18" t="str">
        <f t="shared" si="71"/>
        <v/>
      </c>
      <c r="Q200" s="18" t="str">
        <f t="shared" si="72"/>
        <v/>
      </c>
      <c r="R200" s="122" t="str">
        <f t="shared" si="62"/>
        <v/>
      </c>
      <c r="S200" s="18" t="str">
        <f t="shared" si="73"/>
        <v/>
      </c>
      <c r="T200" s="26" t="str">
        <f t="shared" si="63"/>
        <v/>
      </c>
      <c r="U200" s="18" t="str">
        <f t="shared" si="74"/>
        <v/>
      </c>
      <c r="V200" s="18" t="str">
        <f t="shared" si="75"/>
        <v/>
      </c>
      <c r="W200" s="18" t="str">
        <f>IFERROR(CONCATENATE("PAGO N° ",B200," DEL CONTRATO CPS ",V200," ENTRE ",TEXT(VLOOKUP(A200,matriz,IF(generador!B200=1,16,IF(generador!B200=2,19,IF(generador!B200=3,22,IF(generador!B200=4,25,IF(generador!B200=5,28,IF(generador!B200=6,31,IF(generador!B200=7,34,IF(generador!B200=8,37,IF(generador!B200=9,40,IF(generador!B200=10,43,IF(generador!B200=11,46,IF(generador!B200=12,49,IF(generador!B200=13,52,IF(generador!B200=14,55,IF(generador!B200=15,58))))))))))))))),FALSE),"dd/mm/yyyy")," Y ",TEXT(VLOOKUP(A200,matriz,IF(generador!B200=1,17,IF(generador!B200=2,20,IF(generador!B200=3,23,IF(generador!B200=4,26,IF(generador!B200=5,29,IF(generador!B200=6,32,IF(generador!B200=7,35,IF(generador!B200=8,38,IF(generador!B200=9,41,IF(generador!B200=10,44,IF(generador!B200=11,47,IF(generador!B200=12,50,IF(generador!B200=13,53,IF(generador!B200=14,56,IF(generador!B200=15,59))))))))))))))),FALSE),"dd/mm/yyyy")),"")</f>
        <v/>
      </c>
    </row>
    <row r="201" spans="1:24" x14ac:dyDescent="0.3">
      <c r="A201" s="15"/>
      <c r="B201" s="14"/>
      <c r="C201" s="6"/>
      <c r="D201" s="26" t="str">
        <f t="shared" si="59"/>
        <v/>
      </c>
      <c r="E201" s="19" t="str">
        <f>IFERROR(IF(A201&lt;&gt;"",VLOOKUP(A201,matriz,IF(generador!B201=1,15,IF(generador!B201=2,18,IF(generador!B201=3,21,IF(generador!B201=4,24,IF(generador!B201=5,27,IF(generador!B201=6,30,IF(generador!B201=7,33,IF(generador!B201=8,36,IF(generador!B201=9,39,IF(generador!B201=10,42,IF(generador!B201=11,45,IF(generador!B201=12,48,IF(generador!B201=13,51,IF(generador!B201=14,54,IF(generador!B201=15,57))))))))))))))),FALSE),""),"")</f>
        <v/>
      </c>
      <c r="F201" s="20" t="str">
        <f t="shared" si="60"/>
        <v/>
      </c>
      <c r="G201" s="29" t="str">
        <f t="shared" si="61"/>
        <v/>
      </c>
      <c r="H201" s="21" t="str">
        <f t="shared" ca="1" si="64"/>
        <v/>
      </c>
      <c r="I201" s="18" t="str">
        <f t="shared" si="65"/>
        <v/>
      </c>
      <c r="J201" s="18" t="str">
        <f>""</f>
        <v/>
      </c>
      <c r="K201" s="18" t="str">
        <f t="shared" si="66"/>
        <v/>
      </c>
      <c r="L201" s="18" t="str">
        <f t="shared" si="67"/>
        <v/>
      </c>
      <c r="M201" s="18" t="str">
        <f t="shared" si="68"/>
        <v/>
      </c>
      <c r="N201" s="18" t="str">
        <f t="shared" si="69"/>
        <v/>
      </c>
      <c r="O201" s="18" t="str">
        <f t="shared" si="70"/>
        <v/>
      </c>
      <c r="P201" s="18" t="str">
        <f t="shared" si="71"/>
        <v/>
      </c>
      <c r="Q201" s="18" t="str">
        <f t="shared" si="72"/>
        <v/>
      </c>
      <c r="R201" s="122" t="str">
        <f t="shared" si="62"/>
        <v/>
      </c>
      <c r="S201" s="18" t="str">
        <f t="shared" si="73"/>
        <v/>
      </c>
      <c r="T201" s="26" t="str">
        <f t="shared" si="63"/>
        <v/>
      </c>
      <c r="U201" s="18" t="str">
        <f t="shared" si="74"/>
        <v/>
      </c>
      <c r="V201" s="18" t="str">
        <f t="shared" si="75"/>
        <v/>
      </c>
      <c r="W201" s="18" t="str">
        <f>IFERROR(CONCATENATE("PAGO N° ",B201," DEL CONTRATO CPS ",V201," ENTRE ",TEXT(VLOOKUP(A201,matriz,IF(generador!B201=1,16,IF(generador!B201=2,19,IF(generador!B201=3,22,IF(generador!B201=4,25,IF(generador!B201=5,28,IF(generador!B201=6,31,IF(generador!B201=7,34,IF(generador!B201=8,37,IF(generador!B201=9,40,IF(generador!B201=10,43,IF(generador!B201=11,46,IF(generador!B201=12,49,IF(generador!B201=13,52,IF(generador!B201=14,55,IF(generador!B201=15,58))))))))))))))),FALSE),"dd/mm/yyyy")," Y ",TEXT(VLOOKUP(A201,matriz,IF(generador!B201=1,17,IF(generador!B201=2,20,IF(generador!B201=3,23,IF(generador!B201=4,26,IF(generador!B201=5,29,IF(generador!B201=6,32,IF(generador!B201=7,35,IF(generador!B201=8,38,IF(generador!B201=9,41,IF(generador!B201=10,44,IF(generador!B201=11,47,IF(generador!B201=12,50,IF(generador!B201=13,53,IF(generador!B201=14,56,IF(generador!B201=15,59))))))))))))))),FALSE),"dd/mm/yyyy")),"")</f>
        <v/>
      </c>
    </row>
    <row r="202" spans="1:24" x14ac:dyDescent="0.3">
      <c r="A202" s="15"/>
      <c r="B202" s="14"/>
      <c r="C202" s="6"/>
      <c r="D202" s="26" t="str">
        <f t="shared" si="59"/>
        <v/>
      </c>
      <c r="E202" s="19" t="str">
        <f>IFERROR(IF(A202&lt;&gt;"",VLOOKUP(A202,matriz,IF(generador!B202=1,15,IF(generador!B202=2,18,IF(generador!B202=3,21,IF(generador!B202=4,24,IF(generador!B202=5,27,IF(generador!B202=6,30,IF(generador!B202=7,33,IF(generador!B202=8,36,IF(generador!B202=9,39,IF(generador!B202=10,42,IF(generador!B202=11,45,IF(generador!B202=12,48,IF(generador!B202=13,51,IF(generador!B202=14,54,IF(generador!B202=15,57))))))))))))))),FALSE),""),"")</f>
        <v/>
      </c>
      <c r="F202" s="20" t="str">
        <f t="shared" si="60"/>
        <v/>
      </c>
      <c r="G202" s="29" t="str">
        <f t="shared" si="61"/>
        <v/>
      </c>
      <c r="H202" s="21" t="str">
        <f t="shared" ca="1" si="64"/>
        <v/>
      </c>
      <c r="I202" s="18" t="str">
        <f t="shared" si="65"/>
        <v/>
      </c>
      <c r="J202" s="18" t="str">
        <f>""</f>
        <v/>
      </c>
      <c r="K202" s="18" t="str">
        <f t="shared" si="66"/>
        <v/>
      </c>
      <c r="L202" s="18" t="str">
        <f t="shared" si="67"/>
        <v/>
      </c>
      <c r="M202" s="18" t="str">
        <f t="shared" si="68"/>
        <v/>
      </c>
      <c r="N202" s="18" t="str">
        <f t="shared" si="69"/>
        <v/>
      </c>
      <c r="O202" s="18" t="str">
        <f t="shared" si="70"/>
        <v/>
      </c>
      <c r="P202" s="18" t="str">
        <f t="shared" si="71"/>
        <v/>
      </c>
      <c r="Q202" s="18" t="str">
        <f t="shared" si="72"/>
        <v/>
      </c>
      <c r="R202" s="122" t="str">
        <f t="shared" si="62"/>
        <v/>
      </c>
      <c r="S202" s="18" t="str">
        <f t="shared" si="73"/>
        <v/>
      </c>
      <c r="T202" s="26" t="str">
        <f t="shared" si="63"/>
        <v/>
      </c>
      <c r="U202" s="18" t="str">
        <f t="shared" si="74"/>
        <v/>
      </c>
      <c r="V202" s="18" t="str">
        <f t="shared" si="75"/>
        <v/>
      </c>
      <c r="W202" s="18" t="str">
        <f>IFERROR(CONCATENATE("PAGO N° ",B202," DEL CONTRATO CPS ",V202," ENTRE ",TEXT(VLOOKUP(A202,matriz,IF(generador!B202=1,16,IF(generador!B202=2,19,IF(generador!B202=3,22,IF(generador!B202=4,25,IF(generador!B202=5,28,IF(generador!B202=6,31,IF(generador!B202=7,34,IF(generador!B202=8,37,IF(generador!B202=9,40,IF(generador!B202=10,43,IF(generador!B202=11,46,IF(generador!B202=12,49,IF(generador!B202=13,52,IF(generador!B202=14,55,IF(generador!B202=15,58))))))))))))))),FALSE),"dd/mm/yyyy")," Y ",TEXT(VLOOKUP(A202,matriz,IF(generador!B202=1,17,IF(generador!B202=2,20,IF(generador!B202=3,23,IF(generador!B202=4,26,IF(generador!B202=5,29,IF(generador!B202=6,32,IF(generador!B202=7,35,IF(generador!B202=8,38,IF(generador!B202=9,41,IF(generador!B202=10,44,IF(generador!B202=11,47,IF(generador!B202=12,50,IF(generador!B202=13,53,IF(generador!B202=14,56,IF(generador!B202=15,59))))))))))))))),FALSE),"dd/mm/yyyy")),"")</f>
        <v/>
      </c>
    </row>
    <row r="203" spans="1:24" x14ac:dyDescent="0.3">
      <c r="A203" s="15"/>
      <c r="B203" s="14"/>
      <c r="C203" s="6"/>
      <c r="D203" s="26" t="str">
        <f t="shared" si="59"/>
        <v/>
      </c>
      <c r="E203" s="19" t="str">
        <f>IFERROR(IF(A203&lt;&gt;"",VLOOKUP(A203,matriz,IF(generador!B203=1,15,IF(generador!B203=2,18,IF(generador!B203=3,21,IF(generador!B203=4,24,IF(generador!B203=5,27,IF(generador!B203=6,30,IF(generador!B203=7,33,IF(generador!B203=8,36,IF(generador!B203=9,39,IF(generador!B203=10,42,IF(generador!B203=11,45,IF(generador!B203=12,48,IF(generador!B203=13,51,IF(generador!B203=14,54,IF(generador!B203=15,57))))))))))))))),FALSE),""),"")</f>
        <v/>
      </c>
      <c r="F203" s="20" t="str">
        <f t="shared" si="60"/>
        <v/>
      </c>
      <c r="G203" s="29" t="str">
        <f t="shared" si="61"/>
        <v/>
      </c>
      <c r="H203" s="21" t="str">
        <f t="shared" ca="1" si="64"/>
        <v/>
      </c>
      <c r="I203" s="18" t="str">
        <f t="shared" si="65"/>
        <v/>
      </c>
      <c r="J203" s="18" t="str">
        <f>""</f>
        <v/>
      </c>
      <c r="K203" s="18" t="str">
        <f t="shared" si="66"/>
        <v/>
      </c>
      <c r="L203" s="18" t="str">
        <f t="shared" si="67"/>
        <v/>
      </c>
      <c r="M203" s="18" t="str">
        <f t="shared" si="68"/>
        <v/>
      </c>
      <c r="N203" s="18" t="str">
        <f t="shared" si="69"/>
        <v/>
      </c>
      <c r="O203" s="18" t="str">
        <f t="shared" si="70"/>
        <v/>
      </c>
      <c r="P203" s="18" t="str">
        <f t="shared" si="71"/>
        <v/>
      </c>
      <c r="Q203" s="18" t="str">
        <f t="shared" si="72"/>
        <v/>
      </c>
      <c r="R203" s="122" t="str">
        <f t="shared" si="62"/>
        <v/>
      </c>
      <c r="S203" s="18" t="str">
        <f t="shared" si="73"/>
        <v/>
      </c>
      <c r="T203" s="26" t="str">
        <f t="shared" si="63"/>
        <v/>
      </c>
      <c r="U203" s="18" t="str">
        <f t="shared" si="74"/>
        <v/>
      </c>
      <c r="V203" s="18" t="str">
        <f t="shared" si="75"/>
        <v/>
      </c>
      <c r="W203" s="18" t="str">
        <f>IFERROR(CONCATENATE("PAGO N° ",B203," DEL CONTRATO CPS ",V203," ENTRE ",TEXT(VLOOKUP(A203,matriz,IF(generador!B203=1,16,IF(generador!B203=2,19,IF(generador!B203=3,22,IF(generador!B203=4,25,IF(generador!B203=5,28,IF(generador!B203=6,31,IF(generador!B203=7,34,IF(generador!B203=8,37,IF(generador!B203=9,40,IF(generador!B203=10,43,IF(generador!B203=11,46,IF(generador!B203=12,49,IF(generador!B203=13,52,IF(generador!B203=14,55,IF(generador!B203=15,58))))))))))))))),FALSE),"dd/mm/yyyy")," Y ",TEXT(VLOOKUP(A203,matriz,IF(generador!B203=1,17,IF(generador!B203=2,20,IF(generador!B203=3,23,IF(generador!B203=4,26,IF(generador!B203=5,29,IF(generador!B203=6,32,IF(generador!B203=7,35,IF(generador!B203=8,38,IF(generador!B203=9,41,IF(generador!B203=10,44,IF(generador!B203=11,47,IF(generador!B203=12,50,IF(generador!B203=13,53,IF(generador!B203=14,56,IF(generador!B203=15,59))))))))))))))),FALSE),"dd/mm/yyyy")),"")</f>
        <v/>
      </c>
    </row>
    <row r="204" spans="1:24" x14ac:dyDescent="0.3">
      <c r="A204" s="15"/>
      <c r="B204" s="14"/>
      <c r="C204" s="6"/>
      <c r="D204" s="26" t="str">
        <f t="shared" si="59"/>
        <v/>
      </c>
      <c r="E204" s="19" t="str">
        <f>IFERROR(IF(A204&lt;&gt;"",VLOOKUP(A204,matriz,IF(generador!B204=1,15,IF(generador!B204=2,18,IF(generador!B204=3,21,IF(generador!B204=4,24,IF(generador!B204=5,27,IF(generador!B204=6,30,IF(generador!B204=7,33,IF(generador!B204=8,36,IF(generador!B204=9,39,IF(generador!B204=10,42,IF(generador!B204=11,45,IF(generador!B204=12,48,IF(generador!B204=13,51,IF(generador!B204=14,54,IF(generador!B204=15,57))))))))))))))),FALSE),""),"")</f>
        <v/>
      </c>
      <c r="F204" s="20" t="str">
        <f t="shared" si="60"/>
        <v/>
      </c>
      <c r="G204" s="29" t="str">
        <f t="shared" si="61"/>
        <v/>
      </c>
      <c r="H204" s="21" t="str">
        <f t="shared" ca="1" si="64"/>
        <v/>
      </c>
      <c r="I204" s="18" t="str">
        <f t="shared" si="65"/>
        <v/>
      </c>
      <c r="J204" s="18" t="str">
        <f>""</f>
        <v/>
      </c>
      <c r="K204" s="18" t="str">
        <f t="shared" si="66"/>
        <v/>
      </c>
      <c r="L204" s="18" t="str">
        <f t="shared" si="67"/>
        <v/>
      </c>
      <c r="M204" s="18" t="str">
        <f t="shared" si="68"/>
        <v/>
      </c>
      <c r="N204" s="18" t="str">
        <f t="shared" si="69"/>
        <v/>
      </c>
      <c r="O204" s="18" t="str">
        <f t="shared" si="70"/>
        <v/>
      </c>
      <c r="P204" s="18" t="str">
        <f t="shared" si="71"/>
        <v/>
      </c>
      <c r="Q204" s="18" t="str">
        <f t="shared" si="72"/>
        <v/>
      </c>
      <c r="R204" s="122" t="str">
        <f t="shared" si="62"/>
        <v/>
      </c>
      <c r="S204" s="18" t="str">
        <f t="shared" si="73"/>
        <v/>
      </c>
      <c r="T204" s="26" t="str">
        <f t="shared" si="63"/>
        <v/>
      </c>
      <c r="U204" s="18" t="str">
        <f t="shared" si="74"/>
        <v/>
      </c>
      <c r="V204" s="18" t="str">
        <f t="shared" si="75"/>
        <v/>
      </c>
      <c r="W204" s="18" t="str">
        <f>IFERROR(CONCATENATE("PAGO N° ",B204," DEL CONTRATO CPS ",V204," ENTRE ",TEXT(VLOOKUP(A204,matriz,IF(generador!B204=1,16,IF(generador!B204=2,19,IF(generador!B204=3,22,IF(generador!B204=4,25,IF(generador!B204=5,28,IF(generador!B204=6,31,IF(generador!B204=7,34,IF(generador!B204=8,37,IF(generador!B204=9,40,IF(generador!B204=10,43,IF(generador!B204=11,46,IF(generador!B204=12,49,IF(generador!B204=13,52,IF(generador!B204=14,55,IF(generador!B204=15,58))))))))))))))),FALSE),"dd/mm/yyyy")," Y ",TEXT(VLOOKUP(A204,matriz,IF(generador!B204=1,17,IF(generador!B204=2,20,IF(generador!B204=3,23,IF(generador!B204=4,26,IF(generador!B204=5,29,IF(generador!B204=6,32,IF(generador!B204=7,35,IF(generador!B204=8,38,IF(generador!B204=9,41,IF(generador!B204=10,44,IF(generador!B204=11,47,IF(generador!B204=12,50,IF(generador!B204=13,53,IF(generador!B204=14,56,IF(generador!B204=15,59))))))))))))))),FALSE),"dd/mm/yyyy")),"")</f>
        <v/>
      </c>
    </row>
    <row r="205" spans="1:24" x14ac:dyDescent="0.3">
      <c r="A205" s="15"/>
      <c r="B205" s="14"/>
      <c r="C205" s="6"/>
      <c r="D205" s="26" t="str">
        <f t="shared" si="59"/>
        <v/>
      </c>
      <c r="E205" s="19" t="str">
        <f>IFERROR(IF(A205&lt;&gt;"",VLOOKUP(A205,matriz,IF(generador!B205=1,15,IF(generador!B205=2,18,IF(generador!B205=3,21,IF(generador!B205=4,24,IF(generador!B205=5,27,IF(generador!B205=6,30,IF(generador!B205=7,33,IF(generador!B205=8,36,IF(generador!B205=9,39,IF(generador!B205=10,42,IF(generador!B205=11,45,IF(generador!B205=12,48,IF(generador!B205=13,51,IF(generador!B205=14,54,IF(generador!B205=15,57))))))))))))))),FALSE),""),"")</f>
        <v/>
      </c>
      <c r="F205" s="20" t="str">
        <f t="shared" si="60"/>
        <v/>
      </c>
      <c r="G205" s="29" t="str">
        <f t="shared" si="61"/>
        <v/>
      </c>
      <c r="H205" s="21" t="str">
        <f t="shared" ca="1" si="64"/>
        <v/>
      </c>
      <c r="I205" s="18" t="str">
        <f t="shared" si="65"/>
        <v/>
      </c>
      <c r="J205" s="18" t="str">
        <f>""</f>
        <v/>
      </c>
      <c r="K205" s="18" t="str">
        <f t="shared" si="66"/>
        <v/>
      </c>
      <c r="L205" s="18" t="str">
        <f t="shared" si="67"/>
        <v/>
      </c>
      <c r="M205" s="18" t="str">
        <f t="shared" si="68"/>
        <v/>
      </c>
      <c r="N205" s="18" t="str">
        <f t="shared" si="69"/>
        <v/>
      </c>
      <c r="O205" s="18" t="str">
        <f t="shared" si="70"/>
        <v/>
      </c>
      <c r="P205" s="18" t="str">
        <f t="shared" si="71"/>
        <v/>
      </c>
      <c r="Q205" s="18" t="str">
        <f t="shared" si="72"/>
        <v/>
      </c>
      <c r="R205" s="122" t="str">
        <f t="shared" si="62"/>
        <v/>
      </c>
      <c r="S205" s="18" t="str">
        <f t="shared" si="73"/>
        <v/>
      </c>
      <c r="T205" s="26" t="str">
        <f t="shared" si="63"/>
        <v/>
      </c>
      <c r="U205" s="18" t="str">
        <f t="shared" si="74"/>
        <v/>
      </c>
      <c r="V205" s="18" t="str">
        <f t="shared" si="75"/>
        <v/>
      </c>
      <c r="W205" s="18" t="str">
        <f>IFERROR(CONCATENATE("PAGO N° ",B205," DEL CONTRATO CPS ",V205," ENTRE ",TEXT(VLOOKUP(A205,matriz,IF(generador!B205=1,16,IF(generador!B205=2,19,IF(generador!B205=3,22,IF(generador!B205=4,25,IF(generador!B205=5,28,IF(generador!B205=6,31,IF(generador!B205=7,34,IF(generador!B205=8,37,IF(generador!B205=9,40,IF(generador!B205=10,43,IF(generador!B205=11,46,IF(generador!B205=12,49,IF(generador!B205=13,52,IF(generador!B205=14,55,IF(generador!B205=15,58))))))))))))))),FALSE),"dd/mm/yyyy")," Y ",TEXT(VLOOKUP(A205,matriz,IF(generador!B205=1,17,IF(generador!B205=2,20,IF(generador!B205=3,23,IF(generador!B205=4,26,IF(generador!B205=5,29,IF(generador!B205=6,32,IF(generador!B205=7,35,IF(generador!B205=8,38,IF(generador!B205=9,41,IF(generador!B205=10,44,IF(generador!B205=11,47,IF(generador!B205=12,50,IF(generador!B205=13,53,IF(generador!B205=14,56,IF(generador!B205=15,59))))))))))))))),FALSE),"dd/mm/yyyy")),"")</f>
        <v/>
      </c>
    </row>
    <row r="206" spans="1:24" x14ac:dyDescent="0.3">
      <c r="A206" s="15"/>
      <c r="B206" s="14"/>
      <c r="C206" s="6"/>
      <c r="D206" s="26" t="str">
        <f t="shared" si="59"/>
        <v/>
      </c>
      <c r="E206" s="19" t="str">
        <f>IFERROR(IF(A206&lt;&gt;"",VLOOKUP(A206,matriz,IF(generador!B206=1,15,IF(generador!B206=2,18,IF(generador!B206=3,21,IF(generador!B206=4,24,IF(generador!B206=5,27,IF(generador!B206=6,30,IF(generador!B206=7,33,IF(generador!B206=8,36,IF(generador!B206=9,39,IF(generador!B206=10,42,IF(generador!B206=11,45,IF(generador!B206=12,48,IF(generador!B206=13,51,IF(generador!B206=14,54,IF(generador!B206=15,57))))))))))))))),FALSE),""),"")</f>
        <v/>
      </c>
      <c r="F206" s="20" t="str">
        <f t="shared" si="60"/>
        <v/>
      </c>
      <c r="G206" s="29" t="str">
        <f t="shared" si="61"/>
        <v/>
      </c>
      <c r="H206" s="21" t="str">
        <f t="shared" ca="1" si="64"/>
        <v/>
      </c>
      <c r="I206" s="18" t="str">
        <f t="shared" si="65"/>
        <v/>
      </c>
      <c r="J206" s="18" t="str">
        <f>""</f>
        <v/>
      </c>
      <c r="K206" s="18" t="str">
        <f t="shared" si="66"/>
        <v/>
      </c>
      <c r="L206" s="18" t="str">
        <f t="shared" si="67"/>
        <v/>
      </c>
      <c r="M206" s="18" t="str">
        <f t="shared" si="68"/>
        <v/>
      </c>
      <c r="N206" s="18" t="str">
        <f t="shared" si="69"/>
        <v/>
      </c>
      <c r="O206" s="18" t="str">
        <f t="shared" si="70"/>
        <v/>
      </c>
      <c r="P206" s="18" t="str">
        <f t="shared" si="71"/>
        <v/>
      </c>
      <c r="Q206" s="18" t="str">
        <f t="shared" si="72"/>
        <v/>
      </c>
      <c r="R206" s="122" t="str">
        <f t="shared" si="62"/>
        <v/>
      </c>
      <c r="S206" s="18" t="str">
        <f t="shared" si="73"/>
        <v/>
      </c>
      <c r="T206" s="26" t="str">
        <f t="shared" si="63"/>
        <v/>
      </c>
      <c r="U206" s="18" t="str">
        <f t="shared" si="74"/>
        <v/>
      </c>
      <c r="V206" s="18" t="str">
        <f t="shared" si="75"/>
        <v/>
      </c>
      <c r="W206" s="18" t="str">
        <f>IFERROR(CONCATENATE("PAGO N° ",B206," DEL CONTRATO CPS ",V206," ENTRE ",TEXT(VLOOKUP(A206,matriz,IF(generador!B206=1,16,IF(generador!B206=2,19,IF(generador!B206=3,22,IF(generador!B206=4,25,IF(generador!B206=5,28,IF(generador!B206=6,31,IF(generador!B206=7,34,IF(generador!B206=8,37,IF(generador!B206=9,40,IF(generador!B206=10,43,IF(generador!B206=11,46,IF(generador!B206=12,49,IF(generador!B206=13,52,IF(generador!B206=14,55,IF(generador!B206=15,58))))))))))))))),FALSE),"dd/mm/yyyy")," Y ",TEXT(VLOOKUP(A206,matriz,IF(generador!B206=1,17,IF(generador!B206=2,20,IF(generador!B206=3,23,IF(generador!B206=4,26,IF(generador!B206=5,29,IF(generador!B206=6,32,IF(generador!B206=7,35,IF(generador!B206=8,38,IF(generador!B206=9,41,IF(generador!B206=10,44,IF(generador!B206=11,47,IF(generador!B206=12,50,IF(generador!B206=13,53,IF(generador!B206=14,56,IF(generador!B206=15,59))))))))))))))),FALSE),"dd/mm/yyyy")),"")</f>
        <v/>
      </c>
    </row>
    <row r="207" spans="1:24" x14ac:dyDescent="0.3">
      <c r="A207" s="15"/>
      <c r="B207" s="14"/>
      <c r="C207" s="6"/>
      <c r="D207" s="26" t="str">
        <f t="shared" si="59"/>
        <v/>
      </c>
      <c r="E207" s="19" t="str">
        <f>IFERROR(IF(A207&lt;&gt;"",VLOOKUP(A207,matriz,IF(generador!B207=1,15,IF(generador!B207=2,18,IF(generador!B207=3,21,IF(generador!B207=4,24,IF(generador!B207=5,27,IF(generador!B207=6,30,IF(generador!B207=7,33,IF(generador!B207=8,36,IF(generador!B207=9,39,IF(generador!B207=10,42,IF(generador!B207=11,45,IF(generador!B207=12,48,IF(generador!B207=13,51,IF(generador!B207=14,54,IF(generador!B207=15,57))))))))))))))),FALSE),""),"")</f>
        <v/>
      </c>
      <c r="F207" s="20" t="str">
        <f t="shared" si="60"/>
        <v/>
      </c>
      <c r="G207" s="29" t="str">
        <f t="shared" si="61"/>
        <v/>
      </c>
      <c r="H207" s="21" t="str">
        <f t="shared" ca="1" si="64"/>
        <v/>
      </c>
      <c r="I207" s="18" t="str">
        <f t="shared" si="65"/>
        <v/>
      </c>
      <c r="J207" s="18" t="str">
        <f>""</f>
        <v/>
      </c>
      <c r="K207" s="18" t="str">
        <f t="shared" si="66"/>
        <v/>
      </c>
      <c r="L207" s="18" t="str">
        <f t="shared" si="67"/>
        <v/>
      </c>
      <c r="M207" s="18" t="str">
        <f t="shared" si="68"/>
        <v/>
      </c>
      <c r="N207" s="18" t="str">
        <f t="shared" si="69"/>
        <v/>
      </c>
      <c r="O207" s="18" t="str">
        <f t="shared" si="70"/>
        <v/>
      </c>
      <c r="P207" s="18" t="str">
        <f t="shared" si="71"/>
        <v/>
      </c>
      <c r="Q207" s="18" t="str">
        <f t="shared" si="72"/>
        <v/>
      </c>
      <c r="R207" s="122" t="str">
        <f t="shared" si="62"/>
        <v/>
      </c>
      <c r="S207" s="18" t="str">
        <f t="shared" si="73"/>
        <v/>
      </c>
      <c r="T207" s="26" t="str">
        <f t="shared" si="63"/>
        <v/>
      </c>
      <c r="U207" s="18" t="str">
        <f t="shared" si="74"/>
        <v/>
      </c>
      <c r="V207" s="18" t="str">
        <f t="shared" si="75"/>
        <v/>
      </c>
      <c r="W207" s="18" t="str">
        <f>IFERROR(CONCATENATE("PAGO N° ",B207," DEL CONTRATO CPS ",V207," ENTRE ",TEXT(VLOOKUP(A207,matriz,IF(generador!B207=1,16,IF(generador!B207=2,19,IF(generador!B207=3,22,IF(generador!B207=4,25,IF(generador!B207=5,28,IF(generador!B207=6,31,IF(generador!B207=7,34,IF(generador!B207=8,37,IF(generador!B207=9,40,IF(generador!B207=10,43,IF(generador!B207=11,46,IF(generador!B207=12,49,IF(generador!B207=13,52,IF(generador!B207=14,55,IF(generador!B207=15,58))))))))))))))),FALSE),"dd/mm/yyyy")," Y ",TEXT(VLOOKUP(A207,matriz,IF(generador!B207=1,17,IF(generador!B207=2,20,IF(generador!B207=3,23,IF(generador!B207=4,26,IF(generador!B207=5,29,IF(generador!B207=6,32,IF(generador!B207=7,35,IF(generador!B207=8,38,IF(generador!B207=9,41,IF(generador!B207=10,44,IF(generador!B207=11,47,IF(generador!B207=12,50,IF(generador!B207=13,53,IF(generador!B207=14,56,IF(generador!B207=15,59))))))))))))))),FALSE),"dd/mm/yyyy")),"")</f>
        <v/>
      </c>
      <c r="X207" s="13"/>
    </row>
    <row r="208" spans="1:24" x14ac:dyDescent="0.3">
      <c r="A208" s="15"/>
      <c r="B208" s="14"/>
      <c r="C208" s="6"/>
      <c r="D208" s="26" t="str">
        <f t="shared" si="59"/>
        <v/>
      </c>
      <c r="E208" s="19" t="str">
        <f>IFERROR(IF(A208&lt;&gt;"",VLOOKUP(A208,matriz,IF(generador!B208=1,15,IF(generador!B208=2,18,IF(generador!B208=3,21,IF(generador!B208=4,24,IF(generador!B208=5,27,IF(generador!B208=6,30,IF(generador!B208=7,33,IF(generador!B208=8,36,IF(generador!B208=9,39,IF(generador!B208=10,42,IF(generador!B208=11,45,IF(generador!B208=12,48,IF(generador!B208=13,51,IF(generador!B208=14,54,IF(generador!B208=15,57))))))))))))))),FALSE),""),"")</f>
        <v/>
      </c>
      <c r="F208" s="20" t="str">
        <f t="shared" si="60"/>
        <v/>
      </c>
      <c r="G208" s="29" t="str">
        <f t="shared" si="61"/>
        <v/>
      </c>
      <c r="H208" s="21" t="str">
        <f t="shared" ca="1" si="64"/>
        <v/>
      </c>
      <c r="I208" s="18" t="str">
        <f t="shared" si="65"/>
        <v/>
      </c>
      <c r="J208" s="18" t="str">
        <f>""</f>
        <v/>
      </c>
      <c r="K208" s="18" t="str">
        <f t="shared" si="66"/>
        <v/>
      </c>
      <c r="L208" s="18" t="str">
        <f t="shared" si="67"/>
        <v/>
      </c>
      <c r="M208" s="18" t="str">
        <f t="shared" si="68"/>
        <v/>
      </c>
      <c r="N208" s="18" t="str">
        <f t="shared" si="69"/>
        <v/>
      </c>
      <c r="O208" s="18" t="str">
        <f t="shared" si="70"/>
        <v/>
      </c>
      <c r="P208" s="18" t="str">
        <f t="shared" si="71"/>
        <v/>
      </c>
      <c r="Q208" s="18" t="str">
        <f t="shared" si="72"/>
        <v/>
      </c>
      <c r="R208" s="122" t="str">
        <f t="shared" si="62"/>
        <v/>
      </c>
      <c r="S208" s="18" t="str">
        <f t="shared" si="73"/>
        <v/>
      </c>
      <c r="T208" s="26" t="str">
        <f t="shared" si="63"/>
        <v/>
      </c>
      <c r="U208" s="18" t="str">
        <f t="shared" si="74"/>
        <v/>
      </c>
      <c r="V208" s="18" t="str">
        <f t="shared" si="75"/>
        <v/>
      </c>
      <c r="W208" s="18" t="str">
        <f>IFERROR(CONCATENATE("PAGO N° ",B208," DEL CONTRATO CPS ",V208," ENTRE ",TEXT(VLOOKUP(A208,matriz,IF(generador!B208=1,16,IF(generador!B208=2,19,IF(generador!B208=3,22,IF(generador!B208=4,25,IF(generador!B208=5,28,IF(generador!B208=6,31,IF(generador!B208=7,34,IF(generador!B208=8,37,IF(generador!B208=9,40,IF(generador!B208=10,43,IF(generador!B208=11,46,IF(generador!B208=12,49,IF(generador!B208=13,52,IF(generador!B208=14,55,IF(generador!B208=15,58))))))))))))))),FALSE),"dd/mm/yyyy")," Y ",TEXT(VLOOKUP(A208,matriz,IF(generador!B208=1,17,IF(generador!B208=2,20,IF(generador!B208=3,23,IF(generador!B208=4,26,IF(generador!B208=5,29,IF(generador!B208=6,32,IF(generador!B208=7,35,IF(generador!B208=8,38,IF(generador!B208=9,41,IF(generador!B208=10,44,IF(generador!B208=11,47,IF(generador!B208=12,50,IF(generador!B208=13,53,IF(generador!B208=14,56,IF(generador!B208=15,59))))))))))))))),FALSE),"dd/mm/yyyy")),"")</f>
        <v/>
      </c>
    </row>
    <row r="209" spans="1:24" x14ac:dyDescent="0.3">
      <c r="A209" s="15"/>
      <c r="B209" s="14"/>
      <c r="C209" s="6"/>
      <c r="D209" s="26" t="str">
        <f t="shared" si="59"/>
        <v/>
      </c>
      <c r="E209" s="19" t="str">
        <f>IFERROR(IF(A209&lt;&gt;"",VLOOKUP(A209,matriz,IF(generador!B209=1,15,IF(generador!B209=2,18,IF(generador!B209=3,21,IF(generador!B209=4,24,IF(generador!B209=5,27,IF(generador!B209=6,30,IF(generador!B209=7,33,IF(generador!B209=8,36,IF(generador!B209=9,39,IF(generador!B209=10,42,IF(generador!B209=11,45,IF(generador!B209=12,48,IF(generador!B209=13,51,IF(generador!B209=14,54,IF(generador!B209=15,57))))))))))))))),FALSE),""),"")</f>
        <v/>
      </c>
      <c r="F209" s="20" t="str">
        <f t="shared" si="60"/>
        <v/>
      </c>
      <c r="G209" s="29" t="str">
        <f t="shared" si="61"/>
        <v/>
      </c>
      <c r="H209" s="21" t="str">
        <f t="shared" ca="1" si="64"/>
        <v/>
      </c>
      <c r="I209" s="18" t="str">
        <f t="shared" si="65"/>
        <v/>
      </c>
      <c r="J209" s="18" t="str">
        <f>""</f>
        <v/>
      </c>
      <c r="K209" s="18" t="str">
        <f t="shared" si="66"/>
        <v/>
      </c>
      <c r="L209" s="18" t="str">
        <f t="shared" si="67"/>
        <v/>
      </c>
      <c r="M209" s="18" t="str">
        <f t="shared" si="68"/>
        <v/>
      </c>
      <c r="N209" s="18" t="str">
        <f t="shared" si="69"/>
        <v/>
      </c>
      <c r="O209" s="18" t="str">
        <f t="shared" si="70"/>
        <v/>
      </c>
      <c r="P209" s="18" t="str">
        <f t="shared" si="71"/>
        <v/>
      </c>
      <c r="Q209" s="18" t="str">
        <f t="shared" si="72"/>
        <v/>
      </c>
      <c r="R209" s="122" t="str">
        <f t="shared" si="62"/>
        <v/>
      </c>
      <c r="S209" s="18" t="str">
        <f t="shared" si="73"/>
        <v/>
      </c>
      <c r="T209" s="26" t="str">
        <f t="shared" si="63"/>
        <v/>
      </c>
      <c r="U209" s="18" t="str">
        <f t="shared" si="74"/>
        <v/>
      </c>
      <c r="V209" s="18" t="str">
        <f t="shared" si="75"/>
        <v/>
      </c>
      <c r="W209" s="18" t="str">
        <f>IFERROR(CONCATENATE("PAGO N° ",B209," DEL CONTRATO CPS ",V209," ENTRE ",TEXT(VLOOKUP(A209,matriz,IF(generador!B209=1,16,IF(generador!B209=2,19,IF(generador!B209=3,22,IF(generador!B209=4,25,IF(generador!B209=5,28,IF(generador!B209=6,31,IF(generador!B209=7,34,IF(generador!B209=8,37,IF(generador!B209=9,40,IF(generador!B209=10,43,IF(generador!B209=11,46,IF(generador!B209=12,49,IF(generador!B209=13,52,IF(generador!B209=14,55,IF(generador!B209=15,58))))))))))))))),FALSE),"dd/mm/yyyy")," Y ",TEXT(VLOOKUP(A209,matriz,IF(generador!B209=1,17,IF(generador!B209=2,20,IF(generador!B209=3,23,IF(generador!B209=4,26,IF(generador!B209=5,29,IF(generador!B209=6,32,IF(generador!B209=7,35,IF(generador!B209=8,38,IF(generador!B209=9,41,IF(generador!B209=10,44,IF(generador!B209=11,47,IF(generador!B209=12,50,IF(generador!B209=13,53,IF(generador!B209=14,56,IF(generador!B209=15,59))))))))))))))),FALSE),"dd/mm/yyyy")),"")</f>
        <v/>
      </c>
    </row>
    <row r="210" spans="1:24" x14ac:dyDescent="0.3">
      <c r="A210" s="15"/>
      <c r="B210" s="14"/>
      <c r="C210" s="6"/>
      <c r="D210" s="26" t="str">
        <f t="shared" si="59"/>
        <v/>
      </c>
      <c r="E210" s="19" t="str">
        <f>IFERROR(IF(A210&lt;&gt;"",VLOOKUP(A210,matriz,IF(generador!B210=1,15,IF(generador!B210=2,18,IF(generador!B210=3,21,IF(generador!B210=4,24,IF(generador!B210=5,27,IF(generador!B210=6,30,IF(generador!B210=7,33,IF(generador!B210=8,36,IF(generador!B210=9,39,IF(generador!B210=10,42,IF(generador!B210=11,45,IF(generador!B210=12,48,IF(generador!B210=13,51,IF(generador!B210=14,54,IF(generador!B210=15,57))))))))))))))),FALSE),""),"")</f>
        <v/>
      </c>
      <c r="F210" s="20" t="str">
        <f t="shared" si="60"/>
        <v/>
      </c>
      <c r="G210" s="29" t="str">
        <f t="shared" si="61"/>
        <v/>
      </c>
      <c r="H210" s="21" t="str">
        <f t="shared" ca="1" si="64"/>
        <v/>
      </c>
      <c r="I210" s="18" t="str">
        <f t="shared" si="65"/>
        <v/>
      </c>
      <c r="J210" s="18" t="str">
        <f>""</f>
        <v/>
      </c>
      <c r="K210" s="18" t="str">
        <f t="shared" si="66"/>
        <v/>
      </c>
      <c r="L210" s="18" t="str">
        <f t="shared" si="67"/>
        <v/>
      </c>
      <c r="M210" s="18" t="str">
        <f t="shared" si="68"/>
        <v/>
      </c>
      <c r="N210" s="18" t="str">
        <f t="shared" si="69"/>
        <v/>
      </c>
      <c r="O210" s="18" t="str">
        <f t="shared" si="70"/>
        <v/>
      </c>
      <c r="P210" s="18" t="str">
        <f t="shared" si="71"/>
        <v/>
      </c>
      <c r="Q210" s="18" t="str">
        <f t="shared" si="72"/>
        <v/>
      </c>
      <c r="R210" s="122" t="str">
        <f t="shared" si="62"/>
        <v/>
      </c>
      <c r="S210" s="18" t="str">
        <f t="shared" si="73"/>
        <v/>
      </c>
      <c r="T210" s="26" t="str">
        <f t="shared" si="63"/>
        <v/>
      </c>
      <c r="U210" s="18" t="str">
        <f t="shared" si="74"/>
        <v/>
      </c>
      <c r="V210" s="18" t="str">
        <f t="shared" si="75"/>
        <v/>
      </c>
      <c r="W210" s="18" t="str">
        <f>IFERROR(CONCATENATE("PAGO N° ",B210," DEL CONTRATO CPS ",V210," ENTRE ",TEXT(VLOOKUP(A210,matriz,IF(generador!B210=1,16,IF(generador!B210=2,19,IF(generador!B210=3,22,IF(generador!B210=4,25,IF(generador!B210=5,28,IF(generador!B210=6,31,IF(generador!B210=7,34,IF(generador!B210=8,37,IF(generador!B210=9,40,IF(generador!B210=10,43,IF(generador!B210=11,46,IF(generador!B210=12,49,IF(generador!B210=13,52,IF(generador!B210=14,55,IF(generador!B210=15,58))))))))))))))),FALSE),"dd/mm/yyyy")," Y ",TEXT(VLOOKUP(A210,matriz,IF(generador!B210=1,17,IF(generador!B210=2,20,IF(generador!B210=3,23,IF(generador!B210=4,26,IF(generador!B210=5,29,IF(generador!B210=6,32,IF(generador!B210=7,35,IF(generador!B210=8,38,IF(generador!B210=9,41,IF(generador!B210=10,44,IF(generador!B210=11,47,IF(generador!B210=12,50,IF(generador!B210=13,53,IF(generador!B210=14,56,IF(generador!B210=15,59))))))))))))))),FALSE),"dd/mm/yyyy")),"")</f>
        <v/>
      </c>
    </row>
    <row r="211" spans="1:24" x14ac:dyDescent="0.3">
      <c r="A211" s="15"/>
      <c r="B211" s="14"/>
      <c r="C211" s="6"/>
      <c r="D211" s="26" t="str">
        <f t="shared" si="59"/>
        <v/>
      </c>
      <c r="E211" s="19" t="str">
        <f>IFERROR(IF(A211&lt;&gt;"",VLOOKUP(A211,matriz,IF(generador!B211=1,15,IF(generador!B211=2,18,IF(generador!B211=3,21,IF(generador!B211=4,24,IF(generador!B211=5,27,IF(generador!B211=6,30,IF(generador!B211=7,33,IF(generador!B211=8,36,IF(generador!B211=9,39,IF(generador!B211=10,42,IF(generador!B211=11,45,IF(generador!B211=12,48,IF(generador!B211=13,51,IF(generador!B211=14,54,IF(generador!B211=15,57))))))))))))))),FALSE),""),"")</f>
        <v/>
      </c>
      <c r="F211" s="20" t="str">
        <f t="shared" si="60"/>
        <v/>
      </c>
      <c r="G211" s="29" t="str">
        <f t="shared" si="61"/>
        <v/>
      </c>
      <c r="H211" s="21" t="str">
        <f t="shared" ca="1" si="64"/>
        <v/>
      </c>
      <c r="I211" s="18" t="str">
        <f t="shared" si="65"/>
        <v/>
      </c>
      <c r="J211" s="18" t="str">
        <f>""</f>
        <v/>
      </c>
      <c r="K211" s="18" t="str">
        <f t="shared" si="66"/>
        <v/>
      </c>
      <c r="L211" s="18" t="str">
        <f t="shared" si="67"/>
        <v/>
      </c>
      <c r="M211" s="18" t="str">
        <f t="shared" si="68"/>
        <v/>
      </c>
      <c r="N211" s="18" t="str">
        <f t="shared" si="69"/>
        <v/>
      </c>
      <c r="O211" s="18" t="str">
        <f t="shared" si="70"/>
        <v/>
      </c>
      <c r="P211" s="18" t="str">
        <f t="shared" si="71"/>
        <v/>
      </c>
      <c r="Q211" s="18" t="str">
        <f t="shared" si="72"/>
        <v/>
      </c>
      <c r="R211" s="122" t="str">
        <f t="shared" si="62"/>
        <v/>
      </c>
      <c r="S211" s="18" t="str">
        <f t="shared" si="73"/>
        <v/>
      </c>
      <c r="T211" s="26" t="str">
        <f t="shared" si="63"/>
        <v/>
      </c>
      <c r="U211" s="18" t="str">
        <f t="shared" si="74"/>
        <v/>
      </c>
      <c r="V211" s="18" t="str">
        <f t="shared" si="75"/>
        <v/>
      </c>
      <c r="W211" s="18" t="str">
        <f>IFERROR(CONCATENATE("PAGO N° ",B211," DEL CONTRATO CPS ",V211," ENTRE ",TEXT(VLOOKUP(A211,matriz,IF(generador!B211=1,16,IF(generador!B211=2,19,IF(generador!B211=3,22,IF(generador!B211=4,25,IF(generador!B211=5,28,IF(generador!B211=6,31,IF(generador!B211=7,34,IF(generador!B211=8,37,IF(generador!B211=9,40,IF(generador!B211=10,43,IF(generador!B211=11,46,IF(generador!B211=12,49,IF(generador!B211=13,52,IF(generador!B211=14,55,IF(generador!B211=15,58))))))))))))))),FALSE),"dd/mm/yyyy")," Y ",TEXT(VLOOKUP(A211,matriz,IF(generador!B211=1,17,IF(generador!B211=2,20,IF(generador!B211=3,23,IF(generador!B211=4,26,IF(generador!B211=5,29,IF(generador!B211=6,32,IF(generador!B211=7,35,IF(generador!B211=8,38,IF(generador!B211=9,41,IF(generador!B211=10,44,IF(generador!B211=11,47,IF(generador!B211=12,50,IF(generador!B211=13,53,IF(generador!B211=14,56,IF(generador!B211=15,59))))))))))))))),FALSE),"dd/mm/yyyy")),"")</f>
        <v/>
      </c>
    </row>
    <row r="212" spans="1:24" x14ac:dyDescent="0.3">
      <c r="A212" s="15"/>
      <c r="B212" s="14"/>
      <c r="C212" s="6"/>
      <c r="D212" s="26" t="str">
        <f t="shared" si="59"/>
        <v/>
      </c>
      <c r="E212" s="19" t="str">
        <f>IFERROR(IF(A212&lt;&gt;"",VLOOKUP(A212,matriz,IF(generador!B212=1,15,IF(generador!B212=2,18,IF(generador!B212=3,21,IF(generador!B212=4,24,IF(generador!B212=5,27,IF(generador!B212=6,30,IF(generador!B212=7,33,IF(generador!B212=8,36,IF(generador!B212=9,39,IF(generador!B212=10,42,IF(generador!B212=11,45,IF(generador!B212=12,48,IF(generador!B212=13,51,IF(generador!B212=14,54,IF(generador!B212=15,57))))))))))))))),FALSE),""),"")</f>
        <v/>
      </c>
      <c r="F212" s="20" t="str">
        <f t="shared" si="60"/>
        <v/>
      </c>
      <c r="G212" s="29" t="str">
        <f t="shared" si="61"/>
        <v/>
      </c>
      <c r="H212" s="21" t="str">
        <f t="shared" ca="1" si="64"/>
        <v/>
      </c>
      <c r="I212" s="18" t="str">
        <f t="shared" si="65"/>
        <v/>
      </c>
      <c r="J212" s="18" t="str">
        <f>""</f>
        <v/>
      </c>
      <c r="K212" s="18" t="str">
        <f t="shared" si="66"/>
        <v/>
      </c>
      <c r="L212" s="18" t="str">
        <f t="shared" si="67"/>
        <v/>
      </c>
      <c r="M212" s="18" t="str">
        <f t="shared" si="68"/>
        <v/>
      </c>
      <c r="N212" s="18" t="str">
        <f t="shared" si="69"/>
        <v/>
      </c>
      <c r="O212" s="18" t="str">
        <f t="shared" si="70"/>
        <v/>
      </c>
      <c r="P212" s="18" t="str">
        <f t="shared" si="71"/>
        <v/>
      </c>
      <c r="Q212" s="18" t="str">
        <f t="shared" si="72"/>
        <v/>
      </c>
      <c r="R212" s="122" t="str">
        <f t="shared" si="62"/>
        <v/>
      </c>
      <c r="S212" s="18" t="str">
        <f t="shared" si="73"/>
        <v/>
      </c>
      <c r="T212" s="26" t="str">
        <f t="shared" si="63"/>
        <v/>
      </c>
      <c r="U212" s="18" t="str">
        <f t="shared" si="74"/>
        <v/>
      </c>
      <c r="V212" s="18" t="str">
        <f t="shared" si="75"/>
        <v/>
      </c>
      <c r="W212" s="18" t="str">
        <f>IFERROR(CONCATENATE("PAGO N° ",B212," DEL CONTRATO CPS ",V212," ENTRE ",TEXT(VLOOKUP(A212,matriz,IF(generador!B212=1,16,IF(generador!B212=2,19,IF(generador!B212=3,22,IF(generador!B212=4,25,IF(generador!B212=5,28,IF(generador!B212=6,31,IF(generador!B212=7,34,IF(generador!B212=8,37,IF(generador!B212=9,40,IF(generador!B212=10,43,IF(generador!B212=11,46,IF(generador!B212=12,49,IF(generador!B212=13,52,IF(generador!B212=14,55,IF(generador!B212=15,58))))))))))))))),FALSE),"dd/mm/yyyy")," Y ",TEXT(VLOOKUP(A212,matriz,IF(generador!B212=1,17,IF(generador!B212=2,20,IF(generador!B212=3,23,IF(generador!B212=4,26,IF(generador!B212=5,29,IF(generador!B212=6,32,IF(generador!B212=7,35,IF(generador!B212=8,38,IF(generador!B212=9,41,IF(generador!B212=10,44,IF(generador!B212=11,47,IF(generador!B212=12,50,IF(generador!B212=13,53,IF(generador!B212=14,56,IF(generador!B212=15,59))))))))))))))),FALSE),"dd/mm/yyyy")),"")</f>
        <v/>
      </c>
    </row>
    <row r="213" spans="1:24" x14ac:dyDescent="0.3">
      <c r="A213" s="15"/>
      <c r="B213" s="14"/>
      <c r="C213" s="6"/>
      <c r="D213" s="26" t="str">
        <f t="shared" si="59"/>
        <v/>
      </c>
      <c r="E213" s="19" t="str">
        <f>IFERROR(IF(A213&lt;&gt;"",VLOOKUP(A213,matriz,IF(generador!B213=1,15,IF(generador!B213=2,18,IF(generador!B213=3,21,IF(generador!B213=4,24,IF(generador!B213=5,27,IF(generador!B213=6,30,IF(generador!B213=7,33,IF(generador!B213=8,36,IF(generador!B213=9,39,IF(generador!B213=10,42,IF(generador!B213=11,45,IF(generador!B213=12,48,IF(generador!B213=13,51,IF(generador!B213=14,54,IF(generador!B213=15,57))))))))))))))),FALSE),""),"")</f>
        <v/>
      </c>
      <c r="F213" s="20" t="str">
        <f t="shared" si="60"/>
        <v/>
      </c>
      <c r="G213" s="29" t="str">
        <f t="shared" si="61"/>
        <v/>
      </c>
      <c r="H213" s="21" t="str">
        <f t="shared" ca="1" si="64"/>
        <v/>
      </c>
      <c r="I213" s="18" t="str">
        <f t="shared" si="65"/>
        <v/>
      </c>
      <c r="J213" s="18" t="str">
        <f>""</f>
        <v/>
      </c>
      <c r="K213" s="18" t="str">
        <f t="shared" si="66"/>
        <v/>
      </c>
      <c r="L213" s="18" t="str">
        <f t="shared" si="67"/>
        <v/>
      </c>
      <c r="M213" s="18" t="str">
        <f t="shared" si="68"/>
        <v/>
      </c>
      <c r="N213" s="18" t="str">
        <f t="shared" si="69"/>
        <v/>
      </c>
      <c r="O213" s="18" t="str">
        <f t="shared" si="70"/>
        <v/>
      </c>
      <c r="P213" s="18" t="str">
        <f t="shared" si="71"/>
        <v/>
      </c>
      <c r="Q213" s="18" t="str">
        <f t="shared" si="72"/>
        <v/>
      </c>
      <c r="R213" s="122" t="str">
        <f t="shared" si="62"/>
        <v/>
      </c>
      <c r="S213" s="18" t="str">
        <f t="shared" si="73"/>
        <v/>
      </c>
      <c r="T213" s="26" t="str">
        <f t="shared" si="63"/>
        <v/>
      </c>
      <c r="U213" s="18" t="str">
        <f t="shared" si="74"/>
        <v/>
      </c>
      <c r="V213" s="18" t="str">
        <f t="shared" si="75"/>
        <v/>
      </c>
      <c r="W213" s="18" t="str">
        <f>IFERROR(CONCATENATE("PAGO N° ",B213," DEL CONTRATO CPS ",V213," ENTRE ",TEXT(VLOOKUP(A213,matriz,IF(generador!B213=1,16,IF(generador!B213=2,19,IF(generador!B213=3,22,IF(generador!B213=4,25,IF(generador!B213=5,28,IF(generador!B213=6,31,IF(generador!B213=7,34,IF(generador!B213=8,37,IF(generador!B213=9,40,IF(generador!B213=10,43,IF(generador!B213=11,46,IF(generador!B213=12,49,IF(generador!B213=13,52,IF(generador!B213=14,55,IF(generador!B213=15,58))))))))))))))),FALSE),"dd/mm/yyyy")," Y ",TEXT(VLOOKUP(A213,matriz,IF(generador!B213=1,17,IF(generador!B213=2,20,IF(generador!B213=3,23,IF(generador!B213=4,26,IF(generador!B213=5,29,IF(generador!B213=6,32,IF(generador!B213=7,35,IF(generador!B213=8,38,IF(generador!B213=9,41,IF(generador!B213=10,44,IF(generador!B213=11,47,IF(generador!B213=12,50,IF(generador!B213=13,53,IF(generador!B213=14,56,IF(generador!B213=15,59))))))))))))))),FALSE),"dd/mm/yyyy")),"")</f>
        <v/>
      </c>
    </row>
    <row r="214" spans="1:24" x14ac:dyDescent="0.3">
      <c r="A214" s="15"/>
      <c r="B214" s="14"/>
      <c r="C214" s="6"/>
      <c r="D214" s="26" t="str">
        <f t="shared" si="59"/>
        <v/>
      </c>
      <c r="E214" s="19" t="str">
        <f>IFERROR(IF(A214&lt;&gt;"",VLOOKUP(A214,matriz,IF(generador!B214=1,15,IF(generador!B214=2,18,IF(generador!B214=3,21,IF(generador!B214=4,24,IF(generador!B214=5,27,IF(generador!B214=6,30,IF(generador!B214=7,33,IF(generador!B214=8,36,IF(generador!B214=9,39,IF(generador!B214=10,42,IF(generador!B214=11,45,IF(generador!B214=12,48,IF(generador!B214=13,51,IF(generador!B214=14,54,IF(generador!B214=15,57))))))))))))))),FALSE),""),"")</f>
        <v/>
      </c>
      <c r="F214" s="20" t="str">
        <f t="shared" si="60"/>
        <v/>
      </c>
      <c r="G214" s="29" t="str">
        <f t="shared" si="61"/>
        <v/>
      </c>
      <c r="H214" s="21" t="str">
        <f t="shared" ca="1" si="64"/>
        <v/>
      </c>
      <c r="I214" s="18" t="str">
        <f t="shared" si="65"/>
        <v/>
      </c>
      <c r="J214" s="18" t="str">
        <f>""</f>
        <v/>
      </c>
      <c r="K214" s="18" t="str">
        <f t="shared" si="66"/>
        <v/>
      </c>
      <c r="L214" s="18" t="str">
        <f t="shared" si="67"/>
        <v/>
      </c>
      <c r="M214" s="18" t="str">
        <f t="shared" si="68"/>
        <v/>
      </c>
      <c r="N214" s="18" t="str">
        <f t="shared" si="69"/>
        <v/>
      </c>
      <c r="O214" s="18" t="str">
        <f t="shared" si="70"/>
        <v/>
      </c>
      <c r="P214" s="18" t="str">
        <f t="shared" si="71"/>
        <v/>
      </c>
      <c r="Q214" s="18" t="str">
        <f t="shared" si="72"/>
        <v/>
      </c>
      <c r="R214" s="122" t="str">
        <f t="shared" si="62"/>
        <v/>
      </c>
      <c r="S214" s="18" t="str">
        <f t="shared" si="73"/>
        <v/>
      </c>
      <c r="T214" s="26" t="str">
        <f t="shared" si="63"/>
        <v/>
      </c>
      <c r="U214" s="18" t="str">
        <f t="shared" si="74"/>
        <v/>
      </c>
      <c r="V214" s="18" t="str">
        <f t="shared" si="75"/>
        <v/>
      </c>
      <c r="W214" s="18" t="str">
        <f>IFERROR(CONCATENATE("PAGO N° ",B214," DEL CONTRATO CPS ",V214," ENTRE ",TEXT(VLOOKUP(A214,matriz,IF(generador!B214=1,16,IF(generador!B214=2,19,IF(generador!B214=3,22,IF(generador!B214=4,25,IF(generador!B214=5,28,IF(generador!B214=6,31,IF(generador!B214=7,34,IF(generador!B214=8,37,IF(generador!B214=9,40,IF(generador!B214=10,43,IF(generador!B214=11,46,IF(generador!B214=12,49,IF(generador!B214=13,52,IF(generador!B214=14,55,IF(generador!B214=15,58))))))))))))))),FALSE),"dd/mm/yyyy")," Y ",TEXT(VLOOKUP(A214,matriz,IF(generador!B214=1,17,IF(generador!B214=2,20,IF(generador!B214=3,23,IF(generador!B214=4,26,IF(generador!B214=5,29,IF(generador!B214=6,32,IF(generador!B214=7,35,IF(generador!B214=8,38,IF(generador!B214=9,41,IF(generador!B214=10,44,IF(generador!B214=11,47,IF(generador!B214=12,50,IF(generador!B214=13,53,IF(generador!B214=14,56,IF(generador!B214=15,59))))))))))))))),FALSE),"dd/mm/yyyy")),"")</f>
        <v/>
      </c>
    </row>
    <row r="215" spans="1:24" x14ac:dyDescent="0.3">
      <c r="A215" s="15"/>
      <c r="B215" s="14"/>
      <c r="C215" s="6"/>
      <c r="D215" s="26" t="str">
        <f t="shared" si="59"/>
        <v/>
      </c>
      <c r="E215" s="19" t="str">
        <f>IFERROR(IF(A215&lt;&gt;"",VLOOKUP(A215,matriz,IF(generador!B215=1,15,IF(generador!B215=2,18,IF(generador!B215=3,21,IF(generador!B215=4,24,IF(generador!B215=5,27,IF(generador!B215=6,30,IF(generador!B215=7,33,IF(generador!B215=8,36,IF(generador!B215=9,39,IF(generador!B215=10,42,IF(generador!B215=11,45,IF(generador!B215=12,48,IF(generador!B215=13,51,IF(generador!B215=14,54,IF(generador!B215=15,57))))))))))))))),FALSE),""),"")</f>
        <v/>
      </c>
      <c r="F215" s="20" t="str">
        <f t="shared" si="60"/>
        <v/>
      </c>
      <c r="G215" s="29" t="str">
        <f t="shared" si="61"/>
        <v/>
      </c>
      <c r="H215" s="21" t="str">
        <f t="shared" ca="1" si="64"/>
        <v/>
      </c>
      <c r="I215" s="18" t="str">
        <f t="shared" si="65"/>
        <v/>
      </c>
      <c r="J215" s="18" t="str">
        <f>""</f>
        <v/>
      </c>
      <c r="K215" s="18" t="str">
        <f t="shared" si="66"/>
        <v/>
      </c>
      <c r="L215" s="18" t="str">
        <f t="shared" si="67"/>
        <v/>
      </c>
      <c r="M215" s="18" t="str">
        <f t="shared" si="68"/>
        <v/>
      </c>
      <c r="N215" s="18" t="str">
        <f t="shared" si="69"/>
        <v/>
      </c>
      <c r="O215" s="18" t="str">
        <f t="shared" si="70"/>
        <v/>
      </c>
      <c r="P215" s="18" t="str">
        <f t="shared" si="71"/>
        <v/>
      </c>
      <c r="Q215" s="18" t="str">
        <f t="shared" si="72"/>
        <v/>
      </c>
      <c r="R215" s="122" t="str">
        <f t="shared" si="62"/>
        <v/>
      </c>
      <c r="S215" s="18" t="str">
        <f t="shared" si="73"/>
        <v/>
      </c>
      <c r="T215" s="26" t="str">
        <f t="shared" si="63"/>
        <v/>
      </c>
      <c r="U215" s="18" t="str">
        <f t="shared" si="74"/>
        <v/>
      </c>
      <c r="V215" s="18" t="str">
        <f t="shared" si="75"/>
        <v/>
      </c>
      <c r="W215" s="18" t="str">
        <f>IFERROR(CONCATENATE("PAGO N° ",B215," DEL CONTRATO CPS ",V215," ENTRE ",TEXT(VLOOKUP(A215,matriz,IF(generador!B215=1,16,IF(generador!B215=2,19,IF(generador!B215=3,22,IF(generador!B215=4,25,IF(generador!B215=5,28,IF(generador!B215=6,31,IF(generador!B215=7,34,IF(generador!B215=8,37,IF(generador!B215=9,40,IF(generador!B215=10,43,IF(generador!B215=11,46,IF(generador!B215=12,49,IF(generador!B215=13,52,IF(generador!B215=14,55,IF(generador!B215=15,58))))))))))))))),FALSE),"dd/mm/yyyy")," Y ",TEXT(VLOOKUP(A215,matriz,IF(generador!B215=1,17,IF(generador!B215=2,20,IF(generador!B215=3,23,IF(generador!B215=4,26,IF(generador!B215=5,29,IF(generador!B215=6,32,IF(generador!B215=7,35,IF(generador!B215=8,38,IF(generador!B215=9,41,IF(generador!B215=10,44,IF(generador!B215=11,47,IF(generador!B215=12,50,IF(generador!B215=13,53,IF(generador!B215=14,56,IF(generador!B215=15,59))))))))))))))),FALSE),"dd/mm/yyyy")),"")</f>
        <v/>
      </c>
    </row>
    <row r="216" spans="1:24" x14ac:dyDescent="0.3">
      <c r="A216" s="15"/>
      <c r="B216" s="14"/>
      <c r="C216" s="6"/>
      <c r="D216" s="26" t="str">
        <f t="shared" si="59"/>
        <v/>
      </c>
      <c r="E216" s="19" t="str">
        <f>IFERROR(IF(A216&lt;&gt;"",VLOOKUP(A216,matriz,IF(generador!B216=1,15,IF(generador!B216=2,18,IF(generador!B216=3,21,IF(generador!B216=4,24,IF(generador!B216=5,27,IF(generador!B216=6,30,IF(generador!B216=7,33,IF(generador!B216=8,36,IF(generador!B216=9,39,IF(generador!B216=10,42,IF(generador!B216=11,45,IF(generador!B216=12,48,IF(generador!B216=13,51,IF(generador!B216=14,54,IF(generador!B216=15,57))))))))))))))),FALSE),""),"")</f>
        <v/>
      </c>
      <c r="F216" s="20" t="str">
        <f t="shared" si="60"/>
        <v/>
      </c>
      <c r="G216" s="29" t="str">
        <f t="shared" si="61"/>
        <v/>
      </c>
      <c r="H216" s="21" t="str">
        <f t="shared" ca="1" si="64"/>
        <v/>
      </c>
      <c r="I216" s="18" t="str">
        <f t="shared" si="65"/>
        <v/>
      </c>
      <c r="J216" s="18" t="str">
        <f>""</f>
        <v/>
      </c>
      <c r="K216" s="18" t="str">
        <f t="shared" si="66"/>
        <v/>
      </c>
      <c r="L216" s="18" t="str">
        <f t="shared" si="67"/>
        <v/>
      </c>
      <c r="M216" s="18" t="str">
        <f t="shared" si="68"/>
        <v/>
      </c>
      <c r="N216" s="18" t="str">
        <f t="shared" si="69"/>
        <v/>
      </c>
      <c r="O216" s="18" t="str">
        <f t="shared" si="70"/>
        <v/>
      </c>
      <c r="P216" s="18" t="str">
        <f t="shared" si="71"/>
        <v/>
      </c>
      <c r="Q216" s="18" t="str">
        <f t="shared" si="72"/>
        <v/>
      </c>
      <c r="R216" s="122" t="str">
        <f t="shared" si="62"/>
        <v/>
      </c>
      <c r="S216" s="18" t="str">
        <f t="shared" si="73"/>
        <v/>
      </c>
      <c r="T216" s="26" t="str">
        <f t="shared" si="63"/>
        <v/>
      </c>
      <c r="U216" s="18" t="str">
        <f t="shared" si="74"/>
        <v/>
      </c>
      <c r="V216" s="18" t="str">
        <f t="shared" si="75"/>
        <v/>
      </c>
      <c r="W216" s="18" t="str">
        <f>IFERROR(CONCATENATE("PAGO N° ",B216," DEL CONTRATO CPS ",V216," ENTRE ",TEXT(VLOOKUP(A216,matriz,IF(generador!B216=1,16,IF(generador!B216=2,19,IF(generador!B216=3,22,IF(generador!B216=4,25,IF(generador!B216=5,28,IF(generador!B216=6,31,IF(generador!B216=7,34,IF(generador!B216=8,37,IF(generador!B216=9,40,IF(generador!B216=10,43,IF(generador!B216=11,46,IF(generador!B216=12,49,IF(generador!B216=13,52,IF(generador!B216=14,55,IF(generador!B216=15,58))))))))))))))),FALSE),"dd/mm/yyyy")," Y ",TEXT(VLOOKUP(A216,matriz,IF(generador!B216=1,17,IF(generador!B216=2,20,IF(generador!B216=3,23,IF(generador!B216=4,26,IF(generador!B216=5,29,IF(generador!B216=6,32,IF(generador!B216=7,35,IF(generador!B216=8,38,IF(generador!B216=9,41,IF(generador!B216=10,44,IF(generador!B216=11,47,IF(generador!B216=12,50,IF(generador!B216=13,53,IF(generador!B216=14,56,IF(generador!B216=15,59))))))))))))))),FALSE),"dd/mm/yyyy")),"")</f>
        <v/>
      </c>
    </row>
    <row r="217" spans="1:24" x14ac:dyDescent="0.3">
      <c r="A217" s="15"/>
      <c r="B217" s="14"/>
      <c r="C217" s="6"/>
      <c r="D217" s="26" t="str">
        <f t="shared" si="59"/>
        <v/>
      </c>
      <c r="E217" s="19" t="str">
        <f>IFERROR(IF(A217&lt;&gt;"",VLOOKUP(A217,matriz,IF(generador!B217=1,15,IF(generador!B217=2,18,IF(generador!B217=3,21,IF(generador!B217=4,24,IF(generador!B217=5,27,IF(generador!B217=6,30,IF(generador!B217=7,33,IF(generador!B217=8,36,IF(generador!B217=9,39,IF(generador!B217=10,42,IF(generador!B217=11,45,IF(generador!B217=12,48,IF(generador!B217=13,51,IF(generador!B217=14,54,IF(generador!B217=15,57))))))))))))))),FALSE),""),"")</f>
        <v/>
      </c>
      <c r="F217" s="20" t="str">
        <f t="shared" si="60"/>
        <v/>
      </c>
      <c r="G217" s="29" t="str">
        <f t="shared" si="61"/>
        <v/>
      </c>
      <c r="H217" s="21" t="str">
        <f t="shared" ca="1" si="64"/>
        <v/>
      </c>
      <c r="I217" s="18" t="str">
        <f t="shared" si="65"/>
        <v/>
      </c>
      <c r="J217" s="18" t="str">
        <f>""</f>
        <v/>
      </c>
      <c r="K217" s="18" t="str">
        <f t="shared" si="66"/>
        <v/>
      </c>
      <c r="L217" s="18" t="str">
        <f t="shared" si="67"/>
        <v/>
      </c>
      <c r="M217" s="18" t="str">
        <f t="shared" si="68"/>
        <v/>
      </c>
      <c r="N217" s="18" t="str">
        <f t="shared" si="69"/>
        <v/>
      </c>
      <c r="O217" s="18" t="str">
        <f t="shared" si="70"/>
        <v/>
      </c>
      <c r="P217" s="18" t="str">
        <f t="shared" si="71"/>
        <v/>
      </c>
      <c r="Q217" s="18" t="str">
        <f t="shared" si="72"/>
        <v/>
      </c>
      <c r="R217" s="122" t="str">
        <f t="shared" si="62"/>
        <v/>
      </c>
      <c r="S217" s="18" t="str">
        <f t="shared" si="73"/>
        <v/>
      </c>
      <c r="T217" s="26" t="str">
        <f t="shared" si="63"/>
        <v/>
      </c>
      <c r="U217" s="18" t="str">
        <f t="shared" si="74"/>
        <v/>
      </c>
      <c r="V217" s="18" t="str">
        <f t="shared" si="75"/>
        <v/>
      </c>
      <c r="W217" s="18" t="str">
        <f>IFERROR(CONCATENATE("PAGO N° ",B217," DEL CONTRATO CPS ",V217," ENTRE ",TEXT(VLOOKUP(A217,matriz,IF(generador!B217=1,16,IF(generador!B217=2,19,IF(generador!B217=3,22,IF(generador!B217=4,25,IF(generador!B217=5,28,IF(generador!B217=6,31,IF(generador!B217=7,34,IF(generador!B217=8,37,IF(generador!B217=9,40,IF(generador!B217=10,43,IF(generador!B217=11,46,IF(generador!B217=12,49,IF(generador!B217=13,52,IF(generador!B217=14,55,IF(generador!B217=15,58))))))))))))))),FALSE),"dd/mm/yyyy")," Y ",TEXT(VLOOKUP(A217,matriz,IF(generador!B217=1,17,IF(generador!B217=2,20,IF(generador!B217=3,23,IF(generador!B217=4,26,IF(generador!B217=5,29,IF(generador!B217=6,32,IF(generador!B217=7,35,IF(generador!B217=8,38,IF(generador!B217=9,41,IF(generador!B217=10,44,IF(generador!B217=11,47,IF(generador!B217=12,50,IF(generador!B217=13,53,IF(generador!B217=14,56,IF(generador!B217=15,59))))))))))))))),FALSE),"dd/mm/yyyy")),"")</f>
        <v/>
      </c>
    </row>
    <row r="218" spans="1:24" x14ac:dyDescent="0.3">
      <c r="A218" s="15"/>
      <c r="B218" s="14"/>
      <c r="C218" s="6"/>
      <c r="D218" s="26" t="str">
        <f t="shared" si="59"/>
        <v/>
      </c>
      <c r="E218" s="19" t="str">
        <f>IFERROR(IF(A218&lt;&gt;"",VLOOKUP(A218,matriz,IF(generador!B218=1,15,IF(generador!B218=2,18,IF(generador!B218=3,21,IF(generador!B218=4,24,IF(generador!B218=5,27,IF(generador!B218=6,30,IF(generador!B218=7,33,IF(generador!B218=8,36,IF(generador!B218=9,39,IF(generador!B218=10,42,IF(generador!B218=11,45,IF(generador!B218=12,48,IF(generador!B218=13,51,IF(generador!B218=14,54,IF(generador!B218=15,57))))))))))))))),FALSE),""),"")</f>
        <v/>
      </c>
      <c r="F218" s="20" t="str">
        <f t="shared" si="60"/>
        <v/>
      </c>
      <c r="G218" s="29" t="str">
        <f t="shared" si="61"/>
        <v/>
      </c>
      <c r="H218" s="21" t="str">
        <f t="shared" ca="1" si="64"/>
        <v/>
      </c>
      <c r="I218" s="18" t="str">
        <f t="shared" si="65"/>
        <v/>
      </c>
      <c r="J218" s="18" t="str">
        <f>""</f>
        <v/>
      </c>
      <c r="K218" s="18" t="str">
        <f t="shared" si="66"/>
        <v/>
      </c>
      <c r="L218" s="18" t="str">
        <f t="shared" si="67"/>
        <v/>
      </c>
      <c r="M218" s="18" t="str">
        <f t="shared" si="68"/>
        <v/>
      </c>
      <c r="N218" s="18" t="str">
        <f t="shared" si="69"/>
        <v/>
      </c>
      <c r="O218" s="18" t="str">
        <f t="shared" si="70"/>
        <v/>
      </c>
      <c r="P218" s="18" t="str">
        <f t="shared" si="71"/>
        <v/>
      </c>
      <c r="Q218" s="18" t="str">
        <f t="shared" si="72"/>
        <v/>
      </c>
      <c r="R218" s="122" t="str">
        <f t="shared" si="62"/>
        <v/>
      </c>
      <c r="S218" s="18" t="str">
        <f t="shared" si="73"/>
        <v/>
      </c>
      <c r="T218" s="26" t="str">
        <f t="shared" si="63"/>
        <v/>
      </c>
      <c r="U218" s="18" t="str">
        <f t="shared" si="74"/>
        <v/>
      </c>
      <c r="V218" s="18" t="str">
        <f t="shared" si="75"/>
        <v/>
      </c>
      <c r="W218" s="18" t="str">
        <f>IFERROR(CONCATENATE("PAGO N° ",B218," DEL CONTRATO CPS ",V218," ENTRE ",TEXT(VLOOKUP(A218,matriz,IF(generador!B218=1,16,IF(generador!B218=2,19,IF(generador!B218=3,22,IF(generador!B218=4,25,IF(generador!B218=5,28,IF(generador!B218=6,31,IF(generador!B218=7,34,IF(generador!B218=8,37,IF(generador!B218=9,40,IF(generador!B218=10,43,IF(generador!B218=11,46,IF(generador!B218=12,49,IF(generador!B218=13,52,IF(generador!B218=14,55,IF(generador!B218=15,58))))))))))))))),FALSE),"dd/mm/yyyy")," Y ",TEXT(VLOOKUP(A218,matriz,IF(generador!B218=1,17,IF(generador!B218=2,20,IF(generador!B218=3,23,IF(generador!B218=4,26,IF(generador!B218=5,29,IF(generador!B218=6,32,IF(generador!B218=7,35,IF(generador!B218=8,38,IF(generador!B218=9,41,IF(generador!B218=10,44,IF(generador!B218=11,47,IF(generador!B218=12,50,IF(generador!B218=13,53,IF(generador!B218=14,56,IF(generador!B218=15,59))))))))))))))),FALSE),"dd/mm/yyyy")),"")</f>
        <v/>
      </c>
    </row>
    <row r="219" spans="1:24" x14ac:dyDescent="0.3">
      <c r="A219" s="15"/>
      <c r="B219" s="14"/>
      <c r="C219" s="6"/>
      <c r="D219" s="26" t="str">
        <f t="shared" si="59"/>
        <v/>
      </c>
      <c r="E219" s="19" t="str">
        <f>IFERROR(IF(A219&lt;&gt;"",VLOOKUP(A219,matriz,IF(generador!B219=1,15,IF(generador!B219=2,18,IF(generador!B219=3,21,IF(generador!B219=4,24,IF(generador!B219=5,27,IF(generador!B219=6,30,IF(generador!B219=7,33,IF(generador!B219=8,36,IF(generador!B219=9,39,IF(generador!B219=10,42,IF(generador!B219=11,45,IF(generador!B219=12,48,IF(generador!B219=13,51,IF(generador!B219=14,54,IF(generador!B219=15,57))))))))))))))),FALSE),""),"")</f>
        <v/>
      </c>
      <c r="F219" s="20" t="str">
        <f t="shared" si="60"/>
        <v/>
      </c>
      <c r="G219" s="29" t="str">
        <f t="shared" si="61"/>
        <v/>
      </c>
      <c r="H219" s="21" t="str">
        <f t="shared" ca="1" si="64"/>
        <v/>
      </c>
      <c r="I219" s="18" t="str">
        <f t="shared" si="65"/>
        <v/>
      </c>
      <c r="J219" s="18" t="str">
        <f>""</f>
        <v/>
      </c>
      <c r="K219" s="18" t="str">
        <f t="shared" si="66"/>
        <v/>
      </c>
      <c r="L219" s="18" t="str">
        <f t="shared" si="67"/>
        <v/>
      </c>
      <c r="M219" s="18" t="str">
        <f t="shared" si="68"/>
        <v/>
      </c>
      <c r="N219" s="18" t="str">
        <f t="shared" si="69"/>
        <v/>
      </c>
      <c r="O219" s="18" t="str">
        <f t="shared" si="70"/>
        <v/>
      </c>
      <c r="P219" s="18" t="str">
        <f t="shared" si="71"/>
        <v/>
      </c>
      <c r="Q219" s="18" t="str">
        <f t="shared" si="72"/>
        <v/>
      </c>
      <c r="R219" s="122" t="str">
        <f t="shared" si="62"/>
        <v/>
      </c>
      <c r="S219" s="18" t="str">
        <f t="shared" si="73"/>
        <v/>
      </c>
      <c r="T219" s="26" t="str">
        <f t="shared" si="63"/>
        <v/>
      </c>
      <c r="U219" s="18" t="str">
        <f t="shared" si="74"/>
        <v/>
      </c>
      <c r="V219" s="18" t="str">
        <f t="shared" si="75"/>
        <v/>
      </c>
      <c r="W219" s="18" t="str">
        <f>IFERROR(CONCATENATE("PAGO N° ",B219," DEL CONTRATO CPS ",V219," ENTRE ",TEXT(VLOOKUP(A219,matriz,IF(generador!B219=1,16,IF(generador!B219=2,19,IF(generador!B219=3,22,IF(generador!B219=4,25,IF(generador!B219=5,28,IF(generador!B219=6,31,IF(generador!B219=7,34,IF(generador!B219=8,37,IF(generador!B219=9,40,IF(generador!B219=10,43,IF(generador!B219=11,46,IF(generador!B219=12,49,IF(generador!B219=13,52,IF(generador!B219=14,55,IF(generador!B219=15,58))))))))))))))),FALSE),"dd/mm/yyyy")," Y ",TEXT(VLOOKUP(A219,matriz,IF(generador!B219=1,17,IF(generador!B219=2,20,IF(generador!B219=3,23,IF(generador!B219=4,26,IF(generador!B219=5,29,IF(generador!B219=6,32,IF(generador!B219=7,35,IF(generador!B219=8,38,IF(generador!B219=9,41,IF(generador!B219=10,44,IF(generador!B219=11,47,IF(generador!B219=12,50,IF(generador!B219=13,53,IF(generador!B219=14,56,IF(generador!B219=15,59))))))))))))))),FALSE),"dd/mm/yyyy")),"")</f>
        <v/>
      </c>
    </row>
    <row r="220" spans="1:24" x14ac:dyDescent="0.3">
      <c r="A220" s="15"/>
      <c r="B220" s="14"/>
      <c r="C220" s="6"/>
      <c r="D220" s="26" t="str">
        <f t="shared" si="59"/>
        <v/>
      </c>
      <c r="E220" s="19" t="str">
        <f>IFERROR(IF(A220&lt;&gt;"",VLOOKUP(A220,matriz,IF(generador!B220=1,15,IF(generador!B220=2,18,IF(generador!B220=3,21,IF(generador!B220=4,24,IF(generador!B220=5,27,IF(generador!B220=6,30,IF(generador!B220=7,33,IF(generador!B220=8,36,IF(generador!B220=9,39,IF(generador!B220=10,42,IF(generador!B220=11,45,IF(generador!B220=12,48,IF(generador!B220=13,51,IF(generador!B220=14,54,IF(generador!B220=15,57))))))))))))))),FALSE),""),"")</f>
        <v/>
      </c>
      <c r="F220" s="20" t="str">
        <f t="shared" si="60"/>
        <v/>
      </c>
      <c r="G220" s="29" t="str">
        <f t="shared" si="61"/>
        <v/>
      </c>
      <c r="H220" s="21" t="str">
        <f t="shared" ca="1" si="64"/>
        <v/>
      </c>
      <c r="I220" s="18" t="str">
        <f t="shared" si="65"/>
        <v/>
      </c>
      <c r="J220" s="18" t="str">
        <f>""</f>
        <v/>
      </c>
      <c r="K220" s="18" t="str">
        <f t="shared" si="66"/>
        <v/>
      </c>
      <c r="L220" s="18" t="str">
        <f t="shared" si="67"/>
        <v/>
      </c>
      <c r="M220" s="18" t="str">
        <f t="shared" si="68"/>
        <v/>
      </c>
      <c r="N220" s="18" t="str">
        <f t="shared" si="69"/>
        <v/>
      </c>
      <c r="O220" s="18" t="str">
        <f t="shared" si="70"/>
        <v/>
      </c>
      <c r="P220" s="18" t="str">
        <f t="shared" si="71"/>
        <v/>
      </c>
      <c r="Q220" s="18" t="str">
        <f t="shared" si="72"/>
        <v/>
      </c>
      <c r="R220" s="122" t="str">
        <f t="shared" si="62"/>
        <v/>
      </c>
      <c r="S220" s="18" t="str">
        <f t="shared" si="73"/>
        <v/>
      </c>
      <c r="T220" s="26" t="str">
        <f t="shared" si="63"/>
        <v/>
      </c>
      <c r="U220" s="18" t="str">
        <f t="shared" si="74"/>
        <v/>
      </c>
      <c r="V220" s="18" t="str">
        <f t="shared" si="75"/>
        <v/>
      </c>
      <c r="W220" s="18" t="str">
        <f>IFERROR(CONCATENATE("PAGO N° ",B220," DEL CONTRATO CPS ",V220," ENTRE ",TEXT(VLOOKUP(A220,matriz,IF(generador!B220=1,16,IF(generador!B220=2,19,IF(generador!B220=3,22,IF(generador!B220=4,25,IF(generador!B220=5,28,IF(generador!B220=6,31,IF(generador!B220=7,34,IF(generador!B220=8,37,IF(generador!B220=9,40,IF(generador!B220=10,43,IF(generador!B220=11,46,IF(generador!B220=12,49,IF(generador!B220=13,52,IF(generador!B220=14,55,IF(generador!B220=15,58))))))))))))))),FALSE),"dd/mm/yyyy")," Y ",TEXT(VLOOKUP(A220,matriz,IF(generador!B220=1,17,IF(generador!B220=2,20,IF(generador!B220=3,23,IF(generador!B220=4,26,IF(generador!B220=5,29,IF(generador!B220=6,32,IF(generador!B220=7,35,IF(generador!B220=8,38,IF(generador!B220=9,41,IF(generador!B220=10,44,IF(generador!B220=11,47,IF(generador!B220=12,50,IF(generador!B220=13,53,IF(generador!B220=14,56,IF(generador!B220=15,59))))))))))))))),FALSE),"dd/mm/yyyy")),"")</f>
        <v/>
      </c>
    </row>
    <row r="221" spans="1:24" s="13" customFormat="1" x14ac:dyDescent="0.3">
      <c r="A221" s="15"/>
      <c r="B221" s="14"/>
      <c r="C221" s="6"/>
      <c r="D221" s="26" t="str">
        <f t="shared" si="59"/>
        <v/>
      </c>
      <c r="E221" s="19" t="str">
        <f>IFERROR(IF(A221&lt;&gt;"",VLOOKUP(A221,matriz,IF(generador!B221=1,15,IF(generador!B221=2,18,IF(generador!B221=3,21,IF(generador!B221=4,24,IF(generador!B221=5,27,IF(generador!B221=6,30,IF(generador!B221=7,33,IF(generador!B221=8,36,IF(generador!B221=9,39,IF(generador!B221=10,42,IF(generador!B221=11,45,IF(generador!B221=12,48,IF(generador!B221=13,51,IF(generador!B221=14,54,IF(generador!B221=15,57))))))))))))))),FALSE),""),"")</f>
        <v/>
      </c>
      <c r="F221" s="20" t="str">
        <f t="shared" si="60"/>
        <v/>
      </c>
      <c r="G221" s="29" t="str">
        <f t="shared" si="61"/>
        <v/>
      </c>
      <c r="H221" s="21" t="str">
        <f t="shared" ca="1" si="64"/>
        <v/>
      </c>
      <c r="I221" s="18" t="str">
        <f t="shared" si="65"/>
        <v/>
      </c>
      <c r="J221" s="18" t="str">
        <f>""</f>
        <v/>
      </c>
      <c r="K221" s="18" t="str">
        <f t="shared" si="66"/>
        <v/>
      </c>
      <c r="L221" s="18" t="str">
        <f t="shared" si="67"/>
        <v/>
      </c>
      <c r="M221" s="18" t="str">
        <f t="shared" si="68"/>
        <v/>
      </c>
      <c r="N221" s="18" t="str">
        <f t="shared" si="69"/>
        <v/>
      </c>
      <c r="O221" s="18" t="str">
        <f t="shared" si="70"/>
        <v/>
      </c>
      <c r="P221" s="18" t="str">
        <f t="shared" si="71"/>
        <v/>
      </c>
      <c r="Q221" s="18" t="str">
        <f t="shared" si="72"/>
        <v/>
      </c>
      <c r="R221" s="122" t="str">
        <f t="shared" si="62"/>
        <v/>
      </c>
      <c r="S221" s="18" t="str">
        <f t="shared" si="73"/>
        <v/>
      </c>
      <c r="T221" s="26" t="str">
        <f t="shared" si="63"/>
        <v/>
      </c>
      <c r="U221" s="18" t="str">
        <f t="shared" si="74"/>
        <v/>
      </c>
      <c r="V221" s="18" t="str">
        <f t="shared" si="75"/>
        <v/>
      </c>
      <c r="W221" s="18" t="str">
        <f>IFERROR(CONCATENATE("PAGO N° ",B221," DEL CONTRATO CPS ",V221," ENTRE ",TEXT(VLOOKUP(A221,matriz,IF(generador!B221=1,16,IF(generador!B221=2,19,IF(generador!B221=3,22,IF(generador!B221=4,25,IF(generador!B221=5,28,IF(generador!B221=6,31,IF(generador!B221=7,34,IF(generador!B221=8,37,IF(generador!B221=9,40,IF(generador!B221=10,43,IF(generador!B221=11,46,IF(generador!B221=12,49,IF(generador!B221=13,52,IF(generador!B221=14,55,IF(generador!B221=15,58))))))))))))))),FALSE),"dd/mm/yyyy")," Y ",TEXT(VLOOKUP(A221,matriz,IF(generador!B221=1,17,IF(generador!B221=2,20,IF(generador!B221=3,23,IF(generador!B221=4,26,IF(generador!B221=5,29,IF(generador!B221=6,32,IF(generador!B221=7,35,IF(generador!B221=8,38,IF(generador!B221=9,41,IF(generador!B221=10,44,IF(generador!B221=11,47,IF(generador!B221=12,50,IF(generador!B221=13,53,IF(generador!B221=14,56,IF(generador!B221=15,59))))))))))))))),FALSE),"dd/mm/yyyy")),"")</f>
        <v/>
      </c>
      <c r="X221" s="3"/>
    </row>
    <row r="222" spans="1:24" x14ac:dyDescent="0.3">
      <c r="A222" s="15"/>
      <c r="B222" s="14"/>
      <c r="C222" s="6"/>
      <c r="D222" s="26" t="str">
        <f t="shared" si="59"/>
        <v/>
      </c>
      <c r="E222" s="19" t="str">
        <f>IFERROR(IF(A222&lt;&gt;"",VLOOKUP(A222,matriz,IF(generador!B222=1,15,IF(generador!B222=2,18,IF(generador!B222=3,21,IF(generador!B222=4,24,IF(generador!B222=5,27,IF(generador!B222=6,30,IF(generador!B222=7,33,IF(generador!B222=8,36,IF(generador!B222=9,39,IF(generador!B222=10,42,IF(generador!B222=11,45,IF(generador!B222=12,48,IF(generador!B222=13,51,IF(generador!B222=14,54,IF(generador!B222=15,57))))))))))))))),FALSE),""),"")</f>
        <v/>
      </c>
      <c r="F222" s="20" t="str">
        <f t="shared" si="60"/>
        <v/>
      </c>
      <c r="G222" s="29" t="str">
        <f t="shared" si="61"/>
        <v/>
      </c>
      <c r="H222" s="21" t="str">
        <f t="shared" ca="1" si="64"/>
        <v/>
      </c>
      <c r="I222" s="18" t="str">
        <f t="shared" si="65"/>
        <v/>
      </c>
      <c r="J222" s="18" t="str">
        <f>""</f>
        <v/>
      </c>
      <c r="K222" s="18" t="str">
        <f t="shared" si="66"/>
        <v/>
      </c>
      <c r="L222" s="18" t="str">
        <f t="shared" si="67"/>
        <v/>
      </c>
      <c r="M222" s="18" t="str">
        <f t="shared" si="68"/>
        <v/>
      </c>
      <c r="N222" s="18" t="str">
        <f t="shared" si="69"/>
        <v/>
      </c>
      <c r="O222" s="18" t="str">
        <f t="shared" si="70"/>
        <v/>
      </c>
      <c r="P222" s="18" t="str">
        <f t="shared" si="71"/>
        <v/>
      </c>
      <c r="Q222" s="18" t="str">
        <f t="shared" si="72"/>
        <v/>
      </c>
      <c r="R222" s="122" t="str">
        <f t="shared" si="62"/>
        <v/>
      </c>
      <c r="S222" s="18" t="str">
        <f t="shared" si="73"/>
        <v/>
      </c>
      <c r="T222" s="26" t="str">
        <f t="shared" si="63"/>
        <v/>
      </c>
      <c r="U222" s="18" t="str">
        <f t="shared" si="74"/>
        <v/>
      </c>
      <c r="V222" s="18" t="str">
        <f t="shared" si="75"/>
        <v/>
      </c>
      <c r="W222" s="18" t="str">
        <f>IFERROR(CONCATENATE("PAGO N° ",B222," DEL CONTRATO CPS ",V222," ENTRE ",TEXT(VLOOKUP(A222,matriz,IF(generador!B222=1,16,IF(generador!B222=2,19,IF(generador!B222=3,22,IF(generador!B222=4,25,IF(generador!B222=5,28,IF(generador!B222=6,31,IF(generador!B222=7,34,IF(generador!B222=8,37,IF(generador!B222=9,40,IF(generador!B222=10,43,IF(generador!B222=11,46,IF(generador!B222=12,49,IF(generador!B222=13,52,IF(generador!B222=14,55,IF(generador!B222=15,58))))))))))))))),FALSE),"dd/mm/yyyy")," Y ",TEXT(VLOOKUP(A222,matriz,IF(generador!B222=1,17,IF(generador!B222=2,20,IF(generador!B222=3,23,IF(generador!B222=4,26,IF(generador!B222=5,29,IF(generador!B222=6,32,IF(generador!B222=7,35,IF(generador!B222=8,38,IF(generador!B222=9,41,IF(generador!B222=10,44,IF(generador!B222=11,47,IF(generador!B222=12,50,IF(generador!B222=13,53,IF(generador!B222=14,56,IF(generador!B222=15,59))))))))))))))),FALSE),"dd/mm/yyyy")),"")</f>
        <v/>
      </c>
    </row>
    <row r="223" spans="1:24" x14ac:dyDescent="0.3">
      <c r="A223" s="15"/>
      <c r="B223" s="14"/>
      <c r="C223" s="6"/>
      <c r="D223" s="26" t="str">
        <f t="shared" si="59"/>
        <v/>
      </c>
      <c r="E223" s="19" t="str">
        <f>IFERROR(IF(A223&lt;&gt;"",VLOOKUP(A223,matriz,IF(generador!B223=1,15,IF(generador!B223=2,18,IF(generador!B223=3,21,IF(generador!B223=4,24,IF(generador!B223=5,27,IF(generador!B223=6,30,IF(generador!B223=7,33,IF(generador!B223=8,36,IF(generador!B223=9,39,IF(generador!B223=10,42,IF(generador!B223=11,45,IF(generador!B223=12,48,IF(generador!B223=13,51,IF(generador!B223=14,54,IF(generador!B223=15,57))))))))))))))),FALSE),""),"")</f>
        <v/>
      </c>
      <c r="F223" s="20" t="str">
        <f t="shared" si="60"/>
        <v/>
      </c>
      <c r="G223" s="29" t="str">
        <f t="shared" si="61"/>
        <v/>
      </c>
      <c r="H223" s="21" t="str">
        <f t="shared" ca="1" si="64"/>
        <v/>
      </c>
      <c r="I223" s="18" t="str">
        <f t="shared" si="65"/>
        <v/>
      </c>
      <c r="J223" s="18" t="str">
        <f>""</f>
        <v/>
      </c>
      <c r="K223" s="18" t="str">
        <f t="shared" si="66"/>
        <v/>
      </c>
      <c r="L223" s="18" t="str">
        <f t="shared" si="67"/>
        <v/>
      </c>
      <c r="M223" s="18" t="str">
        <f t="shared" si="68"/>
        <v/>
      </c>
      <c r="N223" s="18" t="str">
        <f t="shared" si="69"/>
        <v/>
      </c>
      <c r="O223" s="18" t="str">
        <f t="shared" si="70"/>
        <v/>
      </c>
      <c r="P223" s="18" t="str">
        <f t="shared" si="71"/>
        <v/>
      </c>
      <c r="Q223" s="18" t="str">
        <f t="shared" si="72"/>
        <v/>
      </c>
      <c r="R223" s="122" t="str">
        <f t="shared" si="62"/>
        <v/>
      </c>
      <c r="S223" s="18" t="str">
        <f t="shared" si="73"/>
        <v/>
      </c>
      <c r="T223" s="26" t="str">
        <f t="shared" si="63"/>
        <v/>
      </c>
      <c r="U223" s="18" t="str">
        <f t="shared" si="74"/>
        <v/>
      </c>
      <c r="V223" s="18" t="str">
        <f t="shared" si="75"/>
        <v/>
      </c>
      <c r="W223" s="18" t="str">
        <f>IFERROR(CONCATENATE("PAGO N° ",B223," DEL CONTRATO CPS ",V223," ENTRE ",TEXT(VLOOKUP(A223,matriz,IF(generador!B223=1,16,IF(generador!B223=2,19,IF(generador!B223=3,22,IF(generador!B223=4,25,IF(generador!B223=5,28,IF(generador!B223=6,31,IF(generador!B223=7,34,IF(generador!B223=8,37,IF(generador!B223=9,40,IF(generador!B223=10,43,IF(generador!B223=11,46,IF(generador!B223=12,49,IF(generador!B223=13,52,IF(generador!B223=14,55,IF(generador!B223=15,58))))))))))))))),FALSE),"dd/mm/yyyy")," Y ",TEXT(VLOOKUP(A223,matriz,IF(generador!B223=1,17,IF(generador!B223=2,20,IF(generador!B223=3,23,IF(generador!B223=4,26,IF(generador!B223=5,29,IF(generador!B223=6,32,IF(generador!B223=7,35,IF(generador!B223=8,38,IF(generador!B223=9,41,IF(generador!B223=10,44,IF(generador!B223=11,47,IF(generador!B223=12,50,IF(generador!B223=13,53,IF(generador!B223=14,56,IF(generador!B223=15,59))))))))))))))),FALSE),"dd/mm/yyyy")),"")</f>
        <v/>
      </c>
    </row>
    <row r="224" spans="1:24" x14ac:dyDescent="0.3">
      <c r="A224" s="15"/>
      <c r="B224" s="14"/>
      <c r="C224" s="6"/>
      <c r="D224" s="26" t="str">
        <f t="shared" si="59"/>
        <v/>
      </c>
      <c r="E224" s="19" t="str">
        <f>IFERROR(IF(A224&lt;&gt;"",VLOOKUP(A224,matriz,IF(generador!B224=1,15,IF(generador!B224=2,18,IF(generador!B224=3,21,IF(generador!B224=4,24,IF(generador!B224=5,27,IF(generador!B224=6,30,IF(generador!B224=7,33,IF(generador!B224=8,36,IF(generador!B224=9,39,IF(generador!B224=10,42,IF(generador!B224=11,45,IF(generador!B224=12,48,IF(generador!B224=13,51,IF(generador!B224=14,54,IF(generador!B224=15,57))))))))))))))),FALSE),""),"")</f>
        <v/>
      </c>
      <c r="F224" s="20" t="str">
        <f t="shared" si="60"/>
        <v/>
      </c>
      <c r="G224" s="29" t="str">
        <f t="shared" si="61"/>
        <v/>
      </c>
      <c r="H224" s="21" t="str">
        <f t="shared" ca="1" si="64"/>
        <v/>
      </c>
      <c r="I224" s="18" t="str">
        <f t="shared" si="65"/>
        <v/>
      </c>
      <c r="J224" s="18" t="str">
        <f>""</f>
        <v/>
      </c>
      <c r="K224" s="18" t="str">
        <f t="shared" si="66"/>
        <v/>
      </c>
      <c r="L224" s="18" t="str">
        <f t="shared" si="67"/>
        <v/>
      </c>
      <c r="M224" s="18" t="str">
        <f t="shared" si="68"/>
        <v/>
      </c>
      <c r="N224" s="18" t="str">
        <f t="shared" si="69"/>
        <v/>
      </c>
      <c r="O224" s="18" t="str">
        <f t="shared" si="70"/>
        <v/>
      </c>
      <c r="P224" s="18" t="str">
        <f t="shared" si="71"/>
        <v/>
      </c>
      <c r="Q224" s="18" t="str">
        <f t="shared" si="72"/>
        <v/>
      </c>
      <c r="R224" s="122" t="str">
        <f t="shared" si="62"/>
        <v/>
      </c>
      <c r="S224" s="18" t="str">
        <f t="shared" si="73"/>
        <v/>
      </c>
      <c r="T224" s="26" t="str">
        <f t="shared" si="63"/>
        <v/>
      </c>
      <c r="U224" s="18" t="str">
        <f t="shared" si="74"/>
        <v/>
      </c>
      <c r="V224" s="18" t="str">
        <f t="shared" si="75"/>
        <v/>
      </c>
      <c r="W224" s="18" t="str">
        <f>IFERROR(CONCATENATE("PAGO N° ",B224," DEL CONTRATO CPS ",V224," ENTRE ",TEXT(VLOOKUP(A224,matriz,IF(generador!B224=1,16,IF(generador!B224=2,19,IF(generador!B224=3,22,IF(generador!B224=4,25,IF(generador!B224=5,28,IF(generador!B224=6,31,IF(generador!B224=7,34,IF(generador!B224=8,37,IF(generador!B224=9,40,IF(generador!B224=10,43,IF(generador!B224=11,46,IF(generador!B224=12,49,IF(generador!B224=13,52,IF(generador!B224=14,55,IF(generador!B224=15,58))))))))))))))),FALSE),"dd/mm/yyyy")," Y ",TEXT(VLOOKUP(A224,matriz,IF(generador!B224=1,17,IF(generador!B224=2,20,IF(generador!B224=3,23,IF(generador!B224=4,26,IF(generador!B224=5,29,IF(generador!B224=6,32,IF(generador!B224=7,35,IF(generador!B224=8,38,IF(generador!B224=9,41,IF(generador!B224=10,44,IF(generador!B224=11,47,IF(generador!B224=12,50,IF(generador!B224=13,53,IF(generador!B224=14,56,IF(generador!B224=15,59))))))))))))))),FALSE),"dd/mm/yyyy")),"")</f>
        <v/>
      </c>
    </row>
    <row r="225" spans="1:23" x14ac:dyDescent="0.3">
      <c r="A225" s="15"/>
      <c r="B225" s="14"/>
      <c r="C225" s="6"/>
      <c r="D225" s="26" t="str">
        <f t="shared" si="59"/>
        <v/>
      </c>
      <c r="E225" s="19" t="str">
        <f>IFERROR(IF(A225&lt;&gt;"",VLOOKUP(A225,matriz,IF(generador!B225=1,15,IF(generador!B225=2,18,IF(generador!B225=3,21,IF(generador!B225=4,24,IF(generador!B225=5,27,IF(generador!B225=6,30,IF(generador!B225=7,33,IF(generador!B225=8,36,IF(generador!B225=9,39,IF(generador!B225=10,42,IF(generador!B225=11,45,IF(generador!B225=12,48,IF(generador!B225=13,51,IF(generador!B225=14,54,IF(generador!B225=15,57))))))))))))))),FALSE),""),"")</f>
        <v/>
      </c>
      <c r="F225" s="20" t="str">
        <f t="shared" si="60"/>
        <v/>
      </c>
      <c r="G225" s="29" t="str">
        <f t="shared" si="61"/>
        <v/>
      </c>
      <c r="H225" s="21" t="str">
        <f t="shared" ca="1" si="64"/>
        <v/>
      </c>
      <c r="I225" s="18" t="str">
        <f t="shared" si="65"/>
        <v/>
      </c>
      <c r="J225" s="18" t="str">
        <f>""</f>
        <v/>
      </c>
      <c r="K225" s="18" t="str">
        <f t="shared" si="66"/>
        <v/>
      </c>
      <c r="L225" s="18" t="str">
        <f t="shared" si="67"/>
        <v/>
      </c>
      <c r="M225" s="18" t="str">
        <f t="shared" si="68"/>
        <v/>
      </c>
      <c r="N225" s="18" t="str">
        <f t="shared" si="69"/>
        <v/>
      </c>
      <c r="O225" s="18" t="str">
        <f t="shared" si="70"/>
        <v/>
      </c>
      <c r="P225" s="18" t="str">
        <f t="shared" si="71"/>
        <v/>
      </c>
      <c r="Q225" s="18" t="str">
        <f t="shared" si="72"/>
        <v/>
      </c>
      <c r="R225" s="122" t="str">
        <f t="shared" si="62"/>
        <v/>
      </c>
      <c r="S225" s="18" t="str">
        <f t="shared" si="73"/>
        <v/>
      </c>
      <c r="T225" s="26" t="str">
        <f t="shared" si="63"/>
        <v/>
      </c>
      <c r="U225" s="18" t="str">
        <f t="shared" si="74"/>
        <v/>
      </c>
      <c r="V225" s="18" t="str">
        <f t="shared" si="75"/>
        <v/>
      </c>
      <c r="W225" s="18" t="str">
        <f>IFERROR(CONCATENATE("PAGO N° ",B225," DEL CONTRATO CPS ",V225," ENTRE ",TEXT(VLOOKUP(A225,matriz,IF(generador!B225=1,16,IF(generador!B225=2,19,IF(generador!B225=3,22,IF(generador!B225=4,25,IF(generador!B225=5,28,IF(generador!B225=6,31,IF(generador!B225=7,34,IF(generador!B225=8,37,IF(generador!B225=9,40,IF(generador!B225=10,43,IF(generador!B225=11,46,IF(generador!B225=12,49,IF(generador!B225=13,52,IF(generador!B225=14,55,IF(generador!B225=15,58))))))))))))))),FALSE),"dd/mm/yyyy")," Y ",TEXT(VLOOKUP(A225,matriz,IF(generador!B225=1,17,IF(generador!B225=2,20,IF(generador!B225=3,23,IF(generador!B225=4,26,IF(generador!B225=5,29,IF(generador!B225=6,32,IF(generador!B225=7,35,IF(generador!B225=8,38,IF(generador!B225=9,41,IF(generador!B225=10,44,IF(generador!B225=11,47,IF(generador!B225=12,50,IF(generador!B225=13,53,IF(generador!B225=14,56,IF(generador!B225=15,59))))))))))))))),FALSE),"dd/mm/yyyy")),"")</f>
        <v/>
      </c>
    </row>
    <row r="226" spans="1:23" x14ac:dyDescent="0.3">
      <c r="A226" s="15"/>
      <c r="B226" s="14"/>
      <c r="C226" s="6"/>
      <c r="D226" s="26" t="str">
        <f t="shared" si="59"/>
        <v/>
      </c>
      <c r="E226" s="19" t="str">
        <f>IFERROR(IF(A226&lt;&gt;"",VLOOKUP(A226,matriz,IF(generador!B226=1,15,IF(generador!B226=2,18,IF(generador!B226=3,21,IF(generador!B226=4,24,IF(generador!B226=5,27,IF(generador!B226=6,30,IF(generador!B226=7,33,IF(generador!B226=8,36,IF(generador!B226=9,39,IF(generador!B226=10,42,IF(generador!B226=11,45,IF(generador!B226=12,48,IF(generador!B226=13,51,IF(generador!B226=14,54,IF(generador!B226=15,57))))))))))))))),FALSE),""),"")</f>
        <v/>
      </c>
      <c r="F226" s="20" t="str">
        <f t="shared" si="60"/>
        <v/>
      </c>
      <c r="G226" s="29" t="str">
        <f t="shared" si="61"/>
        <v/>
      </c>
      <c r="H226" s="21" t="str">
        <f t="shared" ca="1" si="64"/>
        <v/>
      </c>
      <c r="I226" s="18" t="str">
        <f t="shared" si="65"/>
        <v/>
      </c>
      <c r="J226" s="18" t="str">
        <f>""</f>
        <v/>
      </c>
      <c r="K226" s="18" t="str">
        <f t="shared" si="66"/>
        <v/>
      </c>
      <c r="L226" s="18" t="str">
        <f t="shared" si="67"/>
        <v/>
      </c>
      <c r="M226" s="18" t="str">
        <f t="shared" si="68"/>
        <v/>
      </c>
      <c r="N226" s="18" t="str">
        <f t="shared" si="69"/>
        <v/>
      </c>
      <c r="O226" s="18" t="str">
        <f t="shared" si="70"/>
        <v/>
      </c>
      <c r="P226" s="18" t="str">
        <f t="shared" si="71"/>
        <v/>
      </c>
      <c r="Q226" s="18" t="str">
        <f t="shared" si="72"/>
        <v/>
      </c>
      <c r="R226" s="122" t="str">
        <f t="shared" si="62"/>
        <v/>
      </c>
      <c r="S226" s="18" t="str">
        <f t="shared" si="73"/>
        <v/>
      </c>
      <c r="T226" s="26" t="str">
        <f t="shared" si="63"/>
        <v/>
      </c>
      <c r="U226" s="18" t="str">
        <f t="shared" si="74"/>
        <v/>
      </c>
      <c r="V226" s="18" t="str">
        <f t="shared" si="75"/>
        <v/>
      </c>
      <c r="W226" s="18" t="str">
        <f>IFERROR(CONCATENATE("PAGO N° ",B226," DEL CONTRATO CPS ",V226," ENTRE ",TEXT(VLOOKUP(A226,matriz,IF(generador!B226=1,16,IF(generador!B226=2,19,IF(generador!B226=3,22,IF(generador!B226=4,25,IF(generador!B226=5,28,IF(generador!B226=6,31,IF(generador!B226=7,34,IF(generador!B226=8,37,IF(generador!B226=9,40,IF(generador!B226=10,43,IF(generador!B226=11,46,IF(generador!B226=12,49,IF(generador!B226=13,52,IF(generador!B226=14,55,IF(generador!B226=15,58))))))))))))))),FALSE),"dd/mm/yyyy")," Y ",TEXT(VLOOKUP(A226,matriz,IF(generador!B226=1,17,IF(generador!B226=2,20,IF(generador!B226=3,23,IF(generador!B226=4,26,IF(generador!B226=5,29,IF(generador!B226=6,32,IF(generador!B226=7,35,IF(generador!B226=8,38,IF(generador!B226=9,41,IF(generador!B226=10,44,IF(generador!B226=11,47,IF(generador!B226=12,50,IF(generador!B226=13,53,IF(generador!B226=14,56,IF(generador!B226=15,59))))))))))))))),FALSE),"dd/mm/yyyy")),"")</f>
        <v/>
      </c>
    </row>
    <row r="227" spans="1:23" x14ac:dyDescent="0.3">
      <c r="A227" s="15"/>
      <c r="B227" s="14"/>
      <c r="C227" s="6"/>
      <c r="D227" s="26" t="str">
        <f t="shared" si="59"/>
        <v/>
      </c>
      <c r="E227" s="19" t="str">
        <f>IFERROR(IF(A227&lt;&gt;"",VLOOKUP(A227,matriz,IF(generador!B227=1,15,IF(generador!B227=2,18,IF(generador!B227=3,21,IF(generador!B227=4,24,IF(generador!B227=5,27,IF(generador!B227=6,30,IF(generador!B227=7,33,IF(generador!B227=8,36,IF(generador!B227=9,39,IF(generador!B227=10,42,IF(generador!B227=11,45,IF(generador!B227=12,48,IF(generador!B227=13,51,IF(generador!B227=14,54,IF(generador!B227=15,57))))))))))))))),FALSE),""),"")</f>
        <v/>
      </c>
      <c r="F227" s="20" t="str">
        <f t="shared" si="60"/>
        <v/>
      </c>
      <c r="G227" s="29" t="str">
        <f t="shared" si="61"/>
        <v/>
      </c>
      <c r="H227" s="21" t="str">
        <f t="shared" ca="1" si="64"/>
        <v/>
      </c>
      <c r="I227" s="18" t="str">
        <f t="shared" si="65"/>
        <v/>
      </c>
      <c r="J227" s="18" t="str">
        <f>""</f>
        <v/>
      </c>
      <c r="K227" s="18" t="str">
        <f t="shared" si="66"/>
        <v/>
      </c>
      <c r="L227" s="18" t="str">
        <f t="shared" si="67"/>
        <v/>
      </c>
      <c r="M227" s="18" t="str">
        <f t="shared" si="68"/>
        <v/>
      </c>
      <c r="N227" s="18" t="str">
        <f t="shared" si="69"/>
        <v/>
      </c>
      <c r="O227" s="18" t="str">
        <f t="shared" si="70"/>
        <v/>
      </c>
      <c r="P227" s="18" t="str">
        <f t="shared" si="71"/>
        <v/>
      </c>
      <c r="Q227" s="18" t="str">
        <f t="shared" si="72"/>
        <v/>
      </c>
      <c r="R227" s="122" t="str">
        <f t="shared" si="62"/>
        <v/>
      </c>
      <c r="S227" s="18" t="str">
        <f t="shared" si="73"/>
        <v/>
      </c>
      <c r="T227" s="26" t="str">
        <f t="shared" si="63"/>
        <v/>
      </c>
      <c r="U227" s="18" t="str">
        <f t="shared" si="74"/>
        <v/>
      </c>
      <c r="V227" s="18" t="str">
        <f t="shared" si="75"/>
        <v/>
      </c>
      <c r="W227" s="18" t="str">
        <f>IFERROR(CONCATENATE("PAGO N° ",B227," DEL CONTRATO CPS ",V227," ENTRE ",TEXT(VLOOKUP(A227,matriz,IF(generador!B227=1,16,IF(generador!B227=2,19,IF(generador!B227=3,22,IF(generador!B227=4,25,IF(generador!B227=5,28,IF(generador!B227=6,31,IF(generador!B227=7,34,IF(generador!B227=8,37,IF(generador!B227=9,40,IF(generador!B227=10,43,IF(generador!B227=11,46,IF(generador!B227=12,49,IF(generador!B227=13,52,IF(generador!B227=14,55,IF(generador!B227=15,58))))))))))))))),FALSE),"dd/mm/yyyy")," Y ",TEXT(VLOOKUP(A227,matriz,IF(generador!B227=1,17,IF(generador!B227=2,20,IF(generador!B227=3,23,IF(generador!B227=4,26,IF(generador!B227=5,29,IF(generador!B227=6,32,IF(generador!B227=7,35,IF(generador!B227=8,38,IF(generador!B227=9,41,IF(generador!B227=10,44,IF(generador!B227=11,47,IF(generador!B227=12,50,IF(generador!B227=13,53,IF(generador!B227=14,56,IF(generador!B227=15,59))))))))))))))),FALSE),"dd/mm/yyyy")),"")</f>
        <v/>
      </c>
    </row>
    <row r="228" spans="1:23" x14ac:dyDescent="0.3">
      <c r="A228" s="15"/>
      <c r="B228" s="14"/>
      <c r="C228" s="6"/>
      <c r="D228" s="26" t="str">
        <f t="shared" si="59"/>
        <v/>
      </c>
      <c r="E228" s="19" t="str">
        <f>IFERROR(IF(A228&lt;&gt;"",VLOOKUP(A228,matriz,IF(generador!B228=1,15,IF(generador!B228=2,18,IF(generador!B228=3,21,IF(generador!B228=4,24,IF(generador!B228=5,27,IF(generador!B228=6,30,IF(generador!B228=7,33,IF(generador!B228=8,36,IF(generador!B228=9,39,IF(generador!B228=10,42,IF(generador!B228=11,45,IF(generador!B228=12,48,IF(generador!B228=13,51,IF(generador!B228=14,54,IF(generador!B228=15,57))))))))))))))),FALSE),""),"")</f>
        <v/>
      </c>
      <c r="F228" s="20" t="str">
        <f t="shared" si="60"/>
        <v/>
      </c>
      <c r="G228" s="29" t="str">
        <f t="shared" si="61"/>
        <v/>
      </c>
      <c r="H228" s="21" t="str">
        <f t="shared" ca="1" si="64"/>
        <v/>
      </c>
      <c r="I228" s="18" t="str">
        <f t="shared" si="65"/>
        <v/>
      </c>
      <c r="J228" s="18" t="str">
        <f>""</f>
        <v/>
      </c>
      <c r="K228" s="18" t="str">
        <f t="shared" si="66"/>
        <v/>
      </c>
      <c r="L228" s="18" t="str">
        <f t="shared" si="67"/>
        <v/>
      </c>
      <c r="M228" s="18" t="str">
        <f t="shared" si="68"/>
        <v/>
      </c>
      <c r="N228" s="18" t="str">
        <f t="shared" si="69"/>
        <v/>
      </c>
      <c r="O228" s="18" t="str">
        <f t="shared" si="70"/>
        <v/>
      </c>
      <c r="P228" s="18" t="str">
        <f t="shared" si="71"/>
        <v/>
      </c>
      <c r="Q228" s="18" t="str">
        <f t="shared" si="72"/>
        <v/>
      </c>
      <c r="R228" s="122" t="str">
        <f t="shared" si="62"/>
        <v/>
      </c>
      <c r="S228" s="18" t="str">
        <f t="shared" si="73"/>
        <v/>
      </c>
      <c r="T228" s="26" t="str">
        <f t="shared" si="63"/>
        <v/>
      </c>
      <c r="U228" s="18" t="str">
        <f t="shared" si="74"/>
        <v/>
      </c>
      <c r="V228" s="18" t="str">
        <f t="shared" si="75"/>
        <v/>
      </c>
      <c r="W228" s="18" t="str">
        <f>IFERROR(CONCATENATE("PAGO N° ",B228," DEL CONTRATO CPS ",V228," ENTRE ",TEXT(VLOOKUP(A228,matriz,IF(generador!B228=1,16,IF(generador!B228=2,19,IF(generador!B228=3,22,IF(generador!B228=4,25,IF(generador!B228=5,28,IF(generador!B228=6,31,IF(generador!B228=7,34,IF(generador!B228=8,37,IF(generador!B228=9,40,IF(generador!B228=10,43,IF(generador!B228=11,46,IF(generador!B228=12,49,IF(generador!B228=13,52,IF(generador!B228=14,55,IF(generador!B228=15,58))))))))))))))),FALSE),"dd/mm/yyyy")," Y ",TEXT(VLOOKUP(A228,matriz,IF(generador!B228=1,17,IF(generador!B228=2,20,IF(generador!B228=3,23,IF(generador!B228=4,26,IF(generador!B228=5,29,IF(generador!B228=6,32,IF(generador!B228=7,35,IF(generador!B228=8,38,IF(generador!B228=9,41,IF(generador!B228=10,44,IF(generador!B228=11,47,IF(generador!B228=12,50,IF(generador!B228=13,53,IF(generador!B228=14,56,IF(generador!B228=15,59))))))))))))))),FALSE),"dd/mm/yyyy")),"")</f>
        <v/>
      </c>
    </row>
    <row r="229" spans="1:23" x14ac:dyDescent="0.3">
      <c r="A229" s="15"/>
      <c r="B229" s="14"/>
      <c r="C229" s="6"/>
      <c r="D229" s="26" t="str">
        <f t="shared" si="59"/>
        <v/>
      </c>
      <c r="E229" s="19" t="str">
        <f>IFERROR(IF(A229&lt;&gt;"",VLOOKUP(A229,matriz,IF(generador!B229=1,15,IF(generador!B229=2,18,IF(generador!B229=3,21,IF(generador!B229=4,24,IF(generador!B229=5,27,IF(generador!B229=6,30,IF(generador!B229=7,33,IF(generador!B229=8,36,IF(generador!B229=9,39,IF(generador!B229=10,42,IF(generador!B229=11,45,IF(generador!B229=12,48,IF(generador!B229=13,51,IF(generador!B229=14,54,IF(generador!B229=15,57))))))))))))))),FALSE),""),"")</f>
        <v/>
      </c>
      <c r="F229" s="20" t="str">
        <f t="shared" si="60"/>
        <v/>
      </c>
      <c r="G229" s="29" t="str">
        <f t="shared" si="61"/>
        <v/>
      </c>
      <c r="H229" s="21" t="str">
        <f t="shared" ca="1" si="64"/>
        <v/>
      </c>
      <c r="I229" s="18" t="str">
        <f t="shared" si="65"/>
        <v/>
      </c>
      <c r="J229" s="18" t="str">
        <f>""</f>
        <v/>
      </c>
      <c r="K229" s="18" t="str">
        <f t="shared" si="66"/>
        <v/>
      </c>
      <c r="L229" s="18" t="str">
        <f t="shared" si="67"/>
        <v/>
      </c>
      <c r="M229" s="18" t="str">
        <f t="shared" si="68"/>
        <v/>
      </c>
      <c r="N229" s="18" t="str">
        <f t="shared" si="69"/>
        <v/>
      </c>
      <c r="O229" s="18" t="str">
        <f t="shared" si="70"/>
        <v/>
      </c>
      <c r="P229" s="18" t="str">
        <f t="shared" si="71"/>
        <v/>
      </c>
      <c r="Q229" s="18" t="str">
        <f t="shared" si="72"/>
        <v/>
      </c>
      <c r="R229" s="122" t="str">
        <f t="shared" si="62"/>
        <v/>
      </c>
      <c r="S229" s="18" t="str">
        <f t="shared" si="73"/>
        <v/>
      </c>
      <c r="T229" s="26" t="str">
        <f t="shared" si="63"/>
        <v/>
      </c>
      <c r="U229" s="18" t="str">
        <f t="shared" si="74"/>
        <v/>
      </c>
      <c r="V229" s="18" t="str">
        <f t="shared" si="75"/>
        <v/>
      </c>
      <c r="W229" s="18" t="str">
        <f>IFERROR(CONCATENATE("PAGO N° ",B229," DEL CONTRATO CPS ",V229," ENTRE ",TEXT(VLOOKUP(A229,matriz,IF(generador!B229=1,16,IF(generador!B229=2,19,IF(generador!B229=3,22,IF(generador!B229=4,25,IF(generador!B229=5,28,IF(generador!B229=6,31,IF(generador!B229=7,34,IF(generador!B229=8,37,IF(generador!B229=9,40,IF(generador!B229=10,43,IF(generador!B229=11,46,IF(generador!B229=12,49,IF(generador!B229=13,52,IF(generador!B229=14,55,IF(generador!B229=15,58))))))))))))))),FALSE),"dd/mm/yyyy")," Y ",TEXT(VLOOKUP(A229,matriz,IF(generador!B229=1,17,IF(generador!B229=2,20,IF(generador!B229=3,23,IF(generador!B229=4,26,IF(generador!B229=5,29,IF(generador!B229=6,32,IF(generador!B229=7,35,IF(generador!B229=8,38,IF(generador!B229=9,41,IF(generador!B229=10,44,IF(generador!B229=11,47,IF(generador!B229=12,50,IF(generador!B229=13,53,IF(generador!B229=14,56,IF(generador!B229=15,59))))))))))))))),FALSE),"dd/mm/yyyy")),"")</f>
        <v/>
      </c>
    </row>
    <row r="230" spans="1:23" x14ac:dyDescent="0.3">
      <c r="A230" s="15"/>
      <c r="B230" s="14"/>
      <c r="C230" s="6"/>
      <c r="D230" s="26" t="str">
        <f t="shared" si="59"/>
        <v/>
      </c>
      <c r="E230" s="19" t="str">
        <f>IFERROR(IF(A230&lt;&gt;"",VLOOKUP(A230,matriz,IF(generador!B230=1,15,IF(generador!B230=2,18,IF(generador!B230=3,21,IF(generador!B230=4,24,IF(generador!B230=5,27,IF(generador!B230=6,30,IF(generador!B230=7,33,IF(generador!B230=8,36,IF(generador!B230=9,39,IF(generador!B230=10,42,IF(generador!B230=11,45,IF(generador!B230=12,48,IF(generador!B230=13,51,IF(generador!B230=14,54,IF(generador!B230=15,57))))))))))))))),FALSE),""),"")</f>
        <v/>
      </c>
      <c r="F230" s="20" t="str">
        <f t="shared" si="60"/>
        <v/>
      </c>
      <c r="G230" s="29" t="str">
        <f t="shared" si="61"/>
        <v/>
      </c>
      <c r="H230" s="21" t="str">
        <f t="shared" ca="1" si="64"/>
        <v/>
      </c>
      <c r="I230" s="18" t="str">
        <f t="shared" si="65"/>
        <v/>
      </c>
      <c r="J230" s="18" t="str">
        <f>""</f>
        <v/>
      </c>
      <c r="K230" s="18" t="str">
        <f t="shared" si="66"/>
        <v/>
      </c>
      <c r="L230" s="18" t="str">
        <f t="shared" si="67"/>
        <v/>
      </c>
      <c r="M230" s="18" t="str">
        <f t="shared" si="68"/>
        <v/>
      </c>
      <c r="N230" s="18" t="str">
        <f t="shared" si="69"/>
        <v/>
      </c>
      <c r="O230" s="18" t="str">
        <f t="shared" si="70"/>
        <v/>
      </c>
      <c r="P230" s="18" t="str">
        <f t="shared" si="71"/>
        <v/>
      </c>
      <c r="Q230" s="18" t="str">
        <f t="shared" si="72"/>
        <v/>
      </c>
      <c r="R230" s="122" t="str">
        <f t="shared" si="62"/>
        <v/>
      </c>
      <c r="S230" s="18" t="str">
        <f t="shared" si="73"/>
        <v/>
      </c>
      <c r="T230" s="26" t="str">
        <f t="shared" si="63"/>
        <v/>
      </c>
      <c r="U230" s="18" t="str">
        <f t="shared" si="74"/>
        <v/>
      </c>
      <c r="V230" s="18" t="str">
        <f t="shared" si="75"/>
        <v/>
      </c>
      <c r="W230" s="18" t="str">
        <f>IFERROR(CONCATENATE("PAGO N° ",B230," DEL CONTRATO CPS ",V230," ENTRE ",TEXT(VLOOKUP(A230,matriz,IF(generador!B230=1,16,IF(generador!B230=2,19,IF(generador!B230=3,22,IF(generador!B230=4,25,IF(generador!B230=5,28,IF(generador!B230=6,31,IF(generador!B230=7,34,IF(generador!B230=8,37,IF(generador!B230=9,40,IF(generador!B230=10,43,IF(generador!B230=11,46,IF(generador!B230=12,49,IF(generador!B230=13,52,IF(generador!B230=14,55,IF(generador!B230=15,58))))))))))))))),FALSE),"dd/mm/yyyy")," Y ",TEXT(VLOOKUP(A230,matriz,IF(generador!B230=1,17,IF(generador!B230=2,20,IF(generador!B230=3,23,IF(generador!B230=4,26,IF(generador!B230=5,29,IF(generador!B230=6,32,IF(generador!B230=7,35,IF(generador!B230=8,38,IF(generador!B230=9,41,IF(generador!B230=10,44,IF(generador!B230=11,47,IF(generador!B230=12,50,IF(generador!B230=13,53,IF(generador!B230=14,56,IF(generador!B230=15,59))))))))))))))),FALSE),"dd/mm/yyyy")),"")</f>
        <v/>
      </c>
    </row>
    <row r="231" spans="1:23" x14ac:dyDescent="0.3">
      <c r="A231" s="15"/>
      <c r="B231" s="14"/>
      <c r="C231" s="6"/>
      <c r="D231" s="26" t="str">
        <f t="shared" si="59"/>
        <v/>
      </c>
      <c r="E231" s="19" t="str">
        <f>IFERROR(IF(A231&lt;&gt;"",VLOOKUP(A231,matriz,IF(generador!B231=1,15,IF(generador!B231=2,18,IF(generador!B231=3,21,IF(generador!B231=4,24,IF(generador!B231=5,27,IF(generador!B231=6,30,IF(generador!B231=7,33,IF(generador!B231=8,36,IF(generador!B231=9,39,IF(generador!B231=10,42,IF(generador!B231=11,45,IF(generador!B231=12,48,IF(generador!B231=13,51,IF(generador!B231=14,54,IF(generador!B231=15,57))))))))))))))),FALSE),""),"")</f>
        <v/>
      </c>
      <c r="F231" s="20" t="str">
        <f t="shared" si="60"/>
        <v/>
      </c>
      <c r="G231" s="29" t="str">
        <f t="shared" si="61"/>
        <v/>
      </c>
      <c r="H231" s="21" t="str">
        <f t="shared" ca="1" si="64"/>
        <v/>
      </c>
      <c r="I231" s="18" t="str">
        <f t="shared" si="65"/>
        <v/>
      </c>
      <c r="J231" s="18" t="str">
        <f>""</f>
        <v/>
      </c>
      <c r="K231" s="18" t="str">
        <f t="shared" si="66"/>
        <v/>
      </c>
      <c r="L231" s="18" t="str">
        <f t="shared" si="67"/>
        <v/>
      </c>
      <c r="M231" s="18" t="str">
        <f t="shared" si="68"/>
        <v/>
      </c>
      <c r="N231" s="18" t="str">
        <f t="shared" si="69"/>
        <v/>
      </c>
      <c r="O231" s="18" t="str">
        <f t="shared" si="70"/>
        <v/>
      </c>
      <c r="P231" s="18" t="str">
        <f t="shared" si="71"/>
        <v/>
      </c>
      <c r="Q231" s="18" t="str">
        <f t="shared" si="72"/>
        <v/>
      </c>
      <c r="R231" s="122" t="str">
        <f t="shared" si="62"/>
        <v/>
      </c>
      <c r="S231" s="18" t="str">
        <f t="shared" si="73"/>
        <v/>
      </c>
      <c r="T231" s="26" t="str">
        <f t="shared" si="63"/>
        <v/>
      </c>
      <c r="U231" s="18" t="str">
        <f t="shared" si="74"/>
        <v/>
      </c>
      <c r="V231" s="18" t="str">
        <f t="shared" si="75"/>
        <v/>
      </c>
      <c r="W231" s="18" t="str">
        <f>IFERROR(CONCATENATE("PAGO N° ",B231," DEL CONTRATO CPS ",V231," ENTRE ",TEXT(VLOOKUP(A231,matriz,IF(generador!B231=1,16,IF(generador!B231=2,19,IF(generador!B231=3,22,IF(generador!B231=4,25,IF(generador!B231=5,28,IF(generador!B231=6,31,IF(generador!B231=7,34,IF(generador!B231=8,37,IF(generador!B231=9,40,IF(generador!B231=10,43,IF(generador!B231=11,46,IF(generador!B231=12,49,IF(generador!B231=13,52,IF(generador!B231=14,55,IF(generador!B231=15,58))))))))))))))),FALSE),"dd/mm/yyyy")," Y ",TEXT(VLOOKUP(A231,matriz,IF(generador!B231=1,17,IF(generador!B231=2,20,IF(generador!B231=3,23,IF(generador!B231=4,26,IF(generador!B231=5,29,IF(generador!B231=6,32,IF(generador!B231=7,35,IF(generador!B231=8,38,IF(generador!B231=9,41,IF(generador!B231=10,44,IF(generador!B231=11,47,IF(generador!B231=12,50,IF(generador!B231=13,53,IF(generador!B231=14,56,IF(generador!B231=15,59))))))))))))))),FALSE),"dd/mm/yyyy")),"")</f>
        <v/>
      </c>
    </row>
    <row r="232" spans="1:23" x14ac:dyDescent="0.3">
      <c r="A232" s="15"/>
      <c r="B232" s="14"/>
      <c r="C232" s="6"/>
      <c r="D232" s="26" t="str">
        <f t="shared" si="59"/>
        <v/>
      </c>
      <c r="E232" s="19" t="str">
        <f>IFERROR(IF(A232&lt;&gt;"",VLOOKUP(A232,matriz,IF(generador!B232=1,15,IF(generador!B232=2,18,IF(generador!B232=3,21,IF(generador!B232=4,24,IF(generador!B232=5,27,IF(generador!B232=6,30,IF(generador!B232=7,33,IF(generador!B232=8,36,IF(generador!B232=9,39,IF(generador!B232=10,42,IF(generador!B232=11,45,IF(generador!B232=12,48,IF(generador!B232=13,51,IF(generador!B232=14,54,IF(generador!B232=15,57))))))))))))))),FALSE),""),"")</f>
        <v/>
      </c>
      <c r="F232" s="20" t="str">
        <f t="shared" si="60"/>
        <v/>
      </c>
      <c r="G232" s="29" t="str">
        <f t="shared" si="61"/>
        <v/>
      </c>
      <c r="H232" s="21" t="str">
        <f t="shared" ca="1" si="64"/>
        <v/>
      </c>
      <c r="I232" s="18" t="str">
        <f t="shared" si="65"/>
        <v/>
      </c>
      <c r="J232" s="18" t="str">
        <f>""</f>
        <v/>
      </c>
      <c r="K232" s="18" t="str">
        <f t="shared" si="66"/>
        <v/>
      </c>
      <c r="L232" s="18" t="str">
        <f t="shared" si="67"/>
        <v/>
      </c>
      <c r="M232" s="18" t="str">
        <f t="shared" si="68"/>
        <v/>
      </c>
      <c r="N232" s="18" t="str">
        <f t="shared" si="69"/>
        <v/>
      </c>
      <c r="O232" s="18" t="str">
        <f t="shared" si="70"/>
        <v/>
      </c>
      <c r="P232" s="18" t="str">
        <f t="shared" si="71"/>
        <v/>
      </c>
      <c r="Q232" s="18" t="str">
        <f t="shared" si="72"/>
        <v/>
      </c>
      <c r="R232" s="122" t="str">
        <f t="shared" si="62"/>
        <v/>
      </c>
      <c r="S232" s="18" t="str">
        <f t="shared" si="73"/>
        <v/>
      </c>
      <c r="T232" s="26" t="str">
        <f t="shared" si="63"/>
        <v/>
      </c>
      <c r="U232" s="18" t="str">
        <f t="shared" si="74"/>
        <v/>
      </c>
      <c r="V232" s="18" t="str">
        <f t="shared" si="75"/>
        <v/>
      </c>
      <c r="W232" s="18" t="str">
        <f>IFERROR(CONCATENATE("PAGO N° ",B232," DEL CONTRATO CPS ",V232," ENTRE ",TEXT(VLOOKUP(A232,matriz,IF(generador!B232=1,16,IF(generador!B232=2,19,IF(generador!B232=3,22,IF(generador!B232=4,25,IF(generador!B232=5,28,IF(generador!B232=6,31,IF(generador!B232=7,34,IF(generador!B232=8,37,IF(generador!B232=9,40,IF(generador!B232=10,43,IF(generador!B232=11,46,IF(generador!B232=12,49,IF(generador!B232=13,52,IF(generador!B232=14,55,IF(generador!B232=15,58))))))))))))))),FALSE),"dd/mm/yyyy")," Y ",TEXT(VLOOKUP(A232,matriz,IF(generador!B232=1,17,IF(generador!B232=2,20,IF(generador!B232=3,23,IF(generador!B232=4,26,IF(generador!B232=5,29,IF(generador!B232=6,32,IF(generador!B232=7,35,IF(generador!B232=8,38,IF(generador!B232=9,41,IF(generador!B232=10,44,IF(generador!B232=11,47,IF(generador!B232=12,50,IF(generador!B232=13,53,IF(generador!B232=14,56,IF(generador!B232=15,59))))))))))))))),FALSE),"dd/mm/yyyy")),"")</f>
        <v/>
      </c>
    </row>
    <row r="233" spans="1:23" x14ac:dyDescent="0.3">
      <c r="A233" s="15"/>
      <c r="B233" s="14"/>
      <c r="C233" s="6"/>
      <c r="D233" s="26" t="str">
        <f t="shared" si="59"/>
        <v/>
      </c>
      <c r="E233" s="19" t="str">
        <f>IFERROR(IF(A233&lt;&gt;"",VLOOKUP(A233,matriz,IF(generador!B233=1,15,IF(generador!B233=2,18,IF(generador!B233=3,21,IF(generador!B233=4,24,IF(generador!B233=5,27,IF(generador!B233=6,30,IF(generador!B233=7,33,IF(generador!B233=8,36,IF(generador!B233=9,39,IF(generador!B233=10,42,IF(generador!B233=11,45,IF(generador!B233=12,48,IF(generador!B233=13,51,IF(generador!B233=14,54,IF(generador!B233=15,57))))))))))))))),FALSE),""),"")</f>
        <v/>
      </c>
      <c r="F233" s="20" t="str">
        <f t="shared" si="60"/>
        <v/>
      </c>
      <c r="G233" s="29" t="str">
        <f t="shared" si="61"/>
        <v/>
      </c>
      <c r="H233" s="21" t="str">
        <f t="shared" ca="1" si="64"/>
        <v/>
      </c>
      <c r="I233" s="18" t="str">
        <f t="shared" si="65"/>
        <v/>
      </c>
      <c r="J233" s="18" t="str">
        <f>""</f>
        <v/>
      </c>
      <c r="K233" s="18" t="str">
        <f t="shared" si="66"/>
        <v/>
      </c>
      <c r="L233" s="18" t="str">
        <f t="shared" si="67"/>
        <v/>
      </c>
      <c r="M233" s="18" t="str">
        <f t="shared" si="68"/>
        <v/>
      </c>
      <c r="N233" s="18" t="str">
        <f t="shared" si="69"/>
        <v/>
      </c>
      <c r="O233" s="18" t="str">
        <f t="shared" si="70"/>
        <v/>
      </c>
      <c r="P233" s="18" t="str">
        <f t="shared" si="71"/>
        <v/>
      </c>
      <c r="Q233" s="18" t="str">
        <f t="shared" si="72"/>
        <v/>
      </c>
      <c r="R233" s="122" t="str">
        <f t="shared" si="62"/>
        <v/>
      </c>
      <c r="S233" s="18" t="str">
        <f t="shared" si="73"/>
        <v/>
      </c>
      <c r="T233" s="26" t="str">
        <f t="shared" si="63"/>
        <v/>
      </c>
      <c r="U233" s="18" t="str">
        <f t="shared" si="74"/>
        <v/>
      </c>
      <c r="V233" s="18" t="str">
        <f t="shared" si="75"/>
        <v/>
      </c>
      <c r="W233" s="18" t="str">
        <f>IFERROR(CONCATENATE("PAGO N° ",B233," DEL CONTRATO CPS ",V233," ENTRE ",TEXT(VLOOKUP(A233,matriz,IF(generador!B233=1,16,IF(generador!B233=2,19,IF(generador!B233=3,22,IF(generador!B233=4,25,IF(generador!B233=5,28,IF(generador!B233=6,31,IF(generador!B233=7,34,IF(generador!B233=8,37,IF(generador!B233=9,40,IF(generador!B233=10,43,IF(generador!B233=11,46,IF(generador!B233=12,49,IF(generador!B233=13,52,IF(generador!B233=14,55,IF(generador!B233=15,58))))))))))))))),FALSE),"dd/mm/yyyy")," Y ",TEXT(VLOOKUP(A233,matriz,IF(generador!B233=1,17,IF(generador!B233=2,20,IF(generador!B233=3,23,IF(generador!B233=4,26,IF(generador!B233=5,29,IF(generador!B233=6,32,IF(generador!B233=7,35,IF(generador!B233=8,38,IF(generador!B233=9,41,IF(generador!B233=10,44,IF(generador!B233=11,47,IF(generador!B233=12,50,IF(generador!B233=13,53,IF(generador!B233=14,56,IF(generador!B233=15,59))))))))))))))),FALSE),"dd/mm/yyyy")),"")</f>
        <v/>
      </c>
    </row>
    <row r="234" spans="1:23" x14ac:dyDescent="0.3">
      <c r="A234" s="15"/>
      <c r="B234" s="14"/>
      <c r="C234" s="6"/>
      <c r="D234" s="26" t="str">
        <f t="shared" si="59"/>
        <v/>
      </c>
      <c r="E234" s="19" t="str">
        <f>IFERROR(IF(A234&lt;&gt;"",VLOOKUP(A234,matriz,IF(generador!B234=1,15,IF(generador!B234=2,18,IF(generador!B234=3,21,IF(generador!B234=4,24,IF(generador!B234=5,27,IF(generador!B234=6,30,IF(generador!B234=7,33,IF(generador!B234=8,36,IF(generador!B234=9,39,IF(generador!B234=10,42,IF(generador!B234=11,45,IF(generador!B234=12,48,IF(generador!B234=13,51,IF(generador!B234=14,54,IF(generador!B234=15,57))))))))))))))),FALSE),""),"")</f>
        <v/>
      </c>
      <c r="F234" s="20" t="str">
        <f t="shared" si="60"/>
        <v/>
      </c>
      <c r="G234" s="29" t="str">
        <f t="shared" si="61"/>
        <v/>
      </c>
      <c r="H234" s="21" t="str">
        <f t="shared" ca="1" si="64"/>
        <v/>
      </c>
      <c r="I234" s="18" t="str">
        <f t="shared" si="65"/>
        <v/>
      </c>
      <c r="J234" s="18" t="str">
        <f>""</f>
        <v/>
      </c>
      <c r="K234" s="18" t="str">
        <f t="shared" si="66"/>
        <v/>
      </c>
      <c r="L234" s="18" t="str">
        <f t="shared" si="67"/>
        <v/>
      </c>
      <c r="M234" s="18" t="str">
        <f t="shared" si="68"/>
        <v/>
      </c>
      <c r="N234" s="18" t="str">
        <f t="shared" si="69"/>
        <v/>
      </c>
      <c r="O234" s="18" t="str">
        <f t="shared" si="70"/>
        <v/>
      </c>
      <c r="P234" s="18" t="str">
        <f t="shared" si="71"/>
        <v/>
      </c>
      <c r="Q234" s="18" t="str">
        <f t="shared" si="72"/>
        <v/>
      </c>
      <c r="R234" s="122" t="str">
        <f t="shared" si="62"/>
        <v/>
      </c>
      <c r="S234" s="18" t="str">
        <f t="shared" si="73"/>
        <v/>
      </c>
      <c r="T234" s="26" t="str">
        <f t="shared" si="63"/>
        <v/>
      </c>
      <c r="U234" s="18" t="str">
        <f t="shared" si="74"/>
        <v/>
      </c>
      <c r="V234" s="18" t="str">
        <f t="shared" si="75"/>
        <v/>
      </c>
      <c r="W234" s="18" t="str">
        <f>IFERROR(CONCATENATE("PAGO N° ",B234," DEL CONTRATO CPS ",V234," ENTRE ",TEXT(VLOOKUP(A234,matriz,IF(generador!B234=1,16,IF(generador!B234=2,19,IF(generador!B234=3,22,IF(generador!B234=4,25,IF(generador!B234=5,28,IF(generador!B234=6,31,IF(generador!B234=7,34,IF(generador!B234=8,37,IF(generador!B234=9,40,IF(generador!B234=10,43,IF(generador!B234=11,46,IF(generador!B234=12,49,IF(generador!B234=13,52,IF(generador!B234=14,55,IF(generador!B234=15,58))))))))))))))),FALSE),"dd/mm/yyyy")," Y ",TEXT(VLOOKUP(A234,matriz,IF(generador!B234=1,17,IF(generador!B234=2,20,IF(generador!B234=3,23,IF(generador!B234=4,26,IF(generador!B234=5,29,IF(generador!B234=6,32,IF(generador!B234=7,35,IF(generador!B234=8,38,IF(generador!B234=9,41,IF(generador!B234=10,44,IF(generador!B234=11,47,IF(generador!B234=12,50,IF(generador!B234=13,53,IF(generador!B234=14,56,IF(generador!B234=15,59))))))))))))))),FALSE),"dd/mm/yyyy")),"")</f>
        <v/>
      </c>
    </row>
    <row r="235" spans="1:23" x14ac:dyDescent="0.3">
      <c r="A235" s="15"/>
      <c r="B235" s="14"/>
      <c r="C235" s="6"/>
      <c r="D235" s="26" t="str">
        <f t="shared" si="59"/>
        <v/>
      </c>
      <c r="E235" s="19" t="str">
        <f>IFERROR(IF(A235&lt;&gt;"",VLOOKUP(A235,matriz,IF(generador!B235=1,15,IF(generador!B235=2,18,IF(generador!B235=3,21,IF(generador!B235=4,24,IF(generador!B235=5,27,IF(generador!B235=6,30,IF(generador!B235=7,33,IF(generador!B235=8,36,IF(generador!B235=9,39,IF(generador!B235=10,42,IF(generador!B235=11,45,IF(generador!B235=12,48,IF(generador!B235=13,51,IF(generador!B235=14,54,IF(generador!B235=15,57))))))))))))))),FALSE),""),"")</f>
        <v/>
      </c>
      <c r="F235" s="20" t="str">
        <f t="shared" si="60"/>
        <v/>
      </c>
      <c r="G235" s="29" t="str">
        <f t="shared" si="61"/>
        <v/>
      </c>
      <c r="H235" s="21" t="str">
        <f t="shared" ca="1" si="64"/>
        <v/>
      </c>
      <c r="I235" s="18" t="str">
        <f t="shared" si="65"/>
        <v/>
      </c>
      <c r="J235" s="18" t="str">
        <f>""</f>
        <v/>
      </c>
      <c r="K235" s="18" t="str">
        <f t="shared" si="66"/>
        <v/>
      </c>
      <c r="L235" s="18" t="str">
        <f t="shared" si="67"/>
        <v/>
      </c>
      <c r="M235" s="18" t="str">
        <f t="shared" si="68"/>
        <v/>
      </c>
      <c r="N235" s="18" t="str">
        <f t="shared" si="69"/>
        <v/>
      </c>
      <c r="O235" s="18" t="str">
        <f t="shared" si="70"/>
        <v/>
      </c>
      <c r="P235" s="18" t="str">
        <f t="shared" si="71"/>
        <v/>
      </c>
      <c r="Q235" s="18" t="str">
        <f t="shared" si="72"/>
        <v/>
      </c>
      <c r="R235" s="122" t="str">
        <f t="shared" si="62"/>
        <v/>
      </c>
      <c r="S235" s="18" t="str">
        <f t="shared" si="73"/>
        <v/>
      </c>
      <c r="T235" s="26" t="str">
        <f t="shared" si="63"/>
        <v/>
      </c>
      <c r="U235" s="18" t="str">
        <f t="shared" si="74"/>
        <v/>
      </c>
      <c r="V235" s="18" t="str">
        <f t="shared" si="75"/>
        <v/>
      </c>
      <c r="W235" s="18" t="str">
        <f>IFERROR(CONCATENATE("PAGO N° ",B235," DEL CONTRATO CPS ",V235," ENTRE ",TEXT(VLOOKUP(A235,matriz,IF(generador!B235=1,16,IF(generador!B235=2,19,IF(generador!B235=3,22,IF(generador!B235=4,25,IF(generador!B235=5,28,IF(generador!B235=6,31,IF(generador!B235=7,34,IF(generador!B235=8,37,IF(generador!B235=9,40,IF(generador!B235=10,43,IF(generador!B235=11,46,IF(generador!B235=12,49,IF(generador!B235=13,52,IF(generador!B235=14,55,IF(generador!B235=15,58))))))))))))))),FALSE),"dd/mm/yyyy")," Y ",TEXT(VLOOKUP(A235,matriz,IF(generador!B235=1,17,IF(generador!B235=2,20,IF(generador!B235=3,23,IF(generador!B235=4,26,IF(generador!B235=5,29,IF(generador!B235=6,32,IF(generador!B235=7,35,IF(generador!B235=8,38,IF(generador!B235=9,41,IF(generador!B235=10,44,IF(generador!B235=11,47,IF(generador!B235=12,50,IF(generador!B235=13,53,IF(generador!B235=14,56,IF(generador!B235=15,59))))))))))))))),FALSE),"dd/mm/yyyy")),"")</f>
        <v/>
      </c>
    </row>
    <row r="236" spans="1:23" x14ac:dyDescent="0.3">
      <c r="A236" s="15"/>
      <c r="B236" s="14"/>
      <c r="C236" s="6"/>
      <c r="D236" s="26" t="str">
        <f t="shared" si="59"/>
        <v/>
      </c>
      <c r="E236" s="19" t="str">
        <f>IFERROR(IF(A236&lt;&gt;"",VLOOKUP(A236,matriz,IF(generador!B236=1,15,IF(generador!B236=2,18,IF(generador!B236=3,21,IF(generador!B236=4,24,IF(generador!B236=5,27,IF(generador!B236=6,30,IF(generador!B236=7,33,IF(generador!B236=8,36,IF(generador!B236=9,39,IF(generador!B236=10,42,IF(generador!B236=11,45,IF(generador!B236=12,48,IF(generador!B236=13,51,IF(generador!B236=14,54,IF(generador!B236=15,57))))))))))))))),FALSE),""),"")</f>
        <v/>
      </c>
      <c r="F236" s="20" t="str">
        <f t="shared" si="60"/>
        <v/>
      </c>
      <c r="G236" s="29" t="str">
        <f t="shared" si="61"/>
        <v/>
      </c>
      <c r="H236" s="21" t="str">
        <f t="shared" ca="1" si="64"/>
        <v/>
      </c>
      <c r="I236" s="18" t="str">
        <f t="shared" si="65"/>
        <v/>
      </c>
      <c r="J236" s="18" t="str">
        <f>""</f>
        <v/>
      </c>
      <c r="K236" s="18" t="str">
        <f t="shared" si="66"/>
        <v/>
      </c>
      <c r="L236" s="18" t="str">
        <f t="shared" si="67"/>
        <v/>
      </c>
      <c r="M236" s="18" t="str">
        <f t="shared" si="68"/>
        <v/>
      </c>
      <c r="N236" s="18" t="str">
        <f t="shared" si="69"/>
        <v/>
      </c>
      <c r="O236" s="18" t="str">
        <f t="shared" si="70"/>
        <v/>
      </c>
      <c r="P236" s="18" t="str">
        <f t="shared" si="71"/>
        <v/>
      </c>
      <c r="Q236" s="18" t="str">
        <f t="shared" si="72"/>
        <v/>
      </c>
      <c r="R236" s="122" t="str">
        <f t="shared" si="62"/>
        <v/>
      </c>
      <c r="S236" s="18" t="str">
        <f t="shared" si="73"/>
        <v/>
      </c>
      <c r="T236" s="26" t="str">
        <f t="shared" si="63"/>
        <v/>
      </c>
      <c r="U236" s="18" t="str">
        <f t="shared" si="74"/>
        <v/>
      </c>
      <c r="V236" s="18" t="str">
        <f t="shared" si="75"/>
        <v/>
      </c>
      <c r="W236" s="18" t="str">
        <f>IFERROR(CONCATENATE("PAGO N° ",B236," DEL CONTRATO CPS ",V236," ENTRE ",TEXT(VLOOKUP(A236,matriz,IF(generador!B236=1,16,IF(generador!B236=2,19,IF(generador!B236=3,22,IF(generador!B236=4,25,IF(generador!B236=5,28,IF(generador!B236=6,31,IF(generador!B236=7,34,IF(generador!B236=8,37,IF(generador!B236=9,40,IF(generador!B236=10,43,IF(generador!B236=11,46,IF(generador!B236=12,49,IF(generador!B236=13,52,IF(generador!B236=14,55,IF(generador!B236=15,58))))))))))))))),FALSE),"dd/mm/yyyy")," Y ",TEXT(VLOOKUP(A236,matriz,IF(generador!B236=1,17,IF(generador!B236=2,20,IF(generador!B236=3,23,IF(generador!B236=4,26,IF(generador!B236=5,29,IF(generador!B236=6,32,IF(generador!B236=7,35,IF(generador!B236=8,38,IF(generador!B236=9,41,IF(generador!B236=10,44,IF(generador!B236=11,47,IF(generador!B236=12,50,IF(generador!B236=13,53,IF(generador!B236=14,56,IF(generador!B236=15,59))))))))))))))),FALSE),"dd/mm/yyyy")),"")</f>
        <v/>
      </c>
    </row>
    <row r="237" spans="1:23" x14ac:dyDescent="0.3">
      <c r="A237" s="15"/>
      <c r="B237" s="14"/>
      <c r="C237" s="6"/>
      <c r="D237" s="26" t="str">
        <f t="shared" si="59"/>
        <v/>
      </c>
      <c r="E237" s="19" t="str">
        <f>IFERROR(IF(A237&lt;&gt;"",VLOOKUP(A237,matriz,IF(generador!B237=1,15,IF(generador!B237=2,18,IF(generador!B237=3,21,IF(generador!B237=4,24,IF(generador!B237=5,27,IF(generador!B237=6,30,IF(generador!B237=7,33,IF(generador!B237=8,36,IF(generador!B237=9,39,IF(generador!B237=10,42,IF(generador!B237=11,45,IF(generador!B237=12,48,IF(generador!B237=13,51,IF(generador!B237=14,54,IF(generador!B237=15,57))))))))))))))),FALSE),""),"")</f>
        <v/>
      </c>
      <c r="F237" s="20" t="str">
        <f t="shared" si="60"/>
        <v/>
      </c>
      <c r="G237" s="29" t="str">
        <f t="shared" si="61"/>
        <v/>
      </c>
      <c r="H237" s="21" t="str">
        <f t="shared" ca="1" si="64"/>
        <v/>
      </c>
      <c r="I237" s="18" t="str">
        <f t="shared" si="65"/>
        <v/>
      </c>
      <c r="J237" s="18" t="str">
        <f>""</f>
        <v/>
      </c>
      <c r="K237" s="18" t="str">
        <f t="shared" si="66"/>
        <v/>
      </c>
      <c r="L237" s="18" t="str">
        <f t="shared" si="67"/>
        <v/>
      </c>
      <c r="M237" s="18" t="str">
        <f t="shared" si="68"/>
        <v/>
      </c>
      <c r="N237" s="18" t="str">
        <f t="shared" si="69"/>
        <v/>
      </c>
      <c r="O237" s="18" t="str">
        <f t="shared" si="70"/>
        <v/>
      </c>
      <c r="P237" s="18" t="str">
        <f t="shared" si="71"/>
        <v/>
      </c>
      <c r="Q237" s="18" t="str">
        <f t="shared" si="72"/>
        <v/>
      </c>
      <c r="R237" s="122" t="str">
        <f t="shared" si="62"/>
        <v/>
      </c>
      <c r="S237" s="18" t="str">
        <f t="shared" si="73"/>
        <v/>
      </c>
      <c r="T237" s="26" t="str">
        <f t="shared" si="63"/>
        <v/>
      </c>
      <c r="U237" s="18" t="str">
        <f t="shared" si="74"/>
        <v/>
      </c>
      <c r="V237" s="18" t="str">
        <f t="shared" si="75"/>
        <v/>
      </c>
      <c r="W237" s="18" t="str">
        <f>IFERROR(CONCATENATE("PAGO N° ",B237," DEL CONTRATO CPS ",V237," ENTRE ",TEXT(VLOOKUP(A237,matriz,IF(generador!B237=1,16,IF(generador!B237=2,19,IF(generador!B237=3,22,IF(generador!B237=4,25,IF(generador!B237=5,28,IF(generador!B237=6,31,IF(generador!B237=7,34,IF(generador!B237=8,37,IF(generador!B237=9,40,IF(generador!B237=10,43,IF(generador!B237=11,46,IF(generador!B237=12,49,IF(generador!B237=13,52,IF(generador!B237=14,55,IF(generador!B237=15,58))))))))))))))),FALSE),"dd/mm/yyyy")," Y ",TEXT(VLOOKUP(A237,matriz,IF(generador!B237=1,17,IF(generador!B237=2,20,IF(generador!B237=3,23,IF(generador!B237=4,26,IF(generador!B237=5,29,IF(generador!B237=6,32,IF(generador!B237=7,35,IF(generador!B237=8,38,IF(generador!B237=9,41,IF(generador!B237=10,44,IF(generador!B237=11,47,IF(generador!B237=12,50,IF(generador!B237=13,53,IF(generador!B237=14,56,IF(generador!B237=15,59))))))))))))))),FALSE),"dd/mm/yyyy")),"")</f>
        <v/>
      </c>
    </row>
    <row r="238" spans="1:23" x14ac:dyDescent="0.3">
      <c r="A238" s="15"/>
      <c r="B238" s="14"/>
      <c r="C238" s="6"/>
      <c r="D238" s="26" t="str">
        <f t="shared" si="59"/>
        <v/>
      </c>
      <c r="E238" s="19" t="str">
        <f>IFERROR(IF(A238&lt;&gt;"",VLOOKUP(A238,matriz,IF(generador!B238=1,15,IF(generador!B238=2,18,IF(generador!B238=3,21,IF(generador!B238=4,24,IF(generador!B238=5,27,IF(generador!B238=6,30,IF(generador!B238=7,33,IF(generador!B238=8,36,IF(generador!B238=9,39,IF(generador!B238=10,42,IF(generador!B238=11,45,IF(generador!B238=12,48,IF(generador!B238=13,51,IF(generador!B238=14,54,IF(generador!B238=15,57))))))))))))))),FALSE),""),"")</f>
        <v/>
      </c>
      <c r="F238" s="20" t="str">
        <f t="shared" si="60"/>
        <v/>
      </c>
      <c r="G238" s="29" t="str">
        <f t="shared" si="61"/>
        <v/>
      </c>
      <c r="H238" s="21" t="str">
        <f t="shared" ca="1" si="64"/>
        <v/>
      </c>
      <c r="I238" s="18" t="str">
        <f t="shared" si="65"/>
        <v/>
      </c>
      <c r="J238" s="18" t="str">
        <f>""</f>
        <v/>
      </c>
      <c r="K238" s="18" t="str">
        <f t="shared" si="66"/>
        <v/>
      </c>
      <c r="L238" s="18" t="str">
        <f t="shared" si="67"/>
        <v/>
      </c>
      <c r="M238" s="18" t="str">
        <f t="shared" si="68"/>
        <v/>
      </c>
      <c r="N238" s="18" t="str">
        <f t="shared" si="69"/>
        <v/>
      </c>
      <c r="O238" s="18" t="str">
        <f t="shared" si="70"/>
        <v/>
      </c>
      <c r="P238" s="18" t="str">
        <f t="shared" si="71"/>
        <v/>
      </c>
      <c r="Q238" s="18" t="str">
        <f t="shared" si="72"/>
        <v/>
      </c>
      <c r="R238" s="122" t="str">
        <f t="shared" si="62"/>
        <v/>
      </c>
      <c r="S238" s="18" t="str">
        <f t="shared" si="73"/>
        <v/>
      </c>
      <c r="T238" s="26" t="str">
        <f t="shared" si="63"/>
        <v/>
      </c>
      <c r="U238" s="18" t="str">
        <f t="shared" si="74"/>
        <v/>
      </c>
      <c r="V238" s="18" t="str">
        <f t="shared" si="75"/>
        <v/>
      </c>
      <c r="W238" s="18" t="str">
        <f>IFERROR(CONCATENATE("PAGO N° ",B238," DEL CONTRATO CPS ",V238," ENTRE ",TEXT(VLOOKUP(A238,matriz,IF(generador!B238=1,16,IF(generador!B238=2,19,IF(generador!B238=3,22,IF(generador!B238=4,25,IF(generador!B238=5,28,IF(generador!B238=6,31,IF(generador!B238=7,34,IF(generador!B238=8,37,IF(generador!B238=9,40,IF(generador!B238=10,43,IF(generador!B238=11,46,IF(generador!B238=12,49,IF(generador!B238=13,52,IF(generador!B238=14,55,IF(generador!B238=15,58))))))))))))))),FALSE),"dd/mm/yyyy")," Y ",TEXT(VLOOKUP(A238,matriz,IF(generador!B238=1,17,IF(generador!B238=2,20,IF(generador!B238=3,23,IF(generador!B238=4,26,IF(generador!B238=5,29,IF(generador!B238=6,32,IF(generador!B238=7,35,IF(generador!B238=8,38,IF(generador!B238=9,41,IF(generador!B238=10,44,IF(generador!B238=11,47,IF(generador!B238=12,50,IF(generador!B238=13,53,IF(generador!B238=14,56,IF(generador!B238=15,59))))))))))))))),FALSE),"dd/mm/yyyy")),"")</f>
        <v/>
      </c>
    </row>
    <row r="239" spans="1:23" x14ac:dyDescent="0.3">
      <c r="A239" s="15"/>
      <c r="B239" s="14"/>
      <c r="C239" s="6"/>
      <c r="D239" s="26" t="str">
        <f t="shared" si="59"/>
        <v/>
      </c>
      <c r="E239" s="19" t="str">
        <f>IFERROR(IF(A239&lt;&gt;"",VLOOKUP(A239,matriz,IF(generador!B239=1,15,IF(generador!B239=2,18,IF(generador!B239=3,21,IF(generador!B239=4,24,IF(generador!B239=5,27,IF(generador!B239=6,30,IF(generador!B239=7,33,IF(generador!B239=8,36,IF(generador!B239=9,39,IF(generador!B239=10,42,IF(generador!B239=11,45,IF(generador!B239=12,48,IF(generador!B239=13,51,IF(generador!B239=14,54,IF(generador!B239=15,57))))))))))))))),FALSE),""),"")</f>
        <v/>
      </c>
      <c r="F239" s="20" t="str">
        <f t="shared" si="60"/>
        <v/>
      </c>
      <c r="G239" s="29" t="str">
        <f t="shared" si="61"/>
        <v/>
      </c>
      <c r="H239" s="21" t="str">
        <f t="shared" ca="1" si="64"/>
        <v/>
      </c>
      <c r="I239" s="18" t="str">
        <f t="shared" si="65"/>
        <v/>
      </c>
      <c r="J239" s="18" t="str">
        <f>""</f>
        <v/>
      </c>
      <c r="K239" s="18" t="str">
        <f t="shared" si="66"/>
        <v/>
      </c>
      <c r="L239" s="18" t="str">
        <f t="shared" si="67"/>
        <v/>
      </c>
      <c r="M239" s="18" t="str">
        <f t="shared" si="68"/>
        <v/>
      </c>
      <c r="N239" s="18" t="str">
        <f t="shared" si="69"/>
        <v/>
      </c>
      <c r="O239" s="18" t="str">
        <f t="shared" si="70"/>
        <v/>
      </c>
      <c r="P239" s="18" t="str">
        <f t="shared" si="71"/>
        <v/>
      </c>
      <c r="Q239" s="18" t="str">
        <f t="shared" si="72"/>
        <v/>
      </c>
      <c r="R239" s="122" t="str">
        <f t="shared" si="62"/>
        <v/>
      </c>
      <c r="S239" s="18" t="str">
        <f t="shared" si="73"/>
        <v/>
      </c>
      <c r="T239" s="26" t="str">
        <f t="shared" si="63"/>
        <v/>
      </c>
      <c r="U239" s="18" t="str">
        <f t="shared" si="74"/>
        <v/>
      </c>
      <c r="V239" s="18" t="str">
        <f t="shared" si="75"/>
        <v/>
      </c>
      <c r="W239" s="18" t="str">
        <f>IFERROR(CONCATENATE("PAGO N° ",B239," DEL CONTRATO CPS ",V239," ENTRE ",TEXT(VLOOKUP(A239,matriz,IF(generador!B239=1,16,IF(generador!B239=2,19,IF(generador!B239=3,22,IF(generador!B239=4,25,IF(generador!B239=5,28,IF(generador!B239=6,31,IF(generador!B239=7,34,IF(generador!B239=8,37,IF(generador!B239=9,40,IF(generador!B239=10,43,IF(generador!B239=11,46,IF(generador!B239=12,49,IF(generador!B239=13,52,IF(generador!B239=14,55,IF(generador!B239=15,58))))))))))))))),FALSE),"dd/mm/yyyy")," Y ",TEXT(VLOOKUP(A239,matriz,IF(generador!B239=1,17,IF(generador!B239=2,20,IF(generador!B239=3,23,IF(generador!B239=4,26,IF(generador!B239=5,29,IF(generador!B239=6,32,IF(generador!B239=7,35,IF(generador!B239=8,38,IF(generador!B239=9,41,IF(generador!B239=10,44,IF(generador!B239=11,47,IF(generador!B239=12,50,IF(generador!B239=13,53,IF(generador!B239=14,56,IF(generador!B239=15,59))))))))))))))),FALSE),"dd/mm/yyyy")),"")</f>
        <v/>
      </c>
    </row>
    <row r="240" spans="1:23" x14ac:dyDescent="0.3">
      <c r="A240" s="15"/>
      <c r="B240" s="14"/>
      <c r="C240" s="6"/>
      <c r="D240" s="26" t="str">
        <f t="shared" si="59"/>
        <v/>
      </c>
      <c r="E240" s="19" t="str">
        <f>IFERROR(IF(A240&lt;&gt;"",VLOOKUP(A240,matriz,IF(generador!B240=1,15,IF(generador!B240=2,18,IF(generador!B240=3,21,IF(generador!B240=4,24,IF(generador!B240=5,27,IF(generador!B240=6,30,IF(generador!B240=7,33,IF(generador!B240=8,36,IF(generador!B240=9,39,IF(generador!B240=10,42,IF(generador!B240=11,45,IF(generador!B240=12,48,IF(generador!B240=13,51,IF(generador!B240=14,54,IF(generador!B240=15,57))))))))))))))),FALSE),""),"")</f>
        <v/>
      </c>
      <c r="F240" s="20" t="str">
        <f t="shared" si="60"/>
        <v/>
      </c>
      <c r="G240" s="29" t="str">
        <f t="shared" si="61"/>
        <v/>
      </c>
      <c r="H240" s="21" t="str">
        <f t="shared" ca="1" si="64"/>
        <v/>
      </c>
      <c r="I240" s="18" t="str">
        <f t="shared" si="65"/>
        <v/>
      </c>
      <c r="J240" s="18" t="str">
        <f>""</f>
        <v/>
      </c>
      <c r="K240" s="18" t="str">
        <f t="shared" si="66"/>
        <v/>
      </c>
      <c r="L240" s="18" t="str">
        <f t="shared" si="67"/>
        <v/>
      </c>
      <c r="M240" s="18" t="str">
        <f t="shared" si="68"/>
        <v/>
      </c>
      <c r="N240" s="18" t="str">
        <f t="shared" si="69"/>
        <v/>
      </c>
      <c r="O240" s="18" t="str">
        <f t="shared" si="70"/>
        <v/>
      </c>
      <c r="P240" s="18" t="str">
        <f t="shared" si="71"/>
        <v/>
      </c>
      <c r="Q240" s="18" t="str">
        <f t="shared" si="72"/>
        <v/>
      </c>
      <c r="R240" s="122" t="str">
        <f t="shared" si="62"/>
        <v/>
      </c>
      <c r="S240" s="18" t="str">
        <f t="shared" si="73"/>
        <v/>
      </c>
      <c r="T240" s="26" t="str">
        <f t="shared" si="63"/>
        <v/>
      </c>
      <c r="U240" s="18" t="str">
        <f t="shared" si="74"/>
        <v/>
      </c>
      <c r="V240" s="18" t="str">
        <f t="shared" si="75"/>
        <v/>
      </c>
      <c r="W240" s="18" t="str">
        <f>IFERROR(CONCATENATE("PAGO N° ",B240," DEL CONTRATO CPS ",V240," ENTRE ",TEXT(VLOOKUP(A240,matriz,IF(generador!B240=1,16,IF(generador!B240=2,19,IF(generador!B240=3,22,IF(generador!B240=4,25,IF(generador!B240=5,28,IF(generador!B240=6,31,IF(generador!B240=7,34,IF(generador!B240=8,37,IF(generador!B240=9,40,IF(generador!B240=10,43,IF(generador!B240=11,46,IF(generador!B240=12,49,IF(generador!B240=13,52,IF(generador!B240=14,55,IF(generador!B240=15,58))))))))))))))),FALSE),"dd/mm/yyyy")," Y ",TEXT(VLOOKUP(A240,matriz,IF(generador!B240=1,17,IF(generador!B240=2,20,IF(generador!B240=3,23,IF(generador!B240=4,26,IF(generador!B240=5,29,IF(generador!B240=6,32,IF(generador!B240=7,35,IF(generador!B240=8,38,IF(generador!B240=9,41,IF(generador!B240=10,44,IF(generador!B240=11,47,IF(generador!B240=12,50,IF(generador!B240=13,53,IF(generador!B240=14,56,IF(generador!B240=15,59))))))))))))))),FALSE),"dd/mm/yyyy")),"")</f>
        <v/>
      </c>
    </row>
    <row r="241" spans="1:24" x14ac:dyDescent="0.3">
      <c r="A241" s="15"/>
      <c r="B241" s="14"/>
      <c r="C241" s="6"/>
      <c r="D241" s="26" t="str">
        <f t="shared" si="59"/>
        <v/>
      </c>
      <c r="E241" s="19" t="str">
        <f>IFERROR(IF(A241&lt;&gt;"",VLOOKUP(A241,matriz,IF(generador!B241=1,15,IF(generador!B241=2,18,IF(generador!B241=3,21,IF(generador!B241=4,24,IF(generador!B241=5,27,IF(generador!B241=6,30,IF(generador!B241=7,33,IF(generador!B241=8,36,IF(generador!B241=9,39,IF(generador!B241=10,42,IF(generador!B241=11,45,IF(generador!B241=12,48,IF(generador!B241=13,51,IF(generador!B241=14,54,IF(generador!B241=15,57))))))))))))))),FALSE),""),"")</f>
        <v/>
      </c>
      <c r="F241" s="20" t="str">
        <f t="shared" si="60"/>
        <v/>
      </c>
      <c r="G241" s="29" t="str">
        <f t="shared" si="61"/>
        <v/>
      </c>
      <c r="H241" s="21" t="str">
        <f t="shared" ca="1" si="64"/>
        <v/>
      </c>
      <c r="I241" s="18" t="str">
        <f t="shared" si="65"/>
        <v/>
      </c>
      <c r="J241" s="18" t="str">
        <f>""</f>
        <v/>
      </c>
      <c r="K241" s="18" t="str">
        <f t="shared" si="66"/>
        <v/>
      </c>
      <c r="L241" s="18" t="str">
        <f t="shared" si="67"/>
        <v/>
      </c>
      <c r="M241" s="18" t="str">
        <f t="shared" si="68"/>
        <v/>
      </c>
      <c r="N241" s="18" t="str">
        <f t="shared" si="69"/>
        <v/>
      </c>
      <c r="O241" s="18" t="str">
        <f t="shared" si="70"/>
        <v/>
      </c>
      <c r="P241" s="18" t="str">
        <f t="shared" si="71"/>
        <v/>
      </c>
      <c r="Q241" s="18" t="str">
        <f t="shared" si="72"/>
        <v/>
      </c>
      <c r="R241" s="122" t="str">
        <f t="shared" si="62"/>
        <v/>
      </c>
      <c r="S241" s="18" t="str">
        <f t="shared" si="73"/>
        <v/>
      </c>
      <c r="T241" s="26" t="str">
        <f t="shared" si="63"/>
        <v/>
      </c>
      <c r="U241" s="18" t="str">
        <f t="shared" si="74"/>
        <v/>
      </c>
      <c r="V241" s="18" t="str">
        <f t="shared" si="75"/>
        <v/>
      </c>
      <c r="W241" s="18" t="str">
        <f>IFERROR(CONCATENATE("PAGO N° ",B241," DEL CONTRATO CPS ",V241," ENTRE ",TEXT(VLOOKUP(A241,matriz,IF(generador!B241=1,16,IF(generador!B241=2,19,IF(generador!B241=3,22,IF(generador!B241=4,25,IF(generador!B241=5,28,IF(generador!B241=6,31,IF(generador!B241=7,34,IF(generador!B241=8,37,IF(generador!B241=9,40,IF(generador!B241=10,43,IF(generador!B241=11,46,IF(generador!B241=12,49,IF(generador!B241=13,52,IF(generador!B241=14,55,IF(generador!B241=15,58))))))))))))))),FALSE),"dd/mm/yyyy")," Y ",TEXT(VLOOKUP(A241,matriz,IF(generador!B241=1,17,IF(generador!B241=2,20,IF(generador!B241=3,23,IF(generador!B241=4,26,IF(generador!B241=5,29,IF(generador!B241=6,32,IF(generador!B241=7,35,IF(generador!B241=8,38,IF(generador!B241=9,41,IF(generador!B241=10,44,IF(generador!B241=11,47,IF(generador!B241=12,50,IF(generador!B241=13,53,IF(generador!B241=14,56,IF(generador!B241=15,59))))))))))))))),FALSE),"dd/mm/yyyy")),"")</f>
        <v/>
      </c>
    </row>
    <row r="242" spans="1:24" x14ac:dyDescent="0.3">
      <c r="A242" s="15"/>
      <c r="B242" s="14"/>
      <c r="C242" s="6"/>
      <c r="D242" s="26" t="str">
        <f t="shared" si="59"/>
        <v/>
      </c>
      <c r="E242" s="19" t="str">
        <f>IFERROR(IF(A242&lt;&gt;"",VLOOKUP(A242,matriz,IF(generador!B242=1,15,IF(generador!B242=2,18,IF(generador!B242=3,21,IF(generador!B242=4,24,IF(generador!B242=5,27,IF(generador!B242=6,30,IF(generador!B242=7,33,IF(generador!B242=8,36,IF(generador!B242=9,39,IF(generador!B242=10,42,IF(generador!B242=11,45,IF(generador!B242=12,48,IF(generador!B242=13,51,IF(generador!B242=14,54,IF(generador!B242=15,57))))))))))))))),FALSE),""),"")</f>
        <v/>
      </c>
      <c r="F242" s="20" t="str">
        <f t="shared" si="60"/>
        <v/>
      </c>
      <c r="G242" s="29" t="str">
        <f t="shared" si="61"/>
        <v/>
      </c>
      <c r="H242" s="21" t="str">
        <f t="shared" ca="1" si="64"/>
        <v/>
      </c>
      <c r="I242" s="18" t="str">
        <f t="shared" si="65"/>
        <v/>
      </c>
      <c r="J242" s="18" t="str">
        <f>""</f>
        <v/>
      </c>
      <c r="K242" s="18" t="str">
        <f t="shared" si="66"/>
        <v/>
      </c>
      <c r="L242" s="18" t="str">
        <f t="shared" si="67"/>
        <v/>
      </c>
      <c r="M242" s="18" t="str">
        <f t="shared" si="68"/>
        <v/>
      </c>
      <c r="N242" s="18" t="str">
        <f t="shared" si="69"/>
        <v/>
      </c>
      <c r="O242" s="18" t="str">
        <f t="shared" si="70"/>
        <v/>
      </c>
      <c r="P242" s="18" t="str">
        <f t="shared" si="71"/>
        <v/>
      </c>
      <c r="Q242" s="18" t="str">
        <f t="shared" si="72"/>
        <v/>
      </c>
      <c r="R242" s="122" t="str">
        <f t="shared" si="62"/>
        <v/>
      </c>
      <c r="S242" s="18" t="str">
        <f t="shared" si="73"/>
        <v/>
      </c>
      <c r="T242" s="26" t="str">
        <f t="shared" si="63"/>
        <v/>
      </c>
      <c r="U242" s="18" t="str">
        <f t="shared" si="74"/>
        <v/>
      </c>
      <c r="V242" s="18" t="str">
        <f t="shared" si="75"/>
        <v/>
      </c>
      <c r="W242" s="18" t="str">
        <f>IFERROR(CONCATENATE("PAGO N° ",B242," DEL CONTRATO CPS ",V242," ENTRE ",TEXT(VLOOKUP(A242,matriz,IF(generador!B242=1,16,IF(generador!B242=2,19,IF(generador!B242=3,22,IF(generador!B242=4,25,IF(generador!B242=5,28,IF(generador!B242=6,31,IF(generador!B242=7,34,IF(generador!B242=8,37,IF(generador!B242=9,40,IF(generador!B242=10,43,IF(generador!B242=11,46,IF(generador!B242=12,49,IF(generador!B242=13,52,IF(generador!B242=14,55,IF(generador!B242=15,58))))))))))))))),FALSE),"dd/mm/yyyy")," Y ",TEXT(VLOOKUP(A242,matriz,IF(generador!B242=1,17,IF(generador!B242=2,20,IF(generador!B242=3,23,IF(generador!B242=4,26,IF(generador!B242=5,29,IF(generador!B242=6,32,IF(generador!B242=7,35,IF(generador!B242=8,38,IF(generador!B242=9,41,IF(generador!B242=10,44,IF(generador!B242=11,47,IF(generador!B242=12,50,IF(generador!B242=13,53,IF(generador!B242=14,56,IF(generador!B242=15,59))))))))))))))),FALSE),"dd/mm/yyyy")),"")</f>
        <v/>
      </c>
    </row>
    <row r="243" spans="1:24" x14ac:dyDescent="0.3">
      <c r="A243" s="15"/>
      <c r="B243" s="14"/>
      <c r="C243" s="6"/>
      <c r="D243" s="26" t="str">
        <f t="shared" si="59"/>
        <v/>
      </c>
      <c r="E243" s="19" t="str">
        <f>IFERROR(IF(A243&lt;&gt;"",VLOOKUP(A243,matriz,IF(generador!B243=1,15,IF(generador!B243=2,18,IF(generador!B243=3,21,IF(generador!B243=4,24,IF(generador!B243=5,27,IF(generador!B243=6,30,IF(generador!B243=7,33,IF(generador!B243=8,36,IF(generador!B243=9,39,IF(generador!B243=10,42,IF(generador!B243=11,45,IF(generador!B243=12,48,IF(generador!B243=13,51,IF(generador!B243=14,54,IF(generador!B243=15,57))))))))))))))),FALSE),""),"")</f>
        <v/>
      </c>
      <c r="F243" s="20" t="str">
        <f t="shared" si="60"/>
        <v/>
      </c>
      <c r="G243" s="29" t="str">
        <f t="shared" si="61"/>
        <v/>
      </c>
      <c r="H243" s="21" t="str">
        <f t="shared" ca="1" si="64"/>
        <v/>
      </c>
      <c r="I243" s="18" t="str">
        <f t="shared" si="65"/>
        <v/>
      </c>
      <c r="J243" s="18" t="str">
        <f>""</f>
        <v/>
      </c>
      <c r="K243" s="18" t="str">
        <f t="shared" si="66"/>
        <v/>
      </c>
      <c r="L243" s="18" t="str">
        <f t="shared" si="67"/>
        <v/>
      </c>
      <c r="M243" s="18" t="str">
        <f t="shared" si="68"/>
        <v/>
      </c>
      <c r="N243" s="18" t="str">
        <f t="shared" si="69"/>
        <v/>
      </c>
      <c r="O243" s="18" t="str">
        <f t="shared" si="70"/>
        <v/>
      </c>
      <c r="P243" s="18" t="str">
        <f t="shared" si="71"/>
        <v/>
      </c>
      <c r="Q243" s="18" t="str">
        <f t="shared" si="72"/>
        <v/>
      </c>
      <c r="R243" s="122" t="str">
        <f t="shared" si="62"/>
        <v/>
      </c>
      <c r="S243" s="18" t="str">
        <f t="shared" si="73"/>
        <v/>
      </c>
      <c r="T243" s="26" t="str">
        <f t="shared" si="63"/>
        <v/>
      </c>
      <c r="U243" s="18" t="str">
        <f t="shared" si="74"/>
        <v/>
      </c>
      <c r="V243" s="18" t="str">
        <f t="shared" si="75"/>
        <v/>
      </c>
      <c r="W243" s="18" t="str">
        <f>IFERROR(CONCATENATE("PAGO N° ",B243," DEL CONTRATO CPS ",V243," ENTRE ",TEXT(VLOOKUP(A243,matriz,IF(generador!B243=1,16,IF(generador!B243=2,19,IF(generador!B243=3,22,IF(generador!B243=4,25,IF(generador!B243=5,28,IF(generador!B243=6,31,IF(generador!B243=7,34,IF(generador!B243=8,37,IF(generador!B243=9,40,IF(generador!B243=10,43,IF(generador!B243=11,46,IF(generador!B243=12,49,IF(generador!B243=13,52,IF(generador!B243=14,55,IF(generador!B243=15,58))))))))))))))),FALSE),"dd/mm/yyyy")," Y ",TEXT(VLOOKUP(A243,matriz,IF(generador!B243=1,17,IF(generador!B243=2,20,IF(generador!B243=3,23,IF(generador!B243=4,26,IF(generador!B243=5,29,IF(generador!B243=6,32,IF(generador!B243=7,35,IF(generador!B243=8,38,IF(generador!B243=9,41,IF(generador!B243=10,44,IF(generador!B243=11,47,IF(generador!B243=12,50,IF(generador!B243=13,53,IF(generador!B243=14,56,IF(generador!B243=15,59))))))))))))))),FALSE),"dd/mm/yyyy")),"")</f>
        <v/>
      </c>
    </row>
    <row r="244" spans="1:24" x14ac:dyDescent="0.3">
      <c r="A244" s="15"/>
      <c r="B244" s="14"/>
      <c r="C244" s="6"/>
      <c r="D244" s="26" t="str">
        <f t="shared" si="59"/>
        <v/>
      </c>
      <c r="E244" s="19" t="str">
        <f>IFERROR(IF(A244&lt;&gt;"",VLOOKUP(A244,matriz,IF(generador!B244=1,15,IF(generador!B244=2,18,IF(generador!B244=3,21,IF(generador!B244=4,24,IF(generador!B244=5,27,IF(generador!B244=6,30,IF(generador!B244=7,33,IF(generador!B244=8,36,IF(generador!B244=9,39,IF(generador!B244=10,42,IF(generador!B244=11,45,IF(generador!B244=12,48,IF(generador!B244=13,51,IF(generador!B244=14,54,IF(generador!B244=15,57))))))))))))))),FALSE),""),"")</f>
        <v/>
      </c>
      <c r="F244" s="20" t="str">
        <f t="shared" si="60"/>
        <v/>
      </c>
      <c r="G244" s="29" t="str">
        <f t="shared" si="61"/>
        <v/>
      </c>
      <c r="H244" s="21" t="str">
        <f t="shared" ca="1" si="64"/>
        <v/>
      </c>
      <c r="I244" s="18" t="str">
        <f t="shared" si="65"/>
        <v/>
      </c>
      <c r="J244" s="18" t="str">
        <f>""</f>
        <v/>
      </c>
      <c r="K244" s="18" t="str">
        <f t="shared" si="66"/>
        <v/>
      </c>
      <c r="L244" s="18" t="str">
        <f t="shared" si="67"/>
        <v/>
      </c>
      <c r="M244" s="18" t="str">
        <f t="shared" si="68"/>
        <v/>
      </c>
      <c r="N244" s="18" t="str">
        <f t="shared" si="69"/>
        <v/>
      </c>
      <c r="O244" s="18" t="str">
        <f t="shared" si="70"/>
        <v/>
      </c>
      <c r="P244" s="18" t="str">
        <f t="shared" si="71"/>
        <v/>
      </c>
      <c r="Q244" s="18" t="str">
        <f t="shared" si="72"/>
        <v/>
      </c>
      <c r="R244" s="122" t="str">
        <f t="shared" si="62"/>
        <v/>
      </c>
      <c r="S244" s="18" t="str">
        <f t="shared" si="73"/>
        <v/>
      </c>
      <c r="T244" s="26" t="str">
        <f t="shared" si="63"/>
        <v/>
      </c>
      <c r="U244" s="18" t="str">
        <f t="shared" si="74"/>
        <v/>
      </c>
      <c r="V244" s="18" t="str">
        <f t="shared" si="75"/>
        <v/>
      </c>
      <c r="W244" s="18" t="str">
        <f>IFERROR(CONCATENATE("PAGO N° ",B244," DEL CONTRATO CPS ",V244," ENTRE ",TEXT(VLOOKUP(A244,matriz,IF(generador!B244=1,16,IF(generador!B244=2,19,IF(generador!B244=3,22,IF(generador!B244=4,25,IF(generador!B244=5,28,IF(generador!B244=6,31,IF(generador!B244=7,34,IF(generador!B244=8,37,IF(generador!B244=9,40,IF(generador!B244=10,43,IF(generador!B244=11,46,IF(generador!B244=12,49,IF(generador!B244=13,52,IF(generador!B244=14,55,IF(generador!B244=15,58))))))))))))))),FALSE),"dd/mm/yyyy")," Y ",TEXT(VLOOKUP(A244,matriz,IF(generador!B244=1,17,IF(generador!B244=2,20,IF(generador!B244=3,23,IF(generador!B244=4,26,IF(generador!B244=5,29,IF(generador!B244=6,32,IF(generador!B244=7,35,IF(generador!B244=8,38,IF(generador!B244=9,41,IF(generador!B244=10,44,IF(generador!B244=11,47,IF(generador!B244=12,50,IF(generador!B244=13,53,IF(generador!B244=14,56,IF(generador!B244=15,59))))))))))))))),FALSE),"dd/mm/yyyy")),"")</f>
        <v/>
      </c>
    </row>
    <row r="245" spans="1:24" x14ac:dyDescent="0.3">
      <c r="A245" s="15"/>
      <c r="B245" s="14"/>
      <c r="C245" s="6"/>
      <c r="D245" s="26" t="str">
        <f t="shared" si="59"/>
        <v/>
      </c>
      <c r="E245" s="19" t="str">
        <f>IFERROR(IF(A245&lt;&gt;"",VLOOKUP(A245,matriz,IF(generador!B245=1,15,IF(generador!B245=2,18,IF(generador!B245=3,21,IF(generador!B245=4,24,IF(generador!B245=5,27,IF(generador!B245=6,30,IF(generador!B245=7,33,IF(generador!B245=8,36,IF(generador!B245=9,39,IF(generador!B245=10,42,IF(generador!B245=11,45,IF(generador!B245=12,48,IF(generador!B245=13,51,IF(generador!B245=14,54,IF(generador!B245=15,57))))))))))))))),FALSE),""),"")</f>
        <v/>
      </c>
      <c r="F245" s="20" t="str">
        <f t="shared" si="60"/>
        <v/>
      </c>
      <c r="G245" s="29" t="str">
        <f t="shared" si="61"/>
        <v/>
      </c>
      <c r="H245" s="21" t="str">
        <f t="shared" ca="1" si="64"/>
        <v/>
      </c>
      <c r="I245" s="18" t="str">
        <f t="shared" si="65"/>
        <v/>
      </c>
      <c r="J245" s="18" t="str">
        <f>""</f>
        <v/>
      </c>
      <c r="K245" s="18" t="str">
        <f t="shared" si="66"/>
        <v/>
      </c>
      <c r="L245" s="18" t="str">
        <f t="shared" si="67"/>
        <v/>
      </c>
      <c r="M245" s="18" t="str">
        <f t="shared" si="68"/>
        <v/>
      </c>
      <c r="N245" s="18" t="str">
        <f t="shared" si="69"/>
        <v/>
      </c>
      <c r="O245" s="18" t="str">
        <f t="shared" si="70"/>
        <v/>
      </c>
      <c r="P245" s="18" t="str">
        <f t="shared" si="71"/>
        <v/>
      </c>
      <c r="Q245" s="18" t="str">
        <f t="shared" si="72"/>
        <v/>
      </c>
      <c r="R245" s="122" t="str">
        <f t="shared" si="62"/>
        <v/>
      </c>
      <c r="S245" s="18" t="str">
        <f t="shared" si="73"/>
        <v/>
      </c>
      <c r="T245" s="26" t="str">
        <f t="shared" si="63"/>
        <v/>
      </c>
      <c r="U245" s="18" t="str">
        <f t="shared" si="74"/>
        <v/>
      </c>
      <c r="V245" s="18" t="str">
        <f t="shared" si="75"/>
        <v/>
      </c>
      <c r="W245" s="18" t="str">
        <f>IFERROR(CONCATENATE("PAGO N° ",B245," DEL CONTRATO CPS ",V245," ENTRE ",TEXT(VLOOKUP(A245,matriz,IF(generador!B245=1,16,IF(generador!B245=2,19,IF(generador!B245=3,22,IF(generador!B245=4,25,IF(generador!B245=5,28,IF(generador!B245=6,31,IF(generador!B245=7,34,IF(generador!B245=8,37,IF(generador!B245=9,40,IF(generador!B245=10,43,IF(generador!B245=11,46,IF(generador!B245=12,49,IF(generador!B245=13,52,IF(generador!B245=14,55,IF(generador!B245=15,58))))))))))))))),FALSE),"dd/mm/yyyy")," Y ",TEXT(VLOOKUP(A245,matriz,IF(generador!B245=1,17,IF(generador!B245=2,20,IF(generador!B245=3,23,IF(generador!B245=4,26,IF(generador!B245=5,29,IF(generador!B245=6,32,IF(generador!B245=7,35,IF(generador!B245=8,38,IF(generador!B245=9,41,IF(generador!B245=10,44,IF(generador!B245=11,47,IF(generador!B245=12,50,IF(generador!B245=13,53,IF(generador!B245=14,56,IF(generador!B245=15,59))))))))))))))),FALSE),"dd/mm/yyyy")),"")</f>
        <v/>
      </c>
    </row>
    <row r="246" spans="1:24" x14ac:dyDescent="0.3">
      <c r="A246" s="15"/>
      <c r="B246" s="14"/>
      <c r="C246" s="6"/>
      <c r="D246" s="26" t="str">
        <f t="shared" si="59"/>
        <v/>
      </c>
      <c r="E246" s="19" t="str">
        <f>IFERROR(IF(A246&lt;&gt;"",VLOOKUP(A246,matriz,IF(generador!B246=1,15,IF(generador!B246=2,18,IF(generador!B246=3,21,IF(generador!B246=4,24,IF(generador!B246=5,27,IF(generador!B246=6,30,IF(generador!B246=7,33,IF(generador!B246=8,36,IF(generador!B246=9,39,IF(generador!B246=10,42,IF(generador!B246=11,45,IF(generador!B246=12,48,IF(generador!B246=13,51,IF(generador!B246=14,54,IF(generador!B246=15,57))))))))))))))),FALSE),""),"")</f>
        <v/>
      </c>
      <c r="F246" s="20" t="str">
        <f t="shared" si="60"/>
        <v/>
      </c>
      <c r="G246" s="29" t="str">
        <f t="shared" si="61"/>
        <v/>
      </c>
      <c r="H246" s="21" t="str">
        <f t="shared" ca="1" si="64"/>
        <v/>
      </c>
      <c r="I246" s="18" t="str">
        <f t="shared" si="65"/>
        <v/>
      </c>
      <c r="J246" s="18" t="str">
        <f>""</f>
        <v/>
      </c>
      <c r="K246" s="18" t="str">
        <f t="shared" si="66"/>
        <v/>
      </c>
      <c r="L246" s="18" t="str">
        <f t="shared" si="67"/>
        <v/>
      </c>
      <c r="M246" s="18" t="str">
        <f t="shared" si="68"/>
        <v/>
      </c>
      <c r="N246" s="18" t="str">
        <f t="shared" si="69"/>
        <v/>
      </c>
      <c r="O246" s="18" t="str">
        <f t="shared" si="70"/>
        <v/>
      </c>
      <c r="P246" s="18" t="str">
        <f t="shared" si="71"/>
        <v/>
      </c>
      <c r="Q246" s="18" t="str">
        <f t="shared" si="72"/>
        <v/>
      </c>
      <c r="R246" s="122" t="str">
        <f t="shared" si="62"/>
        <v/>
      </c>
      <c r="S246" s="18" t="str">
        <f t="shared" si="73"/>
        <v/>
      </c>
      <c r="T246" s="26" t="str">
        <f t="shared" si="63"/>
        <v/>
      </c>
      <c r="U246" s="18" t="str">
        <f t="shared" si="74"/>
        <v/>
      </c>
      <c r="V246" s="18" t="str">
        <f t="shared" si="75"/>
        <v/>
      </c>
      <c r="W246" s="18" t="str">
        <f>IFERROR(CONCATENATE("PAGO N° ",B246," DEL CONTRATO CPS ",V246," ENTRE ",TEXT(VLOOKUP(A246,matriz,IF(generador!B246=1,16,IF(generador!B246=2,19,IF(generador!B246=3,22,IF(generador!B246=4,25,IF(generador!B246=5,28,IF(generador!B246=6,31,IF(generador!B246=7,34,IF(generador!B246=8,37,IF(generador!B246=9,40,IF(generador!B246=10,43,IF(generador!B246=11,46,IF(generador!B246=12,49,IF(generador!B246=13,52,IF(generador!B246=14,55,IF(generador!B246=15,58))))))))))))))),FALSE),"dd/mm/yyyy")," Y ",TEXT(VLOOKUP(A246,matriz,IF(generador!B246=1,17,IF(generador!B246=2,20,IF(generador!B246=3,23,IF(generador!B246=4,26,IF(generador!B246=5,29,IF(generador!B246=6,32,IF(generador!B246=7,35,IF(generador!B246=8,38,IF(generador!B246=9,41,IF(generador!B246=10,44,IF(generador!B246=11,47,IF(generador!B246=12,50,IF(generador!B246=13,53,IF(generador!B246=14,56,IF(generador!B246=15,59))))))))))))))),FALSE),"dd/mm/yyyy")),"")</f>
        <v/>
      </c>
    </row>
    <row r="247" spans="1:24" x14ac:dyDescent="0.3">
      <c r="A247" s="15"/>
      <c r="B247" s="14"/>
      <c r="C247" s="6"/>
      <c r="D247" s="26" t="str">
        <f t="shared" si="59"/>
        <v/>
      </c>
      <c r="E247" s="19" t="str">
        <f>IFERROR(IF(A247&lt;&gt;"",VLOOKUP(A247,matriz,IF(generador!B247=1,15,IF(generador!B247=2,18,IF(generador!B247=3,21,IF(generador!B247=4,24,IF(generador!B247=5,27,IF(generador!B247=6,30,IF(generador!B247=7,33,IF(generador!B247=8,36,IF(generador!B247=9,39,IF(generador!B247=10,42,IF(generador!B247=11,45,IF(generador!B247=12,48,IF(generador!B247=13,51,IF(generador!B247=14,54,IF(generador!B247=15,57))))))))))))))),FALSE),""),"")</f>
        <v/>
      </c>
      <c r="F247" s="20" t="str">
        <f t="shared" si="60"/>
        <v/>
      </c>
      <c r="G247" s="29" t="str">
        <f t="shared" si="61"/>
        <v/>
      </c>
      <c r="H247" s="21" t="str">
        <f t="shared" ca="1" si="64"/>
        <v/>
      </c>
      <c r="I247" s="18" t="str">
        <f t="shared" si="65"/>
        <v/>
      </c>
      <c r="J247" s="18" t="str">
        <f>""</f>
        <v/>
      </c>
      <c r="K247" s="18" t="str">
        <f t="shared" si="66"/>
        <v/>
      </c>
      <c r="L247" s="18" t="str">
        <f t="shared" si="67"/>
        <v/>
      </c>
      <c r="M247" s="18" t="str">
        <f t="shared" si="68"/>
        <v/>
      </c>
      <c r="N247" s="18" t="str">
        <f t="shared" si="69"/>
        <v/>
      </c>
      <c r="O247" s="18" t="str">
        <f t="shared" si="70"/>
        <v/>
      </c>
      <c r="P247" s="18" t="str">
        <f t="shared" si="71"/>
        <v/>
      </c>
      <c r="Q247" s="18" t="str">
        <f t="shared" si="72"/>
        <v/>
      </c>
      <c r="R247" s="122" t="str">
        <f t="shared" si="62"/>
        <v/>
      </c>
      <c r="S247" s="18" t="str">
        <f t="shared" si="73"/>
        <v/>
      </c>
      <c r="T247" s="26" t="str">
        <f t="shared" si="63"/>
        <v/>
      </c>
      <c r="U247" s="18" t="str">
        <f t="shared" si="74"/>
        <v/>
      </c>
      <c r="V247" s="18" t="str">
        <f t="shared" si="75"/>
        <v/>
      </c>
      <c r="W247" s="18" t="str">
        <f>IFERROR(CONCATENATE("PAGO N° ",B247," DEL CONTRATO CPS ",V247," ENTRE ",TEXT(VLOOKUP(A247,matriz,IF(generador!B247=1,16,IF(generador!B247=2,19,IF(generador!B247=3,22,IF(generador!B247=4,25,IF(generador!B247=5,28,IF(generador!B247=6,31,IF(generador!B247=7,34,IF(generador!B247=8,37,IF(generador!B247=9,40,IF(generador!B247=10,43,IF(generador!B247=11,46,IF(generador!B247=12,49,IF(generador!B247=13,52,IF(generador!B247=14,55,IF(generador!B247=15,58))))))))))))))),FALSE),"dd/mm/yyyy")," Y ",TEXT(VLOOKUP(A247,matriz,IF(generador!B247=1,17,IF(generador!B247=2,20,IF(generador!B247=3,23,IF(generador!B247=4,26,IF(generador!B247=5,29,IF(generador!B247=6,32,IF(generador!B247=7,35,IF(generador!B247=8,38,IF(generador!B247=9,41,IF(generador!B247=10,44,IF(generador!B247=11,47,IF(generador!B247=12,50,IF(generador!B247=13,53,IF(generador!B247=14,56,IF(generador!B247=15,59))))))))))))))),FALSE),"dd/mm/yyyy")),"")</f>
        <v/>
      </c>
    </row>
    <row r="248" spans="1:24" x14ac:dyDescent="0.3">
      <c r="A248" s="15"/>
      <c r="B248" s="14"/>
      <c r="C248" s="6"/>
      <c r="D248" s="26" t="str">
        <f t="shared" si="59"/>
        <v/>
      </c>
      <c r="E248" s="19" t="str">
        <f>IFERROR(IF(A248&lt;&gt;"",VLOOKUP(A248,matriz,IF(generador!B248=1,15,IF(generador!B248=2,18,IF(generador!B248=3,21,IF(generador!B248=4,24,IF(generador!B248=5,27,IF(generador!B248=6,30,IF(generador!B248=7,33,IF(generador!B248=8,36,IF(generador!B248=9,39,IF(generador!B248=10,42,IF(generador!B248=11,45,IF(generador!B248=12,48,IF(generador!B248=13,51,IF(generador!B248=14,54,IF(generador!B248=15,57))))))))))))))),FALSE),""),"")</f>
        <v/>
      </c>
      <c r="F248" s="20" t="str">
        <f t="shared" si="60"/>
        <v/>
      </c>
      <c r="G248" s="29" t="str">
        <f t="shared" si="61"/>
        <v/>
      </c>
      <c r="H248" s="21" t="str">
        <f t="shared" ca="1" si="64"/>
        <v/>
      </c>
      <c r="I248" s="18" t="str">
        <f t="shared" si="65"/>
        <v/>
      </c>
      <c r="J248" s="18" t="str">
        <f>""</f>
        <v/>
      </c>
      <c r="K248" s="18" t="str">
        <f t="shared" si="66"/>
        <v/>
      </c>
      <c r="L248" s="18" t="str">
        <f t="shared" si="67"/>
        <v/>
      </c>
      <c r="M248" s="18" t="str">
        <f t="shared" si="68"/>
        <v/>
      </c>
      <c r="N248" s="18" t="str">
        <f t="shared" si="69"/>
        <v/>
      </c>
      <c r="O248" s="18" t="str">
        <f t="shared" si="70"/>
        <v/>
      </c>
      <c r="P248" s="18" t="str">
        <f t="shared" si="71"/>
        <v/>
      </c>
      <c r="Q248" s="18" t="str">
        <f t="shared" si="72"/>
        <v/>
      </c>
      <c r="R248" s="122" t="str">
        <f t="shared" si="62"/>
        <v/>
      </c>
      <c r="S248" s="18" t="str">
        <f t="shared" si="73"/>
        <v/>
      </c>
      <c r="T248" s="26" t="str">
        <f t="shared" si="63"/>
        <v/>
      </c>
      <c r="U248" s="18" t="str">
        <f t="shared" si="74"/>
        <v/>
      </c>
      <c r="V248" s="18" t="str">
        <f t="shared" si="75"/>
        <v/>
      </c>
      <c r="W248" s="18" t="str">
        <f>IFERROR(CONCATENATE("PAGO N° ",B248," DEL CONTRATO CPS ",V248," ENTRE ",TEXT(VLOOKUP(A248,matriz,IF(generador!B248=1,16,IF(generador!B248=2,19,IF(generador!B248=3,22,IF(generador!B248=4,25,IF(generador!B248=5,28,IF(generador!B248=6,31,IF(generador!B248=7,34,IF(generador!B248=8,37,IF(generador!B248=9,40,IF(generador!B248=10,43,IF(generador!B248=11,46,IF(generador!B248=12,49,IF(generador!B248=13,52,IF(generador!B248=14,55,IF(generador!B248=15,58))))))))))))))),FALSE),"dd/mm/yyyy")," Y ",TEXT(VLOOKUP(A248,matriz,IF(generador!B248=1,17,IF(generador!B248=2,20,IF(generador!B248=3,23,IF(generador!B248=4,26,IF(generador!B248=5,29,IF(generador!B248=6,32,IF(generador!B248=7,35,IF(generador!B248=8,38,IF(generador!B248=9,41,IF(generador!B248=10,44,IF(generador!B248=11,47,IF(generador!B248=12,50,IF(generador!B248=13,53,IF(generador!B248=14,56,IF(generador!B248=15,59))))))))))))))),FALSE),"dd/mm/yyyy")),"")</f>
        <v/>
      </c>
    </row>
    <row r="249" spans="1:24" x14ac:dyDescent="0.3">
      <c r="A249" s="15"/>
      <c r="B249" s="14"/>
      <c r="C249" s="6"/>
      <c r="D249" s="26" t="str">
        <f t="shared" si="59"/>
        <v/>
      </c>
      <c r="E249" s="19" t="str">
        <f>IFERROR(IF(A249&lt;&gt;"",VLOOKUP(A249,matriz,IF(generador!B249=1,15,IF(generador!B249=2,18,IF(generador!B249=3,21,IF(generador!B249=4,24,IF(generador!B249=5,27,IF(generador!B249=6,30,IF(generador!B249=7,33,IF(generador!B249=8,36,IF(generador!B249=9,39,IF(generador!B249=10,42,IF(generador!B249=11,45,IF(generador!B249=12,48,IF(generador!B249=13,51,IF(generador!B249=14,54,IF(generador!B249=15,57))))))))))))))),FALSE),""),"")</f>
        <v/>
      </c>
      <c r="F249" s="20" t="str">
        <f t="shared" si="60"/>
        <v/>
      </c>
      <c r="G249" s="29" t="str">
        <f t="shared" si="61"/>
        <v/>
      </c>
      <c r="H249" s="21" t="str">
        <f t="shared" ca="1" si="64"/>
        <v/>
      </c>
      <c r="I249" s="18" t="str">
        <f t="shared" si="65"/>
        <v/>
      </c>
      <c r="J249" s="18" t="str">
        <f>""</f>
        <v/>
      </c>
      <c r="K249" s="18" t="str">
        <f t="shared" si="66"/>
        <v/>
      </c>
      <c r="L249" s="18" t="str">
        <f t="shared" si="67"/>
        <v/>
      </c>
      <c r="M249" s="18" t="str">
        <f t="shared" si="68"/>
        <v/>
      </c>
      <c r="N249" s="18" t="str">
        <f t="shared" si="69"/>
        <v/>
      </c>
      <c r="O249" s="18" t="str">
        <f t="shared" si="70"/>
        <v/>
      </c>
      <c r="P249" s="18" t="str">
        <f t="shared" si="71"/>
        <v/>
      </c>
      <c r="Q249" s="18" t="str">
        <f t="shared" si="72"/>
        <v/>
      </c>
      <c r="R249" s="122" t="str">
        <f t="shared" si="62"/>
        <v/>
      </c>
      <c r="S249" s="18" t="str">
        <f t="shared" si="73"/>
        <v/>
      </c>
      <c r="T249" s="26" t="str">
        <f t="shared" si="63"/>
        <v/>
      </c>
      <c r="U249" s="18" t="str">
        <f t="shared" si="74"/>
        <v/>
      </c>
      <c r="V249" s="18" t="str">
        <f t="shared" si="75"/>
        <v/>
      </c>
      <c r="W249" s="18" t="str">
        <f>IFERROR(CONCATENATE("PAGO N° ",B249," DEL CONTRATO CPS ",V249," ENTRE ",TEXT(VLOOKUP(A249,matriz,IF(generador!B249=1,16,IF(generador!B249=2,19,IF(generador!B249=3,22,IF(generador!B249=4,25,IF(generador!B249=5,28,IF(generador!B249=6,31,IF(generador!B249=7,34,IF(generador!B249=8,37,IF(generador!B249=9,40,IF(generador!B249=10,43,IF(generador!B249=11,46,IF(generador!B249=12,49,IF(generador!B249=13,52,IF(generador!B249=14,55,IF(generador!B249=15,58))))))))))))))),FALSE),"dd/mm/yyyy")," Y ",TEXT(VLOOKUP(A249,matriz,IF(generador!B249=1,17,IF(generador!B249=2,20,IF(generador!B249=3,23,IF(generador!B249=4,26,IF(generador!B249=5,29,IF(generador!B249=6,32,IF(generador!B249=7,35,IF(generador!B249=8,38,IF(generador!B249=9,41,IF(generador!B249=10,44,IF(generador!B249=11,47,IF(generador!B249=12,50,IF(generador!B249=13,53,IF(generador!B249=14,56,IF(generador!B249=15,59))))))))))))))),FALSE),"dd/mm/yyyy")),"")</f>
        <v/>
      </c>
    </row>
    <row r="250" spans="1:24" x14ac:dyDescent="0.3">
      <c r="A250" s="15"/>
      <c r="B250" s="14"/>
      <c r="C250" s="6"/>
      <c r="D250" s="26" t="str">
        <f t="shared" si="59"/>
        <v/>
      </c>
      <c r="E250" s="19" t="str">
        <f>IFERROR(IF(A250&lt;&gt;"",VLOOKUP(A250,matriz,IF(generador!B250=1,15,IF(generador!B250=2,18,IF(generador!B250=3,21,IF(generador!B250=4,24,IF(generador!B250=5,27,IF(generador!B250=6,30,IF(generador!B250=7,33,IF(generador!B250=8,36,IF(generador!B250=9,39,IF(generador!B250=10,42,IF(generador!B250=11,45,IF(generador!B250=12,48,IF(generador!B250=13,51,IF(generador!B250=14,54,IF(generador!B250=15,57))))))))))))))),FALSE),""),"")</f>
        <v/>
      </c>
      <c r="F250" s="20" t="str">
        <f t="shared" si="60"/>
        <v/>
      </c>
      <c r="G250" s="29" t="str">
        <f t="shared" si="61"/>
        <v/>
      </c>
      <c r="H250" s="21" t="str">
        <f t="shared" ca="1" si="64"/>
        <v/>
      </c>
      <c r="I250" s="18" t="str">
        <f t="shared" si="65"/>
        <v/>
      </c>
      <c r="J250" s="18" t="str">
        <f>""</f>
        <v/>
      </c>
      <c r="K250" s="18" t="str">
        <f t="shared" si="66"/>
        <v/>
      </c>
      <c r="L250" s="18" t="str">
        <f t="shared" si="67"/>
        <v/>
      </c>
      <c r="M250" s="18" t="str">
        <f t="shared" si="68"/>
        <v/>
      </c>
      <c r="N250" s="18" t="str">
        <f t="shared" si="69"/>
        <v/>
      </c>
      <c r="O250" s="18" t="str">
        <f t="shared" si="70"/>
        <v/>
      </c>
      <c r="P250" s="18" t="str">
        <f t="shared" si="71"/>
        <v/>
      </c>
      <c r="Q250" s="18" t="str">
        <f t="shared" si="72"/>
        <v/>
      </c>
      <c r="R250" s="122" t="str">
        <f t="shared" si="62"/>
        <v/>
      </c>
      <c r="S250" s="18" t="str">
        <f t="shared" si="73"/>
        <v/>
      </c>
      <c r="T250" s="26" t="str">
        <f t="shared" si="63"/>
        <v/>
      </c>
      <c r="U250" s="18" t="str">
        <f t="shared" si="74"/>
        <v/>
      </c>
      <c r="V250" s="18" t="str">
        <f t="shared" si="75"/>
        <v/>
      </c>
      <c r="W250" s="18" t="str">
        <f>IFERROR(CONCATENATE("PAGO N° ",B250," DEL CONTRATO CPS ",V250," ENTRE ",TEXT(VLOOKUP(A250,matriz,IF(generador!B250=1,16,IF(generador!B250=2,19,IF(generador!B250=3,22,IF(generador!B250=4,25,IF(generador!B250=5,28,IF(generador!B250=6,31,IF(generador!B250=7,34,IF(generador!B250=8,37,IF(generador!B250=9,40,IF(generador!B250=10,43,IF(generador!B250=11,46,IF(generador!B250=12,49,IF(generador!B250=13,52,IF(generador!B250=14,55,IF(generador!B250=15,58))))))))))))))),FALSE),"dd/mm/yyyy")," Y ",TEXT(VLOOKUP(A250,matriz,IF(generador!B250=1,17,IF(generador!B250=2,20,IF(generador!B250=3,23,IF(generador!B250=4,26,IF(generador!B250=5,29,IF(generador!B250=6,32,IF(generador!B250=7,35,IF(generador!B250=8,38,IF(generador!B250=9,41,IF(generador!B250=10,44,IF(generador!B250=11,47,IF(generador!B250=12,50,IF(generador!B250=13,53,IF(generador!B250=14,56,IF(generador!B250=15,59))))))))))))))),FALSE),"dd/mm/yyyy")),"")</f>
        <v/>
      </c>
    </row>
    <row r="251" spans="1:24" x14ac:dyDescent="0.3">
      <c r="A251" s="15"/>
      <c r="B251" s="14"/>
      <c r="C251" s="6"/>
      <c r="D251" s="26" t="str">
        <f t="shared" si="59"/>
        <v/>
      </c>
      <c r="E251" s="19" t="str">
        <f>IFERROR(IF(A251&lt;&gt;"",VLOOKUP(A251,matriz,IF(generador!B251=1,15,IF(generador!B251=2,18,IF(generador!B251=3,21,IF(generador!B251=4,24,IF(generador!B251=5,27,IF(generador!B251=6,30,IF(generador!B251=7,33,IF(generador!B251=8,36,IF(generador!B251=9,39,IF(generador!B251=10,42,IF(generador!B251=11,45,IF(generador!B251=12,48,IF(generador!B251=13,51,IF(generador!B251=14,54,IF(generador!B251=15,57))))))))))))))),FALSE),""),"")</f>
        <v/>
      </c>
      <c r="F251" s="20" t="str">
        <f t="shared" si="60"/>
        <v/>
      </c>
      <c r="G251" s="29" t="str">
        <f t="shared" si="61"/>
        <v/>
      </c>
      <c r="H251" s="21" t="str">
        <f t="shared" ca="1" si="64"/>
        <v/>
      </c>
      <c r="I251" s="18" t="str">
        <f t="shared" si="65"/>
        <v/>
      </c>
      <c r="J251" s="18" t="str">
        <f>""</f>
        <v/>
      </c>
      <c r="K251" s="18" t="str">
        <f t="shared" si="66"/>
        <v/>
      </c>
      <c r="L251" s="18" t="str">
        <f t="shared" si="67"/>
        <v/>
      </c>
      <c r="M251" s="18" t="str">
        <f t="shared" si="68"/>
        <v/>
      </c>
      <c r="N251" s="18" t="str">
        <f t="shared" si="69"/>
        <v/>
      </c>
      <c r="O251" s="18" t="str">
        <f t="shared" si="70"/>
        <v/>
      </c>
      <c r="P251" s="18" t="str">
        <f t="shared" si="71"/>
        <v/>
      </c>
      <c r="Q251" s="18" t="str">
        <f t="shared" si="72"/>
        <v/>
      </c>
      <c r="R251" s="122" t="str">
        <f t="shared" si="62"/>
        <v/>
      </c>
      <c r="S251" s="18" t="str">
        <f t="shared" si="73"/>
        <v/>
      </c>
      <c r="T251" s="26" t="str">
        <f t="shared" si="63"/>
        <v/>
      </c>
      <c r="U251" s="18" t="str">
        <f t="shared" si="74"/>
        <v/>
      </c>
      <c r="V251" s="18" t="str">
        <f t="shared" si="75"/>
        <v/>
      </c>
      <c r="W251" s="18" t="str">
        <f>IFERROR(CONCATENATE("PAGO N° ",B251," DEL CONTRATO CPS ",V251," ENTRE ",TEXT(VLOOKUP(A251,matriz,IF(generador!B251=1,16,IF(generador!B251=2,19,IF(generador!B251=3,22,IF(generador!B251=4,25,IF(generador!B251=5,28,IF(generador!B251=6,31,IF(generador!B251=7,34,IF(generador!B251=8,37,IF(generador!B251=9,40,IF(generador!B251=10,43,IF(generador!B251=11,46,IF(generador!B251=12,49,IF(generador!B251=13,52,IF(generador!B251=14,55,IF(generador!B251=15,58))))))))))))))),FALSE),"dd/mm/yyyy")," Y ",TEXT(VLOOKUP(A251,matriz,IF(generador!B251=1,17,IF(generador!B251=2,20,IF(generador!B251=3,23,IF(generador!B251=4,26,IF(generador!B251=5,29,IF(generador!B251=6,32,IF(generador!B251=7,35,IF(generador!B251=8,38,IF(generador!B251=9,41,IF(generador!B251=10,44,IF(generador!B251=11,47,IF(generador!B251=12,50,IF(generador!B251=13,53,IF(generador!B251=14,56,IF(generador!B251=15,59))))))))))))))),FALSE),"dd/mm/yyyy")),"")</f>
        <v/>
      </c>
    </row>
    <row r="252" spans="1:24" x14ac:dyDescent="0.3">
      <c r="A252" s="15"/>
      <c r="B252" s="14"/>
      <c r="C252" s="6"/>
      <c r="D252" s="26" t="str">
        <f t="shared" si="59"/>
        <v/>
      </c>
      <c r="E252" s="19" t="str">
        <f>IFERROR(IF(A252&lt;&gt;"",VLOOKUP(A252,matriz,IF(generador!B252=1,15,IF(generador!B252=2,18,IF(generador!B252=3,21,IF(generador!B252=4,24,IF(generador!B252=5,27,IF(generador!B252=6,30,IF(generador!B252=7,33,IF(generador!B252=8,36,IF(generador!B252=9,39,IF(generador!B252=10,42,IF(generador!B252=11,45,IF(generador!B252=12,48,IF(generador!B252=13,51,IF(generador!B252=14,54,IF(generador!B252=15,57))))))))))))))),FALSE),""),"")</f>
        <v/>
      </c>
      <c r="F252" s="20" t="str">
        <f t="shared" si="60"/>
        <v/>
      </c>
      <c r="G252" s="29" t="str">
        <f t="shared" si="61"/>
        <v/>
      </c>
      <c r="H252" s="21" t="str">
        <f t="shared" ca="1" si="64"/>
        <v/>
      </c>
      <c r="I252" s="18" t="str">
        <f t="shared" si="65"/>
        <v/>
      </c>
      <c r="J252" s="18" t="str">
        <f>""</f>
        <v/>
      </c>
      <c r="K252" s="18" t="str">
        <f t="shared" si="66"/>
        <v/>
      </c>
      <c r="L252" s="18" t="str">
        <f t="shared" si="67"/>
        <v/>
      </c>
      <c r="M252" s="18" t="str">
        <f t="shared" si="68"/>
        <v/>
      </c>
      <c r="N252" s="18" t="str">
        <f t="shared" si="69"/>
        <v/>
      </c>
      <c r="O252" s="18" t="str">
        <f t="shared" si="70"/>
        <v/>
      </c>
      <c r="P252" s="18" t="str">
        <f t="shared" si="71"/>
        <v/>
      </c>
      <c r="Q252" s="18" t="str">
        <f t="shared" si="72"/>
        <v/>
      </c>
      <c r="R252" s="122" t="str">
        <f t="shared" si="62"/>
        <v/>
      </c>
      <c r="S252" s="18" t="str">
        <f t="shared" si="73"/>
        <v/>
      </c>
      <c r="T252" s="26" t="str">
        <f t="shared" si="63"/>
        <v/>
      </c>
      <c r="U252" s="18" t="str">
        <f t="shared" si="74"/>
        <v/>
      </c>
      <c r="V252" s="18" t="str">
        <f t="shared" si="75"/>
        <v/>
      </c>
      <c r="W252" s="18" t="str">
        <f>IFERROR(CONCATENATE("PAGO N° ",B252," DEL CONTRATO CPS ",V252," ENTRE ",TEXT(VLOOKUP(A252,matriz,IF(generador!B252=1,16,IF(generador!B252=2,19,IF(generador!B252=3,22,IF(generador!B252=4,25,IF(generador!B252=5,28,IF(generador!B252=6,31,IF(generador!B252=7,34,IF(generador!B252=8,37,IF(generador!B252=9,40,IF(generador!B252=10,43,IF(generador!B252=11,46,IF(generador!B252=12,49,IF(generador!B252=13,52,IF(generador!B252=14,55,IF(generador!B252=15,58))))))))))))))),FALSE),"dd/mm/yyyy")," Y ",TEXT(VLOOKUP(A252,matriz,IF(generador!B252=1,17,IF(generador!B252=2,20,IF(generador!B252=3,23,IF(generador!B252=4,26,IF(generador!B252=5,29,IF(generador!B252=6,32,IF(generador!B252=7,35,IF(generador!B252=8,38,IF(generador!B252=9,41,IF(generador!B252=10,44,IF(generador!B252=11,47,IF(generador!B252=12,50,IF(generador!B252=13,53,IF(generador!B252=14,56,IF(generador!B252=15,59))))))))))))))),FALSE),"dd/mm/yyyy")),"")</f>
        <v/>
      </c>
    </row>
    <row r="253" spans="1:24" x14ac:dyDescent="0.3">
      <c r="A253" s="15"/>
      <c r="B253" s="14"/>
      <c r="C253" s="6"/>
      <c r="D253" s="26" t="str">
        <f t="shared" si="59"/>
        <v/>
      </c>
      <c r="E253" s="19" t="str">
        <f>IFERROR(IF(A253&lt;&gt;"",VLOOKUP(A253,matriz,IF(generador!B253=1,15,IF(generador!B253=2,18,IF(generador!B253=3,21,IF(generador!B253=4,24,IF(generador!B253=5,27,IF(generador!B253=6,30,IF(generador!B253=7,33,IF(generador!B253=8,36,IF(generador!B253=9,39,IF(generador!B253=10,42,IF(generador!B253=11,45,IF(generador!B253=12,48,IF(generador!B253=13,51,IF(generador!B253=14,54,IF(generador!B253=15,57))))))))))))))),FALSE),""),"")</f>
        <v/>
      </c>
      <c r="F253" s="20" t="str">
        <f t="shared" si="60"/>
        <v/>
      </c>
      <c r="G253" s="29" t="str">
        <f t="shared" si="61"/>
        <v/>
      </c>
      <c r="H253" s="21" t="str">
        <f t="shared" ca="1" si="64"/>
        <v/>
      </c>
      <c r="I253" s="18" t="str">
        <f t="shared" si="65"/>
        <v/>
      </c>
      <c r="J253" s="18" t="str">
        <f>""</f>
        <v/>
      </c>
      <c r="K253" s="18" t="str">
        <f t="shared" si="66"/>
        <v/>
      </c>
      <c r="L253" s="18" t="str">
        <f t="shared" si="67"/>
        <v/>
      </c>
      <c r="M253" s="18" t="str">
        <f t="shared" si="68"/>
        <v/>
      </c>
      <c r="N253" s="18" t="str">
        <f t="shared" si="69"/>
        <v/>
      </c>
      <c r="O253" s="18" t="str">
        <f t="shared" si="70"/>
        <v/>
      </c>
      <c r="P253" s="18" t="str">
        <f t="shared" si="71"/>
        <v/>
      </c>
      <c r="Q253" s="18" t="str">
        <f t="shared" si="72"/>
        <v/>
      </c>
      <c r="R253" s="122" t="str">
        <f t="shared" si="62"/>
        <v/>
      </c>
      <c r="S253" s="18" t="str">
        <f t="shared" si="73"/>
        <v/>
      </c>
      <c r="T253" s="26" t="str">
        <f t="shared" si="63"/>
        <v/>
      </c>
      <c r="U253" s="18" t="str">
        <f t="shared" si="74"/>
        <v/>
      </c>
      <c r="V253" s="18" t="str">
        <f t="shared" si="75"/>
        <v/>
      </c>
      <c r="W253" s="18" t="str">
        <f>IFERROR(CONCATENATE("PAGO N° ",B253," DEL CONTRATO CPS ",V253," ENTRE ",TEXT(VLOOKUP(A253,matriz,IF(generador!B253=1,16,IF(generador!B253=2,19,IF(generador!B253=3,22,IF(generador!B253=4,25,IF(generador!B253=5,28,IF(generador!B253=6,31,IF(generador!B253=7,34,IF(generador!B253=8,37,IF(generador!B253=9,40,IF(generador!B253=10,43,IF(generador!B253=11,46,IF(generador!B253=12,49,IF(generador!B253=13,52,IF(generador!B253=14,55,IF(generador!B253=15,58))))))))))))))),FALSE),"dd/mm/yyyy")," Y ",TEXT(VLOOKUP(A253,matriz,IF(generador!B253=1,17,IF(generador!B253=2,20,IF(generador!B253=3,23,IF(generador!B253=4,26,IF(generador!B253=5,29,IF(generador!B253=6,32,IF(generador!B253=7,35,IF(generador!B253=8,38,IF(generador!B253=9,41,IF(generador!B253=10,44,IF(generador!B253=11,47,IF(generador!B253=12,50,IF(generador!B253=13,53,IF(generador!B253=14,56,IF(generador!B253=15,59))))))))))))))),FALSE),"dd/mm/yyyy")),"")</f>
        <v/>
      </c>
    </row>
    <row r="254" spans="1:24" s="13" customFormat="1" x14ac:dyDescent="0.3">
      <c r="A254" s="15"/>
      <c r="B254" s="14"/>
      <c r="C254" s="6"/>
      <c r="D254" s="26" t="str">
        <f t="shared" si="59"/>
        <v/>
      </c>
      <c r="E254" s="19" t="str">
        <f>IFERROR(IF(A254&lt;&gt;"",VLOOKUP(A254,matriz,IF(generador!B254=1,15,IF(generador!B254=2,18,IF(generador!B254=3,21,IF(generador!B254=4,24,IF(generador!B254=5,27,IF(generador!B254=6,30,IF(generador!B254=7,33,IF(generador!B254=8,36,IF(generador!B254=9,39,IF(generador!B254=10,42,IF(generador!B254=11,45,IF(generador!B254=12,48,IF(generador!B254=13,51,IF(generador!B254=14,54,IF(generador!B254=15,57))))))))))))))),FALSE),""),"")</f>
        <v/>
      </c>
      <c r="F254" s="20" t="str">
        <f t="shared" si="60"/>
        <v/>
      </c>
      <c r="G254" s="29" t="str">
        <f t="shared" si="61"/>
        <v/>
      </c>
      <c r="H254" s="21" t="str">
        <f t="shared" ca="1" si="64"/>
        <v/>
      </c>
      <c r="I254" s="18" t="str">
        <f t="shared" si="65"/>
        <v/>
      </c>
      <c r="J254" s="18" t="str">
        <f>""</f>
        <v/>
      </c>
      <c r="K254" s="18" t="str">
        <f t="shared" si="66"/>
        <v/>
      </c>
      <c r="L254" s="18" t="str">
        <f t="shared" si="67"/>
        <v/>
      </c>
      <c r="M254" s="18" t="str">
        <f t="shared" si="68"/>
        <v/>
      </c>
      <c r="N254" s="18" t="str">
        <f t="shared" si="69"/>
        <v/>
      </c>
      <c r="O254" s="18" t="str">
        <f t="shared" si="70"/>
        <v/>
      </c>
      <c r="P254" s="18" t="str">
        <f t="shared" si="71"/>
        <v/>
      </c>
      <c r="Q254" s="18" t="str">
        <f t="shared" si="72"/>
        <v/>
      </c>
      <c r="R254" s="122" t="str">
        <f t="shared" si="62"/>
        <v/>
      </c>
      <c r="S254" s="18" t="str">
        <f t="shared" si="73"/>
        <v/>
      </c>
      <c r="T254" s="26" t="str">
        <f t="shared" si="63"/>
        <v/>
      </c>
      <c r="U254" s="18" t="str">
        <f t="shared" si="74"/>
        <v/>
      </c>
      <c r="V254" s="18" t="str">
        <f t="shared" si="75"/>
        <v/>
      </c>
      <c r="W254" s="18" t="str">
        <f>IFERROR(CONCATENATE("PAGO N° ",B254," DEL CONTRATO CPS ",V254," ENTRE ",TEXT(VLOOKUP(A254,matriz,IF(generador!B254=1,16,IF(generador!B254=2,19,IF(generador!B254=3,22,IF(generador!B254=4,25,IF(generador!B254=5,28,IF(generador!B254=6,31,IF(generador!B254=7,34,IF(generador!B254=8,37,IF(generador!B254=9,40,IF(generador!B254=10,43,IF(generador!B254=11,46,IF(generador!B254=12,49,IF(generador!B254=13,52,IF(generador!B254=14,55,IF(generador!B254=15,58))))))))))))))),FALSE),"dd/mm/yyyy")," Y ",TEXT(VLOOKUP(A254,matriz,IF(generador!B254=1,17,IF(generador!B254=2,20,IF(generador!B254=3,23,IF(generador!B254=4,26,IF(generador!B254=5,29,IF(generador!B254=6,32,IF(generador!B254=7,35,IF(generador!B254=8,38,IF(generador!B254=9,41,IF(generador!B254=10,44,IF(generador!B254=11,47,IF(generador!B254=12,50,IF(generador!B254=13,53,IF(generador!B254=14,56,IF(generador!B254=15,59))))))))))))))),FALSE),"dd/mm/yyyy")),"")</f>
        <v/>
      </c>
      <c r="X254" s="3"/>
    </row>
    <row r="255" spans="1:24" x14ac:dyDescent="0.3">
      <c r="A255" s="15"/>
      <c r="B255" s="14"/>
      <c r="C255" s="6"/>
      <c r="D255" s="26" t="str">
        <f t="shared" si="59"/>
        <v/>
      </c>
      <c r="E255" s="19" t="str">
        <f>IFERROR(IF(A255&lt;&gt;"",VLOOKUP(A255,matriz,IF(generador!B255=1,15,IF(generador!B255=2,18,IF(generador!B255=3,21,IF(generador!B255=4,24,IF(generador!B255=5,27,IF(generador!B255=6,30,IF(generador!B255=7,33,IF(generador!B255=8,36,IF(generador!B255=9,39,IF(generador!B255=10,42,IF(generador!B255=11,45,IF(generador!B255=12,48,IF(generador!B255=13,51,IF(generador!B255=14,54,IF(generador!B255=15,57))))))))))))))),FALSE),""),"")</f>
        <v/>
      </c>
      <c r="F255" s="20" t="str">
        <f t="shared" si="60"/>
        <v/>
      </c>
      <c r="G255" s="29" t="str">
        <f t="shared" si="61"/>
        <v/>
      </c>
      <c r="H255" s="21" t="str">
        <f t="shared" ca="1" si="64"/>
        <v/>
      </c>
      <c r="I255" s="18" t="str">
        <f t="shared" si="65"/>
        <v/>
      </c>
      <c r="J255" s="18" t="str">
        <f>""</f>
        <v/>
      </c>
      <c r="K255" s="18" t="str">
        <f t="shared" si="66"/>
        <v/>
      </c>
      <c r="L255" s="18" t="str">
        <f t="shared" si="67"/>
        <v/>
      </c>
      <c r="M255" s="18" t="str">
        <f t="shared" si="68"/>
        <v/>
      </c>
      <c r="N255" s="18" t="str">
        <f t="shared" si="69"/>
        <v/>
      </c>
      <c r="O255" s="18" t="str">
        <f t="shared" si="70"/>
        <v/>
      </c>
      <c r="P255" s="18" t="str">
        <f t="shared" si="71"/>
        <v/>
      </c>
      <c r="Q255" s="18" t="str">
        <f t="shared" si="72"/>
        <v/>
      </c>
      <c r="R255" s="122" t="str">
        <f t="shared" si="62"/>
        <v/>
      </c>
      <c r="S255" s="18" t="str">
        <f t="shared" si="73"/>
        <v/>
      </c>
      <c r="T255" s="26" t="str">
        <f t="shared" si="63"/>
        <v/>
      </c>
      <c r="U255" s="18" t="str">
        <f t="shared" si="74"/>
        <v/>
      </c>
      <c r="V255" s="18" t="str">
        <f t="shared" si="75"/>
        <v/>
      </c>
      <c r="W255" s="18" t="str">
        <f>IFERROR(CONCATENATE("PAGO N° ",B255," DEL CONTRATO CPS ",V255," ENTRE ",TEXT(VLOOKUP(A255,matriz,IF(generador!B255=1,16,IF(generador!B255=2,19,IF(generador!B255=3,22,IF(generador!B255=4,25,IF(generador!B255=5,28,IF(generador!B255=6,31,IF(generador!B255=7,34,IF(generador!B255=8,37,IF(generador!B255=9,40,IF(generador!B255=10,43,IF(generador!B255=11,46,IF(generador!B255=12,49,IF(generador!B255=13,52,IF(generador!B255=14,55,IF(generador!B255=15,58))))))))))))))),FALSE),"dd/mm/yyyy")," Y ",TEXT(VLOOKUP(A255,matriz,IF(generador!B255=1,17,IF(generador!B255=2,20,IF(generador!B255=3,23,IF(generador!B255=4,26,IF(generador!B255=5,29,IF(generador!B255=6,32,IF(generador!B255=7,35,IF(generador!B255=8,38,IF(generador!B255=9,41,IF(generador!B255=10,44,IF(generador!B255=11,47,IF(generador!B255=12,50,IF(generador!B255=13,53,IF(generador!B255=14,56,IF(generador!B255=15,59))))))))))))))),FALSE),"dd/mm/yyyy")),"")</f>
        <v/>
      </c>
    </row>
    <row r="256" spans="1:24" x14ac:dyDescent="0.3">
      <c r="A256" s="15"/>
      <c r="B256" s="14"/>
      <c r="C256" s="6"/>
      <c r="D256" s="26" t="str">
        <f t="shared" si="59"/>
        <v/>
      </c>
      <c r="E256" s="19" t="str">
        <f>IFERROR(IF(A256&lt;&gt;"",VLOOKUP(A256,matriz,IF(generador!B256=1,15,IF(generador!B256=2,18,IF(generador!B256=3,21,IF(generador!B256=4,24,IF(generador!B256=5,27,IF(generador!B256=6,30,IF(generador!B256=7,33,IF(generador!B256=8,36,IF(generador!B256=9,39,IF(generador!B256=10,42,IF(generador!B256=11,45,IF(generador!B256=12,48,IF(generador!B256=13,51,IF(generador!B256=14,54,IF(generador!B256=15,57))))))))))))))),FALSE),""),"")</f>
        <v/>
      </c>
      <c r="F256" s="20" t="str">
        <f t="shared" si="60"/>
        <v/>
      </c>
      <c r="G256" s="29" t="str">
        <f t="shared" si="61"/>
        <v/>
      </c>
      <c r="H256" s="21" t="str">
        <f t="shared" ca="1" si="64"/>
        <v/>
      </c>
      <c r="I256" s="18" t="str">
        <f t="shared" si="65"/>
        <v/>
      </c>
      <c r="J256" s="18" t="str">
        <f>""</f>
        <v/>
      </c>
      <c r="K256" s="18" t="str">
        <f t="shared" si="66"/>
        <v/>
      </c>
      <c r="L256" s="18" t="str">
        <f t="shared" si="67"/>
        <v/>
      </c>
      <c r="M256" s="18" t="str">
        <f t="shared" si="68"/>
        <v/>
      </c>
      <c r="N256" s="18" t="str">
        <f t="shared" si="69"/>
        <v/>
      </c>
      <c r="O256" s="18" t="str">
        <f t="shared" si="70"/>
        <v/>
      </c>
      <c r="P256" s="18" t="str">
        <f t="shared" si="71"/>
        <v/>
      </c>
      <c r="Q256" s="18" t="str">
        <f t="shared" si="72"/>
        <v/>
      </c>
      <c r="R256" s="122" t="str">
        <f t="shared" si="62"/>
        <v/>
      </c>
      <c r="S256" s="18" t="str">
        <f t="shared" si="73"/>
        <v/>
      </c>
      <c r="T256" s="26" t="str">
        <f t="shared" si="63"/>
        <v/>
      </c>
      <c r="U256" s="18" t="str">
        <f t="shared" si="74"/>
        <v/>
      </c>
      <c r="V256" s="18" t="str">
        <f t="shared" si="75"/>
        <v/>
      </c>
      <c r="W256" s="18" t="str">
        <f>IFERROR(CONCATENATE("PAGO N° ",B256," DEL CONTRATO CPS ",V256," ENTRE ",TEXT(VLOOKUP(A256,matriz,IF(generador!B256=1,16,IF(generador!B256=2,19,IF(generador!B256=3,22,IF(generador!B256=4,25,IF(generador!B256=5,28,IF(generador!B256=6,31,IF(generador!B256=7,34,IF(generador!B256=8,37,IF(generador!B256=9,40,IF(generador!B256=10,43,IF(generador!B256=11,46,IF(generador!B256=12,49,IF(generador!B256=13,52,IF(generador!B256=14,55,IF(generador!B256=15,58))))))))))))))),FALSE),"dd/mm/yyyy")," Y ",TEXT(VLOOKUP(A256,matriz,IF(generador!B256=1,17,IF(generador!B256=2,20,IF(generador!B256=3,23,IF(generador!B256=4,26,IF(generador!B256=5,29,IF(generador!B256=6,32,IF(generador!B256=7,35,IF(generador!B256=8,38,IF(generador!B256=9,41,IF(generador!B256=10,44,IF(generador!B256=11,47,IF(generador!B256=12,50,IF(generador!B256=13,53,IF(generador!B256=14,56,IF(generador!B256=15,59))))))))))))))),FALSE),"dd/mm/yyyy")),"")</f>
        <v/>
      </c>
    </row>
    <row r="257" spans="1:24" x14ac:dyDescent="0.3">
      <c r="A257" s="15"/>
      <c r="B257" s="14"/>
      <c r="C257" s="6"/>
      <c r="D257" s="26" t="str">
        <f t="shared" si="59"/>
        <v/>
      </c>
      <c r="E257" s="19" t="str">
        <f>IFERROR(IF(A257&lt;&gt;"",VLOOKUP(A257,matriz,IF(generador!B257=1,15,IF(generador!B257=2,18,IF(generador!B257=3,21,IF(generador!B257=4,24,IF(generador!B257=5,27,IF(generador!B257=6,30,IF(generador!B257=7,33,IF(generador!B257=8,36,IF(generador!B257=9,39,IF(generador!B257=10,42,IF(generador!B257=11,45,IF(generador!B257=12,48,IF(generador!B257=13,51,IF(generador!B257=14,54,IF(generador!B257=15,57))))))))))))))),FALSE),""),"")</f>
        <v/>
      </c>
      <c r="F257" s="20" t="str">
        <f t="shared" si="60"/>
        <v/>
      </c>
      <c r="G257" s="29" t="str">
        <f t="shared" si="61"/>
        <v/>
      </c>
      <c r="H257" s="21" t="str">
        <f t="shared" ca="1" si="64"/>
        <v/>
      </c>
      <c r="I257" s="18" t="str">
        <f t="shared" si="65"/>
        <v/>
      </c>
      <c r="J257" s="18" t="str">
        <f>""</f>
        <v/>
      </c>
      <c r="K257" s="18" t="str">
        <f t="shared" si="66"/>
        <v/>
      </c>
      <c r="L257" s="18" t="str">
        <f t="shared" si="67"/>
        <v/>
      </c>
      <c r="M257" s="18" t="str">
        <f t="shared" si="68"/>
        <v/>
      </c>
      <c r="N257" s="18" t="str">
        <f t="shared" si="69"/>
        <v/>
      </c>
      <c r="O257" s="18" t="str">
        <f t="shared" si="70"/>
        <v/>
      </c>
      <c r="P257" s="18" t="str">
        <f t="shared" si="71"/>
        <v/>
      </c>
      <c r="Q257" s="18" t="str">
        <f t="shared" si="72"/>
        <v/>
      </c>
      <c r="R257" s="122" t="str">
        <f t="shared" si="62"/>
        <v/>
      </c>
      <c r="S257" s="18" t="str">
        <f t="shared" si="73"/>
        <v/>
      </c>
      <c r="T257" s="26" t="str">
        <f t="shared" si="63"/>
        <v/>
      </c>
      <c r="U257" s="18" t="str">
        <f t="shared" si="74"/>
        <v/>
      </c>
      <c r="V257" s="18" t="str">
        <f t="shared" si="75"/>
        <v/>
      </c>
      <c r="W257" s="18" t="str">
        <f>IFERROR(CONCATENATE("PAGO N° ",B257," DEL CONTRATO CPS ",V257," ENTRE ",TEXT(VLOOKUP(A257,matriz,IF(generador!B257=1,16,IF(generador!B257=2,19,IF(generador!B257=3,22,IF(generador!B257=4,25,IF(generador!B257=5,28,IF(generador!B257=6,31,IF(generador!B257=7,34,IF(generador!B257=8,37,IF(generador!B257=9,40,IF(generador!B257=10,43,IF(generador!B257=11,46,IF(generador!B257=12,49,IF(generador!B257=13,52,IF(generador!B257=14,55,IF(generador!B257=15,58))))))))))))))),FALSE),"dd/mm/yyyy")," Y ",TEXT(VLOOKUP(A257,matriz,IF(generador!B257=1,17,IF(generador!B257=2,20,IF(generador!B257=3,23,IF(generador!B257=4,26,IF(generador!B257=5,29,IF(generador!B257=6,32,IF(generador!B257=7,35,IF(generador!B257=8,38,IF(generador!B257=9,41,IF(generador!B257=10,44,IF(generador!B257=11,47,IF(generador!B257=12,50,IF(generador!B257=13,53,IF(generador!B257=14,56,IF(generador!B257=15,59))))))))))))))),FALSE),"dd/mm/yyyy")),"")</f>
        <v/>
      </c>
    </row>
    <row r="258" spans="1:24" x14ac:dyDescent="0.3">
      <c r="A258" s="15"/>
      <c r="B258" s="14"/>
      <c r="C258" s="6"/>
      <c r="D258" s="26" t="str">
        <f t="shared" si="59"/>
        <v/>
      </c>
      <c r="E258" s="19" t="str">
        <f>IFERROR(IF(A258&lt;&gt;"",VLOOKUP(A258,matriz,IF(generador!B258=1,15,IF(generador!B258=2,18,IF(generador!B258=3,21,IF(generador!B258=4,24,IF(generador!B258=5,27,IF(generador!B258=6,30,IF(generador!B258=7,33,IF(generador!B258=8,36,IF(generador!B258=9,39,IF(generador!B258=10,42,IF(generador!B258=11,45,IF(generador!B258=12,48,IF(generador!B258=13,51,IF(generador!B258=14,54,IF(generador!B258=15,57))))))))))))))),FALSE),""),"")</f>
        <v/>
      </c>
      <c r="F258" s="20" t="str">
        <f t="shared" si="60"/>
        <v/>
      </c>
      <c r="G258" s="29" t="str">
        <f t="shared" si="61"/>
        <v/>
      </c>
      <c r="H258" s="21" t="str">
        <f t="shared" ca="1" si="64"/>
        <v/>
      </c>
      <c r="I258" s="18" t="str">
        <f t="shared" si="65"/>
        <v/>
      </c>
      <c r="J258" s="18" t="str">
        <f>""</f>
        <v/>
      </c>
      <c r="K258" s="18" t="str">
        <f t="shared" si="66"/>
        <v/>
      </c>
      <c r="L258" s="18" t="str">
        <f t="shared" si="67"/>
        <v/>
      </c>
      <c r="M258" s="18" t="str">
        <f t="shared" si="68"/>
        <v/>
      </c>
      <c r="N258" s="18" t="str">
        <f t="shared" si="69"/>
        <v/>
      </c>
      <c r="O258" s="18" t="str">
        <f t="shared" si="70"/>
        <v/>
      </c>
      <c r="P258" s="18" t="str">
        <f t="shared" si="71"/>
        <v/>
      </c>
      <c r="Q258" s="18" t="str">
        <f t="shared" si="72"/>
        <v/>
      </c>
      <c r="R258" s="122" t="str">
        <f t="shared" si="62"/>
        <v/>
      </c>
      <c r="S258" s="18" t="str">
        <f t="shared" si="73"/>
        <v/>
      </c>
      <c r="T258" s="26" t="str">
        <f t="shared" si="63"/>
        <v/>
      </c>
      <c r="U258" s="18" t="str">
        <f t="shared" si="74"/>
        <v/>
      </c>
      <c r="V258" s="18" t="str">
        <f t="shared" si="75"/>
        <v/>
      </c>
      <c r="W258" s="18" t="str">
        <f>IFERROR(CONCATENATE("PAGO N° ",B258," DEL CONTRATO CPS ",V258," ENTRE ",TEXT(VLOOKUP(A258,matriz,IF(generador!B258=1,16,IF(generador!B258=2,19,IF(generador!B258=3,22,IF(generador!B258=4,25,IF(generador!B258=5,28,IF(generador!B258=6,31,IF(generador!B258=7,34,IF(generador!B258=8,37,IF(generador!B258=9,40,IF(generador!B258=10,43,IF(generador!B258=11,46,IF(generador!B258=12,49,IF(generador!B258=13,52,IF(generador!B258=14,55,IF(generador!B258=15,58))))))))))))))),FALSE),"dd/mm/yyyy")," Y ",TEXT(VLOOKUP(A258,matriz,IF(generador!B258=1,17,IF(generador!B258=2,20,IF(generador!B258=3,23,IF(generador!B258=4,26,IF(generador!B258=5,29,IF(generador!B258=6,32,IF(generador!B258=7,35,IF(generador!B258=8,38,IF(generador!B258=9,41,IF(generador!B258=10,44,IF(generador!B258=11,47,IF(generador!B258=12,50,IF(generador!B258=13,53,IF(generador!B258=14,56,IF(generador!B258=15,59))))))))))))))),FALSE),"dd/mm/yyyy")),"")</f>
        <v/>
      </c>
    </row>
    <row r="259" spans="1:24" x14ac:dyDescent="0.3">
      <c r="A259" s="15"/>
      <c r="B259" s="14"/>
      <c r="C259" s="6"/>
      <c r="D259" s="26" t="str">
        <f t="shared" ref="D259:D322" si="76">IFERROR(IF(C259&lt;&gt;"",CONCATENATE(VLOOKUP(A259,matriz,IF(C259="NO",98,100),FALSE),VLOOKUP(A259,matriz,103,FALSE)),""),"")</f>
        <v/>
      </c>
      <c r="E259" s="19" t="str">
        <f>IFERROR(IF(A259&lt;&gt;"",VLOOKUP(A259,matriz,IF(generador!B259=1,15,IF(generador!B259=2,18,IF(generador!B259=3,21,IF(generador!B259=4,24,IF(generador!B259=5,27,IF(generador!B259=6,30,IF(generador!B259=7,33,IF(generador!B259=8,36,IF(generador!B259=9,39,IF(generador!B259=10,42,IF(generador!B259=11,45,IF(generador!B259=12,48,IF(generador!B259=13,51,IF(generador!B259=14,54,IF(generador!B259=15,57))))))))))))))),FALSE),""),"")</f>
        <v/>
      </c>
      <c r="F259" s="20" t="str">
        <f t="shared" ref="F259:F322" si="77">IFERROR(IF(E259,VLOOKUP(A259,matriz,97,FALSE),""),"")</f>
        <v/>
      </c>
      <c r="G259" s="29" t="str">
        <f t="shared" ref="G259:G322" si="78">IFERROR(IF(E259,VLOOKUP(A259,matriz,IF(C259="NO",99,101),FALSE),""),"")</f>
        <v/>
      </c>
      <c r="H259" s="21" t="str">
        <f t="shared" ca="1" si="64"/>
        <v/>
      </c>
      <c r="I259" s="18" t="str">
        <f t="shared" si="65"/>
        <v/>
      </c>
      <c r="J259" s="18" t="str">
        <f>""</f>
        <v/>
      </c>
      <c r="K259" s="18" t="str">
        <f t="shared" si="66"/>
        <v/>
      </c>
      <c r="L259" s="18" t="str">
        <f t="shared" si="67"/>
        <v/>
      </c>
      <c r="M259" s="18" t="str">
        <f t="shared" si="68"/>
        <v/>
      </c>
      <c r="N259" s="18" t="str">
        <f t="shared" si="69"/>
        <v/>
      </c>
      <c r="O259" s="18" t="str">
        <f t="shared" si="70"/>
        <v/>
      </c>
      <c r="P259" s="18" t="str">
        <f t="shared" si="71"/>
        <v/>
      </c>
      <c r="Q259" s="18" t="str">
        <f t="shared" si="72"/>
        <v/>
      </c>
      <c r="R259" s="122" t="str">
        <f t="shared" ref="R259:R322" si="79">IFERROR(IF(E259,CONCATENATE(TEXT(VLOOKUP(A259,matriz,IF(C259="NO",67,82),FALSE),"YYYY"),VLOOKUP(A259,matriz,IF(C259="NO",66,81),FALSE)),""),"")</f>
        <v/>
      </c>
      <c r="S259" s="18" t="str">
        <f t="shared" si="73"/>
        <v/>
      </c>
      <c r="T259" s="26" t="str">
        <f t="shared" ref="T259:T322" si="80">IFERROR(IF(E259,CONCATENATE(TEXT(VLOOKUP(A259,matriz,IF(C259="NO",64,79),FALSE),"YYYY"),VLOOKUP(A259,matriz,IF(C259="NO",63,78),FALSE)),""),"")</f>
        <v/>
      </c>
      <c r="U259" s="18" t="str">
        <f t="shared" si="74"/>
        <v/>
      </c>
      <c r="V259" s="18" t="str">
        <f t="shared" si="75"/>
        <v/>
      </c>
      <c r="W259" s="18" t="str">
        <f>IFERROR(CONCATENATE("PAGO N° ",B259," DEL CONTRATO CPS ",V259," ENTRE ",TEXT(VLOOKUP(A259,matriz,IF(generador!B259=1,16,IF(generador!B259=2,19,IF(generador!B259=3,22,IF(generador!B259=4,25,IF(generador!B259=5,28,IF(generador!B259=6,31,IF(generador!B259=7,34,IF(generador!B259=8,37,IF(generador!B259=9,40,IF(generador!B259=10,43,IF(generador!B259=11,46,IF(generador!B259=12,49,IF(generador!B259=13,52,IF(generador!B259=14,55,IF(generador!B259=15,58))))))))))))))),FALSE),"dd/mm/yyyy")," Y ",TEXT(VLOOKUP(A259,matriz,IF(generador!B259=1,17,IF(generador!B259=2,20,IF(generador!B259=3,23,IF(generador!B259=4,26,IF(generador!B259=5,29,IF(generador!B259=6,32,IF(generador!B259=7,35,IF(generador!B259=8,38,IF(generador!B259=9,41,IF(generador!B259=10,44,IF(generador!B259=11,47,IF(generador!B259=12,50,IF(generador!B259=13,53,IF(generador!B259=14,56,IF(generador!B259=15,59))))))))))))))),FALSE),"dd/mm/yyyy")),"")</f>
        <v/>
      </c>
    </row>
    <row r="260" spans="1:24" x14ac:dyDescent="0.3">
      <c r="A260" s="15"/>
      <c r="B260" s="14"/>
      <c r="C260" s="6"/>
      <c r="D260" s="26" t="str">
        <f t="shared" si="76"/>
        <v/>
      </c>
      <c r="E260" s="19" t="str">
        <f>IFERROR(IF(A260&lt;&gt;"",VLOOKUP(A260,matriz,IF(generador!B260=1,15,IF(generador!B260=2,18,IF(generador!B260=3,21,IF(generador!B260=4,24,IF(generador!B260=5,27,IF(generador!B260=6,30,IF(generador!B260=7,33,IF(generador!B260=8,36,IF(generador!B260=9,39,IF(generador!B260=10,42,IF(generador!B260=11,45,IF(generador!B260=12,48,IF(generador!B260=13,51,IF(generador!B260=14,54,IF(generador!B260=15,57))))))))))))))),FALSE),""),"")</f>
        <v/>
      </c>
      <c r="F260" s="20" t="str">
        <f t="shared" si="77"/>
        <v/>
      </c>
      <c r="G260" s="29" t="str">
        <f t="shared" si="78"/>
        <v/>
      </c>
      <c r="H260" s="21" t="str">
        <f t="shared" ref="H260:H323" ca="1" si="81">IFERROR(IF(C260&lt;&gt;"",TODAY(),""),"")</f>
        <v/>
      </c>
      <c r="I260" s="18" t="str">
        <f t="shared" ref="I260:I323" si="82">IFERROR(IF(D260&lt;&gt;"",I259+1,""),1)</f>
        <v/>
      </c>
      <c r="J260" s="18" t="str">
        <f>""</f>
        <v/>
      </c>
      <c r="K260" s="18" t="str">
        <f t="shared" ref="K260:K323" si="83">IFERROR(IF(E260,0,""),"")</f>
        <v/>
      </c>
      <c r="L260" s="18" t="str">
        <f t="shared" ref="L260:L323" si="84">IFERROR(IF(E260,0,""),"")</f>
        <v/>
      </c>
      <c r="M260" s="18" t="str">
        <f t="shared" ref="M260:M323" si="85">IFERROR(IF(E260,0,""),"")</f>
        <v/>
      </c>
      <c r="N260" s="18" t="str">
        <f t="shared" ref="N260:N323" si="86">IFERROR(IF(E260,0,""),"")</f>
        <v/>
      </c>
      <c r="O260" s="18" t="str">
        <f t="shared" ref="O260:O323" si="87">IFERROR(IF(E260,"01",""),"")</f>
        <v/>
      </c>
      <c r="P260" s="18" t="str">
        <f t="shared" ref="P260:P323" si="88">IFERROR(IF(K260&lt;&gt;"",P259+1,""),1)</f>
        <v/>
      </c>
      <c r="Q260" s="18" t="str">
        <f t="shared" ref="Q260:Q323" si="89">IFERROR(IF(E260,0,""),"")</f>
        <v/>
      </c>
      <c r="R260" s="122" t="str">
        <f t="shared" si="79"/>
        <v/>
      </c>
      <c r="S260" s="18" t="str">
        <f t="shared" ref="S260:S323" si="90">IFERROR(IF(D260&lt;&gt;"",S259+1,""),1)</f>
        <v/>
      </c>
      <c r="T260" s="26" t="str">
        <f t="shared" si="80"/>
        <v/>
      </c>
      <c r="U260" s="18" t="str">
        <f t="shared" ref="U260:U323" si="91">IFERROR(IF(E260,0,""),"")</f>
        <v/>
      </c>
      <c r="V260" s="18" t="str">
        <f t="shared" ref="V260:V323" si="92">IFERROR(IF(E260,A260,""),"")</f>
        <v/>
      </c>
      <c r="W260" s="18" t="str">
        <f>IFERROR(CONCATENATE("PAGO N° ",B260," DEL CONTRATO CPS ",V260," ENTRE ",TEXT(VLOOKUP(A260,matriz,IF(generador!B260=1,16,IF(generador!B260=2,19,IF(generador!B260=3,22,IF(generador!B260=4,25,IF(generador!B260=5,28,IF(generador!B260=6,31,IF(generador!B260=7,34,IF(generador!B260=8,37,IF(generador!B260=9,40,IF(generador!B260=10,43,IF(generador!B260=11,46,IF(generador!B260=12,49,IF(generador!B260=13,52,IF(generador!B260=14,55,IF(generador!B260=15,58))))))))))))))),FALSE),"dd/mm/yyyy")," Y ",TEXT(VLOOKUP(A260,matriz,IF(generador!B260=1,17,IF(generador!B260=2,20,IF(generador!B260=3,23,IF(generador!B260=4,26,IF(generador!B260=5,29,IF(generador!B260=6,32,IF(generador!B260=7,35,IF(generador!B260=8,38,IF(generador!B260=9,41,IF(generador!B260=10,44,IF(generador!B260=11,47,IF(generador!B260=12,50,IF(generador!B260=13,53,IF(generador!B260=14,56,IF(generador!B260=15,59))))))))))))))),FALSE),"dd/mm/yyyy")),"")</f>
        <v/>
      </c>
    </row>
    <row r="261" spans="1:24" x14ac:dyDescent="0.3">
      <c r="A261" s="15"/>
      <c r="B261" s="14"/>
      <c r="C261" s="6"/>
      <c r="D261" s="26" t="str">
        <f t="shared" si="76"/>
        <v/>
      </c>
      <c r="E261" s="19" t="str">
        <f>IFERROR(IF(A261&lt;&gt;"",VLOOKUP(A261,matriz,IF(generador!B261=1,15,IF(generador!B261=2,18,IF(generador!B261=3,21,IF(generador!B261=4,24,IF(generador!B261=5,27,IF(generador!B261=6,30,IF(generador!B261=7,33,IF(generador!B261=8,36,IF(generador!B261=9,39,IF(generador!B261=10,42,IF(generador!B261=11,45,IF(generador!B261=12,48,IF(generador!B261=13,51,IF(generador!B261=14,54,IF(generador!B261=15,57))))))))))))))),FALSE),""),"")</f>
        <v/>
      </c>
      <c r="F261" s="20" t="str">
        <f t="shared" si="77"/>
        <v/>
      </c>
      <c r="G261" s="29" t="str">
        <f t="shared" si="78"/>
        <v/>
      </c>
      <c r="H261" s="21" t="str">
        <f t="shared" ca="1" si="81"/>
        <v/>
      </c>
      <c r="I261" s="18" t="str">
        <f t="shared" si="82"/>
        <v/>
      </c>
      <c r="J261" s="18" t="str">
        <f>""</f>
        <v/>
      </c>
      <c r="K261" s="18" t="str">
        <f t="shared" si="83"/>
        <v/>
      </c>
      <c r="L261" s="18" t="str">
        <f t="shared" si="84"/>
        <v/>
      </c>
      <c r="M261" s="18" t="str">
        <f t="shared" si="85"/>
        <v/>
      </c>
      <c r="N261" s="18" t="str">
        <f t="shared" si="86"/>
        <v/>
      </c>
      <c r="O261" s="18" t="str">
        <f t="shared" si="87"/>
        <v/>
      </c>
      <c r="P261" s="18" t="str">
        <f t="shared" si="88"/>
        <v/>
      </c>
      <c r="Q261" s="18" t="str">
        <f t="shared" si="89"/>
        <v/>
      </c>
      <c r="R261" s="122" t="str">
        <f t="shared" si="79"/>
        <v/>
      </c>
      <c r="S261" s="18" t="str">
        <f t="shared" si="90"/>
        <v/>
      </c>
      <c r="T261" s="26" t="str">
        <f t="shared" si="80"/>
        <v/>
      </c>
      <c r="U261" s="18" t="str">
        <f t="shared" si="91"/>
        <v/>
      </c>
      <c r="V261" s="18" t="str">
        <f t="shared" si="92"/>
        <v/>
      </c>
      <c r="W261" s="18" t="str">
        <f>IFERROR(CONCATENATE("PAGO N° ",B261," DEL CONTRATO CPS ",V261," ENTRE ",TEXT(VLOOKUP(A261,matriz,IF(generador!B261=1,16,IF(generador!B261=2,19,IF(generador!B261=3,22,IF(generador!B261=4,25,IF(generador!B261=5,28,IF(generador!B261=6,31,IF(generador!B261=7,34,IF(generador!B261=8,37,IF(generador!B261=9,40,IF(generador!B261=10,43,IF(generador!B261=11,46,IF(generador!B261=12,49,IF(generador!B261=13,52,IF(generador!B261=14,55,IF(generador!B261=15,58))))))))))))))),FALSE),"dd/mm/yyyy")," Y ",TEXT(VLOOKUP(A261,matriz,IF(generador!B261=1,17,IF(generador!B261=2,20,IF(generador!B261=3,23,IF(generador!B261=4,26,IF(generador!B261=5,29,IF(generador!B261=6,32,IF(generador!B261=7,35,IF(generador!B261=8,38,IF(generador!B261=9,41,IF(generador!B261=10,44,IF(generador!B261=11,47,IF(generador!B261=12,50,IF(generador!B261=13,53,IF(generador!B261=14,56,IF(generador!B261=15,59))))))))))))))),FALSE),"dd/mm/yyyy")),"")</f>
        <v/>
      </c>
    </row>
    <row r="262" spans="1:24" x14ac:dyDescent="0.3">
      <c r="A262" s="15"/>
      <c r="B262" s="14"/>
      <c r="C262" s="6"/>
      <c r="D262" s="26" t="str">
        <f t="shared" si="76"/>
        <v/>
      </c>
      <c r="E262" s="19" t="str">
        <f>IFERROR(IF(A262&lt;&gt;"",VLOOKUP(A262,matriz,IF(generador!B262=1,15,IF(generador!B262=2,18,IF(generador!B262=3,21,IF(generador!B262=4,24,IF(generador!B262=5,27,IF(generador!B262=6,30,IF(generador!B262=7,33,IF(generador!B262=8,36,IF(generador!B262=9,39,IF(generador!B262=10,42,IF(generador!B262=11,45,IF(generador!B262=12,48,IF(generador!B262=13,51,IF(generador!B262=14,54,IF(generador!B262=15,57))))))))))))))),FALSE),""),"")</f>
        <v/>
      </c>
      <c r="F262" s="20" t="str">
        <f t="shared" si="77"/>
        <v/>
      </c>
      <c r="G262" s="29" t="str">
        <f t="shared" si="78"/>
        <v/>
      </c>
      <c r="H262" s="21" t="str">
        <f t="shared" ca="1" si="81"/>
        <v/>
      </c>
      <c r="I262" s="18" t="str">
        <f t="shared" si="82"/>
        <v/>
      </c>
      <c r="J262" s="18" t="str">
        <f>""</f>
        <v/>
      </c>
      <c r="K262" s="18" t="str">
        <f t="shared" si="83"/>
        <v/>
      </c>
      <c r="L262" s="18" t="str">
        <f t="shared" si="84"/>
        <v/>
      </c>
      <c r="M262" s="18" t="str">
        <f t="shared" si="85"/>
        <v/>
      </c>
      <c r="N262" s="18" t="str">
        <f t="shared" si="86"/>
        <v/>
      </c>
      <c r="O262" s="18" t="str">
        <f t="shared" si="87"/>
        <v/>
      </c>
      <c r="P262" s="18" t="str">
        <f t="shared" si="88"/>
        <v/>
      </c>
      <c r="Q262" s="18" t="str">
        <f t="shared" si="89"/>
        <v/>
      </c>
      <c r="R262" s="122" t="str">
        <f t="shared" si="79"/>
        <v/>
      </c>
      <c r="S262" s="18" t="str">
        <f t="shared" si="90"/>
        <v/>
      </c>
      <c r="T262" s="26" t="str">
        <f t="shared" si="80"/>
        <v/>
      </c>
      <c r="U262" s="18" t="str">
        <f t="shared" si="91"/>
        <v/>
      </c>
      <c r="V262" s="18" t="str">
        <f t="shared" si="92"/>
        <v/>
      </c>
      <c r="W262" s="18" t="str">
        <f>IFERROR(CONCATENATE("PAGO N° ",B262," DEL CONTRATO CPS ",V262," ENTRE ",TEXT(VLOOKUP(A262,matriz,IF(generador!B262=1,16,IF(generador!B262=2,19,IF(generador!B262=3,22,IF(generador!B262=4,25,IF(generador!B262=5,28,IF(generador!B262=6,31,IF(generador!B262=7,34,IF(generador!B262=8,37,IF(generador!B262=9,40,IF(generador!B262=10,43,IF(generador!B262=11,46,IF(generador!B262=12,49,IF(generador!B262=13,52,IF(generador!B262=14,55,IF(generador!B262=15,58))))))))))))))),FALSE),"dd/mm/yyyy")," Y ",TEXT(VLOOKUP(A262,matriz,IF(generador!B262=1,17,IF(generador!B262=2,20,IF(generador!B262=3,23,IF(generador!B262=4,26,IF(generador!B262=5,29,IF(generador!B262=6,32,IF(generador!B262=7,35,IF(generador!B262=8,38,IF(generador!B262=9,41,IF(generador!B262=10,44,IF(generador!B262=11,47,IF(generador!B262=12,50,IF(generador!B262=13,53,IF(generador!B262=14,56,IF(generador!B262=15,59))))))))))))))),FALSE),"dd/mm/yyyy")),"")</f>
        <v/>
      </c>
    </row>
    <row r="263" spans="1:24" x14ac:dyDescent="0.3">
      <c r="A263" s="15"/>
      <c r="B263" s="14"/>
      <c r="C263" s="6"/>
      <c r="D263" s="26" t="str">
        <f t="shared" si="76"/>
        <v/>
      </c>
      <c r="E263" s="19" t="str">
        <f>IFERROR(IF(A263&lt;&gt;"",VLOOKUP(A263,matriz,IF(generador!B263=1,15,IF(generador!B263=2,18,IF(generador!B263=3,21,IF(generador!B263=4,24,IF(generador!B263=5,27,IF(generador!B263=6,30,IF(generador!B263=7,33,IF(generador!B263=8,36,IF(generador!B263=9,39,IF(generador!B263=10,42,IF(generador!B263=11,45,IF(generador!B263=12,48,IF(generador!B263=13,51,IF(generador!B263=14,54,IF(generador!B263=15,57))))))))))))))),FALSE),""),"")</f>
        <v/>
      </c>
      <c r="F263" s="20" t="str">
        <f t="shared" si="77"/>
        <v/>
      </c>
      <c r="G263" s="29" t="str">
        <f t="shared" si="78"/>
        <v/>
      </c>
      <c r="H263" s="21" t="str">
        <f t="shared" ca="1" si="81"/>
        <v/>
      </c>
      <c r="I263" s="18" t="str">
        <f t="shared" si="82"/>
        <v/>
      </c>
      <c r="J263" s="18" t="str">
        <f>""</f>
        <v/>
      </c>
      <c r="K263" s="18" t="str">
        <f t="shared" si="83"/>
        <v/>
      </c>
      <c r="L263" s="18" t="str">
        <f t="shared" si="84"/>
        <v/>
      </c>
      <c r="M263" s="18" t="str">
        <f t="shared" si="85"/>
        <v/>
      </c>
      <c r="N263" s="18" t="str">
        <f t="shared" si="86"/>
        <v/>
      </c>
      <c r="O263" s="18" t="str">
        <f t="shared" si="87"/>
        <v/>
      </c>
      <c r="P263" s="18" t="str">
        <f t="shared" si="88"/>
        <v/>
      </c>
      <c r="Q263" s="18" t="str">
        <f t="shared" si="89"/>
        <v/>
      </c>
      <c r="R263" s="122" t="str">
        <f t="shared" si="79"/>
        <v/>
      </c>
      <c r="S263" s="18" t="str">
        <f t="shared" si="90"/>
        <v/>
      </c>
      <c r="T263" s="26" t="str">
        <f t="shared" si="80"/>
        <v/>
      </c>
      <c r="U263" s="18" t="str">
        <f t="shared" si="91"/>
        <v/>
      </c>
      <c r="V263" s="18" t="str">
        <f t="shared" si="92"/>
        <v/>
      </c>
      <c r="W263" s="18" t="str">
        <f>IFERROR(CONCATENATE("PAGO N° ",B263," DEL CONTRATO CPS ",V263," ENTRE ",TEXT(VLOOKUP(A263,matriz,IF(generador!B263=1,16,IF(generador!B263=2,19,IF(generador!B263=3,22,IF(generador!B263=4,25,IF(generador!B263=5,28,IF(generador!B263=6,31,IF(generador!B263=7,34,IF(generador!B263=8,37,IF(generador!B263=9,40,IF(generador!B263=10,43,IF(generador!B263=11,46,IF(generador!B263=12,49,IF(generador!B263=13,52,IF(generador!B263=14,55,IF(generador!B263=15,58))))))))))))))),FALSE),"dd/mm/yyyy")," Y ",TEXT(VLOOKUP(A263,matriz,IF(generador!B263=1,17,IF(generador!B263=2,20,IF(generador!B263=3,23,IF(generador!B263=4,26,IF(generador!B263=5,29,IF(generador!B263=6,32,IF(generador!B263=7,35,IF(generador!B263=8,38,IF(generador!B263=9,41,IF(generador!B263=10,44,IF(generador!B263=11,47,IF(generador!B263=12,50,IF(generador!B263=13,53,IF(generador!B263=14,56,IF(generador!B263=15,59))))))))))))))),FALSE),"dd/mm/yyyy")),"")</f>
        <v/>
      </c>
    </row>
    <row r="264" spans="1:24" x14ac:dyDescent="0.3">
      <c r="A264" s="15"/>
      <c r="B264" s="14"/>
      <c r="C264" s="6"/>
      <c r="D264" s="26" t="str">
        <f t="shared" si="76"/>
        <v/>
      </c>
      <c r="E264" s="19" t="str">
        <f>IFERROR(IF(A264&lt;&gt;"",VLOOKUP(A264,matriz,IF(generador!B264=1,15,IF(generador!B264=2,18,IF(generador!B264=3,21,IF(generador!B264=4,24,IF(generador!B264=5,27,IF(generador!B264=6,30,IF(generador!B264=7,33,IF(generador!B264=8,36,IF(generador!B264=9,39,IF(generador!B264=10,42,IF(generador!B264=11,45,IF(generador!B264=12,48,IF(generador!B264=13,51,IF(generador!B264=14,54,IF(generador!B264=15,57))))))))))))))),FALSE),""),"")</f>
        <v/>
      </c>
      <c r="F264" s="20" t="str">
        <f t="shared" si="77"/>
        <v/>
      </c>
      <c r="G264" s="29" t="str">
        <f t="shared" si="78"/>
        <v/>
      </c>
      <c r="H264" s="21" t="str">
        <f t="shared" ca="1" si="81"/>
        <v/>
      </c>
      <c r="I264" s="18" t="str">
        <f t="shared" si="82"/>
        <v/>
      </c>
      <c r="J264" s="18" t="str">
        <f>""</f>
        <v/>
      </c>
      <c r="K264" s="18" t="str">
        <f t="shared" si="83"/>
        <v/>
      </c>
      <c r="L264" s="18" t="str">
        <f t="shared" si="84"/>
        <v/>
      </c>
      <c r="M264" s="18" t="str">
        <f t="shared" si="85"/>
        <v/>
      </c>
      <c r="N264" s="18" t="str">
        <f t="shared" si="86"/>
        <v/>
      </c>
      <c r="O264" s="18" t="str">
        <f t="shared" si="87"/>
        <v/>
      </c>
      <c r="P264" s="18" t="str">
        <f t="shared" si="88"/>
        <v/>
      </c>
      <c r="Q264" s="18" t="str">
        <f t="shared" si="89"/>
        <v/>
      </c>
      <c r="R264" s="122" t="str">
        <f t="shared" si="79"/>
        <v/>
      </c>
      <c r="S264" s="18" t="str">
        <f t="shared" si="90"/>
        <v/>
      </c>
      <c r="T264" s="26" t="str">
        <f t="shared" si="80"/>
        <v/>
      </c>
      <c r="U264" s="18" t="str">
        <f t="shared" si="91"/>
        <v/>
      </c>
      <c r="V264" s="18" t="str">
        <f t="shared" si="92"/>
        <v/>
      </c>
      <c r="W264" s="18" t="str">
        <f>IFERROR(CONCATENATE("PAGO N° ",B264," DEL CONTRATO CPS ",V264," ENTRE ",TEXT(VLOOKUP(A264,matriz,IF(generador!B264=1,16,IF(generador!B264=2,19,IF(generador!B264=3,22,IF(generador!B264=4,25,IF(generador!B264=5,28,IF(generador!B264=6,31,IF(generador!B264=7,34,IF(generador!B264=8,37,IF(generador!B264=9,40,IF(generador!B264=10,43,IF(generador!B264=11,46,IF(generador!B264=12,49,IF(generador!B264=13,52,IF(generador!B264=14,55,IF(generador!B264=15,58))))))))))))))),FALSE),"dd/mm/yyyy")," Y ",TEXT(VLOOKUP(A264,matriz,IF(generador!B264=1,17,IF(generador!B264=2,20,IF(generador!B264=3,23,IF(generador!B264=4,26,IF(generador!B264=5,29,IF(generador!B264=6,32,IF(generador!B264=7,35,IF(generador!B264=8,38,IF(generador!B264=9,41,IF(generador!B264=10,44,IF(generador!B264=11,47,IF(generador!B264=12,50,IF(generador!B264=13,53,IF(generador!B264=14,56,IF(generador!B264=15,59))))))))))))))),FALSE),"dd/mm/yyyy")),"")</f>
        <v/>
      </c>
      <c r="X264" s="13"/>
    </row>
    <row r="265" spans="1:24" x14ac:dyDescent="0.3">
      <c r="A265" s="15"/>
      <c r="B265" s="14"/>
      <c r="C265" s="6"/>
      <c r="D265" s="26" t="str">
        <f t="shared" si="76"/>
        <v/>
      </c>
      <c r="E265" s="19" t="str">
        <f>IFERROR(IF(A265&lt;&gt;"",VLOOKUP(A265,matriz,IF(generador!B265=1,15,IF(generador!B265=2,18,IF(generador!B265=3,21,IF(generador!B265=4,24,IF(generador!B265=5,27,IF(generador!B265=6,30,IF(generador!B265=7,33,IF(generador!B265=8,36,IF(generador!B265=9,39,IF(generador!B265=10,42,IF(generador!B265=11,45,IF(generador!B265=12,48,IF(generador!B265=13,51,IF(generador!B265=14,54,IF(generador!B265=15,57))))))))))))))),FALSE),""),"")</f>
        <v/>
      </c>
      <c r="F265" s="20" t="str">
        <f t="shared" si="77"/>
        <v/>
      </c>
      <c r="G265" s="29" t="str">
        <f t="shared" si="78"/>
        <v/>
      </c>
      <c r="H265" s="21" t="str">
        <f t="shared" ca="1" si="81"/>
        <v/>
      </c>
      <c r="I265" s="18" t="str">
        <f t="shared" si="82"/>
        <v/>
      </c>
      <c r="J265" s="18" t="str">
        <f>""</f>
        <v/>
      </c>
      <c r="K265" s="18" t="str">
        <f t="shared" si="83"/>
        <v/>
      </c>
      <c r="L265" s="18" t="str">
        <f t="shared" si="84"/>
        <v/>
      </c>
      <c r="M265" s="18" t="str">
        <f t="shared" si="85"/>
        <v/>
      </c>
      <c r="N265" s="18" t="str">
        <f t="shared" si="86"/>
        <v/>
      </c>
      <c r="O265" s="18" t="str">
        <f t="shared" si="87"/>
        <v/>
      </c>
      <c r="P265" s="18" t="str">
        <f t="shared" si="88"/>
        <v/>
      </c>
      <c r="Q265" s="18" t="str">
        <f t="shared" si="89"/>
        <v/>
      </c>
      <c r="R265" s="122" t="str">
        <f t="shared" si="79"/>
        <v/>
      </c>
      <c r="S265" s="18" t="str">
        <f t="shared" si="90"/>
        <v/>
      </c>
      <c r="T265" s="26" t="str">
        <f t="shared" si="80"/>
        <v/>
      </c>
      <c r="U265" s="18" t="str">
        <f t="shared" si="91"/>
        <v/>
      </c>
      <c r="V265" s="18" t="str">
        <f t="shared" si="92"/>
        <v/>
      </c>
      <c r="W265" s="18" t="str">
        <f>IFERROR(CONCATENATE("PAGO N° ",B265," DEL CONTRATO CPS ",V265," ENTRE ",TEXT(VLOOKUP(A265,matriz,IF(generador!B265=1,16,IF(generador!B265=2,19,IF(generador!B265=3,22,IF(generador!B265=4,25,IF(generador!B265=5,28,IF(generador!B265=6,31,IF(generador!B265=7,34,IF(generador!B265=8,37,IF(generador!B265=9,40,IF(generador!B265=10,43,IF(generador!B265=11,46,IF(generador!B265=12,49,IF(generador!B265=13,52,IF(generador!B265=14,55,IF(generador!B265=15,58))))))))))))))),FALSE),"dd/mm/yyyy")," Y ",TEXT(VLOOKUP(A265,matriz,IF(generador!B265=1,17,IF(generador!B265=2,20,IF(generador!B265=3,23,IF(generador!B265=4,26,IF(generador!B265=5,29,IF(generador!B265=6,32,IF(generador!B265=7,35,IF(generador!B265=8,38,IF(generador!B265=9,41,IF(generador!B265=10,44,IF(generador!B265=11,47,IF(generador!B265=12,50,IF(generador!B265=13,53,IF(generador!B265=14,56,IF(generador!B265=15,59))))))))))))))),FALSE),"dd/mm/yyyy")),"")</f>
        <v/>
      </c>
    </row>
    <row r="266" spans="1:24" x14ac:dyDescent="0.3">
      <c r="A266" s="15"/>
      <c r="B266" s="14"/>
      <c r="C266" s="6"/>
      <c r="D266" s="26" t="str">
        <f t="shared" si="76"/>
        <v/>
      </c>
      <c r="E266" s="19" t="str">
        <f>IFERROR(IF(A266&lt;&gt;"",VLOOKUP(A266,matriz,IF(generador!B266=1,15,IF(generador!B266=2,18,IF(generador!B266=3,21,IF(generador!B266=4,24,IF(generador!B266=5,27,IF(generador!B266=6,30,IF(generador!B266=7,33,IF(generador!B266=8,36,IF(generador!B266=9,39,IF(generador!B266=10,42,IF(generador!B266=11,45,IF(generador!B266=12,48,IF(generador!B266=13,51,IF(generador!B266=14,54,IF(generador!B266=15,57))))))))))))))),FALSE),""),"")</f>
        <v/>
      </c>
      <c r="F266" s="20" t="str">
        <f t="shared" si="77"/>
        <v/>
      </c>
      <c r="G266" s="29" t="str">
        <f t="shared" si="78"/>
        <v/>
      </c>
      <c r="H266" s="21" t="str">
        <f t="shared" ca="1" si="81"/>
        <v/>
      </c>
      <c r="I266" s="18" t="str">
        <f t="shared" si="82"/>
        <v/>
      </c>
      <c r="J266" s="18" t="str">
        <f>""</f>
        <v/>
      </c>
      <c r="K266" s="18" t="str">
        <f t="shared" si="83"/>
        <v/>
      </c>
      <c r="L266" s="18" t="str">
        <f t="shared" si="84"/>
        <v/>
      </c>
      <c r="M266" s="18" t="str">
        <f t="shared" si="85"/>
        <v/>
      </c>
      <c r="N266" s="18" t="str">
        <f t="shared" si="86"/>
        <v/>
      </c>
      <c r="O266" s="18" t="str">
        <f t="shared" si="87"/>
        <v/>
      </c>
      <c r="P266" s="18" t="str">
        <f t="shared" si="88"/>
        <v/>
      </c>
      <c r="Q266" s="18" t="str">
        <f t="shared" si="89"/>
        <v/>
      </c>
      <c r="R266" s="122" t="str">
        <f t="shared" si="79"/>
        <v/>
      </c>
      <c r="S266" s="18" t="str">
        <f t="shared" si="90"/>
        <v/>
      </c>
      <c r="T266" s="26" t="str">
        <f t="shared" si="80"/>
        <v/>
      </c>
      <c r="U266" s="18" t="str">
        <f t="shared" si="91"/>
        <v/>
      </c>
      <c r="V266" s="18" t="str">
        <f t="shared" si="92"/>
        <v/>
      </c>
      <c r="W266" s="18" t="str">
        <f>IFERROR(CONCATENATE("PAGO N° ",B266," DEL CONTRATO CPS ",V266," ENTRE ",TEXT(VLOOKUP(A266,matriz,IF(generador!B266=1,16,IF(generador!B266=2,19,IF(generador!B266=3,22,IF(generador!B266=4,25,IF(generador!B266=5,28,IF(generador!B266=6,31,IF(generador!B266=7,34,IF(generador!B266=8,37,IF(generador!B266=9,40,IF(generador!B266=10,43,IF(generador!B266=11,46,IF(generador!B266=12,49,IF(generador!B266=13,52,IF(generador!B266=14,55,IF(generador!B266=15,58))))))))))))))),FALSE),"dd/mm/yyyy")," Y ",TEXT(VLOOKUP(A266,matriz,IF(generador!B266=1,17,IF(generador!B266=2,20,IF(generador!B266=3,23,IF(generador!B266=4,26,IF(generador!B266=5,29,IF(generador!B266=6,32,IF(generador!B266=7,35,IF(generador!B266=8,38,IF(generador!B266=9,41,IF(generador!B266=10,44,IF(generador!B266=11,47,IF(generador!B266=12,50,IF(generador!B266=13,53,IF(generador!B266=14,56,IF(generador!B266=15,59))))))))))))))),FALSE),"dd/mm/yyyy")),"")</f>
        <v/>
      </c>
    </row>
    <row r="267" spans="1:24" x14ac:dyDescent="0.3">
      <c r="A267" s="15"/>
      <c r="B267" s="14"/>
      <c r="C267" s="6"/>
      <c r="D267" s="26" t="str">
        <f t="shared" si="76"/>
        <v/>
      </c>
      <c r="E267" s="19" t="str">
        <f>IFERROR(IF(A267&lt;&gt;"",VLOOKUP(A267,matriz,IF(generador!B267=1,15,IF(generador!B267=2,18,IF(generador!B267=3,21,IF(generador!B267=4,24,IF(generador!B267=5,27,IF(generador!B267=6,30,IF(generador!B267=7,33,IF(generador!B267=8,36,IF(generador!B267=9,39,IF(generador!B267=10,42,IF(generador!B267=11,45,IF(generador!B267=12,48,IF(generador!B267=13,51,IF(generador!B267=14,54,IF(generador!B267=15,57))))))))))))))),FALSE),""),"")</f>
        <v/>
      </c>
      <c r="F267" s="20" t="str">
        <f t="shared" si="77"/>
        <v/>
      </c>
      <c r="G267" s="29" t="str">
        <f t="shared" si="78"/>
        <v/>
      </c>
      <c r="H267" s="21" t="str">
        <f t="shared" ca="1" si="81"/>
        <v/>
      </c>
      <c r="I267" s="18" t="str">
        <f t="shared" si="82"/>
        <v/>
      </c>
      <c r="J267" s="18" t="str">
        <f>""</f>
        <v/>
      </c>
      <c r="K267" s="18" t="str">
        <f t="shared" si="83"/>
        <v/>
      </c>
      <c r="L267" s="18" t="str">
        <f t="shared" si="84"/>
        <v/>
      </c>
      <c r="M267" s="18" t="str">
        <f t="shared" si="85"/>
        <v/>
      </c>
      <c r="N267" s="18" t="str">
        <f t="shared" si="86"/>
        <v/>
      </c>
      <c r="O267" s="18" t="str">
        <f t="shared" si="87"/>
        <v/>
      </c>
      <c r="P267" s="18" t="str">
        <f t="shared" si="88"/>
        <v/>
      </c>
      <c r="Q267" s="18" t="str">
        <f t="shared" si="89"/>
        <v/>
      </c>
      <c r="R267" s="122" t="str">
        <f t="shared" si="79"/>
        <v/>
      </c>
      <c r="S267" s="18" t="str">
        <f t="shared" si="90"/>
        <v/>
      </c>
      <c r="T267" s="26" t="str">
        <f t="shared" si="80"/>
        <v/>
      </c>
      <c r="U267" s="18" t="str">
        <f t="shared" si="91"/>
        <v/>
      </c>
      <c r="V267" s="18" t="str">
        <f t="shared" si="92"/>
        <v/>
      </c>
      <c r="W267" s="18" t="str">
        <f>IFERROR(CONCATENATE("PAGO N° ",B267," DEL CONTRATO CPS ",V267," ENTRE ",TEXT(VLOOKUP(A267,matriz,IF(generador!B267=1,16,IF(generador!B267=2,19,IF(generador!B267=3,22,IF(generador!B267=4,25,IF(generador!B267=5,28,IF(generador!B267=6,31,IF(generador!B267=7,34,IF(generador!B267=8,37,IF(generador!B267=9,40,IF(generador!B267=10,43,IF(generador!B267=11,46,IF(generador!B267=12,49,IF(generador!B267=13,52,IF(generador!B267=14,55,IF(generador!B267=15,58))))))))))))))),FALSE),"dd/mm/yyyy")," Y ",TEXT(VLOOKUP(A267,matriz,IF(generador!B267=1,17,IF(generador!B267=2,20,IF(generador!B267=3,23,IF(generador!B267=4,26,IF(generador!B267=5,29,IF(generador!B267=6,32,IF(generador!B267=7,35,IF(generador!B267=8,38,IF(generador!B267=9,41,IF(generador!B267=10,44,IF(generador!B267=11,47,IF(generador!B267=12,50,IF(generador!B267=13,53,IF(generador!B267=14,56,IF(generador!B267=15,59))))))))))))))),FALSE),"dd/mm/yyyy")),"")</f>
        <v/>
      </c>
    </row>
    <row r="268" spans="1:24" x14ac:dyDescent="0.3">
      <c r="A268" s="15"/>
      <c r="B268" s="14"/>
      <c r="C268" s="6"/>
      <c r="D268" s="26" t="str">
        <f t="shared" si="76"/>
        <v/>
      </c>
      <c r="E268" s="19" t="str">
        <f>IFERROR(IF(A268&lt;&gt;"",VLOOKUP(A268,matriz,IF(generador!B268=1,15,IF(generador!B268=2,18,IF(generador!B268=3,21,IF(generador!B268=4,24,IF(generador!B268=5,27,IF(generador!B268=6,30,IF(generador!B268=7,33,IF(generador!B268=8,36,IF(generador!B268=9,39,IF(generador!B268=10,42,IF(generador!B268=11,45,IF(generador!B268=12,48,IF(generador!B268=13,51,IF(generador!B268=14,54,IF(generador!B268=15,57))))))))))))))),FALSE),""),"")</f>
        <v/>
      </c>
      <c r="F268" s="20" t="str">
        <f t="shared" si="77"/>
        <v/>
      </c>
      <c r="G268" s="29" t="str">
        <f t="shared" si="78"/>
        <v/>
      </c>
      <c r="H268" s="21" t="str">
        <f t="shared" ca="1" si="81"/>
        <v/>
      </c>
      <c r="I268" s="18" t="str">
        <f t="shared" si="82"/>
        <v/>
      </c>
      <c r="J268" s="18" t="str">
        <f>""</f>
        <v/>
      </c>
      <c r="K268" s="18" t="str">
        <f t="shared" si="83"/>
        <v/>
      </c>
      <c r="L268" s="18" t="str">
        <f t="shared" si="84"/>
        <v/>
      </c>
      <c r="M268" s="18" t="str">
        <f t="shared" si="85"/>
        <v/>
      </c>
      <c r="N268" s="18" t="str">
        <f t="shared" si="86"/>
        <v/>
      </c>
      <c r="O268" s="18" t="str">
        <f t="shared" si="87"/>
        <v/>
      </c>
      <c r="P268" s="18" t="str">
        <f t="shared" si="88"/>
        <v/>
      </c>
      <c r="Q268" s="18" t="str">
        <f t="shared" si="89"/>
        <v/>
      </c>
      <c r="R268" s="122" t="str">
        <f t="shared" si="79"/>
        <v/>
      </c>
      <c r="S268" s="18" t="str">
        <f t="shared" si="90"/>
        <v/>
      </c>
      <c r="T268" s="26" t="str">
        <f t="shared" si="80"/>
        <v/>
      </c>
      <c r="U268" s="18" t="str">
        <f t="shared" si="91"/>
        <v/>
      </c>
      <c r="V268" s="18" t="str">
        <f t="shared" si="92"/>
        <v/>
      </c>
      <c r="W268" s="18" t="str">
        <f>IFERROR(CONCATENATE("PAGO N° ",B268," DEL CONTRATO CPS ",V268," ENTRE ",TEXT(VLOOKUP(A268,matriz,IF(generador!B268=1,16,IF(generador!B268=2,19,IF(generador!B268=3,22,IF(generador!B268=4,25,IF(generador!B268=5,28,IF(generador!B268=6,31,IF(generador!B268=7,34,IF(generador!B268=8,37,IF(generador!B268=9,40,IF(generador!B268=10,43,IF(generador!B268=11,46,IF(generador!B268=12,49,IF(generador!B268=13,52,IF(generador!B268=14,55,IF(generador!B268=15,58))))))))))))))),FALSE),"dd/mm/yyyy")," Y ",TEXT(VLOOKUP(A268,matriz,IF(generador!B268=1,17,IF(generador!B268=2,20,IF(generador!B268=3,23,IF(generador!B268=4,26,IF(generador!B268=5,29,IF(generador!B268=6,32,IF(generador!B268=7,35,IF(generador!B268=8,38,IF(generador!B268=9,41,IF(generador!B268=10,44,IF(generador!B268=11,47,IF(generador!B268=12,50,IF(generador!B268=13,53,IF(generador!B268=14,56,IF(generador!B268=15,59))))))))))))))),FALSE),"dd/mm/yyyy")),"")</f>
        <v/>
      </c>
    </row>
    <row r="269" spans="1:24" x14ac:dyDescent="0.3">
      <c r="A269" s="15"/>
      <c r="B269" s="14"/>
      <c r="C269" s="6"/>
      <c r="D269" s="26" t="str">
        <f t="shared" si="76"/>
        <v/>
      </c>
      <c r="E269" s="19" t="str">
        <f>IFERROR(IF(A269&lt;&gt;"",VLOOKUP(A269,matriz,IF(generador!B269=1,15,IF(generador!B269=2,18,IF(generador!B269=3,21,IF(generador!B269=4,24,IF(generador!B269=5,27,IF(generador!B269=6,30,IF(generador!B269=7,33,IF(generador!B269=8,36,IF(generador!B269=9,39,IF(generador!B269=10,42,IF(generador!B269=11,45,IF(generador!B269=12,48,IF(generador!B269=13,51,IF(generador!B269=14,54,IF(generador!B269=15,57))))))))))))))),FALSE),""),"")</f>
        <v/>
      </c>
      <c r="F269" s="20" t="str">
        <f t="shared" si="77"/>
        <v/>
      </c>
      <c r="G269" s="29" t="str">
        <f t="shared" si="78"/>
        <v/>
      </c>
      <c r="H269" s="21" t="str">
        <f t="shared" ca="1" si="81"/>
        <v/>
      </c>
      <c r="I269" s="18" t="str">
        <f t="shared" si="82"/>
        <v/>
      </c>
      <c r="J269" s="18" t="str">
        <f>""</f>
        <v/>
      </c>
      <c r="K269" s="18" t="str">
        <f t="shared" si="83"/>
        <v/>
      </c>
      <c r="L269" s="18" t="str">
        <f t="shared" si="84"/>
        <v/>
      </c>
      <c r="M269" s="18" t="str">
        <f t="shared" si="85"/>
        <v/>
      </c>
      <c r="N269" s="18" t="str">
        <f t="shared" si="86"/>
        <v/>
      </c>
      <c r="O269" s="18" t="str">
        <f t="shared" si="87"/>
        <v/>
      </c>
      <c r="P269" s="18" t="str">
        <f t="shared" si="88"/>
        <v/>
      </c>
      <c r="Q269" s="18" t="str">
        <f t="shared" si="89"/>
        <v/>
      </c>
      <c r="R269" s="122" t="str">
        <f t="shared" si="79"/>
        <v/>
      </c>
      <c r="S269" s="18" t="str">
        <f t="shared" si="90"/>
        <v/>
      </c>
      <c r="T269" s="26" t="str">
        <f t="shared" si="80"/>
        <v/>
      </c>
      <c r="U269" s="18" t="str">
        <f t="shared" si="91"/>
        <v/>
      </c>
      <c r="V269" s="18" t="str">
        <f t="shared" si="92"/>
        <v/>
      </c>
      <c r="W269" s="18" t="str">
        <f>IFERROR(CONCATENATE("PAGO N° ",B269," DEL CONTRATO CPS ",V269," ENTRE ",TEXT(VLOOKUP(A269,matriz,IF(generador!B269=1,16,IF(generador!B269=2,19,IF(generador!B269=3,22,IF(generador!B269=4,25,IF(generador!B269=5,28,IF(generador!B269=6,31,IF(generador!B269=7,34,IF(generador!B269=8,37,IF(generador!B269=9,40,IF(generador!B269=10,43,IF(generador!B269=11,46,IF(generador!B269=12,49,IF(generador!B269=13,52,IF(generador!B269=14,55,IF(generador!B269=15,58))))))))))))))),FALSE),"dd/mm/yyyy")," Y ",TEXT(VLOOKUP(A269,matriz,IF(generador!B269=1,17,IF(generador!B269=2,20,IF(generador!B269=3,23,IF(generador!B269=4,26,IF(generador!B269=5,29,IF(generador!B269=6,32,IF(generador!B269=7,35,IF(generador!B269=8,38,IF(generador!B269=9,41,IF(generador!B269=10,44,IF(generador!B269=11,47,IF(generador!B269=12,50,IF(generador!B269=13,53,IF(generador!B269=14,56,IF(generador!B269=15,59))))))))))))))),FALSE),"dd/mm/yyyy")),"")</f>
        <v/>
      </c>
    </row>
    <row r="270" spans="1:24" x14ac:dyDescent="0.3">
      <c r="A270" s="15"/>
      <c r="B270" s="14"/>
      <c r="C270" s="6"/>
      <c r="D270" s="26" t="str">
        <f t="shared" si="76"/>
        <v/>
      </c>
      <c r="E270" s="19" t="str">
        <f>IFERROR(IF(A270&lt;&gt;"",VLOOKUP(A270,matriz,IF(generador!B270=1,15,IF(generador!B270=2,18,IF(generador!B270=3,21,IF(generador!B270=4,24,IF(generador!B270=5,27,IF(generador!B270=6,30,IF(generador!B270=7,33,IF(generador!B270=8,36,IF(generador!B270=9,39,IF(generador!B270=10,42,IF(generador!B270=11,45,IF(generador!B270=12,48,IF(generador!B270=13,51,IF(generador!B270=14,54,IF(generador!B270=15,57))))))))))))))),FALSE),""),"")</f>
        <v/>
      </c>
      <c r="F270" s="20" t="str">
        <f t="shared" si="77"/>
        <v/>
      </c>
      <c r="G270" s="29" t="str">
        <f t="shared" si="78"/>
        <v/>
      </c>
      <c r="H270" s="21" t="str">
        <f t="shared" ca="1" si="81"/>
        <v/>
      </c>
      <c r="I270" s="18" t="str">
        <f t="shared" si="82"/>
        <v/>
      </c>
      <c r="J270" s="18" t="str">
        <f>""</f>
        <v/>
      </c>
      <c r="K270" s="18" t="str">
        <f t="shared" si="83"/>
        <v/>
      </c>
      <c r="L270" s="18" t="str">
        <f t="shared" si="84"/>
        <v/>
      </c>
      <c r="M270" s="18" t="str">
        <f t="shared" si="85"/>
        <v/>
      </c>
      <c r="N270" s="18" t="str">
        <f t="shared" si="86"/>
        <v/>
      </c>
      <c r="O270" s="18" t="str">
        <f t="shared" si="87"/>
        <v/>
      </c>
      <c r="P270" s="18" t="str">
        <f t="shared" si="88"/>
        <v/>
      </c>
      <c r="Q270" s="18" t="str">
        <f t="shared" si="89"/>
        <v/>
      </c>
      <c r="R270" s="122" t="str">
        <f t="shared" si="79"/>
        <v/>
      </c>
      <c r="S270" s="18" t="str">
        <f t="shared" si="90"/>
        <v/>
      </c>
      <c r="T270" s="26" t="str">
        <f t="shared" si="80"/>
        <v/>
      </c>
      <c r="U270" s="18" t="str">
        <f t="shared" si="91"/>
        <v/>
      </c>
      <c r="V270" s="18" t="str">
        <f t="shared" si="92"/>
        <v/>
      </c>
      <c r="W270" s="18" t="str">
        <f>IFERROR(CONCATENATE("PAGO N° ",B270," DEL CONTRATO CPS ",V270," ENTRE ",TEXT(VLOOKUP(A270,matriz,IF(generador!B270=1,16,IF(generador!B270=2,19,IF(generador!B270=3,22,IF(generador!B270=4,25,IF(generador!B270=5,28,IF(generador!B270=6,31,IF(generador!B270=7,34,IF(generador!B270=8,37,IF(generador!B270=9,40,IF(generador!B270=10,43,IF(generador!B270=11,46,IF(generador!B270=12,49,IF(generador!B270=13,52,IF(generador!B270=14,55,IF(generador!B270=15,58))))))))))))))),FALSE),"dd/mm/yyyy")," Y ",TEXT(VLOOKUP(A270,matriz,IF(generador!B270=1,17,IF(generador!B270=2,20,IF(generador!B270=3,23,IF(generador!B270=4,26,IF(generador!B270=5,29,IF(generador!B270=6,32,IF(generador!B270=7,35,IF(generador!B270=8,38,IF(generador!B270=9,41,IF(generador!B270=10,44,IF(generador!B270=11,47,IF(generador!B270=12,50,IF(generador!B270=13,53,IF(generador!B270=14,56,IF(generador!B270=15,59))))))))))))))),FALSE),"dd/mm/yyyy")),"")</f>
        <v/>
      </c>
    </row>
    <row r="271" spans="1:24" x14ac:dyDescent="0.3">
      <c r="A271" s="15"/>
      <c r="B271" s="14"/>
      <c r="C271" s="6"/>
      <c r="D271" s="26" t="str">
        <f t="shared" si="76"/>
        <v/>
      </c>
      <c r="E271" s="19" t="str">
        <f>IFERROR(IF(A271&lt;&gt;"",VLOOKUP(A271,matriz,IF(generador!B271=1,15,IF(generador!B271=2,18,IF(generador!B271=3,21,IF(generador!B271=4,24,IF(generador!B271=5,27,IF(generador!B271=6,30,IF(generador!B271=7,33,IF(generador!B271=8,36,IF(generador!B271=9,39,IF(generador!B271=10,42,IF(generador!B271=11,45,IF(generador!B271=12,48,IF(generador!B271=13,51,IF(generador!B271=14,54,IF(generador!B271=15,57))))))))))))))),FALSE),""),"")</f>
        <v/>
      </c>
      <c r="F271" s="20" t="str">
        <f t="shared" si="77"/>
        <v/>
      </c>
      <c r="G271" s="29" t="str">
        <f t="shared" si="78"/>
        <v/>
      </c>
      <c r="H271" s="21" t="str">
        <f t="shared" ca="1" si="81"/>
        <v/>
      </c>
      <c r="I271" s="18" t="str">
        <f t="shared" si="82"/>
        <v/>
      </c>
      <c r="J271" s="18" t="str">
        <f>""</f>
        <v/>
      </c>
      <c r="K271" s="18" t="str">
        <f t="shared" si="83"/>
        <v/>
      </c>
      <c r="L271" s="18" t="str">
        <f t="shared" si="84"/>
        <v/>
      </c>
      <c r="M271" s="18" t="str">
        <f t="shared" si="85"/>
        <v/>
      </c>
      <c r="N271" s="18" t="str">
        <f t="shared" si="86"/>
        <v/>
      </c>
      <c r="O271" s="18" t="str">
        <f t="shared" si="87"/>
        <v/>
      </c>
      <c r="P271" s="18" t="str">
        <f t="shared" si="88"/>
        <v/>
      </c>
      <c r="Q271" s="18" t="str">
        <f t="shared" si="89"/>
        <v/>
      </c>
      <c r="R271" s="122" t="str">
        <f t="shared" si="79"/>
        <v/>
      </c>
      <c r="S271" s="18" t="str">
        <f t="shared" si="90"/>
        <v/>
      </c>
      <c r="T271" s="26" t="str">
        <f t="shared" si="80"/>
        <v/>
      </c>
      <c r="U271" s="18" t="str">
        <f t="shared" si="91"/>
        <v/>
      </c>
      <c r="V271" s="18" t="str">
        <f t="shared" si="92"/>
        <v/>
      </c>
      <c r="W271" s="18" t="str">
        <f>IFERROR(CONCATENATE("PAGO N° ",B271," DEL CONTRATO CPS ",V271," ENTRE ",TEXT(VLOOKUP(A271,matriz,IF(generador!B271=1,16,IF(generador!B271=2,19,IF(generador!B271=3,22,IF(generador!B271=4,25,IF(generador!B271=5,28,IF(generador!B271=6,31,IF(generador!B271=7,34,IF(generador!B271=8,37,IF(generador!B271=9,40,IF(generador!B271=10,43,IF(generador!B271=11,46,IF(generador!B271=12,49,IF(generador!B271=13,52,IF(generador!B271=14,55,IF(generador!B271=15,58))))))))))))))),FALSE),"dd/mm/yyyy")," Y ",TEXT(VLOOKUP(A271,matriz,IF(generador!B271=1,17,IF(generador!B271=2,20,IF(generador!B271=3,23,IF(generador!B271=4,26,IF(generador!B271=5,29,IF(generador!B271=6,32,IF(generador!B271=7,35,IF(generador!B271=8,38,IF(generador!B271=9,41,IF(generador!B271=10,44,IF(generador!B271=11,47,IF(generador!B271=12,50,IF(generador!B271=13,53,IF(generador!B271=14,56,IF(generador!B271=15,59))))))))))))))),FALSE),"dd/mm/yyyy")),"")</f>
        <v/>
      </c>
    </row>
    <row r="272" spans="1:24" x14ac:dyDescent="0.3">
      <c r="A272" s="15"/>
      <c r="B272" s="14"/>
      <c r="C272" s="6"/>
      <c r="D272" s="26" t="str">
        <f t="shared" si="76"/>
        <v/>
      </c>
      <c r="E272" s="19" t="str">
        <f>IFERROR(IF(A272&lt;&gt;"",VLOOKUP(A272,matriz,IF(generador!B272=1,15,IF(generador!B272=2,18,IF(generador!B272=3,21,IF(generador!B272=4,24,IF(generador!B272=5,27,IF(generador!B272=6,30,IF(generador!B272=7,33,IF(generador!B272=8,36,IF(generador!B272=9,39,IF(generador!B272=10,42,IF(generador!B272=11,45,IF(generador!B272=12,48,IF(generador!B272=13,51,IF(generador!B272=14,54,IF(generador!B272=15,57))))))))))))))),FALSE),""),"")</f>
        <v/>
      </c>
      <c r="F272" s="20" t="str">
        <f t="shared" si="77"/>
        <v/>
      </c>
      <c r="G272" s="29" t="str">
        <f t="shared" si="78"/>
        <v/>
      </c>
      <c r="H272" s="21" t="str">
        <f t="shared" ca="1" si="81"/>
        <v/>
      </c>
      <c r="I272" s="18" t="str">
        <f t="shared" si="82"/>
        <v/>
      </c>
      <c r="J272" s="18" t="str">
        <f>""</f>
        <v/>
      </c>
      <c r="K272" s="18" t="str">
        <f t="shared" si="83"/>
        <v/>
      </c>
      <c r="L272" s="18" t="str">
        <f t="shared" si="84"/>
        <v/>
      </c>
      <c r="M272" s="18" t="str">
        <f t="shared" si="85"/>
        <v/>
      </c>
      <c r="N272" s="18" t="str">
        <f t="shared" si="86"/>
        <v/>
      </c>
      <c r="O272" s="18" t="str">
        <f t="shared" si="87"/>
        <v/>
      </c>
      <c r="P272" s="18" t="str">
        <f t="shared" si="88"/>
        <v/>
      </c>
      <c r="Q272" s="18" t="str">
        <f t="shared" si="89"/>
        <v/>
      </c>
      <c r="R272" s="122" t="str">
        <f t="shared" si="79"/>
        <v/>
      </c>
      <c r="S272" s="18" t="str">
        <f t="shared" si="90"/>
        <v/>
      </c>
      <c r="T272" s="26" t="str">
        <f t="shared" si="80"/>
        <v/>
      </c>
      <c r="U272" s="18" t="str">
        <f t="shared" si="91"/>
        <v/>
      </c>
      <c r="V272" s="18" t="str">
        <f t="shared" si="92"/>
        <v/>
      </c>
      <c r="W272" s="18" t="str">
        <f>IFERROR(CONCATENATE("PAGO N° ",B272," DEL CONTRATO CPS ",V272," ENTRE ",TEXT(VLOOKUP(A272,matriz,IF(generador!B272=1,16,IF(generador!B272=2,19,IF(generador!B272=3,22,IF(generador!B272=4,25,IF(generador!B272=5,28,IF(generador!B272=6,31,IF(generador!B272=7,34,IF(generador!B272=8,37,IF(generador!B272=9,40,IF(generador!B272=10,43,IF(generador!B272=11,46,IF(generador!B272=12,49,IF(generador!B272=13,52,IF(generador!B272=14,55,IF(generador!B272=15,58))))))))))))))),FALSE),"dd/mm/yyyy")," Y ",TEXT(VLOOKUP(A272,matriz,IF(generador!B272=1,17,IF(generador!B272=2,20,IF(generador!B272=3,23,IF(generador!B272=4,26,IF(generador!B272=5,29,IF(generador!B272=6,32,IF(generador!B272=7,35,IF(generador!B272=8,38,IF(generador!B272=9,41,IF(generador!B272=10,44,IF(generador!B272=11,47,IF(generador!B272=12,50,IF(generador!B272=13,53,IF(generador!B272=14,56,IF(generador!B272=15,59))))))))))))))),FALSE),"dd/mm/yyyy")),"")</f>
        <v/>
      </c>
    </row>
    <row r="273" spans="1:23" x14ac:dyDescent="0.3">
      <c r="A273" s="15"/>
      <c r="B273" s="14"/>
      <c r="C273" s="6"/>
      <c r="D273" s="26" t="str">
        <f t="shared" si="76"/>
        <v/>
      </c>
      <c r="E273" s="19" t="str">
        <f>IFERROR(IF(A273&lt;&gt;"",VLOOKUP(A273,matriz,IF(generador!B273=1,15,IF(generador!B273=2,18,IF(generador!B273=3,21,IF(generador!B273=4,24,IF(generador!B273=5,27,IF(generador!B273=6,30,IF(generador!B273=7,33,IF(generador!B273=8,36,IF(generador!B273=9,39,IF(generador!B273=10,42,IF(generador!B273=11,45,IF(generador!B273=12,48,IF(generador!B273=13,51,IF(generador!B273=14,54,IF(generador!B273=15,57))))))))))))))),FALSE),""),"")</f>
        <v/>
      </c>
      <c r="F273" s="20" t="str">
        <f t="shared" si="77"/>
        <v/>
      </c>
      <c r="G273" s="29" t="str">
        <f t="shared" si="78"/>
        <v/>
      </c>
      <c r="H273" s="21" t="str">
        <f t="shared" ca="1" si="81"/>
        <v/>
      </c>
      <c r="I273" s="18" t="str">
        <f t="shared" si="82"/>
        <v/>
      </c>
      <c r="J273" s="18" t="str">
        <f>""</f>
        <v/>
      </c>
      <c r="K273" s="18" t="str">
        <f t="shared" si="83"/>
        <v/>
      </c>
      <c r="L273" s="18" t="str">
        <f t="shared" si="84"/>
        <v/>
      </c>
      <c r="M273" s="18" t="str">
        <f t="shared" si="85"/>
        <v/>
      </c>
      <c r="N273" s="18" t="str">
        <f t="shared" si="86"/>
        <v/>
      </c>
      <c r="O273" s="18" t="str">
        <f t="shared" si="87"/>
        <v/>
      </c>
      <c r="P273" s="18" t="str">
        <f t="shared" si="88"/>
        <v/>
      </c>
      <c r="Q273" s="18" t="str">
        <f t="shared" si="89"/>
        <v/>
      </c>
      <c r="R273" s="122" t="str">
        <f t="shared" si="79"/>
        <v/>
      </c>
      <c r="S273" s="18" t="str">
        <f t="shared" si="90"/>
        <v/>
      </c>
      <c r="T273" s="26" t="str">
        <f t="shared" si="80"/>
        <v/>
      </c>
      <c r="U273" s="18" t="str">
        <f t="shared" si="91"/>
        <v/>
      </c>
      <c r="V273" s="18" t="str">
        <f t="shared" si="92"/>
        <v/>
      </c>
      <c r="W273" s="18" t="str">
        <f>IFERROR(CONCATENATE("PAGO N° ",B273," DEL CONTRATO CPS ",V273," ENTRE ",TEXT(VLOOKUP(A273,matriz,IF(generador!B273=1,16,IF(generador!B273=2,19,IF(generador!B273=3,22,IF(generador!B273=4,25,IF(generador!B273=5,28,IF(generador!B273=6,31,IF(generador!B273=7,34,IF(generador!B273=8,37,IF(generador!B273=9,40,IF(generador!B273=10,43,IF(generador!B273=11,46,IF(generador!B273=12,49,IF(generador!B273=13,52,IF(generador!B273=14,55,IF(generador!B273=15,58))))))))))))))),FALSE),"dd/mm/yyyy")," Y ",TEXT(VLOOKUP(A273,matriz,IF(generador!B273=1,17,IF(generador!B273=2,20,IF(generador!B273=3,23,IF(generador!B273=4,26,IF(generador!B273=5,29,IF(generador!B273=6,32,IF(generador!B273=7,35,IF(generador!B273=8,38,IF(generador!B273=9,41,IF(generador!B273=10,44,IF(generador!B273=11,47,IF(generador!B273=12,50,IF(generador!B273=13,53,IF(generador!B273=14,56,IF(generador!B273=15,59))))))))))))))),FALSE),"dd/mm/yyyy")),"")</f>
        <v/>
      </c>
    </row>
    <row r="274" spans="1:23" x14ac:dyDescent="0.3">
      <c r="A274" s="15"/>
      <c r="B274" s="14"/>
      <c r="C274" s="6"/>
      <c r="D274" s="26" t="str">
        <f t="shared" si="76"/>
        <v/>
      </c>
      <c r="E274" s="19" t="str">
        <f>IFERROR(IF(A274&lt;&gt;"",VLOOKUP(A274,matriz,IF(generador!B274=1,15,IF(generador!B274=2,18,IF(generador!B274=3,21,IF(generador!B274=4,24,IF(generador!B274=5,27,IF(generador!B274=6,30,IF(generador!B274=7,33,IF(generador!B274=8,36,IF(generador!B274=9,39,IF(generador!B274=10,42,IF(generador!B274=11,45,IF(generador!B274=12,48,IF(generador!B274=13,51,IF(generador!B274=14,54,IF(generador!B274=15,57))))))))))))))),FALSE),""),"")</f>
        <v/>
      </c>
      <c r="F274" s="20" t="str">
        <f t="shared" si="77"/>
        <v/>
      </c>
      <c r="G274" s="29" t="str">
        <f t="shared" si="78"/>
        <v/>
      </c>
      <c r="H274" s="21" t="str">
        <f t="shared" ca="1" si="81"/>
        <v/>
      </c>
      <c r="I274" s="18" t="str">
        <f t="shared" si="82"/>
        <v/>
      </c>
      <c r="J274" s="18" t="str">
        <f>""</f>
        <v/>
      </c>
      <c r="K274" s="18" t="str">
        <f t="shared" si="83"/>
        <v/>
      </c>
      <c r="L274" s="18" t="str">
        <f t="shared" si="84"/>
        <v/>
      </c>
      <c r="M274" s="18" t="str">
        <f t="shared" si="85"/>
        <v/>
      </c>
      <c r="N274" s="18" t="str">
        <f t="shared" si="86"/>
        <v/>
      </c>
      <c r="O274" s="18" t="str">
        <f t="shared" si="87"/>
        <v/>
      </c>
      <c r="P274" s="18" t="str">
        <f t="shared" si="88"/>
        <v/>
      </c>
      <c r="Q274" s="18" t="str">
        <f t="shared" si="89"/>
        <v/>
      </c>
      <c r="R274" s="122" t="str">
        <f t="shared" si="79"/>
        <v/>
      </c>
      <c r="S274" s="18" t="str">
        <f t="shared" si="90"/>
        <v/>
      </c>
      <c r="T274" s="26" t="str">
        <f t="shared" si="80"/>
        <v/>
      </c>
      <c r="U274" s="18" t="str">
        <f t="shared" si="91"/>
        <v/>
      </c>
      <c r="V274" s="18" t="str">
        <f t="shared" si="92"/>
        <v/>
      </c>
      <c r="W274" s="18" t="str">
        <f>IFERROR(CONCATENATE("PAGO N° ",B274," DEL CONTRATO CPS ",V274," ENTRE ",TEXT(VLOOKUP(A274,matriz,IF(generador!B274=1,16,IF(generador!B274=2,19,IF(generador!B274=3,22,IF(generador!B274=4,25,IF(generador!B274=5,28,IF(generador!B274=6,31,IF(generador!B274=7,34,IF(generador!B274=8,37,IF(generador!B274=9,40,IF(generador!B274=10,43,IF(generador!B274=11,46,IF(generador!B274=12,49,IF(generador!B274=13,52,IF(generador!B274=14,55,IF(generador!B274=15,58))))))))))))))),FALSE),"dd/mm/yyyy")," Y ",TEXT(VLOOKUP(A274,matriz,IF(generador!B274=1,17,IF(generador!B274=2,20,IF(generador!B274=3,23,IF(generador!B274=4,26,IF(generador!B274=5,29,IF(generador!B274=6,32,IF(generador!B274=7,35,IF(generador!B274=8,38,IF(generador!B274=9,41,IF(generador!B274=10,44,IF(generador!B274=11,47,IF(generador!B274=12,50,IF(generador!B274=13,53,IF(generador!B274=14,56,IF(generador!B274=15,59))))))))))))))),FALSE),"dd/mm/yyyy")),"")</f>
        <v/>
      </c>
    </row>
    <row r="275" spans="1:23" x14ac:dyDescent="0.3">
      <c r="A275" s="15"/>
      <c r="B275" s="14"/>
      <c r="C275" s="6"/>
      <c r="D275" s="26" t="str">
        <f t="shared" si="76"/>
        <v/>
      </c>
      <c r="E275" s="19" t="str">
        <f>IFERROR(IF(A275&lt;&gt;"",VLOOKUP(A275,matriz,IF(generador!B275=1,15,IF(generador!B275=2,18,IF(generador!B275=3,21,IF(generador!B275=4,24,IF(generador!B275=5,27,IF(generador!B275=6,30,IF(generador!B275=7,33,IF(generador!B275=8,36,IF(generador!B275=9,39,IF(generador!B275=10,42,IF(generador!B275=11,45,IF(generador!B275=12,48,IF(generador!B275=13,51,IF(generador!B275=14,54,IF(generador!B275=15,57))))))))))))))),FALSE),""),"")</f>
        <v/>
      </c>
      <c r="F275" s="20" t="str">
        <f t="shared" si="77"/>
        <v/>
      </c>
      <c r="G275" s="29" t="str">
        <f t="shared" si="78"/>
        <v/>
      </c>
      <c r="H275" s="21" t="str">
        <f t="shared" ca="1" si="81"/>
        <v/>
      </c>
      <c r="I275" s="18" t="str">
        <f t="shared" si="82"/>
        <v/>
      </c>
      <c r="J275" s="18" t="str">
        <f>""</f>
        <v/>
      </c>
      <c r="K275" s="18" t="str">
        <f t="shared" si="83"/>
        <v/>
      </c>
      <c r="L275" s="18" t="str">
        <f t="shared" si="84"/>
        <v/>
      </c>
      <c r="M275" s="18" t="str">
        <f t="shared" si="85"/>
        <v/>
      </c>
      <c r="N275" s="18" t="str">
        <f t="shared" si="86"/>
        <v/>
      </c>
      <c r="O275" s="18" t="str">
        <f t="shared" si="87"/>
        <v/>
      </c>
      <c r="P275" s="18" t="str">
        <f t="shared" si="88"/>
        <v/>
      </c>
      <c r="Q275" s="18" t="str">
        <f t="shared" si="89"/>
        <v/>
      </c>
      <c r="R275" s="122" t="str">
        <f t="shared" si="79"/>
        <v/>
      </c>
      <c r="S275" s="18" t="str">
        <f t="shared" si="90"/>
        <v/>
      </c>
      <c r="T275" s="26" t="str">
        <f t="shared" si="80"/>
        <v/>
      </c>
      <c r="U275" s="18" t="str">
        <f t="shared" si="91"/>
        <v/>
      </c>
      <c r="V275" s="18" t="str">
        <f t="shared" si="92"/>
        <v/>
      </c>
      <c r="W275" s="18" t="str">
        <f>IFERROR(CONCATENATE("PAGO N° ",B275," DEL CONTRATO CPS ",V275," ENTRE ",TEXT(VLOOKUP(A275,matriz,IF(generador!B275=1,16,IF(generador!B275=2,19,IF(generador!B275=3,22,IF(generador!B275=4,25,IF(generador!B275=5,28,IF(generador!B275=6,31,IF(generador!B275=7,34,IF(generador!B275=8,37,IF(generador!B275=9,40,IF(generador!B275=10,43,IF(generador!B275=11,46,IF(generador!B275=12,49,IF(generador!B275=13,52,IF(generador!B275=14,55,IF(generador!B275=15,58))))))))))))))),FALSE),"dd/mm/yyyy")," Y ",TEXT(VLOOKUP(A275,matriz,IF(generador!B275=1,17,IF(generador!B275=2,20,IF(generador!B275=3,23,IF(generador!B275=4,26,IF(generador!B275=5,29,IF(generador!B275=6,32,IF(generador!B275=7,35,IF(generador!B275=8,38,IF(generador!B275=9,41,IF(generador!B275=10,44,IF(generador!B275=11,47,IF(generador!B275=12,50,IF(generador!B275=13,53,IF(generador!B275=14,56,IF(generador!B275=15,59))))))))))))))),FALSE),"dd/mm/yyyy")),"")</f>
        <v/>
      </c>
    </row>
    <row r="276" spans="1:23" x14ac:dyDescent="0.3">
      <c r="A276" s="15"/>
      <c r="B276" s="14"/>
      <c r="C276" s="6"/>
      <c r="D276" s="26" t="str">
        <f t="shared" si="76"/>
        <v/>
      </c>
      <c r="E276" s="19" t="str">
        <f>IFERROR(IF(A276&lt;&gt;"",VLOOKUP(A276,matriz,IF(generador!B276=1,15,IF(generador!B276=2,18,IF(generador!B276=3,21,IF(generador!B276=4,24,IF(generador!B276=5,27,IF(generador!B276=6,30,IF(generador!B276=7,33,IF(generador!B276=8,36,IF(generador!B276=9,39,IF(generador!B276=10,42,IF(generador!B276=11,45,IF(generador!B276=12,48,IF(generador!B276=13,51,IF(generador!B276=14,54,IF(generador!B276=15,57))))))))))))))),FALSE),""),"")</f>
        <v/>
      </c>
      <c r="F276" s="20" t="str">
        <f t="shared" si="77"/>
        <v/>
      </c>
      <c r="G276" s="29" t="str">
        <f t="shared" si="78"/>
        <v/>
      </c>
      <c r="H276" s="21" t="str">
        <f t="shared" ca="1" si="81"/>
        <v/>
      </c>
      <c r="I276" s="18" t="str">
        <f t="shared" si="82"/>
        <v/>
      </c>
      <c r="J276" s="18" t="str">
        <f>""</f>
        <v/>
      </c>
      <c r="K276" s="18" t="str">
        <f t="shared" si="83"/>
        <v/>
      </c>
      <c r="L276" s="18" t="str">
        <f t="shared" si="84"/>
        <v/>
      </c>
      <c r="M276" s="18" t="str">
        <f t="shared" si="85"/>
        <v/>
      </c>
      <c r="N276" s="18" t="str">
        <f t="shared" si="86"/>
        <v/>
      </c>
      <c r="O276" s="18" t="str">
        <f t="shared" si="87"/>
        <v/>
      </c>
      <c r="P276" s="18" t="str">
        <f t="shared" si="88"/>
        <v/>
      </c>
      <c r="Q276" s="18" t="str">
        <f t="shared" si="89"/>
        <v/>
      </c>
      <c r="R276" s="122" t="str">
        <f t="shared" si="79"/>
        <v/>
      </c>
      <c r="S276" s="18" t="str">
        <f t="shared" si="90"/>
        <v/>
      </c>
      <c r="T276" s="26" t="str">
        <f t="shared" si="80"/>
        <v/>
      </c>
      <c r="U276" s="18" t="str">
        <f t="shared" si="91"/>
        <v/>
      </c>
      <c r="V276" s="18" t="str">
        <f t="shared" si="92"/>
        <v/>
      </c>
      <c r="W276" s="18" t="str">
        <f>IFERROR(CONCATENATE("PAGO N° ",B276," DEL CONTRATO CPS ",V276," ENTRE ",TEXT(VLOOKUP(A276,matriz,IF(generador!B276=1,16,IF(generador!B276=2,19,IF(generador!B276=3,22,IF(generador!B276=4,25,IF(generador!B276=5,28,IF(generador!B276=6,31,IF(generador!B276=7,34,IF(generador!B276=8,37,IF(generador!B276=9,40,IF(generador!B276=10,43,IF(generador!B276=11,46,IF(generador!B276=12,49,IF(generador!B276=13,52,IF(generador!B276=14,55,IF(generador!B276=15,58))))))))))))))),FALSE),"dd/mm/yyyy")," Y ",TEXT(VLOOKUP(A276,matriz,IF(generador!B276=1,17,IF(generador!B276=2,20,IF(generador!B276=3,23,IF(generador!B276=4,26,IF(generador!B276=5,29,IF(generador!B276=6,32,IF(generador!B276=7,35,IF(generador!B276=8,38,IF(generador!B276=9,41,IF(generador!B276=10,44,IF(generador!B276=11,47,IF(generador!B276=12,50,IF(generador!B276=13,53,IF(generador!B276=14,56,IF(generador!B276=15,59))))))))))))))),FALSE),"dd/mm/yyyy")),"")</f>
        <v/>
      </c>
    </row>
    <row r="277" spans="1:23" x14ac:dyDescent="0.3">
      <c r="A277" s="15"/>
      <c r="B277" s="14"/>
      <c r="C277" s="6"/>
      <c r="D277" s="26" t="str">
        <f t="shared" si="76"/>
        <v/>
      </c>
      <c r="E277" s="19" t="str">
        <f>IFERROR(IF(A277&lt;&gt;"",VLOOKUP(A277,matriz,IF(generador!B277=1,15,IF(generador!B277=2,18,IF(generador!B277=3,21,IF(generador!B277=4,24,IF(generador!B277=5,27,IF(generador!B277=6,30,IF(generador!B277=7,33,IF(generador!B277=8,36,IF(generador!B277=9,39,IF(generador!B277=10,42,IF(generador!B277=11,45,IF(generador!B277=12,48,IF(generador!B277=13,51,IF(generador!B277=14,54,IF(generador!B277=15,57))))))))))))))),FALSE),""),"")</f>
        <v/>
      </c>
      <c r="F277" s="20" t="str">
        <f t="shared" si="77"/>
        <v/>
      </c>
      <c r="G277" s="29" t="str">
        <f t="shared" si="78"/>
        <v/>
      </c>
      <c r="H277" s="21" t="str">
        <f t="shared" ca="1" si="81"/>
        <v/>
      </c>
      <c r="I277" s="18" t="str">
        <f t="shared" si="82"/>
        <v/>
      </c>
      <c r="J277" s="18" t="str">
        <f>""</f>
        <v/>
      </c>
      <c r="K277" s="18" t="str">
        <f t="shared" si="83"/>
        <v/>
      </c>
      <c r="L277" s="18" t="str">
        <f t="shared" si="84"/>
        <v/>
      </c>
      <c r="M277" s="18" t="str">
        <f t="shared" si="85"/>
        <v/>
      </c>
      <c r="N277" s="18" t="str">
        <f t="shared" si="86"/>
        <v/>
      </c>
      <c r="O277" s="18" t="str">
        <f t="shared" si="87"/>
        <v/>
      </c>
      <c r="P277" s="18" t="str">
        <f t="shared" si="88"/>
        <v/>
      </c>
      <c r="Q277" s="18" t="str">
        <f t="shared" si="89"/>
        <v/>
      </c>
      <c r="R277" s="122" t="str">
        <f t="shared" si="79"/>
        <v/>
      </c>
      <c r="S277" s="18" t="str">
        <f t="shared" si="90"/>
        <v/>
      </c>
      <c r="T277" s="26" t="str">
        <f t="shared" si="80"/>
        <v/>
      </c>
      <c r="U277" s="18" t="str">
        <f t="shared" si="91"/>
        <v/>
      </c>
      <c r="V277" s="18" t="str">
        <f t="shared" si="92"/>
        <v/>
      </c>
      <c r="W277" s="18" t="str">
        <f>IFERROR(CONCATENATE("PAGO N° ",B277," DEL CONTRATO CPS ",V277," ENTRE ",TEXT(VLOOKUP(A277,matriz,IF(generador!B277=1,16,IF(generador!B277=2,19,IF(generador!B277=3,22,IF(generador!B277=4,25,IF(generador!B277=5,28,IF(generador!B277=6,31,IF(generador!B277=7,34,IF(generador!B277=8,37,IF(generador!B277=9,40,IF(generador!B277=10,43,IF(generador!B277=11,46,IF(generador!B277=12,49,IF(generador!B277=13,52,IF(generador!B277=14,55,IF(generador!B277=15,58))))))))))))))),FALSE),"dd/mm/yyyy")," Y ",TEXT(VLOOKUP(A277,matriz,IF(generador!B277=1,17,IF(generador!B277=2,20,IF(generador!B277=3,23,IF(generador!B277=4,26,IF(generador!B277=5,29,IF(generador!B277=6,32,IF(generador!B277=7,35,IF(generador!B277=8,38,IF(generador!B277=9,41,IF(generador!B277=10,44,IF(generador!B277=11,47,IF(generador!B277=12,50,IF(generador!B277=13,53,IF(generador!B277=14,56,IF(generador!B277=15,59))))))))))))))),FALSE),"dd/mm/yyyy")),"")</f>
        <v/>
      </c>
    </row>
    <row r="278" spans="1:23" x14ac:dyDescent="0.3">
      <c r="A278" s="15"/>
      <c r="B278" s="14"/>
      <c r="C278" s="6"/>
      <c r="D278" s="26" t="str">
        <f t="shared" si="76"/>
        <v/>
      </c>
      <c r="E278" s="19" t="str">
        <f>IFERROR(IF(A278&lt;&gt;"",VLOOKUP(A278,matriz,IF(generador!B278=1,15,IF(generador!B278=2,18,IF(generador!B278=3,21,IF(generador!B278=4,24,IF(generador!B278=5,27,IF(generador!B278=6,30,IF(generador!B278=7,33,IF(generador!B278=8,36,IF(generador!B278=9,39,IF(generador!B278=10,42,IF(generador!B278=11,45,IF(generador!B278=12,48,IF(generador!B278=13,51,IF(generador!B278=14,54,IF(generador!B278=15,57))))))))))))))),FALSE),""),"")</f>
        <v/>
      </c>
      <c r="F278" s="20" t="str">
        <f t="shared" si="77"/>
        <v/>
      </c>
      <c r="G278" s="29" t="str">
        <f t="shared" si="78"/>
        <v/>
      </c>
      <c r="H278" s="21" t="str">
        <f t="shared" ca="1" si="81"/>
        <v/>
      </c>
      <c r="I278" s="18" t="str">
        <f t="shared" si="82"/>
        <v/>
      </c>
      <c r="J278" s="18" t="str">
        <f>""</f>
        <v/>
      </c>
      <c r="K278" s="18" t="str">
        <f t="shared" si="83"/>
        <v/>
      </c>
      <c r="L278" s="18" t="str">
        <f t="shared" si="84"/>
        <v/>
      </c>
      <c r="M278" s="18" t="str">
        <f t="shared" si="85"/>
        <v/>
      </c>
      <c r="N278" s="18" t="str">
        <f t="shared" si="86"/>
        <v/>
      </c>
      <c r="O278" s="18" t="str">
        <f t="shared" si="87"/>
        <v/>
      </c>
      <c r="P278" s="18" t="str">
        <f t="shared" si="88"/>
        <v/>
      </c>
      <c r="Q278" s="18" t="str">
        <f t="shared" si="89"/>
        <v/>
      </c>
      <c r="R278" s="122" t="str">
        <f t="shared" si="79"/>
        <v/>
      </c>
      <c r="S278" s="18" t="str">
        <f t="shared" si="90"/>
        <v/>
      </c>
      <c r="T278" s="26" t="str">
        <f t="shared" si="80"/>
        <v/>
      </c>
      <c r="U278" s="18" t="str">
        <f t="shared" si="91"/>
        <v/>
      </c>
      <c r="V278" s="18" t="str">
        <f t="shared" si="92"/>
        <v/>
      </c>
      <c r="W278" s="18" t="str">
        <f>IFERROR(CONCATENATE("PAGO N° ",B278," DEL CONTRATO CPS ",V278," ENTRE ",TEXT(VLOOKUP(A278,matriz,IF(generador!B278=1,16,IF(generador!B278=2,19,IF(generador!B278=3,22,IF(generador!B278=4,25,IF(generador!B278=5,28,IF(generador!B278=6,31,IF(generador!B278=7,34,IF(generador!B278=8,37,IF(generador!B278=9,40,IF(generador!B278=10,43,IF(generador!B278=11,46,IF(generador!B278=12,49,IF(generador!B278=13,52,IF(generador!B278=14,55,IF(generador!B278=15,58))))))))))))))),FALSE),"dd/mm/yyyy")," Y ",TEXT(VLOOKUP(A278,matriz,IF(generador!B278=1,17,IF(generador!B278=2,20,IF(generador!B278=3,23,IF(generador!B278=4,26,IF(generador!B278=5,29,IF(generador!B278=6,32,IF(generador!B278=7,35,IF(generador!B278=8,38,IF(generador!B278=9,41,IF(generador!B278=10,44,IF(generador!B278=11,47,IF(generador!B278=12,50,IF(generador!B278=13,53,IF(generador!B278=14,56,IF(generador!B278=15,59))))))))))))))),FALSE),"dd/mm/yyyy")),"")</f>
        <v/>
      </c>
    </row>
    <row r="279" spans="1:23" x14ac:dyDescent="0.3">
      <c r="A279" s="15"/>
      <c r="B279" s="14"/>
      <c r="C279" s="6"/>
      <c r="D279" s="26" t="str">
        <f t="shared" si="76"/>
        <v/>
      </c>
      <c r="E279" s="19" t="str">
        <f>IFERROR(IF(A279&lt;&gt;"",VLOOKUP(A279,matriz,IF(generador!B279=1,15,IF(generador!B279=2,18,IF(generador!B279=3,21,IF(generador!B279=4,24,IF(generador!B279=5,27,IF(generador!B279=6,30,IF(generador!B279=7,33,IF(generador!B279=8,36,IF(generador!B279=9,39,IF(generador!B279=10,42,IF(generador!B279=11,45,IF(generador!B279=12,48,IF(generador!B279=13,51,IF(generador!B279=14,54,IF(generador!B279=15,57))))))))))))))),FALSE),""),"")</f>
        <v/>
      </c>
      <c r="F279" s="20" t="str">
        <f t="shared" si="77"/>
        <v/>
      </c>
      <c r="G279" s="29" t="str">
        <f t="shared" si="78"/>
        <v/>
      </c>
      <c r="H279" s="21" t="str">
        <f t="shared" ca="1" si="81"/>
        <v/>
      </c>
      <c r="I279" s="18" t="str">
        <f t="shared" si="82"/>
        <v/>
      </c>
      <c r="J279" s="18" t="str">
        <f>""</f>
        <v/>
      </c>
      <c r="K279" s="18" t="str">
        <f t="shared" si="83"/>
        <v/>
      </c>
      <c r="L279" s="18" t="str">
        <f t="shared" si="84"/>
        <v/>
      </c>
      <c r="M279" s="18" t="str">
        <f t="shared" si="85"/>
        <v/>
      </c>
      <c r="N279" s="18" t="str">
        <f t="shared" si="86"/>
        <v/>
      </c>
      <c r="O279" s="18" t="str">
        <f t="shared" si="87"/>
        <v/>
      </c>
      <c r="P279" s="18" t="str">
        <f t="shared" si="88"/>
        <v/>
      </c>
      <c r="Q279" s="18" t="str">
        <f t="shared" si="89"/>
        <v/>
      </c>
      <c r="R279" s="122" t="str">
        <f t="shared" si="79"/>
        <v/>
      </c>
      <c r="S279" s="18" t="str">
        <f t="shared" si="90"/>
        <v/>
      </c>
      <c r="T279" s="26" t="str">
        <f t="shared" si="80"/>
        <v/>
      </c>
      <c r="U279" s="18" t="str">
        <f t="shared" si="91"/>
        <v/>
      </c>
      <c r="V279" s="18" t="str">
        <f t="shared" si="92"/>
        <v/>
      </c>
      <c r="W279" s="18" t="str">
        <f>IFERROR(CONCATENATE("PAGO N° ",B279," DEL CONTRATO CPS ",V279," ENTRE ",TEXT(VLOOKUP(A279,matriz,IF(generador!B279=1,16,IF(generador!B279=2,19,IF(generador!B279=3,22,IF(generador!B279=4,25,IF(generador!B279=5,28,IF(generador!B279=6,31,IF(generador!B279=7,34,IF(generador!B279=8,37,IF(generador!B279=9,40,IF(generador!B279=10,43,IF(generador!B279=11,46,IF(generador!B279=12,49,IF(generador!B279=13,52,IF(generador!B279=14,55,IF(generador!B279=15,58))))))))))))))),FALSE),"dd/mm/yyyy")," Y ",TEXT(VLOOKUP(A279,matriz,IF(generador!B279=1,17,IF(generador!B279=2,20,IF(generador!B279=3,23,IF(generador!B279=4,26,IF(generador!B279=5,29,IF(generador!B279=6,32,IF(generador!B279=7,35,IF(generador!B279=8,38,IF(generador!B279=9,41,IF(generador!B279=10,44,IF(generador!B279=11,47,IF(generador!B279=12,50,IF(generador!B279=13,53,IF(generador!B279=14,56,IF(generador!B279=15,59))))))))))))))),FALSE),"dd/mm/yyyy")),"")</f>
        <v/>
      </c>
    </row>
    <row r="280" spans="1:23" x14ac:dyDescent="0.3">
      <c r="A280" s="15"/>
      <c r="B280" s="14"/>
      <c r="C280" s="6"/>
      <c r="D280" s="26" t="str">
        <f t="shared" si="76"/>
        <v/>
      </c>
      <c r="E280" s="19" t="str">
        <f>IFERROR(IF(A280&lt;&gt;"",VLOOKUP(A280,matriz,IF(generador!B280=1,15,IF(generador!B280=2,18,IF(generador!B280=3,21,IF(generador!B280=4,24,IF(generador!B280=5,27,IF(generador!B280=6,30,IF(generador!B280=7,33,IF(generador!B280=8,36,IF(generador!B280=9,39,IF(generador!B280=10,42,IF(generador!B280=11,45,IF(generador!B280=12,48,IF(generador!B280=13,51,IF(generador!B280=14,54,IF(generador!B280=15,57))))))))))))))),FALSE),""),"")</f>
        <v/>
      </c>
      <c r="F280" s="20" t="str">
        <f t="shared" si="77"/>
        <v/>
      </c>
      <c r="G280" s="29" t="str">
        <f t="shared" si="78"/>
        <v/>
      </c>
      <c r="H280" s="21" t="str">
        <f t="shared" ca="1" si="81"/>
        <v/>
      </c>
      <c r="I280" s="18" t="str">
        <f t="shared" si="82"/>
        <v/>
      </c>
      <c r="J280" s="18" t="str">
        <f>""</f>
        <v/>
      </c>
      <c r="K280" s="18" t="str">
        <f t="shared" si="83"/>
        <v/>
      </c>
      <c r="L280" s="18" t="str">
        <f t="shared" si="84"/>
        <v/>
      </c>
      <c r="M280" s="18" t="str">
        <f t="shared" si="85"/>
        <v/>
      </c>
      <c r="N280" s="18" t="str">
        <f t="shared" si="86"/>
        <v/>
      </c>
      <c r="O280" s="18" t="str">
        <f t="shared" si="87"/>
        <v/>
      </c>
      <c r="P280" s="18" t="str">
        <f t="shared" si="88"/>
        <v/>
      </c>
      <c r="Q280" s="18" t="str">
        <f t="shared" si="89"/>
        <v/>
      </c>
      <c r="R280" s="122" t="str">
        <f t="shared" si="79"/>
        <v/>
      </c>
      <c r="S280" s="18" t="str">
        <f t="shared" si="90"/>
        <v/>
      </c>
      <c r="T280" s="26" t="str">
        <f t="shared" si="80"/>
        <v/>
      </c>
      <c r="U280" s="18" t="str">
        <f t="shared" si="91"/>
        <v/>
      </c>
      <c r="V280" s="18" t="str">
        <f t="shared" si="92"/>
        <v/>
      </c>
      <c r="W280" s="18" t="str">
        <f>IFERROR(CONCATENATE("PAGO N° ",B280," DEL CONTRATO CPS ",V280," ENTRE ",TEXT(VLOOKUP(A280,matriz,IF(generador!B280=1,16,IF(generador!B280=2,19,IF(generador!B280=3,22,IF(generador!B280=4,25,IF(generador!B280=5,28,IF(generador!B280=6,31,IF(generador!B280=7,34,IF(generador!B280=8,37,IF(generador!B280=9,40,IF(generador!B280=10,43,IF(generador!B280=11,46,IF(generador!B280=12,49,IF(generador!B280=13,52,IF(generador!B280=14,55,IF(generador!B280=15,58))))))))))))))),FALSE),"dd/mm/yyyy")," Y ",TEXT(VLOOKUP(A280,matriz,IF(generador!B280=1,17,IF(generador!B280=2,20,IF(generador!B280=3,23,IF(generador!B280=4,26,IF(generador!B280=5,29,IF(generador!B280=6,32,IF(generador!B280=7,35,IF(generador!B280=8,38,IF(generador!B280=9,41,IF(generador!B280=10,44,IF(generador!B280=11,47,IF(generador!B280=12,50,IF(generador!B280=13,53,IF(generador!B280=14,56,IF(generador!B280=15,59))))))))))))))),FALSE),"dd/mm/yyyy")),"")</f>
        <v/>
      </c>
    </row>
    <row r="281" spans="1:23" x14ac:dyDescent="0.3">
      <c r="A281" s="15"/>
      <c r="B281" s="14"/>
      <c r="C281" s="6"/>
      <c r="D281" s="26" t="str">
        <f t="shared" si="76"/>
        <v/>
      </c>
      <c r="E281" s="19" t="str">
        <f>IFERROR(IF(A281&lt;&gt;"",VLOOKUP(A281,matriz,IF(generador!B281=1,15,IF(generador!B281=2,18,IF(generador!B281=3,21,IF(generador!B281=4,24,IF(generador!B281=5,27,IF(generador!B281=6,30,IF(generador!B281=7,33,IF(generador!B281=8,36,IF(generador!B281=9,39,IF(generador!B281=10,42,IF(generador!B281=11,45,IF(generador!B281=12,48,IF(generador!B281=13,51,IF(generador!B281=14,54,IF(generador!B281=15,57))))))))))))))),FALSE),""),"")</f>
        <v/>
      </c>
      <c r="F281" s="20" t="str">
        <f t="shared" si="77"/>
        <v/>
      </c>
      <c r="G281" s="29" t="str">
        <f t="shared" si="78"/>
        <v/>
      </c>
      <c r="H281" s="21" t="str">
        <f t="shared" ca="1" si="81"/>
        <v/>
      </c>
      <c r="I281" s="18" t="str">
        <f t="shared" si="82"/>
        <v/>
      </c>
      <c r="J281" s="18" t="str">
        <f>""</f>
        <v/>
      </c>
      <c r="K281" s="18" t="str">
        <f t="shared" si="83"/>
        <v/>
      </c>
      <c r="L281" s="18" t="str">
        <f t="shared" si="84"/>
        <v/>
      </c>
      <c r="M281" s="18" t="str">
        <f t="shared" si="85"/>
        <v/>
      </c>
      <c r="N281" s="18" t="str">
        <f t="shared" si="86"/>
        <v/>
      </c>
      <c r="O281" s="18" t="str">
        <f t="shared" si="87"/>
        <v/>
      </c>
      <c r="P281" s="18" t="str">
        <f t="shared" si="88"/>
        <v/>
      </c>
      <c r="Q281" s="18" t="str">
        <f t="shared" si="89"/>
        <v/>
      </c>
      <c r="R281" s="122" t="str">
        <f t="shared" si="79"/>
        <v/>
      </c>
      <c r="S281" s="18" t="str">
        <f t="shared" si="90"/>
        <v/>
      </c>
      <c r="T281" s="26" t="str">
        <f t="shared" si="80"/>
        <v/>
      </c>
      <c r="U281" s="18" t="str">
        <f t="shared" si="91"/>
        <v/>
      </c>
      <c r="V281" s="18" t="str">
        <f t="shared" si="92"/>
        <v/>
      </c>
      <c r="W281" s="18" t="str">
        <f>IFERROR(CONCATENATE("PAGO N° ",B281," DEL CONTRATO CPS ",V281," ENTRE ",TEXT(VLOOKUP(A281,matriz,IF(generador!B281=1,16,IF(generador!B281=2,19,IF(generador!B281=3,22,IF(generador!B281=4,25,IF(generador!B281=5,28,IF(generador!B281=6,31,IF(generador!B281=7,34,IF(generador!B281=8,37,IF(generador!B281=9,40,IF(generador!B281=10,43,IF(generador!B281=11,46,IF(generador!B281=12,49,IF(generador!B281=13,52,IF(generador!B281=14,55,IF(generador!B281=15,58))))))))))))))),FALSE),"dd/mm/yyyy")," Y ",TEXT(VLOOKUP(A281,matriz,IF(generador!B281=1,17,IF(generador!B281=2,20,IF(generador!B281=3,23,IF(generador!B281=4,26,IF(generador!B281=5,29,IF(generador!B281=6,32,IF(generador!B281=7,35,IF(generador!B281=8,38,IF(generador!B281=9,41,IF(generador!B281=10,44,IF(generador!B281=11,47,IF(generador!B281=12,50,IF(generador!B281=13,53,IF(generador!B281=14,56,IF(generador!B281=15,59))))))))))))))),FALSE),"dd/mm/yyyy")),"")</f>
        <v/>
      </c>
    </row>
    <row r="282" spans="1:23" x14ac:dyDescent="0.3">
      <c r="A282" s="15"/>
      <c r="B282" s="14"/>
      <c r="C282" s="6"/>
      <c r="D282" s="26" t="str">
        <f t="shared" si="76"/>
        <v/>
      </c>
      <c r="E282" s="19" t="str">
        <f>IFERROR(IF(A282&lt;&gt;"",VLOOKUP(A282,matriz,IF(generador!B282=1,15,IF(generador!B282=2,18,IF(generador!B282=3,21,IF(generador!B282=4,24,IF(generador!B282=5,27,IF(generador!B282=6,30,IF(generador!B282=7,33,IF(generador!B282=8,36,IF(generador!B282=9,39,IF(generador!B282=10,42,IF(generador!B282=11,45,IF(generador!B282=12,48,IF(generador!B282=13,51,IF(generador!B282=14,54,IF(generador!B282=15,57))))))))))))))),FALSE),""),"")</f>
        <v/>
      </c>
      <c r="F282" s="20" t="str">
        <f t="shared" si="77"/>
        <v/>
      </c>
      <c r="G282" s="29" t="str">
        <f t="shared" si="78"/>
        <v/>
      </c>
      <c r="H282" s="21" t="str">
        <f t="shared" ca="1" si="81"/>
        <v/>
      </c>
      <c r="I282" s="18" t="str">
        <f t="shared" si="82"/>
        <v/>
      </c>
      <c r="J282" s="18" t="str">
        <f>""</f>
        <v/>
      </c>
      <c r="K282" s="18" t="str">
        <f t="shared" si="83"/>
        <v/>
      </c>
      <c r="L282" s="18" t="str">
        <f t="shared" si="84"/>
        <v/>
      </c>
      <c r="M282" s="18" t="str">
        <f t="shared" si="85"/>
        <v/>
      </c>
      <c r="N282" s="18" t="str">
        <f t="shared" si="86"/>
        <v/>
      </c>
      <c r="O282" s="18" t="str">
        <f t="shared" si="87"/>
        <v/>
      </c>
      <c r="P282" s="18" t="str">
        <f t="shared" si="88"/>
        <v/>
      </c>
      <c r="Q282" s="18" t="str">
        <f t="shared" si="89"/>
        <v/>
      </c>
      <c r="R282" s="122" t="str">
        <f t="shared" si="79"/>
        <v/>
      </c>
      <c r="S282" s="18" t="str">
        <f t="shared" si="90"/>
        <v/>
      </c>
      <c r="T282" s="26" t="str">
        <f t="shared" si="80"/>
        <v/>
      </c>
      <c r="U282" s="18" t="str">
        <f t="shared" si="91"/>
        <v/>
      </c>
      <c r="V282" s="18" t="str">
        <f t="shared" si="92"/>
        <v/>
      </c>
      <c r="W282" s="18" t="str">
        <f>IFERROR(CONCATENATE("PAGO N° ",B282," DEL CONTRATO CPS ",V282," ENTRE ",TEXT(VLOOKUP(A282,matriz,IF(generador!B282=1,16,IF(generador!B282=2,19,IF(generador!B282=3,22,IF(generador!B282=4,25,IF(generador!B282=5,28,IF(generador!B282=6,31,IF(generador!B282=7,34,IF(generador!B282=8,37,IF(generador!B282=9,40,IF(generador!B282=10,43,IF(generador!B282=11,46,IF(generador!B282=12,49,IF(generador!B282=13,52,IF(generador!B282=14,55,IF(generador!B282=15,58))))))))))))))),FALSE),"dd/mm/yyyy")," Y ",TEXT(VLOOKUP(A282,matriz,IF(generador!B282=1,17,IF(generador!B282=2,20,IF(generador!B282=3,23,IF(generador!B282=4,26,IF(generador!B282=5,29,IF(generador!B282=6,32,IF(generador!B282=7,35,IF(generador!B282=8,38,IF(generador!B282=9,41,IF(generador!B282=10,44,IF(generador!B282=11,47,IF(generador!B282=12,50,IF(generador!B282=13,53,IF(generador!B282=14,56,IF(generador!B282=15,59))))))))))))))),FALSE),"dd/mm/yyyy")),"")</f>
        <v/>
      </c>
    </row>
    <row r="283" spans="1:23" x14ac:dyDescent="0.3">
      <c r="A283" s="15"/>
      <c r="B283" s="14"/>
      <c r="C283" s="6"/>
      <c r="D283" s="26" t="str">
        <f t="shared" si="76"/>
        <v/>
      </c>
      <c r="E283" s="19" t="str">
        <f>IFERROR(IF(A283&lt;&gt;"",VLOOKUP(A283,matriz,IF(generador!B283=1,15,IF(generador!B283=2,18,IF(generador!B283=3,21,IF(generador!B283=4,24,IF(generador!B283=5,27,IF(generador!B283=6,30,IF(generador!B283=7,33,IF(generador!B283=8,36,IF(generador!B283=9,39,IF(generador!B283=10,42,IF(generador!B283=11,45,IF(generador!B283=12,48,IF(generador!B283=13,51,IF(generador!B283=14,54,IF(generador!B283=15,57))))))))))))))),FALSE),""),"")</f>
        <v/>
      </c>
      <c r="F283" s="20" t="str">
        <f t="shared" si="77"/>
        <v/>
      </c>
      <c r="G283" s="29" t="str">
        <f t="shared" si="78"/>
        <v/>
      </c>
      <c r="H283" s="21" t="str">
        <f t="shared" ca="1" si="81"/>
        <v/>
      </c>
      <c r="I283" s="18" t="str">
        <f t="shared" si="82"/>
        <v/>
      </c>
      <c r="J283" s="18" t="str">
        <f>""</f>
        <v/>
      </c>
      <c r="K283" s="18" t="str">
        <f t="shared" si="83"/>
        <v/>
      </c>
      <c r="L283" s="18" t="str">
        <f t="shared" si="84"/>
        <v/>
      </c>
      <c r="M283" s="18" t="str">
        <f t="shared" si="85"/>
        <v/>
      </c>
      <c r="N283" s="18" t="str">
        <f t="shared" si="86"/>
        <v/>
      </c>
      <c r="O283" s="18" t="str">
        <f t="shared" si="87"/>
        <v/>
      </c>
      <c r="P283" s="18" t="str">
        <f t="shared" si="88"/>
        <v/>
      </c>
      <c r="Q283" s="18" t="str">
        <f t="shared" si="89"/>
        <v/>
      </c>
      <c r="R283" s="122" t="str">
        <f t="shared" si="79"/>
        <v/>
      </c>
      <c r="S283" s="18" t="str">
        <f t="shared" si="90"/>
        <v/>
      </c>
      <c r="T283" s="26" t="str">
        <f t="shared" si="80"/>
        <v/>
      </c>
      <c r="U283" s="18" t="str">
        <f t="shared" si="91"/>
        <v/>
      </c>
      <c r="V283" s="18" t="str">
        <f t="shared" si="92"/>
        <v/>
      </c>
      <c r="W283" s="18" t="str">
        <f>IFERROR(CONCATENATE("PAGO N° ",B283," DEL CONTRATO CPS ",V283," ENTRE ",TEXT(VLOOKUP(A283,matriz,IF(generador!B283=1,16,IF(generador!B283=2,19,IF(generador!B283=3,22,IF(generador!B283=4,25,IF(generador!B283=5,28,IF(generador!B283=6,31,IF(generador!B283=7,34,IF(generador!B283=8,37,IF(generador!B283=9,40,IF(generador!B283=10,43,IF(generador!B283=11,46,IF(generador!B283=12,49,IF(generador!B283=13,52,IF(generador!B283=14,55,IF(generador!B283=15,58))))))))))))))),FALSE),"dd/mm/yyyy")," Y ",TEXT(VLOOKUP(A283,matriz,IF(generador!B283=1,17,IF(generador!B283=2,20,IF(generador!B283=3,23,IF(generador!B283=4,26,IF(generador!B283=5,29,IF(generador!B283=6,32,IF(generador!B283=7,35,IF(generador!B283=8,38,IF(generador!B283=9,41,IF(generador!B283=10,44,IF(generador!B283=11,47,IF(generador!B283=12,50,IF(generador!B283=13,53,IF(generador!B283=14,56,IF(generador!B283=15,59))))))))))))))),FALSE),"dd/mm/yyyy")),"")</f>
        <v/>
      </c>
    </row>
    <row r="284" spans="1:23" x14ac:dyDescent="0.3">
      <c r="A284" s="15"/>
      <c r="B284" s="14"/>
      <c r="C284" s="6"/>
      <c r="D284" s="26" t="str">
        <f t="shared" si="76"/>
        <v/>
      </c>
      <c r="E284" s="19" t="str">
        <f>IFERROR(IF(A284&lt;&gt;"",VLOOKUP(A284,matriz,IF(generador!B284=1,15,IF(generador!B284=2,18,IF(generador!B284=3,21,IF(generador!B284=4,24,IF(generador!B284=5,27,IF(generador!B284=6,30,IF(generador!B284=7,33,IF(generador!B284=8,36,IF(generador!B284=9,39,IF(generador!B284=10,42,IF(generador!B284=11,45,IF(generador!B284=12,48,IF(generador!B284=13,51,IF(generador!B284=14,54,IF(generador!B284=15,57))))))))))))))),FALSE),""),"")</f>
        <v/>
      </c>
      <c r="F284" s="20" t="str">
        <f t="shared" si="77"/>
        <v/>
      </c>
      <c r="G284" s="29" t="str">
        <f t="shared" si="78"/>
        <v/>
      </c>
      <c r="H284" s="21" t="str">
        <f t="shared" ca="1" si="81"/>
        <v/>
      </c>
      <c r="I284" s="18" t="str">
        <f t="shared" si="82"/>
        <v/>
      </c>
      <c r="J284" s="18" t="str">
        <f>""</f>
        <v/>
      </c>
      <c r="K284" s="18" t="str">
        <f t="shared" si="83"/>
        <v/>
      </c>
      <c r="L284" s="18" t="str">
        <f t="shared" si="84"/>
        <v/>
      </c>
      <c r="M284" s="18" t="str">
        <f t="shared" si="85"/>
        <v/>
      </c>
      <c r="N284" s="18" t="str">
        <f t="shared" si="86"/>
        <v/>
      </c>
      <c r="O284" s="18" t="str">
        <f t="shared" si="87"/>
        <v/>
      </c>
      <c r="P284" s="18" t="str">
        <f t="shared" si="88"/>
        <v/>
      </c>
      <c r="Q284" s="18" t="str">
        <f t="shared" si="89"/>
        <v/>
      </c>
      <c r="R284" s="122" t="str">
        <f t="shared" si="79"/>
        <v/>
      </c>
      <c r="S284" s="18" t="str">
        <f t="shared" si="90"/>
        <v/>
      </c>
      <c r="T284" s="26" t="str">
        <f t="shared" si="80"/>
        <v/>
      </c>
      <c r="U284" s="18" t="str">
        <f t="shared" si="91"/>
        <v/>
      </c>
      <c r="V284" s="18" t="str">
        <f t="shared" si="92"/>
        <v/>
      </c>
      <c r="W284" s="18" t="str">
        <f>IFERROR(CONCATENATE("PAGO N° ",B284," DEL CONTRATO CPS ",V284," ENTRE ",TEXT(VLOOKUP(A284,matriz,IF(generador!B284=1,16,IF(generador!B284=2,19,IF(generador!B284=3,22,IF(generador!B284=4,25,IF(generador!B284=5,28,IF(generador!B284=6,31,IF(generador!B284=7,34,IF(generador!B284=8,37,IF(generador!B284=9,40,IF(generador!B284=10,43,IF(generador!B284=11,46,IF(generador!B284=12,49,IF(generador!B284=13,52,IF(generador!B284=14,55,IF(generador!B284=15,58))))))))))))))),FALSE),"dd/mm/yyyy")," Y ",TEXT(VLOOKUP(A284,matriz,IF(generador!B284=1,17,IF(generador!B284=2,20,IF(generador!B284=3,23,IF(generador!B284=4,26,IF(generador!B284=5,29,IF(generador!B284=6,32,IF(generador!B284=7,35,IF(generador!B284=8,38,IF(generador!B284=9,41,IF(generador!B284=10,44,IF(generador!B284=11,47,IF(generador!B284=12,50,IF(generador!B284=13,53,IF(generador!B284=14,56,IF(generador!B284=15,59))))))))))))))),FALSE),"dd/mm/yyyy")),"")</f>
        <v/>
      </c>
    </row>
    <row r="285" spans="1:23" x14ac:dyDescent="0.3">
      <c r="A285" s="15"/>
      <c r="B285" s="14"/>
      <c r="C285" s="6"/>
      <c r="D285" s="26" t="str">
        <f t="shared" si="76"/>
        <v/>
      </c>
      <c r="E285" s="19" t="str">
        <f>IFERROR(IF(A285&lt;&gt;"",VLOOKUP(A285,matriz,IF(generador!B285=1,15,IF(generador!B285=2,18,IF(generador!B285=3,21,IF(generador!B285=4,24,IF(generador!B285=5,27,IF(generador!B285=6,30,IF(generador!B285=7,33,IF(generador!B285=8,36,IF(generador!B285=9,39,IF(generador!B285=10,42,IF(generador!B285=11,45,IF(generador!B285=12,48,IF(generador!B285=13,51,IF(generador!B285=14,54,IF(generador!B285=15,57))))))))))))))),FALSE),""),"")</f>
        <v/>
      </c>
      <c r="F285" s="20" t="str">
        <f t="shared" si="77"/>
        <v/>
      </c>
      <c r="G285" s="29" t="str">
        <f t="shared" si="78"/>
        <v/>
      </c>
      <c r="H285" s="21" t="str">
        <f t="shared" ca="1" si="81"/>
        <v/>
      </c>
      <c r="I285" s="18" t="str">
        <f t="shared" si="82"/>
        <v/>
      </c>
      <c r="J285" s="18" t="str">
        <f>""</f>
        <v/>
      </c>
      <c r="K285" s="18" t="str">
        <f t="shared" si="83"/>
        <v/>
      </c>
      <c r="L285" s="18" t="str">
        <f t="shared" si="84"/>
        <v/>
      </c>
      <c r="M285" s="18" t="str">
        <f t="shared" si="85"/>
        <v/>
      </c>
      <c r="N285" s="18" t="str">
        <f t="shared" si="86"/>
        <v/>
      </c>
      <c r="O285" s="18" t="str">
        <f t="shared" si="87"/>
        <v/>
      </c>
      <c r="P285" s="18" t="str">
        <f t="shared" si="88"/>
        <v/>
      </c>
      <c r="Q285" s="18" t="str">
        <f t="shared" si="89"/>
        <v/>
      </c>
      <c r="R285" s="122" t="str">
        <f t="shared" si="79"/>
        <v/>
      </c>
      <c r="S285" s="18" t="str">
        <f t="shared" si="90"/>
        <v/>
      </c>
      <c r="T285" s="26" t="str">
        <f t="shared" si="80"/>
        <v/>
      </c>
      <c r="U285" s="18" t="str">
        <f t="shared" si="91"/>
        <v/>
      </c>
      <c r="V285" s="18" t="str">
        <f t="shared" si="92"/>
        <v/>
      </c>
      <c r="W285" s="18" t="str">
        <f>IFERROR(CONCATENATE("PAGO N° ",B285," DEL CONTRATO CPS ",V285," ENTRE ",TEXT(VLOOKUP(A285,matriz,IF(generador!B285=1,16,IF(generador!B285=2,19,IF(generador!B285=3,22,IF(generador!B285=4,25,IF(generador!B285=5,28,IF(generador!B285=6,31,IF(generador!B285=7,34,IF(generador!B285=8,37,IF(generador!B285=9,40,IF(generador!B285=10,43,IF(generador!B285=11,46,IF(generador!B285=12,49,IF(generador!B285=13,52,IF(generador!B285=14,55,IF(generador!B285=15,58))))))))))))))),FALSE),"dd/mm/yyyy")," Y ",TEXT(VLOOKUP(A285,matriz,IF(generador!B285=1,17,IF(generador!B285=2,20,IF(generador!B285=3,23,IF(generador!B285=4,26,IF(generador!B285=5,29,IF(generador!B285=6,32,IF(generador!B285=7,35,IF(generador!B285=8,38,IF(generador!B285=9,41,IF(generador!B285=10,44,IF(generador!B285=11,47,IF(generador!B285=12,50,IF(generador!B285=13,53,IF(generador!B285=14,56,IF(generador!B285=15,59))))))))))))))),FALSE),"dd/mm/yyyy")),"")</f>
        <v/>
      </c>
    </row>
    <row r="286" spans="1:23" x14ac:dyDescent="0.3">
      <c r="A286" s="15"/>
      <c r="B286" s="14"/>
      <c r="C286" s="6"/>
      <c r="D286" s="26" t="str">
        <f t="shared" si="76"/>
        <v/>
      </c>
      <c r="E286" s="19" t="str">
        <f>IFERROR(IF(A286&lt;&gt;"",VLOOKUP(A286,matriz,IF(generador!B286=1,15,IF(generador!B286=2,18,IF(generador!B286=3,21,IF(generador!B286=4,24,IF(generador!B286=5,27,IF(generador!B286=6,30,IF(generador!B286=7,33,IF(generador!B286=8,36,IF(generador!B286=9,39,IF(generador!B286=10,42,IF(generador!B286=11,45,IF(generador!B286=12,48,IF(generador!B286=13,51,IF(generador!B286=14,54,IF(generador!B286=15,57))))))))))))))),FALSE),""),"")</f>
        <v/>
      </c>
      <c r="F286" s="20" t="str">
        <f t="shared" si="77"/>
        <v/>
      </c>
      <c r="G286" s="29" t="str">
        <f t="shared" si="78"/>
        <v/>
      </c>
      <c r="H286" s="21" t="str">
        <f t="shared" ca="1" si="81"/>
        <v/>
      </c>
      <c r="I286" s="18" t="str">
        <f t="shared" si="82"/>
        <v/>
      </c>
      <c r="J286" s="18" t="str">
        <f>""</f>
        <v/>
      </c>
      <c r="K286" s="18" t="str">
        <f t="shared" si="83"/>
        <v/>
      </c>
      <c r="L286" s="18" t="str">
        <f t="shared" si="84"/>
        <v/>
      </c>
      <c r="M286" s="18" t="str">
        <f t="shared" si="85"/>
        <v/>
      </c>
      <c r="N286" s="18" t="str">
        <f t="shared" si="86"/>
        <v/>
      </c>
      <c r="O286" s="18" t="str">
        <f t="shared" si="87"/>
        <v/>
      </c>
      <c r="P286" s="18" t="str">
        <f t="shared" si="88"/>
        <v/>
      </c>
      <c r="Q286" s="18" t="str">
        <f t="shared" si="89"/>
        <v/>
      </c>
      <c r="R286" s="122" t="str">
        <f t="shared" si="79"/>
        <v/>
      </c>
      <c r="S286" s="18" t="str">
        <f t="shared" si="90"/>
        <v/>
      </c>
      <c r="T286" s="26" t="str">
        <f t="shared" si="80"/>
        <v/>
      </c>
      <c r="U286" s="18" t="str">
        <f t="shared" si="91"/>
        <v/>
      </c>
      <c r="V286" s="18" t="str">
        <f t="shared" si="92"/>
        <v/>
      </c>
      <c r="W286" s="18" t="str">
        <f>IFERROR(CONCATENATE("PAGO N° ",B286," DEL CONTRATO CPS ",V286," ENTRE ",TEXT(VLOOKUP(A286,matriz,IF(generador!B286=1,16,IF(generador!B286=2,19,IF(generador!B286=3,22,IF(generador!B286=4,25,IF(generador!B286=5,28,IF(generador!B286=6,31,IF(generador!B286=7,34,IF(generador!B286=8,37,IF(generador!B286=9,40,IF(generador!B286=10,43,IF(generador!B286=11,46,IF(generador!B286=12,49,IF(generador!B286=13,52,IF(generador!B286=14,55,IF(generador!B286=15,58))))))))))))))),FALSE),"dd/mm/yyyy")," Y ",TEXT(VLOOKUP(A286,matriz,IF(generador!B286=1,17,IF(generador!B286=2,20,IF(generador!B286=3,23,IF(generador!B286=4,26,IF(generador!B286=5,29,IF(generador!B286=6,32,IF(generador!B286=7,35,IF(generador!B286=8,38,IF(generador!B286=9,41,IF(generador!B286=10,44,IF(generador!B286=11,47,IF(generador!B286=12,50,IF(generador!B286=13,53,IF(generador!B286=14,56,IF(generador!B286=15,59))))))))))))))),FALSE),"dd/mm/yyyy")),"")</f>
        <v/>
      </c>
    </row>
    <row r="287" spans="1:23" x14ac:dyDescent="0.3">
      <c r="A287" s="15"/>
      <c r="B287" s="14"/>
      <c r="C287" s="6"/>
      <c r="D287" s="26" t="str">
        <f t="shared" si="76"/>
        <v/>
      </c>
      <c r="E287" s="19" t="str">
        <f>IFERROR(IF(A287&lt;&gt;"",VLOOKUP(A287,matriz,IF(generador!B287=1,15,IF(generador!B287=2,18,IF(generador!B287=3,21,IF(generador!B287=4,24,IF(generador!B287=5,27,IF(generador!B287=6,30,IF(generador!B287=7,33,IF(generador!B287=8,36,IF(generador!B287=9,39,IF(generador!B287=10,42,IF(generador!B287=11,45,IF(generador!B287=12,48,IF(generador!B287=13,51,IF(generador!B287=14,54,IF(generador!B287=15,57))))))))))))))),FALSE),""),"")</f>
        <v/>
      </c>
      <c r="F287" s="20" t="str">
        <f t="shared" si="77"/>
        <v/>
      </c>
      <c r="G287" s="29" t="str">
        <f t="shared" si="78"/>
        <v/>
      </c>
      <c r="H287" s="21" t="str">
        <f t="shared" ca="1" si="81"/>
        <v/>
      </c>
      <c r="I287" s="18" t="str">
        <f t="shared" si="82"/>
        <v/>
      </c>
      <c r="J287" s="18" t="str">
        <f>""</f>
        <v/>
      </c>
      <c r="K287" s="18" t="str">
        <f t="shared" si="83"/>
        <v/>
      </c>
      <c r="L287" s="18" t="str">
        <f t="shared" si="84"/>
        <v/>
      </c>
      <c r="M287" s="18" t="str">
        <f t="shared" si="85"/>
        <v/>
      </c>
      <c r="N287" s="18" t="str">
        <f t="shared" si="86"/>
        <v/>
      </c>
      <c r="O287" s="18" t="str">
        <f t="shared" si="87"/>
        <v/>
      </c>
      <c r="P287" s="18" t="str">
        <f t="shared" si="88"/>
        <v/>
      </c>
      <c r="Q287" s="18" t="str">
        <f t="shared" si="89"/>
        <v/>
      </c>
      <c r="R287" s="122" t="str">
        <f t="shared" si="79"/>
        <v/>
      </c>
      <c r="S287" s="18" t="str">
        <f t="shared" si="90"/>
        <v/>
      </c>
      <c r="T287" s="26" t="str">
        <f t="shared" si="80"/>
        <v/>
      </c>
      <c r="U287" s="18" t="str">
        <f t="shared" si="91"/>
        <v/>
      </c>
      <c r="V287" s="18" t="str">
        <f t="shared" si="92"/>
        <v/>
      </c>
      <c r="W287" s="18" t="str">
        <f>IFERROR(CONCATENATE("PAGO N° ",B287," DEL CONTRATO CPS ",V287," ENTRE ",TEXT(VLOOKUP(A287,matriz,IF(generador!B287=1,16,IF(generador!B287=2,19,IF(generador!B287=3,22,IF(generador!B287=4,25,IF(generador!B287=5,28,IF(generador!B287=6,31,IF(generador!B287=7,34,IF(generador!B287=8,37,IF(generador!B287=9,40,IF(generador!B287=10,43,IF(generador!B287=11,46,IF(generador!B287=12,49,IF(generador!B287=13,52,IF(generador!B287=14,55,IF(generador!B287=15,58))))))))))))))),FALSE),"dd/mm/yyyy")," Y ",TEXT(VLOOKUP(A287,matriz,IF(generador!B287=1,17,IF(generador!B287=2,20,IF(generador!B287=3,23,IF(generador!B287=4,26,IF(generador!B287=5,29,IF(generador!B287=6,32,IF(generador!B287=7,35,IF(generador!B287=8,38,IF(generador!B287=9,41,IF(generador!B287=10,44,IF(generador!B287=11,47,IF(generador!B287=12,50,IF(generador!B287=13,53,IF(generador!B287=14,56,IF(generador!B287=15,59))))))))))))))),FALSE),"dd/mm/yyyy")),"")</f>
        <v/>
      </c>
    </row>
    <row r="288" spans="1:23" x14ac:dyDescent="0.3">
      <c r="A288" s="15"/>
      <c r="B288" s="14"/>
      <c r="C288" s="6"/>
      <c r="D288" s="26" t="str">
        <f t="shared" si="76"/>
        <v/>
      </c>
      <c r="E288" s="19" t="str">
        <f>IFERROR(IF(A288&lt;&gt;"",VLOOKUP(A288,matriz,IF(generador!B288=1,15,IF(generador!B288=2,18,IF(generador!B288=3,21,IF(generador!B288=4,24,IF(generador!B288=5,27,IF(generador!B288=6,30,IF(generador!B288=7,33,IF(generador!B288=8,36,IF(generador!B288=9,39,IF(generador!B288=10,42,IF(generador!B288=11,45,IF(generador!B288=12,48,IF(generador!B288=13,51,IF(generador!B288=14,54,IF(generador!B288=15,57))))))))))))))),FALSE),""),"")</f>
        <v/>
      </c>
      <c r="F288" s="20" t="str">
        <f t="shared" si="77"/>
        <v/>
      </c>
      <c r="G288" s="29" t="str">
        <f t="shared" si="78"/>
        <v/>
      </c>
      <c r="H288" s="21" t="str">
        <f t="shared" ca="1" si="81"/>
        <v/>
      </c>
      <c r="I288" s="18" t="str">
        <f t="shared" si="82"/>
        <v/>
      </c>
      <c r="J288" s="18" t="str">
        <f>""</f>
        <v/>
      </c>
      <c r="K288" s="18" t="str">
        <f t="shared" si="83"/>
        <v/>
      </c>
      <c r="L288" s="18" t="str">
        <f t="shared" si="84"/>
        <v/>
      </c>
      <c r="M288" s="18" t="str">
        <f t="shared" si="85"/>
        <v/>
      </c>
      <c r="N288" s="18" t="str">
        <f t="shared" si="86"/>
        <v/>
      </c>
      <c r="O288" s="18" t="str">
        <f t="shared" si="87"/>
        <v/>
      </c>
      <c r="P288" s="18" t="str">
        <f t="shared" si="88"/>
        <v/>
      </c>
      <c r="Q288" s="18" t="str">
        <f t="shared" si="89"/>
        <v/>
      </c>
      <c r="R288" s="122" t="str">
        <f t="shared" si="79"/>
        <v/>
      </c>
      <c r="S288" s="18" t="str">
        <f t="shared" si="90"/>
        <v/>
      </c>
      <c r="T288" s="26" t="str">
        <f t="shared" si="80"/>
        <v/>
      </c>
      <c r="U288" s="18" t="str">
        <f t="shared" si="91"/>
        <v/>
      </c>
      <c r="V288" s="18" t="str">
        <f t="shared" si="92"/>
        <v/>
      </c>
      <c r="W288" s="18" t="str">
        <f>IFERROR(CONCATENATE("PAGO N° ",B288," DEL CONTRATO CPS ",V288," ENTRE ",TEXT(VLOOKUP(A288,matriz,IF(generador!B288=1,16,IF(generador!B288=2,19,IF(generador!B288=3,22,IF(generador!B288=4,25,IF(generador!B288=5,28,IF(generador!B288=6,31,IF(generador!B288=7,34,IF(generador!B288=8,37,IF(generador!B288=9,40,IF(generador!B288=10,43,IF(generador!B288=11,46,IF(generador!B288=12,49,IF(generador!B288=13,52,IF(generador!B288=14,55,IF(generador!B288=15,58))))))))))))))),FALSE),"dd/mm/yyyy")," Y ",TEXT(VLOOKUP(A288,matriz,IF(generador!B288=1,17,IF(generador!B288=2,20,IF(generador!B288=3,23,IF(generador!B288=4,26,IF(generador!B288=5,29,IF(generador!B288=6,32,IF(generador!B288=7,35,IF(generador!B288=8,38,IF(generador!B288=9,41,IF(generador!B288=10,44,IF(generador!B288=11,47,IF(generador!B288=12,50,IF(generador!B288=13,53,IF(generador!B288=14,56,IF(generador!B288=15,59))))))))))))))),FALSE),"dd/mm/yyyy")),"")</f>
        <v/>
      </c>
    </row>
    <row r="289" spans="1:23" x14ac:dyDescent="0.3">
      <c r="A289" s="15"/>
      <c r="B289" s="14"/>
      <c r="C289" s="6"/>
      <c r="D289" s="26" t="str">
        <f t="shared" si="76"/>
        <v/>
      </c>
      <c r="E289" s="19" t="str">
        <f>IFERROR(IF(A289&lt;&gt;"",VLOOKUP(A289,matriz,IF(generador!B289=1,15,IF(generador!B289=2,18,IF(generador!B289=3,21,IF(generador!B289=4,24,IF(generador!B289=5,27,IF(generador!B289=6,30,IF(generador!B289=7,33,IF(generador!B289=8,36,IF(generador!B289=9,39,IF(generador!B289=10,42,IF(generador!B289=11,45,IF(generador!B289=12,48,IF(generador!B289=13,51,IF(generador!B289=14,54,IF(generador!B289=15,57))))))))))))))),FALSE),""),"")</f>
        <v/>
      </c>
      <c r="F289" s="20" t="str">
        <f t="shared" si="77"/>
        <v/>
      </c>
      <c r="G289" s="29" t="str">
        <f t="shared" si="78"/>
        <v/>
      </c>
      <c r="H289" s="21" t="str">
        <f t="shared" ca="1" si="81"/>
        <v/>
      </c>
      <c r="I289" s="18" t="str">
        <f t="shared" si="82"/>
        <v/>
      </c>
      <c r="J289" s="18" t="str">
        <f>""</f>
        <v/>
      </c>
      <c r="K289" s="18" t="str">
        <f t="shared" si="83"/>
        <v/>
      </c>
      <c r="L289" s="18" t="str">
        <f t="shared" si="84"/>
        <v/>
      </c>
      <c r="M289" s="18" t="str">
        <f t="shared" si="85"/>
        <v/>
      </c>
      <c r="N289" s="18" t="str">
        <f t="shared" si="86"/>
        <v/>
      </c>
      <c r="O289" s="18" t="str">
        <f t="shared" si="87"/>
        <v/>
      </c>
      <c r="P289" s="18" t="str">
        <f t="shared" si="88"/>
        <v/>
      </c>
      <c r="Q289" s="18" t="str">
        <f t="shared" si="89"/>
        <v/>
      </c>
      <c r="R289" s="122" t="str">
        <f t="shared" si="79"/>
        <v/>
      </c>
      <c r="S289" s="18" t="str">
        <f t="shared" si="90"/>
        <v/>
      </c>
      <c r="T289" s="26" t="str">
        <f t="shared" si="80"/>
        <v/>
      </c>
      <c r="U289" s="18" t="str">
        <f t="shared" si="91"/>
        <v/>
      </c>
      <c r="V289" s="18" t="str">
        <f t="shared" si="92"/>
        <v/>
      </c>
      <c r="W289" s="18" t="str">
        <f>IFERROR(CONCATENATE("PAGO N° ",B289," DEL CONTRATO CPS ",V289," ENTRE ",TEXT(VLOOKUP(A289,matriz,IF(generador!B289=1,16,IF(generador!B289=2,19,IF(generador!B289=3,22,IF(generador!B289=4,25,IF(generador!B289=5,28,IF(generador!B289=6,31,IF(generador!B289=7,34,IF(generador!B289=8,37,IF(generador!B289=9,40,IF(generador!B289=10,43,IF(generador!B289=11,46,IF(generador!B289=12,49,IF(generador!B289=13,52,IF(generador!B289=14,55,IF(generador!B289=15,58))))))))))))))),FALSE),"dd/mm/yyyy")," Y ",TEXT(VLOOKUP(A289,matriz,IF(generador!B289=1,17,IF(generador!B289=2,20,IF(generador!B289=3,23,IF(generador!B289=4,26,IF(generador!B289=5,29,IF(generador!B289=6,32,IF(generador!B289=7,35,IF(generador!B289=8,38,IF(generador!B289=9,41,IF(generador!B289=10,44,IF(generador!B289=11,47,IF(generador!B289=12,50,IF(generador!B289=13,53,IF(generador!B289=14,56,IF(generador!B289=15,59))))))))))))))),FALSE),"dd/mm/yyyy")),"")</f>
        <v/>
      </c>
    </row>
    <row r="290" spans="1:23" x14ac:dyDescent="0.3">
      <c r="A290" s="15"/>
      <c r="B290" s="14"/>
      <c r="C290" s="6"/>
      <c r="D290" s="26" t="str">
        <f t="shared" si="76"/>
        <v/>
      </c>
      <c r="E290" s="19" t="str">
        <f>IFERROR(IF(A290&lt;&gt;"",VLOOKUP(A290,matriz,IF(generador!B290=1,15,IF(generador!B290=2,18,IF(generador!B290=3,21,IF(generador!B290=4,24,IF(generador!B290=5,27,IF(generador!B290=6,30,IF(generador!B290=7,33,IF(generador!B290=8,36,IF(generador!B290=9,39,IF(generador!B290=10,42,IF(generador!B290=11,45,IF(generador!B290=12,48,IF(generador!B290=13,51,IF(generador!B290=14,54,IF(generador!B290=15,57))))))))))))))),FALSE),""),"")</f>
        <v/>
      </c>
      <c r="F290" s="20" t="str">
        <f t="shared" si="77"/>
        <v/>
      </c>
      <c r="G290" s="29" t="str">
        <f t="shared" si="78"/>
        <v/>
      </c>
      <c r="H290" s="21" t="str">
        <f t="shared" ca="1" si="81"/>
        <v/>
      </c>
      <c r="I290" s="18" t="str">
        <f t="shared" si="82"/>
        <v/>
      </c>
      <c r="J290" s="18" t="str">
        <f>""</f>
        <v/>
      </c>
      <c r="K290" s="18" t="str">
        <f t="shared" si="83"/>
        <v/>
      </c>
      <c r="L290" s="18" t="str">
        <f t="shared" si="84"/>
        <v/>
      </c>
      <c r="M290" s="18" t="str">
        <f t="shared" si="85"/>
        <v/>
      </c>
      <c r="N290" s="18" t="str">
        <f t="shared" si="86"/>
        <v/>
      </c>
      <c r="O290" s="18" t="str">
        <f t="shared" si="87"/>
        <v/>
      </c>
      <c r="P290" s="18" t="str">
        <f t="shared" si="88"/>
        <v/>
      </c>
      <c r="Q290" s="18" t="str">
        <f t="shared" si="89"/>
        <v/>
      </c>
      <c r="R290" s="122" t="str">
        <f t="shared" si="79"/>
        <v/>
      </c>
      <c r="S290" s="18" t="str">
        <f t="shared" si="90"/>
        <v/>
      </c>
      <c r="T290" s="26" t="str">
        <f t="shared" si="80"/>
        <v/>
      </c>
      <c r="U290" s="18" t="str">
        <f t="shared" si="91"/>
        <v/>
      </c>
      <c r="V290" s="18" t="str">
        <f t="shared" si="92"/>
        <v/>
      </c>
      <c r="W290" s="18" t="str">
        <f>IFERROR(CONCATENATE("PAGO N° ",B290," DEL CONTRATO CPS ",V290," ENTRE ",TEXT(VLOOKUP(A290,matriz,IF(generador!B290=1,16,IF(generador!B290=2,19,IF(generador!B290=3,22,IF(generador!B290=4,25,IF(generador!B290=5,28,IF(generador!B290=6,31,IF(generador!B290=7,34,IF(generador!B290=8,37,IF(generador!B290=9,40,IF(generador!B290=10,43,IF(generador!B290=11,46,IF(generador!B290=12,49,IF(generador!B290=13,52,IF(generador!B290=14,55,IF(generador!B290=15,58))))))))))))))),FALSE),"dd/mm/yyyy")," Y ",TEXT(VLOOKUP(A290,matriz,IF(generador!B290=1,17,IF(generador!B290=2,20,IF(generador!B290=3,23,IF(generador!B290=4,26,IF(generador!B290=5,29,IF(generador!B290=6,32,IF(generador!B290=7,35,IF(generador!B290=8,38,IF(generador!B290=9,41,IF(generador!B290=10,44,IF(generador!B290=11,47,IF(generador!B290=12,50,IF(generador!B290=13,53,IF(generador!B290=14,56,IF(generador!B290=15,59))))))))))))))),FALSE),"dd/mm/yyyy")),"")</f>
        <v/>
      </c>
    </row>
    <row r="291" spans="1:23" x14ac:dyDescent="0.3">
      <c r="A291" s="15"/>
      <c r="B291" s="14"/>
      <c r="C291" s="6"/>
      <c r="D291" s="26" t="str">
        <f t="shared" si="76"/>
        <v/>
      </c>
      <c r="E291" s="19" t="str">
        <f>IFERROR(IF(A291&lt;&gt;"",VLOOKUP(A291,matriz,IF(generador!B291=1,15,IF(generador!B291=2,18,IF(generador!B291=3,21,IF(generador!B291=4,24,IF(generador!B291=5,27,IF(generador!B291=6,30,IF(generador!B291=7,33,IF(generador!B291=8,36,IF(generador!B291=9,39,IF(generador!B291=10,42,IF(generador!B291=11,45,IF(generador!B291=12,48,IF(generador!B291=13,51,IF(generador!B291=14,54,IF(generador!B291=15,57))))))))))))))),FALSE),""),"")</f>
        <v/>
      </c>
      <c r="F291" s="20" t="str">
        <f t="shared" si="77"/>
        <v/>
      </c>
      <c r="G291" s="29" t="str">
        <f t="shared" si="78"/>
        <v/>
      </c>
      <c r="H291" s="21" t="str">
        <f t="shared" ca="1" si="81"/>
        <v/>
      </c>
      <c r="I291" s="18" t="str">
        <f t="shared" si="82"/>
        <v/>
      </c>
      <c r="J291" s="18" t="str">
        <f>""</f>
        <v/>
      </c>
      <c r="K291" s="18" t="str">
        <f t="shared" si="83"/>
        <v/>
      </c>
      <c r="L291" s="18" t="str">
        <f t="shared" si="84"/>
        <v/>
      </c>
      <c r="M291" s="18" t="str">
        <f t="shared" si="85"/>
        <v/>
      </c>
      <c r="N291" s="18" t="str">
        <f t="shared" si="86"/>
        <v/>
      </c>
      <c r="O291" s="18" t="str">
        <f t="shared" si="87"/>
        <v/>
      </c>
      <c r="P291" s="18" t="str">
        <f t="shared" si="88"/>
        <v/>
      </c>
      <c r="Q291" s="18" t="str">
        <f t="shared" si="89"/>
        <v/>
      </c>
      <c r="R291" s="122" t="str">
        <f t="shared" si="79"/>
        <v/>
      </c>
      <c r="S291" s="18" t="str">
        <f t="shared" si="90"/>
        <v/>
      </c>
      <c r="T291" s="26" t="str">
        <f t="shared" si="80"/>
        <v/>
      </c>
      <c r="U291" s="18" t="str">
        <f t="shared" si="91"/>
        <v/>
      </c>
      <c r="V291" s="18" t="str">
        <f t="shared" si="92"/>
        <v/>
      </c>
      <c r="W291" s="18" t="str">
        <f>IFERROR(CONCATENATE("PAGO N° ",B291," DEL CONTRATO CPS ",V291," ENTRE ",TEXT(VLOOKUP(A291,matriz,IF(generador!B291=1,16,IF(generador!B291=2,19,IF(generador!B291=3,22,IF(generador!B291=4,25,IF(generador!B291=5,28,IF(generador!B291=6,31,IF(generador!B291=7,34,IF(generador!B291=8,37,IF(generador!B291=9,40,IF(generador!B291=10,43,IF(generador!B291=11,46,IF(generador!B291=12,49,IF(generador!B291=13,52,IF(generador!B291=14,55,IF(generador!B291=15,58))))))))))))))),FALSE),"dd/mm/yyyy")," Y ",TEXT(VLOOKUP(A291,matriz,IF(generador!B291=1,17,IF(generador!B291=2,20,IF(generador!B291=3,23,IF(generador!B291=4,26,IF(generador!B291=5,29,IF(generador!B291=6,32,IF(generador!B291=7,35,IF(generador!B291=8,38,IF(generador!B291=9,41,IF(generador!B291=10,44,IF(generador!B291=11,47,IF(generador!B291=12,50,IF(generador!B291=13,53,IF(generador!B291=14,56,IF(generador!B291=15,59))))))))))))))),FALSE),"dd/mm/yyyy")),"")</f>
        <v/>
      </c>
    </row>
    <row r="292" spans="1:23" x14ac:dyDescent="0.3">
      <c r="A292" s="15"/>
      <c r="B292" s="14"/>
      <c r="C292" s="6"/>
      <c r="D292" s="26" t="str">
        <f t="shared" si="76"/>
        <v/>
      </c>
      <c r="E292" s="19" t="str">
        <f>IFERROR(IF(A292&lt;&gt;"",VLOOKUP(A292,matriz,IF(generador!B292=1,15,IF(generador!B292=2,18,IF(generador!B292=3,21,IF(generador!B292=4,24,IF(generador!B292=5,27,IF(generador!B292=6,30,IF(generador!B292=7,33,IF(generador!B292=8,36,IF(generador!B292=9,39,IF(generador!B292=10,42,IF(generador!B292=11,45,IF(generador!B292=12,48,IF(generador!B292=13,51,IF(generador!B292=14,54,IF(generador!B292=15,57))))))))))))))),FALSE),""),"")</f>
        <v/>
      </c>
      <c r="F292" s="20" t="str">
        <f t="shared" si="77"/>
        <v/>
      </c>
      <c r="G292" s="29" t="str">
        <f t="shared" si="78"/>
        <v/>
      </c>
      <c r="H292" s="21" t="str">
        <f t="shared" ca="1" si="81"/>
        <v/>
      </c>
      <c r="I292" s="18" t="str">
        <f t="shared" si="82"/>
        <v/>
      </c>
      <c r="J292" s="18" t="str">
        <f>""</f>
        <v/>
      </c>
      <c r="K292" s="18" t="str">
        <f t="shared" si="83"/>
        <v/>
      </c>
      <c r="L292" s="18" t="str">
        <f t="shared" si="84"/>
        <v/>
      </c>
      <c r="M292" s="18" t="str">
        <f t="shared" si="85"/>
        <v/>
      </c>
      <c r="N292" s="18" t="str">
        <f t="shared" si="86"/>
        <v/>
      </c>
      <c r="O292" s="18" t="str">
        <f t="shared" si="87"/>
        <v/>
      </c>
      <c r="P292" s="18" t="str">
        <f t="shared" si="88"/>
        <v/>
      </c>
      <c r="Q292" s="18" t="str">
        <f t="shared" si="89"/>
        <v/>
      </c>
      <c r="R292" s="122" t="str">
        <f t="shared" si="79"/>
        <v/>
      </c>
      <c r="S292" s="18" t="str">
        <f t="shared" si="90"/>
        <v/>
      </c>
      <c r="T292" s="26" t="str">
        <f t="shared" si="80"/>
        <v/>
      </c>
      <c r="U292" s="18" t="str">
        <f t="shared" si="91"/>
        <v/>
      </c>
      <c r="V292" s="18" t="str">
        <f t="shared" si="92"/>
        <v/>
      </c>
      <c r="W292" s="18" t="str">
        <f>IFERROR(CONCATENATE("PAGO N° ",B292," DEL CONTRATO CPS ",V292," ENTRE ",TEXT(VLOOKUP(A292,matriz,IF(generador!B292=1,16,IF(generador!B292=2,19,IF(generador!B292=3,22,IF(generador!B292=4,25,IF(generador!B292=5,28,IF(generador!B292=6,31,IF(generador!B292=7,34,IF(generador!B292=8,37,IF(generador!B292=9,40,IF(generador!B292=10,43,IF(generador!B292=11,46,IF(generador!B292=12,49,IF(generador!B292=13,52,IF(generador!B292=14,55,IF(generador!B292=15,58))))))))))))))),FALSE),"dd/mm/yyyy")," Y ",TEXT(VLOOKUP(A292,matriz,IF(generador!B292=1,17,IF(generador!B292=2,20,IF(generador!B292=3,23,IF(generador!B292=4,26,IF(generador!B292=5,29,IF(generador!B292=6,32,IF(generador!B292=7,35,IF(generador!B292=8,38,IF(generador!B292=9,41,IF(generador!B292=10,44,IF(generador!B292=11,47,IF(generador!B292=12,50,IF(generador!B292=13,53,IF(generador!B292=14,56,IF(generador!B292=15,59))))))))))))))),FALSE),"dd/mm/yyyy")),"")</f>
        <v/>
      </c>
    </row>
    <row r="293" spans="1:23" x14ac:dyDescent="0.3">
      <c r="A293" s="15"/>
      <c r="B293" s="14"/>
      <c r="C293" s="6"/>
      <c r="D293" s="26" t="str">
        <f t="shared" si="76"/>
        <v/>
      </c>
      <c r="E293" s="19" t="str">
        <f>IFERROR(IF(A293&lt;&gt;"",VLOOKUP(A293,matriz,IF(generador!B293=1,15,IF(generador!B293=2,18,IF(generador!B293=3,21,IF(generador!B293=4,24,IF(generador!B293=5,27,IF(generador!B293=6,30,IF(generador!B293=7,33,IF(generador!B293=8,36,IF(generador!B293=9,39,IF(generador!B293=10,42,IF(generador!B293=11,45,IF(generador!B293=12,48,IF(generador!B293=13,51,IF(generador!B293=14,54,IF(generador!B293=15,57))))))))))))))),FALSE),""),"")</f>
        <v/>
      </c>
      <c r="F293" s="20" t="str">
        <f t="shared" si="77"/>
        <v/>
      </c>
      <c r="G293" s="29" t="str">
        <f t="shared" si="78"/>
        <v/>
      </c>
      <c r="H293" s="21" t="str">
        <f t="shared" ca="1" si="81"/>
        <v/>
      </c>
      <c r="I293" s="18" t="str">
        <f t="shared" si="82"/>
        <v/>
      </c>
      <c r="J293" s="18" t="str">
        <f>""</f>
        <v/>
      </c>
      <c r="K293" s="18" t="str">
        <f t="shared" si="83"/>
        <v/>
      </c>
      <c r="L293" s="18" t="str">
        <f t="shared" si="84"/>
        <v/>
      </c>
      <c r="M293" s="18" t="str">
        <f t="shared" si="85"/>
        <v/>
      </c>
      <c r="N293" s="18" t="str">
        <f t="shared" si="86"/>
        <v/>
      </c>
      <c r="O293" s="18" t="str">
        <f t="shared" si="87"/>
        <v/>
      </c>
      <c r="P293" s="18" t="str">
        <f t="shared" si="88"/>
        <v/>
      </c>
      <c r="Q293" s="18" t="str">
        <f t="shared" si="89"/>
        <v/>
      </c>
      <c r="R293" s="122" t="str">
        <f t="shared" si="79"/>
        <v/>
      </c>
      <c r="S293" s="18" t="str">
        <f t="shared" si="90"/>
        <v/>
      </c>
      <c r="T293" s="26" t="str">
        <f t="shared" si="80"/>
        <v/>
      </c>
      <c r="U293" s="18" t="str">
        <f t="shared" si="91"/>
        <v/>
      </c>
      <c r="V293" s="18" t="str">
        <f t="shared" si="92"/>
        <v/>
      </c>
      <c r="W293" s="18" t="str">
        <f>IFERROR(CONCATENATE("PAGO N° ",B293," DEL CONTRATO CPS ",V293," ENTRE ",TEXT(VLOOKUP(A293,matriz,IF(generador!B293=1,16,IF(generador!B293=2,19,IF(generador!B293=3,22,IF(generador!B293=4,25,IF(generador!B293=5,28,IF(generador!B293=6,31,IF(generador!B293=7,34,IF(generador!B293=8,37,IF(generador!B293=9,40,IF(generador!B293=10,43,IF(generador!B293=11,46,IF(generador!B293=12,49,IF(generador!B293=13,52,IF(generador!B293=14,55,IF(generador!B293=15,58))))))))))))))),FALSE),"dd/mm/yyyy")," Y ",TEXT(VLOOKUP(A293,matriz,IF(generador!B293=1,17,IF(generador!B293=2,20,IF(generador!B293=3,23,IF(generador!B293=4,26,IF(generador!B293=5,29,IF(generador!B293=6,32,IF(generador!B293=7,35,IF(generador!B293=8,38,IF(generador!B293=9,41,IF(generador!B293=10,44,IF(generador!B293=11,47,IF(generador!B293=12,50,IF(generador!B293=13,53,IF(generador!B293=14,56,IF(generador!B293=15,59))))))))))))))),FALSE),"dd/mm/yyyy")),"")</f>
        <v/>
      </c>
    </row>
    <row r="294" spans="1:23" x14ac:dyDescent="0.3">
      <c r="A294" s="15"/>
      <c r="B294" s="14"/>
      <c r="C294" s="6"/>
      <c r="D294" s="26" t="str">
        <f t="shared" si="76"/>
        <v/>
      </c>
      <c r="E294" s="19" t="str">
        <f>IFERROR(IF(A294&lt;&gt;"",VLOOKUP(A294,matriz,IF(generador!B294=1,15,IF(generador!B294=2,18,IF(generador!B294=3,21,IF(generador!B294=4,24,IF(generador!B294=5,27,IF(generador!B294=6,30,IF(generador!B294=7,33,IF(generador!B294=8,36,IF(generador!B294=9,39,IF(generador!B294=10,42,IF(generador!B294=11,45,IF(generador!B294=12,48,IF(generador!B294=13,51,IF(generador!B294=14,54,IF(generador!B294=15,57))))))))))))))),FALSE),""),"")</f>
        <v/>
      </c>
      <c r="F294" s="20" t="str">
        <f t="shared" si="77"/>
        <v/>
      </c>
      <c r="G294" s="29" t="str">
        <f t="shared" si="78"/>
        <v/>
      </c>
      <c r="H294" s="21" t="str">
        <f t="shared" ca="1" si="81"/>
        <v/>
      </c>
      <c r="I294" s="18" t="str">
        <f t="shared" si="82"/>
        <v/>
      </c>
      <c r="J294" s="18" t="str">
        <f>""</f>
        <v/>
      </c>
      <c r="K294" s="18" t="str">
        <f t="shared" si="83"/>
        <v/>
      </c>
      <c r="L294" s="18" t="str">
        <f t="shared" si="84"/>
        <v/>
      </c>
      <c r="M294" s="18" t="str">
        <f t="shared" si="85"/>
        <v/>
      </c>
      <c r="N294" s="18" t="str">
        <f t="shared" si="86"/>
        <v/>
      </c>
      <c r="O294" s="18" t="str">
        <f t="shared" si="87"/>
        <v/>
      </c>
      <c r="P294" s="18" t="str">
        <f t="shared" si="88"/>
        <v/>
      </c>
      <c r="Q294" s="18" t="str">
        <f t="shared" si="89"/>
        <v/>
      </c>
      <c r="R294" s="122" t="str">
        <f t="shared" si="79"/>
        <v/>
      </c>
      <c r="S294" s="18" t="str">
        <f t="shared" si="90"/>
        <v/>
      </c>
      <c r="T294" s="26" t="str">
        <f t="shared" si="80"/>
        <v/>
      </c>
      <c r="U294" s="18" t="str">
        <f t="shared" si="91"/>
        <v/>
      </c>
      <c r="V294" s="18" t="str">
        <f t="shared" si="92"/>
        <v/>
      </c>
      <c r="W294" s="18" t="str">
        <f>IFERROR(CONCATENATE("PAGO N° ",B294," DEL CONTRATO CPS ",V294," ENTRE ",TEXT(VLOOKUP(A294,matriz,IF(generador!B294=1,16,IF(generador!B294=2,19,IF(generador!B294=3,22,IF(generador!B294=4,25,IF(generador!B294=5,28,IF(generador!B294=6,31,IF(generador!B294=7,34,IF(generador!B294=8,37,IF(generador!B294=9,40,IF(generador!B294=10,43,IF(generador!B294=11,46,IF(generador!B294=12,49,IF(generador!B294=13,52,IF(generador!B294=14,55,IF(generador!B294=15,58))))))))))))))),FALSE),"dd/mm/yyyy")," Y ",TEXT(VLOOKUP(A294,matriz,IF(generador!B294=1,17,IF(generador!B294=2,20,IF(generador!B294=3,23,IF(generador!B294=4,26,IF(generador!B294=5,29,IF(generador!B294=6,32,IF(generador!B294=7,35,IF(generador!B294=8,38,IF(generador!B294=9,41,IF(generador!B294=10,44,IF(generador!B294=11,47,IF(generador!B294=12,50,IF(generador!B294=13,53,IF(generador!B294=14,56,IF(generador!B294=15,59))))))))))))))),FALSE),"dd/mm/yyyy")),"")</f>
        <v/>
      </c>
    </row>
    <row r="295" spans="1:23" x14ac:dyDescent="0.3">
      <c r="A295" s="15"/>
      <c r="B295" s="14"/>
      <c r="C295" s="6"/>
      <c r="D295" s="26" t="str">
        <f t="shared" si="76"/>
        <v/>
      </c>
      <c r="E295" s="19" t="str">
        <f>IFERROR(IF(A295&lt;&gt;"",VLOOKUP(A295,matriz,IF(generador!B295=1,15,IF(generador!B295=2,18,IF(generador!B295=3,21,IF(generador!B295=4,24,IF(generador!B295=5,27,IF(generador!B295=6,30,IF(generador!B295=7,33,IF(generador!B295=8,36,IF(generador!B295=9,39,IF(generador!B295=10,42,IF(generador!B295=11,45,IF(generador!B295=12,48,IF(generador!B295=13,51,IF(generador!B295=14,54,IF(generador!B295=15,57))))))))))))))),FALSE),""),"")</f>
        <v/>
      </c>
      <c r="F295" s="20" t="str">
        <f t="shared" si="77"/>
        <v/>
      </c>
      <c r="G295" s="29" t="str">
        <f t="shared" si="78"/>
        <v/>
      </c>
      <c r="H295" s="21" t="str">
        <f t="shared" ca="1" si="81"/>
        <v/>
      </c>
      <c r="I295" s="18" t="str">
        <f t="shared" si="82"/>
        <v/>
      </c>
      <c r="J295" s="18" t="str">
        <f>""</f>
        <v/>
      </c>
      <c r="K295" s="18" t="str">
        <f t="shared" si="83"/>
        <v/>
      </c>
      <c r="L295" s="18" t="str">
        <f t="shared" si="84"/>
        <v/>
      </c>
      <c r="M295" s="18" t="str">
        <f t="shared" si="85"/>
        <v/>
      </c>
      <c r="N295" s="18" t="str">
        <f t="shared" si="86"/>
        <v/>
      </c>
      <c r="O295" s="18" t="str">
        <f t="shared" si="87"/>
        <v/>
      </c>
      <c r="P295" s="18" t="str">
        <f t="shared" si="88"/>
        <v/>
      </c>
      <c r="Q295" s="18" t="str">
        <f t="shared" si="89"/>
        <v/>
      </c>
      <c r="R295" s="122" t="str">
        <f t="shared" si="79"/>
        <v/>
      </c>
      <c r="S295" s="18" t="str">
        <f t="shared" si="90"/>
        <v/>
      </c>
      <c r="T295" s="26" t="str">
        <f t="shared" si="80"/>
        <v/>
      </c>
      <c r="U295" s="18" t="str">
        <f t="shared" si="91"/>
        <v/>
      </c>
      <c r="V295" s="18" t="str">
        <f t="shared" si="92"/>
        <v/>
      </c>
      <c r="W295" s="18" t="str">
        <f>IFERROR(CONCATENATE("PAGO N° ",B295," DEL CONTRATO CPS ",V295," ENTRE ",TEXT(VLOOKUP(A295,matriz,IF(generador!B295=1,16,IF(generador!B295=2,19,IF(generador!B295=3,22,IF(generador!B295=4,25,IF(generador!B295=5,28,IF(generador!B295=6,31,IF(generador!B295=7,34,IF(generador!B295=8,37,IF(generador!B295=9,40,IF(generador!B295=10,43,IF(generador!B295=11,46,IF(generador!B295=12,49,IF(generador!B295=13,52,IF(generador!B295=14,55,IF(generador!B295=15,58))))))))))))))),FALSE),"dd/mm/yyyy")," Y ",TEXT(VLOOKUP(A295,matriz,IF(generador!B295=1,17,IF(generador!B295=2,20,IF(generador!B295=3,23,IF(generador!B295=4,26,IF(generador!B295=5,29,IF(generador!B295=6,32,IF(generador!B295=7,35,IF(generador!B295=8,38,IF(generador!B295=9,41,IF(generador!B295=10,44,IF(generador!B295=11,47,IF(generador!B295=12,50,IF(generador!B295=13,53,IF(generador!B295=14,56,IF(generador!B295=15,59))))))))))))))),FALSE),"dd/mm/yyyy")),"")</f>
        <v/>
      </c>
    </row>
    <row r="296" spans="1:23" x14ac:dyDescent="0.3">
      <c r="A296" s="15"/>
      <c r="B296" s="14"/>
      <c r="C296" s="6"/>
      <c r="D296" s="26" t="str">
        <f t="shared" si="76"/>
        <v/>
      </c>
      <c r="E296" s="19" t="str">
        <f>IFERROR(IF(A296&lt;&gt;"",VLOOKUP(A296,matriz,IF(generador!B296=1,15,IF(generador!B296=2,18,IF(generador!B296=3,21,IF(generador!B296=4,24,IF(generador!B296=5,27,IF(generador!B296=6,30,IF(generador!B296=7,33,IF(generador!B296=8,36,IF(generador!B296=9,39,IF(generador!B296=10,42,IF(generador!B296=11,45,IF(generador!B296=12,48,IF(generador!B296=13,51,IF(generador!B296=14,54,IF(generador!B296=15,57))))))))))))))),FALSE),""),"")</f>
        <v/>
      </c>
      <c r="F296" s="20" t="str">
        <f t="shared" si="77"/>
        <v/>
      </c>
      <c r="G296" s="29" t="str">
        <f t="shared" si="78"/>
        <v/>
      </c>
      <c r="H296" s="21" t="str">
        <f t="shared" ca="1" si="81"/>
        <v/>
      </c>
      <c r="I296" s="18" t="str">
        <f t="shared" si="82"/>
        <v/>
      </c>
      <c r="J296" s="18" t="str">
        <f>""</f>
        <v/>
      </c>
      <c r="K296" s="18" t="str">
        <f t="shared" si="83"/>
        <v/>
      </c>
      <c r="L296" s="18" t="str">
        <f t="shared" si="84"/>
        <v/>
      </c>
      <c r="M296" s="18" t="str">
        <f t="shared" si="85"/>
        <v/>
      </c>
      <c r="N296" s="18" t="str">
        <f t="shared" si="86"/>
        <v/>
      </c>
      <c r="O296" s="18" t="str">
        <f t="shared" si="87"/>
        <v/>
      </c>
      <c r="P296" s="18" t="str">
        <f t="shared" si="88"/>
        <v/>
      </c>
      <c r="Q296" s="18" t="str">
        <f t="shared" si="89"/>
        <v/>
      </c>
      <c r="R296" s="122" t="str">
        <f t="shared" si="79"/>
        <v/>
      </c>
      <c r="S296" s="18" t="str">
        <f t="shared" si="90"/>
        <v/>
      </c>
      <c r="T296" s="26" t="str">
        <f t="shared" si="80"/>
        <v/>
      </c>
      <c r="U296" s="18" t="str">
        <f t="shared" si="91"/>
        <v/>
      </c>
      <c r="V296" s="18" t="str">
        <f t="shared" si="92"/>
        <v/>
      </c>
      <c r="W296" s="18" t="str">
        <f>IFERROR(CONCATENATE("PAGO N° ",B296," DEL CONTRATO CPS ",V296," ENTRE ",TEXT(VLOOKUP(A296,matriz,IF(generador!B296=1,16,IF(generador!B296=2,19,IF(generador!B296=3,22,IF(generador!B296=4,25,IF(generador!B296=5,28,IF(generador!B296=6,31,IF(generador!B296=7,34,IF(generador!B296=8,37,IF(generador!B296=9,40,IF(generador!B296=10,43,IF(generador!B296=11,46,IF(generador!B296=12,49,IF(generador!B296=13,52,IF(generador!B296=14,55,IF(generador!B296=15,58))))))))))))))),FALSE),"dd/mm/yyyy")," Y ",TEXT(VLOOKUP(A296,matriz,IF(generador!B296=1,17,IF(generador!B296=2,20,IF(generador!B296=3,23,IF(generador!B296=4,26,IF(generador!B296=5,29,IF(generador!B296=6,32,IF(generador!B296=7,35,IF(generador!B296=8,38,IF(generador!B296=9,41,IF(generador!B296=10,44,IF(generador!B296=11,47,IF(generador!B296=12,50,IF(generador!B296=13,53,IF(generador!B296=14,56,IF(generador!B296=15,59))))))))))))))),FALSE),"dd/mm/yyyy")),"")</f>
        <v/>
      </c>
    </row>
    <row r="297" spans="1:23" x14ac:dyDescent="0.3">
      <c r="A297" s="15"/>
      <c r="B297" s="14"/>
      <c r="C297" s="6"/>
      <c r="D297" s="26" t="str">
        <f t="shared" si="76"/>
        <v/>
      </c>
      <c r="E297" s="19" t="str">
        <f>IFERROR(IF(A297&lt;&gt;"",VLOOKUP(A297,matriz,IF(generador!B297=1,15,IF(generador!B297=2,18,IF(generador!B297=3,21,IF(generador!B297=4,24,IF(generador!B297=5,27,IF(generador!B297=6,30,IF(generador!B297=7,33,IF(generador!B297=8,36,IF(generador!B297=9,39,IF(generador!B297=10,42,IF(generador!B297=11,45,IF(generador!B297=12,48,IF(generador!B297=13,51,IF(generador!B297=14,54,IF(generador!B297=15,57))))))))))))))),FALSE),""),"")</f>
        <v/>
      </c>
      <c r="F297" s="20" t="str">
        <f t="shared" si="77"/>
        <v/>
      </c>
      <c r="G297" s="29" t="str">
        <f t="shared" si="78"/>
        <v/>
      </c>
      <c r="H297" s="21" t="str">
        <f t="shared" ca="1" si="81"/>
        <v/>
      </c>
      <c r="I297" s="18" t="str">
        <f t="shared" si="82"/>
        <v/>
      </c>
      <c r="J297" s="18" t="str">
        <f>""</f>
        <v/>
      </c>
      <c r="K297" s="18" t="str">
        <f t="shared" si="83"/>
        <v/>
      </c>
      <c r="L297" s="18" t="str">
        <f t="shared" si="84"/>
        <v/>
      </c>
      <c r="M297" s="18" t="str">
        <f t="shared" si="85"/>
        <v/>
      </c>
      <c r="N297" s="18" t="str">
        <f t="shared" si="86"/>
        <v/>
      </c>
      <c r="O297" s="18" t="str">
        <f t="shared" si="87"/>
        <v/>
      </c>
      <c r="P297" s="18" t="str">
        <f t="shared" si="88"/>
        <v/>
      </c>
      <c r="Q297" s="18" t="str">
        <f t="shared" si="89"/>
        <v/>
      </c>
      <c r="R297" s="122" t="str">
        <f t="shared" si="79"/>
        <v/>
      </c>
      <c r="S297" s="18" t="str">
        <f t="shared" si="90"/>
        <v/>
      </c>
      <c r="T297" s="26" t="str">
        <f t="shared" si="80"/>
        <v/>
      </c>
      <c r="U297" s="18" t="str">
        <f t="shared" si="91"/>
        <v/>
      </c>
      <c r="V297" s="18" t="str">
        <f t="shared" si="92"/>
        <v/>
      </c>
      <c r="W297" s="18" t="str">
        <f>IFERROR(CONCATENATE("PAGO N° ",B297," DEL CONTRATO CPS ",V297," ENTRE ",TEXT(VLOOKUP(A297,matriz,IF(generador!B297=1,16,IF(generador!B297=2,19,IF(generador!B297=3,22,IF(generador!B297=4,25,IF(generador!B297=5,28,IF(generador!B297=6,31,IF(generador!B297=7,34,IF(generador!B297=8,37,IF(generador!B297=9,40,IF(generador!B297=10,43,IF(generador!B297=11,46,IF(generador!B297=12,49,IF(generador!B297=13,52,IF(generador!B297=14,55,IF(generador!B297=15,58))))))))))))))),FALSE),"dd/mm/yyyy")," Y ",TEXT(VLOOKUP(A297,matriz,IF(generador!B297=1,17,IF(generador!B297=2,20,IF(generador!B297=3,23,IF(generador!B297=4,26,IF(generador!B297=5,29,IF(generador!B297=6,32,IF(generador!B297=7,35,IF(generador!B297=8,38,IF(generador!B297=9,41,IF(generador!B297=10,44,IF(generador!B297=11,47,IF(generador!B297=12,50,IF(generador!B297=13,53,IF(generador!B297=14,56,IF(generador!B297=15,59))))))))))))))),FALSE),"dd/mm/yyyy")),"")</f>
        <v/>
      </c>
    </row>
    <row r="298" spans="1:23" x14ac:dyDescent="0.3">
      <c r="A298" s="15"/>
      <c r="B298" s="14"/>
      <c r="C298" s="6"/>
      <c r="D298" s="26" t="str">
        <f t="shared" si="76"/>
        <v/>
      </c>
      <c r="E298" s="19" t="str">
        <f>IFERROR(IF(A298&lt;&gt;"",VLOOKUP(A298,matriz,IF(generador!B298=1,15,IF(generador!B298=2,18,IF(generador!B298=3,21,IF(generador!B298=4,24,IF(generador!B298=5,27,IF(generador!B298=6,30,IF(generador!B298=7,33,IF(generador!B298=8,36,IF(generador!B298=9,39,IF(generador!B298=10,42,IF(generador!B298=11,45,IF(generador!B298=12,48,IF(generador!B298=13,51,IF(generador!B298=14,54,IF(generador!B298=15,57))))))))))))))),FALSE),""),"")</f>
        <v/>
      </c>
      <c r="F298" s="20" t="str">
        <f t="shared" si="77"/>
        <v/>
      </c>
      <c r="G298" s="29" t="str">
        <f t="shared" si="78"/>
        <v/>
      </c>
      <c r="H298" s="21" t="str">
        <f t="shared" ca="1" si="81"/>
        <v/>
      </c>
      <c r="I298" s="18" t="str">
        <f t="shared" si="82"/>
        <v/>
      </c>
      <c r="J298" s="18" t="str">
        <f>""</f>
        <v/>
      </c>
      <c r="K298" s="18" t="str">
        <f t="shared" si="83"/>
        <v/>
      </c>
      <c r="L298" s="18" t="str">
        <f t="shared" si="84"/>
        <v/>
      </c>
      <c r="M298" s="18" t="str">
        <f t="shared" si="85"/>
        <v/>
      </c>
      <c r="N298" s="18" t="str">
        <f t="shared" si="86"/>
        <v/>
      </c>
      <c r="O298" s="18" t="str">
        <f t="shared" si="87"/>
        <v/>
      </c>
      <c r="P298" s="18" t="str">
        <f t="shared" si="88"/>
        <v/>
      </c>
      <c r="Q298" s="18" t="str">
        <f t="shared" si="89"/>
        <v/>
      </c>
      <c r="R298" s="122" t="str">
        <f t="shared" si="79"/>
        <v/>
      </c>
      <c r="S298" s="18" t="str">
        <f t="shared" si="90"/>
        <v/>
      </c>
      <c r="T298" s="26" t="str">
        <f t="shared" si="80"/>
        <v/>
      </c>
      <c r="U298" s="18" t="str">
        <f t="shared" si="91"/>
        <v/>
      </c>
      <c r="V298" s="18" t="str">
        <f t="shared" si="92"/>
        <v/>
      </c>
      <c r="W298" s="18" t="str">
        <f>IFERROR(CONCATENATE("PAGO N° ",B298," DEL CONTRATO CPS ",V298," ENTRE ",TEXT(VLOOKUP(A298,matriz,IF(generador!B298=1,16,IF(generador!B298=2,19,IF(generador!B298=3,22,IF(generador!B298=4,25,IF(generador!B298=5,28,IF(generador!B298=6,31,IF(generador!B298=7,34,IF(generador!B298=8,37,IF(generador!B298=9,40,IF(generador!B298=10,43,IF(generador!B298=11,46,IF(generador!B298=12,49,IF(generador!B298=13,52,IF(generador!B298=14,55,IF(generador!B298=15,58))))))))))))))),FALSE),"dd/mm/yyyy")," Y ",TEXT(VLOOKUP(A298,matriz,IF(generador!B298=1,17,IF(generador!B298=2,20,IF(generador!B298=3,23,IF(generador!B298=4,26,IF(generador!B298=5,29,IF(generador!B298=6,32,IF(generador!B298=7,35,IF(generador!B298=8,38,IF(generador!B298=9,41,IF(generador!B298=10,44,IF(generador!B298=11,47,IF(generador!B298=12,50,IF(generador!B298=13,53,IF(generador!B298=14,56,IF(generador!B298=15,59))))))))))))))),FALSE),"dd/mm/yyyy")),"")</f>
        <v/>
      </c>
    </row>
    <row r="299" spans="1:23" x14ac:dyDescent="0.3">
      <c r="A299" s="15"/>
      <c r="B299" s="14"/>
      <c r="C299" s="6"/>
      <c r="D299" s="26" t="str">
        <f t="shared" si="76"/>
        <v/>
      </c>
      <c r="E299" s="19" t="str">
        <f>IFERROR(IF(A299&lt;&gt;"",VLOOKUP(A299,matriz,IF(generador!B299=1,15,IF(generador!B299=2,18,IF(generador!B299=3,21,IF(generador!B299=4,24,IF(generador!B299=5,27,IF(generador!B299=6,30,IF(generador!B299=7,33,IF(generador!B299=8,36,IF(generador!B299=9,39,IF(generador!B299=10,42,IF(generador!B299=11,45,IF(generador!B299=12,48,IF(generador!B299=13,51,IF(generador!B299=14,54,IF(generador!B299=15,57))))))))))))))),FALSE),""),"")</f>
        <v/>
      </c>
      <c r="F299" s="20" t="str">
        <f t="shared" si="77"/>
        <v/>
      </c>
      <c r="G299" s="29" t="str">
        <f t="shared" si="78"/>
        <v/>
      </c>
      <c r="H299" s="21" t="str">
        <f t="shared" ca="1" si="81"/>
        <v/>
      </c>
      <c r="I299" s="18" t="str">
        <f t="shared" si="82"/>
        <v/>
      </c>
      <c r="J299" s="18" t="str">
        <f>""</f>
        <v/>
      </c>
      <c r="K299" s="18" t="str">
        <f t="shared" si="83"/>
        <v/>
      </c>
      <c r="L299" s="18" t="str">
        <f t="shared" si="84"/>
        <v/>
      </c>
      <c r="M299" s="18" t="str">
        <f t="shared" si="85"/>
        <v/>
      </c>
      <c r="N299" s="18" t="str">
        <f t="shared" si="86"/>
        <v/>
      </c>
      <c r="O299" s="18" t="str">
        <f t="shared" si="87"/>
        <v/>
      </c>
      <c r="P299" s="18" t="str">
        <f t="shared" si="88"/>
        <v/>
      </c>
      <c r="Q299" s="18" t="str">
        <f t="shared" si="89"/>
        <v/>
      </c>
      <c r="R299" s="122" t="str">
        <f t="shared" si="79"/>
        <v/>
      </c>
      <c r="S299" s="18" t="str">
        <f t="shared" si="90"/>
        <v/>
      </c>
      <c r="T299" s="26" t="str">
        <f t="shared" si="80"/>
        <v/>
      </c>
      <c r="U299" s="18" t="str">
        <f t="shared" si="91"/>
        <v/>
      </c>
      <c r="V299" s="18" t="str">
        <f t="shared" si="92"/>
        <v/>
      </c>
      <c r="W299" s="18" t="str">
        <f>IFERROR(CONCATENATE("PAGO N° ",B299," DEL CONTRATO CPS ",V299," ENTRE ",TEXT(VLOOKUP(A299,matriz,IF(generador!B299=1,16,IF(generador!B299=2,19,IF(generador!B299=3,22,IF(generador!B299=4,25,IF(generador!B299=5,28,IF(generador!B299=6,31,IF(generador!B299=7,34,IF(generador!B299=8,37,IF(generador!B299=9,40,IF(generador!B299=10,43,IF(generador!B299=11,46,IF(generador!B299=12,49,IF(generador!B299=13,52,IF(generador!B299=14,55,IF(generador!B299=15,58))))))))))))))),FALSE),"dd/mm/yyyy")," Y ",TEXT(VLOOKUP(A299,matriz,IF(generador!B299=1,17,IF(generador!B299=2,20,IF(generador!B299=3,23,IF(generador!B299=4,26,IF(generador!B299=5,29,IF(generador!B299=6,32,IF(generador!B299=7,35,IF(generador!B299=8,38,IF(generador!B299=9,41,IF(generador!B299=10,44,IF(generador!B299=11,47,IF(generador!B299=12,50,IF(generador!B299=13,53,IF(generador!B299=14,56,IF(generador!B299=15,59))))))))))))))),FALSE),"dd/mm/yyyy")),"")</f>
        <v/>
      </c>
    </row>
    <row r="300" spans="1:23" x14ac:dyDescent="0.3">
      <c r="A300" s="15"/>
      <c r="B300" s="14"/>
      <c r="C300" s="6"/>
      <c r="D300" s="26" t="str">
        <f t="shared" si="76"/>
        <v/>
      </c>
      <c r="E300" s="19" t="str">
        <f>IFERROR(IF(A300&lt;&gt;"",VLOOKUP(A300,matriz,IF(generador!B300=1,15,IF(generador!B300=2,18,IF(generador!B300=3,21,IF(generador!B300=4,24,IF(generador!B300=5,27,IF(generador!B300=6,30,IF(generador!B300=7,33,IF(generador!B300=8,36,IF(generador!B300=9,39,IF(generador!B300=10,42,IF(generador!B300=11,45,IF(generador!B300=12,48,IF(generador!B300=13,51,IF(generador!B300=14,54,IF(generador!B300=15,57))))))))))))))),FALSE),""),"")</f>
        <v/>
      </c>
      <c r="F300" s="20" t="str">
        <f t="shared" si="77"/>
        <v/>
      </c>
      <c r="G300" s="29" t="str">
        <f t="shared" si="78"/>
        <v/>
      </c>
      <c r="H300" s="21" t="str">
        <f t="shared" ca="1" si="81"/>
        <v/>
      </c>
      <c r="I300" s="18" t="str">
        <f t="shared" si="82"/>
        <v/>
      </c>
      <c r="J300" s="18" t="str">
        <f>""</f>
        <v/>
      </c>
      <c r="K300" s="18" t="str">
        <f t="shared" si="83"/>
        <v/>
      </c>
      <c r="L300" s="18" t="str">
        <f t="shared" si="84"/>
        <v/>
      </c>
      <c r="M300" s="18" t="str">
        <f t="shared" si="85"/>
        <v/>
      </c>
      <c r="N300" s="18" t="str">
        <f t="shared" si="86"/>
        <v/>
      </c>
      <c r="O300" s="18" t="str">
        <f t="shared" si="87"/>
        <v/>
      </c>
      <c r="P300" s="18" t="str">
        <f t="shared" si="88"/>
        <v/>
      </c>
      <c r="Q300" s="18" t="str">
        <f t="shared" si="89"/>
        <v/>
      </c>
      <c r="R300" s="122" t="str">
        <f t="shared" si="79"/>
        <v/>
      </c>
      <c r="S300" s="18" t="str">
        <f t="shared" si="90"/>
        <v/>
      </c>
      <c r="T300" s="26" t="str">
        <f t="shared" si="80"/>
        <v/>
      </c>
      <c r="U300" s="18" t="str">
        <f t="shared" si="91"/>
        <v/>
      </c>
      <c r="V300" s="18" t="str">
        <f t="shared" si="92"/>
        <v/>
      </c>
      <c r="W300" s="18" t="str">
        <f>IFERROR(CONCATENATE("PAGO N° ",B300," DEL CONTRATO CPS ",V300," ENTRE ",TEXT(VLOOKUP(A300,matriz,IF(generador!B300=1,16,IF(generador!B300=2,19,IF(generador!B300=3,22,IF(generador!B300=4,25,IF(generador!B300=5,28,IF(generador!B300=6,31,IF(generador!B300=7,34,IF(generador!B300=8,37,IF(generador!B300=9,40,IF(generador!B300=10,43,IF(generador!B300=11,46,IF(generador!B300=12,49,IF(generador!B300=13,52,IF(generador!B300=14,55,IF(generador!B300=15,58))))))))))))))),FALSE),"dd/mm/yyyy")," Y ",TEXT(VLOOKUP(A300,matriz,IF(generador!B300=1,17,IF(generador!B300=2,20,IF(generador!B300=3,23,IF(generador!B300=4,26,IF(generador!B300=5,29,IF(generador!B300=6,32,IF(generador!B300=7,35,IF(generador!B300=8,38,IF(generador!B300=9,41,IF(generador!B300=10,44,IF(generador!B300=11,47,IF(generador!B300=12,50,IF(generador!B300=13,53,IF(generador!B300=14,56,IF(generador!B300=15,59))))))))))))))),FALSE),"dd/mm/yyyy")),"")</f>
        <v/>
      </c>
    </row>
    <row r="301" spans="1:23" x14ac:dyDescent="0.3">
      <c r="A301" s="15"/>
      <c r="B301" s="14"/>
      <c r="C301" s="6"/>
      <c r="D301" s="26" t="str">
        <f t="shared" si="76"/>
        <v/>
      </c>
      <c r="E301" s="19" t="str">
        <f>IFERROR(IF(A301&lt;&gt;"",VLOOKUP(A301,matriz,IF(generador!B301=1,15,IF(generador!B301=2,18,IF(generador!B301=3,21,IF(generador!B301=4,24,IF(generador!B301=5,27,IF(generador!B301=6,30,IF(generador!B301=7,33,IF(generador!B301=8,36,IF(generador!B301=9,39,IF(generador!B301=10,42,IF(generador!B301=11,45,IF(generador!B301=12,48,IF(generador!B301=13,51,IF(generador!B301=14,54,IF(generador!B301=15,57))))))))))))))),FALSE),""),"")</f>
        <v/>
      </c>
      <c r="F301" s="20" t="str">
        <f t="shared" si="77"/>
        <v/>
      </c>
      <c r="G301" s="29" t="str">
        <f t="shared" si="78"/>
        <v/>
      </c>
      <c r="H301" s="21" t="str">
        <f t="shared" ca="1" si="81"/>
        <v/>
      </c>
      <c r="I301" s="18" t="str">
        <f t="shared" si="82"/>
        <v/>
      </c>
      <c r="J301" s="18" t="str">
        <f>""</f>
        <v/>
      </c>
      <c r="K301" s="18" t="str">
        <f t="shared" si="83"/>
        <v/>
      </c>
      <c r="L301" s="18" t="str">
        <f t="shared" si="84"/>
        <v/>
      </c>
      <c r="M301" s="18" t="str">
        <f t="shared" si="85"/>
        <v/>
      </c>
      <c r="N301" s="18" t="str">
        <f t="shared" si="86"/>
        <v/>
      </c>
      <c r="O301" s="18" t="str">
        <f t="shared" si="87"/>
        <v/>
      </c>
      <c r="P301" s="18" t="str">
        <f t="shared" si="88"/>
        <v/>
      </c>
      <c r="Q301" s="18" t="str">
        <f t="shared" si="89"/>
        <v/>
      </c>
      <c r="R301" s="122" t="str">
        <f t="shared" si="79"/>
        <v/>
      </c>
      <c r="S301" s="18" t="str">
        <f t="shared" si="90"/>
        <v/>
      </c>
      <c r="T301" s="26" t="str">
        <f t="shared" si="80"/>
        <v/>
      </c>
      <c r="U301" s="18" t="str">
        <f t="shared" si="91"/>
        <v/>
      </c>
      <c r="V301" s="18" t="str">
        <f t="shared" si="92"/>
        <v/>
      </c>
      <c r="W301" s="18" t="str">
        <f>IFERROR(CONCATENATE("PAGO N° ",B301," DEL CONTRATO CPS ",V301," ENTRE ",TEXT(VLOOKUP(A301,matriz,IF(generador!B301=1,16,IF(generador!B301=2,19,IF(generador!B301=3,22,IF(generador!B301=4,25,IF(generador!B301=5,28,IF(generador!B301=6,31,IF(generador!B301=7,34,IF(generador!B301=8,37,IF(generador!B301=9,40,IF(generador!B301=10,43,IF(generador!B301=11,46,IF(generador!B301=12,49,IF(generador!B301=13,52,IF(generador!B301=14,55,IF(generador!B301=15,58))))))))))))))),FALSE),"dd/mm/yyyy")," Y ",TEXT(VLOOKUP(A301,matriz,IF(generador!B301=1,17,IF(generador!B301=2,20,IF(generador!B301=3,23,IF(generador!B301=4,26,IF(generador!B301=5,29,IF(generador!B301=6,32,IF(generador!B301=7,35,IF(generador!B301=8,38,IF(generador!B301=9,41,IF(generador!B301=10,44,IF(generador!B301=11,47,IF(generador!B301=12,50,IF(generador!B301=13,53,IF(generador!B301=14,56,IF(generador!B301=15,59))))))))))))))),FALSE),"dd/mm/yyyy")),"")</f>
        <v/>
      </c>
    </row>
    <row r="302" spans="1:23" x14ac:dyDescent="0.3">
      <c r="A302" s="15"/>
      <c r="B302" s="14"/>
      <c r="C302" s="6"/>
      <c r="D302" s="26" t="str">
        <f t="shared" si="76"/>
        <v/>
      </c>
      <c r="E302" s="19" t="str">
        <f>IFERROR(IF(A302&lt;&gt;"",VLOOKUP(A302,matriz,IF(generador!B302=1,15,IF(generador!B302=2,18,IF(generador!B302=3,21,IF(generador!B302=4,24,IF(generador!B302=5,27,IF(generador!B302=6,30,IF(generador!B302=7,33,IF(generador!B302=8,36,IF(generador!B302=9,39,IF(generador!B302=10,42,IF(generador!B302=11,45,IF(generador!B302=12,48,IF(generador!B302=13,51,IF(generador!B302=14,54,IF(generador!B302=15,57))))))))))))))),FALSE),""),"")</f>
        <v/>
      </c>
      <c r="F302" s="20" t="str">
        <f t="shared" si="77"/>
        <v/>
      </c>
      <c r="G302" s="29" t="str">
        <f t="shared" si="78"/>
        <v/>
      </c>
      <c r="H302" s="21" t="str">
        <f t="shared" ca="1" si="81"/>
        <v/>
      </c>
      <c r="I302" s="18" t="str">
        <f t="shared" si="82"/>
        <v/>
      </c>
      <c r="J302" s="18" t="str">
        <f>""</f>
        <v/>
      </c>
      <c r="K302" s="18" t="str">
        <f t="shared" si="83"/>
        <v/>
      </c>
      <c r="L302" s="18" t="str">
        <f t="shared" si="84"/>
        <v/>
      </c>
      <c r="M302" s="18" t="str">
        <f t="shared" si="85"/>
        <v/>
      </c>
      <c r="N302" s="18" t="str">
        <f t="shared" si="86"/>
        <v/>
      </c>
      <c r="O302" s="18" t="str">
        <f t="shared" si="87"/>
        <v/>
      </c>
      <c r="P302" s="18" t="str">
        <f t="shared" si="88"/>
        <v/>
      </c>
      <c r="Q302" s="18" t="str">
        <f t="shared" si="89"/>
        <v/>
      </c>
      <c r="R302" s="122" t="str">
        <f t="shared" si="79"/>
        <v/>
      </c>
      <c r="S302" s="18" t="str">
        <f t="shared" si="90"/>
        <v/>
      </c>
      <c r="T302" s="26" t="str">
        <f t="shared" si="80"/>
        <v/>
      </c>
      <c r="U302" s="18" t="str">
        <f t="shared" si="91"/>
        <v/>
      </c>
      <c r="V302" s="18" t="str">
        <f t="shared" si="92"/>
        <v/>
      </c>
      <c r="W302" s="18" t="str">
        <f>IFERROR(CONCATENATE("PAGO N° ",B302," DEL CONTRATO CPS ",V302," ENTRE ",TEXT(VLOOKUP(A302,matriz,IF(generador!B302=1,16,IF(generador!B302=2,19,IF(generador!B302=3,22,IF(generador!B302=4,25,IF(generador!B302=5,28,IF(generador!B302=6,31,IF(generador!B302=7,34,IF(generador!B302=8,37,IF(generador!B302=9,40,IF(generador!B302=10,43,IF(generador!B302=11,46,IF(generador!B302=12,49,IF(generador!B302=13,52,IF(generador!B302=14,55,IF(generador!B302=15,58))))))))))))))),FALSE),"dd/mm/yyyy")," Y ",TEXT(VLOOKUP(A302,matriz,IF(generador!B302=1,17,IF(generador!B302=2,20,IF(generador!B302=3,23,IF(generador!B302=4,26,IF(generador!B302=5,29,IF(generador!B302=6,32,IF(generador!B302=7,35,IF(generador!B302=8,38,IF(generador!B302=9,41,IF(generador!B302=10,44,IF(generador!B302=11,47,IF(generador!B302=12,50,IF(generador!B302=13,53,IF(generador!B302=14,56,IF(generador!B302=15,59))))))))))))))),FALSE),"dd/mm/yyyy")),"")</f>
        <v/>
      </c>
    </row>
    <row r="303" spans="1:23" x14ac:dyDescent="0.3">
      <c r="A303" s="15"/>
      <c r="B303" s="14"/>
      <c r="C303" s="6"/>
      <c r="D303" s="26" t="str">
        <f t="shared" si="76"/>
        <v/>
      </c>
      <c r="E303" s="19" t="str">
        <f>IFERROR(IF(A303&lt;&gt;"",VLOOKUP(A303,matriz,IF(generador!B303=1,15,IF(generador!B303=2,18,IF(generador!B303=3,21,IF(generador!B303=4,24,IF(generador!B303=5,27,IF(generador!B303=6,30,IF(generador!B303=7,33,IF(generador!B303=8,36,IF(generador!B303=9,39,IF(generador!B303=10,42,IF(generador!B303=11,45,IF(generador!B303=12,48,IF(generador!B303=13,51,IF(generador!B303=14,54,IF(generador!B303=15,57))))))))))))))),FALSE),""),"")</f>
        <v/>
      </c>
      <c r="F303" s="20" t="str">
        <f t="shared" si="77"/>
        <v/>
      </c>
      <c r="G303" s="29" t="str">
        <f t="shared" si="78"/>
        <v/>
      </c>
      <c r="H303" s="21" t="str">
        <f t="shared" ca="1" si="81"/>
        <v/>
      </c>
      <c r="I303" s="18" t="str">
        <f t="shared" si="82"/>
        <v/>
      </c>
      <c r="J303" s="18" t="str">
        <f>""</f>
        <v/>
      </c>
      <c r="K303" s="18" t="str">
        <f t="shared" si="83"/>
        <v/>
      </c>
      <c r="L303" s="18" t="str">
        <f t="shared" si="84"/>
        <v/>
      </c>
      <c r="M303" s="18" t="str">
        <f t="shared" si="85"/>
        <v/>
      </c>
      <c r="N303" s="18" t="str">
        <f t="shared" si="86"/>
        <v/>
      </c>
      <c r="O303" s="18" t="str">
        <f t="shared" si="87"/>
        <v/>
      </c>
      <c r="P303" s="18" t="str">
        <f t="shared" si="88"/>
        <v/>
      </c>
      <c r="Q303" s="18" t="str">
        <f t="shared" si="89"/>
        <v/>
      </c>
      <c r="R303" s="122" t="str">
        <f t="shared" si="79"/>
        <v/>
      </c>
      <c r="S303" s="18" t="str">
        <f t="shared" si="90"/>
        <v/>
      </c>
      <c r="T303" s="26" t="str">
        <f t="shared" si="80"/>
        <v/>
      </c>
      <c r="U303" s="18" t="str">
        <f t="shared" si="91"/>
        <v/>
      </c>
      <c r="V303" s="18" t="str">
        <f t="shared" si="92"/>
        <v/>
      </c>
      <c r="W303" s="18" t="str">
        <f>IFERROR(CONCATENATE("PAGO N° ",B303," DEL CONTRATO CPS ",V303," ENTRE ",TEXT(VLOOKUP(A303,matriz,IF(generador!B303=1,16,IF(generador!B303=2,19,IF(generador!B303=3,22,IF(generador!B303=4,25,IF(generador!B303=5,28,IF(generador!B303=6,31,IF(generador!B303=7,34,IF(generador!B303=8,37,IF(generador!B303=9,40,IF(generador!B303=10,43,IF(generador!B303=11,46,IF(generador!B303=12,49,IF(generador!B303=13,52,IF(generador!B303=14,55,IF(generador!B303=15,58))))))))))))))),FALSE),"dd/mm/yyyy")," Y ",TEXT(VLOOKUP(A303,matriz,IF(generador!B303=1,17,IF(generador!B303=2,20,IF(generador!B303=3,23,IF(generador!B303=4,26,IF(generador!B303=5,29,IF(generador!B303=6,32,IF(generador!B303=7,35,IF(generador!B303=8,38,IF(generador!B303=9,41,IF(generador!B303=10,44,IF(generador!B303=11,47,IF(generador!B303=12,50,IF(generador!B303=13,53,IF(generador!B303=14,56,IF(generador!B303=15,59))))))))))))))),FALSE),"dd/mm/yyyy")),"")</f>
        <v/>
      </c>
    </row>
    <row r="304" spans="1:23" x14ac:dyDescent="0.3">
      <c r="A304" s="15"/>
      <c r="B304" s="14"/>
      <c r="C304" s="6"/>
      <c r="D304" s="26" t="str">
        <f t="shared" si="76"/>
        <v/>
      </c>
      <c r="E304" s="19" t="str">
        <f>IFERROR(IF(A304&lt;&gt;"",VLOOKUP(A304,matriz,IF(generador!B304=1,15,IF(generador!B304=2,18,IF(generador!B304=3,21,IF(generador!B304=4,24,IF(generador!B304=5,27,IF(generador!B304=6,30,IF(generador!B304=7,33,IF(generador!B304=8,36,IF(generador!B304=9,39,IF(generador!B304=10,42,IF(generador!B304=11,45,IF(generador!B304=12,48,IF(generador!B304=13,51,IF(generador!B304=14,54,IF(generador!B304=15,57))))))))))))))),FALSE),""),"")</f>
        <v/>
      </c>
      <c r="F304" s="20" t="str">
        <f t="shared" si="77"/>
        <v/>
      </c>
      <c r="G304" s="29" t="str">
        <f t="shared" si="78"/>
        <v/>
      </c>
      <c r="H304" s="21" t="str">
        <f t="shared" ca="1" si="81"/>
        <v/>
      </c>
      <c r="I304" s="18" t="str">
        <f t="shared" si="82"/>
        <v/>
      </c>
      <c r="J304" s="18" t="str">
        <f>""</f>
        <v/>
      </c>
      <c r="K304" s="18" t="str">
        <f t="shared" si="83"/>
        <v/>
      </c>
      <c r="L304" s="18" t="str">
        <f t="shared" si="84"/>
        <v/>
      </c>
      <c r="M304" s="18" t="str">
        <f t="shared" si="85"/>
        <v/>
      </c>
      <c r="N304" s="18" t="str">
        <f t="shared" si="86"/>
        <v/>
      </c>
      <c r="O304" s="18" t="str">
        <f t="shared" si="87"/>
        <v/>
      </c>
      <c r="P304" s="18" t="str">
        <f t="shared" si="88"/>
        <v/>
      </c>
      <c r="Q304" s="18" t="str">
        <f t="shared" si="89"/>
        <v/>
      </c>
      <c r="R304" s="122" t="str">
        <f t="shared" si="79"/>
        <v/>
      </c>
      <c r="S304" s="18" t="str">
        <f t="shared" si="90"/>
        <v/>
      </c>
      <c r="T304" s="26" t="str">
        <f t="shared" si="80"/>
        <v/>
      </c>
      <c r="U304" s="18" t="str">
        <f t="shared" si="91"/>
        <v/>
      </c>
      <c r="V304" s="18" t="str">
        <f t="shared" si="92"/>
        <v/>
      </c>
      <c r="W304" s="18" t="str">
        <f>IFERROR(CONCATENATE("PAGO N° ",B304," DEL CONTRATO CPS ",V304," ENTRE ",TEXT(VLOOKUP(A304,matriz,IF(generador!B304=1,16,IF(generador!B304=2,19,IF(generador!B304=3,22,IF(generador!B304=4,25,IF(generador!B304=5,28,IF(generador!B304=6,31,IF(generador!B304=7,34,IF(generador!B304=8,37,IF(generador!B304=9,40,IF(generador!B304=10,43,IF(generador!B304=11,46,IF(generador!B304=12,49,IF(generador!B304=13,52,IF(generador!B304=14,55,IF(generador!B304=15,58))))))))))))))),FALSE),"dd/mm/yyyy")," Y ",TEXT(VLOOKUP(A304,matriz,IF(generador!B304=1,17,IF(generador!B304=2,20,IF(generador!B304=3,23,IF(generador!B304=4,26,IF(generador!B304=5,29,IF(generador!B304=6,32,IF(generador!B304=7,35,IF(generador!B304=8,38,IF(generador!B304=9,41,IF(generador!B304=10,44,IF(generador!B304=11,47,IF(generador!B304=12,50,IF(generador!B304=13,53,IF(generador!B304=14,56,IF(generador!B304=15,59))))))))))))))),FALSE),"dd/mm/yyyy")),"")</f>
        <v/>
      </c>
    </row>
    <row r="305" spans="1:23" x14ac:dyDescent="0.3">
      <c r="A305" s="15"/>
      <c r="B305" s="14"/>
      <c r="C305" s="6"/>
      <c r="D305" s="26" t="str">
        <f t="shared" si="76"/>
        <v/>
      </c>
      <c r="E305" s="19" t="str">
        <f>IFERROR(IF(A305&lt;&gt;"",VLOOKUP(A305,matriz,IF(generador!B305=1,15,IF(generador!B305=2,18,IF(generador!B305=3,21,IF(generador!B305=4,24,IF(generador!B305=5,27,IF(generador!B305=6,30,IF(generador!B305=7,33,IF(generador!B305=8,36,IF(generador!B305=9,39,IF(generador!B305=10,42,IF(generador!B305=11,45,IF(generador!B305=12,48,IF(generador!B305=13,51,IF(generador!B305=14,54,IF(generador!B305=15,57))))))))))))))),FALSE),""),"")</f>
        <v/>
      </c>
      <c r="F305" s="20" t="str">
        <f t="shared" si="77"/>
        <v/>
      </c>
      <c r="G305" s="29" t="str">
        <f t="shared" si="78"/>
        <v/>
      </c>
      <c r="H305" s="21" t="str">
        <f t="shared" ca="1" si="81"/>
        <v/>
      </c>
      <c r="I305" s="18" t="str">
        <f t="shared" si="82"/>
        <v/>
      </c>
      <c r="J305" s="18" t="str">
        <f>""</f>
        <v/>
      </c>
      <c r="K305" s="18" t="str">
        <f t="shared" si="83"/>
        <v/>
      </c>
      <c r="L305" s="18" t="str">
        <f t="shared" si="84"/>
        <v/>
      </c>
      <c r="M305" s="18" t="str">
        <f t="shared" si="85"/>
        <v/>
      </c>
      <c r="N305" s="18" t="str">
        <f t="shared" si="86"/>
        <v/>
      </c>
      <c r="O305" s="18" t="str">
        <f t="shared" si="87"/>
        <v/>
      </c>
      <c r="P305" s="18" t="str">
        <f t="shared" si="88"/>
        <v/>
      </c>
      <c r="Q305" s="18" t="str">
        <f t="shared" si="89"/>
        <v/>
      </c>
      <c r="R305" s="122" t="str">
        <f t="shared" si="79"/>
        <v/>
      </c>
      <c r="S305" s="18" t="str">
        <f t="shared" si="90"/>
        <v/>
      </c>
      <c r="T305" s="26" t="str">
        <f t="shared" si="80"/>
        <v/>
      </c>
      <c r="U305" s="18" t="str">
        <f t="shared" si="91"/>
        <v/>
      </c>
      <c r="V305" s="18" t="str">
        <f t="shared" si="92"/>
        <v/>
      </c>
      <c r="W305" s="18" t="str">
        <f>IFERROR(CONCATENATE("PAGO N° ",B305," DEL CONTRATO CPS ",V305," ENTRE ",TEXT(VLOOKUP(A305,matriz,IF(generador!B305=1,16,IF(generador!B305=2,19,IF(generador!B305=3,22,IF(generador!B305=4,25,IF(generador!B305=5,28,IF(generador!B305=6,31,IF(generador!B305=7,34,IF(generador!B305=8,37,IF(generador!B305=9,40,IF(generador!B305=10,43,IF(generador!B305=11,46,IF(generador!B305=12,49,IF(generador!B305=13,52,IF(generador!B305=14,55,IF(generador!B305=15,58))))))))))))))),FALSE),"dd/mm/yyyy")," Y ",TEXT(VLOOKUP(A305,matriz,IF(generador!B305=1,17,IF(generador!B305=2,20,IF(generador!B305=3,23,IF(generador!B305=4,26,IF(generador!B305=5,29,IF(generador!B305=6,32,IF(generador!B305=7,35,IF(generador!B305=8,38,IF(generador!B305=9,41,IF(generador!B305=10,44,IF(generador!B305=11,47,IF(generador!B305=12,50,IF(generador!B305=13,53,IF(generador!B305=14,56,IF(generador!B305=15,59))))))))))))))),FALSE),"dd/mm/yyyy")),"")</f>
        <v/>
      </c>
    </row>
    <row r="306" spans="1:23" x14ac:dyDescent="0.3">
      <c r="A306" s="15"/>
      <c r="B306" s="14"/>
      <c r="C306" s="6"/>
      <c r="D306" s="26" t="str">
        <f t="shared" si="76"/>
        <v/>
      </c>
      <c r="E306" s="19" t="str">
        <f>IFERROR(IF(A306&lt;&gt;"",VLOOKUP(A306,matriz,IF(generador!B306=1,15,IF(generador!B306=2,18,IF(generador!B306=3,21,IF(generador!B306=4,24,IF(generador!B306=5,27,IF(generador!B306=6,30,IF(generador!B306=7,33,IF(generador!B306=8,36,IF(generador!B306=9,39,IF(generador!B306=10,42,IF(generador!B306=11,45,IF(generador!B306=12,48,IF(generador!B306=13,51,IF(generador!B306=14,54,IF(generador!B306=15,57))))))))))))))),FALSE),""),"")</f>
        <v/>
      </c>
      <c r="F306" s="20" t="str">
        <f t="shared" si="77"/>
        <v/>
      </c>
      <c r="G306" s="29" t="str">
        <f t="shared" si="78"/>
        <v/>
      </c>
      <c r="H306" s="21" t="str">
        <f t="shared" ca="1" si="81"/>
        <v/>
      </c>
      <c r="I306" s="18" t="str">
        <f t="shared" si="82"/>
        <v/>
      </c>
      <c r="J306" s="18" t="str">
        <f>""</f>
        <v/>
      </c>
      <c r="K306" s="18" t="str">
        <f t="shared" si="83"/>
        <v/>
      </c>
      <c r="L306" s="18" t="str">
        <f t="shared" si="84"/>
        <v/>
      </c>
      <c r="M306" s="18" t="str">
        <f t="shared" si="85"/>
        <v/>
      </c>
      <c r="N306" s="18" t="str">
        <f t="shared" si="86"/>
        <v/>
      </c>
      <c r="O306" s="18" t="str">
        <f t="shared" si="87"/>
        <v/>
      </c>
      <c r="P306" s="18" t="str">
        <f t="shared" si="88"/>
        <v/>
      </c>
      <c r="Q306" s="18" t="str">
        <f t="shared" si="89"/>
        <v/>
      </c>
      <c r="R306" s="122" t="str">
        <f t="shared" si="79"/>
        <v/>
      </c>
      <c r="S306" s="18" t="str">
        <f t="shared" si="90"/>
        <v/>
      </c>
      <c r="T306" s="26" t="str">
        <f t="shared" si="80"/>
        <v/>
      </c>
      <c r="U306" s="18" t="str">
        <f t="shared" si="91"/>
        <v/>
      </c>
      <c r="V306" s="18" t="str">
        <f t="shared" si="92"/>
        <v/>
      </c>
      <c r="W306" s="18" t="str">
        <f>IFERROR(CONCATENATE("PAGO N° ",B306," DEL CONTRATO CPS ",V306," ENTRE ",TEXT(VLOOKUP(A306,matriz,IF(generador!B306=1,16,IF(generador!B306=2,19,IF(generador!B306=3,22,IF(generador!B306=4,25,IF(generador!B306=5,28,IF(generador!B306=6,31,IF(generador!B306=7,34,IF(generador!B306=8,37,IF(generador!B306=9,40,IF(generador!B306=10,43,IF(generador!B306=11,46,IF(generador!B306=12,49,IF(generador!B306=13,52,IF(generador!B306=14,55,IF(generador!B306=15,58))))))))))))))),FALSE),"dd/mm/yyyy")," Y ",TEXT(VLOOKUP(A306,matriz,IF(generador!B306=1,17,IF(generador!B306=2,20,IF(generador!B306=3,23,IF(generador!B306=4,26,IF(generador!B306=5,29,IF(generador!B306=6,32,IF(generador!B306=7,35,IF(generador!B306=8,38,IF(generador!B306=9,41,IF(generador!B306=10,44,IF(generador!B306=11,47,IF(generador!B306=12,50,IF(generador!B306=13,53,IF(generador!B306=14,56,IF(generador!B306=15,59))))))))))))))),FALSE),"dd/mm/yyyy")),"")</f>
        <v/>
      </c>
    </row>
    <row r="307" spans="1:23" x14ac:dyDescent="0.3">
      <c r="A307" s="15"/>
      <c r="B307" s="14"/>
      <c r="C307" s="6"/>
      <c r="D307" s="26" t="str">
        <f t="shared" si="76"/>
        <v/>
      </c>
      <c r="E307" s="19" t="str">
        <f>IFERROR(IF(A307&lt;&gt;"",VLOOKUP(A307,matriz,IF(generador!B307=1,15,IF(generador!B307=2,18,IF(generador!B307=3,21,IF(generador!B307=4,24,IF(generador!B307=5,27,IF(generador!B307=6,30,IF(generador!B307=7,33,IF(generador!B307=8,36,IF(generador!B307=9,39,IF(generador!B307=10,42,IF(generador!B307=11,45,IF(generador!B307=12,48,IF(generador!B307=13,51,IF(generador!B307=14,54,IF(generador!B307=15,57))))))))))))))),FALSE),""),"")</f>
        <v/>
      </c>
      <c r="F307" s="20" t="str">
        <f t="shared" si="77"/>
        <v/>
      </c>
      <c r="G307" s="29" t="str">
        <f t="shared" si="78"/>
        <v/>
      </c>
      <c r="H307" s="21" t="str">
        <f t="shared" ca="1" si="81"/>
        <v/>
      </c>
      <c r="I307" s="18" t="str">
        <f t="shared" si="82"/>
        <v/>
      </c>
      <c r="J307" s="18" t="str">
        <f>""</f>
        <v/>
      </c>
      <c r="K307" s="18" t="str">
        <f t="shared" si="83"/>
        <v/>
      </c>
      <c r="L307" s="18" t="str">
        <f t="shared" si="84"/>
        <v/>
      </c>
      <c r="M307" s="18" t="str">
        <f t="shared" si="85"/>
        <v/>
      </c>
      <c r="N307" s="18" t="str">
        <f t="shared" si="86"/>
        <v/>
      </c>
      <c r="O307" s="18" t="str">
        <f t="shared" si="87"/>
        <v/>
      </c>
      <c r="P307" s="18" t="str">
        <f t="shared" si="88"/>
        <v/>
      </c>
      <c r="Q307" s="18" t="str">
        <f t="shared" si="89"/>
        <v/>
      </c>
      <c r="R307" s="122" t="str">
        <f t="shared" si="79"/>
        <v/>
      </c>
      <c r="S307" s="18" t="str">
        <f t="shared" si="90"/>
        <v/>
      </c>
      <c r="T307" s="26" t="str">
        <f t="shared" si="80"/>
        <v/>
      </c>
      <c r="U307" s="18" t="str">
        <f t="shared" si="91"/>
        <v/>
      </c>
      <c r="V307" s="18" t="str">
        <f t="shared" si="92"/>
        <v/>
      </c>
      <c r="W307" s="18" t="str">
        <f>IFERROR(CONCATENATE("PAGO N° ",B307," DEL CONTRATO CPS ",V307," ENTRE ",TEXT(VLOOKUP(A307,matriz,IF(generador!B307=1,16,IF(generador!B307=2,19,IF(generador!B307=3,22,IF(generador!B307=4,25,IF(generador!B307=5,28,IF(generador!B307=6,31,IF(generador!B307=7,34,IF(generador!B307=8,37,IF(generador!B307=9,40,IF(generador!B307=10,43,IF(generador!B307=11,46,IF(generador!B307=12,49,IF(generador!B307=13,52,IF(generador!B307=14,55,IF(generador!B307=15,58))))))))))))))),FALSE),"dd/mm/yyyy")," Y ",TEXT(VLOOKUP(A307,matriz,IF(generador!B307=1,17,IF(generador!B307=2,20,IF(generador!B307=3,23,IF(generador!B307=4,26,IF(generador!B307=5,29,IF(generador!B307=6,32,IF(generador!B307=7,35,IF(generador!B307=8,38,IF(generador!B307=9,41,IF(generador!B307=10,44,IF(generador!B307=11,47,IF(generador!B307=12,50,IF(generador!B307=13,53,IF(generador!B307=14,56,IF(generador!B307=15,59))))))))))))))),FALSE),"dd/mm/yyyy")),"")</f>
        <v/>
      </c>
    </row>
    <row r="308" spans="1:23" x14ac:dyDescent="0.3">
      <c r="A308" s="15"/>
      <c r="B308" s="14"/>
      <c r="C308" s="6"/>
      <c r="D308" s="26" t="str">
        <f t="shared" si="76"/>
        <v/>
      </c>
      <c r="E308" s="19" t="str">
        <f>IFERROR(IF(A308&lt;&gt;"",VLOOKUP(A308,matriz,IF(generador!B308=1,15,IF(generador!B308=2,18,IF(generador!B308=3,21,IF(generador!B308=4,24,IF(generador!B308=5,27,IF(generador!B308=6,30,IF(generador!B308=7,33,IF(generador!B308=8,36,IF(generador!B308=9,39,IF(generador!B308=10,42,IF(generador!B308=11,45,IF(generador!B308=12,48,IF(generador!B308=13,51,IF(generador!B308=14,54,IF(generador!B308=15,57))))))))))))))),FALSE),""),"")</f>
        <v/>
      </c>
      <c r="F308" s="20" t="str">
        <f t="shared" si="77"/>
        <v/>
      </c>
      <c r="G308" s="29" t="str">
        <f t="shared" si="78"/>
        <v/>
      </c>
      <c r="H308" s="21" t="str">
        <f t="shared" ca="1" si="81"/>
        <v/>
      </c>
      <c r="I308" s="18" t="str">
        <f t="shared" si="82"/>
        <v/>
      </c>
      <c r="J308" s="18" t="str">
        <f>""</f>
        <v/>
      </c>
      <c r="K308" s="18" t="str">
        <f t="shared" si="83"/>
        <v/>
      </c>
      <c r="L308" s="18" t="str">
        <f t="shared" si="84"/>
        <v/>
      </c>
      <c r="M308" s="18" t="str">
        <f t="shared" si="85"/>
        <v/>
      </c>
      <c r="N308" s="18" t="str">
        <f t="shared" si="86"/>
        <v/>
      </c>
      <c r="O308" s="18" t="str">
        <f t="shared" si="87"/>
        <v/>
      </c>
      <c r="P308" s="18" t="str">
        <f t="shared" si="88"/>
        <v/>
      </c>
      <c r="Q308" s="18" t="str">
        <f t="shared" si="89"/>
        <v/>
      </c>
      <c r="R308" s="122" t="str">
        <f t="shared" si="79"/>
        <v/>
      </c>
      <c r="S308" s="18" t="str">
        <f t="shared" si="90"/>
        <v/>
      </c>
      <c r="T308" s="26" t="str">
        <f t="shared" si="80"/>
        <v/>
      </c>
      <c r="U308" s="18" t="str">
        <f t="shared" si="91"/>
        <v/>
      </c>
      <c r="V308" s="18" t="str">
        <f t="shared" si="92"/>
        <v/>
      </c>
      <c r="W308" s="18" t="str">
        <f>IFERROR(CONCATENATE("PAGO N° ",B308," DEL CONTRATO CPS ",V308," ENTRE ",TEXT(VLOOKUP(A308,matriz,IF(generador!B308=1,16,IF(generador!B308=2,19,IF(generador!B308=3,22,IF(generador!B308=4,25,IF(generador!B308=5,28,IF(generador!B308=6,31,IF(generador!B308=7,34,IF(generador!B308=8,37,IF(generador!B308=9,40,IF(generador!B308=10,43,IF(generador!B308=11,46,IF(generador!B308=12,49,IF(generador!B308=13,52,IF(generador!B308=14,55,IF(generador!B308=15,58))))))))))))))),FALSE),"dd/mm/yyyy")," Y ",TEXT(VLOOKUP(A308,matriz,IF(generador!B308=1,17,IF(generador!B308=2,20,IF(generador!B308=3,23,IF(generador!B308=4,26,IF(generador!B308=5,29,IF(generador!B308=6,32,IF(generador!B308=7,35,IF(generador!B308=8,38,IF(generador!B308=9,41,IF(generador!B308=10,44,IF(generador!B308=11,47,IF(generador!B308=12,50,IF(generador!B308=13,53,IF(generador!B308=14,56,IF(generador!B308=15,59))))))))))))))),FALSE),"dd/mm/yyyy")),"")</f>
        <v/>
      </c>
    </row>
    <row r="309" spans="1:23" x14ac:dyDescent="0.3">
      <c r="A309" s="15"/>
      <c r="B309" s="14"/>
      <c r="C309" s="6"/>
      <c r="D309" s="26" t="str">
        <f t="shared" si="76"/>
        <v/>
      </c>
      <c r="E309" s="19" t="str">
        <f>IFERROR(IF(A309&lt;&gt;"",VLOOKUP(A309,matriz,IF(generador!B309=1,15,IF(generador!B309=2,18,IF(generador!B309=3,21,IF(generador!B309=4,24,IF(generador!B309=5,27,IF(generador!B309=6,30,IF(generador!B309=7,33,IF(generador!B309=8,36,IF(generador!B309=9,39,IF(generador!B309=10,42,IF(generador!B309=11,45,IF(generador!B309=12,48,IF(generador!B309=13,51,IF(generador!B309=14,54,IF(generador!B309=15,57))))))))))))))),FALSE),""),"")</f>
        <v/>
      </c>
      <c r="F309" s="20" t="str">
        <f t="shared" si="77"/>
        <v/>
      </c>
      <c r="G309" s="29" t="str">
        <f t="shared" si="78"/>
        <v/>
      </c>
      <c r="H309" s="21" t="str">
        <f t="shared" ca="1" si="81"/>
        <v/>
      </c>
      <c r="I309" s="18" t="str">
        <f t="shared" si="82"/>
        <v/>
      </c>
      <c r="J309" s="18" t="str">
        <f>""</f>
        <v/>
      </c>
      <c r="K309" s="18" t="str">
        <f t="shared" si="83"/>
        <v/>
      </c>
      <c r="L309" s="18" t="str">
        <f t="shared" si="84"/>
        <v/>
      </c>
      <c r="M309" s="18" t="str">
        <f t="shared" si="85"/>
        <v/>
      </c>
      <c r="N309" s="18" t="str">
        <f t="shared" si="86"/>
        <v/>
      </c>
      <c r="O309" s="18" t="str">
        <f t="shared" si="87"/>
        <v/>
      </c>
      <c r="P309" s="18" t="str">
        <f t="shared" si="88"/>
        <v/>
      </c>
      <c r="Q309" s="18" t="str">
        <f t="shared" si="89"/>
        <v/>
      </c>
      <c r="R309" s="122" t="str">
        <f t="shared" si="79"/>
        <v/>
      </c>
      <c r="S309" s="18" t="str">
        <f t="shared" si="90"/>
        <v/>
      </c>
      <c r="T309" s="26" t="str">
        <f t="shared" si="80"/>
        <v/>
      </c>
      <c r="U309" s="18" t="str">
        <f t="shared" si="91"/>
        <v/>
      </c>
      <c r="V309" s="18" t="str">
        <f t="shared" si="92"/>
        <v/>
      </c>
      <c r="W309" s="18" t="str">
        <f>IFERROR(CONCATENATE("PAGO N° ",B309," DEL CONTRATO CPS ",V309," ENTRE ",TEXT(VLOOKUP(A309,matriz,IF(generador!B309=1,16,IF(generador!B309=2,19,IF(generador!B309=3,22,IF(generador!B309=4,25,IF(generador!B309=5,28,IF(generador!B309=6,31,IF(generador!B309=7,34,IF(generador!B309=8,37,IF(generador!B309=9,40,IF(generador!B309=10,43,IF(generador!B309=11,46,IF(generador!B309=12,49,IF(generador!B309=13,52,IF(generador!B309=14,55,IF(generador!B309=15,58))))))))))))))),FALSE),"dd/mm/yyyy")," Y ",TEXT(VLOOKUP(A309,matriz,IF(generador!B309=1,17,IF(generador!B309=2,20,IF(generador!B309=3,23,IF(generador!B309=4,26,IF(generador!B309=5,29,IF(generador!B309=6,32,IF(generador!B309=7,35,IF(generador!B309=8,38,IF(generador!B309=9,41,IF(generador!B309=10,44,IF(generador!B309=11,47,IF(generador!B309=12,50,IF(generador!B309=13,53,IF(generador!B309=14,56,IF(generador!B309=15,59))))))))))))))),FALSE),"dd/mm/yyyy")),"")</f>
        <v/>
      </c>
    </row>
    <row r="310" spans="1:23" x14ac:dyDescent="0.3">
      <c r="A310" s="15"/>
      <c r="B310" s="14"/>
      <c r="C310" s="6"/>
      <c r="D310" s="26" t="str">
        <f t="shared" si="76"/>
        <v/>
      </c>
      <c r="E310" s="19" t="str">
        <f>IFERROR(IF(A310&lt;&gt;"",VLOOKUP(A310,matriz,IF(generador!B310=1,15,IF(generador!B310=2,18,IF(generador!B310=3,21,IF(generador!B310=4,24,IF(generador!B310=5,27,IF(generador!B310=6,30,IF(generador!B310=7,33,IF(generador!B310=8,36,IF(generador!B310=9,39,IF(generador!B310=10,42,IF(generador!B310=11,45,IF(generador!B310=12,48,IF(generador!B310=13,51,IF(generador!B310=14,54,IF(generador!B310=15,57))))))))))))))),FALSE),""),"")</f>
        <v/>
      </c>
      <c r="F310" s="20" t="str">
        <f t="shared" si="77"/>
        <v/>
      </c>
      <c r="G310" s="29" t="str">
        <f t="shared" si="78"/>
        <v/>
      </c>
      <c r="H310" s="21" t="str">
        <f t="shared" ca="1" si="81"/>
        <v/>
      </c>
      <c r="I310" s="18" t="str">
        <f t="shared" si="82"/>
        <v/>
      </c>
      <c r="J310" s="18" t="str">
        <f>""</f>
        <v/>
      </c>
      <c r="K310" s="18" t="str">
        <f t="shared" si="83"/>
        <v/>
      </c>
      <c r="L310" s="18" t="str">
        <f t="shared" si="84"/>
        <v/>
      </c>
      <c r="M310" s="18" t="str">
        <f t="shared" si="85"/>
        <v/>
      </c>
      <c r="N310" s="18" t="str">
        <f t="shared" si="86"/>
        <v/>
      </c>
      <c r="O310" s="18" t="str">
        <f t="shared" si="87"/>
        <v/>
      </c>
      <c r="P310" s="18" t="str">
        <f t="shared" si="88"/>
        <v/>
      </c>
      <c r="Q310" s="18" t="str">
        <f t="shared" si="89"/>
        <v/>
      </c>
      <c r="R310" s="122" t="str">
        <f t="shared" si="79"/>
        <v/>
      </c>
      <c r="S310" s="18" t="str">
        <f t="shared" si="90"/>
        <v/>
      </c>
      <c r="T310" s="26" t="str">
        <f t="shared" si="80"/>
        <v/>
      </c>
      <c r="U310" s="18" t="str">
        <f t="shared" si="91"/>
        <v/>
      </c>
      <c r="V310" s="18" t="str">
        <f t="shared" si="92"/>
        <v/>
      </c>
      <c r="W310" s="18" t="str">
        <f>IFERROR(CONCATENATE("PAGO N° ",B310," DEL CONTRATO CPS ",V310," ENTRE ",TEXT(VLOOKUP(A310,matriz,IF(generador!B310=1,16,IF(generador!B310=2,19,IF(generador!B310=3,22,IF(generador!B310=4,25,IF(generador!B310=5,28,IF(generador!B310=6,31,IF(generador!B310=7,34,IF(generador!B310=8,37,IF(generador!B310=9,40,IF(generador!B310=10,43,IF(generador!B310=11,46,IF(generador!B310=12,49,IF(generador!B310=13,52,IF(generador!B310=14,55,IF(generador!B310=15,58))))))))))))))),FALSE),"dd/mm/yyyy")," Y ",TEXT(VLOOKUP(A310,matriz,IF(generador!B310=1,17,IF(generador!B310=2,20,IF(generador!B310=3,23,IF(generador!B310=4,26,IF(generador!B310=5,29,IF(generador!B310=6,32,IF(generador!B310=7,35,IF(generador!B310=8,38,IF(generador!B310=9,41,IF(generador!B310=10,44,IF(generador!B310=11,47,IF(generador!B310=12,50,IF(generador!B310=13,53,IF(generador!B310=14,56,IF(generador!B310=15,59))))))))))))))),FALSE),"dd/mm/yyyy")),"")</f>
        <v/>
      </c>
    </row>
    <row r="311" spans="1:23" x14ac:dyDescent="0.3">
      <c r="A311" s="15"/>
      <c r="B311" s="14"/>
      <c r="C311" s="6"/>
      <c r="D311" s="26" t="str">
        <f t="shared" si="76"/>
        <v/>
      </c>
      <c r="E311" s="19" t="str">
        <f>IFERROR(IF(A311&lt;&gt;"",VLOOKUP(A311,matriz,IF(generador!B311=1,15,IF(generador!B311=2,18,IF(generador!B311=3,21,IF(generador!B311=4,24,IF(generador!B311=5,27,IF(generador!B311=6,30,IF(generador!B311=7,33,IF(generador!B311=8,36,IF(generador!B311=9,39,IF(generador!B311=10,42,IF(generador!B311=11,45,IF(generador!B311=12,48,IF(generador!B311=13,51,IF(generador!B311=14,54,IF(generador!B311=15,57))))))))))))))),FALSE),""),"")</f>
        <v/>
      </c>
      <c r="F311" s="20" t="str">
        <f t="shared" si="77"/>
        <v/>
      </c>
      <c r="G311" s="29" t="str">
        <f t="shared" si="78"/>
        <v/>
      </c>
      <c r="H311" s="21" t="str">
        <f t="shared" ca="1" si="81"/>
        <v/>
      </c>
      <c r="I311" s="18" t="str">
        <f t="shared" si="82"/>
        <v/>
      </c>
      <c r="J311" s="18" t="str">
        <f>""</f>
        <v/>
      </c>
      <c r="K311" s="18" t="str">
        <f t="shared" si="83"/>
        <v/>
      </c>
      <c r="L311" s="18" t="str">
        <f t="shared" si="84"/>
        <v/>
      </c>
      <c r="M311" s="18" t="str">
        <f t="shared" si="85"/>
        <v/>
      </c>
      <c r="N311" s="18" t="str">
        <f t="shared" si="86"/>
        <v/>
      </c>
      <c r="O311" s="18" t="str">
        <f t="shared" si="87"/>
        <v/>
      </c>
      <c r="P311" s="18" t="str">
        <f t="shared" si="88"/>
        <v/>
      </c>
      <c r="Q311" s="18" t="str">
        <f t="shared" si="89"/>
        <v/>
      </c>
      <c r="R311" s="122" t="str">
        <f t="shared" si="79"/>
        <v/>
      </c>
      <c r="S311" s="18" t="str">
        <f t="shared" si="90"/>
        <v/>
      </c>
      <c r="T311" s="26" t="str">
        <f t="shared" si="80"/>
        <v/>
      </c>
      <c r="U311" s="18" t="str">
        <f t="shared" si="91"/>
        <v/>
      </c>
      <c r="V311" s="18" t="str">
        <f t="shared" si="92"/>
        <v/>
      </c>
      <c r="W311" s="18" t="str">
        <f>IFERROR(CONCATENATE("PAGO N° ",B311," DEL CONTRATO CPS ",V311," ENTRE ",TEXT(VLOOKUP(A311,matriz,IF(generador!B311=1,16,IF(generador!B311=2,19,IF(generador!B311=3,22,IF(generador!B311=4,25,IF(generador!B311=5,28,IF(generador!B311=6,31,IF(generador!B311=7,34,IF(generador!B311=8,37,IF(generador!B311=9,40,IF(generador!B311=10,43,IF(generador!B311=11,46,IF(generador!B311=12,49,IF(generador!B311=13,52,IF(generador!B311=14,55,IF(generador!B311=15,58))))))))))))))),FALSE),"dd/mm/yyyy")," Y ",TEXT(VLOOKUP(A311,matriz,IF(generador!B311=1,17,IF(generador!B311=2,20,IF(generador!B311=3,23,IF(generador!B311=4,26,IF(generador!B311=5,29,IF(generador!B311=6,32,IF(generador!B311=7,35,IF(generador!B311=8,38,IF(generador!B311=9,41,IF(generador!B311=10,44,IF(generador!B311=11,47,IF(generador!B311=12,50,IF(generador!B311=13,53,IF(generador!B311=14,56,IF(generador!B311=15,59))))))))))))))),FALSE),"dd/mm/yyyy")),"")</f>
        <v/>
      </c>
    </row>
    <row r="312" spans="1:23" x14ac:dyDescent="0.3">
      <c r="A312" s="15"/>
      <c r="B312" s="14"/>
      <c r="C312" s="6"/>
      <c r="D312" s="26" t="str">
        <f t="shared" si="76"/>
        <v/>
      </c>
      <c r="E312" s="19" t="str">
        <f>IFERROR(IF(A312&lt;&gt;"",VLOOKUP(A312,matriz,IF(generador!B312=1,15,IF(generador!B312=2,18,IF(generador!B312=3,21,IF(generador!B312=4,24,IF(generador!B312=5,27,IF(generador!B312=6,30,IF(generador!B312=7,33,IF(generador!B312=8,36,IF(generador!B312=9,39,IF(generador!B312=10,42,IF(generador!B312=11,45,IF(generador!B312=12,48,IF(generador!B312=13,51,IF(generador!B312=14,54,IF(generador!B312=15,57))))))))))))))),FALSE),""),"")</f>
        <v/>
      </c>
      <c r="F312" s="20" t="str">
        <f t="shared" si="77"/>
        <v/>
      </c>
      <c r="G312" s="29" t="str">
        <f t="shared" si="78"/>
        <v/>
      </c>
      <c r="H312" s="21" t="str">
        <f t="shared" ca="1" si="81"/>
        <v/>
      </c>
      <c r="I312" s="18" t="str">
        <f t="shared" si="82"/>
        <v/>
      </c>
      <c r="J312" s="18" t="str">
        <f>""</f>
        <v/>
      </c>
      <c r="K312" s="18" t="str">
        <f t="shared" si="83"/>
        <v/>
      </c>
      <c r="L312" s="18" t="str">
        <f t="shared" si="84"/>
        <v/>
      </c>
      <c r="M312" s="18" t="str">
        <f t="shared" si="85"/>
        <v/>
      </c>
      <c r="N312" s="18" t="str">
        <f t="shared" si="86"/>
        <v/>
      </c>
      <c r="O312" s="18" t="str">
        <f t="shared" si="87"/>
        <v/>
      </c>
      <c r="P312" s="18" t="str">
        <f t="shared" si="88"/>
        <v/>
      </c>
      <c r="Q312" s="18" t="str">
        <f t="shared" si="89"/>
        <v/>
      </c>
      <c r="R312" s="122" t="str">
        <f t="shared" si="79"/>
        <v/>
      </c>
      <c r="S312" s="18" t="str">
        <f t="shared" si="90"/>
        <v/>
      </c>
      <c r="T312" s="26" t="str">
        <f t="shared" si="80"/>
        <v/>
      </c>
      <c r="U312" s="18" t="str">
        <f t="shared" si="91"/>
        <v/>
      </c>
      <c r="V312" s="18" t="str">
        <f t="shared" si="92"/>
        <v/>
      </c>
      <c r="W312" s="18" t="str">
        <f>IFERROR(CONCATENATE("PAGO N° ",B312," DEL CONTRATO CPS ",V312," ENTRE ",TEXT(VLOOKUP(A312,matriz,IF(generador!B312=1,16,IF(generador!B312=2,19,IF(generador!B312=3,22,IF(generador!B312=4,25,IF(generador!B312=5,28,IF(generador!B312=6,31,IF(generador!B312=7,34,IF(generador!B312=8,37,IF(generador!B312=9,40,IF(generador!B312=10,43,IF(generador!B312=11,46,IF(generador!B312=12,49,IF(generador!B312=13,52,IF(generador!B312=14,55,IF(generador!B312=15,58))))))))))))))),FALSE),"dd/mm/yyyy")," Y ",TEXT(VLOOKUP(A312,matriz,IF(generador!B312=1,17,IF(generador!B312=2,20,IF(generador!B312=3,23,IF(generador!B312=4,26,IF(generador!B312=5,29,IF(generador!B312=6,32,IF(generador!B312=7,35,IF(generador!B312=8,38,IF(generador!B312=9,41,IF(generador!B312=10,44,IF(generador!B312=11,47,IF(generador!B312=12,50,IF(generador!B312=13,53,IF(generador!B312=14,56,IF(generador!B312=15,59))))))))))))))),FALSE),"dd/mm/yyyy")),"")</f>
        <v/>
      </c>
    </row>
    <row r="313" spans="1:23" x14ac:dyDescent="0.3">
      <c r="A313" s="15"/>
      <c r="B313" s="14"/>
      <c r="C313" s="6"/>
      <c r="D313" s="26" t="str">
        <f t="shared" si="76"/>
        <v/>
      </c>
      <c r="E313" s="19" t="str">
        <f>IFERROR(IF(A313&lt;&gt;"",VLOOKUP(A313,matriz,IF(generador!B313=1,15,IF(generador!B313=2,18,IF(generador!B313=3,21,IF(generador!B313=4,24,IF(generador!B313=5,27,IF(generador!B313=6,30,IF(generador!B313=7,33,IF(generador!B313=8,36,IF(generador!B313=9,39,IF(generador!B313=10,42,IF(generador!B313=11,45,IF(generador!B313=12,48,IF(generador!B313=13,51,IF(generador!B313=14,54,IF(generador!B313=15,57))))))))))))))),FALSE),""),"")</f>
        <v/>
      </c>
      <c r="F313" s="20" t="str">
        <f t="shared" si="77"/>
        <v/>
      </c>
      <c r="G313" s="29" t="str">
        <f t="shared" si="78"/>
        <v/>
      </c>
      <c r="H313" s="21" t="str">
        <f t="shared" ca="1" si="81"/>
        <v/>
      </c>
      <c r="I313" s="18" t="str">
        <f t="shared" si="82"/>
        <v/>
      </c>
      <c r="J313" s="18" t="str">
        <f>""</f>
        <v/>
      </c>
      <c r="K313" s="18" t="str">
        <f t="shared" si="83"/>
        <v/>
      </c>
      <c r="L313" s="18" t="str">
        <f t="shared" si="84"/>
        <v/>
      </c>
      <c r="M313" s="18" t="str">
        <f t="shared" si="85"/>
        <v/>
      </c>
      <c r="N313" s="18" t="str">
        <f t="shared" si="86"/>
        <v/>
      </c>
      <c r="O313" s="18" t="str">
        <f t="shared" si="87"/>
        <v/>
      </c>
      <c r="P313" s="18" t="str">
        <f t="shared" si="88"/>
        <v/>
      </c>
      <c r="Q313" s="18" t="str">
        <f t="shared" si="89"/>
        <v/>
      </c>
      <c r="R313" s="122" t="str">
        <f t="shared" si="79"/>
        <v/>
      </c>
      <c r="S313" s="18" t="str">
        <f t="shared" si="90"/>
        <v/>
      </c>
      <c r="T313" s="26" t="str">
        <f t="shared" si="80"/>
        <v/>
      </c>
      <c r="U313" s="18" t="str">
        <f t="shared" si="91"/>
        <v/>
      </c>
      <c r="V313" s="18" t="str">
        <f t="shared" si="92"/>
        <v/>
      </c>
      <c r="W313" s="18" t="str">
        <f>IFERROR(CONCATENATE("PAGO N° ",B313," DEL CONTRATO CPS ",V313," ENTRE ",TEXT(VLOOKUP(A313,matriz,IF(generador!B313=1,16,IF(generador!B313=2,19,IF(generador!B313=3,22,IF(generador!B313=4,25,IF(generador!B313=5,28,IF(generador!B313=6,31,IF(generador!B313=7,34,IF(generador!B313=8,37,IF(generador!B313=9,40,IF(generador!B313=10,43,IF(generador!B313=11,46,IF(generador!B313=12,49,IF(generador!B313=13,52,IF(generador!B313=14,55,IF(generador!B313=15,58))))))))))))))),FALSE),"dd/mm/yyyy")," Y ",TEXT(VLOOKUP(A313,matriz,IF(generador!B313=1,17,IF(generador!B313=2,20,IF(generador!B313=3,23,IF(generador!B313=4,26,IF(generador!B313=5,29,IF(generador!B313=6,32,IF(generador!B313=7,35,IF(generador!B313=8,38,IF(generador!B313=9,41,IF(generador!B313=10,44,IF(generador!B313=11,47,IF(generador!B313=12,50,IF(generador!B313=13,53,IF(generador!B313=14,56,IF(generador!B313=15,59))))))))))))))),FALSE),"dd/mm/yyyy")),"")</f>
        <v/>
      </c>
    </row>
    <row r="314" spans="1:23" x14ac:dyDescent="0.3">
      <c r="A314" s="15"/>
      <c r="B314" s="14"/>
      <c r="C314" s="6"/>
      <c r="D314" s="26" t="str">
        <f t="shared" si="76"/>
        <v/>
      </c>
      <c r="E314" s="19" t="str">
        <f>IFERROR(IF(A314&lt;&gt;"",VLOOKUP(A314,matriz,IF(generador!B314=1,15,IF(generador!B314=2,18,IF(generador!B314=3,21,IF(generador!B314=4,24,IF(generador!B314=5,27,IF(generador!B314=6,30,IF(generador!B314=7,33,IF(generador!B314=8,36,IF(generador!B314=9,39,IF(generador!B314=10,42,IF(generador!B314=11,45,IF(generador!B314=12,48,IF(generador!B314=13,51,IF(generador!B314=14,54,IF(generador!B314=15,57))))))))))))))),FALSE),""),"")</f>
        <v/>
      </c>
      <c r="F314" s="20" t="str">
        <f t="shared" si="77"/>
        <v/>
      </c>
      <c r="G314" s="29" t="str">
        <f t="shared" si="78"/>
        <v/>
      </c>
      <c r="H314" s="21" t="str">
        <f t="shared" ca="1" si="81"/>
        <v/>
      </c>
      <c r="I314" s="18" t="str">
        <f t="shared" si="82"/>
        <v/>
      </c>
      <c r="J314" s="18" t="str">
        <f>""</f>
        <v/>
      </c>
      <c r="K314" s="18" t="str">
        <f t="shared" si="83"/>
        <v/>
      </c>
      <c r="L314" s="18" t="str">
        <f t="shared" si="84"/>
        <v/>
      </c>
      <c r="M314" s="18" t="str">
        <f t="shared" si="85"/>
        <v/>
      </c>
      <c r="N314" s="18" t="str">
        <f t="shared" si="86"/>
        <v/>
      </c>
      <c r="O314" s="18" t="str">
        <f t="shared" si="87"/>
        <v/>
      </c>
      <c r="P314" s="18" t="str">
        <f t="shared" si="88"/>
        <v/>
      </c>
      <c r="Q314" s="18" t="str">
        <f t="shared" si="89"/>
        <v/>
      </c>
      <c r="R314" s="122" t="str">
        <f t="shared" si="79"/>
        <v/>
      </c>
      <c r="S314" s="18" t="str">
        <f t="shared" si="90"/>
        <v/>
      </c>
      <c r="T314" s="26" t="str">
        <f t="shared" si="80"/>
        <v/>
      </c>
      <c r="U314" s="18" t="str">
        <f t="shared" si="91"/>
        <v/>
      </c>
      <c r="V314" s="18" t="str">
        <f t="shared" si="92"/>
        <v/>
      </c>
      <c r="W314" s="18" t="str">
        <f>IFERROR(CONCATENATE("PAGO N° ",B314," DEL CONTRATO CPS ",V314," ENTRE ",TEXT(VLOOKUP(A314,matriz,IF(generador!B314=1,16,IF(generador!B314=2,19,IF(generador!B314=3,22,IF(generador!B314=4,25,IF(generador!B314=5,28,IF(generador!B314=6,31,IF(generador!B314=7,34,IF(generador!B314=8,37,IF(generador!B314=9,40,IF(generador!B314=10,43,IF(generador!B314=11,46,IF(generador!B314=12,49,IF(generador!B314=13,52,IF(generador!B314=14,55,IF(generador!B314=15,58))))))))))))))),FALSE),"dd/mm/yyyy")," Y ",TEXT(VLOOKUP(A314,matriz,IF(generador!B314=1,17,IF(generador!B314=2,20,IF(generador!B314=3,23,IF(generador!B314=4,26,IF(generador!B314=5,29,IF(generador!B314=6,32,IF(generador!B314=7,35,IF(generador!B314=8,38,IF(generador!B314=9,41,IF(generador!B314=10,44,IF(generador!B314=11,47,IF(generador!B314=12,50,IF(generador!B314=13,53,IF(generador!B314=14,56,IF(generador!B314=15,59))))))))))))))),FALSE),"dd/mm/yyyy")),"")</f>
        <v/>
      </c>
    </row>
    <row r="315" spans="1:23" x14ac:dyDescent="0.3">
      <c r="A315" s="15"/>
      <c r="B315" s="14"/>
      <c r="C315" s="6"/>
      <c r="D315" s="26" t="str">
        <f t="shared" si="76"/>
        <v/>
      </c>
      <c r="E315" s="19" t="str">
        <f>IFERROR(IF(A315&lt;&gt;"",VLOOKUP(A315,matriz,IF(generador!B315=1,15,IF(generador!B315=2,18,IF(generador!B315=3,21,IF(generador!B315=4,24,IF(generador!B315=5,27,IF(generador!B315=6,30,IF(generador!B315=7,33,IF(generador!B315=8,36,IF(generador!B315=9,39,IF(generador!B315=10,42,IF(generador!B315=11,45,IF(generador!B315=12,48,IF(generador!B315=13,51,IF(generador!B315=14,54,IF(generador!B315=15,57))))))))))))))),FALSE),""),"")</f>
        <v/>
      </c>
      <c r="F315" s="20" t="str">
        <f t="shared" si="77"/>
        <v/>
      </c>
      <c r="G315" s="29" t="str">
        <f t="shared" si="78"/>
        <v/>
      </c>
      <c r="H315" s="21" t="str">
        <f t="shared" ca="1" si="81"/>
        <v/>
      </c>
      <c r="I315" s="18" t="str">
        <f t="shared" si="82"/>
        <v/>
      </c>
      <c r="J315" s="18" t="str">
        <f>""</f>
        <v/>
      </c>
      <c r="K315" s="18" t="str">
        <f t="shared" si="83"/>
        <v/>
      </c>
      <c r="L315" s="18" t="str">
        <f t="shared" si="84"/>
        <v/>
      </c>
      <c r="M315" s="18" t="str">
        <f t="shared" si="85"/>
        <v/>
      </c>
      <c r="N315" s="18" t="str">
        <f t="shared" si="86"/>
        <v/>
      </c>
      <c r="O315" s="18" t="str">
        <f t="shared" si="87"/>
        <v/>
      </c>
      <c r="P315" s="18" t="str">
        <f t="shared" si="88"/>
        <v/>
      </c>
      <c r="Q315" s="18" t="str">
        <f t="shared" si="89"/>
        <v/>
      </c>
      <c r="R315" s="122" t="str">
        <f t="shared" si="79"/>
        <v/>
      </c>
      <c r="S315" s="18" t="str">
        <f t="shared" si="90"/>
        <v/>
      </c>
      <c r="T315" s="26" t="str">
        <f t="shared" si="80"/>
        <v/>
      </c>
      <c r="U315" s="18" t="str">
        <f t="shared" si="91"/>
        <v/>
      </c>
      <c r="V315" s="18" t="str">
        <f t="shared" si="92"/>
        <v/>
      </c>
      <c r="W315" s="18" t="str">
        <f>IFERROR(CONCATENATE("PAGO N° ",B315," DEL CONTRATO CPS ",V315," ENTRE ",TEXT(VLOOKUP(A315,matriz,IF(generador!B315=1,16,IF(generador!B315=2,19,IF(generador!B315=3,22,IF(generador!B315=4,25,IF(generador!B315=5,28,IF(generador!B315=6,31,IF(generador!B315=7,34,IF(generador!B315=8,37,IF(generador!B315=9,40,IF(generador!B315=10,43,IF(generador!B315=11,46,IF(generador!B315=12,49,IF(generador!B315=13,52,IF(generador!B315=14,55,IF(generador!B315=15,58))))))))))))))),FALSE),"dd/mm/yyyy")," Y ",TEXT(VLOOKUP(A315,matriz,IF(generador!B315=1,17,IF(generador!B315=2,20,IF(generador!B315=3,23,IF(generador!B315=4,26,IF(generador!B315=5,29,IF(generador!B315=6,32,IF(generador!B315=7,35,IF(generador!B315=8,38,IF(generador!B315=9,41,IF(generador!B315=10,44,IF(generador!B315=11,47,IF(generador!B315=12,50,IF(generador!B315=13,53,IF(generador!B315=14,56,IF(generador!B315=15,59))))))))))))))),FALSE),"dd/mm/yyyy")),"")</f>
        <v/>
      </c>
    </row>
    <row r="316" spans="1:23" x14ac:dyDescent="0.3">
      <c r="A316" s="15"/>
      <c r="B316" s="14"/>
      <c r="C316" s="6"/>
      <c r="D316" s="26" t="str">
        <f t="shared" si="76"/>
        <v/>
      </c>
      <c r="E316" s="19" t="str">
        <f>IFERROR(IF(A316&lt;&gt;"",VLOOKUP(A316,matriz,IF(generador!B316=1,15,IF(generador!B316=2,18,IF(generador!B316=3,21,IF(generador!B316=4,24,IF(generador!B316=5,27,IF(generador!B316=6,30,IF(generador!B316=7,33,IF(generador!B316=8,36,IF(generador!B316=9,39,IF(generador!B316=10,42,IF(generador!B316=11,45,IF(generador!B316=12,48,IF(generador!B316=13,51,IF(generador!B316=14,54,IF(generador!B316=15,57))))))))))))))),FALSE),""),"")</f>
        <v/>
      </c>
      <c r="F316" s="20" t="str">
        <f t="shared" si="77"/>
        <v/>
      </c>
      <c r="G316" s="29" t="str">
        <f t="shared" si="78"/>
        <v/>
      </c>
      <c r="H316" s="21" t="str">
        <f t="shared" ca="1" si="81"/>
        <v/>
      </c>
      <c r="I316" s="18" t="str">
        <f t="shared" si="82"/>
        <v/>
      </c>
      <c r="J316" s="18" t="str">
        <f>""</f>
        <v/>
      </c>
      <c r="K316" s="18" t="str">
        <f t="shared" si="83"/>
        <v/>
      </c>
      <c r="L316" s="18" t="str">
        <f t="shared" si="84"/>
        <v/>
      </c>
      <c r="M316" s="18" t="str">
        <f t="shared" si="85"/>
        <v/>
      </c>
      <c r="N316" s="18" t="str">
        <f t="shared" si="86"/>
        <v/>
      </c>
      <c r="O316" s="18" t="str">
        <f t="shared" si="87"/>
        <v/>
      </c>
      <c r="P316" s="18" t="str">
        <f t="shared" si="88"/>
        <v/>
      </c>
      <c r="Q316" s="18" t="str">
        <f t="shared" si="89"/>
        <v/>
      </c>
      <c r="R316" s="122" t="str">
        <f t="shared" si="79"/>
        <v/>
      </c>
      <c r="S316" s="18" t="str">
        <f t="shared" si="90"/>
        <v/>
      </c>
      <c r="T316" s="26" t="str">
        <f t="shared" si="80"/>
        <v/>
      </c>
      <c r="U316" s="18" t="str">
        <f t="shared" si="91"/>
        <v/>
      </c>
      <c r="V316" s="18" t="str">
        <f t="shared" si="92"/>
        <v/>
      </c>
      <c r="W316" s="18" t="str">
        <f>IFERROR(CONCATENATE("PAGO N° ",B316," DEL CONTRATO CPS ",V316," ENTRE ",TEXT(VLOOKUP(A316,matriz,IF(generador!B316=1,16,IF(generador!B316=2,19,IF(generador!B316=3,22,IF(generador!B316=4,25,IF(generador!B316=5,28,IF(generador!B316=6,31,IF(generador!B316=7,34,IF(generador!B316=8,37,IF(generador!B316=9,40,IF(generador!B316=10,43,IF(generador!B316=11,46,IF(generador!B316=12,49,IF(generador!B316=13,52,IF(generador!B316=14,55,IF(generador!B316=15,58))))))))))))))),FALSE),"dd/mm/yyyy")," Y ",TEXT(VLOOKUP(A316,matriz,IF(generador!B316=1,17,IF(generador!B316=2,20,IF(generador!B316=3,23,IF(generador!B316=4,26,IF(generador!B316=5,29,IF(generador!B316=6,32,IF(generador!B316=7,35,IF(generador!B316=8,38,IF(generador!B316=9,41,IF(generador!B316=10,44,IF(generador!B316=11,47,IF(generador!B316=12,50,IF(generador!B316=13,53,IF(generador!B316=14,56,IF(generador!B316=15,59))))))))))))))),FALSE),"dd/mm/yyyy")),"")</f>
        <v/>
      </c>
    </row>
    <row r="317" spans="1:23" x14ac:dyDescent="0.3">
      <c r="A317" s="15"/>
      <c r="B317" s="14"/>
      <c r="C317" s="6"/>
      <c r="D317" s="26" t="str">
        <f t="shared" si="76"/>
        <v/>
      </c>
      <c r="E317" s="19" t="str">
        <f>IFERROR(IF(A317&lt;&gt;"",VLOOKUP(A317,matriz,IF(generador!B317=1,15,IF(generador!B317=2,18,IF(generador!B317=3,21,IF(generador!B317=4,24,IF(generador!B317=5,27,IF(generador!B317=6,30,IF(generador!B317=7,33,IF(generador!B317=8,36,IF(generador!B317=9,39,IF(generador!B317=10,42,IF(generador!B317=11,45,IF(generador!B317=12,48,IF(generador!B317=13,51,IF(generador!B317=14,54,IF(generador!B317=15,57))))))))))))))),FALSE),""),"")</f>
        <v/>
      </c>
      <c r="F317" s="20" t="str">
        <f t="shared" si="77"/>
        <v/>
      </c>
      <c r="G317" s="29" t="str">
        <f t="shared" si="78"/>
        <v/>
      </c>
      <c r="H317" s="21" t="str">
        <f t="shared" ca="1" si="81"/>
        <v/>
      </c>
      <c r="I317" s="18" t="str">
        <f t="shared" si="82"/>
        <v/>
      </c>
      <c r="J317" s="18" t="str">
        <f>""</f>
        <v/>
      </c>
      <c r="K317" s="18" t="str">
        <f t="shared" si="83"/>
        <v/>
      </c>
      <c r="L317" s="18" t="str">
        <f t="shared" si="84"/>
        <v/>
      </c>
      <c r="M317" s="18" t="str">
        <f t="shared" si="85"/>
        <v/>
      </c>
      <c r="N317" s="18" t="str">
        <f t="shared" si="86"/>
        <v/>
      </c>
      <c r="O317" s="18" t="str">
        <f t="shared" si="87"/>
        <v/>
      </c>
      <c r="P317" s="18" t="str">
        <f t="shared" si="88"/>
        <v/>
      </c>
      <c r="Q317" s="18" t="str">
        <f t="shared" si="89"/>
        <v/>
      </c>
      <c r="R317" s="122" t="str">
        <f t="shared" si="79"/>
        <v/>
      </c>
      <c r="S317" s="18" t="str">
        <f t="shared" si="90"/>
        <v/>
      </c>
      <c r="T317" s="26" t="str">
        <f t="shared" si="80"/>
        <v/>
      </c>
      <c r="U317" s="18" t="str">
        <f t="shared" si="91"/>
        <v/>
      </c>
      <c r="V317" s="18" t="str">
        <f t="shared" si="92"/>
        <v/>
      </c>
      <c r="W317" s="18" t="str">
        <f>IFERROR(CONCATENATE("PAGO N° ",B317," DEL CONTRATO CPS ",V317," ENTRE ",TEXT(VLOOKUP(A317,matriz,IF(generador!B317=1,16,IF(generador!B317=2,19,IF(generador!B317=3,22,IF(generador!B317=4,25,IF(generador!B317=5,28,IF(generador!B317=6,31,IF(generador!B317=7,34,IF(generador!B317=8,37,IF(generador!B317=9,40,IF(generador!B317=10,43,IF(generador!B317=11,46,IF(generador!B317=12,49,IF(generador!B317=13,52,IF(generador!B317=14,55,IF(generador!B317=15,58))))))))))))))),FALSE),"dd/mm/yyyy")," Y ",TEXT(VLOOKUP(A317,matriz,IF(generador!B317=1,17,IF(generador!B317=2,20,IF(generador!B317=3,23,IF(generador!B317=4,26,IF(generador!B317=5,29,IF(generador!B317=6,32,IF(generador!B317=7,35,IF(generador!B317=8,38,IF(generador!B317=9,41,IF(generador!B317=10,44,IF(generador!B317=11,47,IF(generador!B317=12,50,IF(generador!B317=13,53,IF(generador!B317=14,56,IF(generador!B317=15,59))))))))))))))),FALSE),"dd/mm/yyyy")),"")</f>
        <v/>
      </c>
    </row>
    <row r="318" spans="1:23" x14ac:dyDescent="0.3">
      <c r="A318" s="15"/>
      <c r="B318" s="14"/>
      <c r="C318" s="6"/>
      <c r="D318" s="26" t="str">
        <f t="shared" si="76"/>
        <v/>
      </c>
      <c r="E318" s="19" t="str">
        <f>IFERROR(IF(A318&lt;&gt;"",VLOOKUP(A318,matriz,IF(generador!B318=1,15,IF(generador!B318=2,18,IF(generador!B318=3,21,IF(generador!B318=4,24,IF(generador!B318=5,27,IF(generador!B318=6,30,IF(generador!B318=7,33,IF(generador!B318=8,36,IF(generador!B318=9,39,IF(generador!B318=10,42,IF(generador!B318=11,45,IF(generador!B318=12,48,IF(generador!B318=13,51,IF(generador!B318=14,54,IF(generador!B318=15,57))))))))))))))),FALSE),""),"")</f>
        <v/>
      </c>
      <c r="F318" s="20" t="str">
        <f t="shared" si="77"/>
        <v/>
      </c>
      <c r="G318" s="29" t="str">
        <f t="shared" si="78"/>
        <v/>
      </c>
      <c r="H318" s="21" t="str">
        <f t="shared" ca="1" si="81"/>
        <v/>
      </c>
      <c r="I318" s="18" t="str">
        <f t="shared" si="82"/>
        <v/>
      </c>
      <c r="J318" s="18" t="str">
        <f>""</f>
        <v/>
      </c>
      <c r="K318" s="18" t="str">
        <f t="shared" si="83"/>
        <v/>
      </c>
      <c r="L318" s="18" t="str">
        <f t="shared" si="84"/>
        <v/>
      </c>
      <c r="M318" s="18" t="str">
        <f t="shared" si="85"/>
        <v/>
      </c>
      <c r="N318" s="18" t="str">
        <f t="shared" si="86"/>
        <v/>
      </c>
      <c r="O318" s="18" t="str">
        <f t="shared" si="87"/>
        <v/>
      </c>
      <c r="P318" s="18" t="str">
        <f t="shared" si="88"/>
        <v/>
      </c>
      <c r="Q318" s="18" t="str">
        <f t="shared" si="89"/>
        <v/>
      </c>
      <c r="R318" s="122" t="str">
        <f t="shared" si="79"/>
        <v/>
      </c>
      <c r="S318" s="18" t="str">
        <f t="shared" si="90"/>
        <v/>
      </c>
      <c r="T318" s="26" t="str">
        <f t="shared" si="80"/>
        <v/>
      </c>
      <c r="U318" s="18" t="str">
        <f t="shared" si="91"/>
        <v/>
      </c>
      <c r="V318" s="18" t="str">
        <f t="shared" si="92"/>
        <v/>
      </c>
      <c r="W318" s="18" t="str">
        <f>IFERROR(CONCATENATE("PAGO N° ",B318," DEL CONTRATO CPS ",V318," ENTRE ",TEXT(VLOOKUP(A318,matriz,IF(generador!B318=1,16,IF(generador!B318=2,19,IF(generador!B318=3,22,IF(generador!B318=4,25,IF(generador!B318=5,28,IF(generador!B318=6,31,IF(generador!B318=7,34,IF(generador!B318=8,37,IF(generador!B318=9,40,IF(generador!B318=10,43,IF(generador!B318=11,46,IF(generador!B318=12,49,IF(generador!B318=13,52,IF(generador!B318=14,55,IF(generador!B318=15,58))))))))))))))),FALSE),"dd/mm/yyyy")," Y ",TEXT(VLOOKUP(A318,matriz,IF(generador!B318=1,17,IF(generador!B318=2,20,IF(generador!B318=3,23,IF(generador!B318=4,26,IF(generador!B318=5,29,IF(generador!B318=6,32,IF(generador!B318=7,35,IF(generador!B318=8,38,IF(generador!B318=9,41,IF(generador!B318=10,44,IF(generador!B318=11,47,IF(generador!B318=12,50,IF(generador!B318=13,53,IF(generador!B318=14,56,IF(generador!B318=15,59))))))))))))))),FALSE),"dd/mm/yyyy")),"")</f>
        <v/>
      </c>
    </row>
    <row r="319" spans="1:23" x14ac:dyDescent="0.3">
      <c r="A319" s="15"/>
      <c r="B319" s="14"/>
      <c r="C319" s="6"/>
      <c r="D319" s="26" t="str">
        <f t="shared" si="76"/>
        <v/>
      </c>
      <c r="E319" s="19" t="str">
        <f>IFERROR(IF(A319&lt;&gt;"",VLOOKUP(A319,matriz,IF(generador!B319=1,15,IF(generador!B319=2,18,IF(generador!B319=3,21,IF(generador!B319=4,24,IF(generador!B319=5,27,IF(generador!B319=6,30,IF(generador!B319=7,33,IF(generador!B319=8,36,IF(generador!B319=9,39,IF(generador!B319=10,42,IF(generador!B319=11,45,IF(generador!B319=12,48,IF(generador!B319=13,51,IF(generador!B319=14,54,IF(generador!B319=15,57))))))))))))))),FALSE),""),"")</f>
        <v/>
      </c>
      <c r="F319" s="20" t="str">
        <f t="shared" si="77"/>
        <v/>
      </c>
      <c r="G319" s="29" t="str">
        <f t="shared" si="78"/>
        <v/>
      </c>
      <c r="H319" s="21" t="str">
        <f t="shared" ca="1" si="81"/>
        <v/>
      </c>
      <c r="I319" s="18" t="str">
        <f t="shared" si="82"/>
        <v/>
      </c>
      <c r="J319" s="18" t="str">
        <f>""</f>
        <v/>
      </c>
      <c r="K319" s="18" t="str">
        <f t="shared" si="83"/>
        <v/>
      </c>
      <c r="L319" s="18" t="str">
        <f t="shared" si="84"/>
        <v/>
      </c>
      <c r="M319" s="18" t="str">
        <f t="shared" si="85"/>
        <v/>
      </c>
      <c r="N319" s="18" t="str">
        <f t="shared" si="86"/>
        <v/>
      </c>
      <c r="O319" s="18" t="str">
        <f t="shared" si="87"/>
        <v/>
      </c>
      <c r="P319" s="18" t="str">
        <f t="shared" si="88"/>
        <v/>
      </c>
      <c r="Q319" s="18" t="str">
        <f t="shared" si="89"/>
        <v/>
      </c>
      <c r="R319" s="122" t="str">
        <f t="shared" si="79"/>
        <v/>
      </c>
      <c r="S319" s="18" t="str">
        <f t="shared" si="90"/>
        <v/>
      </c>
      <c r="T319" s="26" t="str">
        <f t="shared" si="80"/>
        <v/>
      </c>
      <c r="U319" s="18" t="str">
        <f t="shared" si="91"/>
        <v/>
      </c>
      <c r="V319" s="18" t="str">
        <f t="shared" si="92"/>
        <v/>
      </c>
      <c r="W319" s="18" t="str">
        <f>IFERROR(CONCATENATE("PAGO N° ",B319," DEL CONTRATO CPS ",V319," ENTRE ",TEXT(VLOOKUP(A319,matriz,IF(generador!B319=1,16,IF(generador!B319=2,19,IF(generador!B319=3,22,IF(generador!B319=4,25,IF(generador!B319=5,28,IF(generador!B319=6,31,IF(generador!B319=7,34,IF(generador!B319=8,37,IF(generador!B319=9,40,IF(generador!B319=10,43,IF(generador!B319=11,46,IF(generador!B319=12,49,IF(generador!B319=13,52,IF(generador!B319=14,55,IF(generador!B319=15,58))))))))))))))),FALSE),"dd/mm/yyyy")," Y ",TEXT(VLOOKUP(A319,matriz,IF(generador!B319=1,17,IF(generador!B319=2,20,IF(generador!B319=3,23,IF(generador!B319=4,26,IF(generador!B319=5,29,IF(generador!B319=6,32,IF(generador!B319=7,35,IF(generador!B319=8,38,IF(generador!B319=9,41,IF(generador!B319=10,44,IF(generador!B319=11,47,IF(generador!B319=12,50,IF(generador!B319=13,53,IF(generador!B319=14,56,IF(generador!B319=15,59))))))))))))))),FALSE),"dd/mm/yyyy")),"")</f>
        <v/>
      </c>
    </row>
    <row r="320" spans="1:23" x14ac:dyDescent="0.3">
      <c r="A320" s="15"/>
      <c r="B320" s="14"/>
      <c r="C320" s="6"/>
      <c r="D320" s="26" t="str">
        <f t="shared" si="76"/>
        <v/>
      </c>
      <c r="E320" s="19" t="str">
        <f>IFERROR(IF(A320&lt;&gt;"",VLOOKUP(A320,matriz,IF(generador!B320=1,15,IF(generador!B320=2,18,IF(generador!B320=3,21,IF(generador!B320=4,24,IF(generador!B320=5,27,IF(generador!B320=6,30,IF(generador!B320=7,33,IF(generador!B320=8,36,IF(generador!B320=9,39,IF(generador!B320=10,42,IF(generador!B320=11,45,IF(generador!B320=12,48,IF(generador!B320=13,51,IF(generador!B320=14,54,IF(generador!B320=15,57))))))))))))))),FALSE),""),"")</f>
        <v/>
      </c>
      <c r="F320" s="20" t="str">
        <f t="shared" si="77"/>
        <v/>
      </c>
      <c r="G320" s="29" t="str">
        <f t="shared" si="78"/>
        <v/>
      </c>
      <c r="H320" s="21" t="str">
        <f t="shared" ca="1" si="81"/>
        <v/>
      </c>
      <c r="I320" s="18" t="str">
        <f t="shared" si="82"/>
        <v/>
      </c>
      <c r="J320" s="18" t="str">
        <f>""</f>
        <v/>
      </c>
      <c r="K320" s="18" t="str">
        <f t="shared" si="83"/>
        <v/>
      </c>
      <c r="L320" s="18" t="str">
        <f t="shared" si="84"/>
        <v/>
      </c>
      <c r="M320" s="18" t="str">
        <f t="shared" si="85"/>
        <v/>
      </c>
      <c r="N320" s="18" t="str">
        <f t="shared" si="86"/>
        <v/>
      </c>
      <c r="O320" s="18" t="str">
        <f t="shared" si="87"/>
        <v/>
      </c>
      <c r="P320" s="18" t="str">
        <f t="shared" si="88"/>
        <v/>
      </c>
      <c r="Q320" s="18" t="str">
        <f t="shared" si="89"/>
        <v/>
      </c>
      <c r="R320" s="122" t="str">
        <f t="shared" si="79"/>
        <v/>
      </c>
      <c r="S320" s="18" t="str">
        <f t="shared" si="90"/>
        <v/>
      </c>
      <c r="T320" s="26" t="str">
        <f t="shared" si="80"/>
        <v/>
      </c>
      <c r="U320" s="18" t="str">
        <f t="shared" si="91"/>
        <v/>
      </c>
      <c r="V320" s="18" t="str">
        <f t="shared" si="92"/>
        <v/>
      </c>
      <c r="W320" s="18" t="str">
        <f>IFERROR(CONCATENATE("PAGO N° ",B320," DEL CONTRATO CPS ",V320," ENTRE ",TEXT(VLOOKUP(A320,matriz,IF(generador!B320=1,16,IF(generador!B320=2,19,IF(generador!B320=3,22,IF(generador!B320=4,25,IF(generador!B320=5,28,IF(generador!B320=6,31,IF(generador!B320=7,34,IF(generador!B320=8,37,IF(generador!B320=9,40,IF(generador!B320=10,43,IF(generador!B320=11,46,IF(generador!B320=12,49,IF(generador!B320=13,52,IF(generador!B320=14,55,IF(generador!B320=15,58))))))))))))))),FALSE),"dd/mm/yyyy")," Y ",TEXT(VLOOKUP(A320,matriz,IF(generador!B320=1,17,IF(generador!B320=2,20,IF(generador!B320=3,23,IF(generador!B320=4,26,IF(generador!B320=5,29,IF(generador!B320=6,32,IF(generador!B320=7,35,IF(generador!B320=8,38,IF(generador!B320=9,41,IF(generador!B320=10,44,IF(generador!B320=11,47,IF(generador!B320=12,50,IF(generador!B320=13,53,IF(generador!B320=14,56,IF(generador!B320=15,59))))))))))))))),FALSE),"dd/mm/yyyy")),"")</f>
        <v/>
      </c>
    </row>
    <row r="321" spans="1:23" x14ac:dyDescent="0.3">
      <c r="A321" s="15"/>
      <c r="B321" s="14"/>
      <c r="C321" s="6"/>
      <c r="D321" s="26" t="str">
        <f t="shared" si="76"/>
        <v/>
      </c>
      <c r="E321" s="19" t="str">
        <f>IFERROR(IF(A321&lt;&gt;"",VLOOKUP(A321,matriz,IF(generador!B321=1,15,IF(generador!B321=2,18,IF(generador!B321=3,21,IF(generador!B321=4,24,IF(generador!B321=5,27,IF(generador!B321=6,30,IF(generador!B321=7,33,IF(generador!B321=8,36,IF(generador!B321=9,39,IF(generador!B321=10,42,IF(generador!B321=11,45,IF(generador!B321=12,48,IF(generador!B321=13,51,IF(generador!B321=14,54,IF(generador!B321=15,57))))))))))))))),FALSE),""),"")</f>
        <v/>
      </c>
      <c r="F321" s="20" t="str">
        <f t="shared" si="77"/>
        <v/>
      </c>
      <c r="G321" s="29" t="str">
        <f t="shared" si="78"/>
        <v/>
      </c>
      <c r="H321" s="21" t="str">
        <f t="shared" ca="1" si="81"/>
        <v/>
      </c>
      <c r="I321" s="18" t="str">
        <f t="shared" si="82"/>
        <v/>
      </c>
      <c r="J321" s="18" t="str">
        <f>""</f>
        <v/>
      </c>
      <c r="K321" s="18" t="str">
        <f t="shared" si="83"/>
        <v/>
      </c>
      <c r="L321" s="18" t="str">
        <f t="shared" si="84"/>
        <v/>
      </c>
      <c r="M321" s="18" t="str">
        <f t="shared" si="85"/>
        <v/>
      </c>
      <c r="N321" s="18" t="str">
        <f t="shared" si="86"/>
        <v/>
      </c>
      <c r="O321" s="18" t="str">
        <f t="shared" si="87"/>
        <v/>
      </c>
      <c r="P321" s="18" t="str">
        <f t="shared" si="88"/>
        <v/>
      </c>
      <c r="Q321" s="18" t="str">
        <f t="shared" si="89"/>
        <v/>
      </c>
      <c r="R321" s="122" t="str">
        <f t="shared" si="79"/>
        <v/>
      </c>
      <c r="S321" s="18" t="str">
        <f t="shared" si="90"/>
        <v/>
      </c>
      <c r="T321" s="26" t="str">
        <f t="shared" si="80"/>
        <v/>
      </c>
      <c r="U321" s="18" t="str">
        <f t="shared" si="91"/>
        <v/>
      </c>
      <c r="V321" s="18" t="str">
        <f t="shared" si="92"/>
        <v/>
      </c>
      <c r="W321" s="18" t="str">
        <f>IFERROR(CONCATENATE("PAGO N° ",B321," DEL CONTRATO CPS ",V321," ENTRE ",TEXT(VLOOKUP(A321,matriz,IF(generador!B321=1,16,IF(generador!B321=2,19,IF(generador!B321=3,22,IF(generador!B321=4,25,IF(generador!B321=5,28,IF(generador!B321=6,31,IF(generador!B321=7,34,IF(generador!B321=8,37,IF(generador!B321=9,40,IF(generador!B321=10,43,IF(generador!B321=11,46,IF(generador!B321=12,49,IF(generador!B321=13,52,IF(generador!B321=14,55,IF(generador!B321=15,58))))))))))))))),FALSE),"dd/mm/yyyy")," Y ",TEXT(VLOOKUP(A321,matriz,IF(generador!B321=1,17,IF(generador!B321=2,20,IF(generador!B321=3,23,IF(generador!B321=4,26,IF(generador!B321=5,29,IF(generador!B321=6,32,IF(generador!B321=7,35,IF(generador!B321=8,38,IF(generador!B321=9,41,IF(generador!B321=10,44,IF(generador!B321=11,47,IF(generador!B321=12,50,IF(generador!B321=13,53,IF(generador!B321=14,56,IF(generador!B321=15,59))))))))))))))),FALSE),"dd/mm/yyyy")),"")</f>
        <v/>
      </c>
    </row>
    <row r="322" spans="1:23" x14ac:dyDescent="0.3">
      <c r="A322" s="15"/>
      <c r="B322" s="14"/>
      <c r="C322" s="6"/>
      <c r="D322" s="26" t="str">
        <f t="shared" si="76"/>
        <v/>
      </c>
      <c r="E322" s="19" t="str">
        <f>IFERROR(IF(A322&lt;&gt;"",VLOOKUP(A322,matriz,IF(generador!B322=1,15,IF(generador!B322=2,18,IF(generador!B322=3,21,IF(generador!B322=4,24,IF(generador!B322=5,27,IF(generador!B322=6,30,IF(generador!B322=7,33,IF(generador!B322=8,36,IF(generador!B322=9,39,IF(generador!B322=10,42,IF(generador!B322=11,45,IF(generador!B322=12,48,IF(generador!B322=13,51,IF(generador!B322=14,54,IF(generador!B322=15,57))))))))))))))),FALSE),""),"")</f>
        <v/>
      </c>
      <c r="F322" s="20" t="str">
        <f t="shared" si="77"/>
        <v/>
      </c>
      <c r="G322" s="29" t="str">
        <f t="shared" si="78"/>
        <v/>
      </c>
      <c r="H322" s="21" t="str">
        <f t="shared" ca="1" si="81"/>
        <v/>
      </c>
      <c r="I322" s="18" t="str">
        <f t="shared" si="82"/>
        <v/>
      </c>
      <c r="J322" s="18" t="str">
        <f>""</f>
        <v/>
      </c>
      <c r="K322" s="18" t="str">
        <f t="shared" si="83"/>
        <v/>
      </c>
      <c r="L322" s="18" t="str">
        <f t="shared" si="84"/>
        <v/>
      </c>
      <c r="M322" s="18" t="str">
        <f t="shared" si="85"/>
        <v/>
      </c>
      <c r="N322" s="18" t="str">
        <f t="shared" si="86"/>
        <v/>
      </c>
      <c r="O322" s="18" t="str">
        <f t="shared" si="87"/>
        <v/>
      </c>
      <c r="P322" s="18" t="str">
        <f t="shared" si="88"/>
        <v/>
      </c>
      <c r="Q322" s="18" t="str">
        <f t="shared" si="89"/>
        <v/>
      </c>
      <c r="R322" s="122" t="str">
        <f t="shared" si="79"/>
        <v/>
      </c>
      <c r="S322" s="18" t="str">
        <f t="shared" si="90"/>
        <v/>
      </c>
      <c r="T322" s="26" t="str">
        <f t="shared" si="80"/>
        <v/>
      </c>
      <c r="U322" s="18" t="str">
        <f t="shared" si="91"/>
        <v/>
      </c>
      <c r="V322" s="18" t="str">
        <f t="shared" si="92"/>
        <v/>
      </c>
      <c r="W322" s="18" t="str">
        <f>IFERROR(CONCATENATE("PAGO N° ",B322," DEL CONTRATO CPS ",V322," ENTRE ",TEXT(VLOOKUP(A322,matriz,IF(generador!B322=1,16,IF(generador!B322=2,19,IF(generador!B322=3,22,IF(generador!B322=4,25,IF(generador!B322=5,28,IF(generador!B322=6,31,IF(generador!B322=7,34,IF(generador!B322=8,37,IF(generador!B322=9,40,IF(generador!B322=10,43,IF(generador!B322=11,46,IF(generador!B322=12,49,IF(generador!B322=13,52,IF(generador!B322=14,55,IF(generador!B322=15,58))))))))))))))),FALSE),"dd/mm/yyyy")," Y ",TEXT(VLOOKUP(A322,matriz,IF(generador!B322=1,17,IF(generador!B322=2,20,IF(generador!B322=3,23,IF(generador!B322=4,26,IF(generador!B322=5,29,IF(generador!B322=6,32,IF(generador!B322=7,35,IF(generador!B322=8,38,IF(generador!B322=9,41,IF(generador!B322=10,44,IF(generador!B322=11,47,IF(generador!B322=12,50,IF(generador!B322=13,53,IF(generador!B322=14,56,IF(generador!B322=15,59))))))))))))))),FALSE),"dd/mm/yyyy")),"")</f>
        <v/>
      </c>
    </row>
    <row r="323" spans="1:23" x14ac:dyDescent="0.3">
      <c r="A323" s="15"/>
      <c r="B323" s="14"/>
      <c r="C323" s="6"/>
      <c r="D323" s="26" t="str">
        <f t="shared" ref="D323:D386" si="93">IFERROR(IF(C323&lt;&gt;"",CONCATENATE(VLOOKUP(A323,matriz,IF(C323="NO",98,100),FALSE),VLOOKUP(A323,matriz,103,FALSE)),""),"")</f>
        <v/>
      </c>
      <c r="E323" s="19" t="str">
        <f>IFERROR(IF(A323&lt;&gt;"",VLOOKUP(A323,matriz,IF(generador!B323=1,15,IF(generador!B323=2,18,IF(generador!B323=3,21,IF(generador!B323=4,24,IF(generador!B323=5,27,IF(generador!B323=6,30,IF(generador!B323=7,33,IF(generador!B323=8,36,IF(generador!B323=9,39,IF(generador!B323=10,42,IF(generador!B323=11,45,IF(generador!B323=12,48,IF(generador!B323=13,51,IF(generador!B323=14,54,IF(generador!B323=15,57))))))))))))))),FALSE),""),"")</f>
        <v/>
      </c>
      <c r="F323" s="20" t="str">
        <f t="shared" ref="F323:F386" si="94">IFERROR(IF(E323,VLOOKUP(A323,matriz,97,FALSE),""),"")</f>
        <v/>
      </c>
      <c r="G323" s="29" t="str">
        <f t="shared" ref="G323:G386" si="95">IFERROR(IF(E323,VLOOKUP(A323,matriz,IF(C323="NO",99,101),FALSE),""),"")</f>
        <v/>
      </c>
      <c r="H323" s="21" t="str">
        <f t="shared" ca="1" si="81"/>
        <v/>
      </c>
      <c r="I323" s="18" t="str">
        <f t="shared" si="82"/>
        <v/>
      </c>
      <c r="J323" s="18" t="str">
        <f>""</f>
        <v/>
      </c>
      <c r="K323" s="18" t="str">
        <f t="shared" si="83"/>
        <v/>
      </c>
      <c r="L323" s="18" t="str">
        <f t="shared" si="84"/>
        <v/>
      </c>
      <c r="M323" s="18" t="str">
        <f t="shared" si="85"/>
        <v/>
      </c>
      <c r="N323" s="18" t="str">
        <f t="shared" si="86"/>
        <v/>
      </c>
      <c r="O323" s="18" t="str">
        <f t="shared" si="87"/>
        <v/>
      </c>
      <c r="P323" s="18" t="str">
        <f t="shared" si="88"/>
        <v/>
      </c>
      <c r="Q323" s="18" t="str">
        <f t="shared" si="89"/>
        <v/>
      </c>
      <c r="R323" s="122" t="str">
        <f t="shared" ref="R323:R386" si="96">IFERROR(IF(E323,CONCATENATE(TEXT(VLOOKUP(A323,matriz,IF(C323="NO",67,82),FALSE),"YYYY"),VLOOKUP(A323,matriz,IF(C323="NO",66,81),FALSE)),""),"")</f>
        <v/>
      </c>
      <c r="S323" s="18" t="str">
        <f t="shared" si="90"/>
        <v/>
      </c>
      <c r="T323" s="26" t="str">
        <f t="shared" ref="T323:T386" si="97">IFERROR(IF(E323,CONCATENATE(TEXT(VLOOKUP(A323,matriz,IF(C323="NO",64,79),FALSE),"YYYY"),VLOOKUP(A323,matriz,IF(C323="NO",63,78),FALSE)),""),"")</f>
        <v/>
      </c>
      <c r="U323" s="18" t="str">
        <f t="shared" si="91"/>
        <v/>
      </c>
      <c r="V323" s="18" t="str">
        <f t="shared" si="92"/>
        <v/>
      </c>
      <c r="W323" s="18" t="str">
        <f>IFERROR(CONCATENATE("PAGO N° ",B323," DEL CONTRATO CPS ",V323," ENTRE ",TEXT(VLOOKUP(A323,matriz,IF(generador!B323=1,16,IF(generador!B323=2,19,IF(generador!B323=3,22,IF(generador!B323=4,25,IF(generador!B323=5,28,IF(generador!B323=6,31,IF(generador!B323=7,34,IF(generador!B323=8,37,IF(generador!B323=9,40,IF(generador!B323=10,43,IF(generador!B323=11,46,IF(generador!B323=12,49,IF(generador!B323=13,52,IF(generador!B323=14,55,IF(generador!B323=15,58))))))))))))))),FALSE),"dd/mm/yyyy")," Y ",TEXT(VLOOKUP(A323,matriz,IF(generador!B323=1,17,IF(generador!B323=2,20,IF(generador!B323=3,23,IF(generador!B323=4,26,IF(generador!B323=5,29,IF(generador!B323=6,32,IF(generador!B323=7,35,IF(generador!B323=8,38,IF(generador!B323=9,41,IF(generador!B323=10,44,IF(generador!B323=11,47,IF(generador!B323=12,50,IF(generador!B323=13,53,IF(generador!B323=14,56,IF(generador!B323=15,59))))))))))))))),FALSE),"dd/mm/yyyy")),"")</f>
        <v/>
      </c>
    </row>
    <row r="324" spans="1:23" x14ac:dyDescent="0.3">
      <c r="A324" s="15"/>
      <c r="B324" s="14"/>
      <c r="C324" s="6"/>
      <c r="D324" s="26" t="str">
        <f t="shared" si="93"/>
        <v/>
      </c>
      <c r="E324" s="19" t="str">
        <f>IFERROR(IF(A324&lt;&gt;"",VLOOKUP(A324,matriz,IF(generador!B324=1,15,IF(generador!B324=2,18,IF(generador!B324=3,21,IF(generador!B324=4,24,IF(generador!B324=5,27,IF(generador!B324=6,30,IF(generador!B324=7,33,IF(generador!B324=8,36,IF(generador!B324=9,39,IF(generador!B324=10,42,IF(generador!B324=11,45,IF(generador!B324=12,48,IF(generador!B324=13,51,IF(generador!B324=14,54,IF(generador!B324=15,57))))))))))))))),FALSE),""),"")</f>
        <v/>
      </c>
      <c r="F324" s="20" t="str">
        <f t="shared" si="94"/>
        <v/>
      </c>
      <c r="G324" s="29" t="str">
        <f t="shared" si="95"/>
        <v/>
      </c>
      <c r="H324" s="21" t="str">
        <f t="shared" ref="H324:H387" ca="1" si="98">IFERROR(IF(C324&lt;&gt;"",TODAY(),""),"")</f>
        <v/>
      </c>
      <c r="I324" s="18" t="str">
        <f t="shared" ref="I324:I387" si="99">IFERROR(IF(D324&lt;&gt;"",I323+1,""),1)</f>
        <v/>
      </c>
      <c r="J324" s="18" t="str">
        <f>""</f>
        <v/>
      </c>
      <c r="K324" s="18" t="str">
        <f t="shared" ref="K324:K387" si="100">IFERROR(IF(E324,0,""),"")</f>
        <v/>
      </c>
      <c r="L324" s="18" t="str">
        <f t="shared" ref="L324:L387" si="101">IFERROR(IF(E324,0,""),"")</f>
        <v/>
      </c>
      <c r="M324" s="18" t="str">
        <f t="shared" ref="M324:M387" si="102">IFERROR(IF(E324,0,""),"")</f>
        <v/>
      </c>
      <c r="N324" s="18" t="str">
        <f t="shared" ref="N324:N387" si="103">IFERROR(IF(E324,0,""),"")</f>
        <v/>
      </c>
      <c r="O324" s="18" t="str">
        <f t="shared" ref="O324:O387" si="104">IFERROR(IF(E324,"01",""),"")</f>
        <v/>
      </c>
      <c r="P324" s="18" t="str">
        <f t="shared" ref="P324:P387" si="105">IFERROR(IF(K324&lt;&gt;"",P323+1,""),1)</f>
        <v/>
      </c>
      <c r="Q324" s="18" t="str">
        <f t="shared" ref="Q324:Q387" si="106">IFERROR(IF(E324,0,""),"")</f>
        <v/>
      </c>
      <c r="R324" s="122" t="str">
        <f t="shared" si="96"/>
        <v/>
      </c>
      <c r="S324" s="18" t="str">
        <f t="shared" ref="S324:S387" si="107">IFERROR(IF(D324&lt;&gt;"",S323+1,""),1)</f>
        <v/>
      </c>
      <c r="T324" s="26" t="str">
        <f t="shared" si="97"/>
        <v/>
      </c>
      <c r="U324" s="18" t="str">
        <f t="shared" ref="U324:U387" si="108">IFERROR(IF(E324,0,""),"")</f>
        <v/>
      </c>
      <c r="V324" s="18" t="str">
        <f t="shared" ref="V324:V387" si="109">IFERROR(IF(E324,A324,""),"")</f>
        <v/>
      </c>
      <c r="W324" s="18" t="str">
        <f>IFERROR(CONCATENATE("PAGO N° ",B324," DEL CONTRATO CPS ",V324," ENTRE ",TEXT(VLOOKUP(A324,matriz,IF(generador!B324=1,16,IF(generador!B324=2,19,IF(generador!B324=3,22,IF(generador!B324=4,25,IF(generador!B324=5,28,IF(generador!B324=6,31,IF(generador!B324=7,34,IF(generador!B324=8,37,IF(generador!B324=9,40,IF(generador!B324=10,43,IF(generador!B324=11,46,IF(generador!B324=12,49,IF(generador!B324=13,52,IF(generador!B324=14,55,IF(generador!B324=15,58))))))))))))))),FALSE),"dd/mm/yyyy")," Y ",TEXT(VLOOKUP(A324,matriz,IF(generador!B324=1,17,IF(generador!B324=2,20,IF(generador!B324=3,23,IF(generador!B324=4,26,IF(generador!B324=5,29,IF(generador!B324=6,32,IF(generador!B324=7,35,IF(generador!B324=8,38,IF(generador!B324=9,41,IF(generador!B324=10,44,IF(generador!B324=11,47,IF(generador!B324=12,50,IF(generador!B324=13,53,IF(generador!B324=14,56,IF(generador!B324=15,59))))))))))))))),FALSE),"dd/mm/yyyy")),"")</f>
        <v/>
      </c>
    </row>
    <row r="325" spans="1:23" x14ac:dyDescent="0.3">
      <c r="A325" s="15"/>
      <c r="B325" s="14"/>
      <c r="C325" s="6"/>
      <c r="D325" s="26" t="str">
        <f t="shared" si="93"/>
        <v/>
      </c>
      <c r="E325" s="19" t="str">
        <f>IFERROR(IF(A325&lt;&gt;"",VLOOKUP(A325,matriz,IF(generador!B325=1,15,IF(generador!B325=2,18,IF(generador!B325=3,21,IF(generador!B325=4,24,IF(generador!B325=5,27,IF(generador!B325=6,30,IF(generador!B325=7,33,IF(generador!B325=8,36,IF(generador!B325=9,39,IF(generador!B325=10,42,IF(generador!B325=11,45,IF(generador!B325=12,48,IF(generador!B325=13,51,IF(generador!B325=14,54,IF(generador!B325=15,57))))))))))))))),FALSE),""),"")</f>
        <v/>
      </c>
      <c r="F325" s="20" t="str">
        <f t="shared" si="94"/>
        <v/>
      </c>
      <c r="G325" s="29" t="str">
        <f t="shared" si="95"/>
        <v/>
      </c>
      <c r="H325" s="21" t="str">
        <f t="shared" ca="1" si="98"/>
        <v/>
      </c>
      <c r="I325" s="18" t="str">
        <f t="shared" si="99"/>
        <v/>
      </c>
      <c r="J325" s="18" t="str">
        <f>""</f>
        <v/>
      </c>
      <c r="K325" s="18" t="str">
        <f t="shared" si="100"/>
        <v/>
      </c>
      <c r="L325" s="18" t="str">
        <f t="shared" si="101"/>
        <v/>
      </c>
      <c r="M325" s="18" t="str">
        <f t="shared" si="102"/>
        <v/>
      </c>
      <c r="N325" s="18" t="str">
        <f t="shared" si="103"/>
        <v/>
      </c>
      <c r="O325" s="18" t="str">
        <f t="shared" si="104"/>
        <v/>
      </c>
      <c r="P325" s="18" t="str">
        <f t="shared" si="105"/>
        <v/>
      </c>
      <c r="Q325" s="18" t="str">
        <f t="shared" si="106"/>
        <v/>
      </c>
      <c r="R325" s="122" t="str">
        <f t="shared" si="96"/>
        <v/>
      </c>
      <c r="S325" s="18" t="str">
        <f t="shared" si="107"/>
        <v/>
      </c>
      <c r="T325" s="26" t="str">
        <f t="shared" si="97"/>
        <v/>
      </c>
      <c r="U325" s="18" t="str">
        <f t="shared" si="108"/>
        <v/>
      </c>
      <c r="V325" s="18" t="str">
        <f t="shared" si="109"/>
        <v/>
      </c>
      <c r="W325" s="18" t="str">
        <f>IFERROR(CONCATENATE("PAGO N° ",B325," DEL CONTRATO CPS ",V325," ENTRE ",TEXT(VLOOKUP(A325,matriz,IF(generador!B325=1,16,IF(generador!B325=2,19,IF(generador!B325=3,22,IF(generador!B325=4,25,IF(generador!B325=5,28,IF(generador!B325=6,31,IF(generador!B325=7,34,IF(generador!B325=8,37,IF(generador!B325=9,40,IF(generador!B325=10,43,IF(generador!B325=11,46,IF(generador!B325=12,49,IF(generador!B325=13,52,IF(generador!B325=14,55,IF(generador!B325=15,58))))))))))))))),FALSE),"dd/mm/yyyy")," Y ",TEXT(VLOOKUP(A325,matriz,IF(generador!B325=1,17,IF(generador!B325=2,20,IF(generador!B325=3,23,IF(generador!B325=4,26,IF(generador!B325=5,29,IF(generador!B325=6,32,IF(generador!B325=7,35,IF(generador!B325=8,38,IF(generador!B325=9,41,IF(generador!B325=10,44,IF(generador!B325=11,47,IF(generador!B325=12,50,IF(generador!B325=13,53,IF(generador!B325=14,56,IF(generador!B325=15,59))))))))))))))),FALSE),"dd/mm/yyyy")),"")</f>
        <v/>
      </c>
    </row>
    <row r="326" spans="1:23" x14ac:dyDescent="0.3">
      <c r="A326" s="15"/>
      <c r="B326" s="14"/>
      <c r="C326" s="6"/>
      <c r="D326" s="26" t="str">
        <f t="shared" si="93"/>
        <v/>
      </c>
      <c r="E326" s="19" t="str">
        <f>IFERROR(IF(A326&lt;&gt;"",VLOOKUP(A326,matriz,IF(generador!B326=1,15,IF(generador!B326=2,18,IF(generador!B326=3,21,IF(generador!B326=4,24,IF(generador!B326=5,27,IF(generador!B326=6,30,IF(generador!B326=7,33,IF(generador!B326=8,36,IF(generador!B326=9,39,IF(generador!B326=10,42,IF(generador!B326=11,45,IF(generador!B326=12,48,IF(generador!B326=13,51,IF(generador!B326=14,54,IF(generador!B326=15,57))))))))))))))),FALSE),""),"")</f>
        <v/>
      </c>
      <c r="F326" s="20" t="str">
        <f t="shared" si="94"/>
        <v/>
      </c>
      <c r="G326" s="29" t="str">
        <f t="shared" si="95"/>
        <v/>
      </c>
      <c r="H326" s="21" t="str">
        <f t="shared" ca="1" si="98"/>
        <v/>
      </c>
      <c r="I326" s="18" t="str">
        <f t="shared" si="99"/>
        <v/>
      </c>
      <c r="J326" s="18" t="str">
        <f>""</f>
        <v/>
      </c>
      <c r="K326" s="18" t="str">
        <f t="shared" si="100"/>
        <v/>
      </c>
      <c r="L326" s="18" t="str">
        <f t="shared" si="101"/>
        <v/>
      </c>
      <c r="M326" s="18" t="str">
        <f t="shared" si="102"/>
        <v/>
      </c>
      <c r="N326" s="18" t="str">
        <f t="shared" si="103"/>
        <v/>
      </c>
      <c r="O326" s="18" t="str">
        <f t="shared" si="104"/>
        <v/>
      </c>
      <c r="P326" s="18" t="str">
        <f t="shared" si="105"/>
        <v/>
      </c>
      <c r="Q326" s="18" t="str">
        <f t="shared" si="106"/>
        <v/>
      </c>
      <c r="R326" s="122" t="str">
        <f t="shared" si="96"/>
        <v/>
      </c>
      <c r="S326" s="18" t="str">
        <f t="shared" si="107"/>
        <v/>
      </c>
      <c r="T326" s="26" t="str">
        <f t="shared" si="97"/>
        <v/>
      </c>
      <c r="U326" s="18" t="str">
        <f t="shared" si="108"/>
        <v/>
      </c>
      <c r="V326" s="18" t="str">
        <f t="shared" si="109"/>
        <v/>
      </c>
      <c r="W326" s="18" t="str">
        <f>IFERROR(CONCATENATE("PAGO N° ",B326," DEL CONTRATO CPS ",V326," ENTRE ",TEXT(VLOOKUP(A326,matriz,IF(generador!B326=1,16,IF(generador!B326=2,19,IF(generador!B326=3,22,IF(generador!B326=4,25,IF(generador!B326=5,28,IF(generador!B326=6,31,IF(generador!B326=7,34,IF(generador!B326=8,37,IF(generador!B326=9,40,IF(generador!B326=10,43,IF(generador!B326=11,46,IF(generador!B326=12,49,IF(generador!B326=13,52,IF(generador!B326=14,55,IF(generador!B326=15,58))))))))))))))),FALSE),"dd/mm/yyyy")," Y ",TEXT(VLOOKUP(A326,matriz,IF(generador!B326=1,17,IF(generador!B326=2,20,IF(generador!B326=3,23,IF(generador!B326=4,26,IF(generador!B326=5,29,IF(generador!B326=6,32,IF(generador!B326=7,35,IF(generador!B326=8,38,IF(generador!B326=9,41,IF(generador!B326=10,44,IF(generador!B326=11,47,IF(generador!B326=12,50,IF(generador!B326=13,53,IF(generador!B326=14,56,IF(generador!B326=15,59))))))))))))))),FALSE),"dd/mm/yyyy")),"")</f>
        <v/>
      </c>
    </row>
    <row r="327" spans="1:23" x14ac:dyDescent="0.3">
      <c r="A327" s="15"/>
      <c r="B327" s="14"/>
      <c r="C327" s="6"/>
      <c r="D327" s="26" t="str">
        <f t="shared" si="93"/>
        <v/>
      </c>
      <c r="E327" s="19" t="str">
        <f>IFERROR(IF(A327&lt;&gt;"",VLOOKUP(A327,matriz,IF(generador!B327=1,15,IF(generador!B327=2,18,IF(generador!B327=3,21,IF(generador!B327=4,24,IF(generador!B327=5,27,IF(generador!B327=6,30,IF(generador!B327=7,33,IF(generador!B327=8,36,IF(generador!B327=9,39,IF(generador!B327=10,42,IF(generador!B327=11,45,IF(generador!B327=12,48,IF(generador!B327=13,51,IF(generador!B327=14,54,IF(generador!B327=15,57))))))))))))))),FALSE),""),"")</f>
        <v/>
      </c>
      <c r="F327" s="20" t="str">
        <f t="shared" si="94"/>
        <v/>
      </c>
      <c r="G327" s="29" t="str">
        <f t="shared" si="95"/>
        <v/>
      </c>
      <c r="H327" s="21" t="str">
        <f t="shared" ca="1" si="98"/>
        <v/>
      </c>
      <c r="I327" s="18" t="str">
        <f t="shared" si="99"/>
        <v/>
      </c>
      <c r="J327" s="18" t="str">
        <f>""</f>
        <v/>
      </c>
      <c r="K327" s="18" t="str">
        <f t="shared" si="100"/>
        <v/>
      </c>
      <c r="L327" s="18" t="str">
        <f t="shared" si="101"/>
        <v/>
      </c>
      <c r="M327" s="18" t="str">
        <f t="shared" si="102"/>
        <v/>
      </c>
      <c r="N327" s="18" t="str">
        <f t="shared" si="103"/>
        <v/>
      </c>
      <c r="O327" s="18" t="str">
        <f t="shared" si="104"/>
        <v/>
      </c>
      <c r="P327" s="18" t="str">
        <f t="shared" si="105"/>
        <v/>
      </c>
      <c r="Q327" s="18" t="str">
        <f t="shared" si="106"/>
        <v/>
      </c>
      <c r="R327" s="122" t="str">
        <f t="shared" si="96"/>
        <v/>
      </c>
      <c r="S327" s="18" t="str">
        <f t="shared" si="107"/>
        <v/>
      </c>
      <c r="T327" s="26" t="str">
        <f t="shared" si="97"/>
        <v/>
      </c>
      <c r="U327" s="18" t="str">
        <f t="shared" si="108"/>
        <v/>
      </c>
      <c r="V327" s="18" t="str">
        <f t="shared" si="109"/>
        <v/>
      </c>
      <c r="W327" s="18" t="str">
        <f>IFERROR(CONCATENATE("PAGO N° ",B327," DEL CONTRATO CPS ",V327," ENTRE ",TEXT(VLOOKUP(A327,matriz,IF(generador!B327=1,16,IF(generador!B327=2,19,IF(generador!B327=3,22,IF(generador!B327=4,25,IF(generador!B327=5,28,IF(generador!B327=6,31,IF(generador!B327=7,34,IF(generador!B327=8,37,IF(generador!B327=9,40,IF(generador!B327=10,43,IF(generador!B327=11,46,IF(generador!B327=12,49,IF(generador!B327=13,52,IF(generador!B327=14,55,IF(generador!B327=15,58))))))))))))))),FALSE),"dd/mm/yyyy")," Y ",TEXT(VLOOKUP(A327,matriz,IF(generador!B327=1,17,IF(generador!B327=2,20,IF(generador!B327=3,23,IF(generador!B327=4,26,IF(generador!B327=5,29,IF(generador!B327=6,32,IF(generador!B327=7,35,IF(generador!B327=8,38,IF(generador!B327=9,41,IF(generador!B327=10,44,IF(generador!B327=11,47,IF(generador!B327=12,50,IF(generador!B327=13,53,IF(generador!B327=14,56,IF(generador!B327=15,59))))))))))))))),FALSE),"dd/mm/yyyy")),"")</f>
        <v/>
      </c>
    </row>
    <row r="328" spans="1:23" x14ac:dyDescent="0.3">
      <c r="A328" s="15"/>
      <c r="B328" s="14"/>
      <c r="C328" s="6"/>
      <c r="D328" s="26" t="str">
        <f t="shared" si="93"/>
        <v/>
      </c>
      <c r="E328" s="19" t="str">
        <f>IFERROR(IF(A328&lt;&gt;"",VLOOKUP(A328,matriz,IF(generador!B328=1,15,IF(generador!B328=2,18,IF(generador!B328=3,21,IF(generador!B328=4,24,IF(generador!B328=5,27,IF(generador!B328=6,30,IF(generador!B328=7,33,IF(generador!B328=8,36,IF(generador!B328=9,39,IF(generador!B328=10,42,IF(generador!B328=11,45,IF(generador!B328=12,48,IF(generador!B328=13,51,IF(generador!B328=14,54,IF(generador!B328=15,57))))))))))))))),FALSE),""),"")</f>
        <v/>
      </c>
      <c r="F328" s="20" t="str">
        <f t="shared" si="94"/>
        <v/>
      </c>
      <c r="G328" s="29" t="str">
        <f t="shared" si="95"/>
        <v/>
      </c>
      <c r="H328" s="21" t="str">
        <f t="shared" ca="1" si="98"/>
        <v/>
      </c>
      <c r="I328" s="18" t="str">
        <f t="shared" si="99"/>
        <v/>
      </c>
      <c r="J328" s="18" t="str">
        <f>""</f>
        <v/>
      </c>
      <c r="K328" s="18" t="str">
        <f t="shared" si="100"/>
        <v/>
      </c>
      <c r="L328" s="18" t="str">
        <f t="shared" si="101"/>
        <v/>
      </c>
      <c r="M328" s="18" t="str">
        <f t="shared" si="102"/>
        <v/>
      </c>
      <c r="N328" s="18" t="str">
        <f t="shared" si="103"/>
        <v/>
      </c>
      <c r="O328" s="18" t="str">
        <f t="shared" si="104"/>
        <v/>
      </c>
      <c r="P328" s="18" t="str">
        <f t="shared" si="105"/>
        <v/>
      </c>
      <c r="Q328" s="18" t="str">
        <f t="shared" si="106"/>
        <v/>
      </c>
      <c r="R328" s="122" t="str">
        <f t="shared" si="96"/>
        <v/>
      </c>
      <c r="S328" s="18" t="str">
        <f t="shared" si="107"/>
        <v/>
      </c>
      <c r="T328" s="26" t="str">
        <f t="shared" si="97"/>
        <v/>
      </c>
      <c r="U328" s="18" t="str">
        <f t="shared" si="108"/>
        <v/>
      </c>
      <c r="V328" s="18" t="str">
        <f t="shared" si="109"/>
        <v/>
      </c>
      <c r="W328" s="18" t="str">
        <f>IFERROR(CONCATENATE("PAGO N° ",B328," DEL CONTRATO CPS ",V328," ENTRE ",TEXT(VLOOKUP(A328,matriz,IF(generador!B328=1,16,IF(generador!B328=2,19,IF(generador!B328=3,22,IF(generador!B328=4,25,IF(generador!B328=5,28,IF(generador!B328=6,31,IF(generador!B328=7,34,IF(generador!B328=8,37,IF(generador!B328=9,40,IF(generador!B328=10,43,IF(generador!B328=11,46,IF(generador!B328=12,49,IF(generador!B328=13,52,IF(generador!B328=14,55,IF(generador!B328=15,58))))))))))))))),FALSE),"dd/mm/yyyy")," Y ",TEXT(VLOOKUP(A328,matriz,IF(generador!B328=1,17,IF(generador!B328=2,20,IF(generador!B328=3,23,IF(generador!B328=4,26,IF(generador!B328=5,29,IF(generador!B328=6,32,IF(generador!B328=7,35,IF(generador!B328=8,38,IF(generador!B328=9,41,IF(generador!B328=10,44,IF(generador!B328=11,47,IF(generador!B328=12,50,IF(generador!B328=13,53,IF(generador!B328=14,56,IF(generador!B328=15,59))))))))))))))),FALSE),"dd/mm/yyyy")),"")</f>
        <v/>
      </c>
    </row>
    <row r="329" spans="1:23" x14ac:dyDescent="0.3">
      <c r="A329" s="15"/>
      <c r="B329" s="14"/>
      <c r="C329" s="6"/>
      <c r="D329" s="26" t="str">
        <f t="shared" si="93"/>
        <v/>
      </c>
      <c r="E329" s="19" t="str">
        <f>IFERROR(IF(A329&lt;&gt;"",VLOOKUP(A329,matriz,IF(generador!B329=1,15,IF(generador!B329=2,18,IF(generador!B329=3,21,IF(generador!B329=4,24,IF(generador!B329=5,27,IF(generador!B329=6,30,IF(generador!B329=7,33,IF(generador!B329=8,36,IF(generador!B329=9,39,IF(generador!B329=10,42,IF(generador!B329=11,45,IF(generador!B329=12,48,IF(generador!B329=13,51,IF(generador!B329=14,54,IF(generador!B329=15,57))))))))))))))),FALSE),""),"")</f>
        <v/>
      </c>
      <c r="F329" s="20" t="str">
        <f t="shared" si="94"/>
        <v/>
      </c>
      <c r="G329" s="29" t="str">
        <f t="shared" si="95"/>
        <v/>
      </c>
      <c r="H329" s="21" t="str">
        <f t="shared" ca="1" si="98"/>
        <v/>
      </c>
      <c r="I329" s="18" t="str">
        <f t="shared" si="99"/>
        <v/>
      </c>
      <c r="J329" s="18" t="str">
        <f>""</f>
        <v/>
      </c>
      <c r="K329" s="18" t="str">
        <f t="shared" si="100"/>
        <v/>
      </c>
      <c r="L329" s="18" t="str">
        <f t="shared" si="101"/>
        <v/>
      </c>
      <c r="M329" s="18" t="str">
        <f t="shared" si="102"/>
        <v/>
      </c>
      <c r="N329" s="18" t="str">
        <f t="shared" si="103"/>
        <v/>
      </c>
      <c r="O329" s="18" t="str">
        <f t="shared" si="104"/>
        <v/>
      </c>
      <c r="P329" s="18" t="str">
        <f t="shared" si="105"/>
        <v/>
      </c>
      <c r="Q329" s="18" t="str">
        <f t="shared" si="106"/>
        <v/>
      </c>
      <c r="R329" s="122" t="str">
        <f t="shared" si="96"/>
        <v/>
      </c>
      <c r="S329" s="18" t="str">
        <f t="shared" si="107"/>
        <v/>
      </c>
      <c r="T329" s="26" t="str">
        <f t="shared" si="97"/>
        <v/>
      </c>
      <c r="U329" s="18" t="str">
        <f t="shared" si="108"/>
        <v/>
      </c>
      <c r="V329" s="18" t="str">
        <f t="shared" si="109"/>
        <v/>
      </c>
      <c r="W329" s="18" t="str">
        <f>IFERROR(CONCATENATE("PAGO N° ",B329," DEL CONTRATO CPS ",V329," ENTRE ",TEXT(VLOOKUP(A329,matriz,IF(generador!B329=1,16,IF(generador!B329=2,19,IF(generador!B329=3,22,IF(generador!B329=4,25,IF(generador!B329=5,28,IF(generador!B329=6,31,IF(generador!B329=7,34,IF(generador!B329=8,37,IF(generador!B329=9,40,IF(generador!B329=10,43,IF(generador!B329=11,46,IF(generador!B329=12,49,IF(generador!B329=13,52,IF(generador!B329=14,55,IF(generador!B329=15,58))))))))))))))),FALSE),"dd/mm/yyyy")," Y ",TEXT(VLOOKUP(A329,matriz,IF(generador!B329=1,17,IF(generador!B329=2,20,IF(generador!B329=3,23,IF(generador!B329=4,26,IF(generador!B329=5,29,IF(generador!B329=6,32,IF(generador!B329=7,35,IF(generador!B329=8,38,IF(generador!B329=9,41,IF(generador!B329=10,44,IF(generador!B329=11,47,IF(generador!B329=12,50,IF(generador!B329=13,53,IF(generador!B329=14,56,IF(generador!B329=15,59))))))))))))))),FALSE),"dd/mm/yyyy")),"")</f>
        <v/>
      </c>
    </row>
    <row r="330" spans="1:23" x14ac:dyDescent="0.3">
      <c r="A330" s="15"/>
      <c r="B330" s="14"/>
      <c r="C330" s="6"/>
      <c r="D330" s="26" t="str">
        <f t="shared" si="93"/>
        <v/>
      </c>
      <c r="E330" s="19" t="str">
        <f>IFERROR(IF(A330&lt;&gt;"",VLOOKUP(A330,matriz,IF(generador!B330=1,15,IF(generador!B330=2,18,IF(generador!B330=3,21,IF(generador!B330=4,24,IF(generador!B330=5,27,IF(generador!B330=6,30,IF(generador!B330=7,33,IF(generador!B330=8,36,IF(generador!B330=9,39,IF(generador!B330=10,42,IF(generador!B330=11,45,IF(generador!B330=12,48,IF(generador!B330=13,51,IF(generador!B330=14,54,IF(generador!B330=15,57))))))))))))))),FALSE),""),"")</f>
        <v/>
      </c>
      <c r="F330" s="20" t="str">
        <f t="shared" si="94"/>
        <v/>
      </c>
      <c r="G330" s="29" t="str">
        <f t="shared" si="95"/>
        <v/>
      </c>
      <c r="H330" s="21" t="str">
        <f t="shared" ca="1" si="98"/>
        <v/>
      </c>
      <c r="I330" s="18" t="str">
        <f t="shared" si="99"/>
        <v/>
      </c>
      <c r="J330" s="18" t="str">
        <f>""</f>
        <v/>
      </c>
      <c r="K330" s="18" t="str">
        <f t="shared" si="100"/>
        <v/>
      </c>
      <c r="L330" s="18" t="str">
        <f t="shared" si="101"/>
        <v/>
      </c>
      <c r="M330" s="18" t="str">
        <f t="shared" si="102"/>
        <v/>
      </c>
      <c r="N330" s="18" t="str">
        <f t="shared" si="103"/>
        <v/>
      </c>
      <c r="O330" s="18" t="str">
        <f t="shared" si="104"/>
        <v/>
      </c>
      <c r="P330" s="18" t="str">
        <f t="shared" si="105"/>
        <v/>
      </c>
      <c r="Q330" s="18" t="str">
        <f t="shared" si="106"/>
        <v/>
      </c>
      <c r="R330" s="122" t="str">
        <f t="shared" si="96"/>
        <v/>
      </c>
      <c r="S330" s="18" t="str">
        <f t="shared" si="107"/>
        <v/>
      </c>
      <c r="T330" s="26" t="str">
        <f t="shared" si="97"/>
        <v/>
      </c>
      <c r="U330" s="18" t="str">
        <f t="shared" si="108"/>
        <v/>
      </c>
      <c r="V330" s="18" t="str">
        <f t="shared" si="109"/>
        <v/>
      </c>
      <c r="W330" s="18" t="str">
        <f>IFERROR(CONCATENATE("PAGO N° ",B330," DEL CONTRATO CPS ",V330," ENTRE ",TEXT(VLOOKUP(A330,matriz,IF(generador!B330=1,16,IF(generador!B330=2,19,IF(generador!B330=3,22,IF(generador!B330=4,25,IF(generador!B330=5,28,IF(generador!B330=6,31,IF(generador!B330=7,34,IF(generador!B330=8,37,IF(generador!B330=9,40,IF(generador!B330=10,43,IF(generador!B330=11,46,IF(generador!B330=12,49,IF(generador!B330=13,52,IF(generador!B330=14,55,IF(generador!B330=15,58))))))))))))))),FALSE),"dd/mm/yyyy")," Y ",TEXT(VLOOKUP(A330,matriz,IF(generador!B330=1,17,IF(generador!B330=2,20,IF(generador!B330=3,23,IF(generador!B330=4,26,IF(generador!B330=5,29,IF(generador!B330=6,32,IF(generador!B330=7,35,IF(generador!B330=8,38,IF(generador!B330=9,41,IF(generador!B330=10,44,IF(generador!B330=11,47,IF(generador!B330=12,50,IF(generador!B330=13,53,IF(generador!B330=14,56,IF(generador!B330=15,59))))))))))))))),FALSE),"dd/mm/yyyy")),"")</f>
        <v/>
      </c>
    </row>
    <row r="331" spans="1:23" x14ac:dyDescent="0.3">
      <c r="A331" s="15"/>
      <c r="B331" s="14"/>
      <c r="C331" s="6"/>
      <c r="D331" s="26" t="str">
        <f t="shared" si="93"/>
        <v/>
      </c>
      <c r="E331" s="19" t="str">
        <f>IFERROR(IF(A331&lt;&gt;"",VLOOKUP(A331,matriz,IF(generador!B331=1,15,IF(generador!B331=2,18,IF(generador!B331=3,21,IF(generador!B331=4,24,IF(generador!B331=5,27,IF(generador!B331=6,30,IF(generador!B331=7,33,IF(generador!B331=8,36,IF(generador!B331=9,39,IF(generador!B331=10,42,IF(generador!B331=11,45,IF(generador!B331=12,48,IF(generador!B331=13,51,IF(generador!B331=14,54,IF(generador!B331=15,57))))))))))))))),FALSE),""),"")</f>
        <v/>
      </c>
      <c r="F331" s="20" t="str">
        <f t="shared" si="94"/>
        <v/>
      </c>
      <c r="G331" s="29" t="str">
        <f t="shared" si="95"/>
        <v/>
      </c>
      <c r="H331" s="21" t="str">
        <f t="shared" ca="1" si="98"/>
        <v/>
      </c>
      <c r="I331" s="18" t="str">
        <f t="shared" si="99"/>
        <v/>
      </c>
      <c r="J331" s="18" t="str">
        <f>""</f>
        <v/>
      </c>
      <c r="K331" s="18" t="str">
        <f t="shared" si="100"/>
        <v/>
      </c>
      <c r="L331" s="18" t="str">
        <f t="shared" si="101"/>
        <v/>
      </c>
      <c r="M331" s="18" t="str">
        <f t="shared" si="102"/>
        <v/>
      </c>
      <c r="N331" s="18" t="str">
        <f t="shared" si="103"/>
        <v/>
      </c>
      <c r="O331" s="18" t="str">
        <f t="shared" si="104"/>
        <v/>
      </c>
      <c r="P331" s="18" t="str">
        <f t="shared" si="105"/>
        <v/>
      </c>
      <c r="Q331" s="18" t="str">
        <f t="shared" si="106"/>
        <v/>
      </c>
      <c r="R331" s="122" t="str">
        <f t="shared" si="96"/>
        <v/>
      </c>
      <c r="S331" s="18" t="str">
        <f t="shared" si="107"/>
        <v/>
      </c>
      <c r="T331" s="26" t="str">
        <f t="shared" si="97"/>
        <v/>
      </c>
      <c r="U331" s="18" t="str">
        <f t="shared" si="108"/>
        <v/>
      </c>
      <c r="V331" s="18" t="str">
        <f t="shared" si="109"/>
        <v/>
      </c>
      <c r="W331" s="18" t="str">
        <f>IFERROR(CONCATENATE("PAGO N° ",B331," DEL CONTRATO CPS ",V331," ENTRE ",TEXT(VLOOKUP(A331,matriz,IF(generador!B331=1,16,IF(generador!B331=2,19,IF(generador!B331=3,22,IF(generador!B331=4,25,IF(generador!B331=5,28,IF(generador!B331=6,31,IF(generador!B331=7,34,IF(generador!B331=8,37,IF(generador!B331=9,40,IF(generador!B331=10,43,IF(generador!B331=11,46,IF(generador!B331=12,49,IF(generador!B331=13,52,IF(generador!B331=14,55,IF(generador!B331=15,58))))))))))))))),FALSE),"dd/mm/yyyy")," Y ",TEXT(VLOOKUP(A331,matriz,IF(generador!B331=1,17,IF(generador!B331=2,20,IF(generador!B331=3,23,IF(generador!B331=4,26,IF(generador!B331=5,29,IF(generador!B331=6,32,IF(generador!B331=7,35,IF(generador!B331=8,38,IF(generador!B331=9,41,IF(generador!B331=10,44,IF(generador!B331=11,47,IF(generador!B331=12,50,IF(generador!B331=13,53,IF(generador!B331=14,56,IF(generador!B331=15,59))))))))))))))),FALSE),"dd/mm/yyyy")),"")</f>
        <v/>
      </c>
    </row>
    <row r="332" spans="1:23" x14ac:dyDescent="0.3">
      <c r="A332" s="15"/>
      <c r="B332" s="14"/>
      <c r="C332" s="6"/>
      <c r="D332" s="26" t="str">
        <f t="shared" si="93"/>
        <v/>
      </c>
      <c r="E332" s="19" t="str">
        <f>IFERROR(IF(A332&lt;&gt;"",VLOOKUP(A332,matriz,IF(generador!B332=1,15,IF(generador!B332=2,18,IF(generador!B332=3,21,IF(generador!B332=4,24,IF(generador!B332=5,27,IF(generador!B332=6,30,IF(generador!B332=7,33,IF(generador!B332=8,36,IF(generador!B332=9,39,IF(generador!B332=10,42,IF(generador!B332=11,45,IF(generador!B332=12,48,IF(generador!B332=13,51,IF(generador!B332=14,54,IF(generador!B332=15,57))))))))))))))),FALSE),""),"")</f>
        <v/>
      </c>
      <c r="F332" s="20" t="str">
        <f t="shared" si="94"/>
        <v/>
      </c>
      <c r="G332" s="29" t="str">
        <f t="shared" si="95"/>
        <v/>
      </c>
      <c r="H332" s="21" t="str">
        <f t="shared" ca="1" si="98"/>
        <v/>
      </c>
      <c r="I332" s="18" t="str">
        <f t="shared" si="99"/>
        <v/>
      </c>
      <c r="J332" s="18" t="str">
        <f>""</f>
        <v/>
      </c>
      <c r="K332" s="18" t="str">
        <f t="shared" si="100"/>
        <v/>
      </c>
      <c r="L332" s="18" t="str">
        <f t="shared" si="101"/>
        <v/>
      </c>
      <c r="M332" s="18" t="str">
        <f t="shared" si="102"/>
        <v/>
      </c>
      <c r="N332" s="18" t="str">
        <f t="shared" si="103"/>
        <v/>
      </c>
      <c r="O332" s="18" t="str">
        <f t="shared" si="104"/>
        <v/>
      </c>
      <c r="P332" s="18" t="str">
        <f t="shared" si="105"/>
        <v/>
      </c>
      <c r="Q332" s="18" t="str">
        <f t="shared" si="106"/>
        <v/>
      </c>
      <c r="R332" s="122" t="str">
        <f t="shared" si="96"/>
        <v/>
      </c>
      <c r="S332" s="18" t="str">
        <f t="shared" si="107"/>
        <v/>
      </c>
      <c r="T332" s="26" t="str">
        <f t="shared" si="97"/>
        <v/>
      </c>
      <c r="U332" s="18" t="str">
        <f t="shared" si="108"/>
        <v/>
      </c>
      <c r="V332" s="18" t="str">
        <f t="shared" si="109"/>
        <v/>
      </c>
      <c r="W332" s="18" t="str">
        <f>IFERROR(CONCATENATE("PAGO N° ",B332," DEL CONTRATO CPS ",V332," ENTRE ",TEXT(VLOOKUP(A332,matriz,IF(generador!B332=1,16,IF(generador!B332=2,19,IF(generador!B332=3,22,IF(generador!B332=4,25,IF(generador!B332=5,28,IF(generador!B332=6,31,IF(generador!B332=7,34,IF(generador!B332=8,37,IF(generador!B332=9,40,IF(generador!B332=10,43,IF(generador!B332=11,46,IF(generador!B332=12,49,IF(generador!B332=13,52,IF(generador!B332=14,55,IF(generador!B332=15,58))))))))))))))),FALSE),"dd/mm/yyyy")," Y ",TEXT(VLOOKUP(A332,matriz,IF(generador!B332=1,17,IF(generador!B332=2,20,IF(generador!B332=3,23,IF(generador!B332=4,26,IF(generador!B332=5,29,IF(generador!B332=6,32,IF(generador!B332=7,35,IF(generador!B332=8,38,IF(generador!B332=9,41,IF(generador!B332=10,44,IF(generador!B332=11,47,IF(generador!B332=12,50,IF(generador!B332=13,53,IF(generador!B332=14,56,IF(generador!B332=15,59))))))))))))))),FALSE),"dd/mm/yyyy")),"")</f>
        <v/>
      </c>
    </row>
    <row r="333" spans="1:23" x14ac:dyDescent="0.3">
      <c r="A333" s="15"/>
      <c r="B333" s="14"/>
      <c r="C333" s="6"/>
      <c r="D333" s="26" t="str">
        <f t="shared" si="93"/>
        <v/>
      </c>
      <c r="E333" s="19" t="str">
        <f>IFERROR(IF(A333&lt;&gt;"",VLOOKUP(A333,matriz,IF(generador!B333=1,15,IF(generador!B333=2,18,IF(generador!B333=3,21,IF(generador!B333=4,24,IF(generador!B333=5,27,IF(generador!B333=6,30,IF(generador!B333=7,33,IF(generador!B333=8,36,IF(generador!B333=9,39,IF(generador!B333=10,42,IF(generador!B333=11,45,IF(generador!B333=12,48,IF(generador!B333=13,51,IF(generador!B333=14,54,IF(generador!B333=15,57))))))))))))))),FALSE),""),"")</f>
        <v/>
      </c>
      <c r="F333" s="20" t="str">
        <f t="shared" si="94"/>
        <v/>
      </c>
      <c r="G333" s="29" t="str">
        <f t="shared" si="95"/>
        <v/>
      </c>
      <c r="H333" s="21" t="str">
        <f t="shared" ca="1" si="98"/>
        <v/>
      </c>
      <c r="I333" s="18" t="str">
        <f t="shared" si="99"/>
        <v/>
      </c>
      <c r="J333" s="18" t="str">
        <f>""</f>
        <v/>
      </c>
      <c r="K333" s="18" t="str">
        <f t="shared" si="100"/>
        <v/>
      </c>
      <c r="L333" s="18" t="str">
        <f t="shared" si="101"/>
        <v/>
      </c>
      <c r="M333" s="18" t="str">
        <f t="shared" si="102"/>
        <v/>
      </c>
      <c r="N333" s="18" t="str">
        <f t="shared" si="103"/>
        <v/>
      </c>
      <c r="O333" s="18" t="str">
        <f t="shared" si="104"/>
        <v/>
      </c>
      <c r="P333" s="18" t="str">
        <f t="shared" si="105"/>
        <v/>
      </c>
      <c r="Q333" s="18" t="str">
        <f t="shared" si="106"/>
        <v/>
      </c>
      <c r="R333" s="122" t="str">
        <f t="shared" si="96"/>
        <v/>
      </c>
      <c r="S333" s="18" t="str">
        <f t="shared" si="107"/>
        <v/>
      </c>
      <c r="T333" s="26" t="str">
        <f t="shared" si="97"/>
        <v/>
      </c>
      <c r="U333" s="18" t="str">
        <f t="shared" si="108"/>
        <v/>
      </c>
      <c r="V333" s="18" t="str">
        <f t="shared" si="109"/>
        <v/>
      </c>
      <c r="W333" s="18" t="str">
        <f>IFERROR(CONCATENATE("PAGO N° ",B333," DEL CONTRATO CPS ",V333," ENTRE ",TEXT(VLOOKUP(A333,matriz,IF(generador!B333=1,16,IF(generador!B333=2,19,IF(generador!B333=3,22,IF(generador!B333=4,25,IF(generador!B333=5,28,IF(generador!B333=6,31,IF(generador!B333=7,34,IF(generador!B333=8,37,IF(generador!B333=9,40,IF(generador!B333=10,43,IF(generador!B333=11,46,IF(generador!B333=12,49,IF(generador!B333=13,52,IF(generador!B333=14,55,IF(generador!B333=15,58))))))))))))))),FALSE),"dd/mm/yyyy")," Y ",TEXT(VLOOKUP(A333,matriz,IF(generador!B333=1,17,IF(generador!B333=2,20,IF(generador!B333=3,23,IF(generador!B333=4,26,IF(generador!B333=5,29,IF(generador!B333=6,32,IF(generador!B333=7,35,IF(generador!B333=8,38,IF(generador!B333=9,41,IF(generador!B333=10,44,IF(generador!B333=11,47,IF(generador!B333=12,50,IF(generador!B333=13,53,IF(generador!B333=14,56,IF(generador!B333=15,59))))))))))))))),FALSE),"dd/mm/yyyy")),"")</f>
        <v/>
      </c>
    </row>
    <row r="334" spans="1:23" x14ac:dyDescent="0.3">
      <c r="A334" s="15"/>
      <c r="B334" s="14"/>
      <c r="C334" s="6"/>
      <c r="D334" s="26" t="str">
        <f t="shared" si="93"/>
        <v/>
      </c>
      <c r="E334" s="19" t="str">
        <f>IFERROR(IF(A334&lt;&gt;"",VLOOKUP(A334,matriz,IF(generador!B334=1,15,IF(generador!B334=2,18,IF(generador!B334=3,21,IF(generador!B334=4,24,IF(generador!B334=5,27,IF(generador!B334=6,30,IF(generador!B334=7,33,IF(generador!B334=8,36,IF(generador!B334=9,39,IF(generador!B334=10,42,IF(generador!B334=11,45,IF(generador!B334=12,48,IF(generador!B334=13,51,IF(generador!B334=14,54,IF(generador!B334=15,57))))))))))))))),FALSE),""),"")</f>
        <v/>
      </c>
      <c r="F334" s="20" t="str">
        <f t="shared" si="94"/>
        <v/>
      </c>
      <c r="G334" s="29" t="str">
        <f t="shared" si="95"/>
        <v/>
      </c>
      <c r="H334" s="21" t="str">
        <f t="shared" ca="1" si="98"/>
        <v/>
      </c>
      <c r="I334" s="18" t="str">
        <f t="shared" si="99"/>
        <v/>
      </c>
      <c r="J334" s="18" t="str">
        <f>""</f>
        <v/>
      </c>
      <c r="K334" s="18" t="str">
        <f t="shared" si="100"/>
        <v/>
      </c>
      <c r="L334" s="18" t="str">
        <f t="shared" si="101"/>
        <v/>
      </c>
      <c r="M334" s="18" t="str">
        <f t="shared" si="102"/>
        <v/>
      </c>
      <c r="N334" s="18" t="str">
        <f t="shared" si="103"/>
        <v/>
      </c>
      <c r="O334" s="18" t="str">
        <f t="shared" si="104"/>
        <v/>
      </c>
      <c r="P334" s="18" t="str">
        <f t="shared" si="105"/>
        <v/>
      </c>
      <c r="Q334" s="18" t="str">
        <f t="shared" si="106"/>
        <v/>
      </c>
      <c r="R334" s="122" t="str">
        <f t="shared" si="96"/>
        <v/>
      </c>
      <c r="S334" s="18" t="str">
        <f t="shared" si="107"/>
        <v/>
      </c>
      <c r="T334" s="26" t="str">
        <f t="shared" si="97"/>
        <v/>
      </c>
      <c r="U334" s="18" t="str">
        <f t="shared" si="108"/>
        <v/>
      </c>
      <c r="V334" s="18" t="str">
        <f t="shared" si="109"/>
        <v/>
      </c>
      <c r="W334" s="18" t="str">
        <f>IFERROR(CONCATENATE("PAGO N° ",B334," DEL CONTRATO CPS ",V334," ENTRE ",TEXT(VLOOKUP(A334,matriz,IF(generador!B334=1,16,IF(generador!B334=2,19,IF(generador!B334=3,22,IF(generador!B334=4,25,IF(generador!B334=5,28,IF(generador!B334=6,31,IF(generador!B334=7,34,IF(generador!B334=8,37,IF(generador!B334=9,40,IF(generador!B334=10,43,IF(generador!B334=11,46,IF(generador!B334=12,49,IF(generador!B334=13,52,IF(generador!B334=14,55,IF(generador!B334=15,58))))))))))))))),FALSE),"dd/mm/yyyy")," Y ",TEXT(VLOOKUP(A334,matriz,IF(generador!B334=1,17,IF(generador!B334=2,20,IF(generador!B334=3,23,IF(generador!B334=4,26,IF(generador!B334=5,29,IF(generador!B334=6,32,IF(generador!B334=7,35,IF(generador!B334=8,38,IF(generador!B334=9,41,IF(generador!B334=10,44,IF(generador!B334=11,47,IF(generador!B334=12,50,IF(generador!B334=13,53,IF(generador!B334=14,56,IF(generador!B334=15,59))))))))))))))),FALSE),"dd/mm/yyyy")),"")</f>
        <v/>
      </c>
    </row>
    <row r="335" spans="1:23" x14ac:dyDescent="0.3">
      <c r="A335" s="15"/>
      <c r="B335" s="14"/>
      <c r="C335" s="6"/>
      <c r="D335" s="26" t="str">
        <f t="shared" si="93"/>
        <v/>
      </c>
      <c r="E335" s="19" t="str">
        <f>IFERROR(IF(A335&lt;&gt;"",VLOOKUP(A335,matriz,IF(generador!B335=1,15,IF(generador!B335=2,18,IF(generador!B335=3,21,IF(generador!B335=4,24,IF(generador!B335=5,27,IF(generador!B335=6,30,IF(generador!B335=7,33,IF(generador!B335=8,36,IF(generador!B335=9,39,IF(generador!B335=10,42,IF(generador!B335=11,45,IF(generador!B335=12,48,IF(generador!B335=13,51,IF(generador!B335=14,54,IF(generador!B335=15,57))))))))))))))),FALSE),""),"")</f>
        <v/>
      </c>
      <c r="F335" s="20" t="str">
        <f t="shared" si="94"/>
        <v/>
      </c>
      <c r="G335" s="29" t="str">
        <f t="shared" si="95"/>
        <v/>
      </c>
      <c r="H335" s="21" t="str">
        <f t="shared" ca="1" si="98"/>
        <v/>
      </c>
      <c r="I335" s="18" t="str">
        <f t="shared" si="99"/>
        <v/>
      </c>
      <c r="J335" s="18" t="str">
        <f>""</f>
        <v/>
      </c>
      <c r="K335" s="18" t="str">
        <f t="shared" si="100"/>
        <v/>
      </c>
      <c r="L335" s="18" t="str">
        <f t="shared" si="101"/>
        <v/>
      </c>
      <c r="M335" s="18" t="str">
        <f t="shared" si="102"/>
        <v/>
      </c>
      <c r="N335" s="18" t="str">
        <f t="shared" si="103"/>
        <v/>
      </c>
      <c r="O335" s="18" t="str">
        <f t="shared" si="104"/>
        <v/>
      </c>
      <c r="P335" s="18" t="str">
        <f t="shared" si="105"/>
        <v/>
      </c>
      <c r="Q335" s="18" t="str">
        <f t="shared" si="106"/>
        <v/>
      </c>
      <c r="R335" s="122" t="str">
        <f t="shared" si="96"/>
        <v/>
      </c>
      <c r="S335" s="18" t="str">
        <f t="shared" si="107"/>
        <v/>
      </c>
      <c r="T335" s="26" t="str">
        <f t="shared" si="97"/>
        <v/>
      </c>
      <c r="U335" s="18" t="str">
        <f t="shared" si="108"/>
        <v/>
      </c>
      <c r="V335" s="18" t="str">
        <f t="shared" si="109"/>
        <v/>
      </c>
      <c r="W335" s="18" t="str">
        <f>IFERROR(CONCATENATE("PAGO N° ",B335," DEL CONTRATO CPS ",V335," ENTRE ",TEXT(VLOOKUP(A335,matriz,IF(generador!B335=1,16,IF(generador!B335=2,19,IF(generador!B335=3,22,IF(generador!B335=4,25,IF(generador!B335=5,28,IF(generador!B335=6,31,IF(generador!B335=7,34,IF(generador!B335=8,37,IF(generador!B335=9,40,IF(generador!B335=10,43,IF(generador!B335=11,46,IF(generador!B335=12,49,IF(generador!B335=13,52,IF(generador!B335=14,55,IF(generador!B335=15,58))))))))))))))),FALSE),"dd/mm/yyyy")," Y ",TEXT(VLOOKUP(A335,matriz,IF(generador!B335=1,17,IF(generador!B335=2,20,IF(generador!B335=3,23,IF(generador!B335=4,26,IF(generador!B335=5,29,IF(generador!B335=6,32,IF(generador!B335=7,35,IF(generador!B335=8,38,IF(generador!B335=9,41,IF(generador!B335=10,44,IF(generador!B335=11,47,IF(generador!B335=12,50,IF(generador!B335=13,53,IF(generador!B335=14,56,IF(generador!B335=15,59))))))))))))))),FALSE),"dd/mm/yyyy")),"")</f>
        <v/>
      </c>
    </row>
    <row r="336" spans="1:23" x14ac:dyDescent="0.3">
      <c r="A336" s="15"/>
      <c r="B336" s="14"/>
      <c r="C336" s="6"/>
      <c r="D336" s="26" t="str">
        <f t="shared" si="93"/>
        <v/>
      </c>
      <c r="E336" s="19" t="str">
        <f>IFERROR(IF(A336&lt;&gt;"",VLOOKUP(A336,matriz,IF(generador!B336=1,15,IF(generador!B336=2,18,IF(generador!B336=3,21,IF(generador!B336=4,24,IF(generador!B336=5,27,IF(generador!B336=6,30,IF(generador!B336=7,33,IF(generador!B336=8,36,IF(generador!B336=9,39,IF(generador!B336=10,42,IF(generador!B336=11,45,IF(generador!B336=12,48,IF(generador!B336=13,51,IF(generador!B336=14,54,IF(generador!B336=15,57))))))))))))))),FALSE),""),"")</f>
        <v/>
      </c>
      <c r="F336" s="20" t="str">
        <f t="shared" si="94"/>
        <v/>
      </c>
      <c r="G336" s="29" t="str">
        <f t="shared" si="95"/>
        <v/>
      </c>
      <c r="H336" s="21" t="str">
        <f t="shared" ca="1" si="98"/>
        <v/>
      </c>
      <c r="I336" s="18" t="str">
        <f t="shared" si="99"/>
        <v/>
      </c>
      <c r="J336" s="18" t="str">
        <f>""</f>
        <v/>
      </c>
      <c r="K336" s="18" t="str">
        <f t="shared" si="100"/>
        <v/>
      </c>
      <c r="L336" s="18" t="str">
        <f t="shared" si="101"/>
        <v/>
      </c>
      <c r="M336" s="18" t="str">
        <f t="shared" si="102"/>
        <v/>
      </c>
      <c r="N336" s="18" t="str">
        <f t="shared" si="103"/>
        <v/>
      </c>
      <c r="O336" s="18" t="str">
        <f t="shared" si="104"/>
        <v/>
      </c>
      <c r="P336" s="18" t="str">
        <f t="shared" si="105"/>
        <v/>
      </c>
      <c r="Q336" s="18" t="str">
        <f t="shared" si="106"/>
        <v/>
      </c>
      <c r="R336" s="122" t="str">
        <f t="shared" si="96"/>
        <v/>
      </c>
      <c r="S336" s="18" t="str">
        <f t="shared" si="107"/>
        <v/>
      </c>
      <c r="T336" s="26" t="str">
        <f t="shared" si="97"/>
        <v/>
      </c>
      <c r="U336" s="18" t="str">
        <f t="shared" si="108"/>
        <v/>
      </c>
      <c r="V336" s="18" t="str">
        <f t="shared" si="109"/>
        <v/>
      </c>
      <c r="W336" s="18" t="str">
        <f>IFERROR(CONCATENATE("PAGO N° ",B336," DEL CONTRATO CPS ",V336," ENTRE ",TEXT(VLOOKUP(A336,matriz,IF(generador!B336=1,16,IF(generador!B336=2,19,IF(generador!B336=3,22,IF(generador!B336=4,25,IF(generador!B336=5,28,IF(generador!B336=6,31,IF(generador!B336=7,34,IF(generador!B336=8,37,IF(generador!B336=9,40,IF(generador!B336=10,43,IF(generador!B336=11,46,IF(generador!B336=12,49,IF(generador!B336=13,52,IF(generador!B336=14,55,IF(generador!B336=15,58))))))))))))))),FALSE),"dd/mm/yyyy")," Y ",TEXT(VLOOKUP(A336,matriz,IF(generador!B336=1,17,IF(generador!B336=2,20,IF(generador!B336=3,23,IF(generador!B336=4,26,IF(generador!B336=5,29,IF(generador!B336=6,32,IF(generador!B336=7,35,IF(generador!B336=8,38,IF(generador!B336=9,41,IF(generador!B336=10,44,IF(generador!B336=11,47,IF(generador!B336=12,50,IF(generador!B336=13,53,IF(generador!B336=14,56,IF(generador!B336=15,59))))))))))))))),FALSE),"dd/mm/yyyy")),"")</f>
        <v/>
      </c>
    </row>
    <row r="337" spans="1:23" x14ac:dyDescent="0.3">
      <c r="A337" s="15"/>
      <c r="B337" s="14"/>
      <c r="C337" s="6"/>
      <c r="D337" s="26" t="str">
        <f t="shared" si="93"/>
        <v/>
      </c>
      <c r="E337" s="19" t="str">
        <f>IFERROR(IF(A337&lt;&gt;"",VLOOKUP(A337,matriz,IF(generador!B337=1,15,IF(generador!B337=2,18,IF(generador!B337=3,21,IF(generador!B337=4,24,IF(generador!B337=5,27,IF(generador!B337=6,30,IF(generador!B337=7,33,IF(generador!B337=8,36,IF(generador!B337=9,39,IF(generador!B337=10,42,IF(generador!B337=11,45,IF(generador!B337=12,48,IF(generador!B337=13,51,IF(generador!B337=14,54,IF(generador!B337=15,57))))))))))))))),FALSE),""),"")</f>
        <v/>
      </c>
      <c r="F337" s="20" t="str">
        <f t="shared" si="94"/>
        <v/>
      </c>
      <c r="G337" s="29" t="str">
        <f t="shared" si="95"/>
        <v/>
      </c>
      <c r="H337" s="21" t="str">
        <f t="shared" ca="1" si="98"/>
        <v/>
      </c>
      <c r="I337" s="18" t="str">
        <f t="shared" si="99"/>
        <v/>
      </c>
      <c r="J337" s="18" t="str">
        <f>""</f>
        <v/>
      </c>
      <c r="K337" s="18" t="str">
        <f t="shared" si="100"/>
        <v/>
      </c>
      <c r="L337" s="18" t="str">
        <f t="shared" si="101"/>
        <v/>
      </c>
      <c r="M337" s="18" t="str">
        <f t="shared" si="102"/>
        <v/>
      </c>
      <c r="N337" s="18" t="str">
        <f t="shared" si="103"/>
        <v/>
      </c>
      <c r="O337" s="18" t="str">
        <f t="shared" si="104"/>
        <v/>
      </c>
      <c r="P337" s="18" t="str">
        <f t="shared" si="105"/>
        <v/>
      </c>
      <c r="Q337" s="18" t="str">
        <f t="shared" si="106"/>
        <v/>
      </c>
      <c r="R337" s="122" t="str">
        <f t="shared" si="96"/>
        <v/>
      </c>
      <c r="S337" s="18" t="str">
        <f t="shared" si="107"/>
        <v/>
      </c>
      <c r="T337" s="26" t="str">
        <f t="shared" si="97"/>
        <v/>
      </c>
      <c r="U337" s="18" t="str">
        <f t="shared" si="108"/>
        <v/>
      </c>
      <c r="V337" s="18" t="str">
        <f t="shared" si="109"/>
        <v/>
      </c>
      <c r="W337" s="18" t="str">
        <f>IFERROR(CONCATENATE("PAGO N° ",B337," DEL CONTRATO CPS ",V337," ENTRE ",TEXT(VLOOKUP(A337,matriz,IF(generador!B337=1,16,IF(generador!B337=2,19,IF(generador!B337=3,22,IF(generador!B337=4,25,IF(generador!B337=5,28,IF(generador!B337=6,31,IF(generador!B337=7,34,IF(generador!B337=8,37,IF(generador!B337=9,40,IF(generador!B337=10,43,IF(generador!B337=11,46,IF(generador!B337=12,49,IF(generador!B337=13,52,IF(generador!B337=14,55,IF(generador!B337=15,58))))))))))))))),FALSE),"dd/mm/yyyy")," Y ",TEXT(VLOOKUP(A337,matriz,IF(generador!B337=1,17,IF(generador!B337=2,20,IF(generador!B337=3,23,IF(generador!B337=4,26,IF(generador!B337=5,29,IF(generador!B337=6,32,IF(generador!B337=7,35,IF(generador!B337=8,38,IF(generador!B337=9,41,IF(generador!B337=10,44,IF(generador!B337=11,47,IF(generador!B337=12,50,IF(generador!B337=13,53,IF(generador!B337=14,56,IF(generador!B337=15,59))))))))))))))),FALSE),"dd/mm/yyyy")),"")</f>
        <v/>
      </c>
    </row>
    <row r="338" spans="1:23" x14ac:dyDescent="0.3">
      <c r="A338" s="15"/>
      <c r="B338" s="14"/>
      <c r="C338" s="6"/>
      <c r="D338" s="26" t="str">
        <f t="shared" si="93"/>
        <v/>
      </c>
      <c r="E338" s="19" t="str">
        <f>IFERROR(IF(A338&lt;&gt;"",VLOOKUP(A338,matriz,IF(generador!B338=1,15,IF(generador!B338=2,18,IF(generador!B338=3,21,IF(generador!B338=4,24,IF(generador!B338=5,27,IF(generador!B338=6,30,IF(generador!B338=7,33,IF(generador!B338=8,36,IF(generador!B338=9,39,IF(generador!B338=10,42,IF(generador!B338=11,45,IF(generador!B338=12,48,IF(generador!B338=13,51,IF(generador!B338=14,54,IF(generador!B338=15,57))))))))))))))),FALSE),""),"")</f>
        <v/>
      </c>
      <c r="F338" s="20" t="str">
        <f t="shared" si="94"/>
        <v/>
      </c>
      <c r="G338" s="29" t="str">
        <f t="shared" si="95"/>
        <v/>
      </c>
      <c r="H338" s="21" t="str">
        <f t="shared" ca="1" si="98"/>
        <v/>
      </c>
      <c r="I338" s="18" t="str">
        <f t="shared" si="99"/>
        <v/>
      </c>
      <c r="J338" s="18" t="str">
        <f>""</f>
        <v/>
      </c>
      <c r="K338" s="18" t="str">
        <f t="shared" si="100"/>
        <v/>
      </c>
      <c r="L338" s="18" t="str">
        <f t="shared" si="101"/>
        <v/>
      </c>
      <c r="M338" s="18" t="str">
        <f t="shared" si="102"/>
        <v/>
      </c>
      <c r="N338" s="18" t="str">
        <f t="shared" si="103"/>
        <v/>
      </c>
      <c r="O338" s="18" t="str">
        <f t="shared" si="104"/>
        <v/>
      </c>
      <c r="P338" s="18" t="str">
        <f t="shared" si="105"/>
        <v/>
      </c>
      <c r="Q338" s="18" t="str">
        <f t="shared" si="106"/>
        <v/>
      </c>
      <c r="R338" s="122" t="str">
        <f t="shared" si="96"/>
        <v/>
      </c>
      <c r="S338" s="18" t="str">
        <f t="shared" si="107"/>
        <v/>
      </c>
      <c r="T338" s="26" t="str">
        <f t="shared" si="97"/>
        <v/>
      </c>
      <c r="U338" s="18" t="str">
        <f t="shared" si="108"/>
        <v/>
      </c>
      <c r="V338" s="18" t="str">
        <f t="shared" si="109"/>
        <v/>
      </c>
      <c r="W338" s="18" t="str">
        <f>IFERROR(CONCATENATE("PAGO N° ",B338," DEL CONTRATO CPS ",V338," ENTRE ",TEXT(VLOOKUP(A338,matriz,IF(generador!B338=1,16,IF(generador!B338=2,19,IF(generador!B338=3,22,IF(generador!B338=4,25,IF(generador!B338=5,28,IF(generador!B338=6,31,IF(generador!B338=7,34,IF(generador!B338=8,37,IF(generador!B338=9,40,IF(generador!B338=10,43,IF(generador!B338=11,46,IF(generador!B338=12,49,IF(generador!B338=13,52,IF(generador!B338=14,55,IF(generador!B338=15,58))))))))))))))),FALSE),"dd/mm/yyyy")," Y ",TEXT(VLOOKUP(A338,matriz,IF(generador!B338=1,17,IF(generador!B338=2,20,IF(generador!B338=3,23,IF(generador!B338=4,26,IF(generador!B338=5,29,IF(generador!B338=6,32,IF(generador!B338=7,35,IF(generador!B338=8,38,IF(generador!B338=9,41,IF(generador!B338=10,44,IF(generador!B338=11,47,IF(generador!B338=12,50,IF(generador!B338=13,53,IF(generador!B338=14,56,IF(generador!B338=15,59))))))))))))))),FALSE),"dd/mm/yyyy")),"")</f>
        <v/>
      </c>
    </row>
    <row r="339" spans="1:23" x14ac:dyDescent="0.3">
      <c r="A339" s="15"/>
      <c r="B339" s="14"/>
      <c r="C339" s="6"/>
      <c r="D339" s="26" t="str">
        <f t="shared" si="93"/>
        <v/>
      </c>
      <c r="E339" s="19" t="str">
        <f>IFERROR(IF(A339&lt;&gt;"",VLOOKUP(A339,matriz,IF(generador!B339=1,15,IF(generador!B339=2,18,IF(generador!B339=3,21,IF(generador!B339=4,24,IF(generador!B339=5,27,IF(generador!B339=6,30,IF(generador!B339=7,33,IF(generador!B339=8,36,IF(generador!B339=9,39,IF(generador!B339=10,42,IF(generador!B339=11,45,IF(generador!B339=12,48,IF(generador!B339=13,51,IF(generador!B339=14,54,IF(generador!B339=15,57))))))))))))))),FALSE),""),"")</f>
        <v/>
      </c>
      <c r="F339" s="20" t="str">
        <f t="shared" si="94"/>
        <v/>
      </c>
      <c r="G339" s="29" t="str">
        <f t="shared" si="95"/>
        <v/>
      </c>
      <c r="H339" s="21" t="str">
        <f t="shared" ca="1" si="98"/>
        <v/>
      </c>
      <c r="I339" s="18" t="str">
        <f t="shared" si="99"/>
        <v/>
      </c>
      <c r="J339" s="18" t="str">
        <f>""</f>
        <v/>
      </c>
      <c r="K339" s="18" t="str">
        <f t="shared" si="100"/>
        <v/>
      </c>
      <c r="L339" s="18" t="str">
        <f t="shared" si="101"/>
        <v/>
      </c>
      <c r="M339" s="18" t="str">
        <f t="shared" si="102"/>
        <v/>
      </c>
      <c r="N339" s="18" t="str">
        <f t="shared" si="103"/>
        <v/>
      </c>
      <c r="O339" s="18" t="str">
        <f t="shared" si="104"/>
        <v/>
      </c>
      <c r="P339" s="18" t="str">
        <f t="shared" si="105"/>
        <v/>
      </c>
      <c r="Q339" s="18" t="str">
        <f t="shared" si="106"/>
        <v/>
      </c>
      <c r="R339" s="122" t="str">
        <f t="shared" si="96"/>
        <v/>
      </c>
      <c r="S339" s="18" t="str">
        <f t="shared" si="107"/>
        <v/>
      </c>
      <c r="T339" s="26" t="str">
        <f t="shared" si="97"/>
        <v/>
      </c>
      <c r="U339" s="18" t="str">
        <f t="shared" si="108"/>
        <v/>
      </c>
      <c r="V339" s="18" t="str">
        <f t="shared" si="109"/>
        <v/>
      </c>
      <c r="W339" s="18" t="str">
        <f>IFERROR(CONCATENATE("PAGO N° ",B339," DEL CONTRATO CPS ",V339," ENTRE ",TEXT(VLOOKUP(A339,matriz,IF(generador!B339=1,16,IF(generador!B339=2,19,IF(generador!B339=3,22,IF(generador!B339=4,25,IF(generador!B339=5,28,IF(generador!B339=6,31,IF(generador!B339=7,34,IF(generador!B339=8,37,IF(generador!B339=9,40,IF(generador!B339=10,43,IF(generador!B339=11,46,IF(generador!B339=12,49,IF(generador!B339=13,52,IF(generador!B339=14,55,IF(generador!B339=15,58))))))))))))))),FALSE),"dd/mm/yyyy")," Y ",TEXT(VLOOKUP(A339,matriz,IF(generador!B339=1,17,IF(generador!B339=2,20,IF(generador!B339=3,23,IF(generador!B339=4,26,IF(generador!B339=5,29,IF(generador!B339=6,32,IF(generador!B339=7,35,IF(generador!B339=8,38,IF(generador!B339=9,41,IF(generador!B339=10,44,IF(generador!B339=11,47,IF(generador!B339=12,50,IF(generador!B339=13,53,IF(generador!B339=14,56,IF(generador!B339=15,59))))))))))))))),FALSE),"dd/mm/yyyy")),"")</f>
        <v/>
      </c>
    </row>
    <row r="340" spans="1:23" x14ac:dyDescent="0.3">
      <c r="A340" s="15"/>
      <c r="B340" s="14"/>
      <c r="C340" s="6"/>
      <c r="D340" s="26" t="str">
        <f t="shared" si="93"/>
        <v/>
      </c>
      <c r="E340" s="19" t="str">
        <f>IFERROR(IF(A340&lt;&gt;"",VLOOKUP(A340,matriz,IF(generador!B340=1,15,IF(generador!B340=2,18,IF(generador!B340=3,21,IF(generador!B340=4,24,IF(generador!B340=5,27,IF(generador!B340=6,30,IF(generador!B340=7,33,IF(generador!B340=8,36,IF(generador!B340=9,39,IF(generador!B340=10,42,IF(generador!B340=11,45,IF(generador!B340=12,48,IF(generador!B340=13,51,IF(generador!B340=14,54,IF(generador!B340=15,57))))))))))))))),FALSE),""),"")</f>
        <v/>
      </c>
      <c r="F340" s="20" t="str">
        <f t="shared" si="94"/>
        <v/>
      </c>
      <c r="G340" s="29" t="str">
        <f t="shared" si="95"/>
        <v/>
      </c>
      <c r="H340" s="21" t="str">
        <f t="shared" ca="1" si="98"/>
        <v/>
      </c>
      <c r="I340" s="18" t="str">
        <f t="shared" si="99"/>
        <v/>
      </c>
      <c r="J340" s="18" t="str">
        <f>""</f>
        <v/>
      </c>
      <c r="K340" s="18" t="str">
        <f t="shared" si="100"/>
        <v/>
      </c>
      <c r="L340" s="18" t="str">
        <f t="shared" si="101"/>
        <v/>
      </c>
      <c r="M340" s="18" t="str">
        <f t="shared" si="102"/>
        <v/>
      </c>
      <c r="N340" s="18" t="str">
        <f t="shared" si="103"/>
        <v/>
      </c>
      <c r="O340" s="18" t="str">
        <f t="shared" si="104"/>
        <v/>
      </c>
      <c r="P340" s="18" t="str">
        <f t="shared" si="105"/>
        <v/>
      </c>
      <c r="Q340" s="18" t="str">
        <f t="shared" si="106"/>
        <v/>
      </c>
      <c r="R340" s="122" t="str">
        <f t="shared" si="96"/>
        <v/>
      </c>
      <c r="S340" s="18" t="str">
        <f t="shared" si="107"/>
        <v/>
      </c>
      <c r="T340" s="26" t="str">
        <f t="shared" si="97"/>
        <v/>
      </c>
      <c r="U340" s="18" t="str">
        <f t="shared" si="108"/>
        <v/>
      </c>
      <c r="V340" s="18" t="str">
        <f t="shared" si="109"/>
        <v/>
      </c>
      <c r="W340" s="18" t="str">
        <f>IFERROR(CONCATENATE("PAGO N° ",B340," DEL CONTRATO CPS ",V340," ENTRE ",TEXT(VLOOKUP(A340,matriz,IF(generador!B340=1,16,IF(generador!B340=2,19,IF(generador!B340=3,22,IF(generador!B340=4,25,IF(generador!B340=5,28,IF(generador!B340=6,31,IF(generador!B340=7,34,IF(generador!B340=8,37,IF(generador!B340=9,40,IF(generador!B340=10,43,IF(generador!B340=11,46,IF(generador!B340=12,49,IF(generador!B340=13,52,IF(generador!B340=14,55,IF(generador!B340=15,58))))))))))))))),FALSE),"dd/mm/yyyy")," Y ",TEXT(VLOOKUP(A340,matriz,IF(generador!B340=1,17,IF(generador!B340=2,20,IF(generador!B340=3,23,IF(generador!B340=4,26,IF(generador!B340=5,29,IF(generador!B340=6,32,IF(generador!B340=7,35,IF(generador!B340=8,38,IF(generador!B340=9,41,IF(generador!B340=10,44,IF(generador!B340=11,47,IF(generador!B340=12,50,IF(generador!B340=13,53,IF(generador!B340=14,56,IF(generador!B340=15,59))))))))))))))),FALSE),"dd/mm/yyyy")),"")</f>
        <v/>
      </c>
    </row>
    <row r="341" spans="1:23" x14ac:dyDescent="0.3">
      <c r="A341" s="15"/>
      <c r="B341" s="14"/>
      <c r="C341" s="6"/>
      <c r="D341" s="26" t="str">
        <f t="shared" si="93"/>
        <v/>
      </c>
      <c r="E341" s="19" t="str">
        <f>IFERROR(IF(A341&lt;&gt;"",VLOOKUP(A341,matriz,IF(generador!B341=1,15,IF(generador!B341=2,18,IF(generador!B341=3,21,IF(generador!B341=4,24,IF(generador!B341=5,27,IF(generador!B341=6,30,IF(generador!B341=7,33,IF(generador!B341=8,36,IF(generador!B341=9,39,IF(generador!B341=10,42,IF(generador!B341=11,45,IF(generador!B341=12,48,IF(generador!B341=13,51,IF(generador!B341=14,54,IF(generador!B341=15,57))))))))))))))),FALSE),""),"")</f>
        <v/>
      </c>
      <c r="F341" s="20" t="str">
        <f t="shared" si="94"/>
        <v/>
      </c>
      <c r="G341" s="29" t="str">
        <f t="shared" si="95"/>
        <v/>
      </c>
      <c r="H341" s="21" t="str">
        <f t="shared" ca="1" si="98"/>
        <v/>
      </c>
      <c r="I341" s="18" t="str">
        <f t="shared" si="99"/>
        <v/>
      </c>
      <c r="J341" s="18" t="str">
        <f>""</f>
        <v/>
      </c>
      <c r="K341" s="18" t="str">
        <f t="shared" si="100"/>
        <v/>
      </c>
      <c r="L341" s="18" t="str">
        <f t="shared" si="101"/>
        <v/>
      </c>
      <c r="M341" s="18" t="str">
        <f t="shared" si="102"/>
        <v/>
      </c>
      <c r="N341" s="18" t="str">
        <f t="shared" si="103"/>
        <v/>
      </c>
      <c r="O341" s="18" t="str">
        <f t="shared" si="104"/>
        <v/>
      </c>
      <c r="P341" s="18" t="str">
        <f t="shared" si="105"/>
        <v/>
      </c>
      <c r="Q341" s="18" t="str">
        <f t="shared" si="106"/>
        <v/>
      </c>
      <c r="R341" s="122" t="str">
        <f t="shared" si="96"/>
        <v/>
      </c>
      <c r="S341" s="18" t="str">
        <f t="shared" si="107"/>
        <v/>
      </c>
      <c r="T341" s="26" t="str">
        <f t="shared" si="97"/>
        <v/>
      </c>
      <c r="U341" s="18" t="str">
        <f t="shared" si="108"/>
        <v/>
      </c>
      <c r="V341" s="18" t="str">
        <f t="shared" si="109"/>
        <v/>
      </c>
      <c r="W341" s="18" t="str">
        <f>IFERROR(CONCATENATE("PAGO N° ",B341," DEL CONTRATO CPS ",V341," ENTRE ",TEXT(VLOOKUP(A341,matriz,IF(generador!B341=1,16,IF(generador!B341=2,19,IF(generador!B341=3,22,IF(generador!B341=4,25,IF(generador!B341=5,28,IF(generador!B341=6,31,IF(generador!B341=7,34,IF(generador!B341=8,37,IF(generador!B341=9,40,IF(generador!B341=10,43,IF(generador!B341=11,46,IF(generador!B341=12,49,IF(generador!B341=13,52,IF(generador!B341=14,55,IF(generador!B341=15,58))))))))))))))),FALSE),"dd/mm/yyyy")," Y ",TEXT(VLOOKUP(A341,matriz,IF(generador!B341=1,17,IF(generador!B341=2,20,IF(generador!B341=3,23,IF(generador!B341=4,26,IF(generador!B341=5,29,IF(generador!B341=6,32,IF(generador!B341=7,35,IF(generador!B341=8,38,IF(generador!B341=9,41,IF(generador!B341=10,44,IF(generador!B341=11,47,IF(generador!B341=12,50,IF(generador!B341=13,53,IF(generador!B341=14,56,IF(generador!B341=15,59))))))))))))))),FALSE),"dd/mm/yyyy")),"")</f>
        <v/>
      </c>
    </row>
    <row r="342" spans="1:23" x14ac:dyDescent="0.3">
      <c r="A342" s="15"/>
      <c r="B342" s="14"/>
      <c r="C342" s="6"/>
      <c r="D342" s="26" t="str">
        <f t="shared" si="93"/>
        <v/>
      </c>
      <c r="E342" s="19" t="str">
        <f>IFERROR(IF(A342&lt;&gt;"",VLOOKUP(A342,matriz,IF(generador!B342=1,15,IF(generador!B342=2,18,IF(generador!B342=3,21,IF(generador!B342=4,24,IF(generador!B342=5,27,IF(generador!B342=6,30,IF(generador!B342=7,33,IF(generador!B342=8,36,IF(generador!B342=9,39,IF(generador!B342=10,42,IF(generador!B342=11,45,IF(generador!B342=12,48,IF(generador!B342=13,51,IF(generador!B342=14,54,IF(generador!B342=15,57))))))))))))))),FALSE),""),"")</f>
        <v/>
      </c>
      <c r="F342" s="20" t="str">
        <f t="shared" si="94"/>
        <v/>
      </c>
      <c r="G342" s="29" t="str">
        <f t="shared" si="95"/>
        <v/>
      </c>
      <c r="H342" s="21" t="str">
        <f t="shared" ca="1" si="98"/>
        <v/>
      </c>
      <c r="I342" s="18" t="str">
        <f t="shared" si="99"/>
        <v/>
      </c>
      <c r="J342" s="18" t="str">
        <f>""</f>
        <v/>
      </c>
      <c r="K342" s="18" t="str">
        <f t="shared" si="100"/>
        <v/>
      </c>
      <c r="L342" s="18" t="str">
        <f t="shared" si="101"/>
        <v/>
      </c>
      <c r="M342" s="18" t="str">
        <f t="shared" si="102"/>
        <v/>
      </c>
      <c r="N342" s="18" t="str">
        <f t="shared" si="103"/>
        <v/>
      </c>
      <c r="O342" s="18" t="str">
        <f t="shared" si="104"/>
        <v/>
      </c>
      <c r="P342" s="18" t="str">
        <f t="shared" si="105"/>
        <v/>
      </c>
      <c r="Q342" s="18" t="str">
        <f t="shared" si="106"/>
        <v/>
      </c>
      <c r="R342" s="122" t="str">
        <f t="shared" si="96"/>
        <v/>
      </c>
      <c r="S342" s="18" t="str">
        <f t="shared" si="107"/>
        <v/>
      </c>
      <c r="T342" s="26" t="str">
        <f t="shared" si="97"/>
        <v/>
      </c>
      <c r="U342" s="18" t="str">
        <f t="shared" si="108"/>
        <v/>
      </c>
      <c r="V342" s="18" t="str">
        <f t="shared" si="109"/>
        <v/>
      </c>
      <c r="W342" s="18" t="str">
        <f>IFERROR(CONCATENATE("PAGO N° ",B342," DEL CONTRATO CPS ",V342," ENTRE ",TEXT(VLOOKUP(A342,matriz,IF(generador!B342=1,16,IF(generador!B342=2,19,IF(generador!B342=3,22,IF(generador!B342=4,25,IF(generador!B342=5,28,IF(generador!B342=6,31,IF(generador!B342=7,34,IF(generador!B342=8,37,IF(generador!B342=9,40,IF(generador!B342=10,43,IF(generador!B342=11,46,IF(generador!B342=12,49,IF(generador!B342=13,52,IF(generador!B342=14,55,IF(generador!B342=15,58))))))))))))))),FALSE),"dd/mm/yyyy")," Y ",TEXT(VLOOKUP(A342,matriz,IF(generador!B342=1,17,IF(generador!B342=2,20,IF(generador!B342=3,23,IF(generador!B342=4,26,IF(generador!B342=5,29,IF(generador!B342=6,32,IF(generador!B342=7,35,IF(generador!B342=8,38,IF(generador!B342=9,41,IF(generador!B342=10,44,IF(generador!B342=11,47,IF(generador!B342=12,50,IF(generador!B342=13,53,IF(generador!B342=14,56,IF(generador!B342=15,59))))))))))))))),FALSE),"dd/mm/yyyy")),"")</f>
        <v/>
      </c>
    </row>
    <row r="343" spans="1:23" x14ac:dyDescent="0.3">
      <c r="A343" s="15"/>
      <c r="B343" s="14"/>
      <c r="C343" s="6"/>
      <c r="D343" s="26" t="str">
        <f t="shared" si="93"/>
        <v/>
      </c>
      <c r="E343" s="19" t="str">
        <f>IFERROR(IF(A343&lt;&gt;"",VLOOKUP(A343,matriz,IF(generador!B343=1,15,IF(generador!B343=2,18,IF(generador!B343=3,21,IF(generador!B343=4,24,IF(generador!B343=5,27,IF(generador!B343=6,30,IF(generador!B343=7,33,IF(generador!B343=8,36,IF(generador!B343=9,39,IF(generador!B343=10,42,IF(generador!B343=11,45,IF(generador!B343=12,48,IF(generador!B343=13,51,IF(generador!B343=14,54,IF(generador!B343=15,57))))))))))))))),FALSE),""),"")</f>
        <v/>
      </c>
      <c r="F343" s="20" t="str">
        <f t="shared" si="94"/>
        <v/>
      </c>
      <c r="G343" s="29" t="str">
        <f t="shared" si="95"/>
        <v/>
      </c>
      <c r="H343" s="21" t="str">
        <f t="shared" ca="1" si="98"/>
        <v/>
      </c>
      <c r="I343" s="18" t="str">
        <f t="shared" si="99"/>
        <v/>
      </c>
      <c r="J343" s="18" t="str">
        <f>""</f>
        <v/>
      </c>
      <c r="K343" s="18" t="str">
        <f t="shared" si="100"/>
        <v/>
      </c>
      <c r="L343" s="18" t="str">
        <f t="shared" si="101"/>
        <v/>
      </c>
      <c r="M343" s="18" t="str">
        <f t="shared" si="102"/>
        <v/>
      </c>
      <c r="N343" s="18" t="str">
        <f t="shared" si="103"/>
        <v/>
      </c>
      <c r="O343" s="18" t="str">
        <f t="shared" si="104"/>
        <v/>
      </c>
      <c r="P343" s="18" t="str">
        <f t="shared" si="105"/>
        <v/>
      </c>
      <c r="Q343" s="18" t="str">
        <f t="shared" si="106"/>
        <v/>
      </c>
      <c r="R343" s="122" t="str">
        <f t="shared" si="96"/>
        <v/>
      </c>
      <c r="S343" s="18" t="str">
        <f t="shared" si="107"/>
        <v/>
      </c>
      <c r="T343" s="26" t="str">
        <f t="shared" si="97"/>
        <v/>
      </c>
      <c r="U343" s="18" t="str">
        <f t="shared" si="108"/>
        <v/>
      </c>
      <c r="V343" s="18" t="str">
        <f t="shared" si="109"/>
        <v/>
      </c>
      <c r="W343" s="18" t="str">
        <f>IFERROR(CONCATENATE("PAGO N° ",B343," DEL CONTRATO CPS ",V343," ENTRE ",TEXT(VLOOKUP(A343,matriz,IF(generador!B343=1,16,IF(generador!B343=2,19,IF(generador!B343=3,22,IF(generador!B343=4,25,IF(generador!B343=5,28,IF(generador!B343=6,31,IF(generador!B343=7,34,IF(generador!B343=8,37,IF(generador!B343=9,40,IF(generador!B343=10,43,IF(generador!B343=11,46,IF(generador!B343=12,49,IF(generador!B343=13,52,IF(generador!B343=14,55,IF(generador!B343=15,58))))))))))))))),FALSE),"dd/mm/yyyy")," Y ",TEXT(VLOOKUP(A343,matriz,IF(generador!B343=1,17,IF(generador!B343=2,20,IF(generador!B343=3,23,IF(generador!B343=4,26,IF(generador!B343=5,29,IF(generador!B343=6,32,IF(generador!B343=7,35,IF(generador!B343=8,38,IF(generador!B343=9,41,IF(generador!B343=10,44,IF(generador!B343=11,47,IF(generador!B343=12,50,IF(generador!B343=13,53,IF(generador!B343=14,56,IF(generador!B343=15,59))))))))))))))),FALSE),"dd/mm/yyyy")),"")</f>
        <v/>
      </c>
    </row>
    <row r="344" spans="1:23" x14ac:dyDescent="0.3">
      <c r="A344" s="15"/>
      <c r="B344" s="14"/>
      <c r="C344" s="6"/>
      <c r="D344" s="26" t="str">
        <f t="shared" si="93"/>
        <v/>
      </c>
      <c r="E344" s="19" t="str">
        <f>IFERROR(IF(A344&lt;&gt;"",VLOOKUP(A344,matriz,IF(generador!B344=1,15,IF(generador!B344=2,18,IF(generador!B344=3,21,IF(generador!B344=4,24,IF(generador!B344=5,27,IF(generador!B344=6,30,IF(generador!B344=7,33,IF(generador!B344=8,36,IF(generador!B344=9,39,IF(generador!B344=10,42,IF(generador!B344=11,45,IF(generador!B344=12,48,IF(generador!B344=13,51,IF(generador!B344=14,54,IF(generador!B344=15,57))))))))))))))),FALSE),""),"")</f>
        <v/>
      </c>
      <c r="F344" s="20" t="str">
        <f t="shared" si="94"/>
        <v/>
      </c>
      <c r="G344" s="29" t="str">
        <f t="shared" si="95"/>
        <v/>
      </c>
      <c r="H344" s="21" t="str">
        <f t="shared" ca="1" si="98"/>
        <v/>
      </c>
      <c r="I344" s="18" t="str">
        <f t="shared" si="99"/>
        <v/>
      </c>
      <c r="J344" s="18" t="str">
        <f>""</f>
        <v/>
      </c>
      <c r="K344" s="18" t="str">
        <f t="shared" si="100"/>
        <v/>
      </c>
      <c r="L344" s="18" t="str">
        <f t="shared" si="101"/>
        <v/>
      </c>
      <c r="M344" s="18" t="str">
        <f t="shared" si="102"/>
        <v/>
      </c>
      <c r="N344" s="18" t="str">
        <f t="shared" si="103"/>
        <v/>
      </c>
      <c r="O344" s="18" t="str">
        <f t="shared" si="104"/>
        <v/>
      </c>
      <c r="P344" s="18" t="str">
        <f t="shared" si="105"/>
        <v/>
      </c>
      <c r="Q344" s="18" t="str">
        <f t="shared" si="106"/>
        <v/>
      </c>
      <c r="R344" s="122" t="str">
        <f t="shared" si="96"/>
        <v/>
      </c>
      <c r="S344" s="18" t="str">
        <f t="shared" si="107"/>
        <v/>
      </c>
      <c r="T344" s="26" t="str">
        <f t="shared" si="97"/>
        <v/>
      </c>
      <c r="U344" s="18" t="str">
        <f t="shared" si="108"/>
        <v/>
      </c>
      <c r="V344" s="18" t="str">
        <f t="shared" si="109"/>
        <v/>
      </c>
      <c r="W344" s="18" t="str">
        <f>IFERROR(CONCATENATE("PAGO N° ",B344," DEL CONTRATO CPS ",V344," ENTRE ",TEXT(VLOOKUP(A344,matriz,IF(generador!B344=1,16,IF(generador!B344=2,19,IF(generador!B344=3,22,IF(generador!B344=4,25,IF(generador!B344=5,28,IF(generador!B344=6,31,IF(generador!B344=7,34,IF(generador!B344=8,37,IF(generador!B344=9,40,IF(generador!B344=10,43,IF(generador!B344=11,46,IF(generador!B344=12,49,IF(generador!B344=13,52,IF(generador!B344=14,55,IF(generador!B344=15,58))))))))))))))),FALSE),"dd/mm/yyyy")," Y ",TEXT(VLOOKUP(A344,matriz,IF(generador!B344=1,17,IF(generador!B344=2,20,IF(generador!B344=3,23,IF(generador!B344=4,26,IF(generador!B344=5,29,IF(generador!B344=6,32,IF(generador!B344=7,35,IF(generador!B344=8,38,IF(generador!B344=9,41,IF(generador!B344=10,44,IF(generador!B344=11,47,IF(generador!B344=12,50,IF(generador!B344=13,53,IF(generador!B344=14,56,IF(generador!B344=15,59))))))))))))))),FALSE),"dd/mm/yyyy")),"")</f>
        <v/>
      </c>
    </row>
    <row r="345" spans="1:23" x14ac:dyDescent="0.3">
      <c r="A345" s="15"/>
      <c r="B345" s="14"/>
      <c r="C345" s="6"/>
      <c r="D345" s="26" t="str">
        <f t="shared" si="93"/>
        <v/>
      </c>
      <c r="E345" s="19" t="str">
        <f>IFERROR(IF(A345&lt;&gt;"",VLOOKUP(A345,matriz,IF(generador!B345=1,15,IF(generador!B345=2,18,IF(generador!B345=3,21,IF(generador!B345=4,24,IF(generador!B345=5,27,IF(generador!B345=6,30,IF(generador!B345=7,33,IF(generador!B345=8,36,IF(generador!B345=9,39,IF(generador!B345=10,42,IF(generador!B345=11,45,IF(generador!B345=12,48,IF(generador!B345=13,51,IF(generador!B345=14,54,IF(generador!B345=15,57))))))))))))))),FALSE),""),"")</f>
        <v/>
      </c>
      <c r="F345" s="20" t="str">
        <f t="shared" si="94"/>
        <v/>
      </c>
      <c r="G345" s="29" t="str">
        <f t="shared" si="95"/>
        <v/>
      </c>
      <c r="H345" s="21" t="str">
        <f t="shared" ca="1" si="98"/>
        <v/>
      </c>
      <c r="I345" s="18" t="str">
        <f t="shared" si="99"/>
        <v/>
      </c>
      <c r="J345" s="18" t="str">
        <f>""</f>
        <v/>
      </c>
      <c r="K345" s="18" t="str">
        <f t="shared" si="100"/>
        <v/>
      </c>
      <c r="L345" s="18" t="str">
        <f t="shared" si="101"/>
        <v/>
      </c>
      <c r="M345" s="18" t="str">
        <f t="shared" si="102"/>
        <v/>
      </c>
      <c r="N345" s="18" t="str">
        <f t="shared" si="103"/>
        <v/>
      </c>
      <c r="O345" s="18" t="str">
        <f t="shared" si="104"/>
        <v/>
      </c>
      <c r="P345" s="18" t="str">
        <f t="shared" si="105"/>
        <v/>
      </c>
      <c r="Q345" s="18" t="str">
        <f t="shared" si="106"/>
        <v/>
      </c>
      <c r="R345" s="122" t="str">
        <f t="shared" si="96"/>
        <v/>
      </c>
      <c r="S345" s="18" t="str">
        <f t="shared" si="107"/>
        <v/>
      </c>
      <c r="T345" s="26" t="str">
        <f t="shared" si="97"/>
        <v/>
      </c>
      <c r="U345" s="18" t="str">
        <f t="shared" si="108"/>
        <v/>
      </c>
      <c r="V345" s="18" t="str">
        <f t="shared" si="109"/>
        <v/>
      </c>
      <c r="W345" s="18" t="str">
        <f>IFERROR(CONCATENATE("PAGO N° ",B345," DEL CONTRATO CPS ",V345," ENTRE ",TEXT(VLOOKUP(A345,matriz,IF(generador!B345=1,16,IF(generador!B345=2,19,IF(generador!B345=3,22,IF(generador!B345=4,25,IF(generador!B345=5,28,IF(generador!B345=6,31,IF(generador!B345=7,34,IF(generador!B345=8,37,IF(generador!B345=9,40,IF(generador!B345=10,43,IF(generador!B345=11,46,IF(generador!B345=12,49,IF(generador!B345=13,52,IF(generador!B345=14,55,IF(generador!B345=15,58))))))))))))))),FALSE),"dd/mm/yyyy")," Y ",TEXT(VLOOKUP(A345,matriz,IF(generador!B345=1,17,IF(generador!B345=2,20,IF(generador!B345=3,23,IF(generador!B345=4,26,IF(generador!B345=5,29,IF(generador!B345=6,32,IF(generador!B345=7,35,IF(generador!B345=8,38,IF(generador!B345=9,41,IF(generador!B345=10,44,IF(generador!B345=11,47,IF(generador!B345=12,50,IF(generador!B345=13,53,IF(generador!B345=14,56,IF(generador!B345=15,59))))))))))))))),FALSE),"dd/mm/yyyy")),"")</f>
        <v/>
      </c>
    </row>
    <row r="346" spans="1:23" x14ac:dyDescent="0.3">
      <c r="A346" s="15"/>
      <c r="B346" s="14"/>
      <c r="C346" s="6"/>
      <c r="D346" s="26" t="str">
        <f t="shared" si="93"/>
        <v/>
      </c>
      <c r="E346" s="19" t="str">
        <f>IFERROR(IF(A346&lt;&gt;"",VLOOKUP(A346,matriz,IF(generador!B346=1,15,IF(generador!B346=2,18,IF(generador!B346=3,21,IF(generador!B346=4,24,IF(generador!B346=5,27,IF(generador!B346=6,30,IF(generador!B346=7,33,IF(generador!B346=8,36,IF(generador!B346=9,39,IF(generador!B346=10,42,IF(generador!B346=11,45,IF(generador!B346=12,48,IF(generador!B346=13,51,IF(generador!B346=14,54,IF(generador!B346=15,57))))))))))))))),FALSE),""),"")</f>
        <v/>
      </c>
      <c r="F346" s="20" t="str">
        <f t="shared" si="94"/>
        <v/>
      </c>
      <c r="G346" s="29" t="str">
        <f t="shared" si="95"/>
        <v/>
      </c>
      <c r="H346" s="21" t="str">
        <f t="shared" ca="1" si="98"/>
        <v/>
      </c>
      <c r="I346" s="18" t="str">
        <f t="shared" si="99"/>
        <v/>
      </c>
      <c r="J346" s="18" t="str">
        <f>""</f>
        <v/>
      </c>
      <c r="K346" s="18" t="str">
        <f t="shared" si="100"/>
        <v/>
      </c>
      <c r="L346" s="18" t="str">
        <f t="shared" si="101"/>
        <v/>
      </c>
      <c r="M346" s="18" t="str">
        <f t="shared" si="102"/>
        <v/>
      </c>
      <c r="N346" s="18" t="str">
        <f t="shared" si="103"/>
        <v/>
      </c>
      <c r="O346" s="18" t="str">
        <f t="shared" si="104"/>
        <v/>
      </c>
      <c r="P346" s="18" t="str">
        <f t="shared" si="105"/>
        <v/>
      </c>
      <c r="Q346" s="18" t="str">
        <f t="shared" si="106"/>
        <v/>
      </c>
      <c r="R346" s="122" t="str">
        <f t="shared" si="96"/>
        <v/>
      </c>
      <c r="S346" s="18" t="str">
        <f t="shared" si="107"/>
        <v/>
      </c>
      <c r="T346" s="26" t="str">
        <f t="shared" si="97"/>
        <v/>
      </c>
      <c r="U346" s="18" t="str">
        <f t="shared" si="108"/>
        <v/>
      </c>
      <c r="V346" s="18" t="str">
        <f t="shared" si="109"/>
        <v/>
      </c>
      <c r="W346" s="18" t="str">
        <f>IFERROR(CONCATENATE("PAGO N° ",B346," DEL CONTRATO CPS ",V346," ENTRE ",TEXT(VLOOKUP(A346,matriz,IF(generador!B346=1,16,IF(generador!B346=2,19,IF(generador!B346=3,22,IF(generador!B346=4,25,IF(generador!B346=5,28,IF(generador!B346=6,31,IF(generador!B346=7,34,IF(generador!B346=8,37,IF(generador!B346=9,40,IF(generador!B346=10,43,IF(generador!B346=11,46,IF(generador!B346=12,49,IF(generador!B346=13,52,IF(generador!B346=14,55,IF(generador!B346=15,58))))))))))))))),FALSE),"dd/mm/yyyy")," Y ",TEXT(VLOOKUP(A346,matriz,IF(generador!B346=1,17,IF(generador!B346=2,20,IF(generador!B346=3,23,IF(generador!B346=4,26,IF(generador!B346=5,29,IF(generador!B346=6,32,IF(generador!B346=7,35,IF(generador!B346=8,38,IF(generador!B346=9,41,IF(generador!B346=10,44,IF(generador!B346=11,47,IF(generador!B346=12,50,IF(generador!B346=13,53,IF(generador!B346=14,56,IF(generador!B346=15,59))))))))))))))),FALSE),"dd/mm/yyyy")),"")</f>
        <v/>
      </c>
    </row>
    <row r="347" spans="1:23" x14ac:dyDescent="0.3">
      <c r="A347" s="15"/>
      <c r="B347" s="14"/>
      <c r="C347" s="6"/>
      <c r="D347" s="26" t="str">
        <f t="shared" si="93"/>
        <v/>
      </c>
      <c r="E347" s="19" t="str">
        <f>IFERROR(IF(A347&lt;&gt;"",VLOOKUP(A347,matriz,IF(generador!B347=1,15,IF(generador!B347=2,18,IF(generador!B347=3,21,IF(generador!B347=4,24,IF(generador!B347=5,27,IF(generador!B347=6,30,IF(generador!B347=7,33,IF(generador!B347=8,36,IF(generador!B347=9,39,IF(generador!B347=10,42,IF(generador!B347=11,45,IF(generador!B347=12,48,IF(generador!B347=13,51,IF(generador!B347=14,54,IF(generador!B347=15,57))))))))))))))),FALSE),""),"")</f>
        <v/>
      </c>
      <c r="F347" s="20" t="str">
        <f t="shared" si="94"/>
        <v/>
      </c>
      <c r="G347" s="29" t="str">
        <f t="shared" si="95"/>
        <v/>
      </c>
      <c r="H347" s="21" t="str">
        <f t="shared" ca="1" si="98"/>
        <v/>
      </c>
      <c r="I347" s="18" t="str">
        <f t="shared" si="99"/>
        <v/>
      </c>
      <c r="J347" s="18" t="str">
        <f>""</f>
        <v/>
      </c>
      <c r="K347" s="18" t="str">
        <f t="shared" si="100"/>
        <v/>
      </c>
      <c r="L347" s="18" t="str">
        <f t="shared" si="101"/>
        <v/>
      </c>
      <c r="M347" s="18" t="str">
        <f t="shared" si="102"/>
        <v/>
      </c>
      <c r="N347" s="18" t="str">
        <f t="shared" si="103"/>
        <v/>
      </c>
      <c r="O347" s="18" t="str">
        <f t="shared" si="104"/>
        <v/>
      </c>
      <c r="P347" s="18" t="str">
        <f t="shared" si="105"/>
        <v/>
      </c>
      <c r="Q347" s="18" t="str">
        <f t="shared" si="106"/>
        <v/>
      </c>
      <c r="R347" s="122" t="str">
        <f t="shared" si="96"/>
        <v/>
      </c>
      <c r="S347" s="18" t="str">
        <f t="shared" si="107"/>
        <v/>
      </c>
      <c r="T347" s="26" t="str">
        <f t="shared" si="97"/>
        <v/>
      </c>
      <c r="U347" s="18" t="str">
        <f t="shared" si="108"/>
        <v/>
      </c>
      <c r="V347" s="18" t="str">
        <f t="shared" si="109"/>
        <v/>
      </c>
      <c r="W347" s="18" t="str">
        <f>IFERROR(CONCATENATE("PAGO N° ",B347," DEL CONTRATO CPS ",V347," ENTRE ",TEXT(VLOOKUP(A347,matriz,IF(generador!B347=1,16,IF(generador!B347=2,19,IF(generador!B347=3,22,IF(generador!B347=4,25,IF(generador!B347=5,28,IF(generador!B347=6,31,IF(generador!B347=7,34,IF(generador!B347=8,37,IF(generador!B347=9,40,IF(generador!B347=10,43,IF(generador!B347=11,46,IF(generador!B347=12,49,IF(generador!B347=13,52,IF(generador!B347=14,55,IF(generador!B347=15,58))))))))))))))),FALSE),"dd/mm/yyyy")," Y ",TEXT(VLOOKUP(A347,matriz,IF(generador!B347=1,17,IF(generador!B347=2,20,IF(generador!B347=3,23,IF(generador!B347=4,26,IF(generador!B347=5,29,IF(generador!B347=6,32,IF(generador!B347=7,35,IF(generador!B347=8,38,IF(generador!B347=9,41,IF(generador!B347=10,44,IF(generador!B347=11,47,IF(generador!B347=12,50,IF(generador!B347=13,53,IF(generador!B347=14,56,IF(generador!B347=15,59))))))))))))))),FALSE),"dd/mm/yyyy")),"")</f>
        <v/>
      </c>
    </row>
    <row r="348" spans="1:23" x14ac:dyDescent="0.3">
      <c r="A348" s="15"/>
      <c r="B348" s="14"/>
      <c r="C348" s="6"/>
      <c r="D348" s="26" t="str">
        <f t="shared" si="93"/>
        <v/>
      </c>
      <c r="E348" s="19" t="str">
        <f>IFERROR(IF(A348&lt;&gt;"",VLOOKUP(A348,matriz,IF(generador!B348=1,15,IF(generador!B348=2,18,IF(generador!B348=3,21,IF(generador!B348=4,24,IF(generador!B348=5,27,IF(generador!B348=6,30,IF(generador!B348=7,33,IF(generador!B348=8,36,IF(generador!B348=9,39,IF(generador!B348=10,42,IF(generador!B348=11,45,IF(generador!B348=12,48,IF(generador!B348=13,51,IF(generador!B348=14,54,IF(generador!B348=15,57))))))))))))))),FALSE),""),"")</f>
        <v/>
      </c>
      <c r="F348" s="20" t="str">
        <f t="shared" si="94"/>
        <v/>
      </c>
      <c r="G348" s="29" t="str">
        <f t="shared" si="95"/>
        <v/>
      </c>
      <c r="H348" s="21" t="str">
        <f t="shared" ca="1" si="98"/>
        <v/>
      </c>
      <c r="I348" s="18" t="str">
        <f t="shared" si="99"/>
        <v/>
      </c>
      <c r="J348" s="18" t="str">
        <f>""</f>
        <v/>
      </c>
      <c r="K348" s="18" t="str">
        <f t="shared" si="100"/>
        <v/>
      </c>
      <c r="L348" s="18" t="str">
        <f t="shared" si="101"/>
        <v/>
      </c>
      <c r="M348" s="18" t="str">
        <f t="shared" si="102"/>
        <v/>
      </c>
      <c r="N348" s="18" t="str">
        <f t="shared" si="103"/>
        <v/>
      </c>
      <c r="O348" s="18" t="str">
        <f t="shared" si="104"/>
        <v/>
      </c>
      <c r="P348" s="18" t="str">
        <f t="shared" si="105"/>
        <v/>
      </c>
      <c r="Q348" s="18" t="str">
        <f t="shared" si="106"/>
        <v/>
      </c>
      <c r="R348" s="122" t="str">
        <f t="shared" si="96"/>
        <v/>
      </c>
      <c r="S348" s="18" t="str">
        <f t="shared" si="107"/>
        <v/>
      </c>
      <c r="T348" s="26" t="str">
        <f t="shared" si="97"/>
        <v/>
      </c>
      <c r="U348" s="18" t="str">
        <f t="shared" si="108"/>
        <v/>
      </c>
      <c r="V348" s="18" t="str">
        <f t="shared" si="109"/>
        <v/>
      </c>
      <c r="W348" s="18" t="str">
        <f>IFERROR(CONCATENATE("PAGO N° ",B348," DEL CONTRATO CPS ",V348," ENTRE ",TEXT(VLOOKUP(A348,matriz,IF(generador!B348=1,16,IF(generador!B348=2,19,IF(generador!B348=3,22,IF(generador!B348=4,25,IF(generador!B348=5,28,IF(generador!B348=6,31,IF(generador!B348=7,34,IF(generador!B348=8,37,IF(generador!B348=9,40,IF(generador!B348=10,43,IF(generador!B348=11,46,IF(generador!B348=12,49,IF(generador!B348=13,52,IF(generador!B348=14,55,IF(generador!B348=15,58))))))))))))))),FALSE),"dd/mm/yyyy")," Y ",TEXT(VLOOKUP(A348,matriz,IF(generador!B348=1,17,IF(generador!B348=2,20,IF(generador!B348=3,23,IF(generador!B348=4,26,IF(generador!B348=5,29,IF(generador!B348=6,32,IF(generador!B348=7,35,IF(generador!B348=8,38,IF(generador!B348=9,41,IF(generador!B348=10,44,IF(generador!B348=11,47,IF(generador!B348=12,50,IF(generador!B348=13,53,IF(generador!B348=14,56,IF(generador!B348=15,59))))))))))))))),FALSE),"dd/mm/yyyy")),"")</f>
        <v/>
      </c>
    </row>
    <row r="349" spans="1:23" x14ac:dyDescent="0.3">
      <c r="A349" s="15"/>
      <c r="B349" s="14"/>
      <c r="C349" s="6"/>
      <c r="D349" s="26" t="str">
        <f t="shared" si="93"/>
        <v/>
      </c>
      <c r="E349" s="19" t="str">
        <f>IFERROR(IF(A349&lt;&gt;"",VLOOKUP(A349,matriz,IF(generador!B349=1,15,IF(generador!B349=2,18,IF(generador!B349=3,21,IF(generador!B349=4,24,IF(generador!B349=5,27,IF(generador!B349=6,30,IF(generador!B349=7,33,IF(generador!B349=8,36,IF(generador!B349=9,39,IF(generador!B349=10,42,IF(generador!B349=11,45,IF(generador!B349=12,48,IF(generador!B349=13,51,IF(generador!B349=14,54,IF(generador!B349=15,57))))))))))))))),FALSE),""),"")</f>
        <v/>
      </c>
      <c r="F349" s="20" t="str">
        <f t="shared" si="94"/>
        <v/>
      </c>
      <c r="G349" s="29" t="str">
        <f t="shared" si="95"/>
        <v/>
      </c>
      <c r="H349" s="21" t="str">
        <f t="shared" ca="1" si="98"/>
        <v/>
      </c>
      <c r="I349" s="18" t="str">
        <f t="shared" si="99"/>
        <v/>
      </c>
      <c r="J349" s="18" t="str">
        <f>""</f>
        <v/>
      </c>
      <c r="K349" s="18" t="str">
        <f t="shared" si="100"/>
        <v/>
      </c>
      <c r="L349" s="18" t="str">
        <f t="shared" si="101"/>
        <v/>
      </c>
      <c r="M349" s="18" t="str">
        <f t="shared" si="102"/>
        <v/>
      </c>
      <c r="N349" s="18" t="str">
        <f t="shared" si="103"/>
        <v/>
      </c>
      <c r="O349" s="18" t="str">
        <f t="shared" si="104"/>
        <v/>
      </c>
      <c r="P349" s="18" t="str">
        <f t="shared" si="105"/>
        <v/>
      </c>
      <c r="Q349" s="18" t="str">
        <f t="shared" si="106"/>
        <v/>
      </c>
      <c r="R349" s="122" t="str">
        <f t="shared" si="96"/>
        <v/>
      </c>
      <c r="S349" s="18" t="str">
        <f t="shared" si="107"/>
        <v/>
      </c>
      <c r="T349" s="26" t="str">
        <f t="shared" si="97"/>
        <v/>
      </c>
      <c r="U349" s="18" t="str">
        <f t="shared" si="108"/>
        <v/>
      </c>
      <c r="V349" s="18" t="str">
        <f t="shared" si="109"/>
        <v/>
      </c>
      <c r="W349" s="18" t="str">
        <f>IFERROR(CONCATENATE("PAGO N° ",B349," DEL CONTRATO CPS ",V349," ENTRE ",TEXT(VLOOKUP(A349,matriz,IF(generador!B349=1,16,IF(generador!B349=2,19,IF(generador!B349=3,22,IF(generador!B349=4,25,IF(generador!B349=5,28,IF(generador!B349=6,31,IF(generador!B349=7,34,IF(generador!B349=8,37,IF(generador!B349=9,40,IF(generador!B349=10,43,IF(generador!B349=11,46,IF(generador!B349=12,49,IF(generador!B349=13,52,IF(generador!B349=14,55,IF(generador!B349=15,58))))))))))))))),FALSE),"dd/mm/yyyy")," Y ",TEXT(VLOOKUP(A349,matriz,IF(generador!B349=1,17,IF(generador!B349=2,20,IF(generador!B349=3,23,IF(generador!B349=4,26,IF(generador!B349=5,29,IF(generador!B349=6,32,IF(generador!B349=7,35,IF(generador!B349=8,38,IF(generador!B349=9,41,IF(generador!B349=10,44,IF(generador!B349=11,47,IF(generador!B349=12,50,IF(generador!B349=13,53,IF(generador!B349=14,56,IF(generador!B349=15,59))))))))))))))),FALSE),"dd/mm/yyyy")),"")</f>
        <v/>
      </c>
    </row>
    <row r="350" spans="1:23" x14ac:dyDescent="0.3">
      <c r="A350" s="15"/>
      <c r="B350" s="14"/>
      <c r="C350" s="6"/>
      <c r="D350" s="26" t="str">
        <f t="shared" si="93"/>
        <v/>
      </c>
      <c r="E350" s="19" t="str">
        <f>IFERROR(IF(A350&lt;&gt;"",VLOOKUP(A350,matriz,IF(generador!B350=1,15,IF(generador!B350=2,18,IF(generador!B350=3,21,IF(generador!B350=4,24,IF(generador!B350=5,27,IF(generador!B350=6,30,IF(generador!B350=7,33,IF(generador!B350=8,36,IF(generador!B350=9,39,IF(generador!B350=10,42,IF(generador!B350=11,45,IF(generador!B350=12,48,IF(generador!B350=13,51,IF(generador!B350=14,54,IF(generador!B350=15,57))))))))))))))),FALSE),""),"")</f>
        <v/>
      </c>
      <c r="F350" s="20" t="str">
        <f t="shared" si="94"/>
        <v/>
      </c>
      <c r="G350" s="29" t="str">
        <f t="shared" si="95"/>
        <v/>
      </c>
      <c r="H350" s="21" t="str">
        <f t="shared" ca="1" si="98"/>
        <v/>
      </c>
      <c r="I350" s="18" t="str">
        <f t="shared" si="99"/>
        <v/>
      </c>
      <c r="J350" s="18" t="str">
        <f>""</f>
        <v/>
      </c>
      <c r="K350" s="18" t="str">
        <f t="shared" si="100"/>
        <v/>
      </c>
      <c r="L350" s="18" t="str">
        <f t="shared" si="101"/>
        <v/>
      </c>
      <c r="M350" s="18" t="str">
        <f t="shared" si="102"/>
        <v/>
      </c>
      <c r="N350" s="18" t="str">
        <f t="shared" si="103"/>
        <v/>
      </c>
      <c r="O350" s="18" t="str">
        <f t="shared" si="104"/>
        <v/>
      </c>
      <c r="P350" s="18" t="str">
        <f t="shared" si="105"/>
        <v/>
      </c>
      <c r="Q350" s="18" t="str">
        <f t="shared" si="106"/>
        <v/>
      </c>
      <c r="R350" s="122" t="str">
        <f t="shared" si="96"/>
        <v/>
      </c>
      <c r="S350" s="18" t="str">
        <f t="shared" si="107"/>
        <v/>
      </c>
      <c r="T350" s="26" t="str">
        <f t="shared" si="97"/>
        <v/>
      </c>
      <c r="U350" s="18" t="str">
        <f t="shared" si="108"/>
        <v/>
      </c>
      <c r="V350" s="18" t="str">
        <f t="shared" si="109"/>
        <v/>
      </c>
      <c r="W350" s="18" t="str">
        <f>IFERROR(CONCATENATE("PAGO N° ",B350," DEL CONTRATO CPS ",V350," ENTRE ",TEXT(VLOOKUP(A350,matriz,IF(generador!B350=1,16,IF(generador!B350=2,19,IF(generador!B350=3,22,IF(generador!B350=4,25,IF(generador!B350=5,28,IF(generador!B350=6,31,IF(generador!B350=7,34,IF(generador!B350=8,37,IF(generador!B350=9,40,IF(generador!B350=10,43,IF(generador!B350=11,46,IF(generador!B350=12,49,IF(generador!B350=13,52,IF(generador!B350=14,55,IF(generador!B350=15,58))))))))))))))),FALSE),"dd/mm/yyyy")," Y ",TEXT(VLOOKUP(A350,matriz,IF(generador!B350=1,17,IF(generador!B350=2,20,IF(generador!B350=3,23,IF(generador!B350=4,26,IF(generador!B350=5,29,IF(generador!B350=6,32,IF(generador!B350=7,35,IF(generador!B350=8,38,IF(generador!B350=9,41,IF(generador!B350=10,44,IF(generador!B350=11,47,IF(generador!B350=12,50,IF(generador!B350=13,53,IF(generador!B350=14,56,IF(generador!B350=15,59))))))))))))))),FALSE),"dd/mm/yyyy")),"")</f>
        <v/>
      </c>
    </row>
    <row r="351" spans="1:23" x14ac:dyDescent="0.3">
      <c r="A351" s="15"/>
      <c r="B351" s="14"/>
      <c r="C351" s="6"/>
      <c r="D351" s="26" t="str">
        <f t="shared" si="93"/>
        <v/>
      </c>
      <c r="E351" s="19" t="str">
        <f>IFERROR(IF(A351&lt;&gt;"",VLOOKUP(A351,matriz,IF(generador!B351=1,15,IF(generador!B351=2,18,IF(generador!B351=3,21,IF(generador!B351=4,24,IF(generador!B351=5,27,IF(generador!B351=6,30,IF(generador!B351=7,33,IF(generador!B351=8,36,IF(generador!B351=9,39,IF(generador!B351=10,42,IF(generador!B351=11,45,IF(generador!B351=12,48,IF(generador!B351=13,51,IF(generador!B351=14,54,IF(generador!B351=15,57))))))))))))))),FALSE),""),"")</f>
        <v/>
      </c>
      <c r="F351" s="20" t="str">
        <f t="shared" si="94"/>
        <v/>
      </c>
      <c r="G351" s="29" t="str">
        <f t="shared" si="95"/>
        <v/>
      </c>
      <c r="H351" s="21" t="str">
        <f t="shared" ca="1" si="98"/>
        <v/>
      </c>
      <c r="I351" s="18" t="str">
        <f t="shared" si="99"/>
        <v/>
      </c>
      <c r="J351" s="18" t="str">
        <f>""</f>
        <v/>
      </c>
      <c r="K351" s="18" t="str">
        <f t="shared" si="100"/>
        <v/>
      </c>
      <c r="L351" s="18" t="str">
        <f t="shared" si="101"/>
        <v/>
      </c>
      <c r="M351" s="18" t="str">
        <f t="shared" si="102"/>
        <v/>
      </c>
      <c r="N351" s="18" t="str">
        <f t="shared" si="103"/>
        <v/>
      </c>
      <c r="O351" s="18" t="str">
        <f t="shared" si="104"/>
        <v/>
      </c>
      <c r="P351" s="18" t="str">
        <f t="shared" si="105"/>
        <v/>
      </c>
      <c r="Q351" s="18" t="str">
        <f t="shared" si="106"/>
        <v/>
      </c>
      <c r="R351" s="122" t="str">
        <f t="shared" si="96"/>
        <v/>
      </c>
      <c r="S351" s="18" t="str">
        <f t="shared" si="107"/>
        <v/>
      </c>
      <c r="T351" s="26" t="str">
        <f t="shared" si="97"/>
        <v/>
      </c>
      <c r="U351" s="18" t="str">
        <f t="shared" si="108"/>
        <v/>
      </c>
      <c r="V351" s="18" t="str">
        <f t="shared" si="109"/>
        <v/>
      </c>
      <c r="W351" s="18" t="str">
        <f>IFERROR(CONCATENATE("PAGO N° ",B351," DEL CONTRATO CPS ",V351," ENTRE ",TEXT(VLOOKUP(A351,matriz,IF(generador!B351=1,16,IF(generador!B351=2,19,IF(generador!B351=3,22,IF(generador!B351=4,25,IF(generador!B351=5,28,IF(generador!B351=6,31,IF(generador!B351=7,34,IF(generador!B351=8,37,IF(generador!B351=9,40,IF(generador!B351=10,43,IF(generador!B351=11,46,IF(generador!B351=12,49,IF(generador!B351=13,52,IF(generador!B351=14,55,IF(generador!B351=15,58))))))))))))))),FALSE),"dd/mm/yyyy")," Y ",TEXT(VLOOKUP(A351,matriz,IF(generador!B351=1,17,IF(generador!B351=2,20,IF(generador!B351=3,23,IF(generador!B351=4,26,IF(generador!B351=5,29,IF(generador!B351=6,32,IF(generador!B351=7,35,IF(generador!B351=8,38,IF(generador!B351=9,41,IF(generador!B351=10,44,IF(generador!B351=11,47,IF(generador!B351=12,50,IF(generador!B351=13,53,IF(generador!B351=14,56,IF(generador!B351=15,59))))))))))))))),FALSE),"dd/mm/yyyy")),"")</f>
        <v/>
      </c>
    </row>
    <row r="352" spans="1:23" x14ac:dyDescent="0.3">
      <c r="A352" s="15"/>
      <c r="B352" s="14"/>
      <c r="C352" s="6"/>
      <c r="D352" s="26" t="str">
        <f t="shared" si="93"/>
        <v/>
      </c>
      <c r="E352" s="19" t="str">
        <f>IFERROR(IF(A352&lt;&gt;"",VLOOKUP(A352,matriz,IF(generador!B352=1,15,IF(generador!B352=2,18,IF(generador!B352=3,21,IF(generador!B352=4,24,IF(generador!B352=5,27,IF(generador!B352=6,30,IF(generador!B352=7,33,IF(generador!B352=8,36,IF(generador!B352=9,39,IF(generador!B352=10,42,IF(generador!B352=11,45,IF(generador!B352=12,48,IF(generador!B352=13,51,IF(generador!B352=14,54,IF(generador!B352=15,57))))))))))))))),FALSE),""),"")</f>
        <v/>
      </c>
      <c r="F352" s="20" t="str">
        <f t="shared" si="94"/>
        <v/>
      </c>
      <c r="G352" s="29" t="str">
        <f t="shared" si="95"/>
        <v/>
      </c>
      <c r="H352" s="21" t="str">
        <f t="shared" ca="1" si="98"/>
        <v/>
      </c>
      <c r="I352" s="18" t="str">
        <f t="shared" si="99"/>
        <v/>
      </c>
      <c r="J352" s="18" t="str">
        <f>""</f>
        <v/>
      </c>
      <c r="K352" s="18" t="str">
        <f t="shared" si="100"/>
        <v/>
      </c>
      <c r="L352" s="18" t="str">
        <f t="shared" si="101"/>
        <v/>
      </c>
      <c r="M352" s="18" t="str">
        <f t="shared" si="102"/>
        <v/>
      </c>
      <c r="N352" s="18" t="str">
        <f t="shared" si="103"/>
        <v/>
      </c>
      <c r="O352" s="18" t="str">
        <f t="shared" si="104"/>
        <v/>
      </c>
      <c r="P352" s="18" t="str">
        <f t="shared" si="105"/>
        <v/>
      </c>
      <c r="Q352" s="18" t="str">
        <f t="shared" si="106"/>
        <v/>
      </c>
      <c r="R352" s="122" t="str">
        <f t="shared" si="96"/>
        <v/>
      </c>
      <c r="S352" s="18" t="str">
        <f t="shared" si="107"/>
        <v/>
      </c>
      <c r="T352" s="26" t="str">
        <f t="shared" si="97"/>
        <v/>
      </c>
      <c r="U352" s="18" t="str">
        <f t="shared" si="108"/>
        <v/>
      </c>
      <c r="V352" s="18" t="str">
        <f t="shared" si="109"/>
        <v/>
      </c>
      <c r="W352" s="18" t="str">
        <f>IFERROR(CONCATENATE("PAGO N° ",B352," DEL CONTRATO CPS ",V352," ENTRE ",TEXT(VLOOKUP(A352,matriz,IF(generador!B352=1,16,IF(generador!B352=2,19,IF(generador!B352=3,22,IF(generador!B352=4,25,IF(generador!B352=5,28,IF(generador!B352=6,31,IF(generador!B352=7,34,IF(generador!B352=8,37,IF(generador!B352=9,40,IF(generador!B352=10,43,IF(generador!B352=11,46,IF(generador!B352=12,49,IF(generador!B352=13,52,IF(generador!B352=14,55,IF(generador!B352=15,58))))))))))))))),FALSE),"dd/mm/yyyy")," Y ",TEXT(VLOOKUP(A352,matriz,IF(generador!B352=1,17,IF(generador!B352=2,20,IF(generador!B352=3,23,IF(generador!B352=4,26,IF(generador!B352=5,29,IF(generador!B352=6,32,IF(generador!B352=7,35,IF(generador!B352=8,38,IF(generador!B352=9,41,IF(generador!B352=10,44,IF(generador!B352=11,47,IF(generador!B352=12,50,IF(generador!B352=13,53,IF(generador!B352=14,56,IF(generador!B352=15,59))))))))))))))),FALSE),"dd/mm/yyyy")),"")</f>
        <v/>
      </c>
    </row>
    <row r="353" spans="1:23" x14ac:dyDescent="0.3">
      <c r="A353" s="15"/>
      <c r="B353" s="14"/>
      <c r="C353" s="6"/>
      <c r="D353" s="26" t="str">
        <f t="shared" si="93"/>
        <v/>
      </c>
      <c r="E353" s="19" t="str">
        <f>IFERROR(IF(A353&lt;&gt;"",VLOOKUP(A353,matriz,IF(generador!B353=1,15,IF(generador!B353=2,18,IF(generador!B353=3,21,IF(generador!B353=4,24,IF(generador!B353=5,27,IF(generador!B353=6,30,IF(generador!B353=7,33,IF(generador!B353=8,36,IF(generador!B353=9,39,IF(generador!B353=10,42,IF(generador!B353=11,45,IF(generador!B353=12,48,IF(generador!B353=13,51,IF(generador!B353=14,54,IF(generador!B353=15,57))))))))))))))),FALSE),""),"")</f>
        <v/>
      </c>
      <c r="F353" s="20" t="str">
        <f t="shared" si="94"/>
        <v/>
      </c>
      <c r="G353" s="29" t="str">
        <f t="shared" si="95"/>
        <v/>
      </c>
      <c r="H353" s="21" t="str">
        <f t="shared" ca="1" si="98"/>
        <v/>
      </c>
      <c r="I353" s="18" t="str">
        <f t="shared" si="99"/>
        <v/>
      </c>
      <c r="J353" s="18" t="str">
        <f>""</f>
        <v/>
      </c>
      <c r="K353" s="18" t="str">
        <f t="shared" si="100"/>
        <v/>
      </c>
      <c r="L353" s="18" t="str">
        <f t="shared" si="101"/>
        <v/>
      </c>
      <c r="M353" s="18" t="str">
        <f t="shared" si="102"/>
        <v/>
      </c>
      <c r="N353" s="18" t="str">
        <f t="shared" si="103"/>
        <v/>
      </c>
      <c r="O353" s="18" t="str">
        <f t="shared" si="104"/>
        <v/>
      </c>
      <c r="P353" s="18" t="str">
        <f t="shared" si="105"/>
        <v/>
      </c>
      <c r="Q353" s="18" t="str">
        <f t="shared" si="106"/>
        <v/>
      </c>
      <c r="R353" s="122" t="str">
        <f t="shared" si="96"/>
        <v/>
      </c>
      <c r="S353" s="18" t="str">
        <f t="shared" si="107"/>
        <v/>
      </c>
      <c r="T353" s="26" t="str">
        <f t="shared" si="97"/>
        <v/>
      </c>
      <c r="U353" s="18" t="str">
        <f t="shared" si="108"/>
        <v/>
      </c>
      <c r="V353" s="18" t="str">
        <f t="shared" si="109"/>
        <v/>
      </c>
      <c r="W353" s="18" t="str">
        <f>IFERROR(CONCATENATE("PAGO N° ",B353," DEL CONTRATO CPS ",V353," ENTRE ",TEXT(VLOOKUP(A353,matriz,IF(generador!B353=1,16,IF(generador!B353=2,19,IF(generador!B353=3,22,IF(generador!B353=4,25,IF(generador!B353=5,28,IF(generador!B353=6,31,IF(generador!B353=7,34,IF(generador!B353=8,37,IF(generador!B353=9,40,IF(generador!B353=10,43,IF(generador!B353=11,46,IF(generador!B353=12,49,IF(generador!B353=13,52,IF(generador!B353=14,55,IF(generador!B353=15,58))))))))))))))),FALSE),"dd/mm/yyyy")," Y ",TEXT(VLOOKUP(A353,matriz,IF(generador!B353=1,17,IF(generador!B353=2,20,IF(generador!B353=3,23,IF(generador!B353=4,26,IF(generador!B353=5,29,IF(generador!B353=6,32,IF(generador!B353=7,35,IF(generador!B353=8,38,IF(generador!B353=9,41,IF(generador!B353=10,44,IF(generador!B353=11,47,IF(generador!B353=12,50,IF(generador!B353=13,53,IF(generador!B353=14,56,IF(generador!B353=15,59))))))))))))))),FALSE),"dd/mm/yyyy")),"")</f>
        <v/>
      </c>
    </row>
    <row r="354" spans="1:23" x14ac:dyDescent="0.3">
      <c r="A354" s="15"/>
      <c r="B354" s="14"/>
      <c r="C354" s="6"/>
      <c r="D354" s="26" t="str">
        <f t="shared" si="93"/>
        <v/>
      </c>
      <c r="E354" s="19" t="str">
        <f>IFERROR(IF(A354&lt;&gt;"",VLOOKUP(A354,matriz,IF(generador!B354=1,15,IF(generador!B354=2,18,IF(generador!B354=3,21,IF(generador!B354=4,24,IF(generador!B354=5,27,IF(generador!B354=6,30,IF(generador!B354=7,33,IF(generador!B354=8,36,IF(generador!B354=9,39,IF(generador!B354=10,42,IF(generador!B354=11,45,IF(generador!B354=12,48,IF(generador!B354=13,51,IF(generador!B354=14,54,IF(generador!B354=15,57))))))))))))))),FALSE),""),"")</f>
        <v/>
      </c>
      <c r="F354" s="20" t="str">
        <f t="shared" si="94"/>
        <v/>
      </c>
      <c r="G354" s="29" t="str">
        <f t="shared" si="95"/>
        <v/>
      </c>
      <c r="H354" s="21" t="str">
        <f t="shared" ca="1" si="98"/>
        <v/>
      </c>
      <c r="I354" s="18" t="str">
        <f t="shared" si="99"/>
        <v/>
      </c>
      <c r="J354" s="18" t="str">
        <f>""</f>
        <v/>
      </c>
      <c r="K354" s="18" t="str">
        <f t="shared" si="100"/>
        <v/>
      </c>
      <c r="L354" s="18" t="str">
        <f t="shared" si="101"/>
        <v/>
      </c>
      <c r="M354" s="18" t="str">
        <f t="shared" si="102"/>
        <v/>
      </c>
      <c r="N354" s="18" t="str">
        <f t="shared" si="103"/>
        <v/>
      </c>
      <c r="O354" s="18" t="str">
        <f t="shared" si="104"/>
        <v/>
      </c>
      <c r="P354" s="18" t="str">
        <f t="shared" si="105"/>
        <v/>
      </c>
      <c r="Q354" s="18" t="str">
        <f t="shared" si="106"/>
        <v/>
      </c>
      <c r="R354" s="122" t="str">
        <f t="shared" si="96"/>
        <v/>
      </c>
      <c r="S354" s="18" t="str">
        <f t="shared" si="107"/>
        <v/>
      </c>
      <c r="T354" s="26" t="str">
        <f t="shared" si="97"/>
        <v/>
      </c>
      <c r="U354" s="18" t="str">
        <f t="shared" si="108"/>
        <v/>
      </c>
      <c r="V354" s="18" t="str">
        <f t="shared" si="109"/>
        <v/>
      </c>
      <c r="W354" s="18" t="str">
        <f>IFERROR(CONCATENATE("PAGO N° ",B354," DEL CONTRATO CPS ",V354," ENTRE ",TEXT(VLOOKUP(A354,matriz,IF(generador!B354=1,16,IF(generador!B354=2,19,IF(generador!B354=3,22,IF(generador!B354=4,25,IF(generador!B354=5,28,IF(generador!B354=6,31,IF(generador!B354=7,34,IF(generador!B354=8,37,IF(generador!B354=9,40,IF(generador!B354=10,43,IF(generador!B354=11,46,IF(generador!B354=12,49,IF(generador!B354=13,52,IF(generador!B354=14,55,IF(generador!B354=15,58))))))))))))))),FALSE),"dd/mm/yyyy")," Y ",TEXT(VLOOKUP(A354,matriz,IF(generador!B354=1,17,IF(generador!B354=2,20,IF(generador!B354=3,23,IF(generador!B354=4,26,IF(generador!B354=5,29,IF(generador!B354=6,32,IF(generador!B354=7,35,IF(generador!B354=8,38,IF(generador!B354=9,41,IF(generador!B354=10,44,IF(generador!B354=11,47,IF(generador!B354=12,50,IF(generador!B354=13,53,IF(generador!B354=14,56,IF(generador!B354=15,59))))))))))))))),FALSE),"dd/mm/yyyy")),"")</f>
        <v/>
      </c>
    </row>
    <row r="355" spans="1:23" x14ac:dyDescent="0.3">
      <c r="A355" s="15"/>
      <c r="B355" s="14"/>
      <c r="C355" s="6"/>
      <c r="D355" s="26" t="str">
        <f t="shared" si="93"/>
        <v/>
      </c>
      <c r="E355" s="19" t="str">
        <f>IFERROR(IF(A355&lt;&gt;"",VLOOKUP(A355,matriz,IF(generador!B355=1,15,IF(generador!B355=2,18,IF(generador!B355=3,21,IF(generador!B355=4,24,IF(generador!B355=5,27,IF(generador!B355=6,30,IF(generador!B355=7,33,IF(generador!B355=8,36,IF(generador!B355=9,39,IF(generador!B355=10,42,IF(generador!B355=11,45,IF(generador!B355=12,48,IF(generador!B355=13,51,IF(generador!B355=14,54,IF(generador!B355=15,57))))))))))))))),FALSE),""),"")</f>
        <v/>
      </c>
      <c r="F355" s="20" t="str">
        <f t="shared" si="94"/>
        <v/>
      </c>
      <c r="G355" s="29" t="str">
        <f t="shared" si="95"/>
        <v/>
      </c>
      <c r="H355" s="21" t="str">
        <f t="shared" ca="1" si="98"/>
        <v/>
      </c>
      <c r="I355" s="18" t="str">
        <f t="shared" si="99"/>
        <v/>
      </c>
      <c r="J355" s="18" t="str">
        <f>""</f>
        <v/>
      </c>
      <c r="K355" s="18" t="str">
        <f t="shared" si="100"/>
        <v/>
      </c>
      <c r="L355" s="18" t="str">
        <f t="shared" si="101"/>
        <v/>
      </c>
      <c r="M355" s="18" t="str">
        <f t="shared" si="102"/>
        <v/>
      </c>
      <c r="N355" s="18" t="str">
        <f t="shared" si="103"/>
        <v/>
      </c>
      <c r="O355" s="18" t="str">
        <f t="shared" si="104"/>
        <v/>
      </c>
      <c r="P355" s="18" t="str">
        <f t="shared" si="105"/>
        <v/>
      </c>
      <c r="Q355" s="18" t="str">
        <f t="shared" si="106"/>
        <v/>
      </c>
      <c r="R355" s="122" t="str">
        <f t="shared" si="96"/>
        <v/>
      </c>
      <c r="S355" s="18" t="str">
        <f t="shared" si="107"/>
        <v/>
      </c>
      <c r="T355" s="26" t="str">
        <f t="shared" si="97"/>
        <v/>
      </c>
      <c r="U355" s="18" t="str">
        <f t="shared" si="108"/>
        <v/>
      </c>
      <c r="V355" s="18" t="str">
        <f t="shared" si="109"/>
        <v/>
      </c>
      <c r="W355" s="18" t="str">
        <f>IFERROR(CONCATENATE("PAGO N° ",B355," DEL CONTRATO CPS ",V355," ENTRE ",TEXT(VLOOKUP(A355,matriz,IF(generador!B355=1,16,IF(generador!B355=2,19,IF(generador!B355=3,22,IF(generador!B355=4,25,IF(generador!B355=5,28,IF(generador!B355=6,31,IF(generador!B355=7,34,IF(generador!B355=8,37,IF(generador!B355=9,40,IF(generador!B355=10,43,IF(generador!B355=11,46,IF(generador!B355=12,49,IF(generador!B355=13,52,IF(generador!B355=14,55,IF(generador!B355=15,58))))))))))))))),FALSE),"dd/mm/yyyy")," Y ",TEXT(VLOOKUP(A355,matriz,IF(generador!B355=1,17,IF(generador!B355=2,20,IF(generador!B355=3,23,IF(generador!B355=4,26,IF(generador!B355=5,29,IF(generador!B355=6,32,IF(generador!B355=7,35,IF(generador!B355=8,38,IF(generador!B355=9,41,IF(generador!B355=10,44,IF(generador!B355=11,47,IF(generador!B355=12,50,IF(generador!B355=13,53,IF(generador!B355=14,56,IF(generador!B355=15,59))))))))))))))),FALSE),"dd/mm/yyyy")),"")</f>
        <v/>
      </c>
    </row>
    <row r="356" spans="1:23" x14ac:dyDescent="0.3">
      <c r="A356" s="15"/>
      <c r="B356" s="14"/>
      <c r="C356" s="6"/>
      <c r="D356" s="26" t="str">
        <f t="shared" si="93"/>
        <v/>
      </c>
      <c r="E356" s="19" t="str">
        <f>IFERROR(IF(A356&lt;&gt;"",VLOOKUP(A356,matriz,IF(generador!B356=1,15,IF(generador!B356=2,18,IF(generador!B356=3,21,IF(generador!B356=4,24,IF(generador!B356=5,27,IF(generador!B356=6,30,IF(generador!B356=7,33,IF(generador!B356=8,36,IF(generador!B356=9,39,IF(generador!B356=10,42,IF(generador!B356=11,45,IF(generador!B356=12,48,IF(generador!B356=13,51,IF(generador!B356=14,54,IF(generador!B356=15,57))))))))))))))),FALSE),""),"")</f>
        <v/>
      </c>
      <c r="F356" s="20" t="str">
        <f t="shared" si="94"/>
        <v/>
      </c>
      <c r="G356" s="29" t="str">
        <f t="shared" si="95"/>
        <v/>
      </c>
      <c r="H356" s="21" t="str">
        <f t="shared" ca="1" si="98"/>
        <v/>
      </c>
      <c r="I356" s="18" t="str">
        <f t="shared" si="99"/>
        <v/>
      </c>
      <c r="J356" s="18" t="str">
        <f>""</f>
        <v/>
      </c>
      <c r="K356" s="18" t="str">
        <f t="shared" si="100"/>
        <v/>
      </c>
      <c r="L356" s="18" t="str">
        <f t="shared" si="101"/>
        <v/>
      </c>
      <c r="M356" s="18" t="str">
        <f t="shared" si="102"/>
        <v/>
      </c>
      <c r="N356" s="18" t="str">
        <f t="shared" si="103"/>
        <v/>
      </c>
      <c r="O356" s="18" t="str">
        <f t="shared" si="104"/>
        <v/>
      </c>
      <c r="P356" s="18" t="str">
        <f t="shared" si="105"/>
        <v/>
      </c>
      <c r="Q356" s="18" t="str">
        <f t="shared" si="106"/>
        <v/>
      </c>
      <c r="R356" s="122" t="str">
        <f t="shared" si="96"/>
        <v/>
      </c>
      <c r="S356" s="18" t="str">
        <f t="shared" si="107"/>
        <v/>
      </c>
      <c r="T356" s="26" t="str">
        <f t="shared" si="97"/>
        <v/>
      </c>
      <c r="U356" s="18" t="str">
        <f t="shared" si="108"/>
        <v/>
      </c>
      <c r="V356" s="18" t="str">
        <f t="shared" si="109"/>
        <v/>
      </c>
      <c r="W356" s="18" t="str">
        <f>IFERROR(CONCATENATE("PAGO N° ",B356," DEL CONTRATO CPS ",V356," ENTRE ",TEXT(VLOOKUP(A356,matriz,IF(generador!B356=1,16,IF(generador!B356=2,19,IF(generador!B356=3,22,IF(generador!B356=4,25,IF(generador!B356=5,28,IF(generador!B356=6,31,IF(generador!B356=7,34,IF(generador!B356=8,37,IF(generador!B356=9,40,IF(generador!B356=10,43,IF(generador!B356=11,46,IF(generador!B356=12,49,IF(generador!B356=13,52,IF(generador!B356=14,55,IF(generador!B356=15,58))))))))))))))),FALSE),"dd/mm/yyyy")," Y ",TEXT(VLOOKUP(A356,matriz,IF(generador!B356=1,17,IF(generador!B356=2,20,IF(generador!B356=3,23,IF(generador!B356=4,26,IF(generador!B356=5,29,IF(generador!B356=6,32,IF(generador!B356=7,35,IF(generador!B356=8,38,IF(generador!B356=9,41,IF(generador!B356=10,44,IF(generador!B356=11,47,IF(generador!B356=12,50,IF(generador!B356=13,53,IF(generador!B356=14,56,IF(generador!B356=15,59))))))))))))))),FALSE),"dd/mm/yyyy")),"")</f>
        <v/>
      </c>
    </row>
    <row r="357" spans="1:23" x14ac:dyDescent="0.3">
      <c r="A357" s="15"/>
      <c r="B357" s="14"/>
      <c r="C357" s="6"/>
      <c r="D357" s="26" t="str">
        <f t="shared" si="93"/>
        <v/>
      </c>
      <c r="E357" s="19" t="str">
        <f>IFERROR(IF(A357&lt;&gt;"",VLOOKUP(A357,matriz,IF(generador!B357=1,15,IF(generador!B357=2,18,IF(generador!B357=3,21,IF(generador!B357=4,24,IF(generador!B357=5,27,IF(generador!B357=6,30,IF(generador!B357=7,33,IF(generador!B357=8,36,IF(generador!B357=9,39,IF(generador!B357=10,42,IF(generador!B357=11,45,IF(generador!B357=12,48,IF(generador!B357=13,51,IF(generador!B357=14,54,IF(generador!B357=15,57))))))))))))))),FALSE),""),"")</f>
        <v/>
      </c>
      <c r="F357" s="20" t="str">
        <f t="shared" si="94"/>
        <v/>
      </c>
      <c r="G357" s="29" t="str">
        <f t="shared" si="95"/>
        <v/>
      </c>
      <c r="H357" s="21" t="str">
        <f t="shared" ca="1" si="98"/>
        <v/>
      </c>
      <c r="I357" s="18" t="str">
        <f t="shared" si="99"/>
        <v/>
      </c>
      <c r="J357" s="18" t="str">
        <f>""</f>
        <v/>
      </c>
      <c r="K357" s="18" t="str">
        <f t="shared" si="100"/>
        <v/>
      </c>
      <c r="L357" s="18" t="str">
        <f t="shared" si="101"/>
        <v/>
      </c>
      <c r="M357" s="18" t="str">
        <f t="shared" si="102"/>
        <v/>
      </c>
      <c r="N357" s="18" t="str">
        <f t="shared" si="103"/>
        <v/>
      </c>
      <c r="O357" s="18" t="str">
        <f t="shared" si="104"/>
        <v/>
      </c>
      <c r="P357" s="18" t="str">
        <f t="shared" si="105"/>
        <v/>
      </c>
      <c r="Q357" s="18" t="str">
        <f t="shared" si="106"/>
        <v/>
      </c>
      <c r="R357" s="122" t="str">
        <f t="shared" si="96"/>
        <v/>
      </c>
      <c r="S357" s="18" t="str">
        <f t="shared" si="107"/>
        <v/>
      </c>
      <c r="T357" s="26" t="str">
        <f t="shared" si="97"/>
        <v/>
      </c>
      <c r="U357" s="18" t="str">
        <f t="shared" si="108"/>
        <v/>
      </c>
      <c r="V357" s="18" t="str">
        <f t="shared" si="109"/>
        <v/>
      </c>
      <c r="W357" s="18" t="str">
        <f>IFERROR(CONCATENATE("PAGO N° ",B357," DEL CONTRATO CPS ",V357," ENTRE ",TEXT(VLOOKUP(A357,matriz,IF(generador!B357=1,16,IF(generador!B357=2,19,IF(generador!B357=3,22,IF(generador!B357=4,25,IF(generador!B357=5,28,IF(generador!B357=6,31,IF(generador!B357=7,34,IF(generador!B357=8,37,IF(generador!B357=9,40,IF(generador!B357=10,43,IF(generador!B357=11,46,IF(generador!B357=12,49,IF(generador!B357=13,52,IF(generador!B357=14,55,IF(generador!B357=15,58))))))))))))))),FALSE),"dd/mm/yyyy")," Y ",TEXT(VLOOKUP(A357,matriz,IF(generador!B357=1,17,IF(generador!B357=2,20,IF(generador!B357=3,23,IF(generador!B357=4,26,IF(generador!B357=5,29,IF(generador!B357=6,32,IF(generador!B357=7,35,IF(generador!B357=8,38,IF(generador!B357=9,41,IF(generador!B357=10,44,IF(generador!B357=11,47,IF(generador!B357=12,50,IF(generador!B357=13,53,IF(generador!B357=14,56,IF(generador!B357=15,59))))))))))))))),FALSE),"dd/mm/yyyy")),"")</f>
        <v/>
      </c>
    </row>
    <row r="358" spans="1:23" x14ac:dyDescent="0.3">
      <c r="A358" s="15"/>
      <c r="B358" s="14"/>
      <c r="C358" s="6"/>
      <c r="D358" s="26" t="str">
        <f t="shared" si="93"/>
        <v/>
      </c>
      <c r="E358" s="19" t="str">
        <f>IFERROR(IF(A358&lt;&gt;"",VLOOKUP(A358,matriz,IF(generador!B358=1,15,IF(generador!B358=2,18,IF(generador!B358=3,21,IF(generador!B358=4,24,IF(generador!B358=5,27,IF(generador!B358=6,30,IF(generador!B358=7,33,IF(generador!B358=8,36,IF(generador!B358=9,39,IF(generador!B358=10,42,IF(generador!B358=11,45,IF(generador!B358=12,48,IF(generador!B358=13,51,IF(generador!B358=14,54,IF(generador!B358=15,57))))))))))))))),FALSE),""),"")</f>
        <v/>
      </c>
      <c r="F358" s="20" t="str">
        <f t="shared" si="94"/>
        <v/>
      </c>
      <c r="G358" s="29" t="str">
        <f t="shared" si="95"/>
        <v/>
      </c>
      <c r="H358" s="21" t="str">
        <f t="shared" ca="1" si="98"/>
        <v/>
      </c>
      <c r="I358" s="18" t="str">
        <f t="shared" si="99"/>
        <v/>
      </c>
      <c r="J358" s="18" t="str">
        <f>""</f>
        <v/>
      </c>
      <c r="K358" s="18" t="str">
        <f t="shared" si="100"/>
        <v/>
      </c>
      <c r="L358" s="18" t="str">
        <f t="shared" si="101"/>
        <v/>
      </c>
      <c r="M358" s="18" t="str">
        <f t="shared" si="102"/>
        <v/>
      </c>
      <c r="N358" s="18" t="str">
        <f t="shared" si="103"/>
        <v/>
      </c>
      <c r="O358" s="18" t="str">
        <f t="shared" si="104"/>
        <v/>
      </c>
      <c r="P358" s="18" t="str">
        <f t="shared" si="105"/>
        <v/>
      </c>
      <c r="Q358" s="18" t="str">
        <f t="shared" si="106"/>
        <v/>
      </c>
      <c r="R358" s="122" t="str">
        <f t="shared" si="96"/>
        <v/>
      </c>
      <c r="S358" s="18" t="str">
        <f t="shared" si="107"/>
        <v/>
      </c>
      <c r="T358" s="26" t="str">
        <f t="shared" si="97"/>
        <v/>
      </c>
      <c r="U358" s="18" t="str">
        <f t="shared" si="108"/>
        <v/>
      </c>
      <c r="V358" s="18" t="str">
        <f t="shared" si="109"/>
        <v/>
      </c>
      <c r="W358" s="18" t="str">
        <f>IFERROR(CONCATENATE("PAGO N° ",B358," DEL CONTRATO CPS ",V358," ENTRE ",TEXT(VLOOKUP(A358,matriz,IF(generador!B358=1,16,IF(generador!B358=2,19,IF(generador!B358=3,22,IF(generador!B358=4,25,IF(generador!B358=5,28,IF(generador!B358=6,31,IF(generador!B358=7,34,IF(generador!B358=8,37,IF(generador!B358=9,40,IF(generador!B358=10,43,IF(generador!B358=11,46,IF(generador!B358=12,49,IF(generador!B358=13,52,IF(generador!B358=14,55,IF(generador!B358=15,58))))))))))))))),FALSE),"dd/mm/yyyy")," Y ",TEXT(VLOOKUP(A358,matriz,IF(generador!B358=1,17,IF(generador!B358=2,20,IF(generador!B358=3,23,IF(generador!B358=4,26,IF(generador!B358=5,29,IF(generador!B358=6,32,IF(generador!B358=7,35,IF(generador!B358=8,38,IF(generador!B358=9,41,IF(generador!B358=10,44,IF(generador!B358=11,47,IF(generador!B358=12,50,IF(generador!B358=13,53,IF(generador!B358=14,56,IF(generador!B358=15,59))))))))))))))),FALSE),"dd/mm/yyyy")),"")</f>
        <v/>
      </c>
    </row>
    <row r="359" spans="1:23" x14ac:dyDescent="0.3">
      <c r="A359" s="15"/>
      <c r="B359" s="14"/>
      <c r="C359" s="6"/>
      <c r="D359" s="26" t="str">
        <f t="shared" si="93"/>
        <v/>
      </c>
      <c r="E359" s="19" t="str">
        <f>IFERROR(IF(A359&lt;&gt;"",VLOOKUP(A359,matriz,IF(generador!B359=1,15,IF(generador!B359=2,18,IF(generador!B359=3,21,IF(generador!B359=4,24,IF(generador!B359=5,27,IF(generador!B359=6,30,IF(generador!B359=7,33,IF(generador!B359=8,36,IF(generador!B359=9,39,IF(generador!B359=10,42,IF(generador!B359=11,45,IF(generador!B359=12,48,IF(generador!B359=13,51,IF(generador!B359=14,54,IF(generador!B359=15,57))))))))))))))),FALSE),""),"")</f>
        <v/>
      </c>
      <c r="F359" s="20" t="str">
        <f t="shared" si="94"/>
        <v/>
      </c>
      <c r="G359" s="29" t="str">
        <f t="shared" si="95"/>
        <v/>
      </c>
      <c r="H359" s="21" t="str">
        <f t="shared" ca="1" si="98"/>
        <v/>
      </c>
      <c r="I359" s="18" t="str">
        <f t="shared" si="99"/>
        <v/>
      </c>
      <c r="J359" s="18" t="str">
        <f>""</f>
        <v/>
      </c>
      <c r="K359" s="18" t="str">
        <f t="shared" si="100"/>
        <v/>
      </c>
      <c r="L359" s="18" t="str">
        <f t="shared" si="101"/>
        <v/>
      </c>
      <c r="M359" s="18" t="str">
        <f t="shared" si="102"/>
        <v/>
      </c>
      <c r="N359" s="18" t="str">
        <f t="shared" si="103"/>
        <v/>
      </c>
      <c r="O359" s="18" t="str">
        <f t="shared" si="104"/>
        <v/>
      </c>
      <c r="P359" s="18" t="str">
        <f t="shared" si="105"/>
        <v/>
      </c>
      <c r="Q359" s="18" t="str">
        <f t="shared" si="106"/>
        <v/>
      </c>
      <c r="R359" s="122" t="str">
        <f t="shared" si="96"/>
        <v/>
      </c>
      <c r="S359" s="18" t="str">
        <f t="shared" si="107"/>
        <v/>
      </c>
      <c r="T359" s="26" t="str">
        <f t="shared" si="97"/>
        <v/>
      </c>
      <c r="U359" s="18" t="str">
        <f t="shared" si="108"/>
        <v/>
      </c>
      <c r="V359" s="18" t="str">
        <f t="shared" si="109"/>
        <v/>
      </c>
      <c r="W359" s="18" t="str">
        <f>IFERROR(CONCATENATE("PAGO N° ",B359," DEL CONTRATO CPS ",V359," ENTRE ",TEXT(VLOOKUP(A359,matriz,IF(generador!B359=1,16,IF(generador!B359=2,19,IF(generador!B359=3,22,IF(generador!B359=4,25,IF(generador!B359=5,28,IF(generador!B359=6,31,IF(generador!B359=7,34,IF(generador!B359=8,37,IF(generador!B359=9,40,IF(generador!B359=10,43,IF(generador!B359=11,46,IF(generador!B359=12,49,IF(generador!B359=13,52,IF(generador!B359=14,55,IF(generador!B359=15,58))))))))))))))),FALSE),"dd/mm/yyyy")," Y ",TEXT(VLOOKUP(A359,matriz,IF(generador!B359=1,17,IF(generador!B359=2,20,IF(generador!B359=3,23,IF(generador!B359=4,26,IF(generador!B359=5,29,IF(generador!B359=6,32,IF(generador!B359=7,35,IF(generador!B359=8,38,IF(generador!B359=9,41,IF(generador!B359=10,44,IF(generador!B359=11,47,IF(generador!B359=12,50,IF(generador!B359=13,53,IF(generador!B359=14,56,IF(generador!B359=15,59))))))))))))))),FALSE),"dd/mm/yyyy")),"")</f>
        <v/>
      </c>
    </row>
    <row r="360" spans="1:23" x14ac:dyDescent="0.3">
      <c r="A360" s="15"/>
      <c r="B360" s="14"/>
      <c r="C360" s="6"/>
      <c r="D360" s="26" t="str">
        <f t="shared" si="93"/>
        <v/>
      </c>
      <c r="E360" s="19" t="str">
        <f>IFERROR(IF(A360&lt;&gt;"",VLOOKUP(A360,matriz,IF(generador!B360=1,15,IF(generador!B360=2,18,IF(generador!B360=3,21,IF(generador!B360=4,24,IF(generador!B360=5,27,IF(generador!B360=6,30,IF(generador!B360=7,33,IF(generador!B360=8,36,IF(generador!B360=9,39,IF(generador!B360=10,42,IF(generador!B360=11,45,IF(generador!B360=12,48,IF(generador!B360=13,51,IF(generador!B360=14,54,IF(generador!B360=15,57))))))))))))))),FALSE),""),"")</f>
        <v/>
      </c>
      <c r="F360" s="20" t="str">
        <f t="shared" si="94"/>
        <v/>
      </c>
      <c r="G360" s="29" t="str">
        <f t="shared" si="95"/>
        <v/>
      </c>
      <c r="H360" s="21" t="str">
        <f t="shared" ca="1" si="98"/>
        <v/>
      </c>
      <c r="I360" s="18" t="str">
        <f t="shared" si="99"/>
        <v/>
      </c>
      <c r="J360" s="18" t="str">
        <f>""</f>
        <v/>
      </c>
      <c r="K360" s="18" t="str">
        <f t="shared" si="100"/>
        <v/>
      </c>
      <c r="L360" s="18" t="str">
        <f t="shared" si="101"/>
        <v/>
      </c>
      <c r="M360" s="18" t="str">
        <f t="shared" si="102"/>
        <v/>
      </c>
      <c r="N360" s="18" t="str">
        <f t="shared" si="103"/>
        <v/>
      </c>
      <c r="O360" s="18" t="str">
        <f t="shared" si="104"/>
        <v/>
      </c>
      <c r="P360" s="18" t="str">
        <f t="shared" si="105"/>
        <v/>
      </c>
      <c r="Q360" s="18" t="str">
        <f t="shared" si="106"/>
        <v/>
      </c>
      <c r="R360" s="122" t="str">
        <f t="shared" si="96"/>
        <v/>
      </c>
      <c r="S360" s="18" t="str">
        <f t="shared" si="107"/>
        <v/>
      </c>
      <c r="T360" s="26" t="str">
        <f t="shared" si="97"/>
        <v/>
      </c>
      <c r="U360" s="18" t="str">
        <f t="shared" si="108"/>
        <v/>
      </c>
      <c r="V360" s="18" t="str">
        <f t="shared" si="109"/>
        <v/>
      </c>
      <c r="W360" s="18" t="str">
        <f>IFERROR(CONCATENATE("PAGO N° ",B360," DEL CONTRATO CPS ",V360," ENTRE ",TEXT(VLOOKUP(A360,matriz,IF(generador!B360=1,16,IF(generador!B360=2,19,IF(generador!B360=3,22,IF(generador!B360=4,25,IF(generador!B360=5,28,IF(generador!B360=6,31,IF(generador!B360=7,34,IF(generador!B360=8,37,IF(generador!B360=9,40,IF(generador!B360=10,43,IF(generador!B360=11,46,IF(generador!B360=12,49,IF(generador!B360=13,52,IF(generador!B360=14,55,IF(generador!B360=15,58))))))))))))))),FALSE),"dd/mm/yyyy")," Y ",TEXT(VLOOKUP(A360,matriz,IF(generador!B360=1,17,IF(generador!B360=2,20,IF(generador!B360=3,23,IF(generador!B360=4,26,IF(generador!B360=5,29,IF(generador!B360=6,32,IF(generador!B360=7,35,IF(generador!B360=8,38,IF(generador!B360=9,41,IF(generador!B360=10,44,IF(generador!B360=11,47,IF(generador!B360=12,50,IF(generador!B360=13,53,IF(generador!B360=14,56,IF(generador!B360=15,59))))))))))))))),FALSE),"dd/mm/yyyy")),"")</f>
        <v/>
      </c>
    </row>
    <row r="361" spans="1:23" x14ac:dyDescent="0.3">
      <c r="A361" s="15"/>
      <c r="B361" s="14"/>
      <c r="C361" s="6"/>
      <c r="D361" s="26" t="str">
        <f t="shared" si="93"/>
        <v/>
      </c>
      <c r="E361" s="19" t="str">
        <f>IFERROR(IF(A361&lt;&gt;"",VLOOKUP(A361,matriz,IF(generador!B361=1,15,IF(generador!B361=2,18,IF(generador!B361=3,21,IF(generador!B361=4,24,IF(generador!B361=5,27,IF(generador!B361=6,30,IF(generador!B361=7,33,IF(generador!B361=8,36,IF(generador!B361=9,39,IF(generador!B361=10,42,IF(generador!B361=11,45,IF(generador!B361=12,48,IF(generador!B361=13,51,IF(generador!B361=14,54,IF(generador!B361=15,57))))))))))))))),FALSE),""),"")</f>
        <v/>
      </c>
      <c r="F361" s="20" t="str">
        <f t="shared" si="94"/>
        <v/>
      </c>
      <c r="G361" s="29" t="str">
        <f t="shared" si="95"/>
        <v/>
      </c>
      <c r="H361" s="21" t="str">
        <f t="shared" ca="1" si="98"/>
        <v/>
      </c>
      <c r="I361" s="18" t="str">
        <f t="shared" si="99"/>
        <v/>
      </c>
      <c r="J361" s="18" t="str">
        <f>""</f>
        <v/>
      </c>
      <c r="K361" s="18" t="str">
        <f t="shared" si="100"/>
        <v/>
      </c>
      <c r="L361" s="18" t="str">
        <f t="shared" si="101"/>
        <v/>
      </c>
      <c r="M361" s="18" t="str">
        <f t="shared" si="102"/>
        <v/>
      </c>
      <c r="N361" s="18" t="str">
        <f t="shared" si="103"/>
        <v/>
      </c>
      <c r="O361" s="18" t="str">
        <f t="shared" si="104"/>
        <v/>
      </c>
      <c r="P361" s="18" t="str">
        <f t="shared" si="105"/>
        <v/>
      </c>
      <c r="Q361" s="18" t="str">
        <f t="shared" si="106"/>
        <v/>
      </c>
      <c r="R361" s="122" t="str">
        <f t="shared" si="96"/>
        <v/>
      </c>
      <c r="S361" s="18" t="str">
        <f t="shared" si="107"/>
        <v/>
      </c>
      <c r="T361" s="26" t="str">
        <f t="shared" si="97"/>
        <v/>
      </c>
      <c r="U361" s="18" t="str">
        <f t="shared" si="108"/>
        <v/>
      </c>
      <c r="V361" s="18" t="str">
        <f t="shared" si="109"/>
        <v/>
      </c>
      <c r="W361" s="18" t="str">
        <f>IFERROR(CONCATENATE("PAGO N° ",B361," DEL CONTRATO CPS ",V361," ENTRE ",TEXT(VLOOKUP(A361,matriz,IF(generador!B361=1,16,IF(generador!B361=2,19,IF(generador!B361=3,22,IF(generador!B361=4,25,IF(generador!B361=5,28,IF(generador!B361=6,31,IF(generador!B361=7,34,IF(generador!B361=8,37,IF(generador!B361=9,40,IF(generador!B361=10,43,IF(generador!B361=11,46,IF(generador!B361=12,49,IF(generador!B361=13,52,IF(generador!B361=14,55,IF(generador!B361=15,58))))))))))))))),FALSE),"dd/mm/yyyy")," Y ",TEXT(VLOOKUP(A361,matriz,IF(generador!B361=1,17,IF(generador!B361=2,20,IF(generador!B361=3,23,IF(generador!B361=4,26,IF(generador!B361=5,29,IF(generador!B361=6,32,IF(generador!B361=7,35,IF(generador!B361=8,38,IF(generador!B361=9,41,IF(generador!B361=10,44,IF(generador!B361=11,47,IF(generador!B361=12,50,IF(generador!B361=13,53,IF(generador!B361=14,56,IF(generador!B361=15,59))))))))))))))),FALSE),"dd/mm/yyyy")),"")</f>
        <v/>
      </c>
    </row>
    <row r="362" spans="1:23" x14ac:dyDescent="0.3">
      <c r="A362" s="15"/>
      <c r="B362" s="14"/>
      <c r="C362" s="6"/>
      <c r="D362" s="26" t="str">
        <f t="shared" si="93"/>
        <v/>
      </c>
      <c r="E362" s="19" t="str">
        <f>IFERROR(IF(A362&lt;&gt;"",VLOOKUP(A362,matriz,IF(generador!B362=1,15,IF(generador!B362=2,18,IF(generador!B362=3,21,IF(generador!B362=4,24,IF(generador!B362=5,27,IF(generador!B362=6,30,IF(generador!B362=7,33,IF(generador!B362=8,36,IF(generador!B362=9,39,IF(generador!B362=10,42,IF(generador!B362=11,45,IF(generador!B362=12,48,IF(generador!B362=13,51,IF(generador!B362=14,54,IF(generador!B362=15,57))))))))))))))),FALSE),""),"")</f>
        <v/>
      </c>
      <c r="F362" s="20" t="str">
        <f t="shared" si="94"/>
        <v/>
      </c>
      <c r="G362" s="29" t="str">
        <f t="shared" si="95"/>
        <v/>
      </c>
      <c r="H362" s="21" t="str">
        <f t="shared" ca="1" si="98"/>
        <v/>
      </c>
      <c r="I362" s="18" t="str">
        <f t="shared" si="99"/>
        <v/>
      </c>
      <c r="J362" s="18" t="str">
        <f>""</f>
        <v/>
      </c>
      <c r="K362" s="18" t="str">
        <f t="shared" si="100"/>
        <v/>
      </c>
      <c r="L362" s="18" t="str">
        <f t="shared" si="101"/>
        <v/>
      </c>
      <c r="M362" s="18" t="str">
        <f t="shared" si="102"/>
        <v/>
      </c>
      <c r="N362" s="18" t="str">
        <f t="shared" si="103"/>
        <v/>
      </c>
      <c r="O362" s="18" t="str">
        <f t="shared" si="104"/>
        <v/>
      </c>
      <c r="P362" s="18" t="str">
        <f t="shared" si="105"/>
        <v/>
      </c>
      <c r="Q362" s="18" t="str">
        <f t="shared" si="106"/>
        <v/>
      </c>
      <c r="R362" s="122" t="str">
        <f t="shared" si="96"/>
        <v/>
      </c>
      <c r="S362" s="18" t="str">
        <f t="shared" si="107"/>
        <v/>
      </c>
      <c r="T362" s="26" t="str">
        <f t="shared" si="97"/>
        <v/>
      </c>
      <c r="U362" s="18" t="str">
        <f t="shared" si="108"/>
        <v/>
      </c>
      <c r="V362" s="18" t="str">
        <f t="shared" si="109"/>
        <v/>
      </c>
      <c r="W362" s="18" t="str">
        <f>IFERROR(CONCATENATE("PAGO N° ",B362," DEL CONTRATO CPS ",V362," ENTRE ",TEXT(VLOOKUP(A362,matriz,IF(generador!B362=1,16,IF(generador!B362=2,19,IF(generador!B362=3,22,IF(generador!B362=4,25,IF(generador!B362=5,28,IF(generador!B362=6,31,IF(generador!B362=7,34,IF(generador!B362=8,37,IF(generador!B362=9,40,IF(generador!B362=10,43,IF(generador!B362=11,46,IF(generador!B362=12,49,IF(generador!B362=13,52,IF(generador!B362=14,55,IF(generador!B362=15,58))))))))))))))),FALSE),"dd/mm/yyyy")," Y ",TEXT(VLOOKUP(A362,matriz,IF(generador!B362=1,17,IF(generador!B362=2,20,IF(generador!B362=3,23,IF(generador!B362=4,26,IF(generador!B362=5,29,IF(generador!B362=6,32,IF(generador!B362=7,35,IF(generador!B362=8,38,IF(generador!B362=9,41,IF(generador!B362=10,44,IF(generador!B362=11,47,IF(generador!B362=12,50,IF(generador!B362=13,53,IF(generador!B362=14,56,IF(generador!B362=15,59))))))))))))))),FALSE),"dd/mm/yyyy")),"")</f>
        <v/>
      </c>
    </row>
    <row r="363" spans="1:23" x14ac:dyDescent="0.3">
      <c r="A363" s="15"/>
      <c r="B363" s="14"/>
      <c r="C363" s="6"/>
      <c r="D363" s="26" t="str">
        <f t="shared" si="93"/>
        <v/>
      </c>
      <c r="E363" s="19" t="str">
        <f>IFERROR(IF(A363&lt;&gt;"",VLOOKUP(A363,matriz,IF(generador!B363=1,15,IF(generador!B363=2,18,IF(generador!B363=3,21,IF(generador!B363=4,24,IF(generador!B363=5,27,IF(generador!B363=6,30,IF(generador!B363=7,33,IF(generador!B363=8,36,IF(generador!B363=9,39,IF(generador!B363=10,42,IF(generador!B363=11,45,IF(generador!B363=12,48,IF(generador!B363=13,51,IF(generador!B363=14,54,IF(generador!B363=15,57))))))))))))))),FALSE),""),"")</f>
        <v/>
      </c>
      <c r="F363" s="20" t="str">
        <f t="shared" si="94"/>
        <v/>
      </c>
      <c r="G363" s="29" t="str">
        <f t="shared" si="95"/>
        <v/>
      </c>
      <c r="H363" s="21" t="str">
        <f t="shared" ca="1" si="98"/>
        <v/>
      </c>
      <c r="I363" s="18" t="str">
        <f t="shared" si="99"/>
        <v/>
      </c>
      <c r="J363" s="18" t="str">
        <f>""</f>
        <v/>
      </c>
      <c r="K363" s="18" t="str">
        <f t="shared" si="100"/>
        <v/>
      </c>
      <c r="L363" s="18" t="str">
        <f t="shared" si="101"/>
        <v/>
      </c>
      <c r="M363" s="18" t="str">
        <f t="shared" si="102"/>
        <v/>
      </c>
      <c r="N363" s="18" t="str">
        <f t="shared" si="103"/>
        <v/>
      </c>
      <c r="O363" s="18" t="str">
        <f t="shared" si="104"/>
        <v/>
      </c>
      <c r="P363" s="18" t="str">
        <f t="shared" si="105"/>
        <v/>
      </c>
      <c r="Q363" s="18" t="str">
        <f t="shared" si="106"/>
        <v/>
      </c>
      <c r="R363" s="122" t="str">
        <f t="shared" si="96"/>
        <v/>
      </c>
      <c r="S363" s="18" t="str">
        <f t="shared" si="107"/>
        <v/>
      </c>
      <c r="T363" s="26" t="str">
        <f t="shared" si="97"/>
        <v/>
      </c>
      <c r="U363" s="18" t="str">
        <f t="shared" si="108"/>
        <v/>
      </c>
      <c r="V363" s="18" t="str">
        <f t="shared" si="109"/>
        <v/>
      </c>
      <c r="W363" s="18" t="str">
        <f>IFERROR(CONCATENATE("PAGO N° ",B363," DEL CONTRATO CPS ",V363," ENTRE ",TEXT(VLOOKUP(A363,matriz,IF(generador!B363=1,16,IF(generador!B363=2,19,IF(generador!B363=3,22,IF(generador!B363=4,25,IF(generador!B363=5,28,IF(generador!B363=6,31,IF(generador!B363=7,34,IF(generador!B363=8,37,IF(generador!B363=9,40,IF(generador!B363=10,43,IF(generador!B363=11,46,IF(generador!B363=12,49,IF(generador!B363=13,52,IF(generador!B363=14,55,IF(generador!B363=15,58))))))))))))))),FALSE),"dd/mm/yyyy")," Y ",TEXT(VLOOKUP(A363,matriz,IF(generador!B363=1,17,IF(generador!B363=2,20,IF(generador!B363=3,23,IF(generador!B363=4,26,IF(generador!B363=5,29,IF(generador!B363=6,32,IF(generador!B363=7,35,IF(generador!B363=8,38,IF(generador!B363=9,41,IF(generador!B363=10,44,IF(generador!B363=11,47,IF(generador!B363=12,50,IF(generador!B363=13,53,IF(generador!B363=14,56,IF(generador!B363=15,59))))))))))))))),FALSE),"dd/mm/yyyy")),"")</f>
        <v/>
      </c>
    </row>
    <row r="364" spans="1:23" x14ac:dyDescent="0.3">
      <c r="A364" s="15"/>
      <c r="B364" s="14"/>
      <c r="C364" s="6"/>
      <c r="D364" s="26" t="str">
        <f t="shared" si="93"/>
        <v/>
      </c>
      <c r="E364" s="19" t="str">
        <f>IFERROR(IF(A364&lt;&gt;"",VLOOKUP(A364,matriz,IF(generador!B364=1,15,IF(generador!B364=2,18,IF(generador!B364=3,21,IF(generador!B364=4,24,IF(generador!B364=5,27,IF(generador!B364=6,30,IF(generador!B364=7,33,IF(generador!B364=8,36,IF(generador!B364=9,39,IF(generador!B364=10,42,IF(generador!B364=11,45,IF(generador!B364=12,48,IF(generador!B364=13,51,IF(generador!B364=14,54,IF(generador!B364=15,57))))))))))))))),FALSE),""),"")</f>
        <v/>
      </c>
      <c r="F364" s="20" t="str">
        <f t="shared" si="94"/>
        <v/>
      </c>
      <c r="G364" s="29" t="str">
        <f t="shared" si="95"/>
        <v/>
      </c>
      <c r="H364" s="21" t="str">
        <f t="shared" ca="1" si="98"/>
        <v/>
      </c>
      <c r="I364" s="18" t="str">
        <f t="shared" si="99"/>
        <v/>
      </c>
      <c r="J364" s="18" t="str">
        <f>""</f>
        <v/>
      </c>
      <c r="K364" s="18" t="str">
        <f t="shared" si="100"/>
        <v/>
      </c>
      <c r="L364" s="18" t="str">
        <f t="shared" si="101"/>
        <v/>
      </c>
      <c r="M364" s="18" t="str">
        <f t="shared" si="102"/>
        <v/>
      </c>
      <c r="N364" s="18" t="str">
        <f t="shared" si="103"/>
        <v/>
      </c>
      <c r="O364" s="18" t="str">
        <f t="shared" si="104"/>
        <v/>
      </c>
      <c r="P364" s="18" t="str">
        <f t="shared" si="105"/>
        <v/>
      </c>
      <c r="Q364" s="18" t="str">
        <f t="shared" si="106"/>
        <v/>
      </c>
      <c r="R364" s="122" t="str">
        <f t="shared" si="96"/>
        <v/>
      </c>
      <c r="S364" s="18" t="str">
        <f t="shared" si="107"/>
        <v/>
      </c>
      <c r="T364" s="26" t="str">
        <f t="shared" si="97"/>
        <v/>
      </c>
      <c r="U364" s="18" t="str">
        <f t="shared" si="108"/>
        <v/>
      </c>
      <c r="V364" s="18" t="str">
        <f t="shared" si="109"/>
        <v/>
      </c>
      <c r="W364" s="18" t="str">
        <f>IFERROR(CONCATENATE("PAGO N° ",B364," DEL CONTRATO CPS ",V364," ENTRE ",TEXT(VLOOKUP(A364,matriz,IF(generador!B364=1,16,IF(generador!B364=2,19,IF(generador!B364=3,22,IF(generador!B364=4,25,IF(generador!B364=5,28,IF(generador!B364=6,31,IF(generador!B364=7,34,IF(generador!B364=8,37,IF(generador!B364=9,40,IF(generador!B364=10,43,IF(generador!B364=11,46,IF(generador!B364=12,49,IF(generador!B364=13,52,IF(generador!B364=14,55,IF(generador!B364=15,58))))))))))))))),FALSE),"dd/mm/yyyy")," Y ",TEXT(VLOOKUP(A364,matriz,IF(generador!B364=1,17,IF(generador!B364=2,20,IF(generador!B364=3,23,IF(generador!B364=4,26,IF(generador!B364=5,29,IF(generador!B364=6,32,IF(generador!B364=7,35,IF(generador!B364=8,38,IF(generador!B364=9,41,IF(generador!B364=10,44,IF(generador!B364=11,47,IF(generador!B364=12,50,IF(generador!B364=13,53,IF(generador!B364=14,56,IF(generador!B364=15,59))))))))))))))),FALSE),"dd/mm/yyyy")),"")</f>
        <v/>
      </c>
    </row>
    <row r="365" spans="1:23" x14ac:dyDescent="0.3">
      <c r="A365" s="15"/>
      <c r="B365" s="14"/>
      <c r="C365" s="6"/>
      <c r="D365" s="26" t="str">
        <f t="shared" si="93"/>
        <v/>
      </c>
      <c r="E365" s="19" t="str">
        <f>IFERROR(IF(A365&lt;&gt;"",VLOOKUP(A365,matriz,IF(generador!B365=1,15,IF(generador!B365=2,18,IF(generador!B365=3,21,IF(generador!B365=4,24,IF(generador!B365=5,27,IF(generador!B365=6,30,IF(generador!B365=7,33,IF(generador!B365=8,36,IF(generador!B365=9,39,IF(generador!B365=10,42,IF(generador!B365=11,45,IF(generador!B365=12,48,IF(generador!B365=13,51,IF(generador!B365=14,54,IF(generador!B365=15,57))))))))))))))),FALSE),""),"")</f>
        <v/>
      </c>
      <c r="F365" s="20" t="str">
        <f t="shared" si="94"/>
        <v/>
      </c>
      <c r="G365" s="29" t="str">
        <f t="shared" si="95"/>
        <v/>
      </c>
      <c r="H365" s="21" t="str">
        <f t="shared" ca="1" si="98"/>
        <v/>
      </c>
      <c r="I365" s="18" t="str">
        <f t="shared" si="99"/>
        <v/>
      </c>
      <c r="J365" s="18" t="str">
        <f>""</f>
        <v/>
      </c>
      <c r="K365" s="18" t="str">
        <f t="shared" si="100"/>
        <v/>
      </c>
      <c r="L365" s="18" t="str">
        <f t="shared" si="101"/>
        <v/>
      </c>
      <c r="M365" s="18" t="str">
        <f t="shared" si="102"/>
        <v/>
      </c>
      <c r="N365" s="18" t="str">
        <f t="shared" si="103"/>
        <v/>
      </c>
      <c r="O365" s="18" t="str">
        <f t="shared" si="104"/>
        <v/>
      </c>
      <c r="P365" s="18" t="str">
        <f t="shared" si="105"/>
        <v/>
      </c>
      <c r="Q365" s="18" t="str">
        <f t="shared" si="106"/>
        <v/>
      </c>
      <c r="R365" s="122" t="str">
        <f t="shared" si="96"/>
        <v/>
      </c>
      <c r="S365" s="18" t="str">
        <f t="shared" si="107"/>
        <v/>
      </c>
      <c r="T365" s="26" t="str">
        <f t="shared" si="97"/>
        <v/>
      </c>
      <c r="U365" s="18" t="str">
        <f t="shared" si="108"/>
        <v/>
      </c>
      <c r="V365" s="18" t="str">
        <f t="shared" si="109"/>
        <v/>
      </c>
      <c r="W365" s="18" t="str">
        <f>IFERROR(CONCATENATE("PAGO N° ",B365," DEL CONTRATO CPS ",V365," ENTRE ",TEXT(VLOOKUP(A365,matriz,IF(generador!B365=1,16,IF(generador!B365=2,19,IF(generador!B365=3,22,IF(generador!B365=4,25,IF(generador!B365=5,28,IF(generador!B365=6,31,IF(generador!B365=7,34,IF(generador!B365=8,37,IF(generador!B365=9,40,IF(generador!B365=10,43,IF(generador!B365=11,46,IF(generador!B365=12,49,IF(generador!B365=13,52,IF(generador!B365=14,55,IF(generador!B365=15,58))))))))))))))),FALSE),"dd/mm/yyyy")," Y ",TEXT(VLOOKUP(A365,matriz,IF(generador!B365=1,17,IF(generador!B365=2,20,IF(generador!B365=3,23,IF(generador!B365=4,26,IF(generador!B365=5,29,IF(generador!B365=6,32,IF(generador!B365=7,35,IF(generador!B365=8,38,IF(generador!B365=9,41,IF(generador!B365=10,44,IF(generador!B365=11,47,IF(generador!B365=12,50,IF(generador!B365=13,53,IF(generador!B365=14,56,IF(generador!B365=15,59))))))))))))))),FALSE),"dd/mm/yyyy")),"")</f>
        <v/>
      </c>
    </row>
    <row r="366" spans="1:23" x14ac:dyDescent="0.3">
      <c r="A366" s="15"/>
      <c r="B366" s="14"/>
      <c r="C366" s="6"/>
      <c r="D366" s="26" t="str">
        <f t="shared" si="93"/>
        <v/>
      </c>
      <c r="E366" s="19" t="str">
        <f>IFERROR(IF(A366&lt;&gt;"",VLOOKUP(A366,matriz,IF(generador!B366=1,15,IF(generador!B366=2,18,IF(generador!B366=3,21,IF(generador!B366=4,24,IF(generador!B366=5,27,IF(generador!B366=6,30,IF(generador!B366=7,33,IF(generador!B366=8,36,IF(generador!B366=9,39,IF(generador!B366=10,42,IF(generador!B366=11,45,IF(generador!B366=12,48,IF(generador!B366=13,51,IF(generador!B366=14,54,IF(generador!B366=15,57))))))))))))))),FALSE),""),"")</f>
        <v/>
      </c>
      <c r="F366" s="20" t="str">
        <f t="shared" si="94"/>
        <v/>
      </c>
      <c r="G366" s="29" t="str">
        <f t="shared" si="95"/>
        <v/>
      </c>
      <c r="H366" s="21" t="str">
        <f t="shared" ca="1" si="98"/>
        <v/>
      </c>
      <c r="I366" s="18" t="str">
        <f t="shared" si="99"/>
        <v/>
      </c>
      <c r="J366" s="18" t="str">
        <f>""</f>
        <v/>
      </c>
      <c r="K366" s="18" t="str">
        <f t="shared" si="100"/>
        <v/>
      </c>
      <c r="L366" s="18" t="str">
        <f t="shared" si="101"/>
        <v/>
      </c>
      <c r="M366" s="18" t="str">
        <f t="shared" si="102"/>
        <v/>
      </c>
      <c r="N366" s="18" t="str">
        <f t="shared" si="103"/>
        <v/>
      </c>
      <c r="O366" s="18" t="str">
        <f t="shared" si="104"/>
        <v/>
      </c>
      <c r="P366" s="18" t="str">
        <f t="shared" si="105"/>
        <v/>
      </c>
      <c r="Q366" s="18" t="str">
        <f t="shared" si="106"/>
        <v/>
      </c>
      <c r="R366" s="122" t="str">
        <f t="shared" si="96"/>
        <v/>
      </c>
      <c r="S366" s="18" t="str">
        <f t="shared" si="107"/>
        <v/>
      </c>
      <c r="T366" s="26" t="str">
        <f t="shared" si="97"/>
        <v/>
      </c>
      <c r="U366" s="18" t="str">
        <f t="shared" si="108"/>
        <v/>
      </c>
      <c r="V366" s="18" t="str">
        <f t="shared" si="109"/>
        <v/>
      </c>
      <c r="W366" s="18" t="str">
        <f>IFERROR(CONCATENATE("PAGO N° ",B366," DEL CONTRATO CPS ",V366," ENTRE ",TEXT(VLOOKUP(A366,matriz,IF(generador!B366=1,16,IF(generador!B366=2,19,IF(generador!B366=3,22,IF(generador!B366=4,25,IF(generador!B366=5,28,IF(generador!B366=6,31,IF(generador!B366=7,34,IF(generador!B366=8,37,IF(generador!B366=9,40,IF(generador!B366=10,43,IF(generador!B366=11,46,IF(generador!B366=12,49,IF(generador!B366=13,52,IF(generador!B366=14,55,IF(generador!B366=15,58))))))))))))))),FALSE),"dd/mm/yyyy")," Y ",TEXT(VLOOKUP(A366,matriz,IF(generador!B366=1,17,IF(generador!B366=2,20,IF(generador!B366=3,23,IF(generador!B366=4,26,IF(generador!B366=5,29,IF(generador!B366=6,32,IF(generador!B366=7,35,IF(generador!B366=8,38,IF(generador!B366=9,41,IF(generador!B366=10,44,IF(generador!B366=11,47,IF(generador!B366=12,50,IF(generador!B366=13,53,IF(generador!B366=14,56,IF(generador!B366=15,59))))))))))))))),FALSE),"dd/mm/yyyy")),"")</f>
        <v/>
      </c>
    </row>
    <row r="367" spans="1:23" x14ac:dyDescent="0.3">
      <c r="A367" s="15"/>
      <c r="B367" s="14"/>
      <c r="C367" s="6"/>
      <c r="D367" s="26" t="str">
        <f t="shared" si="93"/>
        <v/>
      </c>
      <c r="E367" s="19" t="str">
        <f>IFERROR(IF(A367&lt;&gt;"",VLOOKUP(A367,matriz,IF(generador!B367=1,15,IF(generador!B367=2,18,IF(generador!B367=3,21,IF(generador!B367=4,24,IF(generador!B367=5,27,IF(generador!B367=6,30,IF(generador!B367=7,33,IF(generador!B367=8,36,IF(generador!B367=9,39,IF(generador!B367=10,42,IF(generador!B367=11,45,IF(generador!B367=12,48,IF(generador!B367=13,51,IF(generador!B367=14,54,IF(generador!B367=15,57))))))))))))))),FALSE),""),"")</f>
        <v/>
      </c>
      <c r="F367" s="20" t="str">
        <f t="shared" si="94"/>
        <v/>
      </c>
      <c r="G367" s="29" t="str">
        <f t="shared" si="95"/>
        <v/>
      </c>
      <c r="H367" s="21" t="str">
        <f t="shared" ca="1" si="98"/>
        <v/>
      </c>
      <c r="I367" s="18" t="str">
        <f t="shared" si="99"/>
        <v/>
      </c>
      <c r="J367" s="18" t="str">
        <f>""</f>
        <v/>
      </c>
      <c r="K367" s="18" t="str">
        <f t="shared" si="100"/>
        <v/>
      </c>
      <c r="L367" s="18" t="str">
        <f t="shared" si="101"/>
        <v/>
      </c>
      <c r="M367" s="18" t="str">
        <f t="shared" si="102"/>
        <v/>
      </c>
      <c r="N367" s="18" t="str">
        <f t="shared" si="103"/>
        <v/>
      </c>
      <c r="O367" s="18" t="str">
        <f t="shared" si="104"/>
        <v/>
      </c>
      <c r="P367" s="18" t="str">
        <f t="shared" si="105"/>
        <v/>
      </c>
      <c r="Q367" s="18" t="str">
        <f t="shared" si="106"/>
        <v/>
      </c>
      <c r="R367" s="122" t="str">
        <f t="shared" si="96"/>
        <v/>
      </c>
      <c r="S367" s="18" t="str">
        <f t="shared" si="107"/>
        <v/>
      </c>
      <c r="T367" s="26" t="str">
        <f t="shared" si="97"/>
        <v/>
      </c>
      <c r="U367" s="18" t="str">
        <f t="shared" si="108"/>
        <v/>
      </c>
      <c r="V367" s="18" t="str">
        <f t="shared" si="109"/>
        <v/>
      </c>
      <c r="W367" s="18" t="str">
        <f>IFERROR(CONCATENATE("PAGO N° ",B367," DEL CONTRATO CPS ",V367," ENTRE ",TEXT(VLOOKUP(A367,matriz,IF(generador!B367=1,16,IF(generador!B367=2,19,IF(generador!B367=3,22,IF(generador!B367=4,25,IF(generador!B367=5,28,IF(generador!B367=6,31,IF(generador!B367=7,34,IF(generador!B367=8,37,IF(generador!B367=9,40,IF(generador!B367=10,43,IF(generador!B367=11,46,IF(generador!B367=12,49,IF(generador!B367=13,52,IF(generador!B367=14,55,IF(generador!B367=15,58))))))))))))))),FALSE),"dd/mm/yyyy")," Y ",TEXT(VLOOKUP(A367,matriz,IF(generador!B367=1,17,IF(generador!B367=2,20,IF(generador!B367=3,23,IF(generador!B367=4,26,IF(generador!B367=5,29,IF(generador!B367=6,32,IF(generador!B367=7,35,IF(generador!B367=8,38,IF(generador!B367=9,41,IF(generador!B367=10,44,IF(generador!B367=11,47,IF(generador!B367=12,50,IF(generador!B367=13,53,IF(generador!B367=14,56,IF(generador!B367=15,59))))))))))))))),FALSE),"dd/mm/yyyy")),"")</f>
        <v/>
      </c>
    </row>
    <row r="368" spans="1:23" x14ac:dyDescent="0.3">
      <c r="A368" s="15"/>
      <c r="B368" s="14"/>
      <c r="C368" s="6"/>
      <c r="D368" s="26" t="str">
        <f t="shared" si="93"/>
        <v/>
      </c>
      <c r="E368" s="19" t="str">
        <f>IFERROR(IF(A368&lt;&gt;"",VLOOKUP(A368,matriz,IF(generador!B368=1,15,IF(generador!B368=2,18,IF(generador!B368=3,21,IF(generador!B368=4,24,IF(generador!B368=5,27,IF(generador!B368=6,30,IF(generador!B368=7,33,IF(generador!B368=8,36,IF(generador!B368=9,39,IF(generador!B368=10,42,IF(generador!B368=11,45,IF(generador!B368=12,48,IF(generador!B368=13,51,IF(generador!B368=14,54,IF(generador!B368=15,57))))))))))))))),FALSE),""),"")</f>
        <v/>
      </c>
      <c r="F368" s="20" t="str">
        <f t="shared" si="94"/>
        <v/>
      </c>
      <c r="G368" s="29" t="str">
        <f t="shared" si="95"/>
        <v/>
      </c>
      <c r="H368" s="21" t="str">
        <f t="shared" ca="1" si="98"/>
        <v/>
      </c>
      <c r="I368" s="18" t="str">
        <f t="shared" si="99"/>
        <v/>
      </c>
      <c r="J368" s="18" t="str">
        <f>""</f>
        <v/>
      </c>
      <c r="K368" s="18" t="str">
        <f t="shared" si="100"/>
        <v/>
      </c>
      <c r="L368" s="18" t="str">
        <f t="shared" si="101"/>
        <v/>
      </c>
      <c r="M368" s="18" t="str">
        <f t="shared" si="102"/>
        <v/>
      </c>
      <c r="N368" s="18" t="str">
        <f t="shared" si="103"/>
        <v/>
      </c>
      <c r="O368" s="18" t="str">
        <f t="shared" si="104"/>
        <v/>
      </c>
      <c r="P368" s="18" t="str">
        <f t="shared" si="105"/>
        <v/>
      </c>
      <c r="Q368" s="18" t="str">
        <f t="shared" si="106"/>
        <v/>
      </c>
      <c r="R368" s="122" t="str">
        <f t="shared" si="96"/>
        <v/>
      </c>
      <c r="S368" s="18" t="str">
        <f t="shared" si="107"/>
        <v/>
      </c>
      <c r="T368" s="26" t="str">
        <f t="shared" si="97"/>
        <v/>
      </c>
      <c r="U368" s="18" t="str">
        <f t="shared" si="108"/>
        <v/>
      </c>
      <c r="V368" s="18" t="str">
        <f t="shared" si="109"/>
        <v/>
      </c>
      <c r="W368" s="18" t="str">
        <f>IFERROR(CONCATENATE("PAGO N° ",B368," DEL CONTRATO CPS ",V368," ENTRE ",TEXT(VLOOKUP(A368,matriz,IF(generador!B368=1,16,IF(generador!B368=2,19,IF(generador!B368=3,22,IF(generador!B368=4,25,IF(generador!B368=5,28,IF(generador!B368=6,31,IF(generador!B368=7,34,IF(generador!B368=8,37,IF(generador!B368=9,40,IF(generador!B368=10,43,IF(generador!B368=11,46,IF(generador!B368=12,49,IF(generador!B368=13,52,IF(generador!B368=14,55,IF(generador!B368=15,58))))))))))))))),FALSE),"dd/mm/yyyy")," Y ",TEXT(VLOOKUP(A368,matriz,IF(generador!B368=1,17,IF(generador!B368=2,20,IF(generador!B368=3,23,IF(generador!B368=4,26,IF(generador!B368=5,29,IF(generador!B368=6,32,IF(generador!B368=7,35,IF(generador!B368=8,38,IF(generador!B368=9,41,IF(generador!B368=10,44,IF(generador!B368=11,47,IF(generador!B368=12,50,IF(generador!B368=13,53,IF(generador!B368=14,56,IF(generador!B368=15,59))))))))))))))),FALSE),"dd/mm/yyyy")),"")</f>
        <v/>
      </c>
    </row>
    <row r="369" spans="1:23" x14ac:dyDescent="0.3">
      <c r="A369" s="15"/>
      <c r="B369" s="14"/>
      <c r="C369" s="6"/>
      <c r="D369" s="26" t="str">
        <f t="shared" si="93"/>
        <v/>
      </c>
      <c r="E369" s="19" t="str">
        <f>IFERROR(IF(A369&lt;&gt;"",VLOOKUP(A369,matriz,IF(generador!B369=1,15,IF(generador!B369=2,18,IF(generador!B369=3,21,IF(generador!B369=4,24,IF(generador!B369=5,27,IF(generador!B369=6,30,IF(generador!B369=7,33,IF(generador!B369=8,36,IF(generador!B369=9,39,IF(generador!B369=10,42,IF(generador!B369=11,45,IF(generador!B369=12,48,IF(generador!B369=13,51,IF(generador!B369=14,54,IF(generador!B369=15,57))))))))))))))),FALSE),""),"")</f>
        <v/>
      </c>
      <c r="F369" s="20" t="str">
        <f t="shared" si="94"/>
        <v/>
      </c>
      <c r="G369" s="29" t="str">
        <f t="shared" si="95"/>
        <v/>
      </c>
      <c r="H369" s="21" t="str">
        <f t="shared" ca="1" si="98"/>
        <v/>
      </c>
      <c r="I369" s="18" t="str">
        <f t="shared" si="99"/>
        <v/>
      </c>
      <c r="J369" s="18" t="str">
        <f>""</f>
        <v/>
      </c>
      <c r="K369" s="18" t="str">
        <f t="shared" si="100"/>
        <v/>
      </c>
      <c r="L369" s="18" t="str">
        <f t="shared" si="101"/>
        <v/>
      </c>
      <c r="M369" s="18" t="str">
        <f t="shared" si="102"/>
        <v/>
      </c>
      <c r="N369" s="18" t="str">
        <f t="shared" si="103"/>
        <v/>
      </c>
      <c r="O369" s="18" t="str">
        <f t="shared" si="104"/>
        <v/>
      </c>
      <c r="P369" s="18" t="str">
        <f t="shared" si="105"/>
        <v/>
      </c>
      <c r="Q369" s="18" t="str">
        <f t="shared" si="106"/>
        <v/>
      </c>
      <c r="R369" s="122" t="str">
        <f t="shared" si="96"/>
        <v/>
      </c>
      <c r="S369" s="18" t="str">
        <f t="shared" si="107"/>
        <v/>
      </c>
      <c r="T369" s="26" t="str">
        <f t="shared" si="97"/>
        <v/>
      </c>
      <c r="U369" s="18" t="str">
        <f t="shared" si="108"/>
        <v/>
      </c>
      <c r="V369" s="18" t="str">
        <f t="shared" si="109"/>
        <v/>
      </c>
      <c r="W369" s="18" t="str">
        <f>IFERROR(CONCATENATE("PAGO N° ",B369," DEL CONTRATO CPS ",V369," ENTRE ",TEXT(VLOOKUP(A369,matriz,IF(generador!B369=1,16,IF(generador!B369=2,19,IF(generador!B369=3,22,IF(generador!B369=4,25,IF(generador!B369=5,28,IF(generador!B369=6,31,IF(generador!B369=7,34,IF(generador!B369=8,37,IF(generador!B369=9,40,IF(generador!B369=10,43,IF(generador!B369=11,46,IF(generador!B369=12,49,IF(generador!B369=13,52,IF(generador!B369=14,55,IF(generador!B369=15,58))))))))))))))),FALSE),"dd/mm/yyyy")," Y ",TEXT(VLOOKUP(A369,matriz,IF(generador!B369=1,17,IF(generador!B369=2,20,IF(generador!B369=3,23,IF(generador!B369=4,26,IF(generador!B369=5,29,IF(generador!B369=6,32,IF(generador!B369=7,35,IF(generador!B369=8,38,IF(generador!B369=9,41,IF(generador!B369=10,44,IF(generador!B369=11,47,IF(generador!B369=12,50,IF(generador!B369=13,53,IF(generador!B369=14,56,IF(generador!B369=15,59))))))))))))))),FALSE),"dd/mm/yyyy")),"")</f>
        <v/>
      </c>
    </row>
    <row r="370" spans="1:23" x14ac:dyDescent="0.3">
      <c r="A370" s="15"/>
      <c r="B370" s="14"/>
      <c r="C370" s="6"/>
      <c r="D370" s="26" t="str">
        <f t="shared" si="93"/>
        <v/>
      </c>
      <c r="E370" s="19" t="str">
        <f>IFERROR(IF(A370&lt;&gt;"",VLOOKUP(A370,matriz,IF(generador!B370=1,15,IF(generador!B370=2,18,IF(generador!B370=3,21,IF(generador!B370=4,24,IF(generador!B370=5,27,IF(generador!B370=6,30,IF(generador!B370=7,33,IF(generador!B370=8,36,IF(generador!B370=9,39,IF(generador!B370=10,42,IF(generador!B370=11,45,IF(generador!B370=12,48,IF(generador!B370=13,51,IF(generador!B370=14,54,IF(generador!B370=15,57))))))))))))))),FALSE),""),"")</f>
        <v/>
      </c>
      <c r="F370" s="20" t="str">
        <f t="shared" si="94"/>
        <v/>
      </c>
      <c r="G370" s="29" t="str">
        <f t="shared" si="95"/>
        <v/>
      </c>
      <c r="H370" s="21" t="str">
        <f t="shared" ca="1" si="98"/>
        <v/>
      </c>
      <c r="I370" s="18" t="str">
        <f t="shared" si="99"/>
        <v/>
      </c>
      <c r="J370" s="18" t="str">
        <f>""</f>
        <v/>
      </c>
      <c r="K370" s="18" t="str">
        <f t="shared" si="100"/>
        <v/>
      </c>
      <c r="L370" s="18" t="str">
        <f t="shared" si="101"/>
        <v/>
      </c>
      <c r="M370" s="18" t="str">
        <f t="shared" si="102"/>
        <v/>
      </c>
      <c r="N370" s="18" t="str">
        <f t="shared" si="103"/>
        <v/>
      </c>
      <c r="O370" s="18" t="str">
        <f t="shared" si="104"/>
        <v/>
      </c>
      <c r="P370" s="18" t="str">
        <f t="shared" si="105"/>
        <v/>
      </c>
      <c r="Q370" s="18" t="str">
        <f t="shared" si="106"/>
        <v/>
      </c>
      <c r="R370" s="122" t="str">
        <f t="shared" si="96"/>
        <v/>
      </c>
      <c r="S370" s="18" t="str">
        <f t="shared" si="107"/>
        <v/>
      </c>
      <c r="T370" s="26" t="str">
        <f t="shared" si="97"/>
        <v/>
      </c>
      <c r="U370" s="18" t="str">
        <f t="shared" si="108"/>
        <v/>
      </c>
      <c r="V370" s="18" t="str">
        <f t="shared" si="109"/>
        <v/>
      </c>
      <c r="W370" s="18" t="str">
        <f>IFERROR(CONCATENATE("PAGO N° ",B370," DEL CONTRATO CPS ",V370," ENTRE ",TEXT(VLOOKUP(A370,matriz,IF(generador!B370=1,16,IF(generador!B370=2,19,IF(generador!B370=3,22,IF(generador!B370=4,25,IF(generador!B370=5,28,IF(generador!B370=6,31,IF(generador!B370=7,34,IF(generador!B370=8,37,IF(generador!B370=9,40,IF(generador!B370=10,43,IF(generador!B370=11,46,IF(generador!B370=12,49,IF(generador!B370=13,52,IF(generador!B370=14,55,IF(generador!B370=15,58))))))))))))))),FALSE),"dd/mm/yyyy")," Y ",TEXT(VLOOKUP(A370,matriz,IF(generador!B370=1,17,IF(generador!B370=2,20,IF(generador!B370=3,23,IF(generador!B370=4,26,IF(generador!B370=5,29,IF(generador!B370=6,32,IF(generador!B370=7,35,IF(generador!B370=8,38,IF(generador!B370=9,41,IF(generador!B370=10,44,IF(generador!B370=11,47,IF(generador!B370=12,50,IF(generador!B370=13,53,IF(generador!B370=14,56,IF(generador!B370=15,59))))))))))))))),FALSE),"dd/mm/yyyy")),"")</f>
        <v/>
      </c>
    </row>
    <row r="371" spans="1:23" x14ac:dyDescent="0.3">
      <c r="A371" s="15"/>
      <c r="B371" s="14"/>
      <c r="C371" s="6"/>
      <c r="D371" s="26" t="str">
        <f t="shared" si="93"/>
        <v/>
      </c>
      <c r="E371" s="19" t="str">
        <f>IFERROR(IF(A371&lt;&gt;"",VLOOKUP(A371,matriz,IF(generador!B371=1,15,IF(generador!B371=2,18,IF(generador!B371=3,21,IF(generador!B371=4,24,IF(generador!B371=5,27,IF(generador!B371=6,30,IF(generador!B371=7,33,IF(generador!B371=8,36,IF(generador!B371=9,39,IF(generador!B371=10,42,IF(generador!B371=11,45,IF(generador!B371=12,48,IF(generador!B371=13,51,IF(generador!B371=14,54,IF(generador!B371=15,57))))))))))))))),FALSE),""),"")</f>
        <v/>
      </c>
      <c r="F371" s="20" t="str">
        <f t="shared" si="94"/>
        <v/>
      </c>
      <c r="G371" s="29" t="str">
        <f t="shared" si="95"/>
        <v/>
      </c>
      <c r="H371" s="21" t="str">
        <f t="shared" ca="1" si="98"/>
        <v/>
      </c>
      <c r="I371" s="18" t="str">
        <f t="shared" si="99"/>
        <v/>
      </c>
      <c r="J371" s="18" t="str">
        <f>""</f>
        <v/>
      </c>
      <c r="K371" s="18" t="str">
        <f t="shared" si="100"/>
        <v/>
      </c>
      <c r="L371" s="18" t="str">
        <f t="shared" si="101"/>
        <v/>
      </c>
      <c r="M371" s="18" t="str">
        <f t="shared" si="102"/>
        <v/>
      </c>
      <c r="N371" s="18" t="str">
        <f t="shared" si="103"/>
        <v/>
      </c>
      <c r="O371" s="18" t="str">
        <f t="shared" si="104"/>
        <v/>
      </c>
      <c r="P371" s="18" t="str">
        <f t="shared" si="105"/>
        <v/>
      </c>
      <c r="Q371" s="18" t="str">
        <f t="shared" si="106"/>
        <v/>
      </c>
      <c r="R371" s="122" t="str">
        <f t="shared" si="96"/>
        <v/>
      </c>
      <c r="S371" s="18" t="str">
        <f t="shared" si="107"/>
        <v/>
      </c>
      <c r="T371" s="26" t="str">
        <f t="shared" si="97"/>
        <v/>
      </c>
      <c r="U371" s="18" t="str">
        <f t="shared" si="108"/>
        <v/>
      </c>
      <c r="V371" s="18" t="str">
        <f t="shared" si="109"/>
        <v/>
      </c>
      <c r="W371" s="18" t="str">
        <f>IFERROR(CONCATENATE("PAGO N° ",B371," DEL CONTRATO CPS ",V371," ENTRE ",TEXT(VLOOKUP(A371,matriz,IF(generador!B371=1,16,IF(generador!B371=2,19,IF(generador!B371=3,22,IF(generador!B371=4,25,IF(generador!B371=5,28,IF(generador!B371=6,31,IF(generador!B371=7,34,IF(generador!B371=8,37,IF(generador!B371=9,40,IF(generador!B371=10,43,IF(generador!B371=11,46,IF(generador!B371=12,49,IF(generador!B371=13,52,IF(generador!B371=14,55,IF(generador!B371=15,58))))))))))))))),FALSE),"dd/mm/yyyy")," Y ",TEXT(VLOOKUP(A371,matriz,IF(generador!B371=1,17,IF(generador!B371=2,20,IF(generador!B371=3,23,IF(generador!B371=4,26,IF(generador!B371=5,29,IF(generador!B371=6,32,IF(generador!B371=7,35,IF(generador!B371=8,38,IF(generador!B371=9,41,IF(generador!B371=10,44,IF(generador!B371=11,47,IF(generador!B371=12,50,IF(generador!B371=13,53,IF(generador!B371=14,56,IF(generador!B371=15,59))))))))))))))),FALSE),"dd/mm/yyyy")),"")</f>
        <v/>
      </c>
    </row>
    <row r="372" spans="1:23" x14ac:dyDescent="0.3">
      <c r="A372" s="15"/>
      <c r="B372" s="14"/>
      <c r="C372" s="6"/>
      <c r="D372" s="26" t="str">
        <f t="shared" si="93"/>
        <v/>
      </c>
      <c r="E372" s="19" t="str">
        <f>IFERROR(IF(A372&lt;&gt;"",VLOOKUP(A372,matriz,IF(generador!B372=1,15,IF(generador!B372=2,18,IF(generador!B372=3,21,IF(generador!B372=4,24,IF(generador!B372=5,27,IF(generador!B372=6,30,IF(generador!B372=7,33,IF(generador!B372=8,36,IF(generador!B372=9,39,IF(generador!B372=10,42,IF(generador!B372=11,45,IF(generador!B372=12,48,IF(generador!B372=13,51,IF(generador!B372=14,54,IF(generador!B372=15,57))))))))))))))),FALSE),""),"")</f>
        <v/>
      </c>
      <c r="F372" s="20" t="str">
        <f t="shared" si="94"/>
        <v/>
      </c>
      <c r="G372" s="29" t="str">
        <f t="shared" si="95"/>
        <v/>
      </c>
      <c r="H372" s="21" t="str">
        <f t="shared" ca="1" si="98"/>
        <v/>
      </c>
      <c r="I372" s="18" t="str">
        <f t="shared" si="99"/>
        <v/>
      </c>
      <c r="J372" s="18" t="str">
        <f>""</f>
        <v/>
      </c>
      <c r="K372" s="18" t="str">
        <f t="shared" si="100"/>
        <v/>
      </c>
      <c r="L372" s="18" t="str">
        <f t="shared" si="101"/>
        <v/>
      </c>
      <c r="M372" s="18" t="str">
        <f t="shared" si="102"/>
        <v/>
      </c>
      <c r="N372" s="18" t="str">
        <f t="shared" si="103"/>
        <v/>
      </c>
      <c r="O372" s="18" t="str">
        <f t="shared" si="104"/>
        <v/>
      </c>
      <c r="P372" s="18" t="str">
        <f t="shared" si="105"/>
        <v/>
      </c>
      <c r="Q372" s="18" t="str">
        <f t="shared" si="106"/>
        <v/>
      </c>
      <c r="R372" s="122" t="str">
        <f t="shared" si="96"/>
        <v/>
      </c>
      <c r="S372" s="18" t="str">
        <f t="shared" si="107"/>
        <v/>
      </c>
      <c r="T372" s="26" t="str">
        <f t="shared" si="97"/>
        <v/>
      </c>
      <c r="U372" s="18" t="str">
        <f t="shared" si="108"/>
        <v/>
      </c>
      <c r="V372" s="18" t="str">
        <f t="shared" si="109"/>
        <v/>
      </c>
      <c r="W372" s="18" t="str">
        <f>IFERROR(CONCATENATE("PAGO N° ",B372," DEL CONTRATO CPS ",V372," ENTRE ",TEXT(VLOOKUP(A372,matriz,IF(generador!B372=1,16,IF(generador!B372=2,19,IF(generador!B372=3,22,IF(generador!B372=4,25,IF(generador!B372=5,28,IF(generador!B372=6,31,IF(generador!B372=7,34,IF(generador!B372=8,37,IF(generador!B372=9,40,IF(generador!B372=10,43,IF(generador!B372=11,46,IF(generador!B372=12,49,IF(generador!B372=13,52,IF(generador!B372=14,55,IF(generador!B372=15,58))))))))))))))),FALSE),"dd/mm/yyyy")," Y ",TEXT(VLOOKUP(A372,matriz,IF(generador!B372=1,17,IF(generador!B372=2,20,IF(generador!B372=3,23,IF(generador!B372=4,26,IF(generador!B372=5,29,IF(generador!B372=6,32,IF(generador!B372=7,35,IF(generador!B372=8,38,IF(generador!B372=9,41,IF(generador!B372=10,44,IF(generador!B372=11,47,IF(generador!B372=12,50,IF(generador!B372=13,53,IF(generador!B372=14,56,IF(generador!B372=15,59))))))))))))))),FALSE),"dd/mm/yyyy")),"")</f>
        <v/>
      </c>
    </row>
    <row r="373" spans="1:23" x14ac:dyDescent="0.3">
      <c r="A373" s="15"/>
      <c r="B373" s="14"/>
      <c r="C373" s="6"/>
      <c r="D373" s="26" t="str">
        <f t="shared" si="93"/>
        <v/>
      </c>
      <c r="E373" s="19" t="str">
        <f>IFERROR(IF(A373&lt;&gt;"",VLOOKUP(A373,matriz,IF(generador!B373=1,15,IF(generador!B373=2,18,IF(generador!B373=3,21,IF(generador!B373=4,24,IF(generador!B373=5,27,IF(generador!B373=6,30,IF(generador!B373=7,33,IF(generador!B373=8,36,IF(generador!B373=9,39,IF(generador!B373=10,42,IF(generador!B373=11,45,IF(generador!B373=12,48,IF(generador!B373=13,51,IF(generador!B373=14,54,IF(generador!B373=15,57))))))))))))))),FALSE),""),"")</f>
        <v/>
      </c>
      <c r="F373" s="20" t="str">
        <f t="shared" si="94"/>
        <v/>
      </c>
      <c r="G373" s="29" t="str">
        <f t="shared" si="95"/>
        <v/>
      </c>
      <c r="H373" s="21" t="str">
        <f t="shared" ca="1" si="98"/>
        <v/>
      </c>
      <c r="I373" s="18" t="str">
        <f t="shared" si="99"/>
        <v/>
      </c>
      <c r="J373" s="18" t="str">
        <f>""</f>
        <v/>
      </c>
      <c r="K373" s="18" t="str">
        <f t="shared" si="100"/>
        <v/>
      </c>
      <c r="L373" s="18" t="str">
        <f t="shared" si="101"/>
        <v/>
      </c>
      <c r="M373" s="18" t="str">
        <f t="shared" si="102"/>
        <v/>
      </c>
      <c r="N373" s="18" t="str">
        <f t="shared" si="103"/>
        <v/>
      </c>
      <c r="O373" s="18" t="str">
        <f t="shared" si="104"/>
        <v/>
      </c>
      <c r="P373" s="18" t="str">
        <f t="shared" si="105"/>
        <v/>
      </c>
      <c r="Q373" s="18" t="str">
        <f t="shared" si="106"/>
        <v/>
      </c>
      <c r="R373" s="122" t="str">
        <f t="shared" si="96"/>
        <v/>
      </c>
      <c r="S373" s="18" t="str">
        <f t="shared" si="107"/>
        <v/>
      </c>
      <c r="T373" s="26" t="str">
        <f t="shared" si="97"/>
        <v/>
      </c>
      <c r="U373" s="18" t="str">
        <f t="shared" si="108"/>
        <v/>
      </c>
      <c r="V373" s="18" t="str">
        <f t="shared" si="109"/>
        <v/>
      </c>
      <c r="W373" s="18" t="str">
        <f>IFERROR(CONCATENATE("PAGO N° ",B373," DEL CONTRATO CPS ",V373," ENTRE ",TEXT(VLOOKUP(A373,matriz,IF(generador!B373=1,16,IF(generador!B373=2,19,IF(generador!B373=3,22,IF(generador!B373=4,25,IF(generador!B373=5,28,IF(generador!B373=6,31,IF(generador!B373=7,34,IF(generador!B373=8,37,IF(generador!B373=9,40,IF(generador!B373=10,43,IF(generador!B373=11,46,IF(generador!B373=12,49,IF(generador!B373=13,52,IF(generador!B373=14,55,IF(generador!B373=15,58))))))))))))))),FALSE),"dd/mm/yyyy")," Y ",TEXT(VLOOKUP(A373,matriz,IF(generador!B373=1,17,IF(generador!B373=2,20,IF(generador!B373=3,23,IF(generador!B373=4,26,IF(generador!B373=5,29,IF(generador!B373=6,32,IF(generador!B373=7,35,IF(generador!B373=8,38,IF(generador!B373=9,41,IF(generador!B373=10,44,IF(generador!B373=11,47,IF(generador!B373=12,50,IF(generador!B373=13,53,IF(generador!B373=14,56,IF(generador!B373=15,59))))))))))))))),FALSE),"dd/mm/yyyy")),"")</f>
        <v/>
      </c>
    </row>
    <row r="374" spans="1:23" x14ac:dyDescent="0.3">
      <c r="A374" s="15"/>
      <c r="B374" s="14"/>
      <c r="C374" s="6"/>
      <c r="D374" s="26" t="str">
        <f t="shared" si="93"/>
        <v/>
      </c>
      <c r="E374" s="19" t="str">
        <f>IFERROR(IF(A374&lt;&gt;"",VLOOKUP(A374,matriz,IF(generador!B374=1,15,IF(generador!B374=2,18,IF(generador!B374=3,21,IF(generador!B374=4,24,IF(generador!B374=5,27,IF(generador!B374=6,30,IF(generador!B374=7,33,IF(generador!B374=8,36,IF(generador!B374=9,39,IF(generador!B374=10,42,IF(generador!B374=11,45,IF(generador!B374=12,48,IF(generador!B374=13,51,IF(generador!B374=14,54,IF(generador!B374=15,57))))))))))))))),FALSE),""),"")</f>
        <v/>
      </c>
      <c r="F374" s="20" t="str">
        <f t="shared" si="94"/>
        <v/>
      </c>
      <c r="G374" s="29" t="str">
        <f t="shared" si="95"/>
        <v/>
      </c>
      <c r="H374" s="21" t="str">
        <f t="shared" ca="1" si="98"/>
        <v/>
      </c>
      <c r="I374" s="18" t="str">
        <f t="shared" si="99"/>
        <v/>
      </c>
      <c r="J374" s="18" t="str">
        <f>""</f>
        <v/>
      </c>
      <c r="K374" s="18" t="str">
        <f t="shared" si="100"/>
        <v/>
      </c>
      <c r="L374" s="18" t="str">
        <f t="shared" si="101"/>
        <v/>
      </c>
      <c r="M374" s="18" t="str">
        <f t="shared" si="102"/>
        <v/>
      </c>
      <c r="N374" s="18" t="str">
        <f t="shared" si="103"/>
        <v/>
      </c>
      <c r="O374" s="18" t="str">
        <f t="shared" si="104"/>
        <v/>
      </c>
      <c r="P374" s="18" t="str">
        <f t="shared" si="105"/>
        <v/>
      </c>
      <c r="Q374" s="18" t="str">
        <f t="shared" si="106"/>
        <v/>
      </c>
      <c r="R374" s="122" t="str">
        <f t="shared" si="96"/>
        <v/>
      </c>
      <c r="S374" s="18" t="str">
        <f t="shared" si="107"/>
        <v/>
      </c>
      <c r="T374" s="26" t="str">
        <f t="shared" si="97"/>
        <v/>
      </c>
      <c r="U374" s="18" t="str">
        <f t="shared" si="108"/>
        <v/>
      </c>
      <c r="V374" s="18" t="str">
        <f t="shared" si="109"/>
        <v/>
      </c>
      <c r="W374" s="18" t="str">
        <f>IFERROR(CONCATENATE("PAGO N° ",B374," DEL CONTRATO CPS ",V374," ENTRE ",TEXT(VLOOKUP(A374,matriz,IF(generador!B374=1,16,IF(generador!B374=2,19,IF(generador!B374=3,22,IF(generador!B374=4,25,IF(generador!B374=5,28,IF(generador!B374=6,31,IF(generador!B374=7,34,IF(generador!B374=8,37,IF(generador!B374=9,40,IF(generador!B374=10,43,IF(generador!B374=11,46,IF(generador!B374=12,49,IF(generador!B374=13,52,IF(generador!B374=14,55,IF(generador!B374=15,58))))))))))))))),FALSE),"dd/mm/yyyy")," Y ",TEXT(VLOOKUP(A374,matriz,IF(generador!B374=1,17,IF(generador!B374=2,20,IF(generador!B374=3,23,IF(generador!B374=4,26,IF(generador!B374=5,29,IF(generador!B374=6,32,IF(generador!B374=7,35,IF(generador!B374=8,38,IF(generador!B374=9,41,IF(generador!B374=10,44,IF(generador!B374=11,47,IF(generador!B374=12,50,IF(generador!B374=13,53,IF(generador!B374=14,56,IF(generador!B374=15,59))))))))))))))),FALSE),"dd/mm/yyyy")),"")</f>
        <v/>
      </c>
    </row>
    <row r="375" spans="1:23" x14ac:dyDescent="0.3">
      <c r="A375" s="15"/>
      <c r="B375" s="14"/>
      <c r="C375" s="6"/>
      <c r="D375" s="26" t="str">
        <f t="shared" si="93"/>
        <v/>
      </c>
      <c r="E375" s="19" t="str">
        <f>IFERROR(IF(A375&lt;&gt;"",VLOOKUP(A375,matriz,IF(generador!B375=1,15,IF(generador!B375=2,18,IF(generador!B375=3,21,IF(generador!B375=4,24,IF(generador!B375=5,27,IF(generador!B375=6,30,IF(generador!B375=7,33,IF(generador!B375=8,36,IF(generador!B375=9,39,IF(generador!B375=10,42,IF(generador!B375=11,45,IF(generador!B375=12,48,IF(generador!B375=13,51,IF(generador!B375=14,54,IF(generador!B375=15,57))))))))))))))),FALSE),""),"")</f>
        <v/>
      </c>
      <c r="F375" s="20" t="str">
        <f t="shared" si="94"/>
        <v/>
      </c>
      <c r="G375" s="29" t="str">
        <f t="shared" si="95"/>
        <v/>
      </c>
      <c r="H375" s="21" t="str">
        <f t="shared" ca="1" si="98"/>
        <v/>
      </c>
      <c r="I375" s="18" t="str">
        <f t="shared" si="99"/>
        <v/>
      </c>
      <c r="J375" s="18" t="str">
        <f>""</f>
        <v/>
      </c>
      <c r="K375" s="18" t="str">
        <f t="shared" si="100"/>
        <v/>
      </c>
      <c r="L375" s="18" t="str">
        <f t="shared" si="101"/>
        <v/>
      </c>
      <c r="M375" s="18" t="str">
        <f t="shared" si="102"/>
        <v/>
      </c>
      <c r="N375" s="18" t="str">
        <f t="shared" si="103"/>
        <v/>
      </c>
      <c r="O375" s="18" t="str">
        <f t="shared" si="104"/>
        <v/>
      </c>
      <c r="P375" s="18" t="str">
        <f t="shared" si="105"/>
        <v/>
      </c>
      <c r="Q375" s="18" t="str">
        <f t="shared" si="106"/>
        <v/>
      </c>
      <c r="R375" s="122" t="str">
        <f t="shared" si="96"/>
        <v/>
      </c>
      <c r="S375" s="18" t="str">
        <f t="shared" si="107"/>
        <v/>
      </c>
      <c r="T375" s="26" t="str">
        <f t="shared" si="97"/>
        <v/>
      </c>
      <c r="U375" s="18" t="str">
        <f t="shared" si="108"/>
        <v/>
      </c>
      <c r="V375" s="18" t="str">
        <f t="shared" si="109"/>
        <v/>
      </c>
      <c r="W375" s="18" t="str">
        <f>IFERROR(CONCATENATE("PAGO N° ",B375," DEL CONTRATO CPS ",V375," ENTRE ",TEXT(VLOOKUP(A375,matriz,IF(generador!B375=1,16,IF(generador!B375=2,19,IF(generador!B375=3,22,IF(generador!B375=4,25,IF(generador!B375=5,28,IF(generador!B375=6,31,IF(generador!B375=7,34,IF(generador!B375=8,37,IF(generador!B375=9,40,IF(generador!B375=10,43,IF(generador!B375=11,46,IF(generador!B375=12,49,IF(generador!B375=13,52,IF(generador!B375=14,55,IF(generador!B375=15,58))))))))))))))),FALSE),"dd/mm/yyyy")," Y ",TEXT(VLOOKUP(A375,matriz,IF(generador!B375=1,17,IF(generador!B375=2,20,IF(generador!B375=3,23,IF(generador!B375=4,26,IF(generador!B375=5,29,IF(generador!B375=6,32,IF(generador!B375=7,35,IF(generador!B375=8,38,IF(generador!B375=9,41,IF(generador!B375=10,44,IF(generador!B375=11,47,IF(generador!B375=12,50,IF(generador!B375=13,53,IF(generador!B375=14,56,IF(generador!B375=15,59))))))))))))))),FALSE),"dd/mm/yyyy")),"")</f>
        <v/>
      </c>
    </row>
    <row r="376" spans="1:23" x14ac:dyDescent="0.3">
      <c r="A376" s="15"/>
      <c r="B376" s="14"/>
      <c r="C376" s="6"/>
      <c r="D376" s="26" t="str">
        <f t="shared" si="93"/>
        <v/>
      </c>
      <c r="E376" s="19" t="str">
        <f>IFERROR(IF(A376&lt;&gt;"",VLOOKUP(A376,matriz,IF(generador!B376=1,15,IF(generador!B376=2,18,IF(generador!B376=3,21,IF(generador!B376=4,24,IF(generador!B376=5,27,IF(generador!B376=6,30,IF(generador!B376=7,33,IF(generador!B376=8,36,IF(generador!B376=9,39,IF(generador!B376=10,42,IF(generador!B376=11,45,IF(generador!B376=12,48,IF(generador!B376=13,51,IF(generador!B376=14,54,IF(generador!B376=15,57))))))))))))))),FALSE),""),"")</f>
        <v/>
      </c>
      <c r="F376" s="20" t="str">
        <f t="shared" si="94"/>
        <v/>
      </c>
      <c r="G376" s="29" t="str">
        <f t="shared" si="95"/>
        <v/>
      </c>
      <c r="H376" s="21" t="str">
        <f t="shared" ca="1" si="98"/>
        <v/>
      </c>
      <c r="I376" s="18" t="str">
        <f t="shared" si="99"/>
        <v/>
      </c>
      <c r="J376" s="18" t="str">
        <f>""</f>
        <v/>
      </c>
      <c r="K376" s="18" t="str">
        <f t="shared" si="100"/>
        <v/>
      </c>
      <c r="L376" s="18" t="str">
        <f t="shared" si="101"/>
        <v/>
      </c>
      <c r="M376" s="18" t="str">
        <f t="shared" si="102"/>
        <v/>
      </c>
      <c r="N376" s="18" t="str">
        <f t="shared" si="103"/>
        <v/>
      </c>
      <c r="O376" s="18" t="str">
        <f t="shared" si="104"/>
        <v/>
      </c>
      <c r="P376" s="18" t="str">
        <f t="shared" si="105"/>
        <v/>
      </c>
      <c r="Q376" s="18" t="str">
        <f t="shared" si="106"/>
        <v/>
      </c>
      <c r="R376" s="122" t="str">
        <f t="shared" si="96"/>
        <v/>
      </c>
      <c r="S376" s="18" t="str">
        <f t="shared" si="107"/>
        <v/>
      </c>
      <c r="T376" s="26" t="str">
        <f t="shared" si="97"/>
        <v/>
      </c>
      <c r="U376" s="18" t="str">
        <f t="shared" si="108"/>
        <v/>
      </c>
      <c r="V376" s="18" t="str">
        <f t="shared" si="109"/>
        <v/>
      </c>
      <c r="W376" s="18" t="str">
        <f>IFERROR(CONCATENATE("PAGO N° ",B376," DEL CONTRATO CPS ",V376," ENTRE ",TEXT(VLOOKUP(A376,matriz,IF(generador!B376=1,16,IF(generador!B376=2,19,IF(generador!B376=3,22,IF(generador!B376=4,25,IF(generador!B376=5,28,IF(generador!B376=6,31,IF(generador!B376=7,34,IF(generador!B376=8,37,IF(generador!B376=9,40,IF(generador!B376=10,43,IF(generador!B376=11,46,IF(generador!B376=12,49,IF(generador!B376=13,52,IF(generador!B376=14,55,IF(generador!B376=15,58))))))))))))))),FALSE),"dd/mm/yyyy")," Y ",TEXT(VLOOKUP(A376,matriz,IF(generador!B376=1,17,IF(generador!B376=2,20,IF(generador!B376=3,23,IF(generador!B376=4,26,IF(generador!B376=5,29,IF(generador!B376=6,32,IF(generador!B376=7,35,IF(generador!B376=8,38,IF(generador!B376=9,41,IF(generador!B376=10,44,IF(generador!B376=11,47,IF(generador!B376=12,50,IF(generador!B376=13,53,IF(generador!B376=14,56,IF(generador!B376=15,59))))))))))))))),FALSE),"dd/mm/yyyy")),"")</f>
        <v/>
      </c>
    </row>
    <row r="377" spans="1:23" x14ac:dyDescent="0.3">
      <c r="A377" s="15"/>
      <c r="B377" s="14"/>
      <c r="C377" s="6"/>
      <c r="D377" s="26" t="str">
        <f t="shared" si="93"/>
        <v/>
      </c>
      <c r="E377" s="19" t="str">
        <f>IFERROR(IF(A377&lt;&gt;"",VLOOKUP(A377,matriz,IF(generador!B377=1,15,IF(generador!B377=2,18,IF(generador!B377=3,21,IF(generador!B377=4,24,IF(generador!B377=5,27,IF(generador!B377=6,30,IF(generador!B377=7,33,IF(generador!B377=8,36,IF(generador!B377=9,39,IF(generador!B377=10,42,IF(generador!B377=11,45,IF(generador!B377=12,48,IF(generador!B377=13,51,IF(generador!B377=14,54,IF(generador!B377=15,57))))))))))))))),FALSE),""),"")</f>
        <v/>
      </c>
      <c r="F377" s="20" t="str">
        <f t="shared" si="94"/>
        <v/>
      </c>
      <c r="G377" s="29" t="str">
        <f t="shared" si="95"/>
        <v/>
      </c>
      <c r="H377" s="21" t="str">
        <f t="shared" ca="1" si="98"/>
        <v/>
      </c>
      <c r="I377" s="18" t="str">
        <f t="shared" si="99"/>
        <v/>
      </c>
      <c r="J377" s="18" t="str">
        <f>""</f>
        <v/>
      </c>
      <c r="K377" s="18" t="str">
        <f t="shared" si="100"/>
        <v/>
      </c>
      <c r="L377" s="18" t="str">
        <f t="shared" si="101"/>
        <v/>
      </c>
      <c r="M377" s="18" t="str">
        <f t="shared" si="102"/>
        <v/>
      </c>
      <c r="N377" s="18" t="str">
        <f t="shared" si="103"/>
        <v/>
      </c>
      <c r="O377" s="18" t="str">
        <f t="shared" si="104"/>
        <v/>
      </c>
      <c r="P377" s="18" t="str">
        <f t="shared" si="105"/>
        <v/>
      </c>
      <c r="Q377" s="18" t="str">
        <f t="shared" si="106"/>
        <v/>
      </c>
      <c r="R377" s="122" t="str">
        <f t="shared" si="96"/>
        <v/>
      </c>
      <c r="S377" s="18" t="str">
        <f t="shared" si="107"/>
        <v/>
      </c>
      <c r="T377" s="26" t="str">
        <f t="shared" si="97"/>
        <v/>
      </c>
      <c r="U377" s="18" t="str">
        <f t="shared" si="108"/>
        <v/>
      </c>
      <c r="V377" s="18" t="str">
        <f t="shared" si="109"/>
        <v/>
      </c>
      <c r="W377" s="18" t="str">
        <f>IFERROR(CONCATENATE("PAGO N° ",B377," DEL CONTRATO CPS ",V377," ENTRE ",TEXT(VLOOKUP(A377,matriz,IF(generador!B377=1,16,IF(generador!B377=2,19,IF(generador!B377=3,22,IF(generador!B377=4,25,IF(generador!B377=5,28,IF(generador!B377=6,31,IF(generador!B377=7,34,IF(generador!B377=8,37,IF(generador!B377=9,40,IF(generador!B377=10,43,IF(generador!B377=11,46,IF(generador!B377=12,49,IF(generador!B377=13,52,IF(generador!B377=14,55,IF(generador!B377=15,58))))))))))))))),FALSE),"dd/mm/yyyy")," Y ",TEXT(VLOOKUP(A377,matriz,IF(generador!B377=1,17,IF(generador!B377=2,20,IF(generador!B377=3,23,IF(generador!B377=4,26,IF(generador!B377=5,29,IF(generador!B377=6,32,IF(generador!B377=7,35,IF(generador!B377=8,38,IF(generador!B377=9,41,IF(generador!B377=10,44,IF(generador!B377=11,47,IF(generador!B377=12,50,IF(generador!B377=13,53,IF(generador!B377=14,56,IF(generador!B377=15,59))))))))))))))),FALSE),"dd/mm/yyyy")),"")</f>
        <v/>
      </c>
    </row>
    <row r="378" spans="1:23" x14ac:dyDescent="0.3">
      <c r="A378" s="15"/>
      <c r="B378" s="14"/>
      <c r="C378" s="6"/>
      <c r="D378" s="26" t="str">
        <f t="shared" si="93"/>
        <v/>
      </c>
      <c r="E378" s="19" t="str">
        <f>IFERROR(IF(A378&lt;&gt;"",VLOOKUP(A378,matriz,IF(generador!B378=1,15,IF(generador!B378=2,18,IF(generador!B378=3,21,IF(generador!B378=4,24,IF(generador!B378=5,27,IF(generador!B378=6,30,IF(generador!B378=7,33,IF(generador!B378=8,36,IF(generador!B378=9,39,IF(generador!B378=10,42,IF(generador!B378=11,45,IF(generador!B378=12,48,IF(generador!B378=13,51,IF(generador!B378=14,54,IF(generador!B378=15,57))))))))))))))),FALSE),""),"")</f>
        <v/>
      </c>
      <c r="F378" s="20" t="str">
        <f t="shared" si="94"/>
        <v/>
      </c>
      <c r="G378" s="29" t="str">
        <f t="shared" si="95"/>
        <v/>
      </c>
      <c r="H378" s="21" t="str">
        <f t="shared" ca="1" si="98"/>
        <v/>
      </c>
      <c r="I378" s="18" t="str">
        <f t="shared" si="99"/>
        <v/>
      </c>
      <c r="J378" s="18" t="str">
        <f>""</f>
        <v/>
      </c>
      <c r="K378" s="18" t="str">
        <f t="shared" si="100"/>
        <v/>
      </c>
      <c r="L378" s="18" t="str">
        <f t="shared" si="101"/>
        <v/>
      </c>
      <c r="M378" s="18" t="str">
        <f t="shared" si="102"/>
        <v/>
      </c>
      <c r="N378" s="18" t="str">
        <f t="shared" si="103"/>
        <v/>
      </c>
      <c r="O378" s="18" t="str">
        <f t="shared" si="104"/>
        <v/>
      </c>
      <c r="P378" s="18" t="str">
        <f t="shared" si="105"/>
        <v/>
      </c>
      <c r="Q378" s="18" t="str">
        <f t="shared" si="106"/>
        <v/>
      </c>
      <c r="R378" s="122" t="str">
        <f t="shared" si="96"/>
        <v/>
      </c>
      <c r="S378" s="18" t="str">
        <f t="shared" si="107"/>
        <v/>
      </c>
      <c r="T378" s="26" t="str">
        <f t="shared" si="97"/>
        <v/>
      </c>
      <c r="U378" s="18" t="str">
        <f t="shared" si="108"/>
        <v/>
      </c>
      <c r="V378" s="18" t="str">
        <f t="shared" si="109"/>
        <v/>
      </c>
      <c r="W378" s="18" t="str">
        <f>IFERROR(CONCATENATE("PAGO N° ",B378," DEL CONTRATO CPS ",V378," ENTRE ",TEXT(VLOOKUP(A378,matriz,IF(generador!B378=1,16,IF(generador!B378=2,19,IF(generador!B378=3,22,IF(generador!B378=4,25,IF(generador!B378=5,28,IF(generador!B378=6,31,IF(generador!B378=7,34,IF(generador!B378=8,37,IF(generador!B378=9,40,IF(generador!B378=10,43,IF(generador!B378=11,46,IF(generador!B378=12,49,IF(generador!B378=13,52,IF(generador!B378=14,55,IF(generador!B378=15,58))))))))))))))),FALSE),"dd/mm/yyyy")," Y ",TEXT(VLOOKUP(A378,matriz,IF(generador!B378=1,17,IF(generador!B378=2,20,IF(generador!B378=3,23,IF(generador!B378=4,26,IF(generador!B378=5,29,IF(generador!B378=6,32,IF(generador!B378=7,35,IF(generador!B378=8,38,IF(generador!B378=9,41,IF(generador!B378=10,44,IF(generador!B378=11,47,IF(generador!B378=12,50,IF(generador!B378=13,53,IF(generador!B378=14,56,IF(generador!B378=15,59))))))))))))))),FALSE),"dd/mm/yyyy")),"")</f>
        <v/>
      </c>
    </row>
    <row r="379" spans="1:23" x14ac:dyDescent="0.3">
      <c r="A379" s="15"/>
      <c r="B379" s="14"/>
      <c r="C379" s="6"/>
      <c r="D379" s="26" t="str">
        <f t="shared" si="93"/>
        <v/>
      </c>
      <c r="E379" s="19" t="str">
        <f>IFERROR(IF(A379&lt;&gt;"",VLOOKUP(A379,matriz,IF(generador!B379=1,15,IF(generador!B379=2,18,IF(generador!B379=3,21,IF(generador!B379=4,24,IF(generador!B379=5,27,IF(generador!B379=6,30,IF(generador!B379=7,33,IF(generador!B379=8,36,IF(generador!B379=9,39,IF(generador!B379=10,42,IF(generador!B379=11,45,IF(generador!B379=12,48,IF(generador!B379=13,51,IF(generador!B379=14,54,IF(generador!B379=15,57))))))))))))))),FALSE),""),"")</f>
        <v/>
      </c>
      <c r="F379" s="20" t="str">
        <f t="shared" si="94"/>
        <v/>
      </c>
      <c r="G379" s="29" t="str">
        <f t="shared" si="95"/>
        <v/>
      </c>
      <c r="H379" s="21" t="str">
        <f t="shared" ca="1" si="98"/>
        <v/>
      </c>
      <c r="I379" s="18" t="str">
        <f t="shared" si="99"/>
        <v/>
      </c>
      <c r="J379" s="18" t="str">
        <f>""</f>
        <v/>
      </c>
      <c r="K379" s="18" t="str">
        <f t="shared" si="100"/>
        <v/>
      </c>
      <c r="L379" s="18" t="str">
        <f t="shared" si="101"/>
        <v/>
      </c>
      <c r="M379" s="18" t="str">
        <f t="shared" si="102"/>
        <v/>
      </c>
      <c r="N379" s="18" t="str">
        <f t="shared" si="103"/>
        <v/>
      </c>
      <c r="O379" s="18" t="str">
        <f t="shared" si="104"/>
        <v/>
      </c>
      <c r="P379" s="18" t="str">
        <f t="shared" si="105"/>
        <v/>
      </c>
      <c r="Q379" s="18" t="str">
        <f t="shared" si="106"/>
        <v/>
      </c>
      <c r="R379" s="122" t="str">
        <f t="shared" si="96"/>
        <v/>
      </c>
      <c r="S379" s="18" t="str">
        <f t="shared" si="107"/>
        <v/>
      </c>
      <c r="T379" s="26" t="str">
        <f t="shared" si="97"/>
        <v/>
      </c>
      <c r="U379" s="18" t="str">
        <f t="shared" si="108"/>
        <v/>
      </c>
      <c r="V379" s="18" t="str">
        <f t="shared" si="109"/>
        <v/>
      </c>
      <c r="W379" s="18" t="str">
        <f>IFERROR(CONCATENATE("PAGO N° ",B379," DEL CONTRATO CPS ",V379," ENTRE ",TEXT(VLOOKUP(A379,matriz,IF(generador!B379=1,16,IF(generador!B379=2,19,IF(generador!B379=3,22,IF(generador!B379=4,25,IF(generador!B379=5,28,IF(generador!B379=6,31,IF(generador!B379=7,34,IF(generador!B379=8,37,IF(generador!B379=9,40,IF(generador!B379=10,43,IF(generador!B379=11,46,IF(generador!B379=12,49,IF(generador!B379=13,52,IF(generador!B379=14,55,IF(generador!B379=15,58))))))))))))))),FALSE),"dd/mm/yyyy")," Y ",TEXT(VLOOKUP(A379,matriz,IF(generador!B379=1,17,IF(generador!B379=2,20,IF(generador!B379=3,23,IF(generador!B379=4,26,IF(generador!B379=5,29,IF(generador!B379=6,32,IF(generador!B379=7,35,IF(generador!B379=8,38,IF(generador!B379=9,41,IF(generador!B379=10,44,IF(generador!B379=11,47,IF(generador!B379=12,50,IF(generador!B379=13,53,IF(generador!B379=14,56,IF(generador!B379=15,59))))))))))))))),FALSE),"dd/mm/yyyy")),"")</f>
        <v/>
      </c>
    </row>
    <row r="380" spans="1:23" x14ac:dyDescent="0.3">
      <c r="A380" s="15"/>
      <c r="B380" s="14"/>
      <c r="C380" s="6"/>
      <c r="D380" s="26" t="str">
        <f t="shared" si="93"/>
        <v/>
      </c>
      <c r="E380" s="19" t="str">
        <f>IFERROR(IF(A380&lt;&gt;"",VLOOKUP(A380,matriz,IF(generador!B380=1,15,IF(generador!B380=2,18,IF(generador!B380=3,21,IF(generador!B380=4,24,IF(generador!B380=5,27,IF(generador!B380=6,30,IF(generador!B380=7,33,IF(generador!B380=8,36,IF(generador!B380=9,39,IF(generador!B380=10,42,IF(generador!B380=11,45,IF(generador!B380=12,48,IF(generador!B380=13,51,IF(generador!B380=14,54,IF(generador!B380=15,57))))))))))))))),FALSE),""),"")</f>
        <v/>
      </c>
      <c r="F380" s="20" t="str">
        <f t="shared" si="94"/>
        <v/>
      </c>
      <c r="G380" s="29" t="str">
        <f t="shared" si="95"/>
        <v/>
      </c>
      <c r="H380" s="21" t="str">
        <f t="shared" ca="1" si="98"/>
        <v/>
      </c>
      <c r="I380" s="18" t="str">
        <f t="shared" si="99"/>
        <v/>
      </c>
      <c r="J380" s="18" t="str">
        <f>""</f>
        <v/>
      </c>
      <c r="K380" s="18" t="str">
        <f t="shared" si="100"/>
        <v/>
      </c>
      <c r="L380" s="18" t="str">
        <f t="shared" si="101"/>
        <v/>
      </c>
      <c r="M380" s="18" t="str">
        <f t="shared" si="102"/>
        <v/>
      </c>
      <c r="N380" s="18" t="str">
        <f t="shared" si="103"/>
        <v/>
      </c>
      <c r="O380" s="18" t="str">
        <f t="shared" si="104"/>
        <v/>
      </c>
      <c r="P380" s="18" t="str">
        <f t="shared" si="105"/>
        <v/>
      </c>
      <c r="Q380" s="18" t="str">
        <f t="shared" si="106"/>
        <v/>
      </c>
      <c r="R380" s="122" t="str">
        <f t="shared" si="96"/>
        <v/>
      </c>
      <c r="S380" s="18" t="str">
        <f t="shared" si="107"/>
        <v/>
      </c>
      <c r="T380" s="26" t="str">
        <f t="shared" si="97"/>
        <v/>
      </c>
      <c r="U380" s="18" t="str">
        <f t="shared" si="108"/>
        <v/>
      </c>
      <c r="V380" s="18" t="str">
        <f t="shared" si="109"/>
        <v/>
      </c>
      <c r="W380" s="18" t="str">
        <f>IFERROR(CONCATENATE("PAGO N° ",B380," DEL CONTRATO CPS ",V380," ENTRE ",TEXT(VLOOKUP(A380,matriz,IF(generador!B380=1,16,IF(generador!B380=2,19,IF(generador!B380=3,22,IF(generador!B380=4,25,IF(generador!B380=5,28,IF(generador!B380=6,31,IF(generador!B380=7,34,IF(generador!B380=8,37,IF(generador!B380=9,40,IF(generador!B380=10,43,IF(generador!B380=11,46,IF(generador!B380=12,49,IF(generador!B380=13,52,IF(generador!B380=14,55,IF(generador!B380=15,58))))))))))))))),FALSE),"dd/mm/yyyy")," Y ",TEXT(VLOOKUP(A380,matriz,IF(generador!B380=1,17,IF(generador!B380=2,20,IF(generador!B380=3,23,IF(generador!B380=4,26,IF(generador!B380=5,29,IF(generador!B380=6,32,IF(generador!B380=7,35,IF(generador!B380=8,38,IF(generador!B380=9,41,IF(generador!B380=10,44,IF(generador!B380=11,47,IF(generador!B380=12,50,IF(generador!B380=13,53,IF(generador!B380=14,56,IF(generador!B380=15,59))))))))))))))),FALSE),"dd/mm/yyyy")),"")</f>
        <v/>
      </c>
    </row>
    <row r="381" spans="1:23" x14ac:dyDescent="0.3">
      <c r="A381" s="15"/>
      <c r="B381" s="14"/>
      <c r="C381" s="6"/>
      <c r="D381" s="26" t="str">
        <f t="shared" si="93"/>
        <v/>
      </c>
      <c r="E381" s="19" t="str">
        <f>IFERROR(IF(A381&lt;&gt;"",VLOOKUP(A381,matriz,IF(generador!B381=1,15,IF(generador!B381=2,18,IF(generador!B381=3,21,IF(generador!B381=4,24,IF(generador!B381=5,27,IF(generador!B381=6,30,IF(generador!B381=7,33,IF(generador!B381=8,36,IF(generador!B381=9,39,IF(generador!B381=10,42,IF(generador!B381=11,45,IF(generador!B381=12,48,IF(generador!B381=13,51,IF(generador!B381=14,54,IF(generador!B381=15,57))))))))))))))),FALSE),""),"")</f>
        <v/>
      </c>
      <c r="F381" s="20" t="str">
        <f t="shared" si="94"/>
        <v/>
      </c>
      <c r="G381" s="29" t="str">
        <f t="shared" si="95"/>
        <v/>
      </c>
      <c r="H381" s="21" t="str">
        <f t="shared" ca="1" si="98"/>
        <v/>
      </c>
      <c r="I381" s="18" t="str">
        <f t="shared" si="99"/>
        <v/>
      </c>
      <c r="J381" s="18" t="str">
        <f>""</f>
        <v/>
      </c>
      <c r="K381" s="18" t="str">
        <f t="shared" si="100"/>
        <v/>
      </c>
      <c r="L381" s="18" t="str">
        <f t="shared" si="101"/>
        <v/>
      </c>
      <c r="M381" s="18" t="str">
        <f t="shared" si="102"/>
        <v/>
      </c>
      <c r="N381" s="18" t="str">
        <f t="shared" si="103"/>
        <v/>
      </c>
      <c r="O381" s="18" t="str">
        <f t="shared" si="104"/>
        <v/>
      </c>
      <c r="P381" s="18" t="str">
        <f t="shared" si="105"/>
        <v/>
      </c>
      <c r="Q381" s="18" t="str">
        <f t="shared" si="106"/>
        <v/>
      </c>
      <c r="R381" s="122" t="str">
        <f t="shared" si="96"/>
        <v/>
      </c>
      <c r="S381" s="18" t="str">
        <f t="shared" si="107"/>
        <v/>
      </c>
      <c r="T381" s="26" t="str">
        <f t="shared" si="97"/>
        <v/>
      </c>
      <c r="U381" s="18" t="str">
        <f t="shared" si="108"/>
        <v/>
      </c>
      <c r="V381" s="18" t="str">
        <f t="shared" si="109"/>
        <v/>
      </c>
      <c r="W381" s="18" t="str">
        <f>IFERROR(CONCATENATE("PAGO N° ",B381," DEL CONTRATO CPS ",V381," ENTRE ",TEXT(VLOOKUP(A381,matriz,IF(generador!B381=1,16,IF(generador!B381=2,19,IF(generador!B381=3,22,IF(generador!B381=4,25,IF(generador!B381=5,28,IF(generador!B381=6,31,IF(generador!B381=7,34,IF(generador!B381=8,37,IF(generador!B381=9,40,IF(generador!B381=10,43,IF(generador!B381=11,46,IF(generador!B381=12,49,IF(generador!B381=13,52,IF(generador!B381=14,55,IF(generador!B381=15,58))))))))))))))),FALSE),"dd/mm/yyyy")," Y ",TEXT(VLOOKUP(A381,matriz,IF(generador!B381=1,17,IF(generador!B381=2,20,IF(generador!B381=3,23,IF(generador!B381=4,26,IF(generador!B381=5,29,IF(generador!B381=6,32,IF(generador!B381=7,35,IF(generador!B381=8,38,IF(generador!B381=9,41,IF(generador!B381=10,44,IF(generador!B381=11,47,IF(generador!B381=12,50,IF(generador!B381=13,53,IF(generador!B381=14,56,IF(generador!B381=15,59))))))))))))))),FALSE),"dd/mm/yyyy")),"")</f>
        <v/>
      </c>
    </row>
    <row r="382" spans="1:23" x14ac:dyDescent="0.3">
      <c r="A382" s="15"/>
      <c r="B382" s="14"/>
      <c r="C382" s="6"/>
      <c r="D382" s="26" t="str">
        <f t="shared" si="93"/>
        <v/>
      </c>
      <c r="E382" s="19" t="str">
        <f>IFERROR(IF(A382&lt;&gt;"",VLOOKUP(A382,matriz,IF(generador!B382=1,15,IF(generador!B382=2,18,IF(generador!B382=3,21,IF(generador!B382=4,24,IF(generador!B382=5,27,IF(generador!B382=6,30,IF(generador!B382=7,33,IF(generador!B382=8,36,IF(generador!B382=9,39,IF(generador!B382=10,42,IF(generador!B382=11,45,IF(generador!B382=12,48,IF(generador!B382=13,51,IF(generador!B382=14,54,IF(generador!B382=15,57))))))))))))))),FALSE),""),"")</f>
        <v/>
      </c>
      <c r="F382" s="20" t="str">
        <f t="shared" si="94"/>
        <v/>
      </c>
      <c r="G382" s="29" t="str">
        <f t="shared" si="95"/>
        <v/>
      </c>
      <c r="H382" s="21" t="str">
        <f t="shared" ca="1" si="98"/>
        <v/>
      </c>
      <c r="I382" s="18" t="str">
        <f t="shared" si="99"/>
        <v/>
      </c>
      <c r="J382" s="18" t="str">
        <f>""</f>
        <v/>
      </c>
      <c r="K382" s="18" t="str">
        <f t="shared" si="100"/>
        <v/>
      </c>
      <c r="L382" s="18" t="str">
        <f t="shared" si="101"/>
        <v/>
      </c>
      <c r="M382" s="18" t="str">
        <f t="shared" si="102"/>
        <v/>
      </c>
      <c r="N382" s="18" t="str">
        <f t="shared" si="103"/>
        <v/>
      </c>
      <c r="O382" s="18" t="str">
        <f t="shared" si="104"/>
        <v/>
      </c>
      <c r="P382" s="18" t="str">
        <f t="shared" si="105"/>
        <v/>
      </c>
      <c r="Q382" s="18" t="str">
        <f t="shared" si="106"/>
        <v/>
      </c>
      <c r="R382" s="122" t="str">
        <f t="shared" si="96"/>
        <v/>
      </c>
      <c r="S382" s="18" t="str">
        <f t="shared" si="107"/>
        <v/>
      </c>
      <c r="T382" s="26" t="str">
        <f t="shared" si="97"/>
        <v/>
      </c>
      <c r="U382" s="18" t="str">
        <f t="shared" si="108"/>
        <v/>
      </c>
      <c r="V382" s="18" t="str">
        <f t="shared" si="109"/>
        <v/>
      </c>
      <c r="W382" s="18" t="str">
        <f>IFERROR(CONCATENATE("PAGO N° ",B382," DEL CONTRATO CPS ",V382," ENTRE ",TEXT(VLOOKUP(A382,matriz,IF(generador!B382=1,16,IF(generador!B382=2,19,IF(generador!B382=3,22,IF(generador!B382=4,25,IF(generador!B382=5,28,IF(generador!B382=6,31,IF(generador!B382=7,34,IF(generador!B382=8,37,IF(generador!B382=9,40,IF(generador!B382=10,43,IF(generador!B382=11,46,IF(generador!B382=12,49,IF(generador!B382=13,52,IF(generador!B382=14,55,IF(generador!B382=15,58))))))))))))))),FALSE),"dd/mm/yyyy")," Y ",TEXT(VLOOKUP(A382,matriz,IF(generador!B382=1,17,IF(generador!B382=2,20,IF(generador!B382=3,23,IF(generador!B382=4,26,IF(generador!B382=5,29,IF(generador!B382=6,32,IF(generador!B382=7,35,IF(generador!B382=8,38,IF(generador!B382=9,41,IF(generador!B382=10,44,IF(generador!B382=11,47,IF(generador!B382=12,50,IF(generador!B382=13,53,IF(generador!B382=14,56,IF(generador!B382=15,59))))))))))))))),FALSE),"dd/mm/yyyy")),"")</f>
        <v/>
      </c>
    </row>
    <row r="383" spans="1:23" x14ac:dyDescent="0.3">
      <c r="A383" s="15"/>
      <c r="B383" s="14"/>
      <c r="C383" s="6"/>
      <c r="D383" s="26" t="str">
        <f t="shared" si="93"/>
        <v/>
      </c>
      <c r="E383" s="19" t="str">
        <f>IFERROR(IF(A383&lt;&gt;"",VLOOKUP(A383,matriz,IF(generador!B383=1,15,IF(generador!B383=2,18,IF(generador!B383=3,21,IF(generador!B383=4,24,IF(generador!B383=5,27,IF(generador!B383=6,30,IF(generador!B383=7,33,IF(generador!B383=8,36,IF(generador!B383=9,39,IF(generador!B383=10,42,IF(generador!B383=11,45,IF(generador!B383=12,48,IF(generador!B383=13,51,IF(generador!B383=14,54,IF(generador!B383=15,57))))))))))))))),FALSE),""),"")</f>
        <v/>
      </c>
      <c r="F383" s="20" t="str">
        <f t="shared" si="94"/>
        <v/>
      </c>
      <c r="G383" s="29" t="str">
        <f t="shared" si="95"/>
        <v/>
      </c>
      <c r="H383" s="21" t="str">
        <f t="shared" ca="1" si="98"/>
        <v/>
      </c>
      <c r="I383" s="18" t="str">
        <f t="shared" si="99"/>
        <v/>
      </c>
      <c r="J383" s="18" t="str">
        <f>""</f>
        <v/>
      </c>
      <c r="K383" s="18" t="str">
        <f t="shared" si="100"/>
        <v/>
      </c>
      <c r="L383" s="18" t="str">
        <f t="shared" si="101"/>
        <v/>
      </c>
      <c r="M383" s="18" t="str">
        <f t="shared" si="102"/>
        <v/>
      </c>
      <c r="N383" s="18" t="str">
        <f t="shared" si="103"/>
        <v/>
      </c>
      <c r="O383" s="18" t="str">
        <f t="shared" si="104"/>
        <v/>
      </c>
      <c r="P383" s="18" t="str">
        <f t="shared" si="105"/>
        <v/>
      </c>
      <c r="Q383" s="18" t="str">
        <f t="shared" si="106"/>
        <v/>
      </c>
      <c r="R383" s="122" t="str">
        <f t="shared" si="96"/>
        <v/>
      </c>
      <c r="S383" s="18" t="str">
        <f t="shared" si="107"/>
        <v/>
      </c>
      <c r="T383" s="26" t="str">
        <f t="shared" si="97"/>
        <v/>
      </c>
      <c r="U383" s="18" t="str">
        <f t="shared" si="108"/>
        <v/>
      </c>
      <c r="V383" s="18" t="str">
        <f t="shared" si="109"/>
        <v/>
      </c>
      <c r="W383" s="18" t="str">
        <f>IFERROR(CONCATENATE("PAGO N° ",B383," DEL CONTRATO CPS ",V383," ENTRE ",TEXT(VLOOKUP(A383,matriz,IF(generador!B383=1,16,IF(generador!B383=2,19,IF(generador!B383=3,22,IF(generador!B383=4,25,IF(generador!B383=5,28,IF(generador!B383=6,31,IF(generador!B383=7,34,IF(generador!B383=8,37,IF(generador!B383=9,40,IF(generador!B383=10,43,IF(generador!B383=11,46,IF(generador!B383=12,49,IF(generador!B383=13,52,IF(generador!B383=14,55,IF(generador!B383=15,58))))))))))))))),FALSE),"dd/mm/yyyy")," Y ",TEXT(VLOOKUP(A383,matriz,IF(generador!B383=1,17,IF(generador!B383=2,20,IF(generador!B383=3,23,IF(generador!B383=4,26,IF(generador!B383=5,29,IF(generador!B383=6,32,IF(generador!B383=7,35,IF(generador!B383=8,38,IF(generador!B383=9,41,IF(generador!B383=10,44,IF(generador!B383=11,47,IF(generador!B383=12,50,IF(generador!B383=13,53,IF(generador!B383=14,56,IF(generador!B383=15,59))))))))))))))),FALSE),"dd/mm/yyyy")),"")</f>
        <v/>
      </c>
    </row>
    <row r="384" spans="1:23" x14ac:dyDescent="0.3">
      <c r="A384" s="15"/>
      <c r="B384" s="14"/>
      <c r="C384" s="6"/>
      <c r="D384" s="26" t="str">
        <f t="shared" si="93"/>
        <v/>
      </c>
      <c r="E384" s="19" t="str">
        <f>IFERROR(IF(A384&lt;&gt;"",VLOOKUP(A384,matriz,IF(generador!B384=1,15,IF(generador!B384=2,18,IF(generador!B384=3,21,IF(generador!B384=4,24,IF(generador!B384=5,27,IF(generador!B384=6,30,IF(generador!B384=7,33,IF(generador!B384=8,36,IF(generador!B384=9,39,IF(generador!B384=10,42,IF(generador!B384=11,45,IF(generador!B384=12,48,IF(generador!B384=13,51,IF(generador!B384=14,54,IF(generador!B384=15,57))))))))))))))),FALSE),""),"")</f>
        <v/>
      </c>
      <c r="F384" s="20" t="str">
        <f t="shared" si="94"/>
        <v/>
      </c>
      <c r="G384" s="29" t="str">
        <f t="shared" si="95"/>
        <v/>
      </c>
      <c r="H384" s="21" t="str">
        <f t="shared" ca="1" si="98"/>
        <v/>
      </c>
      <c r="I384" s="18" t="str">
        <f t="shared" si="99"/>
        <v/>
      </c>
      <c r="J384" s="18" t="str">
        <f>""</f>
        <v/>
      </c>
      <c r="K384" s="18" t="str">
        <f t="shared" si="100"/>
        <v/>
      </c>
      <c r="L384" s="18" t="str">
        <f t="shared" si="101"/>
        <v/>
      </c>
      <c r="M384" s="18" t="str">
        <f t="shared" si="102"/>
        <v/>
      </c>
      <c r="N384" s="18" t="str">
        <f t="shared" si="103"/>
        <v/>
      </c>
      <c r="O384" s="18" t="str">
        <f t="shared" si="104"/>
        <v/>
      </c>
      <c r="P384" s="18" t="str">
        <f t="shared" si="105"/>
        <v/>
      </c>
      <c r="Q384" s="18" t="str">
        <f t="shared" si="106"/>
        <v/>
      </c>
      <c r="R384" s="122" t="str">
        <f t="shared" si="96"/>
        <v/>
      </c>
      <c r="S384" s="18" t="str">
        <f t="shared" si="107"/>
        <v/>
      </c>
      <c r="T384" s="26" t="str">
        <f t="shared" si="97"/>
        <v/>
      </c>
      <c r="U384" s="18" t="str">
        <f t="shared" si="108"/>
        <v/>
      </c>
      <c r="V384" s="18" t="str">
        <f t="shared" si="109"/>
        <v/>
      </c>
      <c r="W384" s="18" t="str">
        <f>IFERROR(CONCATENATE("PAGO N° ",B384," DEL CONTRATO CPS ",V384," ENTRE ",TEXT(VLOOKUP(A384,matriz,IF(generador!B384=1,16,IF(generador!B384=2,19,IF(generador!B384=3,22,IF(generador!B384=4,25,IF(generador!B384=5,28,IF(generador!B384=6,31,IF(generador!B384=7,34,IF(generador!B384=8,37,IF(generador!B384=9,40,IF(generador!B384=10,43,IF(generador!B384=11,46,IF(generador!B384=12,49,IF(generador!B384=13,52,IF(generador!B384=14,55,IF(generador!B384=15,58))))))))))))))),FALSE),"dd/mm/yyyy")," Y ",TEXT(VLOOKUP(A384,matriz,IF(generador!B384=1,17,IF(generador!B384=2,20,IF(generador!B384=3,23,IF(generador!B384=4,26,IF(generador!B384=5,29,IF(generador!B384=6,32,IF(generador!B384=7,35,IF(generador!B384=8,38,IF(generador!B384=9,41,IF(generador!B384=10,44,IF(generador!B384=11,47,IF(generador!B384=12,50,IF(generador!B384=13,53,IF(generador!B384=14,56,IF(generador!B384=15,59))))))))))))))),FALSE),"dd/mm/yyyy")),"")</f>
        <v/>
      </c>
    </row>
    <row r="385" spans="1:23" x14ac:dyDescent="0.3">
      <c r="A385" s="15"/>
      <c r="B385" s="14"/>
      <c r="C385" s="6"/>
      <c r="D385" s="26" t="str">
        <f t="shared" si="93"/>
        <v/>
      </c>
      <c r="E385" s="19" t="str">
        <f>IFERROR(IF(A385&lt;&gt;"",VLOOKUP(A385,matriz,IF(generador!B385=1,15,IF(generador!B385=2,18,IF(generador!B385=3,21,IF(generador!B385=4,24,IF(generador!B385=5,27,IF(generador!B385=6,30,IF(generador!B385=7,33,IF(generador!B385=8,36,IF(generador!B385=9,39,IF(generador!B385=10,42,IF(generador!B385=11,45,IF(generador!B385=12,48,IF(generador!B385=13,51,IF(generador!B385=14,54,IF(generador!B385=15,57))))))))))))))),FALSE),""),"")</f>
        <v/>
      </c>
      <c r="F385" s="20" t="str">
        <f t="shared" si="94"/>
        <v/>
      </c>
      <c r="G385" s="29" t="str">
        <f t="shared" si="95"/>
        <v/>
      </c>
      <c r="H385" s="21" t="str">
        <f t="shared" ca="1" si="98"/>
        <v/>
      </c>
      <c r="I385" s="18" t="str">
        <f t="shared" si="99"/>
        <v/>
      </c>
      <c r="J385" s="18" t="str">
        <f>""</f>
        <v/>
      </c>
      <c r="K385" s="18" t="str">
        <f t="shared" si="100"/>
        <v/>
      </c>
      <c r="L385" s="18" t="str">
        <f t="shared" si="101"/>
        <v/>
      </c>
      <c r="M385" s="18" t="str">
        <f t="shared" si="102"/>
        <v/>
      </c>
      <c r="N385" s="18" t="str">
        <f t="shared" si="103"/>
        <v/>
      </c>
      <c r="O385" s="18" t="str">
        <f t="shared" si="104"/>
        <v/>
      </c>
      <c r="P385" s="18" t="str">
        <f t="shared" si="105"/>
        <v/>
      </c>
      <c r="Q385" s="18" t="str">
        <f t="shared" si="106"/>
        <v/>
      </c>
      <c r="R385" s="122" t="str">
        <f t="shared" si="96"/>
        <v/>
      </c>
      <c r="S385" s="18" t="str">
        <f t="shared" si="107"/>
        <v/>
      </c>
      <c r="T385" s="26" t="str">
        <f t="shared" si="97"/>
        <v/>
      </c>
      <c r="U385" s="18" t="str">
        <f t="shared" si="108"/>
        <v/>
      </c>
      <c r="V385" s="18" t="str">
        <f t="shared" si="109"/>
        <v/>
      </c>
      <c r="W385" s="18" t="str">
        <f>IFERROR(CONCATENATE("PAGO N° ",B385," DEL CONTRATO CPS ",V385," ENTRE ",TEXT(VLOOKUP(A385,matriz,IF(generador!B385=1,16,IF(generador!B385=2,19,IF(generador!B385=3,22,IF(generador!B385=4,25,IF(generador!B385=5,28,IF(generador!B385=6,31,IF(generador!B385=7,34,IF(generador!B385=8,37,IF(generador!B385=9,40,IF(generador!B385=10,43,IF(generador!B385=11,46,IF(generador!B385=12,49,IF(generador!B385=13,52,IF(generador!B385=14,55,IF(generador!B385=15,58))))))))))))))),FALSE),"dd/mm/yyyy")," Y ",TEXT(VLOOKUP(A385,matriz,IF(generador!B385=1,17,IF(generador!B385=2,20,IF(generador!B385=3,23,IF(generador!B385=4,26,IF(generador!B385=5,29,IF(generador!B385=6,32,IF(generador!B385=7,35,IF(generador!B385=8,38,IF(generador!B385=9,41,IF(generador!B385=10,44,IF(generador!B385=11,47,IF(generador!B385=12,50,IF(generador!B385=13,53,IF(generador!B385=14,56,IF(generador!B385=15,59))))))))))))))),FALSE),"dd/mm/yyyy")),"")</f>
        <v/>
      </c>
    </row>
    <row r="386" spans="1:23" x14ac:dyDescent="0.3">
      <c r="A386" s="15"/>
      <c r="B386" s="14"/>
      <c r="C386" s="6"/>
      <c r="D386" s="26" t="str">
        <f t="shared" si="93"/>
        <v/>
      </c>
      <c r="E386" s="19" t="str">
        <f>IFERROR(IF(A386&lt;&gt;"",VLOOKUP(A386,matriz,IF(generador!B386=1,15,IF(generador!B386=2,18,IF(generador!B386=3,21,IF(generador!B386=4,24,IF(generador!B386=5,27,IF(generador!B386=6,30,IF(generador!B386=7,33,IF(generador!B386=8,36,IF(generador!B386=9,39,IF(generador!B386=10,42,IF(generador!B386=11,45,IF(generador!B386=12,48,IF(generador!B386=13,51,IF(generador!B386=14,54,IF(generador!B386=15,57))))))))))))))),FALSE),""),"")</f>
        <v/>
      </c>
      <c r="F386" s="20" t="str">
        <f t="shared" si="94"/>
        <v/>
      </c>
      <c r="G386" s="29" t="str">
        <f t="shared" si="95"/>
        <v/>
      </c>
      <c r="H386" s="21" t="str">
        <f t="shared" ca="1" si="98"/>
        <v/>
      </c>
      <c r="I386" s="18" t="str">
        <f t="shared" si="99"/>
        <v/>
      </c>
      <c r="J386" s="18" t="str">
        <f>""</f>
        <v/>
      </c>
      <c r="K386" s="18" t="str">
        <f t="shared" si="100"/>
        <v/>
      </c>
      <c r="L386" s="18" t="str">
        <f t="shared" si="101"/>
        <v/>
      </c>
      <c r="M386" s="18" t="str">
        <f t="shared" si="102"/>
        <v/>
      </c>
      <c r="N386" s="18" t="str">
        <f t="shared" si="103"/>
        <v/>
      </c>
      <c r="O386" s="18" t="str">
        <f t="shared" si="104"/>
        <v/>
      </c>
      <c r="P386" s="18" t="str">
        <f t="shared" si="105"/>
        <v/>
      </c>
      <c r="Q386" s="18" t="str">
        <f t="shared" si="106"/>
        <v/>
      </c>
      <c r="R386" s="122" t="str">
        <f t="shared" si="96"/>
        <v/>
      </c>
      <c r="S386" s="18" t="str">
        <f t="shared" si="107"/>
        <v/>
      </c>
      <c r="T386" s="26" t="str">
        <f t="shared" si="97"/>
        <v/>
      </c>
      <c r="U386" s="18" t="str">
        <f t="shared" si="108"/>
        <v/>
      </c>
      <c r="V386" s="18" t="str">
        <f t="shared" si="109"/>
        <v/>
      </c>
      <c r="W386" s="18" t="str">
        <f>IFERROR(CONCATENATE("PAGO N° ",B386," DEL CONTRATO CPS ",V386," ENTRE ",TEXT(VLOOKUP(A386,matriz,IF(generador!B386=1,16,IF(generador!B386=2,19,IF(generador!B386=3,22,IF(generador!B386=4,25,IF(generador!B386=5,28,IF(generador!B386=6,31,IF(generador!B386=7,34,IF(generador!B386=8,37,IF(generador!B386=9,40,IF(generador!B386=10,43,IF(generador!B386=11,46,IF(generador!B386=12,49,IF(generador!B386=13,52,IF(generador!B386=14,55,IF(generador!B386=15,58))))))))))))))),FALSE),"dd/mm/yyyy")," Y ",TEXT(VLOOKUP(A386,matriz,IF(generador!B386=1,17,IF(generador!B386=2,20,IF(generador!B386=3,23,IF(generador!B386=4,26,IF(generador!B386=5,29,IF(generador!B386=6,32,IF(generador!B386=7,35,IF(generador!B386=8,38,IF(generador!B386=9,41,IF(generador!B386=10,44,IF(generador!B386=11,47,IF(generador!B386=12,50,IF(generador!B386=13,53,IF(generador!B386=14,56,IF(generador!B386=15,59))))))))))))))),FALSE),"dd/mm/yyyy")),"")</f>
        <v/>
      </c>
    </row>
    <row r="387" spans="1:23" x14ac:dyDescent="0.3">
      <c r="A387" s="15"/>
      <c r="B387" s="14"/>
      <c r="C387" s="6"/>
      <c r="D387" s="26" t="str">
        <f t="shared" ref="D387:D450" si="110">IFERROR(IF(C387&lt;&gt;"",CONCATENATE(VLOOKUP(A387,matriz,IF(C387="NO",98,100),FALSE),VLOOKUP(A387,matriz,103,FALSE)),""),"")</f>
        <v/>
      </c>
      <c r="E387" s="19" t="str">
        <f>IFERROR(IF(A387&lt;&gt;"",VLOOKUP(A387,matriz,IF(generador!B387=1,15,IF(generador!B387=2,18,IF(generador!B387=3,21,IF(generador!B387=4,24,IF(generador!B387=5,27,IF(generador!B387=6,30,IF(generador!B387=7,33,IF(generador!B387=8,36,IF(generador!B387=9,39,IF(generador!B387=10,42,IF(generador!B387=11,45,IF(generador!B387=12,48,IF(generador!B387=13,51,IF(generador!B387=14,54,IF(generador!B387=15,57))))))))))))))),FALSE),""),"")</f>
        <v/>
      </c>
      <c r="F387" s="20" t="str">
        <f t="shared" ref="F387:F450" si="111">IFERROR(IF(E387,VLOOKUP(A387,matriz,97,FALSE),""),"")</f>
        <v/>
      </c>
      <c r="G387" s="29" t="str">
        <f t="shared" ref="G387:G450" si="112">IFERROR(IF(E387,VLOOKUP(A387,matriz,IF(C387="NO",99,101),FALSE),""),"")</f>
        <v/>
      </c>
      <c r="H387" s="21" t="str">
        <f t="shared" ca="1" si="98"/>
        <v/>
      </c>
      <c r="I387" s="18" t="str">
        <f t="shared" si="99"/>
        <v/>
      </c>
      <c r="J387" s="18" t="str">
        <f>""</f>
        <v/>
      </c>
      <c r="K387" s="18" t="str">
        <f t="shared" si="100"/>
        <v/>
      </c>
      <c r="L387" s="18" t="str">
        <f t="shared" si="101"/>
        <v/>
      </c>
      <c r="M387" s="18" t="str">
        <f t="shared" si="102"/>
        <v/>
      </c>
      <c r="N387" s="18" t="str">
        <f t="shared" si="103"/>
        <v/>
      </c>
      <c r="O387" s="18" t="str">
        <f t="shared" si="104"/>
        <v/>
      </c>
      <c r="P387" s="18" t="str">
        <f t="shared" si="105"/>
        <v/>
      </c>
      <c r="Q387" s="18" t="str">
        <f t="shared" si="106"/>
        <v/>
      </c>
      <c r="R387" s="122" t="str">
        <f t="shared" ref="R387:R450" si="113">IFERROR(IF(E387,CONCATENATE(TEXT(VLOOKUP(A387,matriz,IF(C387="NO",67,82),FALSE),"YYYY"),VLOOKUP(A387,matriz,IF(C387="NO",66,81),FALSE)),""),"")</f>
        <v/>
      </c>
      <c r="S387" s="18" t="str">
        <f t="shared" si="107"/>
        <v/>
      </c>
      <c r="T387" s="26" t="str">
        <f t="shared" ref="T387:T450" si="114">IFERROR(IF(E387,CONCATENATE(TEXT(VLOOKUP(A387,matriz,IF(C387="NO",64,79),FALSE),"YYYY"),VLOOKUP(A387,matriz,IF(C387="NO",63,78),FALSE)),""),"")</f>
        <v/>
      </c>
      <c r="U387" s="18" t="str">
        <f t="shared" si="108"/>
        <v/>
      </c>
      <c r="V387" s="18" t="str">
        <f t="shared" si="109"/>
        <v/>
      </c>
      <c r="W387" s="18" t="str">
        <f>IFERROR(CONCATENATE("PAGO N° ",B387," DEL CONTRATO CPS ",V387," ENTRE ",TEXT(VLOOKUP(A387,matriz,IF(generador!B387=1,16,IF(generador!B387=2,19,IF(generador!B387=3,22,IF(generador!B387=4,25,IF(generador!B387=5,28,IF(generador!B387=6,31,IF(generador!B387=7,34,IF(generador!B387=8,37,IF(generador!B387=9,40,IF(generador!B387=10,43,IF(generador!B387=11,46,IF(generador!B387=12,49,IF(generador!B387=13,52,IF(generador!B387=14,55,IF(generador!B387=15,58))))))))))))))),FALSE),"dd/mm/yyyy")," Y ",TEXT(VLOOKUP(A387,matriz,IF(generador!B387=1,17,IF(generador!B387=2,20,IF(generador!B387=3,23,IF(generador!B387=4,26,IF(generador!B387=5,29,IF(generador!B387=6,32,IF(generador!B387=7,35,IF(generador!B387=8,38,IF(generador!B387=9,41,IF(generador!B387=10,44,IF(generador!B387=11,47,IF(generador!B387=12,50,IF(generador!B387=13,53,IF(generador!B387=14,56,IF(generador!B387=15,59))))))))))))))),FALSE),"dd/mm/yyyy")),"")</f>
        <v/>
      </c>
    </row>
    <row r="388" spans="1:23" x14ac:dyDescent="0.3">
      <c r="A388" s="15"/>
      <c r="B388" s="14"/>
      <c r="C388" s="6"/>
      <c r="D388" s="26" t="str">
        <f t="shared" si="110"/>
        <v/>
      </c>
      <c r="E388" s="19" t="str">
        <f>IFERROR(IF(A388&lt;&gt;"",VLOOKUP(A388,matriz,IF(generador!B388=1,15,IF(generador!B388=2,18,IF(generador!B388=3,21,IF(generador!B388=4,24,IF(generador!B388=5,27,IF(generador!B388=6,30,IF(generador!B388=7,33,IF(generador!B388=8,36,IF(generador!B388=9,39,IF(generador!B388=10,42,IF(generador!B388=11,45,IF(generador!B388=12,48,IF(generador!B388=13,51,IF(generador!B388=14,54,IF(generador!B388=15,57))))))))))))))),FALSE),""),"")</f>
        <v/>
      </c>
      <c r="F388" s="20" t="str">
        <f t="shared" si="111"/>
        <v/>
      </c>
      <c r="G388" s="29" t="str">
        <f t="shared" si="112"/>
        <v/>
      </c>
      <c r="H388" s="21" t="str">
        <f t="shared" ref="H388:H451" ca="1" si="115">IFERROR(IF(C388&lt;&gt;"",TODAY(),""),"")</f>
        <v/>
      </c>
      <c r="I388" s="18" t="str">
        <f t="shared" ref="I388:I451" si="116">IFERROR(IF(D388&lt;&gt;"",I387+1,""),1)</f>
        <v/>
      </c>
      <c r="J388" s="18" t="str">
        <f>""</f>
        <v/>
      </c>
      <c r="K388" s="18" t="str">
        <f t="shared" ref="K388:K451" si="117">IFERROR(IF(E388,0,""),"")</f>
        <v/>
      </c>
      <c r="L388" s="18" t="str">
        <f t="shared" ref="L388:L451" si="118">IFERROR(IF(E388,0,""),"")</f>
        <v/>
      </c>
      <c r="M388" s="18" t="str">
        <f t="shared" ref="M388:M451" si="119">IFERROR(IF(E388,0,""),"")</f>
        <v/>
      </c>
      <c r="N388" s="18" t="str">
        <f t="shared" ref="N388:N451" si="120">IFERROR(IF(E388,0,""),"")</f>
        <v/>
      </c>
      <c r="O388" s="18" t="str">
        <f t="shared" ref="O388:O451" si="121">IFERROR(IF(E388,"01",""),"")</f>
        <v/>
      </c>
      <c r="P388" s="18" t="str">
        <f t="shared" ref="P388:P451" si="122">IFERROR(IF(K388&lt;&gt;"",P387+1,""),1)</f>
        <v/>
      </c>
      <c r="Q388" s="18" t="str">
        <f t="shared" ref="Q388:Q451" si="123">IFERROR(IF(E388,0,""),"")</f>
        <v/>
      </c>
      <c r="R388" s="122" t="str">
        <f t="shared" si="113"/>
        <v/>
      </c>
      <c r="S388" s="18" t="str">
        <f t="shared" ref="S388:S451" si="124">IFERROR(IF(D388&lt;&gt;"",S387+1,""),1)</f>
        <v/>
      </c>
      <c r="T388" s="26" t="str">
        <f t="shared" si="114"/>
        <v/>
      </c>
      <c r="U388" s="18" t="str">
        <f t="shared" ref="U388:U451" si="125">IFERROR(IF(E388,0,""),"")</f>
        <v/>
      </c>
      <c r="V388" s="18" t="str">
        <f t="shared" ref="V388:V451" si="126">IFERROR(IF(E388,A388,""),"")</f>
        <v/>
      </c>
      <c r="W388" s="18" t="str">
        <f>IFERROR(CONCATENATE("PAGO N° ",B388," DEL CONTRATO CPS ",V388," ENTRE ",TEXT(VLOOKUP(A388,matriz,IF(generador!B388=1,16,IF(generador!B388=2,19,IF(generador!B388=3,22,IF(generador!B388=4,25,IF(generador!B388=5,28,IF(generador!B388=6,31,IF(generador!B388=7,34,IF(generador!B388=8,37,IF(generador!B388=9,40,IF(generador!B388=10,43,IF(generador!B388=11,46,IF(generador!B388=12,49,IF(generador!B388=13,52,IF(generador!B388=14,55,IF(generador!B388=15,58))))))))))))))),FALSE),"dd/mm/yyyy")," Y ",TEXT(VLOOKUP(A388,matriz,IF(generador!B388=1,17,IF(generador!B388=2,20,IF(generador!B388=3,23,IF(generador!B388=4,26,IF(generador!B388=5,29,IF(generador!B388=6,32,IF(generador!B388=7,35,IF(generador!B388=8,38,IF(generador!B388=9,41,IF(generador!B388=10,44,IF(generador!B388=11,47,IF(generador!B388=12,50,IF(generador!B388=13,53,IF(generador!B388=14,56,IF(generador!B388=15,59))))))))))))))),FALSE),"dd/mm/yyyy")),"")</f>
        <v/>
      </c>
    </row>
    <row r="389" spans="1:23" x14ac:dyDescent="0.3">
      <c r="A389" s="15"/>
      <c r="B389" s="14"/>
      <c r="C389" s="6"/>
      <c r="D389" s="26" t="str">
        <f t="shared" si="110"/>
        <v/>
      </c>
      <c r="E389" s="19" t="str">
        <f>IFERROR(IF(A389&lt;&gt;"",VLOOKUP(A389,matriz,IF(generador!B389=1,15,IF(generador!B389=2,18,IF(generador!B389=3,21,IF(generador!B389=4,24,IF(generador!B389=5,27,IF(generador!B389=6,30,IF(generador!B389=7,33,IF(generador!B389=8,36,IF(generador!B389=9,39,IF(generador!B389=10,42,IF(generador!B389=11,45,IF(generador!B389=12,48,IF(generador!B389=13,51,IF(generador!B389=14,54,IF(generador!B389=15,57))))))))))))))),FALSE),""),"")</f>
        <v/>
      </c>
      <c r="F389" s="20" t="str">
        <f t="shared" si="111"/>
        <v/>
      </c>
      <c r="G389" s="29" t="str">
        <f t="shared" si="112"/>
        <v/>
      </c>
      <c r="H389" s="21" t="str">
        <f t="shared" ca="1" si="115"/>
        <v/>
      </c>
      <c r="I389" s="18" t="str">
        <f t="shared" si="116"/>
        <v/>
      </c>
      <c r="J389" s="18" t="str">
        <f>""</f>
        <v/>
      </c>
      <c r="K389" s="18" t="str">
        <f t="shared" si="117"/>
        <v/>
      </c>
      <c r="L389" s="18" t="str">
        <f t="shared" si="118"/>
        <v/>
      </c>
      <c r="M389" s="18" t="str">
        <f t="shared" si="119"/>
        <v/>
      </c>
      <c r="N389" s="18" t="str">
        <f t="shared" si="120"/>
        <v/>
      </c>
      <c r="O389" s="18" t="str">
        <f t="shared" si="121"/>
        <v/>
      </c>
      <c r="P389" s="18" t="str">
        <f t="shared" si="122"/>
        <v/>
      </c>
      <c r="Q389" s="18" t="str">
        <f t="shared" si="123"/>
        <v/>
      </c>
      <c r="R389" s="122" t="str">
        <f t="shared" si="113"/>
        <v/>
      </c>
      <c r="S389" s="18" t="str">
        <f t="shared" si="124"/>
        <v/>
      </c>
      <c r="T389" s="26" t="str">
        <f t="shared" si="114"/>
        <v/>
      </c>
      <c r="U389" s="18" t="str">
        <f t="shared" si="125"/>
        <v/>
      </c>
      <c r="V389" s="18" t="str">
        <f t="shared" si="126"/>
        <v/>
      </c>
      <c r="W389" s="18" t="str">
        <f>IFERROR(CONCATENATE("PAGO N° ",B389," DEL CONTRATO CPS ",V389," ENTRE ",TEXT(VLOOKUP(A389,matriz,IF(generador!B389=1,16,IF(generador!B389=2,19,IF(generador!B389=3,22,IF(generador!B389=4,25,IF(generador!B389=5,28,IF(generador!B389=6,31,IF(generador!B389=7,34,IF(generador!B389=8,37,IF(generador!B389=9,40,IF(generador!B389=10,43,IF(generador!B389=11,46,IF(generador!B389=12,49,IF(generador!B389=13,52,IF(generador!B389=14,55,IF(generador!B389=15,58))))))))))))))),FALSE),"dd/mm/yyyy")," Y ",TEXT(VLOOKUP(A389,matriz,IF(generador!B389=1,17,IF(generador!B389=2,20,IF(generador!B389=3,23,IF(generador!B389=4,26,IF(generador!B389=5,29,IF(generador!B389=6,32,IF(generador!B389=7,35,IF(generador!B389=8,38,IF(generador!B389=9,41,IF(generador!B389=10,44,IF(generador!B389=11,47,IF(generador!B389=12,50,IF(generador!B389=13,53,IF(generador!B389=14,56,IF(generador!B389=15,59))))))))))))))),FALSE),"dd/mm/yyyy")),"")</f>
        <v/>
      </c>
    </row>
    <row r="390" spans="1:23" x14ac:dyDescent="0.3">
      <c r="A390" s="15"/>
      <c r="B390" s="14"/>
      <c r="C390" s="6"/>
      <c r="D390" s="26" t="str">
        <f t="shared" si="110"/>
        <v/>
      </c>
      <c r="E390" s="19" t="str">
        <f>IFERROR(IF(A390&lt;&gt;"",VLOOKUP(A390,matriz,IF(generador!B390=1,15,IF(generador!B390=2,18,IF(generador!B390=3,21,IF(generador!B390=4,24,IF(generador!B390=5,27,IF(generador!B390=6,30,IF(generador!B390=7,33,IF(generador!B390=8,36,IF(generador!B390=9,39,IF(generador!B390=10,42,IF(generador!B390=11,45,IF(generador!B390=12,48,IF(generador!B390=13,51,IF(generador!B390=14,54,IF(generador!B390=15,57))))))))))))))),FALSE),""),"")</f>
        <v/>
      </c>
      <c r="F390" s="20" t="str">
        <f t="shared" si="111"/>
        <v/>
      </c>
      <c r="G390" s="29" t="str">
        <f t="shared" si="112"/>
        <v/>
      </c>
      <c r="H390" s="21" t="str">
        <f t="shared" ca="1" si="115"/>
        <v/>
      </c>
      <c r="I390" s="18" t="str">
        <f t="shared" si="116"/>
        <v/>
      </c>
      <c r="J390" s="18" t="str">
        <f>""</f>
        <v/>
      </c>
      <c r="K390" s="18" t="str">
        <f t="shared" si="117"/>
        <v/>
      </c>
      <c r="L390" s="18" t="str">
        <f t="shared" si="118"/>
        <v/>
      </c>
      <c r="M390" s="18" t="str">
        <f t="shared" si="119"/>
        <v/>
      </c>
      <c r="N390" s="18" t="str">
        <f t="shared" si="120"/>
        <v/>
      </c>
      <c r="O390" s="18" t="str">
        <f t="shared" si="121"/>
        <v/>
      </c>
      <c r="P390" s="18" t="str">
        <f t="shared" si="122"/>
        <v/>
      </c>
      <c r="Q390" s="18" t="str">
        <f t="shared" si="123"/>
        <v/>
      </c>
      <c r="R390" s="122" t="str">
        <f t="shared" si="113"/>
        <v/>
      </c>
      <c r="S390" s="18" t="str">
        <f t="shared" si="124"/>
        <v/>
      </c>
      <c r="T390" s="26" t="str">
        <f t="shared" si="114"/>
        <v/>
      </c>
      <c r="U390" s="18" t="str">
        <f t="shared" si="125"/>
        <v/>
      </c>
      <c r="V390" s="18" t="str">
        <f t="shared" si="126"/>
        <v/>
      </c>
      <c r="W390" s="18" t="str">
        <f>IFERROR(CONCATENATE("PAGO N° ",B390," DEL CONTRATO CPS ",V390," ENTRE ",TEXT(VLOOKUP(A390,matriz,IF(generador!B390=1,16,IF(generador!B390=2,19,IF(generador!B390=3,22,IF(generador!B390=4,25,IF(generador!B390=5,28,IF(generador!B390=6,31,IF(generador!B390=7,34,IF(generador!B390=8,37,IF(generador!B390=9,40,IF(generador!B390=10,43,IF(generador!B390=11,46,IF(generador!B390=12,49,IF(generador!B390=13,52,IF(generador!B390=14,55,IF(generador!B390=15,58))))))))))))))),FALSE),"dd/mm/yyyy")," Y ",TEXT(VLOOKUP(A390,matriz,IF(generador!B390=1,17,IF(generador!B390=2,20,IF(generador!B390=3,23,IF(generador!B390=4,26,IF(generador!B390=5,29,IF(generador!B390=6,32,IF(generador!B390=7,35,IF(generador!B390=8,38,IF(generador!B390=9,41,IF(generador!B390=10,44,IF(generador!B390=11,47,IF(generador!B390=12,50,IF(generador!B390=13,53,IF(generador!B390=14,56,IF(generador!B390=15,59))))))))))))))),FALSE),"dd/mm/yyyy")),"")</f>
        <v/>
      </c>
    </row>
    <row r="391" spans="1:23" x14ac:dyDescent="0.3">
      <c r="A391" s="15"/>
      <c r="B391" s="14"/>
      <c r="C391" s="6"/>
      <c r="D391" s="26" t="str">
        <f t="shared" si="110"/>
        <v/>
      </c>
      <c r="E391" s="19" t="str">
        <f>IFERROR(IF(A391&lt;&gt;"",VLOOKUP(A391,matriz,IF(generador!B391=1,15,IF(generador!B391=2,18,IF(generador!B391=3,21,IF(generador!B391=4,24,IF(generador!B391=5,27,IF(generador!B391=6,30,IF(generador!B391=7,33,IF(generador!B391=8,36,IF(generador!B391=9,39,IF(generador!B391=10,42,IF(generador!B391=11,45,IF(generador!B391=12,48,IF(generador!B391=13,51,IF(generador!B391=14,54,IF(generador!B391=15,57))))))))))))))),FALSE),""),"")</f>
        <v/>
      </c>
      <c r="F391" s="20" t="str">
        <f t="shared" si="111"/>
        <v/>
      </c>
      <c r="G391" s="29" t="str">
        <f t="shared" si="112"/>
        <v/>
      </c>
      <c r="H391" s="21" t="str">
        <f t="shared" ca="1" si="115"/>
        <v/>
      </c>
      <c r="I391" s="18" t="str">
        <f t="shared" si="116"/>
        <v/>
      </c>
      <c r="J391" s="18" t="str">
        <f>""</f>
        <v/>
      </c>
      <c r="K391" s="18" t="str">
        <f t="shared" si="117"/>
        <v/>
      </c>
      <c r="L391" s="18" t="str">
        <f t="shared" si="118"/>
        <v/>
      </c>
      <c r="M391" s="18" t="str">
        <f t="shared" si="119"/>
        <v/>
      </c>
      <c r="N391" s="18" t="str">
        <f t="shared" si="120"/>
        <v/>
      </c>
      <c r="O391" s="18" t="str">
        <f t="shared" si="121"/>
        <v/>
      </c>
      <c r="P391" s="18" t="str">
        <f t="shared" si="122"/>
        <v/>
      </c>
      <c r="Q391" s="18" t="str">
        <f t="shared" si="123"/>
        <v/>
      </c>
      <c r="R391" s="122" t="str">
        <f t="shared" si="113"/>
        <v/>
      </c>
      <c r="S391" s="18" t="str">
        <f t="shared" si="124"/>
        <v/>
      </c>
      <c r="T391" s="26" t="str">
        <f t="shared" si="114"/>
        <v/>
      </c>
      <c r="U391" s="18" t="str">
        <f t="shared" si="125"/>
        <v/>
      </c>
      <c r="V391" s="18" t="str">
        <f t="shared" si="126"/>
        <v/>
      </c>
      <c r="W391" s="18" t="str">
        <f>IFERROR(CONCATENATE("PAGO N° ",B391," DEL CONTRATO CPS ",V391," ENTRE ",TEXT(VLOOKUP(A391,matriz,IF(generador!B391=1,16,IF(generador!B391=2,19,IF(generador!B391=3,22,IF(generador!B391=4,25,IF(generador!B391=5,28,IF(generador!B391=6,31,IF(generador!B391=7,34,IF(generador!B391=8,37,IF(generador!B391=9,40,IF(generador!B391=10,43,IF(generador!B391=11,46,IF(generador!B391=12,49,IF(generador!B391=13,52,IF(generador!B391=14,55,IF(generador!B391=15,58))))))))))))))),FALSE),"dd/mm/yyyy")," Y ",TEXT(VLOOKUP(A391,matriz,IF(generador!B391=1,17,IF(generador!B391=2,20,IF(generador!B391=3,23,IF(generador!B391=4,26,IF(generador!B391=5,29,IF(generador!B391=6,32,IF(generador!B391=7,35,IF(generador!B391=8,38,IF(generador!B391=9,41,IF(generador!B391=10,44,IF(generador!B391=11,47,IF(generador!B391=12,50,IF(generador!B391=13,53,IF(generador!B391=14,56,IF(generador!B391=15,59))))))))))))))),FALSE),"dd/mm/yyyy")),"")</f>
        <v/>
      </c>
    </row>
    <row r="392" spans="1:23" x14ac:dyDescent="0.3">
      <c r="A392" s="15"/>
      <c r="B392" s="14"/>
      <c r="C392" s="6"/>
      <c r="D392" s="26" t="str">
        <f t="shared" si="110"/>
        <v/>
      </c>
      <c r="E392" s="19" t="str">
        <f>IFERROR(IF(A392&lt;&gt;"",VLOOKUP(A392,matriz,IF(generador!B392=1,15,IF(generador!B392=2,18,IF(generador!B392=3,21,IF(generador!B392=4,24,IF(generador!B392=5,27,IF(generador!B392=6,30,IF(generador!B392=7,33,IF(generador!B392=8,36,IF(generador!B392=9,39,IF(generador!B392=10,42,IF(generador!B392=11,45,IF(generador!B392=12,48,IF(generador!B392=13,51,IF(generador!B392=14,54,IF(generador!B392=15,57))))))))))))))),FALSE),""),"")</f>
        <v/>
      </c>
      <c r="F392" s="20" t="str">
        <f t="shared" si="111"/>
        <v/>
      </c>
      <c r="G392" s="29" t="str">
        <f t="shared" si="112"/>
        <v/>
      </c>
      <c r="H392" s="21" t="str">
        <f t="shared" ca="1" si="115"/>
        <v/>
      </c>
      <c r="I392" s="18" t="str">
        <f t="shared" si="116"/>
        <v/>
      </c>
      <c r="J392" s="18" t="str">
        <f>""</f>
        <v/>
      </c>
      <c r="K392" s="18" t="str">
        <f t="shared" si="117"/>
        <v/>
      </c>
      <c r="L392" s="18" t="str">
        <f t="shared" si="118"/>
        <v/>
      </c>
      <c r="M392" s="18" t="str">
        <f t="shared" si="119"/>
        <v/>
      </c>
      <c r="N392" s="18" t="str">
        <f t="shared" si="120"/>
        <v/>
      </c>
      <c r="O392" s="18" t="str">
        <f t="shared" si="121"/>
        <v/>
      </c>
      <c r="P392" s="18" t="str">
        <f t="shared" si="122"/>
        <v/>
      </c>
      <c r="Q392" s="18" t="str">
        <f t="shared" si="123"/>
        <v/>
      </c>
      <c r="R392" s="122" t="str">
        <f t="shared" si="113"/>
        <v/>
      </c>
      <c r="S392" s="18" t="str">
        <f t="shared" si="124"/>
        <v/>
      </c>
      <c r="T392" s="26" t="str">
        <f t="shared" si="114"/>
        <v/>
      </c>
      <c r="U392" s="18" t="str">
        <f t="shared" si="125"/>
        <v/>
      </c>
      <c r="V392" s="18" t="str">
        <f t="shared" si="126"/>
        <v/>
      </c>
      <c r="W392" s="18" t="str">
        <f>IFERROR(CONCATENATE("PAGO N° ",B392," DEL CONTRATO CPS ",V392," ENTRE ",TEXT(VLOOKUP(A392,matriz,IF(generador!B392=1,16,IF(generador!B392=2,19,IF(generador!B392=3,22,IF(generador!B392=4,25,IF(generador!B392=5,28,IF(generador!B392=6,31,IF(generador!B392=7,34,IF(generador!B392=8,37,IF(generador!B392=9,40,IF(generador!B392=10,43,IF(generador!B392=11,46,IF(generador!B392=12,49,IF(generador!B392=13,52,IF(generador!B392=14,55,IF(generador!B392=15,58))))))))))))))),FALSE),"dd/mm/yyyy")," Y ",TEXT(VLOOKUP(A392,matriz,IF(generador!B392=1,17,IF(generador!B392=2,20,IF(generador!B392=3,23,IF(generador!B392=4,26,IF(generador!B392=5,29,IF(generador!B392=6,32,IF(generador!B392=7,35,IF(generador!B392=8,38,IF(generador!B392=9,41,IF(generador!B392=10,44,IF(generador!B392=11,47,IF(generador!B392=12,50,IF(generador!B392=13,53,IF(generador!B392=14,56,IF(generador!B392=15,59))))))))))))))),FALSE),"dd/mm/yyyy")),"")</f>
        <v/>
      </c>
    </row>
    <row r="393" spans="1:23" x14ac:dyDescent="0.3">
      <c r="A393" s="15"/>
      <c r="B393" s="14"/>
      <c r="C393" s="6"/>
      <c r="D393" s="26" t="str">
        <f t="shared" si="110"/>
        <v/>
      </c>
      <c r="E393" s="19" t="str">
        <f>IFERROR(IF(A393&lt;&gt;"",VLOOKUP(A393,matriz,IF(generador!B393=1,15,IF(generador!B393=2,18,IF(generador!B393=3,21,IF(generador!B393=4,24,IF(generador!B393=5,27,IF(generador!B393=6,30,IF(generador!B393=7,33,IF(generador!B393=8,36,IF(generador!B393=9,39,IF(generador!B393=10,42,IF(generador!B393=11,45,IF(generador!B393=12,48,IF(generador!B393=13,51,IF(generador!B393=14,54,IF(generador!B393=15,57))))))))))))))),FALSE),""),"")</f>
        <v/>
      </c>
      <c r="F393" s="20" t="str">
        <f t="shared" si="111"/>
        <v/>
      </c>
      <c r="G393" s="29" t="str">
        <f t="shared" si="112"/>
        <v/>
      </c>
      <c r="H393" s="21" t="str">
        <f t="shared" ca="1" si="115"/>
        <v/>
      </c>
      <c r="I393" s="18" t="str">
        <f t="shared" si="116"/>
        <v/>
      </c>
      <c r="J393" s="18" t="str">
        <f>""</f>
        <v/>
      </c>
      <c r="K393" s="18" t="str">
        <f t="shared" si="117"/>
        <v/>
      </c>
      <c r="L393" s="18" t="str">
        <f t="shared" si="118"/>
        <v/>
      </c>
      <c r="M393" s="18" t="str">
        <f t="shared" si="119"/>
        <v/>
      </c>
      <c r="N393" s="18" t="str">
        <f t="shared" si="120"/>
        <v/>
      </c>
      <c r="O393" s="18" t="str">
        <f t="shared" si="121"/>
        <v/>
      </c>
      <c r="P393" s="18" t="str">
        <f t="shared" si="122"/>
        <v/>
      </c>
      <c r="Q393" s="18" t="str">
        <f t="shared" si="123"/>
        <v/>
      </c>
      <c r="R393" s="122" t="str">
        <f t="shared" si="113"/>
        <v/>
      </c>
      <c r="S393" s="18" t="str">
        <f t="shared" si="124"/>
        <v/>
      </c>
      <c r="T393" s="26" t="str">
        <f t="shared" si="114"/>
        <v/>
      </c>
      <c r="U393" s="18" t="str">
        <f t="shared" si="125"/>
        <v/>
      </c>
      <c r="V393" s="18" t="str">
        <f t="shared" si="126"/>
        <v/>
      </c>
      <c r="W393" s="18" t="str">
        <f>IFERROR(CONCATENATE("PAGO N° ",B393," DEL CONTRATO CPS ",V393," ENTRE ",TEXT(VLOOKUP(A393,matriz,IF(generador!B393=1,16,IF(generador!B393=2,19,IF(generador!B393=3,22,IF(generador!B393=4,25,IF(generador!B393=5,28,IF(generador!B393=6,31,IF(generador!B393=7,34,IF(generador!B393=8,37,IF(generador!B393=9,40,IF(generador!B393=10,43,IF(generador!B393=11,46,IF(generador!B393=12,49,IF(generador!B393=13,52,IF(generador!B393=14,55,IF(generador!B393=15,58))))))))))))))),FALSE),"dd/mm/yyyy")," Y ",TEXT(VLOOKUP(A393,matriz,IF(generador!B393=1,17,IF(generador!B393=2,20,IF(generador!B393=3,23,IF(generador!B393=4,26,IF(generador!B393=5,29,IF(generador!B393=6,32,IF(generador!B393=7,35,IF(generador!B393=8,38,IF(generador!B393=9,41,IF(generador!B393=10,44,IF(generador!B393=11,47,IF(generador!B393=12,50,IF(generador!B393=13,53,IF(generador!B393=14,56,IF(generador!B393=15,59))))))))))))))),FALSE),"dd/mm/yyyy")),"")</f>
        <v/>
      </c>
    </row>
    <row r="394" spans="1:23" x14ac:dyDescent="0.3">
      <c r="A394" s="15"/>
      <c r="B394" s="14"/>
      <c r="C394" s="6"/>
      <c r="D394" s="26" t="str">
        <f t="shared" si="110"/>
        <v/>
      </c>
      <c r="E394" s="19" t="str">
        <f>IFERROR(IF(A394&lt;&gt;"",VLOOKUP(A394,matriz,IF(generador!B394=1,15,IF(generador!B394=2,18,IF(generador!B394=3,21,IF(generador!B394=4,24,IF(generador!B394=5,27,IF(generador!B394=6,30,IF(generador!B394=7,33,IF(generador!B394=8,36,IF(generador!B394=9,39,IF(generador!B394=10,42,IF(generador!B394=11,45,IF(generador!B394=12,48,IF(generador!B394=13,51,IF(generador!B394=14,54,IF(generador!B394=15,57))))))))))))))),FALSE),""),"")</f>
        <v/>
      </c>
      <c r="F394" s="20" t="str">
        <f t="shared" si="111"/>
        <v/>
      </c>
      <c r="G394" s="29" t="str">
        <f t="shared" si="112"/>
        <v/>
      </c>
      <c r="H394" s="21" t="str">
        <f t="shared" ca="1" si="115"/>
        <v/>
      </c>
      <c r="I394" s="18" t="str">
        <f t="shared" si="116"/>
        <v/>
      </c>
      <c r="J394" s="18" t="str">
        <f>""</f>
        <v/>
      </c>
      <c r="K394" s="18" t="str">
        <f t="shared" si="117"/>
        <v/>
      </c>
      <c r="L394" s="18" t="str">
        <f t="shared" si="118"/>
        <v/>
      </c>
      <c r="M394" s="18" t="str">
        <f t="shared" si="119"/>
        <v/>
      </c>
      <c r="N394" s="18" t="str">
        <f t="shared" si="120"/>
        <v/>
      </c>
      <c r="O394" s="18" t="str">
        <f t="shared" si="121"/>
        <v/>
      </c>
      <c r="P394" s="18" t="str">
        <f t="shared" si="122"/>
        <v/>
      </c>
      <c r="Q394" s="18" t="str">
        <f t="shared" si="123"/>
        <v/>
      </c>
      <c r="R394" s="122" t="str">
        <f t="shared" si="113"/>
        <v/>
      </c>
      <c r="S394" s="18" t="str">
        <f t="shared" si="124"/>
        <v/>
      </c>
      <c r="T394" s="26" t="str">
        <f t="shared" si="114"/>
        <v/>
      </c>
      <c r="U394" s="18" t="str">
        <f t="shared" si="125"/>
        <v/>
      </c>
      <c r="V394" s="18" t="str">
        <f t="shared" si="126"/>
        <v/>
      </c>
      <c r="W394" s="18" t="str">
        <f>IFERROR(CONCATENATE("PAGO N° ",B394," DEL CONTRATO CPS ",V394," ENTRE ",TEXT(VLOOKUP(A394,matriz,IF(generador!B394=1,16,IF(generador!B394=2,19,IF(generador!B394=3,22,IF(generador!B394=4,25,IF(generador!B394=5,28,IF(generador!B394=6,31,IF(generador!B394=7,34,IF(generador!B394=8,37,IF(generador!B394=9,40,IF(generador!B394=10,43,IF(generador!B394=11,46,IF(generador!B394=12,49,IF(generador!B394=13,52,IF(generador!B394=14,55,IF(generador!B394=15,58))))))))))))))),FALSE),"dd/mm/yyyy")," Y ",TEXT(VLOOKUP(A394,matriz,IF(generador!B394=1,17,IF(generador!B394=2,20,IF(generador!B394=3,23,IF(generador!B394=4,26,IF(generador!B394=5,29,IF(generador!B394=6,32,IF(generador!B394=7,35,IF(generador!B394=8,38,IF(generador!B394=9,41,IF(generador!B394=10,44,IF(generador!B394=11,47,IF(generador!B394=12,50,IF(generador!B394=13,53,IF(generador!B394=14,56,IF(generador!B394=15,59))))))))))))))),FALSE),"dd/mm/yyyy")),"")</f>
        <v/>
      </c>
    </row>
    <row r="395" spans="1:23" x14ac:dyDescent="0.3">
      <c r="A395" s="15"/>
      <c r="B395" s="14"/>
      <c r="C395" s="6"/>
      <c r="D395" s="26" t="str">
        <f t="shared" si="110"/>
        <v/>
      </c>
      <c r="E395" s="19" t="str">
        <f>IFERROR(IF(A395&lt;&gt;"",VLOOKUP(A395,matriz,IF(generador!B395=1,15,IF(generador!B395=2,18,IF(generador!B395=3,21,IF(generador!B395=4,24,IF(generador!B395=5,27,IF(generador!B395=6,30,IF(generador!B395=7,33,IF(generador!B395=8,36,IF(generador!B395=9,39,IF(generador!B395=10,42,IF(generador!B395=11,45,IF(generador!B395=12,48,IF(generador!B395=13,51,IF(generador!B395=14,54,IF(generador!B395=15,57))))))))))))))),FALSE),""),"")</f>
        <v/>
      </c>
      <c r="F395" s="20" t="str">
        <f t="shared" si="111"/>
        <v/>
      </c>
      <c r="G395" s="29" t="str">
        <f t="shared" si="112"/>
        <v/>
      </c>
      <c r="H395" s="21" t="str">
        <f t="shared" ca="1" si="115"/>
        <v/>
      </c>
      <c r="I395" s="18" t="str">
        <f t="shared" si="116"/>
        <v/>
      </c>
      <c r="J395" s="18" t="str">
        <f>""</f>
        <v/>
      </c>
      <c r="K395" s="18" t="str">
        <f t="shared" si="117"/>
        <v/>
      </c>
      <c r="L395" s="18" t="str">
        <f t="shared" si="118"/>
        <v/>
      </c>
      <c r="M395" s="18" t="str">
        <f t="shared" si="119"/>
        <v/>
      </c>
      <c r="N395" s="18" t="str">
        <f t="shared" si="120"/>
        <v/>
      </c>
      <c r="O395" s="18" t="str">
        <f t="shared" si="121"/>
        <v/>
      </c>
      <c r="P395" s="18" t="str">
        <f t="shared" si="122"/>
        <v/>
      </c>
      <c r="Q395" s="18" t="str">
        <f t="shared" si="123"/>
        <v/>
      </c>
      <c r="R395" s="122" t="str">
        <f t="shared" si="113"/>
        <v/>
      </c>
      <c r="S395" s="18" t="str">
        <f t="shared" si="124"/>
        <v/>
      </c>
      <c r="T395" s="26" t="str">
        <f t="shared" si="114"/>
        <v/>
      </c>
      <c r="U395" s="18" t="str">
        <f t="shared" si="125"/>
        <v/>
      </c>
      <c r="V395" s="18" t="str">
        <f t="shared" si="126"/>
        <v/>
      </c>
      <c r="W395" s="18" t="str">
        <f>IFERROR(CONCATENATE("PAGO N° ",B395," DEL CONTRATO CPS ",V395," ENTRE ",TEXT(VLOOKUP(A395,matriz,IF(generador!B395=1,16,IF(generador!B395=2,19,IF(generador!B395=3,22,IF(generador!B395=4,25,IF(generador!B395=5,28,IF(generador!B395=6,31,IF(generador!B395=7,34,IF(generador!B395=8,37,IF(generador!B395=9,40,IF(generador!B395=10,43,IF(generador!B395=11,46,IF(generador!B395=12,49,IF(generador!B395=13,52,IF(generador!B395=14,55,IF(generador!B395=15,58))))))))))))))),FALSE),"dd/mm/yyyy")," Y ",TEXT(VLOOKUP(A395,matriz,IF(generador!B395=1,17,IF(generador!B395=2,20,IF(generador!B395=3,23,IF(generador!B395=4,26,IF(generador!B395=5,29,IF(generador!B395=6,32,IF(generador!B395=7,35,IF(generador!B395=8,38,IF(generador!B395=9,41,IF(generador!B395=10,44,IF(generador!B395=11,47,IF(generador!B395=12,50,IF(generador!B395=13,53,IF(generador!B395=14,56,IF(generador!B395=15,59))))))))))))))),FALSE),"dd/mm/yyyy")),"")</f>
        <v/>
      </c>
    </row>
    <row r="396" spans="1:23" x14ac:dyDescent="0.3">
      <c r="A396" s="15"/>
      <c r="B396" s="14"/>
      <c r="C396" s="6"/>
      <c r="D396" s="26" t="str">
        <f t="shared" si="110"/>
        <v/>
      </c>
      <c r="E396" s="19" t="str">
        <f>IFERROR(IF(A396&lt;&gt;"",VLOOKUP(A396,matriz,IF(generador!B396=1,15,IF(generador!B396=2,18,IF(generador!B396=3,21,IF(generador!B396=4,24,IF(generador!B396=5,27,IF(generador!B396=6,30,IF(generador!B396=7,33,IF(generador!B396=8,36,IF(generador!B396=9,39,IF(generador!B396=10,42,IF(generador!B396=11,45,IF(generador!B396=12,48,IF(generador!B396=13,51,IF(generador!B396=14,54,IF(generador!B396=15,57))))))))))))))),FALSE),""),"")</f>
        <v/>
      </c>
      <c r="F396" s="20" t="str">
        <f t="shared" si="111"/>
        <v/>
      </c>
      <c r="G396" s="29" t="str">
        <f t="shared" si="112"/>
        <v/>
      </c>
      <c r="H396" s="21" t="str">
        <f t="shared" ca="1" si="115"/>
        <v/>
      </c>
      <c r="I396" s="18" t="str">
        <f t="shared" si="116"/>
        <v/>
      </c>
      <c r="J396" s="18" t="str">
        <f>""</f>
        <v/>
      </c>
      <c r="K396" s="18" t="str">
        <f t="shared" si="117"/>
        <v/>
      </c>
      <c r="L396" s="18" t="str">
        <f t="shared" si="118"/>
        <v/>
      </c>
      <c r="M396" s="18" t="str">
        <f t="shared" si="119"/>
        <v/>
      </c>
      <c r="N396" s="18" t="str">
        <f t="shared" si="120"/>
        <v/>
      </c>
      <c r="O396" s="18" t="str">
        <f t="shared" si="121"/>
        <v/>
      </c>
      <c r="P396" s="18" t="str">
        <f t="shared" si="122"/>
        <v/>
      </c>
      <c r="Q396" s="18" t="str">
        <f t="shared" si="123"/>
        <v/>
      </c>
      <c r="R396" s="122" t="str">
        <f t="shared" si="113"/>
        <v/>
      </c>
      <c r="S396" s="18" t="str">
        <f t="shared" si="124"/>
        <v/>
      </c>
      <c r="T396" s="26" t="str">
        <f t="shared" si="114"/>
        <v/>
      </c>
      <c r="U396" s="18" t="str">
        <f t="shared" si="125"/>
        <v/>
      </c>
      <c r="V396" s="18" t="str">
        <f t="shared" si="126"/>
        <v/>
      </c>
      <c r="W396" s="18" t="str">
        <f>IFERROR(CONCATENATE("PAGO N° ",B396," DEL CONTRATO CPS ",V396," ENTRE ",TEXT(VLOOKUP(A396,matriz,IF(generador!B396=1,16,IF(generador!B396=2,19,IF(generador!B396=3,22,IF(generador!B396=4,25,IF(generador!B396=5,28,IF(generador!B396=6,31,IF(generador!B396=7,34,IF(generador!B396=8,37,IF(generador!B396=9,40,IF(generador!B396=10,43,IF(generador!B396=11,46,IF(generador!B396=12,49,IF(generador!B396=13,52,IF(generador!B396=14,55,IF(generador!B396=15,58))))))))))))))),FALSE),"dd/mm/yyyy")," Y ",TEXT(VLOOKUP(A396,matriz,IF(generador!B396=1,17,IF(generador!B396=2,20,IF(generador!B396=3,23,IF(generador!B396=4,26,IF(generador!B396=5,29,IF(generador!B396=6,32,IF(generador!B396=7,35,IF(generador!B396=8,38,IF(generador!B396=9,41,IF(generador!B396=10,44,IF(generador!B396=11,47,IF(generador!B396=12,50,IF(generador!B396=13,53,IF(generador!B396=14,56,IF(generador!B396=15,59))))))))))))))),FALSE),"dd/mm/yyyy")),"")</f>
        <v/>
      </c>
    </row>
    <row r="397" spans="1:23" x14ac:dyDescent="0.3">
      <c r="A397" s="15"/>
      <c r="B397" s="14"/>
      <c r="C397" s="6"/>
      <c r="D397" s="26" t="str">
        <f t="shared" si="110"/>
        <v/>
      </c>
      <c r="E397" s="19" t="str">
        <f>IFERROR(IF(A397&lt;&gt;"",VLOOKUP(A397,matriz,IF(generador!B397=1,15,IF(generador!B397=2,18,IF(generador!B397=3,21,IF(generador!B397=4,24,IF(generador!B397=5,27,IF(generador!B397=6,30,IF(generador!B397=7,33,IF(generador!B397=8,36,IF(generador!B397=9,39,IF(generador!B397=10,42,IF(generador!B397=11,45,IF(generador!B397=12,48,IF(generador!B397=13,51,IF(generador!B397=14,54,IF(generador!B397=15,57))))))))))))))),FALSE),""),"")</f>
        <v/>
      </c>
      <c r="F397" s="20" t="str">
        <f t="shared" si="111"/>
        <v/>
      </c>
      <c r="G397" s="29" t="str">
        <f t="shared" si="112"/>
        <v/>
      </c>
      <c r="H397" s="21" t="str">
        <f t="shared" ca="1" si="115"/>
        <v/>
      </c>
      <c r="I397" s="18" t="str">
        <f t="shared" si="116"/>
        <v/>
      </c>
      <c r="J397" s="18" t="str">
        <f>""</f>
        <v/>
      </c>
      <c r="K397" s="18" t="str">
        <f t="shared" si="117"/>
        <v/>
      </c>
      <c r="L397" s="18" t="str">
        <f t="shared" si="118"/>
        <v/>
      </c>
      <c r="M397" s="18" t="str">
        <f t="shared" si="119"/>
        <v/>
      </c>
      <c r="N397" s="18" t="str">
        <f t="shared" si="120"/>
        <v/>
      </c>
      <c r="O397" s="18" t="str">
        <f t="shared" si="121"/>
        <v/>
      </c>
      <c r="P397" s="18" t="str">
        <f t="shared" si="122"/>
        <v/>
      </c>
      <c r="Q397" s="18" t="str">
        <f t="shared" si="123"/>
        <v/>
      </c>
      <c r="R397" s="122" t="str">
        <f t="shared" si="113"/>
        <v/>
      </c>
      <c r="S397" s="18" t="str">
        <f t="shared" si="124"/>
        <v/>
      </c>
      <c r="T397" s="26" t="str">
        <f t="shared" si="114"/>
        <v/>
      </c>
      <c r="U397" s="18" t="str">
        <f t="shared" si="125"/>
        <v/>
      </c>
      <c r="V397" s="18" t="str">
        <f t="shared" si="126"/>
        <v/>
      </c>
      <c r="W397" s="18" t="str">
        <f>IFERROR(CONCATENATE("PAGO N° ",B397," DEL CONTRATO CPS ",V397," ENTRE ",TEXT(VLOOKUP(A397,matriz,IF(generador!B397=1,16,IF(generador!B397=2,19,IF(generador!B397=3,22,IF(generador!B397=4,25,IF(generador!B397=5,28,IF(generador!B397=6,31,IF(generador!B397=7,34,IF(generador!B397=8,37,IF(generador!B397=9,40,IF(generador!B397=10,43,IF(generador!B397=11,46,IF(generador!B397=12,49,IF(generador!B397=13,52,IF(generador!B397=14,55,IF(generador!B397=15,58))))))))))))))),FALSE),"dd/mm/yyyy")," Y ",TEXT(VLOOKUP(A397,matriz,IF(generador!B397=1,17,IF(generador!B397=2,20,IF(generador!B397=3,23,IF(generador!B397=4,26,IF(generador!B397=5,29,IF(generador!B397=6,32,IF(generador!B397=7,35,IF(generador!B397=8,38,IF(generador!B397=9,41,IF(generador!B397=10,44,IF(generador!B397=11,47,IF(generador!B397=12,50,IF(generador!B397=13,53,IF(generador!B397=14,56,IF(generador!B397=15,59))))))))))))))),FALSE),"dd/mm/yyyy")),"")</f>
        <v/>
      </c>
    </row>
    <row r="398" spans="1:23" x14ac:dyDescent="0.3">
      <c r="A398" s="15"/>
      <c r="B398" s="14"/>
      <c r="C398" s="6"/>
      <c r="D398" s="26" t="str">
        <f t="shared" si="110"/>
        <v/>
      </c>
      <c r="E398" s="19" t="str">
        <f>IFERROR(IF(A398&lt;&gt;"",VLOOKUP(A398,matriz,IF(generador!B398=1,15,IF(generador!B398=2,18,IF(generador!B398=3,21,IF(generador!B398=4,24,IF(generador!B398=5,27,IF(generador!B398=6,30,IF(generador!B398=7,33,IF(generador!B398=8,36,IF(generador!B398=9,39,IF(generador!B398=10,42,IF(generador!B398=11,45,IF(generador!B398=12,48,IF(generador!B398=13,51,IF(generador!B398=14,54,IF(generador!B398=15,57))))))))))))))),FALSE),""),"")</f>
        <v/>
      </c>
      <c r="F398" s="20" t="str">
        <f t="shared" si="111"/>
        <v/>
      </c>
      <c r="G398" s="29" t="str">
        <f t="shared" si="112"/>
        <v/>
      </c>
      <c r="H398" s="21" t="str">
        <f t="shared" ca="1" si="115"/>
        <v/>
      </c>
      <c r="I398" s="18" t="str">
        <f t="shared" si="116"/>
        <v/>
      </c>
      <c r="J398" s="18" t="str">
        <f>""</f>
        <v/>
      </c>
      <c r="K398" s="18" t="str">
        <f t="shared" si="117"/>
        <v/>
      </c>
      <c r="L398" s="18" t="str">
        <f t="shared" si="118"/>
        <v/>
      </c>
      <c r="M398" s="18" t="str">
        <f t="shared" si="119"/>
        <v/>
      </c>
      <c r="N398" s="18" t="str">
        <f t="shared" si="120"/>
        <v/>
      </c>
      <c r="O398" s="18" t="str">
        <f t="shared" si="121"/>
        <v/>
      </c>
      <c r="P398" s="18" t="str">
        <f t="shared" si="122"/>
        <v/>
      </c>
      <c r="Q398" s="18" t="str">
        <f t="shared" si="123"/>
        <v/>
      </c>
      <c r="R398" s="122" t="str">
        <f t="shared" si="113"/>
        <v/>
      </c>
      <c r="S398" s="18" t="str">
        <f t="shared" si="124"/>
        <v/>
      </c>
      <c r="T398" s="26" t="str">
        <f t="shared" si="114"/>
        <v/>
      </c>
      <c r="U398" s="18" t="str">
        <f t="shared" si="125"/>
        <v/>
      </c>
      <c r="V398" s="18" t="str">
        <f t="shared" si="126"/>
        <v/>
      </c>
      <c r="W398" s="18" t="str">
        <f>IFERROR(CONCATENATE("PAGO N° ",B398," DEL CONTRATO CPS ",V398," ENTRE ",TEXT(VLOOKUP(A398,matriz,IF(generador!B398=1,16,IF(generador!B398=2,19,IF(generador!B398=3,22,IF(generador!B398=4,25,IF(generador!B398=5,28,IF(generador!B398=6,31,IF(generador!B398=7,34,IF(generador!B398=8,37,IF(generador!B398=9,40,IF(generador!B398=10,43,IF(generador!B398=11,46,IF(generador!B398=12,49,IF(generador!B398=13,52,IF(generador!B398=14,55,IF(generador!B398=15,58))))))))))))))),FALSE),"dd/mm/yyyy")," Y ",TEXT(VLOOKUP(A398,matriz,IF(generador!B398=1,17,IF(generador!B398=2,20,IF(generador!B398=3,23,IF(generador!B398=4,26,IF(generador!B398=5,29,IF(generador!B398=6,32,IF(generador!B398=7,35,IF(generador!B398=8,38,IF(generador!B398=9,41,IF(generador!B398=10,44,IF(generador!B398=11,47,IF(generador!B398=12,50,IF(generador!B398=13,53,IF(generador!B398=14,56,IF(generador!B398=15,59))))))))))))))),FALSE),"dd/mm/yyyy")),"")</f>
        <v/>
      </c>
    </row>
    <row r="399" spans="1:23" x14ac:dyDescent="0.3">
      <c r="A399" s="15"/>
      <c r="B399" s="14"/>
      <c r="C399" s="6"/>
      <c r="D399" s="26" t="str">
        <f t="shared" si="110"/>
        <v/>
      </c>
      <c r="E399" s="19" t="str">
        <f>IFERROR(IF(A399&lt;&gt;"",VLOOKUP(A399,matriz,IF(generador!B399=1,15,IF(generador!B399=2,18,IF(generador!B399=3,21,IF(generador!B399=4,24,IF(generador!B399=5,27,IF(generador!B399=6,30,IF(generador!B399=7,33,IF(generador!B399=8,36,IF(generador!B399=9,39,IF(generador!B399=10,42,IF(generador!B399=11,45,IF(generador!B399=12,48,IF(generador!B399=13,51,IF(generador!B399=14,54,IF(generador!B399=15,57))))))))))))))),FALSE),""),"")</f>
        <v/>
      </c>
      <c r="F399" s="20" t="str">
        <f t="shared" si="111"/>
        <v/>
      </c>
      <c r="G399" s="29" t="str">
        <f t="shared" si="112"/>
        <v/>
      </c>
      <c r="H399" s="21" t="str">
        <f t="shared" ca="1" si="115"/>
        <v/>
      </c>
      <c r="I399" s="18" t="str">
        <f t="shared" si="116"/>
        <v/>
      </c>
      <c r="J399" s="18" t="str">
        <f>""</f>
        <v/>
      </c>
      <c r="K399" s="18" t="str">
        <f t="shared" si="117"/>
        <v/>
      </c>
      <c r="L399" s="18" t="str">
        <f t="shared" si="118"/>
        <v/>
      </c>
      <c r="M399" s="18" t="str">
        <f t="shared" si="119"/>
        <v/>
      </c>
      <c r="N399" s="18" t="str">
        <f t="shared" si="120"/>
        <v/>
      </c>
      <c r="O399" s="18" t="str">
        <f t="shared" si="121"/>
        <v/>
      </c>
      <c r="P399" s="18" t="str">
        <f t="shared" si="122"/>
        <v/>
      </c>
      <c r="Q399" s="18" t="str">
        <f t="shared" si="123"/>
        <v/>
      </c>
      <c r="R399" s="122" t="str">
        <f t="shared" si="113"/>
        <v/>
      </c>
      <c r="S399" s="18" t="str">
        <f t="shared" si="124"/>
        <v/>
      </c>
      <c r="T399" s="26" t="str">
        <f t="shared" si="114"/>
        <v/>
      </c>
      <c r="U399" s="18" t="str">
        <f t="shared" si="125"/>
        <v/>
      </c>
      <c r="V399" s="18" t="str">
        <f t="shared" si="126"/>
        <v/>
      </c>
      <c r="W399" s="18" t="str">
        <f>IFERROR(CONCATENATE("PAGO N° ",B399," DEL CONTRATO CPS ",V399," ENTRE ",TEXT(VLOOKUP(A399,matriz,IF(generador!B399=1,16,IF(generador!B399=2,19,IF(generador!B399=3,22,IF(generador!B399=4,25,IF(generador!B399=5,28,IF(generador!B399=6,31,IF(generador!B399=7,34,IF(generador!B399=8,37,IF(generador!B399=9,40,IF(generador!B399=10,43,IF(generador!B399=11,46,IF(generador!B399=12,49,IF(generador!B399=13,52,IF(generador!B399=14,55,IF(generador!B399=15,58))))))))))))))),FALSE),"dd/mm/yyyy")," Y ",TEXT(VLOOKUP(A399,matriz,IF(generador!B399=1,17,IF(generador!B399=2,20,IF(generador!B399=3,23,IF(generador!B399=4,26,IF(generador!B399=5,29,IF(generador!B399=6,32,IF(generador!B399=7,35,IF(generador!B399=8,38,IF(generador!B399=9,41,IF(generador!B399=10,44,IF(generador!B399=11,47,IF(generador!B399=12,50,IF(generador!B399=13,53,IF(generador!B399=14,56,IF(generador!B399=15,59))))))))))))))),FALSE),"dd/mm/yyyy")),"")</f>
        <v/>
      </c>
    </row>
    <row r="400" spans="1:23" x14ac:dyDescent="0.3">
      <c r="A400" s="15"/>
      <c r="B400" s="14"/>
      <c r="C400" s="6"/>
      <c r="D400" s="26" t="str">
        <f t="shared" si="110"/>
        <v/>
      </c>
      <c r="E400" s="19" t="str">
        <f>IFERROR(IF(A400&lt;&gt;"",VLOOKUP(A400,matriz,IF(generador!B400=1,15,IF(generador!B400=2,18,IF(generador!B400=3,21,IF(generador!B400=4,24,IF(generador!B400=5,27,IF(generador!B400=6,30,IF(generador!B400=7,33,IF(generador!B400=8,36,IF(generador!B400=9,39,IF(generador!B400=10,42,IF(generador!B400=11,45,IF(generador!B400=12,48,IF(generador!B400=13,51,IF(generador!B400=14,54,IF(generador!B400=15,57))))))))))))))),FALSE),""),"")</f>
        <v/>
      </c>
      <c r="F400" s="20" t="str">
        <f t="shared" si="111"/>
        <v/>
      </c>
      <c r="G400" s="29" t="str">
        <f t="shared" si="112"/>
        <v/>
      </c>
      <c r="H400" s="21" t="str">
        <f t="shared" ca="1" si="115"/>
        <v/>
      </c>
      <c r="I400" s="18" t="str">
        <f t="shared" si="116"/>
        <v/>
      </c>
      <c r="J400" s="18" t="str">
        <f>""</f>
        <v/>
      </c>
      <c r="K400" s="18" t="str">
        <f t="shared" si="117"/>
        <v/>
      </c>
      <c r="L400" s="18" t="str">
        <f t="shared" si="118"/>
        <v/>
      </c>
      <c r="M400" s="18" t="str">
        <f t="shared" si="119"/>
        <v/>
      </c>
      <c r="N400" s="18" t="str">
        <f t="shared" si="120"/>
        <v/>
      </c>
      <c r="O400" s="18" t="str">
        <f t="shared" si="121"/>
        <v/>
      </c>
      <c r="P400" s="18" t="str">
        <f t="shared" si="122"/>
        <v/>
      </c>
      <c r="Q400" s="18" t="str">
        <f t="shared" si="123"/>
        <v/>
      </c>
      <c r="R400" s="122" t="str">
        <f t="shared" si="113"/>
        <v/>
      </c>
      <c r="S400" s="18" t="str">
        <f t="shared" si="124"/>
        <v/>
      </c>
      <c r="T400" s="26" t="str">
        <f t="shared" si="114"/>
        <v/>
      </c>
      <c r="U400" s="18" t="str">
        <f t="shared" si="125"/>
        <v/>
      </c>
      <c r="V400" s="18" t="str">
        <f t="shared" si="126"/>
        <v/>
      </c>
      <c r="W400" s="18" t="str">
        <f>IFERROR(CONCATENATE("PAGO N° ",B400," DEL CONTRATO CPS ",V400," ENTRE ",TEXT(VLOOKUP(A400,matriz,IF(generador!B400=1,16,IF(generador!B400=2,19,IF(generador!B400=3,22,IF(generador!B400=4,25,IF(generador!B400=5,28,IF(generador!B400=6,31,IF(generador!B400=7,34,IF(generador!B400=8,37,IF(generador!B400=9,40,IF(generador!B400=10,43,IF(generador!B400=11,46,IF(generador!B400=12,49,IF(generador!B400=13,52,IF(generador!B400=14,55,IF(generador!B400=15,58))))))))))))))),FALSE),"dd/mm/yyyy")," Y ",TEXT(VLOOKUP(A400,matriz,IF(generador!B400=1,17,IF(generador!B400=2,20,IF(generador!B400=3,23,IF(generador!B400=4,26,IF(generador!B400=5,29,IF(generador!B400=6,32,IF(generador!B400=7,35,IF(generador!B400=8,38,IF(generador!B400=9,41,IF(generador!B400=10,44,IF(generador!B400=11,47,IF(generador!B400=12,50,IF(generador!B400=13,53,IF(generador!B400=14,56,IF(generador!B400=15,59))))))))))))))),FALSE),"dd/mm/yyyy")),"")</f>
        <v/>
      </c>
    </row>
    <row r="401" spans="1:23" x14ac:dyDescent="0.3">
      <c r="A401" s="15"/>
      <c r="B401" s="14"/>
      <c r="C401" s="6"/>
      <c r="D401" s="26" t="str">
        <f t="shared" si="110"/>
        <v/>
      </c>
      <c r="E401" s="19" t="str">
        <f>IFERROR(IF(A401&lt;&gt;"",VLOOKUP(A401,matriz,IF(generador!B401=1,15,IF(generador!B401=2,18,IF(generador!B401=3,21,IF(generador!B401=4,24,IF(generador!B401=5,27,IF(generador!B401=6,30,IF(generador!B401=7,33,IF(generador!B401=8,36,IF(generador!B401=9,39,IF(generador!B401=10,42,IF(generador!B401=11,45,IF(generador!B401=12,48,IF(generador!B401=13,51,IF(generador!B401=14,54,IF(generador!B401=15,57))))))))))))))),FALSE),""),"")</f>
        <v/>
      </c>
      <c r="F401" s="20" t="str">
        <f t="shared" si="111"/>
        <v/>
      </c>
      <c r="G401" s="29" t="str">
        <f t="shared" si="112"/>
        <v/>
      </c>
      <c r="H401" s="21" t="str">
        <f t="shared" ca="1" si="115"/>
        <v/>
      </c>
      <c r="I401" s="18" t="str">
        <f t="shared" si="116"/>
        <v/>
      </c>
      <c r="J401" s="18" t="str">
        <f>""</f>
        <v/>
      </c>
      <c r="K401" s="18" t="str">
        <f t="shared" si="117"/>
        <v/>
      </c>
      <c r="L401" s="18" t="str">
        <f t="shared" si="118"/>
        <v/>
      </c>
      <c r="M401" s="18" t="str">
        <f t="shared" si="119"/>
        <v/>
      </c>
      <c r="N401" s="18" t="str">
        <f t="shared" si="120"/>
        <v/>
      </c>
      <c r="O401" s="18" t="str">
        <f t="shared" si="121"/>
        <v/>
      </c>
      <c r="P401" s="18" t="str">
        <f t="shared" si="122"/>
        <v/>
      </c>
      <c r="Q401" s="18" t="str">
        <f t="shared" si="123"/>
        <v/>
      </c>
      <c r="R401" s="122" t="str">
        <f t="shared" si="113"/>
        <v/>
      </c>
      <c r="S401" s="18" t="str">
        <f t="shared" si="124"/>
        <v/>
      </c>
      <c r="T401" s="26" t="str">
        <f t="shared" si="114"/>
        <v/>
      </c>
      <c r="U401" s="18" t="str">
        <f t="shared" si="125"/>
        <v/>
      </c>
      <c r="V401" s="18" t="str">
        <f t="shared" si="126"/>
        <v/>
      </c>
      <c r="W401" s="18" t="str">
        <f>IFERROR(CONCATENATE("PAGO N° ",B401," DEL CONTRATO CPS ",V401," ENTRE ",TEXT(VLOOKUP(A401,matriz,IF(generador!B401=1,16,IF(generador!B401=2,19,IF(generador!B401=3,22,IF(generador!B401=4,25,IF(generador!B401=5,28,IF(generador!B401=6,31,IF(generador!B401=7,34,IF(generador!B401=8,37,IF(generador!B401=9,40,IF(generador!B401=10,43,IF(generador!B401=11,46,IF(generador!B401=12,49,IF(generador!B401=13,52,IF(generador!B401=14,55,IF(generador!B401=15,58))))))))))))))),FALSE),"dd/mm/yyyy")," Y ",TEXT(VLOOKUP(A401,matriz,IF(generador!B401=1,17,IF(generador!B401=2,20,IF(generador!B401=3,23,IF(generador!B401=4,26,IF(generador!B401=5,29,IF(generador!B401=6,32,IF(generador!B401=7,35,IF(generador!B401=8,38,IF(generador!B401=9,41,IF(generador!B401=10,44,IF(generador!B401=11,47,IF(generador!B401=12,50,IF(generador!B401=13,53,IF(generador!B401=14,56,IF(generador!B401=15,59))))))))))))))),FALSE),"dd/mm/yyyy")),"")</f>
        <v/>
      </c>
    </row>
    <row r="402" spans="1:23" x14ac:dyDescent="0.3">
      <c r="A402" s="15"/>
      <c r="B402" s="14"/>
      <c r="C402" s="6"/>
      <c r="D402" s="26" t="str">
        <f t="shared" si="110"/>
        <v/>
      </c>
      <c r="E402" s="19" t="str">
        <f>IFERROR(IF(A402&lt;&gt;"",VLOOKUP(A402,matriz,IF(generador!B402=1,15,IF(generador!B402=2,18,IF(generador!B402=3,21,IF(generador!B402=4,24,IF(generador!B402=5,27,IF(generador!B402=6,30,IF(generador!B402=7,33,IF(generador!B402=8,36,IF(generador!B402=9,39,IF(generador!B402=10,42,IF(generador!B402=11,45,IF(generador!B402=12,48,IF(generador!B402=13,51,IF(generador!B402=14,54,IF(generador!B402=15,57))))))))))))))),FALSE),""),"")</f>
        <v/>
      </c>
      <c r="F402" s="20" t="str">
        <f t="shared" si="111"/>
        <v/>
      </c>
      <c r="G402" s="29" t="str">
        <f t="shared" si="112"/>
        <v/>
      </c>
      <c r="H402" s="21" t="str">
        <f t="shared" ca="1" si="115"/>
        <v/>
      </c>
      <c r="I402" s="18" t="str">
        <f t="shared" si="116"/>
        <v/>
      </c>
      <c r="J402" s="18" t="str">
        <f>""</f>
        <v/>
      </c>
      <c r="K402" s="18" t="str">
        <f t="shared" si="117"/>
        <v/>
      </c>
      <c r="L402" s="18" t="str">
        <f t="shared" si="118"/>
        <v/>
      </c>
      <c r="M402" s="18" t="str">
        <f t="shared" si="119"/>
        <v/>
      </c>
      <c r="N402" s="18" t="str">
        <f t="shared" si="120"/>
        <v/>
      </c>
      <c r="O402" s="18" t="str">
        <f t="shared" si="121"/>
        <v/>
      </c>
      <c r="P402" s="18" t="str">
        <f t="shared" si="122"/>
        <v/>
      </c>
      <c r="Q402" s="18" t="str">
        <f t="shared" si="123"/>
        <v/>
      </c>
      <c r="R402" s="122" t="str">
        <f t="shared" si="113"/>
        <v/>
      </c>
      <c r="S402" s="18" t="str">
        <f t="shared" si="124"/>
        <v/>
      </c>
      <c r="T402" s="26" t="str">
        <f t="shared" si="114"/>
        <v/>
      </c>
      <c r="U402" s="18" t="str">
        <f t="shared" si="125"/>
        <v/>
      </c>
      <c r="V402" s="18" t="str">
        <f t="shared" si="126"/>
        <v/>
      </c>
      <c r="W402" s="18" t="str">
        <f>IFERROR(CONCATENATE("PAGO N° ",B402," DEL CONTRATO CPS ",V402," ENTRE ",TEXT(VLOOKUP(A402,matriz,IF(generador!B402=1,16,IF(generador!B402=2,19,IF(generador!B402=3,22,IF(generador!B402=4,25,IF(generador!B402=5,28,IF(generador!B402=6,31,IF(generador!B402=7,34,IF(generador!B402=8,37,IF(generador!B402=9,40,IF(generador!B402=10,43,IF(generador!B402=11,46,IF(generador!B402=12,49,IF(generador!B402=13,52,IF(generador!B402=14,55,IF(generador!B402=15,58))))))))))))))),FALSE),"dd/mm/yyyy")," Y ",TEXT(VLOOKUP(A402,matriz,IF(generador!B402=1,17,IF(generador!B402=2,20,IF(generador!B402=3,23,IF(generador!B402=4,26,IF(generador!B402=5,29,IF(generador!B402=6,32,IF(generador!B402=7,35,IF(generador!B402=8,38,IF(generador!B402=9,41,IF(generador!B402=10,44,IF(generador!B402=11,47,IF(generador!B402=12,50,IF(generador!B402=13,53,IF(generador!B402=14,56,IF(generador!B402=15,59))))))))))))))),FALSE),"dd/mm/yyyy")),"")</f>
        <v/>
      </c>
    </row>
    <row r="403" spans="1:23" x14ac:dyDescent="0.3">
      <c r="A403" s="15"/>
      <c r="B403" s="14"/>
      <c r="C403" s="6"/>
      <c r="D403" s="26" t="str">
        <f t="shared" si="110"/>
        <v/>
      </c>
      <c r="E403" s="19" t="str">
        <f>IFERROR(IF(A403&lt;&gt;"",VLOOKUP(A403,matriz,IF(generador!B403=1,15,IF(generador!B403=2,18,IF(generador!B403=3,21,IF(generador!B403=4,24,IF(generador!B403=5,27,IF(generador!B403=6,30,IF(generador!B403=7,33,IF(generador!B403=8,36,IF(generador!B403=9,39,IF(generador!B403=10,42,IF(generador!B403=11,45,IF(generador!B403=12,48,IF(generador!B403=13,51,IF(generador!B403=14,54,IF(generador!B403=15,57))))))))))))))),FALSE),""),"")</f>
        <v/>
      </c>
      <c r="F403" s="20" t="str">
        <f t="shared" si="111"/>
        <v/>
      </c>
      <c r="G403" s="29" t="str">
        <f t="shared" si="112"/>
        <v/>
      </c>
      <c r="H403" s="21" t="str">
        <f t="shared" ca="1" si="115"/>
        <v/>
      </c>
      <c r="I403" s="18" t="str">
        <f t="shared" si="116"/>
        <v/>
      </c>
      <c r="J403" s="18" t="str">
        <f>""</f>
        <v/>
      </c>
      <c r="K403" s="18" t="str">
        <f t="shared" si="117"/>
        <v/>
      </c>
      <c r="L403" s="18" t="str">
        <f t="shared" si="118"/>
        <v/>
      </c>
      <c r="M403" s="18" t="str">
        <f t="shared" si="119"/>
        <v/>
      </c>
      <c r="N403" s="18" t="str">
        <f t="shared" si="120"/>
        <v/>
      </c>
      <c r="O403" s="18" t="str">
        <f t="shared" si="121"/>
        <v/>
      </c>
      <c r="P403" s="18" t="str">
        <f t="shared" si="122"/>
        <v/>
      </c>
      <c r="Q403" s="18" t="str">
        <f t="shared" si="123"/>
        <v/>
      </c>
      <c r="R403" s="122" t="str">
        <f t="shared" si="113"/>
        <v/>
      </c>
      <c r="S403" s="18" t="str">
        <f t="shared" si="124"/>
        <v/>
      </c>
      <c r="T403" s="26" t="str">
        <f t="shared" si="114"/>
        <v/>
      </c>
      <c r="U403" s="18" t="str">
        <f t="shared" si="125"/>
        <v/>
      </c>
      <c r="V403" s="18" t="str">
        <f t="shared" si="126"/>
        <v/>
      </c>
      <c r="W403" s="18" t="str">
        <f>IFERROR(CONCATENATE("PAGO N° ",B403," DEL CONTRATO CPS ",V403," ENTRE ",TEXT(VLOOKUP(A403,matriz,IF(generador!B403=1,16,IF(generador!B403=2,19,IF(generador!B403=3,22,IF(generador!B403=4,25,IF(generador!B403=5,28,IF(generador!B403=6,31,IF(generador!B403=7,34,IF(generador!B403=8,37,IF(generador!B403=9,40,IF(generador!B403=10,43,IF(generador!B403=11,46,IF(generador!B403=12,49,IF(generador!B403=13,52,IF(generador!B403=14,55,IF(generador!B403=15,58))))))))))))))),FALSE),"dd/mm/yyyy")," Y ",TEXT(VLOOKUP(A403,matriz,IF(generador!B403=1,17,IF(generador!B403=2,20,IF(generador!B403=3,23,IF(generador!B403=4,26,IF(generador!B403=5,29,IF(generador!B403=6,32,IF(generador!B403=7,35,IF(generador!B403=8,38,IF(generador!B403=9,41,IF(generador!B403=10,44,IF(generador!B403=11,47,IF(generador!B403=12,50,IF(generador!B403=13,53,IF(generador!B403=14,56,IF(generador!B403=15,59))))))))))))))),FALSE),"dd/mm/yyyy")),"")</f>
        <v/>
      </c>
    </row>
    <row r="404" spans="1:23" x14ac:dyDescent="0.3">
      <c r="A404" s="15"/>
      <c r="B404" s="14"/>
      <c r="C404" s="6"/>
      <c r="D404" s="26" t="str">
        <f t="shared" si="110"/>
        <v/>
      </c>
      <c r="E404" s="19" t="str">
        <f>IFERROR(IF(A404&lt;&gt;"",VLOOKUP(A404,matriz,IF(generador!B404=1,15,IF(generador!B404=2,18,IF(generador!B404=3,21,IF(generador!B404=4,24,IF(generador!B404=5,27,IF(generador!B404=6,30,IF(generador!B404=7,33,IF(generador!B404=8,36,IF(generador!B404=9,39,IF(generador!B404=10,42,IF(generador!B404=11,45,IF(generador!B404=12,48,IF(generador!B404=13,51,IF(generador!B404=14,54,IF(generador!B404=15,57))))))))))))))),FALSE),""),"")</f>
        <v/>
      </c>
      <c r="F404" s="20" t="str">
        <f t="shared" si="111"/>
        <v/>
      </c>
      <c r="G404" s="29" t="str">
        <f t="shared" si="112"/>
        <v/>
      </c>
      <c r="H404" s="21" t="str">
        <f t="shared" ca="1" si="115"/>
        <v/>
      </c>
      <c r="I404" s="18" t="str">
        <f t="shared" si="116"/>
        <v/>
      </c>
      <c r="J404" s="18" t="str">
        <f>""</f>
        <v/>
      </c>
      <c r="K404" s="18" t="str">
        <f t="shared" si="117"/>
        <v/>
      </c>
      <c r="L404" s="18" t="str">
        <f t="shared" si="118"/>
        <v/>
      </c>
      <c r="M404" s="18" t="str">
        <f t="shared" si="119"/>
        <v/>
      </c>
      <c r="N404" s="18" t="str">
        <f t="shared" si="120"/>
        <v/>
      </c>
      <c r="O404" s="18" t="str">
        <f t="shared" si="121"/>
        <v/>
      </c>
      <c r="P404" s="18" t="str">
        <f t="shared" si="122"/>
        <v/>
      </c>
      <c r="Q404" s="18" t="str">
        <f t="shared" si="123"/>
        <v/>
      </c>
      <c r="R404" s="122" t="str">
        <f t="shared" si="113"/>
        <v/>
      </c>
      <c r="S404" s="18" t="str">
        <f t="shared" si="124"/>
        <v/>
      </c>
      <c r="T404" s="26" t="str">
        <f t="shared" si="114"/>
        <v/>
      </c>
      <c r="U404" s="18" t="str">
        <f t="shared" si="125"/>
        <v/>
      </c>
      <c r="V404" s="18" t="str">
        <f t="shared" si="126"/>
        <v/>
      </c>
      <c r="W404" s="18" t="str">
        <f>IFERROR(CONCATENATE("PAGO N° ",B404," DEL CONTRATO CPS ",V404," ENTRE ",TEXT(VLOOKUP(A404,matriz,IF(generador!B404=1,16,IF(generador!B404=2,19,IF(generador!B404=3,22,IF(generador!B404=4,25,IF(generador!B404=5,28,IF(generador!B404=6,31,IF(generador!B404=7,34,IF(generador!B404=8,37,IF(generador!B404=9,40,IF(generador!B404=10,43,IF(generador!B404=11,46,IF(generador!B404=12,49,IF(generador!B404=13,52,IF(generador!B404=14,55,IF(generador!B404=15,58))))))))))))))),FALSE),"dd/mm/yyyy")," Y ",TEXT(VLOOKUP(A404,matriz,IF(generador!B404=1,17,IF(generador!B404=2,20,IF(generador!B404=3,23,IF(generador!B404=4,26,IF(generador!B404=5,29,IF(generador!B404=6,32,IF(generador!B404=7,35,IF(generador!B404=8,38,IF(generador!B404=9,41,IF(generador!B404=10,44,IF(generador!B404=11,47,IF(generador!B404=12,50,IF(generador!B404=13,53,IF(generador!B404=14,56,IF(generador!B404=15,59))))))))))))))),FALSE),"dd/mm/yyyy")),"")</f>
        <v/>
      </c>
    </row>
    <row r="405" spans="1:23" x14ac:dyDescent="0.3">
      <c r="A405" s="15"/>
      <c r="B405" s="14"/>
      <c r="C405" s="6"/>
      <c r="D405" s="26" t="str">
        <f t="shared" si="110"/>
        <v/>
      </c>
      <c r="E405" s="19" t="str">
        <f>IFERROR(IF(A405&lt;&gt;"",VLOOKUP(A405,matriz,IF(generador!B405=1,15,IF(generador!B405=2,18,IF(generador!B405=3,21,IF(generador!B405=4,24,IF(generador!B405=5,27,IF(generador!B405=6,30,IF(generador!B405=7,33,IF(generador!B405=8,36,IF(generador!B405=9,39,IF(generador!B405=10,42,IF(generador!B405=11,45,IF(generador!B405=12,48,IF(generador!B405=13,51,IF(generador!B405=14,54,IF(generador!B405=15,57))))))))))))))),FALSE),""),"")</f>
        <v/>
      </c>
      <c r="F405" s="20" t="str">
        <f t="shared" si="111"/>
        <v/>
      </c>
      <c r="G405" s="29" t="str">
        <f t="shared" si="112"/>
        <v/>
      </c>
      <c r="H405" s="21" t="str">
        <f t="shared" ca="1" si="115"/>
        <v/>
      </c>
      <c r="I405" s="18" t="str">
        <f t="shared" si="116"/>
        <v/>
      </c>
      <c r="J405" s="18" t="str">
        <f>""</f>
        <v/>
      </c>
      <c r="K405" s="18" t="str">
        <f t="shared" si="117"/>
        <v/>
      </c>
      <c r="L405" s="18" t="str">
        <f t="shared" si="118"/>
        <v/>
      </c>
      <c r="M405" s="18" t="str">
        <f t="shared" si="119"/>
        <v/>
      </c>
      <c r="N405" s="18" t="str">
        <f t="shared" si="120"/>
        <v/>
      </c>
      <c r="O405" s="18" t="str">
        <f t="shared" si="121"/>
        <v/>
      </c>
      <c r="P405" s="18" t="str">
        <f t="shared" si="122"/>
        <v/>
      </c>
      <c r="Q405" s="18" t="str">
        <f t="shared" si="123"/>
        <v/>
      </c>
      <c r="R405" s="122" t="str">
        <f t="shared" si="113"/>
        <v/>
      </c>
      <c r="S405" s="18" t="str">
        <f t="shared" si="124"/>
        <v/>
      </c>
      <c r="T405" s="26" t="str">
        <f t="shared" si="114"/>
        <v/>
      </c>
      <c r="U405" s="18" t="str">
        <f t="shared" si="125"/>
        <v/>
      </c>
      <c r="V405" s="18" t="str">
        <f t="shared" si="126"/>
        <v/>
      </c>
      <c r="W405" s="18" t="str">
        <f>IFERROR(CONCATENATE("PAGO N° ",B405," DEL CONTRATO CPS ",V405," ENTRE ",TEXT(VLOOKUP(A405,matriz,IF(generador!B405=1,16,IF(generador!B405=2,19,IF(generador!B405=3,22,IF(generador!B405=4,25,IF(generador!B405=5,28,IF(generador!B405=6,31,IF(generador!B405=7,34,IF(generador!B405=8,37,IF(generador!B405=9,40,IF(generador!B405=10,43,IF(generador!B405=11,46,IF(generador!B405=12,49,IF(generador!B405=13,52,IF(generador!B405=14,55,IF(generador!B405=15,58))))))))))))))),FALSE),"dd/mm/yyyy")," Y ",TEXT(VLOOKUP(A405,matriz,IF(generador!B405=1,17,IF(generador!B405=2,20,IF(generador!B405=3,23,IF(generador!B405=4,26,IF(generador!B405=5,29,IF(generador!B405=6,32,IF(generador!B405=7,35,IF(generador!B405=8,38,IF(generador!B405=9,41,IF(generador!B405=10,44,IF(generador!B405=11,47,IF(generador!B405=12,50,IF(generador!B405=13,53,IF(generador!B405=14,56,IF(generador!B405=15,59))))))))))))))),FALSE),"dd/mm/yyyy")),"")</f>
        <v/>
      </c>
    </row>
    <row r="406" spans="1:23" x14ac:dyDescent="0.3">
      <c r="A406" s="15"/>
      <c r="B406" s="14"/>
      <c r="C406" s="6"/>
      <c r="D406" s="26" t="str">
        <f t="shared" si="110"/>
        <v/>
      </c>
      <c r="E406" s="19" t="str">
        <f>IFERROR(IF(A406&lt;&gt;"",VLOOKUP(A406,matriz,IF(generador!B406=1,15,IF(generador!B406=2,18,IF(generador!B406=3,21,IF(generador!B406=4,24,IF(generador!B406=5,27,IF(generador!B406=6,30,IF(generador!B406=7,33,IF(generador!B406=8,36,IF(generador!B406=9,39,IF(generador!B406=10,42,IF(generador!B406=11,45,IF(generador!B406=12,48,IF(generador!B406=13,51,IF(generador!B406=14,54,IF(generador!B406=15,57))))))))))))))),FALSE),""),"")</f>
        <v/>
      </c>
      <c r="F406" s="20" t="str">
        <f t="shared" si="111"/>
        <v/>
      </c>
      <c r="G406" s="29" t="str">
        <f t="shared" si="112"/>
        <v/>
      </c>
      <c r="H406" s="21" t="str">
        <f t="shared" ca="1" si="115"/>
        <v/>
      </c>
      <c r="I406" s="18" t="str">
        <f t="shared" si="116"/>
        <v/>
      </c>
      <c r="J406" s="18" t="str">
        <f>""</f>
        <v/>
      </c>
      <c r="K406" s="18" t="str">
        <f t="shared" si="117"/>
        <v/>
      </c>
      <c r="L406" s="18" t="str">
        <f t="shared" si="118"/>
        <v/>
      </c>
      <c r="M406" s="18" t="str">
        <f t="shared" si="119"/>
        <v/>
      </c>
      <c r="N406" s="18" t="str">
        <f t="shared" si="120"/>
        <v/>
      </c>
      <c r="O406" s="18" t="str">
        <f t="shared" si="121"/>
        <v/>
      </c>
      <c r="P406" s="18" t="str">
        <f t="shared" si="122"/>
        <v/>
      </c>
      <c r="Q406" s="18" t="str">
        <f t="shared" si="123"/>
        <v/>
      </c>
      <c r="R406" s="122" t="str">
        <f t="shared" si="113"/>
        <v/>
      </c>
      <c r="S406" s="18" t="str">
        <f t="shared" si="124"/>
        <v/>
      </c>
      <c r="T406" s="26" t="str">
        <f t="shared" si="114"/>
        <v/>
      </c>
      <c r="U406" s="18" t="str">
        <f t="shared" si="125"/>
        <v/>
      </c>
      <c r="V406" s="18" t="str">
        <f t="shared" si="126"/>
        <v/>
      </c>
      <c r="W406" s="18" t="str">
        <f>IFERROR(CONCATENATE("PAGO N° ",B406," DEL CONTRATO CPS ",V406," ENTRE ",TEXT(VLOOKUP(A406,matriz,IF(generador!B406=1,16,IF(generador!B406=2,19,IF(generador!B406=3,22,IF(generador!B406=4,25,IF(generador!B406=5,28,IF(generador!B406=6,31,IF(generador!B406=7,34,IF(generador!B406=8,37,IF(generador!B406=9,40,IF(generador!B406=10,43,IF(generador!B406=11,46,IF(generador!B406=12,49,IF(generador!B406=13,52,IF(generador!B406=14,55,IF(generador!B406=15,58))))))))))))))),FALSE),"dd/mm/yyyy")," Y ",TEXT(VLOOKUP(A406,matriz,IF(generador!B406=1,17,IF(generador!B406=2,20,IF(generador!B406=3,23,IF(generador!B406=4,26,IF(generador!B406=5,29,IF(generador!B406=6,32,IF(generador!B406=7,35,IF(generador!B406=8,38,IF(generador!B406=9,41,IF(generador!B406=10,44,IF(generador!B406=11,47,IF(generador!B406=12,50,IF(generador!B406=13,53,IF(generador!B406=14,56,IF(generador!B406=15,59))))))))))))))),FALSE),"dd/mm/yyyy")),"")</f>
        <v/>
      </c>
    </row>
    <row r="407" spans="1:23" x14ac:dyDescent="0.3">
      <c r="A407" s="15"/>
      <c r="B407" s="14"/>
      <c r="C407" s="6"/>
      <c r="D407" s="26" t="str">
        <f t="shared" si="110"/>
        <v/>
      </c>
      <c r="E407" s="19" t="str">
        <f>IFERROR(IF(A407&lt;&gt;"",VLOOKUP(A407,matriz,IF(generador!B407=1,15,IF(generador!B407=2,18,IF(generador!B407=3,21,IF(generador!B407=4,24,IF(generador!B407=5,27,IF(generador!B407=6,30,IF(generador!B407=7,33,IF(generador!B407=8,36,IF(generador!B407=9,39,IF(generador!B407=10,42,IF(generador!B407=11,45,IF(generador!B407=12,48,IF(generador!B407=13,51,IF(generador!B407=14,54,IF(generador!B407=15,57))))))))))))))),FALSE),""),"")</f>
        <v/>
      </c>
      <c r="F407" s="20" t="str">
        <f t="shared" si="111"/>
        <v/>
      </c>
      <c r="G407" s="29" t="str">
        <f t="shared" si="112"/>
        <v/>
      </c>
      <c r="H407" s="21" t="str">
        <f t="shared" ca="1" si="115"/>
        <v/>
      </c>
      <c r="I407" s="18" t="str">
        <f t="shared" si="116"/>
        <v/>
      </c>
      <c r="J407" s="18" t="str">
        <f>""</f>
        <v/>
      </c>
      <c r="K407" s="18" t="str">
        <f t="shared" si="117"/>
        <v/>
      </c>
      <c r="L407" s="18" t="str">
        <f t="shared" si="118"/>
        <v/>
      </c>
      <c r="M407" s="18" t="str">
        <f t="shared" si="119"/>
        <v/>
      </c>
      <c r="N407" s="18" t="str">
        <f t="shared" si="120"/>
        <v/>
      </c>
      <c r="O407" s="18" t="str">
        <f t="shared" si="121"/>
        <v/>
      </c>
      <c r="P407" s="18" t="str">
        <f t="shared" si="122"/>
        <v/>
      </c>
      <c r="Q407" s="18" t="str">
        <f t="shared" si="123"/>
        <v/>
      </c>
      <c r="R407" s="122" t="str">
        <f t="shared" si="113"/>
        <v/>
      </c>
      <c r="S407" s="18" t="str">
        <f t="shared" si="124"/>
        <v/>
      </c>
      <c r="T407" s="26" t="str">
        <f t="shared" si="114"/>
        <v/>
      </c>
      <c r="U407" s="18" t="str">
        <f t="shared" si="125"/>
        <v/>
      </c>
      <c r="V407" s="18" t="str">
        <f t="shared" si="126"/>
        <v/>
      </c>
      <c r="W407" s="18" t="str">
        <f>IFERROR(CONCATENATE("PAGO N° ",B407," DEL CONTRATO CPS ",V407," ENTRE ",TEXT(VLOOKUP(A407,matriz,IF(generador!B407=1,16,IF(generador!B407=2,19,IF(generador!B407=3,22,IF(generador!B407=4,25,IF(generador!B407=5,28,IF(generador!B407=6,31,IF(generador!B407=7,34,IF(generador!B407=8,37,IF(generador!B407=9,40,IF(generador!B407=10,43,IF(generador!B407=11,46,IF(generador!B407=12,49,IF(generador!B407=13,52,IF(generador!B407=14,55,IF(generador!B407=15,58))))))))))))))),FALSE),"dd/mm/yyyy")," Y ",TEXT(VLOOKUP(A407,matriz,IF(generador!B407=1,17,IF(generador!B407=2,20,IF(generador!B407=3,23,IF(generador!B407=4,26,IF(generador!B407=5,29,IF(generador!B407=6,32,IF(generador!B407=7,35,IF(generador!B407=8,38,IF(generador!B407=9,41,IF(generador!B407=10,44,IF(generador!B407=11,47,IF(generador!B407=12,50,IF(generador!B407=13,53,IF(generador!B407=14,56,IF(generador!B407=15,59))))))))))))))),FALSE),"dd/mm/yyyy")),"")</f>
        <v/>
      </c>
    </row>
    <row r="408" spans="1:23" x14ac:dyDescent="0.3">
      <c r="A408" s="15"/>
      <c r="B408" s="14"/>
      <c r="C408" s="6"/>
      <c r="D408" s="26" t="str">
        <f t="shared" si="110"/>
        <v/>
      </c>
      <c r="E408" s="19" t="str">
        <f>IFERROR(IF(A408&lt;&gt;"",VLOOKUP(A408,matriz,IF(generador!B408=1,15,IF(generador!B408=2,18,IF(generador!B408=3,21,IF(generador!B408=4,24,IF(generador!B408=5,27,IF(generador!B408=6,30,IF(generador!B408=7,33,IF(generador!B408=8,36,IF(generador!B408=9,39,IF(generador!B408=10,42,IF(generador!B408=11,45,IF(generador!B408=12,48,IF(generador!B408=13,51,IF(generador!B408=14,54,IF(generador!B408=15,57))))))))))))))),FALSE),""),"")</f>
        <v/>
      </c>
      <c r="F408" s="20" t="str">
        <f t="shared" si="111"/>
        <v/>
      </c>
      <c r="G408" s="29" t="str">
        <f t="shared" si="112"/>
        <v/>
      </c>
      <c r="H408" s="21" t="str">
        <f t="shared" ca="1" si="115"/>
        <v/>
      </c>
      <c r="I408" s="18" t="str">
        <f t="shared" si="116"/>
        <v/>
      </c>
      <c r="J408" s="18" t="str">
        <f>""</f>
        <v/>
      </c>
      <c r="K408" s="18" t="str">
        <f t="shared" si="117"/>
        <v/>
      </c>
      <c r="L408" s="18" t="str">
        <f t="shared" si="118"/>
        <v/>
      </c>
      <c r="M408" s="18" t="str">
        <f t="shared" si="119"/>
        <v/>
      </c>
      <c r="N408" s="18" t="str">
        <f t="shared" si="120"/>
        <v/>
      </c>
      <c r="O408" s="18" t="str">
        <f t="shared" si="121"/>
        <v/>
      </c>
      <c r="P408" s="18" t="str">
        <f t="shared" si="122"/>
        <v/>
      </c>
      <c r="Q408" s="18" t="str">
        <f t="shared" si="123"/>
        <v/>
      </c>
      <c r="R408" s="122" t="str">
        <f t="shared" si="113"/>
        <v/>
      </c>
      <c r="S408" s="18" t="str">
        <f t="shared" si="124"/>
        <v/>
      </c>
      <c r="T408" s="26" t="str">
        <f t="shared" si="114"/>
        <v/>
      </c>
      <c r="U408" s="18" t="str">
        <f t="shared" si="125"/>
        <v/>
      </c>
      <c r="V408" s="18" t="str">
        <f t="shared" si="126"/>
        <v/>
      </c>
      <c r="W408" s="18" t="str">
        <f>IFERROR(CONCATENATE("PAGO N° ",B408," DEL CONTRATO CPS ",V408," ENTRE ",TEXT(VLOOKUP(A408,matriz,IF(generador!B408=1,16,IF(generador!B408=2,19,IF(generador!B408=3,22,IF(generador!B408=4,25,IF(generador!B408=5,28,IF(generador!B408=6,31,IF(generador!B408=7,34,IF(generador!B408=8,37,IF(generador!B408=9,40,IF(generador!B408=10,43,IF(generador!B408=11,46,IF(generador!B408=12,49,IF(generador!B408=13,52,IF(generador!B408=14,55,IF(generador!B408=15,58))))))))))))))),FALSE),"dd/mm/yyyy")," Y ",TEXT(VLOOKUP(A408,matriz,IF(generador!B408=1,17,IF(generador!B408=2,20,IF(generador!B408=3,23,IF(generador!B408=4,26,IF(generador!B408=5,29,IF(generador!B408=6,32,IF(generador!B408=7,35,IF(generador!B408=8,38,IF(generador!B408=9,41,IF(generador!B408=10,44,IF(generador!B408=11,47,IF(generador!B408=12,50,IF(generador!B408=13,53,IF(generador!B408=14,56,IF(generador!B408=15,59))))))))))))))),FALSE),"dd/mm/yyyy")),"")</f>
        <v/>
      </c>
    </row>
    <row r="409" spans="1:23" x14ac:dyDescent="0.3">
      <c r="A409" s="15"/>
      <c r="B409" s="14"/>
      <c r="C409" s="6"/>
      <c r="D409" s="26" t="str">
        <f t="shared" si="110"/>
        <v/>
      </c>
      <c r="E409" s="19" t="str">
        <f>IFERROR(IF(A409&lt;&gt;"",VLOOKUP(A409,matriz,IF(generador!B409=1,15,IF(generador!B409=2,18,IF(generador!B409=3,21,IF(generador!B409=4,24,IF(generador!B409=5,27,IF(generador!B409=6,30,IF(generador!B409=7,33,IF(generador!B409=8,36,IF(generador!B409=9,39,IF(generador!B409=10,42,IF(generador!B409=11,45,IF(generador!B409=12,48,IF(generador!B409=13,51,IF(generador!B409=14,54,IF(generador!B409=15,57))))))))))))))),FALSE),""),"")</f>
        <v/>
      </c>
      <c r="F409" s="20" t="str">
        <f t="shared" si="111"/>
        <v/>
      </c>
      <c r="G409" s="29" t="str">
        <f t="shared" si="112"/>
        <v/>
      </c>
      <c r="H409" s="21" t="str">
        <f t="shared" ca="1" si="115"/>
        <v/>
      </c>
      <c r="I409" s="18" t="str">
        <f t="shared" si="116"/>
        <v/>
      </c>
      <c r="J409" s="18" t="str">
        <f>""</f>
        <v/>
      </c>
      <c r="K409" s="18" t="str">
        <f t="shared" si="117"/>
        <v/>
      </c>
      <c r="L409" s="18" t="str">
        <f t="shared" si="118"/>
        <v/>
      </c>
      <c r="M409" s="18" t="str">
        <f t="shared" si="119"/>
        <v/>
      </c>
      <c r="N409" s="18" t="str">
        <f t="shared" si="120"/>
        <v/>
      </c>
      <c r="O409" s="18" t="str">
        <f t="shared" si="121"/>
        <v/>
      </c>
      <c r="P409" s="18" t="str">
        <f t="shared" si="122"/>
        <v/>
      </c>
      <c r="Q409" s="18" t="str">
        <f t="shared" si="123"/>
        <v/>
      </c>
      <c r="R409" s="122" t="str">
        <f t="shared" si="113"/>
        <v/>
      </c>
      <c r="S409" s="18" t="str">
        <f t="shared" si="124"/>
        <v/>
      </c>
      <c r="T409" s="26" t="str">
        <f t="shared" si="114"/>
        <v/>
      </c>
      <c r="U409" s="18" t="str">
        <f t="shared" si="125"/>
        <v/>
      </c>
      <c r="V409" s="18" t="str">
        <f t="shared" si="126"/>
        <v/>
      </c>
      <c r="W409" s="18" t="str">
        <f>IFERROR(CONCATENATE("PAGO N° ",B409," DEL CONTRATO CPS ",V409," ENTRE ",TEXT(VLOOKUP(A409,matriz,IF(generador!B409=1,16,IF(generador!B409=2,19,IF(generador!B409=3,22,IF(generador!B409=4,25,IF(generador!B409=5,28,IF(generador!B409=6,31,IF(generador!B409=7,34,IF(generador!B409=8,37,IF(generador!B409=9,40,IF(generador!B409=10,43,IF(generador!B409=11,46,IF(generador!B409=12,49,IF(generador!B409=13,52,IF(generador!B409=14,55,IF(generador!B409=15,58))))))))))))))),FALSE),"dd/mm/yyyy")," Y ",TEXT(VLOOKUP(A409,matriz,IF(generador!B409=1,17,IF(generador!B409=2,20,IF(generador!B409=3,23,IF(generador!B409=4,26,IF(generador!B409=5,29,IF(generador!B409=6,32,IF(generador!B409=7,35,IF(generador!B409=8,38,IF(generador!B409=9,41,IF(generador!B409=10,44,IF(generador!B409=11,47,IF(generador!B409=12,50,IF(generador!B409=13,53,IF(generador!B409=14,56,IF(generador!B409=15,59))))))))))))))),FALSE),"dd/mm/yyyy")),"")</f>
        <v/>
      </c>
    </row>
    <row r="410" spans="1:23" x14ac:dyDescent="0.3">
      <c r="A410" s="15"/>
      <c r="B410" s="14"/>
      <c r="C410" s="6"/>
      <c r="D410" s="26" t="str">
        <f t="shared" si="110"/>
        <v/>
      </c>
      <c r="E410" s="19" t="str">
        <f>IFERROR(IF(A410&lt;&gt;"",VLOOKUP(A410,matriz,IF(generador!B410=1,15,IF(generador!B410=2,18,IF(generador!B410=3,21,IF(generador!B410=4,24,IF(generador!B410=5,27,IF(generador!B410=6,30,IF(generador!B410=7,33,IF(generador!B410=8,36,IF(generador!B410=9,39,IF(generador!B410=10,42,IF(generador!B410=11,45,IF(generador!B410=12,48,IF(generador!B410=13,51,IF(generador!B410=14,54,IF(generador!B410=15,57))))))))))))))),FALSE),""),"")</f>
        <v/>
      </c>
      <c r="F410" s="20" t="str">
        <f t="shared" si="111"/>
        <v/>
      </c>
      <c r="G410" s="29" t="str">
        <f t="shared" si="112"/>
        <v/>
      </c>
      <c r="H410" s="21" t="str">
        <f t="shared" ca="1" si="115"/>
        <v/>
      </c>
      <c r="I410" s="18" t="str">
        <f t="shared" si="116"/>
        <v/>
      </c>
      <c r="J410" s="18" t="str">
        <f>""</f>
        <v/>
      </c>
      <c r="K410" s="18" t="str">
        <f t="shared" si="117"/>
        <v/>
      </c>
      <c r="L410" s="18" t="str">
        <f t="shared" si="118"/>
        <v/>
      </c>
      <c r="M410" s="18" t="str">
        <f t="shared" si="119"/>
        <v/>
      </c>
      <c r="N410" s="18" t="str">
        <f t="shared" si="120"/>
        <v/>
      </c>
      <c r="O410" s="18" t="str">
        <f t="shared" si="121"/>
        <v/>
      </c>
      <c r="P410" s="18" t="str">
        <f t="shared" si="122"/>
        <v/>
      </c>
      <c r="Q410" s="18" t="str">
        <f t="shared" si="123"/>
        <v/>
      </c>
      <c r="R410" s="122" t="str">
        <f t="shared" si="113"/>
        <v/>
      </c>
      <c r="S410" s="18" t="str">
        <f t="shared" si="124"/>
        <v/>
      </c>
      <c r="T410" s="26" t="str">
        <f t="shared" si="114"/>
        <v/>
      </c>
      <c r="U410" s="18" t="str">
        <f t="shared" si="125"/>
        <v/>
      </c>
      <c r="V410" s="18" t="str">
        <f t="shared" si="126"/>
        <v/>
      </c>
      <c r="W410" s="18" t="str">
        <f>IFERROR(CONCATENATE("PAGO N° ",B410," DEL CONTRATO CPS ",V410," ENTRE ",TEXT(VLOOKUP(A410,matriz,IF(generador!B410=1,16,IF(generador!B410=2,19,IF(generador!B410=3,22,IF(generador!B410=4,25,IF(generador!B410=5,28,IF(generador!B410=6,31,IF(generador!B410=7,34,IF(generador!B410=8,37,IF(generador!B410=9,40,IF(generador!B410=10,43,IF(generador!B410=11,46,IF(generador!B410=12,49,IF(generador!B410=13,52,IF(generador!B410=14,55,IF(generador!B410=15,58))))))))))))))),FALSE),"dd/mm/yyyy")," Y ",TEXT(VLOOKUP(A410,matriz,IF(generador!B410=1,17,IF(generador!B410=2,20,IF(generador!B410=3,23,IF(generador!B410=4,26,IF(generador!B410=5,29,IF(generador!B410=6,32,IF(generador!B410=7,35,IF(generador!B410=8,38,IF(generador!B410=9,41,IF(generador!B410=10,44,IF(generador!B410=11,47,IF(generador!B410=12,50,IF(generador!B410=13,53,IF(generador!B410=14,56,IF(generador!B410=15,59))))))))))))))),FALSE),"dd/mm/yyyy")),"")</f>
        <v/>
      </c>
    </row>
    <row r="411" spans="1:23" x14ac:dyDescent="0.3">
      <c r="A411" s="15"/>
      <c r="B411" s="14"/>
      <c r="C411" s="6"/>
      <c r="D411" s="26" t="str">
        <f t="shared" si="110"/>
        <v/>
      </c>
      <c r="E411" s="19" t="str">
        <f>IFERROR(IF(A411&lt;&gt;"",VLOOKUP(A411,matriz,IF(generador!B411=1,15,IF(generador!B411=2,18,IF(generador!B411=3,21,IF(generador!B411=4,24,IF(generador!B411=5,27,IF(generador!B411=6,30,IF(generador!B411=7,33,IF(generador!B411=8,36,IF(generador!B411=9,39,IF(generador!B411=10,42,IF(generador!B411=11,45,IF(generador!B411=12,48,IF(generador!B411=13,51,IF(generador!B411=14,54,IF(generador!B411=15,57))))))))))))))),FALSE),""),"")</f>
        <v/>
      </c>
      <c r="F411" s="20" t="str">
        <f t="shared" si="111"/>
        <v/>
      </c>
      <c r="G411" s="29" t="str">
        <f t="shared" si="112"/>
        <v/>
      </c>
      <c r="H411" s="21" t="str">
        <f t="shared" ca="1" si="115"/>
        <v/>
      </c>
      <c r="I411" s="18" t="str">
        <f t="shared" si="116"/>
        <v/>
      </c>
      <c r="J411" s="18" t="str">
        <f>""</f>
        <v/>
      </c>
      <c r="K411" s="18" t="str">
        <f t="shared" si="117"/>
        <v/>
      </c>
      <c r="L411" s="18" t="str">
        <f t="shared" si="118"/>
        <v/>
      </c>
      <c r="M411" s="18" t="str">
        <f t="shared" si="119"/>
        <v/>
      </c>
      <c r="N411" s="18" t="str">
        <f t="shared" si="120"/>
        <v/>
      </c>
      <c r="O411" s="18" t="str">
        <f t="shared" si="121"/>
        <v/>
      </c>
      <c r="P411" s="18" t="str">
        <f t="shared" si="122"/>
        <v/>
      </c>
      <c r="Q411" s="18" t="str">
        <f t="shared" si="123"/>
        <v/>
      </c>
      <c r="R411" s="122" t="str">
        <f t="shared" si="113"/>
        <v/>
      </c>
      <c r="S411" s="18" t="str">
        <f t="shared" si="124"/>
        <v/>
      </c>
      <c r="T411" s="26" t="str">
        <f t="shared" si="114"/>
        <v/>
      </c>
      <c r="U411" s="18" t="str">
        <f t="shared" si="125"/>
        <v/>
      </c>
      <c r="V411" s="18" t="str">
        <f t="shared" si="126"/>
        <v/>
      </c>
      <c r="W411" s="18" t="str">
        <f>IFERROR(CONCATENATE("PAGO N° ",B411," DEL CONTRATO CPS ",V411," ENTRE ",TEXT(VLOOKUP(A411,matriz,IF(generador!B411=1,16,IF(generador!B411=2,19,IF(generador!B411=3,22,IF(generador!B411=4,25,IF(generador!B411=5,28,IF(generador!B411=6,31,IF(generador!B411=7,34,IF(generador!B411=8,37,IF(generador!B411=9,40,IF(generador!B411=10,43,IF(generador!B411=11,46,IF(generador!B411=12,49,IF(generador!B411=13,52,IF(generador!B411=14,55,IF(generador!B411=15,58))))))))))))))),FALSE),"dd/mm/yyyy")," Y ",TEXT(VLOOKUP(A411,matriz,IF(generador!B411=1,17,IF(generador!B411=2,20,IF(generador!B411=3,23,IF(generador!B411=4,26,IF(generador!B411=5,29,IF(generador!B411=6,32,IF(generador!B411=7,35,IF(generador!B411=8,38,IF(generador!B411=9,41,IF(generador!B411=10,44,IF(generador!B411=11,47,IF(generador!B411=12,50,IF(generador!B411=13,53,IF(generador!B411=14,56,IF(generador!B411=15,59))))))))))))))),FALSE),"dd/mm/yyyy")),"")</f>
        <v/>
      </c>
    </row>
    <row r="412" spans="1:23" x14ac:dyDescent="0.3">
      <c r="A412" s="15"/>
      <c r="B412" s="14"/>
      <c r="C412" s="6"/>
      <c r="D412" s="26" t="str">
        <f t="shared" si="110"/>
        <v/>
      </c>
      <c r="E412" s="19" t="str">
        <f>IFERROR(IF(A412&lt;&gt;"",VLOOKUP(A412,matriz,IF(generador!B412=1,15,IF(generador!B412=2,18,IF(generador!B412=3,21,IF(generador!B412=4,24,IF(generador!B412=5,27,IF(generador!B412=6,30,IF(generador!B412=7,33,IF(generador!B412=8,36,IF(generador!B412=9,39,IF(generador!B412=10,42,IF(generador!B412=11,45,IF(generador!B412=12,48,IF(generador!B412=13,51,IF(generador!B412=14,54,IF(generador!B412=15,57))))))))))))))),FALSE),""),"")</f>
        <v/>
      </c>
      <c r="F412" s="20" t="str">
        <f t="shared" si="111"/>
        <v/>
      </c>
      <c r="G412" s="29" t="str">
        <f t="shared" si="112"/>
        <v/>
      </c>
      <c r="H412" s="21" t="str">
        <f t="shared" ca="1" si="115"/>
        <v/>
      </c>
      <c r="I412" s="18" t="str">
        <f t="shared" si="116"/>
        <v/>
      </c>
      <c r="J412" s="18" t="str">
        <f>""</f>
        <v/>
      </c>
      <c r="K412" s="18" t="str">
        <f t="shared" si="117"/>
        <v/>
      </c>
      <c r="L412" s="18" t="str">
        <f t="shared" si="118"/>
        <v/>
      </c>
      <c r="M412" s="18" t="str">
        <f t="shared" si="119"/>
        <v/>
      </c>
      <c r="N412" s="18" t="str">
        <f t="shared" si="120"/>
        <v/>
      </c>
      <c r="O412" s="18" t="str">
        <f t="shared" si="121"/>
        <v/>
      </c>
      <c r="P412" s="18" t="str">
        <f t="shared" si="122"/>
        <v/>
      </c>
      <c r="Q412" s="18" t="str">
        <f t="shared" si="123"/>
        <v/>
      </c>
      <c r="R412" s="122" t="str">
        <f t="shared" si="113"/>
        <v/>
      </c>
      <c r="S412" s="18" t="str">
        <f t="shared" si="124"/>
        <v/>
      </c>
      <c r="T412" s="26" t="str">
        <f t="shared" si="114"/>
        <v/>
      </c>
      <c r="U412" s="18" t="str">
        <f t="shared" si="125"/>
        <v/>
      </c>
      <c r="V412" s="18" t="str">
        <f t="shared" si="126"/>
        <v/>
      </c>
      <c r="W412" s="18" t="str">
        <f>IFERROR(CONCATENATE("PAGO N° ",B412," DEL CONTRATO CPS ",V412," ENTRE ",TEXT(VLOOKUP(A412,matriz,IF(generador!B412=1,16,IF(generador!B412=2,19,IF(generador!B412=3,22,IF(generador!B412=4,25,IF(generador!B412=5,28,IF(generador!B412=6,31,IF(generador!B412=7,34,IF(generador!B412=8,37,IF(generador!B412=9,40,IF(generador!B412=10,43,IF(generador!B412=11,46,IF(generador!B412=12,49,IF(generador!B412=13,52,IF(generador!B412=14,55,IF(generador!B412=15,58))))))))))))))),FALSE),"dd/mm/yyyy")," Y ",TEXT(VLOOKUP(A412,matriz,IF(generador!B412=1,17,IF(generador!B412=2,20,IF(generador!B412=3,23,IF(generador!B412=4,26,IF(generador!B412=5,29,IF(generador!B412=6,32,IF(generador!B412=7,35,IF(generador!B412=8,38,IF(generador!B412=9,41,IF(generador!B412=10,44,IF(generador!B412=11,47,IF(generador!B412=12,50,IF(generador!B412=13,53,IF(generador!B412=14,56,IF(generador!B412=15,59))))))))))))))),FALSE),"dd/mm/yyyy")),"")</f>
        <v/>
      </c>
    </row>
    <row r="413" spans="1:23" x14ac:dyDescent="0.3">
      <c r="A413" s="15"/>
      <c r="B413" s="14"/>
      <c r="C413" s="6"/>
      <c r="D413" s="26" t="str">
        <f t="shared" si="110"/>
        <v/>
      </c>
      <c r="E413" s="19" t="str">
        <f>IFERROR(IF(A413&lt;&gt;"",VLOOKUP(A413,matriz,IF(generador!B413=1,15,IF(generador!B413=2,18,IF(generador!B413=3,21,IF(generador!B413=4,24,IF(generador!B413=5,27,IF(generador!B413=6,30,IF(generador!B413=7,33,IF(generador!B413=8,36,IF(generador!B413=9,39,IF(generador!B413=10,42,IF(generador!B413=11,45,IF(generador!B413=12,48,IF(generador!B413=13,51,IF(generador!B413=14,54,IF(generador!B413=15,57))))))))))))))),FALSE),""),"")</f>
        <v/>
      </c>
      <c r="F413" s="20" t="str">
        <f t="shared" si="111"/>
        <v/>
      </c>
      <c r="G413" s="29" t="str">
        <f t="shared" si="112"/>
        <v/>
      </c>
      <c r="H413" s="21" t="str">
        <f t="shared" ca="1" si="115"/>
        <v/>
      </c>
      <c r="I413" s="18" t="str">
        <f t="shared" si="116"/>
        <v/>
      </c>
      <c r="J413" s="18" t="str">
        <f>""</f>
        <v/>
      </c>
      <c r="K413" s="18" t="str">
        <f t="shared" si="117"/>
        <v/>
      </c>
      <c r="L413" s="18" t="str">
        <f t="shared" si="118"/>
        <v/>
      </c>
      <c r="M413" s="18" t="str">
        <f t="shared" si="119"/>
        <v/>
      </c>
      <c r="N413" s="18" t="str">
        <f t="shared" si="120"/>
        <v/>
      </c>
      <c r="O413" s="18" t="str">
        <f t="shared" si="121"/>
        <v/>
      </c>
      <c r="P413" s="18" t="str">
        <f t="shared" si="122"/>
        <v/>
      </c>
      <c r="Q413" s="18" t="str">
        <f t="shared" si="123"/>
        <v/>
      </c>
      <c r="R413" s="122" t="str">
        <f t="shared" si="113"/>
        <v/>
      </c>
      <c r="S413" s="18" t="str">
        <f t="shared" si="124"/>
        <v/>
      </c>
      <c r="T413" s="26" t="str">
        <f t="shared" si="114"/>
        <v/>
      </c>
      <c r="U413" s="18" t="str">
        <f t="shared" si="125"/>
        <v/>
      </c>
      <c r="V413" s="18" t="str">
        <f t="shared" si="126"/>
        <v/>
      </c>
      <c r="W413" s="18" t="str">
        <f>IFERROR(CONCATENATE("PAGO N° ",B413," DEL CONTRATO CPS ",V413," ENTRE ",TEXT(VLOOKUP(A413,matriz,IF(generador!B413=1,16,IF(generador!B413=2,19,IF(generador!B413=3,22,IF(generador!B413=4,25,IF(generador!B413=5,28,IF(generador!B413=6,31,IF(generador!B413=7,34,IF(generador!B413=8,37,IF(generador!B413=9,40,IF(generador!B413=10,43,IF(generador!B413=11,46,IF(generador!B413=12,49,IF(generador!B413=13,52,IF(generador!B413=14,55,IF(generador!B413=15,58))))))))))))))),FALSE),"dd/mm/yyyy")," Y ",TEXT(VLOOKUP(A413,matriz,IF(generador!B413=1,17,IF(generador!B413=2,20,IF(generador!B413=3,23,IF(generador!B413=4,26,IF(generador!B413=5,29,IF(generador!B413=6,32,IF(generador!B413=7,35,IF(generador!B413=8,38,IF(generador!B413=9,41,IF(generador!B413=10,44,IF(generador!B413=11,47,IF(generador!B413=12,50,IF(generador!B413=13,53,IF(generador!B413=14,56,IF(generador!B413=15,59))))))))))))))),FALSE),"dd/mm/yyyy")),"")</f>
        <v/>
      </c>
    </row>
    <row r="414" spans="1:23" x14ac:dyDescent="0.3">
      <c r="A414" s="15"/>
      <c r="B414" s="14"/>
      <c r="C414" s="6"/>
      <c r="D414" s="26" t="str">
        <f t="shared" si="110"/>
        <v/>
      </c>
      <c r="E414" s="19" t="str">
        <f>IFERROR(IF(A414&lt;&gt;"",VLOOKUP(A414,matriz,IF(generador!B414=1,15,IF(generador!B414=2,18,IF(generador!B414=3,21,IF(generador!B414=4,24,IF(generador!B414=5,27,IF(generador!B414=6,30,IF(generador!B414=7,33,IF(generador!B414=8,36,IF(generador!B414=9,39,IF(generador!B414=10,42,IF(generador!B414=11,45,IF(generador!B414=12,48,IF(generador!B414=13,51,IF(generador!B414=14,54,IF(generador!B414=15,57))))))))))))))),FALSE),""),"")</f>
        <v/>
      </c>
      <c r="F414" s="20" t="str">
        <f t="shared" si="111"/>
        <v/>
      </c>
      <c r="G414" s="29" t="str">
        <f t="shared" si="112"/>
        <v/>
      </c>
      <c r="H414" s="21" t="str">
        <f t="shared" ca="1" si="115"/>
        <v/>
      </c>
      <c r="I414" s="18" t="str">
        <f t="shared" si="116"/>
        <v/>
      </c>
      <c r="J414" s="18" t="str">
        <f>""</f>
        <v/>
      </c>
      <c r="K414" s="18" t="str">
        <f t="shared" si="117"/>
        <v/>
      </c>
      <c r="L414" s="18" t="str">
        <f t="shared" si="118"/>
        <v/>
      </c>
      <c r="M414" s="18" t="str">
        <f t="shared" si="119"/>
        <v/>
      </c>
      <c r="N414" s="18" t="str">
        <f t="shared" si="120"/>
        <v/>
      </c>
      <c r="O414" s="18" t="str">
        <f t="shared" si="121"/>
        <v/>
      </c>
      <c r="P414" s="18" t="str">
        <f t="shared" si="122"/>
        <v/>
      </c>
      <c r="Q414" s="18" t="str">
        <f t="shared" si="123"/>
        <v/>
      </c>
      <c r="R414" s="122" t="str">
        <f t="shared" si="113"/>
        <v/>
      </c>
      <c r="S414" s="18" t="str">
        <f t="shared" si="124"/>
        <v/>
      </c>
      <c r="T414" s="26" t="str">
        <f t="shared" si="114"/>
        <v/>
      </c>
      <c r="U414" s="18" t="str">
        <f t="shared" si="125"/>
        <v/>
      </c>
      <c r="V414" s="18" t="str">
        <f t="shared" si="126"/>
        <v/>
      </c>
      <c r="W414" s="18" t="str">
        <f>IFERROR(CONCATENATE("PAGO N° ",B414," DEL CONTRATO CPS ",V414," ENTRE ",TEXT(VLOOKUP(A414,matriz,IF(generador!B414=1,16,IF(generador!B414=2,19,IF(generador!B414=3,22,IF(generador!B414=4,25,IF(generador!B414=5,28,IF(generador!B414=6,31,IF(generador!B414=7,34,IF(generador!B414=8,37,IF(generador!B414=9,40,IF(generador!B414=10,43,IF(generador!B414=11,46,IF(generador!B414=12,49,IF(generador!B414=13,52,IF(generador!B414=14,55,IF(generador!B414=15,58))))))))))))))),FALSE),"dd/mm/yyyy")," Y ",TEXT(VLOOKUP(A414,matriz,IF(generador!B414=1,17,IF(generador!B414=2,20,IF(generador!B414=3,23,IF(generador!B414=4,26,IF(generador!B414=5,29,IF(generador!B414=6,32,IF(generador!B414=7,35,IF(generador!B414=8,38,IF(generador!B414=9,41,IF(generador!B414=10,44,IF(generador!B414=11,47,IF(generador!B414=12,50,IF(generador!B414=13,53,IF(generador!B414=14,56,IF(generador!B414=15,59))))))))))))))),FALSE),"dd/mm/yyyy")),"")</f>
        <v/>
      </c>
    </row>
    <row r="415" spans="1:23" x14ac:dyDescent="0.3">
      <c r="A415" s="15"/>
      <c r="B415" s="14"/>
      <c r="C415" s="6"/>
      <c r="D415" s="26" t="str">
        <f t="shared" si="110"/>
        <v/>
      </c>
      <c r="E415" s="19" t="str">
        <f>IFERROR(IF(A415&lt;&gt;"",VLOOKUP(A415,matriz,IF(generador!B415=1,15,IF(generador!B415=2,18,IF(generador!B415=3,21,IF(generador!B415=4,24,IF(generador!B415=5,27,IF(generador!B415=6,30,IF(generador!B415=7,33,IF(generador!B415=8,36,IF(generador!B415=9,39,IF(generador!B415=10,42,IF(generador!B415=11,45,IF(generador!B415=12,48,IF(generador!B415=13,51,IF(generador!B415=14,54,IF(generador!B415=15,57))))))))))))))),FALSE),""),"")</f>
        <v/>
      </c>
      <c r="F415" s="20" t="str">
        <f t="shared" si="111"/>
        <v/>
      </c>
      <c r="G415" s="29" t="str">
        <f t="shared" si="112"/>
        <v/>
      </c>
      <c r="H415" s="21" t="str">
        <f t="shared" ca="1" si="115"/>
        <v/>
      </c>
      <c r="I415" s="18" t="str">
        <f t="shared" si="116"/>
        <v/>
      </c>
      <c r="J415" s="18" t="str">
        <f>""</f>
        <v/>
      </c>
      <c r="K415" s="18" t="str">
        <f t="shared" si="117"/>
        <v/>
      </c>
      <c r="L415" s="18" t="str">
        <f t="shared" si="118"/>
        <v/>
      </c>
      <c r="M415" s="18" t="str">
        <f t="shared" si="119"/>
        <v/>
      </c>
      <c r="N415" s="18" t="str">
        <f t="shared" si="120"/>
        <v/>
      </c>
      <c r="O415" s="18" t="str">
        <f t="shared" si="121"/>
        <v/>
      </c>
      <c r="P415" s="18" t="str">
        <f t="shared" si="122"/>
        <v/>
      </c>
      <c r="Q415" s="18" t="str">
        <f t="shared" si="123"/>
        <v/>
      </c>
      <c r="R415" s="122" t="str">
        <f t="shared" si="113"/>
        <v/>
      </c>
      <c r="S415" s="18" t="str">
        <f t="shared" si="124"/>
        <v/>
      </c>
      <c r="T415" s="26" t="str">
        <f t="shared" si="114"/>
        <v/>
      </c>
      <c r="U415" s="18" t="str">
        <f t="shared" si="125"/>
        <v/>
      </c>
      <c r="V415" s="18" t="str">
        <f t="shared" si="126"/>
        <v/>
      </c>
      <c r="W415" s="18" t="str">
        <f>IFERROR(CONCATENATE("PAGO N° ",B415," DEL CONTRATO CPS ",V415," ENTRE ",TEXT(VLOOKUP(A415,matriz,IF(generador!B415=1,16,IF(generador!B415=2,19,IF(generador!B415=3,22,IF(generador!B415=4,25,IF(generador!B415=5,28,IF(generador!B415=6,31,IF(generador!B415=7,34,IF(generador!B415=8,37,IF(generador!B415=9,40,IF(generador!B415=10,43,IF(generador!B415=11,46,IF(generador!B415=12,49,IF(generador!B415=13,52,IF(generador!B415=14,55,IF(generador!B415=15,58))))))))))))))),FALSE),"dd/mm/yyyy")," Y ",TEXT(VLOOKUP(A415,matriz,IF(generador!B415=1,17,IF(generador!B415=2,20,IF(generador!B415=3,23,IF(generador!B415=4,26,IF(generador!B415=5,29,IF(generador!B415=6,32,IF(generador!B415=7,35,IF(generador!B415=8,38,IF(generador!B415=9,41,IF(generador!B415=10,44,IF(generador!B415=11,47,IF(generador!B415=12,50,IF(generador!B415=13,53,IF(generador!B415=14,56,IF(generador!B415=15,59))))))))))))))),FALSE),"dd/mm/yyyy")),"")</f>
        <v/>
      </c>
    </row>
    <row r="416" spans="1:23" x14ac:dyDescent="0.3">
      <c r="A416" s="15"/>
      <c r="B416" s="14"/>
      <c r="C416" s="6"/>
      <c r="D416" s="26" t="str">
        <f t="shared" si="110"/>
        <v/>
      </c>
      <c r="E416" s="19" t="str">
        <f>IFERROR(IF(A416&lt;&gt;"",VLOOKUP(A416,matriz,IF(generador!B416=1,15,IF(generador!B416=2,18,IF(generador!B416=3,21,IF(generador!B416=4,24,IF(generador!B416=5,27,IF(generador!B416=6,30,IF(generador!B416=7,33,IF(generador!B416=8,36,IF(generador!B416=9,39,IF(generador!B416=10,42,IF(generador!B416=11,45,IF(generador!B416=12,48,IF(generador!B416=13,51,IF(generador!B416=14,54,IF(generador!B416=15,57))))))))))))))),FALSE),""),"")</f>
        <v/>
      </c>
      <c r="F416" s="20" t="str">
        <f t="shared" si="111"/>
        <v/>
      </c>
      <c r="G416" s="29" t="str">
        <f t="shared" si="112"/>
        <v/>
      </c>
      <c r="H416" s="21" t="str">
        <f t="shared" ca="1" si="115"/>
        <v/>
      </c>
      <c r="I416" s="18" t="str">
        <f t="shared" si="116"/>
        <v/>
      </c>
      <c r="J416" s="18" t="str">
        <f>""</f>
        <v/>
      </c>
      <c r="K416" s="18" t="str">
        <f t="shared" si="117"/>
        <v/>
      </c>
      <c r="L416" s="18" t="str">
        <f t="shared" si="118"/>
        <v/>
      </c>
      <c r="M416" s="18" t="str">
        <f t="shared" si="119"/>
        <v/>
      </c>
      <c r="N416" s="18" t="str">
        <f t="shared" si="120"/>
        <v/>
      </c>
      <c r="O416" s="18" t="str">
        <f t="shared" si="121"/>
        <v/>
      </c>
      <c r="P416" s="18" t="str">
        <f t="shared" si="122"/>
        <v/>
      </c>
      <c r="Q416" s="18" t="str">
        <f t="shared" si="123"/>
        <v/>
      </c>
      <c r="R416" s="122" t="str">
        <f t="shared" si="113"/>
        <v/>
      </c>
      <c r="S416" s="18" t="str">
        <f t="shared" si="124"/>
        <v/>
      </c>
      <c r="T416" s="26" t="str">
        <f t="shared" si="114"/>
        <v/>
      </c>
      <c r="U416" s="18" t="str">
        <f t="shared" si="125"/>
        <v/>
      </c>
      <c r="V416" s="18" t="str">
        <f t="shared" si="126"/>
        <v/>
      </c>
      <c r="W416" s="18" t="str">
        <f>IFERROR(CONCATENATE("PAGO N° ",B416," DEL CONTRATO CPS ",V416," ENTRE ",TEXT(VLOOKUP(A416,matriz,IF(generador!B416=1,16,IF(generador!B416=2,19,IF(generador!B416=3,22,IF(generador!B416=4,25,IF(generador!B416=5,28,IF(generador!B416=6,31,IF(generador!B416=7,34,IF(generador!B416=8,37,IF(generador!B416=9,40,IF(generador!B416=10,43,IF(generador!B416=11,46,IF(generador!B416=12,49,IF(generador!B416=13,52,IF(generador!B416=14,55,IF(generador!B416=15,58))))))))))))))),FALSE),"dd/mm/yyyy")," Y ",TEXT(VLOOKUP(A416,matriz,IF(generador!B416=1,17,IF(generador!B416=2,20,IF(generador!B416=3,23,IF(generador!B416=4,26,IF(generador!B416=5,29,IF(generador!B416=6,32,IF(generador!B416=7,35,IF(generador!B416=8,38,IF(generador!B416=9,41,IF(generador!B416=10,44,IF(generador!B416=11,47,IF(generador!B416=12,50,IF(generador!B416=13,53,IF(generador!B416=14,56,IF(generador!B416=15,59))))))))))))))),FALSE),"dd/mm/yyyy")),"")</f>
        <v/>
      </c>
    </row>
    <row r="417" spans="1:23" x14ac:dyDescent="0.3">
      <c r="A417" s="15"/>
      <c r="B417" s="14"/>
      <c r="C417" s="6"/>
      <c r="D417" s="26" t="str">
        <f t="shared" si="110"/>
        <v/>
      </c>
      <c r="E417" s="19" t="str">
        <f>IFERROR(IF(A417&lt;&gt;"",VLOOKUP(A417,matriz,IF(generador!B417=1,15,IF(generador!B417=2,18,IF(generador!B417=3,21,IF(generador!B417=4,24,IF(generador!B417=5,27,IF(generador!B417=6,30,IF(generador!B417=7,33,IF(generador!B417=8,36,IF(generador!B417=9,39,IF(generador!B417=10,42,IF(generador!B417=11,45,IF(generador!B417=12,48,IF(generador!B417=13,51,IF(generador!B417=14,54,IF(generador!B417=15,57))))))))))))))),FALSE),""),"")</f>
        <v/>
      </c>
      <c r="F417" s="20" t="str">
        <f t="shared" si="111"/>
        <v/>
      </c>
      <c r="G417" s="29" t="str">
        <f t="shared" si="112"/>
        <v/>
      </c>
      <c r="H417" s="21" t="str">
        <f t="shared" ca="1" si="115"/>
        <v/>
      </c>
      <c r="I417" s="18" t="str">
        <f t="shared" si="116"/>
        <v/>
      </c>
      <c r="J417" s="18" t="str">
        <f>""</f>
        <v/>
      </c>
      <c r="K417" s="18" t="str">
        <f t="shared" si="117"/>
        <v/>
      </c>
      <c r="L417" s="18" t="str">
        <f t="shared" si="118"/>
        <v/>
      </c>
      <c r="M417" s="18" t="str">
        <f t="shared" si="119"/>
        <v/>
      </c>
      <c r="N417" s="18" t="str">
        <f t="shared" si="120"/>
        <v/>
      </c>
      <c r="O417" s="18" t="str">
        <f t="shared" si="121"/>
        <v/>
      </c>
      <c r="P417" s="18" t="str">
        <f t="shared" si="122"/>
        <v/>
      </c>
      <c r="Q417" s="18" t="str">
        <f t="shared" si="123"/>
        <v/>
      </c>
      <c r="R417" s="122" t="str">
        <f t="shared" si="113"/>
        <v/>
      </c>
      <c r="S417" s="18" t="str">
        <f t="shared" si="124"/>
        <v/>
      </c>
      <c r="T417" s="26" t="str">
        <f t="shared" si="114"/>
        <v/>
      </c>
      <c r="U417" s="18" t="str">
        <f t="shared" si="125"/>
        <v/>
      </c>
      <c r="V417" s="18" t="str">
        <f t="shared" si="126"/>
        <v/>
      </c>
      <c r="W417" s="18" t="str">
        <f>IFERROR(CONCATENATE("PAGO N° ",B417," DEL CONTRATO CPS ",V417," ENTRE ",TEXT(VLOOKUP(A417,matriz,IF(generador!B417=1,16,IF(generador!B417=2,19,IF(generador!B417=3,22,IF(generador!B417=4,25,IF(generador!B417=5,28,IF(generador!B417=6,31,IF(generador!B417=7,34,IF(generador!B417=8,37,IF(generador!B417=9,40,IF(generador!B417=10,43,IF(generador!B417=11,46,IF(generador!B417=12,49,IF(generador!B417=13,52,IF(generador!B417=14,55,IF(generador!B417=15,58))))))))))))))),FALSE),"dd/mm/yyyy")," Y ",TEXT(VLOOKUP(A417,matriz,IF(generador!B417=1,17,IF(generador!B417=2,20,IF(generador!B417=3,23,IF(generador!B417=4,26,IF(generador!B417=5,29,IF(generador!B417=6,32,IF(generador!B417=7,35,IF(generador!B417=8,38,IF(generador!B417=9,41,IF(generador!B417=10,44,IF(generador!B417=11,47,IF(generador!B417=12,50,IF(generador!B417=13,53,IF(generador!B417=14,56,IF(generador!B417=15,59))))))))))))))),FALSE),"dd/mm/yyyy")),"")</f>
        <v/>
      </c>
    </row>
    <row r="418" spans="1:23" x14ac:dyDescent="0.3">
      <c r="A418" s="15"/>
      <c r="B418" s="14"/>
      <c r="C418" s="6"/>
      <c r="D418" s="26" t="str">
        <f t="shared" si="110"/>
        <v/>
      </c>
      <c r="E418" s="19" t="str">
        <f>IFERROR(IF(A418&lt;&gt;"",VLOOKUP(A418,matriz,IF(generador!B418=1,15,IF(generador!B418=2,18,IF(generador!B418=3,21,IF(generador!B418=4,24,IF(generador!B418=5,27,IF(generador!B418=6,30,IF(generador!B418=7,33,IF(generador!B418=8,36,IF(generador!B418=9,39,IF(generador!B418=10,42,IF(generador!B418=11,45,IF(generador!B418=12,48,IF(generador!B418=13,51,IF(generador!B418=14,54,IF(generador!B418=15,57))))))))))))))),FALSE),""),"")</f>
        <v/>
      </c>
      <c r="F418" s="20" t="str">
        <f t="shared" si="111"/>
        <v/>
      </c>
      <c r="G418" s="29" t="str">
        <f t="shared" si="112"/>
        <v/>
      </c>
      <c r="H418" s="21" t="str">
        <f t="shared" ca="1" si="115"/>
        <v/>
      </c>
      <c r="I418" s="18" t="str">
        <f t="shared" si="116"/>
        <v/>
      </c>
      <c r="J418" s="18" t="str">
        <f>""</f>
        <v/>
      </c>
      <c r="K418" s="18" t="str">
        <f t="shared" si="117"/>
        <v/>
      </c>
      <c r="L418" s="18" t="str">
        <f t="shared" si="118"/>
        <v/>
      </c>
      <c r="M418" s="18" t="str">
        <f t="shared" si="119"/>
        <v/>
      </c>
      <c r="N418" s="18" t="str">
        <f t="shared" si="120"/>
        <v/>
      </c>
      <c r="O418" s="18" t="str">
        <f t="shared" si="121"/>
        <v/>
      </c>
      <c r="P418" s="18" t="str">
        <f t="shared" si="122"/>
        <v/>
      </c>
      <c r="Q418" s="18" t="str">
        <f t="shared" si="123"/>
        <v/>
      </c>
      <c r="R418" s="122" t="str">
        <f t="shared" si="113"/>
        <v/>
      </c>
      <c r="S418" s="18" t="str">
        <f t="shared" si="124"/>
        <v/>
      </c>
      <c r="T418" s="26" t="str">
        <f t="shared" si="114"/>
        <v/>
      </c>
      <c r="U418" s="18" t="str">
        <f t="shared" si="125"/>
        <v/>
      </c>
      <c r="V418" s="18" t="str">
        <f t="shared" si="126"/>
        <v/>
      </c>
      <c r="W418" s="18" t="str">
        <f>IFERROR(CONCATENATE("PAGO N° ",B418," DEL CONTRATO CPS ",V418," ENTRE ",TEXT(VLOOKUP(A418,matriz,IF(generador!B418=1,16,IF(generador!B418=2,19,IF(generador!B418=3,22,IF(generador!B418=4,25,IF(generador!B418=5,28,IF(generador!B418=6,31,IF(generador!B418=7,34,IF(generador!B418=8,37,IF(generador!B418=9,40,IF(generador!B418=10,43,IF(generador!B418=11,46,IF(generador!B418=12,49,IF(generador!B418=13,52,IF(generador!B418=14,55,IF(generador!B418=15,58))))))))))))))),FALSE),"dd/mm/yyyy")," Y ",TEXT(VLOOKUP(A418,matriz,IF(generador!B418=1,17,IF(generador!B418=2,20,IF(generador!B418=3,23,IF(generador!B418=4,26,IF(generador!B418=5,29,IF(generador!B418=6,32,IF(generador!B418=7,35,IF(generador!B418=8,38,IF(generador!B418=9,41,IF(generador!B418=10,44,IF(generador!B418=11,47,IF(generador!B418=12,50,IF(generador!B418=13,53,IF(generador!B418=14,56,IF(generador!B418=15,59))))))))))))))),FALSE),"dd/mm/yyyy")),"")</f>
        <v/>
      </c>
    </row>
    <row r="419" spans="1:23" x14ac:dyDescent="0.3">
      <c r="A419" s="15"/>
      <c r="B419" s="14"/>
      <c r="C419" s="6"/>
      <c r="D419" s="26" t="str">
        <f t="shared" si="110"/>
        <v/>
      </c>
      <c r="E419" s="19" t="str">
        <f>IFERROR(IF(A419&lt;&gt;"",VLOOKUP(A419,matriz,IF(generador!B419=1,15,IF(generador!B419=2,18,IF(generador!B419=3,21,IF(generador!B419=4,24,IF(generador!B419=5,27,IF(generador!B419=6,30,IF(generador!B419=7,33,IF(generador!B419=8,36,IF(generador!B419=9,39,IF(generador!B419=10,42,IF(generador!B419=11,45,IF(generador!B419=12,48,IF(generador!B419=13,51,IF(generador!B419=14,54,IF(generador!B419=15,57))))))))))))))),FALSE),""),"")</f>
        <v/>
      </c>
      <c r="F419" s="20" t="str">
        <f t="shared" si="111"/>
        <v/>
      </c>
      <c r="G419" s="29" t="str">
        <f t="shared" si="112"/>
        <v/>
      </c>
      <c r="H419" s="21" t="str">
        <f t="shared" ca="1" si="115"/>
        <v/>
      </c>
      <c r="I419" s="18" t="str">
        <f t="shared" si="116"/>
        <v/>
      </c>
      <c r="J419" s="18" t="str">
        <f>""</f>
        <v/>
      </c>
      <c r="K419" s="18" t="str">
        <f t="shared" si="117"/>
        <v/>
      </c>
      <c r="L419" s="18" t="str">
        <f t="shared" si="118"/>
        <v/>
      </c>
      <c r="M419" s="18" t="str">
        <f t="shared" si="119"/>
        <v/>
      </c>
      <c r="N419" s="18" t="str">
        <f t="shared" si="120"/>
        <v/>
      </c>
      <c r="O419" s="18" t="str">
        <f t="shared" si="121"/>
        <v/>
      </c>
      <c r="P419" s="18" t="str">
        <f t="shared" si="122"/>
        <v/>
      </c>
      <c r="Q419" s="18" t="str">
        <f t="shared" si="123"/>
        <v/>
      </c>
      <c r="R419" s="122" t="str">
        <f t="shared" si="113"/>
        <v/>
      </c>
      <c r="S419" s="18" t="str">
        <f t="shared" si="124"/>
        <v/>
      </c>
      <c r="T419" s="26" t="str">
        <f t="shared" si="114"/>
        <v/>
      </c>
      <c r="U419" s="18" t="str">
        <f t="shared" si="125"/>
        <v/>
      </c>
      <c r="V419" s="18" t="str">
        <f t="shared" si="126"/>
        <v/>
      </c>
      <c r="W419" s="18" t="str">
        <f>IFERROR(CONCATENATE("PAGO N° ",B419," DEL CONTRATO CPS ",V419," ENTRE ",TEXT(VLOOKUP(A419,matriz,IF(generador!B419=1,16,IF(generador!B419=2,19,IF(generador!B419=3,22,IF(generador!B419=4,25,IF(generador!B419=5,28,IF(generador!B419=6,31,IF(generador!B419=7,34,IF(generador!B419=8,37,IF(generador!B419=9,40,IF(generador!B419=10,43,IF(generador!B419=11,46,IF(generador!B419=12,49,IF(generador!B419=13,52,IF(generador!B419=14,55,IF(generador!B419=15,58))))))))))))))),FALSE),"dd/mm/yyyy")," Y ",TEXT(VLOOKUP(A419,matriz,IF(generador!B419=1,17,IF(generador!B419=2,20,IF(generador!B419=3,23,IF(generador!B419=4,26,IF(generador!B419=5,29,IF(generador!B419=6,32,IF(generador!B419=7,35,IF(generador!B419=8,38,IF(generador!B419=9,41,IF(generador!B419=10,44,IF(generador!B419=11,47,IF(generador!B419=12,50,IF(generador!B419=13,53,IF(generador!B419=14,56,IF(generador!B419=15,59))))))))))))))),FALSE),"dd/mm/yyyy")),"")</f>
        <v/>
      </c>
    </row>
    <row r="420" spans="1:23" x14ac:dyDescent="0.3">
      <c r="A420" s="15"/>
      <c r="B420" s="14"/>
      <c r="C420" s="6"/>
      <c r="D420" s="26" t="str">
        <f t="shared" si="110"/>
        <v/>
      </c>
      <c r="E420" s="19" t="str">
        <f>IFERROR(IF(A420&lt;&gt;"",VLOOKUP(A420,matriz,IF(generador!B420=1,15,IF(generador!B420=2,18,IF(generador!B420=3,21,IF(generador!B420=4,24,IF(generador!B420=5,27,IF(generador!B420=6,30,IF(generador!B420=7,33,IF(generador!B420=8,36,IF(generador!B420=9,39,IF(generador!B420=10,42,IF(generador!B420=11,45,IF(generador!B420=12,48,IF(generador!B420=13,51,IF(generador!B420=14,54,IF(generador!B420=15,57))))))))))))))),FALSE),""),"")</f>
        <v/>
      </c>
      <c r="F420" s="20" t="str">
        <f t="shared" si="111"/>
        <v/>
      </c>
      <c r="G420" s="29" t="str">
        <f t="shared" si="112"/>
        <v/>
      </c>
      <c r="H420" s="21" t="str">
        <f t="shared" ca="1" si="115"/>
        <v/>
      </c>
      <c r="I420" s="18" t="str">
        <f t="shared" si="116"/>
        <v/>
      </c>
      <c r="J420" s="18" t="str">
        <f>""</f>
        <v/>
      </c>
      <c r="K420" s="18" t="str">
        <f t="shared" si="117"/>
        <v/>
      </c>
      <c r="L420" s="18" t="str">
        <f t="shared" si="118"/>
        <v/>
      </c>
      <c r="M420" s="18" t="str">
        <f t="shared" si="119"/>
        <v/>
      </c>
      <c r="N420" s="18" t="str">
        <f t="shared" si="120"/>
        <v/>
      </c>
      <c r="O420" s="18" t="str">
        <f t="shared" si="121"/>
        <v/>
      </c>
      <c r="P420" s="18" t="str">
        <f t="shared" si="122"/>
        <v/>
      </c>
      <c r="Q420" s="18" t="str">
        <f t="shared" si="123"/>
        <v/>
      </c>
      <c r="R420" s="122" t="str">
        <f t="shared" si="113"/>
        <v/>
      </c>
      <c r="S420" s="18" t="str">
        <f t="shared" si="124"/>
        <v/>
      </c>
      <c r="T420" s="26" t="str">
        <f t="shared" si="114"/>
        <v/>
      </c>
      <c r="U420" s="18" t="str">
        <f t="shared" si="125"/>
        <v/>
      </c>
      <c r="V420" s="18" t="str">
        <f t="shared" si="126"/>
        <v/>
      </c>
      <c r="W420" s="18" t="str">
        <f>IFERROR(CONCATENATE("PAGO N° ",B420," DEL CONTRATO CPS ",V420," ENTRE ",TEXT(VLOOKUP(A420,matriz,IF(generador!B420=1,16,IF(generador!B420=2,19,IF(generador!B420=3,22,IF(generador!B420=4,25,IF(generador!B420=5,28,IF(generador!B420=6,31,IF(generador!B420=7,34,IF(generador!B420=8,37,IF(generador!B420=9,40,IF(generador!B420=10,43,IF(generador!B420=11,46,IF(generador!B420=12,49,IF(generador!B420=13,52,IF(generador!B420=14,55,IF(generador!B420=15,58))))))))))))))),FALSE),"dd/mm/yyyy")," Y ",TEXT(VLOOKUP(A420,matriz,IF(generador!B420=1,17,IF(generador!B420=2,20,IF(generador!B420=3,23,IF(generador!B420=4,26,IF(generador!B420=5,29,IF(generador!B420=6,32,IF(generador!B420=7,35,IF(generador!B420=8,38,IF(generador!B420=9,41,IF(generador!B420=10,44,IF(generador!B420=11,47,IF(generador!B420=12,50,IF(generador!B420=13,53,IF(generador!B420=14,56,IF(generador!B420=15,59))))))))))))))),FALSE),"dd/mm/yyyy")),"")</f>
        <v/>
      </c>
    </row>
    <row r="421" spans="1:23" x14ac:dyDescent="0.3">
      <c r="A421" s="15"/>
      <c r="B421" s="14"/>
      <c r="C421" s="6"/>
      <c r="D421" s="26" t="str">
        <f t="shared" si="110"/>
        <v/>
      </c>
      <c r="E421" s="19" t="str">
        <f>IFERROR(IF(A421&lt;&gt;"",VLOOKUP(A421,matriz,IF(generador!B421=1,15,IF(generador!B421=2,18,IF(generador!B421=3,21,IF(generador!B421=4,24,IF(generador!B421=5,27,IF(generador!B421=6,30,IF(generador!B421=7,33,IF(generador!B421=8,36,IF(generador!B421=9,39,IF(generador!B421=10,42,IF(generador!B421=11,45,IF(generador!B421=12,48,IF(generador!B421=13,51,IF(generador!B421=14,54,IF(generador!B421=15,57))))))))))))))),FALSE),""),"")</f>
        <v/>
      </c>
      <c r="F421" s="20" t="str">
        <f t="shared" si="111"/>
        <v/>
      </c>
      <c r="G421" s="29" t="str">
        <f t="shared" si="112"/>
        <v/>
      </c>
      <c r="H421" s="21" t="str">
        <f t="shared" ca="1" si="115"/>
        <v/>
      </c>
      <c r="I421" s="18" t="str">
        <f t="shared" si="116"/>
        <v/>
      </c>
      <c r="J421" s="18" t="str">
        <f>""</f>
        <v/>
      </c>
      <c r="K421" s="18" t="str">
        <f t="shared" si="117"/>
        <v/>
      </c>
      <c r="L421" s="18" t="str">
        <f t="shared" si="118"/>
        <v/>
      </c>
      <c r="M421" s="18" t="str">
        <f t="shared" si="119"/>
        <v/>
      </c>
      <c r="N421" s="18" t="str">
        <f t="shared" si="120"/>
        <v/>
      </c>
      <c r="O421" s="18" t="str">
        <f t="shared" si="121"/>
        <v/>
      </c>
      <c r="P421" s="18" t="str">
        <f t="shared" si="122"/>
        <v/>
      </c>
      <c r="Q421" s="18" t="str">
        <f t="shared" si="123"/>
        <v/>
      </c>
      <c r="R421" s="122" t="str">
        <f t="shared" si="113"/>
        <v/>
      </c>
      <c r="S421" s="18" t="str">
        <f t="shared" si="124"/>
        <v/>
      </c>
      <c r="T421" s="26" t="str">
        <f t="shared" si="114"/>
        <v/>
      </c>
      <c r="U421" s="18" t="str">
        <f t="shared" si="125"/>
        <v/>
      </c>
      <c r="V421" s="18" t="str">
        <f t="shared" si="126"/>
        <v/>
      </c>
      <c r="W421" s="18" t="str">
        <f>IFERROR(CONCATENATE("PAGO N° ",B421," DEL CONTRATO CPS ",V421," ENTRE ",TEXT(VLOOKUP(A421,matriz,IF(generador!B421=1,16,IF(generador!B421=2,19,IF(generador!B421=3,22,IF(generador!B421=4,25,IF(generador!B421=5,28,IF(generador!B421=6,31,IF(generador!B421=7,34,IF(generador!B421=8,37,IF(generador!B421=9,40,IF(generador!B421=10,43,IF(generador!B421=11,46,IF(generador!B421=12,49,IF(generador!B421=13,52,IF(generador!B421=14,55,IF(generador!B421=15,58))))))))))))))),FALSE),"dd/mm/yyyy")," Y ",TEXT(VLOOKUP(A421,matriz,IF(generador!B421=1,17,IF(generador!B421=2,20,IF(generador!B421=3,23,IF(generador!B421=4,26,IF(generador!B421=5,29,IF(generador!B421=6,32,IF(generador!B421=7,35,IF(generador!B421=8,38,IF(generador!B421=9,41,IF(generador!B421=10,44,IF(generador!B421=11,47,IF(generador!B421=12,50,IF(generador!B421=13,53,IF(generador!B421=14,56,IF(generador!B421=15,59))))))))))))))),FALSE),"dd/mm/yyyy")),"")</f>
        <v/>
      </c>
    </row>
    <row r="422" spans="1:23" x14ac:dyDescent="0.3">
      <c r="A422" s="15"/>
      <c r="B422" s="14"/>
      <c r="C422" s="6"/>
      <c r="D422" s="26" t="str">
        <f t="shared" si="110"/>
        <v/>
      </c>
      <c r="E422" s="19" t="str">
        <f>IFERROR(IF(A422&lt;&gt;"",VLOOKUP(A422,matriz,IF(generador!B422=1,15,IF(generador!B422=2,18,IF(generador!B422=3,21,IF(generador!B422=4,24,IF(generador!B422=5,27,IF(generador!B422=6,30,IF(generador!B422=7,33,IF(generador!B422=8,36,IF(generador!B422=9,39,IF(generador!B422=10,42,IF(generador!B422=11,45,IF(generador!B422=12,48,IF(generador!B422=13,51,IF(generador!B422=14,54,IF(generador!B422=15,57))))))))))))))),FALSE),""),"")</f>
        <v/>
      </c>
      <c r="F422" s="20" t="str">
        <f t="shared" si="111"/>
        <v/>
      </c>
      <c r="G422" s="29" t="str">
        <f t="shared" si="112"/>
        <v/>
      </c>
      <c r="H422" s="21" t="str">
        <f t="shared" ca="1" si="115"/>
        <v/>
      </c>
      <c r="I422" s="18" t="str">
        <f t="shared" si="116"/>
        <v/>
      </c>
      <c r="J422" s="18" t="str">
        <f>""</f>
        <v/>
      </c>
      <c r="K422" s="18" t="str">
        <f t="shared" si="117"/>
        <v/>
      </c>
      <c r="L422" s="18" t="str">
        <f t="shared" si="118"/>
        <v/>
      </c>
      <c r="M422" s="18" t="str">
        <f t="shared" si="119"/>
        <v/>
      </c>
      <c r="N422" s="18" t="str">
        <f t="shared" si="120"/>
        <v/>
      </c>
      <c r="O422" s="18" t="str">
        <f t="shared" si="121"/>
        <v/>
      </c>
      <c r="P422" s="18" t="str">
        <f t="shared" si="122"/>
        <v/>
      </c>
      <c r="Q422" s="18" t="str">
        <f t="shared" si="123"/>
        <v/>
      </c>
      <c r="R422" s="122" t="str">
        <f t="shared" si="113"/>
        <v/>
      </c>
      <c r="S422" s="18" t="str">
        <f t="shared" si="124"/>
        <v/>
      </c>
      <c r="T422" s="26" t="str">
        <f t="shared" si="114"/>
        <v/>
      </c>
      <c r="U422" s="18" t="str">
        <f t="shared" si="125"/>
        <v/>
      </c>
      <c r="V422" s="18" t="str">
        <f t="shared" si="126"/>
        <v/>
      </c>
      <c r="W422" s="18" t="str">
        <f>IFERROR(CONCATENATE("PAGO N° ",B422," DEL CONTRATO CPS ",V422," ENTRE ",TEXT(VLOOKUP(A422,matriz,IF(generador!B422=1,16,IF(generador!B422=2,19,IF(generador!B422=3,22,IF(generador!B422=4,25,IF(generador!B422=5,28,IF(generador!B422=6,31,IF(generador!B422=7,34,IF(generador!B422=8,37,IF(generador!B422=9,40,IF(generador!B422=10,43,IF(generador!B422=11,46,IF(generador!B422=12,49,IF(generador!B422=13,52,IF(generador!B422=14,55,IF(generador!B422=15,58))))))))))))))),FALSE),"dd/mm/yyyy")," Y ",TEXT(VLOOKUP(A422,matriz,IF(generador!B422=1,17,IF(generador!B422=2,20,IF(generador!B422=3,23,IF(generador!B422=4,26,IF(generador!B422=5,29,IF(generador!B422=6,32,IF(generador!B422=7,35,IF(generador!B422=8,38,IF(generador!B422=9,41,IF(generador!B422=10,44,IF(generador!B422=11,47,IF(generador!B422=12,50,IF(generador!B422=13,53,IF(generador!B422=14,56,IF(generador!B422=15,59))))))))))))))),FALSE),"dd/mm/yyyy")),"")</f>
        <v/>
      </c>
    </row>
    <row r="423" spans="1:23" x14ac:dyDescent="0.3">
      <c r="A423" s="15"/>
      <c r="B423" s="14"/>
      <c r="C423" s="6"/>
      <c r="D423" s="26" t="str">
        <f t="shared" si="110"/>
        <v/>
      </c>
      <c r="E423" s="19" t="str">
        <f>IFERROR(IF(A423&lt;&gt;"",VLOOKUP(A423,matriz,IF(generador!B423=1,15,IF(generador!B423=2,18,IF(generador!B423=3,21,IF(generador!B423=4,24,IF(generador!B423=5,27,IF(generador!B423=6,30,IF(generador!B423=7,33,IF(generador!B423=8,36,IF(generador!B423=9,39,IF(generador!B423=10,42,IF(generador!B423=11,45,IF(generador!B423=12,48,IF(generador!B423=13,51,IF(generador!B423=14,54,IF(generador!B423=15,57))))))))))))))),FALSE),""),"")</f>
        <v/>
      </c>
      <c r="F423" s="20" t="str">
        <f t="shared" si="111"/>
        <v/>
      </c>
      <c r="G423" s="29" t="str">
        <f t="shared" si="112"/>
        <v/>
      </c>
      <c r="H423" s="21" t="str">
        <f t="shared" ca="1" si="115"/>
        <v/>
      </c>
      <c r="I423" s="18" t="str">
        <f t="shared" si="116"/>
        <v/>
      </c>
      <c r="J423" s="18" t="str">
        <f>""</f>
        <v/>
      </c>
      <c r="K423" s="18" t="str">
        <f t="shared" si="117"/>
        <v/>
      </c>
      <c r="L423" s="18" t="str">
        <f t="shared" si="118"/>
        <v/>
      </c>
      <c r="M423" s="18" t="str">
        <f t="shared" si="119"/>
        <v/>
      </c>
      <c r="N423" s="18" t="str">
        <f t="shared" si="120"/>
        <v/>
      </c>
      <c r="O423" s="18" t="str">
        <f t="shared" si="121"/>
        <v/>
      </c>
      <c r="P423" s="18" t="str">
        <f t="shared" si="122"/>
        <v/>
      </c>
      <c r="Q423" s="18" t="str">
        <f t="shared" si="123"/>
        <v/>
      </c>
      <c r="R423" s="122" t="str">
        <f t="shared" si="113"/>
        <v/>
      </c>
      <c r="S423" s="18" t="str">
        <f t="shared" si="124"/>
        <v/>
      </c>
      <c r="T423" s="26" t="str">
        <f t="shared" si="114"/>
        <v/>
      </c>
      <c r="U423" s="18" t="str">
        <f t="shared" si="125"/>
        <v/>
      </c>
      <c r="V423" s="18" t="str">
        <f t="shared" si="126"/>
        <v/>
      </c>
      <c r="W423" s="18" t="str">
        <f>IFERROR(CONCATENATE("PAGO N° ",B423," DEL CONTRATO CPS ",V423," ENTRE ",TEXT(VLOOKUP(A423,matriz,IF(generador!B423=1,16,IF(generador!B423=2,19,IF(generador!B423=3,22,IF(generador!B423=4,25,IF(generador!B423=5,28,IF(generador!B423=6,31,IF(generador!B423=7,34,IF(generador!B423=8,37,IF(generador!B423=9,40,IF(generador!B423=10,43,IF(generador!B423=11,46,IF(generador!B423=12,49,IF(generador!B423=13,52,IF(generador!B423=14,55,IF(generador!B423=15,58))))))))))))))),FALSE),"dd/mm/yyyy")," Y ",TEXT(VLOOKUP(A423,matriz,IF(generador!B423=1,17,IF(generador!B423=2,20,IF(generador!B423=3,23,IF(generador!B423=4,26,IF(generador!B423=5,29,IF(generador!B423=6,32,IF(generador!B423=7,35,IF(generador!B423=8,38,IF(generador!B423=9,41,IF(generador!B423=10,44,IF(generador!B423=11,47,IF(generador!B423=12,50,IF(generador!B423=13,53,IF(generador!B423=14,56,IF(generador!B423=15,59))))))))))))))),FALSE),"dd/mm/yyyy")),"")</f>
        <v/>
      </c>
    </row>
    <row r="424" spans="1:23" x14ac:dyDescent="0.3">
      <c r="A424" s="15"/>
      <c r="B424" s="14"/>
      <c r="C424" s="6"/>
      <c r="D424" s="26" t="str">
        <f t="shared" si="110"/>
        <v/>
      </c>
      <c r="E424" s="19" t="str">
        <f>IFERROR(IF(A424&lt;&gt;"",VLOOKUP(A424,matriz,IF(generador!B424=1,15,IF(generador!B424=2,18,IF(generador!B424=3,21,IF(generador!B424=4,24,IF(generador!B424=5,27,IF(generador!B424=6,30,IF(generador!B424=7,33,IF(generador!B424=8,36,IF(generador!B424=9,39,IF(generador!B424=10,42,IF(generador!B424=11,45,IF(generador!B424=12,48,IF(generador!B424=13,51,IF(generador!B424=14,54,IF(generador!B424=15,57))))))))))))))),FALSE),""),"")</f>
        <v/>
      </c>
      <c r="F424" s="20" t="str">
        <f t="shared" si="111"/>
        <v/>
      </c>
      <c r="G424" s="29" t="str">
        <f t="shared" si="112"/>
        <v/>
      </c>
      <c r="H424" s="21" t="str">
        <f t="shared" ca="1" si="115"/>
        <v/>
      </c>
      <c r="I424" s="18" t="str">
        <f t="shared" si="116"/>
        <v/>
      </c>
      <c r="J424" s="18" t="str">
        <f>""</f>
        <v/>
      </c>
      <c r="K424" s="18" t="str">
        <f t="shared" si="117"/>
        <v/>
      </c>
      <c r="L424" s="18" t="str">
        <f t="shared" si="118"/>
        <v/>
      </c>
      <c r="M424" s="18" t="str">
        <f t="shared" si="119"/>
        <v/>
      </c>
      <c r="N424" s="18" t="str">
        <f t="shared" si="120"/>
        <v/>
      </c>
      <c r="O424" s="18" t="str">
        <f t="shared" si="121"/>
        <v/>
      </c>
      <c r="P424" s="18" t="str">
        <f t="shared" si="122"/>
        <v/>
      </c>
      <c r="Q424" s="18" t="str">
        <f t="shared" si="123"/>
        <v/>
      </c>
      <c r="R424" s="122" t="str">
        <f t="shared" si="113"/>
        <v/>
      </c>
      <c r="S424" s="18" t="str">
        <f t="shared" si="124"/>
        <v/>
      </c>
      <c r="T424" s="26" t="str">
        <f t="shared" si="114"/>
        <v/>
      </c>
      <c r="U424" s="18" t="str">
        <f t="shared" si="125"/>
        <v/>
      </c>
      <c r="V424" s="18" t="str">
        <f t="shared" si="126"/>
        <v/>
      </c>
      <c r="W424" s="18" t="str">
        <f>IFERROR(CONCATENATE("PAGO N° ",B424," DEL CONTRATO CPS ",V424," ENTRE ",TEXT(VLOOKUP(A424,matriz,IF(generador!B424=1,16,IF(generador!B424=2,19,IF(generador!B424=3,22,IF(generador!B424=4,25,IF(generador!B424=5,28,IF(generador!B424=6,31,IF(generador!B424=7,34,IF(generador!B424=8,37,IF(generador!B424=9,40,IF(generador!B424=10,43,IF(generador!B424=11,46,IF(generador!B424=12,49,IF(generador!B424=13,52,IF(generador!B424=14,55,IF(generador!B424=15,58))))))))))))))),FALSE),"dd/mm/yyyy")," Y ",TEXT(VLOOKUP(A424,matriz,IF(generador!B424=1,17,IF(generador!B424=2,20,IF(generador!B424=3,23,IF(generador!B424=4,26,IF(generador!B424=5,29,IF(generador!B424=6,32,IF(generador!B424=7,35,IF(generador!B424=8,38,IF(generador!B424=9,41,IF(generador!B424=10,44,IF(generador!B424=11,47,IF(generador!B424=12,50,IF(generador!B424=13,53,IF(generador!B424=14,56,IF(generador!B424=15,59))))))))))))))),FALSE),"dd/mm/yyyy")),"")</f>
        <v/>
      </c>
    </row>
    <row r="425" spans="1:23" x14ac:dyDescent="0.3">
      <c r="A425" s="15"/>
      <c r="B425" s="14"/>
      <c r="C425" s="6"/>
      <c r="D425" s="26" t="str">
        <f t="shared" si="110"/>
        <v/>
      </c>
      <c r="E425" s="19" t="str">
        <f>IFERROR(IF(A425&lt;&gt;"",VLOOKUP(A425,matriz,IF(generador!B425=1,15,IF(generador!B425=2,18,IF(generador!B425=3,21,IF(generador!B425=4,24,IF(generador!B425=5,27,IF(generador!B425=6,30,IF(generador!B425=7,33,IF(generador!B425=8,36,IF(generador!B425=9,39,IF(generador!B425=10,42,IF(generador!B425=11,45,IF(generador!B425=12,48,IF(generador!B425=13,51,IF(generador!B425=14,54,IF(generador!B425=15,57))))))))))))))),FALSE),""),"")</f>
        <v/>
      </c>
      <c r="F425" s="20" t="str">
        <f t="shared" si="111"/>
        <v/>
      </c>
      <c r="G425" s="29" t="str">
        <f t="shared" si="112"/>
        <v/>
      </c>
      <c r="H425" s="21" t="str">
        <f t="shared" ca="1" si="115"/>
        <v/>
      </c>
      <c r="I425" s="18" t="str">
        <f t="shared" si="116"/>
        <v/>
      </c>
      <c r="J425" s="18" t="str">
        <f>""</f>
        <v/>
      </c>
      <c r="K425" s="18" t="str">
        <f t="shared" si="117"/>
        <v/>
      </c>
      <c r="L425" s="18" t="str">
        <f t="shared" si="118"/>
        <v/>
      </c>
      <c r="M425" s="18" t="str">
        <f t="shared" si="119"/>
        <v/>
      </c>
      <c r="N425" s="18" t="str">
        <f t="shared" si="120"/>
        <v/>
      </c>
      <c r="O425" s="18" t="str">
        <f t="shared" si="121"/>
        <v/>
      </c>
      <c r="P425" s="18" t="str">
        <f t="shared" si="122"/>
        <v/>
      </c>
      <c r="Q425" s="18" t="str">
        <f t="shared" si="123"/>
        <v/>
      </c>
      <c r="R425" s="122" t="str">
        <f t="shared" si="113"/>
        <v/>
      </c>
      <c r="S425" s="18" t="str">
        <f t="shared" si="124"/>
        <v/>
      </c>
      <c r="T425" s="26" t="str">
        <f t="shared" si="114"/>
        <v/>
      </c>
      <c r="U425" s="18" t="str">
        <f t="shared" si="125"/>
        <v/>
      </c>
      <c r="V425" s="18" t="str">
        <f t="shared" si="126"/>
        <v/>
      </c>
      <c r="W425" s="18" t="str">
        <f>IFERROR(CONCATENATE("PAGO N° ",B425," DEL CONTRATO CPS ",V425," ENTRE ",TEXT(VLOOKUP(A425,matriz,IF(generador!B425=1,16,IF(generador!B425=2,19,IF(generador!B425=3,22,IF(generador!B425=4,25,IF(generador!B425=5,28,IF(generador!B425=6,31,IF(generador!B425=7,34,IF(generador!B425=8,37,IF(generador!B425=9,40,IF(generador!B425=10,43,IF(generador!B425=11,46,IF(generador!B425=12,49,IF(generador!B425=13,52,IF(generador!B425=14,55,IF(generador!B425=15,58))))))))))))))),FALSE),"dd/mm/yyyy")," Y ",TEXT(VLOOKUP(A425,matriz,IF(generador!B425=1,17,IF(generador!B425=2,20,IF(generador!B425=3,23,IF(generador!B425=4,26,IF(generador!B425=5,29,IF(generador!B425=6,32,IF(generador!B425=7,35,IF(generador!B425=8,38,IF(generador!B425=9,41,IF(generador!B425=10,44,IF(generador!B425=11,47,IF(generador!B425=12,50,IF(generador!B425=13,53,IF(generador!B425=14,56,IF(generador!B425=15,59))))))))))))))),FALSE),"dd/mm/yyyy")),"")</f>
        <v/>
      </c>
    </row>
    <row r="426" spans="1:23" x14ac:dyDescent="0.3">
      <c r="A426" s="15"/>
      <c r="B426" s="14"/>
      <c r="C426" s="6"/>
      <c r="D426" s="26" t="str">
        <f t="shared" si="110"/>
        <v/>
      </c>
      <c r="E426" s="19" t="str">
        <f>IFERROR(IF(A426&lt;&gt;"",VLOOKUP(A426,matriz,IF(generador!B426=1,15,IF(generador!B426=2,18,IF(generador!B426=3,21,IF(generador!B426=4,24,IF(generador!B426=5,27,IF(generador!B426=6,30,IF(generador!B426=7,33,IF(generador!B426=8,36,IF(generador!B426=9,39,IF(generador!B426=10,42,IF(generador!B426=11,45,IF(generador!B426=12,48,IF(generador!B426=13,51,IF(generador!B426=14,54,IF(generador!B426=15,57))))))))))))))),FALSE),""),"")</f>
        <v/>
      </c>
      <c r="F426" s="20" t="str">
        <f t="shared" si="111"/>
        <v/>
      </c>
      <c r="G426" s="29" t="str">
        <f t="shared" si="112"/>
        <v/>
      </c>
      <c r="H426" s="21" t="str">
        <f t="shared" ca="1" si="115"/>
        <v/>
      </c>
      <c r="I426" s="18" t="str">
        <f t="shared" si="116"/>
        <v/>
      </c>
      <c r="J426" s="18" t="str">
        <f>""</f>
        <v/>
      </c>
      <c r="K426" s="18" t="str">
        <f t="shared" si="117"/>
        <v/>
      </c>
      <c r="L426" s="18" t="str">
        <f t="shared" si="118"/>
        <v/>
      </c>
      <c r="M426" s="18" t="str">
        <f t="shared" si="119"/>
        <v/>
      </c>
      <c r="N426" s="18" t="str">
        <f t="shared" si="120"/>
        <v/>
      </c>
      <c r="O426" s="18" t="str">
        <f t="shared" si="121"/>
        <v/>
      </c>
      <c r="P426" s="18" t="str">
        <f t="shared" si="122"/>
        <v/>
      </c>
      <c r="Q426" s="18" t="str">
        <f t="shared" si="123"/>
        <v/>
      </c>
      <c r="R426" s="122" t="str">
        <f t="shared" si="113"/>
        <v/>
      </c>
      <c r="S426" s="18" t="str">
        <f t="shared" si="124"/>
        <v/>
      </c>
      <c r="T426" s="26" t="str">
        <f t="shared" si="114"/>
        <v/>
      </c>
      <c r="U426" s="18" t="str">
        <f t="shared" si="125"/>
        <v/>
      </c>
      <c r="V426" s="18" t="str">
        <f t="shared" si="126"/>
        <v/>
      </c>
      <c r="W426" s="18" t="str">
        <f>IFERROR(CONCATENATE("PAGO N° ",B426," DEL CONTRATO CPS ",V426," ENTRE ",TEXT(VLOOKUP(A426,matriz,IF(generador!B426=1,16,IF(generador!B426=2,19,IF(generador!B426=3,22,IF(generador!B426=4,25,IF(generador!B426=5,28,IF(generador!B426=6,31,IF(generador!B426=7,34,IF(generador!B426=8,37,IF(generador!B426=9,40,IF(generador!B426=10,43,IF(generador!B426=11,46,IF(generador!B426=12,49,IF(generador!B426=13,52,IF(generador!B426=14,55,IF(generador!B426=15,58))))))))))))))),FALSE),"dd/mm/yyyy")," Y ",TEXT(VLOOKUP(A426,matriz,IF(generador!B426=1,17,IF(generador!B426=2,20,IF(generador!B426=3,23,IF(generador!B426=4,26,IF(generador!B426=5,29,IF(generador!B426=6,32,IF(generador!B426=7,35,IF(generador!B426=8,38,IF(generador!B426=9,41,IF(generador!B426=10,44,IF(generador!B426=11,47,IF(generador!B426=12,50,IF(generador!B426=13,53,IF(generador!B426=14,56,IF(generador!B426=15,59))))))))))))))),FALSE),"dd/mm/yyyy")),"")</f>
        <v/>
      </c>
    </row>
    <row r="427" spans="1:23" x14ac:dyDescent="0.3">
      <c r="A427" s="15"/>
      <c r="B427" s="14"/>
      <c r="C427" s="6"/>
      <c r="D427" s="26" t="str">
        <f t="shared" si="110"/>
        <v/>
      </c>
      <c r="E427" s="19" t="str">
        <f>IFERROR(IF(A427&lt;&gt;"",VLOOKUP(A427,matriz,IF(generador!B427=1,15,IF(generador!B427=2,18,IF(generador!B427=3,21,IF(generador!B427=4,24,IF(generador!B427=5,27,IF(generador!B427=6,30,IF(generador!B427=7,33,IF(generador!B427=8,36,IF(generador!B427=9,39,IF(generador!B427=10,42,IF(generador!B427=11,45,IF(generador!B427=12,48,IF(generador!B427=13,51,IF(generador!B427=14,54,IF(generador!B427=15,57))))))))))))))),FALSE),""),"")</f>
        <v/>
      </c>
      <c r="F427" s="20" t="str">
        <f t="shared" si="111"/>
        <v/>
      </c>
      <c r="G427" s="29" t="str">
        <f t="shared" si="112"/>
        <v/>
      </c>
      <c r="H427" s="21" t="str">
        <f t="shared" ca="1" si="115"/>
        <v/>
      </c>
      <c r="I427" s="18" t="str">
        <f t="shared" si="116"/>
        <v/>
      </c>
      <c r="J427" s="18" t="str">
        <f>""</f>
        <v/>
      </c>
      <c r="K427" s="18" t="str">
        <f t="shared" si="117"/>
        <v/>
      </c>
      <c r="L427" s="18" t="str">
        <f t="shared" si="118"/>
        <v/>
      </c>
      <c r="M427" s="18" t="str">
        <f t="shared" si="119"/>
        <v/>
      </c>
      <c r="N427" s="18" t="str">
        <f t="shared" si="120"/>
        <v/>
      </c>
      <c r="O427" s="18" t="str">
        <f t="shared" si="121"/>
        <v/>
      </c>
      <c r="P427" s="18" t="str">
        <f t="shared" si="122"/>
        <v/>
      </c>
      <c r="Q427" s="18" t="str">
        <f t="shared" si="123"/>
        <v/>
      </c>
      <c r="R427" s="122" t="str">
        <f t="shared" si="113"/>
        <v/>
      </c>
      <c r="S427" s="18" t="str">
        <f t="shared" si="124"/>
        <v/>
      </c>
      <c r="T427" s="26" t="str">
        <f t="shared" si="114"/>
        <v/>
      </c>
      <c r="U427" s="18" t="str">
        <f t="shared" si="125"/>
        <v/>
      </c>
      <c r="V427" s="18" t="str">
        <f t="shared" si="126"/>
        <v/>
      </c>
      <c r="W427" s="18" t="str">
        <f>IFERROR(CONCATENATE("PAGO N° ",B427," DEL CONTRATO CPS ",V427," ENTRE ",TEXT(VLOOKUP(A427,matriz,IF(generador!B427=1,16,IF(generador!B427=2,19,IF(generador!B427=3,22,IF(generador!B427=4,25,IF(generador!B427=5,28,IF(generador!B427=6,31,IF(generador!B427=7,34,IF(generador!B427=8,37,IF(generador!B427=9,40,IF(generador!B427=10,43,IF(generador!B427=11,46,IF(generador!B427=12,49,IF(generador!B427=13,52,IF(generador!B427=14,55,IF(generador!B427=15,58))))))))))))))),FALSE),"dd/mm/yyyy")," Y ",TEXT(VLOOKUP(A427,matriz,IF(generador!B427=1,17,IF(generador!B427=2,20,IF(generador!B427=3,23,IF(generador!B427=4,26,IF(generador!B427=5,29,IF(generador!B427=6,32,IF(generador!B427=7,35,IF(generador!B427=8,38,IF(generador!B427=9,41,IF(generador!B427=10,44,IF(generador!B427=11,47,IF(generador!B427=12,50,IF(generador!B427=13,53,IF(generador!B427=14,56,IF(generador!B427=15,59))))))))))))))),FALSE),"dd/mm/yyyy")),"")</f>
        <v/>
      </c>
    </row>
    <row r="428" spans="1:23" x14ac:dyDescent="0.3">
      <c r="A428" s="15"/>
      <c r="B428" s="14"/>
      <c r="C428" s="6"/>
      <c r="D428" s="26" t="str">
        <f t="shared" si="110"/>
        <v/>
      </c>
      <c r="E428" s="19" t="str">
        <f>IFERROR(IF(A428&lt;&gt;"",VLOOKUP(A428,matriz,IF(generador!B428=1,15,IF(generador!B428=2,18,IF(generador!B428=3,21,IF(generador!B428=4,24,IF(generador!B428=5,27,IF(generador!B428=6,30,IF(generador!B428=7,33,IF(generador!B428=8,36,IF(generador!B428=9,39,IF(generador!B428=10,42,IF(generador!B428=11,45,IF(generador!B428=12,48,IF(generador!B428=13,51,IF(generador!B428=14,54,IF(generador!B428=15,57))))))))))))))),FALSE),""),"")</f>
        <v/>
      </c>
      <c r="F428" s="20" t="str">
        <f t="shared" si="111"/>
        <v/>
      </c>
      <c r="G428" s="29" t="str">
        <f t="shared" si="112"/>
        <v/>
      </c>
      <c r="H428" s="21" t="str">
        <f t="shared" ca="1" si="115"/>
        <v/>
      </c>
      <c r="I428" s="18" t="str">
        <f t="shared" si="116"/>
        <v/>
      </c>
      <c r="J428" s="18" t="str">
        <f>""</f>
        <v/>
      </c>
      <c r="K428" s="18" t="str">
        <f t="shared" si="117"/>
        <v/>
      </c>
      <c r="L428" s="18" t="str">
        <f t="shared" si="118"/>
        <v/>
      </c>
      <c r="M428" s="18" t="str">
        <f t="shared" si="119"/>
        <v/>
      </c>
      <c r="N428" s="18" t="str">
        <f t="shared" si="120"/>
        <v/>
      </c>
      <c r="O428" s="18" t="str">
        <f t="shared" si="121"/>
        <v/>
      </c>
      <c r="P428" s="18" t="str">
        <f t="shared" si="122"/>
        <v/>
      </c>
      <c r="Q428" s="18" t="str">
        <f t="shared" si="123"/>
        <v/>
      </c>
      <c r="R428" s="122" t="str">
        <f t="shared" si="113"/>
        <v/>
      </c>
      <c r="S428" s="18" t="str">
        <f t="shared" si="124"/>
        <v/>
      </c>
      <c r="T428" s="26" t="str">
        <f t="shared" si="114"/>
        <v/>
      </c>
      <c r="U428" s="18" t="str">
        <f t="shared" si="125"/>
        <v/>
      </c>
      <c r="V428" s="18" t="str">
        <f t="shared" si="126"/>
        <v/>
      </c>
      <c r="W428" s="18" t="str">
        <f>IFERROR(CONCATENATE("PAGO N° ",B428," DEL CONTRATO CPS ",V428," ENTRE ",TEXT(VLOOKUP(A428,matriz,IF(generador!B428=1,16,IF(generador!B428=2,19,IF(generador!B428=3,22,IF(generador!B428=4,25,IF(generador!B428=5,28,IF(generador!B428=6,31,IF(generador!B428=7,34,IF(generador!B428=8,37,IF(generador!B428=9,40,IF(generador!B428=10,43,IF(generador!B428=11,46,IF(generador!B428=12,49,IF(generador!B428=13,52,IF(generador!B428=14,55,IF(generador!B428=15,58))))))))))))))),FALSE),"dd/mm/yyyy")," Y ",TEXT(VLOOKUP(A428,matriz,IF(generador!B428=1,17,IF(generador!B428=2,20,IF(generador!B428=3,23,IF(generador!B428=4,26,IF(generador!B428=5,29,IF(generador!B428=6,32,IF(generador!B428=7,35,IF(generador!B428=8,38,IF(generador!B428=9,41,IF(generador!B428=10,44,IF(generador!B428=11,47,IF(generador!B428=12,50,IF(generador!B428=13,53,IF(generador!B428=14,56,IF(generador!B428=15,59))))))))))))))),FALSE),"dd/mm/yyyy")),"")</f>
        <v/>
      </c>
    </row>
    <row r="429" spans="1:23" x14ac:dyDescent="0.3">
      <c r="A429" s="15"/>
      <c r="B429" s="14"/>
      <c r="C429" s="6"/>
      <c r="D429" s="26" t="str">
        <f t="shared" si="110"/>
        <v/>
      </c>
      <c r="E429" s="19" t="str">
        <f>IFERROR(IF(A429&lt;&gt;"",VLOOKUP(A429,matriz,IF(generador!B429=1,15,IF(generador!B429=2,18,IF(generador!B429=3,21,IF(generador!B429=4,24,IF(generador!B429=5,27,IF(generador!B429=6,30,IF(generador!B429=7,33,IF(generador!B429=8,36,IF(generador!B429=9,39,IF(generador!B429=10,42,IF(generador!B429=11,45,IF(generador!B429=12,48,IF(generador!B429=13,51,IF(generador!B429=14,54,IF(generador!B429=15,57))))))))))))))),FALSE),""),"")</f>
        <v/>
      </c>
      <c r="F429" s="20" t="str">
        <f t="shared" si="111"/>
        <v/>
      </c>
      <c r="G429" s="29" t="str">
        <f t="shared" si="112"/>
        <v/>
      </c>
      <c r="H429" s="21" t="str">
        <f t="shared" ca="1" si="115"/>
        <v/>
      </c>
      <c r="I429" s="18" t="str">
        <f t="shared" si="116"/>
        <v/>
      </c>
      <c r="J429" s="18" t="str">
        <f>""</f>
        <v/>
      </c>
      <c r="K429" s="18" t="str">
        <f t="shared" si="117"/>
        <v/>
      </c>
      <c r="L429" s="18" t="str">
        <f t="shared" si="118"/>
        <v/>
      </c>
      <c r="M429" s="18" t="str">
        <f t="shared" si="119"/>
        <v/>
      </c>
      <c r="N429" s="18" t="str">
        <f t="shared" si="120"/>
        <v/>
      </c>
      <c r="O429" s="18" t="str">
        <f t="shared" si="121"/>
        <v/>
      </c>
      <c r="P429" s="18" t="str">
        <f t="shared" si="122"/>
        <v/>
      </c>
      <c r="Q429" s="18" t="str">
        <f t="shared" si="123"/>
        <v/>
      </c>
      <c r="R429" s="122" t="str">
        <f t="shared" si="113"/>
        <v/>
      </c>
      <c r="S429" s="18" t="str">
        <f t="shared" si="124"/>
        <v/>
      </c>
      <c r="T429" s="26" t="str">
        <f t="shared" si="114"/>
        <v/>
      </c>
      <c r="U429" s="18" t="str">
        <f t="shared" si="125"/>
        <v/>
      </c>
      <c r="V429" s="18" t="str">
        <f t="shared" si="126"/>
        <v/>
      </c>
      <c r="W429" s="18" t="str">
        <f>IFERROR(CONCATENATE("PAGO N° ",B429," DEL CONTRATO CPS ",V429," ENTRE ",TEXT(VLOOKUP(A429,matriz,IF(generador!B429=1,16,IF(generador!B429=2,19,IF(generador!B429=3,22,IF(generador!B429=4,25,IF(generador!B429=5,28,IF(generador!B429=6,31,IF(generador!B429=7,34,IF(generador!B429=8,37,IF(generador!B429=9,40,IF(generador!B429=10,43,IF(generador!B429=11,46,IF(generador!B429=12,49,IF(generador!B429=13,52,IF(generador!B429=14,55,IF(generador!B429=15,58))))))))))))))),FALSE),"dd/mm/yyyy")," Y ",TEXT(VLOOKUP(A429,matriz,IF(generador!B429=1,17,IF(generador!B429=2,20,IF(generador!B429=3,23,IF(generador!B429=4,26,IF(generador!B429=5,29,IF(generador!B429=6,32,IF(generador!B429=7,35,IF(generador!B429=8,38,IF(generador!B429=9,41,IF(generador!B429=10,44,IF(generador!B429=11,47,IF(generador!B429=12,50,IF(generador!B429=13,53,IF(generador!B429=14,56,IF(generador!B429=15,59))))))))))))))),FALSE),"dd/mm/yyyy")),"")</f>
        <v/>
      </c>
    </row>
    <row r="430" spans="1:23" x14ac:dyDescent="0.3">
      <c r="A430" s="15"/>
      <c r="B430" s="14"/>
      <c r="C430" s="6"/>
      <c r="D430" s="26" t="str">
        <f t="shared" si="110"/>
        <v/>
      </c>
      <c r="E430" s="19" t="str">
        <f>IFERROR(IF(A430&lt;&gt;"",VLOOKUP(A430,matriz,IF(generador!B430=1,15,IF(generador!B430=2,18,IF(generador!B430=3,21,IF(generador!B430=4,24,IF(generador!B430=5,27,IF(generador!B430=6,30,IF(generador!B430=7,33,IF(generador!B430=8,36,IF(generador!B430=9,39,IF(generador!B430=10,42,IF(generador!B430=11,45,IF(generador!B430=12,48,IF(generador!B430=13,51,IF(generador!B430=14,54,IF(generador!B430=15,57))))))))))))))),FALSE),""),"")</f>
        <v/>
      </c>
      <c r="F430" s="20" t="str">
        <f t="shared" si="111"/>
        <v/>
      </c>
      <c r="G430" s="29" t="str">
        <f t="shared" si="112"/>
        <v/>
      </c>
      <c r="H430" s="21" t="str">
        <f t="shared" ca="1" si="115"/>
        <v/>
      </c>
      <c r="I430" s="18" t="str">
        <f t="shared" si="116"/>
        <v/>
      </c>
      <c r="J430" s="18" t="str">
        <f>""</f>
        <v/>
      </c>
      <c r="K430" s="18" t="str">
        <f t="shared" si="117"/>
        <v/>
      </c>
      <c r="L430" s="18" t="str">
        <f t="shared" si="118"/>
        <v/>
      </c>
      <c r="M430" s="18" t="str">
        <f t="shared" si="119"/>
        <v/>
      </c>
      <c r="N430" s="18" t="str">
        <f t="shared" si="120"/>
        <v/>
      </c>
      <c r="O430" s="18" t="str">
        <f t="shared" si="121"/>
        <v/>
      </c>
      <c r="P430" s="18" t="str">
        <f t="shared" si="122"/>
        <v/>
      </c>
      <c r="Q430" s="18" t="str">
        <f t="shared" si="123"/>
        <v/>
      </c>
      <c r="R430" s="122" t="str">
        <f t="shared" si="113"/>
        <v/>
      </c>
      <c r="S430" s="18" t="str">
        <f t="shared" si="124"/>
        <v/>
      </c>
      <c r="T430" s="26" t="str">
        <f t="shared" si="114"/>
        <v/>
      </c>
      <c r="U430" s="18" t="str">
        <f t="shared" si="125"/>
        <v/>
      </c>
      <c r="V430" s="18" t="str">
        <f t="shared" si="126"/>
        <v/>
      </c>
      <c r="W430" s="18" t="str">
        <f>IFERROR(CONCATENATE("PAGO N° ",B430," DEL CONTRATO CPS ",V430," ENTRE ",TEXT(VLOOKUP(A430,matriz,IF(generador!B430=1,16,IF(generador!B430=2,19,IF(generador!B430=3,22,IF(generador!B430=4,25,IF(generador!B430=5,28,IF(generador!B430=6,31,IF(generador!B430=7,34,IF(generador!B430=8,37,IF(generador!B430=9,40,IF(generador!B430=10,43,IF(generador!B430=11,46,IF(generador!B430=12,49,IF(generador!B430=13,52,IF(generador!B430=14,55,IF(generador!B430=15,58))))))))))))))),FALSE),"dd/mm/yyyy")," Y ",TEXT(VLOOKUP(A430,matriz,IF(generador!B430=1,17,IF(generador!B430=2,20,IF(generador!B430=3,23,IF(generador!B430=4,26,IF(generador!B430=5,29,IF(generador!B430=6,32,IF(generador!B430=7,35,IF(generador!B430=8,38,IF(generador!B430=9,41,IF(generador!B430=10,44,IF(generador!B430=11,47,IF(generador!B430=12,50,IF(generador!B430=13,53,IF(generador!B430=14,56,IF(generador!B430=15,59))))))))))))))),FALSE),"dd/mm/yyyy")),"")</f>
        <v/>
      </c>
    </row>
    <row r="431" spans="1:23" x14ac:dyDescent="0.3">
      <c r="A431" s="15"/>
      <c r="B431" s="14"/>
      <c r="C431" s="6"/>
      <c r="D431" s="26" t="str">
        <f t="shared" si="110"/>
        <v/>
      </c>
      <c r="E431" s="19" t="str">
        <f>IFERROR(IF(A431&lt;&gt;"",VLOOKUP(A431,matriz,IF(generador!B431=1,15,IF(generador!B431=2,18,IF(generador!B431=3,21,IF(generador!B431=4,24,IF(generador!B431=5,27,IF(generador!B431=6,30,IF(generador!B431=7,33,IF(generador!B431=8,36,IF(generador!B431=9,39,IF(generador!B431=10,42,IF(generador!B431=11,45,IF(generador!B431=12,48,IF(generador!B431=13,51,IF(generador!B431=14,54,IF(generador!B431=15,57))))))))))))))),FALSE),""),"")</f>
        <v/>
      </c>
      <c r="F431" s="20" t="str">
        <f t="shared" si="111"/>
        <v/>
      </c>
      <c r="G431" s="29" t="str">
        <f t="shared" si="112"/>
        <v/>
      </c>
      <c r="H431" s="21" t="str">
        <f t="shared" ca="1" si="115"/>
        <v/>
      </c>
      <c r="I431" s="18" t="str">
        <f t="shared" si="116"/>
        <v/>
      </c>
      <c r="J431" s="18" t="str">
        <f>""</f>
        <v/>
      </c>
      <c r="K431" s="18" t="str">
        <f t="shared" si="117"/>
        <v/>
      </c>
      <c r="L431" s="18" t="str">
        <f t="shared" si="118"/>
        <v/>
      </c>
      <c r="M431" s="18" t="str">
        <f t="shared" si="119"/>
        <v/>
      </c>
      <c r="N431" s="18" t="str">
        <f t="shared" si="120"/>
        <v/>
      </c>
      <c r="O431" s="18" t="str">
        <f t="shared" si="121"/>
        <v/>
      </c>
      <c r="P431" s="18" t="str">
        <f t="shared" si="122"/>
        <v/>
      </c>
      <c r="Q431" s="18" t="str">
        <f t="shared" si="123"/>
        <v/>
      </c>
      <c r="R431" s="122" t="str">
        <f t="shared" si="113"/>
        <v/>
      </c>
      <c r="S431" s="18" t="str">
        <f t="shared" si="124"/>
        <v/>
      </c>
      <c r="T431" s="26" t="str">
        <f t="shared" si="114"/>
        <v/>
      </c>
      <c r="U431" s="18" t="str">
        <f t="shared" si="125"/>
        <v/>
      </c>
      <c r="V431" s="18" t="str">
        <f t="shared" si="126"/>
        <v/>
      </c>
      <c r="W431" s="18" t="str">
        <f>IFERROR(CONCATENATE("PAGO N° ",B431," DEL CONTRATO CPS ",V431," ENTRE ",TEXT(VLOOKUP(A431,matriz,IF(generador!B431=1,16,IF(generador!B431=2,19,IF(generador!B431=3,22,IF(generador!B431=4,25,IF(generador!B431=5,28,IF(generador!B431=6,31,IF(generador!B431=7,34,IF(generador!B431=8,37,IF(generador!B431=9,40,IF(generador!B431=10,43,IF(generador!B431=11,46,IF(generador!B431=12,49,IF(generador!B431=13,52,IF(generador!B431=14,55,IF(generador!B431=15,58))))))))))))))),FALSE),"dd/mm/yyyy")," Y ",TEXT(VLOOKUP(A431,matriz,IF(generador!B431=1,17,IF(generador!B431=2,20,IF(generador!B431=3,23,IF(generador!B431=4,26,IF(generador!B431=5,29,IF(generador!B431=6,32,IF(generador!B431=7,35,IF(generador!B431=8,38,IF(generador!B431=9,41,IF(generador!B431=10,44,IF(generador!B431=11,47,IF(generador!B431=12,50,IF(generador!B431=13,53,IF(generador!B431=14,56,IF(generador!B431=15,59))))))))))))))),FALSE),"dd/mm/yyyy")),"")</f>
        <v/>
      </c>
    </row>
    <row r="432" spans="1:23" x14ac:dyDescent="0.3">
      <c r="A432" s="15"/>
      <c r="B432" s="14"/>
      <c r="C432" s="6"/>
      <c r="D432" s="26" t="str">
        <f t="shared" si="110"/>
        <v/>
      </c>
      <c r="E432" s="19" t="str">
        <f>IFERROR(IF(A432&lt;&gt;"",VLOOKUP(A432,matriz,IF(generador!B432=1,15,IF(generador!B432=2,18,IF(generador!B432=3,21,IF(generador!B432=4,24,IF(generador!B432=5,27,IF(generador!B432=6,30,IF(generador!B432=7,33,IF(generador!B432=8,36,IF(generador!B432=9,39,IF(generador!B432=10,42,IF(generador!B432=11,45,IF(generador!B432=12,48,IF(generador!B432=13,51,IF(generador!B432=14,54,IF(generador!B432=15,57))))))))))))))),FALSE),""),"")</f>
        <v/>
      </c>
      <c r="F432" s="20" t="str">
        <f t="shared" si="111"/>
        <v/>
      </c>
      <c r="G432" s="29" t="str">
        <f t="shared" si="112"/>
        <v/>
      </c>
      <c r="H432" s="21" t="str">
        <f t="shared" ca="1" si="115"/>
        <v/>
      </c>
      <c r="I432" s="18" t="str">
        <f t="shared" si="116"/>
        <v/>
      </c>
      <c r="J432" s="18" t="str">
        <f>""</f>
        <v/>
      </c>
      <c r="K432" s="18" t="str">
        <f t="shared" si="117"/>
        <v/>
      </c>
      <c r="L432" s="18" t="str">
        <f t="shared" si="118"/>
        <v/>
      </c>
      <c r="M432" s="18" t="str">
        <f t="shared" si="119"/>
        <v/>
      </c>
      <c r="N432" s="18" t="str">
        <f t="shared" si="120"/>
        <v/>
      </c>
      <c r="O432" s="18" t="str">
        <f t="shared" si="121"/>
        <v/>
      </c>
      <c r="P432" s="18" t="str">
        <f t="shared" si="122"/>
        <v/>
      </c>
      <c r="Q432" s="18" t="str">
        <f t="shared" si="123"/>
        <v/>
      </c>
      <c r="R432" s="122" t="str">
        <f t="shared" si="113"/>
        <v/>
      </c>
      <c r="S432" s="18" t="str">
        <f t="shared" si="124"/>
        <v/>
      </c>
      <c r="T432" s="26" t="str">
        <f t="shared" si="114"/>
        <v/>
      </c>
      <c r="U432" s="18" t="str">
        <f t="shared" si="125"/>
        <v/>
      </c>
      <c r="V432" s="18" t="str">
        <f t="shared" si="126"/>
        <v/>
      </c>
      <c r="W432" s="18" t="str">
        <f>IFERROR(CONCATENATE("PAGO N° ",B432," DEL CONTRATO CPS ",V432," ENTRE ",TEXT(VLOOKUP(A432,matriz,IF(generador!B432=1,16,IF(generador!B432=2,19,IF(generador!B432=3,22,IF(generador!B432=4,25,IF(generador!B432=5,28,IF(generador!B432=6,31,IF(generador!B432=7,34,IF(generador!B432=8,37,IF(generador!B432=9,40,IF(generador!B432=10,43,IF(generador!B432=11,46,IF(generador!B432=12,49,IF(generador!B432=13,52,IF(generador!B432=14,55,IF(generador!B432=15,58))))))))))))))),FALSE),"dd/mm/yyyy")," Y ",TEXT(VLOOKUP(A432,matriz,IF(generador!B432=1,17,IF(generador!B432=2,20,IF(generador!B432=3,23,IF(generador!B432=4,26,IF(generador!B432=5,29,IF(generador!B432=6,32,IF(generador!B432=7,35,IF(generador!B432=8,38,IF(generador!B432=9,41,IF(generador!B432=10,44,IF(generador!B432=11,47,IF(generador!B432=12,50,IF(generador!B432=13,53,IF(generador!B432=14,56,IF(generador!B432=15,59))))))))))))))),FALSE),"dd/mm/yyyy")),"")</f>
        <v/>
      </c>
    </row>
    <row r="433" spans="1:23" x14ac:dyDescent="0.3">
      <c r="A433" s="15"/>
      <c r="B433" s="14"/>
      <c r="C433" s="6"/>
      <c r="D433" s="26" t="str">
        <f t="shared" si="110"/>
        <v/>
      </c>
      <c r="E433" s="19" t="str">
        <f>IFERROR(IF(A433&lt;&gt;"",VLOOKUP(A433,matriz,IF(generador!B433=1,15,IF(generador!B433=2,18,IF(generador!B433=3,21,IF(generador!B433=4,24,IF(generador!B433=5,27,IF(generador!B433=6,30,IF(generador!B433=7,33,IF(generador!B433=8,36,IF(generador!B433=9,39,IF(generador!B433=10,42,IF(generador!B433=11,45,IF(generador!B433=12,48,IF(generador!B433=13,51,IF(generador!B433=14,54,IF(generador!B433=15,57))))))))))))))),FALSE),""),"")</f>
        <v/>
      </c>
      <c r="F433" s="20" t="str">
        <f t="shared" si="111"/>
        <v/>
      </c>
      <c r="G433" s="29" t="str">
        <f t="shared" si="112"/>
        <v/>
      </c>
      <c r="H433" s="21" t="str">
        <f t="shared" ca="1" si="115"/>
        <v/>
      </c>
      <c r="I433" s="18" t="str">
        <f t="shared" si="116"/>
        <v/>
      </c>
      <c r="J433" s="18" t="str">
        <f>""</f>
        <v/>
      </c>
      <c r="K433" s="18" t="str">
        <f t="shared" si="117"/>
        <v/>
      </c>
      <c r="L433" s="18" t="str">
        <f t="shared" si="118"/>
        <v/>
      </c>
      <c r="M433" s="18" t="str">
        <f t="shared" si="119"/>
        <v/>
      </c>
      <c r="N433" s="18" t="str">
        <f t="shared" si="120"/>
        <v/>
      </c>
      <c r="O433" s="18" t="str">
        <f t="shared" si="121"/>
        <v/>
      </c>
      <c r="P433" s="18" t="str">
        <f t="shared" si="122"/>
        <v/>
      </c>
      <c r="Q433" s="18" t="str">
        <f t="shared" si="123"/>
        <v/>
      </c>
      <c r="R433" s="122" t="str">
        <f t="shared" si="113"/>
        <v/>
      </c>
      <c r="S433" s="18" t="str">
        <f t="shared" si="124"/>
        <v/>
      </c>
      <c r="T433" s="26" t="str">
        <f t="shared" si="114"/>
        <v/>
      </c>
      <c r="U433" s="18" t="str">
        <f t="shared" si="125"/>
        <v/>
      </c>
      <c r="V433" s="18" t="str">
        <f t="shared" si="126"/>
        <v/>
      </c>
      <c r="W433" s="18" t="str">
        <f>IFERROR(CONCATENATE("PAGO N° ",B433," DEL CONTRATO CPS ",V433," ENTRE ",TEXT(VLOOKUP(A433,matriz,IF(generador!B433=1,16,IF(generador!B433=2,19,IF(generador!B433=3,22,IF(generador!B433=4,25,IF(generador!B433=5,28,IF(generador!B433=6,31,IF(generador!B433=7,34,IF(generador!B433=8,37,IF(generador!B433=9,40,IF(generador!B433=10,43,IF(generador!B433=11,46,IF(generador!B433=12,49,IF(generador!B433=13,52,IF(generador!B433=14,55,IF(generador!B433=15,58))))))))))))))),FALSE),"dd/mm/yyyy")," Y ",TEXT(VLOOKUP(A433,matriz,IF(generador!B433=1,17,IF(generador!B433=2,20,IF(generador!B433=3,23,IF(generador!B433=4,26,IF(generador!B433=5,29,IF(generador!B433=6,32,IF(generador!B433=7,35,IF(generador!B433=8,38,IF(generador!B433=9,41,IF(generador!B433=10,44,IF(generador!B433=11,47,IF(generador!B433=12,50,IF(generador!B433=13,53,IF(generador!B433=14,56,IF(generador!B433=15,59))))))))))))))),FALSE),"dd/mm/yyyy")),"")</f>
        <v/>
      </c>
    </row>
    <row r="434" spans="1:23" x14ac:dyDescent="0.3">
      <c r="A434" s="15"/>
      <c r="B434" s="14"/>
      <c r="C434" s="6"/>
      <c r="D434" s="26" t="str">
        <f t="shared" si="110"/>
        <v/>
      </c>
      <c r="E434" s="19" t="str">
        <f>IFERROR(IF(A434&lt;&gt;"",VLOOKUP(A434,matriz,IF(generador!B434=1,15,IF(generador!B434=2,18,IF(generador!B434=3,21,IF(generador!B434=4,24,IF(generador!B434=5,27,IF(generador!B434=6,30,IF(generador!B434=7,33,IF(generador!B434=8,36,IF(generador!B434=9,39,IF(generador!B434=10,42,IF(generador!B434=11,45,IF(generador!B434=12,48,IF(generador!B434=13,51,IF(generador!B434=14,54,IF(generador!B434=15,57))))))))))))))),FALSE),""),"")</f>
        <v/>
      </c>
      <c r="F434" s="20" t="str">
        <f t="shared" si="111"/>
        <v/>
      </c>
      <c r="G434" s="29" t="str">
        <f t="shared" si="112"/>
        <v/>
      </c>
      <c r="H434" s="21" t="str">
        <f t="shared" ca="1" si="115"/>
        <v/>
      </c>
      <c r="I434" s="18" t="str">
        <f t="shared" si="116"/>
        <v/>
      </c>
      <c r="J434" s="18" t="str">
        <f>""</f>
        <v/>
      </c>
      <c r="K434" s="18" t="str">
        <f t="shared" si="117"/>
        <v/>
      </c>
      <c r="L434" s="18" t="str">
        <f t="shared" si="118"/>
        <v/>
      </c>
      <c r="M434" s="18" t="str">
        <f t="shared" si="119"/>
        <v/>
      </c>
      <c r="N434" s="18" t="str">
        <f t="shared" si="120"/>
        <v/>
      </c>
      <c r="O434" s="18" t="str">
        <f t="shared" si="121"/>
        <v/>
      </c>
      <c r="P434" s="18" t="str">
        <f t="shared" si="122"/>
        <v/>
      </c>
      <c r="Q434" s="18" t="str">
        <f t="shared" si="123"/>
        <v/>
      </c>
      <c r="R434" s="122" t="str">
        <f t="shared" si="113"/>
        <v/>
      </c>
      <c r="S434" s="18" t="str">
        <f t="shared" si="124"/>
        <v/>
      </c>
      <c r="T434" s="26" t="str">
        <f t="shared" si="114"/>
        <v/>
      </c>
      <c r="U434" s="18" t="str">
        <f t="shared" si="125"/>
        <v/>
      </c>
      <c r="V434" s="18" t="str">
        <f t="shared" si="126"/>
        <v/>
      </c>
      <c r="W434" s="18" t="str">
        <f>IFERROR(CONCATENATE("PAGO N° ",B434," DEL CONTRATO CPS ",V434," ENTRE ",TEXT(VLOOKUP(A434,matriz,IF(generador!B434=1,16,IF(generador!B434=2,19,IF(generador!B434=3,22,IF(generador!B434=4,25,IF(generador!B434=5,28,IF(generador!B434=6,31,IF(generador!B434=7,34,IF(generador!B434=8,37,IF(generador!B434=9,40,IF(generador!B434=10,43,IF(generador!B434=11,46,IF(generador!B434=12,49,IF(generador!B434=13,52,IF(generador!B434=14,55,IF(generador!B434=15,58))))))))))))))),FALSE),"dd/mm/yyyy")," Y ",TEXT(VLOOKUP(A434,matriz,IF(generador!B434=1,17,IF(generador!B434=2,20,IF(generador!B434=3,23,IF(generador!B434=4,26,IF(generador!B434=5,29,IF(generador!B434=6,32,IF(generador!B434=7,35,IF(generador!B434=8,38,IF(generador!B434=9,41,IF(generador!B434=10,44,IF(generador!B434=11,47,IF(generador!B434=12,50,IF(generador!B434=13,53,IF(generador!B434=14,56,IF(generador!B434=15,59))))))))))))))),FALSE),"dd/mm/yyyy")),"")</f>
        <v/>
      </c>
    </row>
    <row r="435" spans="1:23" x14ac:dyDescent="0.3">
      <c r="A435" s="15"/>
      <c r="B435" s="14"/>
      <c r="C435" s="6"/>
      <c r="D435" s="26" t="str">
        <f t="shared" si="110"/>
        <v/>
      </c>
      <c r="E435" s="19" t="str">
        <f>IFERROR(IF(A435&lt;&gt;"",VLOOKUP(A435,matriz,IF(generador!B435=1,15,IF(generador!B435=2,18,IF(generador!B435=3,21,IF(generador!B435=4,24,IF(generador!B435=5,27,IF(generador!B435=6,30,IF(generador!B435=7,33,IF(generador!B435=8,36,IF(generador!B435=9,39,IF(generador!B435=10,42,IF(generador!B435=11,45,IF(generador!B435=12,48,IF(generador!B435=13,51,IF(generador!B435=14,54,IF(generador!B435=15,57))))))))))))))),FALSE),""),"")</f>
        <v/>
      </c>
      <c r="F435" s="20" t="str">
        <f t="shared" si="111"/>
        <v/>
      </c>
      <c r="G435" s="29" t="str">
        <f t="shared" si="112"/>
        <v/>
      </c>
      <c r="H435" s="21" t="str">
        <f t="shared" ca="1" si="115"/>
        <v/>
      </c>
      <c r="I435" s="18" t="str">
        <f t="shared" si="116"/>
        <v/>
      </c>
      <c r="J435" s="18" t="str">
        <f>""</f>
        <v/>
      </c>
      <c r="K435" s="18" t="str">
        <f t="shared" si="117"/>
        <v/>
      </c>
      <c r="L435" s="18" t="str">
        <f t="shared" si="118"/>
        <v/>
      </c>
      <c r="M435" s="18" t="str">
        <f t="shared" si="119"/>
        <v/>
      </c>
      <c r="N435" s="18" t="str">
        <f t="shared" si="120"/>
        <v/>
      </c>
      <c r="O435" s="18" t="str">
        <f t="shared" si="121"/>
        <v/>
      </c>
      <c r="P435" s="18" t="str">
        <f t="shared" si="122"/>
        <v/>
      </c>
      <c r="Q435" s="18" t="str">
        <f t="shared" si="123"/>
        <v/>
      </c>
      <c r="R435" s="122" t="str">
        <f t="shared" si="113"/>
        <v/>
      </c>
      <c r="S435" s="18" t="str">
        <f t="shared" si="124"/>
        <v/>
      </c>
      <c r="T435" s="26" t="str">
        <f t="shared" si="114"/>
        <v/>
      </c>
      <c r="U435" s="18" t="str">
        <f t="shared" si="125"/>
        <v/>
      </c>
      <c r="V435" s="18" t="str">
        <f t="shared" si="126"/>
        <v/>
      </c>
      <c r="W435" s="18" t="str">
        <f>IFERROR(CONCATENATE("PAGO N° ",B435," DEL CONTRATO CPS ",V435," ENTRE ",TEXT(VLOOKUP(A435,matriz,IF(generador!B435=1,16,IF(generador!B435=2,19,IF(generador!B435=3,22,IF(generador!B435=4,25,IF(generador!B435=5,28,IF(generador!B435=6,31,IF(generador!B435=7,34,IF(generador!B435=8,37,IF(generador!B435=9,40,IF(generador!B435=10,43,IF(generador!B435=11,46,IF(generador!B435=12,49,IF(generador!B435=13,52,IF(generador!B435=14,55,IF(generador!B435=15,58))))))))))))))),FALSE),"dd/mm/yyyy")," Y ",TEXT(VLOOKUP(A435,matriz,IF(generador!B435=1,17,IF(generador!B435=2,20,IF(generador!B435=3,23,IF(generador!B435=4,26,IF(generador!B435=5,29,IF(generador!B435=6,32,IF(generador!B435=7,35,IF(generador!B435=8,38,IF(generador!B435=9,41,IF(generador!B435=10,44,IF(generador!B435=11,47,IF(generador!B435=12,50,IF(generador!B435=13,53,IF(generador!B435=14,56,IF(generador!B435=15,59))))))))))))))),FALSE),"dd/mm/yyyy")),"")</f>
        <v/>
      </c>
    </row>
    <row r="436" spans="1:23" x14ac:dyDescent="0.3">
      <c r="A436" s="15"/>
      <c r="B436" s="14"/>
      <c r="C436" s="6"/>
      <c r="D436" s="26" t="str">
        <f t="shared" si="110"/>
        <v/>
      </c>
      <c r="E436" s="19" t="str">
        <f>IFERROR(IF(A436&lt;&gt;"",VLOOKUP(A436,matriz,IF(generador!B436=1,15,IF(generador!B436=2,18,IF(generador!B436=3,21,IF(generador!B436=4,24,IF(generador!B436=5,27,IF(generador!B436=6,30,IF(generador!B436=7,33,IF(generador!B436=8,36,IF(generador!B436=9,39,IF(generador!B436=10,42,IF(generador!B436=11,45,IF(generador!B436=12,48,IF(generador!B436=13,51,IF(generador!B436=14,54,IF(generador!B436=15,57))))))))))))))),FALSE),""),"")</f>
        <v/>
      </c>
      <c r="F436" s="20" t="str">
        <f t="shared" si="111"/>
        <v/>
      </c>
      <c r="G436" s="29" t="str">
        <f t="shared" si="112"/>
        <v/>
      </c>
      <c r="H436" s="21" t="str">
        <f t="shared" ca="1" si="115"/>
        <v/>
      </c>
      <c r="I436" s="18" t="str">
        <f t="shared" si="116"/>
        <v/>
      </c>
      <c r="J436" s="18" t="str">
        <f>""</f>
        <v/>
      </c>
      <c r="K436" s="18" t="str">
        <f t="shared" si="117"/>
        <v/>
      </c>
      <c r="L436" s="18" t="str">
        <f t="shared" si="118"/>
        <v/>
      </c>
      <c r="M436" s="18" t="str">
        <f t="shared" si="119"/>
        <v/>
      </c>
      <c r="N436" s="18" t="str">
        <f t="shared" si="120"/>
        <v/>
      </c>
      <c r="O436" s="18" t="str">
        <f t="shared" si="121"/>
        <v/>
      </c>
      <c r="P436" s="18" t="str">
        <f t="shared" si="122"/>
        <v/>
      </c>
      <c r="Q436" s="18" t="str">
        <f t="shared" si="123"/>
        <v/>
      </c>
      <c r="R436" s="122" t="str">
        <f t="shared" si="113"/>
        <v/>
      </c>
      <c r="S436" s="18" t="str">
        <f t="shared" si="124"/>
        <v/>
      </c>
      <c r="T436" s="26" t="str">
        <f t="shared" si="114"/>
        <v/>
      </c>
      <c r="U436" s="18" t="str">
        <f t="shared" si="125"/>
        <v/>
      </c>
      <c r="V436" s="18" t="str">
        <f t="shared" si="126"/>
        <v/>
      </c>
      <c r="W436" s="18" t="str">
        <f>IFERROR(CONCATENATE("PAGO N° ",B436," DEL CONTRATO CPS ",V436," ENTRE ",TEXT(VLOOKUP(A436,matriz,IF(generador!B436=1,16,IF(generador!B436=2,19,IF(generador!B436=3,22,IF(generador!B436=4,25,IF(generador!B436=5,28,IF(generador!B436=6,31,IF(generador!B436=7,34,IF(generador!B436=8,37,IF(generador!B436=9,40,IF(generador!B436=10,43,IF(generador!B436=11,46,IF(generador!B436=12,49,IF(generador!B436=13,52,IF(generador!B436=14,55,IF(generador!B436=15,58))))))))))))))),FALSE),"dd/mm/yyyy")," Y ",TEXT(VLOOKUP(A436,matriz,IF(generador!B436=1,17,IF(generador!B436=2,20,IF(generador!B436=3,23,IF(generador!B436=4,26,IF(generador!B436=5,29,IF(generador!B436=6,32,IF(generador!B436=7,35,IF(generador!B436=8,38,IF(generador!B436=9,41,IF(generador!B436=10,44,IF(generador!B436=11,47,IF(generador!B436=12,50,IF(generador!B436=13,53,IF(generador!B436=14,56,IF(generador!B436=15,59))))))))))))))),FALSE),"dd/mm/yyyy")),"")</f>
        <v/>
      </c>
    </row>
    <row r="437" spans="1:23" x14ac:dyDescent="0.3">
      <c r="A437" s="15"/>
      <c r="B437" s="14"/>
      <c r="C437" s="6"/>
      <c r="D437" s="26" t="str">
        <f t="shared" si="110"/>
        <v/>
      </c>
      <c r="E437" s="19" t="str">
        <f>IFERROR(IF(A437&lt;&gt;"",VLOOKUP(A437,matriz,IF(generador!B437=1,15,IF(generador!B437=2,18,IF(generador!B437=3,21,IF(generador!B437=4,24,IF(generador!B437=5,27,IF(generador!B437=6,30,IF(generador!B437=7,33,IF(generador!B437=8,36,IF(generador!B437=9,39,IF(generador!B437=10,42,IF(generador!B437=11,45,IF(generador!B437=12,48,IF(generador!B437=13,51,IF(generador!B437=14,54,IF(generador!B437=15,57))))))))))))))),FALSE),""),"")</f>
        <v/>
      </c>
      <c r="F437" s="20" t="str">
        <f t="shared" si="111"/>
        <v/>
      </c>
      <c r="G437" s="29" t="str">
        <f t="shared" si="112"/>
        <v/>
      </c>
      <c r="H437" s="21" t="str">
        <f t="shared" ca="1" si="115"/>
        <v/>
      </c>
      <c r="I437" s="18" t="str">
        <f t="shared" si="116"/>
        <v/>
      </c>
      <c r="J437" s="18" t="str">
        <f>""</f>
        <v/>
      </c>
      <c r="K437" s="18" t="str">
        <f t="shared" si="117"/>
        <v/>
      </c>
      <c r="L437" s="18" t="str">
        <f t="shared" si="118"/>
        <v/>
      </c>
      <c r="M437" s="18" t="str">
        <f t="shared" si="119"/>
        <v/>
      </c>
      <c r="N437" s="18" t="str">
        <f t="shared" si="120"/>
        <v/>
      </c>
      <c r="O437" s="18" t="str">
        <f t="shared" si="121"/>
        <v/>
      </c>
      <c r="P437" s="18" t="str">
        <f t="shared" si="122"/>
        <v/>
      </c>
      <c r="Q437" s="18" t="str">
        <f t="shared" si="123"/>
        <v/>
      </c>
      <c r="R437" s="122" t="str">
        <f t="shared" si="113"/>
        <v/>
      </c>
      <c r="S437" s="18" t="str">
        <f t="shared" si="124"/>
        <v/>
      </c>
      <c r="T437" s="26" t="str">
        <f t="shared" si="114"/>
        <v/>
      </c>
      <c r="U437" s="18" t="str">
        <f t="shared" si="125"/>
        <v/>
      </c>
      <c r="V437" s="18" t="str">
        <f t="shared" si="126"/>
        <v/>
      </c>
      <c r="W437" s="18" t="str">
        <f>IFERROR(CONCATENATE("PAGO N° ",B437," DEL CONTRATO CPS ",V437," ENTRE ",TEXT(VLOOKUP(A437,matriz,IF(generador!B437=1,16,IF(generador!B437=2,19,IF(generador!B437=3,22,IF(generador!B437=4,25,IF(generador!B437=5,28,IF(generador!B437=6,31,IF(generador!B437=7,34,IF(generador!B437=8,37,IF(generador!B437=9,40,IF(generador!B437=10,43,IF(generador!B437=11,46,IF(generador!B437=12,49,IF(generador!B437=13,52,IF(generador!B437=14,55,IF(generador!B437=15,58))))))))))))))),FALSE),"dd/mm/yyyy")," Y ",TEXT(VLOOKUP(A437,matriz,IF(generador!B437=1,17,IF(generador!B437=2,20,IF(generador!B437=3,23,IF(generador!B437=4,26,IF(generador!B437=5,29,IF(generador!B437=6,32,IF(generador!B437=7,35,IF(generador!B437=8,38,IF(generador!B437=9,41,IF(generador!B437=10,44,IF(generador!B437=11,47,IF(generador!B437=12,50,IF(generador!B437=13,53,IF(generador!B437=14,56,IF(generador!B437=15,59))))))))))))))),FALSE),"dd/mm/yyyy")),"")</f>
        <v/>
      </c>
    </row>
    <row r="438" spans="1:23" x14ac:dyDescent="0.3">
      <c r="A438" s="15"/>
      <c r="B438" s="14"/>
      <c r="C438" s="6"/>
      <c r="D438" s="26" t="str">
        <f t="shared" si="110"/>
        <v/>
      </c>
      <c r="E438" s="19" t="str">
        <f>IFERROR(IF(A438&lt;&gt;"",VLOOKUP(A438,matriz,IF(generador!B438=1,15,IF(generador!B438=2,18,IF(generador!B438=3,21,IF(generador!B438=4,24,IF(generador!B438=5,27,IF(generador!B438=6,30,IF(generador!B438=7,33,IF(generador!B438=8,36,IF(generador!B438=9,39,IF(generador!B438=10,42,IF(generador!B438=11,45,IF(generador!B438=12,48,IF(generador!B438=13,51,IF(generador!B438=14,54,IF(generador!B438=15,57))))))))))))))),FALSE),""),"")</f>
        <v/>
      </c>
      <c r="F438" s="20" t="str">
        <f t="shared" si="111"/>
        <v/>
      </c>
      <c r="G438" s="29" t="str">
        <f t="shared" si="112"/>
        <v/>
      </c>
      <c r="H438" s="21" t="str">
        <f t="shared" ca="1" si="115"/>
        <v/>
      </c>
      <c r="I438" s="18" t="str">
        <f t="shared" si="116"/>
        <v/>
      </c>
      <c r="J438" s="18" t="str">
        <f>""</f>
        <v/>
      </c>
      <c r="K438" s="18" t="str">
        <f t="shared" si="117"/>
        <v/>
      </c>
      <c r="L438" s="18" t="str">
        <f t="shared" si="118"/>
        <v/>
      </c>
      <c r="M438" s="18" t="str">
        <f t="shared" si="119"/>
        <v/>
      </c>
      <c r="N438" s="18" t="str">
        <f t="shared" si="120"/>
        <v/>
      </c>
      <c r="O438" s="18" t="str">
        <f t="shared" si="121"/>
        <v/>
      </c>
      <c r="P438" s="18" t="str">
        <f t="shared" si="122"/>
        <v/>
      </c>
      <c r="Q438" s="18" t="str">
        <f t="shared" si="123"/>
        <v/>
      </c>
      <c r="R438" s="122" t="str">
        <f t="shared" si="113"/>
        <v/>
      </c>
      <c r="S438" s="18" t="str">
        <f t="shared" si="124"/>
        <v/>
      </c>
      <c r="T438" s="26" t="str">
        <f t="shared" si="114"/>
        <v/>
      </c>
      <c r="U438" s="18" t="str">
        <f t="shared" si="125"/>
        <v/>
      </c>
      <c r="V438" s="18" t="str">
        <f t="shared" si="126"/>
        <v/>
      </c>
      <c r="W438" s="18" t="str">
        <f>IFERROR(CONCATENATE("PAGO N° ",B438," DEL CONTRATO CPS ",V438," ENTRE ",TEXT(VLOOKUP(A438,matriz,IF(generador!B438=1,16,IF(generador!B438=2,19,IF(generador!B438=3,22,IF(generador!B438=4,25,IF(generador!B438=5,28,IF(generador!B438=6,31,IF(generador!B438=7,34,IF(generador!B438=8,37,IF(generador!B438=9,40,IF(generador!B438=10,43,IF(generador!B438=11,46,IF(generador!B438=12,49,IF(generador!B438=13,52,IF(generador!B438=14,55,IF(generador!B438=15,58))))))))))))))),FALSE),"dd/mm/yyyy")," Y ",TEXT(VLOOKUP(A438,matriz,IF(generador!B438=1,17,IF(generador!B438=2,20,IF(generador!B438=3,23,IF(generador!B438=4,26,IF(generador!B438=5,29,IF(generador!B438=6,32,IF(generador!B438=7,35,IF(generador!B438=8,38,IF(generador!B438=9,41,IF(generador!B438=10,44,IF(generador!B438=11,47,IF(generador!B438=12,50,IF(generador!B438=13,53,IF(generador!B438=14,56,IF(generador!B438=15,59))))))))))))))),FALSE),"dd/mm/yyyy")),"")</f>
        <v/>
      </c>
    </row>
    <row r="439" spans="1:23" x14ac:dyDescent="0.3">
      <c r="A439" s="15"/>
      <c r="B439" s="14"/>
      <c r="C439" s="6"/>
      <c r="D439" s="26" t="str">
        <f t="shared" si="110"/>
        <v/>
      </c>
      <c r="E439" s="19" t="str">
        <f>IFERROR(IF(A439&lt;&gt;"",VLOOKUP(A439,matriz,IF(generador!B439=1,15,IF(generador!B439=2,18,IF(generador!B439=3,21,IF(generador!B439=4,24,IF(generador!B439=5,27,IF(generador!B439=6,30,IF(generador!B439=7,33,IF(generador!B439=8,36,IF(generador!B439=9,39,IF(generador!B439=10,42,IF(generador!B439=11,45,IF(generador!B439=12,48,IF(generador!B439=13,51,IF(generador!B439=14,54,IF(generador!B439=15,57))))))))))))))),FALSE),""),"")</f>
        <v/>
      </c>
      <c r="F439" s="20" t="str">
        <f t="shared" si="111"/>
        <v/>
      </c>
      <c r="G439" s="29" t="str">
        <f t="shared" si="112"/>
        <v/>
      </c>
      <c r="H439" s="21" t="str">
        <f t="shared" ca="1" si="115"/>
        <v/>
      </c>
      <c r="I439" s="18" t="str">
        <f t="shared" si="116"/>
        <v/>
      </c>
      <c r="J439" s="18" t="str">
        <f>""</f>
        <v/>
      </c>
      <c r="K439" s="18" t="str">
        <f t="shared" si="117"/>
        <v/>
      </c>
      <c r="L439" s="18" t="str">
        <f t="shared" si="118"/>
        <v/>
      </c>
      <c r="M439" s="18" t="str">
        <f t="shared" si="119"/>
        <v/>
      </c>
      <c r="N439" s="18" t="str">
        <f t="shared" si="120"/>
        <v/>
      </c>
      <c r="O439" s="18" t="str">
        <f t="shared" si="121"/>
        <v/>
      </c>
      <c r="P439" s="18" t="str">
        <f t="shared" si="122"/>
        <v/>
      </c>
      <c r="Q439" s="18" t="str">
        <f t="shared" si="123"/>
        <v/>
      </c>
      <c r="R439" s="122" t="str">
        <f t="shared" si="113"/>
        <v/>
      </c>
      <c r="S439" s="18" t="str">
        <f t="shared" si="124"/>
        <v/>
      </c>
      <c r="T439" s="26" t="str">
        <f t="shared" si="114"/>
        <v/>
      </c>
      <c r="U439" s="18" t="str">
        <f t="shared" si="125"/>
        <v/>
      </c>
      <c r="V439" s="18" t="str">
        <f t="shared" si="126"/>
        <v/>
      </c>
      <c r="W439" s="18" t="str">
        <f>IFERROR(CONCATENATE("PAGO N° ",B439," DEL CONTRATO CPS ",V439," ENTRE ",TEXT(VLOOKUP(A439,matriz,IF(generador!B439=1,16,IF(generador!B439=2,19,IF(generador!B439=3,22,IF(generador!B439=4,25,IF(generador!B439=5,28,IF(generador!B439=6,31,IF(generador!B439=7,34,IF(generador!B439=8,37,IF(generador!B439=9,40,IF(generador!B439=10,43,IF(generador!B439=11,46,IF(generador!B439=12,49,IF(generador!B439=13,52,IF(generador!B439=14,55,IF(generador!B439=15,58))))))))))))))),FALSE),"dd/mm/yyyy")," Y ",TEXT(VLOOKUP(A439,matriz,IF(generador!B439=1,17,IF(generador!B439=2,20,IF(generador!B439=3,23,IF(generador!B439=4,26,IF(generador!B439=5,29,IF(generador!B439=6,32,IF(generador!B439=7,35,IF(generador!B439=8,38,IF(generador!B439=9,41,IF(generador!B439=10,44,IF(generador!B439=11,47,IF(generador!B439=12,50,IF(generador!B439=13,53,IF(generador!B439=14,56,IF(generador!B439=15,59))))))))))))))),FALSE),"dd/mm/yyyy")),"")</f>
        <v/>
      </c>
    </row>
    <row r="440" spans="1:23" x14ac:dyDescent="0.3">
      <c r="A440" s="15"/>
      <c r="B440" s="14"/>
      <c r="C440" s="6"/>
      <c r="D440" s="26" t="str">
        <f t="shared" si="110"/>
        <v/>
      </c>
      <c r="E440" s="19" t="str">
        <f>IFERROR(IF(A440&lt;&gt;"",VLOOKUP(A440,matriz,IF(generador!B440=1,15,IF(generador!B440=2,18,IF(generador!B440=3,21,IF(generador!B440=4,24,IF(generador!B440=5,27,IF(generador!B440=6,30,IF(generador!B440=7,33,IF(generador!B440=8,36,IF(generador!B440=9,39,IF(generador!B440=10,42,IF(generador!B440=11,45,IF(generador!B440=12,48,IF(generador!B440=13,51,IF(generador!B440=14,54,IF(generador!B440=15,57))))))))))))))),FALSE),""),"")</f>
        <v/>
      </c>
      <c r="F440" s="20" t="str">
        <f t="shared" si="111"/>
        <v/>
      </c>
      <c r="G440" s="29" t="str">
        <f t="shared" si="112"/>
        <v/>
      </c>
      <c r="H440" s="21" t="str">
        <f t="shared" ca="1" si="115"/>
        <v/>
      </c>
      <c r="I440" s="18" t="str">
        <f t="shared" si="116"/>
        <v/>
      </c>
      <c r="J440" s="18" t="str">
        <f>""</f>
        <v/>
      </c>
      <c r="K440" s="18" t="str">
        <f t="shared" si="117"/>
        <v/>
      </c>
      <c r="L440" s="18" t="str">
        <f t="shared" si="118"/>
        <v/>
      </c>
      <c r="M440" s="18" t="str">
        <f t="shared" si="119"/>
        <v/>
      </c>
      <c r="N440" s="18" t="str">
        <f t="shared" si="120"/>
        <v/>
      </c>
      <c r="O440" s="18" t="str">
        <f t="shared" si="121"/>
        <v/>
      </c>
      <c r="P440" s="18" t="str">
        <f t="shared" si="122"/>
        <v/>
      </c>
      <c r="Q440" s="18" t="str">
        <f t="shared" si="123"/>
        <v/>
      </c>
      <c r="R440" s="122" t="str">
        <f t="shared" si="113"/>
        <v/>
      </c>
      <c r="S440" s="18" t="str">
        <f t="shared" si="124"/>
        <v/>
      </c>
      <c r="T440" s="26" t="str">
        <f t="shared" si="114"/>
        <v/>
      </c>
      <c r="U440" s="18" t="str">
        <f t="shared" si="125"/>
        <v/>
      </c>
      <c r="V440" s="18" t="str">
        <f t="shared" si="126"/>
        <v/>
      </c>
      <c r="W440" s="18" t="str">
        <f>IFERROR(CONCATENATE("PAGO N° ",B440," DEL CONTRATO CPS ",V440," ENTRE ",TEXT(VLOOKUP(A440,matriz,IF(generador!B440=1,16,IF(generador!B440=2,19,IF(generador!B440=3,22,IF(generador!B440=4,25,IF(generador!B440=5,28,IF(generador!B440=6,31,IF(generador!B440=7,34,IF(generador!B440=8,37,IF(generador!B440=9,40,IF(generador!B440=10,43,IF(generador!B440=11,46,IF(generador!B440=12,49,IF(generador!B440=13,52,IF(generador!B440=14,55,IF(generador!B440=15,58))))))))))))))),FALSE),"dd/mm/yyyy")," Y ",TEXT(VLOOKUP(A440,matriz,IF(generador!B440=1,17,IF(generador!B440=2,20,IF(generador!B440=3,23,IF(generador!B440=4,26,IF(generador!B440=5,29,IF(generador!B440=6,32,IF(generador!B440=7,35,IF(generador!B440=8,38,IF(generador!B440=9,41,IF(generador!B440=10,44,IF(generador!B440=11,47,IF(generador!B440=12,50,IF(generador!B440=13,53,IF(generador!B440=14,56,IF(generador!B440=15,59))))))))))))))),FALSE),"dd/mm/yyyy")),"")</f>
        <v/>
      </c>
    </row>
    <row r="441" spans="1:23" x14ac:dyDescent="0.3">
      <c r="A441" s="15"/>
      <c r="B441" s="14"/>
      <c r="C441" s="6"/>
      <c r="D441" s="26" t="str">
        <f t="shared" si="110"/>
        <v/>
      </c>
      <c r="E441" s="19" t="str">
        <f>IFERROR(IF(A441&lt;&gt;"",VLOOKUP(A441,matriz,IF(generador!B441=1,15,IF(generador!B441=2,18,IF(generador!B441=3,21,IF(generador!B441=4,24,IF(generador!B441=5,27,IF(generador!B441=6,30,IF(generador!B441=7,33,IF(generador!B441=8,36,IF(generador!B441=9,39,IF(generador!B441=10,42,IF(generador!B441=11,45,IF(generador!B441=12,48,IF(generador!B441=13,51,IF(generador!B441=14,54,IF(generador!B441=15,57))))))))))))))),FALSE),""),"")</f>
        <v/>
      </c>
      <c r="F441" s="20" t="str">
        <f t="shared" si="111"/>
        <v/>
      </c>
      <c r="G441" s="29" t="str">
        <f t="shared" si="112"/>
        <v/>
      </c>
      <c r="H441" s="21" t="str">
        <f t="shared" ca="1" si="115"/>
        <v/>
      </c>
      <c r="I441" s="18" t="str">
        <f t="shared" si="116"/>
        <v/>
      </c>
      <c r="J441" s="18" t="str">
        <f>""</f>
        <v/>
      </c>
      <c r="K441" s="18" t="str">
        <f t="shared" si="117"/>
        <v/>
      </c>
      <c r="L441" s="18" t="str">
        <f t="shared" si="118"/>
        <v/>
      </c>
      <c r="M441" s="18" t="str">
        <f t="shared" si="119"/>
        <v/>
      </c>
      <c r="N441" s="18" t="str">
        <f t="shared" si="120"/>
        <v/>
      </c>
      <c r="O441" s="18" t="str">
        <f t="shared" si="121"/>
        <v/>
      </c>
      <c r="P441" s="18" t="str">
        <f t="shared" si="122"/>
        <v/>
      </c>
      <c r="Q441" s="18" t="str">
        <f t="shared" si="123"/>
        <v/>
      </c>
      <c r="R441" s="122" t="str">
        <f t="shared" si="113"/>
        <v/>
      </c>
      <c r="S441" s="18" t="str">
        <f t="shared" si="124"/>
        <v/>
      </c>
      <c r="T441" s="26" t="str">
        <f t="shared" si="114"/>
        <v/>
      </c>
      <c r="U441" s="18" t="str">
        <f t="shared" si="125"/>
        <v/>
      </c>
      <c r="V441" s="18" t="str">
        <f t="shared" si="126"/>
        <v/>
      </c>
      <c r="W441" s="18" t="str">
        <f>IFERROR(CONCATENATE("PAGO N° ",B441," DEL CONTRATO CPS ",V441," ENTRE ",TEXT(VLOOKUP(A441,matriz,IF(generador!B441=1,16,IF(generador!B441=2,19,IF(generador!B441=3,22,IF(generador!B441=4,25,IF(generador!B441=5,28,IF(generador!B441=6,31,IF(generador!B441=7,34,IF(generador!B441=8,37,IF(generador!B441=9,40,IF(generador!B441=10,43,IF(generador!B441=11,46,IF(generador!B441=12,49,IF(generador!B441=13,52,IF(generador!B441=14,55,IF(generador!B441=15,58))))))))))))))),FALSE),"dd/mm/yyyy")," Y ",TEXT(VLOOKUP(A441,matriz,IF(generador!B441=1,17,IF(generador!B441=2,20,IF(generador!B441=3,23,IF(generador!B441=4,26,IF(generador!B441=5,29,IF(generador!B441=6,32,IF(generador!B441=7,35,IF(generador!B441=8,38,IF(generador!B441=9,41,IF(generador!B441=10,44,IF(generador!B441=11,47,IF(generador!B441=12,50,IF(generador!B441=13,53,IF(generador!B441=14,56,IF(generador!B441=15,59))))))))))))))),FALSE),"dd/mm/yyyy")),"")</f>
        <v/>
      </c>
    </row>
    <row r="442" spans="1:23" x14ac:dyDescent="0.3">
      <c r="A442" s="15"/>
      <c r="B442" s="14"/>
      <c r="C442" s="6"/>
      <c r="D442" s="26" t="str">
        <f t="shared" si="110"/>
        <v/>
      </c>
      <c r="E442" s="19" t="str">
        <f>IFERROR(IF(A442&lt;&gt;"",VLOOKUP(A442,matriz,IF(generador!B442=1,15,IF(generador!B442=2,18,IF(generador!B442=3,21,IF(generador!B442=4,24,IF(generador!B442=5,27,IF(generador!B442=6,30,IF(generador!B442=7,33,IF(generador!B442=8,36,IF(generador!B442=9,39,IF(generador!B442=10,42,IF(generador!B442=11,45,IF(generador!B442=12,48,IF(generador!B442=13,51,IF(generador!B442=14,54,IF(generador!B442=15,57))))))))))))))),FALSE),""),"")</f>
        <v/>
      </c>
      <c r="F442" s="20" t="str">
        <f t="shared" si="111"/>
        <v/>
      </c>
      <c r="G442" s="29" t="str">
        <f t="shared" si="112"/>
        <v/>
      </c>
      <c r="H442" s="21" t="str">
        <f t="shared" ca="1" si="115"/>
        <v/>
      </c>
      <c r="I442" s="18" t="str">
        <f t="shared" si="116"/>
        <v/>
      </c>
      <c r="J442" s="18" t="str">
        <f>""</f>
        <v/>
      </c>
      <c r="K442" s="18" t="str">
        <f t="shared" si="117"/>
        <v/>
      </c>
      <c r="L442" s="18" t="str">
        <f t="shared" si="118"/>
        <v/>
      </c>
      <c r="M442" s="18" t="str">
        <f t="shared" si="119"/>
        <v/>
      </c>
      <c r="N442" s="18" t="str">
        <f t="shared" si="120"/>
        <v/>
      </c>
      <c r="O442" s="18" t="str">
        <f t="shared" si="121"/>
        <v/>
      </c>
      <c r="P442" s="18" t="str">
        <f t="shared" si="122"/>
        <v/>
      </c>
      <c r="Q442" s="18" t="str">
        <f t="shared" si="123"/>
        <v/>
      </c>
      <c r="R442" s="122" t="str">
        <f t="shared" si="113"/>
        <v/>
      </c>
      <c r="S442" s="18" t="str">
        <f t="shared" si="124"/>
        <v/>
      </c>
      <c r="T442" s="26" t="str">
        <f t="shared" si="114"/>
        <v/>
      </c>
      <c r="U442" s="18" t="str">
        <f t="shared" si="125"/>
        <v/>
      </c>
      <c r="V442" s="18" t="str">
        <f t="shared" si="126"/>
        <v/>
      </c>
      <c r="W442" s="18" t="str">
        <f>IFERROR(CONCATENATE("PAGO N° ",B442," DEL CONTRATO CPS ",V442," ENTRE ",TEXT(VLOOKUP(A442,matriz,IF(generador!B442=1,16,IF(generador!B442=2,19,IF(generador!B442=3,22,IF(generador!B442=4,25,IF(generador!B442=5,28,IF(generador!B442=6,31,IF(generador!B442=7,34,IF(generador!B442=8,37,IF(generador!B442=9,40,IF(generador!B442=10,43,IF(generador!B442=11,46,IF(generador!B442=12,49,IF(generador!B442=13,52,IF(generador!B442=14,55,IF(generador!B442=15,58))))))))))))))),FALSE),"dd/mm/yyyy")," Y ",TEXT(VLOOKUP(A442,matriz,IF(generador!B442=1,17,IF(generador!B442=2,20,IF(generador!B442=3,23,IF(generador!B442=4,26,IF(generador!B442=5,29,IF(generador!B442=6,32,IF(generador!B442=7,35,IF(generador!B442=8,38,IF(generador!B442=9,41,IF(generador!B442=10,44,IF(generador!B442=11,47,IF(generador!B442=12,50,IF(generador!B442=13,53,IF(generador!B442=14,56,IF(generador!B442=15,59))))))))))))))),FALSE),"dd/mm/yyyy")),"")</f>
        <v/>
      </c>
    </row>
    <row r="443" spans="1:23" x14ac:dyDescent="0.3">
      <c r="A443" s="15"/>
      <c r="B443" s="14"/>
      <c r="C443" s="6"/>
      <c r="D443" s="26" t="str">
        <f t="shared" si="110"/>
        <v/>
      </c>
      <c r="E443" s="19" t="str">
        <f>IFERROR(IF(A443&lt;&gt;"",VLOOKUP(A443,matriz,IF(generador!B443=1,15,IF(generador!B443=2,18,IF(generador!B443=3,21,IF(generador!B443=4,24,IF(generador!B443=5,27,IF(generador!B443=6,30,IF(generador!B443=7,33,IF(generador!B443=8,36,IF(generador!B443=9,39,IF(generador!B443=10,42,IF(generador!B443=11,45,IF(generador!B443=12,48,IF(generador!B443=13,51,IF(generador!B443=14,54,IF(generador!B443=15,57))))))))))))))),FALSE),""),"")</f>
        <v/>
      </c>
      <c r="F443" s="20" t="str">
        <f t="shared" si="111"/>
        <v/>
      </c>
      <c r="G443" s="29" t="str">
        <f t="shared" si="112"/>
        <v/>
      </c>
      <c r="H443" s="21" t="str">
        <f t="shared" ca="1" si="115"/>
        <v/>
      </c>
      <c r="I443" s="18" t="str">
        <f t="shared" si="116"/>
        <v/>
      </c>
      <c r="J443" s="18" t="str">
        <f>""</f>
        <v/>
      </c>
      <c r="K443" s="18" t="str">
        <f t="shared" si="117"/>
        <v/>
      </c>
      <c r="L443" s="18" t="str">
        <f t="shared" si="118"/>
        <v/>
      </c>
      <c r="M443" s="18" t="str">
        <f t="shared" si="119"/>
        <v/>
      </c>
      <c r="N443" s="18" t="str">
        <f t="shared" si="120"/>
        <v/>
      </c>
      <c r="O443" s="18" t="str">
        <f t="shared" si="121"/>
        <v/>
      </c>
      <c r="P443" s="18" t="str">
        <f t="shared" si="122"/>
        <v/>
      </c>
      <c r="Q443" s="18" t="str">
        <f t="shared" si="123"/>
        <v/>
      </c>
      <c r="R443" s="122" t="str">
        <f t="shared" si="113"/>
        <v/>
      </c>
      <c r="S443" s="18" t="str">
        <f t="shared" si="124"/>
        <v/>
      </c>
      <c r="T443" s="26" t="str">
        <f t="shared" si="114"/>
        <v/>
      </c>
      <c r="U443" s="18" t="str">
        <f t="shared" si="125"/>
        <v/>
      </c>
      <c r="V443" s="18" t="str">
        <f t="shared" si="126"/>
        <v/>
      </c>
      <c r="W443" s="18" t="str">
        <f>IFERROR(CONCATENATE("PAGO N° ",B443," DEL CONTRATO CPS ",V443," ENTRE ",TEXT(VLOOKUP(A443,matriz,IF(generador!B443=1,16,IF(generador!B443=2,19,IF(generador!B443=3,22,IF(generador!B443=4,25,IF(generador!B443=5,28,IF(generador!B443=6,31,IF(generador!B443=7,34,IF(generador!B443=8,37,IF(generador!B443=9,40,IF(generador!B443=10,43,IF(generador!B443=11,46,IF(generador!B443=12,49,IF(generador!B443=13,52,IF(generador!B443=14,55,IF(generador!B443=15,58))))))))))))))),FALSE),"dd/mm/yyyy")," Y ",TEXT(VLOOKUP(A443,matriz,IF(generador!B443=1,17,IF(generador!B443=2,20,IF(generador!B443=3,23,IF(generador!B443=4,26,IF(generador!B443=5,29,IF(generador!B443=6,32,IF(generador!B443=7,35,IF(generador!B443=8,38,IF(generador!B443=9,41,IF(generador!B443=10,44,IF(generador!B443=11,47,IF(generador!B443=12,50,IF(generador!B443=13,53,IF(generador!B443=14,56,IF(generador!B443=15,59))))))))))))))),FALSE),"dd/mm/yyyy")),"")</f>
        <v/>
      </c>
    </row>
    <row r="444" spans="1:23" x14ac:dyDescent="0.3">
      <c r="A444" s="15"/>
      <c r="B444" s="14"/>
      <c r="C444" s="6"/>
      <c r="D444" s="26" t="str">
        <f t="shared" si="110"/>
        <v/>
      </c>
      <c r="E444" s="19" t="str">
        <f>IFERROR(IF(A444&lt;&gt;"",VLOOKUP(A444,matriz,IF(generador!B444=1,15,IF(generador!B444=2,18,IF(generador!B444=3,21,IF(generador!B444=4,24,IF(generador!B444=5,27,IF(generador!B444=6,30,IF(generador!B444=7,33,IF(generador!B444=8,36,IF(generador!B444=9,39,IF(generador!B444=10,42,IF(generador!B444=11,45,IF(generador!B444=12,48,IF(generador!B444=13,51,IF(generador!B444=14,54,IF(generador!B444=15,57))))))))))))))),FALSE),""),"")</f>
        <v/>
      </c>
      <c r="F444" s="20" t="str">
        <f t="shared" si="111"/>
        <v/>
      </c>
      <c r="G444" s="29" t="str">
        <f t="shared" si="112"/>
        <v/>
      </c>
      <c r="H444" s="21" t="str">
        <f t="shared" ca="1" si="115"/>
        <v/>
      </c>
      <c r="I444" s="18" t="str">
        <f t="shared" si="116"/>
        <v/>
      </c>
      <c r="J444" s="18" t="str">
        <f>""</f>
        <v/>
      </c>
      <c r="K444" s="18" t="str">
        <f t="shared" si="117"/>
        <v/>
      </c>
      <c r="L444" s="18" t="str">
        <f t="shared" si="118"/>
        <v/>
      </c>
      <c r="M444" s="18" t="str">
        <f t="shared" si="119"/>
        <v/>
      </c>
      <c r="N444" s="18" t="str">
        <f t="shared" si="120"/>
        <v/>
      </c>
      <c r="O444" s="18" t="str">
        <f t="shared" si="121"/>
        <v/>
      </c>
      <c r="P444" s="18" t="str">
        <f t="shared" si="122"/>
        <v/>
      </c>
      <c r="Q444" s="18" t="str">
        <f t="shared" si="123"/>
        <v/>
      </c>
      <c r="R444" s="122" t="str">
        <f t="shared" si="113"/>
        <v/>
      </c>
      <c r="S444" s="18" t="str">
        <f t="shared" si="124"/>
        <v/>
      </c>
      <c r="T444" s="26" t="str">
        <f t="shared" si="114"/>
        <v/>
      </c>
      <c r="U444" s="18" t="str">
        <f t="shared" si="125"/>
        <v/>
      </c>
      <c r="V444" s="18" t="str">
        <f t="shared" si="126"/>
        <v/>
      </c>
      <c r="W444" s="18" t="str">
        <f>IFERROR(CONCATENATE("PAGO N° ",B444," DEL CONTRATO CPS ",V444," ENTRE ",TEXT(VLOOKUP(A444,matriz,IF(generador!B444=1,16,IF(generador!B444=2,19,IF(generador!B444=3,22,IF(generador!B444=4,25,IF(generador!B444=5,28,IF(generador!B444=6,31,IF(generador!B444=7,34,IF(generador!B444=8,37,IF(generador!B444=9,40,IF(generador!B444=10,43,IF(generador!B444=11,46,IF(generador!B444=12,49,IF(generador!B444=13,52,IF(generador!B444=14,55,IF(generador!B444=15,58))))))))))))))),FALSE),"dd/mm/yyyy")," Y ",TEXT(VLOOKUP(A444,matriz,IF(generador!B444=1,17,IF(generador!B444=2,20,IF(generador!B444=3,23,IF(generador!B444=4,26,IF(generador!B444=5,29,IF(generador!B444=6,32,IF(generador!B444=7,35,IF(generador!B444=8,38,IF(generador!B444=9,41,IF(generador!B444=10,44,IF(generador!B444=11,47,IF(generador!B444=12,50,IF(generador!B444=13,53,IF(generador!B444=14,56,IF(generador!B444=15,59))))))))))))))),FALSE),"dd/mm/yyyy")),"")</f>
        <v/>
      </c>
    </row>
    <row r="445" spans="1:23" x14ac:dyDescent="0.3">
      <c r="A445" s="15"/>
      <c r="B445" s="14"/>
      <c r="C445" s="6"/>
      <c r="D445" s="26" t="str">
        <f t="shared" si="110"/>
        <v/>
      </c>
      <c r="E445" s="19" t="str">
        <f>IFERROR(IF(A445&lt;&gt;"",VLOOKUP(A445,matriz,IF(generador!B445=1,15,IF(generador!B445=2,18,IF(generador!B445=3,21,IF(generador!B445=4,24,IF(generador!B445=5,27,IF(generador!B445=6,30,IF(generador!B445=7,33,IF(generador!B445=8,36,IF(generador!B445=9,39,IF(generador!B445=10,42,IF(generador!B445=11,45,IF(generador!B445=12,48,IF(generador!B445=13,51,IF(generador!B445=14,54,IF(generador!B445=15,57))))))))))))))),FALSE),""),"")</f>
        <v/>
      </c>
      <c r="F445" s="20" t="str">
        <f t="shared" si="111"/>
        <v/>
      </c>
      <c r="G445" s="29" t="str">
        <f t="shared" si="112"/>
        <v/>
      </c>
      <c r="H445" s="21" t="str">
        <f t="shared" ca="1" si="115"/>
        <v/>
      </c>
      <c r="I445" s="18" t="str">
        <f t="shared" si="116"/>
        <v/>
      </c>
      <c r="J445" s="18" t="str">
        <f>""</f>
        <v/>
      </c>
      <c r="K445" s="18" t="str">
        <f t="shared" si="117"/>
        <v/>
      </c>
      <c r="L445" s="18" t="str">
        <f t="shared" si="118"/>
        <v/>
      </c>
      <c r="M445" s="18" t="str">
        <f t="shared" si="119"/>
        <v/>
      </c>
      <c r="N445" s="18" t="str">
        <f t="shared" si="120"/>
        <v/>
      </c>
      <c r="O445" s="18" t="str">
        <f t="shared" si="121"/>
        <v/>
      </c>
      <c r="P445" s="18" t="str">
        <f t="shared" si="122"/>
        <v/>
      </c>
      <c r="Q445" s="18" t="str">
        <f t="shared" si="123"/>
        <v/>
      </c>
      <c r="R445" s="122" t="str">
        <f t="shared" si="113"/>
        <v/>
      </c>
      <c r="S445" s="18" t="str">
        <f t="shared" si="124"/>
        <v/>
      </c>
      <c r="T445" s="26" t="str">
        <f t="shared" si="114"/>
        <v/>
      </c>
      <c r="U445" s="18" t="str">
        <f t="shared" si="125"/>
        <v/>
      </c>
      <c r="V445" s="18" t="str">
        <f t="shared" si="126"/>
        <v/>
      </c>
      <c r="W445" s="18" t="str">
        <f>IFERROR(CONCATENATE("PAGO N° ",B445," DEL CONTRATO CPS ",V445," ENTRE ",TEXT(VLOOKUP(A445,matriz,IF(generador!B445=1,16,IF(generador!B445=2,19,IF(generador!B445=3,22,IF(generador!B445=4,25,IF(generador!B445=5,28,IF(generador!B445=6,31,IF(generador!B445=7,34,IF(generador!B445=8,37,IF(generador!B445=9,40,IF(generador!B445=10,43,IF(generador!B445=11,46,IF(generador!B445=12,49,IF(generador!B445=13,52,IF(generador!B445=14,55,IF(generador!B445=15,58))))))))))))))),FALSE),"dd/mm/yyyy")," Y ",TEXT(VLOOKUP(A445,matriz,IF(generador!B445=1,17,IF(generador!B445=2,20,IF(generador!B445=3,23,IF(generador!B445=4,26,IF(generador!B445=5,29,IF(generador!B445=6,32,IF(generador!B445=7,35,IF(generador!B445=8,38,IF(generador!B445=9,41,IF(generador!B445=10,44,IF(generador!B445=11,47,IF(generador!B445=12,50,IF(generador!B445=13,53,IF(generador!B445=14,56,IF(generador!B445=15,59))))))))))))))),FALSE),"dd/mm/yyyy")),"")</f>
        <v/>
      </c>
    </row>
    <row r="446" spans="1:23" x14ac:dyDescent="0.3">
      <c r="A446" s="15"/>
      <c r="B446" s="14"/>
      <c r="C446" s="6"/>
      <c r="D446" s="26" t="str">
        <f t="shared" si="110"/>
        <v/>
      </c>
      <c r="E446" s="19" t="str">
        <f>IFERROR(IF(A446&lt;&gt;"",VLOOKUP(A446,matriz,IF(generador!B446=1,15,IF(generador!B446=2,18,IF(generador!B446=3,21,IF(generador!B446=4,24,IF(generador!B446=5,27,IF(generador!B446=6,30,IF(generador!B446=7,33,IF(generador!B446=8,36,IF(generador!B446=9,39,IF(generador!B446=10,42,IF(generador!B446=11,45,IF(generador!B446=12,48,IF(generador!B446=13,51,IF(generador!B446=14,54,IF(generador!B446=15,57))))))))))))))),FALSE),""),"")</f>
        <v/>
      </c>
      <c r="F446" s="20" t="str">
        <f t="shared" si="111"/>
        <v/>
      </c>
      <c r="G446" s="29" t="str">
        <f t="shared" si="112"/>
        <v/>
      </c>
      <c r="H446" s="21" t="str">
        <f t="shared" ca="1" si="115"/>
        <v/>
      </c>
      <c r="I446" s="18" t="str">
        <f t="shared" si="116"/>
        <v/>
      </c>
      <c r="J446" s="18" t="str">
        <f>""</f>
        <v/>
      </c>
      <c r="K446" s="18" t="str">
        <f t="shared" si="117"/>
        <v/>
      </c>
      <c r="L446" s="18" t="str">
        <f t="shared" si="118"/>
        <v/>
      </c>
      <c r="M446" s="18" t="str">
        <f t="shared" si="119"/>
        <v/>
      </c>
      <c r="N446" s="18" t="str">
        <f t="shared" si="120"/>
        <v/>
      </c>
      <c r="O446" s="18" t="str">
        <f t="shared" si="121"/>
        <v/>
      </c>
      <c r="P446" s="18" t="str">
        <f t="shared" si="122"/>
        <v/>
      </c>
      <c r="Q446" s="18" t="str">
        <f t="shared" si="123"/>
        <v/>
      </c>
      <c r="R446" s="122" t="str">
        <f t="shared" si="113"/>
        <v/>
      </c>
      <c r="S446" s="18" t="str">
        <f t="shared" si="124"/>
        <v/>
      </c>
      <c r="T446" s="26" t="str">
        <f t="shared" si="114"/>
        <v/>
      </c>
      <c r="U446" s="18" t="str">
        <f t="shared" si="125"/>
        <v/>
      </c>
      <c r="V446" s="18" t="str">
        <f t="shared" si="126"/>
        <v/>
      </c>
      <c r="W446" s="18" t="str">
        <f>IFERROR(CONCATENATE("PAGO N° ",B446," DEL CONTRATO CPS ",V446," ENTRE ",TEXT(VLOOKUP(A446,matriz,IF(generador!B446=1,16,IF(generador!B446=2,19,IF(generador!B446=3,22,IF(generador!B446=4,25,IF(generador!B446=5,28,IF(generador!B446=6,31,IF(generador!B446=7,34,IF(generador!B446=8,37,IF(generador!B446=9,40,IF(generador!B446=10,43,IF(generador!B446=11,46,IF(generador!B446=12,49,IF(generador!B446=13,52,IF(generador!B446=14,55,IF(generador!B446=15,58))))))))))))))),FALSE),"dd/mm/yyyy")," Y ",TEXT(VLOOKUP(A446,matriz,IF(generador!B446=1,17,IF(generador!B446=2,20,IF(generador!B446=3,23,IF(generador!B446=4,26,IF(generador!B446=5,29,IF(generador!B446=6,32,IF(generador!B446=7,35,IF(generador!B446=8,38,IF(generador!B446=9,41,IF(generador!B446=10,44,IF(generador!B446=11,47,IF(generador!B446=12,50,IF(generador!B446=13,53,IF(generador!B446=14,56,IF(generador!B446=15,59))))))))))))))),FALSE),"dd/mm/yyyy")),"")</f>
        <v/>
      </c>
    </row>
    <row r="447" spans="1:23" x14ac:dyDescent="0.3">
      <c r="A447" s="15"/>
      <c r="B447" s="14"/>
      <c r="C447" s="6"/>
      <c r="D447" s="26" t="str">
        <f t="shared" si="110"/>
        <v/>
      </c>
      <c r="E447" s="19" t="str">
        <f>IFERROR(IF(A447&lt;&gt;"",VLOOKUP(A447,matriz,IF(generador!B447=1,15,IF(generador!B447=2,18,IF(generador!B447=3,21,IF(generador!B447=4,24,IF(generador!B447=5,27,IF(generador!B447=6,30,IF(generador!B447=7,33,IF(generador!B447=8,36,IF(generador!B447=9,39,IF(generador!B447=10,42,IF(generador!B447=11,45,IF(generador!B447=12,48,IF(generador!B447=13,51,IF(generador!B447=14,54,IF(generador!B447=15,57))))))))))))))),FALSE),""),"")</f>
        <v/>
      </c>
      <c r="F447" s="20" t="str">
        <f t="shared" si="111"/>
        <v/>
      </c>
      <c r="G447" s="29" t="str">
        <f t="shared" si="112"/>
        <v/>
      </c>
      <c r="H447" s="21" t="str">
        <f t="shared" ca="1" si="115"/>
        <v/>
      </c>
      <c r="I447" s="18" t="str">
        <f t="shared" si="116"/>
        <v/>
      </c>
      <c r="J447" s="18" t="str">
        <f>""</f>
        <v/>
      </c>
      <c r="K447" s="18" t="str">
        <f t="shared" si="117"/>
        <v/>
      </c>
      <c r="L447" s="18" t="str">
        <f t="shared" si="118"/>
        <v/>
      </c>
      <c r="M447" s="18" t="str">
        <f t="shared" si="119"/>
        <v/>
      </c>
      <c r="N447" s="18" t="str">
        <f t="shared" si="120"/>
        <v/>
      </c>
      <c r="O447" s="18" t="str">
        <f t="shared" si="121"/>
        <v/>
      </c>
      <c r="P447" s="18" t="str">
        <f t="shared" si="122"/>
        <v/>
      </c>
      <c r="Q447" s="18" t="str">
        <f t="shared" si="123"/>
        <v/>
      </c>
      <c r="R447" s="122" t="str">
        <f t="shared" si="113"/>
        <v/>
      </c>
      <c r="S447" s="18" t="str">
        <f t="shared" si="124"/>
        <v/>
      </c>
      <c r="T447" s="26" t="str">
        <f t="shared" si="114"/>
        <v/>
      </c>
      <c r="U447" s="18" t="str">
        <f t="shared" si="125"/>
        <v/>
      </c>
      <c r="V447" s="18" t="str">
        <f t="shared" si="126"/>
        <v/>
      </c>
      <c r="W447" s="18" t="str">
        <f>IFERROR(CONCATENATE("PAGO N° ",B447," DEL CONTRATO CPS ",V447," ENTRE ",TEXT(VLOOKUP(A447,matriz,IF(generador!B447=1,16,IF(generador!B447=2,19,IF(generador!B447=3,22,IF(generador!B447=4,25,IF(generador!B447=5,28,IF(generador!B447=6,31,IF(generador!B447=7,34,IF(generador!B447=8,37,IF(generador!B447=9,40,IF(generador!B447=10,43,IF(generador!B447=11,46,IF(generador!B447=12,49,IF(generador!B447=13,52,IF(generador!B447=14,55,IF(generador!B447=15,58))))))))))))))),FALSE),"dd/mm/yyyy")," Y ",TEXT(VLOOKUP(A447,matriz,IF(generador!B447=1,17,IF(generador!B447=2,20,IF(generador!B447=3,23,IF(generador!B447=4,26,IF(generador!B447=5,29,IF(generador!B447=6,32,IF(generador!B447=7,35,IF(generador!B447=8,38,IF(generador!B447=9,41,IF(generador!B447=10,44,IF(generador!B447=11,47,IF(generador!B447=12,50,IF(generador!B447=13,53,IF(generador!B447=14,56,IF(generador!B447=15,59))))))))))))))),FALSE),"dd/mm/yyyy")),"")</f>
        <v/>
      </c>
    </row>
    <row r="448" spans="1:23" x14ac:dyDescent="0.3">
      <c r="A448" s="15"/>
      <c r="B448" s="14"/>
      <c r="C448" s="6"/>
      <c r="D448" s="26" t="str">
        <f t="shared" si="110"/>
        <v/>
      </c>
      <c r="E448" s="19" t="str">
        <f>IFERROR(IF(A448&lt;&gt;"",VLOOKUP(A448,matriz,IF(generador!B448=1,15,IF(generador!B448=2,18,IF(generador!B448=3,21,IF(generador!B448=4,24,IF(generador!B448=5,27,IF(generador!B448=6,30,IF(generador!B448=7,33,IF(generador!B448=8,36,IF(generador!B448=9,39,IF(generador!B448=10,42,IF(generador!B448=11,45,IF(generador!B448=12,48,IF(generador!B448=13,51,IF(generador!B448=14,54,IF(generador!B448=15,57))))))))))))))),FALSE),""),"")</f>
        <v/>
      </c>
      <c r="F448" s="20" t="str">
        <f t="shared" si="111"/>
        <v/>
      </c>
      <c r="G448" s="29" t="str">
        <f t="shared" si="112"/>
        <v/>
      </c>
      <c r="H448" s="21" t="str">
        <f t="shared" ca="1" si="115"/>
        <v/>
      </c>
      <c r="I448" s="18" t="str">
        <f t="shared" si="116"/>
        <v/>
      </c>
      <c r="J448" s="18" t="str">
        <f>""</f>
        <v/>
      </c>
      <c r="K448" s="18" t="str">
        <f t="shared" si="117"/>
        <v/>
      </c>
      <c r="L448" s="18" t="str">
        <f t="shared" si="118"/>
        <v/>
      </c>
      <c r="M448" s="18" t="str">
        <f t="shared" si="119"/>
        <v/>
      </c>
      <c r="N448" s="18" t="str">
        <f t="shared" si="120"/>
        <v/>
      </c>
      <c r="O448" s="18" t="str">
        <f t="shared" si="121"/>
        <v/>
      </c>
      <c r="P448" s="18" t="str">
        <f t="shared" si="122"/>
        <v/>
      </c>
      <c r="Q448" s="18" t="str">
        <f t="shared" si="123"/>
        <v/>
      </c>
      <c r="R448" s="122" t="str">
        <f t="shared" si="113"/>
        <v/>
      </c>
      <c r="S448" s="18" t="str">
        <f t="shared" si="124"/>
        <v/>
      </c>
      <c r="T448" s="26" t="str">
        <f t="shared" si="114"/>
        <v/>
      </c>
      <c r="U448" s="18" t="str">
        <f t="shared" si="125"/>
        <v/>
      </c>
      <c r="V448" s="18" t="str">
        <f t="shared" si="126"/>
        <v/>
      </c>
      <c r="W448" s="18" t="str">
        <f>IFERROR(CONCATENATE("PAGO N° ",B448," DEL CONTRATO CPS ",V448," ENTRE ",TEXT(VLOOKUP(A448,matriz,IF(generador!B448=1,16,IF(generador!B448=2,19,IF(generador!B448=3,22,IF(generador!B448=4,25,IF(generador!B448=5,28,IF(generador!B448=6,31,IF(generador!B448=7,34,IF(generador!B448=8,37,IF(generador!B448=9,40,IF(generador!B448=10,43,IF(generador!B448=11,46,IF(generador!B448=12,49,IF(generador!B448=13,52,IF(generador!B448=14,55,IF(generador!B448=15,58))))))))))))))),FALSE),"dd/mm/yyyy")," Y ",TEXT(VLOOKUP(A448,matriz,IF(generador!B448=1,17,IF(generador!B448=2,20,IF(generador!B448=3,23,IF(generador!B448=4,26,IF(generador!B448=5,29,IF(generador!B448=6,32,IF(generador!B448=7,35,IF(generador!B448=8,38,IF(generador!B448=9,41,IF(generador!B448=10,44,IF(generador!B448=11,47,IF(generador!B448=12,50,IF(generador!B448=13,53,IF(generador!B448=14,56,IF(generador!B448=15,59))))))))))))))),FALSE),"dd/mm/yyyy")),"")</f>
        <v/>
      </c>
    </row>
    <row r="449" spans="1:23" x14ac:dyDescent="0.3">
      <c r="A449" s="15"/>
      <c r="B449" s="14"/>
      <c r="C449" s="6"/>
      <c r="D449" s="26" t="str">
        <f t="shared" si="110"/>
        <v/>
      </c>
      <c r="E449" s="19" t="str">
        <f>IFERROR(IF(A449&lt;&gt;"",VLOOKUP(A449,matriz,IF(generador!B449=1,15,IF(generador!B449=2,18,IF(generador!B449=3,21,IF(generador!B449=4,24,IF(generador!B449=5,27,IF(generador!B449=6,30,IF(generador!B449=7,33,IF(generador!B449=8,36,IF(generador!B449=9,39,IF(generador!B449=10,42,IF(generador!B449=11,45,IF(generador!B449=12,48,IF(generador!B449=13,51,IF(generador!B449=14,54,IF(generador!B449=15,57))))))))))))))),FALSE),""),"")</f>
        <v/>
      </c>
      <c r="F449" s="20" t="str">
        <f t="shared" si="111"/>
        <v/>
      </c>
      <c r="G449" s="29" t="str">
        <f t="shared" si="112"/>
        <v/>
      </c>
      <c r="H449" s="21" t="str">
        <f t="shared" ca="1" si="115"/>
        <v/>
      </c>
      <c r="I449" s="18" t="str">
        <f t="shared" si="116"/>
        <v/>
      </c>
      <c r="J449" s="18" t="str">
        <f>""</f>
        <v/>
      </c>
      <c r="K449" s="18" t="str">
        <f t="shared" si="117"/>
        <v/>
      </c>
      <c r="L449" s="18" t="str">
        <f t="shared" si="118"/>
        <v/>
      </c>
      <c r="M449" s="18" t="str">
        <f t="shared" si="119"/>
        <v/>
      </c>
      <c r="N449" s="18" t="str">
        <f t="shared" si="120"/>
        <v/>
      </c>
      <c r="O449" s="18" t="str">
        <f t="shared" si="121"/>
        <v/>
      </c>
      <c r="P449" s="18" t="str">
        <f t="shared" si="122"/>
        <v/>
      </c>
      <c r="Q449" s="18" t="str">
        <f t="shared" si="123"/>
        <v/>
      </c>
      <c r="R449" s="122" t="str">
        <f t="shared" si="113"/>
        <v/>
      </c>
      <c r="S449" s="18" t="str">
        <f t="shared" si="124"/>
        <v/>
      </c>
      <c r="T449" s="26" t="str">
        <f t="shared" si="114"/>
        <v/>
      </c>
      <c r="U449" s="18" t="str">
        <f t="shared" si="125"/>
        <v/>
      </c>
      <c r="V449" s="18" t="str">
        <f t="shared" si="126"/>
        <v/>
      </c>
      <c r="W449" s="18" t="str">
        <f>IFERROR(CONCATENATE("PAGO N° ",B449," DEL CONTRATO CPS ",V449," ENTRE ",TEXT(VLOOKUP(A449,matriz,IF(generador!B449=1,16,IF(generador!B449=2,19,IF(generador!B449=3,22,IF(generador!B449=4,25,IF(generador!B449=5,28,IF(generador!B449=6,31,IF(generador!B449=7,34,IF(generador!B449=8,37,IF(generador!B449=9,40,IF(generador!B449=10,43,IF(generador!B449=11,46,IF(generador!B449=12,49,IF(generador!B449=13,52,IF(generador!B449=14,55,IF(generador!B449=15,58))))))))))))))),FALSE),"dd/mm/yyyy")," Y ",TEXT(VLOOKUP(A449,matriz,IF(generador!B449=1,17,IF(generador!B449=2,20,IF(generador!B449=3,23,IF(generador!B449=4,26,IF(generador!B449=5,29,IF(generador!B449=6,32,IF(generador!B449=7,35,IF(generador!B449=8,38,IF(generador!B449=9,41,IF(generador!B449=10,44,IF(generador!B449=11,47,IF(generador!B449=12,50,IF(generador!B449=13,53,IF(generador!B449=14,56,IF(generador!B449=15,59))))))))))))))),FALSE),"dd/mm/yyyy")),"")</f>
        <v/>
      </c>
    </row>
    <row r="450" spans="1:23" x14ac:dyDescent="0.3">
      <c r="A450" s="15"/>
      <c r="B450" s="14"/>
      <c r="C450" s="6"/>
      <c r="D450" s="26" t="str">
        <f t="shared" si="110"/>
        <v/>
      </c>
      <c r="E450" s="19" t="str">
        <f>IFERROR(IF(A450&lt;&gt;"",VLOOKUP(A450,matriz,IF(generador!B450=1,15,IF(generador!B450=2,18,IF(generador!B450=3,21,IF(generador!B450=4,24,IF(generador!B450=5,27,IF(generador!B450=6,30,IF(generador!B450=7,33,IF(generador!B450=8,36,IF(generador!B450=9,39,IF(generador!B450=10,42,IF(generador!B450=11,45,IF(generador!B450=12,48,IF(generador!B450=13,51,IF(generador!B450=14,54,IF(generador!B450=15,57))))))))))))))),FALSE),""),"")</f>
        <v/>
      </c>
      <c r="F450" s="20" t="str">
        <f t="shared" si="111"/>
        <v/>
      </c>
      <c r="G450" s="29" t="str">
        <f t="shared" si="112"/>
        <v/>
      </c>
      <c r="H450" s="21" t="str">
        <f t="shared" ca="1" si="115"/>
        <v/>
      </c>
      <c r="I450" s="18" t="str">
        <f t="shared" si="116"/>
        <v/>
      </c>
      <c r="J450" s="18" t="str">
        <f>""</f>
        <v/>
      </c>
      <c r="K450" s="18" t="str">
        <f t="shared" si="117"/>
        <v/>
      </c>
      <c r="L450" s="18" t="str">
        <f t="shared" si="118"/>
        <v/>
      </c>
      <c r="M450" s="18" t="str">
        <f t="shared" si="119"/>
        <v/>
      </c>
      <c r="N450" s="18" t="str">
        <f t="shared" si="120"/>
        <v/>
      </c>
      <c r="O450" s="18" t="str">
        <f t="shared" si="121"/>
        <v/>
      </c>
      <c r="P450" s="18" t="str">
        <f t="shared" si="122"/>
        <v/>
      </c>
      <c r="Q450" s="18" t="str">
        <f t="shared" si="123"/>
        <v/>
      </c>
      <c r="R450" s="122" t="str">
        <f t="shared" si="113"/>
        <v/>
      </c>
      <c r="S450" s="18" t="str">
        <f t="shared" si="124"/>
        <v/>
      </c>
      <c r="T450" s="26" t="str">
        <f t="shared" si="114"/>
        <v/>
      </c>
      <c r="U450" s="18" t="str">
        <f t="shared" si="125"/>
        <v/>
      </c>
      <c r="V450" s="18" t="str">
        <f t="shared" si="126"/>
        <v/>
      </c>
      <c r="W450" s="18" t="str">
        <f>IFERROR(CONCATENATE("PAGO N° ",B450," DEL CONTRATO CPS ",V450," ENTRE ",TEXT(VLOOKUP(A450,matriz,IF(generador!B450=1,16,IF(generador!B450=2,19,IF(generador!B450=3,22,IF(generador!B450=4,25,IF(generador!B450=5,28,IF(generador!B450=6,31,IF(generador!B450=7,34,IF(generador!B450=8,37,IF(generador!B450=9,40,IF(generador!B450=10,43,IF(generador!B450=11,46,IF(generador!B450=12,49,IF(generador!B450=13,52,IF(generador!B450=14,55,IF(generador!B450=15,58))))))))))))))),FALSE),"dd/mm/yyyy")," Y ",TEXT(VLOOKUP(A450,matriz,IF(generador!B450=1,17,IF(generador!B450=2,20,IF(generador!B450=3,23,IF(generador!B450=4,26,IF(generador!B450=5,29,IF(generador!B450=6,32,IF(generador!B450=7,35,IF(generador!B450=8,38,IF(generador!B450=9,41,IF(generador!B450=10,44,IF(generador!B450=11,47,IF(generador!B450=12,50,IF(generador!B450=13,53,IF(generador!B450=14,56,IF(generador!B450=15,59))))))))))))))),FALSE),"dd/mm/yyyy")),"")</f>
        <v/>
      </c>
    </row>
    <row r="451" spans="1:23" x14ac:dyDescent="0.3">
      <c r="A451" s="15"/>
      <c r="B451" s="14"/>
      <c r="C451" s="6"/>
      <c r="D451" s="26" t="str">
        <f t="shared" ref="D451:D514" si="127">IFERROR(IF(C451&lt;&gt;"",CONCATENATE(VLOOKUP(A451,matriz,IF(C451="NO",98,100),FALSE),VLOOKUP(A451,matriz,103,FALSE)),""),"")</f>
        <v/>
      </c>
      <c r="E451" s="19" t="str">
        <f>IFERROR(IF(A451&lt;&gt;"",VLOOKUP(A451,matriz,IF(generador!B451=1,15,IF(generador!B451=2,18,IF(generador!B451=3,21,IF(generador!B451=4,24,IF(generador!B451=5,27,IF(generador!B451=6,30,IF(generador!B451=7,33,IF(generador!B451=8,36,IF(generador!B451=9,39,IF(generador!B451=10,42,IF(generador!B451=11,45,IF(generador!B451=12,48,IF(generador!B451=13,51,IF(generador!B451=14,54,IF(generador!B451=15,57))))))))))))))),FALSE),""),"")</f>
        <v/>
      </c>
      <c r="F451" s="20" t="str">
        <f t="shared" ref="F451:F514" si="128">IFERROR(IF(E451,VLOOKUP(A451,matriz,97,FALSE),""),"")</f>
        <v/>
      </c>
      <c r="G451" s="29" t="str">
        <f t="shared" ref="G451:G514" si="129">IFERROR(IF(E451,VLOOKUP(A451,matriz,IF(C451="NO",99,101),FALSE),""),"")</f>
        <v/>
      </c>
      <c r="H451" s="21" t="str">
        <f t="shared" ca="1" si="115"/>
        <v/>
      </c>
      <c r="I451" s="18" t="str">
        <f t="shared" si="116"/>
        <v/>
      </c>
      <c r="J451" s="18" t="str">
        <f>""</f>
        <v/>
      </c>
      <c r="K451" s="18" t="str">
        <f t="shared" si="117"/>
        <v/>
      </c>
      <c r="L451" s="18" t="str">
        <f t="shared" si="118"/>
        <v/>
      </c>
      <c r="M451" s="18" t="str">
        <f t="shared" si="119"/>
        <v/>
      </c>
      <c r="N451" s="18" t="str">
        <f t="shared" si="120"/>
        <v/>
      </c>
      <c r="O451" s="18" t="str">
        <f t="shared" si="121"/>
        <v/>
      </c>
      <c r="P451" s="18" t="str">
        <f t="shared" si="122"/>
        <v/>
      </c>
      <c r="Q451" s="18" t="str">
        <f t="shared" si="123"/>
        <v/>
      </c>
      <c r="R451" s="122" t="str">
        <f t="shared" ref="R451:R514" si="130">IFERROR(IF(E451,CONCATENATE(TEXT(VLOOKUP(A451,matriz,IF(C451="NO",67,82),FALSE),"YYYY"),VLOOKUP(A451,matriz,IF(C451="NO",66,81),FALSE)),""),"")</f>
        <v/>
      </c>
      <c r="S451" s="18" t="str">
        <f t="shared" si="124"/>
        <v/>
      </c>
      <c r="T451" s="26" t="str">
        <f t="shared" ref="T451:T514" si="131">IFERROR(IF(E451,CONCATENATE(TEXT(VLOOKUP(A451,matriz,IF(C451="NO",64,79),FALSE),"YYYY"),VLOOKUP(A451,matriz,IF(C451="NO",63,78),FALSE)),""),"")</f>
        <v/>
      </c>
      <c r="U451" s="18" t="str">
        <f t="shared" si="125"/>
        <v/>
      </c>
      <c r="V451" s="18" t="str">
        <f t="shared" si="126"/>
        <v/>
      </c>
      <c r="W451" s="18" t="str">
        <f>IFERROR(CONCATENATE("PAGO N° ",B451," DEL CONTRATO CPS ",V451," ENTRE ",TEXT(VLOOKUP(A451,matriz,IF(generador!B451=1,16,IF(generador!B451=2,19,IF(generador!B451=3,22,IF(generador!B451=4,25,IF(generador!B451=5,28,IF(generador!B451=6,31,IF(generador!B451=7,34,IF(generador!B451=8,37,IF(generador!B451=9,40,IF(generador!B451=10,43,IF(generador!B451=11,46,IF(generador!B451=12,49,IF(generador!B451=13,52,IF(generador!B451=14,55,IF(generador!B451=15,58))))))))))))))),FALSE),"dd/mm/yyyy")," Y ",TEXT(VLOOKUP(A451,matriz,IF(generador!B451=1,17,IF(generador!B451=2,20,IF(generador!B451=3,23,IF(generador!B451=4,26,IF(generador!B451=5,29,IF(generador!B451=6,32,IF(generador!B451=7,35,IF(generador!B451=8,38,IF(generador!B451=9,41,IF(generador!B451=10,44,IF(generador!B451=11,47,IF(generador!B451=12,50,IF(generador!B451=13,53,IF(generador!B451=14,56,IF(generador!B451=15,59))))))))))))))),FALSE),"dd/mm/yyyy")),"")</f>
        <v/>
      </c>
    </row>
    <row r="452" spans="1:23" x14ac:dyDescent="0.3">
      <c r="A452" s="15"/>
      <c r="B452" s="14"/>
      <c r="C452" s="6"/>
      <c r="D452" s="26" t="str">
        <f t="shared" si="127"/>
        <v/>
      </c>
      <c r="E452" s="19" t="str">
        <f>IFERROR(IF(A452&lt;&gt;"",VLOOKUP(A452,matriz,IF(generador!B452=1,15,IF(generador!B452=2,18,IF(generador!B452=3,21,IF(generador!B452=4,24,IF(generador!B452=5,27,IF(generador!B452=6,30,IF(generador!B452=7,33,IF(generador!B452=8,36,IF(generador!B452=9,39,IF(generador!B452=10,42,IF(generador!B452=11,45,IF(generador!B452=12,48,IF(generador!B452=13,51,IF(generador!B452=14,54,IF(generador!B452=15,57))))))))))))))),FALSE),""),"")</f>
        <v/>
      </c>
      <c r="F452" s="20" t="str">
        <f t="shared" si="128"/>
        <v/>
      </c>
      <c r="G452" s="29" t="str">
        <f t="shared" si="129"/>
        <v/>
      </c>
      <c r="H452" s="21" t="str">
        <f t="shared" ref="H452:H515" ca="1" si="132">IFERROR(IF(C452&lt;&gt;"",TODAY(),""),"")</f>
        <v/>
      </c>
      <c r="I452" s="18" t="str">
        <f t="shared" ref="I452:I515" si="133">IFERROR(IF(D452&lt;&gt;"",I451+1,""),1)</f>
        <v/>
      </c>
      <c r="J452" s="18" t="str">
        <f>""</f>
        <v/>
      </c>
      <c r="K452" s="18" t="str">
        <f t="shared" ref="K452:K515" si="134">IFERROR(IF(E452,0,""),"")</f>
        <v/>
      </c>
      <c r="L452" s="18" t="str">
        <f t="shared" ref="L452:L515" si="135">IFERROR(IF(E452,0,""),"")</f>
        <v/>
      </c>
      <c r="M452" s="18" t="str">
        <f t="shared" ref="M452:M515" si="136">IFERROR(IF(E452,0,""),"")</f>
        <v/>
      </c>
      <c r="N452" s="18" t="str">
        <f t="shared" ref="N452:N515" si="137">IFERROR(IF(E452,0,""),"")</f>
        <v/>
      </c>
      <c r="O452" s="18" t="str">
        <f t="shared" ref="O452:O515" si="138">IFERROR(IF(E452,"01",""),"")</f>
        <v/>
      </c>
      <c r="P452" s="18" t="str">
        <f t="shared" ref="P452:P515" si="139">IFERROR(IF(K452&lt;&gt;"",P451+1,""),1)</f>
        <v/>
      </c>
      <c r="Q452" s="18" t="str">
        <f t="shared" ref="Q452:Q515" si="140">IFERROR(IF(E452,0,""),"")</f>
        <v/>
      </c>
      <c r="R452" s="122" t="str">
        <f t="shared" si="130"/>
        <v/>
      </c>
      <c r="S452" s="18" t="str">
        <f t="shared" ref="S452:S515" si="141">IFERROR(IF(D452&lt;&gt;"",S451+1,""),1)</f>
        <v/>
      </c>
      <c r="T452" s="26" t="str">
        <f t="shared" si="131"/>
        <v/>
      </c>
      <c r="U452" s="18" t="str">
        <f t="shared" ref="U452:U515" si="142">IFERROR(IF(E452,0,""),"")</f>
        <v/>
      </c>
      <c r="V452" s="18" t="str">
        <f t="shared" ref="V452:V515" si="143">IFERROR(IF(E452,A452,""),"")</f>
        <v/>
      </c>
      <c r="W452" s="18" t="str">
        <f>IFERROR(CONCATENATE("PAGO N° ",B452," DEL CONTRATO CPS ",V452," ENTRE ",TEXT(VLOOKUP(A452,matriz,IF(generador!B452=1,16,IF(generador!B452=2,19,IF(generador!B452=3,22,IF(generador!B452=4,25,IF(generador!B452=5,28,IF(generador!B452=6,31,IF(generador!B452=7,34,IF(generador!B452=8,37,IF(generador!B452=9,40,IF(generador!B452=10,43,IF(generador!B452=11,46,IF(generador!B452=12,49,IF(generador!B452=13,52,IF(generador!B452=14,55,IF(generador!B452=15,58))))))))))))))),FALSE),"dd/mm/yyyy")," Y ",TEXT(VLOOKUP(A452,matriz,IF(generador!B452=1,17,IF(generador!B452=2,20,IF(generador!B452=3,23,IF(generador!B452=4,26,IF(generador!B452=5,29,IF(generador!B452=6,32,IF(generador!B452=7,35,IF(generador!B452=8,38,IF(generador!B452=9,41,IF(generador!B452=10,44,IF(generador!B452=11,47,IF(generador!B452=12,50,IF(generador!B452=13,53,IF(generador!B452=14,56,IF(generador!B452=15,59))))))))))))))),FALSE),"dd/mm/yyyy")),"")</f>
        <v/>
      </c>
    </row>
    <row r="453" spans="1:23" x14ac:dyDescent="0.3">
      <c r="A453" s="15"/>
      <c r="B453" s="14"/>
      <c r="C453" s="6"/>
      <c r="D453" s="26" t="str">
        <f t="shared" si="127"/>
        <v/>
      </c>
      <c r="E453" s="19" t="str">
        <f>IFERROR(IF(A453&lt;&gt;"",VLOOKUP(A453,matriz,IF(generador!B453=1,15,IF(generador!B453=2,18,IF(generador!B453=3,21,IF(generador!B453=4,24,IF(generador!B453=5,27,IF(generador!B453=6,30,IF(generador!B453=7,33,IF(generador!B453=8,36,IF(generador!B453=9,39,IF(generador!B453=10,42,IF(generador!B453=11,45,IF(generador!B453=12,48,IF(generador!B453=13,51,IF(generador!B453=14,54,IF(generador!B453=15,57))))))))))))))),FALSE),""),"")</f>
        <v/>
      </c>
      <c r="F453" s="20" t="str">
        <f t="shared" si="128"/>
        <v/>
      </c>
      <c r="G453" s="29" t="str">
        <f t="shared" si="129"/>
        <v/>
      </c>
      <c r="H453" s="21" t="str">
        <f t="shared" ca="1" si="132"/>
        <v/>
      </c>
      <c r="I453" s="18" t="str">
        <f t="shared" si="133"/>
        <v/>
      </c>
      <c r="J453" s="18" t="str">
        <f>""</f>
        <v/>
      </c>
      <c r="K453" s="18" t="str">
        <f t="shared" si="134"/>
        <v/>
      </c>
      <c r="L453" s="18" t="str">
        <f t="shared" si="135"/>
        <v/>
      </c>
      <c r="M453" s="18" t="str">
        <f t="shared" si="136"/>
        <v/>
      </c>
      <c r="N453" s="18" t="str">
        <f t="shared" si="137"/>
        <v/>
      </c>
      <c r="O453" s="18" t="str">
        <f t="shared" si="138"/>
        <v/>
      </c>
      <c r="P453" s="18" t="str">
        <f t="shared" si="139"/>
        <v/>
      </c>
      <c r="Q453" s="18" t="str">
        <f t="shared" si="140"/>
        <v/>
      </c>
      <c r="R453" s="122" t="str">
        <f t="shared" si="130"/>
        <v/>
      </c>
      <c r="S453" s="18" t="str">
        <f t="shared" si="141"/>
        <v/>
      </c>
      <c r="T453" s="26" t="str">
        <f t="shared" si="131"/>
        <v/>
      </c>
      <c r="U453" s="18" t="str">
        <f t="shared" si="142"/>
        <v/>
      </c>
      <c r="V453" s="18" t="str">
        <f t="shared" si="143"/>
        <v/>
      </c>
      <c r="W453" s="18" t="str">
        <f>IFERROR(CONCATENATE("PAGO N° ",B453," DEL CONTRATO CPS ",V453," ENTRE ",TEXT(VLOOKUP(A453,matriz,IF(generador!B453=1,16,IF(generador!B453=2,19,IF(generador!B453=3,22,IF(generador!B453=4,25,IF(generador!B453=5,28,IF(generador!B453=6,31,IF(generador!B453=7,34,IF(generador!B453=8,37,IF(generador!B453=9,40,IF(generador!B453=10,43,IF(generador!B453=11,46,IF(generador!B453=12,49,IF(generador!B453=13,52,IF(generador!B453=14,55,IF(generador!B453=15,58))))))))))))))),FALSE),"dd/mm/yyyy")," Y ",TEXT(VLOOKUP(A453,matriz,IF(generador!B453=1,17,IF(generador!B453=2,20,IF(generador!B453=3,23,IF(generador!B453=4,26,IF(generador!B453=5,29,IF(generador!B453=6,32,IF(generador!B453=7,35,IF(generador!B453=8,38,IF(generador!B453=9,41,IF(generador!B453=10,44,IF(generador!B453=11,47,IF(generador!B453=12,50,IF(generador!B453=13,53,IF(generador!B453=14,56,IF(generador!B453=15,59))))))))))))))),FALSE),"dd/mm/yyyy")),"")</f>
        <v/>
      </c>
    </row>
    <row r="454" spans="1:23" x14ac:dyDescent="0.3">
      <c r="A454" s="15"/>
      <c r="B454" s="14"/>
      <c r="C454" s="6"/>
      <c r="D454" s="26" t="str">
        <f t="shared" si="127"/>
        <v/>
      </c>
      <c r="E454" s="19" t="str">
        <f>IFERROR(IF(A454&lt;&gt;"",VLOOKUP(A454,matriz,IF(generador!B454=1,15,IF(generador!B454=2,18,IF(generador!B454=3,21,IF(generador!B454=4,24,IF(generador!B454=5,27,IF(generador!B454=6,30,IF(generador!B454=7,33,IF(generador!B454=8,36,IF(generador!B454=9,39,IF(generador!B454=10,42,IF(generador!B454=11,45,IF(generador!B454=12,48,IF(generador!B454=13,51,IF(generador!B454=14,54,IF(generador!B454=15,57))))))))))))))),FALSE),""),"")</f>
        <v/>
      </c>
      <c r="F454" s="20" t="str">
        <f t="shared" si="128"/>
        <v/>
      </c>
      <c r="G454" s="29" t="str">
        <f t="shared" si="129"/>
        <v/>
      </c>
      <c r="H454" s="21" t="str">
        <f t="shared" ca="1" si="132"/>
        <v/>
      </c>
      <c r="I454" s="18" t="str">
        <f t="shared" si="133"/>
        <v/>
      </c>
      <c r="J454" s="18" t="str">
        <f>""</f>
        <v/>
      </c>
      <c r="K454" s="18" t="str">
        <f t="shared" si="134"/>
        <v/>
      </c>
      <c r="L454" s="18" t="str">
        <f t="shared" si="135"/>
        <v/>
      </c>
      <c r="M454" s="18" t="str">
        <f t="shared" si="136"/>
        <v/>
      </c>
      <c r="N454" s="18" t="str">
        <f t="shared" si="137"/>
        <v/>
      </c>
      <c r="O454" s="18" t="str">
        <f t="shared" si="138"/>
        <v/>
      </c>
      <c r="P454" s="18" t="str">
        <f t="shared" si="139"/>
        <v/>
      </c>
      <c r="Q454" s="18" t="str">
        <f t="shared" si="140"/>
        <v/>
      </c>
      <c r="R454" s="122" t="str">
        <f t="shared" si="130"/>
        <v/>
      </c>
      <c r="S454" s="18" t="str">
        <f t="shared" si="141"/>
        <v/>
      </c>
      <c r="T454" s="26" t="str">
        <f t="shared" si="131"/>
        <v/>
      </c>
      <c r="U454" s="18" t="str">
        <f t="shared" si="142"/>
        <v/>
      </c>
      <c r="V454" s="18" t="str">
        <f t="shared" si="143"/>
        <v/>
      </c>
      <c r="W454" s="18" t="str">
        <f>IFERROR(CONCATENATE("PAGO N° ",B454," DEL CONTRATO CPS ",V454," ENTRE ",TEXT(VLOOKUP(A454,matriz,IF(generador!B454=1,16,IF(generador!B454=2,19,IF(generador!B454=3,22,IF(generador!B454=4,25,IF(generador!B454=5,28,IF(generador!B454=6,31,IF(generador!B454=7,34,IF(generador!B454=8,37,IF(generador!B454=9,40,IF(generador!B454=10,43,IF(generador!B454=11,46,IF(generador!B454=12,49,IF(generador!B454=13,52,IF(generador!B454=14,55,IF(generador!B454=15,58))))))))))))))),FALSE),"dd/mm/yyyy")," Y ",TEXT(VLOOKUP(A454,matriz,IF(generador!B454=1,17,IF(generador!B454=2,20,IF(generador!B454=3,23,IF(generador!B454=4,26,IF(generador!B454=5,29,IF(generador!B454=6,32,IF(generador!B454=7,35,IF(generador!B454=8,38,IF(generador!B454=9,41,IF(generador!B454=10,44,IF(generador!B454=11,47,IF(generador!B454=12,50,IF(generador!B454=13,53,IF(generador!B454=14,56,IF(generador!B454=15,59))))))))))))))),FALSE),"dd/mm/yyyy")),"")</f>
        <v/>
      </c>
    </row>
    <row r="455" spans="1:23" x14ac:dyDescent="0.3">
      <c r="A455" s="15"/>
      <c r="B455" s="14"/>
      <c r="C455" s="6"/>
      <c r="D455" s="26" t="str">
        <f t="shared" si="127"/>
        <v/>
      </c>
      <c r="E455" s="19" t="str">
        <f>IFERROR(IF(A455&lt;&gt;"",VLOOKUP(A455,matriz,IF(generador!B455=1,15,IF(generador!B455=2,18,IF(generador!B455=3,21,IF(generador!B455=4,24,IF(generador!B455=5,27,IF(generador!B455=6,30,IF(generador!B455=7,33,IF(generador!B455=8,36,IF(generador!B455=9,39,IF(generador!B455=10,42,IF(generador!B455=11,45,IF(generador!B455=12,48,IF(generador!B455=13,51,IF(generador!B455=14,54,IF(generador!B455=15,57))))))))))))))),FALSE),""),"")</f>
        <v/>
      </c>
      <c r="F455" s="20" t="str">
        <f t="shared" si="128"/>
        <v/>
      </c>
      <c r="G455" s="29" t="str">
        <f t="shared" si="129"/>
        <v/>
      </c>
      <c r="H455" s="21" t="str">
        <f t="shared" ca="1" si="132"/>
        <v/>
      </c>
      <c r="I455" s="18" t="str">
        <f t="shared" si="133"/>
        <v/>
      </c>
      <c r="J455" s="18" t="str">
        <f>""</f>
        <v/>
      </c>
      <c r="K455" s="18" t="str">
        <f t="shared" si="134"/>
        <v/>
      </c>
      <c r="L455" s="18" t="str">
        <f t="shared" si="135"/>
        <v/>
      </c>
      <c r="M455" s="18" t="str">
        <f t="shared" si="136"/>
        <v/>
      </c>
      <c r="N455" s="18" t="str">
        <f t="shared" si="137"/>
        <v/>
      </c>
      <c r="O455" s="18" t="str">
        <f t="shared" si="138"/>
        <v/>
      </c>
      <c r="P455" s="18" t="str">
        <f t="shared" si="139"/>
        <v/>
      </c>
      <c r="Q455" s="18" t="str">
        <f t="shared" si="140"/>
        <v/>
      </c>
      <c r="R455" s="122" t="str">
        <f t="shared" si="130"/>
        <v/>
      </c>
      <c r="S455" s="18" t="str">
        <f t="shared" si="141"/>
        <v/>
      </c>
      <c r="T455" s="26" t="str">
        <f t="shared" si="131"/>
        <v/>
      </c>
      <c r="U455" s="18" t="str">
        <f t="shared" si="142"/>
        <v/>
      </c>
      <c r="V455" s="18" t="str">
        <f t="shared" si="143"/>
        <v/>
      </c>
      <c r="W455" s="18" t="str">
        <f>IFERROR(CONCATENATE("PAGO N° ",B455," DEL CONTRATO CPS ",V455," ENTRE ",TEXT(VLOOKUP(A455,matriz,IF(generador!B455=1,16,IF(generador!B455=2,19,IF(generador!B455=3,22,IF(generador!B455=4,25,IF(generador!B455=5,28,IF(generador!B455=6,31,IF(generador!B455=7,34,IF(generador!B455=8,37,IF(generador!B455=9,40,IF(generador!B455=10,43,IF(generador!B455=11,46,IF(generador!B455=12,49,IF(generador!B455=13,52,IF(generador!B455=14,55,IF(generador!B455=15,58))))))))))))))),FALSE),"dd/mm/yyyy")," Y ",TEXT(VLOOKUP(A455,matriz,IF(generador!B455=1,17,IF(generador!B455=2,20,IF(generador!B455=3,23,IF(generador!B455=4,26,IF(generador!B455=5,29,IF(generador!B455=6,32,IF(generador!B455=7,35,IF(generador!B455=8,38,IF(generador!B455=9,41,IF(generador!B455=10,44,IF(generador!B455=11,47,IF(generador!B455=12,50,IF(generador!B455=13,53,IF(generador!B455=14,56,IF(generador!B455=15,59))))))))))))))),FALSE),"dd/mm/yyyy")),"")</f>
        <v/>
      </c>
    </row>
    <row r="456" spans="1:23" x14ac:dyDescent="0.3">
      <c r="A456" s="15"/>
      <c r="B456" s="14"/>
      <c r="C456" s="6"/>
      <c r="D456" s="26" t="str">
        <f t="shared" si="127"/>
        <v/>
      </c>
      <c r="E456" s="19" t="str">
        <f>IFERROR(IF(A456&lt;&gt;"",VLOOKUP(A456,matriz,IF(generador!B456=1,15,IF(generador!B456=2,18,IF(generador!B456=3,21,IF(generador!B456=4,24,IF(generador!B456=5,27,IF(generador!B456=6,30,IF(generador!B456=7,33,IF(generador!B456=8,36,IF(generador!B456=9,39,IF(generador!B456=10,42,IF(generador!B456=11,45,IF(generador!B456=12,48,IF(generador!B456=13,51,IF(generador!B456=14,54,IF(generador!B456=15,57))))))))))))))),FALSE),""),"")</f>
        <v/>
      </c>
      <c r="F456" s="20" t="str">
        <f t="shared" si="128"/>
        <v/>
      </c>
      <c r="G456" s="29" t="str">
        <f t="shared" si="129"/>
        <v/>
      </c>
      <c r="H456" s="21" t="str">
        <f t="shared" ca="1" si="132"/>
        <v/>
      </c>
      <c r="I456" s="18" t="str">
        <f t="shared" si="133"/>
        <v/>
      </c>
      <c r="J456" s="18" t="str">
        <f>""</f>
        <v/>
      </c>
      <c r="K456" s="18" t="str">
        <f t="shared" si="134"/>
        <v/>
      </c>
      <c r="L456" s="18" t="str">
        <f t="shared" si="135"/>
        <v/>
      </c>
      <c r="M456" s="18" t="str">
        <f t="shared" si="136"/>
        <v/>
      </c>
      <c r="N456" s="18" t="str">
        <f t="shared" si="137"/>
        <v/>
      </c>
      <c r="O456" s="18" t="str">
        <f t="shared" si="138"/>
        <v/>
      </c>
      <c r="P456" s="18" t="str">
        <f t="shared" si="139"/>
        <v/>
      </c>
      <c r="Q456" s="18" t="str">
        <f t="shared" si="140"/>
        <v/>
      </c>
      <c r="R456" s="122" t="str">
        <f t="shared" si="130"/>
        <v/>
      </c>
      <c r="S456" s="18" t="str">
        <f t="shared" si="141"/>
        <v/>
      </c>
      <c r="T456" s="26" t="str">
        <f t="shared" si="131"/>
        <v/>
      </c>
      <c r="U456" s="18" t="str">
        <f t="shared" si="142"/>
        <v/>
      </c>
      <c r="V456" s="18" t="str">
        <f t="shared" si="143"/>
        <v/>
      </c>
      <c r="W456" s="18" t="str">
        <f>IFERROR(CONCATENATE("PAGO N° ",B456," DEL CONTRATO CPS ",V456," ENTRE ",TEXT(VLOOKUP(A456,matriz,IF(generador!B456=1,16,IF(generador!B456=2,19,IF(generador!B456=3,22,IF(generador!B456=4,25,IF(generador!B456=5,28,IF(generador!B456=6,31,IF(generador!B456=7,34,IF(generador!B456=8,37,IF(generador!B456=9,40,IF(generador!B456=10,43,IF(generador!B456=11,46,IF(generador!B456=12,49,IF(generador!B456=13,52,IF(generador!B456=14,55,IF(generador!B456=15,58))))))))))))))),FALSE),"dd/mm/yyyy")," Y ",TEXT(VLOOKUP(A456,matriz,IF(generador!B456=1,17,IF(generador!B456=2,20,IF(generador!B456=3,23,IF(generador!B456=4,26,IF(generador!B456=5,29,IF(generador!B456=6,32,IF(generador!B456=7,35,IF(generador!B456=8,38,IF(generador!B456=9,41,IF(generador!B456=10,44,IF(generador!B456=11,47,IF(generador!B456=12,50,IF(generador!B456=13,53,IF(generador!B456=14,56,IF(generador!B456=15,59))))))))))))))),FALSE),"dd/mm/yyyy")),"")</f>
        <v/>
      </c>
    </row>
    <row r="457" spans="1:23" x14ac:dyDescent="0.3">
      <c r="A457" s="15"/>
      <c r="B457" s="14"/>
      <c r="C457" s="6"/>
      <c r="D457" s="26" t="str">
        <f t="shared" si="127"/>
        <v/>
      </c>
      <c r="E457" s="19" t="str">
        <f>IFERROR(IF(A457&lt;&gt;"",VLOOKUP(A457,matriz,IF(generador!B457=1,15,IF(generador!B457=2,18,IF(generador!B457=3,21,IF(generador!B457=4,24,IF(generador!B457=5,27,IF(generador!B457=6,30,IF(generador!B457=7,33,IF(generador!B457=8,36,IF(generador!B457=9,39,IF(generador!B457=10,42,IF(generador!B457=11,45,IF(generador!B457=12,48,IF(generador!B457=13,51,IF(generador!B457=14,54,IF(generador!B457=15,57))))))))))))))),FALSE),""),"")</f>
        <v/>
      </c>
      <c r="F457" s="20" t="str">
        <f t="shared" si="128"/>
        <v/>
      </c>
      <c r="G457" s="29" t="str">
        <f t="shared" si="129"/>
        <v/>
      </c>
      <c r="H457" s="21" t="str">
        <f t="shared" ca="1" si="132"/>
        <v/>
      </c>
      <c r="I457" s="18" t="str">
        <f t="shared" si="133"/>
        <v/>
      </c>
      <c r="J457" s="18" t="str">
        <f>""</f>
        <v/>
      </c>
      <c r="K457" s="18" t="str">
        <f t="shared" si="134"/>
        <v/>
      </c>
      <c r="L457" s="18" t="str">
        <f t="shared" si="135"/>
        <v/>
      </c>
      <c r="M457" s="18" t="str">
        <f t="shared" si="136"/>
        <v/>
      </c>
      <c r="N457" s="18" t="str">
        <f t="shared" si="137"/>
        <v/>
      </c>
      <c r="O457" s="18" t="str">
        <f t="shared" si="138"/>
        <v/>
      </c>
      <c r="P457" s="18" t="str">
        <f t="shared" si="139"/>
        <v/>
      </c>
      <c r="Q457" s="18" t="str">
        <f t="shared" si="140"/>
        <v/>
      </c>
      <c r="R457" s="122" t="str">
        <f t="shared" si="130"/>
        <v/>
      </c>
      <c r="S457" s="18" t="str">
        <f t="shared" si="141"/>
        <v/>
      </c>
      <c r="T457" s="26" t="str">
        <f t="shared" si="131"/>
        <v/>
      </c>
      <c r="U457" s="18" t="str">
        <f t="shared" si="142"/>
        <v/>
      </c>
      <c r="V457" s="18" t="str">
        <f t="shared" si="143"/>
        <v/>
      </c>
      <c r="W457" s="18" t="str">
        <f>IFERROR(CONCATENATE("PAGO N° ",B457," DEL CONTRATO CPS ",V457," ENTRE ",TEXT(VLOOKUP(A457,matriz,IF(generador!B457=1,16,IF(generador!B457=2,19,IF(generador!B457=3,22,IF(generador!B457=4,25,IF(generador!B457=5,28,IF(generador!B457=6,31,IF(generador!B457=7,34,IF(generador!B457=8,37,IF(generador!B457=9,40,IF(generador!B457=10,43,IF(generador!B457=11,46,IF(generador!B457=12,49,IF(generador!B457=13,52,IF(generador!B457=14,55,IF(generador!B457=15,58))))))))))))))),FALSE),"dd/mm/yyyy")," Y ",TEXT(VLOOKUP(A457,matriz,IF(generador!B457=1,17,IF(generador!B457=2,20,IF(generador!B457=3,23,IF(generador!B457=4,26,IF(generador!B457=5,29,IF(generador!B457=6,32,IF(generador!B457=7,35,IF(generador!B457=8,38,IF(generador!B457=9,41,IF(generador!B457=10,44,IF(generador!B457=11,47,IF(generador!B457=12,50,IF(generador!B457=13,53,IF(generador!B457=14,56,IF(generador!B457=15,59))))))))))))))),FALSE),"dd/mm/yyyy")),"")</f>
        <v/>
      </c>
    </row>
    <row r="458" spans="1:23" x14ac:dyDescent="0.3">
      <c r="A458" s="15"/>
      <c r="B458" s="14"/>
      <c r="C458" s="6"/>
      <c r="D458" s="26" t="str">
        <f t="shared" si="127"/>
        <v/>
      </c>
      <c r="E458" s="19" t="str">
        <f>IFERROR(IF(A458&lt;&gt;"",VLOOKUP(A458,matriz,IF(generador!B458=1,15,IF(generador!B458=2,18,IF(generador!B458=3,21,IF(generador!B458=4,24,IF(generador!B458=5,27,IF(generador!B458=6,30,IF(generador!B458=7,33,IF(generador!B458=8,36,IF(generador!B458=9,39,IF(generador!B458=10,42,IF(generador!B458=11,45,IF(generador!B458=12,48,IF(generador!B458=13,51,IF(generador!B458=14,54,IF(generador!B458=15,57))))))))))))))),FALSE),""),"")</f>
        <v/>
      </c>
      <c r="F458" s="20" t="str">
        <f t="shared" si="128"/>
        <v/>
      </c>
      <c r="G458" s="29" t="str">
        <f t="shared" si="129"/>
        <v/>
      </c>
      <c r="H458" s="21" t="str">
        <f t="shared" ca="1" si="132"/>
        <v/>
      </c>
      <c r="I458" s="18" t="str">
        <f t="shared" si="133"/>
        <v/>
      </c>
      <c r="J458" s="18" t="str">
        <f>""</f>
        <v/>
      </c>
      <c r="K458" s="18" t="str">
        <f t="shared" si="134"/>
        <v/>
      </c>
      <c r="L458" s="18" t="str">
        <f t="shared" si="135"/>
        <v/>
      </c>
      <c r="M458" s="18" t="str">
        <f t="shared" si="136"/>
        <v/>
      </c>
      <c r="N458" s="18" t="str">
        <f t="shared" si="137"/>
        <v/>
      </c>
      <c r="O458" s="18" t="str">
        <f t="shared" si="138"/>
        <v/>
      </c>
      <c r="P458" s="18" t="str">
        <f t="shared" si="139"/>
        <v/>
      </c>
      <c r="Q458" s="18" t="str">
        <f t="shared" si="140"/>
        <v/>
      </c>
      <c r="R458" s="122" t="str">
        <f t="shared" si="130"/>
        <v/>
      </c>
      <c r="S458" s="18" t="str">
        <f t="shared" si="141"/>
        <v/>
      </c>
      <c r="T458" s="26" t="str">
        <f t="shared" si="131"/>
        <v/>
      </c>
      <c r="U458" s="18" t="str">
        <f t="shared" si="142"/>
        <v/>
      </c>
      <c r="V458" s="18" t="str">
        <f t="shared" si="143"/>
        <v/>
      </c>
      <c r="W458" s="18" t="str">
        <f>IFERROR(CONCATENATE("PAGO N° ",B458," DEL CONTRATO CPS ",V458," ENTRE ",TEXT(VLOOKUP(A458,matriz,IF(generador!B458=1,16,IF(generador!B458=2,19,IF(generador!B458=3,22,IF(generador!B458=4,25,IF(generador!B458=5,28,IF(generador!B458=6,31,IF(generador!B458=7,34,IF(generador!B458=8,37,IF(generador!B458=9,40,IF(generador!B458=10,43,IF(generador!B458=11,46,IF(generador!B458=12,49,IF(generador!B458=13,52,IF(generador!B458=14,55,IF(generador!B458=15,58))))))))))))))),FALSE),"dd/mm/yyyy")," Y ",TEXT(VLOOKUP(A458,matriz,IF(generador!B458=1,17,IF(generador!B458=2,20,IF(generador!B458=3,23,IF(generador!B458=4,26,IF(generador!B458=5,29,IF(generador!B458=6,32,IF(generador!B458=7,35,IF(generador!B458=8,38,IF(generador!B458=9,41,IF(generador!B458=10,44,IF(generador!B458=11,47,IF(generador!B458=12,50,IF(generador!B458=13,53,IF(generador!B458=14,56,IF(generador!B458=15,59))))))))))))))),FALSE),"dd/mm/yyyy")),"")</f>
        <v/>
      </c>
    </row>
    <row r="459" spans="1:23" x14ac:dyDescent="0.3">
      <c r="A459" s="15"/>
      <c r="B459" s="14"/>
      <c r="C459" s="6"/>
      <c r="D459" s="26" t="str">
        <f t="shared" si="127"/>
        <v/>
      </c>
      <c r="E459" s="19" t="str">
        <f>IFERROR(IF(A459&lt;&gt;"",VLOOKUP(A459,matriz,IF(generador!B459=1,15,IF(generador!B459=2,18,IF(generador!B459=3,21,IF(generador!B459=4,24,IF(generador!B459=5,27,IF(generador!B459=6,30,IF(generador!B459=7,33,IF(generador!B459=8,36,IF(generador!B459=9,39,IF(generador!B459=10,42,IF(generador!B459=11,45,IF(generador!B459=12,48,IF(generador!B459=13,51,IF(generador!B459=14,54,IF(generador!B459=15,57))))))))))))))),FALSE),""),"")</f>
        <v/>
      </c>
      <c r="F459" s="20" t="str">
        <f t="shared" si="128"/>
        <v/>
      </c>
      <c r="G459" s="29" t="str">
        <f t="shared" si="129"/>
        <v/>
      </c>
      <c r="H459" s="21" t="str">
        <f t="shared" ca="1" si="132"/>
        <v/>
      </c>
      <c r="I459" s="18" t="str">
        <f t="shared" si="133"/>
        <v/>
      </c>
      <c r="J459" s="18" t="str">
        <f>""</f>
        <v/>
      </c>
      <c r="K459" s="18" t="str">
        <f t="shared" si="134"/>
        <v/>
      </c>
      <c r="L459" s="18" t="str">
        <f t="shared" si="135"/>
        <v/>
      </c>
      <c r="M459" s="18" t="str">
        <f t="shared" si="136"/>
        <v/>
      </c>
      <c r="N459" s="18" t="str">
        <f t="shared" si="137"/>
        <v/>
      </c>
      <c r="O459" s="18" t="str">
        <f t="shared" si="138"/>
        <v/>
      </c>
      <c r="P459" s="18" t="str">
        <f t="shared" si="139"/>
        <v/>
      </c>
      <c r="Q459" s="18" t="str">
        <f t="shared" si="140"/>
        <v/>
      </c>
      <c r="R459" s="122" t="str">
        <f t="shared" si="130"/>
        <v/>
      </c>
      <c r="S459" s="18" t="str">
        <f t="shared" si="141"/>
        <v/>
      </c>
      <c r="T459" s="26" t="str">
        <f t="shared" si="131"/>
        <v/>
      </c>
      <c r="U459" s="18" t="str">
        <f t="shared" si="142"/>
        <v/>
      </c>
      <c r="V459" s="18" t="str">
        <f t="shared" si="143"/>
        <v/>
      </c>
      <c r="W459" s="18" t="str">
        <f>IFERROR(CONCATENATE("PAGO N° ",B459," DEL CONTRATO CPS ",V459," ENTRE ",TEXT(VLOOKUP(A459,matriz,IF(generador!B459=1,16,IF(generador!B459=2,19,IF(generador!B459=3,22,IF(generador!B459=4,25,IF(generador!B459=5,28,IF(generador!B459=6,31,IF(generador!B459=7,34,IF(generador!B459=8,37,IF(generador!B459=9,40,IF(generador!B459=10,43,IF(generador!B459=11,46,IF(generador!B459=12,49,IF(generador!B459=13,52,IF(generador!B459=14,55,IF(generador!B459=15,58))))))))))))))),FALSE),"dd/mm/yyyy")," Y ",TEXT(VLOOKUP(A459,matriz,IF(generador!B459=1,17,IF(generador!B459=2,20,IF(generador!B459=3,23,IF(generador!B459=4,26,IF(generador!B459=5,29,IF(generador!B459=6,32,IF(generador!B459=7,35,IF(generador!B459=8,38,IF(generador!B459=9,41,IF(generador!B459=10,44,IF(generador!B459=11,47,IF(generador!B459=12,50,IF(generador!B459=13,53,IF(generador!B459=14,56,IF(generador!B459=15,59))))))))))))))),FALSE),"dd/mm/yyyy")),"")</f>
        <v/>
      </c>
    </row>
    <row r="460" spans="1:23" x14ac:dyDescent="0.3">
      <c r="A460" s="15"/>
      <c r="B460" s="14"/>
      <c r="C460" s="6"/>
      <c r="D460" s="26" t="str">
        <f t="shared" si="127"/>
        <v/>
      </c>
      <c r="E460" s="19" t="str">
        <f>IFERROR(IF(A460&lt;&gt;"",VLOOKUP(A460,matriz,IF(generador!B460=1,15,IF(generador!B460=2,18,IF(generador!B460=3,21,IF(generador!B460=4,24,IF(generador!B460=5,27,IF(generador!B460=6,30,IF(generador!B460=7,33,IF(generador!B460=8,36,IF(generador!B460=9,39,IF(generador!B460=10,42,IF(generador!B460=11,45,IF(generador!B460=12,48,IF(generador!B460=13,51,IF(generador!B460=14,54,IF(generador!B460=15,57))))))))))))))),FALSE),""),"")</f>
        <v/>
      </c>
      <c r="F460" s="20" t="str">
        <f t="shared" si="128"/>
        <v/>
      </c>
      <c r="G460" s="29" t="str">
        <f t="shared" si="129"/>
        <v/>
      </c>
      <c r="H460" s="21" t="str">
        <f t="shared" ca="1" si="132"/>
        <v/>
      </c>
      <c r="I460" s="18" t="str">
        <f t="shared" si="133"/>
        <v/>
      </c>
      <c r="J460" s="18" t="str">
        <f>""</f>
        <v/>
      </c>
      <c r="K460" s="18" t="str">
        <f t="shared" si="134"/>
        <v/>
      </c>
      <c r="L460" s="18" t="str">
        <f t="shared" si="135"/>
        <v/>
      </c>
      <c r="M460" s="18" t="str">
        <f t="shared" si="136"/>
        <v/>
      </c>
      <c r="N460" s="18" t="str">
        <f t="shared" si="137"/>
        <v/>
      </c>
      <c r="O460" s="18" t="str">
        <f t="shared" si="138"/>
        <v/>
      </c>
      <c r="P460" s="18" t="str">
        <f t="shared" si="139"/>
        <v/>
      </c>
      <c r="Q460" s="18" t="str">
        <f t="shared" si="140"/>
        <v/>
      </c>
      <c r="R460" s="122" t="str">
        <f t="shared" si="130"/>
        <v/>
      </c>
      <c r="S460" s="18" t="str">
        <f t="shared" si="141"/>
        <v/>
      </c>
      <c r="T460" s="26" t="str">
        <f t="shared" si="131"/>
        <v/>
      </c>
      <c r="U460" s="18" t="str">
        <f t="shared" si="142"/>
        <v/>
      </c>
      <c r="V460" s="18" t="str">
        <f t="shared" si="143"/>
        <v/>
      </c>
      <c r="W460" s="18" t="str">
        <f>IFERROR(CONCATENATE("PAGO N° ",B460," DEL CONTRATO CPS ",V460," ENTRE ",TEXT(VLOOKUP(A460,matriz,IF(generador!B460=1,16,IF(generador!B460=2,19,IF(generador!B460=3,22,IF(generador!B460=4,25,IF(generador!B460=5,28,IF(generador!B460=6,31,IF(generador!B460=7,34,IF(generador!B460=8,37,IF(generador!B460=9,40,IF(generador!B460=10,43,IF(generador!B460=11,46,IF(generador!B460=12,49,IF(generador!B460=13,52,IF(generador!B460=14,55,IF(generador!B460=15,58))))))))))))))),FALSE),"dd/mm/yyyy")," Y ",TEXT(VLOOKUP(A460,matriz,IF(generador!B460=1,17,IF(generador!B460=2,20,IF(generador!B460=3,23,IF(generador!B460=4,26,IF(generador!B460=5,29,IF(generador!B460=6,32,IF(generador!B460=7,35,IF(generador!B460=8,38,IF(generador!B460=9,41,IF(generador!B460=10,44,IF(generador!B460=11,47,IF(generador!B460=12,50,IF(generador!B460=13,53,IF(generador!B460=14,56,IF(generador!B460=15,59))))))))))))))),FALSE),"dd/mm/yyyy")),"")</f>
        <v/>
      </c>
    </row>
    <row r="461" spans="1:23" x14ac:dyDescent="0.3">
      <c r="A461" s="15"/>
      <c r="B461" s="14"/>
      <c r="C461" s="6"/>
      <c r="D461" s="26" t="str">
        <f t="shared" si="127"/>
        <v/>
      </c>
      <c r="E461" s="19" t="str">
        <f>IFERROR(IF(A461&lt;&gt;"",VLOOKUP(A461,matriz,IF(generador!B461=1,15,IF(generador!B461=2,18,IF(generador!B461=3,21,IF(generador!B461=4,24,IF(generador!B461=5,27,IF(generador!B461=6,30,IF(generador!B461=7,33,IF(generador!B461=8,36,IF(generador!B461=9,39,IF(generador!B461=10,42,IF(generador!B461=11,45,IF(generador!B461=12,48,IF(generador!B461=13,51,IF(generador!B461=14,54,IF(generador!B461=15,57))))))))))))))),FALSE),""),"")</f>
        <v/>
      </c>
      <c r="F461" s="20" t="str">
        <f t="shared" si="128"/>
        <v/>
      </c>
      <c r="G461" s="29" t="str">
        <f t="shared" si="129"/>
        <v/>
      </c>
      <c r="H461" s="21" t="str">
        <f t="shared" ca="1" si="132"/>
        <v/>
      </c>
      <c r="I461" s="18" t="str">
        <f t="shared" si="133"/>
        <v/>
      </c>
      <c r="J461" s="18" t="str">
        <f>""</f>
        <v/>
      </c>
      <c r="K461" s="18" t="str">
        <f t="shared" si="134"/>
        <v/>
      </c>
      <c r="L461" s="18" t="str">
        <f t="shared" si="135"/>
        <v/>
      </c>
      <c r="M461" s="18" t="str">
        <f t="shared" si="136"/>
        <v/>
      </c>
      <c r="N461" s="18" t="str">
        <f t="shared" si="137"/>
        <v/>
      </c>
      <c r="O461" s="18" t="str">
        <f t="shared" si="138"/>
        <v/>
      </c>
      <c r="P461" s="18" t="str">
        <f t="shared" si="139"/>
        <v/>
      </c>
      <c r="Q461" s="18" t="str">
        <f t="shared" si="140"/>
        <v/>
      </c>
      <c r="R461" s="122" t="str">
        <f t="shared" si="130"/>
        <v/>
      </c>
      <c r="S461" s="18" t="str">
        <f t="shared" si="141"/>
        <v/>
      </c>
      <c r="T461" s="26" t="str">
        <f t="shared" si="131"/>
        <v/>
      </c>
      <c r="U461" s="18" t="str">
        <f t="shared" si="142"/>
        <v/>
      </c>
      <c r="V461" s="18" t="str">
        <f t="shared" si="143"/>
        <v/>
      </c>
      <c r="W461" s="18" t="str">
        <f>IFERROR(CONCATENATE("PAGO N° ",B461," DEL CONTRATO CPS ",V461," ENTRE ",TEXT(VLOOKUP(A461,matriz,IF(generador!B461=1,16,IF(generador!B461=2,19,IF(generador!B461=3,22,IF(generador!B461=4,25,IF(generador!B461=5,28,IF(generador!B461=6,31,IF(generador!B461=7,34,IF(generador!B461=8,37,IF(generador!B461=9,40,IF(generador!B461=10,43,IF(generador!B461=11,46,IF(generador!B461=12,49,IF(generador!B461=13,52,IF(generador!B461=14,55,IF(generador!B461=15,58))))))))))))))),FALSE),"dd/mm/yyyy")," Y ",TEXT(VLOOKUP(A461,matriz,IF(generador!B461=1,17,IF(generador!B461=2,20,IF(generador!B461=3,23,IF(generador!B461=4,26,IF(generador!B461=5,29,IF(generador!B461=6,32,IF(generador!B461=7,35,IF(generador!B461=8,38,IF(generador!B461=9,41,IF(generador!B461=10,44,IF(generador!B461=11,47,IF(generador!B461=12,50,IF(generador!B461=13,53,IF(generador!B461=14,56,IF(generador!B461=15,59))))))))))))))),FALSE),"dd/mm/yyyy")),"")</f>
        <v/>
      </c>
    </row>
    <row r="462" spans="1:23" x14ac:dyDescent="0.3">
      <c r="A462" s="15"/>
      <c r="B462" s="14"/>
      <c r="C462" s="6"/>
      <c r="D462" s="26" t="str">
        <f t="shared" si="127"/>
        <v/>
      </c>
      <c r="E462" s="19" t="str">
        <f>IFERROR(IF(A462&lt;&gt;"",VLOOKUP(A462,matriz,IF(generador!B462=1,15,IF(generador!B462=2,18,IF(generador!B462=3,21,IF(generador!B462=4,24,IF(generador!B462=5,27,IF(generador!B462=6,30,IF(generador!B462=7,33,IF(generador!B462=8,36,IF(generador!B462=9,39,IF(generador!B462=10,42,IF(generador!B462=11,45,IF(generador!B462=12,48,IF(generador!B462=13,51,IF(generador!B462=14,54,IF(generador!B462=15,57))))))))))))))),FALSE),""),"")</f>
        <v/>
      </c>
      <c r="F462" s="20" t="str">
        <f t="shared" si="128"/>
        <v/>
      </c>
      <c r="G462" s="29" t="str">
        <f t="shared" si="129"/>
        <v/>
      </c>
      <c r="H462" s="21" t="str">
        <f t="shared" ca="1" si="132"/>
        <v/>
      </c>
      <c r="I462" s="18" t="str">
        <f t="shared" si="133"/>
        <v/>
      </c>
      <c r="J462" s="18" t="str">
        <f>""</f>
        <v/>
      </c>
      <c r="K462" s="18" t="str">
        <f t="shared" si="134"/>
        <v/>
      </c>
      <c r="L462" s="18" t="str">
        <f t="shared" si="135"/>
        <v/>
      </c>
      <c r="M462" s="18" t="str">
        <f t="shared" si="136"/>
        <v/>
      </c>
      <c r="N462" s="18" t="str">
        <f t="shared" si="137"/>
        <v/>
      </c>
      <c r="O462" s="18" t="str">
        <f t="shared" si="138"/>
        <v/>
      </c>
      <c r="P462" s="18" t="str">
        <f t="shared" si="139"/>
        <v/>
      </c>
      <c r="Q462" s="18" t="str">
        <f t="shared" si="140"/>
        <v/>
      </c>
      <c r="R462" s="122" t="str">
        <f t="shared" si="130"/>
        <v/>
      </c>
      <c r="S462" s="18" t="str">
        <f t="shared" si="141"/>
        <v/>
      </c>
      <c r="T462" s="26" t="str">
        <f t="shared" si="131"/>
        <v/>
      </c>
      <c r="U462" s="18" t="str">
        <f t="shared" si="142"/>
        <v/>
      </c>
      <c r="V462" s="18" t="str">
        <f t="shared" si="143"/>
        <v/>
      </c>
      <c r="W462" s="18" t="str">
        <f>IFERROR(CONCATENATE("PAGO N° ",B462," DEL CONTRATO CPS ",V462," ENTRE ",TEXT(VLOOKUP(A462,matriz,IF(generador!B462=1,16,IF(generador!B462=2,19,IF(generador!B462=3,22,IF(generador!B462=4,25,IF(generador!B462=5,28,IF(generador!B462=6,31,IF(generador!B462=7,34,IF(generador!B462=8,37,IF(generador!B462=9,40,IF(generador!B462=10,43,IF(generador!B462=11,46,IF(generador!B462=12,49,IF(generador!B462=13,52,IF(generador!B462=14,55,IF(generador!B462=15,58))))))))))))))),FALSE),"dd/mm/yyyy")," Y ",TEXT(VLOOKUP(A462,matriz,IF(generador!B462=1,17,IF(generador!B462=2,20,IF(generador!B462=3,23,IF(generador!B462=4,26,IF(generador!B462=5,29,IF(generador!B462=6,32,IF(generador!B462=7,35,IF(generador!B462=8,38,IF(generador!B462=9,41,IF(generador!B462=10,44,IF(generador!B462=11,47,IF(generador!B462=12,50,IF(generador!B462=13,53,IF(generador!B462=14,56,IF(generador!B462=15,59))))))))))))))),FALSE),"dd/mm/yyyy")),"")</f>
        <v/>
      </c>
    </row>
    <row r="463" spans="1:23" x14ac:dyDescent="0.3">
      <c r="A463" s="15"/>
      <c r="B463" s="14"/>
      <c r="C463" s="6"/>
      <c r="D463" s="26" t="str">
        <f t="shared" si="127"/>
        <v/>
      </c>
      <c r="E463" s="19" t="str">
        <f>IFERROR(IF(A463&lt;&gt;"",VLOOKUP(A463,matriz,IF(generador!B463=1,15,IF(generador!B463=2,18,IF(generador!B463=3,21,IF(generador!B463=4,24,IF(generador!B463=5,27,IF(generador!B463=6,30,IF(generador!B463=7,33,IF(generador!B463=8,36,IF(generador!B463=9,39,IF(generador!B463=10,42,IF(generador!B463=11,45,IF(generador!B463=12,48,IF(generador!B463=13,51,IF(generador!B463=14,54,IF(generador!B463=15,57))))))))))))))),FALSE),""),"")</f>
        <v/>
      </c>
      <c r="F463" s="20" t="str">
        <f t="shared" si="128"/>
        <v/>
      </c>
      <c r="G463" s="29" t="str">
        <f t="shared" si="129"/>
        <v/>
      </c>
      <c r="H463" s="21" t="str">
        <f t="shared" ca="1" si="132"/>
        <v/>
      </c>
      <c r="I463" s="18" t="str">
        <f t="shared" si="133"/>
        <v/>
      </c>
      <c r="J463" s="18" t="str">
        <f>""</f>
        <v/>
      </c>
      <c r="K463" s="18" t="str">
        <f t="shared" si="134"/>
        <v/>
      </c>
      <c r="L463" s="18" t="str">
        <f t="shared" si="135"/>
        <v/>
      </c>
      <c r="M463" s="18" t="str">
        <f t="shared" si="136"/>
        <v/>
      </c>
      <c r="N463" s="18" t="str">
        <f t="shared" si="137"/>
        <v/>
      </c>
      <c r="O463" s="18" t="str">
        <f t="shared" si="138"/>
        <v/>
      </c>
      <c r="P463" s="18" t="str">
        <f t="shared" si="139"/>
        <v/>
      </c>
      <c r="Q463" s="18" t="str">
        <f t="shared" si="140"/>
        <v/>
      </c>
      <c r="R463" s="122" t="str">
        <f t="shared" si="130"/>
        <v/>
      </c>
      <c r="S463" s="18" t="str">
        <f t="shared" si="141"/>
        <v/>
      </c>
      <c r="T463" s="26" t="str">
        <f t="shared" si="131"/>
        <v/>
      </c>
      <c r="U463" s="18" t="str">
        <f t="shared" si="142"/>
        <v/>
      </c>
      <c r="V463" s="18" t="str">
        <f t="shared" si="143"/>
        <v/>
      </c>
      <c r="W463" s="18" t="str">
        <f>IFERROR(CONCATENATE("PAGO N° ",B463," DEL CONTRATO CPS ",V463," ENTRE ",TEXT(VLOOKUP(A463,matriz,IF(generador!B463=1,16,IF(generador!B463=2,19,IF(generador!B463=3,22,IF(generador!B463=4,25,IF(generador!B463=5,28,IF(generador!B463=6,31,IF(generador!B463=7,34,IF(generador!B463=8,37,IF(generador!B463=9,40,IF(generador!B463=10,43,IF(generador!B463=11,46,IF(generador!B463=12,49,IF(generador!B463=13,52,IF(generador!B463=14,55,IF(generador!B463=15,58))))))))))))))),FALSE),"dd/mm/yyyy")," Y ",TEXT(VLOOKUP(A463,matriz,IF(generador!B463=1,17,IF(generador!B463=2,20,IF(generador!B463=3,23,IF(generador!B463=4,26,IF(generador!B463=5,29,IF(generador!B463=6,32,IF(generador!B463=7,35,IF(generador!B463=8,38,IF(generador!B463=9,41,IF(generador!B463=10,44,IF(generador!B463=11,47,IF(generador!B463=12,50,IF(generador!B463=13,53,IF(generador!B463=14,56,IF(generador!B463=15,59))))))))))))))),FALSE),"dd/mm/yyyy")),"")</f>
        <v/>
      </c>
    </row>
    <row r="464" spans="1:23" x14ac:dyDescent="0.3">
      <c r="A464" s="15"/>
      <c r="B464" s="14"/>
      <c r="C464" s="6"/>
      <c r="D464" s="26" t="str">
        <f t="shared" si="127"/>
        <v/>
      </c>
      <c r="E464" s="19" t="str">
        <f>IFERROR(IF(A464&lt;&gt;"",VLOOKUP(A464,matriz,IF(generador!B464=1,15,IF(generador!B464=2,18,IF(generador!B464=3,21,IF(generador!B464=4,24,IF(generador!B464=5,27,IF(generador!B464=6,30,IF(generador!B464=7,33,IF(generador!B464=8,36,IF(generador!B464=9,39,IF(generador!B464=10,42,IF(generador!B464=11,45,IF(generador!B464=12,48,IF(generador!B464=13,51,IF(generador!B464=14,54,IF(generador!B464=15,57))))))))))))))),FALSE),""),"")</f>
        <v/>
      </c>
      <c r="F464" s="20" t="str">
        <f t="shared" si="128"/>
        <v/>
      </c>
      <c r="G464" s="29" t="str">
        <f t="shared" si="129"/>
        <v/>
      </c>
      <c r="H464" s="21" t="str">
        <f t="shared" ca="1" si="132"/>
        <v/>
      </c>
      <c r="I464" s="18" t="str">
        <f t="shared" si="133"/>
        <v/>
      </c>
      <c r="J464" s="18" t="str">
        <f>""</f>
        <v/>
      </c>
      <c r="K464" s="18" t="str">
        <f t="shared" si="134"/>
        <v/>
      </c>
      <c r="L464" s="18" t="str">
        <f t="shared" si="135"/>
        <v/>
      </c>
      <c r="M464" s="18" t="str">
        <f t="shared" si="136"/>
        <v/>
      </c>
      <c r="N464" s="18" t="str">
        <f t="shared" si="137"/>
        <v/>
      </c>
      <c r="O464" s="18" t="str">
        <f t="shared" si="138"/>
        <v/>
      </c>
      <c r="P464" s="18" t="str">
        <f t="shared" si="139"/>
        <v/>
      </c>
      <c r="Q464" s="18" t="str">
        <f t="shared" si="140"/>
        <v/>
      </c>
      <c r="R464" s="122" t="str">
        <f t="shared" si="130"/>
        <v/>
      </c>
      <c r="S464" s="18" t="str">
        <f t="shared" si="141"/>
        <v/>
      </c>
      <c r="T464" s="26" t="str">
        <f t="shared" si="131"/>
        <v/>
      </c>
      <c r="U464" s="18" t="str">
        <f t="shared" si="142"/>
        <v/>
      </c>
      <c r="V464" s="18" t="str">
        <f t="shared" si="143"/>
        <v/>
      </c>
      <c r="W464" s="18" t="str">
        <f>IFERROR(CONCATENATE("PAGO N° ",B464," DEL CONTRATO CPS ",V464," ENTRE ",TEXT(VLOOKUP(A464,matriz,IF(generador!B464=1,16,IF(generador!B464=2,19,IF(generador!B464=3,22,IF(generador!B464=4,25,IF(generador!B464=5,28,IF(generador!B464=6,31,IF(generador!B464=7,34,IF(generador!B464=8,37,IF(generador!B464=9,40,IF(generador!B464=10,43,IF(generador!B464=11,46,IF(generador!B464=12,49,IF(generador!B464=13,52,IF(generador!B464=14,55,IF(generador!B464=15,58))))))))))))))),FALSE),"dd/mm/yyyy")," Y ",TEXT(VLOOKUP(A464,matriz,IF(generador!B464=1,17,IF(generador!B464=2,20,IF(generador!B464=3,23,IF(generador!B464=4,26,IF(generador!B464=5,29,IF(generador!B464=6,32,IF(generador!B464=7,35,IF(generador!B464=8,38,IF(generador!B464=9,41,IF(generador!B464=10,44,IF(generador!B464=11,47,IF(generador!B464=12,50,IF(generador!B464=13,53,IF(generador!B464=14,56,IF(generador!B464=15,59))))))))))))))),FALSE),"dd/mm/yyyy")),"")</f>
        <v/>
      </c>
    </row>
    <row r="465" spans="1:23" x14ac:dyDescent="0.3">
      <c r="A465" s="15"/>
      <c r="B465" s="14"/>
      <c r="C465" s="6"/>
      <c r="D465" s="26" t="str">
        <f t="shared" si="127"/>
        <v/>
      </c>
      <c r="E465" s="19" t="str">
        <f>IFERROR(IF(A465&lt;&gt;"",VLOOKUP(A465,matriz,IF(generador!B465=1,15,IF(generador!B465=2,18,IF(generador!B465=3,21,IF(generador!B465=4,24,IF(generador!B465=5,27,IF(generador!B465=6,30,IF(generador!B465=7,33,IF(generador!B465=8,36,IF(generador!B465=9,39,IF(generador!B465=10,42,IF(generador!B465=11,45,IF(generador!B465=12,48,IF(generador!B465=13,51,IF(generador!B465=14,54,IF(generador!B465=15,57))))))))))))))),FALSE),""),"")</f>
        <v/>
      </c>
      <c r="F465" s="20" t="str">
        <f t="shared" si="128"/>
        <v/>
      </c>
      <c r="G465" s="29" t="str">
        <f t="shared" si="129"/>
        <v/>
      </c>
      <c r="H465" s="21" t="str">
        <f t="shared" ca="1" si="132"/>
        <v/>
      </c>
      <c r="I465" s="18" t="str">
        <f t="shared" si="133"/>
        <v/>
      </c>
      <c r="J465" s="18" t="str">
        <f>""</f>
        <v/>
      </c>
      <c r="K465" s="18" t="str">
        <f t="shared" si="134"/>
        <v/>
      </c>
      <c r="L465" s="18" t="str">
        <f t="shared" si="135"/>
        <v/>
      </c>
      <c r="M465" s="18" t="str">
        <f t="shared" si="136"/>
        <v/>
      </c>
      <c r="N465" s="18" t="str">
        <f t="shared" si="137"/>
        <v/>
      </c>
      <c r="O465" s="18" t="str">
        <f t="shared" si="138"/>
        <v/>
      </c>
      <c r="P465" s="18" t="str">
        <f t="shared" si="139"/>
        <v/>
      </c>
      <c r="Q465" s="18" t="str">
        <f t="shared" si="140"/>
        <v/>
      </c>
      <c r="R465" s="122" t="str">
        <f t="shared" si="130"/>
        <v/>
      </c>
      <c r="S465" s="18" t="str">
        <f t="shared" si="141"/>
        <v/>
      </c>
      <c r="T465" s="26" t="str">
        <f t="shared" si="131"/>
        <v/>
      </c>
      <c r="U465" s="18" t="str">
        <f t="shared" si="142"/>
        <v/>
      </c>
      <c r="V465" s="18" t="str">
        <f t="shared" si="143"/>
        <v/>
      </c>
      <c r="W465" s="18" t="str">
        <f>IFERROR(CONCATENATE("PAGO N° ",B465," DEL CONTRATO CPS ",V465," ENTRE ",TEXT(VLOOKUP(A465,matriz,IF(generador!B465=1,16,IF(generador!B465=2,19,IF(generador!B465=3,22,IF(generador!B465=4,25,IF(generador!B465=5,28,IF(generador!B465=6,31,IF(generador!B465=7,34,IF(generador!B465=8,37,IF(generador!B465=9,40,IF(generador!B465=10,43,IF(generador!B465=11,46,IF(generador!B465=12,49,IF(generador!B465=13,52,IF(generador!B465=14,55,IF(generador!B465=15,58))))))))))))))),FALSE),"dd/mm/yyyy")," Y ",TEXT(VLOOKUP(A465,matriz,IF(generador!B465=1,17,IF(generador!B465=2,20,IF(generador!B465=3,23,IF(generador!B465=4,26,IF(generador!B465=5,29,IF(generador!B465=6,32,IF(generador!B465=7,35,IF(generador!B465=8,38,IF(generador!B465=9,41,IF(generador!B465=10,44,IF(generador!B465=11,47,IF(generador!B465=12,50,IF(generador!B465=13,53,IF(generador!B465=14,56,IF(generador!B465=15,59))))))))))))))),FALSE),"dd/mm/yyyy")),"")</f>
        <v/>
      </c>
    </row>
    <row r="466" spans="1:23" x14ac:dyDescent="0.3">
      <c r="A466" s="15"/>
      <c r="B466" s="14"/>
      <c r="C466" s="6"/>
      <c r="D466" s="26" t="str">
        <f t="shared" si="127"/>
        <v/>
      </c>
      <c r="E466" s="19" t="str">
        <f>IFERROR(IF(A466&lt;&gt;"",VLOOKUP(A466,matriz,IF(generador!B466=1,15,IF(generador!B466=2,18,IF(generador!B466=3,21,IF(generador!B466=4,24,IF(generador!B466=5,27,IF(generador!B466=6,30,IF(generador!B466=7,33,IF(generador!B466=8,36,IF(generador!B466=9,39,IF(generador!B466=10,42,IF(generador!B466=11,45,IF(generador!B466=12,48,IF(generador!B466=13,51,IF(generador!B466=14,54,IF(generador!B466=15,57))))))))))))))),FALSE),""),"")</f>
        <v/>
      </c>
      <c r="F466" s="20" t="str">
        <f t="shared" si="128"/>
        <v/>
      </c>
      <c r="G466" s="29" t="str">
        <f t="shared" si="129"/>
        <v/>
      </c>
      <c r="H466" s="21" t="str">
        <f t="shared" ca="1" si="132"/>
        <v/>
      </c>
      <c r="I466" s="18" t="str">
        <f t="shared" si="133"/>
        <v/>
      </c>
      <c r="J466" s="18" t="str">
        <f>""</f>
        <v/>
      </c>
      <c r="K466" s="18" t="str">
        <f t="shared" si="134"/>
        <v/>
      </c>
      <c r="L466" s="18" t="str">
        <f t="shared" si="135"/>
        <v/>
      </c>
      <c r="M466" s="18" t="str">
        <f t="shared" si="136"/>
        <v/>
      </c>
      <c r="N466" s="18" t="str">
        <f t="shared" si="137"/>
        <v/>
      </c>
      <c r="O466" s="18" t="str">
        <f t="shared" si="138"/>
        <v/>
      </c>
      <c r="P466" s="18" t="str">
        <f t="shared" si="139"/>
        <v/>
      </c>
      <c r="Q466" s="18" t="str">
        <f t="shared" si="140"/>
        <v/>
      </c>
      <c r="R466" s="122" t="str">
        <f t="shared" si="130"/>
        <v/>
      </c>
      <c r="S466" s="18" t="str">
        <f t="shared" si="141"/>
        <v/>
      </c>
      <c r="T466" s="26" t="str">
        <f t="shared" si="131"/>
        <v/>
      </c>
      <c r="U466" s="18" t="str">
        <f t="shared" si="142"/>
        <v/>
      </c>
      <c r="V466" s="18" t="str">
        <f t="shared" si="143"/>
        <v/>
      </c>
      <c r="W466" s="18" t="str">
        <f>IFERROR(CONCATENATE("PAGO N° ",B466," DEL CONTRATO CPS ",V466," ENTRE ",TEXT(VLOOKUP(A466,matriz,IF(generador!B466=1,16,IF(generador!B466=2,19,IF(generador!B466=3,22,IF(generador!B466=4,25,IF(generador!B466=5,28,IF(generador!B466=6,31,IF(generador!B466=7,34,IF(generador!B466=8,37,IF(generador!B466=9,40,IF(generador!B466=10,43,IF(generador!B466=11,46,IF(generador!B466=12,49,IF(generador!B466=13,52,IF(generador!B466=14,55,IF(generador!B466=15,58))))))))))))))),FALSE),"dd/mm/yyyy")," Y ",TEXT(VLOOKUP(A466,matriz,IF(generador!B466=1,17,IF(generador!B466=2,20,IF(generador!B466=3,23,IF(generador!B466=4,26,IF(generador!B466=5,29,IF(generador!B466=6,32,IF(generador!B466=7,35,IF(generador!B466=8,38,IF(generador!B466=9,41,IF(generador!B466=10,44,IF(generador!B466=11,47,IF(generador!B466=12,50,IF(generador!B466=13,53,IF(generador!B466=14,56,IF(generador!B466=15,59))))))))))))))),FALSE),"dd/mm/yyyy")),"")</f>
        <v/>
      </c>
    </row>
    <row r="467" spans="1:23" x14ac:dyDescent="0.3">
      <c r="A467" s="15"/>
      <c r="B467" s="14"/>
      <c r="C467" s="6"/>
      <c r="D467" s="26" t="str">
        <f t="shared" si="127"/>
        <v/>
      </c>
      <c r="E467" s="19" t="str">
        <f>IFERROR(IF(A467&lt;&gt;"",VLOOKUP(A467,matriz,IF(generador!B467=1,15,IF(generador!B467=2,18,IF(generador!B467=3,21,IF(generador!B467=4,24,IF(generador!B467=5,27,IF(generador!B467=6,30,IF(generador!B467=7,33,IF(generador!B467=8,36,IF(generador!B467=9,39,IF(generador!B467=10,42,IF(generador!B467=11,45,IF(generador!B467=12,48,IF(generador!B467=13,51,IF(generador!B467=14,54,IF(generador!B467=15,57))))))))))))))),FALSE),""),"")</f>
        <v/>
      </c>
      <c r="F467" s="20" t="str">
        <f t="shared" si="128"/>
        <v/>
      </c>
      <c r="G467" s="29" t="str">
        <f t="shared" si="129"/>
        <v/>
      </c>
      <c r="H467" s="21" t="str">
        <f t="shared" ca="1" si="132"/>
        <v/>
      </c>
      <c r="I467" s="18" t="str">
        <f t="shared" si="133"/>
        <v/>
      </c>
      <c r="J467" s="18" t="str">
        <f>""</f>
        <v/>
      </c>
      <c r="K467" s="18" t="str">
        <f t="shared" si="134"/>
        <v/>
      </c>
      <c r="L467" s="18" t="str">
        <f t="shared" si="135"/>
        <v/>
      </c>
      <c r="M467" s="18" t="str">
        <f t="shared" si="136"/>
        <v/>
      </c>
      <c r="N467" s="18" t="str">
        <f t="shared" si="137"/>
        <v/>
      </c>
      <c r="O467" s="18" t="str">
        <f t="shared" si="138"/>
        <v/>
      </c>
      <c r="P467" s="18" t="str">
        <f t="shared" si="139"/>
        <v/>
      </c>
      <c r="Q467" s="18" t="str">
        <f t="shared" si="140"/>
        <v/>
      </c>
      <c r="R467" s="122" t="str">
        <f t="shared" si="130"/>
        <v/>
      </c>
      <c r="S467" s="18" t="str">
        <f t="shared" si="141"/>
        <v/>
      </c>
      <c r="T467" s="26" t="str">
        <f t="shared" si="131"/>
        <v/>
      </c>
      <c r="U467" s="18" t="str">
        <f t="shared" si="142"/>
        <v/>
      </c>
      <c r="V467" s="18" t="str">
        <f t="shared" si="143"/>
        <v/>
      </c>
      <c r="W467" s="18" t="str">
        <f>IFERROR(CONCATENATE("PAGO N° ",B467," DEL CONTRATO CPS ",V467," ENTRE ",TEXT(VLOOKUP(A467,matriz,IF(generador!B467=1,16,IF(generador!B467=2,19,IF(generador!B467=3,22,IF(generador!B467=4,25,IF(generador!B467=5,28,IF(generador!B467=6,31,IF(generador!B467=7,34,IF(generador!B467=8,37,IF(generador!B467=9,40,IF(generador!B467=10,43,IF(generador!B467=11,46,IF(generador!B467=12,49,IF(generador!B467=13,52,IF(generador!B467=14,55,IF(generador!B467=15,58))))))))))))))),FALSE),"dd/mm/yyyy")," Y ",TEXT(VLOOKUP(A467,matriz,IF(generador!B467=1,17,IF(generador!B467=2,20,IF(generador!B467=3,23,IF(generador!B467=4,26,IF(generador!B467=5,29,IF(generador!B467=6,32,IF(generador!B467=7,35,IF(generador!B467=8,38,IF(generador!B467=9,41,IF(generador!B467=10,44,IF(generador!B467=11,47,IF(generador!B467=12,50,IF(generador!B467=13,53,IF(generador!B467=14,56,IF(generador!B467=15,59))))))))))))))),FALSE),"dd/mm/yyyy")),"")</f>
        <v/>
      </c>
    </row>
    <row r="468" spans="1:23" x14ac:dyDescent="0.3">
      <c r="A468" s="15"/>
      <c r="B468" s="14"/>
      <c r="C468" s="6"/>
      <c r="D468" s="26" t="str">
        <f t="shared" si="127"/>
        <v/>
      </c>
      <c r="E468" s="19" t="str">
        <f>IFERROR(IF(A468&lt;&gt;"",VLOOKUP(A468,matriz,IF(generador!B468=1,15,IF(generador!B468=2,18,IF(generador!B468=3,21,IF(generador!B468=4,24,IF(generador!B468=5,27,IF(generador!B468=6,30,IF(generador!B468=7,33,IF(generador!B468=8,36,IF(generador!B468=9,39,IF(generador!B468=10,42,IF(generador!B468=11,45,IF(generador!B468=12,48,IF(generador!B468=13,51,IF(generador!B468=14,54,IF(generador!B468=15,57))))))))))))))),FALSE),""),"")</f>
        <v/>
      </c>
      <c r="F468" s="20" t="str">
        <f t="shared" si="128"/>
        <v/>
      </c>
      <c r="G468" s="29" t="str">
        <f t="shared" si="129"/>
        <v/>
      </c>
      <c r="H468" s="21" t="str">
        <f t="shared" ca="1" si="132"/>
        <v/>
      </c>
      <c r="I468" s="18" t="str">
        <f t="shared" si="133"/>
        <v/>
      </c>
      <c r="J468" s="18" t="str">
        <f>""</f>
        <v/>
      </c>
      <c r="K468" s="18" t="str">
        <f t="shared" si="134"/>
        <v/>
      </c>
      <c r="L468" s="18" t="str">
        <f t="shared" si="135"/>
        <v/>
      </c>
      <c r="M468" s="18" t="str">
        <f t="shared" si="136"/>
        <v/>
      </c>
      <c r="N468" s="18" t="str">
        <f t="shared" si="137"/>
        <v/>
      </c>
      <c r="O468" s="18" t="str">
        <f t="shared" si="138"/>
        <v/>
      </c>
      <c r="P468" s="18" t="str">
        <f t="shared" si="139"/>
        <v/>
      </c>
      <c r="Q468" s="18" t="str">
        <f t="shared" si="140"/>
        <v/>
      </c>
      <c r="R468" s="122" t="str">
        <f t="shared" si="130"/>
        <v/>
      </c>
      <c r="S468" s="18" t="str">
        <f t="shared" si="141"/>
        <v/>
      </c>
      <c r="T468" s="26" t="str">
        <f t="shared" si="131"/>
        <v/>
      </c>
      <c r="U468" s="18" t="str">
        <f t="shared" si="142"/>
        <v/>
      </c>
      <c r="V468" s="18" t="str">
        <f t="shared" si="143"/>
        <v/>
      </c>
      <c r="W468" s="18" t="str">
        <f>IFERROR(CONCATENATE("PAGO N° ",B468," DEL CONTRATO CPS ",V468," ENTRE ",TEXT(VLOOKUP(A468,matriz,IF(generador!B468=1,16,IF(generador!B468=2,19,IF(generador!B468=3,22,IF(generador!B468=4,25,IF(generador!B468=5,28,IF(generador!B468=6,31,IF(generador!B468=7,34,IF(generador!B468=8,37,IF(generador!B468=9,40,IF(generador!B468=10,43,IF(generador!B468=11,46,IF(generador!B468=12,49,IF(generador!B468=13,52,IF(generador!B468=14,55,IF(generador!B468=15,58))))))))))))))),FALSE),"dd/mm/yyyy")," Y ",TEXT(VLOOKUP(A468,matriz,IF(generador!B468=1,17,IF(generador!B468=2,20,IF(generador!B468=3,23,IF(generador!B468=4,26,IF(generador!B468=5,29,IF(generador!B468=6,32,IF(generador!B468=7,35,IF(generador!B468=8,38,IF(generador!B468=9,41,IF(generador!B468=10,44,IF(generador!B468=11,47,IF(generador!B468=12,50,IF(generador!B468=13,53,IF(generador!B468=14,56,IF(generador!B468=15,59))))))))))))))),FALSE),"dd/mm/yyyy")),"")</f>
        <v/>
      </c>
    </row>
    <row r="469" spans="1:23" x14ac:dyDescent="0.3">
      <c r="A469" s="15"/>
      <c r="B469" s="14"/>
      <c r="C469" s="6"/>
      <c r="D469" s="26" t="str">
        <f t="shared" si="127"/>
        <v/>
      </c>
      <c r="E469" s="19" t="str">
        <f>IFERROR(IF(A469&lt;&gt;"",VLOOKUP(A469,matriz,IF(generador!B469=1,15,IF(generador!B469=2,18,IF(generador!B469=3,21,IF(generador!B469=4,24,IF(generador!B469=5,27,IF(generador!B469=6,30,IF(generador!B469=7,33,IF(generador!B469=8,36,IF(generador!B469=9,39,IF(generador!B469=10,42,IF(generador!B469=11,45,IF(generador!B469=12,48,IF(generador!B469=13,51,IF(generador!B469=14,54,IF(generador!B469=15,57))))))))))))))),FALSE),""),"")</f>
        <v/>
      </c>
      <c r="F469" s="20" t="str">
        <f t="shared" si="128"/>
        <v/>
      </c>
      <c r="G469" s="29" t="str">
        <f t="shared" si="129"/>
        <v/>
      </c>
      <c r="H469" s="21" t="str">
        <f t="shared" ca="1" si="132"/>
        <v/>
      </c>
      <c r="I469" s="18" t="str">
        <f t="shared" si="133"/>
        <v/>
      </c>
      <c r="J469" s="18" t="str">
        <f>""</f>
        <v/>
      </c>
      <c r="K469" s="18" t="str">
        <f t="shared" si="134"/>
        <v/>
      </c>
      <c r="L469" s="18" t="str">
        <f t="shared" si="135"/>
        <v/>
      </c>
      <c r="M469" s="18" t="str">
        <f t="shared" si="136"/>
        <v/>
      </c>
      <c r="N469" s="18" t="str">
        <f t="shared" si="137"/>
        <v/>
      </c>
      <c r="O469" s="18" t="str">
        <f t="shared" si="138"/>
        <v/>
      </c>
      <c r="P469" s="18" t="str">
        <f t="shared" si="139"/>
        <v/>
      </c>
      <c r="Q469" s="18" t="str">
        <f t="shared" si="140"/>
        <v/>
      </c>
      <c r="R469" s="122" t="str">
        <f t="shared" si="130"/>
        <v/>
      </c>
      <c r="S469" s="18" t="str">
        <f t="shared" si="141"/>
        <v/>
      </c>
      <c r="T469" s="26" t="str">
        <f t="shared" si="131"/>
        <v/>
      </c>
      <c r="U469" s="18" t="str">
        <f t="shared" si="142"/>
        <v/>
      </c>
      <c r="V469" s="18" t="str">
        <f t="shared" si="143"/>
        <v/>
      </c>
      <c r="W469" s="18" t="str">
        <f>IFERROR(CONCATENATE("PAGO N° ",B469," DEL CONTRATO CPS ",V469," ENTRE ",TEXT(VLOOKUP(A469,matriz,IF(generador!B469=1,16,IF(generador!B469=2,19,IF(generador!B469=3,22,IF(generador!B469=4,25,IF(generador!B469=5,28,IF(generador!B469=6,31,IF(generador!B469=7,34,IF(generador!B469=8,37,IF(generador!B469=9,40,IF(generador!B469=10,43,IF(generador!B469=11,46,IF(generador!B469=12,49,IF(generador!B469=13,52,IF(generador!B469=14,55,IF(generador!B469=15,58))))))))))))))),FALSE),"dd/mm/yyyy")," Y ",TEXT(VLOOKUP(A469,matriz,IF(generador!B469=1,17,IF(generador!B469=2,20,IF(generador!B469=3,23,IF(generador!B469=4,26,IF(generador!B469=5,29,IF(generador!B469=6,32,IF(generador!B469=7,35,IF(generador!B469=8,38,IF(generador!B469=9,41,IF(generador!B469=10,44,IF(generador!B469=11,47,IF(generador!B469=12,50,IF(generador!B469=13,53,IF(generador!B469=14,56,IF(generador!B469=15,59))))))))))))))),FALSE),"dd/mm/yyyy")),"")</f>
        <v/>
      </c>
    </row>
    <row r="470" spans="1:23" x14ac:dyDescent="0.3">
      <c r="A470" s="15"/>
      <c r="B470" s="14"/>
      <c r="C470" s="6"/>
      <c r="D470" s="26" t="str">
        <f t="shared" si="127"/>
        <v/>
      </c>
      <c r="E470" s="19" t="str">
        <f>IFERROR(IF(A470&lt;&gt;"",VLOOKUP(A470,matriz,IF(generador!B470=1,15,IF(generador!B470=2,18,IF(generador!B470=3,21,IF(generador!B470=4,24,IF(generador!B470=5,27,IF(generador!B470=6,30,IF(generador!B470=7,33,IF(generador!B470=8,36,IF(generador!B470=9,39,IF(generador!B470=10,42,IF(generador!B470=11,45,IF(generador!B470=12,48,IF(generador!B470=13,51,IF(generador!B470=14,54,IF(generador!B470=15,57))))))))))))))),FALSE),""),"")</f>
        <v/>
      </c>
      <c r="F470" s="20" t="str">
        <f t="shared" si="128"/>
        <v/>
      </c>
      <c r="G470" s="29" t="str">
        <f t="shared" si="129"/>
        <v/>
      </c>
      <c r="H470" s="21" t="str">
        <f t="shared" ca="1" si="132"/>
        <v/>
      </c>
      <c r="I470" s="18" t="str">
        <f t="shared" si="133"/>
        <v/>
      </c>
      <c r="J470" s="18" t="str">
        <f>""</f>
        <v/>
      </c>
      <c r="K470" s="18" t="str">
        <f t="shared" si="134"/>
        <v/>
      </c>
      <c r="L470" s="18" t="str">
        <f t="shared" si="135"/>
        <v/>
      </c>
      <c r="M470" s="18" t="str">
        <f t="shared" si="136"/>
        <v/>
      </c>
      <c r="N470" s="18" t="str">
        <f t="shared" si="137"/>
        <v/>
      </c>
      <c r="O470" s="18" t="str">
        <f t="shared" si="138"/>
        <v/>
      </c>
      <c r="P470" s="18" t="str">
        <f t="shared" si="139"/>
        <v/>
      </c>
      <c r="Q470" s="18" t="str">
        <f t="shared" si="140"/>
        <v/>
      </c>
      <c r="R470" s="122" t="str">
        <f t="shared" si="130"/>
        <v/>
      </c>
      <c r="S470" s="18" t="str">
        <f t="shared" si="141"/>
        <v/>
      </c>
      <c r="T470" s="26" t="str">
        <f t="shared" si="131"/>
        <v/>
      </c>
      <c r="U470" s="18" t="str">
        <f t="shared" si="142"/>
        <v/>
      </c>
      <c r="V470" s="18" t="str">
        <f t="shared" si="143"/>
        <v/>
      </c>
      <c r="W470" s="18" t="str">
        <f>IFERROR(CONCATENATE("PAGO N° ",B470," DEL CONTRATO CPS ",V470," ENTRE ",TEXT(VLOOKUP(A470,matriz,IF(generador!B470=1,16,IF(generador!B470=2,19,IF(generador!B470=3,22,IF(generador!B470=4,25,IF(generador!B470=5,28,IF(generador!B470=6,31,IF(generador!B470=7,34,IF(generador!B470=8,37,IF(generador!B470=9,40,IF(generador!B470=10,43,IF(generador!B470=11,46,IF(generador!B470=12,49,IF(generador!B470=13,52,IF(generador!B470=14,55,IF(generador!B470=15,58))))))))))))))),FALSE),"dd/mm/yyyy")," Y ",TEXT(VLOOKUP(A470,matriz,IF(generador!B470=1,17,IF(generador!B470=2,20,IF(generador!B470=3,23,IF(generador!B470=4,26,IF(generador!B470=5,29,IF(generador!B470=6,32,IF(generador!B470=7,35,IF(generador!B470=8,38,IF(generador!B470=9,41,IF(generador!B470=10,44,IF(generador!B470=11,47,IF(generador!B470=12,50,IF(generador!B470=13,53,IF(generador!B470=14,56,IF(generador!B470=15,59))))))))))))))),FALSE),"dd/mm/yyyy")),"")</f>
        <v/>
      </c>
    </row>
    <row r="471" spans="1:23" x14ac:dyDescent="0.3">
      <c r="A471" s="15"/>
      <c r="B471" s="14"/>
      <c r="C471" s="6"/>
      <c r="D471" s="26" t="str">
        <f t="shared" si="127"/>
        <v/>
      </c>
      <c r="E471" s="19" t="str">
        <f>IFERROR(IF(A471&lt;&gt;"",VLOOKUP(A471,matriz,IF(generador!B471=1,15,IF(generador!B471=2,18,IF(generador!B471=3,21,IF(generador!B471=4,24,IF(generador!B471=5,27,IF(generador!B471=6,30,IF(generador!B471=7,33,IF(generador!B471=8,36,IF(generador!B471=9,39,IF(generador!B471=10,42,IF(generador!B471=11,45,IF(generador!B471=12,48,IF(generador!B471=13,51,IF(generador!B471=14,54,IF(generador!B471=15,57))))))))))))))),FALSE),""),"")</f>
        <v/>
      </c>
      <c r="F471" s="20" t="str">
        <f t="shared" si="128"/>
        <v/>
      </c>
      <c r="G471" s="29" t="str">
        <f t="shared" si="129"/>
        <v/>
      </c>
      <c r="H471" s="21" t="str">
        <f t="shared" ca="1" si="132"/>
        <v/>
      </c>
      <c r="I471" s="18" t="str">
        <f t="shared" si="133"/>
        <v/>
      </c>
      <c r="J471" s="18" t="str">
        <f>""</f>
        <v/>
      </c>
      <c r="K471" s="18" t="str">
        <f t="shared" si="134"/>
        <v/>
      </c>
      <c r="L471" s="18" t="str">
        <f t="shared" si="135"/>
        <v/>
      </c>
      <c r="M471" s="18" t="str">
        <f t="shared" si="136"/>
        <v/>
      </c>
      <c r="N471" s="18" t="str">
        <f t="shared" si="137"/>
        <v/>
      </c>
      <c r="O471" s="18" t="str">
        <f t="shared" si="138"/>
        <v/>
      </c>
      <c r="P471" s="18" t="str">
        <f t="shared" si="139"/>
        <v/>
      </c>
      <c r="Q471" s="18" t="str">
        <f t="shared" si="140"/>
        <v/>
      </c>
      <c r="R471" s="122" t="str">
        <f t="shared" si="130"/>
        <v/>
      </c>
      <c r="S471" s="18" t="str">
        <f t="shared" si="141"/>
        <v/>
      </c>
      <c r="T471" s="26" t="str">
        <f t="shared" si="131"/>
        <v/>
      </c>
      <c r="U471" s="18" t="str">
        <f t="shared" si="142"/>
        <v/>
      </c>
      <c r="V471" s="18" t="str">
        <f t="shared" si="143"/>
        <v/>
      </c>
      <c r="W471" s="18" t="str">
        <f>IFERROR(CONCATENATE("PAGO N° ",B471," DEL CONTRATO CPS ",V471," ENTRE ",TEXT(VLOOKUP(A471,matriz,IF(generador!B471=1,16,IF(generador!B471=2,19,IF(generador!B471=3,22,IF(generador!B471=4,25,IF(generador!B471=5,28,IF(generador!B471=6,31,IF(generador!B471=7,34,IF(generador!B471=8,37,IF(generador!B471=9,40,IF(generador!B471=10,43,IF(generador!B471=11,46,IF(generador!B471=12,49,IF(generador!B471=13,52,IF(generador!B471=14,55,IF(generador!B471=15,58))))))))))))))),FALSE),"dd/mm/yyyy")," Y ",TEXT(VLOOKUP(A471,matriz,IF(generador!B471=1,17,IF(generador!B471=2,20,IF(generador!B471=3,23,IF(generador!B471=4,26,IF(generador!B471=5,29,IF(generador!B471=6,32,IF(generador!B471=7,35,IF(generador!B471=8,38,IF(generador!B471=9,41,IF(generador!B471=10,44,IF(generador!B471=11,47,IF(generador!B471=12,50,IF(generador!B471=13,53,IF(generador!B471=14,56,IF(generador!B471=15,59))))))))))))))),FALSE),"dd/mm/yyyy")),"")</f>
        <v/>
      </c>
    </row>
    <row r="472" spans="1:23" x14ac:dyDescent="0.3">
      <c r="A472" s="15"/>
      <c r="B472" s="14"/>
      <c r="C472" s="6"/>
      <c r="D472" s="26" t="str">
        <f t="shared" si="127"/>
        <v/>
      </c>
      <c r="E472" s="19" t="str">
        <f>IFERROR(IF(A472&lt;&gt;"",VLOOKUP(A472,matriz,IF(generador!B472=1,15,IF(generador!B472=2,18,IF(generador!B472=3,21,IF(generador!B472=4,24,IF(generador!B472=5,27,IF(generador!B472=6,30,IF(generador!B472=7,33,IF(generador!B472=8,36,IF(generador!B472=9,39,IF(generador!B472=10,42,IF(generador!B472=11,45,IF(generador!B472=12,48,IF(generador!B472=13,51,IF(generador!B472=14,54,IF(generador!B472=15,57))))))))))))))),FALSE),""),"")</f>
        <v/>
      </c>
      <c r="F472" s="20" t="str">
        <f t="shared" si="128"/>
        <v/>
      </c>
      <c r="G472" s="29" t="str">
        <f t="shared" si="129"/>
        <v/>
      </c>
      <c r="H472" s="21" t="str">
        <f t="shared" ca="1" si="132"/>
        <v/>
      </c>
      <c r="I472" s="18" t="str">
        <f t="shared" si="133"/>
        <v/>
      </c>
      <c r="J472" s="18" t="str">
        <f>""</f>
        <v/>
      </c>
      <c r="K472" s="18" t="str">
        <f t="shared" si="134"/>
        <v/>
      </c>
      <c r="L472" s="18" t="str">
        <f t="shared" si="135"/>
        <v/>
      </c>
      <c r="M472" s="18" t="str">
        <f t="shared" si="136"/>
        <v/>
      </c>
      <c r="N472" s="18" t="str">
        <f t="shared" si="137"/>
        <v/>
      </c>
      <c r="O472" s="18" t="str">
        <f t="shared" si="138"/>
        <v/>
      </c>
      <c r="P472" s="18" t="str">
        <f t="shared" si="139"/>
        <v/>
      </c>
      <c r="Q472" s="18" t="str">
        <f t="shared" si="140"/>
        <v/>
      </c>
      <c r="R472" s="122" t="str">
        <f t="shared" si="130"/>
        <v/>
      </c>
      <c r="S472" s="18" t="str">
        <f t="shared" si="141"/>
        <v/>
      </c>
      <c r="T472" s="26" t="str">
        <f t="shared" si="131"/>
        <v/>
      </c>
      <c r="U472" s="18" t="str">
        <f t="shared" si="142"/>
        <v/>
      </c>
      <c r="V472" s="18" t="str">
        <f t="shared" si="143"/>
        <v/>
      </c>
      <c r="W472" s="18" t="str">
        <f>IFERROR(CONCATENATE("PAGO N° ",B472," DEL CONTRATO CPS ",V472," ENTRE ",TEXT(VLOOKUP(A472,matriz,IF(generador!B472=1,16,IF(generador!B472=2,19,IF(generador!B472=3,22,IF(generador!B472=4,25,IF(generador!B472=5,28,IF(generador!B472=6,31,IF(generador!B472=7,34,IF(generador!B472=8,37,IF(generador!B472=9,40,IF(generador!B472=10,43,IF(generador!B472=11,46,IF(generador!B472=12,49,IF(generador!B472=13,52,IF(generador!B472=14,55,IF(generador!B472=15,58))))))))))))))),FALSE),"dd/mm/yyyy")," Y ",TEXT(VLOOKUP(A472,matriz,IF(generador!B472=1,17,IF(generador!B472=2,20,IF(generador!B472=3,23,IF(generador!B472=4,26,IF(generador!B472=5,29,IF(generador!B472=6,32,IF(generador!B472=7,35,IF(generador!B472=8,38,IF(generador!B472=9,41,IF(generador!B472=10,44,IF(generador!B472=11,47,IF(generador!B472=12,50,IF(generador!B472=13,53,IF(generador!B472=14,56,IF(generador!B472=15,59))))))))))))))),FALSE),"dd/mm/yyyy")),"")</f>
        <v/>
      </c>
    </row>
    <row r="473" spans="1:23" x14ac:dyDescent="0.3">
      <c r="A473" s="15"/>
      <c r="B473" s="14"/>
      <c r="C473" s="6"/>
      <c r="D473" s="26" t="str">
        <f t="shared" si="127"/>
        <v/>
      </c>
      <c r="E473" s="19" t="str">
        <f>IFERROR(IF(A473&lt;&gt;"",VLOOKUP(A473,matriz,IF(generador!B473=1,15,IF(generador!B473=2,18,IF(generador!B473=3,21,IF(generador!B473=4,24,IF(generador!B473=5,27,IF(generador!B473=6,30,IF(generador!B473=7,33,IF(generador!B473=8,36,IF(generador!B473=9,39,IF(generador!B473=10,42,IF(generador!B473=11,45,IF(generador!B473=12,48,IF(generador!B473=13,51,IF(generador!B473=14,54,IF(generador!B473=15,57))))))))))))))),FALSE),""),"")</f>
        <v/>
      </c>
      <c r="F473" s="20" t="str">
        <f t="shared" si="128"/>
        <v/>
      </c>
      <c r="G473" s="29" t="str">
        <f t="shared" si="129"/>
        <v/>
      </c>
      <c r="H473" s="21" t="str">
        <f t="shared" ca="1" si="132"/>
        <v/>
      </c>
      <c r="I473" s="18" t="str">
        <f t="shared" si="133"/>
        <v/>
      </c>
      <c r="J473" s="18" t="str">
        <f>""</f>
        <v/>
      </c>
      <c r="K473" s="18" t="str">
        <f t="shared" si="134"/>
        <v/>
      </c>
      <c r="L473" s="18" t="str">
        <f t="shared" si="135"/>
        <v/>
      </c>
      <c r="M473" s="18" t="str">
        <f t="shared" si="136"/>
        <v/>
      </c>
      <c r="N473" s="18" t="str">
        <f t="shared" si="137"/>
        <v/>
      </c>
      <c r="O473" s="18" t="str">
        <f t="shared" si="138"/>
        <v/>
      </c>
      <c r="P473" s="18" t="str">
        <f t="shared" si="139"/>
        <v/>
      </c>
      <c r="Q473" s="18" t="str">
        <f t="shared" si="140"/>
        <v/>
      </c>
      <c r="R473" s="122" t="str">
        <f t="shared" si="130"/>
        <v/>
      </c>
      <c r="S473" s="18" t="str">
        <f t="shared" si="141"/>
        <v/>
      </c>
      <c r="T473" s="26" t="str">
        <f t="shared" si="131"/>
        <v/>
      </c>
      <c r="U473" s="18" t="str">
        <f t="shared" si="142"/>
        <v/>
      </c>
      <c r="V473" s="18" t="str">
        <f t="shared" si="143"/>
        <v/>
      </c>
      <c r="W473" s="18" t="str">
        <f>IFERROR(CONCATENATE("PAGO N° ",B473," DEL CONTRATO CPS ",V473," ENTRE ",TEXT(VLOOKUP(A473,matriz,IF(generador!B473=1,16,IF(generador!B473=2,19,IF(generador!B473=3,22,IF(generador!B473=4,25,IF(generador!B473=5,28,IF(generador!B473=6,31,IF(generador!B473=7,34,IF(generador!B473=8,37,IF(generador!B473=9,40,IF(generador!B473=10,43,IF(generador!B473=11,46,IF(generador!B473=12,49,IF(generador!B473=13,52,IF(generador!B473=14,55,IF(generador!B473=15,58))))))))))))))),FALSE),"dd/mm/yyyy")," Y ",TEXT(VLOOKUP(A473,matriz,IF(generador!B473=1,17,IF(generador!B473=2,20,IF(generador!B473=3,23,IF(generador!B473=4,26,IF(generador!B473=5,29,IF(generador!B473=6,32,IF(generador!B473=7,35,IF(generador!B473=8,38,IF(generador!B473=9,41,IF(generador!B473=10,44,IF(generador!B473=11,47,IF(generador!B473=12,50,IF(generador!B473=13,53,IF(generador!B473=14,56,IF(generador!B473=15,59))))))))))))))),FALSE),"dd/mm/yyyy")),"")</f>
        <v/>
      </c>
    </row>
    <row r="474" spans="1:23" x14ac:dyDescent="0.3">
      <c r="A474" s="15"/>
      <c r="B474" s="14"/>
      <c r="C474" s="6"/>
      <c r="D474" s="26" t="str">
        <f t="shared" si="127"/>
        <v/>
      </c>
      <c r="E474" s="19" t="str">
        <f>IFERROR(IF(A474&lt;&gt;"",VLOOKUP(A474,matriz,IF(generador!B474=1,15,IF(generador!B474=2,18,IF(generador!B474=3,21,IF(generador!B474=4,24,IF(generador!B474=5,27,IF(generador!B474=6,30,IF(generador!B474=7,33,IF(generador!B474=8,36,IF(generador!B474=9,39,IF(generador!B474=10,42,IF(generador!B474=11,45,IF(generador!B474=12,48,IF(generador!B474=13,51,IF(generador!B474=14,54,IF(generador!B474=15,57))))))))))))))),FALSE),""),"")</f>
        <v/>
      </c>
      <c r="F474" s="20" t="str">
        <f t="shared" si="128"/>
        <v/>
      </c>
      <c r="G474" s="29" t="str">
        <f t="shared" si="129"/>
        <v/>
      </c>
      <c r="H474" s="21" t="str">
        <f t="shared" ca="1" si="132"/>
        <v/>
      </c>
      <c r="I474" s="18" t="str">
        <f t="shared" si="133"/>
        <v/>
      </c>
      <c r="J474" s="18" t="str">
        <f>""</f>
        <v/>
      </c>
      <c r="K474" s="18" t="str">
        <f t="shared" si="134"/>
        <v/>
      </c>
      <c r="L474" s="18" t="str">
        <f t="shared" si="135"/>
        <v/>
      </c>
      <c r="M474" s="18" t="str">
        <f t="shared" si="136"/>
        <v/>
      </c>
      <c r="N474" s="18" t="str">
        <f t="shared" si="137"/>
        <v/>
      </c>
      <c r="O474" s="18" t="str">
        <f t="shared" si="138"/>
        <v/>
      </c>
      <c r="P474" s="18" t="str">
        <f t="shared" si="139"/>
        <v/>
      </c>
      <c r="Q474" s="18" t="str">
        <f t="shared" si="140"/>
        <v/>
      </c>
      <c r="R474" s="122" t="str">
        <f t="shared" si="130"/>
        <v/>
      </c>
      <c r="S474" s="18" t="str">
        <f t="shared" si="141"/>
        <v/>
      </c>
      <c r="T474" s="26" t="str">
        <f t="shared" si="131"/>
        <v/>
      </c>
      <c r="U474" s="18" t="str">
        <f t="shared" si="142"/>
        <v/>
      </c>
      <c r="V474" s="18" t="str">
        <f t="shared" si="143"/>
        <v/>
      </c>
      <c r="W474" s="18" t="str">
        <f>IFERROR(CONCATENATE("PAGO N° ",B474," DEL CONTRATO CPS ",V474," ENTRE ",TEXT(VLOOKUP(A474,matriz,IF(generador!B474=1,16,IF(generador!B474=2,19,IF(generador!B474=3,22,IF(generador!B474=4,25,IF(generador!B474=5,28,IF(generador!B474=6,31,IF(generador!B474=7,34,IF(generador!B474=8,37,IF(generador!B474=9,40,IF(generador!B474=10,43,IF(generador!B474=11,46,IF(generador!B474=12,49,IF(generador!B474=13,52,IF(generador!B474=14,55,IF(generador!B474=15,58))))))))))))))),FALSE),"dd/mm/yyyy")," Y ",TEXT(VLOOKUP(A474,matriz,IF(generador!B474=1,17,IF(generador!B474=2,20,IF(generador!B474=3,23,IF(generador!B474=4,26,IF(generador!B474=5,29,IF(generador!B474=6,32,IF(generador!B474=7,35,IF(generador!B474=8,38,IF(generador!B474=9,41,IF(generador!B474=10,44,IF(generador!B474=11,47,IF(generador!B474=12,50,IF(generador!B474=13,53,IF(generador!B474=14,56,IF(generador!B474=15,59))))))))))))))),FALSE),"dd/mm/yyyy")),"")</f>
        <v/>
      </c>
    </row>
    <row r="475" spans="1:23" x14ac:dyDescent="0.3">
      <c r="A475" s="15"/>
      <c r="B475" s="14"/>
      <c r="C475" s="6"/>
      <c r="D475" s="26" t="str">
        <f t="shared" si="127"/>
        <v/>
      </c>
      <c r="E475" s="19" t="str">
        <f>IFERROR(IF(A475&lt;&gt;"",VLOOKUP(A475,matriz,IF(generador!B475=1,15,IF(generador!B475=2,18,IF(generador!B475=3,21,IF(generador!B475=4,24,IF(generador!B475=5,27,IF(generador!B475=6,30,IF(generador!B475=7,33,IF(generador!B475=8,36,IF(generador!B475=9,39,IF(generador!B475=10,42,IF(generador!B475=11,45,IF(generador!B475=12,48,IF(generador!B475=13,51,IF(generador!B475=14,54,IF(generador!B475=15,57))))))))))))))),FALSE),""),"")</f>
        <v/>
      </c>
      <c r="F475" s="20" t="str">
        <f t="shared" si="128"/>
        <v/>
      </c>
      <c r="G475" s="29" t="str">
        <f t="shared" si="129"/>
        <v/>
      </c>
      <c r="H475" s="21" t="str">
        <f t="shared" ca="1" si="132"/>
        <v/>
      </c>
      <c r="I475" s="18" t="str">
        <f t="shared" si="133"/>
        <v/>
      </c>
      <c r="J475" s="18" t="str">
        <f>""</f>
        <v/>
      </c>
      <c r="K475" s="18" t="str">
        <f t="shared" si="134"/>
        <v/>
      </c>
      <c r="L475" s="18" t="str">
        <f t="shared" si="135"/>
        <v/>
      </c>
      <c r="M475" s="18" t="str">
        <f t="shared" si="136"/>
        <v/>
      </c>
      <c r="N475" s="18" t="str">
        <f t="shared" si="137"/>
        <v/>
      </c>
      <c r="O475" s="18" t="str">
        <f t="shared" si="138"/>
        <v/>
      </c>
      <c r="P475" s="18" t="str">
        <f t="shared" si="139"/>
        <v/>
      </c>
      <c r="Q475" s="18" t="str">
        <f t="shared" si="140"/>
        <v/>
      </c>
      <c r="R475" s="122" t="str">
        <f t="shared" si="130"/>
        <v/>
      </c>
      <c r="S475" s="18" t="str">
        <f t="shared" si="141"/>
        <v/>
      </c>
      <c r="T475" s="26" t="str">
        <f t="shared" si="131"/>
        <v/>
      </c>
      <c r="U475" s="18" t="str">
        <f t="shared" si="142"/>
        <v/>
      </c>
      <c r="V475" s="18" t="str">
        <f t="shared" si="143"/>
        <v/>
      </c>
      <c r="W475" s="18" t="str">
        <f>IFERROR(CONCATENATE("PAGO N° ",B475," DEL CONTRATO CPS ",V475," ENTRE ",TEXT(VLOOKUP(A475,matriz,IF(generador!B475=1,16,IF(generador!B475=2,19,IF(generador!B475=3,22,IF(generador!B475=4,25,IF(generador!B475=5,28,IF(generador!B475=6,31,IF(generador!B475=7,34,IF(generador!B475=8,37,IF(generador!B475=9,40,IF(generador!B475=10,43,IF(generador!B475=11,46,IF(generador!B475=12,49,IF(generador!B475=13,52,IF(generador!B475=14,55,IF(generador!B475=15,58))))))))))))))),FALSE),"dd/mm/yyyy")," Y ",TEXT(VLOOKUP(A475,matriz,IF(generador!B475=1,17,IF(generador!B475=2,20,IF(generador!B475=3,23,IF(generador!B475=4,26,IF(generador!B475=5,29,IF(generador!B475=6,32,IF(generador!B475=7,35,IF(generador!B475=8,38,IF(generador!B475=9,41,IF(generador!B475=10,44,IF(generador!B475=11,47,IF(generador!B475=12,50,IF(generador!B475=13,53,IF(generador!B475=14,56,IF(generador!B475=15,59))))))))))))))),FALSE),"dd/mm/yyyy")),"")</f>
        <v/>
      </c>
    </row>
    <row r="476" spans="1:23" x14ac:dyDescent="0.3">
      <c r="A476" s="15"/>
      <c r="B476" s="14"/>
      <c r="C476" s="6"/>
      <c r="D476" s="26" t="str">
        <f t="shared" si="127"/>
        <v/>
      </c>
      <c r="E476" s="19" t="str">
        <f>IFERROR(IF(A476&lt;&gt;"",VLOOKUP(A476,matriz,IF(generador!B476=1,15,IF(generador!B476=2,18,IF(generador!B476=3,21,IF(generador!B476=4,24,IF(generador!B476=5,27,IF(generador!B476=6,30,IF(generador!B476=7,33,IF(generador!B476=8,36,IF(generador!B476=9,39,IF(generador!B476=10,42,IF(generador!B476=11,45,IF(generador!B476=12,48,IF(generador!B476=13,51,IF(generador!B476=14,54,IF(generador!B476=15,57))))))))))))))),FALSE),""),"")</f>
        <v/>
      </c>
      <c r="F476" s="20" t="str">
        <f t="shared" si="128"/>
        <v/>
      </c>
      <c r="G476" s="29" t="str">
        <f t="shared" si="129"/>
        <v/>
      </c>
      <c r="H476" s="21" t="str">
        <f t="shared" ca="1" si="132"/>
        <v/>
      </c>
      <c r="I476" s="18" t="str">
        <f t="shared" si="133"/>
        <v/>
      </c>
      <c r="J476" s="18" t="str">
        <f>""</f>
        <v/>
      </c>
      <c r="K476" s="18" t="str">
        <f t="shared" si="134"/>
        <v/>
      </c>
      <c r="L476" s="18" t="str">
        <f t="shared" si="135"/>
        <v/>
      </c>
      <c r="M476" s="18" t="str">
        <f t="shared" si="136"/>
        <v/>
      </c>
      <c r="N476" s="18" t="str">
        <f t="shared" si="137"/>
        <v/>
      </c>
      <c r="O476" s="18" t="str">
        <f t="shared" si="138"/>
        <v/>
      </c>
      <c r="P476" s="18" t="str">
        <f t="shared" si="139"/>
        <v/>
      </c>
      <c r="Q476" s="18" t="str">
        <f t="shared" si="140"/>
        <v/>
      </c>
      <c r="R476" s="122" t="str">
        <f t="shared" si="130"/>
        <v/>
      </c>
      <c r="S476" s="18" t="str">
        <f t="shared" si="141"/>
        <v/>
      </c>
      <c r="T476" s="26" t="str">
        <f t="shared" si="131"/>
        <v/>
      </c>
      <c r="U476" s="18" t="str">
        <f t="shared" si="142"/>
        <v/>
      </c>
      <c r="V476" s="18" t="str">
        <f t="shared" si="143"/>
        <v/>
      </c>
      <c r="W476" s="18" t="str">
        <f>IFERROR(CONCATENATE("PAGO N° ",B476," DEL CONTRATO CPS ",V476," ENTRE ",TEXT(VLOOKUP(A476,matriz,IF(generador!B476=1,16,IF(generador!B476=2,19,IF(generador!B476=3,22,IF(generador!B476=4,25,IF(generador!B476=5,28,IF(generador!B476=6,31,IF(generador!B476=7,34,IF(generador!B476=8,37,IF(generador!B476=9,40,IF(generador!B476=10,43,IF(generador!B476=11,46,IF(generador!B476=12,49,IF(generador!B476=13,52,IF(generador!B476=14,55,IF(generador!B476=15,58))))))))))))))),FALSE),"dd/mm/yyyy")," Y ",TEXT(VLOOKUP(A476,matriz,IF(generador!B476=1,17,IF(generador!B476=2,20,IF(generador!B476=3,23,IF(generador!B476=4,26,IF(generador!B476=5,29,IF(generador!B476=6,32,IF(generador!B476=7,35,IF(generador!B476=8,38,IF(generador!B476=9,41,IF(generador!B476=10,44,IF(generador!B476=11,47,IF(generador!B476=12,50,IF(generador!B476=13,53,IF(generador!B476=14,56,IF(generador!B476=15,59))))))))))))))),FALSE),"dd/mm/yyyy")),"")</f>
        <v/>
      </c>
    </row>
    <row r="477" spans="1:23" x14ac:dyDescent="0.3">
      <c r="A477" s="15"/>
      <c r="B477" s="14"/>
      <c r="C477" s="6"/>
      <c r="D477" s="26" t="str">
        <f t="shared" si="127"/>
        <v/>
      </c>
      <c r="E477" s="19" t="str">
        <f>IFERROR(IF(A477&lt;&gt;"",VLOOKUP(A477,matriz,IF(generador!B477=1,15,IF(generador!B477=2,18,IF(generador!B477=3,21,IF(generador!B477=4,24,IF(generador!B477=5,27,IF(generador!B477=6,30,IF(generador!B477=7,33,IF(generador!B477=8,36,IF(generador!B477=9,39,IF(generador!B477=10,42,IF(generador!B477=11,45,IF(generador!B477=12,48,IF(generador!B477=13,51,IF(generador!B477=14,54,IF(generador!B477=15,57))))))))))))))),FALSE),""),"")</f>
        <v/>
      </c>
      <c r="F477" s="20" t="str">
        <f t="shared" si="128"/>
        <v/>
      </c>
      <c r="G477" s="29" t="str">
        <f t="shared" si="129"/>
        <v/>
      </c>
      <c r="H477" s="21" t="str">
        <f t="shared" ca="1" si="132"/>
        <v/>
      </c>
      <c r="I477" s="18" t="str">
        <f t="shared" si="133"/>
        <v/>
      </c>
      <c r="J477" s="18" t="str">
        <f>""</f>
        <v/>
      </c>
      <c r="K477" s="18" t="str">
        <f t="shared" si="134"/>
        <v/>
      </c>
      <c r="L477" s="18" t="str">
        <f t="shared" si="135"/>
        <v/>
      </c>
      <c r="M477" s="18" t="str">
        <f t="shared" si="136"/>
        <v/>
      </c>
      <c r="N477" s="18" t="str">
        <f t="shared" si="137"/>
        <v/>
      </c>
      <c r="O477" s="18" t="str">
        <f t="shared" si="138"/>
        <v/>
      </c>
      <c r="P477" s="18" t="str">
        <f t="shared" si="139"/>
        <v/>
      </c>
      <c r="Q477" s="18" t="str">
        <f t="shared" si="140"/>
        <v/>
      </c>
      <c r="R477" s="122" t="str">
        <f t="shared" si="130"/>
        <v/>
      </c>
      <c r="S477" s="18" t="str">
        <f t="shared" si="141"/>
        <v/>
      </c>
      <c r="T477" s="26" t="str">
        <f t="shared" si="131"/>
        <v/>
      </c>
      <c r="U477" s="18" t="str">
        <f t="shared" si="142"/>
        <v/>
      </c>
      <c r="V477" s="18" t="str">
        <f t="shared" si="143"/>
        <v/>
      </c>
      <c r="W477" s="18" t="str">
        <f>IFERROR(CONCATENATE("PAGO N° ",B477," DEL CONTRATO CPS ",V477," ENTRE ",TEXT(VLOOKUP(A477,matriz,IF(generador!B477=1,16,IF(generador!B477=2,19,IF(generador!B477=3,22,IF(generador!B477=4,25,IF(generador!B477=5,28,IF(generador!B477=6,31,IF(generador!B477=7,34,IF(generador!B477=8,37,IF(generador!B477=9,40,IF(generador!B477=10,43,IF(generador!B477=11,46,IF(generador!B477=12,49,IF(generador!B477=13,52,IF(generador!B477=14,55,IF(generador!B477=15,58))))))))))))))),FALSE),"dd/mm/yyyy")," Y ",TEXT(VLOOKUP(A477,matriz,IF(generador!B477=1,17,IF(generador!B477=2,20,IF(generador!B477=3,23,IF(generador!B477=4,26,IF(generador!B477=5,29,IF(generador!B477=6,32,IF(generador!B477=7,35,IF(generador!B477=8,38,IF(generador!B477=9,41,IF(generador!B477=10,44,IF(generador!B477=11,47,IF(generador!B477=12,50,IF(generador!B477=13,53,IF(generador!B477=14,56,IF(generador!B477=15,59))))))))))))))),FALSE),"dd/mm/yyyy")),"")</f>
        <v/>
      </c>
    </row>
    <row r="478" spans="1:23" x14ac:dyDescent="0.3">
      <c r="A478" s="15"/>
      <c r="B478" s="14"/>
      <c r="C478" s="6"/>
      <c r="D478" s="26" t="str">
        <f t="shared" si="127"/>
        <v/>
      </c>
      <c r="E478" s="19" t="str">
        <f>IFERROR(IF(A478&lt;&gt;"",VLOOKUP(A478,matriz,IF(generador!B478=1,15,IF(generador!B478=2,18,IF(generador!B478=3,21,IF(generador!B478=4,24,IF(generador!B478=5,27,IF(generador!B478=6,30,IF(generador!B478=7,33,IF(generador!B478=8,36,IF(generador!B478=9,39,IF(generador!B478=10,42,IF(generador!B478=11,45,IF(generador!B478=12,48,IF(generador!B478=13,51,IF(generador!B478=14,54,IF(generador!B478=15,57))))))))))))))),FALSE),""),"")</f>
        <v/>
      </c>
      <c r="F478" s="20" t="str">
        <f t="shared" si="128"/>
        <v/>
      </c>
      <c r="G478" s="29" t="str">
        <f t="shared" si="129"/>
        <v/>
      </c>
      <c r="H478" s="21" t="str">
        <f t="shared" ca="1" si="132"/>
        <v/>
      </c>
      <c r="I478" s="18" t="str">
        <f t="shared" si="133"/>
        <v/>
      </c>
      <c r="J478" s="18" t="str">
        <f>""</f>
        <v/>
      </c>
      <c r="K478" s="18" t="str">
        <f t="shared" si="134"/>
        <v/>
      </c>
      <c r="L478" s="18" t="str">
        <f t="shared" si="135"/>
        <v/>
      </c>
      <c r="M478" s="18" t="str">
        <f t="shared" si="136"/>
        <v/>
      </c>
      <c r="N478" s="18" t="str">
        <f t="shared" si="137"/>
        <v/>
      </c>
      <c r="O478" s="18" t="str">
        <f t="shared" si="138"/>
        <v/>
      </c>
      <c r="P478" s="18" t="str">
        <f t="shared" si="139"/>
        <v/>
      </c>
      <c r="Q478" s="18" t="str">
        <f t="shared" si="140"/>
        <v/>
      </c>
      <c r="R478" s="122" t="str">
        <f t="shared" si="130"/>
        <v/>
      </c>
      <c r="S478" s="18" t="str">
        <f t="shared" si="141"/>
        <v/>
      </c>
      <c r="T478" s="26" t="str">
        <f t="shared" si="131"/>
        <v/>
      </c>
      <c r="U478" s="18" t="str">
        <f t="shared" si="142"/>
        <v/>
      </c>
      <c r="V478" s="18" t="str">
        <f t="shared" si="143"/>
        <v/>
      </c>
      <c r="W478" s="18" t="str">
        <f>IFERROR(CONCATENATE("PAGO N° ",B478," DEL CONTRATO CPS ",V478," ENTRE ",TEXT(VLOOKUP(A478,matriz,IF(generador!B478=1,16,IF(generador!B478=2,19,IF(generador!B478=3,22,IF(generador!B478=4,25,IF(generador!B478=5,28,IF(generador!B478=6,31,IF(generador!B478=7,34,IF(generador!B478=8,37,IF(generador!B478=9,40,IF(generador!B478=10,43,IF(generador!B478=11,46,IF(generador!B478=12,49,IF(generador!B478=13,52,IF(generador!B478=14,55,IF(generador!B478=15,58))))))))))))))),FALSE),"dd/mm/yyyy")," Y ",TEXT(VLOOKUP(A478,matriz,IF(generador!B478=1,17,IF(generador!B478=2,20,IF(generador!B478=3,23,IF(generador!B478=4,26,IF(generador!B478=5,29,IF(generador!B478=6,32,IF(generador!B478=7,35,IF(generador!B478=8,38,IF(generador!B478=9,41,IF(generador!B478=10,44,IF(generador!B478=11,47,IF(generador!B478=12,50,IF(generador!B478=13,53,IF(generador!B478=14,56,IF(generador!B478=15,59))))))))))))))),FALSE),"dd/mm/yyyy")),"")</f>
        <v/>
      </c>
    </row>
    <row r="479" spans="1:23" x14ac:dyDescent="0.3">
      <c r="A479" s="15"/>
      <c r="B479" s="14"/>
      <c r="C479" s="6"/>
      <c r="D479" s="26" t="str">
        <f t="shared" si="127"/>
        <v/>
      </c>
      <c r="E479" s="19" t="str">
        <f>IFERROR(IF(A479&lt;&gt;"",VLOOKUP(A479,matriz,IF(generador!B479=1,15,IF(generador!B479=2,18,IF(generador!B479=3,21,IF(generador!B479=4,24,IF(generador!B479=5,27,IF(generador!B479=6,30,IF(generador!B479=7,33,IF(generador!B479=8,36,IF(generador!B479=9,39,IF(generador!B479=10,42,IF(generador!B479=11,45,IF(generador!B479=12,48,IF(generador!B479=13,51,IF(generador!B479=14,54,IF(generador!B479=15,57))))))))))))))),FALSE),""),"")</f>
        <v/>
      </c>
      <c r="F479" s="20" t="str">
        <f t="shared" si="128"/>
        <v/>
      </c>
      <c r="G479" s="29" t="str">
        <f t="shared" si="129"/>
        <v/>
      </c>
      <c r="H479" s="21" t="str">
        <f t="shared" ca="1" si="132"/>
        <v/>
      </c>
      <c r="I479" s="18" t="str">
        <f t="shared" si="133"/>
        <v/>
      </c>
      <c r="J479" s="18" t="str">
        <f>""</f>
        <v/>
      </c>
      <c r="K479" s="18" t="str">
        <f t="shared" si="134"/>
        <v/>
      </c>
      <c r="L479" s="18" t="str">
        <f t="shared" si="135"/>
        <v/>
      </c>
      <c r="M479" s="18" t="str">
        <f t="shared" si="136"/>
        <v/>
      </c>
      <c r="N479" s="18" t="str">
        <f t="shared" si="137"/>
        <v/>
      </c>
      <c r="O479" s="18" t="str">
        <f t="shared" si="138"/>
        <v/>
      </c>
      <c r="P479" s="18" t="str">
        <f t="shared" si="139"/>
        <v/>
      </c>
      <c r="Q479" s="18" t="str">
        <f t="shared" si="140"/>
        <v/>
      </c>
      <c r="R479" s="122" t="str">
        <f t="shared" si="130"/>
        <v/>
      </c>
      <c r="S479" s="18" t="str">
        <f t="shared" si="141"/>
        <v/>
      </c>
      <c r="T479" s="26" t="str">
        <f t="shared" si="131"/>
        <v/>
      </c>
      <c r="U479" s="18" t="str">
        <f t="shared" si="142"/>
        <v/>
      </c>
      <c r="V479" s="18" t="str">
        <f t="shared" si="143"/>
        <v/>
      </c>
      <c r="W479" s="18" t="str">
        <f>IFERROR(CONCATENATE("PAGO N° ",B479," DEL CONTRATO CPS ",V479," ENTRE ",TEXT(VLOOKUP(A479,matriz,IF(generador!B479=1,16,IF(generador!B479=2,19,IF(generador!B479=3,22,IF(generador!B479=4,25,IF(generador!B479=5,28,IF(generador!B479=6,31,IF(generador!B479=7,34,IF(generador!B479=8,37,IF(generador!B479=9,40,IF(generador!B479=10,43,IF(generador!B479=11,46,IF(generador!B479=12,49,IF(generador!B479=13,52,IF(generador!B479=14,55,IF(generador!B479=15,58))))))))))))))),FALSE),"dd/mm/yyyy")," Y ",TEXT(VLOOKUP(A479,matriz,IF(generador!B479=1,17,IF(generador!B479=2,20,IF(generador!B479=3,23,IF(generador!B479=4,26,IF(generador!B479=5,29,IF(generador!B479=6,32,IF(generador!B479=7,35,IF(generador!B479=8,38,IF(generador!B479=9,41,IF(generador!B479=10,44,IF(generador!B479=11,47,IF(generador!B479=12,50,IF(generador!B479=13,53,IF(generador!B479=14,56,IF(generador!B479=15,59))))))))))))))),FALSE),"dd/mm/yyyy")),"")</f>
        <v/>
      </c>
    </row>
    <row r="480" spans="1:23" x14ac:dyDescent="0.3">
      <c r="A480" s="15"/>
      <c r="B480" s="14"/>
      <c r="C480" s="6"/>
      <c r="D480" s="26" t="str">
        <f t="shared" si="127"/>
        <v/>
      </c>
      <c r="E480" s="19" t="str">
        <f>IFERROR(IF(A480&lt;&gt;"",VLOOKUP(A480,matriz,IF(generador!B480=1,15,IF(generador!B480=2,18,IF(generador!B480=3,21,IF(generador!B480=4,24,IF(generador!B480=5,27,IF(generador!B480=6,30,IF(generador!B480=7,33,IF(generador!B480=8,36,IF(generador!B480=9,39,IF(generador!B480=10,42,IF(generador!B480=11,45,IF(generador!B480=12,48,IF(generador!B480=13,51,IF(generador!B480=14,54,IF(generador!B480=15,57))))))))))))))),FALSE),""),"")</f>
        <v/>
      </c>
      <c r="F480" s="20" t="str">
        <f t="shared" si="128"/>
        <v/>
      </c>
      <c r="G480" s="29" t="str">
        <f t="shared" si="129"/>
        <v/>
      </c>
      <c r="H480" s="21" t="str">
        <f t="shared" ca="1" si="132"/>
        <v/>
      </c>
      <c r="I480" s="18" t="str">
        <f t="shared" si="133"/>
        <v/>
      </c>
      <c r="J480" s="18" t="str">
        <f>""</f>
        <v/>
      </c>
      <c r="K480" s="18" t="str">
        <f t="shared" si="134"/>
        <v/>
      </c>
      <c r="L480" s="18" t="str">
        <f t="shared" si="135"/>
        <v/>
      </c>
      <c r="M480" s="18" t="str">
        <f t="shared" si="136"/>
        <v/>
      </c>
      <c r="N480" s="18" t="str">
        <f t="shared" si="137"/>
        <v/>
      </c>
      <c r="O480" s="18" t="str">
        <f t="shared" si="138"/>
        <v/>
      </c>
      <c r="P480" s="18" t="str">
        <f t="shared" si="139"/>
        <v/>
      </c>
      <c r="Q480" s="18" t="str">
        <f t="shared" si="140"/>
        <v/>
      </c>
      <c r="R480" s="122" t="str">
        <f t="shared" si="130"/>
        <v/>
      </c>
      <c r="S480" s="18" t="str">
        <f t="shared" si="141"/>
        <v/>
      </c>
      <c r="T480" s="26" t="str">
        <f t="shared" si="131"/>
        <v/>
      </c>
      <c r="U480" s="18" t="str">
        <f t="shared" si="142"/>
        <v/>
      </c>
      <c r="V480" s="18" t="str">
        <f t="shared" si="143"/>
        <v/>
      </c>
      <c r="W480" s="18" t="str">
        <f>IFERROR(CONCATENATE("PAGO N° ",B480," DEL CONTRATO CPS ",V480," ENTRE ",TEXT(VLOOKUP(A480,matriz,IF(generador!B480=1,16,IF(generador!B480=2,19,IF(generador!B480=3,22,IF(generador!B480=4,25,IF(generador!B480=5,28,IF(generador!B480=6,31,IF(generador!B480=7,34,IF(generador!B480=8,37,IF(generador!B480=9,40,IF(generador!B480=10,43,IF(generador!B480=11,46,IF(generador!B480=12,49,IF(generador!B480=13,52,IF(generador!B480=14,55,IF(generador!B480=15,58))))))))))))))),FALSE),"dd/mm/yyyy")," Y ",TEXT(VLOOKUP(A480,matriz,IF(generador!B480=1,17,IF(generador!B480=2,20,IF(generador!B480=3,23,IF(generador!B480=4,26,IF(generador!B480=5,29,IF(generador!B480=6,32,IF(generador!B480=7,35,IF(generador!B480=8,38,IF(generador!B480=9,41,IF(generador!B480=10,44,IF(generador!B480=11,47,IF(generador!B480=12,50,IF(generador!B480=13,53,IF(generador!B480=14,56,IF(generador!B480=15,59))))))))))))))),FALSE),"dd/mm/yyyy")),"")</f>
        <v/>
      </c>
    </row>
    <row r="481" spans="1:23" x14ac:dyDescent="0.3">
      <c r="A481" s="15"/>
      <c r="B481" s="14"/>
      <c r="C481" s="6"/>
      <c r="D481" s="26" t="str">
        <f t="shared" si="127"/>
        <v/>
      </c>
      <c r="E481" s="19" t="str">
        <f>IFERROR(IF(A481&lt;&gt;"",VLOOKUP(A481,matriz,IF(generador!B481=1,15,IF(generador!B481=2,18,IF(generador!B481=3,21,IF(generador!B481=4,24,IF(generador!B481=5,27,IF(generador!B481=6,30,IF(generador!B481=7,33,IF(generador!B481=8,36,IF(generador!B481=9,39,IF(generador!B481=10,42,IF(generador!B481=11,45,IF(generador!B481=12,48,IF(generador!B481=13,51,IF(generador!B481=14,54,IF(generador!B481=15,57))))))))))))))),FALSE),""),"")</f>
        <v/>
      </c>
      <c r="F481" s="20" t="str">
        <f t="shared" si="128"/>
        <v/>
      </c>
      <c r="G481" s="29" t="str">
        <f t="shared" si="129"/>
        <v/>
      </c>
      <c r="H481" s="21" t="str">
        <f t="shared" ca="1" si="132"/>
        <v/>
      </c>
      <c r="I481" s="18" t="str">
        <f t="shared" si="133"/>
        <v/>
      </c>
      <c r="J481" s="18" t="str">
        <f>""</f>
        <v/>
      </c>
      <c r="K481" s="18" t="str">
        <f t="shared" si="134"/>
        <v/>
      </c>
      <c r="L481" s="18" t="str">
        <f t="shared" si="135"/>
        <v/>
      </c>
      <c r="M481" s="18" t="str">
        <f t="shared" si="136"/>
        <v/>
      </c>
      <c r="N481" s="18" t="str">
        <f t="shared" si="137"/>
        <v/>
      </c>
      <c r="O481" s="18" t="str">
        <f t="shared" si="138"/>
        <v/>
      </c>
      <c r="P481" s="18" t="str">
        <f t="shared" si="139"/>
        <v/>
      </c>
      <c r="Q481" s="18" t="str">
        <f t="shared" si="140"/>
        <v/>
      </c>
      <c r="R481" s="122" t="str">
        <f t="shared" si="130"/>
        <v/>
      </c>
      <c r="S481" s="18" t="str">
        <f t="shared" si="141"/>
        <v/>
      </c>
      <c r="T481" s="26" t="str">
        <f t="shared" si="131"/>
        <v/>
      </c>
      <c r="U481" s="18" t="str">
        <f t="shared" si="142"/>
        <v/>
      </c>
      <c r="V481" s="18" t="str">
        <f t="shared" si="143"/>
        <v/>
      </c>
      <c r="W481" s="18" t="str">
        <f>IFERROR(CONCATENATE("PAGO N° ",B481," DEL CONTRATO CPS ",V481," ENTRE ",TEXT(VLOOKUP(A481,matriz,IF(generador!B481=1,16,IF(generador!B481=2,19,IF(generador!B481=3,22,IF(generador!B481=4,25,IF(generador!B481=5,28,IF(generador!B481=6,31,IF(generador!B481=7,34,IF(generador!B481=8,37,IF(generador!B481=9,40,IF(generador!B481=10,43,IF(generador!B481=11,46,IF(generador!B481=12,49,IF(generador!B481=13,52,IF(generador!B481=14,55,IF(generador!B481=15,58))))))))))))))),FALSE),"dd/mm/yyyy")," Y ",TEXT(VLOOKUP(A481,matriz,IF(generador!B481=1,17,IF(generador!B481=2,20,IF(generador!B481=3,23,IF(generador!B481=4,26,IF(generador!B481=5,29,IF(generador!B481=6,32,IF(generador!B481=7,35,IF(generador!B481=8,38,IF(generador!B481=9,41,IF(generador!B481=10,44,IF(generador!B481=11,47,IF(generador!B481=12,50,IF(generador!B481=13,53,IF(generador!B481=14,56,IF(generador!B481=15,59))))))))))))))),FALSE),"dd/mm/yyyy")),"")</f>
        <v/>
      </c>
    </row>
    <row r="482" spans="1:23" x14ac:dyDescent="0.3">
      <c r="A482" s="15"/>
      <c r="B482" s="14"/>
      <c r="C482" s="6"/>
      <c r="D482" s="26" t="str">
        <f t="shared" si="127"/>
        <v/>
      </c>
      <c r="E482" s="19" t="str">
        <f>IFERROR(IF(A482&lt;&gt;"",VLOOKUP(A482,matriz,IF(generador!B482=1,15,IF(generador!B482=2,18,IF(generador!B482=3,21,IF(generador!B482=4,24,IF(generador!B482=5,27,IF(generador!B482=6,30,IF(generador!B482=7,33,IF(generador!B482=8,36,IF(generador!B482=9,39,IF(generador!B482=10,42,IF(generador!B482=11,45,IF(generador!B482=12,48,IF(generador!B482=13,51,IF(generador!B482=14,54,IF(generador!B482=15,57))))))))))))))),FALSE),""),"")</f>
        <v/>
      </c>
      <c r="F482" s="20" t="str">
        <f t="shared" si="128"/>
        <v/>
      </c>
      <c r="G482" s="29" t="str">
        <f t="shared" si="129"/>
        <v/>
      </c>
      <c r="H482" s="21" t="str">
        <f t="shared" ca="1" si="132"/>
        <v/>
      </c>
      <c r="I482" s="18" t="str">
        <f t="shared" si="133"/>
        <v/>
      </c>
      <c r="J482" s="18" t="str">
        <f>""</f>
        <v/>
      </c>
      <c r="K482" s="18" t="str">
        <f t="shared" si="134"/>
        <v/>
      </c>
      <c r="L482" s="18" t="str">
        <f t="shared" si="135"/>
        <v/>
      </c>
      <c r="M482" s="18" t="str">
        <f t="shared" si="136"/>
        <v/>
      </c>
      <c r="N482" s="18" t="str">
        <f t="shared" si="137"/>
        <v/>
      </c>
      <c r="O482" s="18" t="str">
        <f t="shared" si="138"/>
        <v/>
      </c>
      <c r="P482" s="18" t="str">
        <f t="shared" si="139"/>
        <v/>
      </c>
      <c r="Q482" s="18" t="str">
        <f t="shared" si="140"/>
        <v/>
      </c>
      <c r="R482" s="122" t="str">
        <f t="shared" si="130"/>
        <v/>
      </c>
      <c r="S482" s="18" t="str">
        <f t="shared" si="141"/>
        <v/>
      </c>
      <c r="T482" s="26" t="str">
        <f t="shared" si="131"/>
        <v/>
      </c>
      <c r="U482" s="18" t="str">
        <f t="shared" si="142"/>
        <v/>
      </c>
      <c r="V482" s="18" t="str">
        <f t="shared" si="143"/>
        <v/>
      </c>
      <c r="W482" s="18" t="str">
        <f>IFERROR(CONCATENATE("PAGO N° ",B482," DEL CONTRATO CPS ",V482," ENTRE ",TEXT(VLOOKUP(A482,matriz,IF(generador!B482=1,16,IF(generador!B482=2,19,IF(generador!B482=3,22,IF(generador!B482=4,25,IF(generador!B482=5,28,IF(generador!B482=6,31,IF(generador!B482=7,34,IF(generador!B482=8,37,IF(generador!B482=9,40,IF(generador!B482=10,43,IF(generador!B482=11,46,IF(generador!B482=12,49,IF(generador!B482=13,52,IF(generador!B482=14,55,IF(generador!B482=15,58))))))))))))))),FALSE),"dd/mm/yyyy")," Y ",TEXT(VLOOKUP(A482,matriz,IF(generador!B482=1,17,IF(generador!B482=2,20,IF(generador!B482=3,23,IF(generador!B482=4,26,IF(generador!B482=5,29,IF(generador!B482=6,32,IF(generador!B482=7,35,IF(generador!B482=8,38,IF(generador!B482=9,41,IF(generador!B482=10,44,IF(generador!B482=11,47,IF(generador!B482=12,50,IF(generador!B482=13,53,IF(generador!B482=14,56,IF(generador!B482=15,59))))))))))))))),FALSE),"dd/mm/yyyy")),"")</f>
        <v/>
      </c>
    </row>
    <row r="483" spans="1:23" x14ac:dyDescent="0.3">
      <c r="A483" s="15"/>
      <c r="B483" s="14"/>
      <c r="C483" s="6"/>
      <c r="D483" s="26" t="str">
        <f t="shared" si="127"/>
        <v/>
      </c>
      <c r="E483" s="19" t="str">
        <f>IFERROR(IF(A483&lt;&gt;"",VLOOKUP(A483,matriz,IF(generador!B483=1,15,IF(generador!B483=2,18,IF(generador!B483=3,21,IF(generador!B483=4,24,IF(generador!B483=5,27,IF(generador!B483=6,30,IF(generador!B483=7,33,IF(generador!B483=8,36,IF(generador!B483=9,39,IF(generador!B483=10,42,IF(generador!B483=11,45,IF(generador!B483=12,48,IF(generador!B483=13,51,IF(generador!B483=14,54,IF(generador!B483=15,57))))))))))))))),FALSE),""),"")</f>
        <v/>
      </c>
      <c r="F483" s="20" t="str">
        <f t="shared" si="128"/>
        <v/>
      </c>
      <c r="G483" s="29" t="str">
        <f t="shared" si="129"/>
        <v/>
      </c>
      <c r="H483" s="21" t="str">
        <f t="shared" ca="1" si="132"/>
        <v/>
      </c>
      <c r="I483" s="18" t="str">
        <f t="shared" si="133"/>
        <v/>
      </c>
      <c r="J483" s="18" t="str">
        <f>""</f>
        <v/>
      </c>
      <c r="K483" s="18" t="str">
        <f t="shared" si="134"/>
        <v/>
      </c>
      <c r="L483" s="18" t="str">
        <f t="shared" si="135"/>
        <v/>
      </c>
      <c r="M483" s="18" t="str">
        <f t="shared" si="136"/>
        <v/>
      </c>
      <c r="N483" s="18" t="str">
        <f t="shared" si="137"/>
        <v/>
      </c>
      <c r="O483" s="18" t="str">
        <f t="shared" si="138"/>
        <v/>
      </c>
      <c r="P483" s="18" t="str">
        <f t="shared" si="139"/>
        <v/>
      </c>
      <c r="Q483" s="18" t="str">
        <f t="shared" si="140"/>
        <v/>
      </c>
      <c r="R483" s="122" t="str">
        <f t="shared" si="130"/>
        <v/>
      </c>
      <c r="S483" s="18" t="str">
        <f t="shared" si="141"/>
        <v/>
      </c>
      <c r="T483" s="26" t="str">
        <f t="shared" si="131"/>
        <v/>
      </c>
      <c r="U483" s="18" t="str">
        <f t="shared" si="142"/>
        <v/>
      </c>
      <c r="V483" s="18" t="str">
        <f t="shared" si="143"/>
        <v/>
      </c>
      <c r="W483" s="18" t="str">
        <f>IFERROR(CONCATENATE("PAGO N° ",B483," DEL CONTRATO CPS ",V483," ENTRE ",TEXT(VLOOKUP(A483,matriz,IF(generador!B483=1,16,IF(generador!B483=2,19,IF(generador!B483=3,22,IF(generador!B483=4,25,IF(generador!B483=5,28,IF(generador!B483=6,31,IF(generador!B483=7,34,IF(generador!B483=8,37,IF(generador!B483=9,40,IF(generador!B483=10,43,IF(generador!B483=11,46,IF(generador!B483=12,49,IF(generador!B483=13,52,IF(generador!B483=14,55,IF(generador!B483=15,58))))))))))))))),FALSE),"dd/mm/yyyy")," Y ",TEXT(VLOOKUP(A483,matriz,IF(generador!B483=1,17,IF(generador!B483=2,20,IF(generador!B483=3,23,IF(generador!B483=4,26,IF(generador!B483=5,29,IF(generador!B483=6,32,IF(generador!B483=7,35,IF(generador!B483=8,38,IF(generador!B483=9,41,IF(generador!B483=10,44,IF(generador!B483=11,47,IF(generador!B483=12,50,IF(generador!B483=13,53,IF(generador!B483=14,56,IF(generador!B483=15,59))))))))))))))),FALSE),"dd/mm/yyyy")),"")</f>
        <v/>
      </c>
    </row>
    <row r="484" spans="1:23" x14ac:dyDescent="0.3">
      <c r="A484" s="15"/>
      <c r="B484" s="14"/>
      <c r="C484" s="6"/>
      <c r="D484" s="26" t="str">
        <f t="shared" si="127"/>
        <v/>
      </c>
      <c r="E484" s="19" t="str">
        <f>IFERROR(IF(A484&lt;&gt;"",VLOOKUP(A484,matriz,IF(generador!B484=1,15,IF(generador!B484=2,18,IF(generador!B484=3,21,IF(generador!B484=4,24,IF(generador!B484=5,27,IF(generador!B484=6,30,IF(generador!B484=7,33,IF(generador!B484=8,36,IF(generador!B484=9,39,IF(generador!B484=10,42,IF(generador!B484=11,45,IF(generador!B484=12,48,IF(generador!B484=13,51,IF(generador!B484=14,54,IF(generador!B484=15,57))))))))))))))),FALSE),""),"")</f>
        <v/>
      </c>
      <c r="F484" s="20" t="str">
        <f t="shared" si="128"/>
        <v/>
      </c>
      <c r="G484" s="29" t="str">
        <f t="shared" si="129"/>
        <v/>
      </c>
      <c r="H484" s="21" t="str">
        <f t="shared" ca="1" si="132"/>
        <v/>
      </c>
      <c r="I484" s="18" t="str">
        <f t="shared" si="133"/>
        <v/>
      </c>
      <c r="J484" s="18" t="str">
        <f>""</f>
        <v/>
      </c>
      <c r="K484" s="18" t="str">
        <f t="shared" si="134"/>
        <v/>
      </c>
      <c r="L484" s="18" t="str">
        <f t="shared" si="135"/>
        <v/>
      </c>
      <c r="M484" s="18" t="str">
        <f t="shared" si="136"/>
        <v/>
      </c>
      <c r="N484" s="18" t="str">
        <f t="shared" si="137"/>
        <v/>
      </c>
      <c r="O484" s="18" t="str">
        <f t="shared" si="138"/>
        <v/>
      </c>
      <c r="P484" s="18" t="str">
        <f t="shared" si="139"/>
        <v/>
      </c>
      <c r="Q484" s="18" t="str">
        <f t="shared" si="140"/>
        <v/>
      </c>
      <c r="R484" s="122" t="str">
        <f t="shared" si="130"/>
        <v/>
      </c>
      <c r="S484" s="18" t="str">
        <f t="shared" si="141"/>
        <v/>
      </c>
      <c r="T484" s="26" t="str">
        <f t="shared" si="131"/>
        <v/>
      </c>
      <c r="U484" s="18" t="str">
        <f t="shared" si="142"/>
        <v/>
      </c>
      <c r="V484" s="18" t="str">
        <f t="shared" si="143"/>
        <v/>
      </c>
      <c r="W484" s="18" t="str">
        <f>IFERROR(CONCATENATE("PAGO N° ",B484," DEL CONTRATO CPS ",V484," ENTRE ",TEXT(VLOOKUP(A484,matriz,IF(generador!B484=1,16,IF(generador!B484=2,19,IF(generador!B484=3,22,IF(generador!B484=4,25,IF(generador!B484=5,28,IF(generador!B484=6,31,IF(generador!B484=7,34,IF(generador!B484=8,37,IF(generador!B484=9,40,IF(generador!B484=10,43,IF(generador!B484=11,46,IF(generador!B484=12,49,IF(generador!B484=13,52,IF(generador!B484=14,55,IF(generador!B484=15,58))))))))))))))),FALSE),"dd/mm/yyyy")," Y ",TEXT(VLOOKUP(A484,matriz,IF(generador!B484=1,17,IF(generador!B484=2,20,IF(generador!B484=3,23,IF(generador!B484=4,26,IF(generador!B484=5,29,IF(generador!B484=6,32,IF(generador!B484=7,35,IF(generador!B484=8,38,IF(generador!B484=9,41,IF(generador!B484=10,44,IF(generador!B484=11,47,IF(generador!B484=12,50,IF(generador!B484=13,53,IF(generador!B484=14,56,IF(generador!B484=15,59))))))))))))))),FALSE),"dd/mm/yyyy")),"")</f>
        <v/>
      </c>
    </row>
    <row r="485" spans="1:23" x14ac:dyDescent="0.3">
      <c r="A485" s="15"/>
      <c r="B485" s="14"/>
      <c r="C485" s="6"/>
      <c r="D485" s="26" t="str">
        <f t="shared" si="127"/>
        <v/>
      </c>
      <c r="E485" s="19" t="str">
        <f>IFERROR(IF(A485&lt;&gt;"",VLOOKUP(A485,matriz,IF(generador!B485=1,15,IF(generador!B485=2,18,IF(generador!B485=3,21,IF(generador!B485=4,24,IF(generador!B485=5,27,IF(generador!B485=6,30,IF(generador!B485=7,33,IF(generador!B485=8,36,IF(generador!B485=9,39,IF(generador!B485=10,42,IF(generador!B485=11,45,IF(generador!B485=12,48,IF(generador!B485=13,51,IF(generador!B485=14,54,IF(generador!B485=15,57))))))))))))))),FALSE),""),"")</f>
        <v/>
      </c>
      <c r="F485" s="20" t="str">
        <f t="shared" si="128"/>
        <v/>
      </c>
      <c r="G485" s="29" t="str">
        <f t="shared" si="129"/>
        <v/>
      </c>
      <c r="H485" s="21" t="str">
        <f t="shared" ca="1" si="132"/>
        <v/>
      </c>
      <c r="I485" s="18" t="str">
        <f t="shared" si="133"/>
        <v/>
      </c>
      <c r="J485" s="18" t="str">
        <f>""</f>
        <v/>
      </c>
      <c r="K485" s="18" t="str">
        <f t="shared" si="134"/>
        <v/>
      </c>
      <c r="L485" s="18" t="str">
        <f t="shared" si="135"/>
        <v/>
      </c>
      <c r="M485" s="18" t="str">
        <f t="shared" si="136"/>
        <v/>
      </c>
      <c r="N485" s="18" t="str">
        <f t="shared" si="137"/>
        <v/>
      </c>
      <c r="O485" s="18" t="str">
        <f t="shared" si="138"/>
        <v/>
      </c>
      <c r="P485" s="18" t="str">
        <f t="shared" si="139"/>
        <v/>
      </c>
      <c r="Q485" s="18" t="str">
        <f t="shared" si="140"/>
        <v/>
      </c>
      <c r="R485" s="122" t="str">
        <f t="shared" si="130"/>
        <v/>
      </c>
      <c r="S485" s="18" t="str">
        <f t="shared" si="141"/>
        <v/>
      </c>
      <c r="T485" s="26" t="str">
        <f t="shared" si="131"/>
        <v/>
      </c>
      <c r="U485" s="18" t="str">
        <f t="shared" si="142"/>
        <v/>
      </c>
      <c r="V485" s="18" t="str">
        <f t="shared" si="143"/>
        <v/>
      </c>
      <c r="W485" s="18" t="str">
        <f>IFERROR(CONCATENATE("PAGO N° ",B485," DEL CONTRATO CPS ",V485," ENTRE ",TEXT(VLOOKUP(A485,matriz,IF(generador!B485=1,16,IF(generador!B485=2,19,IF(generador!B485=3,22,IF(generador!B485=4,25,IF(generador!B485=5,28,IF(generador!B485=6,31,IF(generador!B485=7,34,IF(generador!B485=8,37,IF(generador!B485=9,40,IF(generador!B485=10,43,IF(generador!B485=11,46,IF(generador!B485=12,49,IF(generador!B485=13,52,IF(generador!B485=14,55,IF(generador!B485=15,58))))))))))))))),FALSE),"dd/mm/yyyy")," Y ",TEXT(VLOOKUP(A485,matriz,IF(generador!B485=1,17,IF(generador!B485=2,20,IF(generador!B485=3,23,IF(generador!B485=4,26,IF(generador!B485=5,29,IF(generador!B485=6,32,IF(generador!B485=7,35,IF(generador!B485=8,38,IF(generador!B485=9,41,IF(generador!B485=10,44,IF(generador!B485=11,47,IF(generador!B485=12,50,IF(generador!B485=13,53,IF(generador!B485=14,56,IF(generador!B485=15,59))))))))))))))),FALSE),"dd/mm/yyyy")),"")</f>
        <v/>
      </c>
    </row>
    <row r="486" spans="1:23" x14ac:dyDescent="0.3">
      <c r="A486" s="15"/>
      <c r="B486" s="14"/>
      <c r="C486" s="6"/>
      <c r="D486" s="26" t="str">
        <f t="shared" si="127"/>
        <v/>
      </c>
      <c r="E486" s="19" t="str">
        <f>IFERROR(IF(A486&lt;&gt;"",VLOOKUP(A486,matriz,IF(generador!B486=1,15,IF(generador!B486=2,18,IF(generador!B486=3,21,IF(generador!B486=4,24,IF(generador!B486=5,27,IF(generador!B486=6,30,IF(generador!B486=7,33,IF(generador!B486=8,36,IF(generador!B486=9,39,IF(generador!B486=10,42,IF(generador!B486=11,45,IF(generador!B486=12,48,IF(generador!B486=13,51,IF(generador!B486=14,54,IF(generador!B486=15,57))))))))))))))),FALSE),""),"")</f>
        <v/>
      </c>
      <c r="F486" s="20" t="str">
        <f t="shared" si="128"/>
        <v/>
      </c>
      <c r="G486" s="29" t="str">
        <f t="shared" si="129"/>
        <v/>
      </c>
      <c r="H486" s="21" t="str">
        <f t="shared" ca="1" si="132"/>
        <v/>
      </c>
      <c r="I486" s="18" t="str">
        <f t="shared" si="133"/>
        <v/>
      </c>
      <c r="J486" s="18" t="str">
        <f>""</f>
        <v/>
      </c>
      <c r="K486" s="18" t="str">
        <f t="shared" si="134"/>
        <v/>
      </c>
      <c r="L486" s="18" t="str">
        <f t="shared" si="135"/>
        <v/>
      </c>
      <c r="M486" s="18" t="str">
        <f t="shared" si="136"/>
        <v/>
      </c>
      <c r="N486" s="18" t="str">
        <f t="shared" si="137"/>
        <v/>
      </c>
      <c r="O486" s="18" t="str">
        <f t="shared" si="138"/>
        <v/>
      </c>
      <c r="P486" s="18" t="str">
        <f t="shared" si="139"/>
        <v/>
      </c>
      <c r="Q486" s="18" t="str">
        <f t="shared" si="140"/>
        <v/>
      </c>
      <c r="R486" s="122" t="str">
        <f t="shared" si="130"/>
        <v/>
      </c>
      <c r="S486" s="18" t="str">
        <f t="shared" si="141"/>
        <v/>
      </c>
      <c r="T486" s="26" t="str">
        <f t="shared" si="131"/>
        <v/>
      </c>
      <c r="U486" s="18" t="str">
        <f t="shared" si="142"/>
        <v/>
      </c>
      <c r="V486" s="18" t="str">
        <f t="shared" si="143"/>
        <v/>
      </c>
      <c r="W486" s="18" t="str">
        <f>IFERROR(CONCATENATE("PAGO N° ",B486," DEL CONTRATO CPS ",V486," ENTRE ",TEXT(VLOOKUP(A486,matriz,IF(generador!B486=1,16,IF(generador!B486=2,19,IF(generador!B486=3,22,IF(generador!B486=4,25,IF(generador!B486=5,28,IF(generador!B486=6,31,IF(generador!B486=7,34,IF(generador!B486=8,37,IF(generador!B486=9,40,IF(generador!B486=10,43,IF(generador!B486=11,46,IF(generador!B486=12,49,IF(generador!B486=13,52,IF(generador!B486=14,55,IF(generador!B486=15,58))))))))))))))),FALSE),"dd/mm/yyyy")," Y ",TEXT(VLOOKUP(A486,matriz,IF(generador!B486=1,17,IF(generador!B486=2,20,IF(generador!B486=3,23,IF(generador!B486=4,26,IF(generador!B486=5,29,IF(generador!B486=6,32,IF(generador!B486=7,35,IF(generador!B486=8,38,IF(generador!B486=9,41,IF(generador!B486=10,44,IF(generador!B486=11,47,IF(generador!B486=12,50,IF(generador!B486=13,53,IF(generador!B486=14,56,IF(generador!B486=15,59))))))))))))))),FALSE),"dd/mm/yyyy")),"")</f>
        <v/>
      </c>
    </row>
    <row r="487" spans="1:23" x14ac:dyDescent="0.3">
      <c r="A487" s="15"/>
      <c r="B487" s="14"/>
      <c r="C487" s="6"/>
      <c r="D487" s="26" t="str">
        <f t="shared" si="127"/>
        <v/>
      </c>
      <c r="E487" s="19" t="str">
        <f>IFERROR(IF(A487&lt;&gt;"",VLOOKUP(A487,matriz,IF(generador!B487=1,15,IF(generador!B487=2,18,IF(generador!B487=3,21,IF(generador!B487=4,24,IF(generador!B487=5,27,IF(generador!B487=6,30,IF(generador!B487=7,33,IF(generador!B487=8,36,IF(generador!B487=9,39,IF(generador!B487=10,42,IF(generador!B487=11,45,IF(generador!B487=12,48,IF(generador!B487=13,51,IF(generador!B487=14,54,IF(generador!B487=15,57))))))))))))))),FALSE),""),"")</f>
        <v/>
      </c>
      <c r="F487" s="20" t="str">
        <f t="shared" si="128"/>
        <v/>
      </c>
      <c r="G487" s="29" t="str">
        <f t="shared" si="129"/>
        <v/>
      </c>
      <c r="H487" s="21" t="str">
        <f t="shared" ca="1" si="132"/>
        <v/>
      </c>
      <c r="I487" s="18" t="str">
        <f t="shared" si="133"/>
        <v/>
      </c>
      <c r="J487" s="18" t="str">
        <f>""</f>
        <v/>
      </c>
      <c r="K487" s="18" t="str">
        <f t="shared" si="134"/>
        <v/>
      </c>
      <c r="L487" s="18" t="str">
        <f t="shared" si="135"/>
        <v/>
      </c>
      <c r="M487" s="18" t="str">
        <f t="shared" si="136"/>
        <v/>
      </c>
      <c r="N487" s="18" t="str">
        <f t="shared" si="137"/>
        <v/>
      </c>
      <c r="O487" s="18" t="str">
        <f t="shared" si="138"/>
        <v/>
      </c>
      <c r="P487" s="18" t="str">
        <f t="shared" si="139"/>
        <v/>
      </c>
      <c r="Q487" s="18" t="str">
        <f t="shared" si="140"/>
        <v/>
      </c>
      <c r="R487" s="122" t="str">
        <f t="shared" si="130"/>
        <v/>
      </c>
      <c r="S487" s="18" t="str">
        <f t="shared" si="141"/>
        <v/>
      </c>
      <c r="T487" s="26" t="str">
        <f t="shared" si="131"/>
        <v/>
      </c>
      <c r="U487" s="18" t="str">
        <f t="shared" si="142"/>
        <v/>
      </c>
      <c r="V487" s="18" t="str">
        <f t="shared" si="143"/>
        <v/>
      </c>
      <c r="W487" s="18" t="str">
        <f>IFERROR(CONCATENATE("PAGO N° ",B487," DEL CONTRATO CPS ",V487," ENTRE ",TEXT(VLOOKUP(A487,matriz,IF(generador!B487=1,16,IF(generador!B487=2,19,IF(generador!B487=3,22,IF(generador!B487=4,25,IF(generador!B487=5,28,IF(generador!B487=6,31,IF(generador!B487=7,34,IF(generador!B487=8,37,IF(generador!B487=9,40,IF(generador!B487=10,43,IF(generador!B487=11,46,IF(generador!B487=12,49,IF(generador!B487=13,52,IF(generador!B487=14,55,IF(generador!B487=15,58))))))))))))))),FALSE),"dd/mm/yyyy")," Y ",TEXT(VLOOKUP(A487,matriz,IF(generador!B487=1,17,IF(generador!B487=2,20,IF(generador!B487=3,23,IF(generador!B487=4,26,IF(generador!B487=5,29,IF(generador!B487=6,32,IF(generador!B487=7,35,IF(generador!B487=8,38,IF(generador!B487=9,41,IF(generador!B487=10,44,IF(generador!B487=11,47,IF(generador!B487=12,50,IF(generador!B487=13,53,IF(generador!B487=14,56,IF(generador!B487=15,59))))))))))))))),FALSE),"dd/mm/yyyy")),"")</f>
        <v/>
      </c>
    </row>
    <row r="488" spans="1:23" x14ac:dyDescent="0.3">
      <c r="A488" s="15"/>
      <c r="B488" s="14"/>
      <c r="C488" s="6"/>
      <c r="D488" s="26" t="str">
        <f t="shared" si="127"/>
        <v/>
      </c>
      <c r="E488" s="19" t="str">
        <f>IFERROR(IF(A488&lt;&gt;"",VLOOKUP(A488,matriz,IF(generador!B488=1,15,IF(generador!B488=2,18,IF(generador!B488=3,21,IF(generador!B488=4,24,IF(generador!B488=5,27,IF(generador!B488=6,30,IF(generador!B488=7,33,IF(generador!B488=8,36,IF(generador!B488=9,39,IF(generador!B488=10,42,IF(generador!B488=11,45,IF(generador!B488=12,48,IF(generador!B488=13,51,IF(generador!B488=14,54,IF(generador!B488=15,57))))))))))))))),FALSE),""),"")</f>
        <v/>
      </c>
      <c r="F488" s="20" t="str">
        <f t="shared" si="128"/>
        <v/>
      </c>
      <c r="G488" s="29" t="str">
        <f t="shared" si="129"/>
        <v/>
      </c>
      <c r="H488" s="21" t="str">
        <f t="shared" ca="1" si="132"/>
        <v/>
      </c>
      <c r="I488" s="18" t="str">
        <f t="shared" si="133"/>
        <v/>
      </c>
      <c r="J488" s="18" t="str">
        <f>""</f>
        <v/>
      </c>
      <c r="K488" s="18" t="str">
        <f t="shared" si="134"/>
        <v/>
      </c>
      <c r="L488" s="18" t="str">
        <f t="shared" si="135"/>
        <v/>
      </c>
      <c r="M488" s="18" t="str">
        <f t="shared" si="136"/>
        <v/>
      </c>
      <c r="N488" s="18" t="str">
        <f t="shared" si="137"/>
        <v/>
      </c>
      <c r="O488" s="18" t="str">
        <f t="shared" si="138"/>
        <v/>
      </c>
      <c r="P488" s="18" t="str">
        <f t="shared" si="139"/>
        <v/>
      </c>
      <c r="Q488" s="18" t="str">
        <f t="shared" si="140"/>
        <v/>
      </c>
      <c r="R488" s="122" t="str">
        <f t="shared" si="130"/>
        <v/>
      </c>
      <c r="S488" s="18" t="str">
        <f t="shared" si="141"/>
        <v/>
      </c>
      <c r="T488" s="26" t="str">
        <f t="shared" si="131"/>
        <v/>
      </c>
      <c r="U488" s="18" t="str">
        <f t="shared" si="142"/>
        <v/>
      </c>
      <c r="V488" s="18" t="str">
        <f t="shared" si="143"/>
        <v/>
      </c>
      <c r="W488" s="18" t="str">
        <f>IFERROR(CONCATENATE("PAGO N° ",B488," DEL CONTRATO CPS ",V488," ENTRE ",TEXT(VLOOKUP(A488,matriz,IF(generador!B488=1,16,IF(generador!B488=2,19,IF(generador!B488=3,22,IF(generador!B488=4,25,IF(generador!B488=5,28,IF(generador!B488=6,31,IF(generador!B488=7,34,IF(generador!B488=8,37,IF(generador!B488=9,40,IF(generador!B488=10,43,IF(generador!B488=11,46,IF(generador!B488=12,49,IF(generador!B488=13,52,IF(generador!B488=14,55,IF(generador!B488=15,58))))))))))))))),FALSE),"dd/mm/yyyy")," Y ",TEXT(VLOOKUP(A488,matriz,IF(generador!B488=1,17,IF(generador!B488=2,20,IF(generador!B488=3,23,IF(generador!B488=4,26,IF(generador!B488=5,29,IF(generador!B488=6,32,IF(generador!B488=7,35,IF(generador!B488=8,38,IF(generador!B488=9,41,IF(generador!B488=10,44,IF(generador!B488=11,47,IF(generador!B488=12,50,IF(generador!B488=13,53,IF(generador!B488=14,56,IF(generador!B488=15,59))))))))))))))),FALSE),"dd/mm/yyyy")),"")</f>
        <v/>
      </c>
    </row>
    <row r="489" spans="1:23" x14ac:dyDescent="0.3">
      <c r="A489" s="15"/>
      <c r="B489" s="14"/>
      <c r="C489" s="6"/>
      <c r="D489" s="26" t="str">
        <f t="shared" si="127"/>
        <v/>
      </c>
      <c r="E489" s="19" t="str">
        <f>IFERROR(IF(A489&lt;&gt;"",VLOOKUP(A489,matriz,IF(generador!B489=1,15,IF(generador!B489=2,18,IF(generador!B489=3,21,IF(generador!B489=4,24,IF(generador!B489=5,27,IF(generador!B489=6,30,IF(generador!B489=7,33,IF(generador!B489=8,36,IF(generador!B489=9,39,IF(generador!B489=10,42,IF(generador!B489=11,45,IF(generador!B489=12,48,IF(generador!B489=13,51,IF(generador!B489=14,54,IF(generador!B489=15,57))))))))))))))),FALSE),""),"")</f>
        <v/>
      </c>
      <c r="F489" s="20" t="str">
        <f t="shared" si="128"/>
        <v/>
      </c>
      <c r="G489" s="29" t="str">
        <f t="shared" si="129"/>
        <v/>
      </c>
      <c r="H489" s="21" t="str">
        <f t="shared" ca="1" si="132"/>
        <v/>
      </c>
      <c r="I489" s="18" t="str">
        <f t="shared" si="133"/>
        <v/>
      </c>
      <c r="J489" s="18" t="str">
        <f>""</f>
        <v/>
      </c>
      <c r="K489" s="18" t="str">
        <f t="shared" si="134"/>
        <v/>
      </c>
      <c r="L489" s="18" t="str">
        <f t="shared" si="135"/>
        <v/>
      </c>
      <c r="M489" s="18" t="str">
        <f t="shared" si="136"/>
        <v/>
      </c>
      <c r="N489" s="18" t="str">
        <f t="shared" si="137"/>
        <v/>
      </c>
      <c r="O489" s="18" t="str">
        <f t="shared" si="138"/>
        <v/>
      </c>
      <c r="P489" s="18" t="str">
        <f t="shared" si="139"/>
        <v/>
      </c>
      <c r="Q489" s="18" t="str">
        <f t="shared" si="140"/>
        <v/>
      </c>
      <c r="R489" s="122" t="str">
        <f t="shared" si="130"/>
        <v/>
      </c>
      <c r="S489" s="18" t="str">
        <f t="shared" si="141"/>
        <v/>
      </c>
      <c r="T489" s="26" t="str">
        <f t="shared" si="131"/>
        <v/>
      </c>
      <c r="U489" s="18" t="str">
        <f t="shared" si="142"/>
        <v/>
      </c>
      <c r="V489" s="18" t="str">
        <f t="shared" si="143"/>
        <v/>
      </c>
      <c r="W489" s="18" t="str">
        <f>IFERROR(CONCATENATE("PAGO N° ",B489," DEL CONTRATO CPS ",V489," ENTRE ",TEXT(VLOOKUP(A489,matriz,IF(generador!B489=1,16,IF(generador!B489=2,19,IF(generador!B489=3,22,IF(generador!B489=4,25,IF(generador!B489=5,28,IF(generador!B489=6,31,IF(generador!B489=7,34,IF(generador!B489=8,37,IF(generador!B489=9,40,IF(generador!B489=10,43,IF(generador!B489=11,46,IF(generador!B489=12,49,IF(generador!B489=13,52,IF(generador!B489=14,55,IF(generador!B489=15,58))))))))))))))),FALSE),"dd/mm/yyyy")," Y ",TEXT(VLOOKUP(A489,matriz,IF(generador!B489=1,17,IF(generador!B489=2,20,IF(generador!B489=3,23,IF(generador!B489=4,26,IF(generador!B489=5,29,IF(generador!B489=6,32,IF(generador!B489=7,35,IF(generador!B489=8,38,IF(generador!B489=9,41,IF(generador!B489=10,44,IF(generador!B489=11,47,IF(generador!B489=12,50,IF(generador!B489=13,53,IF(generador!B489=14,56,IF(generador!B489=15,59))))))))))))))),FALSE),"dd/mm/yyyy")),"")</f>
        <v/>
      </c>
    </row>
    <row r="490" spans="1:23" x14ac:dyDescent="0.3">
      <c r="A490" s="15"/>
      <c r="B490" s="14"/>
      <c r="C490" s="6"/>
      <c r="D490" s="26" t="str">
        <f t="shared" si="127"/>
        <v/>
      </c>
      <c r="E490" s="19" t="str">
        <f>IFERROR(IF(A490&lt;&gt;"",VLOOKUP(A490,matriz,IF(generador!B490=1,15,IF(generador!B490=2,18,IF(generador!B490=3,21,IF(generador!B490=4,24,IF(generador!B490=5,27,IF(generador!B490=6,30,IF(generador!B490=7,33,IF(generador!B490=8,36,IF(generador!B490=9,39,IF(generador!B490=10,42,IF(generador!B490=11,45,IF(generador!B490=12,48,IF(generador!B490=13,51,IF(generador!B490=14,54,IF(generador!B490=15,57))))))))))))))),FALSE),""),"")</f>
        <v/>
      </c>
      <c r="F490" s="20" t="str">
        <f t="shared" si="128"/>
        <v/>
      </c>
      <c r="G490" s="29" t="str">
        <f t="shared" si="129"/>
        <v/>
      </c>
      <c r="H490" s="21" t="str">
        <f t="shared" ca="1" si="132"/>
        <v/>
      </c>
      <c r="I490" s="18" t="str">
        <f t="shared" si="133"/>
        <v/>
      </c>
      <c r="J490" s="18" t="str">
        <f>""</f>
        <v/>
      </c>
      <c r="K490" s="18" t="str">
        <f t="shared" si="134"/>
        <v/>
      </c>
      <c r="L490" s="18" t="str">
        <f t="shared" si="135"/>
        <v/>
      </c>
      <c r="M490" s="18" t="str">
        <f t="shared" si="136"/>
        <v/>
      </c>
      <c r="N490" s="18" t="str">
        <f t="shared" si="137"/>
        <v/>
      </c>
      <c r="O490" s="18" t="str">
        <f t="shared" si="138"/>
        <v/>
      </c>
      <c r="P490" s="18" t="str">
        <f t="shared" si="139"/>
        <v/>
      </c>
      <c r="Q490" s="18" t="str">
        <f t="shared" si="140"/>
        <v/>
      </c>
      <c r="R490" s="122" t="str">
        <f t="shared" si="130"/>
        <v/>
      </c>
      <c r="S490" s="18" t="str">
        <f t="shared" si="141"/>
        <v/>
      </c>
      <c r="T490" s="26" t="str">
        <f t="shared" si="131"/>
        <v/>
      </c>
      <c r="U490" s="18" t="str">
        <f t="shared" si="142"/>
        <v/>
      </c>
      <c r="V490" s="18" t="str">
        <f t="shared" si="143"/>
        <v/>
      </c>
      <c r="W490" s="18" t="str">
        <f>IFERROR(CONCATENATE("PAGO N° ",B490," DEL CONTRATO CPS ",V490," ENTRE ",TEXT(VLOOKUP(A490,matriz,IF(generador!B490=1,16,IF(generador!B490=2,19,IF(generador!B490=3,22,IF(generador!B490=4,25,IF(generador!B490=5,28,IF(generador!B490=6,31,IF(generador!B490=7,34,IF(generador!B490=8,37,IF(generador!B490=9,40,IF(generador!B490=10,43,IF(generador!B490=11,46,IF(generador!B490=12,49,IF(generador!B490=13,52,IF(generador!B490=14,55,IF(generador!B490=15,58))))))))))))))),FALSE),"dd/mm/yyyy")," Y ",TEXT(VLOOKUP(A490,matriz,IF(generador!B490=1,17,IF(generador!B490=2,20,IF(generador!B490=3,23,IF(generador!B490=4,26,IF(generador!B490=5,29,IF(generador!B490=6,32,IF(generador!B490=7,35,IF(generador!B490=8,38,IF(generador!B490=9,41,IF(generador!B490=10,44,IF(generador!B490=11,47,IF(generador!B490=12,50,IF(generador!B490=13,53,IF(generador!B490=14,56,IF(generador!B490=15,59))))))))))))))),FALSE),"dd/mm/yyyy")),"")</f>
        <v/>
      </c>
    </row>
    <row r="491" spans="1:23" x14ac:dyDescent="0.3">
      <c r="A491" s="15"/>
      <c r="B491" s="14"/>
      <c r="C491" s="6"/>
      <c r="D491" s="26" t="str">
        <f t="shared" si="127"/>
        <v/>
      </c>
      <c r="E491" s="19" t="str">
        <f>IFERROR(IF(A491&lt;&gt;"",VLOOKUP(A491,matriz,IF(generador!B491=1,15,IF(generador!B491=2,18,IF(generador!B491=3,21,IF(generador!B491=4,24,IF(generador!B491=5,27,IF(generador!B491=6,30,IF(generador!B491=7,33,IF(generador!B491=8,36,IF(generador!B491=9,39,IF(generador!B491=10,42,IF(generador!B491=11,45,IF(generador!B491=12,48,IF(generador!B491=13,51,IF(generador!B491=14,54,IF(generador!B491=15,57))))))))))))))),FALSE),""),"")</f>
        <v/>
      </c>
      <c r="F491" s="20" t="str">
        <f t="shared" si="128"/>
        <v/>
      </c>
      <c r="G491" s="29" t="str">
        <f t="shared" si="129"/>
        <v/>
      </c>
      <c r="H491" s="21" t="str">
        <f t="shared" ca="1" si="132"/>
        <v/>
      </c>
      <c r="I491" s="18" t="str">
        <f t="shared" si="133"/>
        <v/>
      </c>
      <c r="J491" s="18" t="str">
        <f>""</f>
        <v/>
      </c>
      <c r="K491" s="18" t="str">
        <f t="shared" si="134"/>
        <v/>
      </c>
      <c r="L491" s="18" t="str">
        <f t="shared" si="135"/>
        <v/>
      </c>
      <c r="M491" s="18" t="str">
        <f t="shared" si="136"/>
        <v/>
      </c>
      <c r="N491" s="18" t="str">
        <f t="shared" si="137"/>
        <v/>
      </c>
      <c r="O491" s="18" t="str">
        <f t="shared" si="138"/>
        <v/>
      </c>
      <c r="P491" s="18" t="str">
        <f t="shared" si="139"/>
        <v/>
      </c>
      <c r="Q491" s="18" t="str">
        <f t="shared" si="140"/>
        <v/>
      </c>
      <c r="R491" s="122" t="str">
        <f t="shared" si="130"/>
        <v/>
      </c>
      <c r="S491" s="18" t="str">
        <f t="shared" si="141"/>
        <v/>
      </c>
      <c r="T491" s="26" t="str">
        <f t="shared" si="131"/>
        <v/>
      </c>
      <c r="U491" s="18" t="str">
        <f t="shared" si="142"/>
        <v/>
      </c>
      <c r="V491" s="18" t="str">
        <f t="shared" si="143"/>
        <v/>
      </c>
      <c r="W491" s="18" t="str">
        <f>IFERROR(CONCATENATE("PAGO N° ",B491," DEL CONTRATO CPS ",V491," ENTRE ",TEXT(VLOOKUP(A491,matriz,IF(generador!B491=1,16,IF(generador!B491=2,19,IF(generador!B491=3,22,IF(generador!B491=4,25,IF(generador!B491=5,28,IF(generador!B491=6,31,IF(generador!B491=7,34,IF(generador!B491=8,37,IF(generador!B491=9,40,IF(generador!B491=10,43,IF(generador!B491=11,46,IF(generador!B491=12,49,IF(generador!B491=13,52,IF(generador!B491=14,55,IF(generador!B491=15,58))))))))))))))),FALSE),"dd/mm/yyyy")," Y ",TEXT(VLOOKUP(A491,matriz,IF(generador!B491=1,17,IF(generador!B491=2,20,IF(generador!B491=3,23,IF(generador!B491=4,26,IF(generador!B491=5,29,IF(generador!B491=6,32,IF(generador!B491=7,35,IF(generador!B491=8,38,IF(generador!B491=9,41,IF(generador!B491=10,44,IF(generador!B491=11,47,IF(generador!B491=12,50,IF(generador!B491=13,53,IF(generador!B491=14,56,IF(generador!B491=15,59))))))))))))))),FALSE),"dd/mm/yyyy")),"")</f>
        <v/>
      </c>
    </row>
    <row r="492" spans="1:23" x14ac:dyDescent="0.3">
      <c r="A492" s="15"/>
      <c r="B492" s="14"/>
      <c r="C492" s="6"/>
      <c r="D492" s="26" t="str">
        <f t="shared" si="127"/>
        <v/>
      </c>
      <c r="E492" s="19" t="str">
        <f>IFERROR(IF(A492&lt;&gt;"",VLOOKUP(A492,matriz,IF(generador!B492=1,15,IF(generador!B492=2,18,IF(generador!B492=3,21,IF(generador!B492=4,24,IF(generador!B492=5,27,IF(generador!B492=6,30,IF(generador!B492=7,33,IF(generador!B492=8,36,IF(generador!B492=9,39,IF(generador!B492=10,42,IF(generador!B492=11,45,IF(generador!B492=12,48,IF(generador!B492=13,51,IF(generador!B492=14,54,IF(generador!B492=15,57))))))))))))))),FALSE),""),"")</f>
        <v/>
      </c>
      <c r="F492" s="20" t="str">
        <f t="shared" si="128"/>
        <v/>
      </c>
      <c r="G492" s="29" t="str">
        <f t="shared" si="129"/>
        <v/>
      </c>
      <c r="H492" s="21" t="str">
        <f t="shared" ca="1" si="132"/>
        <v/>
      </c>
      <c r="I492" s="18" t="str">
        <f t="shared" si="133"/>
        <v/>
      </c>
      <c r="J492" s="18" t="str">
        <f>""</f>
        <v/>
      </c>
      <c r="K492" s="18" t="str">
        <f t="shared" si="134"/>
        <v/>
      </c>
      <c r="L492" s="18" t="str">
        <f t="shared" si="135"/>
        <v/>
      </c>
      <c r="M492" s="18" t="str">
        <f t="shared" si="136"/>
        <v/>
      </c>
      <c r="N492" s="18" t="str">
        <f t="shared" si="137"/>
        <v/>
      </c>
      <c r="O492" s="18" t="str">
        <f t="shared" si="138"/>
        <v/>
      </c>
      <c r="P492" s="18" t="str">
        <f t="shared" si="139"/>
        <v/>
      </c>
      <c r="Q492" s="18" t="str">
        <f t="shared" si="140"/>
        <v/>
      </c>
      <c r="R492" s="122" t="str">
        <f t="shared" si="130"/>
        <v/>
      </c>
      <c r="S492" s="18" t="str">
        <f t="shared" si="141"/>
        <v/>
      </c>
      <c r="T492" s="26" t="str">
        <f t="shared" si="131"/>
        <v/>
      </c>
      <c r="U492" s="18" t="str">
        <f t="shared" si="142"/>
        <v/>
      </c>
      <c r="V492" s="18" t="str">
        <f t="shared" si="143"/>
        <v/>
      </c>
      <c r="W492" s="18" t="str">
        <f>IFERROR(CONCATENATE("PAGO N° ",B492," DEL CONTRATO CPS ",V492," ENTRE ",TEXT(VLOOKUP(A492,matriz,IF(generador!B492=1,16,IF(generador!B492=2,19,IF(generador!B492=3,22,IF(generador!B492=4,25,IF(generador!B492=5,28,IF(generador!B492=6,31,IF(generador!B492=7,34,IF(generador!B492=8,37,IF(generador!B492=9,40,IF(generador!B492=10,43,IF(generador!B492=11,46,IF(generador!B492=12,49,IF(generador!B492=13,52,IF(generador!B492=14,55,IF(generador!B492=15,58))))))))))))))),FALSE),"dd/mm/yyyy")," Y ",TEXT(VLOOKUP(A492,matriz,IF(generador!B492=1,17,IF(generador!B492=2,20,IF(generador!B492=3,23,IF(generador!B492=4,26,IF(generador!B492=5,29,IF(generador!B492=6,32,IF(generador!B492=7,35,IF(generador!B492=8,38,IF(generador!B492=9,41,IF(generador!B492=10,44,IF(generador!B492=11,47,IF(generador!B492=12,50,IF(generador!B492=13,53,IF(generador!B492=14,56,IF(generador!B492=15,59))))))))))))))),FALSE),"dd/mm/yyyy")),"")</f>
        <v/>
      </c>
    </row>
    <row r="493" spans="1:23" x14ac:dyDescent="0.3">
      <c r="A493" s="15"/>
      <c r="B493" s="14"/>
      <c r="C493" s="6"/>
      <c r="D493" s="26" t="str">
        <f t="shared" si="127"/>
        <v/>
      </c>
      <c r="E493" s="19" t="str">
        <f>IFERROR(IF(A493&lt;&gt;"",VLOOKUP(A493,matriz,IF(generador!B493=1,15,IF(generador!B493=2,18,IF(generador!B493=3,21,IF(generador!B493=4,24,IF(generador!B493=5,27,IF(generador!B493=6,30,IF(generador!B493=7,33,IF(generador!B493=8,36,IF(generador!B493=9,39,IF(generador!B493=10,42,IF(generador!B493=11,45,IF(generador!B493=12,48,IF(generador!B493=13,51,IF(generador!B493=14,54,IF(generador!B493=15,57))))))))))))))),FALSE),""),"")</f>
        <v/>
      </c>
      <c r="F493" s="20" t="str">
        <f t="shared" si="128"/>
        <v/>
      </c>
      <c r="G493" s="29" t="str">
        <f t="shared" si="129"/>
        <v/>
      </c>
      <c r="H493" s="21" t="str">
        <f t="shared" ca="1" si="132"/>
        <v/>
      </c>
      <c r="I493" s="18" t="str">
        <f t="shared" si="133"/>
        <v/>
      </c>
      <c r="J493" s="18" t="str">
        <f>""</f>
        <v/>
      </c>
      <c r="K493" s="18" t="str">
        <f t="shared" si="134"/>
        <v/>
      </c>
      <c r="L493" s="18" t="str">
        <f t="shared" si="135"/>
        <v/>
      </c>
      <c r="M493" s="18" t="str">
        <f t="shared" si="136"/>
        <v/>
      </c>
      <c r="N493" s="18" t="str">
        <f t="shared" si="137"/>
        <v/>
      </c>
      <c r="O493" s="18" t="str">
        <f t="shared" si="138"/>
        <v/>
      </c>
      <c r="P493" s="18" t="str">
        <f t="shared" si="139"/>
        <v/>
      </c>
      <c r="Q493" s="18" t="str">
        <f t="shared" si="140"/>
        <v/>
      </c>
      <c r="R493" s="122" t="str">
        <f t="shared" si="130"/>
        <v/>
      </c>
      <c r="S493" s="18" t="str">
        <f t="shared" si="141"/>
        <v/>
      </c>
      <c r="T493" s="26" t="str">
        <f t="shared" si="131"/>
        <v/>
      </c>
      <c r="U493" s="18" t="str">
        <f t="shared" si="142"/>
        <v/>
      </c>
      <c r="V493" s="18" t="str">
        <f t="shared" si="143"/>
        <v/>
      </c>
      <c r="W493" s="18" t="str">
        <f>IFERROR(CONCATENATE("PAGO N° ",B493," DEL CONTRATO CPS ",V493," ENTRE ",TEXT(VLOOKUP(A493,matriz,IF(generador!B493=1,16,IF(generador!B493=2,19,IF(generador!B493=3,22,IF(generador!B493=4,25,IF(generador!B493=5,28,IF(generador!B493=6,31,IF(generador!B493=7,34,IF(generador!B493=8,37,IF(generador!B493=9,40,IF(generador!B493=10,43,IF(generador!B493=11,46,IF(generador!B493=12,49,IF(generador!B493=13,52,IF(generador!B493=14,55,IF(generador!B493=15,58))))))))))))))),FALSE),"dd/mm/yyyy")," Y ",TEXT(VLOOKUP(A493,matriz,IF(generador!B493=1,17,IF(generador!B493=2,20,IF(generador!B493=3,23,IF(generador!B493=4,26,IF(generador!B493=5,29,IF(generador!B493=6,32,IF(generador!B493=7,35,IF(generador!B493=8,38,IF(generador!B493=9,41,IF(generador!B493=10,44,IF(generador!B493=11,47,IF(generador!B493=12,50,IF(generador!B493=13,53,IF(generador!B493=14,56,IF(generador!B493=15,59))))))))))))))),FALSE),"dd/mm/yyyy")),"")</f>
        <v/>
      </c>
    </row>
    <row r="494" spans="1:23" x14ac:dyDescent="0.3">
      <c r="A494" s="15"/>
      <c r="B494" s="14"/>
      <c r="C494" s="6"/>
      <c r="D494" s="26" t="str">
        <f t="shared" si="127"/>
        <v/>
      </c>
      <c r="E494" s="19" t="str">
        <f>IFERROR(IF(A494&lt;&gt;"",VLOOKUP(A494,matriz,IF(generador!B494=1,15,IF(generador!B494=2,18,IF(generador!B494=3,21,IF(generador!B494=4,24,IF(generador!B494=5,27,IF(generador!B494=6,30,IF(generador!B494=7,33,IF(generador!B494=8,36,IF(generador!B494=9,39,IF(generador!B494=10,42,IF(generador!B494=11,45,IF(generador!B494=12,48,IF(generador!B494=13,51,IF(generador!B494=14,54,IF(generador!B494=15,57))))))))))))))),FALSE),""),"")</f>
        <v/>
      </c>
      <c r="F494" s="20" t="str">
        <f t="shared" si="128"/>
        <v/>
      </c>
      <c r="G494" s="29" t="str">
        <f t="shared" si="129"/>
        <v/>
      </c>
      <c r="H494" s="21" t="str">
        <f t="shared" ca="1" si="132"/>
        <v/>
      </c>
      <c r="I494" s="18" t="str">
        <f t="shared" si="133"/>
        <v/>
      </c>
      <c r="J494" s="18" t="str">
        <f>""</f>
        <v/>
      </c>
      <c r="K494" s="18" t="str">
        <f t="shared" si="134"/>
        <v/>
      </c>
      <c r="L494" s="18" t="str">
        <f t="shared" si="135"/>
        <v/>
      </c>
      <c r="M494" s="18" t="str">
        <f t="shared" si="136"/>
        <v/>
      </c>
      <c r="N494" s="18" t="str">
        <f t="shared" si="137"/>
        <v/>
      </c>
      <c r="O494" s="18" t="str">
        <f t="shared" si="138"/>
        <v/>
      </c>
      <c r="P494" s="18" t="str">
        <f t="shared" si="139"/>
        <v/>
      </c>
      <c r="Q494" s="18" t="str">
        <f t="shared" si="140"/>
        <v/>
      </c>
      <c r="R494" s="122" t="str">
        <f t="shared" si="130"/>
        <v/>
      </c>
      <c r="S494" s="18" t="str">
        <f t="shared" si="141"/>
        <v/>
      </c>
      <c r="T494" s="26" t="str">
        <f t="shared" si="131"/>
        <v/>
      </c>
      <c r="U494" s="18" t="str">
        <f t="shared" si="142"/>
        <v/>
      </c>
      <c r="V494" s="18" t="str">
        <f t="shared" si="143"/>
        <v/>
      </c>
      <c r="W494" s="18" t="str">
        <f>IFERROR(CONCATENATE("PAGO N° ",B494," DEL CONTRATO CPS ",V494," ENTRE ",TEXT(VLOOKUP(A494,matriz,IF(generador!B494=1,16,IF(generador!B494=2,19,IF(generador!B494=3,22,IF(generador!B494=4,25,IF(generador!B494=5,28,IF(generador!B494=6,31,IF(generador!B494=7,34,IF(generador!B494=8,37,IF(generador!B494=9,40,IF(generador!B494=10,43,IF(generador!B494=11,46,IF(generador!B494=12,49,IF(generador!B494=13,52,IF(generador!B494=14,55,IF(generador!B494=15,58))))))))))))))),FALSE),"dd/mm/yyyy")," Y ",TEXT(VLOOKUP(A494,matriz,IF(generador!B494=1,17,IF(generador!B494=2,20,IF(generador!B494=3,23,IF(generador!B494=4,26,IF(generador!B494=5,29,IF(generador!B494=6,32,IF(generador!B494=7,35,IF(generador!B494=8,38,IF(generador!B494=9,41,IF(generador!B494=10,44,IF(generador!B494=11,47,IF(generador!B494=12,50,IF(generador!B494=13,53,IF(generador!B494=14,56,IF(generador!B494=15,59))))))))))))))),FALSE),"dd/mm/yyyy")),"")</f>
        <v/>
      </c>
    </row>
    <row r="495" spans="1:23" x14ac:dyDescent="0.3">
      <c r="A495" s="15"/>
      <c r="B495" s="14"/>
      <c r="C495" s="6"/>
      <c r="D495" s="26" t="str">
        <f t="shared" si="127"/>
        <v/>
      </c>
      <c r="E495" s="19" t="str">
        <f>IFERROR(IF(A495&lt;&gt;"",VLOOKUP(A495,matriz,IF(generador!B495=1,15,IF(generador!B495=2,18,IF(generador!B495=3,21,IF(generador!B495=4,24,IF(generador!B495=5,27,IF(generador!B495=6,30,IF(generador!B495=7,33,IF(generador!B495=8,36,IF(generador!B495=9,39,IF(generador!B495=10,42,IF(generador!B495=11,45,IF(generador!B495=12,48,IF(generador!B495=13,51,IF(generador!B495=14,54,IF(generador!B495=15,57))))))))))))))),FALSE),""),"")</f>
        <v/>
      </c>
      <c r="F495" s="20" t="str">
        <f t="shared" si="128"/>
        <v/>
      </c>
      <c r="G495" s="29" t="str">
        <f t="shared" si="129"/>
        <v/>
      </c>
      <c r="H495" s="21" t="str">
        <f t="shared" ca="1" si="132"/>
        <v/>
      </c>
      <c r="I495" s="18" t="str">
        <f t="shared" si="133"/>
        <v/>
      </c>
      <c r="J495" s="18" t="str">
        <f>""</f>
        <v/>
      </c>
      <c r="K495" s="18" t="str">
        <f t="shared" si="134"/>
        <v/>
      </c>
      <c r="L495" s="18" t="str">
        <f t="shared" si="135"/>
        <v/>
      </c>
      <c r="M495" s="18" t="str">
        <f t="shared" si="136"/>
        <v/>
      </c>
      <c r="N495" s="18" t="str">
        <f t="shared" si="137"/>
        <v/>
      </c>
      <c r="O495" s="18" t="str">
        <f t="shared" si="138"/>
        <v/>
      </c>
      <c r="P495" s="18" t="str">
        <f t="shared" si="139"/>
        <v/>
      </c>
      <c r="Q495" s="18" t="str">
        <f t="shared" si="140"/>
        <v/>
      </c>
      <c r="R495" s="122" t="str">
        <f t="shared" si="130"/>
        <v/>
      </c>
      <c r="S495" s="18" t="str">
        <f t="shared" si="141"/>
        <v/>
      </c>
      <c r="T495" s="26" t="str">
        <f t="shared" si="131"/>
        <v/>
      </c>
      <c r="U495" s="18" t="str">
        <f t="shared" si="142"/>
        <v/>
      </c>
      <c r="V495" s="18" t="str">
        <f t="shared" si="143"/>
        <v/>
      </c>
      <c r="W495" s="18" t="str">
        <f>IFERROR(CONCATENATE("PAGO N° ",B495," DEL CONTRATO CPS ",V495," ENTRE ",TEXT(VLOOKUP(A495,matriz,IF(generador!B495=1,16,IF(generador!B495=2,19,IF(generador!B495=3,22,IF(generador!B495=4,25,IF(generador!B495=5,28,IF(generador!B495=6,31,IF(generador!B495=7,34,IF(generador!B495=8,37,IF(generador!B495=9,40,IF(generador!B495=10,43,IF(generador!B495=11,46,IF(generador!B495=12,49,IF(generador!B495=13,52,IF(generador!B495=14,55,IF(generador!B495=15,58))))))))))))))),FALSE),"dd/mm/yyyy")," Y ",TEXT(VLOOKUP(A495,matriz,IF(generador!B495=1,17,IF(generador!B495=2,20,IF(generador!B495=3,23,IF(generador!B495=4,26,IF(generador!B495=5,29,IF(generador!B495=6,32,IF(generador!B495=7,35,IF(generador!B495=8,38,IF(generador!B495=9,41,IF(generador!B495=10,44,IF(generador!B495=11,47,IF(generador!B495=12,50,IF(generador!B495=13,53,IF(generador!B495=14,56,IF(generador!B495=15,59))))))))))))))),FALSE),"dd/mm/yyyy")),"")</f>
        <v/>
      </c>
    </row>
    <row r="496" spans="1:23" x14ac:dyDescent="0.3">
      <c r="A496" s="15"/>
      <c r="B496" s="14"/>
      <c r="C496" s="6"/>
      <c r="D496" s="26" t="str">
        <f t="shared" si="127"/>
        <v/>
      </c>
      <c r="E496" s="19" t="str">
        <f>IFERROR(IF(A496&lt;&gt;"",VLOOKUP(A496,matriz,IF(generador!B496=1,15,IF(generador!B496=2,18,IF(generador!B496=3,21,IF(generador!B496=4,24,IF(generador!B496=5,27,IF(generador!B496=6,30,IF(generador!B496=7,33,IF(generador!B496=8,36,IF(generador!B496=9,39,IF(generador!B496=10,42,IF(generador!B496=11,45,IF(generador!B496=12,48,IF(generador!B496=13,51,IF(generador!B496=14,54,IF(generador!B496=15,57))))))))))))))),FALSE),""),"")</f>
        <v/>
      </c>
      <c r="F496" s="20" t="str">
        <f t="shared" si="128"/>
        <v/>
      </c>
      <c r="G496" s="29" t="str">
        <f t="shared" si="129"/>
        <v/>
      </c>
      <c r="H496" s="21" t="str">
        <f t="shared" ca="1" si="132"/>
        <v/>
      </c>
      <c r="I496" s="18" t="str">
        <f t="shared" si="133"/>
        <v/>
      </c>
      <c r="J496" s="18" t="str">
        <f>""</f>
        <v/>
      </c>
      <c r="K496" s="18" t="str">
        <f t="shared" si="134"/>
        <v/>
      </c>
      <c r="L496" s="18" t="str">
        <f t="shared" si="135"/>
        <v/>
      </c>
      <c r="M496" s="18" t="str">
        <f t="shared" si="136"/>
        <v/>
      </c>
      <c r="N496" s="18" t="str">
        <f t="shared" si="137"/>
        <v/>
      </c>
      <c r="O496" s="18" t="str">
        <f t="shared" si="138"/>
        <v/>
      </c>
      <c r="P496" s="18" t="str">
        <f t="shared" si="139"/>
        <v/>
      </c>
      <c r="Q496" s="18" t="str">
        <f t="shared" si="140"/>
        <v/>
      </c>
      <c r="R496" s="122" t="str">
        <f t="shared" si="130"/>
        <v/>
      </c>
      <c r="S496" s="18" t="str">
        <f t="shared" si="141"/>
        <v/>
      </c>
      <c r="T496" s="26" t="str">
        <f t="shared" si="131"/>
        <v/>
      </c>
      <c r="U496" s="18" t="str">
        <f t="shared" si="142"/>
        <v/>
      </c>
      <c r="V496" s="18" t="str">
        <f t="shared" si="143"/>
        <v/>
      </c>
      <c r="W496" s="18" t="str">
        <f>IFERROR(CONCATENATE("PAGO N° ",B496," DEL CONTRATO CPS ",V496," ENTRE ",TEXT(VLOOKUP(A496,matriz,IF(generador!B496=1,16,IF(generador!B496=2,19,IF(generador!B496=3,22,IF(generador!B496=4,25,IF(generador!B496=5,28,IF(generador!B496=6,31,IF(generador!B496=7,34,IF(generador!B496=8,37,IF(generador!B496=9,40,IF(generador!B496=10,43,IF(generador!B496=11,46,IF(generador!B496=12,49,IF(generador!B496=13,52,IF(generador!B496=14,55,IF(generador!B496=15,58))))))))))))))),FALSE),"dd/mm/yyyy")," Y ",TEXT(VLOOKUP(A496,matriz,IF(generador!B496=1,17,IF(generador!B496=2,20,IF(generador!B496=3,23,IF(generador!B496=4,26,IF(generador!B496=5,29,IF(generador!B496=6,32,IF(generador!B496=7,35,IF(generador!B496=8,38,IF(generador!B496=9,41,IF(generador!B496=10,44,IF(generador!B496=11,47,IF(generador!B496=12,50,IF(generador!B496=13,53,IF(generador!B496=14,56,IF(generador!B496=15,59))))))))))))))),FALSE),"dd/mm/yyyy")),"")</f>
        <v/>
      </c>
    </row>
    <row r="497" spans="1:23" x14ac:dyDescent="0.3">
      <c r="A497" s="15"/>
      <c r="B497" s="14"/>
      <c r="C497" s="6"/>
      <c r="D497" s="26" t="str">
        <f t="shared" si="127"/>
        <v/>
      </c>
      <c r="E497" s="19" t="str">
        <f>IFERROR(IF(A497&lt;&gt;"",VLOOKUP(A497,matriz,IF(generador!B497=1,15,IF(generador!B497=2,18,IF(generador!B497=3,21,IF(generador!B497=4,24,IF(generador!B497=5,27,IF(generador!B497=6,30,IF(generador!B497=7,33,IF(generador!B497=8,36,IF(generador!B497=9,39,IF(generador!B497=10,42,IF(generador!B497=11,45,IF(generador!B497=12,48,IF(generador!B497=13,51,IF(generador!B497=14,54,IF(generador!B497=15,57))))))))))))))),FALSE),""),"")</f>
        <v/>
      </c>
      <c r="F497" s="20" t="str">
        <f t="shared" si="128"/>
        <v/>
      </c>
      <c r="G497" s="29" t="str">
        <f t="shared" si="129"/>
        <v/>
      </c>
      <c r="H497" s="21" t="str">
        <f t="shared" ca="1" si="132"/>
        <v/>
      </c>
      <c r="I497" s="18" t="str">
        <f t="shared" si="133"/>
        <v/>
      </c>
      <c r="J497" s="18" t="str">
        <f>""</f>
        <v/>
      </c>
      <c r="K497" s="18" t="str">
        <f t="shared" si="134"/>
        <v/>
      </c>
      <c r="L497" s="18" t="str">
        <f t="shared" si="135"/>
        <v/>
      </c>
      <c r="M497" s="18" t="str">
        <f t="shared" si="136"/>
        <v/>
      </c>
      <c r="N497" s="18" t="str">
        <f t="shared" si="137"/>
        <v/>
      </c>
      <c r="O497" s="18" t="str">
        <f t="shared" si="138"/>
        <v/>
      </c>
      <c r="P497" s="18" t="str">
        <f t="shared" si="139"/>
        <v/>
      </c>
      <c r="Q497" s="18" t="str">
        <f t="shared" si="140"/>
        <v/>
      </c>
      <c r="R497" s="122" t="str">
        <f t="shared" si="130"/>
        <v/>
      </c>
      <c r="S497" s="18" t="str">
        <f t="shared" si="141"/>
        <v/>
      </c>
      <c r="T497" s="26" t="str">
        <f t="shared" si="131"/>
        <v/>
      </c>
      <c r="U497" s="18" t="str">
        <f t="shared" si="142"/>
        <v/>
      </c>
      <c r="V497" s="18" t="str">
        <f t="shared" si="143"/>
        <v/>
      </c>
      <c r="W497" s="18" t="str">
        <f>IFERROR(CONCATENATE("PAGO N° ",B497," DEL CONTRATO CPS ",V497," ENTRE ",TEXT(VLOOKUP(A497,matriz,IF(generador!B497=1,16,IF(generador!B497=2,19,IF(generador!B497=3,22,IF(generador!B497=4,25,IF(generador!B497=5,28,IF(generador!B497=6,31,IF(generador!B497=7,34,IF(generador!B497=8,37,IF(generador!B497=9,40,IF(generador!B497=10,43,IF(generador!B497=11,46,IF(generador!B497=12,49,IF(generador!B497=13,52,IF(generador!B497=14,55,IF(generador!B497=15,58))))))))))))))),FALSE),"dd/mm/yyyy")," Y ",TEXT(VLOOKUP(A497,matriz,IF(generador!B497=1,17,IF(generador!B497=2,20,IF(generador!B497=3,23,IF(generador!B497=4,26,IF(generador!B497=5,29,IF(generador!B497=6,32,IF(generador!B497=7,35,IF(generador!B497=8,38,IF(generador!B497=9,41,IF(generador!B497=10,44,IF(generador!B497=11,47,IF(generador!B497=12,50,IF(generador!B497=13,53,IF(generador!B497=14,56,IF(generador!B497=15,59))))))))))))))),FALSE),"dd/mm/yyyy")),"")</f>
        <v/>
      </c>
    </row>
    <row r="498" spans="1:23" x14ac:dyDescent="0.3">
      <c r="A498" s="15"/>
      <c r="B498" s="14"/>
      <c r="C498" s="6"/>
      <c r="D498" s="26" t="str">
        <f t="shared" si="127"/>
        <v/>
      </c>
      <c r="E498" s="19" t="str">
        <f>IFERROR(IF(A498&lt;&gt;"",VLOOKUP(A498,matriz,IF(generador!B498=1,15,IF(generador!B498=2,18,IF(generador!B498=3,21,IF(generador!B498=4,24,IF(generador!B498=5,27,IF(generador!B498=6,30,IF(generador!B498=7,33,IF(generador!B498=8,36,IF(generador!B498=9,39,IF(generador!B498=10,42,IF(generador!B498=11,45,IF(generador!B498=12,48,IF(generador!B498=13,51,IF(generador!B498=14,54,IF(generador!B498=15,57))))))))))))))),FALSE),""),"")</f>
        <v/>
      </c>
      <c r="F498" s="20" t="str">
        <f t="shared" si="128"/>
        <v/>
      </c>
      <c r="G498" s="29" t="str">
        <f t="shared" si="129"/>
        <v/>
      </c>
      <c r="H498" s="21" t="str">
        <f t="shared" ca="1" si="132"/>
        <v/>
      </c>
      <c r="I498" s="18" t="str">
        <f t="shared" si="133"/>
        <v/>
      </c>
      <c r="J498" s="18" t="str">
        <f>""</f>
        <v/>
      </c>
      <c r="K498" s="18" t="str">
        <f t="shared" si="134"/>
        <v/>
      </c>
      <c r="L498" s="18" t="str">
        <f t="shared" si="135"/>
        <v/>
      </c>
      <c r="M498" s="18" t="str">
        <f t="shared" si="136"/>
        <v/>
      </c>
      <c r="N498" s="18" t="str">
        <f t="shared" si="137"/>
        <v/>
      </c>
      <c r="O498" s="18" t="str">
        <f t="shared" si="138"/>
        <v/>
      </c>
      <c r="P498" s="18" t="str">
        <f t="shared" si="139"/>
        <v/>
      </c>
      <c r="Q498" s="18" t="str">
        <f t="shared" si="140"/>
        <v/>
      </c>
      <c r="R498" s="122" t="str">
        <f t="shared" si="130"/>
        <v/>
      </c>
      <c r="S498" s="18" t="str">
        <f t="shared" si="141"/>
        <v/>
      </c>
      <c r="T498" s="26" t="str">
        <f t="shared" si="131"/>
        <v/>
      </c>
      <c r="U498" s="18" t="str">
        <f t="shared" si="142"/>
        <v/>
      </c>
      <c r="V498" s="18" t="str">
        <f t="shared" si="143"/>
        <v/>
      </c>
      <c r="W498" s="18" t="str">
        <f>IFERROR(CONCATENATE("PAGO N° ",B498," DEL CONTRATO CPS ",V498," ENTRE ",TEXT(VLOOKUP(A498,matriz,IF(generador!B498=1,16,IF(generador!B498=2,19,IF(generador!B498=3,22,IF(generador!B498=4,25,IF(generador!B498=5,28,IF(generador!B498=6,31,IF(generador!B498=7,34,IF(generador!B498=8,37,IF(generador!B498=9,40,IF(generador!B498=10,43,IF(generador!B498=11,46,IF(generador!B498=12,49,IF(generador!B498=13,52,IF(generador!B498=14,55,IF(generador!B498=15,58))))))))))))))),FALSE),"dd/mm/yyyy")," Y ",TEXT(VLOOKUP(A498,matriz,IF(generador!B498=1,17,IF(generador!B498=2,20,IF(generador!B498=3,23,IF(generador!B498=4,26,IF(generador!B498=5,29,IF(generador!B498=6,32,IF(generador!B498=7,35,IF(generador!B498=8,38,IF(generador!B498=9,41,IF(generador!B498=10,44,IF(generador!B498=11,47,IF(generador!B498=12,50,IF(generador!B498=13,53,IF(generador!B498=14,56,IF(generador!B498=15,59))))))))))))))),FALSE),"dd/mm/yyyy")),"")</f>
        <v/>
      </c>
    </row>
    <row r="499" spans="1:23" x14ac:dyDescent="0.3">
      <c r="A499" s="15"/>
      <c r="B499" s="14"/>
      <c r="C499" s="6"/>
      <c r="D499" s="26" t="str">
        <f t="shared" si="127"/>
        <v/>
      </c>
      <c r="E499" s="19" t="str">
        <f>IFERROR(IF(A499&lt;&gt;"",VLOOKUP(A499,matriz,IF(generador!B499=1,15,IF(generador!B499=2,18,IF(generador!B499=3,21,IF(generador!B499=4,24,IF(generador!B499=5,27,IF(generador!B499=6,30,IF(generador!B499=7,33,IF(generador!B499=8,36,IF(generador!B499=9,39,IF(generador!B499=10,42,IF(generador!B499=11,45,IF(generador!B499=12,48,IF(generador!B499=13,51,IF(generador!B499=14,54,IF(generador!B499=15,57))))))))))))))),FALSE),""),"")</f>
        <v/>
      </c>
      <c r="F499" s="20" t="str">
        <f t="shared" si="128"/>
        <v/>
      </c>
      <c r="G499" s="29" t="str">
        <f t="shared" si="129"/>
        <v/>
      </c>
      <c r="H499" s="21" t="str">
        <f t="shared" ca="1" si="132"/>
        <v/>
      </c>
      <c r="I499" s="18" t="str">
        <f t="shared" si="133"/>
        <v/>
      </c>
      <c r="J499" s="18" t="str">
        <f>""</f>
        <v/>
      </c>
      <c r="K499" s="18" t="str">
        <f t="shared" si="134"/>
        <v/>
      </c>
      <c r="L499" s="18" t="str">
        <f t="shared" si="135"/>
        <v/>
      </c>
      <c r="M499" s="18" t="str">
        <f t="shared" si="136"/>
        <v/>
      </c>
      <c r="N499" s="18" t="str">
        <f t="shared" si="137"/>
        <v/>
      </c>
      <c r="O499" s="18" t="str">
        <f t="shared" si="138"/>
        <v/>
      </c>
      <c r="P499" s="18" t="str">
        <f t="shared" si="139"/>
        <v/>
      </c>
      <c r="Q499" s="18" t="str">
        <f t="shared" si="140"/>
        <v/>
      </c>
      <c r="R499" s="122" t="str">
        <f t="shared" si="130"/>
        <v/>
      </c>
      <c r="S499" s="18" t="str">
        <f t="shared" si="141"/>
        <v/>
      </c>
      <c r="T499" s="26" t="str">
        <f t="shared" si="131"/>
        <v/>
      </c>
      <c r="U499" s="18" t="str">
        <f t="shared" si="142"/>
        <v/>
      </c>
      <c r="V499" s="18" t="str">
        <f t="shared" si="143"/>
        <v/>
      </c>
      <c r="W499" s="18" t="str">
        <f>IFERROR(CONCATENATE("PAGO N° ",B499," DEL CONTRATO CPS ",V499," ENTRE ",TEXT(VLOOKUP(A499,matriz,IF(generador!B499=1,16,IF(generador!B499=2,19,IF(generador!B499=3,22,IF(generador!B499=4,25,IF(generador!B499=5,28,IF(generador!B499=6,31,IF(generador!B499=7,34,IF(generador!B499=8,37,IF(generador!B499=9,40,IF(generador!B499=10,43,IF(generador!B499=11,46,IF(generador!B499=12,49,IF(generador!B499=13,52,IF(generador!B499=14,55,IF(generador!B499=15,58))))))))))))))),FALSE),"dd/mm/yyyy")," Y ",TEXT(VLOOKUP(A499,matriz,IF(generador!B499=1,17,IF(generador!B499=2,20,IF(generador!B499=3,23,IF(generador!B499=4,26,IF(generador!B499=5,29,IF(generador!B499=6,32,IF(generador!B499=7,35,IF(generador!B499=8,38,IF(generador!B499=9,41,IF(generador!B499=10,44,IF(generador!B499=11,47,IF(generador!B499=12,50,IF(generador!B499=13,53,IF(generador!B499=14,56,IF(generador!B499=15,59))))))))))))))),FALSE),"dd/mm/yyyy")),"")</f>
        <v/>
      </c>
    </row>
    <row r="500" spans="1:23" x14ac:dyDescent="0.3">
      <c r="A500" s="15"/>
      <c r="B500" s="14"/>
      <c r="C500" s="6"/>
      <c r="D500" s="26" t="str">
        <f t="shared" si="127"/>
        <v/>
      </c>
      <c r="E500" s="19" t="str">
        <f>IFERROR(IF(A500&lt;&gt;"",VLOOKUP(A500,matriz,IF(generador!B500=1,15,IF(generador!B500=2,18,IF(generador!B500=3,21,IF(generador!B500=4,24,IF(generador!B500=5,27,IF(generador!B500=6,30,IF(generador!B500=7,33,IF(generador!B500=8,36,IF(generador!B500=9,39,IF(generador!B500=10,42,IF(generador!B500=11,45,IF(generador!B500=12,48,IF(generador!B500=13,51,IF(generador!B500=14,54,IF(generador!B500=15,57))))))))))))))),FALSE),""),"")</f>
        <v/>
      </c>
      <c r="F500" s="20" t="str">
        <f t="shared" si="128"/>
        <v/>
      </c>
      <c r="G500" s="29" t="str">
        <f t="shared" si="129"/>
        <v/>
      </c>
      <c r="H500" s="21" t="str">
        <f t="shared" ca="1" si="132"/>
        <v/>
      </c>
      <c r="I500" s="18" t="str">
        <f t="shared" si="133"/>
        <v/>
      </c>
      <c r="J500" s="18" t="str">
        <f>""</f>
        <v/>
      </c>
      <c r="K500" s="18" t="str">
        <f t="shared" si="134"/>
        <v/>
      </c>
      <c r="L500" s="18" t="str">
        <f t="shared" si="135"/>
        <v/>
      </c>
      <c r="M500" s="18" t="str">
        <f t="shared" si="136"/>
        <v/>
      </c>
      <c r="N500" s="18" t="str">
        <f t="shared" si="137"/>
        <v/>
      </c>
      <c r="O500" s="18" t="str">
        <f t="shared" si="138"/>
        <v/>
      </c>
      <c r="P500" s="18" t="str">
        <f t="shared" si="139"/>
        <v/>
      </c>
      <c r="Q500" s="18" t="str">
        <f t="shared" si="140"/>
        <v/>
      </c>
      <c r="R500" s="122" t="str">
        <f t="shared" si="130"/>
        <v/>
      </c>
      <c r="S500" s="18" t="str">
        <f t="shared" si="141"/>
        <v/>
      </c>
      <c r="T500" s="26" t="str">
        <f t="shared" si="131"/>
        <v/>
      </c>
      <c r="U500" s="18" t="str">
        <f t="shared" si="142"/>
        <v/>
      </c>
      <c r="V500" s="18" t="str">
        <f t="shared" si="143"/>
        <v/>
      </c>
      <c r="W500" s="18" t="str">
        <f>IFERROR(CONCATENATE("PAGO N° ",B500," DEL CONTRATO CPS ",V500," ENTRE ",TEXT(VLOOKUP(A500,matriz,IF(generador!B500=1,16,IF(generador!B500=2,19,IF(generador!B500=3,22,IF(generador!B500=4,25,IF(generador!B500=5,28,IF(generador!B500=6,31,IF(generador!B500=7,34,IF(generador!B500=8,37,IF(generador!B500=9,40,IF(generador!B500=10,43,IF(generador!B500=11,46,IF(generador!B500=12,49,IF(generador!B500=13,52,IF(generador!B500=14,55,IF(generador!B500=15,58))))))))))))))),FALSE),"dd/mm/yyyy")," Y ",TEXT(VLOOKUP(A500,matriz,IF(generador!B500=1,17,IF(generador!B500=2,20,IF(generador!B500=3,23,IF(generador!B500=4,26,IF(generador!B500=5,29,IF(generador!B500=6,32,IF(generador!B500=7,35,IF(generador!B500=8,38,IF(generador!B500=9,41,IF(generador!B500=10,44,IF(generador!B500=11,47,IF(generador!B500=12,50,IF(generador!B500=13,53,IF(generador!B500=14,56,IF(generador!B500=15,59))))))))))))))),FALSE),"dd/mm/yyyy")),"")</f>
        <v/>
      </c>
    </row>
    <row r="501" spans="1:23" x14ac:dyDescent="0.3">
      <c r="A501" s="15"/>
      <c r="B501" s="14"/>
      <c r="C501" s="6"/>
      <c r="D501" s="26" t="str">
        <f t="shared" si="127"/>
        <v/>
      </c>
      <c r="E501" s="19" t="str">
        <f>IFERROR(IF(A501&lt;&gt;"",VLOOKUP(A501,matriz,IF(generador!B501=1,15,IF(generador!B501=2,18,IF(generador!B501=3,21,IF(generador!B501=4,24,IF(generador!B501=5,27,IF(generador!B501=6,30,IF(generador!B501=7,33,IF(generador!B501=8,36,IF(generador!B501=9,39,IF(generador!B501=10,42,IF(generador!B501=11,45,IF(generador!B501=12,48,IF(generador!B501=13,51,IF(generador!B501=14,54,IF(generador!B501=15,57))))))))))))))),FALSE),""),"")</f>
        <v/>
      </c>
      <c r="F501" s="20" t="str">
        <f t="shared" si="128"/>
        <v/>
      </c>
      <c r="G501" s="29" t="str">
        <f t="shared" si="129"/>
        <v/>
      </c>
      <c r="H501" s="21" t="str">
        <f t="shared" ca="1" si="132"/>
        <v/>
      </c>
      <c r="I501" s="18" t="str">
        <f t="shared" si="133"/>
        <v/>
      </c>
      <c r="J501" s="18" t="str">
        <f>""</f>
        <v/>
      </c>
      <c r="K501" s="18" t="str">
        <f t="shared" si="134"/>
        <v/>
      </c>
      <c r="L501" s="18" t="str">
        <f t="shared" si="135"/>
        <v/>
      </c>
      <c r="M501" s="18" t="str">
        <f t="shared" si="136"/>
        <v/>
      </c>
      <c r="N501" s="18" t="str">
        <f t="shared" si="137"/>
        <v/>
      </c>
      <c r="O501" s="18" t="str">
        <f t="shared" si="138"/>
        <v/>
      </c>
      <c r="P501" s="18" t="str">
        <f t="shared" si="139"/>
        <v/>
      </c>
      <c r="Q501" s="18" t="str">
        <f t="shared" si="140"/>
        <v/>
      </c>
      <c r="R501" s="122" t="str">
        <f t="shared" si="130"/>
        <v/>
      </c>
      <c r="S501" s="18" t="str">
        <f t="shared" si="141"/>
        <v/>
      </c>
      <c r="T501" s="26" t="str">
        <f t="shared" si="131"/>
        <v/>
      </c>
      <c r="U501" s="18" t="str">
        <f t="shared" si="142"/>
        <v/>
      </c>
      <c r="V501" s="18" t="str">
        <f t="shared" si="143"/>
        <v/>
      </c>
      <c r="W501" s="18" t="str">
        <f>IFERROR(CONCATENATE("PAGO N° ",B501," DEL CONTRATO CPS ",V501," ENTRE ",TEXT(VLOOKUP(A501,matriz,IF(generador!B501=1,16,IF(generador!B501=2,19,IF(generador!B501=3,22,IF(generador!B501=4,25,IF(generador!B501=5,28,IF(generador!B501=6,31,IF(generador!B501=7,34,IF(generador!B501=8,37,IF(generador!B501=9,40,IF(generador!B501=10,43,IF(generador!B501=11,46,IF(generador!B501=12,49,IF(generador!B501=13,52,IF(generador!B501=14,55,IF(generador!B501=15,58))))))))))))))),FALSE),"dd/mm/yyyy")," Y ",TEXT(VLOOKUP(A501,matriz,IF(generador!B501=1,17,IF(generador!B501=2,20,IF(generador!B501=3,23,IF(generador!B501=4,26,IF(generador!B501=5,29,IF(generador!B501=6,32,IF(generador!B501=7,35,IF(generador!B501=8,38,IF(generador!B501=9,41,IF(generador!B501=10,44,IF(generador!B501=11,47,IF(generador!B501=12,50,IF(generador!B501=13,53,IF(generador!B501=14,56,IF(generador!B501=15,59))))))))))))))),FALSE),"dd/mm/yyyy")),"")</f>
        <v/>
      </c>
    </row>
    <row r="502" spans="1:23" x14ac:dyDescent="0.3">
      <c r="A502" s="15"/>
      <c r="B502" s="14"/>
      <c r="C502" s="6"/>
      <c r="D502" s="26" t="str">
        <f t="shared" si="127"/>
        <v/>
      </c>
      <c r="E502" s="19" t="str">
        <f>IFERROR(IF(A502&lt;&gt;"",VLOOKUP(A502,matriz,IF(generador!B502=1,15,IF(generador!B502=2,18,IF(generador!B502=3,21,IF(generador!B502=4,24,IF(generador!B502=5,27,IF(generador!B502=6,30,IF(generador!B502=7,33,IF(generador!B502=8,36,IF(generador!B502=9,39,IF(generador!B502=10,42,IF(generador!B502=11,45,IF(generador!B502=12,48,IF(generador!B502=13,51,IF(generador!B502=14,54,IF(generador!B502=15,57))))))))))))))),FALSE),""),"")</f>
        <v/>
      </c>
      <c r="F502" s="20" t="str">
        <f t="shared" si="128"/>
        <v/>
      </c>
      <c r="G502" s="29" t="str">
        <f t="shared" si="129"/>
        <v/>
      </c>
      <c r="H502" s="21" t="str">
        <f t="shared" ca="1" si="132"/>
        <v/>
      </c>
      <c r="I502" s="18" t="str">
        <f t="shared" si="133"/>
        <v/>
      </c>
      <c r="J502" s="18" t="str">
        <f>""</f>
        <v/>
      </c>
      <c r="K502" s="18" t="str">
        <f t="shared" si="134"/>
        <v/>
      </c>
      <c r="L502" s="18" t="str">
        <f t="shared" si="135"/>
        <v/>
      </c>
      <c r="M502" s="18" t="str">
        <f t="shared" si="136"/>
        <v/>
      </c>
      <c r="N502" s="18" t="str">
        <f t="shared" si="137"/>
        <v/>
      </c>
      <c r="O502" s="18" t="str">
        <f t="shared" si="138"/>
        <v/>
      </c>
      <c r="P502" s="18" t="str">
        <f t="shared" si="139"/>
        <v/>
      </c>
      <c r="Q502" s="18" t="str">
        <f t="shared" si="140"/>
        <v/>
      </c>
      <c r="R502" s="122" t="str">
        <f t="shared" si="130"/>
        <v/>
      </c>
      <c r="S502" s="18" t="str">
        <f t="shared" si="141"/>
        <v/>
      </c>
      <c r="T502" s="26" t="str">
        <f t="shared" si="131"/>
        <v/>
      </c>
      <c r="U502" s="18" t="str">
        <f t="shared" si="142"/>
        <v/>
      </c>
      <c r="V502" s="18" t="str">
        <f t="shared" si="143"/>
        <v/>
      </c>
      <c r="W502" s="18" t="str">
        <f>IFERROR(CONCATENATE("PAGO N° ",B502," DEL CONTRATO CPS ",V502," ENTRE ",TEXT(VLOOKUP(A502,matriz,IF(generador!B502=1,16,IF(generador!B502=2,19,IF(generador!B502=3,22,IF(generador!B502=4,25,IF(generador!B502=5,28,IF(generador!B502=6,31,IF(generador!B502=7,34,IF(generador!B502=8,37,IF(generador!B502=9,40,IF(generador!B502=10,43,IF(generador!B502=11,46,IF(generador!B502=12,49,IF(generador!B502=13,52,IF(generador!B502=14,55,IF(generador!B502=15,58))))))))))))))),FALSE),"dd/mm/yyyy")," Y ",TEXT(VLOOKUP(A502,matriz,IF(generador!B502=1,17,IF(generador!B502=2,20,IF(generador!B502=3,23,IF(generador!B502=4,26,IF(generador!B502=5,29,IF(generador!B502=6,32,IF(generador!B502=7,35,IF(generador!B502=8,38,IF(generador!B502=9,41,IF(generador!B502=10,44,IF(generador!B502=11,47,IF(generador!B502=12,50,IF(generador!B502=13,53,IF(generador!B502=14,56,IF(generador!B502=15,59))))))))))))))),FALSE),"dd/mm/yyyy")),"")</f>
        <v/>
      </c>
    </row>
    <row r="503" spans="1:23" x14ac:dyDescent="0.3">
      <c r="A503" s="15"/>
      <c r="B503" s="14"/>
      <c r="C503" s="6"/>
      <c r="D503" s="26" t="str">
        <f t="shared" si="127"/>
        <v/>
      </c>
      <c r="E503" s="19" t="str">
        <f>IFERROR(IF(A503&lt;&gt;"",VLOOKUP(A503,matriz,IF(generador!B503=1,15,IF(generador!B503=2,18,IF(generador!B503=3,21,IF(generador!B503=4,24,IF(generador!B503=5,27,IF(generador!B503=6,30,IF(generador!B503=7,33,IF(generador!B503=8,36,IF(generador!B503=9,39,IF(generador!B503=10,42,IF(generador!B503=11,45,IF(generador!B503=12,48,IF(generador!B503=13,51,IF(generador!B503=14,54,IF(generador!B503=15,57))))))))))))))),FALSE),""),"")</f>
        <v/>
      </c>
      <c r="F503" s="20" t="str">
        <f t="shared" si="128"/>
        <v/>
      </c>
      <c r="G503" s="29" t="str">
        <f t="shared" si="129"/>
        <v/>
      </c>
      <c r="H503" s="21" t="str">
        <f t="shared" ca="1" si="132"/>
        <v/>
      </c>
      <c r="I503" s="18" t="str">
        <f t="shared" si="133"/>
        <v/>
      </c>
      <c r="J503" s="18" t="str">
        <f>""</f>
        <v/>
      </c>
      <c r="K503" s="18" t="str">
        <f t="shared" si="134"/>
        <v/>
      </c>
      <c r="L503" s="18" t="str">
        <f t="shared" si="135"/>
        <v/>
      </c>
      <c r="M503" s="18" t="str">
        <f t="shared" si="136"/>
        <v/>
      </c>
      <c r="N503" s="18" t="str">
        <f t="shared" si="137"/>
        <v/>
      </c>
      <c r="O503" s="18" t="str">
        <f t="shared" si="138"/>
        <v/>
      </c>
      <c r="P503" s="18" t="str">
        <f t="shared" si="139"/>
        <v/>
      </c>
      <c r="Q503" s="18" t="str">
        <f t="shared" si="140"/>
        <v/>
      </c>
      <c r="R503" s="122" t="str">
        <f t="shared" si="130"/>
        <v/>
      </c>
      <c r="S503" s="18" t="str">
        <f t="shared" si="141"/>
        <v/>
      </c>
      <c r="T503" s="26" t="str">
        <f t="shared" si="131"/>
        <v/>
      </c>
      <c r="U503" s="18" t="str">
        <f t="shared" si="142"/>
        <v/>
      </c>
      <c r="V503" s="18" t="str">
        <f t="shared" si="143"/>
        <v/>
      </c>
      <c r="W503" s="18" t="str">
        <f>IFERROR(CONCATENATE("PAGO N° ",B503," DEL CONTRATO CPS ",V503," ENTRE ",TEXT(VLOOKUP(A503,matriz,IF(generador!B503=1,16,IF(generador!B503=2,19,IF(generador!B503=3,22,IF(generador!B503=4,25,IF(generador!B503=5,28,IF(generador!B503=6,31,IF(generador!B503=7,34,IF(generador!B503=8,37,IF(generador!B503=9,40,IF(generador!B503=10,43,IF(generador!B503=11,46,IF(generador!B503=12,49,IF(generador!B503=13,52,IF(generador!B503=14,55,IF(generador!B503=15,58))))))))))))))),FALSE),"dd/mm/yyyy")," Y ",TEXT(VLOOKUP(A503,matriz,IF(generador!B503=1,17,IF(generador!B503=2,20,IF(generador!B503=3,23,IF(generador!B503=4,26,IF(generador!B503=5,29,IF(generador!B503=6,32,IF(generador!B503=7,35,IF(generador!B503=8,38,IF(generador!B503=9,41,IF(generador!B503=10,44,IF(generador!B503=11,47,IF(generador!B503=12,50,IF(generador!B503=13,53,IF(generador!B503=14,56,IF(generador!B503=15,59))))))))))))))),FALSE),"dd/mm/yyyy")),"")</f>
        <v/>
      </c>
    </row>
    <row r="504" spans="1:23" x14ac:dyDescent="0.3">
      <c r="A504" s="15"/>
      <c r="B504" s="14"/>
      <c r="C504" s="6"/>
      <c r="D504" s="26" t="str">
        <f t="shared" si="127"/>
        <v/>
      </c>
      <c r="E504" s="19" t="str">
        <f>IFERROR(IF(A504&lt;&gt;"",VLOOKUP(A504,matriz,IF(generador!B504=1,15,IF(generador!B504=2,18,IF(generador!B504=3,21,IF(generador!B504=4,24,IF(generador!B504=5,27,IF(generador!B504=6,30,IF(generador!B504=7,33,IF(generador!B504=8,36,IF(generador!B504=9,39,IF(generador!B504=10,42,IF(generador!B504=11,45,IF(generador!B504=12,48,IF(generador!B504=13,51,IF(generador!B504=14,54,IF(generador!B504=15,57))))))))))))))),FALSE),""),"")</f>
        <v/>
      </c>
      <c r="F504" s="20" t="str">
        <f t="shared" si="128"/>
        <v/>
      </c>
      <c r="G504" s="29" t="str">
        <f t="shared" si="129"/>
        <v/>
      </c>
      <c r="H504" s="21" t="str">
        <f t="shared" ca="1" si="132"/>
        <v/>
      </c>
      <c r="I504" s="18" t="str">
        <f t="shared" si="133"/>
        <v/>
      </c>
      <c r="J504" s="18" t="str">
        <f>""</f>
        <v/>
      </c>
      <c r="K504" s="18" t="str">
        <f t="shared" si="134"/>
        <v/>
      </c>
      <c r="L504" s="18" t="str">
        <f t="shared" si="135"/>
        <v/>
      </c>
      <c r="M504" s="18" t="str">
        <f t="shared" si="136"/>
        <v/>
      </c>
      <c r="N504" s="18" t="str">
        <f t="shared" si="137"/>
        <v/>
      </c>
      <c r="O504" s="18" t="str">
        <f t="shared" si="138"/>
        <v/>
      </c>
      <c r="P504" s="18" t="str">
        <f t="shared" si="139"/>
        <v/>
      </c>
      <c r="Q504" s="18" t="str">
        <f t="shared" si="140"/>
        <v/>
      </c>
      <c r="R504" s="122" t="str">
        <f t="shared" si="130"/>
        <v/>
      </c>
      <c r="S504" s="18" t="str">
        <f t="shared" si="141"/>
        <v/>
      </c>
      <c r="T504" s="26" t="str">
        <f t="shared" si="131"/>
        <v/>
      </c>
      <c r="U504" s="18" t="str">
        <f t="shared" si="142"/>
        <v/>
      </c>
      <c r="V504" s="18" t="str">
        <f t="shared" si="143"/>
        <v/>
      </c>
      <c r="W504" s="18" t="str">
        <f>IFERROR(CONCATENATE("PAGO N° ",B504," DEL CONTRATO CPS ",V504," ENTRE ",TEXT(VLOOKUP(A504,matriz,IF(generador!B504=1,16,IF(generador!B504=2,19,IF(generador!B504=3,22,IF(generador!B504=4,25,IF(generador!B504=5,28,IF(generador!B504=6,31,IF(generador!B504=7,34,IF(generador!B504=8,37,IF(generador!B504=9,40,IF(generador!B504=10,43,IF(generador!B504=11,46,IF(generador!B504=12,49,IF(generador!B504=13,52,IF(generador!B504=14,55,IF(generador!B504=15,58))))))))))))))),FALSE),"dd/mm/yyyy")," Y ",TEXT(VLOOKUP(A504,matriz,IF(generador!B504=1,17,IF(generador!B504=2,20,IF(generador!B504=3,23,IF(generador!B504=4,26,IF(generador!B504=5,29,IF(generador!B504=6,32,IF(generador!B504=7,35,IF(generador!B504=8,38,IF(generador!B504=9,41,IF(generador!B504=10,44,IF(generador!B504=11,47,IF(generador!B504=12,50,IF(generador!B504=13,53,IF(generador!B504=14,56,IF(generador!B504=15,59))))))))))))))),FALSE),"dd/mm/yyyy")),"")</f>
        <v/>
      </c>
    </row>
    <row r="505" spans="1:23" x14ac:dyDescent="0.3">
      <c r="A505" s="15"/>
      <c r="B505" s="14"/>
      <c r="C505" s="6"/>
      <c r="D505" s="26" t="str">
        <f t="shared" si="127"/>
        <v/>
      </c>
      <c r="E505" s="19" t="str">
        <f>IFERROR(IF(A505&lt;&gt;"",VLOOKUP(A505,matriz,IF(generador!B505=1,15,IF(generador!B505=2,18,IF(generador!B505=3,21,IF(generador!B505=4,24,IF(generador!B505=5,27,IF(generador!B505=6,30,IF(generador!B505=7,33,IF(generador!B505=8,36,IF(generador!B505=9,39,IF(generador!B505=10,42,IF(generador!B505=11,45,IF(generador!B505=12,48,IF(generador!B505=13,51,IF(generador!B505=14,54,IF(generador!B505=15,57))))))))))))))),FALSE),""),"")</f>
        <v/>
      </c>
      <c r="F505" s="20" t="str">
        <f t="shared" si="128"/>
        <v/>
      </c>
      <c r="G505" s="29" t="str">
        <f t="shared" si="129"/>
        <v/>
      </c>
      <c r="H505" s="21" t="str">
        <f t="shared" ca="1" si="132"/>
        <v/>
      </c>
      <c r="I505" s="18" t="str">
        <f t="shared" si="133"/>
        <v/>
      </c>
      <c r="J505" s="18" t="str">
        <f>""</f>
        <v/>
      </c>
      <c r="K505" s="18" t="str">
        <f t="shared" si="134"/>
        <v/>
      </c>
      <c r="L505" s="18" t="str">
        <f t="shared" si="135"/>
        <v/>
      </c>
      <c r="M505" s="18" t="str">
        <f t="shared" si="136"/>
        <v/>
      </c>
      <c r="N505" s="18" t="str">
        <f t="shared" si="137"/>
        <v/>
      </c>
      <c r="O505" s="18" t="str">
        <f t="shared" si="138"/>
        <v/>
      </c>
      <c r="P505" s="18" t="str">
        <f t="shared" si="139"/>
        <v/>
      </c>
      <c r="Q505" s="18" t="str">
        <f t="shared" si="140"/>
        <v/>
      </c>
      <c r="R505" s="122" t="str">
        <f t="shared" si="130"/>
        <v/>
      </c>
      <c r="S505" s="18" t="str">
        <f t="shared" si="141"/>
        <v/>
      </c>
      <c r="T505" s="26" t="str">
        <f t="shared" si="131"/>
        <v/>
      </c>
      <c r="U505" s="18" t="str">
        <f t="shared" si="142"/>
        <v/>
      </c>
      <c r="V505" s="18" t="str">
        <f t="shared" si="143"/>
        <v/>
      </c>
      <c r="W505" s="18" t="str">
        <f>IFERROR(CONCATENATE("PAGO N° ",B505," DEL CONTRATO CPS ",V505," ENTRE ",TEXT(VLOOKUP(A505,matriz,IF(generador!B505=1,16,IF(generador!B505=2,19,IF(generador!B505=3,22,IF(generador!B505=4,25,IF(generador!B505=5,28,IF(generador!B505=6,31,IF(generador!B505=7,34,IF(generador!B505=8,37,IF(generador!B505=9,40,IF(generador!B505=10,43,IF(generador!B505=11,46,IF(generador!B505=12,49,IF(generador!B505=13,52,IF(generador!B505=14,55,IF(generador!B505=15,58))))))))))))))),FALSE),"dd/mm/yyyy")," Y ",TEXT(VLOOKUP(A505,matriz,IF(generador!B505=1,17,IF(generador!B505=2,20,IF(generador!B505=3,23,IF(generador!B505=4,26,IF(generador!B505=5,29,IF(generador!B505=6,32,IF(generador!B505=7,35,IF(generador!B505=8,38,IF(generador!B505=9,41,IF(generador!B505=10,44,IF(generador!B505=11,47,IF(generador!B505=12,50,IF(generador!B505=13,53,IF(generador!B505=14,56,IF(generador!B505=15,59))))))))))))))),FALSE),"dd/mm/yyyy")),"")</f>
        <v/>
      </c>
    </row>
    <row r="506" spans="1:23" x14ac:dyDescent="0.3">
      <c r="A506" s="15"/>
      <c r="B506" s="14"/>
      <c r="C506" s="6"/>
      <c r="D506" s="26" t="str">
        <f t="shared" si="127"/>
        <v/>
      </c>
      <c r="E506" s="19" t="str">
        <f>IFERROR(IF(A506&lt;&gt;"",VLOOKUP(A506,matriz,IF(generador!B506=1,15,IF(generador!B506=2,18,IF(generador!B506=3,21,IF(generador!B506=4,24,IF(generador!B506=5,27,IF(generador!B506=6,30,IF(generador!B506=7,33,IF(generador!B506=8,36,IF(generador!B506=9,39,IF(generador!B506=10,42,IF(generador!B506=11,45,IF(generador!B506=12,48,IF(generador!B506=13,51,IF(generador!B506=14,54,IF(generador!B506=15,57))))))))))))))),FALSE),""),"")</f>
        <v/>
      </c>
      <c r="F506" s="20" t="str">
        <f t="shared" si="128"/>
        <v/>
      </c>
      <c r="G506" s="29" t="str">
        <f t="shared" si="129"/>
        <v/>
      </c>
      <c r="H506" s="21" t="str">
        <f t="shared" ca="1" si="132"/>
        <v/>
      </c>
      <c r="I506" s="18" t="str">
        <f t="shared" si="133"/>
        <v/>
      </c>
      <c r="J506" s="18" t="str">
        <f>""</f>
        <v/>
      </c>
      <c r="K506" s="18" t="str">
        <f t="shared" si="134"/>
        <v/>
      </c>
      <c r="L506" s="18" t="str">
        <f t="shared" si="135"/>
        <v/>
      </c>
      <c r="M506" s="18" t="str">
        <f t="shared" si="136"/>
        <v/>
      </c>
      <c r="N506" s="18" t="str">
        <f t="shared" si="137"/>
        <v/>
      </c>
      <c r="O506" s="18" t="str">
        <f t="shared" si="138"/>
        <v/>
      </c>
      <c r="P506" s="18" t="str">
        <f t="shared" si="139"/>
        <v/>
      </c>
      <c r="Q506" s="18" t="str">
        <f t="shared" si="140"/>
        <v/>
      </c>
      <c r="R506" s="122" t="str">
        <f t="shared" si="130"/>
        <v/>
      </c>
      <c r="S506" s="18" t="str">
        <f t="shared" si="141"/>
        <v/>
      </c>
      <c r="T506" s="26" t="str">
        <f t="shared" si="131"/>
        <v/>
      </c>
      <c r="U506" s="18" t="str">
        <f t="shared" si="142"/>
        <v/>
      </c>
      <c r="V506" s="18" t="str">
        <f t="shared" si="143"/>
        <v/>
      </c>
      <c r="W506" s="18" t="str">
        <f>IFERROR(CONCATENATE("PAGO N° ",B506," DEL CONTRATO CPS ",V506," ENTRE ",TEXT(VLOOKUP(A506,matriz,IF(generador!B506=1,16,IF(generador!B506=2,19,IF(generador!B506=3,22,IF(generador!B506=4,25,IF(generador!B506=5,28,IF(generador!B506=6,31,IF(generador!B506=7,34,IF(generador!B506=8,37,IF(generador!B506=9,40,IF(generador!B506=10,43,IF(generador!B506=11,46,IF(generador!B506=12,49,IF(generador!B506=13,52,IF(generador!B506=14,55,IF(generador!B506=15,58))))))))))))))),FALSE),"dd/mm/yyyy")," Y ",TEXT(VLOOKUP(A506,matriz,IF(generador!B506=1,17,IF(generador!B506=2,20,IF(generador!B506=3,23,IF(generador!B506=4,26,IF(generador!B506=5,29,IF(generador!B506=6,32,IF(generador!B506=7,35,IF(generador!B506=8,38,IF(generador!B506=9,41,IF(generador!B506=10,44,IF(generador!B506=11,47,IF(generador!B506=12,50,IF(generador!B506=13,53,IF(generador!B506=14,56,IF(generador!B506=15,59))))))))))))))),FALSE),"dd/mm/yyyy")),"")</f>
        <v/>
      </c>
    </row>
    <row r="507" spans="1:23" x14ac:dyDescent="0.3">
      <c r="A507" s="15"/>
      <c r="B507" s="14"/>
      <c r="C507" s="6"/>
      <c r="D507" s="26" t="str">
        <f t="shared" si="127"/>
        <v/>
      </c>
      <c r="E507" s="19" t="str">
        <f>IFERROR(IF(A507&lt;&gt;"",VLOOKUP(A507,matriz,IF(generador!B507=1,15,IF(generador!B507=2,18,IF(generador!B507=3,21,IF(generador!B507=4,24,IF(generador!B507=5,27,IF(generador!B507=6,30,IF(generador!B507=7,33,IF(generador!B507=8,36,IF(generador!B507=9,39,IF(generador!B507=10,42,IF(generador!B507=11,45,IF(generador!B507=12,48,IF(generador!B507=13,51,IF(generador!B507=14,54,IF(generador!B507=15,57))))))))))))))),FALSE),""),"")</f>
        <v/>
      </c>
      <c r="F507" s="20" t="str">
        <f t="shared" si="128"/>
        <v/>
      </c>
      <c r="G507" s="29" t="str">
        <f t="shared" si="129"/>
        <v/>
      </c>
      <c r="H507" s="21" t="str">
        <f t="shared" ca="1" si="132"/>
        <v/>
      </c>
      <c r="I507" s="18" t="str">
        <f t="shared" si="133"/>
        <v/>
      </c>
      <c r="J507" s="18" t="str">
        <f>""</f>
        <v/>
      </c>
      <c r="K507" s="18" t="str">
        <f t="shared" si="134"/>
        <v/>
      </c>
      <c r="L507" s="18" t="str">
        <f t="shared" si="135"/>
        <v/>
      </c>
      <c r="M507" s="18" t="str">
        <f t="shared" si="136"/>
        <v/>
      </c>
      <c r="N507" s="18" t="str">
        <f t="shared" si="137"/>
        <v/>
      </c>
      <c r="O507" s="18" t="str">
        <f t="shared" si="138"/>
        <v/>
      </c>
      <c r="P507" s="18" t="str">
        <f t="shared" si="139"/>
        <v/>
      </c>
      <c r="Q507" s="18" t="str">
        <f t="shared" si="140"/>
        <v/>
      </c>
      <c r="R507" s="122" t="str">
        <f t="shared" si="130"/>
        <v/>
      </c>
      <c r="S507" s="18" t="str">
        <f t="shared" si="141"/>
        <v/>
      </c>
      <c r="T507" s="26" t="str">
        <f t="shared" si="131"/>
        <v/>
      </c>
      <c r="U507" s="18" t="str">
        <f t="shared" si="142"/>
        <v/>
      </c>
      <c r="V507" s="18" t="str">
        <f t="shared" si="143"/>
        <v/>
      </c>
      <c r="W507" s="18" t="str">
        <f>IFERROR(CONCATENATE("PAGO N° ",B507," DEL CONTRATO CPS ",V507," ENTRE ",TEXT(VLOOKUP(A507,matriz,IF(generador!B507=1,16,IF(generador!B507=2,19,IF(generador!B507=3,22,IF(generador!B507=4,25,IF(generador!B507=5,28,IF(generador!B507=6,31,IF(generador!B507=7,34,IF(generador!B507=8,37,IF(generador!B507=9,40,IF(generador!B507=10,43,IF(generador!B507=11,46,IF(generador!B507=12,49,IF(generador!B507=13,52,IF(generador!B507=14,55,IF(generador!B507=15,58))))))))))))))),FALSE),"dd/mm/yyyy")," Y ",TEXT(VLOOKUP(A507,matriz,IF(generador!B507=1,17,IF(generador!B507=2,20,IF(generador!B507=3,23,IF(generador!B507=4,26,IF(generador!B507=5,29,IF(generador!B507=6,32,IF(generador!B507=7,35,IF(generador!B507=8,38,IF(generador!B507=9,41,IF(generador!B507=10,44,IF(generador!B507=11,47,IF(generador!B507=12,50,IF(generador!B507=13,53,IF(generador!B507=14,56,IF(generador!B507=15,59))))))))))))))),FALSE),"dd/mm/yyyy")),"")</f>
        <v/>
      </c>
    </row>
    <row r="508" spans="1:23" x14ac:dyDescent="0.3">
      <c r="A508" s="15"/>
      <c r="B508" s="14"/>
      <c r="C508" s="6"/>
      <c r="D508" s="26" t="str">
        <f t="shared" si="127"/>
        <v/>
      </c>
      <c r="E508" s="19" t="str">
        <f>IFERROR(IF(A508&lt;&gt;"",VLOOKUP(A508,matriz,IF(generador!B508=1,15,IF(generador!B508=2,18,IF(generador!B508=3,21,IF(generador!B508=4,24,IF(generador!B508=5,27,IF(generador!B508=6,30,IF(generador!B508=7,33,IF(generador!B508=8,36,IF(generador!B508=9,39,IF(generador!B508=10,42,IF(generador!B508=11,45,IF(generador!B508=12,48,IF(generador!B508=13,51,IF(generador!B508=14,54,IF(generador!B508=15,57))))))))))))))),FALSE),""),"")</f>
        <v/>
      </c>
      <c r="F508" s="20" t="str">
        <f t="shared" si="128"/>
        <v/>
      </c>
      <c r="G508" s="29" t="str">
        <f t="shared" si="129"/>
        <v/>
      </c>
      <c r="H508" s="21" t="str">
        <f t="shared" ca="1" si="132"/>
        <v/>
      </c>
      <c r="I508" s="18" t="str">
        <f t="shared" si="133"/>
        <v/>
      </c>
      <c r="J508" s="18" t="str">
        <f>""</f>
        <v/>
      </c>
      <c r="K508" s="18" t="str">
        <f t="shared" si="134"/>
        <v/>
      </c>
      <c r="L508" s="18" t="str">
        <f t="shared" si="135"/>
        <v/>
      </c>
      <c r="M508" s="18" t="str">
        <f t="shared" si="136"/>
        <v/>
      </c>
      <c r="N508" s="18" t="str">
        <f t="shared" si="137"/>
        <v/>
      </c>
      <c r="O508" s="18" t="str">
        <f t="shared" si="138"/>
        <v/>
      </c>
      <c r="P508" s="18" t="str">
        <f t="shared" si="139"/>
        <v/>
      </c>
      <c r="Q508" s="18" t="str">
        <f t="shared" si="140"/>
        <v/>
      </c>
      <c r="R508" s="122" t="str">
        <f t="shared" si="130"/>
        <v/>
      </c>
      <c r="S508" s="18" t="str">
        <f t="shared" si="141"/>
        <v/>
      </c>
      <c r="T508" s="26" t="str">
        <f t="shared" si="131"/>
        <v/>
      </c>
      <c r="U508" s="18" t="str">
        <f t="shared" si="142"/>
        <v/>
      </c>
      <c r="V508" s="18" t="str">
        <f t="shared" si="143"/>
        <v/>
      </c>
      <c r="W508" s="18" t="str">
        <f>IFERROR(CONCATENATE("PAGO N° ",B508," DEL CONTRATO CPS ",V508," ENTRE ",TEXT(VLOOKUP(A508,matriz,IF(generador!B508=1,16,IF(generador!B508=2,19,IF(generador!B508=3,22,IF(generador!B508=4,25,IF(generador!B508=5,28,IF(generador!B508=6,31,IF(generador!B508=7,34,IF(generador!B508=8,37,IF(generador!B508=9,40,IF(generador!B508=10,43,IF(generador!B508=11,46,IF(generador!B508=12,49,IF(generador!B508=13,52,IF(generador!B508=14,55,IF(generador!B508=15,58))))))))))))))),FALSE),"dd/mm/yyyy")," Y ",TEXT(VLOOKUP(A508,matriz,IF(generador!B508=1,17,IF(generador!B508=2,20,IF(generador!B508=3,23,IF(generador!B508=4,26,IF(generador!B508=5,29,IF(generador!B508=6,32,IF(generador!B508=7,35,IF(generador!B508=8,38,IF(generador!B508=9,41,IF(generador!B508=10,44,IF(generador!B508=11,47,IF(generador!B508=12,50,IF(generador!B508=13,53,IF(generador!B508=14,56,IF(generador!B508=15,59))))))))))))))),FALSE),"dd/mm/yyyy")),"")</f>
        <v/>
      </c>
    </row>
    <row r="509" spans="1:23" x14ac:dyDescent="0.3">
      <c r="A509" s="15"/>
      <c r="B509" s="14"/>
      <c r="C509" s="6"/>
      <c r="D509" s="26" t="str">
        <f t="shared" si="127"/>
        <v/>
      </c>
      <c r="E509" s="19" t="str">
        <f>IFERROR(IF(A509&lt;&gt;"",VLOOKUP(A509,matriz,IF(generador!B509=1,15,IF(generador!B509=2,18,IF(generador!B509=3,21,IF(generador!B509=4,24,IF(generador!B509=5,27,IF(generador!B509=6,30,IF(generador!B509=7,33,IF(generador!B509=8,36,IF(generador!B509=9,39,IF(generador!B509=10,42,IF(generador!B509=11,45,IF(generador!B509=12,48,IF(generador!B509=13,51,IF(generador!B509=14,54,IF(generador!B509=15,57))))))))))))))),FALSE),""),"")</f>
        <v/>
      </c>
      <c r="F509" s="20" t="str">
        <f t="shared" si="128"/>
        <v/>
      </c>
      <c r="G509" s="29" t="str">
        <f t="shared" si="129"/>
        <v/>
      </c>
      <c r="H509" s="21" t="str">
        <f t="shared" ca="1" si="132"/>
        <v/>
      </c>
      <c r="I509" s="18" t="str">
        <f t="shared" si="133"/>
        <v/>
      </c>
      <c r="J509" s="18" t="str">
        <f>""</f>
        <v/>
      </c>
      <c r="K509" s="18" t="str">
        <f t="shared" si="134"/>
        <v/>
      </c>
      <c r="L509" s="18" t="str">
        <f t="shared" si="135"/>
        <v/>
      </c>
      <c r="M509" s="18" t="str">
        <f t="shared" si="136"/>
        <v/>
      </c>
      <c r="N509" s="18" t="str">
        <f t="shared" si="137"/>
        <v/>
      </c>
      <c r="O509" s="18" t="str">
        <f t="shared" si="138"/>
        <v/>
      </c>
      <c r="P509" s="18" t="str">
        <f t="shared" si="139"/>
        <v/>
      </c>
      <c r="Q509" s="18" t="str">
        <f t="shared" si="140"/>
        <v/>
      </c>
      <c r="R509" s="122" t="str">
        <f t="shared" si="130"/>
        <v/>
      </c>
      <c r="S509" s="18" t="str">
        <f t="shared" si="141"/>
        <v/>
      </c>
      <c r="T509" s="26" t="str">
        <f t="shared" si="131"/>
        <v/>
      </c>
      <c r="U509" s="18" t="str">
        <f t="shared" si="142"/>
        <v/>
      </c>
      <c r="V509" s="18" t="str">
        <f t="shared" si="143"/>
        <v/>
      </c>
      <c r="W509" s="18" t="str">
        <f>IFERROR(CONCATENATE("PAGO N° ",B509," DEL CONTRATO CPS ",V509," ENTRE ",TEXT(VLOOKUP(A509,matriz,IF(generador!B509=1,16,IF(generador!B509=2,19,IF(generador!B509=3,22,IF(generador!B509=4,25,IF(generador!B509=5,28,IF(generador!B509=6,31,IF(generador!B509=7,34,IF(generador!B509=8,37,IF(generador!B509=9,40,IF(generador!B509=10,43,IF(generador!B509=11,46,IF(generador!B509=12,49,IF(generador!B509=13,52,IF(generador!B509=14,55,IF(generador!B509=15,58))))))))))))))),FALSE),"dd/mm/yyyy")," Y ",TEXT(VLOOKUP(A509,matriz,IF(generador!B509=1,17,IF(generador!B509=2,20,IF(generador!B509=3,23,IF(generador!B509=4,26,IF(generador!B509=5,29,IF(generador!B509=6,32,IF(generador!B509=7,35,IF(generador!B509=8,38,IF(generador!B509=9,41,IF(generador!B509=10,44,IF(generador!B509=11,47,IF(generador!B509=12,50,IF(generador!B509=13,53,IF(generador!B509=14,56,IF(generador!B509=15,59))))))))))))))),FALSE),"dd/mm/yyyy")),"")</f>
        <v/>
      </c>
    </row>
    <row r="510" spans="1:23" x14ac:dyDescent="0.3">
      <c r="A510" s="15"/>
      <c r="B510" s="14"/>
      <c r="C510" s="6"/>
      <c r="D510" s="26" t="str">
        <f t="shared" si="127"/>
        <v/>
      </c>
      <c r="E510" s="19" t="str">
        <f>IFERROR(IF(A510&lt;&gt;"",VLOOKUP(A510,matriz,IF(generador!B510=1,15,IF(generador!B510=2,18,IF(generador!B510=3,21,IF(generador!B510=4,24,IF(generador!B510=5,27,IF(generador!B510=6,30,IF(generador!B510=7,33,IF(generador!B510=8,36,IF(generador!B510=9,39,IF(generador!B510=10,42,IF(generador!B510=11,45,IF(generador!B510=12,48,IF(generador!B510=13,51,IF(generador!B510=14,54,IF(generador!B510=15,57))))))))))))))),FALSE),""),"")</f>
        <v/>
      </c>
      <c r="F510" s="20" t="str">
        <f t="shared" si="128"/>
        <v/>
      </c>
      <c r="G510" s="29" t="str">
        <f t="shared" si="129"/>
        <v/>
      </c>
      <c r="H510" s="21" t="str">
        <f t="shared" ca="1" si="132"/>
        <v/>
      </c>
      <c r="I510" s="18" t="str">
        <f t="shared" si="133"/>
        <v/>
      </c>
      <c r="J510" s="18" t="str">
        <f>""</f>
        <v/>
      </c>
      <c r="K510" s="18" t="str">
        <f t="shared" si="134"/>
        <v/>
      </c>
      <c r="L510" s="18" t="str">
        <f t="shared" si="135"/>
        <v/>
      </c>
      <c r="M510" s="18" t="str">
        <f t="shared" si="136"/>
        <v/>
      </c>
      <c r="N510" s="18" t="str">
        <f t="shared" si="137"/>
        <v/>
      </c>
      <c r="O510" s="18" t="str">
        <f t="shared" si="138"/>
        <v/>
      </c>
      <c r="P510" s="18" t="str">
        <f t="shared" si="139"/>
        <v/>
      </c>
      <c r="Q510" s="18" t="str">
        <f t="shared" si="140"/>
        <v/>
      </c>
      <c r="R510" s="122" t="str">
        <f t="shared" si="130"/>
        <v/>
      </c>
      <c r="S510" s="18" t="str">
        <f t="shared" si="141"/>
        <v/>
      </c>
      <c r="T510" s="26" t="str">
        <f t="shared" si="131"/>
        <v/>
      </c>
      <c r="U510" s="18" t="str">
        <f t="shared" si="142"/>
        <v/>
      </c>
      <c r="V510" s="18" t="str">
        <f t="shared" si="143"/>
        <v/>
      </c>
      <c r="W510" s="18" t="str">
        <f>IFERROR(CONCATENATE("PAGO N° ",B510," DEL CONTRATO CPS ",V510," ENTRE ",TEXT(VLOOKUP(A510,matriz,IF(generador!B510=1,16,IF(generador!B510=2,19,IF(generador!B510=3,22,IF(generador!B510=4,25,IF(generador!B510=5,28,IF(generador!B510=6,31,IF(generador!B510=7,34,IF(generador!B510=8,37,IF(generador!B510=9,40,IF(generador!B510=10,43,IF(generador!B510=11,46,IF(generador!B510=12,49,IF(generador!B510=13,52,IF(generador!B510=14,55,IF(generador!B510=15,58))))))))))))))),FALSE),"dd/mm/yyyy")," Y ",TEXT(VLOOKUP(A510,matriz,IF(generador!B510=1,17,IF(generador!B510=2,20,IF(generador!B510=3,23,IF(generador!B510=4,26,IF(generador!B510=5,29,IF(generador!B510=6,32,IF(generador!B510=7,35,IF(generador!B510=8,38,IF(generador!B510=9,41,IF(generador!B510=10,44,IF(generador!B510=11,47,IF(generador!B510=12,50,IF(generador!B510=13,53,IF(generador!B510=14,56,IF(generador!B510=15,59))))))))))))))),FALSE),"dd/mm/yyyy")),"")</f>
        <v/>
      </c>
    </row>
    <row r="511" spans="1:23" x14ac:dyDescent="0.3">
      <c r="A511" s="15"/>
      <c r="B511" s="14"/>
      <c r="C511" s="6"/>
      <c r="D511" s="26" t="str">
        <f t="shared" si="127"/>
        <v/>
      </c>
      <c r="E511" s="19" t="str">
        <f>IFERROR(IF(A511&lt;&gt;"",VLOOKUP(A511,matriz,IF(generador!B511=1,15,IF(generador!B511=2,18,IF(generador!B511=3,21,IF(generador!B511=4,24,IF(generador!B511=5,27,IF(generador!B511=6,30,IF(generador!B511=7,33,IF(generador!B511=8,36,IF(generador!B511=9,39,IF(generador!B511=10,42,IF(generador!B511=11,45,IF(generador!B511=12,48,IF(generador!B511=13,51,IF(generador!B511=14,54,IF(generador!B511=15,57))))))))))))))),FALSE),""),"")</f>
        <v/>
      </c>
      <c r="F511" s="20" t="str">
        <f t="shared" si="128"/>
        <v/>
      </c>
      <c r="G511" s="29" t="str">
        <f t="shared" si="129"/>
        <v/>
      </c>
      <c r="H511" s="21" t="str">
        <f t="shared" ca="1" si="132"/>
        <v/>
      </c>
      <c r="I511" s="18" t="str">
        <f t="shared" si="133"/>
        <v/>
      </c>
      <c r="J511" s="18" t="str">
        <f>""</f>
        <v/>
      </c>
      <c r="K511" s="18" t="str">
        <f t="shared" si="134"/>
        <v/>
      </c>
      <c r="L511" s="18" t="str">
        <f t="shared" si="135"/>
        <v/>
      </c>
      <c r="M511" s="18" t="str">
        <f t="shared" si="136"/>
        <v/>
      </c>
      <c r="N511" s="18" t="str">
        <f t="shared" si="137"/>
        <v/>
      </c>
      <c r="O511" s="18" t="str">
        <f t="shared" si="138"/>
        <v/>
      </c>
      <c r="P511" s="18" t="str">
        <f t="shared" si="139"/>
        <v/>
      </c>
      <c r="Q511" s="18" t="str">
        <f t="shared" si="140"/>
        <v/>
      </c>
      <c r="R511" s="122" t="str">
        <f t="shared" si="130"/>
        <v/>
      </c>
      <c r="S511" s="18" t="str">
        <f t="shared" si="141"/>
        <v/>
      </c>
      <c r="T511" s="26" t="str">
        <f t="shared" si="131"/>
        <v/>
      </c>
      <c r="U511" s="18" t="str">
        <f t="shared" si="142"/>
        <v/>
      </c>
      <c r="V511" s="18" t="str">
        <f t="shared" si="143"/>
        <v/>
      </c>
      <c r="W511" s="18" t="str">
        <f>IFERROR(CONCATENATE("PAGO N° ",B511," DEL CONTRATO CPS ",V511," ENTRE ",TEXT(VLOOKUP(A511,matriz,IF(generador!B511=1,16,IF(generador!B511=2,19,IF(generador!B511=3,22,IF(generador!B511=4,25,IF(generador!B511=5,28,IF(generador!B511=6,31,IF(generador!B511=7,34,IF(generador!B511=8,37,IF(generador!B511=9,40,IF(generador!B511=10,43,IF(generador!B511=11,46,IF(generador!B511=12,49,IF(generador!B511=13,52,IF(generador!B511=14,55,IF(generador!B511=15,58))))))))))))))),FALSE),"dd/mm/yyyy")," Y ",TEXT(VLOOKUP(A511,matriz,IF(generador!B511=1,17,IF(generador!B511=2,20,IF(generador!B511=3,23,IF(generador!B511=4,26,IF(generador!B511=5,29,IF(generador!B511=6,32,IF(generador!B511=7,35,IF(generador!B511=8,38,IF(generador!B511=9,41,IF(generador!B511=10,44,IF(generador!B511=11,47,IF(generador!B511=12,50,IF(generador!B511=13,53,IF(generador!B511=14,56,IF(generador!B511=15,59))))))))))))))),FALSE),"dd/mm/yyyy")),"")</f>
        <v/>
      </c>
    </row>
    <row r="512" spans="1:23" x14ac:dyDescent="0.3">
      <c r="A512" s="15"/>
      <c r="B512" s="14"/>
      <c r="C512" s="6"/>
      <c r="D512" s="26" t="str">
        <f t="shared" si="127"/>
        <v/>
      </c>
      <c r="E512" s="19" t="str">
        <f>IFERROR(IF(A512&lt;&gt;"",VLOOKUP(A512,matriz,IF(generador!B512=1,15,IF(generador!B512=2,18,IF(generador!B512=3,21,IF(generador!B512=4,24,IF(generador!B512=5,27,IF(generador!B512=6,30,IF(generador!B512=7,33,IF(generador!B512=8,36,IF(generador!B512=9,39,IF(generador!B512=10,42,IF(generador!B512=11,45,IF(generador!B512=12,48,IF(generador!B512=13,51,IF(generador!B512=14,54,IF(generador!B512=15,57))))))))))))))),FALSE),""),"")</f>
        <v/>
      </c>
      <c r="F512" s="20" t="str">
        <f t="shared" si="128"/>
        <v/>
      </c>
      <c r="G512" s="29" t="str">
        <f t="shared" si="129"/>
        <v/>
      </c>
      <c r="H512" s="21" t="str">
        <f t="shared" ca="1" si="132"/>
        <v/>
      </c>
      <c r="I512" s="18" t="str">
        <f t="shared" si="133"/>
        <v/>
      </c>
      <c r="J512" s="18" t="str">
        <f>""</f>
        <v/>
      </c>
      <c r="K512" s="18" t="str">
        <f t="shared" si="134"/>
        <v/>
      </c>
      <c r="L512" s="18" t="str">
        <f t="shared" si="135"/>
        <v/>
      </c>
      <c r="M512" s="18" t="str">
        <f t="shared" si="136"/>
        <v/>
      </c>
      <c r="N512" s="18" t="str">
        <f t="shared" si="137"/>
        <v/>
      </c>
      <c r="O512" s="18" t="str">
        <f t="shared" si="138"/>
        <v/>
      </c>
      <c r="P512" s="18" t="str">
        <f t="shared" si="139"/>
        <v/>
      </c>
      <c r="Q512" s="18" t="str">
        <f t="shared" si="140"/>
        <v/>
      </c>
      <c r="R512" s="122" t="str">
        <f t="shared" si="130"/>
        <v/>
      </c>
      <c r="S512" s="18" t="str">
        <f t="shared" si="141"/>
        <v/>
      </c>
      <c r="T512" s="26" t="str">
        <f t="shared" si="131"/>
        <v/>
      </c>
      <c r="U512" s="18" t="str">
        <f t="shared" si="142"/>
        <v/>
      </c>
      <c r="V512" s="18" t="str">
        <f t="shared" si="143"/>
        <v/>
      </c>
      <c r="W512" s="18" t="str">
        <f>IFERROR(CONCATENATE("PAGO N° ",B512," DEL CONTRATO CPS ",V512," ENTRE ",TEXT(VLOOKUP(A512,matriz,IF(generador!B512=1,16,IF(generador!B512=2,19,IF(generador!B512=3,22,IF(generador!B512=4,25,IF(generador!B512=5,28,IF(generador!B512=6,31,IF(generador!B512=7,34,IF(generador!B512=8,37,IF(generador!B512=9,40,IF(generador!B512=10,43,IF(generador!B512=11,46,IF(generador!B512=12,49,IF(generador!B512=13,52,IF(generador!B512=14,55,IF(generador!B512=15,58))))))))))))))),FALSE),"dd/mm/yyyy")," Y ",TEXT(VLOOKUP(A512,matriz,IF(generador!B512=1,17,IF(generador!B512=2,20,IF(generador!B512=3,23,IF(generador!B512=4,26,IF(generador!B512=5,29,IF(generador!B512=6,32,IF(generador!B512=7,35,IF(generador!B512=8,38,IF(generador!B512=9,41,IF(generador!B512=10,44,IF(generador!B512=11,47,IF(generador!B512=12,50,IF(generador!B512=13,53,IF(generador!B512=14,56,IF(generador!B512=15,59))))))))))))))),FALSE),"dd/mm/yyyy")),"")</f>
        <v/>
      </c>
    </row>
    <row r="513" spans="1:23" x14ac:dyDescent="0.3">
      <c r="A513" s="15"/>
      <c r="B513" s="14"/>
      <c r="C513" s="6"/>
      <c r="D513" s="26" t="str">
        <f t="shared" si="127"/>
        <v/>
      </c>
      <c r="E513" s="19" t="str">
        <f>IFERROR(IF(A513&lt;&gt;"",VLOOKUP(A513,matriz,IF(generador!B513=1,15,IF(generador!B513=2,18,IF(generador!B513=3,21,IF(generador!B513=4,24,IF(generador!B513=5,27,IF(generador!B513=6,30,IF(generador!B513=7,33,IF(generador!B513=8,36,IF(generador!B513=9,39,IF(generador!B513=10,42,IF(generador!B513=11,45,IF(generador!B513=12,48,IF(generador!B513=13,51,IF(generador!B513=14,54,IF(generador!B513=15,57))))))))))))))),FALSE),""),"")</f>
        <v/>
      </c>
      <c r="F513" s="20" t="str">
        <f t="shared" si="128"/>
        <v/>
      </c>
      <c r="G513" s="29" t="str">
        <f t="shared" si="129"/>
        <v/>
      </c>
      <c r="H513" s="21" t="str">
        <f t="shared" ca="1" si="132"/>
        <v/>
      </c>
      <c r="I513" s="18" t="str">
        <f t="shared" si="133"/>
        <v/>
      </c>
      <c r="J513" s="18" t="str">
        <f>""</f>
        <v/>
      </c>
      <c r="K513" s="18" t="str">
        <f t="shared" si="134"/>
        <v/>
      </c>
      <c r="L513" s="18" t="str">
        <f t="shared" si="135"/>
        <v/>
      </c>
      <c r="M513" s="18" t="str">
        <f t="shared" si="136"/>
        <v/>
      </c>
      <c r="N513" s="18" t="str">
        <f t="shared" si="137"/>
        <v/>
      </c>
      <c r="O513" s="18" t="str">
        <f t="shared" si="138"/>
        <v/>
      </c>
      <c r="P513" s="18" t="str">
        <f t="shared" si="139"/>
        <v/>
      </c>
      <c r="Q513" s="18" t="str">
        <f t="shared" si="140"/>
        <v/>
      </c>
      <c r="R513" s="122" t="str">
        <f t="shared" si="130"/>
        <v/>
      </c>
      <c r="S513" s="18" t="str">
        <f t="shared" si="141"/>
        <v/>
      </c>
      <c r="T513" s="26" t="str">
        <f t="shared" si="131"/>
        <v/>
      </c>
      <c r="U513" s="18" t="str">
        <f t="shared" si="142"/>
        <v/>
      </c>
      <c r="V513" s="18" t="str">
        <f t="shared" si="143"/>
        <v/>
      </c>
      <c r="W513" s="18" t="str">
        <f>IFERROR(CONCATENATE("PAGO N° ",B513," DEL CONTRATO CPS ",V513," ENTRE ",TEXT(VLOOKUP(A513,matriz,IF(generador!B513=1,16,IF(generador!B513=2,19,IF(generador!B513=3,22,IF(generador!B513=4,25,IF(generador!B513=5,28,IF(generador!B513=6,31,IF(generador!B513=7,34,IF(generador!B513=8,37,IF(generador!B513=9,40,IF(generador!B513=10,43,IF(generador!B513=11,46,IF(generador!B513=12,49,IF(generador!B513=13,52,IF(generador!B513=14,55,IF(generador!B513=15,58))))))))))))))),FALSE),"dd/mm/yyyy")," Y ",TEXT(VLOOKUP(A513,matriz,IF(generador!B513=1,17,IF(generador!B513=2,20,IF(generador!B513=3,23,IF(generador!B513=4,26,IF(generador!B513=5,29,IF(generador!B513=6,32,IF(generador!B513=7,35,IF(generador!B513=8,38,IF(generador!B513=9,41,IF(generador!B513=10,44,IF(generador!B513=11,47,IF(generador!B513=12,50,IF(generador!B513=13,53,IF(generador!B513=14,56,IF(generador!B513=15,59))))))))))))))),FALSE),"dd/mm/yyyy")),"")</f>
        <v/>
      </c>
    </row>
    <row r="514" spans="1:23" x14ac:dyDescent="0.3">
      <c r="A514" s="15"/>
      <c r="B514" s="14"/>
      <c r="C514" s="6"/>
      <c r="D514" s="26" t="str">
        <f t="shared" si="127"/>
        <v/>
      </c>
      <c r="E514" s="19" t="str">
        <f>IFERROR(IF(A514&lt;&gt;"",VLOOKUP(A514,matriz,IF(generador!B514=1,15,IF(generador!B514=2,18,IF(generador!B514=3,21,IF(generador!B514=4,24,IF(generador!B514=5,27,IF(generador!B514=6,30,IF(generador!B514=7,33,IF(generador!B514=8,36,IF(generador!B514=9,39,IF(generador!B514=10,42,IF(generador!B514=11,45,IF(generador!B514=12,48,IF(generador!B514=13,51,IF(generador!B514=14,54,IF(generador!B514=15,57))))))))))))))),FALSE),""),"")</f>
        <v/>
      </c>
      <c r="F514" s="20" t="str">
        <f t="shared" si="128"/>
        <v/>
      </c>
      <c r="G514" s="29" t="str">
        <f t="shared" si="129"/>
        <v/>
      </c>
      <c r="H514" s="21" t="str">
        <f t="shared" ca="1" si="132"/>
        <v/>
      </c>
      <c r="I514" s="18" t="str">
        <f t="shared" si="133"/>
        <v/>
      </c>
      <c r="J514" s="18" t="str">
        <f>""</f>
        <v/>
      </c>
      <c r="K514" s="18" t="str">
        <f t="shared" si="134"/>
        <v/>
      </c>
      <c r="L514" s="18" t="str">
        <f t="shared" si="135"/>
        <v/>
      </c>
      <c r="M514" s="18" t="str">
        <f t="shared" si="136"/>
        <v/>
      </c>
      <c r="N514" s="18" t="str">
        <f t="shared" si="137"/>
        <v/>
      </c>
      <c r="O514" s="18" t="str">
        <f t="shared" si="138"/>
        <v/>
      </c>
      <c r="P514" s="18" t="str">
        <f t="shared" si="139"/>
        <v/>
      </c>
      <c r="Q514" s="18" t="str">
        <f t="shared" si="140"/>
        <v/>
      </c>
      <c r="R514" s="122" t="str">
        <f t="shared" si="130"/>
        <v/>
      </c>
      <c r="S514" s="18" t="str">
        <f t="shared" si="141"/>
        <v/>
      </c>
      <c r="T514" s="26" t="str">
        <f t="shared" si="131"/>
        <v/>
      </c>
      <c r="U514" s="18" t="str">
        <f t="shared" si="142"/>
        <v/>
      </c>
      <c r="V514" s="18" t="str">
        <f t="shared" si="143"/>
        <v/>
      </c>
      <c r="W514" s="18" t="str">
        <f>IFERROR(CONCATENATE("PAGO N° ",B514," DEL CONTRATO CPS ",V514," ENTRE ",TEXT(VLOOKUP(A514,matriz,IF(generador!B514=1,16,IF(generador!B514=2,19,IF(generador!B514=3,22,IF(generador!B514=4,25,IF(generador!B514=5,28,IF(generador!B514=6,31,IF(generador!B514=7,34,IF(generador!B514=8,37,IF(generador!B514=9,40,IF(generador!B514=10,43,IF(generador!B514=11,46,IF(generador!B514=12,49,IF(generador!B514=13,52,IF(generador!B514=14,55,IF(generador!B514=15,58))))))))))))))),FALSE),"dd/mm/yyyy")," Y ",TEXT(VLOOKUP(A514,matriz,IF(generador!B514=1,17,IF(generador!B514=2,20,IF(generador!B514=3,23,IF(generador!B514=4,26,IF(generador!B514=5,29,IF(generador!B514=6,32,IF(generador!B514=7,35,IF(generador!B514=8,38,IF(generador!B514=9,41,IF(generador!B514=10,44,IF(generador!B514=11,47,IF(generador!B514=12,50,IF(generador!B514=13,53,IF(generador!B514=14,56,IF(generador!B514=15,59))))))))))))))),FALSE),"dd/mm/yyyy")),"")</f>
        <v/>
      </c>
    </row>
    <row r="515" spans="1:23" x14ac:dyDescent="0.3">
      <c r="A515" s="15"/>
      <c r="B515" s="14"/>
      <c r="C515" s="6"/>
      <c r="D515" s="26" t="str">
        <f t="shared" ref="D515:D578" si="144">IFERROR(IF(C515&lt;&gt;"",CONCATENATE(VLOOKUP(A515,matriz,IF(C515="NO",98,100),FALSE),VLOOKUP(A515,matriz,103,FALSE)),""),"")</f>
        <v/>
      </c>
      <c r="E515" s="19" t="str">
        <f>IFERROR(IF(A515&lt;&gt;"",VLOOKUP(A515,matriz,IF(generador!B515=1,15,IF(generador!B515=2,18,IF(generador!B515=3,21,IF(generador!B515=4,24,IF(generador!B515=5,27,IF(generador!B515=6,30,IF(generador!B515=7,33,IF(generador!B515=8,36,IF(generador!B515=9,39,IF(generador!B515=10,42,IF(generador!B515=11,45,IF(generador!B515=12,48,IF(generador!B515=13,51,IF(generador!B515=14,54,IF(generador!B515=15,57))))))))))))))),FALSE),""),"")</f>
        <v/>
      </c>
      <c r="F515" s="20" t="str">
        <f t="shared" ref="F515:F578" si="145">IFERROR(IF(E515,VLOOKUP(A515,matriz,97,FALSE),""),"")</f>
        <v/>
      </c>
      <c r="G515" s="29" t="str">
        <f t="shared" ref="G515:G578" si="146">IFERROR(IF(E515,VLOOKUP(A515,matriz,IF(C515="NO",99,101),FALSE),""),"")</f>
        <v/>
      </c>
      <c r="H515" s="21" t="str">
        <f t="shared" ca="1" si="132"/>
        <v/>
      </c>
      <c r="I515" s="18" t="str">
        <f t="shared" si="133"/>
        <v/>
      </c>
      <c r="J515" s="18" t="str">
        <f>""</f>
        <v/>
      </c>
      <c r="K515" s="18" t="str">
        <f t="shared" si="134"/>
        <v/>
      </c>
      <c r="L515" s="18" t="str">
        <f t="shared" si="135"/>
        <v/>
      </c>
      <c r="M515" s="18" t="str">
        <f t="shared" si="136"/>
        <v/>
      </c>
      <c r="N515" s="18" t="str">
        <f t="shared" si="137"/>
        <v/>
      </c>
      <c r="O515" s="18" t="str">
        <f t="shared" si="138"/>
        <v/>
      </c>
      <c r="P515" s="18" t="str">
        <f t="shared" si="139"/>
        <v/>
      </c>
      <c r="Q515" s="18" t="str">
        <f t="shared" si="140"/>
        <v/>
      </c>
      <c r="R515" s="122" t="str">
        <f t="shared" ref="R515:R578" si="147">IFERROR(IF(E515,CONCATENATE(TEXT(VLOOKUP(A515,matriz,IF(C515="NO",67,82),FALSE),"YYYY"),VLOOKUP(A515,matriz,IF(C515="NO",66,81),FALSE)),""),"")</f>
        <v/>
      </c>
      <c r="S515" s="18" t="str">
        <f t="shared" si="141"/>
        <v/>
      </c>
      <c r="T515" s="26" t="str">
        <f t="shared" ref="T515:T578" si="148">IFERROR(IF(E515,CONCATENATE(TEXT(VLOOKUP(A515,matriz,IF(C515="NO",64,79),FALSE),"YYYY"),VLOOKUP(A515,matriz,IF(C515="NO",63,78),FALSE)),""),"")</f>
        <v/>
      </c>
      <c r="U515" s="18" t="str">
        <f t="shared" si="142"/>
        <v/>
      </c>
      <c r="V515" s="18" t="str">
        <f t="shared" si="143"/>
        <v/>
      </c>
      <c r="W515" s="18" t="str">
        <f>IFERROR(CONCATENATE("PAGO N° ",B515," DEL CONTRATO CPS ",V515," ENTRE ",TEXT(VLOOKUP(A515,matriz,IF(generador!B515=1,16,IF(generador!B515=2,19,IF(generador!B515=3,22,IF(generador!B515=4,25,IF(generador!B515=5,28,IF(generador!B515=6,31,IF(generador!B515=7,34,IF(generador!B515=8,37,IF(generador!B515=9,40,IF(generador!B515=10,43,IF(generador!B515=11,46,IF(generador!B515=12,49,IF(generador!B515=13,52,IF(generador!B515=14,55,IF(generador!B515=15,58))))))))))))))),FALSE),"dd/mm/yyyy")," Y ",TEXT(VLOOKUP(A515,matriz,IF(generador!B515=1,17,IF(generador!B515=2,20,IF(generador!B515=3,23,IF(generador!B515=4,26,IF(generador!B515=5,29,IF(generador!B515=6,32,IF(generador!B515=7,35,IF(generador!B515=8,38,IF(generador!B515=9,41,IF(generador!B515=10,44,IF(generador!B515=11,47,IF(generador!B515=12,50,IF(generador!B515=13,53,IF(generador!B515=14,56,IF(generador!B515=15,59))))))))))))))),FALSE),"dd/mm/yyyy")),"")</f>
        <v/>
      </c>
    </row>
    <row r="516" spans="1:23" x14ac:dyDescent="0.3">
      <c r="A516" s="15"/>
      <c r="B516" s="14"/>
      <c r="C516" s="6"/>
      <c r="D516" s="26" t="str">
        <f t="shared" si="144"/>
        <v/>
      </c>
      <c r="E516" s="19" t="str">
        <f>IFERROR(IF(A516&lt;&gt;"",VLOOKUP(A516,matriz,IF(generador!B516=1,15,IF(generador!B516=2,18,IF(generador!B516=3,21,IF(generador!B516=4,24,IF(generador!B516=5,27,IF(generador!B516=6,30,IF(generador!B516=7,33,IF(generador!B516=8,36,IF(generador!B516=9,39,IF(generador!B516=10,42,IF(generador!B516=11,45,IF(generador!B516=12,48,IF(generador!B516=13,51,IF(generador!B516=14,54,IF(generador!B516=15,57))))))))))))))),FALSE),""),"")</f>
        <v/>
      </c>
      <c r="F516" s="20" t="str">
        <f t="shared" si="145"/>
        <v/>
      </c>
      <c r="G516" s="29" t="str">
        <f t="shared" si="146"/>
        <v/>
      </c>
      <c r="H516" s="21" t="str">
        <f t="shared" ref="H516:H579" ca="1" si="149">IFERROR(IF(C516&lt;&gt;"",TODAY(),""),"")</f>
        <v/>
      </c>
      <c r="I516" s="18" t="str">
        <f t="shared" ref="I516:I579" si="150">IFERROR(IF(D516&lt;&gt;"",I515+1,""),1)</f>
        <v/>
      </c>
      <c r="J516" s="18" t="str">
        <f>""</f>
        <v/>
      </c>
      <c r="K516" s="18" t="str">
        <f t="shared" ref="K516:K579" si="151">IFERROR(IF(E516,0,""),"")</f>
        <v/>
      </c>
      <c r="L516" s="18" t="str">
        <f t="shared" ref="L516:L579" si="152">IFERROR(IF(E516,0,""),"")</f>
        <v/>
      </c>
      <c r="M516" s="18" t="str">
        <f t="shared" ref="M516:M579" si="153">IFERROR(IF(E516,0,""),"")</f>
        <v/>
      </c>
      <c r="N516" s="18" t="str">
        <f t="shared" ref="N516:N579" si="154">IFERROR(IF(E516,0,""),"")</f>
        <v/>
      </c>
      <c r="O516" s="18" t="str">
        <f t="shared" ref="O516:O579" si="155">IFERROR(IF(E516,"01",""),"")</f>
        <v/>
      </c>
      <c r="P516" s="18" t="str">
        <f t="shared" ref="P516:P579" si="156">IFERROR(IF(K516&lt;&gt;"",P515+1,""),1)</f>
        <v/>
      </c>
      <c r="Q516" s="18" t="str">
        <f t="shared" ref="Q516:Q579" si="157">IFERROR(IF(E516,0,""),"")</f>
        <v/>
      </c>
      <c r="R516" s="122" t="str">
        <f t="shared" si="147"/>
        <v/>
      </c>
      <c r="S516" s="18" t="str">
        <f t="shared" ref="S516:S579" si="158">IFERROR(IF(D516&lt;&gt;"",S515+1,""),1)</f>
        <v/>
      </c>
      <c r="T516" s="26" t="str">
        <f t="shared" si="148"/>
        <v/>
      </c>
      <c r="U516" s="18" t="str">
        <f t="shared" ref="U516:U579" si="159">IFERROR(IF(E516,0,""),"")</f>
        <v/>
      </c>
      <c r="V516" s="18" t="str">
        <f t="shared" ref="V516:V579" si="160">IFERROR(IF(E516,A516,""),"")</f>
        <v/>
      </c>
      <c r="W516" s="18" t="str">
        <f>IFERROR(CONCATENATE("PAGO N° ",B516," DEL CONTRATO CPS ",V516," ENTRE ",TEXT(VLOOKUP(A516,matriz,IF(generador!B516=1,16,IF(generador!B516=2,19,IF(generador!B516=3,22,IF(generador!B516=4,25,IF(generador!B516=5,28,IF(generador!B516=6,31,IF(generador!B516=7,34,IF(generador!B516=8,37,IF(generador!B516=9,40,IF(generador!B516=10,43,IF(generador!B516=11,46,IF(generador!B516=12,49,IF(generador!B516=13,52,IF(generador!B516=14,55,IF(generador!B516=15,58))))))))))))))),FALSE),"dd/mm/yyyy")," Y ",TEXT(VLOOKUP(A516,matriz,IF(generador!B516=1,17,IF(generador!B516=2,20,IF(generador!B516=3,23,IF(generador!B516=4,26,IF(generador!B516=5,29,IF(generador!B516=6,32,IF(generador!B516=7,35,IF(generador!B516=8,38,IF(generador!B516=9,41,IF(generador!B516=10,44,IF(generador!B516=11,47,IF(generador!B516=12,50,IF(generador!B516=13,53,IF(generador!B516=14,56,IF(generador!B516=15,59))))))))))))))),FALSE),"dd/mm/yyyy")),"")</f>
        <v/>
      </c>
    </row>
    <row r="517" spans="1:23" x14ac:dyDescent="0.3">
      <c r="A517" s="15"/>
      <c r="B517" s="14"/>
      <c r="C517" s="6"/>
      <c r="D517" s="26" t="str">
        <f t="shared" si="144"/>
        <v/>
      </c>
      <c r="E517" s="19" t="str">
        <f>IFERROR(IF(A517&lt;&gt;"",VLOOKUP(A517,matriz,IF(generador!B517=1,15,IF(generador!B517=2,18,IF(generador!B517=3,21,IF(generador!B517=4,24,IF(generador!B517=5,27,IF(generador!B517=6,30,IF(generador!B517=7,33,IF(generador!B517=8,36,IF(generador!B517=9,39,IF(generador!B517=10,42,IF(generador!B517=11,45,IF(generador!B517=12,48,IF(generador!B517=13,51,IF(generador!B517=14,54,IF(generador!B517=15,57))))))))))))))),FALSE),""),"")</f>
        <v/>
      </c>
      <c r="F517" s="20" t="str">
        <f t="shared" si="145"/>
        <v/>
      </c>
      <c r="G517" s="29" t="str">
        <f t="shared" si="146"/>
        <v/>
      </c>
      <c r="H517" s="21" t="str">
        <f t="shared" ca="1" si="149"/>
        <v/>
      </c>
      <c r="I517" s="18" t="str">
        <f t="shared" si="150"/>
        <v/>
      </c>
      <c r="J517" s="18" t="str">
        <f>""</f>
        <v/>
      </c>
      <c r="K517" s="18" t="str">
        <f t="shared" si="151"/>
        <v/>
      </c>
      <c r="L517" s="18" t="str">
        <f t="shared" si="152"/>
        <v/>
      </c>
      <c r="M517" s="18" t="str">
        <f t="shared" si="153"/>
        <v/>
      </c>
      <c r="N517" s="18" t="str">
        <f t="shared" si="154"/>
        <v/>
      </c>
      <c r="O517" s="18" t="str">
        <f t="shared" si="155"/>
        <v/>
      </c>
      <c r="P517" s="18" t="str">
        <f t="shared" si="156"/>
        <v/>
      </c>
      <c r="Q517" s="18" t="str">
        <f t="shared" si="157"/>
        <v/>
      </c>
      <c r="R517" s="122" t="str">
        <f t="shared" si="147"/>
        <v/>
      </c>
      <c r="S517" s="18" t="str">
        <f t="shared" si="158"/>
        <v/>
      </c>
      <c r="T517" s="26" t="str">
        <f t="shared" si="148"/>
        <v/>
      </c>
      <c r="U517" s="18" t="str">
        <f t="shared" si="159"/>
        <v/>
      </c>
      <c r="V517" s="18" t="str">
        <f t="shared" si="160"/>
        <v/>
      </c>
      <c r="W517" s="18" t="str">
        <f>IFERROR(CONCATENATE("PAGO N° ",B517," DEL CONTRATO CPS ",V517," ENTRE ",TEXT(VLOOKUP(A517,matriz,IF(generador!B517=1,16,IF(generador!B517=2,19,IF(generador!B517=3,22,IF(generador!B517=4,25,IF(generador!B517=5,28,IF(generador!B517=6,31,IF(generador!B517=7,34,IF(generador!B517=8,37,IF(generador!B517=9,40,IF(generador!B517=10,43,IF(generador!B517=11,46,IF(generador!B517=12,49,IF(generador!B517=13,52,IF(generador!B517=14,55,IF(generador!B517=15,58))))))))))))))),FALSE),"dd/mm/yyyy")," Y ",TEXT(VLOOKUP(A517,matriz,IF(generador!B517=1,17,IF(generador!B517=2,20,IF(generador!B517=3,23,IF(generador!B517=4,26,IF(generador!B517=5,29,IF(generador!B517=6,32,IF(generador!B517=7,35,IF(generador!B517=8,38,IF(generador!B517=9,41,IF(generador!B517=10,44,IF(generador!B517=11,47,IF(generador!B517=12,50,IF(generador!B517=13,53,IF(generador!B517=14,56,IF(generador!B517=15,59))))))))))))))),FALSE),"dd/mm/yyyy")),"")</f>
        <v/>
      </c>
    </row>
    <row r="518" spans="1:23" x14ac:dyDescent="0.3">
      <c r="A518" s="15"/>
      <c r="B518" s="14"/>
      <c r="C518" s="6"/>
      <c r="D518" s="26" t="str">
        <f t="shared" si="144"/>
        <v/>
      </c>
      <c r="E518" s="19" t="str">
        <f>IFERROR(IF(A518&lt;&gt;"",VLOOKUP(A518,matriz,IF(generador!B518=1,15,IF(generador!B518=2,18,IF(generador!B518=3,21,IF(generador!B518=4,24,IF(generador!B518=5,27,IF(generador!B518=6,30,IF(generador!B518=7,33,IF(generador!B518=8,36,IF(generador!B518=9,39,IF(generador!B518=10,42,IF(generador!B518=11,45,IF(generador!B518=12,48,IF(generador!B518=13,51,IF(generador!B518=14,54,IF(generador!B518=15,57))))))))))))))),FALSE),""),"")</f>
        <v/>
      </c>
      <c r="F518" s="20" t="str">
        <f t="shared" si="145"/>
        <v/>
      </c>
      <c r="G518" s="29" t="str">
        <f t="shared" si="146"/>
        <v/>
      </c>
      <c r="H518" s="21" t="str">
        <f t="shared" ca="1" si="149"/>
        <v/>
      </c>
      <c r="I518" s="18" t="str">
        <f t="shared" si="150"/>
        <v/>
      </c>
      <c r="J518" s="18" t="str">
        <f>""</f>
        <v/>
      </c>
      <c r="K518" s="18" t="str">
        <f t="shared" si="151"/>
        <v/>
      </c>
      <c r="L518" s="18" t="str">
        <f t="shared" si="152"/>
        <v/>
      </c>
      <c r="M518" s="18" t="str">
        <f t="shared" si="153"/>
        <v/>
      </c>
      <c r="N518" s="18" t="str">
        <f t="shared" si="154"/>
        <v/>
      </c>
      <c r="O518" s="18" t="str">
        <f t="shared" si="155"/>
        <v/>
      </c>
      <c r="P518" s="18" t="str">
        <f t="shared" si="156"/>
        <v/>
      </c>
      <c r="Q518" s="18" t="str">
        <f t="shared" si="157"/>
        <v/>
      </c>
      <c r="R518" s="122" t="str">
        <f t="shared" si="147"/>
        <v/>
      </c>
      <c r="S518" s="18" t="str">
        <f t="shared" si="158"/>
        <v/>
      </c>
      <c r="T518" s="26" t="str">
        <f t="shared" si="148"/>
        <v/>
      </c>
      <c r="U518" s="18" t="str">
        <f t="shared" si="159"/>
        <v/>
      </c>
      <c r="V518" s="18" t="str">
        <f t="shared" si="160"/>
        <v/>
      </c>
      <c r="W518" s="18" t="str">
        <f>IFERROR(CONCATENATE("PAGO N° ",B518," DEL CONTRATO CPS ",V518," ENTRE ",TEXT(VLOOKUP(A518,matriz,IF(generador!B518=1,16,IF(generador!B518=2,19,IF(generador!B518=3,22,IF(generador!B518=4,25,IF(generador!B518=5,28,IF(generador!B518=6,31,IF(generador!B518=7,34,IF(generador!B518=8,37,IF(generador!B518=9,40,IF(generador!B518=10,43,IF(generador!B518=11,46,IF(generador!B518=12,49,IF(generador!B518=13,52,IF(generador!B518=14,55,IF(generador!B518=15,58))))))))))))))),FALSE),"dd/mm/yyyy")," Y ",TEXT(VLOOKUP(A518,matriz,IF(generador!B518=1,17,IF(generador!B518=2,20,IF(generador!B518=3,23,IF(generador!B518=4,26,IF(generador!B518=5,29,IF(generador!B518=6,32,IF(generador!B518=7,35,IF(generador!B518=8,38,IF(generador!B518=9,41,IF(generador!B518=10,44,IF(generador!B518=11,47,IF(generador!B518=12,50,IF(generador!B518=13,53,IF(generador!B518=14,56,IF(generador!B518=15,59))))))))))))))),FALSE),"dd/mm/yyyy")),"")</f>
        <v/>
      </c>
    </row>
    <row r="519" spans="1:23" x14ac:dyDescent="0.3">
      <c r="A519" s="15"/>
      <c r="B519" s="14"/>
      <c r="C519" s="6"/>
      <c r="D519" s="26" t="str">
        <f t="shared" si="144"/>
        <v/>
      </c>
      <c r="E519" s="19" t="str">
        <f>IFERROR(IF(A519&lt;&gt;"",VLOOKUP(A519,matriz,IF(generador!B519=1,15,IF(generador!B519=2,18,IF(generador!B519=3,21,IF(generador!B519=4,24,IF(generador!B519=5,27,IF(generador!B519=6,30,IF(generador!B519=7,33,IF(generador!B519=8,36,IF(generador!B519=9,39,IF(generador!B519=10,42,IF(generador!B519=11,45,IF(generador!B519=12,48,IF(generador!B519=13,51,IF(generador!B519=14,54,IF(generador!B519=15,57))))))))))))))),FALSE),""),"")</f>
        <v/>
      </c>
      <c r="F519" s="20" t="str">
        <f t="shared" si="145"/>
        <v/>
      </c>
      <c r="G519" s="29" t="str">
        <f t="shared" si="146"/>
        <v/>
      </c>
      <c r="H519" s="21" t="str">
        <f t="shared" ca="1" si="149"/>
        <v/>
      </c>
      <c r="I519" s="18" t="str">
        <f t="shared" si="150"/>
        <v/>
      </c>
      <c r="J519" s="18" t="str">
        <f>""</f>
        <v/>
      </c>
      <c r="K519" s="18" t="str">
        <f t="shared" si="151"/>
        <v/>
      </c>
      <c r="L519" s="18" t="str">
        <f t="shared" si="152"/>
        <v/>
      </c>
      <c r="M519" s="18" t="str">
        <f t="shared" si="153"/>
        <v/>
      </c>
      <c r="N519" s="18" t="str">
        <f t="shared" si="154"/>
        <v/>
      </c>
      <c r="O519" s="18" t="str">
        <f t="shared" si="155"/>
        <v/>
      </c>
      <c r="P519" s="18" t="str">
        <f t="shared" si="156"/>
        <v/>
      </c>
      <c r="Q519" s="18" t="str">
        <f t="shared" si="157"/>
        <v/>
      </c>
      <c r="R519" s="122" t="str">
        <f t="shared" si="147"/>
        <v/>
      </c>
      <c r="S519" s="18" t="str">
        <f t="shared" si="158"/>
        <v/>
      </c>
      <c r="T519" s="26" t="str">
        <f t="shared" si="148"/>
        <v/>
      </c>
      <c r="U519" s="18" t="str">
        <f t="shared" si="159"/>
        <v/>
      </c>
      <c r="V519" s="18" t="str">
        <f t="shared" si="160"/>
        <v/>
      </c>
      <c r="W519" s="18" t="str">
        <f>IFERROR(CONCATENATE("PAGO N° ",B519," DEL CONTRATO CPS ",V519," ENTRE ",TEXT(VLOOKUP(A519,matriz,IF(generador!B519=1,16,IF(generador!B519=2,19,IF(generador!B519=3,22,IF(generador!B519=4,25,IF(generador!B519=5,28,IF(generador!B519=6,31,IF(generador!B519=7,34,IF(generador!B519=8,37,IF(generador!B519=9,40,IF(generador!B519=10,43,IF(generador!B519=11,46,IF(generador!B519=12,49,IF(generador!B519=13,52,IF(generador!B519=14,55,IF(generador!B519=15,58))))))))))))))),FALSE),"dd/mm/yyyy")," Y ",TEXT(VLOOKUP(A519,matriz,IF(generador!B519=1,17,IF(generador!B519=2,20,IF(generador!B519=3,23,IF(generador!B519=4,26,IF(generador!B519=5,29,IF(generador!B519=6,32,IF(generador!B519=7,35,IF(generador!B519=8,38,IF(generador!B519=9,41,IF(generador!B519=10,44,IF(generador!B519=11,47,IF(generador!B519=12,50,IF(generador!B519=13,53,IF(generador!B519=14,56,IF(generador!B519=15,59))))))))))))))),FALSE),"dd/mm/yyyy")),"")</f>
        <v/>
      </c>
    </row>
    <row r="520" spans="1:23" x14ac:dyDescent="0.3">
      <c r="A520" s="15"/>
      <c r="B520" s="14"/>
      <c r="C520" s="6"/>
      <c r="D520" s="26" t="str">
        <f t="shared" si="144"/>
        <v/>
      </c>
      <c r="E520" s="19" t="str">
        <f>IFERROR(IF(A520&lt;&gt;"",VLOOKUP(A520,matriz,IF(generador!B520=1,15,IF(generador!B520=2,18,IF(generador!B520=3,21,IF(generador!B520=4,24,IF(generador!B520=5,27,IF(generador!B520=6,30,IF(generador!B520=7,33,IF(generador!B520=8,36,IF(generador!B520=9,39,IF(generador!B520=10,42,IF(generador!B520=11,45,IF(generador!B520=12,48,IF(generador!B520=13,51,IF(generador!B520=14,54,IF(generador!B520=15,57))))))))))))))),FALSE),""),"")</f>
        <v/>
      </c>
      <c r="F520" s="20" t="str">
        <f t="shared" si="145"/>
        <v/>
      </c>
      <c r="G520" s="29" t="str">
        <f t="shared" si="146"/>
        <v/>
      </c>
      <c r="H520" s="21" t="str">
        <f t="shared" ca="1" si="149"/>
        <v/>
      </c>
      <c r="I520" s="18" t="str">
        <f t="shared" si="150"/>
        <v/>
      </c>
      <c r="J520" s="18" t="str">
        <f>""</f>
        <v/>
      </c>
      <c r="K520" s="18" t="str">
        <f t="shared" si="151"/>
        <v/>
      </c>
      <c r="L520" s="18" t="str">
        <f t="shared" si="152"/>
        <v/>
      </c>
      <c r="M520" s="18" t="str">
        <f t="shared" si="153"/>
        <v/>
      </c>
      <c r="N520" s="18" t="str">
        <f t="shared" si="154"/>
        <v/>
      </c>
      <c r="O520" s="18" t="str">
        <f t="shared" si="155"/>
        <v/>
      </c>
      <c r="P520" s="18" t="str">
        <f t="shared" si="156"/>
        <v/>
      </c>
      <c r="Q520" s="18" t="str">
        <f t="shared" si="157"/>
        <v/>
      </c>
      <c r="R520" s="122" t="str">
        <f t="shared" si="147"/>
        <v/>
      </c>
      <c r="S520" s="18" t="str">
        <f t="shared" si="158"/>
        <v/>
      </c>
      <c r="T520" s="26" t="str">
        <f t="shared" si="148"/>
        <v/>
      </c>
      <c r="U520" s="18" t="str">
        <f t="shared" si="159"/>
        <v/>
      </c>
      <c r="V520" s="18" t="str">
        <f t="shared" si="160"/>
        <v/>
      </c>
      <c r="W520" s="18" t="str">
        <f>IFERROR(CONCATENATE("PAGO N° ",B520," DEL CONTRATO CPS ",V520," ENTRE ",TEXT(VLOOKUP(A520,matriz,IF(generador!B520=1,16,IF(generador!B520=2,19,IF(generador!B520=3,22,IF(generador!B520=4,25,IF(generador!B520=5,28,IF(generador!B520=6,31,IF(generador!B520=7,34,IF(generador!B520=8,37,IF(generador!B520=9,40,IF(generador!B520=10,43,IF(generador!B520=11,46,IF(generador!B520=12,49,IF(generador!B520=13,52,IF(generador!B520=14,55,IF(generador!B520=15,58))))))))))))))),FALSE),"dd/mm/yyyy")," Y ",TEXT(VLOOKUP(A520,matriz,IF(generador!B520=1,17,IF(generador!B520=2,20,IF(generador!B520=3,23,IF(generador!B520=4,26,IF(generador!B520=5,29,IF(generador!B520=6,32,IF(generador!B520=7,35,IF(generador!B520=8,38,IF(generador!B520=9,41,IF(generador!B520=10,44,IF(generador!B520=11,47,IF(generador!B520=12,50,IF(generador!B520=13,53,IF(generador!B520=14,56,IF(generador!B520=15,59))))))))))))))),FALSE),"dd/mm/yyyy")),"")</f>
        <v/>
      </c>
    </row>
    <row r="521" spans="1:23" x14ac:dyDescent="0.3">
      <c r="A521" s="15"/>
      <c r="B521" s="14"/>
      <c r="C521" s="6"/>
      <c r="D521" s="26" t="str">
        <f t="shared" si="144"/>
        <v/>
      </c>
      <c r="E521" s="19" t="str">
        <f>IFERROR(IF(A521&lt;&gt;"",VLOOKUP(A521,matriz,IF(generador!B521=1,15,IF(generador!B521=2,18,IF(generador!B521=3,21,IF(generador!B521=4,24,IF(generador!B521=5,27,IF(generador!B521=6,30,IF(generador!B521=7,33,IF(generador!B521=8,36,IF(generador!B521=9,39,IF(generador!B521=10,42,IF(generador!B521=11,45,IF(generador!B521=12,48,IF(generador!B521=13,51,IF(generador!B521=14,54,IF(generador!B521=15,57))))))))))))))),FALSE),""),"")</f>
        <v/>
      </c>
      <c r="F521" s="20" t="str">
        <f t="shared" si="145"/>
        <v/>
      </c>
      <c r="G521" s="29" t="str">
        <f t="shared" si="146"/>
        <v/>
      </c>
      <c r="H521" s="21" t="str">
        <f t="shared" ca="1" si="149"/>
        <v/>
      </c>
      <c r="I521" s="18" t="str">
        <f t="shared" si="150"/>
        <v/>
      </c>
      <c r="J521" s="18" t="str">
        <f>""</f>
        <v/>
      </c>
      <c r="K521" s="18" t="str">
        <f t="shared" si="151"/>
        <v/>
      </c>
      <c r="L521" s="18" t="str">
        <f t="shared" si="152"/>
        <v/>
      </c>
      <c r="M521" s="18" t="str">
        <f t="shared" si="153"/>
        <v/>
      </c>
      <c r="N521" s="18" t="str">
        <f t="shared" si="154"/>
        <v/>
      </c>
      <c r="O521" s="18" t="str">
        <f t="shared" si="155"/>
        <v/>
      </c>
      <c r="P521" s="18" t="str">
        <f t="shared" si="156"/>
        <v/>
      </c>
      <c r="Q521" s="18" t="str">
        <f t="shared" si="157"/>
        <v/>
      </c>
      <c r="R521" s="122" t="str">
        <f t="shared" si="147"/>
        <v/>
      </c>
      <c r="S521" s="18" t="str">
        <f t="shared" si="158"/>
        <v/>
      </c>
      <c r="T521" s="26" t="str">
        <f t="shared" si="148"/>
        <v/>
      </c>
      <c r="U521" s="18" t="str">
        <f t="shared" si="159"/>
        <v/>
      </c>
      <c r="V521" s="18" t="str">
        <f t="shared" si="160"/>
        <v/>
      </c>
      <c r="W521" s="18" t="str">
        <f>IFERROR(CONCATENATE("PAGO N° ",B521," DEL CONTRATO CPS ",V521," ENTRE ",TEXT(VLOOKUP(A521,matriz,IF(generador!B521=1,16,IF(generador!B521=2,19,IF(generador!B521=3,22,IF(generador!B521=4,25,IF(generador!B521=5,28,IF(generador!B521=6,31,IF(generador!B521=7,34,IF(generador!B521=8,37,IF(generador!B521=9,40,IF(generador!B521=10,43,IF(generador!B521=11,46,IF(generador!B521=12,49,IF(generador!B521=13,52,IF(generador!B521=14,55,IF(generador!B521=15,58))))))))))))))),FALSE),"dd/mm/yyyy")," Y ",TEXT(VLOOKUP(A521,matriz,IF(generador!B521=1,17,IF(generador!B521=2,20,IF(generador!B521=3,23,IF(generador!B521=4,26,IF(generador!B521=5,29,IF(generador!B521=6,32,IF(generador!B521=7,35,IF(generador!B521=8,38,IF(generador!B521=9,41,IF(generador!B521=10,44,IF(generador!B521=11,47,IF(generador!B521=12,50,IF(generador!B521=13,53,IF(generador!B521=14,56,IF(generador!B521=15,59))))))))))))))),FALSE),"dd/mm/yyyy")),"")</f>
        <v/>
      </c>
    </row>
    <row r="522" spans="1:23" x14ac:dyDescent="0.3">
      <c r="A522" s="15"/>
      <c r="B522" s="14"/>
      <c r="C522" s="6"/>
      <c r="D522" s="26" t="str">
        <f t="shared" si="144"/>
        <v/>
      </c>
      <c r="E522" s="19" t="str">
        <f>IFERROR(IF(A522&lt;&gt;"",VLOOKUP(A522,matriz,IF(generador!B522=1,15,IF(generador!B522=2,18,IF(generador!B522=3,21,IF(generador!B522=4,24,IF(generador!B522=5,27,IF(generador!B522=6,30,IF(generador!B522=7,33,IF(generador!B522=8,36,IF(generador!B522=9,39,IF(generador!B522=10,42,IF(generador!B522=11,45,IF(generador!B522=12,48,IF(generador!B522=13,51,IF(generador!B522=14,54,IF(generador!B522=15,57))))))))))))))),FALSE),""),"")</f>
        <v/>
      </c>
      <c r="F522" s="20" t="str">
        <f t="shared" si="145"/>
        <v/>
      </c>
      <c r="G522" s="29" t="str">
        <f t="shared" si="146"/>
        <v/>
      </c>
      <c r="H522" s="21" t="str">
        <f t="shared" ca="1" si="149"/>
        <v/>
      </c>
      <c r="I522" s="18" t="str">
        <f t="shared" si="150"/>
        <v/>
      </c>
      <c r="J522" s="18" t="str">
        <f>""</f>
        <v/>
      </c>
      <c r="K522" s="18" t="str">
        <f t="shared" si="151"/>
        <v/>
      </c>
      <c r="L522" s="18" t="str">
        <f t="shared" si="152"/>
        <v/>
      </c>
      <c r="M522" s="18" t="str">
        <f t="shared" si="153"/>
        <v/>
      </c>
      <c r="N522" s="18" t="str">
        <f t="shared" si="154"/>
        <v/>
      </c>
      <c r="O522" s="18" t="str">
        <f t="shared" si="155"/>
        <v/>
      </c>
      <c r="P522" s="18" t="str">
        <f t="shared" si="156"/>
        <v/>
      </c>
      <c r="Q522" s="18" t="str">
        <f t="shared" si="157"/>
        <v/>
      </c>
      <c r="R522" s="122" t="str">
        <f t="shared" si="147"/>
        <v/>
      </c>
      <c r="S522" s="18" t="str">
        <f t="shared" si="158"/>
        <v/>
      </c>
      <c r="T522" s="26" t="str">
        <f t="shared" si="148"/>
        <v/>
      </c>
      <c r="U522" s="18" t="str">
        <f t="shared" si="159"/>
        <v/>
      </c>
      <c r="V522" s="18" t="str">
        <f t="shared" si="160"/>
        <v/>
      </c>
      <c r="W522" s="18" t="str">
        <f>IFERROR(CONCATENATE("PAGO N° ",B522," DEL CONTRATO CPS ",V522," ENTRE ",TEXT(VLOOKUP(A522,matriz,IF(generador!B522=1,16,IF(generador!B522=2,19,IF(generador!B522=3,22,IF(generador!B522=4,25,IF(generador!B522=5,28,IF(generador!B522=6,31,IF(generador!B522=7,34,IF(generador!B522=8,37,IF(generador!B522=9,40,IF(generador!B522=10,43,IF(generador!B522=11,46,IF(generador!B522=12,49,IF(generador!B522=13,52,IF(generador!B522=14,55,IF(generador!B522=15,58))))))))))))))),FALSE),"dd/mm/yyyy")," Y ",TEXT(VLOOKUP(A522,matriz,IF(generador!B522=1,17,IF(generador!B522=2,20,IF(generador!B522=3,23,IF(generador!B522=4,26,IF(generador!B522=5,29,IF(generador!B522=6,32,IF(generador!B522=7,35,IF(generador!B522=8,38,IF(generador!B522=9,41,IF(generador!B522=10,44,IF(generador!B522=11,47,IF(generador!B522=12,50,IF(generador!B522=13,53,IF(generador!B522=14,56,IF(generador!B522=15,59))))))))))))))),FALSE),"dd/mm/yyyy")),"")</f>
        <v/>
      </c>
    </row>
    <row r="523" spans="1:23" x14ac:dyDescent="0.3">
      <c r="A523" s="15"/>
      <c r="B523" s="14"/>
      <c r="C523" s="6"/>
      <c r="D523" s="26" t="str">
        <f t="shared" si="144"/>
        <v/>
      </c>
      <c r="E523" s="19" t="str">
        <f>IFERROR(IF(A523&lt;&gt;"",VLOOKUP(A523,matriz,IF(generador!B523=1,15,IF(generador!B523=2,18,IF(generador!B523=3,21,IF(generador!B523=4,24,IF(generador!B523=5,27,IF(generador!B523=6,30,IF(generador!B523=7,33,IF(generador!B523=8,36,IF(generador!B523=9,39,IF(generador!B523=10,42,IF(generador!B523=11,45,IF(generador!B523=12,48,IF(generador!B523=13,51,IF(generador!B523=14,54,IF(generador!B523=15,57))))))))))))))),FALSE),""),"")</f>
        <v/>
      </c>
      <c r="F523" s="20" t="str">
        <f t="shared" si="145"/>
        <v/>
      </c>
      <c r="G523" s="29" t="str">
        <f t="shared" si="146"/>
        <v/>
      </c>
      <c r="H523" s="21" t="str">
        <f t="shared" ca="1" si="149"/>
        <v/>
      </c>
      <c r="I523" s="18" t="str">
        <f t="shared" si="150"/>
        <v/>
      </c>
      <c r="J523" s="18" t="str">
        <f>""</f>
        <v/>
      </c>
      <c r="K523" s="18" t="str">
        <f t="shared" si="151"/>
        <v/>
      </c>
      <c r="L523" s="18" t="str">
        <f t="shared" si="152"/>
        <v/>
      </c>
      <c r="M523" s="18" t="str">
        <f t="shared" si="153"/>
        <v/>
      </c>
      <c r="N523" s="18" t="str">
        <f t="shared" si="154"/>
        <v/>
      </c>
      <c r="O523" s="18" t="str">
        <f t="shared" si="155"/>
        <v/>
      </c>
      <c r="P523" s="18" t="str">
        <f t="shared" si="156"/>
        <v/>
      </c>
      <c r="Q523" s="18" t="str">
        <f t="shared" si="157"/>
        <v/>
      </c>
      <c r="R523" s="122" t="str">
        <f t="shared" si="147"/>
        <v/>
      </c>
      <c r="S523" s="18" t="str">
        <f t="shared" si="158"/>
        <v/>
      </c>
      <c r="T523" s="26" t="str">
        <f t="shared" si="148"/>
        <v/>
      </c>
      <c r="U523" s="18" t="str">
        <f t="shared" si="159"/>
        <v/>
      </c>
      <c r="V523" s="18" t="str">
        <f t="shared" si="160"/>
        <v/>
      </c>
      <c r="W523" s="18" t="str">
        <f>IFERROR(CONCATENATE("PAGO N° ",B523," DEL CONTRATO CPS ",V523," ENTRE ",TEXT(VLOOKUP(A523,matriz,IF(generador!B523=1,16,IF(generador!B523=2,19,IF(generador!B523=3,22,IF(generador!B523=4,25,IF(generador!B523=5,28,IF(generador!B523=6,31,IF(generador!B523=7,34,IF(generador!B523=8,37,IF(generador!B523=9,40,IF(generador!B523=10,43,IF(generador!B523=11,46,IF(generador!B523=12,49,IF(generador!B523=13,52,IF(generador!B523=14,55,IF(generador!B523=15,58))))))))))))))),FALSE),"dd/mm/yyyy")," Y ",TEXT(VLOOKUP(A523,matriz,IF(generador!B523=1,17,IF(generador!B523=2,20,IF(generador!B523=3,23,IF(generador!B523=4,26,IF(generador!B523=5,29,IF(generador!B523=6,32,IF(generador!B523=7,35,IF(generador!B523=8,38,IF(generador!B523=9,41,IF(generador!B523=10,44,IF(generador!B523=11,47,IF(generador!B523=12,50,IF(generador!B523=13,53,IF(generador!B523=14,56,IF(generador!B523=15,59))))))))))))))),FALSE),"dd/mm/yyyy")),"")</f>
        <v/>
      </c>
    </row>
    <row r="524" spans="1:23" x14ac:dyDescent="0.3">
      <c r="A524" s="15"/>
      <c r="B524" s="14"/>
      <c r="C524" s="6"/>
      <c r="D524" s="26" t="str">
        <f t="shared" si="144"/>
        <v/>
      </c>
      <c r="E524" s="19" t="str">
        <f>IFERROR(IF(A524&lt;&gt;"",VLOOKUP(A524,matriz,IF(generador!B524=1,15,IF(generador!B524=2,18,IF(generador!B524=3,21,IF(generador!B524=4,24,IF(generador!B524=5,27,IF(generador!B524=6,30,IF(generador!B524=7,33,IF(generador!B524=8,36,IF(generador!B524=9,39,IF(generador!B524=10,42,IF(generador!B524=11,45,IF(generador!B524=12,48,IF(generador!B524=13,51,IF(generador!B524=14,54,IF(generador!B524=15,57))))))))))))))),FALSE),""),"")</f>
        <v/>
      </c>
      <c r="F524" s="20" t="str">
        <f t="shared" si="145"/>
        <v/>
      </c>
      <c r="G524" s="29" t="str">
        <f t="shared" si="146"/>
        <v/>
      </c>
      <c r="H524" s="21" t="str">
        <f t="shared" ca="1" si="149"/>
        <v/>
      </c>
      <c r="I524" s="18" t="str">
        <f t="shared" si="150"/>
        <v/>
      </c>
      <c r="J524" s="18" t="str">
        <f>""</f>
        <v/>
      </c>
      <c r="K524" s="18" t="str">
        <f t="shared" si="151"/>
        <v/>
      </c>
      <c r="L524" s="18" t="str">
        <f t="shared" si="152"/>
        <v/>
      </c>
      <c r="M524" s="18" t="str">
        <f t="shared" si="153"/>
        <v/>
      </c>
      <c r="N524" s="18" t="str">
        <f t="shared" si="154"/>
        <v/>
      </c>
      <c r="O524" s="18" t="str">
        <f t="shared" si="155"/>
        <v/>
      </c>
      <c r="P524" s="18" t="str">
        <f t="shared" si="156"/>
        <v/>
      </c>
      <c r="Q524" s="18" t="str">
        <f t="shared" si="157"/>
        <v/>
      </c>
      <c r="R524" s="122" t="str">
        <f t="shared" si="147"/>
        <v/>
      </c>
      <c r="S524" s="18" t="str">
        <f t="shared" si="158"/>
        <v/>
      </c>
      <c r="T524" s="26" t="str">
        <f t="shared" si="148"/>
        <v/>
      </c>
      <c r="U524" s="18" t="str">
        <f t="shared" si="159"/>
        <v/>
      </c>
      <c r="V524" s="18" t="str">
        <f t="shared" si="160"/>
        <v/>
      </c>
      <c r="W524" s="18" t="str">
        <f>IFERROR(CONCATENATE("PAGO N° ",B524," DEL CONTRATO CPS ",V524," ENTRE ",TEXT(VLOOKUP(A524,matriz,IF(generador!B524=1,16,IF(generador!B524=2,19,IF(generador!B524=3,22,IF(generador!B524=4,25,IF(generador!B524=5,28,IF(generador!B524=6,31,IF(generador!B524=7,34,IF(generador!B524=8,37,IF(generador!B524=9,40,IF(generador!B524=10,43,IF(generador!B524=11,46,IF(generador!B524=12,49,IF(generador!B524=13,52,IF(generador!B524=14,55,IF(generador!B524=15,58))))))))))))))),FALSE),"dd/mm/yyyy")," Y ",TEXT(VLOOKUP(A524,matriz,IF(generador!B524=1,17,IF(generador!B524=2,20,IF(generador!B524=3,23,IF(generador!B524=4,26,IF(generador!B524=5,29,IF(generador!B524=6,32,IF(generador!B524=7,35,IF(generador!B524=8,38,IF(generador!B524=9,41,IF(generador!B524=10,44,IF(generador!B524=11,47,IF(generador!B524=12,50,IF(generador!B524=13,53,IF(generador!B524=14,56,IF(generador!B524=15,59))))))))))))))),FALSE),"dd/mm/yyyy")),"")</f>
        <v/>
      </c>
    </row>
    <row r="525" spans="1:23" x14ac:dyDescent="0.3">
      <c r="A525" s="15"/>
      <c r="B525" s="14"/>
      <c r="C525" s="6"/>
      <c r="D525" s="26" t="str">
        <f t="shared" si="144"/>
        <v/>
      </c>
      <c r="E525" s="19" t="str">
        <f>IFERROR(IF(A525&lt;&gt;"",VLOOKUP(A525,matriz,IF(generador!B525=1,15,IF(generador!B525=2,18,IF(generador!B525=3,21,IF(generador!B525=4,24,IF(generador!B525=5,27,IF(generador!B525=6,30,IF(generador!B525=7,33,IF(generador!B525=8,36,IF(generador!B525=9,39,IF(generador!B525=10,42,IF(generador!B525=11,45,IF(generador!B525=12,48,IF(generador!B525=13,51,IF(generador!B525=14,54,IF(generador!B525=15,57))))))))))))))),FALSE),""),"")</f>
        <v/>
      </c>
      <c r="F525" s="20" t="str">
        <f t="shared" si="145"/>
        <v/>
      </c>
      <c r="G525" s="29" t="str">
        <f t="shared" si="146"/>
        <v/>
      </c>
      <c r="H525" s="21" t="str">
        <f t="shared" ca="1" si="149"/>
        <v/>
      </c>
      <c r="I525" s="18" t="str">
        <f t="shared" si="150"/>
        <v/>
      </c>
      <c r="J525" s="18" t="str">
        <f>""</f>
        <v/>
      </c>
      <c r="K525" s="18" t="str">
        <f t="shared" si="151"/>
        <v/>
      </c>
      <c r="L525" s="18" t="str">
        <f t="shared" si="152"/>
        <v/>
      </c>
      <c r="M525" s="18" t="str">
        <f t="shared" si="153"/>
        <v/>
      </c>
      <c r="N525" s="18" t="str">
        <f t="shared" si="154"/>
        <v/>
      </c>
      <c r="O525" s="18" t="str">
        <f t="shared" si="155"/>
        <v/>
      </c>
      <c r="P525" s="18" t="str">
        <f t="shared" si="156"/>
        <v/>
      </c>
      <c r="Q525" s="18" t="str">
        <f t="shared" si="157"/>
        <v/>
      </c>
      <c r="R525" s="122" t="str">
        <f t="shared" si="147"/>
        <v/>
      </c>
      <c r="S525" s="18" t="str">
        <f t="shared" si="158"/>
        <v/>
      </c>
      <c r="T525" s="26" t="str">
        <f t="shared" si="148"/>
        <v/>
      </c>
      <c r="U525" s="18" t="str">
        <f t="shared" si="159"/>
        <v/>
      </c>
      <c r="V525" s="18" t="str">
        <f t="shared" si="160"/>
        <v/>
      </c>
      <c r="W525" s="18" t="str">
        <f>IFERROR(CONCATENATE("PAGO N° ",B525," DEL CONTRATO CPS ",V525," ENTRE ",TEXT(VLOOKUP(A525,matriz,IF(generador!B525=1,16,IF(generador!B525=2,19,IF(generador!B525=3,22,IF(generador!B525=4,25,IF(generador!B525=5,28,IF(generador!B525=6,31,IF(generador!B525=7,34,IF(generador!B525=8,37,IF(generador!B525=9,40,IF(generador!B525=10,43,IF(generador!B525=11,46,IF(generador!B525=12,49,IF(generador!B525=13,52,IF(generador!B525=14,55,IF(generador!B525=15,58))))))))))))))),FALSE),"dd/mm/yyyy")," Y ",TEXT(VLOOKUP(A525,matriz,IF(generador!B525=1,17,IF(generador!B525=2,20,IF(generador!B525=3,23,IF(generador!B525=4,26,IF(generador!B525=5,29,IF(generador!B525=6,32,IF(generador!B525=7,35,IF(generador!B525=8,38,IF(generador!B525=9,41,IF(generador!B525=10,44,IF(generador!B525=11,47,IF(generador!B525=12,50,IF(generador!B525=13,53,IF(generador!B525=14,56,IF(generador!B525=15,59))))))))))))))),FALSE),"dd/mm/yyyy")),"")</f>
        <v/>
      </c>
    </row>
    <row r="526" spans="1:23" x14ac:dyDescent="0.3">
      <c r="A526" s="15"/>
      <c r="B526" s="14"/>
      <c r="C526" s="6"/>
      <c r="D526" s="26" t="str">
        <f t="shared" si="144"/>
        <v/>
      </c>
      <c r="E526" s="19" t="str">
        <f>IFERROR(IF(A526&lt;&gt;"",VLOOKUP(A526,matriz,IF(generador!B526=1,15,IF(generador!B526=2,18,IF(generador!B526=3,21,IF(generador!B526=4,24,IF(generador!B526=5,27,IF(generador!B526=6,30,IF(generador!B526=7,33,IF(generador!B526=8,36,IF(generador!B526=9,39,IF(generador!B526=10,42,IF(generador!B526=11,45,IF(generador!B526=12,48,IF(generador!B526=13,51,IF(generador!B526=14,54,IF(generador!B526=15,57))))))))))))))),FALSE),""),"")</f>
        <v/>
      </c>
      <c r="F526" s="20" t="str">
        <f t="shared" si="145"/>
        <v/>
      </c>
      <c r="G526" s="29" t="str">
        <f t="shared" si="146"/>
        <v/>
      </c>
      <c r="H526" s="21" t="str">
        <f t="shared" ca="1" si="149"/>
        <v/>
      </c>
      <c r="I526" s="18" t="str">
        <f t="shared" si="150"/>
        <v/>
      </c>
      <c r="J526" s="18" t="str">
        <f>""</f>
        <v/>
      </c>
      <c r="K526" s="18" t="str">
        <f t="shared" si="151"/>
        <v/>
      </c>
      <c r="L526" s="18" t="str">
        <f t="shared" si="152"/>
        <v/>
      </c>
      <c r="M526" s="18" t="str">
        <f t="shared" si="153"/>
        <v/>
      </c>
      <c r="N526" s="18" t="str">
        <f t="shared" si="154"/>
        <v/>
      </c>
      <c r="O526" s="18" t="str">
        <f t="shared" si="155"/>
        <v/>
      </c>
      <c r="P526" s="18" t="str">
        <f t="shared" si="156"/>
        <v/>
      </c>
      <c r="Q526" s="18" t="str">
        <f t="shared" si="157"/>
        <v/>
      </c>
      <c r="R526" s="122" t="str">
        <f t="shared" si="147"/>
        <v/>
      </c>
      <c r="S526" s="18" t="str">
        <f t="shared" si="158"/>
        <v/>
      </c>
      <c r="T526" s="26" t="str">
        <f t="shared" si="148"/>
        <v/>
      </c>
      <c r="U526" s="18" t="str">
        <f t="shared" si="159"/>
        <v/>
      </c>
      <c r="V526" s="18" t="str">
        <f t="shared" si="160"/>
        <v/>
      </c>
      <c r="W526" s="18" t="str">
        <f>IFERROR(CONCATENATE("PAGO N° ",B526," DEL CONTRATO CPS ",V526," ENTRE ",TEXT(VLOOKUP(A526,matriz,IF(generador!B526=1,16,IF(generador!B526=2,19,IF(generador!B526=3,22,IF(generador!B526=4,25,IF(generador!B526=5,28,IF(generador!B526=6,31,IF(generador!B526=7,34,IF(generador!B526=8,37,IF(generador!B526=9,40,IF(generador!B526=10,43,IF(generador!B526=11,46,IF(generador!B526=12,49,IF(generador!B526=13,52,IF(generador!B526=14,55,IF(generador!B526=15,58))))))))))))))),FALSE),"dd/mm/yyyy")," Y ",TEXT(VLOOKUP(A526,matriz,IF(generador!B526=1,17,IF(generador!B526=2,20,IF(generador!B526=3,23,IF(generador!B526=4,26,IF(generador!B526=5,29,IF(generador!B526=6,32,IF(generador!B526=7,35,IF(generador!B526=8,38,IF(generador!B526=9,41,IF(generador!B526=10,44,IF(generador!B526=11,47,IF(generador!B526=12,50,IF(generador!B526=13,53,IF(generador!B526=14,56,IF(generador!B526=15,59))))))))))))))),FALSE),"dd/mm/yyyy")),"")</f>
        <v/>
      </c>
    </row>
    <row r="527" spans="1:23" x14ac:dyDescent="0.3">
      <c r="A527" s="15"/>
      <c r="B527" s="14"/>
      <c r="C527" s="6"/>
      <c r="D527" s="26" t="str">
        <f t="shared" si="144"/>
        <v/>
      </c>
      <c r="E527" s="19" t="str">
        <f>IFERROR(IF(A527&lt;&gt;"",VLOOKUP(A527,matriz,IF(generador!B527=1,15,IF(generador!B527=2,18,IF(generador!B527=3,21,IF(generador!B527=4,24,IF(generador!B527=5,27,IF(generador!B527=6,30,IF(generador!B527=7,33,IF(generador!B527=8,36,IF(generador!B527=9,39,IF(generador!B527=10,42,IF(generador!B527=11,45,IF(generador!B527=12,48,IF(generador!B527=13,51,IF(generador!B527=14,54,IF(generador!B527=15,57))))))))))))))),FALSE),""),"")</f>
        <v/>
      </c>
      <c r="F527" s="20" t="str">
        <f t="shared" si="145"/>
        <v/>
      </c>
      <c r="G527" s="29" t="str">
        <f t="shared" si="146"/>
        <v/>
      </c>
      <c r="H527" s="21" t="str">
        <f t="shared" ca="1" si="149"/>
        <v/>
      </c>
      <c r="I527" s="18" t="str">
        <f t="shared" si="150"/>
        <v/>
      </c>
      <c r="J527" s="18" t="str">
        <f>""</f>
        <v/>
      </c>
      <c r="K527" s="18" t="str">
        <f t="shared" si="151"/>
        <v/>
      </c>
      <c r="L527" s="18" t="str">
        <f t="shared" si="152"/>
        <v/>
      </c>
      <c r="M527" s="18" t="str">
        <f t="shared" si="153"/>
        <v/>
      </c>
      <c r="N527" s="18" t="str">
        <f t="shared" si="154"/>
        <v/>
      </c>
      <c r="O527" s="18" t="str">
        <f t="shared" si="155"/>
        <v/>
      </c>
      <c r="P527" s="18" t="str">
        <f t="shared" si="156"/>
        <v/>
      </c>
      <c r="Q527" s="18" t="str">
        <f t="shared" si="157"/>
        <v/>
      </c>
      <c r="R527" s="122" t="str">
        <f t="shared" si="147"/>
        <v/>
      </c>
      <c r="S527" s="18" t="str">
        <f t="shared" si="158"/>
        <v/>
      </c>
      <c r="T527" s="26" t="str">
        <f t="shared" si="148"/>
        <v/>
      </c>
      <c r="U527" s="18" t="str">
        <f t="shared" si="159"/>
        <v/>
      </c>
      <c r="V527" s="18" t="str">
        <f t="shared" si="160"/>
        <v/>
      </c>
      <c r="W527" s="18" t="str">
        <f>IFERROR(CONCATENATE("PAGO N° ",B527," DEL CONTRATO CPS ",V527," ENTRE ",TEXT(VLOOKUP(A527,matriz,IF(generador!B527=1,16,IF(generador!B527=2,19,IF(generador!B527=3,22,IF(generador!B527=4,25,IF(generador!B527=5,28,IF(generador!B527=6,31,IF(generador!B527=7,34,IF(generador!B527=8,37,IF(generador!B527=9,40,IF(generador!B527=10,43,IF(generador!B527=11,46,IF(generador!B527=12,49,IF(generador!B527=13,52,IF(generador!B527=14,55,IF(generador!B527=15,58))))))))))))))),FALSE),"dd/mm/yyyy")," Y ",TEXT(VLOOKUP(A527,matriz,IF(generador!B527=1,17,IF(generador!B527=2,20,IF(generador!B527=3,23,IF(generador!B527=4,26,IF(generador!B527=5,29,IF(generador!B527=6,32,IF(generador!B527=7,35,IF(generador!B527=8,38,IF(generador!B527=9,41,IF(generador!B527=10,44,IF(generador!B527=11,47,IF(generador!B527=12,50,IF(generador!B527=13,53,IF(generador!B527=14,56,IF(generador!B527=15,59))))))))))))))),FALSE),"dd/mm/yyyy")),"")</f>
        <v/>
      </c>
    </row>
    <row r="528" spans="1:23" x14ac:dyDescent="0.3">
      <c r="A528" s="15"/>
      <c r="B528" s="14"/>
      <c r="C528" s="6"/>
      <c r="D528" s="26" t="str">
        <f t="shared" si="144"/>
        <v/>
      </c>
      <c r="E528" s="19" t="str">
        <f>IFERROR(IF(A528&lt;&gt;"",VLOOKUP(A528,matriz,IF(generador!B528=1,15,IF(generador!B528=2,18,IF(generador!B528=3,21,IF(generador!B528=4,24,IF(generador!B528=5,27,IF(generador!B528=6,30,IF(generador!B528=7,33,IF(generador!B528=8,36,IF(generador!B528=9,39,IF(generador!B528=10,42,IF(generador!B528=11,45,IF(generador!B528=12,48,IF(generador!B528=13,51,IF(generador!B528=14,54,IF(generador!B528=15,57))))))))))))))),FALSE),""),"")</f>
        <v/>
      </c>
      <c r="F528" s="20" t="str">
        <f t="shared" si="145"/>
        <v/>
      </c>
      <c r="G528" s="29" t="str">
        <f t="shared" si="146"/>
        <v/>
      </c>
      <c r="H528" s="21" t="str">
        <f t="shared" ca="1" si="149"/>
        <v/>
      </c>
      <c r="I528" s="18" t="str">
        <f t="shared" si="150"/>
        <v/>
      </c>
      <c r="J528" s="18" t="str">
        <f>""</f>
        <v/>
      </c>
      <c r="K528" s="18" t="str">
        <f t="shared" si="151"/>
        <v/>
      </c>
      <c r="L528" s="18" t="str">
        <f t="shared" si="152"/>
        <v/>
      </c>
      <c r="M528" s="18" t="str">
        <f t="shared" si="153"/>
        <v/>
      </c>
      <c r="N528" s="18" t="str">
        <f t="shared" si="154"/>
        <v/>
      </c>
      <c r="O528" s="18" t="str">
        <f t="shared" si="155"/>
        <v/>
      </c>
      <c r="P528" s="18" t="str">
        <f t="shared" si="156"/>
        <v/>
      </c>
      <c r="Q528" s="18" t="str">
        <f t="shared" si="157"/>
        <v/>
      </c>
      <c r="R528" s="122" t="str">
        <f t="shared" si="147"/>
        <v/>
      </c>
      <c r="S528" s="18" t="str">
        <f t="shared" si="158"/>
        <v/>
      </c>
      <c r="T528" s="26" t="str">
        <f t="shared" si="148"/>
        <v/>
      </c>
      <c r="U528" s="18" t="str">
        <f t="shared" si="159"/>
        <v/>
      </c>
      <c r="V528" s="18" t="str">
        <f t="shared" si="160"/>
        <v/>
      </c>
      <c r="W528" s="18" t="str">
        <f>IFERROR(CONCATENATE("PAGO N° ",B528," DEL CONTRATO CPS ",V528," ENTRE ",TEXT(VLOOKUP(A528,matriz,IF(generador!B528=1,16,IF(generador!B528=2,19,IF(generador!B528=3,22,IF(generador!B528=4,25,IF(generador!B528=5,28,IF(generador!B528=6,31,IF(generador!B528=7,34,IF(generador!B528=8,37,IF(generador!B528=9,40,IF(generador!B528=10,43,IF(generador!B528=11,46,IF(generador!B528=12,49,IF(generador!B528=13,52,IF(generador!B528=14,55,IF(generador!B528=15,58))))))))))))))),FALSE),"dd/mm/yyyy")," Y ",TEXT(VLOOKUP(A528,matriz,IF(generador!B528=1,17,IF(generador!B528=2,20,IF(generador!B528=3,23,IF(generador!B528=4,26,IF(generador!B528=5,29,IF(generador!B528=6,32,IF(generador!B528=7,35,IF(generador!B528=8,38,IF(generador!B528=9,41,IF(generador!B528=10,44,IF(generador!B528=11,47,IF(generador!B528=12,50,IF(generador!B528=13,53,IF(generador!B528=14,56,IF(generador!B528=15,59))))))))))))))),FALSE),"dd/mm/yyyy")),"")</f>
        <v/>
      </c>
    </row>
    <row r="529" spans="1:23" x14ac:dyDescent="0.3">
      <c r="A529" s="15"/>
      <c r="B529" s="14"/>
      <c r="C529" s="6"/>
      <c r="D529" s="26" t="str">
        <f t="shared" si="144"/>
        <v/>
      </c>
      <c r="E529" s="19" t="str">
        <f>IFERROR(IF(A529&lt;&gt;"",VLOOKUP(A529,matriz,IF(generador!B529=1,15,IF(generador!B529=2,18,IF(generador!B529=3,21,IF(generador!B529=4,24,IF(generador!B529=5,27,IF(generador!B529=6,30,IF(generador!B529=7,33,IF(generador!B529=8,36,IF(generador!B529=9,39,IF(generador!B529=10,42,IF(generador!B529=11,45,IF(generador!B529=12,48,IF(generador!B529=13,51,IF(generador!B529=14,54,IF(generador!B529=15,57))))))))))))))),FALSE),""),"")</f>
        <v/>
      </c>
      <c r="F529" s="20" t="str">
        <f t="shared" si="145"/>
        <v/>
      </c>
      <c r="G529" s="29" t="str">
        <f t="shared" si="146"/>
        <v/>
      </c>
      <c r="H529" s="21" t="str">
        <f t="shared" ca="1" si="149"/>
        <v/>
      </c>
      <c r="I529" s="18" t="str">
        <f t="shared" si="150"/>
        <v/>
      </c>
      <c r="J529" s="18" t="str">
        <f>""</f>
        <v/>
      </c>
      <c r="K529" s="18" t="str">
        <f t="shared" si="151"/>
        <v/>
      </c>
      <c r="L529" s="18" t="str">
        <f t="shared" si="152"/>
        <v/>
      </c>
      <c r="M529" s="18" t="str">
        <f t="shared" si="153"/>
        <v/>
      </c>
      <c r="N529" s="18" t="str">
        <f t="shared" si="154"/>
        <v/>
      </c>
      <c r="O529" s="18" t="str">
        <f t="shared" si="155"/>
        <v/>
      </c>
      <c r="P529" s="18" t="str">
        <f t="shared" si="156"/>
        <v/>
      </c>
      <c r="Q529" s="18" t="str">
        <f t="shared" si="157"/>
        <v/>
      </c>
      <c r="R529" s="122" t="str">
        <f t="shared" si="147"/>
        <v/>
      </c>
      <c r="S529" s="18" t="str">
        <f t="shared" si="158"/>
        <v/>
      </c>
      <c r="T529" s="26" t="str">
        <f t="shared" si="148"/>
        <v/>
      </c>
      <c r="U529" s="18" t="str">
        <f t="shared" si="159"/>
        <v/>
      </c>
      <c r="V529" s="18" t="str">
        <f t="shared" si="160"/>
        <v/>
      </c>
      <c r="W529" s="18" t="str">
        <f>IFERROR(CONCATENATE("PAGO N° ",B529," DEL CONTRATO CPS ",V529," ENTRE ",TEXT(VLOOKUP(A529,matriz,IF(generador!B529=1,16,IF(generador!B529=2,19,IF(generador!B529=3,22,IF(generador!B529=4,25,IF(generador!B529=5,28,IF(generador!B529=6,31,IF(generador!B529=7,34,IF(generador!B529=8,37,IF(generador!B529=9,40,IF(generador!B529=10,43,IF(generador!B529=11,46,IF(generador!B529=12,49,IF(generador!B529=13,52,IF(generador!B529=14,55,IF(generador!B529=15,58))))))))))))))),FALSE),"dd/mm/yyyy")," Y ",TEXT(VLOOKUP(A529,matriz,IF(generador!B529=1,17,IF(generador!B529=2,20,IF(generador!B529=3,23,IF(generador!B529=4,26,IF(generador!B529=5,29,IF(generador!B529=6,32,IF(generador!B529=7,35,IF(generador!B529=8,38,IF(generador!B529=9,41,IF(generador!B529=10,44,IF(generador!B529=11,47,IF(generador!B529=12,50,IF(generador!B529=13,53,IF(generador!B529=14,56,IF(generador!B529=15,59))))))))))))))),FALSE),"dd/mm/yyyy")),"")</f>
        <v/>
      </c>
    </row>
    <row r="530" spans="1:23" x14ac:dyDescent="0.3">
      <c r="A530" s="15"/>
      <c r="B530" s="14"/>
      <c r="C530" s="6"/>
      <c r="D530" s="26" t="str">
        <f t="shared" si="144"/>
        <v/>
      </c>
      <c r="E530" s="19" t="str">
        <f>IFERROR(IF(A530&lt;&gt;"",VLOOKUP(A530,matriz,IF(generador!B530=1,15,IF(generador!B530=2,18,IF(generador!B530=3,21,IF(generador!B530=4,24,IF(generador!B530=5,27,IF(generador!B530=6,30,IF(generador!B530=7,33,IF(generador!B530=8,36,IF(generador!B530=9,39,IF(generador!B530=10,42,IF(generador!B530=11,45,IF(generador!B530=12,48,IF(generador!B530=13,51,IF(generador!B530=14,54,IF(generador!B530=15,57))))))))))))))),FALSE),""),"")</f>
        <v/>
      </c>
      <c r="F530" s="20" t="str">
        <f t="shared" si="145"/>
        <v/>
      </c>
      <c r="G530" s="29" t="str">
        <f t="shared" si="146"/>
        <v/>
      </c>
      <c r="H530" s="21" t="str">
        <f t="shared" ca="1" si="149"/>
        <v/>
      </c>
      <c r="I530" s="18" t="str">
        <f t="shared" si="150"/>
        <v/>
      </c>
      <c r="J530" s="18" t="str">
        <f>""</f>
        <v/>
      </c>
      <c r="K530" s="18" t="str">
        <f t="shared" si="151"/>
        <v/>
      </c>
      <c r="L530" s="18" t="str">
        <f t="shared" si="152"/>
        <v/>
      </c>
      <c r="M530" s="18" t="str">
        <f t="shared" si="153"/>
        <v/>
      </c>
      <c r="N530" s="18" t="str">
        <f t="shared" si="154"/>
        <v/>
      </c>
      <c r="O530" s="18" t="str">
        <f t="shared" si="155"/>
        <v/>
      </c>
      <c r="P530" s="18" t="str">
        <f t="shared" si="156"/>
        <v/>
      </c>
      <c r="Q530" s="18" t="str">
        <f t="shared" si="157"/>
        <v/>
      </c>
      <c r="R530" s="122" t="str">
        <f t="shared" si="147"/>
        <v/>
      </c>
      <c r="S530" s="18" t="str">
        <f t="shared" si="158"/>
        <v/>
      </c>
      <c r="T530" s="26" t="str">
        <f t="shared" si="148"/>
        <v/>
      </c>
      <c r="U530" s="18" t="str">
        <f t="shared" si="159"/>
        <v/>
      </c>
      <c r="V530" s="18" t="str">
        <f t="shared" si="160"/>
        <v/>
      </c>
      <c r="W530" s="18" t="str">
        <f>IFERROR(CONCATENATE("PAGO N° ",B530," DEL CONTRATO CPS ",V530," ENTRE ",TEXT(VLOOKUP(A530,matriz,IF(generador!B530=1,16,IF(generador!B530=2,19,IF(generador!B530=3,22,IF(generador!B530=4,25,IF(generador!B530=5,28,IF(generador!B530=6,31,IF(generador!B530=7,34,IF(generador!B530=8,37,IF(generador!B530=9,40,IF(generador!B530=10,43,IF(generador!B530=11,46,IF(generador!B530=12,49,IF(generador!B530=13,52,IF(generador!B530=14,55,IF(generador!B530=15,58))))))))))))))),FALSE),"dd/mm/yyyy")," Y ",TEXT(VLOOKUP(A530,matriz,IF(generador!B530=1,17,IF(generador!B530=2,20,IF(generador!B530=3,23,IF(generador!B530=4,26,IF(generador!B530=5,29,IF(generador!B530=6,32,IF(generador!B530=7,35,IF(generador!B530=8,38,IF(generador!B530=9,41,IF(generador!B530=10,44,IF(generador!B530=11,47,IF(generador!B530=12,50,IF(generador!B530=13,53,IF(generador!B530=14,56,IF(generador!B530=15,59))))))))))))))),FALSE),"dd/mm/yyyy")),"")</f>
        <v/>
      </c>
    </row>
    <row r="531" spans="1:23" x14ac:dyDescent="0.3">
      <c r="A531" s="15"/>
      <c r="B531" s="14"/>
      <c r="C531" s="6"/>
      <c r="D531" s="26" t="str">
        <f t="shared" si="144"/>
        <v/>
      </c>
      <c r="E531" s="19" t="str">
        <f>IFERROR(IF(A531&lt;&gt;"",VLOOKUP(A531,matriz,IF(generador!B531=1,15,IF(generador!B531=2,18,IF(generador!B531=3,21,IF(generador!B531=4,24,IF(generador!B531=5,27,IF(generador!B531=6,30,IF(generador!B531=7,33,IF(generador!B531=8,36,IF(generador!B531=9,39,IF(generador!B531=10,42,IF(generador!B531=11,45,IF(generador!B531=12,48,IF(generador!B531=13,51,IF(generador!B531=14,54,IF(generador!B531=15,57))))))))))))))),FALSE),""),"")</f>
        <v/>
      </c>
      <c r="F531" s="20" t="str">
        <f t="shared" si="145"/>
        <v/>
      </c>
      <c r="G531" s="29" t="str">
        <f t="shared" si="146"/>
        <v/>
      </c>
      <c r="H531" s="21" t="str">
        <f t="shared" ca="1" si="149"/>
        <v/>
      </c>
      <c r="I531" s="18" t="str">
        <f t="shared" si="150"/>
        <v/>
      </c>
      <c r="J531" s="18" t="str">
        <f>""</f>
        <v/>
      </c>
      <c r="K531" s="18" t="str">
        <f t="shared" si="151"/>
        <v/>
      </c>
      <c r="L531" s="18" t="str">
        <f t="shared" si="152"/>
        <v/>
      </c>
      <c r="M531" s="18" t="str">
        <f t="shared" si="153"/>
        <v/>
      </c>
      <c r="N531" s="18" t="str">
        <f t="shared" si="154"/>
        <v/>
      </c>
      <c r="O531" s="18" t="str">
        <f t="shared" si="155"/>
        <v/>
      </c>
      <c r="P531" s="18" t="str">
        <f t="shared" si="156"/>
        <v/>
      </c>
      <c r="Q531" s="18" t="str">
        <f t="shared" si="157"/>
        <v/>
      </c>
      <c r="R531" s="122" t="str">
        <f t="shared" si="147"/>
        <v/>
      </c>
      <c r="S531" s="18" t="str">
        <f t="shared" si="158"/>
        <v/>
      </c>
      <c r="T531" s="26" t="str">
        <f t="shared" si="148"/>
        <v/>
      </c>
      <c r="U531" s="18" t="str">
        <f t="shared" si="159"/>
        <v/>
      </c>
      <c r="V531" s="18" t="str">
        <f t="shared" si="160"/>
        <v/>
      </c>
      <c r="W531" s="18" t="str">
        <f>IFERROR(CONCATENATE("PAGO N° ",B531," DEL CONTRATO CPS ",V531," ENTRE ",TEXT(VLOOKUP(A531,matriz,IF(generador!B531=1,16,IF(generador!B531=2,19,IF(generador!B531=3,22,IF(generador!B531=4,25,IF(generador!B531=5,28,IF(generador!B531=6,31,IF(generador!B531=7,34,IF(generador!B531=8,37,IF(generador!B531=9,40,IF(generador!B531=10,43,IF(generador!B531=11,46,IF(generador!B531=12,49,IF(generador!B531=13,52,IF(generador!B531=14,55,IF(generador!B531=15,58))))))))))))))),FALSE),"dd/mm/yyyy")," Y ",TEXT(VLOOKUP(A531,matriz,IF(generador!B531=1,17,IF(generador!B531=2,20,IF(generador!B531=3,23,IF(generador!B531=4,26,IF(generador!B531=5,29,IF(generador!B531=6,32,IF(generador!B531=7,35,IF(generador!B531=8,38,IF(generador!B531=9,41,IF(generador!B531=10,44,IF(generador!B531=11,47,IF(generador!B531=12,50,IF(generador!B531=13,53,IF(generador!B531=14,56,IF(generador!B531=15,59))))))))))))))),FALSE),"dd/mm/yyyy")),"")</f>
        <v/>
      </c>
    </row>
    <row r="532" spans="1:23" x14ac:dyDescent="0.3">
      <c r="A532" s="15"/>
      <c r="B532" s="14"/>
      <c r="C532" s="6"/>
      <c r="D532" s="26" t="str">
        <f t="shared" si="144"/>
        <v/>
      </c>
      <c r="E532" s="19" t="str">
        <f>IFERROR(IF(A532&lt;&gt;"",VLOOKUP(A532,matriz,IF(generador!B532=1,15,IF(generador!B532=2,18,IF(generador!B532=3,21,IF(generador!B532=4,24,IF(generador!B532=5,27,IF(generador!B532=6,30,IF(generador!B532=7,33,IF(generador!B532=8,36,IF(generador!B532=9,39,IF(generador!B532=10,42,IF(generador!B532=11,45,IF(generador!B532=12,48,IF(generador!B532=13,51,IF(generador!B532=14,54,IF(generador!B532=15,57))))))))))))))),FALSE),""),"")</f>
        <v/>
      </c>
      <c r="F532" s="20" t="str">
        <f t="shared" si="145"/>
        <v/>
      </c>
      <c r="G532" s="29" t="str">
        <f t="shared" si="146"/>
        <v/>
      </c>
      <c r="H532" s="21" t="str">
        <f t="shared" ca="1" si="149"/>
        <v/>
      </c>
      <c r="I532" s="18" t="str">
        <f t="shared" si="150"/>
        <v/>
      </c>
      <c r="J532" s="18" t="str">
        <f>""</f>
        <v/>
      </c>
      <c r="K532" s="18" t="str">
        <f t="shared" si="151"/>
        <v/>
      </c>
      <c r="L532" s="18" t="str">
        <f t="shared" si="152"/>
        <v/>
      </c>
      <c r="M532" s="18" t="str">
        <f t="shared" si="153"/>
        <v/>
      </c>
      <c r="N532" s="18" t="str">
        <f t="shared" si="154"/>
        <v/>
      </c>
      <c r="O532" s="18" t="str">
        <f t="shared" si="155"/>
        <v/>
      </c>
      <c r="P532" s="18" t="str">
        <f t="shared" si="156"/>
        <v/>
      </c>
      <c r="Q532" s="18" t="str">
        <f t="shared" si="157"/>
        <v/>
      </c>
      <c r="R532" s="122" t="str">
        <f t="shared" si="147"/>
        <v/>
      </c>
      <c r="S532" s="18" t="str">
        <f t="shared" si="158"/>
        <v/>
      </c>
      <c r="T532" s="26" t="str">
        <f t="shared" si="148"/>
        <v/>
      </c>
      <c r="U532" s="18" t="str">
        <f t="shared" si="159"/>
        <v/>
      </c>
      <c r="V532" s="18" t="str">
        <f t="shared" si="160"/>
        <v/>
      </c>
      <c r="W532" s="18" t="str">
        <f>IFERROR(CONCATENATE("PAGO N° ",B532," DEL CONTRATO CPS ",V532," ENTRE ",TEXT(VLOOKUP(A532,matriz,IF(generador!B532=1,16,IF(generador!B532=2,19,IF(generador!B532=3,22,IF(generador!B532=4,25,IF(generador!B532=5,28,IF(generador!B532=6,31,IF(generador!B532=7,34,IF(generador!B532=8,37,IF(generador!B532=9,40,IF(generador!B532=10,43,IF(generador!B532=11,46,IF(generador!B532=12,49,IF(generador!B532=13,52,IF(generador!B532=14,55,IF(generador!B532=15,58))))))))))))))),FALSE),"dd/mm/yyyy")," Y ",TEXT(VLOOKUP(A532,matriz,IF(generador!B532=1,17,IF(generador!B532=2,20,IF(generador!B532=3,23,IF(generador!B532=4,26,IF(generador!B532=5,29,IF(generador!B532=6,32,IF(generador!B532=7,35,IF(generador!B532=8,38,IF(generador!B532=9,41,IF(generador!B532=10,44,IF(generador!B532=11,47,IF(generador!B532=12,50,IF(generador!B532=13,53,IF(generador!B532=14,56,IF(generador!B532=15,59))))))))))))))),FALSE),"dd/mm/yyyy")),"")</f>
        <v/>
      </c>
    </row>
    <row r="533" spans="1:23" x14ac:dyDescent="0.3">
      <c r="A533" s="15"/>
      <c r="B533" s="14"/>
      <c r="C533" s="6"/>
      <c r="D533" s="26" t="str">
        <f t="shared" si="144"/>
        <v/>
      </c>
      <c r="E533" s="19" t="str">
        <f>IFERROR(IF(A533&lt;&gt;"",VLOOKUP(A533,matriz,IF(generador!B533=1,15,IF(generador!B533=2,18,IF(generador!B533=3,21,IF(generador!B533=4,24,IF(generador!B533=5,27,IF(generador!B533=6,30,IF(generador!B533=7,33,IF(generador!B533=8,36,IF(generador!B533=9,39,IF(generador!B533=10,42,IF(generador!B533=11,45,IF(generador!B533=12,48,IF(generador!B533=13,51,IF(generador!B533=14,54,IF(generador!B533=15,57))))))))))))))),FALSE),""),"")</f>
        <v/>
      </c>
      <c r="F533" s="20" t="str">
        <f t="shared" si="145"/>
        <v/>
      </c>
      <c r="G533" s="29" t="str">
        <f t="shared" si="146"/>
        <v/>
      </c>
      <c r="H533" s="21" t="str">
        <f t="shared" ca="1" si="149"/>
        <v/>
      </c>
      <c r="I533" s="18" t="str">
        <f t="shared" si="150"/>
        <v/>
      </c>
      <c r="J533" s="18" t="str">
        <f>""</f>
        <v/>
      </c>
      <c r="K533" s="18" t="str">
        <f t="shared" si="151"/>
        <v/>
      </c>
      <c r="L533" s="18" t="str">
        <f t="shared" si="152"/>
        <v/>
      </c>
      <c r="M533" s="18" t="str">
        <f t="shared" si="153"/>
        <v/>
      </c>
      <c r="N533" s="18" t="str">
        <f t="shared" si="154"/>
        <v/>
      </c>
      <c r="O533" s="18" t="str">
        <f t="shared" si="155"/>
        <v/>
      </c>
      <c r="P533" s="18" t="str">
        <f t="shared" si="156"/>
        <v/>
      </c>
      <c r="Q533" s="18" t="str">
        <f t="shared" si="157"/>
        <v/>
      </c>
      <c r="R533" s="122" t="str">
        <f t="shared" si="147"/>
        <v/>
      </c>
      <c r="S533" s="18" t="str">
        <f t="shared" si="158"/>
        <v/>
      </c>
      <c r="T533" s="26" t="str">
        <f t="shared" si="148"/>
        <v/>
      </c>
      <c r="U533" s="18" t="str">
        <f t="shared" si="159"/>
        <v/>
      </c>
      <c r="V533" s="18" t="str">
        <f t="shared" si="160"/>
        <v/>
      </c>
      <c r="W533" s="18" t="str">
        <f>IFERROR(CONCATENATE("PAGO N° ",B533," DEL CONTRATO CPS ",V533," ENTRE ",TEXT(VLOOKUP(A533,matriz,IF(generador!B533=1,16,IF(generador!B533=2,19,IF(generador!B533=3,22,IF(generador!B533=4,25,IF(generador!B533=5,28,IF(generador!B533=6,31,IF(generador!B533=7,34,IF(generador!B533=8,37,IF(generador!B533=9,40,IF(generador!B533=10,43,IF(generador!B533=11,46,IF(generador!B533=12,49,IF(generador!B533=13,52,IF(generador!B533=14,55,IF(generador!B533=15,58))))))))))))))),FALSE),"dd/mm/yyyy")," Y ",TEXT(VLOOKUP(A533,matriz,IF(generador!B533=1,17,IF(generador!B533=2,20,IF(generador!B533=3,23,IF(generador!B533=4,26,IF(generador!B533=5,29,IF(generador!B533=6,32,IF(generador!B533=7,35,IF(generador!B533=8,38,IF(generador!B533=9,41,IF(generador!B533=10,44,IF(generador!B533=11,47,IF(generador!B533=12,50,IF(generador!B533=13,53,IF(generador!B533=14,56,IF(generador!B533=15,59))))))))))))))),FALSE),"dd/mm/yyyy")),"")</f>
        <v/>
      </c>
    </row>
    <row r="534" spans="1:23" x14ac:dyDescent="0.3">
      <c r="A534" s="15"/>
      <c r="B534" s="14"/>
      <c r="C534" s="6"/>
      <c r="D534" s="26" t="str">
        <f t="shared" si="144"/>
        <v/>
      </c>
      <c r="E534" s="19" t="str">
        <f>IFERROR(IF(A534&lt;&gt;"",VLOOKUP(A534,matriz,IF(generador!B534=1,15,IF(generador!B534=2,18,IF(generador!B534=3,21,IF(generador!B534=4,24,IF(generador!B534=5,27,IF(generador!B534=6,30,IF(generador!B534=7,33,IF(generador!B534=8,36,IF(generador!B534=9,39,IF(generador!B534=10,42,IF(generador!B534=11,45,IF(generador!B534=12,48,IF(generador!B534=13,51,IF(generador!B534=14,54,IF(generador!B534=15,57))))))))))))))),FALSE),""),"")</f>
        <v/>
      </c>
      <c r="F534" s="20" t="str">
        <f t="shared" si="145"/>
        <v/>
      </c>
      <c r="G534" s="29" t="str">
        <f t="shared" si="146"/>
        <v/>
      </c>
      <c r="H534" s="21" t="str">
        <f t="shared" ca="1" si="149"/>
        <v/>
      </c>
      <c r="I534" s="18" t="str">
        <f t="shared" si="150"/>
        <v/>
      </c>
      <c r="J534" s="18" t="str">
        <f>""</f>
        <v/>
      </c>
      <c r="K534" s="18" t="str">
        <f t="shared" si="151"/>
        <v/>
      </c>
      <c r="L534" s="18" t="str">
        <f t="shared" si="152"/>
        <v/>
      </c>
      <c r="M534" s="18" t="str">
        <f t="shared" si="153"/>
        <v/>
      </c>
      <c r="N534" s="18" t="str">
        <f t="shared" si="154"/>
        <v/>
      </c>
      <c r="O534" s="18" t="str">
        <f t="shared" si="155"/>
        <v/>
      </c>
      <c r="P534" s="18" t="str">
        <f t="shared" si="156"/>
        <v/>
      </c>
      <c r="Q534" s="18" t="str">
        <f t="shared" si="157"/>
        <v/>
      </c>
      <c r="R534" s="122" t="str">
        <f t="shared" si="147"/>
        <v/>
      </c>
      <c r="S534" s="18" t="str">
        <f t="shared" si="158"/>
        <v/>
      </c>
      <c r="T534" s="26" t="str">
        <f t="shared" si="148"/>
        <v/>
      </c>
      <c r="U534" s="18" t="str">
        <f t="shared" si="159"/>
        <v/>
      </c>
      <c r="V534" s="18" t="str">
        <f t="shared" si="160"/>
        <v/>
      </c>
      <c r="W534" s="18" t="str">
        <f>IFERROR(CONCATENATE("PAGO N° ",B534," DEL CONTRATO CPS ",V534," ENTRE ",TEXT(VLOOKUP(A534,matriz,IF(generador!B534=1,16,IF(generador!B534=2,19,IF(generador!B534=3,22,IF(generador!B534=4,25,IF(generador!B534=5,28,IF(generador!B534=6,31,IF(generador!B534=7,34,IF(generador!B534=8,37,IF(generador!B534=9,40,IF(generador!B534=10,43,IF(generador!B534=11,46,IF(generador!B534=12,49,IF(generador!B534=13,52,IF(generador!B534=14,55,IF(generador!B534=15,58))))))))))))))),FALSE),"dd/mm/yyyy")," Y ",TEXT(VLOOKUP(A534,matriz,IF(generador!B534=1,17,IF(generador!B534=2,20,IF(generador!B534=3,23,IF(generador!B534=4,26,IF(generador!B534=5,29,IF(generador!B534=6,32,IF(generador!B534=7,35,IF(generador!B534=8,38,IF(generador!B534=9,41,IF(generador!B534=10,44,IF(generador!B534=11,47,IF(generador!B534=12,50,IF(generador!B534=13,53,IF(generador!B534=14,56,IF(generador!B534=15,59))))))))))))))),FALSE),"dd/mm/yyyy")),"")</f>
        <v/>
      </c>
    </row>
    <row r="535" spans="1:23" x14ac:dyDescent="0.3">
      <c r="A535" s="15"/>
      <c r="B535" s="14"/>
      <c r="C535" s="6"/>
      <c r="D535" s="26" t="str">
        <f t="shared" si="144"/>
        <v/>
      </c>
      <c r="E535" s="19" t="str">
        <f>IFERROR(IF(A535&lt;&gt;"",VLOOKUP(A535,matriz,IF(generador!B535=1,15,IF(generador!B535=2,18,IF(generador!B535=3,21,IF(generador!B535=4,24,IF(generador!B535=5,27,IF(generador!B535=6,30,IF(generador!B535=7,33,IF(generador!B535=8,36,IF(generador!B535=9,39,IF(generador!B535=10,42,IF(generador!B535=11,45,IF(generador!B535=12,48,IF(generador!B535=13,51,IF(generador!B535=14,54,IF(generador!B535=15,57))))))))))))))),FALSE),""),"")</f>
        <v/>
      </c>
      <c r="F535" s="20" t="str">
        <f t="shared" si="145"/>
        <v/>
      </c>
      <c r="G535" s="29" t="str">
        <f t="shared" si="146"/>
        <v/>
      </c>
      <c r="H535" s="21" t="str">
        <f t="shared" ca="1" si="149"/>
        <v/>
      </c>
      <c r="I535" s="18" t="str">
        <f t="shared" si="150"/>
        <v/>
      </c>
      <c r="J535" s="18" t="str">
        <f>""</f>
        <v/>
      </c>
      <c r="K535" s="18" t="str">
        <f t="shared" si="151"/>
        <v/>
      </c>
      <c r="L535" s="18" t="str">
        <f t="shared" si="152"/>
        <v/>
      </c>
      <c r="M535" s="18" t="str">
        <f t="shared" si="153"/>
        <v/>
      </c>
      <c r="N535" s="18" t="str">
        <f t="shared" si="154"/>
        <v/>
      </c>
      <c r="O535" s="18" t="str">
        <f t="shared" si="155"/>
        <v/>
      </c>
      <c r="P535" s="18" t="str">
        <f t="shared" si="156"/>
        <v/>
      </c>
      <c r="Q535" s="18" t="str">
        <f t="shared" si="157"/>
        <v/>
      </c>
      <c r="R535" s="122" t="str">
        <f t="shared" si="147"/>
        <v/>
      </c>
      <c r="S535" s="18" t="str">
        <f t="shared" si="158"/>
        <v/>
      </c>
      <c r="T535" s="26" t="str">
        <f t="shared" si="148"/>
        <v/>
      </c>
      <c r="U535" s="18" t="str">
        <f t="shared" si="159"/>
        <v/>
      </c>
      <c r="V535" s="18" t="str">
        <f t="shared" si="160"/>
        <v/>
      </c>
      <c r="W535" s="18" t="str">
        <f>IFERROR(CONCATENATE("PAGO N° ",B535," DEL CONTRATO CPS ",V535," ENTRE ",TEXT(VLOOKUP(A535,matriz,IF(generador!B535=1,16,IF(generador!B535=2,19,IF(generador!B535=3,22,IF(generador!B535=4,25,IF(generador!B535=5,28,IF(generador!B535=6,31,IF(generador!B535=7,34,IF(generador!B535=8,37,IF(generador!B535=9,40,IF(generador!B535=10,43,IF(generador!B535=11,46,IF(generador!B535=12,49,IF(generador!B535=13,52,IF(generador!B535=14,55,IF(generador!B535=15,58))))))))))))))),FALSE),"dd/mm/yyyy")," Y ",TEXT(VLOOKUP(A535,matriz,IF(generador!B535=1,17,IF(generador!B535=2,20,IF(generador!B535=3,23,IF(generador!B535=4,26,IF(generador!B535=5,29,IF(generador!B535=6,32,IF(generador!B535=7,35,IF(generador!B535=8,38,IF(generador!B535=9,41,IF(generador!B535=10,44,IF(generador!B535=11,47,IF(generador!B535=12,50,IF(generador!B535=13,53,IF(generador!B535=14,56,IF(generador!B535=15,59))))))))))))))),FALSE),"dd/mm/yyyy")),"")</f>
        <v/>
      </c>
    </row>
    <row r="536" spans="1:23" x14ac:dyDescent="0.3">
      <c r="A536" s="15"/>
      <c r="B536" s="14"/>
      <c r="C536" s="6"/>
      <c r="D536" s="26" t="str">
        <f t="shared" si="144"/>
        <v/>
      </c>
      <c r="E536" s="19" t="str">
        <f>IFERROR(IF(A536&lt;&gt;"",VLOOKUP(A536,matriz,IF(generador!B536=1,15,IF(generador!B536=2,18,IF(generador!B536=3,21,IF(generador!B536=4,24,IF(generador!B536=5,27,IF(generador!B536=6,30,IF(generador!B536=7,33,IF(generador!B536=8,36,IF(generador!B536=9,39,IF(generador!B536=10,42,IF(generador!B536=11,45,IF(generador!B536=12,48,IF(generador!B536=13,51,IF(generador!B536=14,54,IF(generador!B536=15,57))))))))))))))),FALSE),""),"")</f>
        <v/>
      </c>
      <c r="F536" s="20" t="str">
        <f t="shared" si="145"/>
        <v/>
      </c>
      <c r="G536" s="29" t="str">
        <f t="shared" si="146"/>
        <v/>
      </c>
      <c r="H536" s="21" t="str">
        <f t="shared" ca="1" si="149"/>
        <v/>
      </c>
      <c r="I536" s="18" t="str">
        <f t="shared" si="150"/>
        <v/>
      </c>
      <c r="J536" s="18" t="str">
        <f>""</f>
        <v/>
      </c>
      <c r="K536" s="18" t="str">
        <f t="shared" si="151"/>
        <v/>
      </c>
      <c r="L536" s="18" t="str">
        <f t="shared" si="152"/>
        <v/>
      </c>
      <c r="M536" s="18" t="str">
        <f t="shared" si="153"/>
        <v/>
      </c>
      <c r="N536" s="18" t="str">
        <f t="shared" si="154"/>
        <v/>
      </c>
      <c r="O536" s="18" t="str">
        <f t="shared" si="155"/>
        <v/>
      </c>
      <c r="P536" s="18" t="str">
        <f t="shared" si="156"/>
        <v/>
      </c>
      <c r="Q536" s="18" t="str">
        <f t="shared" si="157"/>
        <v/>
      </c>
      <c r="R536" s="122" t="str">
        <f t="shared" si="147"/>
        <v/>
      </c>
      <c r="S536" s="18" t="str">
        <f t="shared" si="158"/>
        <v/>
      </c>
      <c r="T536" s="26" t="str">
        <f t="shared" si="148"/>
        <v/>
      </c>
      <c r="U536" s="18" t="str">
        <f t="shared" si="159"/>
        <v/>
      </c>
      <c r="V536" s="18" t="str">
        <f t="shared" si="160"/>
        <v/>
      </c>
      <c r="W536" s="18" t="str">
        <f>IFERROR(CONCATENATE("PAGO N° ",B536," DEL CONTRATO CPS ",V536," ENTRE ",TEXT(VLOOKUP(A536,matriz,IF(generador!B536=1,16,IF(generador!B536=2,19,IF(generador!B536=3,22,IF(generador!B536=4,25,IF(generador!B536=5,28,IF(generador!B536=6,31,IF(generador!B536=7,34,IF(generador!B536=8,37,IF(generador!B536=9,40,IF(generador!B536=10,43,IF(generador!B536=11,46,IF(generador!B536=12,49,IF(generador!B536=13,52,IF(generador!B536=14,55,IF(generador!B536=15,58))))))))))))))),FALSE),"dd/mm/yyyy")," Y ",TEXT(VLOOKUP(A536,matriz,IF(generador!B536=1,17,IF(generador!B536=2,20,IF(generador!B536=3,23,IF(generador!B536=4,26,IF(generador!B536=5,29,IF(generador!B536=6,32,IF(generador!B536=7,35,IF(generador!B536=8,38,IF(generador!B536=9,41,IF(generador!B536=10,44,IF(generador!B536=11,47,IF(generador!B536=12,50,IF(generador!B536=13,53,IF(generador!B536=14,56,IF(generador!B536=15,59))))))))))))))),FALSE),"dd/mm/yyyy")),"")</f>
        <v/>
      </c>
    </row>
    <row r="537" spans="1:23" x14ac:dyDescent="0.3">
      <c r="A537" s="15"/>
      <c r="B537" s="14"/>
      <c r="C537" s="6"/>
      <c r="D537" s="26" t="str">
        <f t="shared" si="144"/>
        <v/>
      </c>
      <c r="E537" s="19" t="str">
        <f>IFERROR(IF(A537&lt;&gt;"",VLOOKUP(A537,matriz,IF(generador!B537=1,15,IF(generador!B537=2,18,IF(generador!B537=3,21,IF(generador!B537=4,24,IF(generador!B537=5,27,IF(generador!B537=6,30,IF(generador!B537=7,33,IF(generador!B537=8,36,IF(generador!B537=9,39,IF(generador!B537=10,42,IF(generador!B537=11,45,IF(generador!B537=12,48,IF(generador!B537=13,51,IF(generador!B537=14,54,IF(generador!B537=15,57))))))))))))))),FALSE),""),"")</f>
        <v/>
      </c>
      <c r="F537" s="20" t="str">
        <f t="shared" si="145"/>
        <v/>
      </c>
      <c r="G537" s="29" t="str">
        <f t="shared" si="146"/>
        <v/>
      </c>
      <c r="H537" s="21" t="str">
        <f t="shared" ca="1" si="149"/>
        <v/>
      </c>
      <c r="I537" s="18" t="str">
        <f t="shared" si="150"/>
        <v/>
      </c>
      <c r="J537" s="18" t="str">
        <f>""</f>
        <v/>
      </c>
      <c r="K537" s="18" t="str">
        <f t="shared" si="151"/>
        <v/>
      </c>
      <c r="L537" s="18" t="str">
        <f t="shared" si="152"/>
        <v/>
      </c>
      <c r="M537" s="18" t="str">
        <f t="shared" si="153"/>
        <v/>
      </c>
      <c r="N537" s="18" t="str">
        <f t="shared" si="154"/>
        <v/>
      </c>
      <c r="O537" s="18" t="str">
        <f t="shared" si="155"/>
        <v/>
      </c>
      <c r="P537" s="18" t="str">
        <f t="shared" si="156"/>
        <v/>
      </c>
      <c r="Q537" s="18" t="str">
        <f t="shared" si="157"/>
        <v/>
      </c>
      <c r="R537" s="122" t="str">
        <f t="shared" si="147"/>
        <v/>
      </c>
      <c r="S537" s="18" t="str">
        <f t="shared" si="158"/>
        <v/>
      </c>
      <c r="T537" s="26" t="str">
        <f t="shared" si="148"/>
        <v/>
      </c>
      <c r="U537" s="18" t="str">
        <f t="shared" si="159"/>
        <v/>
      </c>
      <c r="V537" s="18" t="str">
        <f t="shared" si="160"/>
        <v/>
      </c>
      <c r="W537" s="18" t="str">
        <f>IFERROR(CONCATENATE("PAGO N° ",B537," DEL CONTRATO CPS ",V537," ENTRE ",TEXT(VLOOKUP(A537,matriz,IF(generador!B537=1,16,IF(generador!B537=2,19,IF(generador!B537=3,22,IF(generador!B537=4,25,IF(generador!B537=5,28,IF(generador!B537=6,31,IF(generador!B537=7,34,IF(generador!B537=8,37,IF(generador!B537=9,40,IF(generador!B537=10,43,IF(generador!B537=11,46,IF(generador!B537=12,49,IF(generador!B537=13,52,IF(generador!B537=14,55,IF(generador!B537=15,58))))))))))))))),FALSE),"dd/mm/yyyy")," Y ",TEXT(VLOOKUP(A537,matriz,IF(generador!B537=1,17,IF(generador!B537=2,20,IF(generador!B537=3,23,IF(generador!B537=4,26,IF(generador!B537=5,29,IF(generador!B537=6,32,IF(generador!B537=7,35,IF(generador!B537=8,38,IF(generador!B537=9,41,IF(generador!B537=10,44,IF(generador!B537=11,47,IF(generador!B537=12,50,IF(generador!B537=13,53,IF(generador!B537=14,56,IF(generador!B537=15,59))))))))))))))),FALSE),"dd/mm/yyyy")),"")</f>
        <v/>
      </c>
    </row>
    <row r="538" spans="1:23" x14ac:dyDescent="0.3">
      <c r="A538" s="15"/>
      <c r="B538" s="14"/>
      <c r="C538" s="6"/>
      <c r="D538" s="26" t="str">
        <f t="shared" si="144"/>
        <v/>
      </c>
      <c r="E538" s="19" t="str">
        <f>IFERROR(IF(A538&lt;&gt;"",VLOOKUP(A538,matriz,IF(generador!B538=1,15,IF(generador!B538=2,18,IF(generador!B538=3,21,IF(generador!B538=4,24,IF(generador!B538=5,27,IF(generador!B538=6,30,IF(generador!B538=7,33,IF(generador!B538=8,36,IF(generador!B538=9,39,IF(generador!B538=10,42,IF(generador!B538=11,45,IF(generador!B538=12,48,IF(generador!B538=13,51,IF(generador!B538=14,54,IF(generador!B538=15,57))))))))))))))),FALSE),""),"")</f>
        <v/>
      </c>
      <c r="F538" s="20" t="str">
        <f t="shared" si="145"/>
        <v/>
      </c>
      <c r="G538" s="29" t="str">
        <f t="shared" si="146"/>
        <v/>
      </c>
      <c r="H538" s="21" t="str">
        <f t="shared" ca="1" si="149"/>
        <v/>
      </c>
      <c r="I538" s="18" t="str">
        <f t="shared" si="150"/>
        <v/>
      </c>
      <c r="J538" s="18" t="str">
        <f>""</f>
        <v/>
      </c>
      <c r="K538" s="18" t="str">
        <f t="shared" si="151"/>
        <v/>
      </c>
      <c r="L538" s="18" t="str">
        <f t="shared" si="152"/>
        <v/>
      </c>
      <c r="M538" s="18" t="str">
        <f t="shared" si="153"/>
        <v/>
      </c>
      <c r="N538" s="18" t="str">
        <f t="shared" si="154"/>
        <v/>
      </c>
      <c r="O538" s="18" t="str">
        <f t="shared" si="155"/>
        <v/>
      </c>
      <c r="P538" s="18" t="str">
        <f t="shared" si="156"/>
        <v/>
      </c>
      <c r="Q538" s="18" t="str">
        <f t="shared" si="157"/>
        <v/>
      </c>
      <c r="R538" s="122" t="str">
        <f t="shared" si="147"/>
        <v/>
      </c>
      <c r="S538" s="18" t="str">
        <f t="shared" si="158"/>
        <v/>
      </c>
      <c r="T538" s="26" t="str">
        <f t="shared" si="148"/>
        <v/>
      </c>
      <c r="U538" s="18" t="str">
        <f t="shared" si="159"/>
        <v/>
      </c>
      <c r="V538" s="18" t="str">
        <f t="shared" si="160"/>
        <v/>
      </c>
      <c r="W538" s="18" t="str">
        <f>IFERROR(CONCATENATE("PAGO N° ",B538," DEL CONTRATO CPS ",V538," ENTRE ",TEXT(VLOOKUP(A538,matriz,IF(generador!B538=1,16,IF(generador!B538=2,19,IF(generador!B538=3,22,IF(generador!B538=4,25,IF(generador!B538=5,28,IF(generador!B538=6,31,IF(generador!B538=7,34,IF(generador!B538=8,37,IF(generador!B538=9,40,IF(generador!B538=10,43,IF(generador!B538=11,46,IF(generador!B538=12,49,IF(generador!B538=13,52,IF(generador!B538=14,55,IF(generador!B538=15,58))))))))))))))),FALSE),"dd/mm/yyyy")," Y ",TEXT(VLOOKUP(A538,matriz,IF(generador!B538=1,17,IF(generador!B538=2,20,IF(generador!B538=3,23,IF(generador!B538=4,26,IF(generador!B538=5,29,IF(generador!B538=6,32,IF(generador!B538=7,35,IF(generador!B538=8,38,IF(generador!B538=9,41,IF(generador!B538=10,44,IF(generador!B538=11,47,IF(generador!B538=12,50,IF(generador!B538=13,53,IF(generador!B538=14,56,IF(generador!B538=15,59))))))))))))))),FALSE),"dd/mm/yyyy")),"")</f>
        <v/>
      </c>
    </row>
    <row r="539" spans="1:23" x14ac:dyDescent="0.3">
      <c r="A539" s="15"/>
      <c r="B539" s="14"/>
      <c r="C539" s="6"/>
      <c r="D539" s="26" t="str">
        <f t="shared" si="144"/>
        <v/>
      </c>
      <c r="E539" s="19" t="str">
        <f>IFERROR(IF(A539&lt;&gt;"",VLOOKUP(A539,matriz,IF(generador!B539=1,15,IF(generador!B539=2,18,IF(generador!B539=3,21,IF(generador!B539=4,24,IF(generador!B539=5,27,IF(generador!B539=6,30,IF(generador!B539=7,33,IF(generador!B539=8,36,IF(generador!B539=9,39,IF(generador!B539=10,42,IF(generador!B539=11,45,IF(generador!B539=12,48,IF(generador!B539=13,51,IF(generador!B539=14,54,IF(generador!B539=15,57))))))))))))))),FALSE),""),"")</f>
        <v/>
      </c>
      <c r="F539" s="20" t="str">
        <f t="shared" si="145"/>
        <v/>
      </c>
      <c r="G539" s="29" t="str">
        <f t="shared" si="146"/>
        <v/>
      </c>
      <c r="H539" s="21" t="str">
        <f t="shared" ca="1" si="149"/>
        <v/>
      </c>
      <c r="I539" s="18" t="str">
        <f t="shared" si="150"/>
        <v/>
      </c>
      <c r="J539" s="18" t="str">
        <f>""</f>
        <v/>
      </c>
      <c r="K539" s="18" t="str">
        <f t="shared" si="151"/>
        <v/>
      </c>
      <c r="L539" s="18" t="str">
        <f t="shared" si="152"/>
        <v/>
      </c>
      <c r="M539" s="18" t="str">
        <f t="shared" si="153"/>
        <v/>
      </c>
      <c r="N539" s="18" t="str">
        <f t="shared" si="154"/>
        <v/>
      </c>
      <c r="O539" s="18" t="str">
        <f t="shared" si="155"/>
        <v/>
      </c>
      <c r="P539" s="18" t="str">
        <f t="shared" si="156"/>
        <v/>
      </c>
      <c r="Q539" s="18" t="str">
        <f t="shared" si="157"/>
        <v/>
      </c>
      <c r="R539" s="122" t="str">
        <f t="shared" si="147"/>
        <v/>
      </c>
      <c r="S539" s="18" t="str">
        <f t="shared" si="158"/>
        <v/>
      </c>
      <c r="T539" s="26" t="str">
        <f t="shared" si="148"/>
        <v/>
      </c>
      <c r="U539" s="18" t="str">
        <f t="shared" si="159"/>
        <v/>
      </c>
      <c r="V539" s="18" t="str">
        <f t="shared" si="160"/>
        <v/>
      </c>
      <c r="W539" s="18" t="str">
        <f>IFERROR(CONCATENATE("PAGO N° ",B539," DEL CONTRATO CPS ",V539," ENTRE ",TEXT(VLOOKUP(A539,matriz,IF(generador!B539=1,16,IF(generador!B539=2,19,IF(generador!B539=3,22,IF(generador!B539=4,25,IF(generador!B539=5,28,IF(generador!B539=6,31,IF(generador!B539=7,34,IF(generador!B539=8,37,IF(generador!B539=9,40,IF(generador!B539=10,43,IF(generador!B539=11,46,IF(generador!B539=12,49,IF(generador!B539=13,52,IF(generador!B539=14,55,IF(generador!B539=15,58))))))))))))))),FALSE),"dd/mm/yyyy")," Y ",TEXT(VLOOKUP(A539,matriz,IF(generador!B539=1,17,IF(generador!B539=2,20,IF(generador!B539=3,23,IF(generador!B539=4,26,IF(generador!B539=5,29,IF(generador!B539=6,32,IF(generador!B539=7,35,IF(generador!B539=8,38,IF(generador!B539=9,41,IF(generador!B539=10,44,IF(generador!B539=11,47,IF(generador!B539=12,50,IF(generador!B539=13,53,IF(generador!B539=14,56,IF(generador!B539=15,59))))))))))))))),FALSE),"dd/mm/yyyy")),"")</f>
        <v/>
      </c>
    </row>
    <row r="540" spans="1:23" x14ac:dyDescent="0.3">
      <c r="A540" s="15"/>
      <c r="B540" s="14"/>
      <c r="C540" s="6"/>
      <c r="D540" s="26" t="str">
        <f t="shared" si="144"/>
        <v/>
      </c>
      <c r="E540" s="19" t="str">
        <f>IFERROR(IF(A540&lt;&gt;"",VLOOKUP(A540,matriz,IF(generador!B540=1,15,IF(generador!B540=2,18,IF(generador!B540=3,21,IF(generador!B540=4,24,IF(generador!B540=5,27,IF(generador!B540=6,30,IF(generador!B540=7,33,IF(generador!B540=8,36,IF(generador!B540=9,39,IF(generador!B540=10,42,IF(generador!B540=11,45,IF(generador!B540=12,48,IF(generador!B540=13,51,IF(generador!B540=14,54,IF(generador!B540=15,57))))))))))))))),FALSE),""),"")</f>
        <v/>
      </c>
      <c r="F540" s="20" t="str">
        <f t="shared" si="145"/>
        <v/>
      </c>
      <c r="G540" s="29" t="str">
        <f t="shared" si="146"/>
        <v/>
      </c>
      <c r="H540" s="21" t="str">
        <f t="shared" ca="1" si="149"/>
        <v/>
      </c>
      <c r="I540" s="18" t="str">
        <f t="shared" si="150"/>
        <v/>
      </c>
      <c r="J540" s="18" t="str">
        <f>""</f>
        <v/>
      </c>
      <c r="K540" s="18" t="str">
        <f t="shared" si="151"/>
        <v/>
      </c>
      <c r="L540" s="18" t="str">
        <f t="shared" si="152"/>
        <v/>
      </c>
      <c r="M540" s="18" t="str">
        <f t="shared" si="153"/>
        <v/>
      </c>
      <c r="N540" s="18" t="str">
        <f t="shared" si="154"/>
        <v/>
      </c>
      <c r="O540" s="18" t="str">
        <f t="shared" si="155"/>
        <v/>
      </c>
      <c r="P540" s="18" t="str">
        <f t="shared" si="156"/>
        <v/>
      </c>
      <c r="Q540" s="18" t="str">
        <f t="shared" si="157"/>
        <v/>
      </c>
      <c r="R540" s="122" t="str">
        <f t="shared" si="147"/>
        <v/>
      </c>
      <c r="S540" s="18" t="str">
        <f t="shared" si="158"/>
        <v/>
      </c>
      <c r="T540" s="26" t="str">
        <f t="shared" si="148"/>
        <v/>
      </c>
      <c r="U540" s="18" t="str">
        <f t="shared" si="159"/>
        <v/>
      </c>
      <c r="V540" s="18" t="str">
        <f t="shared" si="160"/>
        <v/>
      </c>
      <c r="W540" s="18" t="str">
        <f>IFERROR(CONCATENATE("PAGO N° ",B540," DEL CONTRATO CPS ",V540," ENTRE ",TEXT(VLOOKUP(A540,matriz,IF(generador!B540=1,16,IF(generador!B540=2,19,IF(generador!B540=3,22,IF(generador!B540=4,25,IF(generador!B540=5,28,IF(generador!B540=6,31,IF(generador!B540=7,34,IF(generador!B540=8,37,IF(generador!B540=9,40,IF(generador!B540=10,43,IF(generador!B540=11,46,IF(generador!B540=12,49,IF(generador!B540=13,52,IF(generador!B540=14,55,IF(generador!B540=15,58))))))))))))))),FALSE),"dd/mm/yyyy")," Y ",TEXT(VLOOKUP(A540,matriz,IF(generador!B540=1,17,IF(generador!B540=2,20,IF(generador!B540=3,23,IF(generador!B540=4,26,IF(generador!B540=5,29,IF(generador!B540=6,32,IF(generador!B540=7,35,IF(generador!B540=8,38,IF(generador!B540=9,41,IF(generador!B540=10,44,IF(generador!B540=11,47,IF(generador!B540=12,50,IF(generador!B540=13,53,IF(generador!B540=14,56,IF(generador!B540=15,59))))))))))))))),FALSE),"dd/mm/yyyy")),"")</f>
        <v/>
      </c>
    </row>
    <row r="541" spans="1:23" x14ac:dyDescent="0.3">
      <c r="A541" s="15"/>
      <c r="B541" s="14"/>
      <c r="C541" s="6"/>
      <c r="D541" s="26" t="str">
        <f t="shared" si="144"/>
        <v/>
      </c>
      <c r="E541" s="19" t="str">
        <f>IFERROR(IF(A541&lt;&gt;"",VLOOKUP(A541,matriz,IF(generador!B541=1,15,IF(generador!B541=2,18,IF(generador!B541=3,21,IF(generador!B541=4,24,IF(generador!B541=5,27,IF(generador!B541=6,30,IF(generador!B541=7,33,IF(generador!B541=8,36,IF(generador!B541=9,39,IF(generador!B541=10,42,IF(generador!B541=11,45,IF(generador!B541=12,48,IF(generador!B541=13,51,IF(generador!B541=14,54,IF(generador!B541=15,57))))))))))))))),FALSE),""),"")</f>
        <v/>
      </c>
      <c r="F541" s="20" t="str">
        <f t="shared" si="145"/>
        <v/>
      </c>
      <c r="G541" s="29" t="str">
        <f t="shared" si="146"/>
        <v/>
      </c>
      <c r="H541" s="21" t="str">
        <f t="shared" ca="1" si="149"/>
        <v/>
      </c>
      <c r="I541" s="18" t="str">
        <f t="shared" si="150"/>
        <v/>
      </c>
      <c r="J541" s="18" t="str">
        <f>""</f>
        <v/>
      </c>
      <c r="K541" s="18" t="str">
        <f t="shared" si="151"/>
        <v/>
      </c>
      <c r="L541" s="18" t="str">
        <f t="shared" si="152"/>
        <v/>
      </c>
      <c r="M541" s="18" t="str">
        <f t="shared" si="153"/>
        <v/>
      </c>
      <c r="N541" s="18" t="str">
        <f t="shared" si="154"/>
        <v/>
      </c>
      <c r="O541" s="18" t="str">
        <f t="shared" si="155"/>
        <v/>
      </c>
      <c r="P541" s="18" t="str">
        <f t="shared" si="156"/>
        <v/>
      </c>
      <c r="Q541" s="18" t="str">
        <f t="shared" si="157"/>
        <v/>
      </c>
      <c r="R541" s="122" t="str">
        <f t="shared" si="147"/>
        <v/>
      </c>
      <c r="S541" s="18" t="str">
        <f t="shared" si="158"/>
        <v/>
      </c>
      <c r="T541" s="26" t="str">
        <f t="shared" si="148"/>
        <v/>
      </c>
      <c r="U541" s="18" t="str">
        <f t="shared" si="159"/>
        <v/>
      </c>
      <c r="V541" s="18" t="str">
        <f t="shared" si="160"/>
        <v/>
      </c>
      <c r="W541" s="18" t="str">
        <f>IFERROR(CONCATENATE("PAGO N° ",B541," DEL CONTRATO CPS ",V541," ENTRE ",TEXT(VLOOKUP(A541,matriz,IF(generador!B541=1,16,IF(generador!B541=2,19,IF(generador!B541=3,22,IF(generador!B541=4,25,IF(generador!B541=5,28,IF(generador!B541=6,31,IF(generador!B541=7,34,IF(generador!B541=8,37,IF(generador!B541=9,40,IF(generador!B541=10,43,IF(generador!B541=11,46,IF(generador!B541=12,49,IF(generador!B541=13,52,IF(generador!B541=14,55,IF(generador!B541=15,58))))))))))))))),FALSE),"dd/mm/yyyy")," Y ",TEXT(VLOOKUP(A541,matriz,IF(generador!B541=1,17,IF(generador!B541=2,20,IF(generador!B541=3,23,IF(generador!B541=4,26,IF(generador!B541=5,29,IF(generador!B541=6,32,IF(generador!B541=7,35,IF(generador!B541=8,38,IF(generador!B541=9,41,IF(generador!B541=10,44,IF(generador!B541=11,47,IF(generador!B541=12,50,IF(generador!B541=13,53,IF(generador!B541=14,56,IF(generador!B541=15,59))))))))))))))),FALSE),"dd/mm/yyyy")),"")</f>
        <v/>
      </c>
    </row>
    <row r="542" spans="1:23" x14ac:dyDescent="0.3">
      <c r="A542" s="15"/>
      <c r="B542" s="14"/>
      <c r="C542" s="6"/>
      <c r="D542" s="26" t="str">
        <f t="shared" si="144"/>
        <v/>
      </c>
      <c r="E542" s="19" t="str">
        <f>IFERROR(IF(A542&lt;&gt;"",VLOOKUP(A542,matriz,IF(generador!B542=1,15,IF(generador!B542=2,18,IF(generador!B542=3,21,IF(generador!B542=4,24,IF(generador!B542=5,27,IF(generador!B542=6,30,IF(generador!B542=7,33,IF(generador!B542=8,36,IF(generador!B542=9,39,IF(generador!B542=10,42,IF(generador!B542=11,45,IF(generador!B542=12,48,IF(generador!B542=13,51,IF(generador!B542=14,54,IF(generador!B542=15,57))))))))))))))),FALSE),""),"")</f>
        <v/>
      </c>
      <c r="F542" s="20" t="str">
        <f t="shared" si="145"/>
        <v/>
      </c>
      <c r="G542" s="29" t="str">
        <f t="shared" si="146"/>
        <v/>
      </c>
      <c r="H542" s="21" t="str">
        <f t="shared" ca="1" si="149"/>
        <v/>
      </c>
      <c r="I542" s="18" t="str">
        <f t="shared" si="150"/>
        <v/>
      </c>
      <c r="J542" s="18" t="str">
        <f>""</f>
        <v/>
      </c>
      <c r="K542" s="18" t="str">
        <f t="shared" si="151"/>
        <v/>
      </c>
      <c r="L542" s="18" t="str">
        <f t="shared" si="152"/>
        <v/>
      </c>
      <c r="M542" s="18" t="str">
        <f t="shared" si="153"/>
        <v/>
      </c>
      <c r="N542" s="18" t="str">
        <f t="shared" si="154"/>
        <v/>
      </c>
      <c r="O542" s="18" t="str">
        <f t="shared" si="155"/>
        <v/>
      </c>
      <c r="P542" s="18" t="str">
        <f t="shared" si="156"/>
        <v/>
      </c>
      <c r="Q542" s="18" t="str">
        <f t="shared" si="157"/>
        <v/>
      </c>
      <c r="R542" s="122" t="str">
        <f t="shared" si="147"/>
        <v/>
      </c>
      <c r="S542" s="18" t="str">
        <f t="shared" si="158"/>
        <v/>
      </c>
      <c r="T542" s="26" t="str">
        <f t="shared" si="148"/>
        <v/>
      </c>
      <c r="U542" s="18" t="str">
        <f t="shared" si="159"/>
        <v/>
      </c>
      <c r="V542" s="18" t="str">
        <f t="shared" si="160"/>
        <v/>
      </c>
      <c r="W542" s="18" t="str">
        <f>IFERROR(CONCATENATE("PAGO N° ",B542," DEL CONTRATO CPS ",V542," ENTRE ",TEXT(VLOOKUP(A542,matriz,IF(generador!B542=1,16,IF(generador!B542=2,19,IF(generador!B542=3,22,IF(generador!B542=4,25,IF(generador!B542=5,28,IF(generador!B542=6,31,IF(generador!B542=7,34,IF(generador!B542=8,37,IF(generador!B542=9,40,IF(generador!B542=10,43,IF(generador!B542=11,46,IF(generador!B542=12,49,IF(generador!B542=13,52,IF(generador!B542=14,55,IF(generador!B542=15,58))))))))))))))),FALSE),"dd/mm/yyyy")," Y ",TEXT(VLOOKUP(A542,matriz,IF(generador!B542=1,17,IF(generador!B542=2,20,IF(generador!B542=3,23,IF(generador!B542=4,26,IF(generador!B542=5,29,IF(generador!B542=6,32,IF(generador!B542=7,35,IF(generador!B542=8,38,IF(generador!B542=9,41,IF(generador!B542=10,44,IF(generador!B542=11,47,IF(generador!B542=12,50,IF(generador!B542=13,53,IF(generador!B542=14,56,IF(generador!B542=15,59))))))))))))))),FALSE),"dd/mm/yyyy")),"")</f>
        <v/>
      </c>
    </row>
    <row r="543" spans="1:23" x14ac:dyDescent="0.3">
      <c r="A543" s="15"/>
      <c r="B543" s="14"/>
      <c r="C543" s="6"/>
      <c r="D543" s="26" t="str">
        <f t="shared" si="144"/>
        <v/>
      </c>
      <c r="E543" s="19" t="str">
        <f>IFERROR(IF(A543&lt;&gt;"",VLOOKUP(A543,matriz,IF(generador!B543=1,15,IF(generador!B543=2,18,IF(generador!B543=3,21,IF(generador!B543=4,24,IF(generador!B543=5,27,IF(generador!B543=6,30,IF(generador!B543=7,33,IF(generador!B543=8,36,IF(generador!B543=9,39,IF(generador!B543=10,42,IF(generador!B543=11,45,IF(generador!B543=12,48,IF(generador!B543=13,51,IF(generador!B543=14,54,IF(generador!B543=15,57))))))))))))))),FALSE),""),"")</f>
        <v/>
      </c>
      <c r="F543" s="20" t="str">
        <f t="shared" si="145"/>
        <v/>
      </c>
      <c r="G543" s="29" t="str">
        <f t="shared" si="146"/>
        <v/>
      </c>
      <c r="H543" s="21" t="str">
        <f t="shared" ca="1" si="149"/>
        <v/>
      </c>
      <c r="I543" s="18" t="str">
        <f t="shared" si="150"/>
        <v/>
      </c>
      <c r="J543" s="18" t="str">
        <f>""</f>
        <v/>
      </c>
      <c r="K543" s="18" t="str">
        <f t="shared" si="151"/>
        <v/>
      </c>
      <c r="L543" s="18" t="str">
        <f t="shared" si="152"/>
        <v/>
      </c>
      <c r="M543" s="18" t="str">
        <f t="shared" si="153"/>
        <v/>
      </c>
      <c r="N543" s="18" t="str">
        <f t="shared" si="154"/>
        <v/>
      </c>
      <c r="O543" s="18" t="str">
        <f t="shared" si="155"/>
        <v/>
      </c>
      <c r="P543" s="18" t="str">
        <f t="shared" si="156"/>
        <v/>
      </c>
      <c r="Q543" s="18" t="str">
        <f t="shared" si="157"/>
        <v/>
      </c>
      <c r="R543" s="122" t="str">
        <f t="shared" si="147"/>
        <v/>
      </c>
      <c r="S543" s="18" t="str">
        <f t="shared" si="158"/>
        <v/>
      </c>
      <c r="T543" s="26" t="str">
        <f t="shared" si="148"/>
        <v/>
      </c>
      <c r="U543" s="18" t="str">
        <f t="shared" si="159"/>
        <v/>
      </c>
      <c r="V543" s="18" t="str">
        <f t="shared" si="160"/>
        <v/>
      </c>
      <c r="W543" s="18" t="str">
        <f>IFERROR(CONCATENATE("PAGO N° ",B543," DEL CONTRATO CPS ",V543," ENTRE ",TEXT(VLOOKUP(A543,matriz,IF(generador!B543=1,16,IF(generador!B543=2,19,IF(generador!B543=3,22,IF(generador!B543=4,25,IF(generador!B543=5,28,IF(generador!B543=6,31,IF(generador!B543=7,34,IF(generador!B543=8,37,IF(generador!B543=9,40,IF(generador!B543=10,43,IF(generador!B543=11,46,IF(generador!B543=12,49,IF(generador!B543=13,52,IF(generador!B543=14,55,IF(generador!B543=15,58))))))))))))))),FALSE),"dd/mm/yyyy")," Y ",TEXT(VLOOKUP(A543,matriz,IF(generador!B543=1,17,IF(generador!B543=2,20,IF(generador!B543=3,23,IF(generador!B543=4,26,IF(generador!B543=5,29,IF(generador!B543=6,32,IF(generador!B543=7,35,IF(generador!B543=8,38,IF(generador!B543=9,41,IF(generador!B543=10,44,IF(generador!B543=11,47,IF(generador!B543=12,50,IF(generador!B543=13,53,IF(generador!B543=14,56,IF(generador!B543=15,59))))))))))))))),FALSE),"dd/mm/yyyy")),"")</f>
        <v/>
      </c>
    </row>
    <row r="544" spans="1:23" x14ac:dyDescent="0.3">
      <c r="A544" s="15"/>
      <c r="B544" s="14"/>
      <c r="C544" s="6"/>
      <c r="D544" s="26" t="str">
        <f t="shared" si="144"/>
        <v/>
      </c>
      <c r="E544" s="19" t="str">
        <f>IFERROR(IF(A544&lt;&gt;"",VLOOKUP(A544,matriz,IF(generador!B544=1,15,IF(generador!B544=2,18,IF(generador!B544=3,21,IF(generador!B544=4,24,IF(generador!B544=5,27,IF(generador!B544=6,30,IF(generador!B544=7,33,IF(generador!B544=8,36,IF(generador!B544=9,39,IF(generador!B544=10,42,IF(generador!B544=11,45,IF(generador!B544=12,48,IF(generador!B544=13,51,IF(generador!B544=14,54,IF(generador!B544=15,57))))))))))))))),FALSE),""),"")</f>
        <v/>
      </c>
      <c r="F544" s="20" t="str">
        <f t="shared" si="145"/>
        <v/>
      </c>
      <c r="G544" s="29" t="str">
        <f t="shared" si="146"/>
        <v/>
      </c>
      <c r="H544" s="21" t="str">
        <f t="shared" ca="1" si="149"/>
        <v/>
      </c>
      <c r="I544" s="18" t="str">
        <f t="shared" si="150"/>
        <v/>
      </c>
      <c r="J544" s="18" t="str">
        <f>""</f>
        <v/>
      </c>
      <c r="K544" s="18" t="str">
        <f t="shared" si="151"/>
        <v/>
      </c>
      <c r="L544" s="18" t="str">
        <f t="shared" si="152"/>
        <v/>
      </c>
      <c r="M544" s="18" t="str">
        <f t="shared" si="153"/>
        <v/>
      </c>
      <c r="N544" s="18" t="str">
        <f t="shared" si="154"/>
        <v/>
      </c>
      <c r="O544" s="18" t="str">
        <f t="shared" si="155"/>
        <v/>
      </c>
      <c r="P544" s="18" t="str">
        <f t="shared" si="156"/>
        <v/>
      </c>
      <c r="Q544" s="18" t="str">
        <f t="shared" si="157"/>
        <v/>
      </c>
      <c r="R544" s="122" t="str">
        <f t="shared" si="147"/>
        <v/>
      </c>
      <c r="S544" s="18" t="str">
        <f t="shared" si="158"/>
        <v/>
      </c>
      <c r="T544" s="26" t="str">
        <f t="shared" si="148"/>
        <v/>
      </c>
      <c r="U544" s="18" t="str">
        <f t="shared" si="159"/>
        <v/>
      </c>
      <c r="V544" s="18" t="str">
        <f t="shared" si="160"/>
        <v/>
      </c>
      <c r="W544" s="18" t="str">
        <f>IFERROR(CONCATENATE("PAGO N° ",B544," DEL CONTRATO CPS ",V544," ENTRE ",TEXT(VLOOKUP(A544,matriz,IF(generador!B544=1,16,IF(generador!B544=2,19,IF(generador!B544=3,22,IF(generador!B544=4,25,IF(generador!B544=5,28,IF(generador!B544=6,31,IF(generador!B544=7,34,IF(generador!B544=8,37,IF(generador!B544=9,40,IF(generador!B544=10,43,IF(generador!B544=11,46,IF(generador!B544=12,49,IF(generador!B544=13,52,IF(generador!B544=14,55,IF(generador!B544=15,58))))))))))))))),FALSE),"dd/mm/yyyy")," Y ",TEXT(VLOOKUP(A544,matriz,IF(generador!B544=1,17,IF(generador!B544=2,20,IF(generador!B544=3,23,IF(generador!B544=4,26,IF(generador!B544=5,29,IF(generador!B544=6,32,IF(generador!B544=7,35,IF(generador!B544=8,38,IF(generador!B544=9,41,IF(generador!B544=10,44,IF(generador!B544=11,47,IF(generador!B544=12,50,IF(generador!B544=13,53,IF(generador!B544=14,56,IF(generador!B544=15,59))))))))))))))),FALSE),"dd/mm/yyyy")),"")</f>
        <v/>
      </c>
    </row>
    <row r="545" spans="1:23" x14ac:dyDescent="0.3">
      <c r="A545" s="15"/>
      <c r="B545" s="14"/>
      <c r="C545" s="6"/>
      <c r="D545" s="26" t="str">
        <f t="shared" si="144"/>
        <v/>
      </c>
      <c r="E545" s="19" t="str">
        <f>IFERROR(IF(A545&lt;&gt;"",VLOOKUP(A545,matriz,IF(generador!B545=1,15,IF(generador!B545=2,18,IF(generador!B545=3,21,IF(generador!B545=4,24,IF(generador!B545=5,27,IF(generador!B545=6,30,IF(generador!B545=7,33,IF(generador!B545=8,36,IF(generador!B545=9,39,IF(generador!B545=10,42,IF(generador!B545=11,45,IF(generador!B545=12,48,IF(generador!B545=13,51,IF(generador!B545=14,54,IF(generador!B545=15,57))))))))))))))),FALSE),""),"")</f>
        <v/>
      </c>
      <c r="F545" s="20" t="str">
        <f t="shared" si="145"/>
        <v/>
      </c>
      <c r="G545" s="29" t="str">
        <f t="shared" si="146"/>
        <v/>
      </c>
      <c r="H545" s="21" t="str">
        <f t="shared" ca="1" si="149"/>
        <v/>
      </c>
      <c r="I545" s="18" t="str">
        <f t="shared" si="150"/>
        <v/>
      </c>
      <c r="J545" s="18" t="str">
        <f>""</f>
        <v/>
      </c>
      <c r="K545" s="18" t="str">
        <f t="shared" si="151"/>
        <v/>
      </c>
      <c r="L545" s="18" t="str">
        <f t="shared" si="152"/>
        <v/>
      </c>
      <c r="M545" s="18" t="str">
        <f t="shared" si="153"/>
        <v/>
      </c>
      <c r="N545" s="18" t="str">
        <f t="shared" si="154"/>
        <v/>
      </c>
      <c r="O545" s="18" t="str">
        <f t="shared" si="155"/>
        <v/>
      </c>
      <c r="P545" s="18" t="str">
        <f t="shared" si="156"/>
        <v/>
      </c>
      <c r="Q545" s="18" t="str">
        <f t="shared" si="157"/>
        <v/>
      </c>
      <c r="R545" s="122" t="str">
        <f t="shared" si="147"/>
        <v/>
      </c>
      <c r="S545" s="18" t="str">
        <f t="shared" si="158"/>
        <v/>
      </c>
      <c r="T545" s="26" t="str">
        <f t="shared" si="148"/>
        <v/>
      </c>
      <c r="U545" s="18" t="str">
        <f t="shared" si="159"/>
        <v/>
      </c>
      <c r="V545" s="18" t="str">
        <f t="shared" si="160"/>
        <v/>
      </c>
      <c r="W545" s="18" t="str">
        <f>IFERROR(CONCATENATE("PAGO N° ",B545," DEL CONTRATO CPS ",V545," ENTRE ",TEXT(VLOOKUP(A545,matriz,IF(generador!B545=1,16,IF(generador!B545=2,19,IF(generador!B545=3,22,IF(generador!B545=4,25,IF(generador!B545=5,28,IF(generador!B545=6,31,IF(generador!B545=7,34,IF(generador!B545=8,37,IF(generador!B545=9,40,IF(generador!B545=10,43,IF(generador!B545=11,46,IF(generador!B545=12,49,IF(generador!B545=13,52,IF(generador!B545=14,55,IF(generador!B545=15,58))))))))))))))),FALSE),"dd/mm/yyyy")," Y ",TEXT(VLOOKUP(A545,matriz,IF(generador!B545=1,17,IF(generador!B545=2,20,IF(generador!B545=3,23,IF(generador!B545=4,26,IF(generador!B545=5,29,IF(generador!B545=6,32,IF(generador!B545=7,35,IF(generador!B545=8,38,IF(generador!B545=9,41,IF(generador!B545=10,44,IF(generador!B545=11,47,IF(generador!B545=12,50,IF(generador!B545=13,53,IF(generador!B545=14,56,IF(generador!B545=15,59))))))))))))))),FALSE),"dd/mm/yyyy")),"")</f>
        <v/>
      </c>
    </row>
    <row r="546" spans="1:23" x14ac:dyDescent="0.3">
      <c r="A546" s="15"/>
      <c r="B546" s="14"/>
      <c r="C546" s="6"/>
      <c r="D546" s="26" t="str">
        <f t="shared" si="144"/>
        <v/>
      </c>
      <c r="E546" s="19" t="str">
        <f>IFERROR(IF(A546&lt;&gt;"",VLOOKUP(A546,matriz,IF(generador!B546=1,15,IF(generador!B546=2,18,IF(generador!B546=3,21,IF(generador!B546=4,24,IF(generador!B546=5,27,IF(generador!B546=6,30,IF(generador!B546=7,33,IF(generador!B546=8,36,IF(generador!B546=9,39,IF(generador!B546=10,42,IF(generador!B546=11,45,IF(generador!B546=12,48,IF(generador!B546=13,51,IF(generador!B546=14,54,IF(generador!B546=15,57))))))))))))))),FALSE),""),"")</f>
        <v/>
      </c>
      <c r="F546" s="20" t="str">
        <f t="shared" si="145"/>
        <v/>
      </c>
      <c r="G546" s="29" t="str">
        <f t="shared" si="146"/>
        <v/>
      </c>
      <c r="H546" s="21" t="str">
        <f t="shared" ca="1" si="149"/>
        <v/>
      </c>
      <c r="I546" s="18" t="str">
        <f t="shared" si="150"/>
        <v/>
      </c>
      <c r="J546" s="18" t="str">
        <f>""</f>
        <v/>
      </c>
      <c r="K546" s="18" t="str">
        <f t="shared" si="151"/>
        <v/>
      </c>
      <c r="L546" s="18" t="str">
        <f t="shared" si="152"/>
        <v/>
      </c>
      <c r="M546" s="18" t="str">
        <f t="shared" si="153"/>
        <v/>
      </c>
      <c r="N546" s="18" t="str">
        <f t="shared" si="154"/>
        <v/>
      </c>
      <c r="O546" s="18" t="str">
        <f t="shared" si="155"/>
        <v/>
      </c>
      <c r="P546" s="18" t="str">
        <f t="shared" si="156"/>
        <v/>
      </c>
      <c r="Q546" s="18" t="str">
        <f t="shared" si="157"/>
        <v/>
      </c>
      <c r="R546" s="122" t="str">
        <f t="shared" si="147"/>
        <v/>
      </c>
      <c r="S546" s="18" t="str">
        <f t="shared" si="158"/>
        <v/>
      </c>
      <c r="T546" s="26" t="str">
        <f t="shared" si="148"/>
        <v/>
      </c>
      <c r="U546" s="18" t="str">
        <f t="shared" si="159"/>
        <v/>
      </c>
      <c r="V546" s="18" t="str">
        <f t="shared" si="160"/>
        <v/>
      </c>
      <c r="W546" s="18" t="str">
        <f>IFERROR(CONCATENATE("PAGO N° ",B546," DEL CONTRATO CPS ",V546," ENTRE ",TEXT(VLOOKUP(A546,matriz,IF(generador!B546=1,16,IF(generador!B546=2,19,IF(generador!B546=3,22,IF(generador!B546=4,25,IF(generador!B546=5,28,IF(generador!B546=6,31,IF(generador!B546=7,34,IF(generador!B546=8,37,IF(generador!B546=9,40,IF(generador!B546=10,43,IF(generador!B546=11,46,IF(generador!B546=12,49,IF(generador!B546=13,52,IF(generador!B546=14,55,IF(generador!B546=15,58))))))))))))))),FALSE),"dd/mm/yyyy")," Y ",TEXT(VLOOKUP(A546,matriz,IF(generador!B546=1,17,IF(generador!B546=2,20,IF(generador!B546=3,23,IF(generador!B546=4,26,IF(generador!B546=5,29,IF(generador!B546=6,32,IF(generador!B546=7,35,IF(generador!B546=8,38,IF(generador!B546=9,41,IF(generador!B546=10,44,IF(generador!B546=11,47,IF(generador!B546=12,50,IF(generador!B546=13,53,IF(generador!B546=14,56,IF(generador!B546=15,59))))))))))))))),FALSE),"dd/mm/yyyy")),"")</f>
        <v/>
      </c>
    </row>
    <row r="547" spans="1:23" x14ac:dyDescent="0.3">
      <c r="A547" s="15"/>
      <c r="B547" s="14"/>
      <c r="C547" s="6"/>
      <c r="D547" s="26" t="str">
        <f t="shared" si="144"/>
        <v/>
      </c>
      <c r="E547" s="19" t="str">
        <f>IFERROR(IF(A547&lt;&gt;"",VLOOKUP(A547,matriz,IF(generador!B547=1,15,IF(generador!B547=2,18,IF(generador!B547=3,21,IF(generador!B547=4,24,IF(generador!B547=5,27,IF(generador!B547=6,30,IF(generador!B547=7,33,IF(generador!B547=8,36,IF(generador!B547=9,39,IF(generador!B547=10,42,IF(generador!B547=11,45,IF(generador!B547=12,48,IF(generador!B547=13,51,IF(generador!B547=14,54,IF(generador!B547=15,57))))))))))))))),FALSE),""),"")</f>
        <v/>
      </c>
      <c r="F547" s="20" t="str">
        <f t="shared" si="145"/>
        <v/>
      </c>
      <c r="G547" s="29" t="str">
        <f t="shared" si="146"/>
        <v/>
      </c>
      <c r="H547" s="21" t="str">
        <f t="shared" ca="1" si="149"/>
        <v/>
      </c>
      <c r="I547" s="18" t="str">
        <f t="shared" si="150"/>
        <v/>
      </c>
      <c r="J547" s="18" t="str">
        <f>""</f>
        <v/>
      </c>
      <c r="K547" s="18" t="str">
        <f t="shared" si="151"/>
        <v/>
      </c>
      <c r="L547" s="18" t="str">
        <f t="shared" si="152"/>
        <v/>
      </c>
      <c r="M547" s="18" t="str">
        <f t="shared" si="153"/>
        <v/>
      </c>
      <c r="N547" s="18" t="str">
        <f t="shared" si="154"/>
        <v/>
      </c>
      <c r="O547" s="18" t="str">
        <f t="shared" si="155"/>
        <v/>
      </c>
      <c r="P547" s="18" t="str">
        <f t="shared" si="156"/>
        <v/>
      </c>
      <c r="Q547" s="18" t="str">
        <f t="shared" si="157"/>
        <v/>
      </c>
      <c r="R547" s="122" t="str">
        <f t="shared" si="147"/>
        <v/>
      </c>
      <c r="S547" s="18" t="str">
        <f t="shared" si="158"/>
        <v/>
      </c>
      <c r="T547" s="26" t="str">
        <f t="shared" si="148"/>
        <v/>
      </c>
      <c r="U547" s="18" t="str">
        <f t="shared" si="159"/>
        <v/>
      </c>
      <c r="V547" s="18" t="str">
        <f t="shared" si="160"/>
        <v/>
      </c>
      <c r="W547" s="18" t="str">
        <f>IFERROR(CONCATENATE("PAGO N° ",B547," DEL CONTRATO CPS ",V547," ENTRE ",TEXT(VLOOKUP(A547,matriz,IF(generador!B547=1,16,IF(generador!B547=2,19,IF(generador!B547=3,22,IF(generador!B547=4,25,IF(generador!B547=5,28,IF(generador!B547=6,31,IF(generador!B547=7,34,IF(generador!B547=8,37,IF(generador!B547=9,40,IF(generador!B547=10,43,IF(generador!B547=11,46,IF(generador!B547=12,49,IF(generador!B547=13,52,IF(generador!B547=14,55,IF(generador!B547=15,58))))))))))))))),FALSE),"dd/mm/yyyy")," Y ",TEXT(VLOOKUP(A547,matriz,IF(generador!B547=1,17,IF(generador!B547=2,20,IF(generador!B547=3,23,IF(generador!B547=4,26,IF(generador!B547=5,29,IF(generador!B547=6,32,IF(generador!B547=7,35,IF(generador!B547=8,38,IF(generador!B547=9,41,IF(generador!B547=10,44,IF(generador!B547=11,47,IF(generador!B547=12,50,IF(generador!B547=13,53,IF(generador!B547=14,56,IF(generador!B547=15,59))))))))))))))),FALSE),"dd/mm/yyyy")),"")</f>
        <v/>
      </c>
    </row>
    <row r="548" spans="1:23" x14ac:dyDescent="0.3">
      <c r="A548" s="15"/>
      <c r="B548" s="14"/>
      <c r="C548" s="6"/>
      <c r="D548" s="26" t="str">
        <f t="shared" si="144"/>
        <v/>
      </c>
      <c r="E548" s="19" t="str">
        <f>IFERROR(IF(A548&lt;&gt;"",VLOOKUP(A548,matriz,IF(generador!B548=1,15,IF(generador!B548=2,18,IF(generador!B548=3,21,IF(generador!B548=4,24,IF(generador!B548=5,27,IF(generador!B548=6,30,IF(generador!B548=7,33,IF(generador!B548=8,36,IF(generador!B548=9,39,IF(generador!B548=10,42,IF(generador!B548=11,45,IF(generador!B548=12,48,IF(generador!B548=13,51,IF(generador!B548=14,54,IF(generador!B548=15,57))))))))))))))),FALSE),""),"")</f>
        <v/>
      </c>
      <c r="F548" s="20" t="str">
        <f t="shared" si="145"/>
        <v/>
      </c>
      <c r="G548" s="29" t="str">
        <f t="shared" si="146"/>
        <v/>
      </c>
      <c r="H548" s="21" t="str">
        <f t="shared" ca="1" si="149"/>
        <v/>
      </c>
      <c r="I548" s="18" t="str">
        <f t="shared" si="150"/>
        <v/>
      </c>
      <c r="J548" s="18" t="str">
        <f>""</f>
        <v/>
      </c>
      <c r="K548" s="18" t="str">
        <f t="shared" si="151"/>
        <v/>
      </c>
      <c r="L548" s="18" t="str">
        <f t="shared" si="152"/>
        <v/>
      </c>
      <c r="M548" s="18" t="str">
        <f t="shared" si="153"/>
        <v/>
      </c>
      <c r="N548" s="18" t="str">
        <f t="shared" si="154"/>
        <v/>
      </c>
      <c r="O548" s="18" t="str">
        <f t="shared" si="155"/>
        <v/>
      </c>
      <c r="P548" s="18" t="str">
        <f t="shared" si="156"/>
        <v/>
      </c>
      <c r="Q548" s="18" t="str">
        <f t="shared" si="157"/>
        <v/>
      </c>
      <c r="R548" s="122" t="str">
        <f t="shared" si="147"/>
        <v/>
      </c>
      <c r="S548" s="18" t="str">
        <f t="shared" si="158"/>
        <v/>
      </c>
      <c r="T548" s="26" t="str">
        <f t="shared" si="148"/>
        <v/>
      </c>
      <c r="U548" s="18" t="str">
        <f t="shared" si="159"/>
        <v/>
      </c>
      <c r="V548" s="18" t="str">
        <f t="shared" si="160"/>
        <v/>
      </c>
      <c r="W548" s="18" t="str">
        <f>IFERROR(CONCATENATE("PAGO N° ",B548," DEL CONTRATO CPS ",V548," ENTRE ",TEXT(VLOOKUP(A548,matriz,IF(generador!B548=1,16,IF(generador!B548=2,19,IF(generador!B548=3,22,IF(generador!B548=4,25,IF(generador!B548=5,28,IF(generador!B548=6,31,IF(generador!B548=7,34,IF(generador!B548=8,37,IF(generador!B548=9,40,IF(generador!B548=10,43,IF(generador!B548=11,46,IF(generador!B548=12,49,IF(generador!B548=13,52,IF(generador!B548=14,55,IF(generador!B548=15,58))))))))))))))),FALSE),"dd/mm/yyyy")," Y ",TEXT(VLOOKUP(A548,matriz,IF(generador!B548=1,17,IF(generador!B548=2,20,IF(generador!B548=3,23,IF(generador!B548=4,26,IF(generador!B548=5,29,IF(generador!B548=6,32,IF(generador!B548=7,35,IF(generador!B548=8,38,IF(generador!B548=9,41,IF(generador!B548=10,44,IF(generador!B548=11,47,IF(generador!B548=12,50,IF(generador!B548=13,53,IF(generador!B548=14,56,IF(generador!B548=15,59))))))))))))))),FALSE),"dd/mm/yyyy")),"")</f>
        <v/>
      </c>
    </row>
    <row r="549" spans="1:23" x14ac:dyDescent="0.3">
      <c r="A549" s="15"/>
      <c r="B549" s="14"/>
      <c r="C549" s="6"/>
      <c r="D549" s="26" t="str">
        <f t="shared" si="144"/>
        <v/>
      </c>
      <c r="E549" s="19" t="str">
        <f>IFERROR(IF(A549&lt;&gt;"",VLOOKUP(A549,matriz,IF(generador!B549=1,15,IF(generador!B549=2,18,IF(generador!B549=3,21,IF(generador!B549=4,24,IF(generador!B549=5,27,IF(generador!B549=6,30,IF(generador!B549=7,33,IF(generador!B549=8,36,IF(generador!B549=9,39,IF(generador!B549=10,42,IF(generador!B549=11,45,IF(generador!B549=12,48,IF(generador!B549=13,51,IF(generador!B549=14,54,IF(generador!B549=15,57))))))))))))))),FALSE),""),"")</f>
        <v/>
      </c>
      <c r="F549" s="20" t="str">
        <f t="shared" si="145"/>
        <v/>
      </c>
      <c r="G549" s="29" t="str">
        <f t="shared" si="146"/>
        <v/>
      </c>
      <c r="H549" s="21" t="str">
        <f t="shared" ca="1" si="149"/>
        <v/>
      </c>
      <c r="I549" s="18" t="str">
        <f t="shared" si="150"/>
        <v/>
      </c>
      <c r="J549" s="18" t="str">
        <f>""</f>
        <v/>
      </c>
      <c r="K549" s="18" t="str">
        <f t="shared" si="151"/>
        <v/>
      </c>
      <c r="L549" s="18" t="str">
        <f t="shared" si="152"/>
        <v/>
      </c>
      <c r="M549" s="18" t="str">
        <f t="shared" si="153"/>
        <v/>
      </c>
      <c r="N549" s="18" t="str">
        <f t="shared" si="154"/>
        <v/>
      </c>
      <c r="O549" s="18" t="str">
        <f t="shared" si="155"/>
        <v/>
      </c>
      <c r="P549" s="18" t="str">
        <f t="shared" si="156"/>
        <v/>
      </c>
      <c r="Q549" s="18" t="str">
        <f t="shared" si="157"/>
        <v/>
      </c>
      <c r="R549" s="122" t="str">
        <f t="shared" si="147"/>
        <v/>
      </c>
      <c r="S549" s="18" t="str">
        <f t="shared" si="158"/>
        <v/>
      </c>
      <c r="T549" s="26" t="str">
        <f t="shared" si="148"/>
        <v/>
      </c>
      <c r="U549" s="18" t="str">
        <f t="shared" si="159"/>
        <v/>
      </c>
      <c r="V549" s="18" t="str">
        <f t="shared" si="160"/>
        <v/>
      </c>
      <c r="W549" s="18" t="str">
        <f>IFERROR(CONCATENATE("PAGO N° ",B549," DEL CONTRATO CPS ",V549," ENTRE ",TEXT(VLOOKUP(A549,matriz,IF(generador!B549=1,16,IF(generador!B549=2,19,IF(generador!B549=3,22,IF(generador!B549=4,25,IF(generador!B549=5,28,IF(generador!B549=6,31,IF(generador!B549=7,34,IF(generador!B549=8,37,IF(generador!B549=9,40,IF(generador!B549=10,43,IF(generador!B549=11,46,IF(generador!B549=12,49,IF(generador!B549=13,52,IF(generador!B549=14,55,IF(generador!B549=15,58))))))))))))))),FALSE),"dd/mm/yyyy")," Y ",TEXT(VLOOKUP(A549,matriz,IF(generador!B549=1,17,IF(generador!B549=2,20,IF(generador!B549=3,23,IF(generador!B549=4,26,IF(generador!B549=5,29,IF(generador!B549=6,32,IF(generador!B549=7,35,IF(generador!B549=8,38,IF(generador!B549=9,41,IF(generador!B549=10,44,IF(generador!B549=11,47,IF(generador!B549=12,50,IF(generador!B549=13,53,IF(generador!B549=14,56,IF(generador!B549=15,59))))))))))))))),FALSE),"dd/mm/yyyy")),"")</f>
        <v/>
      </c>
    </row>
    <row r="550" spans="1:23" x14ac:dyDescent="0.3">
      <c r="A550" s="15"/>
      <c r="B550" s="14"/>
      <c r="C550" s="6"/>
      <c r="D550" s="26" t="str">
        <f t="shared" si="144"/>
        <v/>
      </c>
      <c r="E550" s="19" t="str">
        <f>IFERROR(IF(A550&lt;&gt;"",VLOOKUP(A550,matriz,IF(generador!B550=1,15,IF(generador!B550=2,18,IF(generador!B550=3,21,IF(generador!B550=4,24,IF(generador!B550=5,27,IF(generador!B550=6,30,IF(generador!B550=7,33,IF(generador!B550=8,36,IF(generador!B550=9,39,IF(generador!B550=10,42,IF(generador!B550=11,45,IF(generador!B550=12,48,IF(generador!B550=13,51,IF(generador!B550=14,54,IF(generador!B550=15,57))))))))))))))),FALSE),""),"")</f>
        <v/>
      </c>
      <c r="F550" s="20" t="str">
        <f t="shared" si="145"/>
        <v/>
      </c>
      <c r="G550" s="29" t="str">
        <f t="shared" si="146"/>
        <v/>
      </c>
      <c r="H550" s="21" t="str">
        <f t="shared" ca="1" si="149"/>
        <v/>
      </c>
      <c r="I550" s="18" t="str">
        <f t="shared" si="150"/>
        <v/>
      </c>
      <c r="J550" s="18" t="str">
        <f>""</f>
        <v/>
      </c>
      <c r="K550" s="18" t="str">
        <f t="shared" si="151"/>
        <v/>
      </c>
      <c r="L550" s="18" t="str">
        <f t="shared" si="152"/>
        <v/>
      </c>
      <c r="M550" s="18" t="str">
        <f t="shared" si="153"/>
        <v/>
      </c>
      <c r="N550" s="18" t="str">
        <f t="shared" si="154"/>
        <v/>
      </c>
      <c r="O550" s="18" t="str">
        <f t="shared" si="155"/>
        <v/>
      </c>
      <c r="P550" s="18" t="str">
        <f t="shared" si="156"/>
        <v/>
      </c>
      <c r="Q550" s="18" t="str">
        <f t="shared" si="157"/>
        <v/>
      </c>
      <c r="R550" s="122" t="str">
        <f t="shared" si="147"/>
        <v/>
      </c>
      <c r="S550" s="18" t="str">
        <f t="shared" si="158"/>
        <v/>
      </c>
      <c r="T550" s="26" t="str">
        <f t="shared" si="148"/>
        <v/>
      </c>
      <c r="U550" s="18" t="str">
        <f t="shared" si="159"/>
        <v/>
      </c>
      <c r="V550" s="18" t="str">
        <f t="shared" si="160"/>
        <v/>
      </c>
      <c r="W550" s="18" t="str">
        <f>IFERROR(CONCATENATE("PAGO N° ",B550," DEL CONTRATO CPS ",V550," ENTRE ",TEXT(VLOOKUP(A550,matriz,IF(generador!B550=1,16,IF(generador!B550=2,19,IF(generador!B550=3,22,IF(generador!B550=4,25,IF(generador!B550=5,28,IF(generador!B550=6,31,IF(generador!B550=7,34,IF(generador!B550=8,37,IF(generador!B550=9,40,IF(generador!B550=10,43,IF(generador!B550=11,46,IF(generador!B550=12,49,IF(generador!B550=13,52,IF(generador!B550=14,55,IF(generador!B550=15,58))))))))))))))),FALSE),"dd/mm/yyyy")," Y ",TEXT(VLOOKUP(A550,matriz,IF(generador!B550=1,17,IF(generador!B550=2,20,IF(generador!B550=3,23,IF(generador!B550=4,26,IF(generador!B550=5,29,IF(generador!B550=6,32,IF(generador!B550=7,35,IF(generador!B550=8,38,IF(generador!B550=9,41,IF(generador!B550=10,44,IF(generador!B550=11,47,IF(generador!B550=12,50,IF(generador!B550=13,53,IF(generador!B550=14,56,IF(generador!B550=15,59))))))))))))))),FALSE),"dd/mm/yyyy")),"")</f>
        <v/>
      </c>
    </row>
    <row r="551" spans="1:23" x14ac:dyDescent="0.3">
      <c r="A551" s="15"/>
      <c r="B551" s="14"/>
      <c r="C551" s="6"/>
      <c r="D551" s="26" t="str">
        <f t="shared" si="144"/>
        <v/>
      </c>
      <c r="E551" s="19" t="str">
        <f>IFERROR(IF(A551&lt;&gt;"",VLOOKUP(A551,matriz,IF(generador!B551=1,15,IF(generador!B551=2,18,IF(generador!B551=3,21,IF(generador!B551=4,24,IF(generador!B551=5,27,IF(generador!B551=6,30,IF(generador!B551=7,33,IF(generador!B551=8,36,IF(generador!B551=9,39,IF(generador!B551=10,42,IF(generador!B551=11,45,IF(generador!B551=12,48,IF(generador!B551=13,51,IF(generador!B551=14,54,IF(generador!B551=15,57))))))))))))))),FALSE),""),"")</f>
        <v/>
      </c>
      <c r="F551" s="20" t="str">
        <f t="shared" si="145"/>
        <v/>
      </c>
      <c r="G551" s="29" t="str">
        <f t="shared" si="146"/>
        <v/>
      </c>
      <c r="H551" s="21" t="str">
        <f t="shared" ca="1" si="149"/>
        <v/>
      </c>
      <c r="I551" s="18" t="str">
        <f t="shared" si="150"/>
        <v/>
      </c>
      <c r="J551" s="18" t="str">
        <f>""</f>
        <v/>
      </c>
      <c r="K551" s="18" t="str">
        <f t="shared" si="151"/>
        <v/>
      </c>
      <c r="L551" s="18" t="str">
        <f t="shared" si="152"/>
        <v/>
      </c>
      <c r="M551" s="18" t="str">
        <f t="shared" si="153"/>
        <v/>
      </c>
      <c r="N551" s="18" t="str">
        <f t="shared" si="154"/>
        <v/>
      </c>
      <c r="O551" s="18" t="str">
        <f t="shared" si="155"/>
        <v/>
      </c>
      <c r="P551" s="18" t="str">
        <f t="shared" si="156"/>
        <v/>
      </c>
      <c r="Q551" s="18" t="str">
        <f t="shared" si="157"/>
        <v/>
      </c>
      <c r="R551" s="122" t="str">
        <f t="shared" si="147"/>
        <v/>
      </c>
      <c r="S551" s="18" t="str">
        <f t="shared" si="158"/>
        <v/>
      </c>
      <c r="T551" s="26" t="str">
        <f t="shared" si="148"/>
        <v/>
      </c>
      <c r="U551" s="18" t="str">
        <f t="shared" si="159"/>
        <v/>
      </c>
      <c r="V551" s="18" t="str">
        <f t="shared" si="160"/>
        <v/>
      </c>
      <c r="W551" s="18" t="str">
        <f>IFERROR(CONCATENATE("PAGO N° ",B551," DEL CONTRATO CPS ",V551," ENTRE ",TEXT(VLOOKUP(A551,matriz,IF(generador!B551=1,16,IF(generador!B551=2,19,IF(generador!B551=3,22,IF(generador!B551=4,25,IF(generador!B551=5,28,IF(generador!B551=6,31,IF(generador!B551=7,34,IF(generador!B551=8,37,IF(generador!B551=9,40,IF(generador!B551=10,43,IF(generador!B551=11,46,IF(generador!B551=12,49,IF(generador!B551=13,52,IF(generador!B551=14,55,IF(generador!B551=15,58))))))))))))))),FALSE),"dd/mm/yyyy")," Y ",TEXT(VLOOKUP(A551,matriz,IF(generador!B551=1,17,IF(generador!B551=2,20,IF(generador!B551=3,23,IF(generador!B551=4,26,IF(generador!B551=5,29,IF(generador!B551=6,32,IF(generador!B551=7,35,IF(generador!B551=8,38,IF(generador!B551=9,41,IF(generador!B551=10,44,IF(generador!B551=11,47,IF(generador!B551=12,50,IF(generador!B551=13,53,IF(generador!B551=14,56,IF(generador!B551=15,59))))))))))))))),FALSE),"dd/mm/yyyy")),"")</f>
        <v/>
      </c>
    </row>
    <row r="552" spans="1:23" x14ac:dyDescent="0.3">
      <c r="A552" s="15"/>
      <c r="B552" s="14"/>
      <c r="C552" s="6"/>
      <c r="D552" s="26" t="str">
        <f t="shared" si="144"/>
        <v/>
      </c>
      <c r="E552" s="19" t="str">
        <f>IFERROR(IF(A552&lt;&gt;"",VLOOKUP(A552,matriz,IF(generador!B552=1,15,IF(generador!B552=2,18,IF(generador!B552=3,21,IF(generador!B552=4,24,IF(generador!B552=5,27,IF(generador!B552=6,30,IF(generador!B552=7,33,IF(generador!B552=8,36,IF(generador!B552=9,39,IF(generador!B552=10,42,IF(generador!B552=11,45,IF(generador!B552=12,48,IF(generador!B552=13,51,IF(generador!B552=14,54,IF(generador!B552=15,57))))))))))))))),FALSE),""),"")</f>
        <v/>
      </c>
      <c r="F552" s="20" t="str">
        <f t="shared" si="145"/>
        <v/>
      </c>
      <c r="G552" s="29" t="str">
        <f t="shared" si="146"/>
        <v/>
      </c>
      <c r="H552" s="21" t="str">
        <f t="shared" ca="1" si="149"/>
        <v/>
      </c>
      <c r="I552" s="18" t="str">
        <f t="shared" si="150"/>
        <v/>
      </c>
      <c r="J552" s="18" t="str">
        <f>""</f>
        <v/>
      </c>
      <c r="K552" s="18" t="str">
        <f t="shared" si="151"/>
        <v/>
      </c>
      <c r="L552" s="18" t="str">
        <f t="shared" si="152"/>
        <v/>
      </c>
      <c r="M552" s="18" t="str">
        <f t="shared" si="153"/>
        <v/>
      </c>
      <c r="N552" s="18" t="str">
        <f t="shared" si="154"/>
        <v/>
      </c>
      <c r="O552" s="18" t="str">
        <f t="shared" si="155"/>
        <v/>
      </c>
      <c r="P552" s="18" t="str">
        <f t="shared" si="156"/>
        <v/>
      </c>
      <c r="Q552" s="18" t="str">
        <f t="shared" si="157"/>
        <v/>
      </c>
      <c r="R552" s="122" t="str">
        <f t="shared" si="147"/>
        <v/>
      </c>
      <c r="S552" s="18" t="str">
        <f t="shared" si="158"/>
        <v/>
      </c>
      <c r="T552" s="26" t="str">
        <f t="shared" si="148"/>
        <v/>
      </c>
      <c r="U552" s="18" t="str">
        <f t="shared" si="159"/>
        <v/>
      </c>
      <c r="V552" s="18" t="str">
        <f t="shared" si="160"/>
        <v/>
      </c>
      <c r="W552" s="18" t="str">
        <f>IFERROR(CONCATENATE("PAGO N° ",B552," DEL CONTRATO CPS ",V552," ENTRE ",TEXT(VLOOKUP(A552,matriz,IF(generador!B552=1,16,IF(generador!B552=2,19,IF(generador!B552=3,22,IF(generador!B552=4,25,IF(generador!B552=5,28,IF(generador!B552=6,31,IF(generador!B552=7,34,IF(generador!B552=8,37,IF(generador!B552=9,40,IF(generador!B552=10,43,IF(generador!B552=11,46,IF(generador!B552=12,49,IF(generador!B552=13,52,IF(generador!B552=14,55,IF(generador!B552=15,58))))))))))))))),FALSE),"dd/mm/yyyy")," Y ",TEXT(VLOOKUP(A552,matriz,IF(generador!B552=1,17,IF(generador!B552=2,20,IF(generador!B552=3,23,IF(generador!B552=4,26,IF(generador!B552=5,29,IF(generador!B552=6,32,IF(generador!B552=7,35,IF(generador!B552=8,38,IF(generador!B552=9,41,IF(generador!B552=10,44,IF(generador!B552=11,47,IF(generador!B552=12,50,IF(generador!B552=13,53,IF(generador!B552=14,56,IF(generador!B552=15,59))))))))))))))),FALSE),"dd/mm/yyyy")),"")</f>
        <v/>
      </c>
    </row>
    <row r="553" spans="1:23" x14ac:dyDescent="0.3">
      <c r="A553" s="15"/>
      <c r="B553" s="14"/>
      <c r="C553" s="6"/>
      <c r="D553" s="26" t="str">
        <f t="shared" si="144"/>
        <v/>
      </c>
      <c r="E553" s="19" t="str">
        <f>IFERROR(IF(A553&lt;&gt;"",VLOOKUP(A553,matriz,IF(generador!B553=1,15,IF(generador!B553=2,18,IF(generador!B553=3,21,IF(generador!B553=4,24,IF(generador!B553=5,27,IF(generador!B553=6,30,IF(generador!B553=7,33,IF(generador!B553=8,36,IF(generador!B553=9,39,IF(generador!B553=10,42,IF(generador!B553=11,45,IF(generador!B553=12,48,IF(generador!B553=13,51,IF(generador!B553=14,54,IF(generador!B553=15,57))))))))))))))),FALSE),""),"")</f>
        <v/>
      </c>
      <c r="F553" s="20" t="str">
        <f t="shared" si="145"/>
        <v/>
      </c>
      <c r="G553" s="29" t="str">
        <f t="shared" si="146"/>
        <v/>
      </c>
      <c r="H553" s="21" t="str">
        <f t="shared" ca="1" si="149"/>
        <v/>
      </c>
      <c r="I553" s="18" t="str">
        <f t="shared" si="150"/>
        <v/>
      </c>
      <c r="J553" s="18" t="str">
        <f>""</f>
        <v/>
      </c>
      <c r="K553" s="18" t="str">
        <f t="shared" si="151"/>
        <v/>
      </c>
      <c r="L553" s="18" t="str">
        <f t="shared" si="152"/>
        <v/>
      </c>
      <c r="M553" s="18" t="str">
        <f t="shared" si="153"/>
        <v/>
      </c>
      <c r="N553" s="18" t="str">
        <f t="shared" si="154"/>
        <v/>
      </c>
      <c r="O553" s="18" t="str">
        <f t="shared" si="155"/>
        <v/>
      </c>
      <c r="P553" s="18" t="str">
        <f t="shared" si="156"/>
        <v/>
      </c>
      <c r="Q553" s="18" t="str">
        <f t="shared" si="157"/>
        <v/>
      </c>
      <c r="R553" s="122" t="str">
        <f t="shared" si="147"/>
        <v/>
      </c>
      <c r="S553" s="18" t="str">
        <f t="shared" si="158"/>
        <v/>
      </c>
      <c r="T553" s="26" t="str">
        <f t="shared" si="148"/>
        <v/>
      </c>
      <c r="U553" s="18" t="str">
        <f t="shared" si="159"/>
        <v/>
      </c>
      <c r="V553" s="18" t="str">
        <f t="shared" si="160"/>
        <v/>
      </c>
      <c r="W553" s="18" t="str">
        <f>IFERROR(CONCATENATE("PAGO N° ",B553," DEL CONTRATO CPS ",V553," ENTRE ",TEXT(VLOOKUP(A553,matriz,IF(generador!B553=1,16,IF(generador!B553=2,19,IF(generador!B553=3,22,IF(generador!B553=4,25,IF(generador!B553=5,28,IF(generador!B553=6,31,IF(generador!B553=7,34,IF(generador!B553=8,37,IF(generador!B553=9,40,IF(generador!B553=10,43,IF(generador!B553=11,46,IF(generador!B553=12,49,IF(generador!B553=13,52,IF(generador!B553=14,55,IF(generador!B553=15,58))))))))))))))),FALSE),"dd/mm/yyyy")," Y ",TEXT(VLOOKUP(A553,matriz,IF(generador!B553=1,17,IF(generador!B553=2,20,IF(generador!B553=3,23,IF(generador!B553=4,26,IF(generador!B553=5,29,IF(generador!B553=6,32,IF(generador!B553=7,35,IF(generador!B553=8,38,IF(generador!B553=9,41,IF(generador!B553=10,44,IF(generador!B553=11,47,IF(generador!B553=12,50,IF(generador!B553=13,53,IF(generador!B553=14,56,IF(generador!B553=15,59))))))))))))))),FALSE),"dd/mm/yyyy")),"")</f>
        <v/>
      </c>
    </row>
    <row r="554" spans="1:23" x14ac:dyDescent="0.3">
      <c r="A554" s="15"/>
      <c r="B554" s="14"/>
      <c r="C554" s="6"/>
      <c r="D554" s="26" t="str">
        <f t="shared" si="144"/>
        <v/>
      </c>
      <c r="E554" s="19" t="str">
        <f>IFERROR(IF(A554&lt;&gt;"",VLOOKUP(A554,matriz,IF(generador!B554=1,15,IF(generador!B554=2,18,IF(generador!B554=3,21,IF(generador!B554=4,24,IF(generador!B554=5,27,IF(generador!B554=6,30,IF(generador!B554=7,33,IF(generador!B554=8,36,IF(generador!B554=9,39,IF(generador!B554=10,42,IF(generador!B554=11,45,IF(generador!B554=12,48,IF(generador!B554=13,51,IF(generador!B554=14,54,IF(generador!B554=15,57))))))))))))))),FALSE),""),"")</f>
        <v/>
      </c>
      <c r="F554" s="20" t="str">
        <f t="shared" si="145"/>
        <v/>
      </c>
      <c r="G554" s="29" t="str">
        <f t="shared" si="146"/>
        <v/>
      </c>
      <c r="H554" s="21" t="str">
        <f t="shared" ca="1" si="149"/>
        <v/>
      </c>
      <c r="I554" s="18" t="str">
        <f t="shared" si="150"/>
        <v/>
      </c>
      <c r="J554" s="18" t="str">
        <f>""</f>
        <v/>
      </c>
      <c r="K554" s="18" t="str">
        <f t="shared" si="151"/>
        <v/>
      </c>
      <c r="L554" s="18" t="str">
        <f t="shared" si="152"/>
        <v/>
      </c>
      <c r="M554" s="18" t="str">
        <f t="shared" si="153"/>
        <v/>
      </c>
      <c r="N554" s="18" t="str">
        <f t="shared" si="154"/>
        <v/>
      </c>
      <c r="O554" s="18" t="str">
        <f t="shared" si="155"/>
        <v/>
      </c>
      <c r="P554" s="18" t="str">
        <f t="shared" si="156"/>
        <v/>
      </c>
      <c r="Q554" s="18" t="str">
        <f t="shared" si="157"/>
        <v/>
      </c>
      <c r="R554" s="122" t="str">
        <f t="shared" si="147"/>
        <v/>
      </c>
      <c r="S554" s="18" t="str">
        <f t="shared" si="158"/>
        <v/>
      </c>
      <c r="T554" s="26" t="str">
        <f t="shared" si="148"/>
        <v/>
      </c>
      <c r="U554" s="18" t="str">
        <f t="shared" si="159"/>
        <v/>
      </c>
      <c r="V554" s="18" t="str">
        <f t="shared" si="160"/>
        <v/>
      </c>
      <c r="W554" s="18" t="str">
        <f>IFERROR(CONCATENATE("PAGO N° ",B554," DEL CONTRATO CPS ",V554," ENTRE ",TEXT(VLOOKUP(A554,matriz,IF(generador!B554=1,16,IF(generador!B554=2,19,IF(generador!B554=3,22,IF(generador!B554=4,25,IF(generador!B554=5,28,IF(generador!B554=6,31,IF(generador!B554=7,34,IF(generador!B554=8,37,IF(generador!B554=9,40,IF(generador!B554=10,43,IF(generador!B554=11,46,IF(generador!B554=12,49,IF(generador!B554=13,52,IF(generador!B554=14,55,IF(generador!B554=15,58))))))))))))))),FALSE),"dd/mm/yyyy")," Y ",TEXT(VLOOKUP(A554,matriz,IF(generador!B554=1,17,IF(generador!B554=2,20,IF(generador!B554=3,23,IF(generador!B554=4,26,IF(generador!B554=5,29,IF(generador!B554=6,32,IF(generador!B554=7,35,IF(generador!B554=8,38,IF(generador!B554=9,41,IF(generador!B554=10,44,IF(generador!B554=11,47,IF(generador!B554=12,50,IF(generador!B554=13,53,IF(generador!B554=14,56,IF(generador!B554=15,59))))))))))))))),FALSE),"dd/mm/yyyy")),"")</f>
        <v/>
      </c>
    </row>
    <row r="555" spans="1:23" x14ac:dyDescent="0.3">
      <c r="A555" s="15"/>
      <c r="B555" s="14"/>
      <c r="C555" s="6"/>
      <c r="D555" s="26" t="str">
        <f t="shared" si="144"/>
        <v/>
      </c>
      <c r="E555" s="19" t="str">
        <f>IFERROR(IF(A555&lt;&gt;"",VLOOKUP(A555,matriz,IF(generador!B555=1,15,IF(generador!B555=2,18,IF(generador!B555=3,21,IF(generador!B555=4,24,IF(generador!B555=5,27,IF(generador!B555=6,30,IF(generador!B555=7,33,IF(generador!B555=8,36,IF(generador!B555=9,39,IF(generador!B555=10,42,IF(generador!B555=11,45,IF(generador!B555=12,48,IF(generador!B555=13,51,IF(generador!B555=14,54,IF(generador!B555=15,57))))))))))))))),FALSE),""),"")</f>
        <v/>
      </c>
      <c r="F555" s="20" t="str">
        <f t="shared" si="145"/>
        <v/>
      </c>
      <c r="G555" s="29" t="str">
        <f t="shared" si="146"/>
        <v/>
      </c>
      <c r="H555" s="21" t="str">
        <f t="shared" ca="1" si="149"/>
        <v/>
      </c>
      <c r="I555" s="18" t="str">
        <f t="shared" si="150"/>
        <v/>
      </c>
      <c r="J555" s="18" t="str">
        <f>""</f>
        <v/>
      </c>
      <c r="K555" s="18" t="str">
        <f t="shared" si="151"/>
        <v/>
      </c>
      <c r="L555" s="18" t="str">
        <f t="shared" si="152"/>
        <v/>
      </c>
      <c r="M555" s="18" t="str">
        <f t="shared" si="153"/>
        <v/>
      </c>
      <c r="N555" s="18" t="str">
        <f t="shared" si="154"/>
        <v/>
      </c>
      <c r="O555" s="18" t="str">
        <f t="shared" si="155"/>
        <v/>
      </c>
      <c r="P555" s="18" t="str">
        <f t="shared" si="156"/>
        <v/>
      </c>
      <c r="Q555" s="18" t="str">
        <f t="shared" si="157"/>
        <v/>
      </c>
      <c r="R555" s="122" t="str">
        <f t="shared" si="147"/>
        <v/>
      </c>
      <c r="S555" s="18" t="str">
        <f t="shared" si="158"/>
        <v/>
      </c>
      <c r="T555" s="26" t="str">
        <f t="shared" si="148"/>
        <v/>
      </c>
      <c r="U555" s="18" t="str">
        <f t="shared" si="159"/>
        <v/>
      </c>
      <c r="V555" s="18" t="str">
        <f t="shared" si="160"/>
        <v/>
      </c>
      <c r="W555" s="18" t="str">
        <f>IFERROR(CONCATENATE("PAGO N° ",B555," DEL CONTRATO CPS ",V555," ENTRE ",TEXT(VLOOKUP(A555,matriz,IF(generador!B555=1,16,IF(generador!B555=2,19,IF(generador!B555=3,22,IF(generador!B555=4,25,IF(generador!B555=5,28,IF(generador!B555=6,31,IF(generador!B555=7,34,IF(generador!B555=8,37,IF(generador!B555=9,40,IF(generador!B555=10,43,IF(generador!B555=11,46,IF(generador!B555=12,49,IF(generador!B555=13,52,IF(generador!B555=14,55,IF(generador!B555=15,58))))))))))))))),FALSE),"dd/mm/yyyy")," Y ",TEXT(VLOOKUP(A555,matriz,IF(generador!B555=1,17,IF(generador!B555=2,20,IF(generador!B555=3,23,IF(generador!B555=4,26,IF(generador!B555=5,29,IF(generador!B555=6,32,IF(generador!B555=7,35,IF(generador!B555=8,38,IF(generador!B555=9,41,IF(generador!B555=10,44,IF(generador!B555=11,47,IF(generador!B555=12,50,IF(generador!B555=13,53,IF(generador!B555=14,56,IF(generador!B555=15,59))))))))))))))),FALSE),"dd/mm/yyyy")),"")</f>
        <v/>
      </c>
    </row>
    <row r="556" spans="1:23" x14ac:dyDescent="0.3">
      <c r="A556" s="15"/>
      <c r="B556" s="14"/>
      <c r="C556" s="6"/>
      <c r="D556" s="26" t="str">
        <f t="shared" si="144"/>
        <v/>
      </c>
      <c r="E556" s="19" t="str">
        <f>IFERROR(IF(A556&lt;&gt;"",VLOOKUP(A556,matriz,IF(generador!B556=1,15,IF(generador!B556=2,18,IF(generador!B556=3,21,IF(generador!B556=4,24,IF(generador!B556=5,27,IF(generador!B556=6,30,IF(generador!B556=7,33,IF(generador!B556=8,36,IF(generador!B556=9,39,IF(generador!B556=10,42,IF(generador!B556=11,45,IF(generador!B556=12,48,IF(generador!B556=13,51,IF(generador!B556=14,54,IF(generador!B556=15,57))))))))))))))),FALSE),""),"")</f>
        <v/>
      </c>
      <c r="F556" s="20" t="str">
        <f t="shared" si="145"/>
        <v/>
      </c>
      <c r="G556" s="29" t="str">
        <f t="shared" si="146"/>
        <v/>
      </c>
      <c r="H556" s="21" t="str">
        <f t="shared" ca="1" si="149"/>
        <v/>
      </c>
      <c r="I556" s="18" t="str">
        <f t="shared" si="150"/>
        <v/>
      </c>
      <c r="J556" s="18" t="str">
        <f>""</f>
        <v/>
      </c>
      <c r="K556" s="18" t="str">
        <f t="shared" si="151"/>
        <v/>
      </c>
      <c r="L556" s="18" t="str">
        <f t="shared" si="152"/>
        <v/>
      </c>
      <c r="M556" s="18" t="str">
        <f t="shared" si="153"/>
        <v/>
      </c>
      <c r="N556" s="18" t="str">
        <f t="shared" si="154"/>
        <v/>
      </c>
      <c r="O556" s="18" t="str">
        <f t="shared" si="155"/>
        <v/>
      </c>
      <c r="P556" s="18" t="str">
        <f t="shared" si="156"/>
        <v/>
      </c>
      <c r="Q556" s="18" t="str">
        <f t="shared" si="157"/>
        <v/>
      </c>
      <c r="R556" s="122" t="str">
        <f t="shared" si="147"/>
        <v/>
      </c>
      <c r="S556" s="18" t="str">
        <f t="shared" si="158"/>
        <v/>
      </c>
      <c r="T556" s="26" t="str">
        <f t="shared" si="148"/>
        <v/>
      </c>
      <c r="U556" s="18" t="str">
        <f t="shared" si="159"/>
        <v/>
      </c>
      <c r="V556" s="18" t="str">
        <f t="shared" si="160"/>
        <v/>
      </c>
      <c r="W556" s="18" t="str">
        <f>IFERROR(CONCATENATE("PAGO N° ",B556," DEL CONTRATO CPS ",V556," ENTRE ",TEXT(VLOOKUP(A556,matriz,IF(generador!B556=1,16,IF(generador!B556=2,19,IF(generador!B556=3,22,IF(generador!B556=4,25,IF(generador!B556=5,28,IF(generador!B556=6,31,IF(generador!B556=7,34,IF(generador!B556=8,37,IF(generador!B556=9,40,IF(generador!B556=10,43,IF(generador!B556=11,46,IF(generador!B556=12,49,IF(generador!B556=13,52,IF(generador!B556=14,55,IF(generador!B556=15,58))))))))))))))),FALSE),"dd/mm/yyyy")," Y ",TEXT(VLOOKUP(A556,matriz,IF(generador!B556=1,17,IF(generador!B556=2,20,IF(generador!B556=3,23,IF(generador!B556=4,26,IF(generador!B556=5,29,IF(generador!B556=6,32,IF(generador!B556=7,35,IF(generador!B556=8,38,IF(generador!B556=9,41,IF(generador!B556=10,44,IF(generador!B556=11,47,IF(generador!B556=12,50,IF(generador!B556=13,53,IF(generador!B556=14,56,IF(generador!B556=15,59))))))))))))))),FALSE),"dd/mm/yyyy")),"")</f>
        <v/>
      </c>
    </row>
    <row r="557" spans="1:23" x14ac:dyDescent="0.3">
      <c r="A557" s="15"/>
      <c r="B557" s="14"/>
      <c r="C557" s="6"/>
      <c r="D557" s="26" t="str">
        <f t="shared" si="144"/>
        <v/>
      </c>
      <c r="E557" s="19" t="str">
        <f>IFERROR(IF(A557&lt;&gt;"",VLOOKUP(A557,matriz,IF(generador!B557=1,15,IF(generador!B557=2,18,IF(generador!B557=3,21,IF(generador!B557=4,24,IF(generador!B557=5,27,IF(generador!B557=6,30,IF(generador!B557=7,33,IF(generador!B557=8,36,IF(generador!B557=9,39,IF(generador!B557=10,42,IF(generador!B557=11,45,IF(generador!B557=12,48,IF(generador!B557=13,51,IF(generador!B557=14,54,IF(generador!B557=15,57))))))))))))))),FALSE),""),"")</f>
        <v/>
      </c>
      <c r="F557" s="20" t="str">
        <f t="shared" si="145"/>
        <v/>
      </c>
      <c r="G557" s="29" t="str">
        <f t="shared" si="146"/>
        <v/>
      </c>
      <c r="H557" s="21" t="str">
        <f t="shared" ca="1" si="149"/>
        <v/>
      </c>
      <c r="I557" s="18" t="str">
        <f t="shared" si="150"/>
        <v/>
      </c>
      <c r="J557" s="18" t="str">
        <f>""</f>
        <v/>
      </c>
      <c r="K557" s="18" t="str">
        <f t="shared" si="151"/>
        <v/>
      </c>
      <c r="L557" s="18" t="str">
        <f t="shared" si="152"/>
        <v/>
      </c>
      <c r="M557" s="18" t="str">
        <f t="shared" si="153"/>
        <v/>
      </c>
      <c r="N557" s="18" t="str">
        <f t="shared" si="154"/>
        <v/>
      </c>
      <c r="O557" s="18" t="str">
        <f t="shared" si="155"/>
        <v/>
      </c>
      <c r="P557" s="18" t="str">
        <f t="shared" si="156"/>
        <v/>
      </c>
      <c r="Q557" s="18" t="str">
        <f t="shared" si="157"/>
        <v/>
      </c>
      <c r="R557" s="122" t="str">
        <f t="shared" si="147"/>
        <v/>
      </c>
      <c r="S557" s="18" t="str">
        <f t="shared" si="158"/>
        <v/>
      </c>
      <c r="T557" s="26" t="str">
        <f t="shared" si="148"/>
        <v/>
      </c>
      <c r="U557" s="18" t="str">
        <f t="shared" si="159"/>
        <v/>
      </c>
      <c r="V557" s="18" t="str">
        <f t="shared" si="160"/>
        <v/>
      </c>
      <c r="W557" s="18" t="str">
        <f>IFERROR(CONCATENATE("PAGO N° ",B557," DEL CONTRATO CPS ",V557," ENTRE ",TEXT(VLOOKUP(A557,matriz,IF(generador!B557=1,16,IF(generador!B557=2,19,IF(generador!B557=3,22,IF(generador!B557=4,25,IF(generador!B557=5,28,IF(generador!B557=6,31,IF(generador!B557=7,34,IF(generador!B557=8,37,IF(generador!B557=9,40,IF(generador!B557=10,43,IF(generador!B557=11,46,IF(generador!B557=12,49,IF(generador!B557=13,52,IF(generador!B557=14,55,IF(generador!B557=15,58))))))))))))))),FALSE),"dd/mm/yyyy")," Y ",TEXT(VLOOKUP(A557,matriz,IF(generador!B557=1,17,IF(generador!B557=2,20,IF(generador!B557=3,23,IF(generador!B557=4,26,IF(generador!B557=5,29,IF(generador!B557=6,32,IF(generador!B557=7,35,IF(generador!B557=8,38,IF(generador!B557=9,41,IF(generador!B557=10,44,IF(generador!B557=11,47,IF(generador!B557=12,50,IF(generador!B557=13,53,IF(generador!B557=14,56,IF(generador!B557=15,59))))))))))))))),FALSE),"dd/mm/yyyy")),"")</f>
        <v/>
      </c>
    </row>
    <row r="558" spans="1:23" x14ac:dyDescent="0.3">
      <c r="A558" s="15"/>
      <c r="B558" s="14"/>
      <c r="C558" s="6"/>
      <c r="D558" s="26" t="str">
        <f t="shared" si="144"/>
        <v/>
      </c>
      <c r="E558" s="19" t="str">
        <f>IFERROR(IF(A558&lt;&gt;"",VLOOKUP(A558,matriz,IF(generador!B558=1,15,IF(generador!B558=2,18,IF(generador!B558=3,21,IF(generador!B558=4,24,IF(generador!B558=5,27,IF(generador!B558=6,30,IF(generador!B558=7,33,IF(generador!B558=8,36,IF(generador!B558=9,39,IF(generador!B558=10,42,IF(generador!B558=11,45,IF(generador!B558=12,48,IF(generador!B558=13,51,IF(generador!B558=14,54,IF(generador!B558=15,57))))))))))))))),FALSE),""),"")</f>
        <v/>
      </c>
      <c r="F558" s="20" t="str">
        <f t="shared" si="145"/>
        <v/>
      </c>
      <c r="G558" s="29" t="str">
        <f t="shared" si="146"/>
        <v/>
      </c>
      <c r="H558" s="21" t="str">
        <f t="shared" ca="1" si="149"/>
        <v/>
      </c>
      <c r="I558" s="18" t="str">
        <f t="shared" si="150"/>
        <v/>
      </c>
      <c r="J558" s="18" t="str">
        <f>""</f>
        <v/>
      </c>
      <c r="K558" s="18" t="str">
        <f t="shared" si="151"/>
        <v/>
      </c>
      <c r="L558" s="18" t="str">
        <f t="shared" si="152"/>
        <v/>
      </c>
      <c r="M558" s="18" t="str">
        <f t="shared" si="153"/>
        <v/>
      </c>
      <c r="N558" s="18" t="str">
        <f t="shared" si="154"/>
        <v/>
      </c>
      <c r="O558" s="18" t="str">
        <f t="shared" si="155"/>
        <v/>
      </c>
      <c r="P558" s="18" t="str">
        <f t="shared" si="156"/>
        <v/>
      </c>
      <c r="Q558" s="18" t="str">
        <f t="shared" si="157"/>
        <v/>
      </c>
      <c r="R558" s="122" t="str">
        <f t="shared" si="147"/>
        <v/>
      </c>
      <c r="S558" s="18" t="str">
        <f t="shared" si="158"/>
        <v/>
      </c>
      <c r="T558" s="26" t="str">
        <f t="shared" si="148"/>
        <v/>
      </c>
      <c r="U558" s="18" t="str">
        <f t="shared" si="159"/>
        <v/>
      </c>
      <c r="V558" s="18" t="str">
        <f t="shared" si="160"/>
        <v/>
      </c>
      <c r="W558" s="18" t="str">
        <f>IFERROR(CONCATENATE("PAGO N° ",B558," DEL CONTRATO CPS ",V558," ENTRE ",TEXT(VLOOKUP(A558,matriz,IF(generador!B558=1,16,IF(generador!B558=2,19,IF(generador!B558=3,22,IF(generador!B558=4,25,IF(generador!B558=5,28,IF(generador!B558=6,31,IF(generador!B558=7,34,IF(generador!B558=8,37,IF(generador!B558=9,40,IF(generador!B558=10,43,IF(generador!B558=11,46,IF(generador!B558=12,49,IF(generador!B558=13,52,IF(generador!B558=14,55,IF(generador!B558=15,58))))))))))))))),FALSE),"dd/mm/yyyy")," Y ",TEXT(VLOOKUP(A558,matriz,IF(generador!B558=1,17,IF(generador!B558=2,20,IF(generador!B558=3,23,IF(generador!B558=4,26,IF(generador!B558=5,29,IF(generador!B558=6,32,IF(generador!B558=7,35,IF(generador!B558=8,38,IF(generador!B558=9,41,IF(generador!B558=10,44,IF(generador!B558=11,47,IF(generador!B558=12,50,IF(generador!B558=13,53,IF(generador!B558=14,56,IF(generador!B558=15,59))))))))))))))),FALSE),"dd/mm/yyyy")),"")</f>
        <v/>
      </c>
    </row>
    <row r="559" spans="1:23" x14ac:dyDescent="0.3">
      <c r="A559" s="15"/>
      <c r="B559" s="14"/>
      <c r="C559" s="6"/>
      <c r="D559" s="26" t="str">
        <f t="shared" si="144"/>
        <v/>
      </c>
      <c r="E559" s="19" t="str">
        <f>IFERROR(IF(A559&lt;&gt;"",VLOOKUP(A559,matriz,IF(generador!B559=1,15,IF(generador!B559=2,18,IF(generador!B559=3,21,IF(generador!B559=4,24,IF(generador!B559=5,27,IF(generador!B559=6,30,IF(generador!B559=7,33,IF(generador!B559=8,36,IF(generador!B559=9,39,IF(generador!B559=10,42,IF(generador!B559=11,45,IF(generador!B559=12,48,IF(generador!B559=13,51,IF(generador!B559=14,54,IF(generador!B559=15,57))))))))))))))),FALSE),""),"")</f>
        <v/>
      </c>
      <c r="F559" s="20" t="str">
        <f t="shared" si="145"/>
        <v/>
      </c>
      <c r="G559" s="29" t="str">
        <f t="shared" si="146"/>
        <v/>
      </c>
      <c r="H559" s="21" t="str">
        <f t="shared" ca="1" si="149"/>
        <v/>
      </c>
      <c r="I559" s="18" t="str">
        <f t="shared" si="150"/>
        <v/>
      </c>
      <c r="J559" s="18" t="str">
        <f>""</f>
        <v/>
      </c>
      <c r="K559" s="18" t="str">
        <f t="shared" si="151"/>
        <v/>
      </c>
      <c r="L559" s="18" t="str">
        <f t="shared" si="152"/>
        <v/>
      </c>
      <c r="M559" s="18" t="str">
        <f t="shared" si="153"/>
        <v/>
      </c>
      <c r="N559" s="18" t="str">
        <f t="shared" si="154"/>
        <v/>
      </c>
      <c r="O559" s="18" t="str">
        <f t="shared" si="155"/>
        <v/>
      </c>
      <c r="P559" s="18" t="str">
        <f t="shared" si="156"/>
        <v/>
      </c>
      <c r="Q559" s="18" t="str">
        <f t="shared" si="157"/>
        <v/>
      </c>
      <c r="R559" s="122" t="str">
        <f t="shared" si="147"/>
        <v/>
      </c>
      <c r="S559" s="18" t="str">
        <f t="shared" si="158"/>
        <v/>
      </c>
      <c r="T559" s="26" t="str">
        <f t="shared" si="148"/>
        <v/>
      </c>
      <c r="U559" s="18" t="str">
        <f t="shared" si="159"/>
        <v/>
      </c>
      <c r="V559" s="18" t="str">
        <f t="shared" si="160"/>
        <v/>
      </c>
      <c r="W559" s="18" t="str">
        <f>IFERROR(CONCATENATE("PAGO N° ",B559," DEL CONTRATO CPS ",V559," ENTRE ",TEXT(VLOOKUP(A559,matriz,IF(generador!B559=1,16,IF(generador!B559=2,19,IF(generador!B559=3,22,IF(generador!B559=4,25,IF(generador!B559=5,28,IF(generador!B559=6,31,IF(generador!B559=7,34,IF(generador!B559=8,37,IF(generador!B559=9,40,IF(generador!B559=10,43,IF(generador!B559=11,46,IF(generador!B559=12,49,IF(generador!B559=13,52,IF(generador!B559=14,55,IF(generador!B559=15,58))))))))))))))),FALSE),"dd/mm/yyyy")," Y ",TEXT(VLOOKUP(A559,matriz,IF(generador!B559=1,17,IF(generador!B559=2,20,IF(generador!B559=3,23,IF(generador!B559=4,26,IF(generador!B559=5,29,IF(generador!B559=6,32,IF(generador!B559=7,35,IF(generador!B559=8,38,IF(generador!B559=9,41,IF(generador!B559=10,44,IF(generador!B559=11,47,IF(generador!B559=12,50,IF(generador!B559=13,53,IF(generador!B559=14,56,IF(generador!B559=15,59))))))))))))))),FALSE),"dd/mm/yyyy")),"")</f>
        <v/>
      </c>
    </row>
    <row r="560" spans="1:23" x14ac:dyDescent="0.3">
      <c r="A560" s="15"/>
      <c r="B560" s="14"/>
      <c r="C560" s="6"/>
      <c r="D560" s="26" t="str">
        <f t="shared" si="144"/>
        <v/>
      </c>
      <c r="E560" s="19" t="str">
        <f>IFERROR(IF(A560&lt;&gt;"",VLOOKUP(A560,matriz,IF(generador!B560=1,15,IF(generador!B560=2,18,IF(generador!B560=3,21,IF(generador!B560=4,24,IF(generador!B560=5,27,IF(generador!B560=6,30,IF(generador!B560=7,33,IF(generador!B560=8,36,IF(generador!B560=9,39,IF(generador!B560=10,42,IF(generador!B560=11,45,IF(generador!B560=12,48,IF(generador!B560=13,51,IF(generador!B560=14,54,IF(generador!B560=15,57))))))))))))))),FALSE),""),"")</f>
        <v/>
      </c>
      <c r="F560" s="20" t="str">
        <f t="shared" si="145"/>
        <v/>
      </c>
      <c r="G560" s="29" t="str">
        <f t="shared" si="146"/>
        <v/>
      </c>
      <c r="H560" s="21" t="str">
        <f t="shared" ca="1" si="149"/>
        <v/>
      </c>
      <c r="I560" s="18" t="str">
        <f t="shared" si="150"/>
        <v/>
      </c>
      <c r="J560" s="18" t="str">
        <f>""</f>
        <v/>
      </c>
      <c r="K560" s="18" t="str">
        <f t="shared" si="151"/>
        <v/>
      </c>
      <c r="L560" s="18" t="str">
        <f t="shared" si="152"/>
        <v/>
      </c>
      <c r="M560" s="18" t="str">
        <f t="shared" si="153"/>
        <v/>
      </c>
      <c r="N560" s="18" t="str">
        <f t="shared" si="154"/>
        <v/>
      </c>
      <c r="O560" s="18" t="str">
        <f t="shared" si="155"/>
        <v/>
      </c>
      <c r="P560" s="18" t="str">
        <f t="shared" si="156"/>
        <v/>
      </c>
      <c r="Q560" s="18" t="str">
        <f t="shared" si="157"/>
        <v/>
      </c>
      <c r="R560" s="122" t="str">
        <f t="shared" si="147"/>
        <v/>
      </c>
      <c r="S560" s="18" t="str">
        <f t="shared" si="158"/>
        <v/>
      </c>
      <c r="T560" s="26" t="str">
        <f t="shared" si="148"/>
        <v/>
      </c>
      <c r="U560" s="18" t="str">
        <f t="shared" si="159"/>
        <v/>
      </c>
      <c r="V560" s="18" t="str">
        <f t="shared" si="160"/>
        <v/>
      </c>
      <c r="W560" s="18" t="str">
        <f>IFERROR(CONCATENATE("PAGO N° ",B560," DEL CONTRATO CPS ",V560," ENTRE ",TEXT(VLOOKUP(A560,matriz,IF(generador!B560=1,16,IF(generador!B560=2,19,IF(generador!B560=3,22,IF(generador!B560=4,25,IF(generador!B560=5,28,IF(generador!B560=6,31,IF(generador!B560=7,34,IF(generador!B560=8,37,IF(generador!B560=9,40,IF(generador!B560=10,43,IF(generador!B560=11,46,IF(generador!B560=12,49,IF(generador!B560=13,52,IF(generador!B560=14,55,IF(generador!B560=15,58))))))))))))))),FALSE),"dd/mm/yyyy")," Y ",TEXT(VLOOKUP(A560,matriz,IF(generador!B560=1,17,IF(generador!B560=2,20,IF(generador!B560=3,23,IF(generador!B560=4,26,IF(generador!B560=5,29,IF(generador!B560=6,32,IF(generador!B560=7,35,IF(generador!B560=8,38,IF(generador!B560=9,41,IF(generador!B560=10,44,IF(generador!B560=11,47,IF(generador!B560=12,50,IF(generador!B560=13,53,IF(generador!B560=14,56,IF(generador!B560=15,59))))))))))))))),FALSE),"dd/mm/yyyy")),"")</f>
        <v/>
      </c>
    </row>
    <row r="561" spans="1:23" x14ac:dyDescent="0.3">
      <c r="A561" s="15"/>
      <c r="B561" s="14"/>
      <c r="C561" s="6"/>
      <c r="D561" s="26" t="str">
        <f t="shared" si="144"/>
        <v/>
      </c>
      <c r="E561" s="19" t="str">
        <f>IFERROR(IF(A561&lt;&gt;"",VLOOKUP(A561,matriz,IF(generador!B561=1,15,IF(generador!B561=2,18,IF(generador!B561=3,21,IF(generador!B561=4,24,IF(generador!B561=5,27,IF(generador!B561=6,30,IF(generador!B561=7,33,IF(generador!B561=8,36,IF(generador!B561=9,39,IF(generador!B561=10,42,IF(generador!B561=11,45,IF(generador!B561=12,48,IF(generador!B561=13,51,IF(generador!B561=14,54,IF(generador!B561=15,57))))))))))))))),FALSE),""),"")</f>
        <v/>
      </c>
      <c r="F561" s="20" t="str">
        <f t="shared" si="145"/>
        <v/>
      </c>
      <c r="G561" s="29" t="str">
        <f t="shared" si="146"/>
        <v/>
      </c>
      <c r="H561" s="21" t="str">
        <f t="shared" ca="1" si="149"/>
        <v/>
      </c>
      <c r="I561" s="18" t="str">
        <f t="shared" si="150"/>
        <v/>
      </c>
      <c r="J561" s="18" t="str">
        <f>""</f>
        <v/>
      </c>
      <c r="K561" s="18" t="str">
        <f t="shared" si="151"/>
        <v/>
      </c>
      <c r="L561" s="18" t="str">
        <f t="shared" si="152"/>
        <v/>
      </c>
      <c r="M561" s="18" t="str">
        <f t="shared" si="153"/>
        <v/>
      </c>
      <c r="N561" s="18" t="str">
        <f t="shared" si="154"/>
        <v/>
      </c>
      <c r="O561" s="18" t="str">
        <f t="shared" si="155"/>
        <v/>
      </c>
      <c r="P561" s="18" t="str">
        <f t="shared" si="156"/>
        <v/>
      </c>
      <c r="Q561" s="18" t="str">
        <f t="shared" si="157"/>
        <v/>
      </c>
      <c r="R561" s="122" t="str">
        <f t="shared" si="147"/>
        <v/>
      </c>
      <c r="S561" s="18" t="str">
        <f t="shared" si="158"/>
        <v/>
      </c>
      <c r="T561" s="26" t="str">
        <f t="shared" si="148"/>
        <v/>
      </c>
      <c r="U561" s="18" t="str">
        <f t="shared" si="159"/>
        <v/>
      </c>
      <c r="V561" s="18" t="str">
        <f t="shared" si="160"/>
        <v/>
      </c>
      <c r="W561" s="18" t="str">
        <f>IFERROR(CONCATENATE("PAGO N° ",B561," DEL CONTRATO CPS ",V561," ENTRE ",TEXT(VLOOKUP(A561,matriz,IF(generador!B561=1,16,IF(generador!B561=2,19,IF(generador!B561=3,22,IF(generador!B561=4,25,IF(generador!B561=5,28,IF(generador!B561=6,31,IF(generador!B561=7,34,IF(generador!B561=8,37,IF(generador!B561=9,40,IF(generador!B561=10,43,IF(generador!B561=11,46,IF(generador!B561=12,49,IF(generador!B561=13,52,IF(generador!B561=14,55,IF(generador!B561=15,58))))))))))))))),FALSE),"dd/mm/yyyy")," Y ",TEXT(VLOOKUP(A561,matriz,IF(generador!B561=1,17,IF(generador!B561=2,20,IF(generador!B561=3,23,IF(generador!B561=4,26,IF(generador!B561=5,29,IF(generador!B561=6,32,IF(generador!B561=7,35,IF(generador!B561=8,38,IF(generador!B561=9,41,IF(generador!B561=10,44,IF(generador!B561=11,47,IF(generador!B561=12,50,IF(generador!B561=13,53,IF(generador!B561=14,56,IF(generador!B561=15,59))))))))))))))),FALSE),"dd/mm/yyyy")),"")</f>
        <v/>
      </c>
    </row>
    <row r="562" spans="1:23" x14ac:dyDescent="0.3">
      <c r="A562" s="15"/>
      <c r="B562" s="14"/>
      <c r="C562" s="6"/>
      <c r="D562" s="26" t="str">
        <f t="shared" si="144"/>
        <v/>
      </c>
      <c r="E562" s="19" t="str">
        <f>IFERROR(IF(A562&lt;&gt;"",VLOOKUP(A562,matriz,IF(generador!B562=1,15,IF(generador!B562=2,18,IF(generador!B562=3,21,IF(generador!B562=4,24,IF(generador!B562=5,27,IF(generador!B562=6,30,IF(generador!B562=7,33,IF(generador!B562=8,36,IF(generador!B562=9,39,IF(generador!B562=10,42,IF(generador!B562=11,45,IF(generador!B562=12,48,IF(generador!B562=13,51,IF(generador!B562=14,54,IF(generador!B562=15,57))))))))))))))),FALSE),""),"")</f>
        <v/>
      </c>
      <c r="F562" s="20" t="str">
        <f t="shared" si="145"/>
        <v/>
      </c>
      <c r="G562" s="29" t="str">
        <f t="shared" si="146"/>
        <v/>
      </c>
      <c r="H562" s="21" t="str">
        <f t="shared" ca="1" si="149"/>
        <v/>
      </c>
      <c r="I562" s="18" t="str">
        <f t="shared" si="150"/>
        <v/>
      </c>
      <c r="J562" s="18" t="str">
        <f>""</f>
        <v/>
      </c>
      <c r="K562" s="18" t="str">
        <f t="shared" si="151"/>
        <v/>
      </c>
      <c r="L562" s="18" t="str">
        <f t="shared" si="152"/>
        <v/>
      </c>
      <c r="M562" s="18" t="str">
        <f t="shared" si="153"/>
        <v/>
      </c>
      <c r="N562" s="18" t="str">
        <f t="shared" si="154"/>
        <v/>
      </c>
      <c r="O562" s="18" t="str">
        <f t="shared" si="155"/>
        <v/>
      </c>
      <c r="P562" s="18" t="str">
        <f t="shared" si="156"/>
        <v/>
      </c>
      <c r="Q562" s="18" t="str">
        <f t="shared" si="157"/>
        <v/>
      </c>
      <c r="R562" s="122" t="str">
        <f t="shared" si="147"/>
        <v/>
      </c>
      <c r="S562" s="18" t="str">
        <f t="shared" si="158"/>
        <v/>
      </c>
      <c r="T562" s="26" t="str">
        <f t="shared" si="148"/>
        <v/>
      </c>
      <c r="U562" s="18" t="str">
        <f t="shared" si="159"/>
        <v/>
      </c>
      <c r="V562" s="18" t="str">
        <f t="shared" si="160"/>
        <v/>
      </c>
      <c r="W562" s="18" t="str">
        <f>IFERROR(CONCATENATE("PAGO N° ",B562," DEL CONTRATO CPS ",V562," ENTRE ",TEXT(VLOOKUP(A562,matriz,IF(generador!B562=1,16,IF(generador!B562=2,19,IF(generador!B562=3,22,IF(generador!B562=4,25,IF(generador!B562=5,28,IF(generador!B562=6,31,IF(generador!B562=7,34,IF(generador!B562=8,37,IF(generador!B562=9,40,IF(generador!B562=10,43,IF(generador!B562=11,46,IF(generador!B562=12,49,IF(generador!B562=13,52,IF(generador!B562=14,55,IF(generador!B562=15,58))))))))))))))),FALSE),"dd/mm/yyyy")," Y ",TEXT(VLOOKUP(A562,matriz,IF(generador!B562=1,17,IF(generador!B562=2,20,IF(generador!B562=3,23,IF(generador!B562=4,26,IF(generador!B562=5,29,IF(generador!B562=6,32,IF(generador!B562=7,35,IF(generador!B562=8,38,IF(generador!B562=9,41,IF(generador!B562=10,44,IF(generador!B562=11,47,IF(generador!B562=12,50,IF(generador!B562=13,53,IF(generador!B562=14,56,IF(generador!B562=15,59))))))))))))))),FALSE),"dd/mm/yyyy")),"")</f>
        <v/>
      </c>
    </row>
    <row r="563" spans="1:23" x14ac:dyDescent="0.3">
      <c r="A563" s="15"/>
      <c r="B563" s="14"/>
      <c r="C563" s="6"/>
      <c r="D563" s="26" t="str">
        <f t="shared" si="144"/>
        <v/>
      </c>
      <c r="E563" s="19" t="str">
        <f>IFERROR(IF(A563&lt;&gt;"",VLOOKUP(A563,matriz,IF(generador!B563=1,15,IF(generador!B563=2,18,IF(generador!B563=3,21,IF(generador!B563=4,24,IF(generador!B563=5,27,IF(generador!B563=6,30,IF(generador!B563=7,33,IF(generador!B563=8,36,IF(generador!B563=9,39,IF(generador!B563=10,42,IF(generador!B563=11,45,IF(generador!B563=12,48,IF(generador!B563=13,51,IF(generador!B563=14,54,IF(generador!B563=15,57))))))))))))))),FALSE),""),"")</f>
        <v/>
      </c>
      <c r="F563" s="20" t="str">
        <f t="shared" si="145"/>
        <v/>
      </c>
      <c r="G563" s="29" t="str">
        <f t="shared" si="146"/>
        <v/>
      </c>
      <c r="H563" s="21" t="str">
        <f t="shared" ca="1" si="149"/>
        <v/>
      </c>
      <c r="I563" s="18" t="str">
        <f t="shared" si="150"/>
        <v/>
      </c>
      <c r="J563" s="18" t="str">
        <f>""</f>
        <v/>
      </c>
      <c r="K563" s="18" t="str">
        <f t="shared" si="151"/>
        <v/>
      </c>
      <c r="L563" s="18" t="str">
        <f t="shared" si="152"/>
        <v/>
      </c>
      <c r="M563" s="18" t="str">
        <f t="shared" si="153"/>
        <v/>
      </c>
      <c r="N563" s="18" t="str">
        <f t="shared" si="154"/>
        <v/>
      </c>
      <c r="O563" s="18" t="str">
        <f t="shared" si="155"/>
        <v/>
      </c>
      <c r="P563" s="18" t="str">
        <f t="shared" si="156"/>
        <v/>
      </c>
      <c r="Q563" s="18" t="str">
        <f t="shared" si="157"/>
        <v/>
      </c>
      <c r="R563" s="122" t="str">
        <f t="shared" si="147"/>
        <v/>
      </c>
      <c r="S563" s="18" t="str">
        <f t="shared" si="158"/>
        <v/>
      </c>
      <c r="T563" s="26" t="str">
        <f t="shared" si="148"/>
        <v/>
      </c>
      <c r="U563" s="18" t="str">
        <f t="shared" si="159"/>
        <v/>
      </c>
      <c r="V563" s="18" t="str">
        <f t="shared" si="160"/>
        <v/>
      </c>
      <c r="W563" s="18" t="str">
        <f>IFERROR(CONCATENATE("PAGO N° ",B563," DEL CONTRATO CPS ",V563," ENTRE ",TEXT(VLOOKUP(A563,matriz,IF(generador!B563=1,16,IF(generador!B563=2,19,IF(generador!B563=3,22,IF(generador!B563=4,25,IF(generador!B563=5,28,IF(generador!B563=6,31,IF(generador!B563=7,34,IF(generador!B563=8,37,IF(generador!B563=9,40,IF(generador!B563=10,43,IF(generador!B563=11,46,IF(generador!B563=12,49,IF(generador!B563=13,52,IF(generador!B563=14,55,IF(generador!B563=15,58))))))))))))))),FALSE),"dd/mm/yyyy")," Y ",TEXT(VLOOKUP(A563,matriz,IF(generador!B563=1,17,IF(generador!B563=2,20,IF(generador!B563=3,23,IF(generador!B563=4,26,IF(generador!B563=5,29,IF(generador!B563=6,32,IF(generador!B563=7,35,IF(generador!B563=8,38,IF(generador!B563=9,41,IF(generador!B563=10,44,IF(generador!B563=11,47,IF(generador!B563=12,50,IF(generador!B563=13,53,IF(generador!B563=14,56,IF(generador!B563=15,59))))))))))))))),FALSE),"dd/mm/yyyy")),"")</f>
        <v/>
      </c>
    </row>
    <row r="564" spans="1:23" x14ac:dyDescent="0.3">
      <c r="A564" s="15"/>
      <c r="B564" s="14"/>
      <c r="C564" s="6"/>
      <c r="D564" s="26" t="str">
        <f t="shared" si="144"/>
        <v/>
      </c>
      <c r="E564" s="19" t="str">
        <f>IFERROR(IF(A564&lt;&gt;"",VLOOKUP(A564,matriz,IF(generador!B564=1,15,IF(generador!B564=2,18,IF(generador!B564=3,21,IF(generador!B564=4,24,IF(generador!B564=5,27,IF(generador!B564=6,30,IF(generador!B564=7,33,IF(generador!B564=8,36,IF(generador!B564=9,39,IF(generador!B564=10,42,IF(generador!B564=11,45,IF(generador!B564=12,48,IF(generador!B564=13,51,IF(generador!B564=14,54,IF(generador!B564=15,57))))))))))))))),FALSE),""),"")</f>
        <v/>
      </c>
      <c r="F564" s="20" t="str">
        <f t="shared" si="145"/>
        <v/>
      </c>
      <c r="G564" s="29" t="str">
        <f t="shared" si="146"/>
        <v/>
      </c>
      <c r="H564" s="21" t="str">
        <f t="shared" ca="1" si="149"/>
        <v/>
      </c>
      <c r="I564" s="18" t="str">
        <f t="shared" si="150"/>
        <v/>
      </c>
      <c r="J564" s="18" t="str">
        <f>""</f>
        <v/>
      </c>
      <c r="K564" s="18" t="str">
        <f t="shared" si="151"/>
        <v/>
      </c>
      <c r="L564" s="18" t="str">
        <f t="shared" si="152"/>
        <v/>
      </c>
      <c r="M564" s="18" t="str">
        <f t="shared" si="153"/>
        <v/>
      </c>
      <c r="N564" s="18" t="str">
        <f t="shared" si="154"/>
        <v/>
      </c>
      <c r="O564" s="18" t="str">
        <f t="shared" si="155"/>
        <v/>
      </c>
      <c r="P564" s="18" t="str">
        <f t="shared" si="156"/>
        <v/>
      </c>
      <c r="Q564" s="18" t="str">
        <f t="shared" si="157"/>
        <v/>
      </c>
      <c r="R564" s="122" t="str">
        <f t="shared" si="147"/>
        <v/>
      </c>
      <c r="S564" s="18" t="str">
        <f t="shared" si="158"/>
        <v/>
      </c>
      <c r="T564" s="26" t="str">
        <f t="shared" si="148"/>
        <v/>
      </c>
      <c r="U564" s="18" t="str">
        <f t="shared" si="159"/>
        <v/>
      </c>
      <c r="V564" s="18" t="str">
        <f t="shared" si="160"/>
        <v/>
      </c>
      <c r="W564" s="18" t="str">
        <f>IFERROR(CONCATENATE("PAGO N° ",B564," DEL CONTRATO CPS ",V564," ENTRE ",TEXT(VLOOKUP(A564,matriz,IF(generador!B564=1,16,IF(generador!B564=2,19,IF(generador!B564=3,22,IF(generador!B564=4,25,IF(generador!B564=5,28,IF(generador!B564=6,31,IF(generador!B564=7,34,IF(generador!B564=8,37,IF(generador!B564=9,40,IF(generador!B564=10,43,IF(generador!B564=11,46,IF(generador!B564=12,49,IF(generador!B564=13,52,IF(generador!B564=14,55,IF(generador!B564=15,58))))))))))))))),FALSE),"dd/mm/yyyy")," Y ",TEXT(VLOOKUP(A564,matriz,IF(generador!B564=1,17,IF(generador!B564=2,20,IF(generador!B564=3,23,IF(generador!B564=4,26,IF(generador!B564=5,29,IF(generador!B564=6,32,IF(generador!B564=7,35,IF(generador!B564=8,38,IF(generador!B564=9,41,IF(generador!B564=10,44,IF(generador!B564=11,47,IF(generador!B564=12,50,IF(generador!B564=13,53,IF(generador!B564=14,56,IF(generador!B564=15,59))))))))))))))),FALSE),"dd/mm/yyyy")),"")</f>
        <v/>
      </c>
    </row>
    <row r="565" spans="1:23" x14ac:dyDescent="0.3">
      <c r="A565" s="15"/>
      <c r="B565" s="14"/>
      <c r="C565" s="6"/>
      <c r="D565" s="26" t="str">
        <f t="shared" si="144"/>
        <v/>
      </c>
      <c r="E565" s="19" t="str">
        <f>IFERROR(IF(A565&lt;&gt;"",VLOOKUP(A565,matriz,IF(generador!B565=1,15,IF(generador!B565=2,18,IF(generador!B565=3,21,IF(generador!B565=4,24,IF(generador!B565=5,27,IF(generador!B565=6,30,IF(generador!B565=7,33,IF(generador!B565=8,36,IF(generador!B565=9,39,IF(generador!B565=10,42,IF(generador!B565=11,45,IF(generador!B565=12,48,IF(generador!B565=13,51,IF(generador!B565=14,54,IF(generador!B565=15,57))))))))))))))),FALSE),""),"")</f>
        <v/>
      </c>
      <c r="F565" s="20" t="str">
        <f t="shared" si="145"/>
        <v/>
      </c>
      <c r="G565" s="29" t="str">
        <f t="shared" si="146"/>
        <v/>
      </c>
      <c r="H565" s="21" t="str">
        <f t="shared" ca="1" si="149"/>
        <v/>
      </c>
      <c r="I565" s="18" t="str">
        <f t="shared" si="150"/>
        <v/>
      </c>
      <c r="J565" s="18" t="str">
        <f>""</f>
        <v/>
      </c>
      <c r="K565" s="18" t="str">
        <f t="shared" si="151"/>
        <v/>
      </c>
      <c r="L565" s="18" t="str">
        <f t="shared" si="152"/>
        <v/>
      </c>
      <c r="M565" s="18" t="str">
        <f t="shared" si="153"/>
        <v/>
      </c>
      <c r="N565" s="18" t="str">
        <f t="shared" si="154"/>
        <v/>
      </c>
      <c r="O565" s="18" t="str">
        <f t="shared" si="155"/>
        <v/>
      </c>
      <c r="P565" s="18" t="str">
        <f t="shared" si="156"/>
        <v/>
      </c>
      <c r="Q565" s="18" t="str">
        <f t="shared" si="157"/>
        <v/>
      </c>
      <c r="R565" s="122" t="str">
        <f t="shared" si="147"/>
        <v/>
      </c>
      <c r="S565" s="18" t="str">
        <f t="shared" si="158"/>
        <v/>
      </c>
      <c r="T565" s="26" t="str">
        <f t="shared" si="148"/>
        <v/>
      </c>
      <c r="U565" s="18" t="str">
        <f t="shared" si="159"/>
        <v/>
      </c>
      <c r="V565" s="18" t="str">
        <f t="shared" si="160"/>
        <v/>
      </c>
      <c r="W565" s="18" t="str">
        <f>IFERROR(CONCATENATE("PAGO N° ",B565," DEL CONTRATO CPS ",V565," ENTRE ",TEXT(VLOOKUP(A565,matriz,IF(generador!B565=1,16,IF(generador!B565=2,19,IF(generador!B565=3,22,IF(generador!B565=4,25,IF(generador!B565=5,28,IF(generador!B565=6,31,IF(generador!B565=7,34,IF(generador!B565=8,37,IF(generador!B565=9,40,IF(generador!B565=10,43,IF(generador!B565=11,46,IF(generador!B565=12,49,IF(generador!B565=13,52,IF(generador!B565=14,55,IF(generador!B565=15,58))))))))))))))),FALSE),"dd/mm/yyyy")," Y ",TEXT(VLOOKUP(A565,matriz,IF(generador!B565=1,17,IF(generador!B565=2,20,IF(generador!B565=3,23,IF(generador!B565=4,26,IF(generador!B565=5,29,IF(generador!B565=6,32,IF(generador!B565=7,35,IF(generador!B565=8,38,IF(generador!B565=9,41,IF(generador!B565=10,44,IF(generador!B565=11,47,IF(generador!B565=12,50,IF(generador!B565=13,53,IF(generador!B565=14,56,IF(generador!B565=15,59))))))))))))))),FALSE),"dd/mm/yyyy")),"")</f>
        <v/>
      </c>
    </row>
    <row r="566" spans="1:23" x14ac:dyDescent="0.3">
      <c r="A566" s="15"/>
      <c r="B566" s="14"/>
      <c r="C566" s="6"/>
      <c r="D566" s="26" t="str">
        <f t="shared" si="144"/>
        <v/>
      </c>
      <c r="E566" s="19" t="str">
        <f>IFERROR(IF(A566&lt;&gt;"",VLOOKUP(A566,matriz,IF(generador!B566=1,15,IF(generador!B566=2,18,IF(generador!B566=3,21,IF(generador!B566=4,24,IF(generador!B566=5,27,IF(generador!B566=6,30,IF(generador!B566=7,33,IF(generador!B566=8,36,IF(generador!B566=9,39,IF(generador!B566=10,42,IF(generador!B566=11,45,IF(generador!B566=12,48,IF(generador!B566=13,51,IF(generador!B566=14,54,IF(generador!B566=15,57))))))))))))))),FALSE),""),"")</f>
        <v/>
      </c>
      <c r="F566" s="20" t="str">
        <f t="shared" si="145"/>
        <v/>
      </c>
      <c r="G566" s="29" t="str">
        <f t="shared" si="146"/>
        <v/>
      </c>
      <c r="H566" s="21" t="str">
        <f t="shared" ca="1" si="149"/>
        <v/>
      </c>
      <c r="I566" s="18" t="str">
        <f t="shared" si="150"/>
        <v/>
      </c>
      <c r="J566" s="18" t="str">
        <f>""</f>
        <v/>
      </c>
      <c r="K566" s="18" t="str">
        <f t="shared" si="151"/>
        <v/>
      </c>
      <c r="L566" s="18" t="str">
        <f t="shared" si="152"/>
        <v/>
      </c>
      <c r="M566" s="18" t="str">
        <f t="shared" si="153"/>
        <v/>
      </c>
      <c r="N566" s="18" t="str">
        <f t="shared" si="154"/>
        <v/>
      </c>
      <c r="O566" s="18" t="str">
        <f t="shared" si="155"/>
        <v/>
      </c>
      <c r="P566" s="18" t="str">
        <f t="shared" si="156"/>
        <v/>
      </c>
      <c r="Q566" s="18" t="str">
        <f t="shared" si="157"/>
        <v/>
      </c>
      <c r="R566" s="122" t="str">
        <f t="shared" si="147"/>
        <v/>
      </c>
      <c r="S566" s="18" t="str">
        <f t="shared" si="158"/>
        <v/>
      </c>
      <c r="T566" s="26" t="str">
        <f t="shared" si="148"/>
        <v/>
      </c>
      <c r="U566" s="18" t="str">
        <f t="shared" si="159"/>
        <v/>
      </c>
      <c r="V566" s="18" t="str">
        <f t="shared" si="160"/>
        <v/>
      </c>
      <c r="W566" s="18" t="str">
        <f>IFERROR(CONCATENATE("PAGO N° ",B566," DEL CONTRATO CPS ",V566," ENTRE ",TEXT(VLOOKUP(A566,matriz,IF(generador!B566=1,16,IF(generador!B566=2,19,IF(generador!B566=3,22,IF(generador!B566=4,25,IF(generador!B566=5,28,IF(generador!B566=6,31,IF(generador!B566=7,34,IF(generador!B566=8,37,IF(generador!B566=9,40,IF(generador!B566=10,43,IF(generador!B566=11,46,IF(generador!B566=12,49,IF(generador!B566=13,52,IF(generador!B566=14,55,IF(generador!B566=15,58))))))))))))))),FALSE),"dd/mm/yyyy")," Y ",TEXT(VLOOKUP(A566,matriz,IF(generador!B566=1,17,IF(generador!B566=2,20,IF(generador!B566=3,23,IF(generador!B566=4,26,IF(generador!B566=5,29,IF(generador!B566=6,32,IF(generador!B566=7,35,IF(generador!B566=8,38,IF(generador!B566=9,41,IF(generador!B566=10,44,IF(generador!B566=11,47,IF(generador!B566=12,50,IF(generador!B566=13,53,IF(generador!B566=14,56,IF(generador!B566=15,59))))))))))))))),FALSE),"dd/mm/yyyy")),"")</f>
        <v/>
      </c>
    </row>
    <row r="567" spans="1:23" x14ac:dyDescent="0.3">
      <c r="A567" s="15"/>
      <c r="B567" s="14"/>
      <c r="C567" s="6"/>
      <c r="D567" s="26" t="str">
        <f t="shared" si="144"/>
        <v/>
      </c>
      <c r="E567" s="19" t="str">
        <f>IFERROR(IF(A567&lt;&gt;"",VLOOKUP(A567,matriz,IF(generador!B567=1,15,IF(generador!B567=2,18,IF(generador!B567=3,21,IF(generador!B567=4,24,IF(generador!B567=5,27,IF(generador!B567=6,30,IF(generador!B567=7,33,IF(generador!B567=8,36,IF(generador!B567=9,39,IF(generador!B567=10,42,IF(generador!B567=11,45,IF(generador!B567=12,48,IF(generador!B567=13,51,IF(generador!B567=14,54,IF(generador!B567=15,57))))))))))))))),FALSE),""),"")</f>
        <v/>
      </c>
      <c r="F567" s="20" t="str">
        <f t="shared" si="145"/>
        <v/>
      </c>
      <c r="G567" s="29" t="str">
        <f t="shared" si="146"/>
        <v/>
      </c>
      <c r="H567" s="21" t="str">
        <f t="shared" ca="1" si="149"/>
        <v/>
      </c>
      <c r="I567" s="18" t="str">
        <f t="shared" si="150"/>
        <v/>
      </c>
      <c r="J567" s="18" t="str">
        <f>""</f>
        <v/>
      </c>
      <c r="K567" s="18" t="str">
        <f t="shared" si="151"/>
        <v/>
      </c>
      <c r="L567" s="18" t="str">
        <f t="shared" si="152"/>
        <v/>
      </c>
      <c r="M567" s="18" t="str">
        <f t="shared" si="153"/>
        <v/>
      </c>
      <c r="N567" s="18" t="str">
        <f t="shared" si="154"/>
        <v/>
      </c>
      <c r="O567" s="18" t="str">
        <f t="shared" si="155"/>
        <v/>
      </c>
      <c r="P567" s="18" t="str">
        <f t="shared" si="156"/>
        <v/>
      </c>
      <c r="Q567" s="18" t="str">
        <f t="shared" si="157"/>
        <v/>
      </c>
      <c r="R567" s="122" t="str">
        <f t="shared" si="147"/>
        <v/>
      </c>
      <c r="S567" s="18" t="str">
        <f t="shared" si="158"/>
        <v/>
      </c>
      <c r="T567" s="26" t="str">
        <f t="shared" si="148"/>
        <v/>
      </c>
      <c r="U567" s="18" t="str">
        <f t="shared" si="159"/>
        <v/>
      </c>
      <c r="V567" s="18" t="str">
        <f t="shared" si="160"/>
        <v/>
      </c>
      <c r="W567" s="18" t="str">
        <f>IFERROR(CONCATENATE("PAGO N° ",B567," DEL CONTRATO CPS ",V567," ENTRE ",TEXT(VLOOKUP(A567,matriz,IF(generador!B567=1,16,IF(generador!B567=2,19,IF(generador!B567=3,22,IF(generador!B567=4,25,IF(generador!B567=5,28,IF(generador!B567=6,31,IF(generador!B567=7,34,IF(generador!B567=8,37,IF(generador!B567=9,40,IF(generador!B567=10,43,IF(generador!B567=11,46,IF(generador!B567=12,49,IF(generador!B567=13,52,IF(generador!B567=14,55,IF(generador!B567=15,58))))))))))))))),FALSE),"dd/mm/yyyy")," Y ",TEXT(VLOOKUP(A567,matriz,IF(generador!B567=1,17,IF(generador!B567=2,20,IF(generador!B567=3,23,IF(generador!B567=4,26,IF(generador!B567=5,29,IF(generador!B567=6,32,IF(generador!B567=7,35,IF(generador!B567=8,38,IF(generador!B567=9,41,IF(generador!B567=10,44,IF(generador!B567=11,47,IF(generador!B567=12,50,IF(generador!B567=13,53,IF(generador!B567=14,56,IF(generador!B567=15,59))))))))))))))),FALSE),"dd/mm/yyyy")),"")</f>
        <v/>
      </c>
    </row>
    <row r="568" spans="1:23" x14ac:dyDescent="0.3">
      <c r="A568" s="15"/>
      <c r="B568" s="14"/>
      <c r="C568" s="6"/>
      <c r="D568" s="26" t="str">
        <f t="shared" si="144"/>
        <v/>
      </c>
      <c r="E568" s="19" t="str">
        <f>IFERROR(IF(A568&lt;&gt;"",VLOOKUP(A568,matriz,IF(generador!B568=1,15,IF(generador!B568=2,18,IF(generador!B568=3,21,IF(generador!B568=4,24,IF(generador!B568=5,27,IF(generador!B568=6,30,IF(generador!B568=7,33,IF(generador!B568=8,36,IF(generador!B568=9,39,IF(generador!B568=10,42,IF(generador!B568=11,45,IF(generador!B568=12,48,IF(generador!B568=13,51,IF(generador!B568=14,54,IF(generador!B568=15,57))))))))))))))),FALSE),""),"")</f>
        <v/>
      </c>
      <c r="F568" s="20" t="str">
        <f t="shared" si="145"/>
        <v/>
      </c>
      <c r="G568" s="29" t="str">
        <f t="shared" si="146"/>
        <v/>
      </c>
      <c r="H568" s="21" t="str">
        <f t="shared" ca="1" si="149"/>
        <v/>
      </c>
      <c r="I568" s="18" t="str">
        <f t="shared" si="150"/>
        <v/>
      </c>
      <c r="J568" s="18" t="str">
        <f>""</f>
        <v/>
      </c>
      <c r="K568" s="18" t="str">
        <f t="shared" si="151"/>
        <v/>
      </c>
      <c r="L568" s="18" t="str">
        <f t="shared" si="152"/>
        <v/>
      </c>
      <c r="M568" s="18" t="str">
        <f t="shared" si="153"/>
        <v/>
      </c>
      <c r="N568" s="18" t="str">
        <f t="shared" si="154"/>
        <v/>
      </c>
      <c r="O568" s="18" t="str">
        <f t="shared" si="155"/>
        <v/>
      </c>
      <c r="P568" s="18" t="str">
        <f t="shared" si="156"/>
        <v/>
      </c>
      <c r="Q568" s="18" t="str">
        <f t="shared" si="157"/>
        <v/>
      </c>
      <c r="R568" s="122" t="str">
        <f t="shared" si="147"/>
        <v/>
      </c>
      <c r="S568" s="18" t="str">
        <f t="shared" si="158"/>
        <v/>
      </c>
      <c r="T568" s="26" t="str">
        <f t="shared" si="148"/>
        <v/>
      </c>
      <c r="U568" s="18" t="str">
        <f t="shared" si="159"/>
        <v/>
      </c>
      <c r="V568" s="18" t="str">
        <f t="shared" si="160"/>
        <v/>
      </c>
      <c r="W568" s="18" t="str">
        <f>IFERROR(CONCATENATE("PAGO N° ",B568," DEL CONTRATO CPS ",V568," ENTRE ",TEXT(VLOOKUP(A568,matriz,IF(generador!B568=1,16,IF(generador!B568=2,19,IF(generador!B568=3,22,IF(generador!B568=4,25,IF(generador!B568=5,28,IF(generador!B568=6,31,IF(generador!B568=7,34,IF(generador!B568=8,37,IF(generador!B568=9,40,IF(generador!B568=10,43,IF(generador!B568=11,46,IF(generador!B568=12,49,IF(generador!B568=13,52,IF(generador!B568=14,55,IF(generador!B568=15,58))))))))))))))),FALSE),"dd/mm/yyyy")," Y ",TEXT(VLOOKUP(A568,matriz,IF(generador!B568=1,17,IF(generador!B568=2,20,IF(generador!B568=3,23,IF(generador!B568=4,26,IF(generador!B568=5,29,IF(generador!B568=6,32,IF(generador!B568=7,35,IF(generador!B568=8,38,IF(generador!B568=9,41,IF(generador!B568=10,44,IF(generador!B568=11,47,IF(generador!B568=12,50,IF(generador!B568=13,53,IF(generador!B568=14,56,IF(generador!B568=15,59))))))))))))))),FALSE),"dd/mm/yyyy")),"")</f>
        <v/>
      </c>
    </row>
    <row r="569" spans="1:23" x14ac:dyDescent="0.3">
      <c r="A569" s="15"/>
      <c r="B569" s="14"/>
      <c r="C569" s="6"/>
      <c r="D569" s="26" t="str">
        <f t="shared" si="144"/>
        <v/>
      </c>
      <c r="E569" s="19" t="str">
        <f>IFERROR(IF(A569&lt;&gt;"",VLOOKUP(A569,matriz,IF(generador!B569=1,15,IF(generador!B569=2,18,IF(generador!B569=3,21,IF(generador!B569=4,24,IF(generador!B569=5,27,IF(generador!B569=6,30,IF(generador!B569=7,33,IF(generador!B569=8,36,IF(generador!B569=9,39,IF(generador!B569=10,42,IF(generador!B569=11,45,IF(generador!B569=12,48,IF(generador!B569=13,51,IF(generador!B569=14,54,IF(generador!B569=15,57))))))))))))))),FALSE),""),"")</f>
        <v/>
      </c>
      <c r="F569" s="20" t="str">
        <f t="shared" si="145"/>
        <v/>
      </c>
      <c r="G569" s="29" t="str">
        <f t="shared" si="146"/>
        <v/>
      </c>
      <c r="H569" s="21" t="str">
        <f t="shared" ca="1" si="149"/>
        <v/>
      </c>
      <c r="I569" s="18" t="str">
        <f t="shared" si="150"/>
        <v/>
      </c>
      <c r="J569" s="18" t="str">
        <f>""</f>
        <v/>
      </c>
      <c r="K569" s="18" t="str">
        <f t="shared" si="151"/>
        <v/>
      </c>
      <c r="L569" s="18" t="str">
        <f t="shared" si="152"/>
        <v/>
      </c>
      <c r="M569" s="18" t="str">
        <f t="shared" si="153"/>
        <v/>
      </c>
      <c r="N569" s="18" t="str">
        <f t="shared" si="154"/>
        <v/>
      </c>
      <c r="O569" s="18" t="str">
        <f t="shared" si="155"/>
        <v/>
      </c>
      <c r="P569" s="18" t="str">
        <f t="shared" si="156"/>
        <v/>
      </c>
      <c r="Q569" s="18" t="str">
        <f t="shared" si="157"/>
        <v/>
      </c>
      <c r="R569" s="122" t="str">
        <f t="shared" si="147"/>
        <v/>
      </c>
      <c r="S569" s="18" t="str">
        <f t="shared" si="158"/>
        <v/>
      </c>
      <c r="T569" s="26" t="str">
        <f t="shared" si="148"/>
        <v/>
      </c>
      <c r="U569" s="18" t="str">
        <f t="shared" si="159"/>
        <v/>
      </c>
      <c r="V569" s="18" t="str">
        <f t="shared" si="160"/>
        <v/>
      </c>
      <c r="W569" s="18" t="str">
        <f>IFERROR(CONCATENATE("PAGO N° ",B569," DEL CONTRATO CPS ",V569," ENTRE ",TEXT(VLOOKUP(A569,matriz,IF(generador!B569=1,16,IF(generador!B569=2,19,IF(generador!B569=3,22,IF(generador!B569=4,25,IF(generador!B569=5,28,IF(generador!B569=6,31,IF(generador!B569=7,34,IF(generador!B569=8,37,IF(generador!B569=9,40,IF(generador!B569=10,43,IF(generador!B569=11,46,IF(generador!B569=12,49,IF(generador!B569=13,52,IF(generador!B569=14,55,IF(generador!B569=15,58))))))))))))))),FALSE),"dd/mm/yyyy")," Y ",TEXT(VLOOKUP(A569,matriz,IF(generador!B569=1,17,IF(generador!B569=2,20,IF(generador!B569=3,23,IF(generador!B569=4,26,IF(generador!B569=5,29,IF(generador!B569=6,32,IF(generador!B569=7,35,IF(generador!B569=8,38,IF(generador!B569=9,41,IF(generador!B569=10,44,IF(generador!B569=11,47,IF(generador!B569=12,50,IF(generador!B569=13,53,IF(generador!B569=14,56,IF(generador!B569=15,59))))))))))))))),FALSE),"dd/mm/yyyy")),"")</f>
        <v/>
      </c>
    </row>
    <row r="570" spans="1:23" x14ac:dyDescent="0.3">
      <c r="A570" s="15"/>
      <c r="B570" s="14"/>
      <c r="C570" s="6"/>
      <c r="D570" s="26" t="str">
        <f t="shared" si="144"/>
        <v/>
      </c>
      <c r="E570" s="19" t="str">
        <f>IFERROR(IF(A570&lt;&gt;"",VLOOKUP(A570,matriz,IF(generador!B570=1,15,IF(generador!B570=2,18,IF(generador!B570=3,21,IF(generador!B570=4,24,IF(generador!B570=5,27,IF(generador!B570=6,30,IF(generador!B570=7,33,IF(generador!B570=8,36,IF(generador!B570=9,39,IF(generador!B570=10,42,IF(generador!B570=11,45,IF(generador!B570=12,48,IF(generador!B570=13,51,IF(generador!B570=14,54,IF(generador!B570=15,57))))))))))))))),FALSE),""),"")</f>
        <v/>
      </c>
      <c r="F570" s="20" t="str">
        <f t="shared" si="145"/>
        <v/>
      </c>
      <c r="G570" s="29" t="str">
        <f t="shared" si="146"/>
        <v/>
      </c>
      <c r="H570" s="21" t="str">
        <f t="shared" ca="1" si="149"/>
        <v/>
      </c>
      <c r="I570" s="18" t="str">
        <f t="shared" si="150"/>
        <v/>
      </c>
      <c r="J570" s="18" t="str">
        <f>""</f>
        <v/>
      </c>
      <c r="K570" s="18" t="str">
        <f t="shared" si="151"/>
        <v/>
      </c>
      <c r="L570" s="18" t="str">
        <f t="shared" si="152"/>
        <v/>
      </c>
      <c r="M570" s="18" t="str">
        <f t="shared" si="153"/>
        <v/>
      </c>
      <c r="N570" s="18" t="str">
        <f t="shared" si="154"/>
        <v/>
      </c>
      <c r="O570" s="18" t="str">
        <f t="shared" si="155"/>
        <v/>
      </c>
      <c r="P570" s="18" t="str">
        <f t="shared" si="156"/>
        <v/>
      </c>
      <c r="Q570" s="18" t="str">
        <f t="shared" si="157"/>
        <v/>
      </c>
      <c r="R570" s="122" t="str">
        <f t="shared" si="147"/>
        <v/>
      </c>
      <c r="S570" s="18" t="str">
        <f t="shared" si="158"/>
        <v/>
      </c>
      <c r="T570" s="26" t="str">
        <f t="shared" si="148"/>
        <v/>
      </c>
      <c r="U570" s="18" t="str">
        <f t="shared" si="159"/>
        <v/>
      </c>
      <c r="V570" s="18" t="str">
        <f t="shared" si="160"/>
        <v/>
      </c>
      <c r="W570" s="18" t="str">
        <f>IFERROR(CONCATENATE("PAGO N° ",B570," DEL CONTRATO CPS ",V570," ENTRE ",TEXT(VLOOKUP(A570,matriz,IF(generador!B570=1,16,IF(generador!B570=2,19,IF(generador!B570=3,22,IF(generador!B570=4,25,IF(generador!B570=5,28,IF(generador!B570=6,31,IF(generador!B570=7,34,IF(generador!B570=8,37,IF(generador!B570=9,40,IF(generador!B570=10,43,IF(generador!B570=11,46,IF(generador!B570=12,49,IF(generador!B570=13,52,IF(generador!B570=14,55,IF(generador!B570=15,58))))))))))))))),FALSE),"dd/mm/yyyy")," Y ",TEXT(VLOOKUP(A570,matriz,IF(generador!B570=1,17,IF(generador!B570=2,20,IF(generador!B570=3,23,IF(generador!B570=4,26,IF(generador!B570=5,29,IF(generador!B570=6,32,IF(generador!B570=7,35,IF(generador!B570=8,38,IF(generador!B570=9,41,IF(generador!B570=10,44,IF(generador!B570=11,47,IF(generador!B570=12,50,IF(generador!B570=13,53,IF(generador!B570=14,56,IF(generador!B570=15,59))))))))))))))),FALSE),"dd/mm/yyyy")),"")</f>
        <v/>
      </c>
    </row>
    <row r="571" spans="1:23" x14ac:dyDescent="0.3">
      <c r="A571" s="15"/>
      <c r="B571" s="14"/>
      <c r="C571" s="6"/>
      <c r="D571" s="26" t="str">
        <f t="shared" si="144"/>
        <v/>
      </c>
      <c r="E571" s="19" t="str">
        <f>IFERROR(IF(A571&lt;&gt;"",VLOOKUP(A571,matriz,IF(generador!B571=1,15,IF(generador!B571=2,18,IF(generador!B571=3,21,IF(generador!B571=4,24,IF(generador!B571=5,27,IF(generador!B571=6,30,IF(generador!B571=7,33,IF(generador!B571=8,36,IF(generador!B571=9,39,IF(generador!B571=10,42,IF(generador!B571=11,45,IF(generador!B571=12,48,IF(generador!B571=13,51,IF(generador!B571=14,54,IF(generador!B571=15,57))))))))))))))),FALSE),""),"")</f>
        <v/>
      </c>
      <c r="F571" s="20" t="str">
        <f t="shared" si="145"/>
        <v/>
      </c>
      <c r="G571" s="29" t="str">
        <f t="shared" si="146"/>
        <v/>
      </c>
      <c r="H571" s="21" t="str">
        <f t="shared" ca="1" si="149"/>
        <v/>
      </c>
      <c r="I571" s="18" t="str">
        <f t="shared" si="150"/>
        <v/>
      </c>
      <c r="J571" s="18" t="str">
        <f>""</f>
        <v/>
      </c>
      <c r="K571" s="18" t="str">
        <f t="shared" si="151"/>
        <v/>
      </c>
      <c r="L571" s="18" t="str">
        <f t="shared" si="152"/>
        <v/>
      </c>
      <c r="M571" s="18" t="str">
        <f t="shared" si="153"/>
        <v/>
      </c>
      <c r="N571" s="18" t="str">
        <f t="shared" si="154"/>
        <v/>
      </c>
      <c r="O571" s="18" t="str">
        <f t="shared" si="155"/>
        <v/>
      </c>
      <c r="P571" s="18" t="str">
        <f t="shared" si="156"/>
        <v/>
      </c>
      <c r="Q571" s="18" t="str">
        <f t="shared" si="157"/>
        <v/>
      </c>
      <c r="R571" s="122" t="str">
        <f t="shared" si="147"/>
        <v/>
      </c>
      <c r="S571" s="18" t="str">
        <f t="shared" si="158"/>
        <v/>
      </c>
      <c r="T571" s="26" t="str">
        <f t="shared" si="148"/>
        <v/>
      </c>
      <c r="U571" s="18" t="str">
        <f t="shared" si="159"/>
        <v/>
      </c>
      <c r="V571" s="18" t="str">
        <f t="shared" si="160"/>
        <v/>
      </c>
      <c r="W571" s="18" t="str">
        <f>IFERROR(CONCATENATE("PAGO N° ",B571," DEL CONTRATO CPS ",V571," ENTRE ",TEXT(VLOOKUP(A571,matriz,IF(generador!B571=1,16,IF(generador!B571=2,19,IF(generador!B571=3,22,IF(generador!B571=4,25,IF(generador!B571=5,28,IF(generador!B571=6,31,IF(generador!B571=7,34,IF(generador!B571=8,37,IF(generador!B571=9,40,IF(generador!B571=10,43,IF(generador!B571=11,46,IF(generador!B571=12,49,IF(generador!B571=13,52,IF(generador!B571=14,55,IF(generador!B571=15,58))))))))))))))),FALSE),"dd/mm/yyyy")," Y ",TEXT(VLOOKUP(A571,matriz,IF(generador!B571=1,17,IF(generador!B571=2,20,IF(generador!B571=3,23,IF(generador!B571=4,26,IF(generador!B571=5,29,IF(generador!B571=6,32,IF(generador!B571=7,35,IF(generador!B571=8,38,IF(generador!B571=9,41,IF(generador!B571=10,44,IF(generador!B571=11,47,IF(generador!B571=12,50,IF(generador!B571=13,53,IF(generador!B571=14,56,IF(generador!B571=15,59))))))))))))))),FALSE),"dd/mm/yyyy")),"")</f>
        <v/>
      </c>
    </row>
    <row r="572" spans="1:23" x14ac:dyDescent="0.3">
      <c r="A572" s="15"/>
      <c r="B572" s="14"/>
      <c r="C572" s="6"/>
      <c r="D572" s="26" t="str">
        <f t="shared" si="144"/>
        <v/>
      </c>
      <c r="E572" s="19" t="str">
        <f>IFERROR(IF(A572&lt;&gt;"",VLOOKUP(A572,matriz,IF(generador!B572=1,15,IF(generador!B572=2,18,IF(generador!B572=3,21,IF(generador!B572=4,24,IF(generador!B572=5,27,IF(generador!B572=6,30,IF(generador!B572=7,33,IF(generador!B572=8,36,IF(generador!B572=9,39,IF(generador!B572=10,42,IF(generador!B572=11,45,IF(generador!B572=12,48,IF(generador!B572=13,51,IF(generador!B572=14,54,IF(generador!B572=15,57))))))))))))))),FALSE),""),"")</f>
        <v/>
      </c>
      <c r="F572" s="20" t="str">
        <f t="shared" si="145"/>
        <v/>
      </c>
      <c r="G572" s="29" t="str">
        <f t="shared" si="146"/>
        <v/>
      </c>
      <c r="H572" s="21" t="str">
        <f t="shared" ca="1" si="149"/>
        <v/>
      </c>
      <c r="I572" s="18" t="str">
        <f t="shared" si="150"/>
        <v/>
      </c>
      <c r="J572" s="18" t="str">
        <f>""</f>
        <v/>
      </c>
      <c r="K572" s="18" t="str">
        <f t="shared" si="151"/>
        <v/>
      </c>
      <c r="L572" s="18" t="str">
        <f t="shared" si="152"/>
        <v/>
      </c>
      <c r="M572" s="18" t="str">
        <f t="shared" si="153"/>
        <v/>
      </c>
      <c r="N572" s="18" t="str">
        <f t="shared" si="154"/>
        <v/>
      </c>
      <c r="O572" s="18" t="str">
        <f t="shared" si="155"/>
        <v/>
      </c>
      <c r="P572" s="18" t="str">
        <f t="shared" si="156"/>
        <v/>
      </c>
      <c r="Q572" s="18" t="str">
        <f t="shared" si="157"/>
        <v/>
      </c>
      <c r="R572" s="122" t="str">
        <f t="shared" si="147"/>
        <v/>
      </c>
      <c r="S572" s="18" t="str">
        <f t="shared" si="158"/>
        <v/>
      </c>
      <c r="T572" s="26" t="str">
        <f t="shared" si="148"/>
        <v/>
      </c>
      <c r="U572" s="18" t="str">
        <f t="shared" si="159"/>
        <v/>
      </c>
      <c r="V572" s="18" t="str">
        <f t="shared" si="160"/>
        <v/>
      </c>
      <c r="W572" s="18" t="str">
        <f>IFERROR(CONCATENATE("PAGO N° ",B572," DEL CONTRATO CPS ",V572," ENTRE ",TEXT(VLOOKUP(A572,matriz,IF(generador!B572=1,16,IF(generador!B572=2,19,IF(generador!B572=3,22,IF(generador!B572=4,25,IF(generador!B572=5,28,IF(generador!B572=6,31,IF(generador!B572=7,34,IF(generador!B572=8,37,IF(generador!B572=9,40,IF(generador!B572=10,43,IF(generador!B572=11,46,IF(generador!B572=12,49,IF(generador!B572=13,52,IF(generador!B572=14,55,IF(generador!B572=15,58))))))))))))))),FALSE),"dd/mm/yyyy")," Y ",TEXT(VLOOKUP(A572,matriz,IF(generador!B572=1,17,IF(generador!B572=2,20,IF(generador!B572=3,23,IF(generador!B572=4,26,IF(generador!B572=5,29,IF(generador!B572=6,32,IF(generador!B572=7,35,IF(generador!B572=8,38,IF(generador!B572=9,41,IF(generador!B572=10,44,IF(generador!B572=11,47,IF(generador!B572=12,50,IF(generador!B572=13,53,IF(generador!B572=14,56,IF(generador!B572=15,59))))))))))))))),FALSE),"dd/mm/yyyy")),"")</f>
        <v/>
      </c>
    </row>
    <row r="573" spans="1:23" x14ac:dyDescent="0.3">
      <c r="A573" s="15"/>
      <c r="B573" s="14"/>
      <c r="C573" s="6"/>
      <c r="D573" s="26" t="str">
        <f t="shared" si="144"/>
        <v/>
      </c>
      <c r="E573" s="19" t="str">
        <f>IFERROR(IF(A573&lt;&gt;"",VLOOKUP(A573,matriz,IF(generador!B573=1,15,IF(generador!B573=2,18,IF(generador!B573=3,21,IF(generador!B573=4,24,IF(generador!B573=5,27,IF(generador!B573=6,30,IF(generador!B573=7,33,IF(generador!B573=8,36,IF(generador!B573=9,39,IF(generador!B573=10,42,IF(generador!B573=11,45,IF(generador!B573=12,48,IF(generador!B573=13,51,IF(generador!B573=14,54,IF(generador!B573=15,57))))))))))))))),FALSE),""),"")</f>
        <v/>
      </c>
      <c r="F573" s="20" t="str">
        <f t="shared" si="145"/>
        <v/>
      </c>
      <c r="G573" s="29" t="str">
        <f t="shared" si="146"/>
        <v/>
      </c>
      <c r="H573" s="21" t="str">
        <f t="shared" ca="1" si="149"/>
        <v/>
      </c>
      <c r="I573" s="18" t="str">
        <f t="shared" si="150"/>
        <v/>
      </c>
      <c r="J573" s="18" t="str">
        <f>""</f>
        <v/>
      </c>
      <c r="K573" s="18" t="str">
        <f t="shared" si="151"/>
        <v/>
      </c>
      <c r="L573" s="18" t="str">
        <f t="shared" si="152"/>
        <v/>
      </c>
      <c r="M573" s="18" t="str">
        <f t="shared" si="153"/>
        <v/>
      </c>
      <c r="N573" s="18" t="str">
        <f t="shared" si="154"/>
        <v/>
      </c>
      <c r="O573" s="18" t="str">
        <f t="shared" si="155"/>
        <v/>
      </c>
      <c r="P573" s="18" t="str">
        <f t="shared" si="156"/>
        <v/>
      </c>
      <c r="Q573" s="18" t="str">
        <f t="shared" si="157"/>
        <v/>
      </c>
      <c r="R573" s="122" t="str">
        <f t="shared" si="147"/>
        <v/>
      </c>
      <c r="S573" s="18" t="str">
        <f t="shared" si="158"/>
        <v/>
      </c>
      <c r="T573" s="26" t="str">
        <f t="shared" si="148"/>
        <v/>
      </c>
      <c r="U573" s="18" t="str">
        <f t="shared" si="159"/>
        <v/>
      </c>
      <c r="V573" s="18" t="str">
        <f t="shared" si="160"/>
        <v/>
      </c>
      <c r="W573" s="18" t="str">
        <f>IFERROR(CONCATENATE("PAGO N° ",B573," DEL CONTRATO CPS ",V573," ENTRE ",TEXT(VLOOKUP(A573,matriz,IF(generador!B573=1,16,IF(generador!B573=2,19,IF(generador!B573=3,22,IF(generador!B573=4,25,IF(generador!B573=5,28,IF(generador!B573=6,31,IF(generador!B573=7,34,IF(generador!B573=8,37,IF(generador!B573=9,40,IF(generador!B573=10,43,IF(generador!B573=11,46,IF(generador!B573=12,49,IF(generador!B573=13,52,IF(generador!B573=14,55,IF(generador!B573=15,58))))))))))))))),FALSE),"dd/mm/yyyy")," Y ",TEXT(VLOOKUP(A573,matriz,IF(generador!B573=1,17,IF(generador!B573=2,20,IF(generador!B573=3,23,IF(generador!B573=4,26,IF(generador!B573=5,29,IF(generador!B573=6,32,IF(generador!B573=7,35,IF(generador!B573=8,38,IF(generador!B573=9,41,IF(generador!B573=10,44,IF(generador!B573=11,47,IF(generador!B573=12,50,IF(generador!B573=13,53,IF(generador!B573=14,56,IF(generador!B573=15,59))))))))))))))),FALSE),"dd/mm/yyyy")),"")</f>
        <v/>
      </c>
    </row>
    <row r="574" spans="1:23" x14ac:dyDescent="0.3">
      <c r="A574" s="15"/>
      <c r="B574" s="14"/>
      <c r="C574" s="6"/>
      <c r="D574" s="26" t="str">
        <f t="shared" si="144"/>
        <v/>
      </c>
      <c r="E574" s="19" t="str">
        <f>IFERROR(IF(A574&lt;&gt;"",VLOOKUP(A574,matriz,IF(generador!B574=1,15,IF(generador!B574=2,18,IF(generador!B574=3,21,IF(generador!B574=4,24,IF(generador!B574=5,27,IF(generador!B574=6,30,IF(generador!B574=7,33,IF(generador!B574=8,36,IF(generador!B574=9,39,IF(generador!B574=10,42,IF(generador!B574=11,45,IF(generador!B574=12,48,IF(generador!B574=13,51,IF(generador!B574=14,54,IF(generador!B574=15,57))))))))))))))),FALSE),""),"")</f>
        <v/>
      </c>
      <c r="F574" s="20" t="str">
        <f t="shared" si="145"/>
        <v/>
      </c>
      <c r="G574" s="29" t="str">
        <f t="shared" si="146"/>
        <v/>
      </c>
      <c r="H574" s="21" t="str">
        <f t="shared" ca="1" si="149"/>
        <v/>
      </c>
      <c r="I574" s="18" t="str">
        <f t="shared" si="150"/>
        <v/>
      </c>
      <c r="J574" s="18" t="str">
        <f>""</f>
        <v/>
      </c>
      <c r="K574" s="18" t="str">
        <f t="shared" si="151"/>
        <v/>
      </c>
      <c r="L574" s="18" t="str">
        <f t="shared" si="152"/>
        <v/>
      </c>
      <c r="M574" s="18" t="str">
        <f t="shared" si="153"/>
        <v/>
      </c>
      <c r="N574" s="18" t="str">
        <f t="shared" si="154"/>
        <v/>
      </c>
      <c r="O574" s="18" t="str">
        <f t="shared" si="155"/>
        <v/>
      </c>
      <c r="P574" s="18" t="str">
        <f t="shared" si="156"/>
        <v/>
      </c>
      <c r="Q574" s="18" t="str">
        <f t="shared" si="157"/>
        <v/>
      </c>
      <c r="R574" s="122" t="str">
        <f t="shared" si="147"/>
        <v/>
      </c>
      <c r="S574" s="18" t="str">
        <f t="shared" si="158"/>
        <v/>
      </c>
      <c r="T574" s="26" t="str">
        <f t="shared" si="148"/>
        <v/>
      </c>
      <c r="U574" s="18" t="str">
        <f t="shared" si="159"/>
        <v/>
      </c>
      <c r="V574" s="18" t="str">
        <f t="shared" si="160"/>
        <v/>
      </c>
      <c r="W574" s="18" t="str">
        <f>IFERROR(CONCATENATE("PAGO N° ",B574," DEL CONTRATO CPS ",V574," ENTRE ",TEXT(VLOOKUP(A574,matriz,IF(generador!B574=1,16,IF(generador!B574=2,19,IF(generador!B574=3,22,IF(generador!B574=4,25,IF(generador!B574=5,28,IF(generador!B574=6,31,IF(generador!B574=7,34,IF(generador!B574=8,37,IF(generador!B574=9,40,IF(generador!B574=10,43,IF(generador!B574=11,46,IF(generador!B574=12,49,IF(generador!B574=13,52,IF(generador!B574=14,55,IF(generador!B574=15,58))))))))))))))),FALSE),"dd/mm/yyyy")," Y ",TEXT(VLOOKUP(A574,matriz,IF(generador!B574=1,17,IF(generador!B574=2,20,IF(generador!B574=3,23,IF(generador!B574=4,26,IF(generador!B574=5,29,IF(generador!B574=6,32,IF(generador!B574=7,35,IF(generador!B574=8,38,IF(generador!B574=9,41,IF(generador!B574=10,44,IF(generador!B574=11,47,IF(generador!B574=12,50,IF(generador!B574=13,53,IF(generador!B574=14,56,IF(generador!B574=15,59))))))))))))))),FALSE),"dd/mm/yyyy")),"")</f>
        <v/>
      </c>
    </row>
    <row r="575" spans="1:23" x14ac:dyDescent="0.3">
      <c r="A575" s="15"/>
      <c r="B575" s="14"/>
      <c r="C575" s="6"/>
      <c r="D575" s="26" t="str">
        <f t="shared" si="144"/>
        <v/>
      </c>
      <c r="E575" s="19" t="str">
        <f>IFERROR(IF(A575&lt;&gt;"",VLOOKUP(A575,matriz,IF(generador!B575=1,15,IF(generador!B575=2,18,IF(generador!B575=3,21,IF(generador!B575=4,24,IF(generador!B575=5,27,IF(generador!B575=6,30,IF(generador!B575=7,33,IF(generador!B575=8,36,IF(generador!B575=9,39,IF(generador!B575=10,42,IF(generador!B575=11,45,IF(generador!B575=12,48,IF(generador!B575=13,51,IF(generador!B575=14,54,IF(generador!B575=15,57))))))))))))))),FALSE),""),"")</f>
        <v/>
      </c>
      <c r="F575" s="20" t="str">
        <f t="shared" si="145"/>
        <v/>
      </c>
      <c r="G575" s="29" t="str">
        <f t="shared" si="146"/>
        <v/>
      </c>
      <c r="H575" s="21" t="str">
        <f t="shared" ca="1" si="149"/>
        <v/>
      </c>
      <c r="I575" s="18" t="str">
        <f t="shared" si="150"/>
        <v/>
      </c>
      <c r="J575" s="18" t="str">
        <f>""</f>
        <v/>
      </c>
      <c r="K575" s="18" t="str">
        <f t="shared" si="151"/>
        <v/>
      </c>
      <c r="L575" s="18" t="str">
        <f t="shared" si="152"/>
        <v/>
      </c>
      <c r="M575" s="18" t="str">
        <f t="shared" si="153"/>
        <v/>
      </c>
      <c r="N575" s="18" t="str">
        <f t="shared" si="154"/>
        <v/>
      </c>
      <c r="O575" s="18" t="str">
        <f t="shared" si="155"/>
        <v/>
      </c>
      <c r="P575" s="18" t="str">
        <f t="shared" si="156"/>
        <v/>
      </c>
      <c r="Q575" s="18" t="str">
        <f t="shared" si="157"/>
        <v/>
      </c>
      <c r="R575" s="122" t="str">
        <f t="shared" si="147"/>
        <v/>
      </c>
      <c r="S575" s="18" t="str">
        <f t="shared" si="158"/>
        <v/>
      </c>
      <c r="T575" s="26" t="str">
        <f t="shared" si="148"/>
        <v/>
      </c>
      <c r="U575" s="18" t="str">
        <f t="shared" si="159"/>
        <v/>
      </c>
      <c r="V575" s="18" t="str">
        <f t="shared" si="160"/>
        <v/>
      </c>
      <c r="W575" s="18" t="str">
        <f>IFERROR(CONCATENATE("PAGO N° ",B575," DEL CONTRATO CPS ",V575," ENTRE ",TEXT(VLOOKUP(A575,matriz,IF(generador!B575=1,16,IF(generador!B575=2,19,IF(generador!B575=3,22,IF(generador!B575=4,25,IF(generador!B575=5,28,IF(generador!B575=6,31,IF(generador!B575=7,34,IF(generador!B575=8,37,IF(generador!B575=9,40,IF(generador!B575=10,43,IF(generador!B575=11,46,IF(generador!B575=12,49,IF(generador!B575=13,52,IF(generador!B575=14,55,IF(generador!B575=15,58))))))))))))))),FALSE),"dd/mm/yyyy")," Y ",TEXT(VLOOKUP(A575,matriz,IF(generador!B575=1,17,IF(generador!B575=2,20,IF(generador!B575=3,23,IF(generador!B575=4,26,IF(generador!B575=5,29,IF(generador!B575=6,32,IF(generador!B575=7,35,IF(generador!B575=8,38,IF(generador!B575=9,41,IF(generador!B575=10,44,IF(generador!B575=11,47,IF(generador!B575=12,50,IF(generador!B575=13,53,IF(generador!B575=14,56,IF(generador!B575=15,59))))))))))))))),FALSE),"dd/mm/yyyy")),"")</f>
        <v/>
      </c>
    </row>
    <row r="576" spans="1:23" x14ac:dyDescent="0.3">
      <c r="A576" s="15"/>
      <c r="B576" s="14"/>
      <c r="C576" s="6"/>
      <c r="D576" s="26" t="str">
        <f t="shared" si="144"/>
        <v/>
      </c>
      <c r="E576" s="19" t="str">
        <f>IFERROR(IF(A576&lt;&gt;"",VLOOKUP(A576,matriz,IF(generador!B576=1,15,IF(generador!B576=2,18,IF(generador!B576=3,21,IF(generador!B576=4,24,IF(generador!B576=5,27,IF(generador!B576=6,30,IF(generador!B576=7,33,IF(generador!B576=8,36,IF(generador!B576=9,39,IF(generador!B576=10,42,IF(generador!B576=11,45,IF(generador!B576=12,48,IF(generador!B576=13,51,IF(generador!B576=14,54,IF(generador!B576=15,57))))))))))))))),FALSE),""),"")</f>
        <v/>
      </c>
      <c r="F576" s="20" t="str">
        <f t="shared" si="145"/>
        <v/>
      </c>
      <c r="G576" s="29" t="str">
        <f t="shared" si="146"/>
        <v/>
      </c>
      <c r="H576" s="21" t="str">
        <f t="shared" ca="1" si="149"/>
        <v/>
      </c>
      <c r="I576" s="18" t="str">
        <f t="shared" si="150"/>
        <v/>
      </c>
      <c r="J576" s="18" t="str">
        <f>""</f>
        <v/>
      </c>
      <c r="K576" s="18" t="str">
        <f t="shared" si="151"/>
        <v/>
      </c>
      <c r="L576" s="18" t="str">
        <f t="shared" si="152"/>
        <v/>
      </c>
      <c r="M576" s="18" t="str">
        <f t="shared" si="153"/>
        <v/>
      </c>
      <c r="N576" s="18" t="str">
        <f t="shared" si="154"/>
        <v/>
      </c>
      <c r="O576" s="18" t="str">
        <f t="shared" si="155"/>
        <v/>
      </c>
      <c r="P576" s="18" t="str">
        <f t="shared" si="156"/>
        <v/>
      </c>
      <c r="Q576" s="18" t="str">
        <f t="shared" si="157"/>
        <v/>
      </c>
      <c r="R576" s="122" t="str">
        <f t="shared" si="147"/>
        <v/>
      </c>
      <c r="S576" s="18" t="str">
        <f t="shared" si="158"/>
        <v/>
      </c>
      <c r="T576" s="26" t="str">
        <f t="shared" si="148"/>
        <v/>
      </c>
      <c r="U576" s="18" t="str">
        <f t="shared" si="159"/>
        <v/>
      </c>
      <c r="V576" s="18" t="str">
        <f t="shared" si="160"/>
        <v/>
      </c>
      <c r="W576" s="18" t="str">
        <f>IFERROR(CONCATENATE("PAGO N° ",B576," DEL CONTRATO CPS ",V576," ENTRE ",TEXT(VLOOKUP(A576,matriz,IF(generador!B576=1,16,IF(generador!B576=2,19,IF(generador!B576=3,22,IF(generador!B576=4,25,IF(generador!B576=5,28,IF(generador!B576=6,31,IF(generador!B576=7,34,IF(generador!B576=8,37,IF(generador!B576=9,40,IF(generador!B576=10,43,IF(generador!B576=11,46,IF(generador!B576=12,49,IF(generador!B576=13,52,IF(generador!B576=14,55,IF(generador!B576=15,58))))))))))))))),FALSE),"dd/mm/yyyy")," Y ",TEXT(VLOOKUP(A576,matriz,IF(generador!B576=1,17,IF(generador!B576=2,20,IF(generador!B576=3,23,IF(generador!B576=4,26,IF(generador!B576=5,29,IF(generador!B576=6,32,IF(generador!B576=7,35,IF(generador!B576=8,38,IF(generador!B576=9,41,IF(generador!B576=10,44,IF(generador!B576=11,47,IF(generador!B576=12,50,IF(generador!B576=13,53,IF(generador!B576=14,56,IF(generador!B576=15,59))))))))))))))),FALSE),"dd/mm/yyyy")),"")</f>
        <v/>
      </c>
    </row>
    <row r="577" spans="1:23" x14ac:dyDescent="0.3">
      <c r="A577" s="15"/>
      <c r="B577" s="14"/>
      <c r="C577" s="6"/>
      <c r="D577" s="26" t="str">
        <f t="shared" si="144"/>
        <v/>
      </c>
      <c r="E577" s="19" t="str">
        <f>IFERROR(IF(A577&lt;&gt;"",VLOOKUP(A577,matriz,IF(generador!B577=1,15,IF(generador!B577=2,18,IF(generador!B577=3,21,IF(generador!B577=4,24,IF(generador!B577=5,27,IF(generador!B577=6,30,IF(generador!B577=7,33,IF(generador!B577=8,36,IF(generador!B577=9,39,IF(generador!B577=10,42,IF(generador!B577=11,45,IF(generador!B577=12,48,IF(generador!B577=13,51,IF(generador!B577=14,54,IF(generador!B577=15,57))))))))))))))),FALSE),""),"")</f>
        <v/>
      </c>
      <c r="F577" s="20" t="str">
        <f t="shared" si="145"/>
        <v/>
      </c>
      <c r="G577" s="29" t="str">
        <f t="shared" si="146"/>
        <v/>
      </c>
      <c r="H577" s="21" t="str">
        <f t="shared" ca="1" si="149"/>
        <v/>
      </c>
      <c r="I577" s="18" t="str">
        <f t="shared" si="150"/>
        <v/>
      </c>
      <c r="J577" s="18" t="str">
        <f>""</f>
        <v/>
      </c>
      <c r="K577" s="18" t="str">
        <f t="shared" si="151"/>
        <v/>
      </c>
      <c r="L577" s="18" t="str">
        <f t="shared" si="152"/>
        <v/>
      </c>
      <c r="M577" s="18" t="str">
        <f t="shared" si="153"/>
        <v/>
      </c>
      <c r="N577" s="18" t="str">
        <f t="shared" si="154"/>
        <v/>
      </c>
      <c r="O577" s="18" t="str">
        <f t="shared" si="155"/>
        <v/>
      </c>
      <c r="P577" s="18" t="str">
        <f t="shared" si="156"/>
        <v/>
      </c>
      <c r="Q577" s="18" t="str">
        <f t="shared" si="157"/>
        <v/>
      </c>
      <c r="R577" s="122" t="str">
        <f t="shared" si="147"/>
        <v/>
      </c>
      <c r="S577" s="18" t="str">
        <f t="shared" si="158"/>
        <v/>
      </c>
      <c r="T577" s="26" t="str">
        <f t="shared" si="148"/>
        <v/>
      </c>
      <c r="U577" s="18" t="str">
        <f t="shared" si="159"/>
        <v/>
      </c>
      <c r="V577" s="18" t="str">
        <f t="shared" si="160"/>
        <v/>
      </c>
      <c r="W577" s="18" t="str">
        <f>IFERROR(CONCATENATE("PAGO N° ",B577," DEL CONTRATO CPS ",V577," ENTRE ",TEXT(VLOOKUP(A577,matriz,IF(generador!B577=1,16,IF(generador!B577=2,19,IF(generador!B577=3,22,IF(generador!B577=4,25,IF(generador!B577=5,28,IF(generador!B577=6,31,IF(generador!B577=7,34,IF(generador!B577=8,37,IF(generador!B577=9,40,IF(generador!B577=10,43,IF(generador!B577=11,46,IF(generador!B577=12,49,IF(generador!B577=13,52,IF(generador!B577=14,55,IF(generador!B577=15,58))))))))))))))),FALSE),"dd/mm/yyyy")," Y ",TEXT(VLOOKUP(A577,matriz,IF(generador!B577=1,17,IF(generador!B577=2,20,IF(generador!B577=3,23,IF(generador!B577=4,26,IF(generador!B577=5,29,IF(generador!B577=6,32,IF(generador!B577=7,35,IF(generador!B577=8,38,IF(generador!B577=9,41,IF(generador!B577=10,44,IF(generador!B577=11,47,IF(generador!B577=12,50,IF(generador!B577=13,53,IF(generador!B577=14,56,IF(generador!B577=15,59))))))))))))))),FALSE),"dd/mm/yyyy")),"")</f>
        <v/>
      </c>
    </row>
    <row r="578" spans="1:23" x14ac:dyDescent="0.3">
      <c r="A578" s="15"/>
      <c r="B578" s="14"/>
      <c r="C578" s="6"/>
      <c r="D578" s="26" t="str">
        <f t="shared" si="144"/>
        <v/>
      </c>
      <c r="E578" s="19" t="str">
        <f>IFERROR(IF(A578&lt;&gt;"",VLOOKUP(A578,matriz,IF(generador!B578=1,15,IF(generador!B578=2,18,IF(generador!B578=3,21,IF(generador!B578=4,24,IF(generador!B578=5,27,IF(generador!B578=6,30,IF(generador!B578=7,33,IF(generador!B578=8,36,IF(generador!B578=9,39,IF(generador!B578=10,42,IF(generador!B578=11,45,IF(generador!B578=12,48,IF(generador!B578=13,51,IF(generador!B578=14,54,IF(generador!B578=15,57))))))))))))))),FALSE),""),"")</f>
        <v/>
      </c>
      <c r="F578" s="20" t="str">
        <f t="shared" si="145"/>
        <v/>
      </c>
      <c r="G578" s="29" t="str">
        <f t="shared" si="146"/>
        <v/>
      </c>
      <c r="H578" s="21" t="str">
        <f t="shared" ca="1" si="149"/>
        <v/>
      </c>
      <c r="I578" s="18" t="str">
        <f t="shared" si="150"/>
        <v/>
      </c>
      <c r="J578" s="18" t="str">
        <f>""</f>
        <v/>
      </c>
      <c r="K578" s="18" t="str">
        <f t="shared" si="151"/>
        <v/>
      </c>
      <c r="L578" s="18" t="str">
        <f t="shared" si="152"/>
        <v/>
      </c>
      <c r="M578" s="18" t="str">
        <f t="shared" si="153"/>
        <v/>
      </c>
      <c r="N578" s="18" t="str">
        <f t="shared" si="154"/>
        <v/>
      </c>
      <c r="O578" s="18" t="str">
        <f t="shared" si="155"/>
        <v/>
      </c>
      <c r="P578" s="18" t="str">
        <f t="shared" si="156"/>
        <v/>
      </c>
      <c r="Q578" s="18" t="str">
        <f t="shared" si="157"/>
        <v/>
      </c>
      <c r="R578" s="122" t="str">
        <f t="shared" si="147"/>
        <v/>
      </c>
      <c r="S578" s="18" t="str">
        <f t="shared" si="158"/>
        <v/>
      </c>
      <c r="T578" s="26" t="str">
        <f t="shared" si="148"/>
        <v/>
      </c>
      <c r="U578" s="18" t="str">
        <f t="shared" si="159"/>
        <v/>
      </c>
      <c r="V578" s="18" t="str">
        <f t="shared" si="160"/>
        <v/>
      </c>
      <c r="W578" s="18" t="str">
        <f>IFERROR(CONCATENATE("PAGO N° ",B578," DEL CONTRATO CPS ",V578," ENTRE ",TEXT(VLOOKUP(A578,matriz,IF(generador!B578=1,16,IF(generador!B578=2,19,IF(generador!B578=3,22,IF(generador!B578=4,25,IF(generador!B578=5,28,IF(generador!B578=6,31,IF(generador!B578=7,34,IF(generador!B578=8,37,IF(generador!B578=9,40,IF(generador!B578=10,43,IF(generador!B578=11,46,IF(generador!B578=12,49,IF(generador!B578=13,52,IF(generador!B578=14,55,IF(generador!B578=15,58))))))))))))))),FALSE),"dd/mm/yyyy")," Y ",TEXT(VLOOKUP(A578,matriz,IF(generador!B578=1,17,IF(generador!B578=2,20,IF(generador!B578=3,23,IF(generador!B578=4,26,IF(generador!B578=5,29,IF(generador!B578=6,32,IF(generador!B578=7,35,IF(generador!B578=8,38,IF(generador!B578=9,41,IF(generador!B578=10,44,IF(generador!B578=11,47,IF(generador!B578=12,50,IF(generador!B578=13,53,IF(generador!B578=14,56,IF(generador!B578=15,59))))))))))))))),FALSE),"dd/mm/yyyy")),"")</f>
        <v/>
      </c>
    </row>
    <row r="579" spans="1:23" x14ac:dyDescent="0.3">
      <c r="A579" s="15"/>
      <c r="B579" s="14"/>
      <c r="C579" s="6"/>
      <c r="D579" s="26" t="str">
        <f t="shared" ref="D579:D642" si="161">IFERROR(IF(C579&lt;&gt;"",CONCATENATE(VLOOKUP(A579,matriz,IF(C579="NO",98,100),FALSE),VLOOKUP(A579,matriz,103,FALSE)),""),"")</f>
        <v/>
      </c>
      <c r="E579" s="19" t="str">
        <f>IFERROR(IF(A579&lt;&gt;"",VLOOKUP(A579,matriz,IF(generador!B579=1,15,IF(generador!B579=2,18,IF(generador!B579=3,21,IF(generador!B579=4,24,IF(generador!B579=5,27,IF(generador!B579=6,30,IF(generador!B579=7,33,IF(generador!B579=8,36,IF(generador!B579=9,39,IF(generador!B579=10,42,IF(generador!B579=11,45,IF(generador!B579=12,48,IF(generador!B579=13,51,IF(generador!B579=14,54,IF(generador!B579=15,57))))))))))))))),FALSE),""),"")</f>
        <v/>
      </c>
      <c r="F579" s="20" t="str">
        <f t="shared" ref="F579:F642" si="162">IFERROR(IF(E579,VLOOKUP(A579,matriz,97,FALSE),""),"")</f>
        <v/>
      </c>
      <c r="G579" s="29" t="str">
        <f t="shared" ref="G579:G642" si="163">IFERROR(IF(E579,VLOOKUP(A579,matriz,IF(C579="NO",99,101),FALSE),""),"")</f>
        <v/>
      </c>
      <c r="H579" s="21" t="str">
        <f t="shared" ca="1" si="149"/>
        <v/>
      </c>
      <c r="I579" s="18" t="str">
        <f t="shared" si="150"/>
        <v/>
      </c>
      <c r="J579" s="18" t="str">
        <f>""</f>
        <v/>
      </c>
      <c r="K579" s="18" t="str">
        <f t="shared" si="151"/>
        <v/>
      </c>
      <c r="L579" s="18" t="str">
        <f t="shared" si="152"/>
        <v/>
      </c>
      <c r="M579" s="18" t="str">
        <f t="shared" si="153"/>
        <v/>
      </c>
      <c r="N579" s="18" t="str">
        <f t="shared" si="154"/>
        <v/>
      </c>
      <c r="O579" s="18" t="str">
        <f t="shared" si="155"/>
        <v/>
      </c>
      <c r="P579" s="18" t="str">
        <f t="shared" si="156"/>
        <v/>
      </c>
      <c r="Q579" s="18" t="str">
        <f t="shared" si="157"/>
        <v/>
      </c>
      <c r="R579" s="122" t="str">
        <f t="shared" ref="R579:R642" si="164">IFERROR(IF(E579,CONCATENATE(TEXT(VLOOKUP(A579,matriz,IF(C579="NO",67,82),FALSE),"YYYY"),VLOOKUP(A579,matriz,IF(C579="NO",66,81),FALSE)),""),"")</f>
        <v/>
      </c>
      <c r="S579" s="18" t="str">
        <f t="shared" si="158"/>
        <v/>
      </c>
      <c r="T579" s="26" t="str">
        <f t="shared" ref="T579:T642" si="165">IFERROR(IF(E579,CONCATENATE(TEXT(VLOOKUP(A579,matriz,IF(C579="NO",64,79),FALSE),"YYYY"),VLOOKUP(A579,matriz,IF(C579="NO",63,78),FALSE)),""),"")</f>
        <v/>
      </c>
      <c r="U579" s="18" t="str">
        <f t="shared" si="159"/>
        <v/>
      </c>
      <c r="V579" s="18" t="str">
        <f t="shared" si="160"/>
        <v/>
      </c>
      <c r="W579" s="18" t="str">
        <f>IFERROR(CONCATENATE("PAGO N° ",B579," DEL CONTRATO CPS ",V579," ENTRE ",TEXT(VLOOKUP(A579,matriz,IF(generador!B579=1,16,IF(generador!B579=2,19,IF(generador!B579=3,22,IF(generador!B579=4,25,IF(generador!B579=5,28,IF(generador!B579=6,31,IF(generador!B579=7,34,IF(generador!B579=8,37,IF(generador!B579=9,40,IF(generador!B579=10,43,IF(generador!B579=11,46,IF(generador!B579=12,49,IF(generador!B579=13,52,IF(generador!B579=14,55,IF(generador!B579=15,58))))))))))))))),FALSE),"dd/mm/yyyy")," Y ",TEXT(VLOOKUP(A579,matriz,IF(generador!B579=1,17,IF(generador!B579=2,20,IF(generador!B579=3,23,IF(generador!B579=4,26,IF(generador!B579=5,29,IF(generador!B579=6,32,IF(generador!B579=7,35,IF(generador!B579=8,38,IF(generador!B579=9,41,IF(generador!B579=10,44,IF(generador!B579=11,47,IF(generador!B579=12,50,IF(generador!B579=13,53,IF(generador!B579=14,56,IF(generador!B579=15,59))))))))))))))),FALSE),"dd/mm/yyyy")),"")</f>
        <v/>
      </c>
    </row>
    <row r="580" spans="1:23" x14ac:dyDescent="0.3">
      <c r="A580" s="15"/>
      <c r="B580" s="14"/>
      <c r="C580" s="6"/>
      <c r="D580" s="26" t="str">
        <f t="shared" si="161"/>
        <v/>
      </c>
      <c r="E580" s="19" t="str">
        <f>IFERROR(IF(A580&lt;&gt;"",VLOOKUP(A580,matriz,IF(generador!B580=1,15,IF(generador!B580=2,18,IF(generador!B580=3,21,IF(generador!B580=4,24,IF(generador!B580=5,27,IF(generador!B580=6,30,IF(generador!B580=7,33,IF(generador!B580=8,36,IF(generador!B580=9,39,IF(generador!B580=10,42,IF(generador!B580=11,45,IF(generador!B580=12,48,IF(generador!B580=13,51,IF(generador!B580=14,54,IF(generador!B580=15,57))))))))))))))),FALSE),""),"")</f>
        <v/>
      </c>
      <c r="F580" s="20" t="str">
        <f t="shared" si="162"/>
        <v/>
      </c>
      <c r="G580" s="29" t="str">
        <f t="shared" si="163"/>
        <v/>
      </c>
      <c r="H580" s="21" t="str">
        <f t="shared" ref="H580:H643" ca="1" si="166">IFERROR(IF(C580&lt;&gt;"",TODAY(),""),"")</f>
        <v/>
      </c>
      <c r="I580" s="18" t="str">
        <f t="shared" ref="I580:I643" si="167">IFERROR(IF(D580&lt;&gt;"",I579+1,""),1)</f>
        <v/>
      </c>
      <c r="J580" s="18" t="str">
        <f>""</f>
        <v/>
      </c>
      <c r="K580" s="18" t="str">
        <f t="shared" ref="K580:K643" si="168">IFERROR(IF(E580,0,""),"")</f>
        <v/>
      </c>
      <c r="L580" s="18" t="str">
        <f t="shared" ref="L580:L643" si="169">IFERROR(IF(E580,0,""),"")</f>
        <v/>
      </c>
      <c r="M580" s="18" t="str">
        <f t="shared" ref="M580:M643" si="170">IFERROR(IF(E580,0,""),"")</f>
        <v/>
      </c>
      <c r="N580" s="18" t="str">
        <f t="shared" ref="N580:N643" si="171">IFERROR(IF(E580,0,""),"")</f>
        <v/>
      </c>
      <c r="O580" s="18" t="str">
        <f t="shared" ref="O580:O643" si="172">IFERROR(IF(E580,"01",""),"")</f>
        <v/>
      </c>
      <c r="P580" s="18" t="str">
        <f t="shared" ref="P580:P643" si="173">IFERROR(IF(K580&lt;&gt;"",P579+1,""),1)</f>
        <v/>
      </c>
      <c r="Q580" s="18" t="str">
        <f t="shared" ref="Q580:Q643" si="174">IFERROR(IF(E580,0,""),"")</f>
        <v/>
      </c>
      <c r="R580" s="122" t="str">
        <f t="shared" si="164"/>
        <v/>
      </c>
      <c r="S580" s="18" t="str">
        <f t="shared" ref="S580:S643" si="175">IFERROR(IF(D580&lt;&gt;"",S579+1,""),1)</f>
        <v/>
      </c>
      <c r="T580" s="26" t="str">
        <f t="shared" si="165"/>
        <v/>
      </c>
      <c r="U580" s="18" t="str">
        <f t="shared" ref="U580:U643" si="176">IFERROR(IF(E580,0,""),"")</f>
        <v/>
      </c>
      <c r="V580" s="18" t="str">
        <f t="shared" ref="V580:V643" si="177">IFERROR(IF(E580,A580,""),"")</f>
        <v/>
      </c>
      <c r="W580" s="18" t="str">
        <f>IFERROR(CONCATENATE("PAGO N° ",B580," DEL CONTRATO CPS ",V580," ENTRE ",TEXT(VLOOKUP(A580,matriz,IF(generador!B580=1,16,IF(generador!B580=2,19,IF(generador!B580=3,22,IF(generador!B580=4,25,IF(generador!B580=5,28,IF(generador!B580=6,31,IF(generador!B580=7,34,IF(generador!B580=8,37,IF(generador!B580=9,40,IF(generador!B580=10,43,IF(generador!B580=11,46,IF(generador!B580=12,49,IF(generador!B580=13,52,IF(generador!B580=14,55,IF(generador!B580=15,58))))))))))))))),FALSE),"dd/mm/yyyy")," Y ",TEXT(VLOOKUP(A580,matriz,IF(generador!B580=1,17,IF(generador!B580=2,20,IF(generador!B580=3,23,IF(generador!B580=4,26,IF(generador!B580=5,29,IF(generador!B580=6,32,IF(generador!B580=7,35,IF(generador!B580=8,38,IF(generador!B580=9,41,IF(generador!B580=10,44,IF(generador!B580=11,47,IF(generador!B580=12,50,IF(generador!B580=13,53,IF(generador!B580=14,56,IF(generador!B580=15,59))))))))))))))),FALSE),"dd/mm/yyyy")),"")</f>
        <v/>
      </c>
    </row>
    <row r="581" spans="1:23" x14ac:dyDescent="0.3">
      <c r="A581" s="15"/>
      <c r="B581" s="14"/>
      <c r="C581" s="6"/>
      <c r="D581" s="26" t="str">
        <f t="shared" si="161"/>
        <v/>
      </c>
      <c r="E581" s="19" t="str">
        <f>IFERROR(IF(A581&lt;&gt;"",VLOOKUP(A581,matriz,IF(generador!B581=1,15,IF(generador!B581=2,18,IF(generador!B581=3,21,IF(generador!B581=4,24,IF(generador!B581=5,27,IF(generador!B581=6,30,IF(generador!B581=7,33,IF(generador!B581=8,36,IF(generador!B581=9,39,IF(generador!B581=10,42,IF(generador!B581=11,45,IF(generador!B581=12,48,IF(generador!B581=13,51,IF(generador!B581=14,54,IF(generador!B581=15,57))))))))))))))),FALSE),""),"")</f>
        <v/>
      </c>
      <c r="F581" s="20" t="str">
        <f t="shared" si="162"/>
        <v/>
      </c>
      <c r="G581" s="29" t="str">
        <f t="shared" si="163"/>
        <v/>
      </c>
      <c r="H581" s="21" t="str">
        <f t="shared" ca="1" si="166"/>
        <v/>
      </c>
      <c r="I581" s="18" t="str">
        <f t="shared" si="167"/>
        <v/>
      </c>
      <c r="J581" s="18" t="str">
        <f>""</f>
        <v/>
      </c>
      <c r="K581" s="18" t="str">
        <f t="shared" si="168"/>
        <v/>
      </c>
      <c r="L581" s="18" t="str">
        <f t="shared" si="169"/>
        <v/>
      </c>
      <c r="M581" s="18" t="str">
        <f t="shared" si="170"/>
        <v/>
      </c>
      <c r="N581" s="18" t="str">
        <f t="shared" si="171"/>
        <v/>
      </c>
      <c r="O581" s="18" t="str">
        <f t="shared" si="172"/>
        <v/>
      </c>
      <c r="P581" s="18" t="str">
        <f t="shared" si="173"/>
        <v/>
      </c>
      <c r="Q581" s="18" t="str">
        <f t="shared" si="174"/>
        <v/>
      </c>
      <c r="R581" s="122" t="str">
        <f t="shared" si="164"/>
        <v/>
      </c>
      <c r="S581" s="18" t="str">
        <f t="shared" si="175"/>
        <v/>
      </c>
      <c r="T581" s="26" t="str">
        <f t="shared" si="165"/>
        <v/>
      </c>
      <c r="U581" s="18" t="str">
        <f t="shared" si="176"/>
        <v/>
      </c>
      <c r="V581" s="18" t="str">
        <f t="shared" si="177"/>
        <v/>
      </c>
      <c r="W581" s="18" t="str">
        <f>IFERROR(CONCATENATE("PAGO N° ",B581," DEL CONTRATO CPS ",V581," ENTRE ",TEXT(VLOOKUP(A581,matriz,IF(generador!B581=1,16,IF(generador!B581=2,19,IF(generador!B581=3,22,IF(generador!B581=4,25,IF(generador!B581=5,28,IF(generador!B581=6,31,IF(generador!B581=7,34,IF(generador!B581=8,37,IF(generador!B581=9,40,IF(generador!B581=10,43,IF(generador!B581=11,46,IF(generador!B581=12,49,IF(generador!B581=13,52,IF(generador!B581=14,55,IF(generador!B581=15,58))))))))))))))),FALSE),"dd/mm/yyyy")," Y ",TEXT(VLOOKUP(A581,matriz,IF(generador!B581=1,17,IF(generador!B581=2,20,IF(generador!B581=3,23,IF(generador!B581=4,26,IF(generador!B581=5,29,IF(generador!B581=6,32,IF(generador!B581=7,35,IF(generador!B581=8,38,IF(generador!B581=9,41,IF(generador!B581=10,44,IF(generador!B581=11,47,IF(generador!B581=12,50,IF(generador!B581=13,53,IF(generador!B581=14,56,IF(generador!B581=15,59))))))))))))))),FALSE),"dd/mm/yyyy")),"")</f>
        <v/>
      </c>
    </row>
    <row r="582" spans="1:23" x14ac:dyDescent="0.3">
      <c r="A582" s="15"/>
      <c r="B582" s="14"/>
      <c r="C582" s="6"/>
      <c r="D582" s="26" t="str">
        <f t="shared" si="161"/>
        <v/>
      </c>
      <c r="E582" s="19" t="str">
        <f>IFERROR(IF(A582&lt;&gt;"",VLOOKUP(A582,matriz,IF(generador!B582=1,15,IF(generador!B582=2,18,IF(generador!B582=3,21,IF(generador!B582=4,24,IF(generador!B582=5,27,IF(generador!B582=6,30,IF(generador!B582=7,33,IF(generador!B582=8,36,IF(generador!B582=9,39,IF(generador!B582=10,42,IF(generador!B582=11,45,IF(generador!B582=12,48,IF(generador!B582=13,51,IF(generador!B582=14,54,IF(generador!B582=15,57))))))))))))))),FALSE),""),"")</f>
        <v/>
      </c>
      <c r="F582" s="20" t="str">
        <f t="shared" si="162"/>
        <v/>
      </c>
      <c r="G582" s="29" t="str">
        <f t="shared" si="163"/>
        <v/>
      </c>
      <c r="H582" s="21" t="str">
        <f t="shared" ca="1" si="166"/>
        <v/>
      </c>
      <c r="I582" s="18" t="str">
        <f t="shared" si="167"/>
        <v/>
      </c>
      <c r="J582" s="18" t="str">
        <f>""</f>
        <v/>
      </c>
      <c r="K582" s="18" t="str">
        <f t="shared" si="168"/>
        <v/>
      </c>
      <c r="L582" s="18" t="str">
        <f t="shared" si="169"/>
        <v/>
      </c>
      <c r="M582" s="18" t="str">
        <f t="shared" si="170"/>
        <v/>
      </c>
      <c r="N582" s="18" t="str">
        <f t="shared" si="171"/>
        <v/>
      </c>
      <c r="O582" s="18" t="str">
        <f t="shared" si="172"/>
        <v/>
      </c>
      <c r="P582" s="18" t="str">
        <f t="shared" si="173"/>
        <v/>
      </c>
      <c r="Q582" s="18" t="str">
        <f t="shared" si="174"/>
        <v/>
      </c>
      <c r="R582" s="122" t="str">
        <f t="shared" si="164"/>
        <v/>
      </c>
      <c r="S582" s="18" t="str">
        <f t="shared" si="175"/>
        <v/>
      </c>
      <c r="T582" s="26" t="str">
        <f t="shared" si="165"/>
        <v/>
      </c>
      <c r="U582" s="18" t="str">
        <f t="shared" si="176"/>
        <v/>
      </c>
      <c r="V582" s="18" t="str">
        <f t="shared" si="177"/>
        <v/>
      </c>
      <c r="W582" s="18" t="str">
        <f>IFERROR(CONCATENATE("PAGO N° ",B582," DEL CONTRATO CPS ",V582," ENTRE ",TEXT(VLOOKUP(A582,matriz,IF(generador!B582=1,16,IF(generador!B582=2,19,IF(generador!B582=3,22,IF(generador!B582=4,25,IF(generador!B582=5,28,IF(generador!B582=6,31,IF(generador!B582=7,34,IF(generador!B582=8,37,IF(generador!B582=9,40,IF(generador!B582=10,43,IF(generador!B582=11,46,IF(generador!B582=12,49,IF(generador!B582=13,52,IF(generador!B582=14,55,IF(generador!B582=15,58))))))))))))))),FALSE),"dd/mm/yyyy")," Y ",TEXT(VLOOKUP(A582,matriz,IF(generador!B582=1,17,IF(generador!B582=2,20,IF(generador!B582=3,23,IF(generador!B582=4,26,IF(generador!B582=5,29,IF(generador!B582=6,32,IF(generador!B582=7,35,IF(generador!B582=8,38,IF(generador!B582=9,41,IF(generador!B582=10,44,IF(generador!B582=11,47,IF(generador!B582=12,50,IF(generador!B582=13,53,IF(generador!B582=14,56,IF(generador!B582=15,59))))))))))))))),FALSE),"dd/mm/yyyy")),"")</f>
        <v/>
      </c>
    </row>
    <row r="583" spans="1:23" x14ac:dyDescent="0.3">
      <c r="A583" s="15"/>
      <c r="B583" s="14"/>
      <c r="C583" s="6"/>
      <c r="D583" s="26" t="str">
        <f t="shared" si="161"/>
        <v/>
      </c>
      <c r="E583" s="19" t="str">
        <f>IFERROR(IF(A583&lt;&gt;"",VLOOKUP(A583,matriz,IF(generador!B583=1,15,IF(generador!B583=2,18,IF(generador!B583=3,21,IF(generador!B583=4,24,IF(generador!B583=5,27,IF(generador!B583=6,30,IF(generador!B583=7,33,IF(generador!B583=8,36,IF(generador!B583=9,39,IF(generador!B583=10,42,IF(generador!B583=11,45,IF(generador!B583=12,48,IF(generador!B583=13,51,IF(generador!B583=14,54,IF(generador!B583=15,57))))))))))))))),FALSE),""),"")</f>
        <v/>
      </c>
      <c r="F583" s="20" t="str">
        <f t="shared" si="162"/>
        <v/>
      </c>
      <c r="G583" s="29" t="str">
        <f t="shared" si="163"/>
        <v/>
      </c>
      <c r="H583" s="21" t="str">
        <f t="shared" ca="1" si="166"/>
        <v/>
      </c>
      <c r="I583" s="18" t="str">
        <f t="shared" si="167"/>
        <v/>
      </c>
      <c r="J583" s="18" t="str">
        <f>""</f>
        <v/>
      </c>
      <c r="K583" s="18" t="str">
        <f t="shared" si="168"/>
        <v/>
      </c>
      <c r="L583" s="18" t="str">
        <f t="shared" si="169"/>
        <v/>
      </c>
      <c r="M583" s="18" t="str">
        <f t="shared" si="170"/>
        <v/>
      </c>
      <c r="N583" s="18" t="str">
        <f t="shared" si="171"/>
        <v/>
      </c>
      <c r="O583" s="18" t="str">
        <f t="shared" si="172"/>
        <v/>
      </c>
      <c r="P583" s="18" t="str">
        <f t="shared" si="173"/>
        <v/>
      </c>
      <c r="Q583" s="18" t="str">
        <f t="shared" si="174"/>
        <v/>
      </c>
      <c r="R583" s="122" t="str">
        <f t="shared" si="164"/>
        <v/>
      </c>
      <c r="S583" s="18" t="str">
        <f t="shared" si="175"/>
        <v/>
      </c>
      <c r="T583" s="26" t="str">
        <f t="shared" si="165"/>
        <v/>
      </c>
      <c r="U583" s="18" t="str">
        <f t="shared" si="176"/>
        <v/>
      </c>
      <c r="V583" s="18" t="str">
        <f t="shared" si="177"/>
        <v/>
      </c>
      <c r="W583" s="18" t="str">
        <f>IFERROR(CONCATENATE("PAGO N° ",B583," DEL CONTRATO CPS ",V583," ENTRE ",TEXT(VLOOKUP(A583,matriz,IF(generador!B583=1,16,IF(generador!B583=2,19,IF(generador!B583=3,22,IF(generador!B583=4,25,IF(generador!B583=5,28,IF(generador!B583=6,31,IF(generador!B583=7,34,IF(generador!B583=8,37,IF(generador!B583=9,40,IF(generador!B583=10,43,IF(generador!B583=11,46,IF(generador!B583=12,49,IF(generador!B583=13,52,IF(generador!B583=14,55,IF(generador!B583=15,58))))))))))))))),FALSE),"dd/mm/yyyy")," Y ",TEXT(VLOOKUP(A583,matriz,IF(generador!B583=1,17,IF(generador!B583=2,20,IF(generador!B583=3,23,IF(generador!B583=4,26,IF(generador!B583=5,29,IF(generador!B583=6,32,IF(generador!B583=7,35,IF(generador!B583=8,38,IF(generador!B583=9,41,IF(generador!B583=10,44,IF(generador!B583=11,47,IF(generador!B583=12,50,IF(generador!B583=13,53,IF(generador!B583=14,56,IF(generador!B583=15,59))))))))))))))),FALSE),"dd/mm/yyyy")),"")</f>
        <v/>
      </c>
    </row>
    <row r="584" spans="1:23" x14ac:dyDescent="0.3">
      <c r="A584" s="15"/>
      <c r="B584" s="14"/>
      <c r="C584" s="6"/>
      <c r="D584" s="26" t="str">
        <f t="shared" si="161"/>
        <v/>
      </c>
      <c r="E584" s="19" t="str">
        <f>IFERROR(IF(A584&lt;&gt;"",VLOOKUP(A584,matriz,IF(generador!B584=1,15,IF(generador!B584=2,18,IF(generador!B584=3,21,IF(generador!B584=4,24,IF(generador!B584=5,27,IF(generador!B584=6,30,IF(generador!B584=7,33,IF(generador!B584=8,36,IF(generador!B584=9,39,IF(generador!B584=10,42,IF(generador!B584=11,45,IF(generador!B584=12,48,IF(generador!B584=13,51,IF(generador!B584=14,54,IF(generador!B584=15,57))))))))))))))),FALSE),""),"")</f>
        <v/>
      </c>
      <c r="F584" s="20" t="str">
        <f t="shared" si="162"/>
        <v/>
      </c>
      <c r="G584" s="29" t="str">
        <f t="shared" si="163"/>
        <v/>
      </c>
      <c r="H584" s="21" t="str">
        <f t="shared" ca="1" si="166"/>
        <v/>
      </c>
      <c r="I584" s="18" t="str">
        <f t="shared" si="167"/>
        <v/>
      </c>
      <c r="J584" s="18" t="str">
        <f>""</f>
        <v/>
      </c>
      <c r="K584" s="18" t="str">
        <f t="shared" si="168"/>
        <v/>
      </c>
      <c r="L584" s="18" t="str">
        <f t="shared" si="169"/>
        <v/>
      </c>
      <c r="M584" s="18" t="str">
        <f t="shared" si="170"/>
        <v/>
      </c>
      <c r="N584" s="18" t="str">
        <f t="shared" si="171"/>
        <v/>
      </c>
      <c r="O584" s="18" t="str">
        <f t="shared" si="172"/>
        <v/>
      </c>
      <c r="P584" s="18" t="str">
        <f t="shared" si="173"/>
        <v/>
      </c>
      <c r="Q584" s="18" t="str">
        <f t="shared" si="174"/>
        <v/>
      </c>
      <c r="R584" s="122" t="str">
        <f t="shared" si="164"/>
        <v/>
      </c>
      <c r="S584" s="18" t="str">
        <f t="shared" si="175"/>
        <v/>
      </c>
      <c r="T584" s="26" t="str">
        <f t="shared" si="165"/>
        <v/>
      </c>
      <c r="U584" s="18" t="str">
        <f t="shared" si="176"/>
        <v/>
      </c>
      <c r="V584" s="18" t="str">
        <f t="shared" si="177"/>
        <v/>
      </c>
      <c r="W584" s="18" t="str">
        <f>IFERROR(CONCATENATE("PAGO N° ",B584," DEL CONTRATO CPS ",V584," ENTRE ",TEXT(VLOOKUP(A584,matriz,IF(generador!B584=1,16,IF(generador!B584=2,19,IF(generador!B584=3,22,IF(generador!B584=4,25,IF(generador!B584=5,28,IF(generador!B584=6,31,IF(generador!B584=7,34,IF(generador!B584=8,37,IF(generador!B584=9,40,IF(generador!B584=10,43,IF(generador!B584=11,46,IF(generador!B584=12,49,IF(generador!B584=13,52,IF(generador!B584=14,55,IF(generador!B584=15,58))))))))))))))),FALSE),"dd/mm/yyyy")," Y ",TEXT(VLOOKUP(A584,matriz,IF(generador!B584=1,17,IF(generador!B584=2,20,IF(generador!B584=3,23,IF(generador!B584=4,26,IF(generador!B584=5,29,IF(generador!B584=6,32,IF(generador!B584=7,35,IF(generador!B584=8,38,IF(generador!B584=9,41,IF(generador!B584=10,44,IF(generador!B584=11,47,IF(generador!B584=12,50,IF(generador!B584=13,53,IF(generador!B584=14,56,IF(generador!B584=15,59))))))))))))))),FALSE),"dd/mm/yyyy")),"")</f>
        <v/>
      </c>
    </row>
    <row r="585" spans="1:23" x14ac:dyDescent="0.3">
      <c r="A585" s="15"/>
      <c r="B585" s="14"/>
      <c r="C585" s="6"/>
      <c r="D585" s="26" t="str">
        <f t="shared" si="161"/>
        <v/>
      </c>
      <c r="E585" s="19" t="str">
        <f>IFERROR(IF(A585&lt;&gt;"",VLOOKUP(A585,matriz,IF(generador!B585=1,15,IF(generador!B585=2,18,IF(generador!B585=3,21,IF(generador!B585=4,24,IF(generador!B585=5,27,IF(generador!B585=6,30,IF(generador!B585=7,33,IF(generador!B585=8,36,IF(generador!B585=9,39,IF(generador!B585=10,42,IF(generador!B585=11,45,IF(generador!B585=12,48,IF(generador!B585=13,51,IF(generador!B585=14,54,IF(generador!B585=15,57))))))))))))))),FALSE),""),"")</f>
        <v/>
      </c>
      <c r="F585" s="20" t="str">
        <f t="shared" si="162"/>
        <v/>
      </c>
      <c r="G585" s="29" t="str">
        <f t="shared" si="163"/>
        <v/>
      </c>
      <c r="H585" s="21" t="str">
        <f t="shared" ca="1" si="166"/>
        <v/>
      </c>
      <c r="I585" s="18" t="str">
        <f t="shared" si="167"/>
        <v/>
      </c>
      <c r="J585" s="18" t="str">
        <f>""</f>
        <v/>
      </c>
      <c r="K585" s="18" t="str">
        <f t="shared" si="168"/>
        <v/>
      </c>
      <c r="L585" s="18" t="str">
        <f t="shared" si="169"/>
        <v/>
      </c>
      <c r="M585" s="18" t="str">
        <f t="shared" si="170"/>
        <v/>
      </c>
      <c r="N585" s="18" t="str">
        <f t="shared" si="171"/>
        <v/>
      </c>
      <c r="O585" s="18" t="str">
        <f t="shared" si="172"/>
        <v/>
      </c>
      <c r="P585" s="18" t="str">
        <f t="shared" si="173"/>
        <v/>
      </c>
      <c r="Q585" s="18" t="str">
        <f t="shared" si="174"/>
        <v/>
      </c>
      <c r="R585" s="122" t="str">
        <f t="shared" si="164"/>
        <v/>
      </c>
      <c r="S585" s="18" t="str">
        <f t="shared" si="175"/>
        <v/>
      </c>
      <c r="T585" s="26" t="str">
        <f t="shared" si="165"/>
        <v/>
      </c>
      <c r="U585" s="18" t="str">
        <f t="shared" si="176"/>
        <v/>
      </c>
      <c r="V585" s="18" t="str">
        <f t="shared" si="177"/>
        <v/>
      </c>
      <c r="W585" s="18" t="str">
        <f>IFERROR(CONCATENATE("PAGO N° ",B585," DEL CONTRATO CPS ",V585," ENTRE ",TEXT(VLOOKUP(A585,matriz,IF(generador!B585=1,16,IF(generador!B585=2,19,IF(generador!B585=3,22,IF(generador!B585=4,25,IF(generador!B585=5,28,IF(generador!B585=6,31,IF(generador!B585=7,34,IF(generador!B585=8,37,IF(generador!B585=9,40,IF(generador!B585=10,43,IF(generador!B585=11,46,IF(generador!B585=12,49,IF(generador!B585=13,52,IF(generador!B585=14,55,IF(generador!B585=15,58))))))))))))))),FALSE),"dd/mm/yyyy")," Y ",TEXT(VLOOKUP(A585,matriz,IF(generador!B585=1,17,IF(generador!B585=2,20,IF(generador!B585=3,23,IF(generador!B585=4,26,IF(generador!B585=5,29,IF(generador!B585=6,32,IF(generador!B585=7,35,IF(generador!B585=8,38,IF(generador!B585=9,41,IF(generador!B585=10,44,IF(generador!B585=11,47,IF(generador!B585=12,50,IF(generador!B585=13,53,IF(generador!B585=14,56,IF(generador!B585=15,59))))))))))))))),FALSE),"dd/mm/yyyy")),"")</f>
        <v/>
      </c>
    </row>
    <row r="586" spans="1:23" x14ac:dyDescent="0.3">
      <c r="A586" s="15"/>
      <c r="B586" s="14"/>
      <c r="C586" s="6"/>
      <c r="D586" s="26" t="str">
        <f t="shared" si="161"/>
        <v/>
      </c>
      <c r="E586" s="19" t="str">
        <f>IFERROR(IF(A586&lt;&gt;"",VLOOKUP(A586,matriz,IF(generador!B586=1,15,IF(generador!B586=2,18,IF(generador!B586=3,21,IF(generador!B586=4,24,IF(generador!B586=5,27,IF(generador!B586=6,30,IF(generador!B586=7,33,IF(generador!B586=8,36,IF(generador!B586=9,39,IF(generador!B586=10,42,IF(generador!B586=11,45,IF(generador!B586=12,48,IF(generador!B586=13,51,IF(generador!B586=14,54,IF(generador!B586=15,57))))))))))))))),FALSE),""),"")</f>
        <v/>
      </c>
      <c r="F586" s="20" t="str">
        <f t="shared" si="162"/>
        <v/>
      </c>
      <c r="G586" s="29" t="str">
        <f t="shared" si="163"/>
        <v/>
      </c>
      <c r="H586" s="21" t="str">
        <f t="shared" ca="1" si="166"/>
        <v/>
      </c>
      <c r="I586" s="18" t="str">
        <f t="shared" si="167"/>
        <v/>
      </c>
      <c r="J586" s="18" t="str">
        <f>""</f>
        <v/>
      </c>
      <c r="K586" s="18" t="str">
        <f t="shared" si="168"/>
        <v/>
      </c>
      <c r="L586" s="18" t="str">
        <f t="shared" si="169"/>
        <v/>
      </c>
      <c r="M586" s="18" t="str">
        <f t="shared" si="170"/>
        <v/>
      </c>
      <c r="N586" s="18" t="str">
        <f t="shared" si="171"/>
        <v/>
      </c>
      <c r="O586" s="18" t="str">
        <f t="shared" si="172"/>
        <v/>
      </c>
      <c r="P586" s="18" t="str">
        <f t="shared" si="173"/>
        <v/>
      </c>
      <c r="Q586" s="18" t="str">
        <f t="shared" si="174"/>
        <v/>
      </c>
      <c r="R586" s="122" t="str">
        <f t="shared" si="164"/>
        <v/>
      </c>
      <c r="S586" s="18" t="str">
        <f t="shared" si="175"/>
        <v/>
      </c>
      <c r="T586" s="26" t="str">
        <f t="shared" si="165"/>
        <v/>
      </c>
      <c r="U586" s="18" t="str">
        <f t="shared" si="176"/>
        <v/>
      </c>
      <c r="V586" s="18" t="str">
        <f t="shared" si="177"/>
        <v/>
      </c>
      <c r="W586" s="18" t="str">
        <f>IFERROR(CONCATENATE("PAGO N° ",B586," DEL CONTRATO CPS ",V586," ENTRE ",TEXT(VLOOKUP(A586,matriz,IF(generador!B586=1,16,IF(generador!B586=2,19,IF(generador!B586=3,22,IF(generador!B586=4,25,IF(generador!B586=5,28,IF(generador!B586=6,31,IF(generador!B586=7,34,IF(generador!B586=8,37,IF(generador!B586=9,40,IF(generador!B586=10,43,IF(generador!B586=11,46,IF(generador!B586=12,49,IF(generador!B586=13,52,IF(generador!B586=14,55,IF(generador!B586=15,58))))))))))))))),FALSE),"dd/mm/yyyy")," Y ",TEXT(VLOOKUP(A586,matriz,IF(generador!B586=1,17,IF(generador!B586=2,20,IF(generador!B586=3,23,IF(generador!B586=4,26,IF(generador!B586=5,29,IF(generador!B586=6,32,IF(generador!B586=7,35,IF(generador!B586=8,38,IF(generador!B586=9,41,IF(generador!B586=10,44,IF(generador!B586=11,47,IF(generador!B586=12,50,IF(generador!B586=13,53,IF(generador!B586=14,56,IF(generador!B586=15,59))))))))))))))),FALSE),"dd/mm/yyyy")),"")</f>
        <v/>
      </c>
    </row>
    <row r="587" spans="1:23" x14ac:dyDescent="0.3">
      <c r="A587" s="15"/>
      <c r="B587" s="14"/>
      <c r="C587" s="6"/>
      <c r="D587" s="26" t="str">
        <f t="shared" si="161"/>
        <v/>
      </c>
      <c r="E587" s="19" t="str">
        <f>IFERROR(IF(A587&lt;&gt;"",VLOOKUP(A587,matriz,IF(generador!B587=1,15,IF(generador!B587=2,18,IF(generador!B587=3,21,IF(generador!B587=4,24,IF(generador!B587=5,27,IF(generador!B587=6,30,IF(generador!B587=7,33,IF(generador!B587=8,36,IF(generador!B587=9,39,IF(generador!B587=10,42,IF(generador!B587=11,45,IF(generador!B587=12,48,IF(generador!B587=13,51,IF(generador!B587=14,54,IF(generador!B587=15,57))))))))))))))),FALSE),""),"")</f>
        <v/>
      </c>
      <c r="F587" s="20" t="str">
        <f t="shared" si="162"/>
        <v/>
      </c>
      <c r="G587" s="29" t="str">
        <f t="shared" si="163"/>
        <v/>
      </c>
      <c r="H587" s="21" t="str">
        <f t="shared" ca="1" si="166"/>
        <v/>
      </c>
      <c r="I587" s="18" t="str">
        <f t="shared" si="167"/>
        <v/>
      </c>
      <c r="J587" s="18" t="str">
        <f>""</f>
        <v/>
      </c>
      <c r="K587" s="18" t="str">
        <f t="shared" si="168"/>
        <v/>
      </c>
      <c r="L587" s="18" t="str">
        <f t="shared" si="169"/>
        <v/>
      </c>
      <c r="M587" s="18" t="str">
        <f t="shared" si="170"/>
        <v/>
      </c>
      <c r="N587" s="18" t="str">
        <f t="shared" si="171"/>
        <v/>
      </c>
      <c r="O587" s="18" t="str">
        <f t="shared" si="172"/>
        <v/>
      </c>
      <c r="P587" s="18" t="str">
        <f t="shared" si="173"/>
        <v/>
      </c>
      <c r="Q587" s="18" t="str">
        <f t="shared" si="174"/>
        <v/>
      </c>
      <c r="R587" s="122" t="str">
        <f t="shared" si="164"/>
        <v/>
      </c>
      <c r="S587" s="18" t="str">
        <f t="shared" si="175"/>
        <v/>
      </c>
      <c r="T587" s="26" t="str">
        <f t="shared" si="165"/>
        <v/>
      </c>
      <c r="U587" s="18" t="str">
        <f t="shared" si="176"/>
        <v/>
      </c>
      <c r="V587" s="18" t="str">
        <f t="shared" si="177"/>
        <v/>
      </c>
      <c r="W587" s="18" t="str">
        <f>IFERROR(CONCATENATE("PAGO N° ",B587," DEL CONTRATO CPS ",V587," ENTRE ",TEXT(VLOOKUP(A587,matriz,IF(generador!B587=1,16,IF(generador!B587=2,19,IF(generador!B587=3,22,IF(generador!B587=4,25,IF(generador!B587=5,28,IF(generador!B587=6,31,IF(generador!B587=7,34,IF(generador!B587=8,37,IF(generador!B587=9,40,IF(generador!B587=10,43,IF(generador!B587=11,46,IF(generador!B587=12,49,IF(generador!B587=13,52,IF(generador!B587=14,55,IF(generador!B587=15,58))))))))))))))),FALSE),"dd/mm/yyyy")," Y ",TEXT(VLOOKUP(A587,matriz,IF(generador!B587=1,17,IF(generador!B587=2,20,IF(generador!B587=3,23,IF(generador!B587=4,26,IF(generador!B587=5,29,IF(generador!B587=6,32,IF(generador!B587=7,35,IF(generador!B587=8,38,IF(generador!B587=9,41,IF(generador!B587=10,44,IF(generador!B587=11,47,IF(generador!B587=12,50,IF(generador!B587=13,53,IF(generador!B587=14,56,IF(generador!B587=15,59))))))))))))))),FALSE),"dd/mm/yyyy")),"")</f>
        <v/>
      </c>
    </row>
    <row r="588" spans="1:23" x14ac:dyDescent="0.3">
      <c r="A588" s="15"/>
      <c r="B588" s="14"/>
      <c r="C588" s="6"/>
      <c r="D588" s="26" t="str">
        <f t="shared" si="161"/>
        <v/>
      </c>
      <c r="E588" s="19" t="str">
        <f>IFERROR(IF(A588&lt;&gt;"",VLOOKUP(A588,matriz,IF(generador!B588=1,15,IF(generador!B588=2,18,IF(generador!B588=3,21,IF(generador!B588=4,24,IF(generador!B588=5,27,IF(generador!B588=6,30,IF(generador!B588=7,33,IF(generador!B588=8,36,IF(generador!B588=9,39,IF(generador!B588=10,42,IF(generador!B588=11,45,IF(generador!B588=12,48,IF(generador!B588=13,51,IF(generador!B588=14,54,IF(generador!B588=15,57))))))))))))))),FALSE),""),"")</f>
        <v/>
      </c>
      <c r="F588" s="20" t="str">
        <f t="shared" si="162"/>
        <v/>
      </c>
      <c r="G588" s="29" t="str">
        <f t="shared" si="163"/>
        <v/>
      </c>
      <c r="H588" s="21" t="str">
        <f t="shared" ca="1" si="166"/>
        <v/>
      </c>
      <c r="I588" s="18" t="str">
        <f t="shared" si="167"/>
        <v/>
      </c>
      <c r="J588" s="18" t="str">
        <f>""</f>
        <v/>
      </c>
      <c r="K588" s="18" t="str">
        <f t="shared" si="168"/>
        <v/>
      </c>
      <c r="L588" s="18" t="str">
        <f t="shared" si="169"/>
        <v/>
      </c>
      <c r="M588" s="18" t="str">
        <f t="shared" si="170"/>
        <v/>
      </c>
      <c r="N588" s="18" t="str">
        <f t="shared" si="171"/>
        <v/>
      </c>
      <c r="O588" s="18" t="str">
        <f t="shared" si="172"/>
        <v/>
      </c>
      <c r="P588" s="18" t="str">
        <f t="shared" si="173"/>
        <v/>
      </c>
      <c r="Q588" s="18" t="str">
        <f t="shared" si="174"/>
        <v/>
      </c>
      <c r="R588" s="122" t="str">
        <f t="shared" si="164"/>
        <v/>
      </c>
      <c r="S588" s="18" t="str">
        <f t="shared" si="175"/>
        <v/>
      </c>
      <c r="T588" s="26" t="str">
        <f t="shared" si="165"/>
        <v/>
      </c>
      <c r="U588" s="18" t="str">
        <f t="shared" si="176"/>
        <v/>
      </c>
      <c r="V588" s="18" t="str">
        <f t="shared" si="177"/>
        <v/>
      </c>
      <c r="W588" s="18" t="str">
        <f>IFERROR(CONCATENATE("PAGO N° ",B588," DEL CONTRATO CPS ",V588," ENTRE ",TEXT(VLOOKUP(A588,matriz,IF(generador!B588=1,16,IF(generador!B588=2,19,IF(generador!B588=3,22,IF(generador!B588=4,25,IF(generador!B588=5,28,IF(generador!B588=6,31,IF(generador!B588=7,34,IF(generador!B588=8,37,IF(generador!B588=9,40,IF(generador!B588=10,43,IF(generador!B588=11,46,IF(generador!B588=12,49,IF(generador!B588=13,52,IF(generador!B588=14,55,IF(generador!B588=15,58))))))))))))))),FALSE),"dd/mm/yyyy")," Y ",TEXT(VLOOKUP(A588,matriz,IF(generador!B588=1,17,IF(generador!B588=2,20,IF(generador!B588=3,23,IF(generador!B588=4,26,IF(generador!B588=5,29,IF(generador!B588=6,32,IF(generador!B588=7,35,IF(generador!B588=8,38,IF(generador!B588=9,41,IF(generador!B588=10,44,IF(generador!B588=11,47,IF(generador!B588=12,50,IF(generador!B588=13,53,IF(generador!B588=14,56,IF(generador!B588=15,59))))))))))))))),FALSE),"dd/mm/yyyy")),"")</f>
        <v/>
      </c>
    </row>
    <row r="589" spans="1:23" x14ac:dyDescent="0.3">
      <c r="A589" s="15"/>
      <c r="B589" s="14"/>
      <c r="C589" s="6"/>
      <c r="D589" s="26" t="str">
        <f t="shared" si="161"/>
        <v/>
      </c>
      <c r="E589" s="19" t="str">
        <f>IFERROR(IF(A589&lt;&gt;"",VLOOKUP(A589,matriz,IF(generador!B589=1,15,IF(generador!B589=2,18,IF(generador!B589=3,21,IF(generador!B589=4,24,IF(generador!B589=5,27,IF(generador!B589=6,30,IF(generador!B589=7,33,IF(generador!B589=8,36,IF(generador!B589=9,39,IF(generador!B589=10,42,IF(generador!B589=11,45,IF(generador!B589=12,48,IF(generador!B589=13,51,IF(generador!B589=14,54,IF(generador!B589=15,57))))))))))))))),FALSE),""),"")</f>
        <v/>
      </c>
      <c r="F589" s="20" t="str">
        <f t="shared" si="162"/>
        <v/>
      </c>
      <c r="G589" s="29" t="str">
        <f t="shared" si="163"/>
        <v/>
      </c>
      <c r="H589" s="21" t="str">
        <f t="shared" ca="1" si="166"/>
        <v/>
      </c>
      <c r="I589" s="18" t="str">
        <f t="shared" si="167"/>
        <v/>
      </c>
      <c r="J589" s="18" t="str">
        <f>""</f>
        <v/>
      </c>
      <c r="K589" s="18" t="str">
        <f t="shared" si="168"/>
        <v/>
      </c>
      <c r="L589" s="18" t="str">
        <f t="shared" si="169"/>
        <v/>
      </c>
      <c r="M589" s="18" t="str">
        <f t="shared" si="170"/>
        <v/>
      </c>
      <c r="N589" s="18" t="str">
        <f t="shared" si="171"/>
        <v/>
      </c>
      <c r="O589" s="18" t="str">
        <f t="shared" si="172"/>
        <v/>
      </c>
      <c r="P589" s="18" t="str">
        <f t="shared" si="173"/>
        <v/>
      </c>
      <c r="Q589" s="18" t="str">
        <f t="shared" si="174"/>
        <v/>
      </c>
      <c r="R589" s="122" t="str">
        <f t="shared" si="164"/>
        <v/>
      </c>
      <c r="S589" s="18" t="str">
        <f t="shared" si="175"/>
        <v/>
      </c>
      <c r="T589" s="26" t="str">
        <f t="shared" si="165"/>
        <v/>
      </c>
      <c r="U589" s="18" t="str">
        <f t="shared" si="176"/>
        <v/>
      </c>
      <c r="V589" s="18" t="str">
        <f t="shared" si="177"/>
        <v/>
      </c>
      <c r="W589" s="18" t="str">
        <f>IFERROR(CONCATENATE("PAGO N° ",B589," DEL CONTRATO CPS ",V589," ENTRE ",TEXT(VLOOKUP(A589,matriz,IF(generador!B589=1,16,IF(generador!B589=2,19,IF(generador!B589=3,22,IF(generador!B589=4,25,IF(generador!B589=5,28,IF(generador!B589=6,31,IF(generador!B589=7,34,IF(generador!B589=8,37,IF(generador!B589=9,40,IF(generador!B589=10,43,IF(generador!B589=11,46,IF(generador!B589=12,49,IF(generador!B589=13,52,IF(generador!B589=14,55,IF(generador!B589=15,58))))))))))))))),FALSE),"dd/mm/yyyy")," Y ",TEXT(VLOOKUP(A589,matriz,IF(generador!B589=1,17,IF(generador!B589=2,20,IF(generador!B589=3,23,IF(generador!B589=4,26,IF(generador!B589=5,29,IF(generador!B589=6,32,IF(generador!B589=7,35,IF(generador!B589=8,38,IF(generador!B589=9,41,IF(generador!B589=10,44,IF(generador!B589=11,47,IF(generador!B589=12,50,IF(generador!B589=13,53,IF(generador!B589=14,56,IF(generador!B589=15,59))))))))))))))),FALSE),"dd/mm/yyyy")),"")</f>
        <v/>
      </c>
    </row>
    <row r="590" spans="1:23" x14ac:dyDescent="0.3">
      <c r="A590" s="15"/>
      <c r="B590" s="14"/>
      <c r="C590" s="6"/>
      <c r="D590" s="26" t="str">
        <f t="shared" si="161"/>
        <v/>
      </c>
      <c r="E590" s="19" t="str">
        <f>IFERROR(IF(A590&lt;&gt;"",VLOOKUP(A590,matriz,IF(generador!B590=1,15,IF(generador!B590=2,18,IF(generador!B590=3,21,IF(generador!B590=4,24,IF(generador!B590=5,27,IF(generador!B590=6,30,IF(generador!B590=7,33,IF(generador!B590=8,36,IF(generador!B590=9,39,IF(generador!B590=10,42,IF(generador!B590=11,45,IF(generador!B590=12,48,IF(generador!B590=13,51,IF(generador!B590=14,54,IF(generador!B590=15,57))))))))))))))),FALSE),""),"")</f>
        <v/>
      </c>
      <c r="F590" s="20" t="str">
        <f t="shared" si="162"/>
        <v/>
      </c>
      <c r="G590" s="29" t="str">
        <f t="shared" si="163"/>
        <v/>
      </c>
      <c r="H590" s="21" t="str">
        <f t="shared" ca="1" si="166"/>
        <v/>
      </c>
      <c r="I590" s="18" t="str">
        <f t="shared" si="167"/>
        <v/>
      </c>
      <c r="J590" s="18" t="str">
        <f>""</f>
        <v/>
      </c>
      <c r="K590" s="18" t="str">
        <f t="shared" si="168"/>
        <v/>
      </c>
      <c r="L590" s="18" t="str">
        <f t="shared" si="169"/>
        <v/>
      </c>
      <c r="M590" s="18" t="str">
        <f t="shared" si="170"/>
        <v/>
      </c>
      <c r="N590" s="18" t="str">
        <f t="shared" si="171"/>
        <v/>
      </c>
      <c r="O590" s="18" t="str">
        <f t="shared" si="172"/>
        <v/>
      </c>
      <c r="P590" s="18" t="str">
        <f t="shared" si="173"/>
        <v/>
      </c>
      <c r="Q590" s="18" t="str">
        <f t="shared" si="174"/>
        <v/>
      </c>
      <c r="R590" s="122" t="str">
        <f t="shared" si="164"/>
        <v/>
      </c>
      <c r="S590" s="18" t="str">
        <f t="shared" si="175"/>
        <v/>
      </c>
      <c r="T590" s="26" t="str">
        <f t="shared" si="165"/>
        <v/>
      </c>
      <c r="U590" s="18" t="str">
        <f t="shared" si="176"/>
        <v/>
      </c>
      <c r="V590" s="18" t="str">
        <f t="shared" si="177"/>
        <v/>
      </c>
      <c r="W590" s="18" t="str">
        <f>IFERROR(CONCATENATE("PAGO N° ",B590," DEL CONTRATO CPS ",V590," ENTRE ",TEXT(VLOOKUP(A590,matriz,IF(generador!B590=1,16,IF(generador!B590=2,19,IF(generador!B590=3,22,IF(generador!B590=4,25,IF(generador!B590=5,28,IF(generador!B590=6,31,IF(generador!B590=7,34,IF(generador!B590=8,37,IF(generador!B590=9,40,IF(generador!B590=10,43,IF(generador!B590=11,46,IF(generador!B590=12,49,IF(generador!B590=13,52,IF(generador!B590=14,55,IF(generador!B590=15,58))))))))))))))),FALSE),"dd/mm/yyyy")," Y ",TEXT(VLOOKUP(A590,matriz,IF(generador!B590=1,17,IF(generador!B590=2,20,IF(generador!B590=3,23,IF(generador!B590=4,26,IF(generador!B590=5,29,IF(generador!B590=6,32,IF(generador!B590=7,35,IF(generador!B590=8,38,IF(generador!B590=9,41,IF(generador!B590=10,44,IF(generador!B590=11,47,IF(generador!B590=12,50,IF(generador!B590=13,53,IF(generador!B590=14,56,IF(generador!B590=15,59))))))))))))))),FALSE),"dd/mm/yyyy")),"")</f>
        <v/>
      </c>
    </row>
    <row r="591" spans="1:23" x14ac:dyDescent="0.3">
      <c r="A591" s="15"/>
      <c r="B591" s="14"/>
      <c r="C591" s="6"/>
      <c r="D591" s="26" t="str">
        <f t="shared" si="161"/>
        <v/>
      </c>
      <c r="E591" s="19" t="str">
        <f>IFERROR(IF(A591&lt;&gt;"",VLOOKUP(A591,matriz,IF(generador!B591=1,15,IF(generador!B591=2,18,IF(generador!B591=3,21,IF(generador!B591=4,24,IF(generador!B591=5,27,IF(generador!B591=6,30,IF(generador!B591=7,33,IF(generador!B591=8,36,IF(generador!B591=9,39,IF(generador!B591=10,42,IF(generador!B591=11,45,IF(generador!B591=12,48,IF(generador!B591=13,51,IF(generador!B591=14,54,IF(generador!B591=15,57))))))))))))))),FALSE),""),"")</f>
        <v/>
      </c>
      <c r="F591" s="20" t="str">
        <f t="shared" si="162"/>
        <v/>
      </c>
      <c r="G591" s="29" t="str">
        <f t="shared" si="163"/>
        <v/>
      </c>
      <c r="H591" s="21" t="str">
        <f t="shared" ca="1" si="166"/>
        <v/>
      </c>
      <c r="I591" s="18" t="str">
        <f t="shared" si="167"/>
        <v/>
      </c>
      <c r="J591" s="18" t="str">
        <f>""</f>
        <v/>
      </c>
      <c r="K591" s="18" t="str">
        <f t="shared" si="168"/>
        <v/>
      </c>
      <c r="L591" s="18" t="str">
        <f t="shared" si="169"/>
        <v/>
      </c>
      <c r="M591" s="18" t="str">
        <f t="shared" si="170"/>
        <v/>
      </c>
      <c r="N591" s="18" t="str">
        <f t="shared" si="171"/>
        <v/>
      </c>
      <c r="O591" s="18" t="str">
        <f t="shared" si="172"/>
        <v/>
      </c>
      <c r="P591" s="18" t="str">
        <f t="shared" si="173"/>
        <v/>
      </c>
      <c r="Q591" s="18" t="str">
        <f t="shared" si="174"/>
        <v/>
      </c>
      <c r="R591" s="122" t="str">
        <f t="shared" si="164"/>
        <v/>
      </c>
      <c r="S591" s="18" t="str">
        <f t="shared" si="175"/>
        <v/>
      </c>
      <c r="T591" s="26" t="str">
        <f t="shared" si="165"/>
        <v/>
      </c>
      <c r="U591" s="18" t="str">
        <f t="shared" si="176"/>
        <v/>
      </c>
      <c r="V591" s="18" t="str">
        <f t="shared" si="177"/>
        <v/>
      </c>
      <c r="W591" s="18" t="str">
        <f>IFERROR(CONCATENATE("PAGO N° ",B591," DEL CONTRATO CPS ",V591," ENTRE ",TEXT(VLOOKUP(A591,matriz,IF(generador!B591=1,16,IF(generador!B591=2,19,IF(generador!B591=3,22,IF(generador!B591=4,25,IF(generador!B591=5,28,IF(generador!B591=6,31,IF(generador!B591=7,34,IF(generador!B591=8,37,IF(generador!B591=9,40,IF(generador!B591=10,43,IF(generador!B591=11,46,IF(generador!B591=12,49,IF(generador!B591=13,52,IF(generador!B591=14,55,IF(generador!B591=15,58))))))))))))))),FALSE),"dd/mm/yyyy")," Y ",TEXT(VLOOKUP(A591,matriz,IF(generador!B591=1,17,IF(generador!B591=2,20,IF(generador!B591=3,23,IF(generador!B591=4,26,IF(generador!B591=5,29,IF(generador!B591=6,32,IF(generador!B591=7,35,IF(generador!B591=8,38,IF(generador!B591=9,41,IF(generador!B591=10,44,IF(generador!B591=11,47,IF(generador!B591=12,50,IF(generador!B591=13,53,IF(generador!B591=14,56,IF(generador!B591=15,59))))))))))))))),FALSE),"dd/mm/yyyy")),"")</f>
        <v/>
      </c>
    </row>
    <row r="592" spans="1:23" x14ac:dyDescent="0.3">
      <c r="A592" s="15"/>
      <c r="B592" s="14"/>
      <c r="C592" s="6"/>
      <c r="D592" s="26" t="str">
        <f t="shared" si="161"/>
        <v/>
      </c>
      <c r="E592" s="19" t="str">
        <f>IFERROR(IF(A592&lt;&gt;"",VLOOKUP(A592,matriz,IF(generador!B592=1,15,IF(generador!B592=2,18,IF(generador!B592=3,21,IF(generador!B592=4,24,IF(generador!B592=5,27,IF(generador!B592=6,30,IF(generador!B592=7,33,IF(generador!B592=8,36,IF(generador!B592=9,39,IF(generador!B592=10,42,IF(generador!B592=11,45,IF(generador!B592=12,48,IF(generador!B592=13,51,IF(generador!B592=14,54,IF(generador!B592=15,57))))))))))))))),FALSE),""),"")</f>
        <v/>
      </c>
      <c r="F592" s="20" t="str">
        <f t="shared" si="162"/>
        <v/>
      </c>
      <c r="G592" s="29" t="str">
        <f t="shared" si="163"/>
        <v/>
      </c>
      <c r="H592" s="21" t="str">
        <f t="shared" ca="1" si="166"/>
        <v/>
      </c>
      <c r="I592" s="18" t="str">
        <f t="shared" si="167"/>
        <v/>
      </c>
      <c r="J592" s="18" t="str">
        <f>""</f>
        <v/>
      </c>
      <c r="K592" s="18" t="str">
        <f t="shared" si="168"/>
        <v/>
      </c>
      <c r="L592" s="18" t="str">
        <f t="shared" si="169"/>
        <v/>
      </c>
      <c r="M592" s="18" t="str">
        <f t="shared" si="170"/>
        <v/>
      </c>
      <c r="N592" s="18" t="str">
        <f t="shared" si="171"/>
        <v/>
      </c>
      <c r="O592" s="18" t="str">
        <f t="shared" si="172"/>
        <v/>
      </c>
      <c r="P592" s="18" t="str">
        <f t="shared" si="173"/>
        <v/>
      </c>
      <c r="Q592" s="18" t="str">
        <f t="shared" si="174"/>
        <v/>
      </c>
      <c r="R592" s="122" t="str">
        <f t="shared" si="164"/>
        <v/>
      </c>
      <c r="S592" s="18" t="str">
        <f t="shared" si="175"/>
        <v/>
      </c>
      <c r="T592" s="26" t="str">
        <f t="shared" si="165"/>
        <v/>
      </c>
      <c r="U592" s="18" t="str">
        <f t="shared" si="176"/>
        <v/>
      </c>
      <c r="V592" s="18" t="str">
        <f t="shared" si="177"/>
        <v/>
      </c>
      <c r="W592" s="18" t="str">
        <f>IFERROR(CONCATENATE("PAGO N° ",B592," DEL CONTRATO CPS ",V592," ENTRE ",TEXT(VLOOKUP(A592,matriz,IF(generador!B592=1,16,IF(generador!B592=2,19,IF(generador!B592=3,22,IF(generador!B592=4,25,IF(generador!B592=5,28,IF(generador!B592=6,31,IF(generador!B592=7,34,IF(generador!B592=8,37,IF(generador!B592=9,40,IF(generador!B592=10,43,IF(generador!B592=11,46,IF(generador!B592=12,49,IF(generador!B592=13,52,IF(generador!B592=14,55,IF(generador!B592=15,58))))))))))))))),FALSE),"dd/mm/yyyy")," Y ",TEXT(VLOOKUP(A592,matriz,IF(generador!B592=1,17,IF(generador!B592=2,20,IF(generador!B592=3,23,IF(generador!B592=4,26,IF(generador!B592=5,29,IF(generador!B592=6,32,IF(generador!B592=7,35,IF(generador!B592=8,38,IF(generador!B592=9,41,IF(generador!B592=10,44,IF(generador!B592=11,47,IF(generador!B592=12,50,IF(generador!B592=13,53,IF(generador!B592=14,56,IF(generador!B592=15,59))))))))))))))),FALSE),"dd/mm/yyyy")),"")</f>
        <v/>
      </c>
    </row>
    <row r="593" spans="1:23" x14ac:dyDescent="0.3">
      <c r="A593" s="15"/>
      <c r="B593" s="14"/>
      <c r="C593" s="6"/>
      <c r="D593" s="26" t="str">
        <f t="shared" si="161"/>
        <v/>
      </c>
      <c r="E593" s="19" t="str">
        <f>IFERROR(IF(A593&lt;&gt;"",VLOOKUP(A593,matriz,IF(generador!B593=1,15,IF(generador!B593=2,18,IF(generador!B593=3,21,IF(generador!B593=4,24,IF(generador!B593=5,27,IF(generador!B593=6,30,IF(generador!B593=7,33,IF(generador!B593=8,36,IF(generador!B593=9,39,IF(generador!B593=10,42,IF(generador!B593=11,45,IF(generador!B593=12,48,IF(generador!B593=13,51,IF(generador!B593=14,54,IF(generador!B593=15,57))))))))))))))),FALSE),""),"")</f>
        <v/>
      </c>
      <c r="F593" s="20" t="str">
        <f t="shared" si="162"/>
        <v/>
      </c>
      <c r="G593" s="29" t="str">
        <f t="shared" si="163"/>
        <v/>
      </c>
      <c r="H593" s="21" t="str">
        <f t="shared" ca="1" si="166"/>
        <v/>
      </c>
      <c r="I593" s="18" t="str">
        <f t="shared" si="167"/>
        <v/>
      </c>
      <c r="J593" s="18" t="str">
        <f>""</f>
        <v/>
      </c>
      <c r="K593" s="18" t="str">
        <f t="shared" si="168"/>
        <v/>
      </c>
      <c r="L593" s="18" t="str">
        <f t="shared" si="169"/>
        <v/>
      </c>
      <c r="M593" s="18" t="str">
        <f t="shared" si="170"/>
        <v/>
      </c>
      <c r="N593" s="18" t="str">
        <f t="shared" si="171"/>
        <v/>
      </c>
      <c r="O593" s="18" t="str">
        <f t="shared" si="172"/>
        <v/>
      </c>
      <c r="P593" s="18" t="str">
        <f t="shared" si="173"/>
        <v/>
      </c>
      <c r="Q593" s="18" t="str">
        <f t="shared" si="174"/>
        <v/>
      </c>
      <c r="R593" s="122" t="str">
        <f t="shared" si="164"/>
        <v/>
      </c>
      <c r="S593" s="18" t="str">
        <f t="shared" si="175"/>
        <v/>
      </c>
      <c r="T593" s="26" t="str">
        <f t="shared" si="165"/>
        <v/>
      </c>
      <c r="U593" s="18" t="str">
        <f t="shared" si="176"/>
        <v/>
      </c>
      <c r="V593" s="18" t="str">
        <f t="shared" si="177"/>
        <v/>
      </c>
      <c r="W593" s="18" t="str">
        <f>IFERROR(CONCATENATE("PAGO N° ",B593," DEL CONTRATO CPS ",V593," ENTRE ",TEXT(VLOOKUP(A593,matriz,IF(generador!B593=1,16,IF(generador!B593=2,19,IF(generador!B593=3,22,IF(generador!B593=4,25,IF(generador!B593=5,28,IF(generador!B593=6,31,IF(generador!B593=7,34,IF(generador!B593=8,37,IF(generador!B593=9,40,IF(generador!B593=10,43,IF(generador!B593=11,46,IF(generador!B593=12,49,IF(generador!B593=13,52,IF(generador!B593=14,55,IF(generador!B593=15,58))))))))))))))),FALSE),"dd/mm/yyyy")," Y ",TEXT(VLOOKUP(A593,matriz,IF(generador!B593=1,17,IF(generador!B593=2,20,IF(generador!B593=3,23,IF(generador!B593=4,26,IF(generador!B593=5,29,IF(generador!B593=6,32,IF(generador!B593=7,35,IF(generador!B593=8,38,IF(generador!B593=9,41,IF(generador!B593=10,44,IF(generador!B593=11,47,IF(generador!B593=12,50,IF(generador!B593=13,53,IF(generador!B593=14,56,IF(generador!B593=15,59))))))))))))))),FALSE),"dd/mm/yyyy")),"")</f>
        <v/>
      </c>
    </row>
    <row r="594" spans="1:23" x14ac:dyDescent="0.3">
      <c r="A594" s="15"/>
      <c r="B594" s="14"/>
      <c r="C594" s="6"/>
      <c r="D594" s="26" t="str">
        <f t="shared" si="161"/>
        <v/>
      </c>
      <c r="E594" s="19" t="str">
        <f>IFERROR(IF(A594&lt;&gt;"",VLOOKUP(A594,matriz,IF(generador!B594=1,15,IF(generador!B594=2,18,IF(generador!B594=3,21,IF(generador!B594=4,24,IF(generador!B594=5,27,IF(generador!B594=6,30,IF(generador!B594=7,33,IF(generador!B594=8,36,IF(generador!B594=9,39,IF(generador!B594=10,42,IF(generador!B594=11,45,IF(generador!B594=12,48,IF(generador!B594=13,51,IF(generador!B594=14,54,IF(generador!B594=15,57))))))))))))))),FALSE),""),"")</f>
        <v/>
      </c>
      <c r="F594" s="20" t="str">
        <f t="shared" si="162"/>
        <v/>
      </c>
      <c r="G594" s="29" t="str">
        <f t="shared" si="163"/>
        <v/>
      </c>
      <c r="H594" s="21" t="str">
        <f t="shared" ca="1" si="166"/>
        <v/>
      </c>
      <c r="I594" s="18" t="str">
        <f t="shared" si="167"/>
        <v/>
      </c>
      <c r="J594" s="18" t="str">
        <f>""</f>
        <v/>
      </c>
      <c r="K594" s="18" t="str">
        <f t="shared" si="168"/>
        <v/>
      </c>
      <c r="L594" s="18" t="str">
        <f t="shared" si="169"/>
        <v/>
      </c>
      <c r="M594" s="18" t="str">
        <f t="shared" si="170"/>
        <v/>
      </c>
      <c r="N594" s="18" t="str">
        <f t="shared" si="171"/>
        <v/>
      </c>
      <c r="O594" s="18" t="str">
        <f t="shared" si="172"/>
        <v/>
      </c>
      <c r="P594" s="18" t="str">
        <f t="shared" si="173"/>
        <v/>
      </c>
      <c r="Q594" s="18" t="str">
        <f t="shared" si="174"/>
        <v/>
      </c>
      <c r="R594" s="122" t="str">
        <f t="shared" si="164"/>
        <v/>
      </c>
      <c r="S594" s="18" t="str">
        <f t="shared" si="175"/>
        <v/>
      </c>
      <c r="T594" s="26" t="str">
        <f t="shared" si="165"/>
        <v/>
      </c>
      <c r="U594" s="18" t="str">
        <f t="shared" si="176"/>
        <v/>
      </c>
      <c r="V594" s="18" t="str">
        <f t="shared" si="177"/>
        <v/>
      </c>
      <c r="W594" s="18" t="str">
        <f>IFERROR(CONCATENATE("PAGO N° ",B594," DEL CONTRATO CPS ",V594," ENTRE ",TEXT(VLOOKUP(A594,matriz,IF(generador!B594=1,16,IF(generador!B594=2,19,IF(generador!B594=3,22,IF(generador!B594=4,25,IF(generador!B594=5,28,IF(generador!B594=6,31,IF(generador!B594=7,34,IF(generador!B594=8,37,IF(generador!B594=9,40,IF(generador!B594=10,43,IF(generador!B594=11,46,IF(generador!B594=12,49,IF(generador!B594=13,52,IF(generador!B594=14,55,IF(generador!B594=15,58))))))))))))))),FALSE),"dd/mm/yyyy")," Y ",TEXT(VLOOKUP(A594,matriz,IF(generador!B594=1,17,IF(generador!B594=2,20,IF(generador!B594=3,23,IF(generador!B594=4,26,IF(generador!B594=5,29,IF(generador!B594=6,32,IF(generador!B594=7,35,IF(generador!B594=8,38,IF(generador!B594=9,41,IF(generador!B594=10,44,IF(generador!B594=11,47,IF(generador!B594=12,50,IF(generador!B594=13,53,IF(generador!B594=14,56,IF(generador!B594=15,59))))))))))))))),FALSE),"dd/mm/yyyy")),"")</f>
        <v/>
      </c>
    </row>
    <row r="595" spans="1:23" x14ac:dyDescent="0.3">
      <c r="A595" s="15"/>
      <c r="B595" s="14"/>
      <c r="C595" s="6"/>
      <c r="D595" s="26" t="str">
        <f t="shared" si="161"/>
        <v/>
      </c>
      <c r="E595" s="19" t="str">
        <f>IFERROR(IF(A595&lt;&gt;"",VLOOKUP(A595,matriz,IF(generador!B595=1,15,IF(generador!B595=2,18,IF(generador!B595=3,21,IF(generador!B595=4,24,IF(generador!B595=5,27,IF(generador!B595=6,30,IF(generador!B595=7,33,IF(generador!B595=8,36,IF(generador!B595=9,39,IF(generador!B595=10,42,IF(generador!B595=11,45,IF(generador!B595=12,48,IF(generador!B595=13,51,IF(generador!B595=14,54,IF(generador!B595=15,57))))))))))))))),FALSE),""),"")</f>
        <v/>
      </c>
      <c r="F595" s="20" t="str">
        <f t="shared" si="162"/>
        <v/>
      </c>
      <c r="G595" s="29" t="str">
        <f t="shared" si="163"/>
        <v/>
      </c>
      <c r="H595" s="21" t="str">
        <f t="shared" ca="1" si="166"/>
        <v/>
      </c>
      <c r="I595" s="18" t="str">
        <f t="shared" si="167"/>
        <v/>
      </c>
      <c r="J595" s="18" t="str">
        <f>""</f>
        <v/>
      </c>
      <c r="K595" s="18" t="str">
        <f t="shared" si="168"/>
        <v/>
      </c>
      <c r="L595" s="18" t="str">
        <f t="shared" si="169"/>
        <v/>
      </c>
      <c r="M595" s="18" t="str">
        <f t="shared" si="170"/>
        <v/>
      </c>
      <c r="N595" s="18" t="str">
        <f t="shared" si="171"/>
        <v/>
      </c>
      <c r="O595" s="18" t="str">
        <f t="shared" si="172"/>
        <v/>
      </c>
      <c r="P595" s="18" t="str">
        <f t="shared" si="173"/>
        <v/>
      </c>
      <c r="Q595" s="18" t="str">
        <f t="shared" si="174"/>
        <v/>
      </c>
      <c r="R595" s="122" t="str">
        <f t="shared" si="164"/>
        <v/>
      </c>
      <c r="S595" s="18" t="str">
        <f t="shared" si="175"/>
        <v/>
      </c>
      <c r="T595" s="26" t="str">
        <f t="shared" si="165"/>
        <v/>
      </c>
      <c r="U595" s="18" t="str">
        <f t="shared" si="176"/>
        <v/>
      </c>
      <c r="V595" s="18" t="str">
        <f t="shared" si="177"/>
        <v/>
      </c>
      <c r="W595" s="18" t="str">
        <f>IFERROR(CONCATENATE("PAGO N° ",B595," DEL CONTRATO CPS ",V595," ENTRE ",TEXT(VLOOKUP(A595,matriz,IF(generador!B595=1,16,IF(generador!B595=2,19,IF(generador!B595=3,22,IF(generador!B595=4,25,IF(generador!B595=5,28,IF(generador!B595=6,31,IF(generador!B595=7,34,IF(generador!B595=8,37,IF(generador!B595=9,40,IF(generador!B595=10,43,IF(generador!B595=11,46,IF(generador!B595=12,49,IF(generador!B595=13,52,IF(generador!B595=14,55,IF(generador!B595=15,58))))))))))))))),FALSE),"dd/mm/yyyy")," Y ",TEXT(VLOOKUP(A595,matriz,IF(generador!B595=1,17,IF(generador!B595=2,20,IF(generador!B595=3,23,IF(generador!B595=4,26,IF(generador!B595=5,29,IF(generador!B595=6,32,IF(generador!B595=7,35,IF(generador!B595=8,38,IF(generador!B595=9,41,IF(generador!B595=10,44,IF(generador!B595=11,47,IF(generador!B595=12,50,IF(generador!B595=13,53,IF(generador!B595=14,56,IF(generador!B595=15,59))))))))))))))),FALSE),"dd/mm/yyyy")),"")</f>
        <v/>
      </c>
    </row>
    <row r="596" spans="1:23" x14ac:dyDescent="0.3">
      <c r="A596" s="15"/>
      <c r="B596" s="14"/>
      <c r="C596" s="6"/>
      <c r="D596" s="26" t="str">
        <f t="shared" si="161"/>
        <v/>
      </c>
      <c r="E596" s="19" t="str">
        <f>IFERROR(IF(A596&lt;&gt;"",VLOOKUP(A596,matriz,IF(generador!B596=1,15,IF(generador!B596=2,18,IF(generador!B596=3,21,IF(generador!B596=4,24,IF(generador!B596=5,27,IF(generador!B596=6,30,IF(generador!B596=7,33,IF(generador!B596=8,36,IF(generador!B596=9,39,IF(generador!B596=10,42,IF(generador!B596=11,45,IF(generador!B596=12,48,IF(generador!B596=13,51,IF(generador!B596=14,54,IF(generador!B596=15,57))))))))))))))),FALSE),""),"")</f>
        <v/>
      </c>
      <c r="F596" s="20" t="str">
        <f t="shared" si="162"/>
        <v/>
      </c>
      <c r="G596" s="29" t="str">
        <f t="shared" si="163"/>
        <v/>
      </c>
      <c r="H596" s="21" t="str">
        <f t="shared" ca="1" si="166"/>
        <v/>
      </c>
      <c r="I596" s="18" t="str">
        <f t="shared" si="167"/>
        <v/>
      </c>
      <c r="J596" s="18" t="str">
        <f>""</f>
        <v/>
      </c>
      <c r="K596" s="18" t="str">
        <f t="shared" si="168"/>
        <v/>
      </c>
      <c r="L596" s="18" t="str">
        <f t="shared" si="169"/>
        <v/>
      </c>
      <c r="M596" s="18" t="str">
        <f t="shared" si="170"/>
        <v/>
      </c>
      <c r="N596" s="18" t="str">
        <f t="shared" si="171"/>
        <v/>
      </c>
      <c r="O596" s="18" t="str">
        <f t="shared" si="172"/>
        <v/>
      </c>
      <c r="P596" s="18" t="str">
        <f t="shared" si="173"/>
        <v/>
      </c>
      <c r="Q596" s="18" t="str">
        <f t="shared" si="174"/>
        <v/>
      </c>
      <c r="R596" s="122" t="str">
        <f t="shared" si="164"/>
        <v/>
      </c>
      <c r="S596" s="18" t="str">
        <f t="shared" si="175"/>
        <v/>
      </c>
      <c r="T596" s="26" t="str">
        <f t="shared" si="165"/>
        <v/>
      </c>
      <c r="U596" s="18" t="str">
        <f t="shared" si="176"/>
        <v/>
      </c>
      <c r="V596" s="18" t="str">
        <f t="shared" si="177"/>
        <v/>
      </c>
      <c r="W596" s="18" t="str">
        <f>IFERROR(CONCATENATE("PAGO N° ",B596," DEL CONTRATO CPS ",V596," ENTRE ",TEXT(VLOOKUP(A596,matriz,IF(generador!B596=1,16,IF(generador!B596=2,19,IF(generador!B596=3,22,IF(generador!B596=4,25,IF(generador!B596=5,28,IF(generador!B596=6,31,IF(generador!B596=7,34,IF(generador!B596=8,37,IF(generador!B596=9,40,IF(generador!B596=10,43,IF(generador!B596=11,46,IF(generador!B596=12,49,IF(generador!B596=13,52,IF(generador!B596=14,55,IF(generador!B596=15,58))))))))))))))),FALSE),"dd/mm/yyyy")," Y ",TEXT(VLOOKUP(A596,matriz,IF(generador!B596=1,17,IF(generador!B596=2,20,IF(generador!B596=3,23,IF(generador!B596=4,26,IF(generador!B596=5,29,IF(generador!B596=6,32,IF(generador!B596=7,35,IF(generador!B596=8,38,IF(generador!B596=9,41,IF(generador!B596=10,44,IF(generador!B596=11,47,IF(generador!B596=12,50,IF(generador!B596=13,53,IF(generador!B596=14,56,IF(generador!B596=15,59))))))))))))))),FALSE),"dd/mm/yyyy")),"")</f>
        <v/>
      </c>
    </row>
    <row r="597" spans="1:23" x14ac:dyDescent="0.3">
      <c r="A597" s="15"/>
      <c r="B597" s="14"/>
      <c r="C597" s="6"/>
      <c r="D597" s="26" t="str">
        <f t="shared" si="161"/>
        <v/>
      </c>
      <c r="E597" s="19" t="str">
        <f>IFERROR(IF(A597&lt;&gt;"",VLOOKUP(A597,matriz,IF(generador!B597=1,15,IF(generador!B597=2,18,IF(generador!B597=3,21,IF(generador!B597=4,24,IF(generador!B597=5,27,IF(generador!B597=6,30,IF(generador!B597=7,33,IF(generador!B597=8,36,IF(generador!B597=9,39,IF(generador!B597=10,42,IF(generador!B597=11,45,IF(generador!B597=12,48,IF(generador!B597=13,51,IF(generador!B597=14,54,IF(generador!B597=15,57))))))))))))))),FALSE),""),"")</f>
        <v/>
      </c>
      <c r="F597" s="20" t="str">
        <f t="shared" si="162"/>
        <v/>
      </c>
      <c r="G597" s="29" t="str">
        <f t="shared" si="163"/>
        <v/>
      </c>
      <c r="H597" s="21" t="str">
        <f t="shared" ca="1" si="166"/>
        <v/>
      </c>
      <c r="I597" s="18" t="str">
        <f t="shared" si="167"/>
        <v/>
      </c>
      <c r="J597" s="18" t="str">
        <f>""</f>
        <v/>
      </c>
      <c r="K597" s="18" t="str">
        <f t="shared" si="168"/>
        <v/>
      </c>
      <c r="L597" s="18" t="str">
        <f t="shared" si="169"/>
        <v/>
      </c>
      <c r="M597" s="18" t="str">
        <f t="shared" si="170"/>
        <v/>
      </c>
      <c r="N597" s="18" t="str">
        <f t="shared" si="171"/>
        <v/>
      </c>
      <c r="O597" s="18" t="str">
        <f t="shared" si="172"/>
        <v/>
      </c>
      <c r="P597" s="18" t="str">
        <f t="shared" si="173"/>
        <v/>
      </c>
      <c r="Q597" s="18" t="str">
        <f t="shared" si="174"/>
        <v/>
      </c>
      <c r="R597" s="122" t="str">
        <f t="shared" si="164"/>
        <v/>
      </c>
      <c r="S597" s="18" t="str">
        <f t="shared" si="175"/>
        <v/>
      </c>
      <c r="T597" s="26" t="str">
        <f t="shared" si="165"/>
        <v/>
      </c>
      <c r="U597" s="18" t="str">
        <f t="shared" si="176"/>
        <v/>
      </c>
      <c r="V597" s="18" t="str">
        <f t="shared" si="177"/>
        <v/>
      </c>
      <c r="W597" s="18" t="str">
        <f>IFERROR(CONCATENATE("PAGO N° ",B597," DEL CONTRATO CPS ",V597," ENTRE ",TEXT(VLOOKUP(A597,matriz,IF(generador!B597=1,16,IF(generador!B597=2,19,IF(generador!B597=3,22,IF(generador!B597=4,25,IF(generador!B597=5,28,IF(generador!B597=6,31,IF(generador!B597=7,34,IF(generador!B597=8,37,IF(generador!B597=9,40,IF(generador!B597=10,43,IF(generador!B597=11,46,IF(generador!B597=12,49,IF(generador!B597=13,52,IF(generador!B597=14,55,IF(generador!B597=15,58))))))))))))))),FALSE),"dd/mm/yyyy")," Y ",TEXT(VLOOKUP(A597,matriz,IF(generador!B597=1,17,IF(generador!B597=2,20,IF(generador!B597=3,23,IF(generador!B597=4,26,IF(generador!B597=5,29,IF(generador!B597=6,32,IF(generador!B597=7,35,IF(generador!B597=8,38,IF(generador!B597=9,41,IF(generador!B597=10,44,IF(generador!B597=11,47,IF(generador!B597=12,50,IF(generador!B597=13,53,IF(generador!B597=14,56,IF(generador!B597=15,59))))))))))))))),FALSE),"dd/mm/yyyy")),"")</f>
        <v/>
      </c>
    </row>
    <row r="598" spans="1:23" x14ac:dyDescent="0.3">
      <c r="A598" s="15"/>
      <c r="B598" s="14"/>
      <c r="C598" s="6"/>
      <c r="D598" s="26" t="str">
        <f t="shared" si="161"/>
        <v/>
      </c>
      <c r="E598" s="19" t="str">
        <f>IFERROR(IF(A598&lt;&gt;"",VLOOKUP(A598,matriz,IF(generador!B598=1,15,IF(generador!B598=2,18,IF(generador!B598=3,21,IF(generador!B598=4,24,IF(generador!B598=5,27,IF(generador!B598=6,30,IF(generador!B598=7,33,IF(generador!B598=8,36,IF(generador!B598=9,39,IF(generador!B598=10,42,IF(generador!B598=11,45,IF(generador!B598=12,48,IF(generador!B598=13,51,IF(generador!B598=14,54,IF(generador!B598=15,57))))))))))))))),FALSE),""),"")</f>
        <v/>
      </c>
      <c r="F598" s="20" t="str">
        <f t="shared" si="162"/>
        <v/>
      </c>
      <c r="G598" s="29" t="str">
        <f t="shared" si="163"/>
        <v/>
      </c>
      <c r="H598" s="21" t="str">
        <f t="shared" ca="1" si="166"/>
        <v/>
      </c>
      <c r="I598" s="18" t="str">
        <f t="shared" si="167"/>
        <v/>
      </c>
      <c r="J598" s="18" t="str">
        <f>""</f>
        <v/>
      </c>
      <c r="K598" s="18" t="str">
        <f t="shared" si="168"/>
        <v/>
      </c>
      <c r="L598" s="18" t="str">
        <f t="shared" si="169"/>
        <v/>
      </c>
      <c r="M598" s="18" t="str">
        <f t="shared" si="170"/>
        <v/>
      </c>
      <c r="N598" s="18" t="str">
        <f t="shared" si="171"/>
        <v/>
      </c>
      <c r="O598" s="18" t="str">
        <f t="shared" si="172"/>
        <v/>
      </c>
      <c r="P598" s="18" t="str">
        <f t="shared" si="173"/>
        <v/>
      </c>
      <c r="Q598" s="18" t="str">
        <f t="shared" si="174"/>
        <v/>
      </c>
      <c r="R598" s="122" t="str">
        <f t="shared" si="164"/>
        <v/>
      </c>
      <c r="S598" s="18" t="str">
        <f t="shared" si="175"/>
        <v/>
      </c>
      <c r="T598" s="26" t="str">
        <f t="shared" si="165"/>
        <v/>
      </c>
      <c r="U598" s="18" t="str">
        <f t="shared" si="176"/>
        <v/>
      </c>
      <c r="V598" s="18" t="str">
        <f t="shared" si="177"/>
        <v/>
      </c>
      <c r="W598" s="18" t="str">
        <f>IFERROR(CONCATENATE("PAGO N° ",B598," DEL CONTRATO CPS ",V598," ENTRE ",TEXT(VLOOKUP(A598,matriz,IF(generador!B598=1,16,IF(generador!B598=2,19,IF(generador!B598=3,22,IF(generador!B598=4,25,IF(generador!B598=5,28,IF(generador!B598=6,31,IF(generador!B598=7,34,IF(generador!B598=8,37,IF(generador!B598=9,40,IF(generador!B598=10,43,IF(generador!B598=11,46,IF(generador!B598=12,49,IF(generador!B598=13,52,IF(generador!B598=14,55,IF(generador!B598=15,58))))))))))))))),FALSE),"dd/mm/yyyy")," Y ",TEXT(VLOOKUP(A598,matriz,IF(generador!B598=1,17,IF(generador!B598=2,20,IF(generador!B598=3,23,IF(generador!B598=4,26,IF(generador!B598=5,29,IF(generador!B598=6,32,IF(generador!B598=7,35,IF(generador!B598=8,38,IF(generador!B598=9,41,IF(generador!B598=10,44,IF(generador!B598=11,47,IF(generador!B598=12,50,IF(generador!B598=13,53,IF(generador!B598=14,56,IF(generador!B598=15,59))))))))))))))),FALSE),"dd/mm/yyyy")),"")</f>
        <v/>
      </c>
    </row>
    <row r="599" spans="1:23" x14ac:dyDescent="0.3">
      <c r="A599" s="15"/>
      <c r="B599" s="14"/>
      <c r="C599" s="6"/>
      <c r="D599" s="26" t="str">
        <f t="shared" si="161"/>
        <v/>
      </c>
      <c r="E599" s="19" t="str">
        <f>IFERROR(IF(A599&lt;&gt;"",VLOOKUP(A599,matriz,IF(generador!B599=1,15,IF(generador!B599=2,18,IF(generador!B599=3,21,IF(generador!B599=4,24,IF(generador!B599=5,27,IF(generador!B599=6,30,IF(generador!B599=7,33,IF(generador!B599=8,36,IF(generador!B599=9,39,IF(generador!B599=10,42,IF(generador!B599=11,45,IF(generador!B599=12,48,IF(generador!B599=13,51,IF(generador!B599=14,54,IF(generador!B599=15,57))))))))))))))),FALSE),""),"")</f>
        <v/>
      </c>
      <c r="F599" s="20" t="str">
        <f t="shared" si="162"/>
        <v/>
      </c>
      <c r="G599" s="29" t="str">
        <f t="shared" si="163"/>
        <v/>
      </c>
      <c r="H599" s="21" t="str">
        <f t="shared" ca="1" si="166"/>
        <v/>
      </c>
      <c r="I599" s="18" t="str">
        <f t="shared" si="167"/>
        <v/>
      </c>
      <c r="J599" s="18" t="str">
        <f>""</f>
        <v/>
      </c>
      <c r="K599" s="18" t="str">
        <f t="shared" si="168"/>
        <v/>
      </c>
      <c r="L599" s="18" t="str">
        <f t="shared" si="169"/>
        <v/>
      </c>
      <c r="M599" s="18" t="str">
        <f t="shared" si="170"/>
        <v/>
      </c>
      <c r="N599" s="18" t="str">
        <f t="shared" si="171"/>
        <v/>
      </c>
      <c r="O599" s="18" t="str">
        <f t="shared" si="172"/>
        <v/>
      </c>
      <c r="P599" s="18" t="str">
        <f t="shared" si="173"/>
        <v/>
      </c>
      <c r="Q599" s="18" t="str">
        <f t="shared" si="174"/>
        <v/>
      </c>
      <c r="R599" s="122" t="str">
        <f t="shared" si="164"/>
        <v/>
      </c>
      <c r="S599" s="18" t="str">
        <f t="shared" si="175"/>
        <v/>
      </c>
      <c r="T599" s="26" t="str">
        <f t="shared" si="165"/>
        <v/>
      </c>
      <c r="U599" s="18" t="str">
        <f t="shared" si="176"/>
        <v/>
      </c>
      <c r="V599" s="18" t="str">
        <f t="shared" si="177"/>
        <v/>
      </c>
      <c r="W599" s="18" t="str">
        <f>IFERROR(CONCATENATE("PAGO N° ",B599," DEL CONTRATO CPS ",V599," ENTRE ",TEXT(VLOOKUP(A599,matriz,IF(generador!B599=1,16,IF(generador!B599=2,19,IF(generador!B599=3,22,IF(generador!B599=4,25,IF(generador!B599=5,28,IF(generador!B599=6,31,IF(generador!B599=7,34,IF(generador!B599=8,37,IF(generador!B599=9,40,IF(generador!B599=10,43,IF(generador!B599=11,46,IF(generador!B599=12,49,IF(generador!B599=13,52,IF(generador!B599=14,55,IF(generador!B599=15,58))))))))))))))),FALSE),"dd/mm/yyyy")," Y ",TEXT(VLOOKUP(A599,matriz,IF(generador!B599=1,17,IF(generador!B599=2,20,IF(generador!B599=3,23,IF(generador!B599=4,26,IF(generador!B599=5,29,IF(generador!B599=6,32,IF(generador!B599=7,35,IF(generador!B599=8,38,IF(generador!B599=9,41,IF(generador!B599=10,44,IF(generador!B599=11,47,IF(generador!B599=12,50,IF(generador!B599=13,53,IF(generador!B599=14,56,IF(generador!B599=15,59))))))))))))))),FALSE),"dd/mm/yyyy")),"")</f>
        <v/>
      </c>
    </row>
    <row r="600" spans="1:23" x14ac:dyDescent="0.3">
      <c r="A600" s="15"/>
      <c r="B600" s="14"/>
      <c r="C600" s="6"/>
      <c r="D600" s="26" t="str">
        <f t="shared" si="161"/>
        <v/>
      </c>
      <c r="E600" s="19" t="str">
        <f>IFERROR(IF(A600&lt;&gt;"",VLOOKUP(A600,matriz,IF(generador!B600=1,15,IF(generador!B600=2,18,IF(generador!B600=3,21,IF(generador!B600=4,24,IF(generador!B600=5,27,IF(generador!B600=6,30,IF(generador!B600=7,33,IF(generador!B600=8,36,IF(generador!B600=9,39,IF(generador!B600=10,42,IF(generador!B600=11,45,IF(generador!B600=12,48,IF(generador!B600=13,51,IF(generador!B600=14,54,IF(generador!B600=15,57))))))))))))))),FALSE),""),"")</f>
        <v/>
      </c>
      <c r="F600" s="20" t="str">
        <f t="shared" si="162"/>
        <v/>
      </c>
      <c r="G600" s="29" t="str">
        <f t="shared" si="163"/>
        <v/>
      </c>
      <c r="H600" s="21" t="str">
        <f t="shared" ca="1" si="166"/>
        <v/>
      </c>
      <c r="I600" s="18" t="str">
        <f t="shared" si="167"/>
        <v/>
      </c>
      <c r="J600" s="18" t="str">
        <f>""</f>
        <v/>
      </c>
      <c r="K600" s="18" t="str">
        <f t="shared" si="168"/>
        <v/>
      </c>
      <c r="L600" s="18" t="str">
        <f t="shared" si="169"/>
        <v/>
      </c>
      <c r="M600" s="18" t="str">
        <f t="shared" si="170"/>
        <v/>
      </c>
      <c r="N600" s="18" t="str">
        <f t="shared" si="171"/>
        <v/>
      </c>
      <c r="O600" s="18" t="str">
        <f t="shared" si="172"/>
        <v/>
      </c>
      <c r="P600" s="18" t="str">
        <f t="shared" si="173"/>
        <v/>
      </c>
      <c r="Q600" s="18" t="str">
        <f t="shared" si="174"/>
        <v/>
      </c>
      <c r="R600" s="122" t="str">
        <f t="shared" si="164"/>
        <v/>
      </c>
      <c r="S600" s="18" t="str">
        <f t="shared" si="175"/>
        <v/>
      </c>
      <c r="T600" s="26" t="str">
        <f t="shared" si="165"/>
        <v/>
      </c>
      <c r="U600" s="18" t="str">
        <f t="shared" si="176"/>
        <v/>
      </c>
      <c r="V600" s="18" t="str">
        <f t="shared" si="177"/>
        <v/>
      </c>
      <c r="W600" s="18" t="str">
        <f>IFERROR(CONCATENATE("PAGO N° ",B600," DEL CONTRATO CPS ",V600," ENTRE ",TEXT(VLOOKUP(A600,matriz,IF(generador!B600=1,16,IF(generador!B600=2,19,IF(generador!B600=3,22,IF(generador!B600=4,25,IF(generador!B600=5,28,IF(generador!B600=6,31,IF(generador!B600=7,34,IF(generador!B600=8,37,IF(generador!B600=9,40,IF(generador!B600=10,43,IF(generador!B600=11,46,IF(generador!B600=12,49,IF(generador!B600=13,52,IF(generador!B600=14,55,IF(generador!B600=15,58))))))))))))))),FALSE),"dd/mm/yyyy")," Y ",TEXT(VLOOKUP(A600,matriz,IF(generador!B600=1,17,IF(generador!B600=2,20,IF(generador!B600=3,23,IF(generador!B600=4,26,IF(generador!B600=5,29,IF(generador!B600=6,32,IF(generador!B600=7,35,IF(generador!B600=8,38,IF(generador!B600=9,41,IF(generador!B600=10,44,IF(generador!B600=11,47,IF(generador!B600=12,50,IF(generador!B600=13,53,IF(generador!B600=14,56,IF(generador!B600=15,59))))))))))))))),FALSE),"dd/mm/yyyy")),"")</f>
        <v/>
      </c>
    </row>
    <row r="601" spans="1:23" x14ac:dyDescent="0.3">
      <c r="A601" s="15"/>
      <c r="B601" s="14"/>
      <c r="C601" s="6"/>
      <c r="D601" s="26" t="str">
        <f t="shared" si="161"/>
        <v/>
      </c>
      <c r="E601" s="19" t="str">
        <f>IFERROR(IF(A601&lt;&gt;"",VLOOKUP(A601,matriz,IF(generador!B601=1,15,IF(generador!B601=2,18,IF(generador!B601=3,21,IF(generador!B601=4,24,IF(generador!B601=5,27,IF(generador!B601=6,30,IF(generador!B601=7,33,IF(generador!B601=8,36,IF(generador!B601=9,39,IF(generador!B601=10,42,IF(generador!B601=11,45,IF(generador!B601=12,48,IF(generador!B601=13,51,IF(generador!B601=14,54,IF(generador!B601=15,57))))))))))))))),FALSE),""),"")</f>
        <v/>
      </c>
      <c r="F601" s="20" t="str">
        <f t="shared" si="162"/>
        <v/>
      </c>
      <c r="G601" s="29" t="str">
        <f t="shared" si="163"/>
        <v/>
      </c>
      <c r="H601" s="21" t="str">
        <f t="shared" ca="1" si="166"/>
        <v/>
      </c>
      <c r="I601" s="18" t="str">
        <f t="shared" si="167"/>
        <v/>
      </c>
      <c r="J601" s="18" t="str">
        <f>""</f>
        <v/>
      </c>
      <c r="K601" s="18" t="str">
        <f t="shared" si="168"/>
        <v/>
      </c>
      <c r="L601" s="18" t="str">
        <f t="shared" si="169"/>
        <v/>
      </c>
      <c r="M601" s="18" t="str">
        <f t="shared" si="170"/>
        <v/>
      </c>
      <c r="N601" s="18" t="str">
        <f t="shared" si="171"/>
        <v/>
      </c>
      <c r="O601" s="18" t="str">
        <f t="shared" si="172"/>
        <v/>
      </c>
      <c r="P601" s="18" t="str">
        <f t="shared" si="173"/>
        <v/>
      </c>
      <c r="Q601" s="18" t="str">
        <f t="shared" si="174"/>
        <v/>
      </c>
      <c r="R601" s="122" t="str">
        <f t="shared" si="164"/>
        <v/>
      </c>
      <c r="S601" s="18" t="str">
        <f t="shared" si="175"/>
        <v/>
      </c>
      <c r="T601" s="26" t="str">
        <f t="shared" si="165"/>
        <v/>
      </c>
      <c r="U601" s="18" t="str">
        <f t="shared" si="176"/>
        <v/>
      </c>
      <c r="V601" s="18" t="str">
        <f t="shared" si="177"/>
        <v/>
      </c>
      <c r="W601" s="18" t="str">
        <f>IFERROR(CONCATENATE("PAGO N° ",B601," DEL CONTRATO CPS ",V601," ENTRE ",TEXT(VLOOKUP(A601,matriz,IF(generador!B601=1,16,IF(generador!B601=2,19,IF(generador!B601=3,22,IF(generador!B601=4,25,IF(generador!B601=5,28,IF(generador!B601=6,31,IF(generador!B601=7,34,IF(generador!B601=8,37,IF(generador!B601=9,40,IF(generador!B601=10,43,IF(generador!B601=11,46,IF(generador!B601=12,49,IF(generador!B601=13,52,IF(generador!B601=14,55,IF(generador!B601=15,58))))))))))))))),FALSE),"dd/mm/yyyy")," Y ",TEXT(VLOOKUP(A601,matriz,IF(generador!B601=1,17,IF(generador!B601=2,20,IF(generador!B601=3,23,IF(generador!B601=4,26,IF(generador!B601=5,29,IF(generador!B601=6,32,IF(generador!B601=7,35,IF(generador!B601=8,38,IF(generador!B601=9,41,IF(generador!B601=10,44,IF(generador!B601=11,47,IF(generador!B601=12,50,IF(generador!B601=13,53,IF(generador!B601=14,56,IF(generador!B601=15,59))))))))))))))),FALSE),"dd/mm/yyyy")),"")</f>
        <v/>
      </c>
    </row>
    <row r="602" spans="1:23" x14ac:dyDescent="0.3">
      <c r="A602" s="15"/>
      <c r="B602" s="14"/>
      <c r="C602" s="6"/>
      <c r="D602" s="26" t="str">
        <f t="shared" si="161"/>
        <v/>
      </c>
      <c r="E602" s="19" t="str">
        <f>IFERROR(IF(A602&lt;&gt;"",VLOOKUP(A602,matriz,IF(generador!B602=1,15,IF(generador!B602=2,18,IF(generador!B602=3,21,IF(generador!B602=4,24,IF(generador!B602=5,27,IF(generador!B602=6,30,IF(generador!B602=7,33,IF(generador!B602=8,36,IF(generador!B602=9,39,IF(generador!B602=10,42,IF(generador!B602=11,45,IF(generador!B602=12,48,IF(generador!B602=13,51,IF(generador!B602=14,54,IF(generador!B602=15,57))))))))))))))),FALSE),""),"")</f>
        <v/>
      </c>
      <c r="F602" s="20" t="str">
        <f t="shared" si="162"/>
        <v/>
      </c>
      <c r="G602" s="29" t="str">
        <f t="shared" si="163"/>
        <v/>
      </c>
      <c r="H602" s="21" t="str">
        <f t="shared" ca="1" si="166"/>
        <v/>
      </c>
      <c r="I602" s="18" t="str">
        <f t="shared" si="167"/>
        <v/>
      </c>
      <c r="J602" s="18" t="str">
        <f>""</f>
        <v/>
      </c>
      <c r="K602" s="18" t="str">
        <f t="shared" si="168"/>
        <v/>
      </c>
      <c r="L602" s="18" t="str">
        <f t="shared" si="169"/>
        <v/>
      </c>
      <c r="M602" s="18" t="str">
        <f t="shared" si="170"/>
        <v/>
      </c>
      <c r="N602" s="18" t="str">
        <f t="shared" si="171"/>
        <v/>
      </c>
      <c r="O602" s="18" t="str">
        <f t="shared" si="172"/>
        <v/>
      </c>
      <c r="P602" s="18" t="str">
        <f t="shared" si="173"/>
        <v/>
      </c>
      <c r="Q602" s="18" t="str">
        <f t="shared" si="174"/>
        <v/>
      </c>
      <c r="R602" s="122" t="str">
        <f t="shared" si="164"/>
        <v/>
      </c>
      <c r="S602" s="18" t="str">
        <f t="shared" si="175"/>
        <v/>
      </c>
      <c r="T602" s="26" t="str">
        <f t="shared" si="165"/>
        <v/>
      </c>
      <c r="U602" s="18" t="str">
        <f t="shared" si="176"/>
        <v/>
      </c>
      <c r="V602" s="18" t="str">
        <f t="shared" si="177"/>
        <v/>
      </c>
      <c r="W602" s="18" t="str">
        <f>IFERROR(CONCATENATE("PAGO N° ",B602," DEL CONTRATO CPS ",V602," ENTRE ",TEXT(VLOOKUP(A602,matriz,IF(generador!B602=1,16,IF(generador!B602=2,19,IF(generador!B602=3,22,IF(generador!B602=4,25,IF(generador!B602=5,28,IF(generador!B602=6,31,IF(generador!B602=7,34,IF(generador!B602=8,37,IF(generador!B602=9,40,IF(generador!B602=10,43,IF(generador!B602=11,46,IF(generador!B602=12,49,IF(generador!B602=13,52,IF(generador!B602=14,55,IF(generador!B602=15,58))))))))))))))),FALSE),"dd/mm/yyyy")," Y ",TEXT(VLOOKUP(A602,matriz,IF(generador!B602=1,17,IF(generador!B602=2,20,IF(generador!B602=3,23,IF(generador!B602=4,26,IF(generador!B602=5,29,IF(generador!B602=6,32,IF(generador!B602=7,35,IF(generador!B602=8,38,IF(generador!B602=9,41,IF(generador!B602=10,44,IF(generador!B602=11,47,IF(generador!B602=12,50,IF(generador!B602=13,53,IF(generador!B602=14,56,IF(generador!B602=15,59))))))))))))))),FALSE),"dd/mm/yyyy")),"")</f>
        <v/>
      </c>
    </row>
    <row r="603" spans="1:23" x14ac:dyDescent="0.3">
      <c r="A603" s="15"/>
      <c r="B603" s="14"/>
      <c r="C603" s="6"/>
      <c r="D603" s="26" t="str">
        <f t="shared" si="161"/>
        <v/>
      </c>
      <c r="E603" s="19" t="str">
        <f>IFERROR(IF(A603&lt;&gt;"",VLOOKUP(A603,matriz,IF(generador!B603=1,15,IF(generador!B603=2,18,IF(generador!B603=3,21,IF(generador!B603=4,24,IF(generador!B603=5,27,IF(generador!B603=6,30,IF(generador!B603=7,33,IF(generador!B603=8,36,IF(generador!B603=9,39,IF(generador!B603=10,42,IF(generador!B603=11,45,IF(generador!B603=12,48,IF(generador!B603=13,51,IF(generador!B603=14,54,IF(generador!B603=15,57))))))))))))))),FALSE),""),"")</f>
        <v/>
      </c>
      <c r="F603" s="20" t="str">
        <f t="shared" si="162"/>
        <v/>
      </c>
      <c r="G603" s="29" t="str">
        <f t="shared" si="163"/>
        <v/>
      </c>
      <c r="H603" s="21" t="str">
        <f t="shared" ca="1" si="166"/>
        <v/>
      </c>
      <c r="I603" s="18" t="str">
        <f t="shared" si="167"/>
        <v/>
      </c>
      <c r="J603" s="18" t="str">
        <f>""</f>
        <v/>
      </c>
      <c r="K603" s="18" t="str">
        <f t="shared" si="168"/>
        <v/>
      </c>
      <c r="L603" s="18" t="str">
        <f t="shared" si="169"/>
        <v/>
      </c>
      <c r="M603" s="18" t="str">
        <f t="shared" si="170"/>
        <v/>
      </c>
      <c r="N603" s="18" t="str">
        <f t="shared" si="171"/>
        <v/>
      </c>
      <c r="O603" s="18" t="str">
        <f t="shared" si="172"/>
        <v/>
      </c>
      <c r="P603" s="18" t="str">
        <f t="shared" si="173"/>
        <v/>
      </c>
      <c r="Q603" s="18" t="str">
        <f t="shared" si="174"/>
        <v/>
      </c>
      <c r="R603" s="122" t="str">
        <f t="shared" si="164"/>
        <v/>
      </c>
      <c r="S603" s="18" t="str">
        <f t="shared" si="175"/>
        <v/>
      </c>
      <c r="T603" s="26" t="str">
        <f t="shared" si="165"/>
        <v/>
      </c>
      <c r="U603" s="18" t="str">
        <f t="shared" si="176"/>
        <v/>
      </c>
      <c r="V603" s="18" t="str">
        <f t="shared" si="177"/>
        <v/>
      </c>
      <c r="W603" s="18" t="str">
        <f>IFERROR(CONCATENATE("PAGO N° ",B603," DEL CONTRATO CPS ",V603," ENTRE ",TEXT(VLOOKUP(A603,matriz,IF(generador!B603=1,16,IF(generador!B603=2,19,IF(generador!B603=3,22,IF(generador!B603=4,25,IF(generador!B603=5,28,IF(generador!B603=6,31,IF(generador!B603=7,34,IF(generador!B603=8,37,IF(generador!B603=9,40,IF(generador!B603=10,43,IF(generador!B603=11,46,IF(generador!B603=12,49,IF(generador!B603=13,52,IF(generador!B603=14,55,IF(generador!B603=15,58))))))))))))))),FALSE),"dd/mm/yyyy")," Y ",TEXT(VLOOKUP(A603,matriz,IF(generador!B603=1,17,IF(generador!B603=2,20,IF(generador!B603=3,23,IF(generador!B603=4,26,IF(generador!B603=5,29,IF(generador!B603=6,32,IF(generador!B603=7,35,IF(generador!B603=8,38,IF(generador!B603=9,41,IF(generador!B603=10,44,IF(generador!B603=11,47,IF(generador!B603=12,50,IF(generador!B603=13,53,IF(generador!B603=14,56,IF(generador!B603=15,59))))))))))))))),FALSE),"dd/mm/yyyy")),"")</f>
        <v/>
      </c>
    </row>
    <row r="604" spans="1:23" x14ac:dyDescent="0.3">
      <c r="A604" s="15"/>
      <c r="B604" s="14"/>
      <c r="C604" s="6"/>
      <c r="D604" s="26" t="str">
        <f t="shared" si="161"/>
        <v/>
      </c>
      <c r="E604" s="19" t="str">
        <f>IFERROR(IF(A604&lt;&gt;"",VLOOKUP(A604,matriz,IF(generador!B604=1,15,IF(generador!B604=2,18,IF(generador!B604=3,21,IF(generador!B604=4,24,IF(generador!B604=5,27,IF(generador!B604=6,30,IF(generador!B604=7,33,IF(generador!B604=8,36,IF(generador!B604=9,39,IF(generador!B604=10,42,IF(generador!B604=11,45,IF(generador!B604=12,48,IF(generador!B604=13,51,IF(generador!B604=14,54,IF(generador!B604=15,57))))))))))))))),FALSE),""),"")</f>
        <v/>
      </c>
      <c r="F604" s="20" t="str">
        <f t="shared" si="162"/>
        <v/>
      </c>
      <c r="G604" s="29" t="str">
        <f t="shared" si="163"/>
        <v/>
      </c>
      <c r="H604" s="21" t="str">
        <f t="shared" ca="1" si="166"/>
        <v/>
      </c>
      <c r="I604" s="18" t="str">
        <f t="shared" si="167"/>
        <v/>
      </c>
      <c r="J604" s="18" t="str">
        <f>""</f>
        <v/>
      </c>
      <c r="K604" s="18" t="str">
        <f t="shared" si="168"/>
        <v/>
      </c>
      <c r="L604" s="18" t="str">
        <f t="shared" si="169"/>
        <v/>
      </c>
      <c r="M604" s="18" t="str">
        <f t="shared" si="170"/>
        <v/>
      </c>
      <c r="N604" s="18" t="str">
        <f t="shared" si="171"/>
        <v/>
      </c>
      <c r="O604" s="18" t="str">
        <f t="shared" si="172"/>
        <v/>
      </c>
      <c r="P604" s="18" t="str">
        <f t="shared" si="173"/>
        <v/>
      </c>
      <c r="Q604" s="18" t="str">
        <f t="shared" si="174"/>
        <v/>
      </c>
      <c r="R604" s="122" t="str">
        <f t="shared" si="164"/>
        <v/>
      </c>
      <c r="S604" s="18" t="str">
        <f t="shared" si="175"/>
        <v/>
      </c>
      <c r="T604" s="26" t="str">
        <f t="shared" si="165"/>
        <v/>
      </c>
      <c r="U604" s="18" t="str">
        <f t="shared" si="176"/>
        <v/>
      </c>
      <c r="V604" s="18" t="str">
        <f t="shared" si="177"/>
        <v/>
      </c>
      <c r="W604" s="18" t="str">
        <f>IFERROR(CONCATENATE("PAGO N° ",B604," DEL CONTRATO CPS ",V604," ENTRE ",TEXT(VLOOKUP(A604,matriz,IF(generador!B604=1,16,IF(generador!B604=2,19,IF(generador!B604=3,22,IF(generador!B604=4,25,IF(generador!B604=5,28,IF(generador!B604=6,31,IF(generador!B604=7,34,IF(generador!B604=8,37,IF(generador!B604=9,40,IF(generador!B604=10,43,IF(generador!B604=11,46,IF(generador!B604=12,49,IF(generador!B604=13,52,IF(generador!B604=14,55,IF(generador!B604=15,58))))))))))))))),FALSE),"dd/mm/yyyy")," Y ",TEXT(VLOOKUP(A604,matriz,IF(generador!B604=1,17,IF(generador!B604=2,20,IF(generador!B604=3,23,IF(generador!B604=4,26,IF(generador!B604=5,29,IF(generador!B604=6,32,IF(generador!B604=7,35,IF(generador!B604=8,38,IF(generador!B604=9,41,IF(generador!B604=10,44,IF(generador!B604=11,47,IF(generador!B604=12,50,IF(generador!B604=13,53,IF(generador!B604=14,56,IF(generador!B604=15,59))))))))))))))),FALSE),"dd/mm/yyyy")),"")</f>
        <v/>
      </c>
    </row>
    <row r="605" spans="1:23" x14ac:dyDescent="0.3">
      <c r="A605" s="15"/>
      <c r="B605" s="14"/>
      <c r="C605" s="6"/>
      <c r="D605" s="26" t="str">
        <f t="shared" si="161"/>
        <v/>
      </c>
      <c r="E605" s="19" t="str">
        <f>IFERROR(IF(A605&lt;&gt;"",VLOOKUP(A605,matriz,IF(generador!B605=1,15,IF(generador!B605=2,18,IF(generador!B605=3,21,IF(generador!B605=4,24,IF(generador!B605=5,27,IF(generador!B605=6,30,IF(generador!B605=7,33,IF(generador!B605=8,36,IF(generador!B605=9,39,IF(generador!B605=10,42,IF(generador!B605=11,45,IF(generador!B605=12,48,IF(generador!B605=13,51,IF(generador!B605=14,54,IF(generador!B605=15,57))))))))))))))),FALSE),""),"")</f>
        <v/>
      </c>
      <c r="F605" s="20" t="str">
        <f t="shared" si="162"/>
        <v/>
      </c>
      <c r="G605" s="29" t="str">
        <f t="shared" si="163"/>
        <v/>
      </c>
      <c r="H605" s="21" t="str">
        <f t="shared" ca="1" si="166"/>
        <v/>
      </c>
      <c r="I605" s="18" t="str">
        <f t="shared" si="167"/>
        <v/>
      </c>
      <c r="J605" s="18" t="str">
        <f>""</f>
        <v/>
      </c>
      <c r="K605" s="18" t="str">
        <f t="shared" si="168"/>
        <v/>
      </c>
      <c r="L605" s="18" t="str">
        <f t="shared" si="169"/>
        <v/>
      </c>
      <c r="M605" s="18" t="str">
        <f t="shared" si="170"/>
        <v/>
      </c>
      <c r="N605" s="18" t="str">
        <f t="shared" si="171"/>
        <v/>
      </c>
      <c r="O605" s="18" t="str">
        <f t="shared" si="172"/>
        <v/>
      </c>
      <c r="P605" s="18" t="str">
        <f t="shared" si="173"/>
        <v/>
      </c>
      <c r="Q605" s="18" t="str">
        <f t="shared" si="174"/>
        <v/>
      </c>
      <c r="R605" s="122" t="str">
        <f t="shared" si="164"/>
        <v/>
      </c>
      <c r="S605" s="18" t="str">
        <f t="shared" si="175"/>
        <v/>
      </c>
      <c r="T605" s="26" t="str">
        <f t="shared" si="165"/>
        <v/>
      </c>
      <c r="U605" s="18" t="str">
        <f t="shared" si="176"/>
        <v/>
      </c>
      <c r="V605" s="18" t="str">
        <f t="shared" si="177"/>
        <v/>
      </c>
      <c r="W605" s="18" t="str">
        <f>IFERROR(CONCATENATE("PAGO N° ",B605," DEL CONTRATO CPS ",V605," ENTRE ",TEXT(VLOOKUP(A605,matriz,IF(generador!B605=1,16,IF(generador!B605=2,19,IF(generador!B605=3,22,IF(generador!B605=4,25,IF(generador!B605=5,28,IF(generador!B605=6,31,IF(generador!B605=7,34,IF(generador!B605=8,37,IF(generador!B605=9,40,IF(generador!B605=10,43,IF(generador!B605=11,46,IF(generador!B605=12,49,IF(generador!B605=13,52,IF(generador!B605=14,55,IF(generador!B605=15,58))))))))))))))),FALSE),"dd/mm/yyyy")," Y ",TEXT(VLOOKUP(A605,matriz,IF(generador!B605=1,17,IF(generador!B605=2,20,IF(generador!B605=3,23,IF(generador!B605=4,26,IF(generador!B605=5,29,IF(generador!B605=6,32,IF(generador!B605=7,35,IF(generador!B605=8,38,IF(generador!B605=9,41,IF(generador!B605=10,44,IF(generador!B605=11,47,IF(generador!B605=12,50,IF(generador!B605=13,53,IF(generador!B605=14,56,IF(generador!B605=15,59))))))))))))))),FALSE),"dd/mm/yyyy")),"")</f>
        <v/>
      </c>
    </row>
    <row r="606" spans="1:23" x14ac:dyDescent="0.3">
      <c r="A606" s="15"/>
      <c r="B606" s="14"/>
      <c r="C606" s="6"/>
      <c r="D606" s="26" t="str">
        <f t="shared" si="161"/>
        <v/>
      </c>
      <c r="E606" s="19" t="str">
        <f>IFERROR(IF(A606&lt;&gt;"",VLOOKUP(A606,matriz,IF(generador!B606=1,15,IF(generador!B606=2,18,IF(generador!B606=3,21,IF(generador!B606=4,24,IF(generador!B606=5,27,IF(generador!B606=6,30,IF(generador!B606=7,33,IF(generador!B606=8,36,IF(generador!B606=9,39,IF(generador!B606=10,42,IF(generador!B606=11,45,IF(generador!B606=12,48,IF(generador!B606=13,51,IF(generador!B606=14,54,IF(generador!B606=15,57))))))))))))))),FALSE),""),"")</f>
        <v/>
      </c>
      <c r="F606" s="20" t="str">
        <f t="shared" si="162"/>
        <v/>
      </c>
      <c r="G606" s="29" t="str">
        <f t="shared" si="163"/>
        <v/>
      </c>
      <c r="H606" s="21" t="str">
        <f t="shared" ca="1" si="166"/>
        <v/>
      </c>
      <c r="I606" s="18" t="str">
        <f t="shared" si="167"/>
        <v/>
      </c>
      <c r="J606" s="18" t="str">
        <f>""</f>
        <v/>
      </c>
      <c r="K606" s="18" t="str">
        <f t="shared" si="168"/>
        <v/>
      </c>
      <c r="L606" s="18" t="str">
        <f t="shared" si="169"/>
        <v/>
      </c>
      <c r="M606" s="18" t="str">
        <f t="shared" si="170"/>
        <v/>
      </c>
      <c r="N606" s="18" t="str">
        <f t="shared" si="171"/>
        <v/>
      </c>
      <c r="O606" s="18" t="str">
        <f t="shared" si="172"/>
        <v/>
      </c>
      <c r="P606" s="18" t="str">
        <f t="shared" si="173"/>
        <v/>
      </c>
      <c r="Q606" s="18" t="str">
        <f t="shared" si="174"/>
        <v/>
      </c>
      <c r="R606" s="122" t="str">
        <f t="shared" si="164"/>
        <v/>
      </c>
      <c r="S606" s="18" t="str">
        <f t="shared" si="175"/>
        <v/>
      </c>
      <c r="T606" s="26" t="str">
        <f t="shared" si="165"/>
        <v/>
      </c>
      <c r="U606" s="18" t="str">
        <f t="shared" si="176"/>
        <v/>
      </c>
      <c r="V606" s="18" t="str">
        <f t="shared" si="177"/>
        <v/>
      </c>
      <c r="W606" s="18" t="str">
        <f>IFERROR(CONCATENATE("PAGO N° ",B606," DEL CONTRATO CPS ",V606," ENTRE ",TEXT(VLOOKUP(A606,matriz,IF(generador!B606=1,16,IF(generador!B606=2,19,IF(generador!B606=3,22,IF(generador!B606=4,25,IF(generador!B606=5,28,IF(generador!B606=6,31,IF(generador!B606=7,34,IF(generador!B606=8,37,IF(generador!B606=9,40,IF(generador!B606=10,43,IF(generador!B606=11,46,IF(generador!B606=12,49,IF(generador!B606=13,52,IF(generador!B606=14,55,IF(generador!B606=15,58))))))))))))))),FALSE),"dd/mm/yyyy")," Y ",TEXT(VLOOKUP(A606,matriz,IF(generador!B606=1,17,IF(generador!B606=2,20,IF(generador!B606=3,23,IF(generador!B606=4,26,IF(generador!B606=5,29,IF(generador!B606=6,32,IF(generador!B606=7,35,IF(generador!B606=8,38,IF(generador!B606=9,41,IF(generador!B606=10,44,IF(generador!B606=11,47,IF(generador!B606=12,50,IF(generador!B606=13,53,IF(generador!B606=14,56,IF(generador!B606=15,59))))))))))))))),FALSE),"dd/mm/yyyy")),"")</f>
        <v/>
      </c>
    </row>
    <row r="607" spans="1:23" x14ac:dyDescent="0.3">
      <c r="A607" s="15"/>
      <c r="B607" s="14"/>
      <c r="C607" s="6"/>
      <c r="D607" s="26" t="str">
        <f t="shared" si="161"/>
        <v/>
      </c>
      <c r="E607" s="19" t="str">
        <f>IFERROR(IF(A607&lt;&gt;"",VLOOKUP(A607,matriz,IF(generador!B607=1,15,IF(generador!B607=2,18,IF(generador!B607=3,21,IF(generador!B607=4,24,IF(generador!B607=5,27,IF(generador!B607=6,30,IF(generador!B607=7,33,IF(generador!B607=8,36,IF(generador!B607=9,39,IF(generador!B607=10,42,IF(generador!B607=11,45,IF(generador!B607=12,48,IF(generador!B607=13,51,IF(generador!B607=14,54,IF(generador!B607=15,57))))))))))))))),FALSE),""),"")</f>
        <v/>
      </c>
      <c r="F607" s="20" t="str">
        <f t="shared" si="162"/>
        <v/>
      </c>
      <c r="G607" s="29" t="str">
        <f t="shared" si="163"/>
        <v/>
      </c>
      <c r="H607" s="21" t="str">
        <f t="shared" ca="1" si="166"/>
        <v/>
      </c>
      <c r="I607" s="18" t="str">
        <f t="shared" si="167"/>
        <v/>
      </c>
      <c r="J607" s="18" t="str">
        <f>""</f>
        <v/>
      </c>
      <c r="K607" s="18" t="str">
        <f t="shared" si="168"/>
        <v/>
      </c>
      <c r="L607" s="18" t="str">
        <f t="shared" si="169"/>
        <v/>
      </c>
      <c r="M607" s="18" t="str">
        <f t="shared" si="170"/>
        <v/>
      </c>
      <c r="N607" s="18" t="str">
        <f t="shared" si="171"/>
        <v/>
      </c>
      <c r="O607" s="18" t="str">
        <f t="shared" si="172"/>
        <v/>
      </c>
      <c r="P607" s="18" t="str">
        <f t="shared" si="173"/>
        <v/>
      </c>
      <c r="Q607" s="18" t="str">
        <f t="shared" si="174"/>
        <v/>
      </c>
      <c r="R607" s="122" t="str">
        <f t="shared" si="164"/>
        <v/>
      </c>
      <c r="S607" s="18" t="str">
        <f t="shared" si="175"/>
        <v/>
      </c>
      <c r="T607" s="26" t="str">
        <f t="shared" si="165"/>
        <v/>
      </c>
      <c r="U607" s="18" t="str">
        <f t="shared" si="176"/>
        <v/>
      </c>
      <c r="V607" s="18" t="str">
        <f t="shared" si="177"/>
        <v/>
      </c>
      <c r="W607" s="18" t="str">
        <f>IFERROR(CONCATENATE("PAGO N° ",B607," DEL CONTRATO CPS ",V607," ENTRE ",TEXT(VLOOKUP(A607,matriz,IF(generador!B607=1,16,IF(generador!B607=2,19,IF(generador!B607=3,22,IF(generador!B607=4,25,IF(generador!B607=5,28,IF(generador!B607=6,31,IF(generador!B607=7,34,IF(generador!B607=8,37,IF(generador!B607=9,40,IF(generador!B607=10,43,IF(generador!B607=11,46,IF(generador!B607=12,49,IF(generador!B607=13,52,IF(generador!B607=14,55,IF(generador!B607=15,58))))))))))))))),FALSE),"dd/mm/yyyy")," Y ",TEXT(VLOOKUP(A607,matriz,IF(generador!B607=1,17,IF(generador!B607=2,20,IF(generador!B607=3,23,IF(generador!B607=4,26,IF(generador!B607=5,29,IF(generador!B607=6,32,IF(generador!B607=7,35,IF(generador!B607=8,38,IF(generador!B607=9,41,IF(generador!B607=10,44,IF(generador!B607=11,47,IF(generador!B607=12,50,IF(generador!B607=13,53,IF(generador!B607=14,56,IF(generador!B607=15,59))))))))))))))),FALSE),"dd/mm/yyyy")),"")</f>
        <v/>
      </c>
    </row>
    <row r="608" spans="1:23" x14ac:dyDescent="0.3">
      <c r="A608" s="15"/>
      <c r="B608" s="14"/>
      <c r="C608" s="6"/>
      <c r="D608" s="26" t="str">
        <f t="shared" si="161"/>
        <v/>
      </c>
      <c r="E608" s="19" t="str">
        <f>IFERROR(IF(A608&lt;&gt;"",VLOOKUP(A608,matriz,IF(generador!B608=1,15,IF(generador!B608=2,18,IF(generador!B608=3,21,IF(generador!B608=4,24,IF(generador!B608=5,27,IF(generador!B608=6,30,IF(generador!B608=7,33,IF(generador!B608=8,36,IF(generador!B608=9,39,IF(generador!B608=10,42,IF(generador!B608=11,45,IF(generador!B608=12,48,IF(generador!B608=13,51,IF(generador!B608=14,54,IF(generador!B608=15,57))))))))))))))),FALSE),""),"")</f>
        <v/>
      </c>
      <c r="F608" s="20" t="str">
        <f t="shared" si="162"/>
        <v/>
      </c>
      <c r="G608" s="29" t="str">
        <f t="shared" si="163"/>
        <v/>
      </c>
      <c r="H608" s="21" t="str">
        <f t="shared" ca="1" si="166"/>
        <v/>
      </c>
      <c r="I608" s="18" t="str">
        <f t="shared" si="167"/>
        <v/>
      </c>
      <c r="J608" s="18" t="str">
        <f>""</f>
        <v/>
      </c>
      <c r="K608" s="18" t="str">
        <f t="shared" si="168"/>
        <v/>
      </c>
      <c r="L608" s="18" t="str">
        <f t="shared" si="169"/>
        <v/>
      </c>
      <c r="M608" s="18" t="str">
        <f t="shared" si="170"/>
        <v/>
      </c>
      <c r="N608" s="18" t="str">
        <f t="shared" si="171"/>
        <v/>
      </c>
      <c r="O608" s="18" t="str">
        <f t="shared" si="172"/>
        <v/>
      </c>
      <c r="P608" s="18" t="str">
        <f t="shared" si="173"/>
        <v/>
      </c>
      <c r="Q608" s="18" t="str">
        <f t="shared" si="174"/>
        <v/>
      </c>
      <c r="R608" s="122" t="str">
        <f t="shared" si="164"/>
        <v/>
      </c>
      <c r="S608" s="18" t="str">
        <f t="shared" si="175"/>
        <v/>
      </c>
      <c r="T608" s="26" t="str">
        <f t="shared" si="165"/>
        <v/>
      </c>
      <c r="U608" s="18" t="str">
        <f t="shared" si="176"/>
        <v/>
      </c>
      <c r="V608" s="18" t="str">
        <f t="shared" si="177"/>
        <v/>
      </c>
      <c r="W608" s="18" t="str">
        <f>IFERROR(CONCATENATE("PAGO N° ",B608," DEL CONTRATO CPS ",V608," ENTRE ",TEXT(VLOOKUP(A608,matriz,IF(generador!B608=1,16,IF(generador!B608=2,19,IF(generador!B608=3,22,IF(generador!B608=4,25,IF(generador!B608=5,28,IF(generador!B608=6,31,IF(generador!B608=7,34,IF(generador!B608=8,37,IF(generador!B608=9,40,IF(generador!B608=10,43,IF(generador!B608=11,46,IF(generador!B608=12,49,IF(generador!B608=13,52,IF(generador!B608=14,55,IF(generador!B608=15,58))))))))))))))),FALSE),"dd/mm/yyyy")," Y ",TEXT(VLOOKUP(A608,matriz,IF(generador!B608=1,17,IF(generador!B608=2,20,IF(generador!B608=3,23,IF(generador!B608=4,26,IF(generador!B608=5,29,IF(generador!B608=6,32,IF(generador!B608=7,35,IF(generador!B608=8,38,IF(generador!B608=9,41,IF(generador!B608=10,44,IF(generador!B608=11,47,IF(generador!B608=12,50,IF(generador!B608=13,53,IF(generador!B608=14,56,IF(generador!B608=15,59))))))))))))))),FALSE),"dd/mm/yyyy")),"")</f>
        <v/>
      </c>
    </row>
    <row r="609" spans="1:23" x14ac:dyDescent="0.3">
      <c r="A609" s="15"/>
      <c r="B609" s="14"/>
      <c r="C609" s="6"/>
      <c r="D609" s="26" t="str">
        <f t="shared" si="161"/>
        <v/>
      </c>
      <c r="E609" s="19" t="str">
        <f>IFERROR(IF(A609&lt;&gt;"",VLOOKUP(A609,matriz,IF(generador!B609=1,15,IF(generador!B609=2,18,IF(generador!B609=3,21,IF(generador!B609=4,24,IF(generador!B609=5,27,IF(generador!B609=6,30,IF(generador!B609=7,33,IF(generador!B609=8,36,IF(generador!B609=9,39,IF(generador!B609=10,42,IF(generador!B609=11,45,IF(generador!B609=12,48,IF(generador!B609=13,51,IF(generador!B609=14,54,IF(generador!B609=15,57))))))))))))))),FALSE),""),"")</f>
        <v/>
      </c>
      <c r="F609" s="20" t="str">
        <f t="shared" si="162"/>
        <v/>
      </c>
      <c r="G609" s="29" t="str">
        <f t="shared" si="163"/>
        <v/>
      </c>
      <c r="H609" s="21" t="str">
        <f t="shared" ca="1" si="166"/>
        <v/>
      </c>
      <c r="I609" s="18" t="str">
        <f t="shared" si="167"/>
        <v/>
      </c>
      <c r="J609" s="18" t="str">
        <f>""</f>
        <v/>
      </c>
      <c r="K609" s="18" t="str">
        <f t="shared" si="168"/>
        <v/>
      </c>
      <c r="L609" s="18" t="str">
        <f t="shared" si="169"/>
        <v/>
      </c>
      <c r="M609" s="18" t="str">
        <f t="shared" si="170"/>
        <v/>
      </c>
      <c r="N609" s="18" t="str">
        <f t="shared" si="171"/>
        <v/>
      </c>
      <c r="O609" s="18" t="str">
        <f t="shared" si="172"/>
        <v/>
      </c>
      <c r="P609" s="18" t="str">
        <f t="shared" si="173"/>
        <v/>
      </c>
      <c r="Q609" s="18" t="str">
        <f t="shared" si="174"/>
        <v/>
      </c>
      <c r="R609" s="122" t="str">
        <f t="shared" si="164"/>
        <v/>
      </c>
      <c r="S609" s="18" t="str">
        <f t="shared" si="175"/>
        <v/>
      </c>
      <c r="T609" s="26" t="str">
        <f t="shared" si="165"/>
        <v/>
      </c>
      <c r="U609" s="18" t="str">
        <f t="shared" si="176"/>
        <v/>
      </c>
      <c r="V609" s="18" t="str">
        <f t="shared" si="177"/>
        <v/>
      </c>
      <c r="W609" s="18" t="str">
        <f>IFERROR(CONCATENATE("PAGO N° ",B609," DEL CONTRATO CPS ",V609," ENTRE ",TEXT(VLOOKUP(A609,matriz,IF(generador!B609=1,16,IF(generador!B609=2,19,IF(generador!B609=3,22,IF(generador!B609=4,25,IF(generador!B609=5,28,IF(generador!B609=6,31,IF(generador!B609=7,34,IF(generador!B609=8,37,IF(generador!B609=9,40,IF(generador!B609=10,43,IF(generador!B609=11,46,IF(generador!B609=12,49,IF(generador!B609=13,52,IF(generador!B609=14,55,IF(generador!B609=15,58))))))))))))))),FALSE),"dd/mm/yyyy")," Y ",TEXT(VLOOKUP(A609,matriz,IF(generador!B609=1,17,IF(generador!B609=2,20,IF(generador!B609=3,23,IF(generador!B609=4,26,IF(generador!B609=5,29,IF(generador!B609=6,32,IF(generador!B609=7,35,IF(generador!B609=8,38,IF(generador!B609=9,41,IF(generador!B609=10,44,IF(generador!B609=11,47,IF(generador!B609=12,50,IF(generador!B609=13,53,IF(generador!B609=14,56,IF(generador!B609=15,59))))))))))))))),FALSE),"dd/mm/yyyy")),"")</f>
        <v/>
      </c>
    </row>
    <row r="610" spans="1:23" x14ac:dyDescent="0.3">
      <c r="A610" s="15"/>
      <c r="B610" s="14"/>
      <c r="C610" s="6"/>
      <c r="D610" s="26" t="str">
        <f t="shared" si="161"/>
        <v/>
      </c>
      <c r="E610" s="19" t="str">
        <f>IFERROR(IF(A610&lt;&gt;"",VLOOKUP(A610,matriz,IF(generador!B610=1,15,IF(generador!B610=2,18,IF(generador!B610=3,21,IF(generador!B610=4,24,IF(generador!B610=5,27,IF(generador!B610=6,30,IF(generador!B610=7,33,IF(generador!B610=8,36,IF(generador!B610=9,39,IF(generador!B610=10,42,IF(generador!B610=11,45,IF(generador!B610=12,48,IF(generador!B610=13,51,IF(generador!B610=14,54,IF(generador!B610=15,57))))))))))))))),FALSE),""),"")</f>
        <v/>
      </c>
      <c r="F610" s="20" t="str">
        <f t="shared" si="162"/>
        <v/>
      </c>
      <c r="G610" s="29" t="str">
        <f t="shared" si="163"/>
        <v/>
      </c>
      <c r="H610" s="21" t="str">
        <f t="shared" ca="1" si="166"/>
        <v/>
      </c>
      <c r="I610" s="18" t="str">
        <f t="shared" si="167"/>
        <v/>
      </c>
      <c r="J610" s="18" t="str">
        <f>""</f>
        <v/>
      </c>
      <c r="K610" s="18" t="str">
        <f t="shared" si="168"/>
        <v/>
      </c>
      <c r="L610" s="18" t="str">
        <f t="shared" si="169"/>
        <v/>
      </c>
      <c r="M610" s="18" t="str">
        <f t="shared" si="170"/>
        <v/>
      </c>
      <c r="N610" s="18" t="str">
        <f t="shared" si="171"/>
        <v/>
      </c>
      <c r="O610" s="18" t="str">
        <f t="shared" si="172"/>
        <v/>
      </c>
      <c r="P610" s="18" t="str">
        <f t="shared" si="173"/>
        <v/>
      </c>
      <c r="Q610" s="18" t="str">
        <f t="shared" si="174"/>
        <v/>
      </c>
      <c r="R610" s="122" t="str">
        <f t="shared" si="164"/>
        <v/>
      </c>
      <c r="S610" s="18" t="str">
        <f t="shared" si="175"/>
        <v/>
      </c>
      <c r="T610" s="26" t="str">
        <f t="shared" si="165"/>
        <v/>
      </c>
      <c r="U610" s="18" t="str">
        <f t="shared" si="176"/>
        <v/>
      </c>
      <c r="V610" s="18" t="str">
        <f t="shared" si="177"/>
        <v/>
      </c>
      <c r="W610" s="18" t="str">
        <f>IFERROR(CONCATENATE("PAGO N° ",B610," DEL CONTRATO CPS ",V610," ENTRE ",TEXT(VLOOKUP(A610,matriz,IF(generador!B610=1,16,IF(generador!B610=2,19,IF(generador!B610=3,22,IF(generador!B610=4,25,IF(generador!B610=5,28,IF(generador!B610=6,31,IF(generador!B610=7,34,IF(generador!B610=8,37,IF(generador!B610=9,40,IF(generador!B610=10,43,IF(generador!B610=11,46,IF(generador!B610=12,49,IF(generador!B610=13,52,IF(generador!B610=14,55,IF(generador!B610=15,58))))))))))))))),FALSE),"dd/mm/yyyy")," Y ",TEXT(VLOOKUP(A610,matriz,IF(generador!B610=1,17,IF(generador!B610=2,20,IF(generador!B610=3,23,IF(generador!B610=4,26,IF(generador!B610=5,29,IF(generador!B610=6,32,IF(generador!B610=7,35,IF(generador!B610=8,38,IF(generador!B610=9,41,IF(generador!B610=10,44,IF(generador!B610=11,47,IF(generador!B610=12,50,IF(generador!B610=13,53,IF(generador!B610=14,56,IF(generador!B610=15,59))))))))))))))),FALSE),"dd/mm/yyyy")),"")</f>
        <v/>
      </c>
    </row>
    <row r="611" spans="1:23" x14ac:dyDescent="0.3">
      <c r="A611" s="15"/>
      <c r="B611" s="14"/>
      <c r="C611" s="6"/>
      <c r="D611" s="26" t="str">
        <f t="shared" si="161"/>
        <v/>
      </c>
      <c r="E611" s="19" t="str">
        <f>IFERROR(IF(A611&lt;&gt;"",VLOOKUP(A611,matriz,IF(generador!B611=1,15,IF(generador!B611=2,18,IF(generador!B611=3,21,IF(generador!B611=4,24,IF(generador!B611=5,27,IF(generador!B611=6,30,IF(generador!B611=7,33,IF(generador!B611=8,36,IF(generador!B611=9,39,IF(generador!B611=10,42,IF(generador!B611=11,45,IF(generador!B611=12,48,IF(generador!B611=13,51,IF(generador!B611=14,54,IF(generador!B611=15,57))))))))))))))),FALSE),""),"")</f>
        <v/>
      </c>
      <c r="F611" s="20" t="str">
        <f t="shared" si="162"/>
        <v/>
      </c>
      <c r="G611" s="29" t="str">
        <f t="shared" si="163"/>
        <v/>
      </c>
      <c r="H611" s="21" t="str">
        <f t="shared" ca="1" si="166"/>
        <v/>
      </c>
      <c r="I611" s="18" t="str">
        <f t="shared" si="167"/>
        <v/>
      </c>
      <c r="J611" s="18" t="str">
        <f>""</f>
        <v/>
      </c>
      <c r="K611" s="18" t="str">
        <f t="shared" si="168"/>
        <v/>
      </c>
      <c r="L611" s="18" t="str">
        <f t="shared" si="169"/>
        <v/>
      </c>
      <c r="M611" s="18" t="str">
        <f t="shared" si="170"/>
        <v/>
      </c>
      <c r="N611" s="18" t="str">
        <f t="shared" si="171"/>
        <v/>
      </c>
      <c r="O611" s="18" t="str">
        <f t="shared" si="172"/>
        <v/>
      </c>
      <c r="P611" s="18" t="str">
        <f t="shared" si="173"/>
        <v/>
      </c>
      <c r="Q611" s="18" t="str">
        <f t="shared" si="174"/>
        <v/>
      </c>
      <c r="R611" s="122" t="str">
        <f t="shared" si="164"/>
        <v/>
      </c>
      <c r="S611" s="18" t="str">
        <f t="shared" si="175"/>
        <v/>
      </c>
      <c r="T611" s="26" t="str">
        <f t="shared" si="165"/>
        <v/>
      </c>
      <c r="U611" s="18" t="str">
        <f t="shared" si="176"/>
        <v/>
      </c>
      <c r="V611" s="18" t="str">
        <f t="shared" si="177"/>
        <v/>
      </c>
      <c r="W611" s="18" t="str">
        <f>IFERROR(CONCATENATE("PAGO N° ",B611," DEL CONTRATO CPS ",V611," ENTRE ",TEXT(VLOOKUP(A611,matriz,IF(generador!B611=1,16,IF(generador!B611=2,19,IF(generador!B611=3,22,IF(generador!B611=4,25,IF(generador!B611=5,28,IF(generador!B611=6,31,IF(generador!B611=7,34,IF(generador!B611=8,37,IF(generador!B611=9,40,IF(generador!B611=10,43,IF(generador!B611=11,46,IF(generador!B611=12,49,IF(generador!B611=13,52,IF(generador!B611=14,55,IF(generador!B611=15,58))))))))))))))),FALSE),"dd/mm/yyyy")," Y ",TEXT(VLOOKUP(A611,matriz,IF(generador!B611=1,17,IF(generador!B611=2,20,IF(generador!B611=3,23,IF(generador!B611=4,26,IF(generador!B611=5,29,IF(generador!B611=6,32,IF(generador!B611=7,35,IF(generador!B611=8,38,IF(generador!B611=9,41,IF(generador!B611=10,44,IF(generador!B611=11,47,IF(generador!B611=12,50,IF(generador!B611=13,53,IF(generador!B611=14,56,IF(generador!B611=15,59))))))))))))))),FALSE),"dd/mm/yyyy")),"")</f>
        <v/>
      </c>
    </row>
    <row r="612" spans="1:23" x14ac:dyDescent="0.3">
      <c r="A612" s="15"/>
      <c r="B612" s="14"/>
      <c r="C612" s="6"/>
      <c r="D612" s="26" t="str">
        <f t="shared" si="161"/>
        <v/>
      </c>
      <c r="E612" s="19" t="str">
        <f>IFERROR(IF(A612&lt;&gt;"",VLOOKUP(A612,matriz,IF(generador!B612=1,15,IF(generador!B612=2,18,IF(generador!B612=3,21,IF(generador!B612=4,24,IF(generador!B612=5,27,IF(generador!B612=6,30,IF(generador!B612=7,33,IF(generador!B612=8,36,IF(generador!B612=9,39,IF(generador!B612=10,42,IF(generador!B612=11,45,IF(generador!B612=12,48,IF(generador!B612=13,51,IF(generador!B612=14,54,IF(generador!B612=15,57))))))))))))))),FALSE),""),"")</f>
        <v/>
      </c>
      <c r="F612" s="20" t="str">
        <f t="shared" si="162"/>
        <v/>
      </c>
      <c r="G612" s="29" t="str">
        <f t="shared" si="163"/>
        <v/>
      </c>
      <c r="H612" s="21" t="str">
        <f t="shared" ca="1" si="166"/>
        <v/>
      </c>
      <c r="I612" s="18" t="str">
        <f t="shared" si="167"/>
        <v/>
      </c>
      <c r="J612" s="18" t="str">
        <f>""</f>
        <v/>
      </c>
      <c r="K612" s="18" t="str">
        <f t="shared" si="168"/>
        <v/>
      </c>
      <c r="L612" s="18" t="str">
        <f t="shared" si="169"/>
        <v/>
      </c>
      <c r="M612" s="18" t="str">
        <f t="shared" si="170"/>
        <v/>
      </c>
      <c r="N612" s="18" t="str">
        <f t="shared" si="171"/>
        <v/>
      </c>
      <c r="O612" s="18" t="str">
        <f t="shared" si="172"/>
        <v/>
      </c>
      <c r="P612" s="18" t="str">
        <f t="shared" si="173"/>
        <v/>
      </c>
      <c r="Q612" s="18" t="str">
        <f t="shared" si="174"/>
        <v/>
      </c>
      <c r="R612" s="122" t="str">
        <f t="shared" si="164"/>
        <v/>
      </c>
      <c r="S612" s="18" t="str">
        <f t="shared" si="175"/>
        <v/>
      </c>
      <c r="T612" s="26" t="str">
        <f t="shared" si="165"/>
        <v/>
      </c>
      <c r="U612" s="18" t="str">
        <f t="shared" si="176"/>
        <v/>
      </c>
      <c r="V612" s="18" t="str">
        <f t="shared" si="177"/>
        <v/>
      </c>
      <c r="W612" s="18" t="str">
        <f>IFERROR(CONCATENATE("PAGO N° ",B612," DEL CONTRATO CPS ",V612," ENTRE ",TEXT(VLOOKUP(A612,matriz,IF(generador!B612=1,16,IF(generador!B612=2,19,IF(generador!B612=3,22,IF(generador!B612=4,25,IF(generador!B612=5,28,IF(generador!B612=6,31,IF(generador!B612=7,34,IF(generador!B612=8,37,IF(generador!B612=9,40,IF(generador!B612=10,43,IF(generador!B612=11,46,IF(generador!B612=12,49,IF(generador!B612=13,52,IF(generador!B612=14,55,IF(generador!B612=15,58))))))))))))))),FALSE),"dd/mm/yyyy")," Y ",TEXT(VLOOKUP(A612,matriz,IF(generador!B612=1,17,IF(generador!B612=2,20,IF(generador!B612=3,23,IF(generador!B612=4,26,IF(generador!B612=5,29,IF(generador!B612=6,32,IF(generador!B612=7,35,IF(generador!B612=8,38,IF(generador!B612=9,41,IF(generador!B612=10,44,IF(generador!B612=11,47,IF(generador!B612=12,50,IF(generador!B612=13,53,IF(generador!B612=14,56,IF(generador!B612=15,59))))))))))))))),FALSE),"dd/mm/yyyy")),"")</f>
        <v/>
      </c>
    </row>
    <row r="613" spans="1:23" x14ac:dyDescent="0.3">
      <c r="A613" s="15"/>
      <c r="B613" s="14"/>
      <c r="C613" s="6"/>
      <c r="D613" s="26" t="str">
        <f t="shared" si="161"/>
        <v/>
      </c>
      <c r="E613" s="19" t="str">
        <f>IFERROR(IF(A613&lt;&gt;"",VLOOKUP(A613,matriz,IF(generador!B613=1,15,IF(generador!B613=2,18,IF(generador!B613=3,21,IF(generador!B613=4,24,IF(generador!B613=5,27,IF(generador!B613=6,30,IF(generador!B613=7,33,IF(generador!B613=8,36,IF(generador!B613=9,39,IF(generador!B613=10,42,IF(generador!B613=11,45,IF(generador!B613=12,48,IF(generador!B613=13,51,IF(generador!B613=14,54,IF(generador!B613=15,57))))))))))))))),FALSE),""),"")</f>
        <v/>
      </c>
      <c r="F613" s="20" t="str">
        <f t="shared" si="162"/>
        <v/>
      </c>
      <c r="G613" s="29" t="str">
        <f t="shared" si="163"/>
        <v/>
      </c>
      <c r="H613" s="21" t="str">
        <f t="shared" ca="1" si="166"/>
        <v/>
      </c>
      <c r="I613" s="18" t="str">
        <f t="shared" si="167"/>
        <v/>
      </c>
      <c r="J613" s="18" t="str">
        <f>""</f>
        <v/>
      </c>
      <c r="K613" s="18" t="str">
        <f t="shared" si="168"/>
        <v/>
      </c>
      <c r="L613" s="18" t="str">
        <f t="shared" si="169"/>
        <v/>
      </c>
      <c r="M613" s="18" t="str">
        <f t="shared" si="170"/>
        <v/>
      </c>
      <c r="N613" s="18" t="str">
        <f t="shared" si="171"/>
        <v/>
      </c>
      <c r="O613" s="18" t="str">
        <f t="shared" si="172"/>
        <v/>
      </c>
      <c r="P613" s="18" t="str">
        <f t="shared" si="173"/>
        <v/>
      </c>
      <c r="Q613" s="18" t="str">
        <f t="shared" si="174"/>
        <v/>
      </c>
      <c r="R613" s="122" t="str">
        <f t="shared" si="164"/>
        <v/>
      </c>
      <c r="S613" s="18" t="str">
        <f t="shared" si="175"/>
        <v/>
      </c>
      <c r="T613" s="26" t="str">
        <f t="shared" si="165"/>
        <v/>
      </c>
      <c r="U613" s="18" t="str">
        <f t="shared" si="176"/>
        <v/>
      </c>
      <c r="V613" s="18" t="str">
        <f t="shared" si="177"/>
        <v/>
      </c>
      <c r="W613" s="18" t="str">
        <f>IFERROR(CONCATENATE("PAGO N° ",B613," DEL CONTRATO CPS ",V613," ENTRE ",TEXT(VLOOKUP(A613,matriz,IF(generador!B613=1,16,IF(generador!B613=2,19,IF(generador!B613=3,22,IF(generador!B613=4,25,IF(generador!B613=5,28,IF(generador!B613=6,31,IF(generador!B613=7,34,IF(generador!B613=8,37,IF(generador!B613=9,40,IF(generador!B613=10,43,IF(generador!B613=11,46,IF(generador!B613=12,49,IF(generador!B613=13,52,IF(generador!B613=14,55,IF(generador!B613=15,58))))))))))))))),FALSE),"dd/mm/yyyy")," Y ",TEXT(VLOOKUP(A613,matriz,IF(generador!B613=1,17,IF(generador!B613=2,20,IF(generador!B613=3,23,IF(generador!B613=4,26,IF(generador!B613=5,29,IF(generador!B613=6,32,IF(generador!B613=7,35,IF(generador!B613=8,38,IF(generador!B613=9,41,IF(generador!B613=10,44,IF(generador!B613=11,47,IF(generador!B613=12,50,IF(generador!B613=13,53,IF(generador!B613=14,56,IF(generador!B613=15,59))))))))))))))),FALSE),"dd/mm/yyyy")),"")</f>
        <v/>
      </c>
    </row>
    <row r="614" spans="1:23" x14ac:dyDescent="0.3">
      <c r="A614" s="15"/>
      <c r="B614" s="14"/>
      <c r="C614" s="6"/>
      <c r="D614" s="26" t="str">
        <f t="shared" si="161"/>
        <v/>
      </c>
      <c r="E614" s="19" t="str">
        <f>IFERROR(IF(A614&lt;&gt;"",VLOOKUP(A614,matriz,IF(generador!B614=1,15,IF(generador!B614=2,18,IF(generador!B614=3,21,IF(generador!B614=4,24,IF(generador!B614=5,27,IF(generador!B614=6,30,IF(generador!B614=7,33,IF(generador!B614=8,36,IF(generador!B614=9,39,IF(generador!B614=10,42,IF(generador!B614=11,45,IF(generador!B614=12,48,IF(generador!B614=13,51,IF(generador!B614=14,54,IF(generador!B614=15,57))))))))))))))),FALSE),""),"")</f>
        <v/>
      </c>
      <c r="F614" s="20" t="str">
        <f t="shared" si="162"/>
        <v/>
      </c>
      <c r="G614" s="29" t="str">
        <f t="shared" si="163"/>
        <v/>
      </c>
      <c r="H614" s="21" t="str">
        <f t="shared" ca="1" si="166"/>
        <v/>
      </c>
      <c r="I614" s="18" t="str">
        <f t="shared" si="167"/>
        <v/>
      </c>
      <c r="J614" s="18" t="str">
        <f>""</f>
        <v/>
      </c>
      <c r="K614" s="18" t="str">
        <f t="shared" si="168"/>
        <v/>
      </c>
      <c r="L614" s="18" t="str">
        <f t="shared" si="169"/>
        <v/>
      </c>
      <c r="M614" s="18" t="str">
        <f t="shared" si="170"/>
        <v/>
      </c>
      <c r="N614" s="18" t="str">
        <f t="shared" si="171"/>
        <v/>
      </c>
      <c r="O614" s="18" t="str">
        <f t="shared" si="172"/>
        <v/>
      </c>
      <c r="P614" s="18" t="str">
        <f t="shared" si="173"/>
        <v/>
      </c>
      <c r="Q614" s="18" t="str">
        <f t="shared" si="174"/>
        <v/>
      </c>
      <c r="R614" s="122" t="str">
        <f t="shared" si="164"/>
        <v/>
      </c>
      <c r="S614" s="18" t="str">
        <f t="shared" si="175"/>
        <v/>
      </c>
      <c r="T614" s="26" t="str">
        <f t="shared" si="165"/>
        <v/>
      </c>
      <c r="U614" s="18" t="str">
        <f t="shared" si="176"/>
        <v/>
      </c>
      <c r="V614" s="18" t="str">
        <f t="shared" si="177"/>
        <v/>
      </c>
      <c r="W614" s="18" t="str">
        <f>IFERROR(CONCATENATE("PAGO N° ",B614," DEL CONTRATO CPS ",V614," ENTRE ",TEXT(VLOOKUP(A614,matriz,IF(generador!B614=1,16,IF(generador!B614=2,19,IF(generador!B614=3,22,IF(generador!B614=4,25,IF(generador!B614=5,28,IF(generador!B614=6,31,IF(generador!B614=7,34,IF(generador!B614=8,37,IF(generador!B614=9,40,IF(generador!B614=10,43,IF(generador!B614=11,46,IF(generador!B614=12,49,IF(generador!B614=13,52,IF(generador!B614=14,55,IF(generador!B614=15,58))))))))))))))),FALSE),"dd/mm/yyyy")," Y ",TEXT(VLOOKUP(A614,matriz,IF(generador!B614=1,17,IF(generador!B614=2,20,IF(generador!B614=3,23,IF(generador!B614=4,26,IF(generador!B614=5,29,IF(generador!B614=6,32,IF(generador!B614=7,35,IF(generador!B614=8,38,IF(generador!B614=9,41,IF(generador!B614=10,44,IF(generador!B614=11,47,IF(generador!B614=12,50,IF(generador!B614=13,53,IF(generador!B614=14,56,IF(generador!B614=15,59))))))))))))))),FALSE),"dd/mm/yyyy")),"")</f>
        <v/>
      </c>
    </row>
    <row r="615" spans="1:23" x14ac:dyDescent="0.3">
      <c r="A615" s="15"/>
      <c r="B615" s="14"/>
      <c r="C615" s="6"/>
      <c r="D615" s="26" t="str">
        <f t="shared" si="161"/>
        <v/>
      </c>
      <c r="E615" s="19" t="str">
        <f>IFERROR(IF(A615&lt;&gt;"",VLOOKUP(A615,matriz,IF(generador!B615=1,15,IF(generador!B615=2,18,IF(generador!B615=3,21,IF(generador!B615=4,24,IF(generador!B615=5,27,IF(generador!B615=6,30,IF(generador!B615=7,33,IF(generador!B615=8,36,IF(generador!B615=9,39,IF(generador!B615=10,42,IF(generador!B615=11,45,IF(generador!B615=12,48,IF(generador!B615=13,51,IF(generador!B615=14,54,IF(generador!B615=15,57))))))))))))))),FALSE),""),"")</f>
        <v/>
      </c>
      <c r="F615" s="20" t="str">
        <f t="shared" si="162"/>
        <v/>
      </c>
      <c r="G615" s="29" t="str">
        <f t="shared" si="163"/>
        <v/>
      </c>
      <c r="H615" s="21" t="str">
        <f t="shared" ca="1" si="166"/>
        <v/>
      </c>
      <c r="I615" s="18" t="str">
        <f t="shared" si="167"/>
        <v/>
      </c>
      <c r="J615" s="18" t="str">
        <f>""</f>
        <v/>
      </c>
      <c r="K615" s="18" t="str">
        <f t="shared" si="168"/>
        <v/>
      </c>
      <c r="L615" s="18" t="str">
        <f t="shared" si="169"/>
        <v/>
      </c>
      <c r="M615" s="18" t="str">
        <f t="shared" si="170"/>
        <v/>
      </c>
      <c r="N615" s="18" t="str">
        <f t="shared" si="171"/>
        <v/>
      </c>
      <c r="O615" s="18" t="str">
        <f t="shared" si="172"/>
        <v/>
      </c>
      <c r="P615" s="18" t="str">
        <f t="shared" si="173"/>
        <v/>
      </c>
      <c r="Q615" s="18" t="str">
        <f t="shared" si="174"/>
        <v/>
      </c>
      <c r="R615" s="122" t="str">
        <f t="shared" si="164"/>
        <v/>
      </c>
      <c r="S615" s="18" t="str">
        <f t="shared" si="175"/>
        <v/>
      </c>
      <c r="T615" s="26" t="str">
        <f t="shared" si="165"/>
        <v/>
      </c>
      <c r="U615" s="18" t="str">
        <f t="shared" si="176"/>
        <v/>
      </c>
      <c r="V615" s="18" t="str">
        <f t="shared" si="177"/>
        <v/>
      </c>
      <c r="W615" s="18" t="str">
        <f>IFERROR(CONCATENATE("PAGO N° ",B615," DEL CONTRATO CPS ",V615," ENTRE ",TEXT(VLOOKUP(A615,matriz,IF(generador!B615=1,16,IF(generador!B615=2,19,IF(generador!B615=3,22,IF(generador!B615=4,25,IF(generador!B615=5,28,IF(generador!B615=6,31,IF(generador!B615=7,34,IF(generador!B615=8,37,IF(generador!B615=9,40,IF(generador!B615=10,43,IF(generador!B615=11,46,IF(generador!B615=12,49,IF(generador!B615=13,52,IF(generador!B615=14,55,IF(generador!B615=15,58))))))))))))))),FALSE),"dd/mm/yyyy")," Y ",TEXT(VLOOKUP(A615,matriz,IF(generador!B615=1,17,IF(generador!B615=2,20,IF(generador!B615=3,23,IF(generador!B615=4,26,IF(generador!B615=5,29,IF(generador!B615=6,32,IF(generador!B615=7,35,IF(generador!B615=8,38,IF(generador!B615=9,41,IF(generador!B615=10,44,IF(generador!B615=11,47,IF(generador!B615=12,50,IF(generador!B615=13,53,IF(generador!B615=14,56,IF(generador!B615=15,59))))))))))))))),FALSE),"dd/mm/yyyy")),"")</f>
        <v/>
      </c>
    </row>
    <row r="616" spans="1:23" x14ac:dyDescent="0.3">
      <c r="A616" s="15"/>
      <c r="B616" s="14"/>
      <c r="C616" s="6"/>
      <c r="D616" s="26" t="str">
        <f t="shared" si="161"/>
        <v/>
      </c>
      <c r="E616" s="19" t="str">
        <f>IFERROR(IF(A616&lt;&gt;"",VLOOKUP(A616,matriz,IF(generador!B616=1,15,IF(generador!B616=2,18,IF(generador!B616=3,21,IF(generador!B616=4,24,IF(generador!B616=5,27,IF(generador!B616=6,30,IF(generador!B616=7,33,IF(generador!B616=8,36,IF(generador!B616=9,39,IF(generador!B616=10,42,IF(generador!B616=11,45,IF(generador!B616=12,48,IF(generador!B616=13,51,IF(generador!B616=14,54,IF(generador!B616=15,57))))))))))))))),FALSE),""),"")</f>
        <v/>
      </c>
      <c r="F616" s="20" t="str">
        <f t="shared" si="162"/>
        <v/>
      </c>
      <c r="G616" s="29" t="str">
        <f t="shared" si="163"/>
        <v/>
      </c>
      <c r="H616" s="21" t="str">
        <f t="shared" ca="1" si="166"/>
        <v/>
      </c>
      <c r="I616" s="18" t="str">
        <f t="shared" si="167"/>
        <v/>
      </c>
      <c r="J616" s="18" t="str">
        <f>""</f>
        <v/>
      </c>
      <c r="K616" s="18" t="str">
        <f t="shared" si="168"/>
        <v/>
      </c>
      <c r="L616" s="18" t="str">
        <f t="shared" si="169"/>
        <v/>
      </c>
      <c r="M616" s="18" t="str">
        <f t="shared" si="170"/>
        <v/>
      </c>
      <c r="N616" s="18" t="str">
        <f t="shared" si="171"/>
        <v/>
      </c>
      <c r="O616" s="18" t="str">
        <f t="shared" si="172"/>
        <v/>
      </c>
      <c r="P616" s="18" t="str">
        <f t="shared" si="173"/>
        <v/>
      </c>
      <c r="Q616" s="18" t="str">
        <f t="shared" si="174"/>
        <v/>
      </c>
      <c r="R616" s="122" t="str">
        <f t="shared" si="164"/>
        <v/>
      </c>
      <c r="S616" s="18" t="str">
        <f t="shared" si="175"/>
        <v/>
      </c>
      <c r="T616" s="26" t="str">
        <f t="shared" si="165"/>
        <v/>
      </c>
      <c r="U616" s="18" t="str">
        <f t="shared" si="176"/>
        <v/>
      </c>
      <c r="V616" s="18" t="str">
        <f t="shared" si="177"/>
        <v/>
      </c>
      <c r="W616" s="18" t="str">
        <f>IFERROR(CONCATENATE("PAGO N° ",B616," DEL CONTRATO CPS ",V616," ENTRE ",TEXT(VLOOKUP(A616,matriz,IF(generador!B616=1,16,IF(generador!B616=2,19,IF(generador!B616=3,22,IF(generador!B616=4,25,IF(generador!B616=5,28,IF(generador!B616=6,31,IF(generador!B616=7,34,IF(generador!B616=8,37,IF(generador!B616=9,40,IF(generador!B616=10,43,IF(generador!B616=11,46,IF(generador!B616=12,49,IF(generador!B616=13,52,IF(generador!B616=14,55,IF(generador!B616=15,58))))))))))))))),FALSE),"dd/mm/yyyy")," Y ",TEXT(VLOOKUP(A616,matriz,IF(generador!B616=1,17,IF(generador!B616=2,20,IF(generador!B616=3,23,IF(generador!B616=4,26,IF(generador!B616=5,29,IF(generador!B616=6,32,IF(generador!B616=7,35,IF(generador!B616=8,38,IF(generador!B616=9,41,IF(generador!B616=10,44,IF(generador!B616=11,47,IF(generador!B616=12,50,IF(generador!B616=13,53,IF(generador!B616=14,56,IF(generador!B616=15,59))))))))))))))),FALSE),"dd/mm/yyyy")),"")</f>
        <v/>
      </c>
    </row>
    <row r="617" spans="1:23" x14ac:dyDescent="0.3">
      <c r="A617" s="15"/>
      <c r="B617" s="14"/>
      <c r="C617" s="6"/>
      <c r="D617" s="26" t="str">
        <f t="shared" si="161"/>
        <v/>
      </c>
      <c r="E617" s="19" t="str">
        <f>IFERROR(IF(A617&lt;&gt;"",VLOOKUP(A617,matriz,IF(generador!B617=1,15,IF(generador!B617=2,18,IF(generador!B617=3,21,IF(generador!B617=4,24,IF(generador!B617=5,27,IF(generador!B617=6,30,IF(generador!B617=7,33,IF(generador!B617=8,36,IF(generador!B617=9,39,IF(generador!B617=10,42,IF(generador!B617=11,45,IF(generador!B617=12,48,IF(generador!B617=13,51,IF(generador!B617=14,54,IF(generador!B617=15,57))))))))))))))),FALSE),""),"")</f>
        <v/>
      </c>
      <c r="F617" s="20" t="str">
        <f t="shared" si="162"/>
        <v/>
      </c>
      <c r="G617" s="29" t="str">
        <f t="shared" si="163"/>
        <v/>
      </c>
      <c r="H617" s="21" t="str">
        <f t="shared" ca="1" si="166"/>
        <v/>
      </c>
      <c r="I617" s="18" t="str">
        <f t="shared" si="167"/>
        <v/>
      </c>
      <c r="J617" s="18" t="str">
        <f>""</f>
        <v/>
      </c>
      <c r="K617" s="18" t="str">
        <f t="shared" si="168"/>
        <v/>
      </c>
      <c r="L617" s="18" t="str">
        <f t="shared" si="169"/>
        <v/>
      </c>
      <c r="M617" s="18" t="str">
        <f t="shared" si="170"/>
        <v/>
      </c>
      <c r="N617" s="18" t="str">
        <f t="shared" si="171"/>
        <v/>
      </c>
      <c r="O617" s="18" t="str">
        <f t="shared" si="172"/>
        <v/>
      </c>
      <c r="P617" s="18" t="str">
        <f t="shared" si="173"/>
        <v/>
      </c>
      <c r="Q617" s="18" t="str">
        <f t="shared" si="174"/>
        <v/>
      </c>
      <c r="R617" s="122" t="str">
        <f t="shared" si="164"/>
        <v/>
      </c>
      <c r="S617" s="18" t="str">
        <f t="shared" si="175"/>
        <v/>
      </c>
      <c r="T617" s="26" t="str">
        <f t="shared" si="165"/>
        <v/>
      </c>
      <c r="U617" s="18" t="str">
        <f t="shared" si="176"/>
        <v/>
      </c>
      <c r="V617" s="18" t="str">
        <f t="shared" si="177"/>
        <v/>
      </c>
      <c r="W617" s="18" t="str">
        <f>IFERROR(CONCATENATE("PAGO N° ",B617," DEL CONTRATO CPS ",V617," ENTRE ",TEXT(VLOOKUP(A617,matriz,IF(generador!B617=1,16,IF(generador!B617=2,19,IF(generador!B617=3,22,IF(generador!B617=4,25,IF(generador!B617=5,28,IF(generador!B617=6,31,IF(generador!B617=7,34,IF(generador!B617=8,37,IF(generador!B617=9,40,IF(generador!B617=10,43,IF(generador!B617=11,46,IF(generador!B617=12,49,IF(generador!B617=13,52,IF(generador!B617=14,55,IF(generador!B617=15,58))))))))))))))),FALSE),"dd/mm/yyyy")," Y ",TEXT(VLOOKUP(A617,matriz,IF(generador!B617=1,17,IF(generador!B617=2,20,IF(generador!B617=3,23,IF(generador!B617=4,26,IF(generador!B617=5,29,IF(generador!B617=6,32,IF(generador!B617=7,35,IF(generador!B617=8,38,IF(generador!B617=9,41,IF(generador!B617=10,44,IF(generador!B617=11,47,IF(generador!B617=12,50,IF(generador!B617=13,53,IF(generador!B617=14,56,IF(generador!B617=15,59))))))))))))))),FALSE),"dd/mm/yyyy")),"")</f>
        <v/>
      </c>
    </row>
    <row r="618" spans="1:23" x14ac:dyDescent="0.3">
      <c r="A618" s="15"/>
      <c r="B618" s="14"/>
      <c r="C618" s="6"/>
      <c r="D618" s="26" t="str">
        <f t="shared" si="161"/>
        <v/>
      </c>
      <c r="E618" s="19" t="str">
        <f>IFERROR(IF(A618&lt;&gt;"",VLOOKUP(A618,matriz,IF(generador!B618=1,15,IF(generador!B618=2,18,IF(generador!B618=3,21,IF(generador!B618=4,24,IF(generador!B618=5,27,IF(generador!B618=6,30,IF(generador!B618=7,33,IF(generador!B618=8,36,IF(generador!B618=9,39,IF(generador!B618=10,42,IF(generador!B618=11,45,IF(generador!B618=12,48,IF(generador!B618=13,51,IF(generador!B618=14,54,IF(generador!B618=15,57))))))))))))))),FALSE),""),"")</f>
        <v/>
      </c>
      <c r="F618" s="20" t="str">
        <f t="shared" si="162"/>
        <v/>
      </c>
      <c r="G618" s="29" t="str">
        <f t="shared" si="163"/>
        <v/>
      </c>
      <c r="H618" s="21" t="str">
        <f t="shared" ca="1" si="166"/>
        <v/>
      </c>
      <c r="I618" s="18" t="str">
        <f t="shared" si="167"/>
        <v/>
      </c>
      <c r="J618" s="18" t="str">
        <f>""</f>
        <v/>
      </c>
      <c r="K618" s="18" t="str">
        <f t="shared" si="168"/>
        <v/>
      </c>
      <c r="L618" s="18" t="str">
        <f t="shared" si="169"/>
        <v/>
      </c>
      <c r="M618" s="18" t="str">
        <f t="shared" si="170"/>
        <v/>
      </c>
      <c r="N618" s="18" t="str">
        <f t="shared" si="171"/>
        <v/>
      </c>
      <c r="O618" s="18" t="str">
        <f t="shared" si="172"/>
        <v/>
      </c>
      <c r="P618" s="18" t="str">
        <f t="shared" si="173"/>
        <v/>
      </c>
      <c r="Q618" s="18" t="str">
        <f t="shared" si="174"/>
        <v/>
      </c>
      <c r="R618" s="122" t="str">
        <f t="shared" si="164"/>
        <v/>
      </c>
      <c r="S618" s="18" t="str">
        <f t="shared" si="175"/>
        <v/>
      </c>
      <c r="T618" s="26" t="str">
        <f t="shared" si="165"/>
        <v/>
      </c>
      <c r="U618" s="18" t="str">
        <f t="shared" si="176"/>
        <v/>
      </c>
      <c r="V618" s="18" t="str">
        <f t="shared" si="177"/>
        <v/>
      </c>
      <c r="W618" s="18" t="str">
        <f>IFERROR(CONCATENATE("PAGO N° ",B618," DEL CONTRATO CPS ",V618," ENTRE ",TEXT(VLOOKUP(A618,matriz,IF(generador!B618=1,16,IF(generador!B618=2,19,IF(generador!B618=3,22,IF(generador!B618=4,25,IF(generador!B618=5,28,IF(generador!B618=6,31,IF(generador!B618=7,34,IF(generador!B618=8,37,IF(generador!B618=9,40,IF(generador!B618=10,43,IF(generador!B618=11,46,IF(generador!B618=12,49,IF(generador!B618=13,52,IF(generador!B618=14,55,IF(generador!B618=15,58))))))))))))))),FALSE),"dd/mm/yyyy")," Y ",TEXT(VLOOKUP(A618,matriz,IF(generador!B618=1,17,IF(generador!B618=2,20,IF(generador!B618=3,23,IF(generador!B618=4,26,IF(generador!B618=5,29,IF(generador!B618=6,32,IF(generador!B618=7,35,IF(generador!B618=8,38,IF(generador!B618=9,41,IF(generador!B618=10,44,IF(generador!B618=11,47,IF(generador!B618=12,50,IF(generador!B618=13,53,IF(generador!B618=14,56,IF(generador!B618=15,59))))))))))))))),FALSE),"dd/mm/yyyy")),"")</f>
        <v/>
      </c>
    </row>
    <row r="619" spans="1:23" x14ac:dyDescent="0.3">
      <c r="A619" s="15"/>
      <c r="B619" s="14"/>
      <c r="C619" s="6"/>
      <c r="D619" s="26" t="str">
        <f t="shared" si="161"/>
        <v/>
      </c>
      <c r="E619" s="19" t="str">
        <f>IFERROR(IF(A619&lt;&gt;"",VLOOKUP(A619,matriz,IF(generador!B619=1,15,IF(generador!B619=2,18,IF(generador!B619=3,21,IF(generador!B619=4,24,IF(generador!B619=5,27,IF(generador!B619=6,30,IF(generador!B619=7,33,IF(generador!B619=8,36,IF(generador!B619=9,39,IF(generador!B619=10,42,IF(generador!B619=11,45,IF(generador!B619=12,48,IF(generador!B619=13,51,IF(generador!B619=14,54,IF(generador!B619=15,57))))))))))))))),FALSE),""),"")</f>
        <v/>
      </c>
      <c r="F619" s="20" t="str">
        <f t="shared" si="162"/>
        <v/>
      </c>
      <c r="G619" s="29" t="str">
        <f t="shared" si="163"/>
        <v/>
      </c>
      <c r="H619" s="21" t="str">
        <f t="shared" ca="1" si="166"/>
        <v/>
      </c>
      <c r="I619" s="18" t="str">
        <f t="shared" si="167"/>
        <v/>
      </c>
      <c r="J619" s="18" t="str">
        <f>""</f>
        <v/>
      </c>
      <c r="K619" s="18" t="str">
        <f t="shared" si="168"/>
        <v/>
      </c>
      <c r="L619" s="18" t="str">
        <f t="shared" si="169"/>
        <v/>
      </c>
      <c r="M619" s="18" t="str">
        <f t="shared" si="170"/>
        <v/>
      </c>
      <c r="N619" s="18" t="str">
        <f t="shared" si="171"/>
        <v/>
      </c>
      <c r="O619" s="18" t="str">
        <f t="shared" si="172"/>
        <v/>
      </c>
      <c r="P619" s="18" t="str">
        <f t="shared" si="173"/>
        <v/>
      </c>
      <c r="Q619" s="18" t="str">
        <f t="shared" si="174"/>
        <v/>
      </c>
      <c r="R619" s="122" t="str">
        <f t="shared" si="164"/>
        <v/>
      </c>
      <c r="S619" s="18" t="str">
        <f t="shared" si="175"/>
        <v/>
      </c>
      <c r="T619" s="26" t="str">
        <f t="shared" si="165"/>
        <v/>
      </c>
      <c r="U619" s="18" t="str">
        <f t="shared" si="176"/>
        <v/>
      </c>
      <c r="V619" s="18" t="str">
        <f t="shared" si="177"/>
        <v/>
      </c>
      <c r="W619" s="18" t="str">
        <f>IFERROR(CONCATENATE("PAGO N° ",B619," DEL CONTRATO CPS ",V619," ENTRE ",TEXT(VLOOKUP(A619,matriz,IF(generador!B619=1,16,IF(generador!B619=2,19,IF(generador!B619=3,22,IF(generador!B619=4,25,IF(generador!B619=5,28,IF(generador!B619=6,31,IF(generador!B619=7,34,IF(generador!B619=8,37,IF(generador!B619=9,40,IF(generador!B619=10,43,IF(generador!B619=11,46,IF(generador!B619=12,49,IF(generador!B619=13,52,IF(generador!B619=14,55,IF(generador!B619=15,58))))))))))))))),FALSE),"dd/mm/yyyy")," Y ",TEXT(VLOOKUP(A619,matriz,IF(generador!B619=1,17,IF(generador!B619=2,20,IF(generador!B619=3,23,IF(generador!B619=4,26,IF(generador!B619=5,29,IF(generador!B619=6,32,IF(generador!B619=7,35,IF(generador!B619=8,38,IF(generador!B619=9,41,IF(generador!B619=10,44,IF(generador!B619=11,47,IF(generador!B619=12,50,IF(generador!B619=13,53,IF(generador!B619=14,56,IF(generador!B619=15,59))))))))))))))),FALSE),"dd/mm/yyyy")),"")</f>
        <v/>
      </c>
    </row>
    <row r="620" spans="1:23" x14ac:dyDescent="0.3">
      <c r="A620" s="15"/>
      <c r="B620" s="14"/>
      <c r="C620" s="6"/>
      <c r="D620" s="26" t="str">
        <f t="shared" si="161"/>
        <v/>
      </c>
      <c r="E620" s="19" t="str">
        <f>IFERROR(IF(A620&lt;&gt;"",VLOOKUP(A620,matriz,IF(generador!B620=1,15,IF(generador!B620=2,18,IF(generador!B620=3,21,IF(generador!B620=4,24,IF(generador!B620=5,27,IF(generador!B620=6,30,IF(generador!B620=7,33,IF(generador!B620=8,36,IF(generador!B620=9,39,IF(generador!B620=10,42,IF(generador!B620=11,45,IF(generador!B620=12,48,IF(generador!B620=13,51,IF(generador!B620=14,54,IF(generador!B620=15,57))))))))))))))),FALSE),""),"")</f>
        <v/>
      </c>
      <c r="F620" s="20" t="str">
        <f t="shared" si="162"/>
        <v/>
      </c>
      <c r="G620" s="29" t="str">
        <f t="shared" si="163"/>
        <v/>
      </c>
      <c r="H620" s="21" t="str">
        <f t="shared" ca="1" si="166"/>
        <v/>
      </c>
      <c r="I620" s="18" t="str">
        <f t="shared" si="167"/>
        <v/>
      </c>
      <c r="J620" s="18" t="str">
        <f>""</f>
        <v/>
      </c>
      <c r="K620" s="18" t="str">
        <f t="shared" si="168"/>
        <v/>
      </c>
      <c r="L620" s="18" t="str">
        <f t="shared" si="169"/>
        <v/>
      </c>
      <c r="M620" s="18" t="str">
        <f t="shared" si="170"/>
        <v/>
      </c>
      <c r="N620" s="18" t="str">
        <f t="shared" si="171"/>
        <v/>
      </c>
      <c r="O620" s="18" t="str">
        <f t="shared" si="172"/>
        <v/>
      </c>
      <c r="P620" s="18" t="str">
        <f t="shared" si="173"/>
        <v/>
      </c>
      <c r="Q620" s="18" t="str">
        <f t="shared" si="174"/>
        <v/>
      </c>
      <c r="R620" s="122" t="str">
        <f t="shared" si="164"/>
        <v/>
      </c>
      <c r="S620" s="18" t="str">
        <f t="shared" si="175"/>
        <v/>
      </c>
      <c r="T620" s="26" t="str">
        <f t="shared" si="165"/>
        <v/>
      </c>
      <c r="U620" s="18" t="str">
        <f t="shared" si="176"/>
        <v/>
      </c>
      <c r="V620" s="18" t="str">
        <f t="shared" si="177"/>
        <v/>
      </c>
      <c r="W620" s="18" t="str">
        <f>IFERROR(CONCATENATE("PAGO N° ",B620," DEL CONTRATO CPS ",V620," ENTRE ",TEXT(VLOOKUP(A620,matriz,IF(generador!B620=1,16,IF(generador!B620=2,19,IF(generador!B620=3,22,IF(generador!B620=4,25,IF(generador!B620=5,28,IF(generador!B620=6,31,IF(generador!B620=7,34,IF(generador!B620=8,37,IF(generador!B620=9,40,IF(generador!B620=10,43,IF(generador!B620=11,46,IF(generador!B620=12,49,IF(generador!B620=13,52,IF(generador!B620=14,55,IF(generador!B620=15,58))))))))))))))),FALSE),"dd/mm/yyyy")," Y ",TEXT(VLOOKUP(A620,matriz,IF(generador!B620=1,17,IF(generador!B620=2,20,IF(generador!B620=3,23,IF(generador!B620=4,26,IF(generador!B620=5,29,IF(generador!B620=6,32,IF(generador!B620=7,35,IF(generador!B620=8,38,IF(generador!B620=9,41,IF(generador!B620=10,44,IF(generador!B620=11,47,IF(generador!B620=12,50,IF(generador!B620=13,53,IF(generador!B620=14,56,IF(generador!B620=15,59))))))))))))))),FALSE),"dd/mm/yyyy")),"")</f>
        <v/>
      </c>
    </row>
    <row r="621" spans="1:23" x14ac:dyDescent="0.3">
      <c r="A621" s="15"/>
      <c r="B621" s="14"/>
      <c r="C621" s="6"/>
      <c r="D621" s="26" t="str">
        <f t="shared" si="161"/>
        <v/>
      </c>
      <c r="E621" s="19" t="str">
        <f>IFERROR(IF(A621&lt;&gt;"",VLOOKUP(A621,matriz,IF(generador!B621=1,15,IF(generador!B621=2,18,IF(generador!B621=3,21,IF(generador!B621=4,24,IF(generador!B621=5,27,IF(generador!B621=6,30,IF(generador!B621=7,33,IF(generador!B621=8,36,IF(generador!B621=9,39,IF(generador!B621=10,42,IF(generador!B621=11,45,IF(generador!B621=12,48,IF(generador!B621=13,51,IF(generador!B621=14,54,IF(generador!B621=15,57))))))))))))))),FALSE),""),"")</f>
        <v/>
      </c>
      <c r="F621" s="20" t="str">
        <f t="shared" si="162"/>
        <v/>
      </c>
      <c r="G621" s="29" t="str">
        <f t="shared" si="163"/>
        <v/>
      </c>
      <c r="H621" s="21" t="str">
        <f t="shared" ca="1" si="166"/>
        <v/>
      </c>
      <c r="I621" s="18" t="str">
        <f t="shared" si="167"/>
        <v/>
      </c>
      <c r="J621" s="18" t="str">
        <f>""</f>
        <v/>
      </c>
      <c r="K621" s="18" t="str">
        <f t="shared" si="168"/>
        <v/>
      </c>
      <c r="L621" s="18" t="str">
        <f t="shared" si="169"/>
        <v/>
      </c>
      <c r="M621" s="18" t="str">
        <f t="shared" si="170"/>
        <v/>
      </c>
      <c r="N621" s="18" t="str">
        <f t="shared" si="171"/>
        <v/>
      </c>
      <c r="O621" s="18" t="str">
        <f t="shared" si="172"/>
        <v/>
      </c>
      <c r="P621" s="18" t="str">
        <f t="shared" si="173"/>
        <v/>
      </c>
      <c r="Q621" s="18" t="str">
        <f t="shared" si="174"/>
        <v/>
      </c>
      <c r="R621" s="122" t="str">
        <f t="shared" si="164"/>
        <v/>
      </c>
      <c r="S621" s="18" t="str">
        <f t="shared" si="175"/>
        <v/>
      </c>
      <c r="T621" s="26" t="str">
        <f t="shared" si="165"/>
        <v/>
      </c>
      <c r="U621" s="18" t="str">
        <f t="shared" si="176"/>
        <v/>
      </c>
      <c r="V621" s="18" t="str">
        <f t="shared" si="177"/>
        <v/>
      </c>
      <c r="W621" s="18" t="str">
        <f>IFERROR(CONCATENATE("PAGO N° ",B621," DEL CONTRATO CPS ",V621," ENTRE ",TEXT(VLOOKUP(A621,matriz,IF(generador!B621=1,16,IF(generador!B621=2,19,IF(generador!B621=3,22,IF(generador!B621=4,25,IF(generador!B621=5,28,IF(generador!B621=6,31,IF(generador!B621=7,34,IF(generador!B621=8,37,IF(generador!B621=9,40,IF(generador!B621=10,43,IF(generador!B621=11,46,IF(generador!B621=12,49,IF(generador!B621=13,52,IF(generador!B621=14,55,IF(generador!B621=15,58))))))))))))))),FALSE),"dd/mm/yyyy")," Y ",TEXT(VLOOKUP(A621,matriz,IF(generador!B621=1,17,IF(generador!B621=2,20,IF(generador!B621=3,23,IF(generador!B621=4,26,IF(generador!B621=5,29,IF(generador!B621=6,32,IF(generador!B621=7,35,IF(generador!B621=8,38,IF(generador!B621=9,41,IF(generador!B621=10,44,IF(generador!B621=11,47,IF(generador!B621=12,50,IF(generador!B621=13,53,IF(generador!B621=14,56,IF(generador!B621=15,59))))))))))))))),FALSE),"dd/mm/yyyy")),"")</f>
        <v/>
      </c>
    </row>
    <row r="622" spans="1:23" x14ac:dyDescent="0.3">
      <c r="A622" s="15"/>
      <c r="B622" s="14"/>
      <c r="C622" s="6"/>
      <c r="D622" s="26" t="str">
        <f t="shared" si="161"/>
        <v/>
      </c>
      <c r="E622" s="19" t="str">
        <f>IFERROR(IF(A622&lt;&gt;"",VLOOKUP(A622,matriz,IF(generador!B622=1,15,IF(generador!B622=2,18,IF(generador!B622=3,21,IF(generador!B622=4,24,IF(generador!B622=5,27,IF(generador!B622=6,30,IF(generador!B622=7,33,IF(generador!B622=8,36,IF(generador!B622=9,39,IF(generador!B622=10,42,IF(generador!B622=11,45,IF(generador!B622=12,48,IF(generador!B622=13,51,IF(generador!B622=14,54,IF(generador!B622=15,57))))))))))))))),FALSE),""),"")</f>
        <v/>
      </c>
      <c r="F622" s="20" t="str">
        <f t="shared" si="162"/>
        <v/>
      </c>
      <c r="G622" s="29" t="str">
        <f t="shared" si="163"/>
        <v/>
      </c>
      <c r="H622" s="21" t="str">
        <f t="shared" ca="1" si="166"/>
        <v/>
      </c>
      <c r="I622" s="18" t="str">
        <f t="shared" si="167"/>
        <v/>
      </c>
      <c r="J622" s="18" t="str">
        <f>""</f>
        <v/>
      </c>
      <c r="K622" s="18" t="str">
        <f t="shared" si="168"/>
        <v/>
      </c>
      <c r="L622" s="18" t="str">
        <f t="shared" si="169"/>
        <v/>
      </c>
      <c r="M622" s="18" t="str">
        <f t="shared" si="170"/>
        <v/>
      </c>
      <c r="N622" s="18" t="str">
        <f t="shared" si="171"/>
        <v/>
      </c>
      <c r="O622" s="18" t="str">
        <f t="shared" si="172"/>
        <v/>
      </c>
      <c r="P622" s="18" t="str">
        <f t="shared" si="173"/>
        <v/>
      </c>
      <c r="Q622" s="18" t="str">
        <f t="shared" si="174"/>
        <v/>
      </c>
      <c r="R622" s="122" t="str">
        <f t="shared" si="164"/>
        <v/>
      </c>
      <c r="S622" s="18" t="str">
        <f t="shared" si="175"/>
        <v/>
      </c>
      <c r="T622" s="26" t="str">
        <f t="shared" si="165"/>
        <v/>
      </c>
      <c r="U622" s="18" t="str">
        <f t="shared" si="176"/>
        <v/>
      </c>
      <c r="V622" s="18" t="str">
        <f t="shared" si="177"/>
        <v/>
      </c>
      <c r="W622" s="18" t="str">
        <f>IFERROR(CONCATENATE("PAGO N° ",B622," DEL CONTRATO CPS ",V622," ENTRE ",TEXT(VLOOKUP(A622,matriz,IF(generador!B622=1,16,IF(generador!B622=2,19,IF(generador!B622=3,22,IF(generador!B622=4,25,IF(generador!B622=5,28,IF(generador!B622=6,31,IF(generador!B622=7,34,IF(generador!B622=8,37,IF(generador!B622=9,40,IF(generador!B622=10,43,IF(generador!B622=11,46,IF(generador!B622=12,49,IF(generador!B622=13,52,IF(generador!B622=14,55,IF(generador!B622=15,58))))))))))))))),FALSE),"dd/mm/yyyy")," Y ",TEXT(VLOOKUP(A622,matriz,IF(generador!B622=1,17,IF(generador!B622=2,20,IF(generador!B622=3,23,IF(generador!B622=4,26,IF(generador!B622=5,29,IF(generador!B622=6,32,IF(generador!B622=7,35,IF(generador!B622=8,38,IF(generador!B622=9,41,IF(generador!B622=10,44,IF(generador!B622=11,47,IF(generador!B622=12,50,IF(generador!B622=13,53,IF(generador!B622=14,56,IF(generador!B622=15,59))))))))))))))),FALSE),"dd/mm/yyyy")),"")</f>
        <v/>
      </c>
    </row>
    <row r="623" spans="1:23" x14ac:dyDescent="0.3">
      <c r="A623" s="15"/>
      <c r="B623" s="14"/>
      <c r="C623" s="6"/>
      <c r="D623" s="26" t="str">
        <f t="shared" si="161"/>
        <v/>
      </c>
      <c r="E623" s="19" t="str">
        <f>IFERROR(IF(A623&lt;&gt;"",VLOOKUP(A623,matriz,IF(generador!B623=1,15,IF(generador!B623=2,18,IF(generador!B623=3,21,IF(generador!B623=4,24,IF(generador!B623=5,27,IF(generador!B623=6,30,IF(generador!B623=7,33,IF(generador!B623=8,36,IF(generador!B623=9,39,IF(generador!B623=10,42,IF(generador!B623=11,45,IF(generador!B623=12,48,IF(generador!B623=13,51,IF(generador!B623=14,54,IF(generador!B623=15,57))))))))))))))),FALSE),""),"")</f>
        <v/>
      </c>
      <c r="F623" s="20" t="str">
        <f t="shared" si="162"/>
        <v/>
      </c>
      <c r="G623" s="29" t="str">
        <f t="shared" si="163"/>
        <v/>
      </c>
      <c r="H623" s="21" t="str">
        <f t="shared" ca="1" si="166"/>
        <v/>
      </c>
      <c r="I623" s="18" t="str">
        <f t="shared" si="167"/>
        <v/>
      </c>
      <c r="J623" s="18" t="str">
        <f>""</f>
        <v/>
      </c>
      <c r="K623" s="18" t="str">
        <f t="shared" si="168"/>
        <v/>
      </c>
      <c r="L623" s="18" t="str">
        <f t="shared" si="169"/>
        <v/>
      </c>
      <c r="M623" s="18" t="str">
        <f t="shared" si="170"/>
        <v/>
      </c>
      <c r="N623" s="18" t="str">
        <f t="shared" si="171"/>
        <v/>
      </c>
      <c r="O623" s="18" t="str">
        <f t="shared" si="172"/>
        <v/>
      </c>
      <c r="P623" s="18" t="str">
        <f t="shared" si="173"/>
        <v/>
      </c>
      <c r="Q623" s="18" t="str">
        <f t="shared" si="174"/>
        <v/>
      </c>
      <c r="R623" s="122" t="str">
        <f t="shared" si="164"/>
        <v/>
      </c>
      <c r="S623" s="18" t="str">
        <f t="shared" si="175"/>
        <v/>
      </c>
      <c r="T623" s="26" t="str">
        <f t="shared" si="165"/>
        <v/>
      </c>
      <c r="U623" s="18" t="str">
        <f t="shared" si="176"/>
        <v/>
      </c>
      <c r="V623" s="18" t="str">
        <f t="shared" si="177"/>
        <v/>
      </c>
      <c r="W623" s="18" t="str">
        <f>IFERROR(CONCATENATE("PAGO N° ",B623," DEL CONTRATO CPS ",V623," ENTRE ",TEXT(VLOOKUP(A623,matriz,IF(generador!B623=1,16,IF(generador!B623=2,19,IF(generador!B623=3,22,IF(generador!B623=4,25,IF(generador!B623=5,28,IF(generador!B623=6,31,IF(generador!B623=7,34,IF(generador!B623=8,37,IF(generador!B623=9,40,IF(generador!B623=10,43,IF(generador!B623=11,46,IF(generador!B623=12,49,IF(generador!B623=13,52,IF(generador!B623=14,55,IF(generador!B623=15,58))))))))))))))),FALSE),"dd/mm/yyyy")," Y ",TEXT(VLOOKUP(A623,matriz,IF(generador!B623=1,17,IF(generador!B623=2,20,IF(generador!B623=3,23,IF(generador!B623=4,26,IF(generador!B623=5,29,IF(generador!B623=6,32,IF(generador!B623=7,35,IF(generador!B623=8,38,IF(generador!B623=9,41,IF(generador!B623=10,44,IF(generador!B623=11,47,IF(generador!B623=12,50,IF(generador!B623=13,53,IF(generador!B623=14,56,IF(generador!B623=15,59))))))))))))))),FALSE),"dd/mm/yyyy")),"")</f>
        <v/>
      </c>
    </row>
    <row r="624" spans="1:23" x14ac:dyDescent="0.3">
      <c r="A624" s="15"/>
      <c r="B624" s="14"/>
      <c r="C624" s="6"/>
      <c r="D624" s="26" t="str">
        <f t="shared" si="161"/>
        <v/>
      </c>
      <c r="E624" s="19" t="str">
        <f>IFERROR(IF(A624&lt;&gt;"",VLOOKUP(A624,matriz,IF(generador!B624=1,15,IF(generador!B624=2,18,IF(generador!B624=3,21,IF(generador!B624=4,24,IF(generador!B624=5,27,IF(generador!B624=6,30,IF(generador!B624=7,33,IF(generador!B624=8,36,IF(generador!B624=9,39,IF(generador!B624=10,42,IF(generador!B624=11,45,IF(generador!B624=12,48,IF(generador!B624=13,51,IF(generador!B624=14,54,IF(generador!B624=15,57))))))))))))))),FALSE),""),"")</f>
        <v/>
      </c>
      <c r="F624" s="20" t="str">
        <f t="shared" si="162"/>
        <v/>
      </c>
      <c r="G624" s="29" t="str">
        <f t="shared" si="163"/>
        <v/>
      </c>
      <c r="H624" s="21" t="str">
        <f t="shared" ca="1" si="166"/>
        <v/>
      </c>
      <c r="I624" s="18" t="str">
        <f t="shared" si="167"/>
        <v/>
      </c>
      <c r="J624" s="18" t="str">
        <f>""</f>
        <v/>
      </c>
      <c r="K624" s="18" t="str">
        <f t="shared" si="168"/>
        <v/>
      </c>
      <c r="L624" s="18" t="str">
        <f t="shared" si="169"/>
        <v/>
      </c>
      <c r="M624" s="18" t="str">
        <f t="shared" si="170"/>
        <v/>
      </c>
      <c r="N624" s="18" t="str">
        <f t="shared" si="171"/>
        <v/>
      </c>
      <c r="O624" s="18" t="str">
        <f t="shared" si="172"/>
        <v/>
      </c>
      <c r="P624" s="18" t="str">
        <f t="shared" si="173"/>
        <v/>
      </c>
      <c r="Q624" s="18" t="str">
        <f t="shared" si="174"/>
        <v/>
      </c>
      <c r="R624" s="122" t="str">
        <f t="shared" si="164"/>
        <v/>
      </c>
      <c r="S624" s="18" t="str">
        <f t="shared" si="175"/>
        <v/>
      </c>
      <c r="T624" s="26" t="str">
        <f t="shared" si="165"/>
        <v/>
      </c>
      <c r="U624" s="18" t="str">
        <f t="shared" si="176"/>
        <v/>
      </c>
      <c r="V624" s="18" t="str">
        <f t="shared" si="177"/>
        <v/>
      </c>
      <c r="W624" s="18" t="str">
        <f>IFERROR(CONCATENATE("PAGO N° ",B624," DEL CONTRATO CPS ",V624," ENTRE ",TEXT(VLOOKUP(A624,matriz,IF(generador!B624=1,16,IF(generador!B624=2,19,IF(generador!B624=3,22,IF(generador!B624=4,25,IF(generador!B624=5,28,IF(generador!B624=6,31,IF(generador!B624=7,34,IF(generador!B624=8,37,IF(generador!B624=9,40,IF(generador!B624=10,43,IF(generador!B624=11,46,IF(generador!B624=12,49,IF(generador!B624=13,52,IF(generador!B624=14,55,IF(generador!B624=15,58))))))))))))))),FALSE),"dd/mm/yyyy")," Y ",TEXT(VLOOKUP(A624,matriz,IF(generador!B624=1,17,IF(generador!B624=2,20,IF(generador!B624=3,23,IF(generador!B624=4,26,IF(generador!B624=5,29,IF(generador!B624=6,32,IF(generador!B624=7,35,IF(generador!B624=8,38,IF(generador!B624=9,41,IF(generador!B624=10,44,IF(generador!B624=11,47,IF(generador!B624=12,50,IF(generador!B624=13,53,IF(generador!B624=14,56,IF(generador!B624=15,59))))))))))))))),FALSE),"dd/mm/yyyy")),"")</f>
        <v/>
      </c>
    </row>
    <row r="625" spans="1:23" x14ac:dyDescent="0.3">
      <c r="A625" s="15"/>
      <c r="B625" s="14"/>
      <c r="C625" s="6"/>
      <c r="D625" s="26" t="str">
        <f t="shared" si="161"/>
        <v/>
      </c>
      <c r="E625" s="19" t="str">
        <f>IFERROR(IF(A625&lt;&gt;"",VLOOKUP(A625,matriz,IF(generador!B625=1,15,IF(generador!B625=2,18,IF(generador!B625=3,21,IF(generador!B625=4,24,IF(generador!B625=5,27,IF(generador!B625=6,30,IF(generador!B625=7,33,IF(generador!B625=8,36,IF(generador!B625=9,39,IF(generador!B625=10,42,IF(generador!B625=11,45,IF(generador!B625=12,48,IF(generador!B625=13,51,IF(generador!B625=14,54,IF(generador!B625=15,57))))))))))))))),FALSE),""),"")</f>
        <v/>
      </c>
      <c r="F625" s="20" t="str">
        <f t="shared" si="162"/>
        <v/>
      </c>
      <c r="G625" s="29" t="str">
        <f t="shared" si="163"/>
        <v/>
      </c>
      <c r="H625" s="21" t="str">
        <f t="shared" ca="1" si="166"/>
        <v/>
      </c>
      <c r="I625" s="18" t="str">
        <f t="shared" si="167"/>
        <v/>
      </c>
      <c r="J625" s="18" t="str">
        <f>""</f>
        <v/>
      </c>
      <c r="K625" s="18" t="str">
        <f t="shared" si="168"/>
        <v/>
      </c>
      <c r="L625" s="18" t="str">
        <f t="shared" si="169"/>
        <v/>
      </c>
      <c r="M625" s="18" t="str">
        <f t="shared" si="170"/>
        <v/>
      </c>
      <c r="N625" s="18" t="str">
        <f t="shared" si="171"/>
        <v/>
      </c>
      <c r="O625" s="18" t="str">
        <f t="shared" si="172"/>
        <v/>
      </c>
      <c r="P625" s="18" t="str">
        <f t="shared" si="173"/>
        <v/>
      </c>
      <c r="Q625" s="18" t="str">
        <f t="shared" si="174"/>
        <v/>
      </c>
      <c r="R625" s="122" t="str">
        <f t="shared" si="164"/>
        <v/>
      </c>
      <c r="S625" s="18" t="str">
        <f t="shared" si="175"/>
        <v/>
      </c>
      <c r="T625" s="26" t="str">
        <f t="shared" si="165"/>
        <v/>
      </c>
      <c r="U625" s="18" t="str">
        <f t="shared" si="176"/>
        <v/>
      </c>
      <c r="V625" s="18" t="str">
        <f t="shared" si="177"/>
        <v/>
      </c>
      <c r="W625" s="18" t="str">
        <f>IFERROR(CONCATENATE("PAGO N° ",B625," DEL CONTRATO CPS ",V625," ENTRE ",TEXT(VLOOKUP(A625,matriz,IF(generador!B625=1,16,IF(generador!B625=2,19,IF(generador!B625=3,22,IF(generador!B625=4,25,IF(generador!B625=5,28,IF(generador!B625=6,31,IF(generador!B625=7,34,IF(generador!B625=8,37,IF(generador!B625=9,40,IF(generador!B625=10,43,IF(generador!B625=11,46,IF(generador!B625=12,49,IF(generador!B625=13,52,IF(generador!B625=14,55,IF(generador!B625=15,58))))))))))))))),FALSE),"dd/mm/yyyy")," Y ",TEXT(VLOOKUP(A625,matriz,IF(generador!B625=1,17,IF(generador!B625=2,20,IF(generador!B625=3,23,IF(generador!B625=4,26,IF(generador!B625=5,29,IF(generador!B625=6,32,IF(generador!B625=7,35,IF(generador!B625=8,38,IF(generador!B625=9,41,IF(generador!B625=10,44,IF(generador!B625=11,47,IF(generador!B625=12,50,IF(generador!B625=13,53,IF(generador!B625=14,56,IF(generador!B625=15,59))))))))))))))),FALSE),"dd/mm/yyyy")),"")</f>
        <v/>
      </c>
    </row>
    <row r="626" spans="1:23" x14ac:dyDescent="0.3">
      <c r="A626" s="15"/>
      <c r="B626" s="14"/>
      <c r="C626" s="6"/>
      <c r="D626" s="26" t="str">
        <f t="shared" si="161"/>
        <v/>
      </c>
      <c r="E626" s="19" t="str">
        <f>IFERROR(IF(A626&lt;&gt;"",VLOOKUP(A626,matriz,IF(generador!B626=1,15,IF(generador!B626=2,18,IF(generador!B626=3,21,IF(generador!B626=4,24,IF(generador!B626=5,27,IF(generador!B626=6,30,IF(generador!B626=7,33,IF(generador!B626=8,36,IF(generador!B626=9,39,IF(generador!B626=10,42,IF(generador!B626=11,45,IF(generador!B626=12,48,IF(generador!B626=13,51,IF(generador!B626=14,54,IF(generador!B626=15,57))))))))))))))),FALSE),""),"")</f>
        <v/>
      </c>
      <c r="F626" s="20" t="str">
        <f t="shared" si="162"/>
        <v/>
      </c>
      <c r="G626" s="29" t="str">
        <f t="shared" si="163"/>
        <v/>
      </c>
      <c r="H626" s="21" t="str">
        <f t="shared" ca="1" si="166"/>
        <v/>
      </c>
      <c r="I626" s="18" t="str">
        <f t="shared" si="167"/>
        <v/>
      </c>
      <c r="J626" s="18" t="str">
        <f>""</f>
        <v/>
      </c>
      <c r="K626" s="18" t="str">
        <f t="shared" si="168"/>
        <v/>
      </c>
      <c r="L626" s="18" t="str">
        <f t="shared" si="169"/>
        <v/>
      </c>
      <c r="M626" s="18" t="str">
        <f t="shared" si="170"/>
        <v/>
      </c>
      <c r="N626" s="18" t="str">
        <f t="shared" si="171"/>
        <v/>
      </c>
      <c r="O626" s="18" t="str">
        <f t="shared" si="172"/>
        <v/>
      </c>
      <c r="P626" s="18" t="str">
        <f t="shared" si="173"/>
        <v/>
      </c>
      <c r="Q626" s="18" t="str">
        <f t="shared" si="174"/>
        <v/>
      </c>
      <c r="R626" s="122" t="str">
        <f t="shared" si="164"/>
        <v/>
      </c>
      <c r="S626" s="18" t="str">
        <f t="shared" si="175"/>
        <v/>
      </c>
      <c r="T626" s="26" t="str">
        <f t="shared" si="165"/>
        <v/>
      </c>
      <c r="U626" s="18" t="str">
        <f t="shared" si="176"/>
        <v/>
      </c>
      <c r="V626" s="18" t="str">
        <f t="shared" si="177"/>
        <v/>
      </c>
      <c r="W626" s="18" t="str">
        <f>IFERROR(CONCATENATE("PAGO N° ",B626," DEL CONTRATO CPS ",V626," ENTRE ",TEXT(VLOOKUP(A626,matriz,IF(generador!B626=1,16,IF(generador!B626=2,19,IF(generador!B626=3,22,IF(generador!B626=4,25,IF(generador!B626=5,28,IF(generador!B626=6,31,IF(generador!B626=7,34,IF(generador!B626=8,37,IF(generador!B626=9,40,IF(generador!B626=10,43,IF(generador!B626=11,46,IF(generador!B626=12,49,IF(generador!B626=13,52,IF(generador!B626=14,55,IF(generador!B626=15,58))))))))))))))),FALSE),"dd/mm/yyyy")," Y ",TEXT(VLOOKUP(A626,matriz,IF(generador!B626=1,17,IF(generador!B626=2,20,IF(generador!B626=3,23,IF(generador!B626=4,26,IF(generador!B626=5,29,IF(generador!B626=6,32,IF(generador!B626=7,35,IF(generador!B626=8,38,IF(generador!B626=9,41,IF(generador!B626=10,44,IF(generador!B626=11,47,IF(generador!B626=12,50,IF(generador!B626=13,53,IF(generador!B626=14,56,IF(generador!B626=15,59))))))))))))))),FALSE),"dd/mm/yyyy")),"")</f>
        <v/>
      </c>
    </row>
    <row r="627" spans="1:23" x14ac:dyDescent="0.3">
      <c r="A627" s="15"/>
      <c r="B627" s="14"/>
      <c r="C627" s="6"/>
      <c r="D627" s="26" t="str">
        <f t="shared" si="161"/>
        <v/>
      </c>
      <c r="E627" s="19" t="str">
        <f>IFERROR(IF(A627&lt;&gt;"",VLOOKUP(A627,matriz,IF(generador!B627=1,15,IF(generador!B627=2,18,IF(generador!B627=3,21,IF(generador!B627=4,24,IF(generador!B627=5,27,IF(generador!B627=6,30,IF(generador!B627=7,33,IF(generador!B627=8,36,IF(generador!B627=9,39,IF(generador!B627=10,42,IF(generador!B627=11,45,IF(generador!B627=12,48,IF(generador!B627=13,51,IF(generador!B627=14,54,IF(generador!B627=15,57))))))))))))))),FALSE),""),"")</f>
        <v/>
      </c>
      <c r="F627" s="20" t="str">
        <f t="shared" si="162"/>
        <v/>
      </c>
      <c r="G627" s="29" t="str">
        <f t="shared" si="163"/>
        <v/>
      </c>
      <c r="H627" s="21" t="str">
        <f t="shared" ca="1" si="166"/>
        <v/>
      </c>
      <c r="I627" s="18" t="str">
        <f t="shared" si="167"/>
        <v/>
      </c>
      <c r="J627" s="18" t="str">
        <f>""</f>
        <v/>
      </c>
      <c r="K627" s="18" t="str">
        <f t="shared" si="168"/>
        <v/>
      </c>
      <c r="L627" s="18" t="str">
        <f t="shared" si="169"/>
        <v/>
      </c>
      <c r="M627" s="18" t="str">
        <f t="shared" si="170"/>
        <v/>
      </c>
      <c r="N627" s="18" t="str">
        <f t="shared" si="171"/>
        <v/>
      </c>
      <c r="O627" s="18" t="str">
        <f t="shared" si="172"/>
        <v/>
      </c>
      <c r="P627" s="18" t="str">
        <f t="shared" si="173"/>
        <v/>
      </c>
      <c r="Q627" s="18" t="str">
        <f t="shared" si="174"/>
        <v/>
      </c>
      <c r="R627" s="122" t="str">
        <f t="shared" si="164"/>
        <v/>
      </c>
      <c r="S627" s="18" t="str">
        <f t="shared" si="175"/>
        <v/>
      </c>
      <c r="T627" s="26" t="str">
        <f t="shared" si="165"/>
        <v/>
      </c>
      <c r="U627" s="18" t="str">
        <f t="shared" si="176"/>
        <v/>
      </c>
      <c r="V627" s="18" t="str">
        <f t="shared" si="177"/>
        <v/>
      </c>
      <c r="W627" s="18" t="str">
        <f>IFERROR(CONCATENATE("PAGO N° ",B627," DEL CONTRATO CPS ",V627," ENTRE ",TEXT(VLOOKUP(A627,matriz,IF(generador!B627=1,16,IF(generador!B627=2,19,IF(generador!B627=3,22,IF(generador!B627=4,25,IF(generador!B627=5,28,IF(generador!B627=6,31,IF(generador!B627=7,34,IF(generador!B627=8,37,IF(generador!B627=9,40,IF(generador!B627=10,43,IF(generador!B627=11,46,IF(generador!B627=12,49,IF(generador!B627=13,52,IF(generador!B627=14,55,IF(generador!B627=15,58))))))))))))))),FALSE),"dd/mm/yyyy")," Y ",TEXT(VLOOKUP(A627,matriz,IF(generador!B627=1,17,IF(generador!B627=2,20,IF(generador!B627=3,23,IF(generador!B627=4,26,IF(generador!B627=5,29,IF(generador!B627=6,32,IF(generador!B627=7,35,IF(generador!B627=8,38,IF(generador!B627=9,41,IF(generador!B627=10,44,IF(generador!B627=11,47,IF(generador!B627=12,50,IF(generador!B627=13,53,IF(generador!B627=14,56,IF(generador!B627=15,59))))))))))))))),FALSE),"dd/mm/yyyy")),"")</f>
        <v/>
      </c>
    </row>
    <row r="628" spans="1:23" x14ac:dyDescent="0.3">
      <c r="A628" s="15"/>
      <c r="B628" s="14"/>
      <c r="C628" s="6"/>
      <c r="D628" s="26" t="str">
        <f t="shared" si="161"/>
        <v/>
      </c>
      <c r="E628" s="19" t="str">
        <f>IFERROR(IF(A628&lt;&gt;"",VLOOKUP(A628,matriz,IF(generador!B628=1,15,IF(generador!B628=2,18,IF(generador!B628=3,21,IF(generador!B628=4,24,IF(generador!B628=5,27,IF(generador!B628=6,30,IF(generador!B628=7,33,IF(generador!B628=8,36,IF(generador!B628=9,39,IF(generador!B628=10,42,IF(generador!B628=11,45,IF(generador!B628=12,48,IF(generador!B628=13,51,IF(generador!B628=14,54,IF(generador!B628=15,57))))))))))))))),FALSE),""),"")</f>
        <v/>
      </c>
      <c r="F628" s="20" t="str">
        <f t="shared" si="162"/>
        <v/>
      </c>
      <c r="G628" s="29" t="str">
        <f t="shared" si="163"/>
        <v/>
      </c>
      <c r="H628" s="21" t="str">
        <f t="shared" ca="1" si="166"/>
        <v/>
      </c>
      <c r="I628" s="18" t="str">
        <f t="shared" si="167"/>
        <v/>
      </c>
      <c r="J628" s="18" t="str">
        <f>""</f>
        <v/>
      </c>
      <c r="K628" s="18" t="str">
        <f t="shared" si="168"/>
        <v/>
      </c>
      <c r="L628" s="18" t="str">
        <f t="shared" si="169"/>
        <v/>
      </c>
      <c r="M628" s="18" t="str">
        <f t="shared" si="170"/>
        <v/>
      </c>
      <c r="N628" s="18" t="str">
        <f t="shared" si="171"/>
        <v/>
      </c>
      <c r="O628" s="18" t="str">
        <f t="shared" si="172"/>
        <v/>
      </c>
      <c r="P628" s="18" t="str">
        <f t="shared" si="173"/>
        <v/>
      </c>
      <c r="Q628" s="18" t="str">
        <f t="shared" si="174"/>
        <v/>
      </c>
      <c r="R628" s="122" t="str">
        <f t="shared" si="164"/>
        <v/>
      </c>
      <c r="S628" s="18" t="str">
        <f t="shared" si="175"/>
        <v/>
      </c>
      <c r="T628" s="26" t="str">
        <f t="shared" si="165"/>
        <v/>
      </c>
      <c r="U628" s="18" t="str">
        <f t="shared" si="176"/>
        <v/>
      </c>
      <c r="V628" s="18" t="str">
        <f t="shared" si="177"/>
        <v/>
      </c>
      <c r="W628" s="18" t="str">
        <f>IFERROR(CONCATENATE("PAGO N° ",B628," DEL CONTRATO CPS ",V628," ENTRE ",TEXT(VLOOKUP(A628,matriz,IF(generador!B628=1,16,IF(generador!B628=2,19,IF(generador!B628=3,22,IF(generador!B628=4,25,IF(generador!B628=5,28,IF(generador!B628=6,31,IF(generador!B628=7,34,IF(generador!B628=8,37,IF(generador!B628=9,40,IF(generador!B628=10,43,IF(generador!B628=11,46,IF(generador!B628=12,49,IF(generador!B628=13,52,IF(generador!B628=14,55,IF(generador!B628=15,58))))))))))))))),FALSE),"dd/mm/yyyy")," Y ",TEXT(VLOOKUP(A628,matriz,IF(generador!B628=1,17,IF(generador!B628=2,20,IF(generador!B628=3,23,IF(generador!B628=4,26,IF(generador!B628=5,29,IF(generador!B628=6,32,IF(generador!B628=7,35,IF(generador!B628=8,38,IF(generador!B628=9,41,IF(generador!B628=10,44,IF(generador!B628=11,47,IF(generador!B628=12,50,IF(generador!B628=13,53,IF(generador!B628=14,56,IF(generador!B628=15,59))))))))))))))),FALSE),"dd/mm/yyyy")),"")</f>
        <v/>
      </c>
    </row>
    <row r="629" spans="1:23" x14ac:dyDescent="0.3">
      <c r="A629" s="15"/>
      <c r="B629" s="14"/>
      <c r="C629" s="6"/>
      <c r="D629" s="26" t="str">
        <f t="shared" si="161"/>
        <v/>
      </c>
      <c r="E629" s="19" t="str">
        <f>IFERROR(IF(A629&lt;&gt;"",VLOOKUP(A629,matriz,IF(generador!B629=1,15,IF(generador!B629=2,18,IF(generador!B629=3,21,IF(generador!B629=4,24,IF(generador!B629=5,27,IF(generador!B629=6,30,IF(generador!B629=7,33,IF(generador!B629=8,36,IF(generador!B629=9,39,IF(generador!B629=10,42,IF(generador!B629=11,45,IF(generador!B629=12,48,IF(generador!B629=13,51,IF(generador!B629=14,54,IF(generador!B629=15,57))))))))))))))),FALSE),""),"")</f>
        <v/>
      </c>
      <c r="F629" s="20" t="str">
        <f t="shared" si="162"/>
        <v/>
      </c>
      <c r="G629" s="29" t="str">
        <f t="shared" si="163"/>
        <v/>
      </c>
      <c r="H629" s="21" t="str">
        <f t="shared" ca="1" si="166"/>
        <v/>
      </c>
      <c r="I629" s="18" t="str">
        <f t="shared" si="167"/>
        <v/>
      </c>
      <c r="J629" s="18" t="str">
        <f>""</f>
        <v/>
      </c>
      <c r="K629" s="18" t="str">
        <f t="shared" si="168"/>
        <v/>
      </c>
      <c r="L629" s="18" t="str">
        <f t="shared" si="169"/>
        <v/>
      </c>
      <c r="M629" s="18" t="str">
        <f t="shared" si="170"/>
        <v/>
      </c>
      <c r="N629" s="18" t="str">
        <f t="shared" si="171"/>
        <v/>
      </c>
      <c r="O629" s="18" t="str">
        <f t="shared" si="172"/>
        <v/>
      </c>
      <c r="P629" s="18" t="str">
        <f t="shared" si="173"/>
        <v/>
      </c>
      <c r="Q629" s="18" t="str">
        <f t="shared" si="174"/>
        <v/>
      </c>
      <c r="R629" s="122" t="str">
        <f t="shared" si="164"/>
        <v/>
      </c>
      <c r="S629" s="18" t="str">
        <f t="shared" si="175"/>
        <v/>
      </c>
      <c r="T629" s="26" t="str">
        <f t="shared" si="165"/>
        <v/>
      </c>
      <c r="U629" s="18" t="str">
        <f t="shared" si="176"/>
        <v/>
      </c>
      <c r="V629" s="18" t="str">
        <f t="shared" si="177"/>
        <v/>
      </c>
      <c r="W629" s="18" t="str">
        <f>IFERROR(CONCATENATE("PAGO N° ",B629," DEL CONTRATO CPS ",V629," ENTRE ",TEXT(VLOOKUP(A629,matriz,IF(generador!B629=1,16,IF(generador!B629=2,19,IF(generador!B629=3,22,IF(generador!B629=4,25,IF(generador!B629=5,28,IF(generador!B629=6,31,IF(generador!B629=7,34,IF(generador!B629=8,37,IF(generador!B629=9,40,IF(generador!B629=10,43,IF(generador!B629=11,46,IF(generador!B629=12,49,IF(generador!B629=13,52,IF(generador!B629=14,55,IF(generador!B629=15,58))))))))))))))),FALSE),"dd/mm/yyyy")," Y ",TEXT(VLOOKUP(A629,matriz,IF(generador!B629=1,17,IF(generador!B629=2,20,IF(generador!B629=3,23,IF(generador!B629=4,26,IF(generador!B629=5,29,IF(generador!B629=6,32,IF(generador!B629=7,35,IF(generador!B629=8,38,IF(generador!B629=9,41,IF(generador!B629=10,44,IF(generador!B629=11,47,IF(generador!B629=12,50,IF(generador!B629=13,53,IF(generador!B629=14,56,IF(generador!B629=15,59))))))))))))))),FALSE),"dd/mm/yyyy")),"")</f>
        <v/>
      </c>
    </row>
    <row r="630" spans="1:23" x14ac:dyDescent="0.3">
      <c r="A630" s="15"/>
      <c r="B630" s="14"/>
      <c r="C630" s="6"/>
      <c r="D630" s="26" t="str">
        <f t="shared" si="161"/>
        <v/>
      </c>
      <c r="E630" s="19" t="str">
        <f>IFERROR(IF(A630&lt;&gt;"",VLOOKUP(A630,matriz,IF(generador!B630=1,15,IF(generador!B630=2,18,IF(generador!B630=3,21,IF(generador!B630=4,24,IF(generador!B630=5,27,IF(generador!B630=6,30,IF(generador!B630=7,33,IF(generador!B630=8,36,IF(generador!B630=9,39,IF(generador!B630=10,42,IF(generador!B630=11,45,IF(generador!B630=12,48,IF(generador!B630=13,51,IF(generador!B630=14,54,IF(generador!B630=15,57))))))))))))))),FALSE),""),"")</f>
        <v/>
      </c>
      <c r="F630" s="20" t="str">
        <f t="shared" si="162"/>
        <v/>
      </c>
      <c r="G630" s="29" t="str">
        <f t="shared" si="163"/>
        <v/>
      </c>
      <c r="H630" s="21" t="str">
        <f t="shared" ca="1" si="166"/>
        <v/>
      </c>
      <c r="I630" s="18" t="str">
        <f t="shared" si="167"/>
        <v/>
      </c>
      <c r="J630" s="18" t="str">
        <f>""</f>
        <v/>
      </c>
      <c r="K630" s="18" t="str">
        <f t="shared" si="168"/>
        <v/>
      </c>
      <c r="L630" s="18" t="str">
        <f t="shared" si="169"/>
        <v/>
      </c>
      <c r="M630" s="18" t="str">
        <f t="shared" si="170"/>
        <v/>
      </c>
      <c r="N630" s="18" t="str">
        <f t="shared" si="171"/>
        <v/>
      </c>
      <c r="O630" s="18" t="str">
        <f t="shared" si="172"/>
        <v/>
      </c>
      <c r="P630" s="18" t="str">
        <f t="shared" si="173"/>
        <v/>
      </c>
      <c r="Q630" s="18" t="str">
        <f t="shared" si="174"/>
        <v/>
      </c>
      <c r="R630" s="122" t="str">
        <f t="shared" si="164"/>
        <v/>
      </c>
      <c r="S630" s="18" t="str">
        <f t="shared" si="175"/>
        <v/>
      </c>
      <c r="T630" s="26" t="str">
        <f t="shared" si="165"/>
        <v/>
      </c>
      <c r="U630" s="18" t="str">
        <f t="shared" si="176"/>
        <v/>
      </c>
      <c r="V630" s="18" t="str">
        <f t="shared" si="177"/>
        <v/>
      </c>
      <c r="W630" s="18" t="str">
        <f>IFERROR(CONCATENATE("PAGO N° ",B630," DEL CONTRATO CPS ",V630," ENTRE ",TEXT(VLOOKUP(A630,matriz,IF(generador!B630=1,16,IF(generador!B630=2,19,IF(generador!B630=3,22,IF(generador!B630=4,25,IF(generador!B630=5,28,IF(generador!B630=6,31,IF(generador!B630=7,34,IF(generador!B630=8,37,IF(generador!B630=9,40,IF(generador!B630=10,43,IF(generador!B630=11,46,IF(generador!B630=12,49,IF(generador!B630=13,52,IF(generador!B630=14,55,IF(generador!B630=15,58))))))))))))))),FALSE),"dd/mm/yyyy")," Y ",TEXT(VLOOKUP(A630,matriz,IF(generador!B630=1,17,IF(generador!B630=2,20,IF(generador!B630=3,23,IF(generador!B630=4,26,IF(generador!B630=5,29,IF(generador!B630=6,32,IF(generador!B630=7,35,IF(generador!B630=8,38,IF(generador!B630=9,41,IF(generador!B630=10,44,IF(generador!B630=11,47,IF(generador!B630=12,50,IF(generador!B630=13,53,IF(generador!B630=14,56,IF(generador!B630=15,59))))))))))))))),FALSE),"dd/mm/yyyy")),"")</f>
        <v/>
      </c>
    </row>
    <row r="631" spans="1:23" x14ac:dyDescent="0.3">
      <c r="A631" s="15"/>
      <c r="B631" s="14"/>
      <c r="C631" s="6"/>
      <c r="D631" s="26" t="str">
        <f t="shared" si="161"/>
        <v/>
      </c>
      <c r="E631" s="19" t="str">
        <f>IFERROR(IF(A631&lt;&gt;"",VLOOKUP(A631,matriz,IF(generador!B631=1,15,IF(generador!B631=2,18,IF(generador!B631=3,21,IF(generador!B631=4,24,IF(generador!B631=5,27,IF(generador!B631=6,30,IF(generador!B631=7,33,IF(generador!B631=8,36,IF(generador!B631=9,39,IF(generador!B631=10,42,IF(generador!B631=11,45,IF(generador!B631=12,48,IF(generador!B631=13,51,IF(generador!B631=14,54,IF(generador!B631=15,57))))))))))))))),FALSE),""),"")</f>
        <v/>
      </c>
      <c r="F631" s="20" t="str">
        <f t="shared" si="162"/>
        <v/>
      </c>
      <c r="G631" s="29" t="str">
        <f t="shared" si="163"/>
        <v/>
      </c>
      <c r="H631" s="21" t="str">
        <f t="shared" ca="1" si="166"/>
        <v/>
      </c>
      <c r="I631" s="18" t="str">
        <f t="shared" si="167"/>
        <v/>
      </c>
      <c r="J631" s="18" t="str">
        <f>""</f>
        <v/>
      </c>
      <c r="K631" s="18" t="str">
        <f t="shared" si="168"/>
        <v/>
      </c>
      <c r="L631" s="18" t="str">
        <f t="shared" si="169"/>
        <v/>
      </c>
      <c r="M631" s="18" t="str">
        <f t="shared" si="170"/>
        <v/>
      </c>
      <c r="N631" s="18" t="str">
        <f t="shared" si="171"/>
        <v/>
      </c>
      <c r="O631" s="18" t="str">
        <f t="shared" si="172"/>
        <v/>
      </c>
      <c r="P631" s="18" t="str">
        <f t="shared" si="173"/>
        <v/>
      </c>
      <c r="Q631" s="18" t="str">
        <f t="shared" si="174"/>
        <v/>
      </c>
      <c r="R631" s="122" t="str">
        <f t="shared" si="164"/>
        <v/>
      </c>
      <c r="S631" s="18" t="str">
        <f t="shared" si="175"/>
        <v/>
      </c>
      <c r="T631" s="26" t="str">
        <f t="shared" si="165"/>
        <v/>
      </c>
      <c r="U631" s="18" t="str">
        <f t="shared" si="176"/>
        <v/>
      </c>
      <c r="V631" s="18" t="str">
        <f t="shared" si="177"/>
        <v/>
      </c>
      <c r="W631" s="18" t="str">
        <f>IFERROR(CONCATENATE("PAGO N° ",B631," DEL CONTRATO CPS ",V631," ENTRE ",TEXT(VLOOKUP(A631,matriz,IF(generador!B631=1,16,IF(generador!B631=2,19,IF(generador!B631=3,22,IF(generador!B631=4,25,IF(generador!B631=5,28,IF(generador!B631=6,31,IF(generador!B631=7,34,IF(generador!B631=8,37,IF(generador!B631=9,40,IF(generador!B631=10,43,IF(generador!B631=11,46,IF(generador!B631=12,49,IF(generador!B631=13,52,IF(generador!B631=14,55,IF(generador!B631=15,58))))))))))))))),FALSE),"dd/mm/yyyy")," Y ",TEXT(VLOOKUP(A631,matriz,IF(generador!B631=1,17,IF(generador!B631=2,20,IF(generador!B631=3,23,IF(generador!B631=4,26,IF(generador!B631=5,29,IF(generador!B631=6,32,IF(generador!B631=7,35,IF(generador!B631=8,38,IF(generador!B631=9,41,IF(generador!B631=10,44,IF(generador!B631=11,47,IF(generador!B631=12,50,IF(generador!B631=13,53,IF(generador!B631=14,56,IF(generador!B631=15,59))))))))))))))),FALSE),"dd/mm/yyyy")),"")</f>
        <v/>
      </c>
    </row>
    <row r="632" spans="1:23" x14ac:dyDescent="0.3">
      <c r="A632" s="15"/>
      <c r="B632" s="14"/>
      <c r="C632" s="6"/>
      <c r="D632" s="26" t="str">
        <f t="shared" si="161"/>
        <v/>
      </c>
      <c r="E632" s="19" t="str">
        <f>IFERROR(IF(A632&lt;&gt;"",VLOOKUP(A632,matriz,IF(generador!B632=1,15,IF(generador!B632=2,18,IF(generador!B632=3,21,IF(generador!B632=4,24,IF(generador!B632=5,27,IF(generador!B632=6,30,IF(generador!B632=7,33,IF(generador!B632=8,36,IF(generador!B632=9,39,IF(generador!B632=10,42,IF(generador!B632=11,45,IF(generador!B632=12,48,IF(generador!B632=13,51,IF(generador!B632=14,54,IF(generador!B632=15,57))))))))))))))),FALSE),""),"")</f>
        <v/>
      </c>
      <c r="F632" s="20" t="str">
        <f t="shared" si="162"/>
        <v/>
      </c>
      <c r="G632" s="29" t="str">
        <f t="shared" si="163"/>
        <v/>
      </c>
      <c r="H632" s="21" t="str">
        <f t="shared" ca="1" si="166"/>
        <v/>
      </c>
      <c r="I632" s="18" t="str">
        <f t="shared" si="167"/>
        <v/>
      </c>
      <c r="J632" s="18" t="str">
        <f>""</f>
        <v/>
      </c>
      <c r="K632" s="18" t="str">
        <f t="shared" si="168"/>
        <v/>
      </c>
      <c r="L632" s="18" t="str">
        <f t="shared" si="169"/>
        <v/>
      </c>
      <c r="M632" s="18" t="str">
        <f t="shared" si="170"/>
        <v/>
      </c>
      <c r="N632" s="18" t="str">
        <f t="shared" si="171"/>
        <v/>
      </c>
      <c r="O632" s="18" t="str">
        <f t="shared" si="172"/>
        <v/>
      </c>
      <c r="P632" s="18" t="str">
        <f t="shared" si="173"/>
        <v/>
      </c>
      <c r="Q632" s="18" t="str">
        <f t="shared" si="174"/>
        <v/>
      </c>
      <c r="R632" s="122" t="str">
        <f t="shared" si="164"/>
        <v/>
      </c>
      <c r="S632" s="18" t="str">
        <f t="shared" si="175"/>
        <v/>
      </c>
      <c r="T632" s="26" t="str">
        <f t="shared" si="165"/>
        <v/>
      </c>
      <c r="U632" s="18" t="str">
        <f t="shared" si="176"/>
        <v/>
      </c>
      <c r="V632" s="18" t="str">
        <f t="shared" si="177"/>
        <v/>
      </c>
      <c r="W632" s="18" t="str">
        <f>IFERROR(CONCATENATE("PAGO N° ",B632," DEL CONTRATO CPS ",V632," ENTRE ",TEXT(VLOOKUP(A632,matriz,IF(generador!B632=1,16,IF(generador!B632=2,19,IF(generador!B632=3,22,IF(generador!B632=4,25,IF(generador!B632=5,28,IF(generador!B632=6,31,IF(generador!B632=7,34,IF(generador!B632=8,37,IF(generador!B632=9,40,IF(generador!B632=10,43,IF(generador!B632=11,46,IF(generador!B632=12,49,IF(generador!B632=13,52,IF(generador!B632=14,55,IF(generador!B632=15,58))))))))))))))),FALSE),"dd/mm/yyyy")," Y ",TEXT(VLOOKUP(A632,matriz,IF(generador!B632=1,17,IF(generador!B632=2,20,IF(generador!B632=3,23,IF(generador!B632=4,26,IF(generador!B632=5,29,IF(generador!B632=6,32,IF(generador!B632=7,35,IF(generador!B632=8,38,IF(generador!B632=9,41,IF(generador!B632=10,44,IF(generador!B632=11,47,IF(generador!B632=12,50,IF(generador!B632=13,53,IF(generador!B632=14,56,IF(generador!B632=15,59))))))))))))))),FALSE),"dd/mm/yyyy")),"")</f>
        <v/>
      </c>
    </row>
    <row r="633" spans="1:23" x14ac:dyDescent="0.3">
      <c r="A633" s="15"/>
      <c r="B633" s="14"/>
      <c r="C633" s="6"/>
      <c r="D633" s="26" t="str">
        <f t="shared" si="161"/>
        <v/>
      </c>
      <c r="E633" s="19" t="str">
        <f>IFERROR(IF(A633&lt;&gt;"",VLOOKUP(A633,matriz,IF(generador!B633=1,15,IF(generador!B633=2,18,IF(generador!B633=3,21,IF(generador!B633=4,24,IF(generador!B633=5,27,IF(generador!B633=6,30,IF(generador!B633=7,33,IF(generador!B633=8,36,IF(generador!B633=9,39,IF(generador!B633=10,42,IF(generador!B633=11,45,IF(generador!B633=12,48,IF(generador!B633=13,51,IF(generador!B633=14,54,IF(generador!B633=15,57))))))))))))))),FALSE),""),"")</f>
        <v/>
      </c>
      <c r="F633" s="20" t="str">
        <f t="shared" si="162"/>
        <v/>
      </c>
      <c r="G633" s="29" t="str">
        <f t="shared" si="163"/>
        <v/>
      </c>
      <c r="H633" s="21" t="str">
        <f t="shared" ca="1" si="166"/>
        <v/>
      </c>
      <c r="I633" s="18" t="str">
        <f t="shared" si="167"/>
        <v/>
      </c>
      <c r="J633" s="18" t="str">
        <f>""</f>
        <v/>
      </c>
      <c r="K633" s="18" t="str">
        <f t="shared" si="168"/>
        <v/>
      </c>
      <c r="L633" s="18" t="str">
        <f t="shared" si="169"/>
        <v/>
      </c>
      <c r="M633" s="18" t="str">
        <f t="shared" si="170"/>
        <v/>
      </c>
      <c r="N633" s="18" t="str">
        <f t="shared" si="171"/>
        <v/>
      </c>
      <c r="O633" s="18" t="str">
        <f t="shared" si="172"/>
        <v/>
      </c>
      <c r="P633" s="18" t="str">
        <f t="shared" si="173"/>
        <v/>
      </c>
      <c r="Q633" s="18" t="str">
        <f t="shared" si="174"/>
        <v/>
      </c>
      <c r="R633" s="122" t="str">
        <f t="shared" si="164"/>
        <v/>
      </c>
      <c r="S633" s="18" t="str">
        <f t="shared" si="175"/>
        <v/>
      </c>
      <c r="T633" s="26" t="str">
        <f t="shared" si="165"/>
        <v/>
      </c>
      <c r="U633" s="18" t="str">
        <f t="shared" si="176"/>
        <v/>
      </c>
      <c r="V633" s="18" t="str">
        <f t="shared" si="177"/>
        <v/>
      </c>
      <c r="W633" s="18" t="str">
        <f>IFERROR(CONCATENATE("PAGO N° ",B633," DEL CONTRATO CPS ",V633," ENTRE ",TEXT(VLOOKUP(A633,matriz,IF(generador!B633=1,16,IF(generador!B633=2,19,IF(generador!B633=3,22,IF(generador!B633=4,25,IF(generador!B633=5,28,IF(generador!B633=6,31,IF(generador!B633=7,34,IF(generador!B633=8,37,IF(generador!B633=9,40,IF(generador!B633=10,43,IF(generador!B633=11,46,IF(generador!B633=12,49,IF(generador!B633=13,52,IF(generador!B633=14,55,IF(generador!B633=15,58))))))))))))))),FALSE),"dd/mm/yyyy")," Y ",TEXT(VLOOKUP(A633,matriz,IF(generador!B633=1,17,IF(generador!B633=2,20,IF(generador!B633=3,23,IF(generador!B633=4,26,IF(generador!B633=5,29,IF(generador!B633=6,32,IF(generador!B633=7,35,IF(generador!B633=8,38,IF(generador!B633=9,41,IF(generador!B633=10,44,IF(generador!B633=11,47,IF(generador!B633=12,50,IF(generador!B633=13,53,IF(generador!B633=14,56,IF(generador!B633=15,59))))))))))))))),FALSE),"dd/mm/yyyy")),"")</f>
        <v/>
      </c>
    </row>
    <row r="634" spans="1:23" x14ac:dyDescent="0.3">
      <c r="A634" s="15"/>
      <c r="B634" s="14"/>
      <c r="C634" s="6"/>
      <c r="D634" s="26" t="str">
        <f t="shared" si="161"/>
        <v/>
      </c>
      <c r="E634" s="19" t="str">
        <f>IFERROR(IF(A634&lt;&gt;"",VLOOKUP(A634,matriz,IF(generador!B634=1,15,IF(generador!B634=2,18,IF(generador!B634=3,21,IF(generador!B634=4,24,IF(generador!B634=5,27,IF(generador!B634=6,30,IF(generador!B634=7,33,IF(generador!B634=8,36,IF(generador!B634=9,39,IF(generador!B634=10,42,IF(generador!B634=11,45,IF(generador!B634=12,48,IF(generador!B634=13,51,IF(generador!B634=14,54,IF(generador!B634=15,57))))))))))))))),FALSE),""),"")</f>
        <v/>
      </c>
      <c r="F634" s="20" t="str">
        <f t="shared" si="162"/>
        <v/>
      </c>
      <c r="G634" s="29" t="str">
        <f t="shared" si="163"/>
        <v/>
      </c>
      <c r="H634" s="21" t="str">
        <f t="shared" ca="1" si="166"/>
        <v/>
      </c>
      <c r="I634" s="18" t="str">
        <f t="shared" si="167"/>
        <v/>
      </c>
      <c r="J634" s="18" t="str">
        <f>""</f>
        <v/>
      </c>
      <c r="K634" s="18" t="str">
        <f t="shared" si="168"/>
        <v/>
      </c>
      <c r="L634" s="18" t="str">
        <f t="shared" si="169"/>
        <v/>
      </c>
      <c r="M634" s="18" t="str">
        <f t="shared" si="170"/>
        <v/>
      </c>
      <c r="N634" s="18" t="str">
        <f t="shared" si="171"/>
        <v/>
      </c>
      <c r="O634" s="18" t="str">
        <f t="shared" si="172"/>
        <v/>
      </c>
      <c r="P634" s="18" t="str">
        <f t="shared" si="173"/>
        <v/>
      </c>
      <c r="Q634" s="18" t="str">
        <f t="shared" si="174"/>
        <v/>
      </c>
      <c r="R634" s="122" t="str">
        <f t="shared" si="164"/>
        <v/>
      </c>
      <c r="S634" s="18" t="str">
        <f t="shared" si="175"/>
        <v/>
      </c>
      <c r="T634" s="26" t="str">
        <f t="shared" si="165"/>
        <v/>
      </c>
      <c r="U634" s="18" t="str">
        <f t="shared" si="176"/>
        <v/>
      </c>
      <c r="V634" s="18" t="str">
        <f t="shared" si="177"/>
        <v/>
      </c>
      <c r="W634" s="18" t="str">
        <f>IFERROR(CONCATENATE("PAGO N° ",B634," DEL CONTRATO CPS ",V634," ENTRE ",TEXT(VLOOKUP(A634,matriz,IF(generador!B634=1,16,IF(generador!B634=2,19,IF(generador!B634=3,22,IF(generador!B634=4,25,IF(generador!B634=5,28,IF(generador!B634=6,31,IF(generador!B634=7,34,IF(generador!B634=8,37,IF(generador!B634=9,40,IF(generador!B634=10,43,IF(generador!B634=11,46,IF(generador!B634=12,49,IF(generador!B634=13,52,IF(generador!B634=14,55,IF(generador!B634=15,58))))))))))))))),FALSE),"dd/mm/yyyy")," Y ",TEXT(VLOOKUP(A634,matriz,IF(generador!B634=1,17,IF(generador!B634=2,20,IF(generador!B634=3,23,IF(generador!B634=4,26,IF(generador!B634=5,29,IF(generador!B634=6,32,IF(generador!B634=7,35,IF(generador!B634=8,38,IF(generador!B634=9,41,IF(generador!B634=10,44,IF(generador!B634=11,47,IF(generador!B634=12,50,IF(generador!B634=13,53,IF(generador!B634=14,56,IF(generador!B634=15,59))))))))))))))),FALSE),"dd/mm/yyyy")),"")</f>
        <v/>
      </c>
    </row>
    <row r="635" spans="1:23" x14ac:dyDescent="0.3">
      <c r="A635" s="15"/>
      <c r="B635" s="14"/>
      <c r="C635" s="6"/>
      <c r="D635" s="26" t="str">
        <f t="shared" si="161"/>
        <v/>
      </c>
      <c r="E635" s="19" t="str">
        <f>IFERROR(IF(A635&lt;&gt;"",VLOOKUP(A635,matriz,IF(generador!B635=1,15,IF(generador!B635=2,18,IF(generador!B635=3,21,IF(generador!B635=4,24,IF(generador!B635=5,27,IF(generador!B635=6,30,IF(generador!B635=7,33,IF(generador!B635=8,36,IF(generador!B635=9,39,IF(generador!B635=10,42,IF(generador!B635=11,45,IF(generador!B635=12,48,IF(generador!B635=13,51,IF(generador!B635=14,54,IF(generador!B635=15,57))))))))))))))),FALSE),""),"")</f>
        <v/>
      </c>
      <c r="F635" s="20" t="str">
        <f t="shared" si="162"/>
        <v/>
      </c>
      <c r="G635" s="29" t="str">
        <f t="shared" si="163"/>
        <v/>
      </c>
      <c r="H635" s="21" t="str">
        <f t="shared" ca="1" si="166"/>
        <v/>
      </c>
      <c r="I635" s="18" t="str">
        <f t="shared" si="167"/>
        <v/>
      </c>
      <c r="J635" s="18" t="str">
        <f>""</f>
        <v/>
      </c>
      <c r="K635" s="18" t="str">
        <f t="shared" si="168"/>
        <v/>
      </c>
      <c r="L635" s="18" t="str">
        <f t="shared" si="169"/>
        <v/>
      </c>
      <c r="M635" s="18" t="str">
        <f t="shared" si="170"/>
        <v/>
      </c>
      <c r="N635" s="18" t="str">
        <f t="shared" si="171"/>
        <v/>
      </c>
      <c r="O635" s="18" t="str">
        <f t="shared" si="172"/>
        <v/>
      </c>
      <c r="P635" s="18" t="str">
        <f t="shared" si="173"/>
        <v/>
      </c>
      <c r="Q635" s="18" t="str">
        <f t="shared" si="174"/>
        <v/>
      </c>
      <c r="R635" s="122" t="str">
        <f t="shared" si="164"/>
        <v/>
      </c>
      <c r="S635" s="18" t="str">
        <f t="shared" si="175"/>
        <v/>
      </c>
      <c r="T635" s="26" t="str">
        <f t="shared" si="165"/>
        <v/>
      </c>
      <c r="U635" s="18" t="str">
        <f t="shared" si="176"/>
        <v/>
      </c>
      <c r="V635" s="18" t="str">
        <f t="shared" si="177"/>
        <v/>
      </c>
      <c r="W635" s="18" t="str">
        <f>IFERROR(CONCATENATE("PAGO N° ",B635," DEL CONTRATO CPS ",V635," ENTRE ",TEXT(VLOOKUP(A635,matriz,IF(generador!B635=1,16,IF(generador!B635=2,19,IF(generador!B635=3,22,IF(generador!B635=4,25,IF(generador!B635=5,28,IF(generador!B635=6,31,IF(generador!B635=7,34,IF(generador!B635=8,37,IF(generador!B635=9,40,IF(generador!B635=10,43,IF(generador!B635=11,46,IF(generador!B635=12,49,IF(generador!B635=13,52,IF(generador!B635=14,55,IF(generador!B635=15,58))))))))))))))),FALSE),"dd/mm/yyyy")," Y ",TEXT(VLOOKUP(A635,matriz,IF(generador!B635=1,17,IF(generador!B635=2,20,IF(generador!B635=3,23,IF(generador!B635=4,26,IF(generador!B635=5,29,IF(generador!B635=6,32,IF(generador!B635=7,35,IF(generador!B635=8,38,IF(generador!B635=9,41,IF(generador!B635=10,44,IF(generador!B635=11,47,IF(generador!B635=12,50,IF(generador!B635=13,53,IF(generador!B635=14,56,IF(generador!B635=15,59))))))))))))))),FALSE),"dd/mm/yyyy")),"")</f>
        <v/>
      </c>
    </row>
    <row r="636" spans="1:23" x14ac:dyDescent="0.3">
      <c r="A636" s="15"/>
      <c r="B636" s="14"/>
      <c r="C636" s="6"/>
      <c r="D636" s="26" t="str">
        <f t="shared" si="161"/>
        <v/>
      </c>
      <c r="E636" s="19" t="str">
        <f>IFERROR(IF(A636&lt;&gt;"",VLOOKUP(A636,matriz,IF(generador!B636=1,15,IF(generador!B636=2,18,IF(generador!B636=3,21,IF(generador!B636=4,24,IF(generador!B636=5,27,IF(generador!B636=6,30,IF(generador!B636=7,33,IF(generador!B636=8,36,IF(generador!B636=9,39,IF(generador!B636=10,42,IF(generador!B636=11,45,IF(generador!B636=12,48,IF(generador!B636=13,51,IF(generador!B636=14,54,IF(generador!B636=15,57))))))))))))))),FALSE),""),"")</f>
        <v/>
      </c>
      <c r="F636" s="20" t="str">
        <f t="shared" si="162"/>
        <v/>
      </c>
      <c r="G636" s="29" t="str">
        <f t="shared" si="163"/>
        <v/>
      </c>
      <c r="H636" s="21" t="str">
        <f t="shared" ca="1" si="166"/>
        <v/>
      </c>
      <c r="I636" s="18" t="str">
        <f t="shared" si="167"/>
        <v/>
      </c>
      <c r="J636" s="18" t="str">
        <f>""</f>
        <v/>
      </c>
      <c r="K636" s="18" t="str">
        <f t="shared" si="168"/>
        <v/>
      </c>
      <c r="L636" s="18" t="str">
        <f t="shared" si="169"/>
        <v/>
      </c>
      <c r="M636" s="18" t="str">
        <f t="shared" si="170"/>
        <v/>
      </c>
      <c r="N636" s="18" t="str">
        <f t="shared" si="171"/>
        <v/>
      </c>
      <c r="O636" s="18" t="str">
        <f t="shared" si="172"/>
        <v/>
      </c>
      <c r="P636" s="18" t="str">
        <f t="shared" si="173"/>
        <v/>
      </c>
      <c r="Q636" s="18" t="str">
        <f t="shared" si="174"/>
        <v/>
      </c>
      <c r="R636" s="122" t="str">
        <f t="shared" si="164"/>
        <v/>
      </c>
      <c r="S636" s="18" t="str">
        <f t="shared" si="175"/>
        <v/>
      </c>
      <c r="T636" s="26" t="str">
        <f t="shared" si="165"/>
        <v/>
      </c>
      <c r="U636" s="18" t="str">
        <f t="shared" si="176"/>
        <v/>
      </c>
      <c r="V636" s="18" t="str">
        <f t="shared" si="177"/>
        <v/>
      </c>
      <c r="W636" s="18" t="str">
        <f>IFERROR(CONCATENATE("PAGO N° ",B636," DEL CONTRATO CPS ",V636," ENTRE ",TEXT(VLOOKUP(A636,matriz,IF(generador!B636=1,16,IF(generador!B636=2,19,IF(generador!B636=3,22,IF(generador!B636=4,25,IF(generador!B636=5,28,IF(generador!B636=6,31,IF(generador!B636=7,34,IF(generador!B636=8,37,IF(generador!B636=9,40,IF(generador!B636=10,43,IF(generador!B636=11,46,IF(generador!B636=12,49,IF(generador!B636=13,52,IF(generador!B636=14,55,IF(generador!B636=15,58))))))))))))))),FALSE),"dd/mm/yyyy")," Y ",TEXT(VLOOKUP(A636,matriz,IF(generador!B636=1,17,IF(generador!B636=2,20,IF(generador!B636=3,23,IF(generador!B636=4,26,IF(generador!B636=5,29,IF(generador!B636=6,32,IF(generador!B636=7,35,IF(generador!B636=8,38,IF(generador!B636=9,41,IF(generador!B636=10,44,IF(generador!B636=11,47,IF(generador!B636=12,50,IF(generador!B636=13,53,IF(generador!B636=14,56,IF(generador!B636=15,59))))))))))))))),FALSE),"dd/mm/yyyy")),"")</f>
        <v/>
      </c>
    </row>
    <row r="637" spans="1:23" x14ac:dyDescent="0.3">
      <c r="A637" s="15"/>
      <c r="B637" s="14"/>
      <c r="C637" s="6"/>
      <c r="D637" s="26" t="str">
        <f t="shared" si="161"/>
        <v/>
      </c>
      <c r="E637" s="19" t="str">
        <f>IFERROR(IF(A637&lt;&gt;"",VLOOKUP(A637,matriz,IF(generador!B637=1,15,IF(generador!B637=2,18,IF(generador!B637=3,21,IF(generador!B637=4,24,IF(generador!B637=5,27,IF(generador!B637=6,30,IF(generador!B637=7,33,IF(generador!B637=8,36,IF(generador!B637=9,39,IF(generador!B637=10,42,IF(generador!B637=11,45,IF(generador!B637=12,48,IF(generador!B637=13,51,IF(generador!B637=14,54,IF(generador!B637=15,57))))))))))))))),FALSE),""),"")</f>
        <v/>
      </c>
      <c r="F637" s="20" t="str">
        <f t="shared" si="162"/>
        <v/>
      </c>
      <c r="G637" s="29" t="str">
        <f t="shared" si="163"/>
        <v/>
      </c>
      <c r="H637" s="21" t="str">
        <f t="shared" ca="1" si="166"/>
        <v/>
      </c>
      <c r="I637" s="18" t="str">
        <f t="shared" si="167"/>
        <v/>
      </c>
      <c r="J637" s="18" t="str">
        <f>""</f>
        <v/>
      </c>
      <c r="K637" s="18" t="str">
        <f t="shared" si="168"/>
        <v/>
      </c>
      <c r="L637" s="18" t="str">
        <f t="shared" si="169"/>
        <v/>
      </c>
      <c r="M637" s="18" t="str">
        <f t="shared" si="170"/>
        <v/>
      </c>
      <c r="N637" s="18" t="str">
        <f t="shared" si="171"/>
        <v/>
      </c>
      <c r="O637" s="18" t="str">
        <f t="shared" si="172"/>
        <v/>
      </c>
      <c r="P637" s="18" t="str">
        <f t="shared" si="173"/>
        <v/>
      </c>
      <c r="Q637" s="18" t="str">
        <f t="shared" si="174"/>
        <v/>
      </c>
      <c r="R637" s="122" t="str">
        <f t="shared" si="164"/>
        <v/>
      </c>
      <c r="S637" s="18" t="str">
        <f t="shared" si="175"/>
        <v/>
      </c>
      <c r="T637" s="26" t="str">
        <f t="shared" si="165"/>
        <v/>
      </c>
      <c r="U637" s="18" t="str">
        <f t="shared" si="176"/>
        <v/>
      </c>
      <c r="V637" s="18" t="str">
        <f t="shared" si="177"/>
        <v/>
      </c>
      <c r="W637" s="18" t="str">
        <f>IFERROR(CONCATENATE("PAGO N° ",B637," DEL CONTRATO CPS ",V637," ENTRE ",TEXT(VLOOKUP(A637,matriz,IF(generador!B637=1,16,IF(generador!B637=2,19,IF(generador!B637=3,22,IF(generador!B637=4,25,IF(generador!B637=5,28,IF(generador!B637=6,31,IF(generador!B637=7,34,IF(generador!B637=8,37,IF(generador!B637=9,40,IF(generador!B637=10,43,IF(generador!B637=11,46,IF(generador!B637=12,49,IF(generador!B637=13,52,IF(generador!B637=14,55,IF(generador!B637=15,58))))))))))))))),FALSE),"dd/mm/yyyy")," Y ",TEXT(VLOOKUP(A637,matriz,IF(generador!B637=1,17,IF(generador!B637=2,20,IF(generador!B637=3,23,IF(generador!B637=4,26,IF(generador!B637=5,29,IF(generador!B637=6,32,IF(generador!B637=7,35,IF(generador!B637=8,38,IF(generador!B637=9,41,IF(generador!B637=10,44,IF(generador!B637=11,47,IF(generador!B637=12,50,IF(generador!B637=13,53,IF(generador!B637=14,56,IF(generador!B637=15,59))))))))))))))),FALSE),"dd/mm/yyyy")),"")</f>
        <v/>
      </c>
    </row>
    <row r="638" spans="1:23" x14ac:dyDescent="0.3">
      <c r="A638" s="15"/>
      <c r="B638" s="14"/>
      <c r="C638" s="6"/>
      <c r="D638" s="26" t="str">
        <f t="shared" si="161"/>
        <v/>
      </c>
      <c r="E638" s="19" t="str">
        <f>IFERROR(IF(A638&lt;&gt;"",VLOOKUP(A638,matriz,IF(generador!B638=1,15,IF(generador!B638=2,18,IF(generador!B638=3,21,IF(generador!B638=4,24,IF(generador!B638=5,27,IF(generador!B638=6,30,IF(generador!B638=7,33,IF(generador!B638=8,36,IF(generador!B638=9,39,IF(generador!B638=10,42,IF(generador!B638=11,45,IF(generador!B638=12,48,IF(generador!B638=13,51,IF(generador!B638=14,54,IF(generador!B638=15,57))))))))))))))),FALSE),""),"")</f>
        <v/>
      </c>
      <c r="F638" s="20" t="str">
        <f t="shared" si="162"/>
        <v/>
      </c>
      <c r="G638" s="29" t="str">
        <f t="shared" si="163"/>
        <v/>
      </c>
      <c r="H638" s="21" t="str">
        <f t="shared" ca="1" si="166"/>
        <v/>
      </c>
      <c r="I638" s="18" t="str">
        <f t="shared" si="167"/>
        <v/>
      </c>
      <c r="J638" s="18" t="str">
        <f>""</f>
        <v/>
      </c>
      <c r="K638" s="18" t="str">
        <f t="shared" si="168"/>
        <v/>
      </c>
      <c r="L638" s="18" t="str">
        <f t="shared" si="169"/>
        <v/>
      </c>
      <c r="M638" s="18" t="str">
        <f t="shared" si="170"/>
        <v/>
      </c>
      <c r="N638" s="18" t="str">
        <f t="shared" si="171"/>
        <v/>
      </c>
      <c r="O638" s="18" t="str">
        <f t="shared" si="172"/>
        <v/>
      </c>
      <c r="P638" s="18" t="str">
        <f t="shared" si="173"/>
        <v/>
      </c>
      <c r="Q638" s="18" t="str">
        <f t="shared" si="174"/>
        <v/>
      </c>
      <c r="R638" s="122" t="str">
        <f t="shared" si="164"/>
        <v/>
      </c>
      <c r="S638" s="18" t="str">
        <f t="shared" si="175"/>
        <v/>
      </c>
      <c r="T638" s="26" t="str">
        <f t="shared" si="165"/>
        <v/>
      </c>
      <c r="U638" s="18" t="str">
        <f t="shared" si="176"/>
        <v/>
      </c>
      <c r="V638" s="18" t="str">
        <f t="shared" si="177"/>
        <v/>
      </c>
      <c r="W638" s="18" t="str">
        <f>IFERROR(CONCATENATE("PAGO N° ",B638," DEL CONTRATO CPS ",V638," ENTRE ",TEXT(VLOOKUP(A638,matriz,IF(generador!B638=1,16,IF(generador!B638=2,19,IF(generador!B638=3,22,IF(generador!B638=4,25,IF(generador!B638=5,28,IF(generador!B638=6,31,IF(generador!B638=7,34,IF(generador!B638=8,37,IF(generador!B638=9,40,IF(generador!B638=10,43,IF(generador!B638=11,46,IF(generador!B638=12,49,IF(generador!B638=13,52,IF(generador!B638=14,55,IF(generador!B638=15,58))))))))))))))),FALSE),"dd/mm/yyyy")," Y ",TEXT(VLOOKUP(A638,matriz,IF(generador!B638=1,17,IF(generador!B638=2,20,IF(generador!B638=3,23,IF(generador!B638=4,26,IF(generador!B638=5,29,IF(generador!B638=6,32,IF(generador!B638=7,35,IF(generador!B638=8,38,IF(generador!B638=9,41,IF(generador!B638=10,44,IF(generador!B638=11,47,IF(generador!B638=12,50,IF(generador!B638=13,53,IF(generador!B638=14,56,IF(generador!B638=15,59))))))))))))))),FALSE),"dd/mm/yyyy")),"")</f>
        <v/>
      </c>
    </row>
    <row r="639" spans="1:23" x14ac:dyDescent="0.3">
      <c r="A639" s="15"/>
      <c r="B639" s="14"/>
      <c r="C639" s="6"/>
      <c r="D639" s="26" t="str">
        <f t="shared" si="161"/>
        <v/>
      </c>
      <c r="E639" s="19" t="str">
        <f>IFERROR(IF(A639&lt;&gt;"",VLOOKUP(A639,matriz,IF(generador!B639=1,15,IF(generador!B639=2,18,IF(generador!B639=3,21,IF(generador!B639=4,24,IF(generador!B639=5,27,IF(generador!B639=6,30,IF(generador!B639=7,33,IF(generador!B639=8,36,IF(generador!B639=9,39,IF(generador!B639=10,42,IF(generador!B639=11,45,IF(generador!B639=12,48,IF(generador!B639=13,51,IF(generador!B639=14,54,IF(generador!B639=15,57))))))))))))))),FALSE),""),"")</f>
        <v/>
      </c>
      <c r="F639" s="20" t="str">
        <f t="shared" si="162"/>
        <v/>
      </c>
      <c r="G639" s="29" t="str">
        <f t="shared" si="163"/>
        <v/>
      </c>
      <c r="H639" s="21" t="str">
        <f t="shared" ca="1" si="166"/>
        <v/>
      </c>
      <c r="I639" s="18" t="str">
        <f t="shared" si="167"/>
        <v/>
      </c>
      <c r="J639" s="18" t="str">
        <f>""</f>
        <v/>
      </c>
      <c r="K639" s="18" t="str">
        <f t="shared" si="168"/>
        <v/>
      </c>
      <c r="L639" s="18" t="str">
        <f t="shared" si="169"/>
        <v/>
      </c>
      <c r="M639" s="18" t="str">
        <f t="shared" si="170"/>
        <v/>
      </c>
      <c r="N639" s="18" t="str">
        <f t="shared" si="171"/>
        <v/>
      </c>
      <c r="O639" s="18" t="str">
        <f t="shared" si="172"/>
        <v/>
      </c>
      <c r="P639" s="18" t="str">
        <f t="shared" si="173"/>
        <v/>
      </c>
      <c r="Q639" s="18" t="str">
        <f t="shared" si="174"/>
        <v/>
      </c>
      <c r="R639" s="122" t="str">
        <f t="shared" si="164"/>
        <v/>
      </c>
      <c r="S639" s="18" t="str">
        <f t="shared" si="175"/>
        <v/>
      </c>
      <c r="T639" s="26" t="str">
        <f t="shared" si="165"/>
        <v/>
      </c>
      <c r="U639" s="18" t="str">
        <f t="shared" si="176"/>
        <v/>
      </c>
      <c r="V639" s="18" t="str">
        <f t="shared" si="177"/>
        <v/>
      </c>
      <c r="W639" s="18" t="str">
        <f>IFERROR(CONCATENATE("PAGO N° ",B639," DEL CONTRATO CPS ",V639," ENTRE ",TEXT(VLOOKUP(A639,matriz,IF(generador!B639=1,16,IF(generador!B639=2,19,IF(generador!B639=3,22,IF(generador!B639=4,25,IF(generador!B639=5,28,IF(generador!B639=6,31,IF(generador!B639=7,34,IF(generador!B639=8,37,IF(generador!B639=9,40,IF(generador!B639=10,43,IF(generador!B639=11,46,IF(generador!B639=12,49,IF(generador!B639=13,52,IF(generador!B639=14,55,IF(generador!B639=15,58))))))))))))))),FALSE),"dd/mm/yyyy")," Y ",TEXT(VLOOKUP(A639,matriz,IF(generador!B639=1,17,IF(generador!B639=2,20,IF(generador!B639=3,23,IF(generador!B639=4,26,IF(generador!B639=5,29,IF(generador!B639=6,32,IF(generador!B639=7,35,IF(generador!B639=8,38,IF(generador!B639=9,41,IF(generador!B639=10,44,IF(generador!B639=11,47,IF(generador!B639=12,50,IF(generador!B639=13,53,IF(generador!B639=14,56,IF(generador!B639=15,59))))))))))))))),FALSE),"dd/mm/yyyy")),"")</f>
        <v/>
      </c>
    </row>
    <row r="640" spans="1:23" x14ac:dyDescent="0.3">
      <c r="A640" s="15"/>
      <c r="B640" s="14"/>
      <c r="C640" s="6"/>
      <c r="D640" s="26" t="str">
        <f t="shared" si="161"/>
        <v/>
      </c>
      <c r="E640" s="19" t="str">
        <f>IFERROR(IF(A640&lt;&gt;"",VLOOKUP(A640,matriz,IF(generador!B640=1,15,IF(generador!B640=2,18,IF(generador!B640=3,21,IF(generador!B640=4,24,IF(generador!B640=5,27,IF(generador!B640=6,30,IF(generador!B640=7,33,IF(generador!B640=8,36,IF(generador!B640=9,39,IF(generador!B640=10,42,IF(generador!B640=11,45,IF(generador!B640=12,48,IF(generador!B640=13,51,IF(generador!B640=14,54,IF(generador!B640=15,57))))))))))))))),FALSE),""),"")</f>
        <v/>
      </c>
      <c r="F640" s="20" t="str">
        <f t="shared" si="162"/>
        <v/>
      </c>
      <c r="G640" s="29" t="str">
        <f t="shared" si="163"/>
        <v/>
      </c>
      <c r="H640" s="21" t="str">
        <f t="shared" ca="1" si="166"/>
        <v/>
      </c>
      <c r="I640" s="18" t="str">
        <f t="shared" si="167"/>
        <v/>
      </c>
      <c r="J640" s="18" t="str">
        <f>""</f>
        <v/>
      </c>
      <c r="K640" s="18" t="str">
        <f t="shared" si="168"/>
        <v/>
      </c>
      <c r="L640" s="18" t="str">
        <f t="shared" si="169"/>
        <v/>
      </c>
      <c r="M640" s="18" t="str">
        <f t="shared" si="170"/>
        <v/>
      </c>
      <c r="N640" s="18" t="str">
        <f t="shared" si="171"/>
        <v/>
      </c>
      <c r="O640" s="18" t="str">
        <f t="shared" si="172"/>
        <v/>
      </c>
      <c r="P640" s="18" t="str">
        <f t="shared" si="173"/>
        <v/>
      </c>
      <c r="Q640" s="18" t="str">
        <f t="shared" si="174"/>
        <v/>
      </c>
      <c r="R640" s="122" t="str">
        <f t="shared" si="164"/>
        <v/>
      </c>
      <c r="S640" s="18" t="str">
        <f t="shared" si="175"/>
        <v/>
      </c>
      <c r="T640" s="26" t="str">
        <f t="shared" si="165"/>
        <v/>
      </c>
      <c r="U640" s="18" t="str">
        <f t="shared" si="176"/>
        <v/>
      </c>
      <c r="V640" s="18" t="str">
        <f t="shared" si="177"/>
        <v/>
      </c>
      <c r="W640" s="18" t="str">
        <f>IFERROR(CONCATENATE("PAGO N° ",B640," DEL CONTRATO CPS ",V640," ENTRE ",TEXT(VLOOKUP(A640,matriz,IF(generador!B640=1,16,IF(generador!B640=2,19,IF(generador!B640=3,22,IF(generador!B640=4,25,IF(generador!B640=5,28,IF(generador!B640=6,31,IF(generador!B640=7,34,IF(generador!B640=8,37,IF(generador!B640=9,40,IF(generador!B640=10,43,IF(generador!B640=11,46,IF(generador!B640=12,49,IF(generador!B640=13,52,IF(generador!B640=14,55,IF(generador!B640=15,58))))))))))))))),FALSE),"dd/mm/yyyy")," Y ",TEXT(VLOOKUP(A640,matriz,IF(generador!B640=1,17,IF(generador!B640=2,20,IF(generador!B640=3,23,IF(generador!B640=4,26,IF(generador!B640=5,29,IF(generador!B640=6,32,IF(generador!B640=7,35,IF(generador!B640=8,38,IF(generador!B640=9,41,IF(generador!B640=10,44,IF(generador!B640=11,47,IF(generador!B640=12,50,IF(generador!B640=13,53,IF(generador!B640=14,56,IF(generador!B640=15,59))))))))))))))),FALSE),"dd/mm/yyyy")),"")</f>
        <v/>
      </c>
    </row>
    <row r="641" spans="1:23" x14ac:dyDescent="0.3">
      <c r="A641" s="15"/>
      <c r="B641" s="14"/>
      <c r="C641" s="6"/>
      <c r="D641" s="26" t="str">
        <f t="shared" si="161"/>
        <v/>
      </c>
      <c r="E641" s="19" t="str">
        <f>IFERROR(IF(A641&lt;&gt;"",VLOOKUP(A641,matriz,IF(generador!B641=1,15,IF(generador!B641=2,18,IF(generador!B641=3,21,IF(generador!B641=4,24,IF(generador!B641=5,27,IF(generador!B641=6,30,IF(generador!B641=7,33,IF(generador!B641=8,36,IF(generador!B641=9,39,IF(generador!B641=10,42,IF(generador!B641=11,45,IF(generador!B641=12,48,IF(generador!B641=13,51,IF(generador!B641=14,54,IF(generador!B641=15,57))))))))))))))),FALSE),""),"")</f>
        <v/>
      </c>
      <c r="F641" s="20" t="str">
        <f t="shared" si="162"/>
        <v/>
      </c>
      <c r="G641" s="29" t="str">
        <f t="shared" si="163"/>
        <v/>
      </c>
      <c r="H641" s="21" t="str">
        <f t="shared" ca="1" si="166"/>
        <v/>
      </c>
      <c r="I641" s="18" t="str">
        <f t="shared" si="167"/>
        <v/>
      </c>
      <c r="J641" s="18" t="str">
        <f>""</f>
        <v/>
      </c>
      <c r="K641" s="18" t="str">
        <f t="shared" si="168"/>
        <v/>
      </c>
      <c r="L641" s="18" t="str">
        <f t="shared" si="169"/>
        <v/>
      </c>
      <c r="M641" s="18" t="str">
        <f t="shared" si="170"/>
        <v/>
      </c>
      <c r="N641" s="18" t="str">
        <f t="shared" si="171"/>
        <v/>
      </c>
      <c r="O641" s="18" t="str">
        <f t="shared" si="172"/>
        <v/>
      </c>
      <c r="P641" s="18" t="str">
        <f t="shared" si="173"/>
        <v/>
      </c>
      <c r="Q641" s="18" t="str">
        <f t="shared" si="174"/>
        <v/>
      </c>
      <c r="R641" s="122" t="str">
        <f t="shared" si="164"/>
        <v/>
      </c>
      <c r="S641" s="18" t="str">
        <f t="shared" si="175"/>
        <v/>
      </c>
      <c r="T641" s="26" t="str">
        <f t="shared" si="165"/>
        <v/>
      </c>
      <c r="U641" s="18" t="str">
        <f t="shared" si="176"/>
        <v/>
      </c>
      <c r="V641" s="18" t="str">
        <f t="shared" si="177"/>
        <v/>
      </c>
      <c r="W641" s="18" t="str">
        <f>IFERROR(CONCATENATE("PAGO N° ",B641," DEL CONTRATO CPS ",V641," ENTRE ",TEXT(VLOOKUP(A641,matriz,IF(generador!B641=1,16,IF(generador!B641=2,19,IF(generador!B641=3,22,IF(generador!B641=4,25,IF(generador!B641=5,28,IF(generador!B641=6,31,IF(generador!B641=7,34,IF(generador!B641=8,37,IF(generador!B641=9,40,IF(generador!B641=10,43,IF(generador!B641=11,46,IF(generador!B641=12,49,IF(generador!B641=13,52,IF(generador!B641=14,55,IF(generador!B641=15,58))))))))))))))),FALSE),"dd/mm/yyyy")," Y ",TEXT(VLOOKUP(A641,matriz,IF(generador!B641=1,17,IF(generador!B641=2,20,IF(generador!B641=3,23,IF(generador!B641=4,26,IF(generador!B641=5,29,IF(generador!B641=6,32,IF(generador!B641=7,35,IF(generador!B641=8,38,IF(generador!B641=9,41,IF(generador!B641=10,44,IF(generador!B641=11,47,IF(generador!B641=12,50,IF(generador!B641=13,53,IF(generador!B641=14,56,IF(generador!B641=15,59))))))))))))))),FALSE),"dd/mm/yyyy")),"")</f>
        <v/>
      </c>
    </row>
    <row r="642" spans="1:23" x14ac:dyDescent="0.3">
      <c r="A642" s="15"/>
      <c r="B642" s="14"/>
      <c r="C642" s="6"/>
      <c r="D642" s="26" t="str">
        <f t="shared" si="161"/>
        <v/>
      </c>
      <c r="E642" s="19" t="str">
        <f>IFERROR(IF(A642&lt;&gt;"",VLOOKUP(A642,matriz,IF(generador!B642=1,15,IF(generador!B642=2,18,IF(generador!B642=3,21,IF(generador!B642=4,24,IF(generador!B642=5,27,IF(generador!B642=6,30,IF(generador!B642=7,33,IF(generador!B642=8,36,IF(generador!B642=9,39,IF(generador!B642=10,42,IF(generador!B642=11,45,IF(generador!B642=12,48,IF(generador!B642=13,51,IF(generador!B642=14,54,IF(generador!B642=15,57))))))))))))))),FALSE),""),"")</f>
        <v/>
      </c>
      <c r="F642" s="20" t="str">
        <f t="shared" si="162"/>
        <v/>
      </c>
      <c r="G642" s="29" t="str">
        <f t="shared" si="163"/>
        <v/>
      </c>
      <c r="H642" s="21" t="str">
        <f t="shared" ca="1" si="166"/>
        <v/>
      </c>
      <c r="I642" s="18" t="str">
        <f t="shared" si="167"/>
        <v/>
      </c>
      <c r="J642" s="18" t="str">
        <f>""</f>
        <v/>
      </c>
      <c r="K642" s="18" t="str">
        <f t="shared" si="168"/>
        <v/>
      </c>
      <c r="L642" s="18" t="str">
        <f t="shared" si="169"/>
        <v/>
      </c>
      <c r="M642" s="18" t="str">
        <f t="shared" si="170"/>
        <v/>
      </c>
      <c r="N642" s="18" t="str">
        <f t="shared" si="171"/>
        <v/>
      </c>
      <c r="O642" s="18" t="str">
        <f t="shared" si="172"/>
        <v/>
      </c>
      <c r="P642" s="18" t="str">
        <f t="shared" si="173"/>
        <v/>
      </c>
      <c r="Q642" s="18" t="str">
        <f t="shared" si="174"/>
        <v/>
      </c>
      <c r="R642" s="122" t="str">
        <f t="shared" si="164"/>
        <v/>
      </c>
      <c r="S642" s="18" t="str">
        <f t="shared" si="175"/>
        <v/>
      </c>
      <c r="T642" s="26" t="str">
        <f t="shared" si="165"/>
        <v/>
      </c>
      <c r="U642" s="18" t="str">
        <f t="shared" si="176"/>
        <v/>
      </c>
      <c r="V642" s="18" t="str">
        <f t="shared" si="177"/>
        <v/>
      </c>
      <c r="W642" s="18" t="str">
        <f>IFERROR(CONCATENATE("PAGO N° ",B642," DEL CONTRATO CPS ",V642," ENTRE ",TEXT(VLOOKUP(A642,matriz,IF(generador!B642=1,16,IF(generador!B642=2,19,IF(generador!B642=3,22,IF(generador!B642=4,25,IF(generador!B642=5,28,IF(generador!B642=6,31,IF(generador!B642=7,34,IF(generador!B642=8,37,IF(generador!B642=9,40,IF(generador!B642=10,43,IF(generador!B642=11,46,IF(generador!B642=12,49,IF(generador!B642=13,52,IF(generador!B642=14,55,IF(generador!B642=15,58))))))))))))))),FALSE),"dd/mm/yyyy")," Y ",TEXT(VLOOKUP(A642,matriz,IF(generador!B642=1,17,IF(generador!B642=2,20,IF(generador!B642=3,23,IF(generador!B642=4,26,IF(generador!B642=5,29,IF(generador!B642=6,32,IF(generador!B642=7,35,IF(generador!B642=8,38,IF(generador!B642=9,41,IF(generador!B642=10,44,IF(generador!B642=11,47,IF(generador!B642=12,50,IF(generador!B642=13,53,IF(generador!B642=14,56,IF(generador!B642=15,59))))))))))))))),FALSE),"dd/mm/yyyy")),"")</f>
        <v/>
      </c>
    </row>
    <row r="643" spans="1:23" x14ac:dyDescent="0.3">
      <c r="A643" s="15"/>
      <c r="B643" s="14"/>
      <c r="C643" s="6"/>
      <c r="D643" s="26" t="str">
        <f t="shared" ref="D643:D706" si="178">IFERROR(IF(C643&lt;&gt;"",CONCATENATE(VLOOKUP(A643,matriz,IF(C643="NO",98,100),FALSE),VLOOKUP(A643,matriz,103,FALSE)),""),"")</f>
        <v/>
      </c>
      <c r="E643" s="19" t="str">
        <f>IFERROR(IF(A643&lt;&gt;"",VLOOKUP(A643,matriz,IF(generador!B643=1,15,IF(generador!B643=2,18,IF(generador!B643=3,21,IF(generador!B643=4,24,IF(generador!B643=5,27,IF(generador!B643=6,30,IF(generador!B643=7,33,IF(generador!B643=8,36,IF(generador!B643=9,39,IF(generador!B643=10,42,IF(generador!B643=11,45,IF(generador!B643=12,48,IF(generador!B643=13,51,IF(generador!B643=14,54,IF(generador!B643=15,57))))))))))))))),FALSE),""),"")</f>
        <v/>
      </c>
      <c r="F643" s="20" t="str">
        <f t="shared" ref="F643:F706" si="179">IFERROR(IF(E643,VLOOKUP(A643,matriz,97,FALSE),""),"")</f>
        <v/>
      </c>
      <c r="G643" s="29" t="str">
        <f t="shared" ref="G643:G706" si="180">IFERROR(IF(E643,VLOOKUP(A643,matriz,IF(C643="NO",99,101),FALSE),""),"")</f>
        <v/>
      </c>
      <c r="H643" s="21" t="str">
        <f t="shared" ca="1" si="166"/>
        <v/>
      </c>
      <c r="I643" s="18" t="str">
        <f t="shared" si="167"/>
        <v/>
      </c>
      <c r="J643" s="18" t="str">
        <f>""</f>
        <v/>
      </c>
      <c r="K643" s="18" t="str">
        <f t="shared" si="168"/>
        <v/>
      </c>
      <c r="L643" s="18" t="str">
        <f t="shared" si="169"/>
        <v/>
      </c>
      <c r="M643" s="18" t="str">
        <f t="shared" si="170"/>
        <v/>
      </c>
      <c r="N643" s="18" t="str">
        <f t="shared" si="171"/>
        <v/>
      </c>
      <c r="O643" s="18" t="str">
        <f t="shared" si="172"/>
        <v/>
      </c>
      <c r="P643" s="18" t="str">
        <f t="shared" si="173"/>
        <v/>
      </c>
      <c r="Q643" s="18" t="str">
        <f t="shared" si="174"/>
        <v/>
      </c>
      <c r="R643" s="122" t="str">
        <f t="shared" ref="R643:R706" si="181">IFERROR(IF(E643,CONCATENATE(TEXT(VLOOKUP(A643,matriz,IF(C643="NO",67,82),FALSE),"YYYY"),VLOOKUP(A643,matriz,IF(C643="NO",66,81),FALSE)),""),"")</f>
        <v/>
      </c>
      <c r="S643" s="18" t="str">
        <f t="shared" si="175"/>
        <v/>
      </c>
      <c r="T643" s="26" t="str">
        <f t="shared" ref="T643:T706" si="182">IFERROR(IF(E643,CONCATENATE(TEXT(VLOOKUP(A643,matriz,IF(C643="NO",64,79),FALSE),"YYYY"),VLOOKUP(A643,matriz,IF(C643="NO",63,78),FALSE)),""),"")</f>
        <v/>
      </c>
      <c r="U643" s="18" t="str">
        <f t="shared" si="176"/>
        <v/>
      </c>
      <c r="V643" s="18" t="str">
        <f t="shared" si="177"/>
        <v/>
      </c>
      <c r="W643" s="18" t="str">
        <f>IFERROR(CONCATENATE("PAGO N° ",B643," DEL CONTRATO CPS ",V643," ENTRE ",TEXT(VLOOKUP(A643,matriz,IF(generador!B643=1,16,IF(generador!B643=2,19,IF(generador!B643=3,22,IF(generador!B643=4,25,IF(generador!B643=5,28,IF(generador!B643=6,31,IF(generador!B643=7,34,IF(generador!B643=8,37,IF(generador!B643=9,40,IF(generador!B643=10,43,IF(generador!B643=11,46,IF(generador!B643=12,49,IF(generador!B643=13,52,IF(generador!B643=14,55,IF(generador!B643=15,58))))))))))))))),FALSE),"dd/mm/yyyy")," Y ",TEXT(VLOOKUP(A643,matriz,IF(generador!B643=1,17,IF(generador!B643=2,20,IF(generador!B643=3,23,IF(generador!B643=4,26,IF(generador!B643=5,29,IF(generador!B643=6,32,IF(generador!B643=7,35,IF(generador!B643=8,38,IF(generador!B643=9,41,IF(generador!B643=10,44,IF(generador!B643=11,47,IF(generador!B643=12,50,IF(generador!B643=13,53,IF(generador!B643=14,56,IF(generador!B643=15,59))))))))))))))),FALSE),"dd/mm/yyyy")),"")</f>
        <v/>
      </c>
    </row>
    <row r="644" spans="1:23" x14ac:dyDescent="0.3">
      <c r="A644" s="15"/>
      <c r="B644" s="14"/>
      <c r="C644" s="6"/>
      <c r="D644" s="26" t="str">
        <f t="shared" si="178"/>
        <v/>
      </c>
      <c r="E644" s="19" t="str">
        <f>IFERROR(IF(A644&lt;&gt;"",VLOOKUP(A644,matriz,IF(generador!B644=1,15,IF(generador!B644=2,18,IF(generador!B644=3,21,IF(generador!B644=4,24,IF(generador!B644=5,27,IF(generador!B644=6,30,IF(generador!B644=7,33,IF(generador!B644=8,36,IF(generador!B644=9,39,IF(generador!B644=10,42,IF(generador!B644=11,45,IF(generador!B644=12,48,IF(generador!B644=13,51,IF(generador!B644=14,54,IF(generador!B644=15,57))))))))))))))),FALSE),""),"")</f>
        <v/>
      </c>
      <c r="F644" s="20" t="str">
        <f t="shared" si="179"/>
        <v/>
      </c>
      <c r="G644" s="29" t="str">
        <f t="shared" si="180"/>
        <v/>
      </c>
      <c r="H644" s="21" t="str">
        <f t="shared" ref="H644:H707" ca="1" si="183">IFERROR(IF(C644&lt;&gt;"",TODAY(),""),"")</f>
        <v/>
      </c>
      <c r="I644" s="18" t="str">
        <f t="shared" ref="I644:I707" si="184">IFERROR(IF(D644&lt;&gt;"",I643+1,""),1)</f>
        <v/>
      </c>
      <c r="J644" s="18" t="str">
        <f>""</f>
        <v/>
      </c>
      <c r="K644" s="18" t="str">
        <f t="shared" ref="K644:K707" si="185">IFERROR(IF(E644,0,""),"")</f>
        <v/>
      </c>
      <c r="L644" s="18" t="str">
        <f t="shared" ref="L644:L707" si="186">IFERROR(IF(E644,0,""),"")</f>
        <v/>
      </c>
      <c r="M644" s="18" t="str">
        <f t="shared" ref="M644:M707" si="187">IFERROR(IF(E644,0,""),"")</f>
        <v/>
      </c>
      <c r="N644" s="18" t="str">
        <f t="shared" ref="N644:N707" si="188">IFERROR(IF(E644,0,""),"")</f>
        <v/>
      </c>
      <c r="O644" s="18" t="str">
        <f t="shared" ref="O644:O707" si="189">IFERROR(IF(E644,"01",""),"")</f>
        <v/>
      </c>
      <c r="P644" s="18" t="str">
        <f t="shared" ref="P644:P707" si="190">IFERROR(IF(K644&lt;&gt;"",P643+1,""),1)</f>
        <v/>
      </c>
      <c r="Q644" s="18" t="str">
        <f t="shared" ref="Q644:Q707" si="191">IFERROR(IF(E644,0,""),"")</f>
        <v/>
      </c>
      <c r="R644" s="122" t="str">
        <f t="shared" si="181"/>
        <v/>
      </c>
      <c r="S644" s="18" t="str">
        <f t="shared" ref="S644:S707" si="192">IFERROR(IF(D644&lt;&gt;"",S643+1,""),1)</f>
        <v/>
      </c>
      <c r="T644" s="26" t="str">
        <f t="shared" si="182"/>
        <v/>
      </c>
      <c r="U644" s="18" t="str">
        <f t="shared" ref="U644:U707" si="193">IFERROR(IF(E644,0,""),"")</f>
        <v/>
      </c>
      <c r="V644" s="18" t="str">
        <f t="shared" ref="V644:V707" si="194">IFERROR(IF(E644,A644,""),"")</f>
        <v/>
      </c>
      <c r="W644" s="18" t="str">
        <f>IFERROR(CONCATENATE("PAGO N° ",B644," DEL CONTRATO CPS ",V644," ENTRE ",TEXT(VLOOKUP(A644,matriz,IF(generador!B644=1,16,IF(generador!B644=2,19,IF(generador!B644=3,22,IF(generador!B644=4,25,IF(generador!B644=5,28,IF(generador!B644=6,31,IF(generador!B644=7,34,IF(generador!B644=8,37,IF(generador!B644=9,40,IF(generador!B644=10,43,IF(generador!B644=11,46,IF(generador!B644=12,49,IF(generador!B644=13,52,IF(generador!B644=14,55,IF(generador!B644=15,58))))))))))))))),FALSE),"dd/mm/yyyy")," Y ",TEXT(VLOOKUP(A644,matriz,IF(generador!B644=1,17,IF(generador!B644=2,20,IF(generador!B644=3,23,IF(generador!B644=4,26,IF(generador!B644=5,29,IF(generador!B644=6,32,IF(generador!B644=7,35,IF(generador!B644=8,38,IF(generador!B644=9,41,IF(generador!B644=10,44,IF(generador!B644=11,47,IF(generador!B644=12,50,IF(generador!B644=13,53,IF(generador!B644=14,56,IF(generador!B644=15,59))))))))))))))),FALSE),"dd/mm/yyyy")),"")</f>
        <v/>
      </c>
    </row>
    <row r="645" spans="1:23" x14ac:dyDescent="0.3">
      <c r="A645" s="15"/>
      <c r="B645" s="14"/>
      <c r="C645" s="6"/>
      <c r="D645" s="26" t="str">
        <f t="shared" si="178"/>
        <v/>
      </c>
      <c r="E645" s="19" t="str">
        <f>IFERROR(IF(A645&lt;&gt;"",VLOOKUP(A645,matriz,IF(generador!B645=1,15,IF(generador!B645=2,18,IF(generador!B645=3,21,IF(generador!B645=4,24,IF(generador!B645=5,27,IF(generador!B645=6,30,IF(generador!B645=7,33,IF(generador!B645=8,36,IF(generador!B645=9,39,IF(generador!B645=10,42,IF(generador!B645=11,45,IF(generador!B645=12,48,IF(generador!B645=13,51,IF(generador!B645=14,54,IF(generador!B645=15,57))))))))))))))),FALSE),""),"")</f>
        <v/>
      </c>
      <c r="F645" s="20" t="str">
        <f t="shared" si="179"/>
        <v/>
      </c>
      <c r="G645" s="29" t="str">
        <f t="shared" si="180"/>
        <v/>
      </c>
      <c r="H645" s="21" t="str">
        <f t="shared" ca="1" si="183"/>
        <v/>
      </c>
      <c r="I645" s="18" t="str">
        <f t="shared" si="184"/>
        <v/>
      </c>
      <c r="J645" s="18" t="str">
        <f>""</f>
        <v/>
      </c>
      <c r="K645" s="18" t="str">
        <f t="shared" si="185"/>
        <v/>
      </c>
      <c r="L645" s="18" t="str">
        <f t="shared" si="186"/>
        <v/>
      </c>
      <c r="M645" s="18" t="str">
        <f t="shared" si="187"/>
        <v/>
      </c>
      <c r="N645" s="18" t="str">
        <f t="shared" si="188"/>
        <v/>
      </c>
      <c r="O645" s="18" t="str">
        <f t="shared" si="189"/>
        <v/>
      </c>
      <c r="P645" s="18" t="str">
        <f t="shared" si="190"/>
        <v/>
      </c>
      <c r="Q645" s="18" t="str">
        <f t="shared" si="191"/>
        <v/>
      </c>
      <c r="R645" s="122" t="str">
        <f t="shared" si="181"/>
        <v/>
      </c>
      <c r="S645" s="18" t="str">
        <f t="shared" si="192"/>
        <v/>
      </c>
      <c r="T645" s="26" t="str">
        <f t="shared" si="182"/>
        <v/>
      </c>
      <c r="U645" s="18" t="str">
        <f t="shared" si="193"/>
        <v/>
      </c>
      <c r="V645" s="18" t="str">
        <f t="shared" si="194"/>
        <v/>
      </c>
      <c r="W645" s="18" t="str">
        <f>IFERROR(CONCATENATE("PAGO N° ",B645," DEL CONTRATO CPS ",V645," ENTRE ",TEXT(VLOOKUP(A645,matriz,IF(generador!B645=1,16,IF(generador!B645=2,19,IF(generador!B645=3,22,IF(generador!B645=4,25,IF(generador!B645=5,28,IF(generador!B645=6,31,IF(generador!B645=7,34,IF(generador!B645=8,37,IF(generador!B645=9,40,IF(generador!B645=10,43,IF(generador!B645=11,46,IF(generador!B645=12,49,IF(generador!B645=13,52,IF(generador!B645=14,55,IF(generador!B645=15,58))))))))))))))),FALSE),"dd/mm/yyyy")," Y ",TEXT(VLOOKUP(A645,matriz,IF(generador!B645=1,17,IF(generador!B645=2,20,IF(generador!B645=3,23,IF(generador!B645=4,26,IF(generador!B645=5,29,IF(generador!B645=6,32,IF(generador!B645=7,35,IF(generador!B645=8,38,IF(generador!B645=9,41,IF(generador!B645=10,44,IF(generador!B645=11,47,IF(generador!B645=12,50,IF(generador!B645=13,53,IF(generador!B645=14,56,IF(generador!B645=15,59))))))))))))))),FALSE),"dd/mm/yyyy")),"")</f>
        <v/>
      </c>
    </row>
    <row r="646" spans="1:23" x14ac:dyDescent="0.3">
      <c r="A646" s="15"/>
      <c r="B646" s="14"/>
      <c r="C646" s="6"/>
      <c r="D646" s="26" t="str">
        <f t="shared" si="178"/>
        <v/>
      </c>
      <c r="E646" s="19" t="str">
        <f>IFERROR(IF(A646&lt;&gt;"",VLOOKUP(A646,matriz,IF(generador!B646=1,15,IF(generador!B646=2,18,IF(generador!B646=3,21,IF(generador!B646=4,24,IF(generador!B646=5,27,IF(generador!B646=6,30,IF(generador!B646=7,33,IF(generador!B646=8,36,IF(generador!B646=9,39,IF(generador!B646=10,42,IF(generador!B646=11,45,IF(generador!B646=12,48,IF(generador!B646=13,51,IF(generador!B646=14,54,IF(generador!B646=15,57))))))))))))))),FALSE),""),"")</f>
        <v/>
      </c>
      <c r="F646" s="20" t="str">
        <f t="shared" si="179"/>
        <v/>
      </c>
      <c r="G646" s="29" t="str">
        <f t="shared" si="180"/>
        <v/>
      </c>
      <c r="H646" s="21" t="str">
        <f t="shared" ca="1" si="183"/>
        <v/>
      </c>
      <c r="I646" s="18" t="str">
        <f t="shared" si="184"/>
        <v/>
      </c>
      <c r="J646" s="18" t="str">
        <f>""</f>
        <v/>
      </c>
      <c r="K646" s="18" t="str">
        <f t="shared" si="185"/>
        <v/>
      </c>
      <c r="L646" s="18" t="str">
        <f t="shared" si="186"/>
        <v/>
      </c>
      <c r="M646" s="18" t="str">
        <f t="shared" si="187"/>
        <v/>
      </c>
      <c r="N646" s="18" t="str">
        <f t="shared" si="188"/>
        <v/>
      </c>
      <c r="O646" s="18" t="str">
        <f t="shared" si="189"/>
        <v/>
      </c>
      <c r="P646" s="18" t="str">
        <f t="shared" si="190"/>
        <v/>
      </c>
      <c r="Q646" s="18" t="str">
        <f t="shared" si="191"/>
        <v/>
      </c>
      <c r="R646" s="122" t="str">
        <f t="shared" si="181"/>
        <v/>
      </c>
      <c r="S646" s="18" t="str">
        <f t="shared" si="192"/>
        <v/>
      </c>
      <c r="T646" s="26" t="str">
        <f t="shared" si="182"/>
        <v/>
      </c>
      <c r="U646" s="18" t="str">
        <f t="shared" si="193"/>
        <v/>
      </c>
      <c r="V646" s="18" t="str">
        <f t="shared" si="194"/>
        <v/>
      </c>
      <c r="W646" s="18" t="str">
        <f>IFERROR(CONCATENATE("PAGO N° ",B646," DEL CONTRATO CPS ",V646," ENTRE ",TEXT(VLOOKUP(A646,matriz,IF(generador!B646=1,16,IF(generador!B646=2,19,IF(generador!B646=3,22,IF(generador!B646=4,25,IF(generador!B646=5,28,IF(generador!B646=6,31,IF(generador!B646=7,34,IF(generador!B646=8,37,IF(generador!B646=9,40,IF(generador!B646=10,43,IF(generador!B646=11,46,IF(generador!B646=12,49,IF(generador!B646=13,52,IF(generador!B646=14,55,IF(generador!B646=15,58))))))))))))))),FALSE),"dd/mm/yyyy")," Y ",TEXT(VLOOKUP(A646,matriz,IF(generador!B646=1,17,IF(generador!B646=2,20,IF(generador!B646=3,23,IF(generador!B646=4,26,IF(generador!B646=5,29,IF(generador!B646=6,32,IF(generador!B646=7,35,IF(generador!B646=8,38,IF(generador!B646=9,41,IF(generador!B646=10,44,IF(generador!B646=11,47,IF(generador!B646=12,50,IF(generador!B646=13,53,IF(generador!B646=14,56,IF(generador!B646=15,59))))))))))))))),FALSE),"dd/mm/yyyy")),"")</f>
        <v/>
      </c>
    </row>
    <row r="647" spans="1:23" x14ac:dyDescent="0.3">
      <c r="A647" s="15"/>
      <c r="B647" s="14"/>
      <c r="C647" s="6"/>
      <c r="D647" s="26" t="str">
        <f t="shared" si="178"/>
        <v/>
      </c>
      <c r="E647" s="19" t="str">
        <f>IFERROR(IF(A647&lt;&gt;"",VLOOKUP(A647,matriz,IF(generador!B647=1,15,IF(generador!B647=2,18,IF(generador!B647=3,21,IF(generador!B647=4,24,IF(generador!B647=5,27,IF(generador!B647=6,30,IF(generador!B647=7,33,IF(generador!B647=8,36,IF(generador!B647=9,39,IF(generador!B647=10,42,IF(generador!B647=11,45,IF(generador!B647=12,48,IF(generador!B647=13,51,IF(generador!B647=14,54,IF(generador!B647=15,57))))))))))))))),FALSE),""),"")</f>
        <v/>
      </c>
      <c r="F647" s="20" t="str">
        <f t="shared" si="179"/>
        <v/>
      </c>
      <c r="G647" s="29" t="str">
        <f t="shared" si="180"/>
        <v/>
      </c>
      <c r="H647" s="21" t="str">
        <f t="shared" ca="1" si="183"/>
        <v/>
      </c>
      <c r="I647" s="18" t="str">
        <f t="shared" si="184"/>
        <v/>
      </c>
      <c r="J647" s="18" t="str">
        <f>""</f>
        <v/>
      </c>
      <c r="K647" s="18" t="str">
        <f t="shared" si="185"/>
        <v/>
      </c>
      <c r="L647" s="18" t="str">
        <f t="shared" si="186"/>
        <v/>
      </c>
      <c r="M647" s="18" t="str">
        <f t="shared" si="187"/>
        <v/>
      </c>
      <c r="N647" s="18" t="str">
        <f t="shared" si="188"/>
        <v/>
      </c>
      <c r="O647" s="18" t="str">
        <f t="shared" si="189"/>
        <v/>
      </c>
      <c r="P647" s="18" t="str">
        <f t="shared" si="190"/>
        <v/>
      </c>
      <c r="Q647" s="18" t="str">
        <f t="shared" si="191"/>
        <v/>
      </c>
      <c r="R647" s="122" t="str">
        <f t="shared" si="181"/>
        <v/>
      </c>
      <c r="S647" s="18" t="str">
        <f t="shared" si="192"/>
        <v/>
      </c>
      <c r="T647" s="26" t="str">
        <f t="shared" si="182"/>
        <v/>
      </c>
      <c r="U647" s="18" t="str">
        <f t="shared" si="193"/>
        <v/>
      </c>
      <c r="V647" s="18" t="str">
        <f t="shared" si="194"/>
        <v/>
      </c>
      <c r="W647" s="18" t="str">
        <f>IFERROR(CONCATENATE("PAGO N° ",B647," DEL CONTRATO CPS ",V647," ENTRE ",TEXT(VLOOKUP(A647,matriz,IF(generador!B647=1,16,IF(generador!B647=2,19,IF(generador!B647=3,22,IF(generador!B647=4,25,IF(generador!B647=5,28,IF(generador!B647=6,31,IF(generador!B647=7,34,IF(generador!B647=8,37,IF(generador!B647=9,40,IF(generador!B647=10,43,IF(generador!B647=11,46,IF(generador!B647=12,49,IF(generador!B647=13,52,IF(generador!B647=14,55,IF(generador!B647=15,58))))))))))))))),FALSE),"dd/mm/yyyy")," Y ",TEXT(VLOOKUP(A647,matriz,IF(generador!B647=1,17,IF(generador!B647=2,20,IF(generador!B647=3,23,IF(generador!B647=4,26,IF(generador!B647=5,29,IF(generador!B647=6,32,IF(generador!B647=7,35,IF(generador!B647=8,38,IF(generador!B647=9,41,IF(generador!B647=10,44,IF(generador!B647=11,47,IF(generador!B647=12,50,IF(generador!B647=13,53,IF(generador!B647=14,56,IF(generador!B647=15,59))))))))))))))),FALSE),"dd/mm/yyyy")),"")</f>
        <v/>
      </c>
    </row>
    <row r="648" spans="1:23" x14ac:dyDescent="0.3">
      <c r="A648" s="15"/>
      <c r="B648" s="14"/>
      <c r="C648" s="6"/>
      <c r="D648" s="26" t="str">
        <f t="shared" si="178"/>
        <v/>
      </c>
      <c r="E648" s="19" t="str">
        <f>IFERROR(IF(A648&lt;&gt;"",VLOOKUP(A648,matriz,IF(generador!B648=1,15,IF(generador!B648=2,18,IF(generador!B648=3,21,IF(generador!B648=4,24,IF(generador!B648=5,27,IF(generador!B648=6,30,IF(generador!B648=7,33,IF(generador!B648=8,36,IF(generador!B648=9,39,IF(generador!B648=10,42,IF(generador!B648=11,45,IF(generador!B648=12,48,IF(generador!B648=13,51,IF(generador!B648=14,54,IF(generador!B648=15,57))))))))))))))),FALSE),""),"")</f>
        <v/>
      </c>
      <c r="F648" s="20" t="str">
        <f t="shared" si="179"/>
        <v/>
      </c>
      <c r="G648" s="29" t="str">
        <f t="shared" si="180"/>
        <v/>
      </c>
      <c r="H648" s="21" t="str">
        <f t="shared" ca="1" si="183"/>
        <v/>
      </c>
      <c r="I648" s="18" t="str">
        <f t="shared" si="184"/>
        <v/>
      </c>
      <c r="J648" s="18" t="str">
        <f>""</f>
        <v/>
      </c>
      <c r="K648" s="18" t="str">
        <f t="shared" si="185"/>
        <v/>
      </c>
      <c r="L648" s="18" t="str">
        <f t="shared" si="186"/>
        <v/>
      </c>
      <c r="M648" s="18" t="str">
        <f t="shared" si="187"/>
        <v/>
      </c>
      <c r="N648" s="18" t="str">
        <f t="shared" si="188"/>
        <v/>
      </c>
      <c r="O648" s="18" t="str">
        <f t="shared" si="189"/>
        <v/>
      </c>
      <c r="P648" s="18" t="str">
        <f t="shared" si="190"/>
        <v/>
      </c>
      <c r="Q648" s="18" t="str">
        <f t="shared" si="191"/>
        <v/>
      </c>
      <c r="R648" s="122" t="str">
        <f t="shared" si="181"/>
        <v/>
      </c>
      <c r="S648" s="18" t="str">
        <f t="shared" si="192"/>
        <v/>
      </c>
      <c r="T648" s="26" t="str">
        <f t="shared" si="182"/>
        <v/>
      </c>
      <c r="U648" s="18" t="str">
        <f t="shared" si="193"/>
        <v/>
      </c>
      <c r="V648" s="18" t="str">
        <f t="shared" si="194"/>
        <v/>
      </c>
      <c r="W648" s="18" t="str">
        <f>IFERROR(CONCATENATE("PAGO N° ",B648," DEL CONTRATO CPS ",V648," ENTRE ",TEXT(VLOOKUP(A648,matriz,IF(generador!B648=1,16,IF(generador!B648=2,19,IF(generador!B648=3,22,IF(generador!B648=4,25,IF(generador!B648=5,28,IF(generador!B648=6,31,IF(generador!B648=7,34,IF(generador!B648=8,37,IF(generador!B648=9,40,IF(generador!B648=10,43,IF(generador!B648=11,46,IF(generador!B648=12,49,IF(generador!B648=13,52,IF(generador!B648=14,55,IF(generador!B648=15,58))))))))))))))),FALSE),"dd/mm/yyyy")," Y ",TEXT(VLOOKUP(A648,matriz,IF(generador!B648=1,17,IF(generador!B648=2,20,IF(generador!B648=3,23,IF(generador!B648=4,26,IF(generador!B648=5,29,IF(generador!B648=6,32,IF(generador!B648=7,35,IF(generador!B648=8,38,IF(generador!B648=9,41,IF(generador!B648=10,44,IF(generador!B648=11,47,IF(generador!B648=12,50,IF(generador!B648=13,53,IF(generador!B648=14,56,IF(generador!B648=15,59))))))))))))))),FALSE),"dd/mm/yyyy")),"")</f>
        <v/>
      </c>
    </row>
    <row r="649" spans="1:23" x14ac:dyDescent="0.3">
      <c r="A649" s="15"/>
      <c r="B649" s="14"/>
      <c r="C649" s="6"/>
      <c r="D649" s="26" t="str">
        <f t="shared" si="178"/>
        <v/>
      </c>
      <c r="E649" s="19" t="str">
        <f>IFERROR(IF(A649&lt;&gt;"",VLOOKUP(A649,matriz,IF(generador!B649=1,15,IF(generador!B649=2,18,IF(generador!B649=3,21,IF(generador!B649=4,24,IF(generador!B649=5,27,IF(generador!B649=6,30,IF(generador!B649=7,33,IF(generador!B649=8,36,IF(generador!B649=9,39,IF(generador!B649=10,42,IF(generador!B649=11,45,IF(generador!B649=12,48,IF(generador!B649=13,51,IF(generador!B649=14,54,IF(generador!B649=15,57))))))))))))))),FALSE),""),"")</f>
        <v/>
      </c>
      <c r="F649" s="20" t="str">
        <f t="shared" si="179"/>
        <v/>
      </c>
      <c r="G649" s="29" t="str">
        <f t="shared" si="180"/>
        <v/>
      </c>
      <c r="H649" s="21" t="str">
        <f t="shared" ca="1" si="183"/>
        <v/>
      </c>
      <c r="I649" s="18" t="str">
        <f t="shared" si="184"/>
        <v/>
      </c>
      <c r="J649" s="18" t="str">
        <f>""</f>
        <v/>
      </c>
      <c r="K649" s="18" t="str">
        <f t="shared" si="185"/>
        <v/>
      </c>
      <c r="L649" s="18" t="str">
        <f t="shared" si="186"/>
        <v/>
      </c>
      <c r="M649" s="18" t="str">
        <f t="shared" si="187"/>
        <v/>
      </c>
      <c r="N649" s="18" t="str">
        <f t="shared" si="188"/>
        <v/>
      </c>
      <c r="O649" s="18" t="str">
        <f t="shared" si="189"/>
        <v/>
      </c>
      <c r="P649" s="18" t="str">
        <f t="shared" si="190"/>
        <v/>
      </c>
      <c r="Q649" s="18" t="str">
        <f t="shared" si="191"/>
        <v/>
      </c>
      <c r="R649" s="122" t="str">
        <f t="shared" si="181"/>
        <v/>
      </c>
      <c r="S649" s="18" t="str">
        <f t="shared" si="192"/>
        <v/>
      </c>
      <c r="T649" s="26" t="str">
        <f t="shared" si="182"/>
        <v/>
      </c>
      <c r="U649" s="18" t="str">
        <f t="shared" si="193"/>
        <v/>
      </c>
      <c r="V649" s="18" t="str">
        <f t="shared" si="194"/>
        <v/>
      </c>
      <c r="W649" s="18" t="str">
        <f>IFERROR(CONCATENATE("PAGO N° ",B649," DEL CONTRATO CPS ",V649," ENTRE ",TEXT(VLOOKUP(A649,matriz,IF(generador!B649=1,16,IF(generador!B649=2,19,IF(generador!B649=3,22,IF(generador!B649=4,25,IF(generador!B649=5,28,IF(generador!B649=6,31,IF(generador!B649=7,34,IF(generador!B649=8,37,IF(generador!B649=9,40,IF(generador!B649=10,43,IF(generador!B649=11,46,IF(generador!B649=12,49,IF(generador!B649=13,52,IF(generador!B649=14,55,IF(generador!B649=15,58))))))))))))))),FALSE),"dd/mm/yyyy")," Y ",TEXT(VLOOKUP(A649,matriz,IF(generador!B649=1,17,IF(generador!B649=2,20,IF(generador!B649=3,23,IF(generador!B649=4,26,IF(generador!B649=5,29,IF(generador!B649=6,32,IF(generador!B649=7,35,IF(generador!B649=8,38,IF(generador!B649=9,41,IF(generador!B649=10,44,IF(generador!B649=11,47,IF(generador!B649=12,50,IF(generador!B649=13,53,IF(generador!B649=14,56,IF(generador!B649=15,59))))))))))))))),FALSE),"dd/mm/yyyy")),"")</f>
        <v/>
      </c>
    </row>
    <row r="650" spans="1:23" x14ac:dyDescent="0.3">
      <c r="A650" s="15"/>
      <c r="B650" s="14"/>
      <c r="C650" s="6"/>
      <c r="D650" s="26" t="str">
        <f t="shared" si="178"/>
        <v/>
      </c>
      <c r="E650" s="19" t="str">
        <f>IFERROR(IF(A650&lt;&gt;"",VLOOKUP(A650,matriz,IF(generador!B650=1,15,IF(generador!B650=2,18,IF(generador!B650=3,21,IF(generador!B650=4,24,IF(generador!B650=5,27,IF(generador!B650=6,30,IF(generador!B650=7,33,IF(generador!B650=8,36,IF(generador!B650=9,39,IF(generador!B650=10,42,IF(generador!B650=11,45,IF(generador!B650=12,48,IF(generador!B650=13,51,IF(generador!B650=14,54,IF(generador!B650=15,57))))))))))))))),FALSE),""),"")</f>
        <v/>
      </c>
      <c r="F650" s="20" t="str">
        <f t="shared" si="179"/>
        <v/>
      </c>
      <c r="G650" s="29" t="str">
        <f t="shared" si="180"/>
        <v/>
      </c>
      <c r="H650" s="21" t="str">
        <f t="shared" ca="1" si="183"/>
        <v/>
      </c>
      <c r="I650" s="18" t="str">
        <f t="shared" si="184"/>
        <v/>
      </c>
      <c r="J650" s="18" t="str">
        <f>""</f>
        <v/>
      </c>
      <c r="K650" s="18" t="str">
        <f t="shared" si="185"/>
        <v/>
      </c>
      <c r="L650" s="18" t="str">
        <f t="shared" si="186"/>
        <v/>
      </c>
      <c r="M650" s="18" t="str">
        <f t="shared" si="187"/>
        <v/>
      </c>
      <c r="N650" s="18" t="str">
        <f t="shared" si="188"/>
        <v/>
      </c>
      <c r="O650" s="18" t="str">
        <f t="shared" si="189"/>
        <v/>
      </c>
      <c r="P650" s="18" t="str">
        <f t="shared" si="190"/>
        <v/>
      </c>
      <c r="Q650" s="18" t="str">
        <f t="shared" si="191"/>
        <v/>
      </c>
      <c r="R650" s="122" t="str">
        <f t="shared" si="181"/>
        <v/>
      </c>
      <c r="S650" s="18" t="str">
        <f t="shared" si="192"/>
        <v/>
      </c>
      <c r="T650" s="26" t="str">
        <f t="shared" si="182"/>
        <v/>
      </c>
      <c r="U650" s="18" t="str">
        <f t="shared" si="193"/>
        <v/>
      </c>
      <c r="V650" s="18" t="str">
        <f t="shared" si="194"/>
        <v/>
      </c>
      <c r="W650" s="18" t="str">
        <f>IFERROR(CONCATENATE("PAGO N° ",B650," DEL CONTRATO CPS ",V650," ENTRE ",TEXT(VLOOKUP(A650,matriz,IF(generador!B650=1,16,IF(generador!B650=2,19,IF(generador!B650=3,22,IF(generador!B650=4,25,IF(generador!B650=5,28,IF(generador!B650=6,31,IF(generador!B650=7,34,IF(generador!B650=8,37,IF(generador!B650=9,40,IF(generador!B650=10,43,IF(generador!B650=11,46,IF(generador!B650=12,49,IF(generador!B650=13,52,IF(generador!B650=14,55,IF(generador!B650=15,58))))))))))))))),FALSE),"dd/mm/yyyy")," Y ",TEXT(VLOOKUP(A650,matriz,IF(generador!B650=1,17,IF(generador!B650=2,20,IF(generador!B650=3,23,IF(generador!B650=4,26,IF(generador!B650=5,29,IF(generador!B650=6,32,IF(generador!B650=7,35,IF(generador!B650=8,38,IF(generador!B650=9,41,IF(generador!B650=10,44,IF(generador!B650=11,47,IF(generador!B650=12,50,IF(generador!B650=13,53,IF(generador!B650=14,56,IF(generador!B650=15,59))))))))))))))),FALSE),"dd/mm/yyyy")),"")</f>
        <v/>
      </c>
    </row>
    <row r="651" spans="1:23" x14ac:dyDescent="0.3">
      <c r="A651" s="15"/>
      <c r="B651" s="14"/>
      <c r="C651" s="6"/>
      <c r="D651" s="26" t="str">
        <f t="shared" si="178"/>
        <v/>
      </c>
      <c r="E651" s="19" t="str">
        <f>IFERROR(IF(A651&lt;&gt;"",VLOOKUP(A651,matriz,IF(generador!B651=1,15,IF(generador!B651=2,18,IF(generador!B651=3,21,IF(generador!B651=4,24,IF(generador!B651=5,27,IF(generador!B651=6,30,IF(generador!B651=7,33,IF(generador!B651=8,36,IF(generador!B651=9,39,IF(generador!B651=10,42,IF(generador!B651=11,45,IF(generador!B651=12,48,IF(generador!B651=13,51,IF(generador!B651=14,54,IF(generador!B651=15,57))))))))))))))),FALSE),""),"")</f>
        <v/>
      </c>
      <c r="F651" s="20" t="str">
        <f t="shared" si="179"/>
        <v/>
      </c>
      <c r="G651" s="29" t="str">
        <f t="shared" si="180"/>
        <v/>
      </c>
      <c r="H651" s="21" t="str">
        <f t="shared" ca="1" si="183"/>
        <v/>
      </c>
      <c r="I651" s="18" t="str">
        <f t="shared" si="184"/>
        <v/>
      </c>
      <c r="J651" s="18" t="str">
        <f>""</f>
        <v/>
      </c>
      <c r="K651" s="18" t="str">
        <f t="shared" si="185"/>
        <v/>
      </c>
      <c r="L651" s="18" t="str">
        <f t="shared" si="186"/>
        <v/>
      </c>
      <c r="M651" s="18" t="str">
        <f t="shared" si="187"/>
        <v/>
      </c>
      <c r="N651" s="18" t="str">
        <f t="shared" si="188"/>
        <v/>
      </c>
      <c r="O651" s="18" t="str">
        <f t="shared" si="189"/>
        <v/>
      </c>
      <c r="P651" s="18" t="str">
        <f t="shared" si="190"/>
        <v/>
      </c>
      <c r="Q651" s="18" t="str">
        <f t="shared" si="191"/>
        <v/>
      </c>
      <c r="R651" s="122" t="str">
        <f t="shared" si="181"/>
        <v/>
      </c>
      <c r="S651" s="18" t="str">
        <f t="shared" si="192"/>
        <v/>
      </c>
      <c r="T651" s="26" t="str">
        <f t="shared" si="182"/>
        <v/>
      </c>
      <c r="U651" s="18" t="str">
        <f t="shared" si="193"/>
        <v/>
      </c>
      <c r="V651" s="18" t="str">
        <f t="shared" si="194"/>
        <v/>
      </c>
      <c r="W651" s="18" t="str">
        <f>IFERROR(CONCATENATE("PAGO N° ",B651," DEL CONTRATO CPS ",V651," ENTRE ",TEXT(VLOOKUP(A651,matriz,IF(generador!B651=1,16,IF(generador!B651=2,19,IF(generador!B651=3,22,IF(generador!B651=4,25,IF(generador!B651=5,28,IF(generador!B651=6,31,IF(generador!B651=7,34,IF(generador!B651=8,37,IF(generador!B651=9,40,IF(generador!B651=10,43,IF(generador!B651=11,46,IF(generador!B651=12,49,IF(generador!B651=13,52,IF(generador!B651=14,55,IF(generador!B651=15,58))))))))))))))),FALSE),"dd/mm/yyyy")," Y ",TEXT(VLOOKUP(A651,matriz,IF(generador!B651=1,17,IF(generador!B651=2,20,IF(generador!B651=3,23,IF(generador!B651=4,26,IF(generador!B651=5,29,IF(generador!B651=6,32,IF(generador!B651=7,35,IF(generador!B651=8,38,IF(generador!B651=9,41,IF(generador!B651=10,44,IF(generador!B651=11,47,IF(generador!B651=12,50,IF(generador!B651=13,53,IF(generador!B651=14,56,IF(generador!B651=15,59))))))))))))))),FALSE),"dd/mm/yyyy")),"")</f>
        <v/>
      </c>
    </row>
    <row r="652" spans="1:23" x14ac:dyDescent="0.3">
      <c r="A652" s="15"/>
      <c r="B652" s="14"/>
      <c r="C652" s="6"/>
      <c r="D652" s="26" t="str">
        <f t="shared" si="178"/>
        <v/>
      </c>
      <c r="E652" s="19" t="str">
        <f>IFERROR(IF(A652&lt;&gt;"",VLOOKUP(A652,matriz,IF(generador!B652=1,15,IF(generador!B652=2,18,IF(generador!B652=3,21,IF(generador!B652=4,24,IF(generador!B652=5,27,IF(generador!B652=6,30,IF(generador!B652=7,33,IF(generador!B652=8,36,IF(generador!B652=9,39,IF(generador!B652=10,42,IF(generador!B652=11,45,IF(generador!B652=12,48,IF(generador!B652=13,51,IF(generador!B652=14,54,IF(generador!B652=15,57))))))))))))))),FALSE),""),"")</f>
        <v/>
      </c>
      <c r="F652" s="20" t="str">
        <f t="shared" si="179"/>
        <v/>
      </c>
      <c r="G652" s="29" t="str">
        <f t="shared" si="180"/>
        <v/>
      </c>
      <c r="H652" s="21" t="str">
        <f t="shared" ca="1" si="183"/>
        <v/>
      </c>
      <c r="I652" s="18" t="str">
        <f t="shared" si="184"/>
        <v/>
      </c>
      <c r="J652" s="18" t="str">
        <f>""</f>
        <v/>
      </c>
      <c r="K652" s="18" t="str">
        <f t="shared" si="185"/>
        <v/>
      </c>
      <c r="L652" s="18" t="str">
        <f t="shared" si="186"/>
        <v/>
      </c>
      <c r="M652" s="18" t="str">
        <f t="shared" si="187"/>
        <v/>
      </c>
      <c r="N652" s="18" t="str">
        <f t="shared" si="188"/>
        <v/>
      </c>
      <c r="O652" s="18" t="str">
        <f t="shared" si="189"/>
        <v/>
      </c>
      <c r="P652" s="18" t="str">
        <f t="shared" si="190"/>
        <v/>
      </c>
      <c r="Q652" s="18" t="str">
        <f t="shared" si="191"/>
        <v/>
      </c>
      <c r="R652" s="122" t="str">
        <f t="shared" si="181"/>
        <v/>
      </c>
      <c r="S652" s="18" t="str">
        <f t="shared" si="192"/>
        <v/>
      </c>
      <c r="T652" s="26" t="str">
        <f t="shared" si="182"/>
        <v/>
      </c>
      <c r="U652" s="18" t="str">
        <f t="shared" si="193"/>
        <v/>
      </c>
      <c r="V652" s="18" t="str">
        <f t="shared" si="194"/>
        <v/>
      </c>
      <c r="W652" s="18" t="str">
        <f>IFERROR(CONCATENATE("PAGO N° ",B652," DEL CONTRATO CPS ",V652," ENTRE ",TEXT(VLOOKUP(A652,matriz,IF(generador!B652=1,16,IF(generador!B652=2,19,IF(generador!B652=3,22,IF(generador!B652=4,25,IF(generador!B652=5,28,IF(generador!B652=6,31,IF(generador!B652=7,34,IF(generador!B652=8,37,IF(generador!B652=9,40,IF(generador!B652=10,43,IF(generador!B652=11,46,IF(generador!B652=12,49,IF(generador!B652=13,52,IF(generador!B652=14,55,IF(generador!B652=15,58))))))))))))))),FALSE),"dd/mm/yyyy")," Y ",TEXT(VLOOKUP(A652,matriz,IF(generador!B652=1,17,IF(generador!B652=2,20,IF(generador!B652=3,23,IF(generador!B652=4,26,IF(generador!B652=5,29,IF(generador!B652=6,32,IF(generador!B652=7,35,IF(generador!B652=8,38,IF(generador!B652=9,41,IF(generador!B652=10,44,IF(generador!B652=11,47,IF(generador!B652=12,50,IF(generador!B652=13,53,IF(generador!B652=14,56,IF(generador!B652=15,59))))))))))))))),FALSE),"dd/mm/yyyy")),"")</f>
        <v/>
      </c>
    </row>
    <row r="653" spans="1:23" x14ac:dyDescent="0.3">
      <c r="A653" s="15"/>
      <c r="B653" s="14"/>
      <c r="C653" s="6"/>
      <c r="D653" s="26" t="str">
        <f t="shared" si="178"/>
        <v/>
      </c>
      <c r="E653" s="19" t="str">
        <f>IFERROR(IF(A653&lt;&gt;"",VLOOKUP(A653,matriz,IF(generador!B653=1,15,IF(generador!B653=2,18,IF(generador!B653=3,21,IF(generador!B653=4,24,IF(generador!B653=5,27,IF(generador!B653=6,30,IF(generador!B653=7,33,IF(generador!B653=8,36,IF(generador!B653=9,39,IF(generador!B653=10,42,IF(generador!B653=11,45,IF(generador!B653=12,48,IF(generador!B653=13,51,IF(generador!B653=14,54,IF(generador!B653=15,57))))))))))))))),FALSE),""),"")</f>
        <v/>
      </c>
      <c r="F653" s="20" t="str">
        <f t="shared" si="179"/>
        <v/>
      </c>
      <c r="G653" s="29" t="str">
        <f t="shared" si="180"/>
        <v/>
      </c>
      <c r="H653" s="21" t="str">
        <f t="shared" ca="1" si="183"/>
        <v/>
      </c>
      <c r="I653" s="18" t="str">
        <f t="shared" si="184"/>
        <v/>
      </c>
      <c r="J653" s="18" t="str">
        <f>""</f>
        <v/>
      </c>
      <c r="K653" s="18" t="str">
        <f t="shared" si="185"/>
        <v/>
      </c>
      <c r="L653" s="18" t="str">
        <f t="shared" si="186"/>
        <v/>
      </c>
      <c r="M653" s="18" t="str">
        <f t="shared" si="187"/>
        <v/>
      </c>
      <c r="N653" s="18" t="str">
        <f t="shared" si="188"/>
        <v/>
      </c>
      <c r="O653" s="18" t="str">
        <f t="shared" si="189"/>
        <v/>
      </c>
      <c r="P653" s="18" t="str">
        <f t="shared" si="190"/>
        <v/>
      </c>
      <c r="Q653" s="18" t="str">
        <f t="shared" si="191"/>
        <v/>
      </c>
      <c r="R653" s="122" t="str">
        <f t="shared" si="181"/>
        <v/>
      </c>
      <c r="S653" s="18" t="str">
        <f t="shared" si="192"/>
        <v/>
      </c>
      <c r="T653" s="26" t="str">
        <f t="shared" si="182"/>
        <v/>
      </c>
      <c r="U653" s="18" t="str">
        <f t="shared" si="193"/>
        <v/>
      </c>
      <c r="V653" s="18" t="str">
        <f t="shared" si="194"/>
        <v/>
      </c>
      <c r="W653" s="18" t="str">
        <f>IFERROR(CONCATENATE("PAGO N° ",B653," DEL CONTRATO CPS ",V653," ENTRE ",TEXT(VLOOKUP(A653,matriz,IF(generador!B653=1,16,IF(generador!B653=2,19,IF(generador!B653=3,22,IF(generador!B653=4,25,IF(generador!B653=5,28,IF(generador!B653=6,31,IF(generador!B653=7,34,IF(generador!B653=8,37,IF(generador!B653=9,40,IF(generador!B653=10,43,IF(generador!B653=11,46,IF(generador!B653=12,49,IF(generador!B653=13,52,IF(generador!B653=14,55,IF(generador!B653=15,58))))))))))))))),FALSE),"dd/mm/yyyy")," Y ",TEXT(VLOOKUP(A653,matriz,IF(generador!B653=1,17,IF(generador!B653=2,20,IF(generador!B653=3,23,IF(generador!B653=4,26,IF(generador!B653=5,29,IF(generador!B653=6,32,IF(generador!B653=7,35,IF(generador!B653=8,38,IF(generador!B653=9,41,IF(generador!B653=10,44,IF(generador!B653=11,47,IF(generador!B653=12,50,IF(generador!B653=13,53,IF(generador!B653=14,56,IF(generador!B653=15,59))))))))))))))),FALSE),"dd/mm/yyyy")),"")</f>
        <v/>
      </c>
    </row>
    <row r="654" spans="1:23" x14ac:dyDescent="0.3">
      <c r="A654" s="15"/>
      <c r="B654" s="14"/>
      <c r="C654" s="6"/>
      <c r="D654" s="26" t="str">
        <f t="shared" si="178"/>
        <v/>
      </c>
      <c r="E654" s="19" t="str">
        <f>IFERROR(IF(A654&lt;&gt;"",VLOOKUP(A654,matriz,IF(generador!B654=1,15,IF(generador!B654=2,18,IF(generador!B654=3,21,IF(generador!B654=4,24,IF(generador!B654=5,27,IF(generador!B654=6,30,IF(generador!B654=7,33,IF(generador!B654=8,36,IF(generador!B654=9,39,IF(generador!B654=10,42,IF(generador!B654=11,45,IF(generador!B654=12,48,IF(generador!B654=13,51,IF(generador!B654=14,54,IF(generador!B654=15,57))))))))))))))),FALSE),""),"")</f>
        <v/>
      </c>
      <c r="F654" s="20" t="str">
        <f t="shared" si="179"/>
        <v/>
      </c>
      <c r="G654" s="29" t="str">
        <f t="shared" si="180"/>
        <v/>
      </c>
      <c r="H654" s="21" t="str">
        <f t="shared" ca="1" si="183"/>
        <v/>
      </c>
      <c r="I654" s="18" t="str">
        <f t="shared" si="184"/>
        <v/>
      </c>
      <c r="J654" s="18" t="str">
        <f>""</f>
        <v/>
      </c>
      <c r="K654" s="18" t="str">
        <f t="shared" si="185"/>
        <v/>
      </c>
      <c r="L654" s="18" t="str">
        <f t="shared" si="186"/>
        <v/>
      </c>
      <c r="M654" s="18" t="str">
        <f t="shared" si="187"/>
        <v/>
      </c>
      <c r="N654" s="18" t="str">
        <f t="shared" si="188"/>
        <v/>
      </c>
      <c r="O654" s="18" t="str">
        <f t="shared" si="189"/>
        <v/>
      </c>
      <c r="P654" s="18" t="str">
        <f t="shared" si="190"/>
        <v/>
      </c>
      <c r="Q654" s="18" t="str">
        <f t="shared" si="191"/>
        <v/>
      </c>
      <c r="R654" s="122" t="str">
        <f t="shared" si="181"/>
        <v/>
      </c>
      <c r="S654" s="18" t="str">
        <f t="shared" si="192"/>
        <v/>
      </c>
      <c r="T654" s="26" t="str">
        <f t="shared" si="182"/>
        <v/>
      </c>
      <c r="U654" s="18" t="str">
        <f t="shared" si="193"/>
        <v/>
      </c>
      <c r="V654" s="18" t="str">
        <f t="shared" si="194"/>
        <v/>
      </c>
      <c r="W654" s="18" t="str">
        <f>IFERROR(CONCATENATE("PAGO N° ",B654," DEL CONTRATO CPS ",V654," ENTRE ",TEXT(VLOOKUP(A654,matriz,IF(generador!B654=1,16,IF(generador!B654=2,19,IF(generador!B654=3,22,IF(generador!B654=4,25,IF(generador!B654=5,28,IF(generador!B654=6,31,IF(generador!B654=7,34,IF(generador!B654=8,37,IF(generador!B654=9,40,IF(generador!B654=10,43,IF(generador!B654=11,46,IF(generador!B654=12,49,IF(generador!B654=13,52,IF(generador!B654=14,55,IF(generador!B654=15,58))))))))))))))),FALSE),"dd/mm/yyyy")," Y ",TEXT(VLOOKUP(A654,matriz,IF(generador!B654=1,17,IF(generador!B654=2,20,IF(generador!B654=3,23,IF(generador!B654=4,26,IF(generador!B654=5,29,IF(generador!B654=6,32,IF(generador!B654=7,35,IF(generador!B654=8,38,IF(generador!B654=9,41,IF(generador!B654=10,44,IF(generador!B654=11,47,IF(generador!B654=12,50,IF(generador!B654=13,53,IF(generador!B654=14,56,IF(generador!B654=15,59))))))))))))))),FALSE),"dd/mm/yyyy")),"")</f>
        <v/>
      </c>
    </row>
    <row r="655" spans="1:23" x14ac:dyDescent="0.3">
      <c r="A655" s="15"/>
      <c r="B655" s="14"/>
      <c r="C655" s="6"/>
      <c r="D655" s="26" t="str">
        <f t="shared" si="178"/>
        <v/>
      </c>
      <c r="E655" s="19" t="str">
        <f>IFERROR(IF(A655&lt;&gt;"",VLOOKUP(A655,matriz,IF(generador!B655=1,15,IF(generador!B655=2,18,IF(generador!B655=3,21,IF(generador!B655=4,24,IF(generador!B655=5,27,IF(generador!B655=6,30,IF(generador!B655=7,33,IF(generador!B655=8,36,IF(generador!B655=9,39,IF(generador!B655=10,42,IF(generador!B655=11,45,IF(generador!B655=12,48,IF(generador!B655=13,51,IF(generador!B655=14,54,IF(generador!B655=15,57))))))))))))))),FALSE),""),"")</f>
        <v/>
      </c>
      <c r="F655" s="20" t="str">
        <f t="shared" si="179"/>
        <v/>
      </c>
      <c r="G655" s="29" t="str">
        <f t="shared" si="180"/>
        <v/>
      </c>
      <c r="H655" s="21" t="str">
        <f t="shared" ca="1" si="183"/>
        <v/>
      </c>
      <c r="I655" s="18" t="str">
        <f t="shared" si="184"/>
        <v/>
      </c>
      <c r="J655" s="18" t="str">
        <f>""</f>
        <v/>
      </c>
      <c r="K655" s="18" t="str">
        <f t="shared" si="185"/>
        <v/>
      </c>
      <c r="L655" s="18" t="str">
        <f t="shared" si="186"/>
        <v/>
      </c>
      <c r="M655" s="18" t="str">
        <f t="shared" si="187"/>
        <v/>
      </c>
      <c r="N655" s="18" t="str">
        <f t="shared" si="188"/>
        <v/>
      </c>
      <c r="O655" s="18" t="str">
        <f t="shared" si="189"/>
        <v/>
      </c>
      <c r="P655" s="18" t="str">
        <f t="shared" si="190"/>
        <v/>
      </c>
      <c r="Q655" s="18" t="str">
        <f t="shared" si="191"/>
        <v/>
      </c>
      <c r="R655" s="122" t="str">
        <f t="shared" si="181"/>
        <v/>
      </c>
      <c r="S655" s="18" t="str">
        <f t="shared" si="192"/>
        <v/>
      </c>
      <c r="T655" s="26" t="str">
        <f t="shared" si="182"/>
        <v/>
      </c>
      <c r="U655" s="18" t="str">
        <f t="shared" si="193"/>
        <v/>
      </c>
      <c r="V655" s="18" t="str">
        <f t="shared" si="194"/>
        <v/>
      </c>
      <c r="W655" s="18" t="str">
        <f>IFERROR(CONCATENATE("PAGO N° ",B655," DEL CONTRATO CPS ",V655," ENTRE ",TEXT(VLOOKUP(A655,matriz,IF(generador!B655=1,16,IF(generador!B655=2,19,IF(generador!B655=3,22,IF(generador!B655=4,25,IF(generador!B655=5,28,IF(generador!B655=6,31,IF(generador!B655=7,34,IF(generador!B655=8,37,IF(generador!B655=9,40,IF(generador!B655=10,43,IF(generador!B655=11,46,IF(generador!B655=12,49,IF(generador!B655=13,52,IF(generador!B655=14,55,IF(generador!B655=15,58))))))))))))))),FALSE),"dd/mm/yyyy")," Y ",TEXT(VLOOKUP(A655,matriz,IF(generador!B655=1,17,IF(generador!B655=2,20,IF(generador!B655=3,23,IF(generador!B655=4,26,IF(generador!B655=5,29,IF(generador!B655=6,32,IF(generador!B655=7,35,IF(generador!B655=8,38,IF(generador!B655=9,41,IF(generador!B655=10,44,IF(generador!B655=11,47,IF(generador!B655=12,50,IF(generador!B655=13,53,IF(generador!B655=14,56,IF(generador!B655=15,59))))))))))))))),FALSE),"dd/mm/yyyy")),"")</f>
        <v/>
      </c>
    </row>
    <row r="656" spans="1:23" x14ac:dyDescent="0.3">
      <c r="A656" s="15"/>
      <c r="B656" s="14"/>
      <c r="C656" s="6"/>
      <c r="D656" s="26" t="str">
        <f t="shared" si="178"/>
        <v/>
      </c>
      <c r="E656" s="19" t="str">
        <f>IFERROR(IF(A656&lt;&gt;"",VLOOKUP(A656,matriz,IF(generador!B656=1,15,IF(generador!B656=2,18,IF(generador!B656=3,21,IF(generador!B656=4,24,IF(generador!B656=5,27,IF(generador!B656=6,30,IF(generador!B656=7,33,IF(generador!B656=8,36,IF(generador!B656=9,39,IF(generador!B656=10,42,IF(generador!B656=11,45,IF(generador!B656=12,48,IF(generador!B656=13,51,IF(generador!B656=14,54,IF(generador!B656=15,57))))))))))))))),FALSE),""),"")</f>
        <v/>
      </c>
      <c r="F656" s="20" t="str">
        <f t="shared" si="179"/>
        <v/>
      </c>
      <c r="G656" s="29" t="str">
        <f t="shared" si="180"/>
        <v/>
      </c>
      <c r="H656" s="21" t="str">
        <f t="shared" ca="1" si="183"/>
        <v/>
      </c>
      <c r="I656" s="18" t="str">
        <f t="shared" si="184"/>
        <v/>
      </c>
      <c r="J656" s="18" t="str">
        <f>""</f>
        <v/>
      </c>
      <c r="K656" s="18" t="str">
        <f t="shared" si="185"/>
        <v/>
      </c>
      <c r="L656" s="18" t="str">
        <f t="shared" si="186"/>
        <v/>
      </c>
      <c r="M656" s="18" t="str">
        <f t="shared" si="187"/>
        <v/>
      </c>
      <c r="N656" s="18" t="str">
        <f t="shared" si="188"/>
        <v/>
      </c>
      <c r="O656" s="18" t="str">
        <f t="shared" si="189"/>
        <v/>
      </c>
      <c r="P656" s="18" t="str">
        <f t="shared" si="190"/>
        <v/>
      </c>
      <c r="Q656" s="18" t="str">
        <f t="shared" si="191"/>
        <v/>
      </c>
      <c r="R656" s="122" t="str">
        <f t="shared" si="181"/>
        <v/>
      </c>
      <c r="S656" s="18" t="str">
        <f t="shared" si="192"/>
        <v/>
      </c>
      <c r="T656" s="26" t="str">
        <f t="shared" si="182"/>
        <v/>
      </c>
      <c r="U656" s="18" t="str">
        <f t="shared" si="193"/>
        <v/>
      </c>
      <c r="V656" s="18" t="str">
        <f t="shared" si="194"/>
        <v/>
      </c>
      <c r="W656" s="18" t="str">
        <f>IFERROR(CONCATENATE("PAGO N° ",B656," DEL CONTRATO CPS ",V656," ENTRE ",TEXT(VLOOKUP(A656,matriz,IF(generador!B656=1,16,IF(generador!B656=2,19,IF(generador!B656=3,22,IF(generador!B656=4,25,IF(generador!B656=5,28,IF(generador!B656=6,31,IF(generador!B656=7,34,IF(generador!B656=8,37,IF(generador!B656=9,40,IF(generador!B656=10,43,IF(generador!B656=11,46,IF(generador!B656=12,49,IF(generador!B656=13,52,IF(generador!B656=14,55,IF(generador!B656=15,58))))))))))))))),FALSE),"dd/mm/yyyy")," Y ",TEXT(VLOOKUP(A656,matriz,IF(generador!B656=1,17,IF(generador!B656=2,20,IF(generador!B656=3,23,IF(generador!B656=4,26,IF(generador!B656=5,29,IF(generador!B656=6,32,IF(generador!B656=7,35,IF(generador!B656=8,38,IF(generador!B656=9,41,IF(generador!B656=10,44,IF(generador!B656=11,47,IF(generador!B656=12,50,IF(generador!B656=13,53,IF(generador!B656=14,56,IF(generador!B656=15,59))))))))))))))),FALSE),"dd/mm/yyyy")),"")</f>
        <v/>
      </c>
    </row>
    <row r="657" spans="1:23" x14ac:dyDescent="0.3">
      <c r="A657" s="15"/>
      <c r="B657" s="14"/>
      <c r="C657" s="6"/>
      <c r="D657" s="26" t="str">
        <f t="shared" si="178"/>
        <v/>
      </c>
      <c r="E657" s="19" t="str">
        <f>IFERROR(IF(A657&lt;&gt;"",VLOOKUP(A657,matriz,IF(generador!B657=1,15,IF(generador!B657=2,18,IF(generador!B657=3,21,IF(generador!B657=4,24,IF(generador!B657=5,27,IF(generador!B657=6,30,IF(generador!B657=7,33,IF(generador!B657=8,36,IF(generador!B657=9,39,IF(generador!B657=10,42,IF(generador!B657=11,45,IF(generador!B657=12,48,IF(generador!B657=13,51,IF(generador!B657=14,54,IF(generador!B657=15,57))))))))))))))),FALSE),""),"")</f>
        <v/>
      </c>
      <c r="F657" s="20" t="str">
        <f t="shared" si="179"/>
        <v/>
      </c>
      <c r="G657" s="29" t="str">
        <f t="shared" si="180"/>
        <v/>
      </c>
      <c r="H657" s="21" t="str">
        <f t="shared" ca="1" si="183"/>
        <v/>
      </c>
      <c r="I657" s="18" t="str">
        <f t="shared" si="184"/>
        <v/>
      </c>
      <c r="J657" s="18" t="str">
        <f>""</f>
        <v/>
      </c>
      <c r="K657" s="18" t="str">
        <f t="shared" si="185"/>
        <v/>
      </c>
      <c r="L657" s="18" t="str">
        <f t="shared" si="186"/>
        <v/>
      </c>
      <c r="M657" s="18" t="str">
        <f t="shared" si="187"/>
        <v/>
      </c>
      <c r="N657" s="18" t="str">
        <f t="shared" si="188"/>
        <v/>
      </c>
      <c r="O657" s="18" t="str">
        <f t="shared" si="189"/>
        <v/>
      </c>
      <c r="P657" s="18" t="str">
        <f t="shared" si="190"/>
        <v/>
      </c>
      <c r="Q657" s="18" t="str">
        <f t="shared" si="191"/>
        <v/>
      </c>
      <c r="R657" s="122" t="str">
        <f t="shared" si="181"/>
        <v/>
      </c>
      <c r="S657" s="18" t="str">
        <f t="shared" si="192"/>
        <v/>
      </c>
      <c r="T657" s="26" t="str">
        <f t="shared" si="182"/>
        <v/>
      </c>
      <c r="U657" s="18" t="str">
        <f t="shared" si="193"/>
        <v/>
      </c>
      <c r="V657" s="18" t="str">
        <f t="shared" si="194"/>
        <v/>
      </c>
      <c r="W657" s="18" t="str">
        <f>IFERROR(CONCATENATE("PAGO N° ",B657," DEL CONTRATO CPS ",V657," ENTRE ",TEXT(VLOOKUP(A657,matriz,IF(generador!B657=1,16,IF(generador!B657=2,19,IF(generador!B657=3,22,IF(generador!B657=4,25,IF(generador!B657=5,28,IF(generador!B657=6,31,IF(generador!B657=7,34,IF(generador!B657=8,37,IF(generador!B657=9,40,IF(generador!B657=10,43,IF(generador!B657=11,46,IF(generador!B657=12,49,IF(generador!B657=13,52,IF(generador!B657=14,55,IF(generador!B657=15,58))))))))))))))),FALSE),"dd/mm/yyyy")," Y ",TEXT(VLOOKUP(A657,matriz,IF(generador!B657=1,17,IF(generador!B657=2,20,IF(generador!B657=3,23,IF(generador!B657=4,26,IF(generador!B657=5,29,IF(generador!B657=6,32,IF(generador!B657=7,35,IF(generador!B657=8,38,IF(generador!B657=9,41,IF(generador!B657=10,44,IF(generador!B657=11,47,IF(generador!B657=12,50,IF(generador!B657=13,53,IF(generador!B657=14,56,IF(generador!B657=15,59))))))))))))))),FALSE),"dd/mm/yyyy")),"")</f>
        <v/>
      </c>
    </row>
    <row r="658" spans="1:23" x14ac:dyDescent="0.3">
      <c r="A658" s="15"/>
      <c r="B658" s="14"/>
      <c r="C658" s="6"/>
      <c r="D658" s="26" t="str">
        <f t="shared" si="178"/>
        <v/>
      </c>
      <c r="E658" s="19" t="str">
        <f>IFERROR(IF(A658&lt;&gt;"",VLOOKUP(A658,matriz,IF(generador!B658=1,15,IF(generador!B658=2,18,IF(generador!B658=3,21,IF(generador!B658=4,24,IF(generador!B658=5,27,IF(generador!B658=6,30,IF(generador!B658=7,33,IF(generador!B658=8,36,IF(generador!B658=9,39,IF(generador!B658=10,42,IF(generador!B658=11,45,IF(generador!B658=12,48,IF(generador!B658=13,51,IF(generador!B658=14,54,IF(generador!B658=15,57))))))))))))))),FALSE),""),"")</f>
        <v/>
      </c>
      <c r="F658" s="20" t="str">
        <f t="shared" si="179"/>
        <v/>
      </c>
      <c r="G658" s="29" t="str">
        <f t="shared" si="180"/>
        <v/>
      </c>
      <c r="H658" s="21" t="str">
        <f t="shared" ca="1" si="183"/>
        <v/>
      </c>
      <c r="I658" s="18" t="str">
        <f t="shared" si="184"/>
        <v/>
      </c>
      <c r="J658" s="18" t="str">
        <f>""</f>
        <v/>
      </c>
      <c r="K658" s="18" t="str">
        <f t="shared" si="185"/>
        <v/>
      </c>
      <c r="L658" s="18" t="str">
        <f t="shared" si="186"/>
        <v/>
      </c>
      <c r="M658" s="18" t="str">
        <f t="shared" si="187"/>
        <v/>
      </c>
      <c r="N658" s="18" t="str">
        <f t="shared" si="188"/>
        <v/>
      </c>
      <c r="O658" s="18" t="str">
        <f t="shared" si="189"/>
        <v/>
      </c>
      <c r="P658" s="18" t="str">
        <f t="shared" si="190"/>
        <v/>
      </c>
      <c r="Q658" s="18" t="str">
        <f t="shared" si="191"/>
        <v/>
      </c>
      <c r="R658" s="122" t="str">
        <f t="shared" si="181"/>
        <v/>
      </c>
      <c r="S658" s="18" t="str">
        <f t="shared" si="192"/>
        <v/>
      </c>
      <c r="T658" s="26" t="str">
        <f t="shared" si="182"/>
        <v/>
      </c>
      <c r="U658" s="18" t="str">
        <f t="shared" si="193"/>
        <v/>
      </c>
      <c r="V658" s="18" t="str">
        <f t="shared" si="194"/>
        <v/>
      </c>
      <c r="W658" s="18" t="str">
        <f>IFERROR(CONCATENATE("PAGO N° ",B658," DEL CONTRATO CPS ",V658," ENTRE ",TEXT(VLOOKUP(A658,matriz,IF(generador!B658=1,16,IF(generador!B658=2,19,IF(generador!B658=3,22,IF(generador!B658=4,25,IF(generador!B658=5,28,IF(generador!B658=6,31,IF(generador!B658=7,34,IF(generador!B658=8,37,IF(generador!B658=9,40,IF(generador!B658=10,43,IF(generador!B658=11,46,IF(generador!B658=12,49,IF(generador!B658=13,52,IF(generador!B658=14,55,IF(generador!B658=15,58))))))))))))))),FALSE),"dd/mm/yyyy")," Y ",TEXT(VLOOKUP(A658,matriz,IF(generador!B658=1,17,IF(generador!B658=2,20,IF(generador!B658=3,23,IF(generador!B658=4,26,IF(generador!B658=5,29,IF(generador!B658=6,32,IF(generador!B658=7,35,IF(generador!B658=8,38,IF(generador!B658=9,41,IF(generador!B658=10,44,IF(generador!B658=11,47,IF(generador!B658=12,50,IF(generador!B658=13,53,IF(generador!B658=14,56,IF(generador!B658=15,59))))))))))))))),FALSE),"dd/mm/yyyy")),"")</f>
        <v/>
      </c>
    </row>
    <row r="659" spans="1:23" x14ac:dyDescent="0.3">
      <c r="A659" s="15"/>
      <c r="B659" s="14"/>
      <c r="C659" s="6"/>
      <c r="D659" s="26" t="str">
        <f t="shared" si="178"/>
        <v/>
      </c>
      <c r="E659" s="19" t="str">
        <f>IFERROR(IF(A659&lt;&gt;"",VLOOKUP(A659,matriz,IF(generador!B659=1,15,IF(generador!B659=2,18,IF(generador!B659=3,21,IF(generador!B659=4,24,IF(generador!B659=5,27,IF(generador!B659=6,30,IF(generador!B659=7,33,IF(generador!B659=8,36,IF(generador!B659=9,39,IF(generador!B659=10,42,IF(generador!B659=11,45,IF(generador!B659=12,48,IF(generador!B659=13,51,IF(generador!B659=14,54,IF(generador!B659=15,57))))))))))))))),FALSE),""),"")</f>
        <v/>
      </c>
      <c r="F659" s="20" t="str">
        <f t="shared" si="179"/>
        <v/>
      </c>
      <c r="G659" s="29" t="str">
        <f t="shared" si="180"/>
        <v/>
      </c>
      <c r="H659" s="21" t="str">
        <f t="shared" ca="1" si="183"/>
        <v/>
      </c>
      <c r="I659" s="18" t="str">
        <f t="shared" si="184"/>
        <v/>
      </c>
      <c r="J659" s="18" t="str">
        <f>""</f>
        <v/>
      </c>
      <c r="K659" s="18" t="str">
        <f t="shared" si="185"/>
        <v/>
      </c>
      <c r="L659" s="18" t="str">
        <f t="shared" si="186"/>
        <v/>
      </c>
      <c r="M659" s="18" t="str">
        <f t="shared" si="187"/>
        <v/>
      </c>
      <c r="N659" s="18" t="str">
        <f t="shared" si="188"/>
        <v/>
      </c>
      <c r="O659" s="18" t="str">
        <f t="shared" si="189"/>
        <v/>
      </c>
      <c r="P659" s="18" t="str">
        <f t="shared" si="190"/>
        <v/>
      </c>
      <c r="Q659" s="18" t="str">
        <f t="shared" si="191"/>
        <v/>
      </c>
      <c r="R659" s="122" t="str">
        <f t="shared" si="181"/>
        <v/>
      </c>
      <c r="S659" s="18" t="str">
        <f t="shared" si="192"/>
        <v/>
      </c>
      <c r="T659" s="26" t="str">
        <f t="shared" si="182"/>
        <v/>
      </c>
      <c r="U659" s="18" t="str">
        <f t="shared" si="193"/>
        <v/>
      </c>
      <c r="V659" s="18" t="str">
        <f t="shared" si="194"/>
        <v/>
      </c>
      <c r="W659" s="18" t="str">
        <f>IFERROR(CONCATENATE("PAGO N° ",B659," DEL CONTRATO CPS ",V659," ENTRE ",TEXT(VLOOKUP(A659,matriz,IF(generador!B659=1,16,IF(generador!B659=2,19,IF(generador!B659=3,22,IF(generador!B659=4,25,IF(generador!B659=5,28,IF(generador!B659=6,31,IF(generador!B659=7,34,IF(generador!B659=8,37,IF(generador!B659=9,40,IF(generador!B659=10,43,IF(generador!B659=11,46,IF(generador!B659=12,49,IF(generador!B659=13,52,IF(generador!B659=14,55,IF(generador!B659=15,58))))))))))))))),FALSE),"dd/mm/yyyy")," Y ",TEXT(VLOOKUP(A659,matriz,IF(generador!B659=1,17,IF(generador!B659=2,20,IF(generador!B659=3,23,IF(generador!B659=4,26,IF(generador!B659=5,29,IF(generador!B659=6,32,IF(generador!B659=7,35,IF(generador!B659=8,38,IF(generador!B659=9,41,IF(generador!B659=10,44,IF(generador!B659=11,47,IF(generador!B659=12,50,IF(generador!B659=13,53,IF(generador!B659=14,56,IF(generador!B659=15,59))))))))))))))),FALSE),"dd/mm/yyyy")),"")</f>
        <v/>
      </c>
    </row>
    <row r="660" spans="1:23" x14ac:dyDescent="0.3">
      <c r="A660" s="15"/>
      <c r="B660" s="14"/>
      <c r="C660" s="6"/>
      <c r="D660" s="26" t="str">
        <f t="shared" si="178"/>
        <v/>
      </c>
      <c r="E660" s="19" t="str">
        <f>IFERROR(IF(A660&lt;&gt;"",VLOOKUP(A660,matriz,IF(generador!B660=1,15,IF(generador!B660=2,18,IF(generador!B660=3,21,IF(generador!B660=4,24,IF(generador!B660=5,27,IF(generador!B660=6,30,IF(generador!B660=7,33,IF(generador!B660=8,36,IF(generador!B660=9,39,IF(generador!B660=10,42,IF(generador!B660=11,45,IF(generador!B660=12,48,IF(generador!B660=13,51,IF(generador!B660=14,54,IF(generador!B660=15,57))))))))))))))),FALSE),""),"")</f>
        <v/>
      </c>
      <c r="F660" s="20" t="str">
        <f t="shared" si="179"/>
        <v/>
      </c>
      <c r="G660" s="29" t="str">
        <f t="shared" si="180"/>
        <v/>
      </c>
      <c r="H660" s="21" t="str">
        <f t="shared" ca="1" si="183"/>
        <v/>
      </c>
      <c r="I660" s="18" t="str">
        <f t="shared" si="184"/>
        <v/>
      </c>
      <c r="J660" s="18" t="str">
        <f>""</f>
        <v/>
      </c>
      <c r="K660" s="18" t="str">
        <f t="shared" si="185"/>
        <v/>
      </c>
      <c r="L660" s="18" t="str">
        <f t="shared" si="186"/>
        <v/>
      </c>
      <c r="M660" s="18" t="str">
        <f t="shared" si="187"/>
        <v/>
      </c>
      <c r="N660" s="18" t="str">
        <f t="shared" si="188"/>
        <v/>
      </c>
      <c r="O660" s="18" t="str">
        <f t="shared" si="189"/>
        <v/>
      </c>
      <c r="P660" s="18" t="str">
        <f t="shared" si="190"/>
        <v/>
      </c>
      <c r="Q660" s="18" t="str">
        <f t="shared" si="191"/>
        <v/>
      </c>
      <c r="R660" s="122" t="str">
        <f t="shared" si="181"/>
        <v/>
      </c>
      <c r="S660" s="18" t="str">
        <f t="shared" si="192"/>
        <v/>
      </c>
      <c r="T660" s="26" t="str">
        <f t="shared" si="182"/>
        <v/>
      </c>
      <c r="U660" s="18" t="str">
        <f t="shared" si="193"/>
        <v/>
      </c>
      <c r="V660" s="18" t="str">
        <f t="shared" si="194"/>
        <v/>
      </c>
      <c r="W660" s="18" t="str">
        <f>IFERROR(CONCATENATE("PAGO N° ",B660," DEL CONTRATO CPS ",V660," ENTRE ",TEXT(VLOOKUP(A660,matriz,IF(generador!B660=1,16,IF(generador!B660=2,19,IF(generador!B660=3,22,IF(generador!B660=4,25,IF(generador!B660=5,28,IF(generador!B660=6,31,IF(generador!B660=7,34,IF(generador!B660=8,37,IF(generador!B660=9,40,IF(generador!B660=10,43,IF(generador!B660=11,46,IF(generador!B660=12,49,IF(generador!B660=13,52,IF(generador!B660=14,55,IF(generador!B660=15,58))))))))))))))),FALSE),"dd/mm/yyyy")," Y ",TEXT(VLOOKUP(A660,matriz,IF(generador!B660=1,17,IF(generador!B660=2,20,IF(generador!B660=3,23,IF(generador!B660=4,26,IF(generador!B660=5,29,IF(generador!B660=6,32,IF(generador!B660=7,35,IF(generador!B660=8,38,IF(generador!B660=9,41,IF(generador!B660=10,44,IF(generador!B660=11,47,IF(generador!B660=12,50,IF(generador!B660=13,53,IF(generador!B660=14,56,IF(generador!B660=15,59))))))))))))))),FALSE),"dd/mm/yyyy")),"")</f>
        <v/>
      </c>
    </row>
    <row r="661" spans="1:23" x14ac:dyDescent="0.3">
      <c r="A661" s="15"/>
      <c r="B661" s="14"/>
      <c r="C661" s="6"/>
      <c r="D661" s="26" t="str">
        <f t="shared" si="178"/>
        <v/>
      </c>
      <c r="E661" s="19" t="str">
        <f>IFERROR(IF(A661&lt;&gt;"",VLOOKUP(A661,matriz,IF(generador!B661=1,15,IF(generador!B661=2,18,IF(generador!B661=3,21,IF(generador!B661=4,24,IF(generador!B661=5,27,IF(generador!B661=6,30,IF(generador!B661=7,33,IF(generador!B661=8,36,IF(generador!B661=9,39,IF(generador!B661=10,42,IF(generador!B661=11,45,IF(generador!B661=12,48,IF(generador!B661=13,51,IF(generador!B661=14,54,IF(generador!B661=15,57))))))))))))))),FALSE),""),"")</f>
        <v/>
      </c>
      <c r="F661" s="20" t="str">
        <f t="shared" si="179"/>
        <v/>
      </c>
      <c r="G661" s="29" t="str">
        <f t="shared" si="180"/>
        <v/>
      </c>
      <c r="H661" s="21" t="str">
        <f t="shared" ca="1" si="183"/>
        <v/>
      </c>
      <c r="I661" s="18" t="str">
        <f t="shared" si="184"/>
        <v/>
      </c>
      <c r="J661" s="18" t="str">
        <f>""</f>
        <v/>
      </c>
      <c r="K661" s="18" t="str">
        <f t="shared" si="185"/>
        <v/>
      </c>
      <c r="L661" s="18" t="str">
        <f t="shared" si="186"/>
        <v/>
      </c>
      <c r="M661" s="18" t="str">
        <f t="shared" si="187"/>
        <v/>
      </c>
      <c r="N661" s="18" t="str">
        <f t="shared" si="188"/>
        <v/>
      </c>
      <c r="O661" s="18" t="str">
        <f t="shared" si="189"/>
        <v/>
      </c>
      <c r="P661" s="18" t="str">
        <f t="shared" si="190"/>
        <v/>
      </c>
      <c r="Q661" s="18" t="str">
        <f t="shared" si="191"/>
        <v/>
      </c>
      <c r="R661" s="122" t="str">
        <f t="shared" si="181"/>
        <v/>
      </c>
      <c r="S661" s="18" t="str">
        <f t="shared" si="192"/>
        <v/>
      </c>
      <c r="T661" s="26" t="str">
        <f t="shared" si="182"/>
        <v/>
      </c>
      <c r="U661" s="18" t="str">
        <f t="shared" si="193"/>
        <v/>
      </c>
      <c r="V661" s="18" t="str">
        <f t="shared" si="194"/>
        <v/>
      </c>
      <c r="W661" s="18" t="str">
        <f>IFERROR(CONCATENATE("PAGO N° ",B661," DEL CONTRATO CPS ",V661," ENTRE ",TEXT(VLOOKUP(A661,matriz,IF(generador!B661=1,16,IF(generador!B661=2,19,IF(generador!B661=3,22,IF(generador!B661=4,25,IF(generador!B661=5,28,IF(generador!B661=6,31,IF(generador!B661=7,34,IF(generador!B661=8,37,IF(generador!B661=9,40,IF(generador!B661=10,43,IF(generador!B661=11,46,IF(generador!B661=12,49,IF(generador!B661=13,52,IF(generador!B661=14,55,IF(generador!B661=15,58))))))))))))))),FALSE),"dd/mm/yyyy")," Y ",TEXT(VLOOKUP(A661,matriz,IF(generador!B661=1,17,IF(generador!B661=2,20,IF(generador!B661=3,23,IF(generador!B661=4,26,IF(generador!B661=5,29,IF(generador!B661=6,32,IF(generador!B661=7,35,IF(generador!B661=8,38,IF(generador!B661=9,41,IF(generador!B661=10,44,IF(generador!B661=11,47,IF(generador!B661=12,50,IF(generador!B661=13,53,IF(generador!B661=14,56,IF(generador!B661=15,59))))))))))))))),FALSE),"dd/mm/yyyy")),"")</f>
        <v/>
      </c>
    </row>
    <row r="662" spans="1:23" x14ac:dyDescent="0.3">
      <c r="A662" s="15"/>
      <c r="B662" s="14"/>
      <c r="C662" s="6"/>
      <c r="D662" s="26" t="str">
        <f t="shared" si="178"/>
        <v/>
      </c>
      <c r="E662" s="19" t="str">
        <f>IFERROR(IF(A662&lt;&gt;"",VLOOKUP(A662,matriz,IF(generador!B662=1,15,IF(generador!B662=2,18,IF(generador!B662=3,21,IF(generador!B662=4,24,IF(generador!B662=5,27,IF(generador!B662=6,30,IF(generador!B662=7,33,IF(generador!B662=8,36,IF(generador!B662=9,39,IF(generador!B662=10,42,IF(generador!B662=11,45,IF(generador!B662=12,48,IF(generador!B662=13,51,IF(generador!B662=14,54,IF(generador!B662=15,57))))))))))))))),FALSE),""),"")</f>
        <v/>
      </c>
      <c r="F662" s="20" t="str">
        <f t="shared" si="179"/>
        <v/>
      </c>
      <c r="G662" s="29" t="str">
        <f t="shared" si="180"/>
        <v/>
      </c>
      <c r="H662" s="21" t="str">
        <f t="shared" ca="1" si="183"/>
        <v/>
      </c>
      <c r="I662" s="18" t="str">
        <f t="shared" si="184"/>
        <v/>
      </c>
      <c r="J662" s="18" t="str">
        <f>""</f>
        <v/>
      </c>
      <c r="K662" s="18" t="str">
        <f t="shared" si="185"/>
        <v/>
      </c>
      <c r="L662" s="18" t="str">
        <f t="shared" si="186"/>
        <v/>
      </c>
      <c r="M662" s="18" t="str">
        <f t="shared" si="187"/>
        <v/>
      </c>
      <c r="N662" s="18" t="str">
        <f t="shared" si="188"/>
        <v/>
      </c>
      <c r="O662" s="18" t="str">
        <f t="shared" si="189"/>
        <v/>
      </c>
      <c r="P662" s="18" t="str">
        <f t="shared" si="190"/>
        <v/>
      </c>
      <c r="Q662" s="18" t="str">
        <f t="shared" si="191"/>
        <v/>
      </c>
      <c r="R662" s="122" t="str">
        <f t="shared" si="181"/>
        <v/>
      </c>
      <c r="S662" s="18" t="str">
        <f t="shared" si="192"/>
        <v/>
      </c>
      <c r="T662" s="26" t="str">
        <f t="shared" si="182"/>
        <v/>
      </c>
      <c r="U662" s="18" t="str">
        <f t="shared" si="193"/>
        <v/>
      </c>
      <c r="V662" s="18" t="str">
        <f t="shared" si="194"/>
        <v/>
      </c>
      <c r="W662" s="18" t="str">
        <f>IFERROR(CONCATENATE("PAGO N° ",B662," DEL CONTRATO CPS ",V662," ENTRE ",TEXT(VLOOKUP(A662,matriz,IF(generador!B662=1,16,IF(generador!B662=2,19,IF(generador!B662=3,22,IF(generador!B662=4,25,IF(generador!B662=5,28,IF(generador!B662=6,31,IF(generador!B662=7,34,IF(generador!B662=8,37,IF(generador!B662=9,40,IF(generador!B662=10,43,IF(generador!B662=11,46,IF(generador!B662=12,49,IF(generador!B662=13,52,IF(generador!B662=14,55,IF(generador!B662=15,58))))))))))))))),FALSE),"dd/mm/yyyy")," Y ",TEXT(VLOOKUP(A662,matriz,IF(generador!B662=1,17,IF(generador!B662=2,20,IF(generador!B662=3,23,IF(generador!B662=4,26,IF(generador!B662=5,29,IF(generador!B662=6,32,IF(generador!B662=7,35,IF(generador!B662=8,38,IF(generador!B662=9,41,IF(generador!B662=10,44,IF(generador!B662=11,47,IF(generador!B662=12,50,IF(generador!B662=13,53,IF(generador!B662=14,56,IF(generador!B662=15,59))))))))))))))),FALSE),"dd/mm/yyyy")),"")</f>
        <v/>
      </c>
    </row>
    <row r="663" spans="1:23" x14ac:dyDescent="0.3">
      <c r="A663" s="15"/>
      <c r="B663" s="14"/>
      <c r="C663" s="6"/>
      <c r="D663" s="26" t="str">
        <f t="shared" si="178"/>
        <v/>
      </c>
      <c r="E663" s="19" t="str">
        <f>IFERROR(IF(A663&lt;&gt;"",VLOOKUP(A663,matriz,IF(generador!B663=1,15,IF(generador!B663=2,18,IF(generador!B663=3,21,IF(generador!B663=4,24,IF(generador!B663=5,27,IF(generador!B663=6,30,IF(generador!B663=7,33,IF(generador!B663=8,36,IF(generador!B663=9,39,IF(generador!B663=10,42,IF(generador!B663=11,45,IF(generador!B663=12,48,IF(generador!B663=13,51,IF(generador!B663=14,54,IF(generador!B663=15,57))))))))))))))),FALSE),""),"")</f>
        <v/>
      </c>
      <c r="F663" s="20" t="str">
        <f t="shared" si="179"/>
        <v/>
      </c>
      <c r="G663" s="29" t="str">
        <f t="shared" si="180"/>
        <v/>
      </c>
      <c r="H663" s="21" t="str">
        <f t="shared" ca="1" si="183"/>
        <v/>
      </c>
      <c r="I663" s="18" t="str">
        <f t="shared" si="184"/>
        <v/>
      </c>
      <c r="J663" s="18" t="str">
        <f>""</f>
        <v/>
      </c>
      <c r="K663" s="18" t="str">
        <f t="shared" si="185"/>
        <v/>
      </c>
      <c r="L663" s="18" t="str">
        <f t="shared" si="186"/>
        <v/>
      </c>
      <c r="M663" s="18" t="str">
        <f t="shared" si="187"/>
        <v/>
      </c>
      <c r="N663" s="18" t="str">
        <f t="shared" si="188"/>
        <v/>
      </c>
      <c r="O663" s="18" t="str">
        <f t="shared" si="189"/>
        <v/>
      </c>
      <c r="P663" s="18" t="str">
        <f t="shared" si="190"/>
        <v/>
      </c>
      <c r="Q663" s="18" t="str">
        <f t="shared" si="191"/>
        <v/>
      </c>
      <c r="R663" s="122" t="str">
        <f t="shared" si="181"/>
        <v/>
      </c>
      <c r="S663" s="18" t="str">
        <f t="shared" si="192"/>
        <v/>
      </c>
      <c r="T663" s="26" t="str">
        <f t="shared" si="182"/>
        <v/>
      </c>
      <c r="U663" s="18" t="str">
        <f t="shared" si="193"/>
        <v/>
      </c>
      <c r="V663" s="18" t="str">
        <f t="shared" si="194"/>
        <v/>
      </c>
      <c r="W663" s="18" t="str">
        <f>IFERROR(CONCATENATE("PAGO N° ",B663," DEL CONTRATO CPS ",V663," ENTRE ",TEXT(VLOOKUP(A663,matriz,IF(generador!B663=1,16,IF(generador!B663=2,19,IF(generador!B663=3,22,IF(generador!B663=4,25,IF(generador!B663=5,28,IF(generador!B663=6,31,IF(generador!B663=7,34,IF(generador!B663=8,37,IF(generador!B663=9,40,IF(generador!B663=10,43,IF(generador!B663=11,46,IF(generador!B663=12,49,IF(generador!B663=13,52,IF(generador!B663=14,55,IF(generador!B663=15,58))))))))))))))),FALSE),"dd/mm/yyyy")," Y ",TEXT(VLOOKUP(A663,matriz,IF(generador!B663=1,17,IF(generador!B663=2,20,IF(generador!B663=3,23,IF(generador!B663=4,26,IF(generador!B663=5,29,IF(generador!B663=6,32,IF(generador!B663=7,35,IF(generador!B663=8,38,IF(generador!B663=9,41,IF(generador!B663=10,44,IF(generador!B663=11,47,IF(generador!B663=12,50,IF(generador!B663=13,53,IF(generador!B663=14,56,IF(generador!B663=15,59))))))))))))))),FALSE),"dd/mm/yyyy")),"")</f>
        <v/>
      </c>
    </row>
    <row r="664" spans="1:23" x14ac:dyDescent="0.3">
      <c r="A664" s="15"/>
      <c r="B664" s="14"/>
      <c r="C664" s="6"/>
      <c r="D664" s="26" t="str">
        <f t="shared" si="178"/>
        <v/>
      </c>
      <c r="E664" s="19" t="str">
        <f>IFERROR(IF(A664&lt;&gt;"",VLOOKUP(A664,matriz,IF(generador!B664=1,15,IF(generador!B664=2,18,IF(generador!B664=3,21,IF(generador!B664=4,24,IF(generador!B664=5,27,IF(generador!B664=6,30,IF(generador!B664=7,33,IF(generador!B664=8,36,IF(generador!B664=9,39,IF(generador!B664=10,42,IF(generador!B664=11,45,IF(generador!B664=12,48,IF(generador!B664=13,51,IF(generador!B664=14,54,IF(generador!B664=15,57))))))))))))))),FALSE),""),"")</f>
        <v/>
      </c>
      <c r="F664" s="20" t="str">
        <f t="shared" si="179"/>
        <v/>
      </c>
      <c r="G664" s="29" t="str">
        <f t="shared" si="180"/>
        <v/>
      </c>
      <c r="H664" s="21" t="str">
        <f t="shared" ca="1" si="183"/>
        <v/>
      </c>
      <c r="I664" s="18" t="str">
        <f t="shared" si="184"/>
        <v/>
      </c>
      <c r="J664" s="18" t="str">
        <f>""</f>
        <v/>
      </c>
      <c r="K664" s="18" t="str">
        <f t="shared" si="185"/>
        <v/>
      </c>
      <c r="L664" s="18" t="str">
        <f t="shared" si="186"/>
        <v/>
      </c>
      <c r="M664" s="18" t="str">
        <f t="shared" si="187"/>
        <v/>
      </c>
      <c r="N664" s="18" t="str">
        <f t="shared" si="188"/>
        <v/>
      </c>
      <c r="O664" s="18" t="str">
        <f t="shared" si="189"/>
        <v/>
      </c>
      <c r="P664" s="18" t="str">
        <f t="shared" si="190"/>
        <v/>
      </c>
      <c r="Q664" s="18" t="str">
        <f t="shared" si="191"/>
        <v/>
      </c>
      <c r="R664" s="122" t="str">
        <f t="shared" si="181"/>
        <v/>
      </c>
      <c r="S664" s="18" t="str">
        <f t="shared" si="192"/>
        <v/>
      </c>
      <c r="T664" s="26" t="str">
        <f t="shared" si="182"/>
        <v/>
      </c>
      <c r="U664" s="18" t="str">
        <f t="shared" si="193"/>
        <v/>
      </c>
      <c r="V664" s="18" t="str">
        <f t="shared" si="194"/>
        <v/>
      </c>
      <c r="W664" s="18" t="str">
        <f>IFERROR(CONCATENATE("PAGO N° ",B664," DEL CONTRATO CPS ",V664," ENTRE ",TEXT(VLOOKUP(A664,matriz,IF(generador!B664=1,16,IF(generador!B664=2,19,IF(generador!B664=3,22,IF(generador!B664=4,25,IF(generador!B664=5,28,IF(generador!B664=6,31,IF(generador!B664=7,34,IF(generador!B664=8,37,IF(generador!B664=9,40,IF(generador!B664=10,43,IF(generador!B664=11,46,IF(generador!B664=12,49,IF(generador!B664=13,52,IF(generador!B664=14,55,IF(generador!B664=15,58))))))))))))))),FALSE),"dd/mm/yyyy")," Y ",TEXT(VLOOKUP(A664,matriz,IF(generador!B664=1,17,IF(generador!B664=2,20,IF(generador!B664=3,23,IF(generador!B664=4,26,IF(generador!B664=5,29,IF(generador!B664=6,32,IF(generador!B664=7,35,IF(generador!B664=8,38,IF(generador!B664=9,41,IF(generador!B664=10,44,IF(generador!B664=11,47,IF(generador!B664=12,50,IF(generador!B664=13,53,IF(generador!B664=14,56,IF(generador!B664=15,59))))))))))))))),FALSE),"dd/mm/yyyy")),"")</f>
        <v/>
      </c>
    </row>
    <row r="665" spans="1:23" x14ac:dyDescent="0.3">
      <c r="A665" s="15"/>
      <c r="B665" s="14"/>
      <c r="C665" s="6"/>
      <c r="D665" s="26" t="str">
        <f t="shared" si="178"/>
        <v/>
      </c>
      <c r="E665" s="19" t="str">
        <f>IFERROR(IF(A665&lt;&gt;"",VLOOKUP(A665,matriz,IF(generador!B665=1,15,IF(generador!B665=2,18,IF(generador!B665=3,21,IF(generador!B665=4,24,IF(generador!B665=5,27,IF(generador!B665=6,30,IF(generador!B665=7,33,IF(generador!B665=8,36,IF(generador!B665=9,39,IF(generador!B665=10,42,IF(generador!B665=11,45,IF(generador!B665=12,48,IF(generador!B665=13,51,IF(generador!B665=14,54,IF(generador!B665=15,57))))))))))))))),FALSE),""),"")</f>
        <v/>
      </c>
      <c r="F665" s="20" t="str">
        <f t="shared" si="179"/>
        <v/>
      </c>
      <c r="G665" s="29" t="str">
        <f t="shared" si="180"/>
        <v/>
      </c>
      <c r="H665" s="21" t="str">
        <f t="shared" ca="1" si="183"/>
        <v/>
      </c>
      <c r="I665" s="18" t="str">
        <f t="shared" si="184"/>
        <v/>
      </c>
      <c r="J665" s="18" t="str">
        <f>""</f>
        <v/>
      </c>
      <c r="K665" s="18" t="str">
        <f t="shared" si="185"/>
        <v/>
      </c>
      <c r="L665" s="18" t="str">
        <f t="shared" si="186"/>
        <v/>
      </c>
      <c r="M665" s="18" t="str">
        <f t="shared" si="187"/>
        <v/>
      </c>
      <c r="N665" s="18" t="str">
        <f t="shared" si="188"/>
        <v/>
      </c>
      <c r="O665" s="18" t="str">
        <f t="shared" si="189"/>
        <v/>
      </c>
      <c r="P665" s="18" t="str">
        <f t="shared" si="190"/>
        <v/>
      </c>
      <c r="Q665" s="18" t="str">
        <f t="shared" si="191"/>
        <v/>
      </c>
      <c r="R665" s="122" t="str">
        <f t="shared" si="181"/>
        <v/>
      </c>
      <c r="S665" s="18" t="str">
        <f t="shared" si="192"/>
        <v/>
      </c>
      <c r="T665" s="26" t="str">
        <f t="shared" si="182"/>
        <v/>
      </c>
      <c r="U665" s="18" t="str">
        <f t="shared" si="193"/>
        <v/>
      </c>
      <c r="V665" s="18" t="str">
        <f t="shared" si="194"/>
        <v/>
      </c>
      <c r="W665" s="18" t="str">
        <f>IFERROR(CONCATENATE("PAGO N° ",B665," DEL CONTRATO CPS ",V665," ENTRE ",TEXT(VLOOKUP(A665,matriz,IF(generador!B665=1,16,IF(generador!B665=2,19,IF(generador!B665=3,22,IF(generador!B665=4,25,IF(generador!B665=5,28,IF(generador!B665=6,31,IF(generador!B665=7,34,IF(generador!B665=8,37,IF(generador!B665=9,40,IF(generador!B665=10,43,IF(generador!B665=11,46,IF(generador!B665=12,49,IF(generador!B665=13,52,IF(generador!B665=14,55,IF(generador!B665=15,58))))))))))))))),FALSE),"dd/mm/yyyy")," Y ",TEXT(VLOOKUP(A665,matriz,IF(generador!B665=1,17,IF(generador!B665=2,20,IF(generador!B665=3,23,IF(generador!B665=4,26,IF(generador!B665=5,29,IF(generador!B665=6,32,IF(generador!B665=7,35,IF(generador!B665=8,38,IF(generador!B665=9,41,IF(generador!B665=10,44,IF(generador!B665=11,47,IF(generador!B665=12,50,IF(generador!B665=13,53,IF(generador!B665=14,56,IF(generador!B665=15,59))))))))))))))),FALSE),"dd/mm/yyyy")),"")</f>
        <v/>
      </c>
    </row>
    <row r="666" spans="1:23" x14ac:dyDescent="0.3">
      <c r="A666" s="15"/>
      <c r="B666" s="14"/>
      <c r="C666" s="6"/>
      <c r="D666" s="26" t="str">
        <f t="shared" si="178"/>
        <v/>
      </c>
      <c r="E666" s="19" t="str">
        <f>IFERROR(IF(A666&lt;&gt;"",VLOOKUP(A666,matriz,IF(generador!B666=1,15,IF(generador!B666=2,18,IF(generador!B666=3,21,IF(generador!B666=4,24,IF(generador!B666=5,27,IF(generador!B666=6,30,IF(generador!B666=7,33,IF(generador!B666=8,36,IF(generador!B666=9,39,IF(generador!B666=10,42,IF(generador!B666=11,45,IF(generador!B666=12,48,IF(generador!B666=13,51,IF(generador!B666=14,54,IF(generador!B666=15,57))))))))))))))),FALSE),""),"")</f>
        <v/>
      </c>
      <c r="F666" s="20" t="str">
        <f t="shared" si="179"/>
        <v/>
      </c>
      <c r="G666" s="29" t="str">
        <f t="shared" si="180"/>
        <v/>
      </c>
      <c r="H666" s="21" t="str">
        <f t="shared" ca="1" si="183"/>
        <v/>
      </c>
      <c r="I666" s="18" t="str">
        <f t="shared" si="184"/>
        <v/>
      </c>
      <c r="J666" s="18" t="str">
        <f>""</f>
        <v/>
      </c>
      <c r="K666" s="18" t="str">
        <f t="shared" si="185"/>
        <v/>
      </c>
      <c r="L666" s="18" t="str">
        <f t="shared" si="186"/>
        <v/>
      </c>
      <c r="M666" s="18" t="str">
        <f t="shared" si="187"/>
        <v/>
      </c>
      <c r="N666" s="18" t="str">
        <f t="shared" si="188"/>
        <v/>
      </c>
      <c r="O666" s="18" t="str">
        <f t="shared" si="189"/>
        <v/>
      </c>
      <c r="P666" s="18" t="str">
        <f t="shared" si="190"/>
        <v/>
      </c>
      <c r="Q666" s="18" t="str">
        <f t="shared" si="191"/>
        <v/>
      </c>
      <c r="R666" s="122" t="str">
        <f t="shared" si="181"/>
        <v/>
      </c>
      <c r="S666" s="18" t="str">
        <f t="shared" si="192"/>
        <v/>
      </c>
      <c r="T666" s="26" t="str">
        <f t="shared" si="182"/>
        <v/>
      </c>
      <c r="U666" s="18" t="str">
        <f t="shared" si="193"/>
        <v/>
      </c>
      <c r="V666" s="18" t="str">
        <f t="shared" si="194"/>
        <v/>
      </c>
      <c r="W666" s="18" t="str">
        <f>IFERROR(CONCATENATE("PAGO N° ",B666," DEL CONTRATO CPS ",V666," ENTRE ",TEXT(VLOOKUP(A666,matriz,IF(generador!B666=1,16,IF(generador!B666=2,19,IF(generador!B666=3,22,IF(generador!B666=4,25,IF(generador!B666=5,28,IF(generador!B666=6,31,IF(generador!B666=7,34,IF(generador!B666=8,37,IF(generador!B666=9,40,IF(generador!B666=10,43,IF(generador!B666=11,46,IF(generador!B666=12,49,IF(generador!B666=13,52,IF(generador!B666=14,55,IF(generador!B666=15,58))))))))))))))),FALSE),"dd/mm/yyyy")," Y ",TEXT(VLOOKUP(A666,matriz,IF(generador!B666=1,17,IF(generador!B666=2,20,IF(generador!B666=3,23,IF(generador!B666=4,26,IF(generador!B666=5,29,IF(generador!B666=6,32,IF(generador!B666=7,35,IF(generador!B666=8,38,IF(generador!B666=9,41,IF(generador!B666=10,44,IF(generador!B666=11,47,IF(generador!B666=12,50,IF(generador!B666=13,53,IF(generador!B666=14,56,IF(generador!B666=15,59))))))))))))))),FALSE),"dd/mm/yyyy")),"")</f>
        <v/>
      </c>
    </row>
    <row r="667" spans="1:23" x14ac:dyDescent="0.3">
      <c r="A667" s="15"/>
      <c r="B667" s="14"/>
      <c r="C667" s="6"/>
      <c r="D667" s="26" t="str">
        <f t="shared" si="178"/>
        <v/>
      </c>
      <c r="E667" s="19" t="str">
        <f>IFERROR(IF(A667&lt;&gt;"",VLOOKUP(A667,matriz,IF(generador!B667=1,15,IF(generador!B667=2,18,IF(generador!B667=3,21,IF(generador!B667=4,24,IF(generador!B667=5,27,IF(generador!B667=6,30,IF(generador!B667=7,33,IF(generador!B667=8,36,IF(generador!B667=9,39,IF(generador!B667=10,42,IF(generador!B667=11,45,IF(generador!B667=12,48,IF(generador!B667=13,51,IF(generador!B667=14,54,IF(generador!B667=15,57))))))))))))))),FALSE),""),"")</f>
        <v/>
      </c>
      <c r="F667" s="20" t="str">
        <f t="shared" si="179"/>
        <v/>
      </c>
      <c r="G667" s="29" t="str">
        <f t="shared" si="180"/>
        <v/>
      </c>
      <c r="H667" s="21" t="str">
        <f t="shared" ca="1" si="183"/>
        <v/>
      </c>
      <c r="I667" s="18" t="str">
        <f t="shared" si="184"/>
        <v/>
      </c>
      <c r="J667" s="18" t="str">
        <f>""</f>
        <v/>
      </c>
      <c r="K667" s="18" t="str">
        <f t="shared" si="185"/>
        <v/>
      </c>
      <c r="L667" s="18" t="str">
        <f t="shared" si="186"/>
        <v/>
      </c>
      <c r="M667" s="18" t="str">
        <f t="shared" si="187"/>
        <v/>
      </c>
      <c r="N667" s="18" t="str">
        <f t="shared" si="188"/>
        <v/>
      </c>
      <c r="O667" s="18" t="str">
        <f t="shared" si="189"/>
        <v/>
      </c>
      <c r="P667" s="18" t="str">
        <f t="shared" si="190"/>
        <v/>
      </c>
      <c r="Q667" s="18" t="str">
        <f t="shared" si="191"/>
        <v/>
      </c>
      <c r="R667" s="122" t="str">
        <f t="shared" si="181"/>
        <v/>
      </c>
      <c r="S667" s="18" t="str">
        <f t="shared" si="192"/>
        <v/>
      </c>
      <c r="T667" s="26" t="str">
        <f t="shared" si="182"/>
        <v/>
      </c>
      <c r="U667" s="18" t="str">
        <f t="shared" si="193"/>
        <v/>
      </c>
      <c r="V667" s="18" t="str">
        <f t="shared" si="194"/>
        <v/>
      </c>
      <c r="W667" s="18" t="str">
        <f>IFERROR(CONCATENATE("PAGO N° ",B667," DEL CONTRATO CPS ",V667," ENTRE ",TEXT(VLOOKUP(A667,matriz,IF(generador!B667=1,16,IF(generador!B667=2,19,IF(generador!B667=3,22,IF(generador!B667=4,25,IF(generador!B667=5,28,IF(generador!B667=6,31,IF(generador!B667=7,34,IF(generador!B667=8,37,IF(generador!B667=9,40,IF(generador!B667=10,43,IF(generador!B667=11,46,IF(generador!B667=12,49,IF(generador!B667=13,52,IF(generador!B667=14,55,IF(generador!B667=15,58))))))))))))))),FALSE),"dd/mm/yyyy")," Y ",TEXT(VLOOKUP(A667,matriz,IF(generador!B667=1,17,IF(generador!B667=2,20,IF(generador!B667=3,23,IF(generador!B667=4,26,IF(generador!B667=5,29,IF(generador!B667=6,32,IF(generador!B667=7,35,IF(generador!B667=8,38,IF(generador!B667=9,41,IF(generador!B667=10,44,IF(generador!B667=11,47,IF(generador!B667=12,50,IF(generador!B667=13,53,IF(generador!B667=14,56,IF(generador!B667=15,59))))))))))))))),FALSE),"dd/mm/yyyy")),"")</f>
        <v/>
      </c>
    </row>
    <row r="668" spans="1:23" x14ac:dyDescent="0.3">
      <c r="A668" s="15"/>
      <c r="B668" s="14"/>
      <c r="C668" s="6"/>
      <c r="D668" s="26" t="str">
        <f t="shared" si="178"/>
        <v/>
      </c>
      <c r="E668" s="19" t="str">
        <f>IFERROR(IF(A668&lt;&gt;"",VLOOKUP(A668,matriz,IF(generador!B668=1,15,IF(generador!B668=2,18,IF(generador!B668=3,21,IF(generador!B668=4,24,IF(generador!B668=5,27,IF(generador!B668=6,30,IF(generador!B668=7,33,IF(generador!B668=8,36,IF(generador!B668=9,39,IF(generador!B668=10,42,IF(generador!B668=11,45,IF(generador!B668=12,48,IF(generador!B668=13,51,IF(generador!B668=14,54,IF(generador!B668=15,57))))))))))))))),FALSE),""),"")</f>
        <v/>
      </c>
      <c r="F668" s="20" t="str">
        <f t="shared" si="179"/>
        <v/>
      </c>
      <c r="G668" s="29" t="str">
        <f t="shared" si="180"/>
        <v/>
      </c>
      <c r="H668" s="21" t="str">
        <f t="shared" ca="1" si="183"/>
        <v/>
      </c>
      <c r="I668" s="18" t="str">
        <f t="shared" si="184"/>
        <v/>
      </c>
      <c r="J668" s="18" t="str">
        <f>""</f>
        <v/>
      </c>
      <c r="K668" s="18" t="str">
        <f t="shared" si="185"/>
        <v/>
      </c>
      <c r="L668" s="18" t="str">
        <f t="shared" si="186"/>
        <v/>
      </c>
      <c r="M668" s="18" t="str">
        <f t="shared" si="187"/>
        <v/>
      </c>
      <c r="N668" s="18" t="str">
        <f t="shared" si="188"/>
        <v/>
      </c>
      <c r="O668" s="18" t="str">
        <f t="shared" si="189"/>
        <v/>
      </c>
      <c r="P668" s="18" t="str">
        <f t="shared" si="190"/>
        <v/>
      </c>
      <c r="Q668" s="18" t="str">
        <f t="shared" si="191"/>
        <v/>
      </c>
      <c r="R668" s="122" t="str">
        <f t="shared" si="181"/>
        <v/>
      </c>
      <c r="S668" s="18" t="str">
        <f t="shared" si="192"/>
        <v/>
      </c>
      <c r="T668" s="26" t="str">
        <f t="shared" si="182"/>
        <v/>
      </c>
      <c r="U668" s="18" t="str">
        <f t="shared" si="193"/>
        <v/>
      </c>
      <c r="V668" s="18" t="str">
        <f t="shared" si="194"/>
        <v/>
      </c>
      <c r="W668" s="18" t="str">
        <f>IFERROR(CONCATENATE("PAGO N° ",B668," DEL CONTRATO CPS ",V668," ENTRE ",TEXT(VLOOKUP(A668,matriz,IF(generador!B668=1,16,IF(generador!B668=2,19,IF(generador!B668=3,22,IF(generador!B668=4,25,IF(generador!B668=5,28,IF(generador!B668=6,31,IF(generador!B668=7,34,IF(generador!B668=8,37,IF(generador!B668=9,40,IF(generador!B668=10,43,IF(generador!B668=11,46,IF(generador!B668=12,49,IF(generador!B668=13,52,IF(generador!B668=14,55,IF(generador!B668=15,58))))))))))))))),FALSE),"dd/mm/yyyy")," Y ",TEXT(VLOOKUP(A668,matriz,IF(generador!B668=1,17,IF(generador!B668=2,20,IF(generador!B668=3,23,IF(generador!B668=4,26,IF(generador!B668=5,29,IF(generador!B668=6,32,IF(generador!B668=7,35,IF(generador!B668=8,38,IF(generador!B668=9,41,IF(generador!B668=10,44,IF(generador!B668=11,47,IF(generador!B668=12,50,IF(generador!B668=13,53,IF(generador!B668=14,56,IF(generador!B668=15,59))))))))))))))),FALSE),"dd/mm/yyyy")),"")</f>
        <v/>
      </c>
    </row>
    <row r="669" spans="1:23" x14ac:dyDescent="0.3">
      <c r="A669" s="15"/>
      <c r="B669" s="14"/>
      <c r="C669" s="6"/>
      <c r="D669" s="26" t="str">
        <f t="shared" si="178"/>
        <v/>
      </c>
      <c r="E669" s="19" t="str">
        <f>IFERROR(IF(A669&lt;&gt;"",VLOOKUP(A669,matriz,IF(generador!B669=1,15,IF(generador!B669=2,18,IF(generador!B669=3,21,IF(generador!B669=4,24,IF(generador!B669=5,27,IF(generador!B669=6,30,IF(generador!B669=7,33,IF(generador!B669=8,36,IF(generador!B669=9,39,IF(generador!B669=10,42,IF(generador!B669=11,45,IF(generador!B669=12,48,IF(generador!B669=13,51,IF(generador!B669=14,54,IF(generador!B669=15,57))))))))))))))),FALSE),""),"")</f>
        <v/>
      </c>
      <c r="F669" s="20" t="str">
        <f t="shared" si="179"/>
        <v/>
      </c>
      <c r="G669" s="29" t="str">
        <f t="shared" si="180"/>
        <v/>
      </c>
      <c r="H669" s="21" t="str">
        <f t="shared" ca="1" si="183"/>
        <v/>
      </c>
      <c r="I669" s="18" t="str">
        <f t="shared" si="184"/>
        <v/>
      </c>
      <c r="J669" s="18" t="str">
        <f>""</f>
        <v/>
      </c>
      <c r="K669" s="18" t="str">
        <f t="shared" si="185"/>
        <v/>
      </c>
      <c r="L669" s="18" t="str">
        <f t="shared" si="186"/>
        <v/>
      </c>
      <c r="M669" s="18" t="str">
        <f t="shared" si="187"/>
        <v/>
      </c>
      <c r="N669" s="18" t="str">
        <f t="shared" si="188"/>
        <v/>
      </c>
      <c r="O669" s="18" t="str">
        <f t="shared" si="189"/>
        <v/>
      </c>
      <c r="P669" s="18" t="str">
        <f t="shared" si="190"/>
        <v/>
      </c>
      <c r="Q669" s="18" t="str">
        <f t="shared" si="191"/>
        <v/>
      </c>
      <c r="R669" s="122" t="str">
        <f t="shared" si="181"/>
        <v/>
      </c>
      <c r="S669" s="18" t="str">
        <f t="shared" si="192"/>
        <v/>
      </c>
      <c r="T669" s="26" t="str">
        <f t="shared" si="182"/>
        <v/>
      </c>
      <c r="U669" s="18" t="str">
        <f t="shared" si="193"/>
        <v/>
      </c>
      <c r="V669" s="18" t="str">
        <f t="shared" si="194"/>
        <v/>
      </c>
      <c r="W669" s="18" t="str">
        <f>IFERROR(CONCATENATE("PAGO N° ",B669," DEL CONTRATO CPS ",V669," ENTRE ",TEXT(VLOOKUP(A669,matriz,IF(generador!B669=1,16,IF(generador!B669=2,19,IF(generador!B669=3,22,IF(generador!B669=4,25,IF(generador!B669=5,28,IF(generador!B669=6,31,IF(generador!B669=7,34,IF(generador!B669=8,37,IF(generador!B669=9,40,IF(generador!B669=10,43,IF(generador!B669=11,46,IF(generador!B669=12,49,IF(generador!B669=13,52,IF(generador!B669=14,55,IF(generador!B669=15,58))))))))))))))),FALSE),"dd/mm/yyyy")," Y ",TEXT(VLOOKUP(A669,matriz,IF(generador!B669=1,17,IF(generador!B669=2,20,IF(generador!B669=3,23,IF(generador!B669=4,26,IF(generador!B669=5,29,IF(generador!B669=6,32,IF(generador!B669=7,35,IF(generador!B669=8,38,IF(generador!B669=9,41,IF(generador!B669=10,44,IF(generador!B669=11,47,IF(generador!B669=12,50,IF(generador!B669=13,53,IF(generador!B669=14,56,IF(generador!B669=15,59))))))))))))))),FALSE),"dd/mm/yyyy")),"")</f>
        <v/>
      </c>
    </row>
    <row r="670" spans="1:23" x14ac:dyDescent="0.3">
      <c r="A670" s="15"/>
      <c r="B670" s="14"/>
      <c r="C670" s="6"/>
      <c r="D670" s="26" t="str">
        <f t="shared" si="178"/>
        <v/>
      </c>
      <c r="E670" s="19" t="str">
        <f>IFERROR(IF(A670&lt;&gt;"",VLOOKUP(A670,matriz,IF(generador!B670=1,15,IF(generador!B670=2,18,IF(generador!B670=3,21,IF(generador!B670=4,24,IF(generador!B670=5,27,IF(generador!B670=6,30,IF(generador!B670=7,33,IF(generador!B670=8,36,IF(generador!B670=9,39,IF(generador!B670=10,42,IF(generador!B670=11,45,IF(generador!B670=12,48,IF(generador!B670=13,51,IF(generador!B670=14,54,IF(generador!B670=15,57))))))))))))))),FALSE),""),"")</f>
        <v/>
      </c>
      <c r="F670" s="20" t="str">
        <f t="shared" si="179"/>
        <v/>
      </c>
      <c r="G670" s="29" t="str">
        <f t="shared" si="180"/>
        <v/>
      </c>
      <c r="H670" s="21" t="str">
        <f t="shared" ca="1" si="183"/>
        <v/>
      </c>
      <c r="I670" s="18" t="str">
        <f t="shared" si="184"/>
        <v/>
      </c>
      <c r="J670" s="18" t="str">
        <f>""</f>
        <v/>
      </c>
      <c r="K670" s="18" t="str">
        <f t="shared" si="185"/>
        <v/>
      </c>
      <c r="L670" s="18" t="str">
        <f t="shared" si="186"/>
        <v/>
      </c>
      <c r="M670" s="18" t="str">
        <f t="shared" si="187"/>
        <v/>
      </c>
      <c r="N670" s="18" t="str">
        <f t="shared" si="188"/>
        <v/>
      </c>
      <c r="O670" s="18" t="str">
        <f t="shared" si="189"/>
        <v/>
      </c>
      <c r="P670" s="18" t="str">
        <f t="shared" si="190"/>
        <v/>
      </c>
      <c r="Q670" s="18" t="str">
        <f t="shared" si="191"/>
        <v/>
      </c>
      <c r="R670" s="122" t="str">
        <f t="shared" si="181"/>
        <v/>
      </c>
      <c r="S670" s="18" t="str">
        <f t="shared" si="192"/>
        <v/>
      </c>
      <c r="T670" s="26" t="str">
        <f t="shared" si="182"/>
        <v/>
      </c>
      <c r="U670" s="18" t="str">
        <f t="shared" si="193"/>
        <v/>
      </c>
      <c r="V670" s="18" t="str">
        <f t="shared" si="194"/>
        <v/>
      </c>
      <c r="W670" s="18" t="str">
        <f>IFERROR(CONCATENATE("PAGO N° ",B670," DEL CONTRATO CPS ",V670," ENTRE ",TEXT(VLOOKUP(A670,matriz,IF(generador!B670=1,16,IF(generador!B670=2,19,IF(generador!B670=3,22,IF(generador!B670=4,25,IF(generador!B670=5,28,IF(generador!B670=6,31,IF(generador!B670=7,34,IF(generador!B670=8,37,IF(generador!B670=9,40,IF(generador!B670=10,43,IF(generador!B670=11,46,IF(generador!B670=12,49,IF(generador!B670=13,52,IF(generador!B670=14,55,IF(generador!B670=15,58))))))))))))))),FALSE),"dd/mm/yyyy")," Y ",TEXT(VLOOKUP(A670,matriz,IF(generador!B670=1,17,IF(generador!B670=2,20,IF(generador!B670=3,23,IF(generador!B670=4,26,IF(generador!B670=5,29,IF(generador!B670=6,32,IF(generador!B670=7,35,IF(generador!B670=8,38,IF(generador!B670=9,41,IF(generador!B670=10,44,IF(generador!B670=11,47,IF(generador!B670=12,50,IF(generador!B670=13,53,IF(generador!B670=14,56,IF(generador!B670=15,59))))))))))))))),FALSE),"dd/mm/yyyy")),"")</f>
        <v/>
      </c>
    </row>
    <row r="671" spans="1:23" x14ac:dyDescent="0.3">
      <c r="A671" s="15"/>
      <c r="B671" s="14"/>
      <c r="C671" s="6"/>
      <c r="D671" s="26" t="str">
        <f t="shared" si="178"/>
        <v/>
      </c>
      <c r="E671" s="19" t="str">
        <f>IFERROR(IF(A671&lt;&gt;"",VLOOKUP(A671,matriz,IF(generador!B671=1,15,IF(generador!B671=2,18,IF(generador!B671=3,21,IF(generador!B671=4,24,IF(generador!B671=5,27,IF(generador!B671=6,30,IF(generador!B671=7,33,IF(generador!B671=8,36,IF(generador!B671=9,39,IF(generador!B671=10,42,IF(generador!B671=11,45,IF(generador!B671=12,48,IF(generador!B671=13,51,IF(generador!B671=14,54,IF(generador!B671=15,57))))))))))))))),FALSE),""),"")</f>
        <v/>
      </c>
      <c r="F671" s="20" t="str">
        <f t="shared" si="179"/>
        <v/>
      </c>
      <c r="G671" s="29" t="str">
        <f t="shared" si="180"/>
        <v/>
      </c>
      <c r="H671" s="21" t="str">
        <f t="shared" ca="1" si="183"/>
        <v/>
      </c>
      <c r="I671" s="18" t="str">
        <f t="shared" si="184"/>
        <v/>
      </c>
      <c r="J671" s="18" t="str">
        <f>""</f>
        <v/>
      </c>
      <c r="K671" s="18" t="str">
        <f t="shared" si="185"/>
        <v/>
      </c>
      <c r="L671" s="18" t="str">
        <f t="shared" si="186"/>
        <v/>
      </c>
      <c r="M671" s="18" t="str">
        <f t="shared" si="187"/>
        <v/>
      </c>
      <c r="N671" s="18" t="str">
        <f t="shared" si="188"/>
        <v/>
      </c>
      <c r="O671" s="18" t="str">
        <f t="shared" si="189"/>
        <v/>
      </c>
      <c r="P671" s="18" t="str">
        <f t="shared" si="190"/>
        <v/>
      </c>
      <c r="Q671" s="18" t="str">
        <f t="shared" si="191"/>
        <v/>
      </c>
      <c r="R671" s="122" t="str">
        <f t="shared" si="181"/>
        <v/>
      </c>
      <c r="S671" s="18" t="str">
        <f t="shared" si="192"/>
        <v/>
      </c>
      <c r="T671" s="26" t="str">
        <f t="shared" si="182"/>
        <v/>
      </c>
      <c r="U671" s="18" t="str">
        <f t="shared" si="193"/>
        <v/>
      </c>
      <c r="V671" s="18" t="str">
        <f t="shared" si="194"/>
        <v/>
      </c>
      <c r="W671" s="18" t="str">
        <f>IFERROR(CONCATENATE("PAGO N° ",B671," DEL CONTRATO CPS ",V671," ENTRE ",TEXT(VLOOKUP(A671,matriz,IF(generador!B671=1,16,IF(generador!B671=2,19,IF(generador!B671=3,22,IF(generador!B671=4,25,IF(generador!B671=5,28,IF(generador!B671=6,31,IF(generador!B671=7,34,IF(generador!B671=8,37,IF(generador!B671=9,40,IF(generador!B671=10,43,IF(generador!B671=11,46,IF(generador!B671=12,49,IF(generador!B671=13,52,IF(generador!B671=14,55,IF(generador!B671=15,58))))))))))))))),FALSE),"dd/mm/yyyy")," Y ",TEXT(VLOOKUP(A671,matriz,IF(generador!B671=1,17,IF(generador!B671=2,20,IF(generador!B671=3,23,IF(generador!B671=4,26,IF(generador!B671=5,29,IF(generador!B671=6,32,IF(generador!B671=7,35,IF(generador!B671=8,38,IF(generador!B671=9,41,IF(generador!B671=10,44,IF(generador!B671=11,47,IF(generador!B671=12,50,IF(generador!B671=13,53,IF(generador!B671=14,56,IF(generador!B671=15,59))))))))))))))),FALSE),"dd/mm/yyyy")),"")</f>
        <v/>
      </c>
    </row>
    <row r="672" spans="1:23" x14ac:dyDescent="0.3">
      <c r="A672" s="15"/>
      <c r="B672" s="14"/>
      <c r="C672" s="6"/>
      <c r="D672" s="26" t="str">
        <f t="shared" si="178"/>
        <v/>
      </c>
      <c r="E672" s="19" t="str">
        <f>IFERROR(IF(A672&lt;&gt;"",VLOOKUP(A672,matriz,IF(generador!B672=1,15,IF(generador!B672=2,18,IF(generador!B672=3,21,IF(generador!B672=4,24,IF(generador!B672=5,27,IF(generador!B672=6,30,IF(generador!B672=7,33,IF(generador!B672=8,36,IF(generador!B672=9,39,IF(generador!B672=10,42,IF(generador!B672=11,45,IF(generador!B672=12,48,IF(generador!B672=13,51,IF(generador!B672=14,54,IF(generador!B672=15,57))))))))))))))),FALSE),""),"")</f>
        <v/>
      </c>
      <c r="F672" s="20" t="str">
        <f t="shared" si="179"/>
        <v/>
      </c>
      <c r="G672" s="29" t="str">
        <f t="shared" si="180"/>
        <v/>
      </c>
      <c r="H672" s="21" t="str">
        <f t="shared" ca="1" si="183"/>
        <v/>
      </c>
      <c r="I672" s="18" t="str">
        <f t="shared" si="184"/>
        <v/>
      </c>
      <c r="J672" s="18" t="str">
        <f>""</f>
        <v/>
      </c>
      <c r="K672" s="18" t="str">
        <f t="shared" si="185"/>
        <v/>
      </c>
      <c r="L672" s="18" t="str">
        <f t="shared" si="186"/>
        <v/>
      </c>
      <c r="M672" s="18" t="str">
        <f t="shared" si="187"/>
        <v/>
      </c>
      <c r="N672" s="18" t="str">
        <f t="shared" si="188"/>
        <v/>
      </c>
      <c r="O672" s="18" t="str">
        <f t="shared" si="189"/>
        <v/>
      </c>
      <c r="P672" s="18" t="str">
        <f t="shared" si="190"/>
        <v/>
      </c>
      <c r="Q672" s="18" t="str">
        <f t="shared" si="191"/>
        <v/>
      </c>
      <c r="R672" s="122" t="str">
        <f t="shared" si="181"/>
        <v/>
      </c>
      <c r="S672" s="18" t="str">
        <f t="shared" si="192"/>
        <v/>
      </c>
      <c r="T672" s="26" t="str">
        <f t="shared" si="182"/>
        <v/>
      </c>
      <c r="U672" s="18" t="str">
        <f t="shared" si="193"/>
        <v/>
      </c>
      <c r="V672" s="18" t="str">
        <f t="shared" si="194"/>
        <v/>
      </c>
      <c r="W672" s="18" t="str">
        <f>IFERROR(CONCATENATE("PAGO N° ",B672," DEL CONTRATO CPS ",V672," ENTRE ",TEXT(VLOOKUP(A672,matriz,IF(generador!B672=1,16,IF(generador!B672=2,19,IF(generador!B672=3,22,IF(generador!B672=4,25,IF(generador!B672=5,28,IF(generador!B672=6,31,IF(generador!B672=7,34,IF(generador!B672=8,37,IF(generador!B672=9,40,IF(generador!B672=10,43,IF(generador!B672=11,46,IF(generador!B672=12,49,IF(generador!B672=13,52,IF(generador!B672=14,55,IF(generador!B672=15,58))))))))))))))),FALSE),"dd/mm/yyyy")," Y ",TEXT(VLOOKUP(A672,matriz,IF(generador!B672=1,17,IF(generador!B672=2,20,IF(generador!B672=3,23,IF(generador!B672=4,26,IF(generador!B672=5,29,IF(generador!B672=6,32,IF(generador!B672=7,35,IF(generador!B672=8,38,IF(generador!B672=9,41,IF(generador!B672=10,44,IF(generador!B672=11,47,IF(generador!B672=12,50,IF(generador!B672=13,53,IF(generador!B672=14,56,IF(generador!B672=15,59))))))))))))))),FALSE),"dd/mm/yyyy")),"")</f>
        <v/>
      </c>
    </row>
    <row r="673" spans="1:23" x14ac:dyDescent="0.3">
      <c r="A673" s="15"/>
      <c r="B673" s="14"/>
      <c r="C673" s="6"/>
      <c r="D673" s="26" t="str">
        <f t="shared" si="178"/>
        <v/>
      </c>
      <c r="E673" s="19" t="str">
        <f>IFERROR(IF(A673&lt;&gt;"",VLOOKUP(A673,matriz,IF(generador!B673=1,15,IF(generador!B673=2,18,IF(generador!B673=3,21,IF(generador!B673=4,24,IF(generador!B673=5,27,IF(generador!B673=6,30,IF(generador!B673=7,33,IF(generador!B673=8,36,IF(generador!B673=9,39,IF(generador!B673=10,42,IF(generador!B673=11,45,IF(generador!B673=12,48,IF(generador!B673=13,51,IF(generador!B673=14,54,IF(generador!B673=15,57))))))))))))))),FALSE),""),"")</f>
        <v/>
      </c>
      <c r="F673" s="20" t="str">
        <f t="shared" si="179"/>
        <v/>
      </c>
      <c r="G673" s="29" t="str">
        <f t="shared" si="180"/>
        <v/>
      </c>
      <c r="H673" s="21" t="str">
        <f t="shared" ca="1" si="183"/>
        <v/>
      </c>
      <c r="I673" s="18" t="str">
        <f t="shared" si="184"/>
        <v/>
      </c>
      <c r="J673" s="18" t="str">
        <f>""</f>
        <v/>
      </c>
      <c r="K673" s="18" t="str">
        <f t="shared" si="185"/>
        <v/>
      </c>
      <c r="L673" s="18" t="str">
        <f t="shared" si="186"/>
        <v/>
      </c>
      <c r="M673" s="18" t="str">
        <f t="shared" si="187"/>
        <v/>
      </c>
      <c r="N673" s="18" t="str">
        <f t="shared" si="188"/>
        <v/>
      </c>
      <c r="O673" s="18" t="str">
        <f t="shared" si="189"/>
        <v/>
      </c>
      <c r="P673" s="18" t="str">
        <f t="shared" si="190"/>
        <v/>
      </c>
      <c r="Q673" s="18" t="str">
        <f t="shared" si="191"/>
        <v/>
      </c>
      <c r="R673" s="122" t="str">
        <f t="shared" si="181"/>
        <v/>
      </c>
      <c r="S673" s="18" t="str">
        <f t="shared" si="192"/>
        <v/>
      </c>
      <c r="T673" s="26" t="str">
        <f t="shared" si="182"/>
        <v/>
      </c>
      <c r="U673" s="18" t="str">
        <f t="shared" si="193"/>
        <v/>
      </c>
      <c r="V673" s="18" t="str">
        <f t="shared" si="194"/>
        <v/>
      </c>
      <c r="W673" s="18" t="str">
        <f>IFERROR(CONCATENATE("PAGO N° ",B673," DEL CONTRATO CPS ",V673," ENTRE ",TEXT(VLOOKUP(A673,matriz,IF(generador!B673=1,16,IF(generador!B673=2,19,IF(generador!B673=3,22,IF(generador!B673=4,25,IF(generador!B673=5,28,IF(generador!B673=6,31,IF(generador!B673=7,34,IF(generador!B673=8,37,IF(generador!B673=9,40,IF(generador!B673=10,43,IF(generador!B673=11,46,IF(generador!B673=12,49,IF(generador!B673=13,52,IF(generador!B673=14,55,IF(generador!B673=15,58))))))))))))))),FALSE),"dd/mm/yyyy")," Y ",TEXT(VLOOKUP(A673,matriz,IF(generador!B673=1,17,IF(generador!B673=2,20,IF(generador!B673=3,23,IF(generador!B673=4,26,IF(generador!B673=5,29,IF(generador!B673=6,32,IF(generador!B673=7,35,IF(generador!B673=8,38,IF(generador!B673=9,41,IF(generador!B673=10,44,IF(generador!B673=11,47,IF(generador!B673=12,50,IF(generador!B673=13,53,IF(generador!B673=14,56,IF(generador!B673=15,59))))))))))))))),FALSE),"dd/mm/yyyy")),"")</f>
        <v/>
      </c>
    </row>
    <row r="674" spans="1:23" x14ac:dyDescent="0.3">
      <c r="A674" s="15"/>
      <c r="B674" s="14"/>
      <c r="C674" s="6"/>
      <c r="D674" s="26" t="str">
        <f t="shared" si="178"/>
        <v/>
      </c>
      <c r="E674" s="19" t="str">
        <f>IFERROR(IF(A674&lt;&gt;"",VLOOKUP(A674,matriz,IF(generador!B674=1,15,IF(generador!B674=2,18,IF(generador!B674=3,21,IF(generador!B674=4,24,IF(generador!B674=5,27,IF(generador!B674=6,30,IF(generador!B674=7,33,IF(generador!B674=8,36,IF(generador!B674=9,39,IF(generador!B674=10,42,IF(generador!B674=11,45,IF(generador!B674=12,48,IF(generador!B674=13,51,IF(generador!B674=14,54,IF(generador!B674=15,57))))))))))))))),FALSE),""),"")</f>
        <v/>
      </c>
      <c r="F674" s="20" t="str">
        <f t="shared" si="179"/>
        <v/>
      </c>
      <c r="G674" s="29" t="str">
        <f t="shared" si="180"/>
        <v/>
      </c>
      <c r="H674" s="21" t="str">
        <f t="shared" ca="1" si="183"/>
        <v/>
      </c>
      <c r="I674" s="18" t="str">
        <f t="shared" si="184"/>
        <v/>
      </c>
      <c r="J674" s="18" t="str">
        <f>""</f>
        <v/>
      </c>
      <c r="K674" s="18" t="str">
        <f t="shared" si="185"/>
        <v/>
      </c>
      <c r="L674" s="18" t="str">
        <f t="shared" si="186"/>
        <v/>
      </c>
      <c r="M674" s="18" t="str">
        <f t="shared" si="187"/>
        <v/>
      </c>
      <c r="N674" s="18" t="str">
        <f t="shared" si="188"/>
        <v/>
      </c>
      <c r="O674" s="18" t="str">
        <f t="shared" si="189"/>
        <v/>
      </c>
      <c r="P674" s="18" t="str">
        <f t="shared" si="190"/>
        <v/>
      </c>
      <c r="Q674" s="18" t="str">
        <f t="shared" si="191"/>
        <v/>
      </c>
      <c r="R674" s="122" t="str">
        <f t="shared" si="181"/>
        <v/>
      </c>
      <c r="S674" s="18" t="str">
        <f t="shared" si="192"/>
        <v/>
      </c>
      <c r="T674" s="26" t="str">
        <f t="shared" si="182"/>
        <v/>
      </c>
      <c r="U674" s="18" t="str">
        <f t="shared" si="193"/>
        <v/>
      </c>
      <c r="V674" s="18" t="str">
        <f t="shared" si="194"/>
        <v/>
      </c>
      <c r="W674" s="18" t="str">
        <f>IFERROR(CONCATENATE("PAGO N° ",B674," DEL CONTRATO CPS ",V674," ENTRE ",TEXT(VLOOKUP(A674,matriz,IF(generador!B674=1,16,IF(generador!B674=2,19,IF(generador!B674=3,22,IF(generador!B674=4,25,IF(generador!B674=5,28,IF(generador!B674=6,31,IF(generador!B674=7,34,IF(generador!B674=8,37,IF(generador!B674=9,40,IF(generador!B674=10,43,IF(generador!B674=11,46,IF(generador!B674=12,49,IF(generador!B674=13,52,IF(generador!B674=14,55,IF(generador!B674=15,58))))))))))))))),FALSE),"dd/mm/yyyy")," Y ",TEXT(VLOOKUP(A674,matriz,IF(generador!B674=1,17,IF(generador!B674=2,20,IF(generador!B674=3,23,IF(generador!B674=4,26,IF(generador!B674=5,29,IF(generador!B674=6,32,IF(generador!B674=7,35,IF(generador!B674=8,38,IF(generador!B674=9,41,IF(generador!B674=10,44,IF(generador!B674=11,47,IF(generador!B674=12,50,IF(generador!B674=13,53,IF(generador!B674=14,56,IF(generador!B674=15,59))))))))))))))),FALSE),"dd/mm/yyyy")),"")</f>
        <v/>
      </c>
    </row>
    <row r="675" spans="1:23" x14ac:dyDescent="0.3">
      <c r="A675" s="15"/>
      <c r="B675" s="14"/>
      <c r="C675" s="6"/>
      <c r="D675" s="26" t="str">
        <f t="shared" si="178"/>
        <v/>
      </c>
      <c r="E675" s="19" t="str">
        <f>IFERROR(IF(A675&lt;&gt;"",VLOOKUP(A675,matriz,IF(generador!B675=1,15,IF(generador!B675=2,18,IF(generador!B675=3,21,IF(generador!B675=4,24,IF(generador!B675=5,27,IF(generador!B675=6,30,IF(generador!B675=7,33,IF(generador!B675=8,36,IF(generador!B675=9,39,IF(generador!B675=10,42,IF(generador!B675=11,45,IF(generador!B675=12,48,IF(generador!B675=13,51,IF(generador!B675=14,54,IF(generador!B675=15,57))))))))))))))),FALSE),""),"")</f>
        <v/>
      </c>
      <c r="F675" s="20" t="str">
        <f t="shared" si="179"/>
        <v/>
      </c>
      <c r="G675" s="29" t="str">
        <f t="shared" si="180"/>
        <v/>
      </c>
      <c r="H675" s="21" t="str">
        <f t="shared" ca="1" si="183"/>
        <v/>
      </c>
      <c r="I675" s="18" t="str">
        <f t="shared" si="184"/>
        <v/>
      </c>
      <c r="J675" s="18" t="str">
        <f>""</f>
        <v/>
      </c>
      <c r="K675" s="18" t="str">
        <f t="shared" si="185"/>
        <v/>
      </c>
      <c r="L675" s="18" t="str">
        <f t="shared" si="186"/>
        <v/>
      </c>
      <c r="M675" s="18" t="str">
        <f t="shared" si="187"/>
        <v/>
      </c>
      <c r="N675" s="18" t="str">
        <f t="shared" si="188"/>
        <v/>
      </c>
      <c r="O675" s="18" t="str">
        <f t="shared" si="189"/>
        <v/>
      </c>
      <c r="P675" s="18" t="str">
        <f t="shared" si="190"/>
        <v/>
      </c>
      <c r="Q675" s="18" t="str">
        <f t="shared" si="191"/>
        <v/>
      </c>
      <c r="R675" s="122" t="str">
        <f t="shared" si="181"/>
        <v/>
      </c>
      <c r="S675" s="18" t="str">
        <f t="shared" si="192"/>
        <v/>
      </c>
      <c r="T675" s="26" t="str">
        <f t="shared" si="182"/>
        <v/>
      </c>
      <c r="U675" s="18" t="str">
        <f t="shared" si="193"/>
        <v/>
      </c>
      <c r="V675" s="18" t="str">
        <f t="shared" si="194"/>
        <v/>
      </c>
      <c r="W675" s="18" t="str">
        <f>IFERROR(CONCATENATE("PAGO N° ",B675," DEL CONTRATO CPS ",V675," ENTRE ",TEXT(VLOOKUP(A675,matriz,IF(generador!B675=1,16,IF(generador!B675=2,19,IF(generador!B675=3,22,IF(generador!B675=4,25,IF(generador!B675=5,28,IF(generador!B675=6,31,IF(generador!B675=7,34,IF(generador!B675=8,37,IF(generador!B675=9,40,IF(generador!B675=10,43,IF(generador!B675=11,46,IF(generador!B675=12,49,IF(generador!B675=13,52,IF(generador!B675=14,55,IF(generador!B675=15,58))))))))))))))),FALSE),"dd/mm/yyyy")," Y ",TEXT(VLOOKUP(A675,matriz,IF(generador!B675=1,17,IF(generador!B675=2,20,IF(generador!B675=3,23,IF(generador!B675=4,26,IF(generador!B675=5,29,IF(generador!B675=6,32,IF(generador!B675=7,35,IF(generador!B675=8,38,IF(generador!B675=9,41,IF(generador!B675=10,44,IF(generador!B675=11,47,IF(generador!B675=12,50,IF(generador!B675=13,53,IF(generador!B675=14,56,IF(generador!B675=15,59))))))))))))))),FALSE),"dd/mm/yyyy")),"")</f>
        <v/>
      </c>
    </row>
    <row r="676" spans="1:23" x14ac:dyDescent="0.3">
      <c r="A676" s="15"/>
      <c r="B676" s="14"/>
      <c r="C676" s="6"/>
      <c r="D676" s="26" t="str">
        <f t="shared" si="178"/>
        <v/>
      </c>
      <c r="E676" s="19" t="str">
        <f>IFERROR(IF(A676&lt;&gt;"",VLOOKUP(A676,matriz,IF(generador!B676=1,15,IF(generador!B676=2,18,IF(generador!B676=3,21,IF(generador!B676=4,24,IF(generador!B676=5,27,IF(generador!B676=6,30,IF(generador!B676=7,33,IF(generador!B676=8,36,IF(generador!B676=9,39,IF(generador!B676=10,42,IF(generador!B676=11,45,IF(generador!B676=12,48,IF(generador!B676=13,51,IF(generador!B676=14,54,IF(generador!B676=15,57))))))))))))))),FALSE),""),"")</f>
        <v/>
      </c>
      <c r="F676" s="20" t="str">
        <f t="shared" si="179"/>
        <v/>
      </c>
      <c r="G676" s="29" t="str">
        <f t="shared" si="180"/>
        <v/>
      </c>
      <c r="H676" s="21" t="str">
        <f t="shared" ca="1" si="183"/>
        <v/>
      </c>
      <c r="I676" s="18" t="str">
        <f t="shared" si="184"/>
        <v/>
      </c>
      <c r="J676" s="18" t="str">
        <f>""</f>
        <v/>
      </c>
      <c r="K676" s="18" t="str">
        <f t="shared" si="185"/>
        <v/>
      </c>
      <c r="L676" s="18" t="str">
        <f t="shared" si="186"/>
        <v/>
      </c>
      <c r="M676" s="18" t="str">
        <f t="shared" si="187"/>
        <v/>
      </c>
      <c r="N676" s="18" t="str">
        <f t="shared" si="188"/>
        <v/>
      </c>
      <c r="O676" s="18" t="str">
        <f t="shared" si="189"/>
        <v/>
      </c>
      <c r="P676" s="18" t="str">
        <f t="shared" si="190"/>
        <v/>
      </c>
      <c r="Q676" s="18" t="str">
        <f t="shared" si="191"/>
        <v/>
      </c>
      <c r="R676" s="122" t="str">
        <f t="shared" si="181"/>
        <v/>
      </c>
      <c r="S676" s="18" t="str">
        <f t="shared" si="192"/>
        <v/>
      </c>
      <c r="T676" s="26" t="str">
        <f t="shared" si="182"/>
        <v/>
      </c>
      <c r="U676" s="18" t="str">
        <f t="shared" si="193"/>
        <v/>
      </c>
      <c r="V676" s="18" t="str">
        <f t="shared" si="194"/>
        <v/>
      </c>
      <c r="W676" s="18" t="str">
        <f>IFERROR(CONCATENATE("PAGO N° ",B676," DEL CONTRATO CPS ",V676," ENTRE ",TEXT(VLOOKUP(A676,matriz,IF(generador!B676=1,16,IF(generador!B676=2,19,IF(generador!B676=3,22,IF(generador!B676=4,25,IF(generador!B676=5,28,IF(generador!B676=6,31,IF(generador!B676=7,34,IF(generador!B676=8,37,IF(generador!B676=9,40,IF(generador!B676=10,43,IF(generador!B676=11,46,IF(generador!B676=12,49,IF(generador!B676=13,52,IF(generador!B676=14,55,IF(generador!B676=15,58))))))))))))))),FALSE),"dd/mm/yyyy")," Y ",TEXT(VLOOKUP(A676,matriz,IF(generador!B676=1,17,IF(generador!B676=2,20,IF(generador!B676=3,23,IF(generador!B676=4,26,IF(generador!B676=5,29,IF(generador!B676=6,32,IF(generador!B676=7,35,IF(generador!B676=8,38,IF(generador!B676=9,41,IF(generador!B676=10,44,IF(generador!B676=11,47,IF(generador!B676=12,50,IF(generador!B676=13,53,IF(generador!B676=14,56,IF(generador!B676=15,59))))))))))))))),FALSE),"dd/mm/yyyy")),"")</f>
        <v/>
      </c>
    </row>
    <row r="677" spans="1:23" x14ac:dyDescent="0.3">
      <c r="A677" s="15"/>
      <c r="B677" s="14"/>
      <c r="C677" s="6"/>
      <c r="D677" s="26" t="str">
        <f t="shared" si="178"/>
        <v/>
      </c>
      <c r="E677" s="19" t="str">
        <f>IFERROR(IF(A677&lt;&gt;"",VLOOKUP(A677,matriz,IF(generador!B677=1,15,IF(generador!B677=2,18,IF(generador!B677=3,21,IF(generador!B677=4,24,IF(generador!B677=5,27,IF(generador!B677=6,30,IF(generador!B677=7,33,IF(generador!B677=8,36,IF(generador!B677=9,39,IF(generador!B677=10,42,IF(generador!B677=11,45,IF(generador!B677=12,48,IF(generador!B677=13,51,IF(generador!B677=14,54,IF(generador!B677=15,57))))))))))))))),FALSE),""),"")</f>
        <v/>
      </c>
      <c r="F677" s="20" t="str">
        <f t="shared" si="179"/>
        <v/>
      </c>
      <c r="G677" s="29" t="str">
        <f t="shared" si="180"/>
        <v/>
      </c>
      <c r="H677" s="21" t="str">
        <f t="shared" ca="1" si="183"/>
        <v/>
      </c>
      <c r="I677" s="18" t="str">
        <f t="shared" si="184"/>
        <v/>
      </c>
      <c r="J677" s="18" t="str">
        <f>""</f>
        <v/>
      </c>
      <c r="K677" s="18" t="str">
        <f t="shared" si="185"/>
        <v/>
      </c>
      <c r="L677" s="18" t="str">
        <f t="shared" si="186"/>
        <v/>
      </c>
      <c r="M677" s="18" t="str">
        <f t="shared" si="187"/>
        <v/>
      </c>
      <c r="N677" s="18" t="str">
        <f t="shared" si="188"/>
        <v/>
      </c>
      <c r="O677" s="18" t="str">
        <f t="shared" si="189"/>
        <v/>
      </c>
      <c r="P677" s="18" t="str">
        <f t="shared" si="190"/>
        <v/>
      </c>
      <c r="Q677" s="18" t="str">
        <f t="shared" si="191"/>
        <v/>
      </c>
      <c r="R677" s="122" t="str">
        <f t="shared" si="181"/>
        <v/>
      </c>
      <c r="S677" s="18" t="str">
        <f t="shared" si="192"/>
        <v/>
      </c>
      <c r="T677" s="26" t="str">
        <f t="shared" si="182"/>
        <v/>
      </c>
      <c r="U677" s="18" t="str">
        <f t="shared" si="193"/>
        <v/>
      </c>
      <c r="V677" s="18" t="str">
        <f t="shared" si="194"/>
        <v/>
      </c>
      <c r="W677" s="18" t="str">
        <f>IFERROR(CONCATENATE("PAGO N° ",B677," DEL CONTRATO CPS ",V677," ENTRE ",TEXT(VLOOKUP(A677,matriz,IF(generador!B677=1,16,IF(generador!B677=2,19,IF(generador!B677=3,22,IF(generador!B677=4,25,IF(generador!B677=5,28,IF(generador!B677=6,31,IF(generador!B677=7,34,IF(generador!B677=8,37,IF(generador!B677=9,40,IF(generador!B677=10,43,IF(generador!B677=11,46,IF(generador!B677=12,49,IF(generador!B677=13,52,IF(generador!B677=14,55,IF(generador!B677=15,58))))))))))))))),FALSE),"dd/mm/yyyy")," Y ",TEXT(VLOOKUP(A677,matriz,IF(generador!B677=1,17,IF(generador!B677=2,20,IF(generador!B677=3,23,IF(generador!B677=4,26,IF(generador!B677=5,29,IF(generador!B677=6,32,IF(generador!B677=7,35,IF(generador!B677=8,38,IF(generador!B677=9,41,IF(generador!B677=10,44,IF(generador!B677=11,47,IF(generador!B677=12,50,IF(generador!B677=13,53,IF(generador!B677=14,56,IF(generador!B677=15,59))))))))))))))),FALSE),"dd/mm/yyyy")),"")</f>
        <v/>
      </c>
    </row>
    <row r="678" spans="1:23" x14ac:dyDescent="0.3">
      <c r="A678" s="15"/>
      <c r="B678" s="14"/>
      <c r="C678" s="6"/>
      <c r="D678" s="26" t="str">
        <f t="shared" si="178"/>
        <v/>
      </c>
      <c r="E678" s="19" t="str">
        <f>IFERROR(IF(A678&lt;&gt;"",VLOOKUP(A678,matriz,IF(generador!B678=1,15,IF(generador!B678=2,18,IF(generador!B678=3,21,IF(generador!B678=4,24,IF(generador!B678=5,27,IF(generador!B678=6,30,IF(generador!B678=7,33,IF(generador!B678=8,36,IF(generador!B678=9,39,IF(generador!B678=10,42,IF(generador!B678=11,45,IF(generador!B678=12,48,IF(generador!B678=13,51,IF(generador!B678=14,54,IF(generador!B678=15,57))))))))))))))),FALSE),""),"")</f>
        <v/>
      </c>
      <c r="F678" s="20" t="str">
        <f t="shared" si="179"/>
        <v/>
      </c>
      <c r="G678" s="29" t="str">
        <f t="shared" si="180"/>
        <v/>
      </c>
      <c r="H678" s="21" t="str">
        <f t="shared" ca="1" si="183"/>
        <v/>
      </c>
      <c r="I678" s="18" t="str">
        <f t="shared" si="184"/>
        <v/>
      </c>
      <c r="J678" s="18" t="str">
        <f>""</f>
        <v/>
      </c>
      <c r="K678" s="18" t="str">
        <f t="shared" si="185"/>
        <v/>
      </c>
      <c r="L678" s="18" t="str">
        <f t="shared" si="186"/>
        <v/>
      </c>
      <c r="M678" s="18" t="str">
        <f t="shared" si="187"/>
        <v/>
      </c>
      <c r="N678" s="18" t="str">
        <f t="shared" si="188"/>
        <v/>
      </c>
      <c r="O678" s="18" t="str">
        <f t="shared" si="189"/>
        <v/>
      </c>
      <c r="P678" s="18" t="str">
        <f t="shared" si="190"/>
        <v/>
      </c>
      <c r="Q678" s="18" t="str">
        <f t="shared" si="191"/>
        <v/>
      </c>
      <c r="R678" s="122" t="str">
        <f t="shared" si="181"/>
        <v/>
      </c>
      <c r="S678" s="18" t="str">
        <f t="shared" si="192"/>
        <v/>
      </c>
      <c r="T678" s="26" t="str">
        <f t="shared" si="182"/>
        <v/>
      </c>
      <c r="U678" s="18" t="str">
        <f t="shared" si="193"/>
        <v/>
      </c>
      <c r="V678" s="18" t="str">
        <f t="shared" si="194"/>
        <v/>
      </c>
      <c r="W678" s="18" t="str">
        <f>IFERROR(CONCATENATE("PAGO N° ",B678," DEL CONTRATO CPS ",V678," ENTRE ",TEXT(VLOOKUP(A678,matriz,IF(generador!B678=1,16,IF(generador!B678=2,19,IF(generador!B678=3,22,IF(generador!B678=4,25,IF(generador!B678=5,28,IF(generador!B678=6,31,IF(generador!B678=7,34,IF(generador!B678=8,37,IF(generador!B678=9,40,IF(generador!B678=10,43,IF(generador!B678=11,46,IF(generador!B678=12,49,IF(generador!B678=13,52,IF(generador!B678=14,55,IF(generador!B678=15,58))))))))))))))),FALSE),"dd/mm/yyyy")," Y ",TEXT(VLOOKUP(A678,matriz,IF(generador!B678=1,17,IF(generador!B678=2,20,IF(generador!B678=3,23,IF(generador!B678=4,26,IF(generador!B678=5,29,IF(generador!B678=6,32,IF(generador!B678=7,35,IF(generador!B678=8,38,IF(generador!B678=9,41,IF(generador!B678=10,44,IF(generador!B678=11,47,IF(generador!B678=12,50,IF(generador!B678=13,53,IF(generador!B678=14,56,IF(generador!B678=15,59))))))))))))))),FALSE),"dd/mm/yyyy")),"")</f>
        <v/>
      </c>
    </row>
    <row r="679" spans="1:23" x14ac:dyDescent="0.3">
      <c r="A679" s="15"/>
      <c r="B679" s="14"/>
      <c r="C679" s="6"/>
      <c r="D679" s="26" t="str">
        <f t="shared" si="178"/>
        <v/>
      </c>
      <c r="E679" s="19" t="str">
        <f>IFERROR(IF(A679&lt;&gt;"",VLOOKUP(A679,matriz,IF(generador!B679=1,15,IF(generador!B679=2,18,IF(generador!B679=3,21,IF(generador!B679=4,24,IF(generador!B679=5,27,IF(generador!B679=6,30,IF(generador!B679=7,33,IF(generador!B679=8,36,IF(generador!B679=9,39,IF(generador!B679=10,42,IF(generador!B679=11,45,IF(generador!B679=12,48,IF(generador!B679=13,51,IF(generador!B679=14,54,IF(generador!B679=15,57))))))))))))))),FALSE),""),"")</f>
        <v/>
      </c>
      <c r="F679" s="20" t="str">
        <f t="shared" si="179"/>
        <v/>
      </c>
      <c r="G679" s="29" t="str">
        <f t="shared" si="180"/>
        <v/>
      </c>
      <c r="H679" s="21" t="str">
        <f t="shared" ca="1" si="183"/>
        <v/>
      </c>
      <c r="I679" s="18" t="str">
        <f t="shared" si="184"/>
        <v/>
      </c>
      <c r="J679" s="18" t="str">
        <f>""</f>
        <v/>
      </c>
      <c r="K679" s="18" t="str">
        <f t="shared" si="185"/>
        <v/>
      </c>
      <c r="L679" s="18" t="str">
        <f t="shared" si="186"/>
        <v/>
      </c>
      <c r="M679" s="18" t="str">
        <f t="shared" si="187"/>
        <v/>
      </c>
      <c r="N679" s="18" t="str">
        <f t="shared" si="188"/>
        <v/>
      </c>
      <c r="O679" s="18" t="str">
        <f t="shared" si="189"/>
        <v/>
      </c>
      <c r="P679" s="18" t="str">
        <f t="shared" si="190"/>
        <v/>
      </c>
      <c r="Q679" s="18" t="str">
        <f t="shared" si="191"/>
        <v/>
      </c>
      <c r="R679" s="122" t="str">
        <f t="shared" si="181"/>
        <v/>
      </c>
      <c r="S679" s="18" t="str">
        <f t="shared" si="192"/>
        <v/>
      </c>
      <c r="T679" s="26" t="str">
        <f t="shared" si="182"/>
        <v/>
      </c>
      <c r="U679" s="18" t="str">
        <f t="shared" si="193"/>
        <v/>
      </c>
      <c r="V679" s="18" t="str">
        <f t="shared" si="194"/>
        <v/>
      </c>
      <c r="W679" s="18" t="str">
        <f>IFERROR(CONCATENATE("PAGO N° ",B679," DEL CONTRATO CPS ",V679," ENTRE ",TEXT(VLOOKUP(A679,matriz,IF(generador!B679=1,16,IF(generador!B679=2,19,IF(generador!B679=3,22,IF(generador!B679=4,25,IF(generador!B679=5,28,IF(generador!B679=6,31,IF(generador!B679=7,34,IF(generador!B679=8,37,IF(generador!B679=9,40,IF(generador!B679=10,43,IF(generador!B679=11,46,IF(generador!B679=12,49,IF(generador!B679=13,52,IF(generador!B679=14,55,IF(generador!B679=15,58))))))))))))))),FALSE),"dd/mm/yyyy")," Y ",TEXT(VLOOKUP(A679,matriz,IF(generador!B679=1,17,IF(generador!B679=2,20,IF(generador!B679=3,23,IF(generador!B679=4,26,IF(generador!B679=5,29,IF(generador!B679=6,32,IF(generador!B679=7,35,IF(generador!B679=8,38,IF(generador!B679=9,41,IF(generador!B679=10,44,IF(generador!B679=11,47,IF(generador!B679=12,50,IF(generador!B679=13,53,IF(generador!B679=14,56,IF(generador!B679=15,59))))))))))))))),FALSE),"dd/mm/yyyy")),"")</f>
        <v/>
      </c>
    </row>
    <row r="680" spans="1:23" x14ac:dyDescent="0.3">
      <c r="A680" s="15"/>
      <c r="B680" s="14"/>
      <c r="C680" s="6"/>
      <c r="D680" s="26" t="str">
        <f t="shared" si="178"/>
        <v/>
      </c>
      <c r="E680" s="19" t="str">
        <f>IFERROR(IF(A680&lt;&gt;"",VLOOKUP(A680,matriz,IF(generador!B680=1,15,IF(generador!B680=2,18,IF(generador!B680=3,21,IF(generador!B680=4,24,IF(generador!B680=5,27,IF(generador!B680=6,30,IF(generador!B680=7,33,IF(generador!B680=8,36,IF(generador!B680=9,39,IF(generador!B680=10,42,IF(generador!B680=11,45,IF(generador!B680=12,48,IF(generador!B680=13,51,IF(generador!B680=14,54,IF(generador!B680=15,57))))))))))))))),FALSE),""),"")</f>
        <v/>
      </c>
      <c r="F680" s="20" t="str">
        <f t="shared" si="179"/>
        <v/>
      </c>
      <c r="G680" s="29" t="str">
        <f t="shared" si="180"/>
        <v/>
      </c>
      <c r="H680" s="21" t="str">
        <f t="shared" ca="1" si="183"/>
        <v/>
      </c>
      <c r="I680" s="18" t="str">
        <f t="shared" si="184"/>
        <v/>
      </c>
      <c r="J680" s="18" t="str">
        <f>""</f>
        <v/>
      </c>
      <c r="K680" s="18" t="str">
        <f t="shared" si="185"/>
        <v/>
      </c>
      <c r="L680" s="18" t="str">
        <f t="shared" si="186"/>
        <v/>
      </c>
      <c r="M680" s="18" t="str">
        <f t="shared" si="187"/>
        <v/>
      </c>
      <c r="N680" s="18" t="str">
        <f t="shared" si="188"/>
        <v/>
      </c>
      <c r="O680" s="18" t="str">
        <f t="shared" si="189"/>
        <v/>
      </c>
      <c r="P680" s="18" t="str">
        <f t="shared" si="190"/>
        <v/>
      </c>
      <c r="Q680" s="18" t="str">
        <f t="shared" si="191"/>
        <v/>
      </c>
      <c r="R680" s="122" t="str">
        <f t="shared" si="181"/>
        <v/>
      </c>
      <c r="S680" s="18" t="str">
        <f t="shared" si="192"/>
        <v/>
      </c>
      <c r="T680" s="26" t="str">
        <f t="shared" si="182"/>
        <v/>
      </c>
      <c r="U680" s="18" t="str">
        <f t="shared" si="193"/>
        <v/>
      </c>
      <c r="V680" s="18" t="str">
        <f t="shared" si="194"/>
        <v/>
      </c>
      <c r="W680" s="18" t="str">
        <f>IFERROR(CONCATENATE("PAGO N° ",B680," DEL CONTRATO CPS ",V680," ENTRE ",TEXT(VLOOKUP(A680,matriz,IF(generador!B680=1,16,IF(generador!B680=2,19,IF(generador!B680=3,22,IF(generador!B680=4,25,IF(generador!B680=5,28,IF(generador!B680=6,31,IF(generador!B680=7,34,IF(generador!B680=8,37,IF(generador!B680=9,40,IF(generador!B680=10,43,IF(generador!B680=11,46,IF(generador!B680=12,49,IF(generador!B680=13,52,IF(generador!B680=14,55,IF(generador!B680=15,58))))))))))))))),FALSE),"dd/mm/yyyy")," Y ",TEXT(VLOOKUP(A680,matriz,IF(generador!B680=1,17,IF(generador!B680=2,20,IF(generador!B680=3,23,IF(generador!B680=4,26,IF(generador!B680=5,29,IF(generador!B680=6,32,IF(generador!B680=7,35,IF(generador!B680=8,38,IF(generador!B680=9,41,IF(generador!B680=10,44,IF(generador!B680=11,47,IF(generador!B680=12,50,IF(generador!B680=13,53,IF(generador!B680=14,56,IF(generador!B680=15,59))))))))))))))),FALSE),"dd/mm/yyyy")),"")</f>
        <v/>
      </c>
    </row>
    <row r="681" spans="1:23" x14ac:dyDescent="0.3">
      <c r="A681" s="15"/>
      <c r="B681" s="14"/>
      <c r="C681" s="6"/>
      <c r="D681" s="26" t="str">
        <f t="shared" si="178"/>
        <v/>
      </c>
      <c r="E681" s="19" t="str">
        <f>IFERROR(IF(A681&lt;&gt;"",VLOOKUP(A681,matriz,IF(generador!B681=1,15,IF(generador!B681=2,18,IF(generador!B681=3,21,IF(generador!B681=4,24,IF(generador!B681=5,27,IF(generador!B681=6,30,IF(generador!B681=7,33,IF(generador!B681=8,36,IF(generador!B681=9,39,IF(generador!B681=10,42,IF(generador!B681=11,45,IF(generador!B681=12,48,IF(generador!B681=13,51,IF(generador!B681=14,54,IF(generador!B681=15,57))))))))))))))),FALSE),""),"")</f>
        <v/>
      </c>
      <c r="F681" s="20" t="str">
        <f t="shared" si="179"/>
        <v/>
      </c>
      <c r="G681" s="29" t="str">
        <f t="shared" si="180"/>
        <v/>
      </c>
      <c r="H681" s="21" t="str">
        <f t="shared" ca="1" si="183"/>
        <v/>
      </c>
      <c r="I681" s="18" t="str">
        <f t="shared" si="184"/>
        <v/>
      </c>
      <c r="J681" s="18" t="str">
        <f>""</f>
        <v/>
      </c>
      <c r="K681" s="18" t="str">
        <f t="shared" si="185"/>
        <v/>
      </c>
      <c r="L681" s="18" t="str">
        <f t="shared" si="186"/>
        <v/>
      </c>
      <c r="M681" s="18" t="str">
        <f t="shared" si="187"/>
        <v/>
      </c>
      <c r="N681" s="18" t="str">
        <f t="shared" si="188"/>
        <v/>
      </c>
      <c r="O681" s="18" t="str">
        <f t="shared" si="189"/>
        <v/>
      </c>
      <c r="P681" s="18" t="str">
        <f t="shared" si="190"/>
        <v/>
      </c>
      <c r="Q681" s="18" t="str">
        <f t="shared" si="191"/>
        <v/>
      </c>
      <c r="R681" s="122" t="str">
        <f t="shared" si="181"/>
        <v/>
      </c>
      <c r="S681" s="18" t="str">
        <f t="shared" si="192"/>
        <v/>
      </c>
      <c r="T681" s="26" t="str">
        <f t="shared" si="182"/>
        <v/>
      </c>
      <c r="U681" s="18" t="str">
        <f t="shared" si="193"/>
        <v/>
      </c>
      <c r="V681" s="18" t="str">
        <f t="shared" si="194"/>
        <v/>
      </c>
      <c r="W681" s="18" t="str">
        <f>IFERROR(CONCATENATE("PAGO N° ",B681," DEL CONTRATO CPS ",V681," ENTRE ",TEXT(VLOOKUP(A681,matriz,IF(generador!B681=1,16,IF(generador!B681=2,19,IF(generador!B681=3,22,IF(generador!B681=4,25,IF(generador!B681=5,28,IF(generador!B681=6,31,IF(generador!B681=7,34,IF(generador!B681=8,37,IF(generador!B681=9,40,IF(generador!B681=10,43,IF(generador!B681=11,46,IF(generador!B681=12,49,IF(generador!B681=13,52,IF(generador!B681=14,55,IF(generador!B681=15,58))))))))))))))),FALSE),"dd/mm/yyyy")," Y ",TEXT(VLOOKUP(A681,matriz,IF(generador!B681=1,17,IF(generador!B681=2,20,IF(generador!B681=3,23,IF(generador!B681=4,26,IF(generador!B681=5,29,IF(generador!B681=6,32,IF(generador!B681=7,35,IF(generador!B681=8,38,IF(generador!B681=9,41,IF(generador!B681=10,44,IF(generador!B681=11,47,IF(generador!B681=12,50,IF(generador!B681=13,53,IF(generador!B681=14,56,IF(generador!B681=15,59))))))))))))))),FALSE),"dd/mm/yyyy")),"")</f>
        <v/>
      </c>
    </row>
    <row r="682" spans="1:23" x14ac:dyDescent="0.3">
      <c r="A682" s="15"/>
      <c r="B682" s="14"/>
      <c r="C682" s="6"/>
      <c r="D682" s="26" t="str">
        <f t="shared" si="178"/>
        <v/>
      </c>
      <c r="E682" s="19" t="str">
        <f>IFERROR(IF(A682&lt;&gt;"",VLOOKUP(A682,matriz,IF(generador!B682=1,15,IF(generador!B682=2,18,IF(generador!B682=3,21,IF(generador!B682=4,24,IF(generador!B682=5,27,IF(generador!B682=6,30,IF(generador!B682=7,33,IF(generador!B682=8,36,IF(generador!B682=9,39,IF(generador!B682=10,42,IF(generador!B682=11,45,IF(generador!B682=12,48,IF(generador!B682=13,51,IF(generador!B682=14,54,IF(generador!B682=15,57))))))))))))))),FALSE),""),"")</f>
        <v/>
      </c>
      <c r="F682" s="20" t="str">
        <f t="shared" si="179"/>
        <v/>
      </c>
      <c r="G682" s="29" t="str">
        <f t="shared" si="180"/>
        <v/>
      </c>
      <c r="H682" s="21" t="str">
        <f t="shared" ca="1" si="183"/>
        <v/>
      </c>
      <c r="I682" s="18" t="str">
        <f t="shared" si="184"/>
        <v/>
      </c>
      <c r="J682" s="18" t="str">
        <f>""</f>
        <v/>
      </c>
      <c r="K682" s="18" t="str">
        <f t="shared" si="185"/>
        <v/>
      </c>
      <c r="L682" s="18" t="str">
        <f t="shared" si="186"/>
        <v/>
      </c>
      <c r="M682" s="18" t="str">
        <f t="shared" si="187"/>
        <v/>
      </c>
      <c r="N682" s="18" t="str">
        <f t="shared" si="188"/>
        <v/>
      </c>
      <c r="O682" s="18" t="str">
        <f t="shared" si="189"/>
        <v/>
      </c>
      <c r="P682" s="18" t="str">
        <f t="shared" si="190"/>
        <v/>
      </c>
      <c r="Q682" s="18" t="str">
        <f t="shared" si="191"/>
        <v/>
      </c>
      <c r="R682" s="122" t="str">
        <f t="shared" si="181"/>
        <v/>
      </c>
      <c r="S682" s="18" t="str">
        <f t="shared" si="192"/>
        <v/>
      </c>
      <c r="T682" s="26" t="str">
        <f t="shared" si="182"/>
        <v/>
      </c>
      <c r="U682" s="18" t="str">
        <f t="shared" si="193"/>
        <v/>
      </c>
      <c r="V682" s="18" t="str">
        <f t="shared" si="194"/>
        <v/>
      </c>
      <c r="W682" s="18" t="str">
        <f>IFERROR(CONCATENATE("PAGO N° ",B682," DEL CONTRATO CPS ",V682," ENTRE ",TEXT(VLOOKUP(A682,matriz,IF(generador!B682=1,16,IF(generador!B682=2,19,IF(generador!B682=3,22,IF(generador!B682=4,25,IF(generador!B682=5,28,IF(generador!B682=6,31,IF(generador!B682=7,34,IF(generador!B682=8,37,IF(generador!B682=9,40,IF(generador!B682=10,43,IF(generador!B682=11,46,IF(generador!B682=12,49,IF(generador!B682=13,52,IF(generador!B682=14,55,IF(generador!B682=15,58))))))))))))))),FALSE),"dd/mm/yyyy")," Y ",TEXT(VLOOKUP(A682,matriz,IF(generador!B682=1,17,IF(generador!B682=2,20,IF(generador!B682=3,23,IF(generador!B682=4,26,IF(generador!B682=5,29,IF(generador!B682=6,32,IF(generador!B682=7,35,IF(generador!B682=8,38,IF(generador!B682=9,41,IF(generador!B682=10,44,IF(generador!B682=11,47,IF(generador!B682=12,50,IF(generador!B682=13,53,IF(generador!B682=14,56,IF(generador!B682=15,59))))))))))))))),FALSE),"dd/mm/yyyy")),"")</f>
        <v/>
      </c>
    </row>
    <row r="683" spans="1:23" x14ac:dyDescent="0.3">
      <c r="A683" s="15"/>
      <c r="B683" s="14"/>
      <c r="C683" s="6"/>
      <c r="D683" s="26" t="str">
        <f t="shared" si="178"/>
        <v/>
      </c>
      <c r="E683" s="19" t="str">
        <f>IFERROR(IF(A683&lt;&gt;"",VLOOKUP(A683,matriz,IF(generador!B683=1,15,IF(generador!B683=2,18,IF(generador!B683=3,21,IF(generador!B683=4,24,IF(generador!B683=5,27,IF(generador!B683=6,30,IF(generador!B683=7,33,IF(generador!B683=8,36,IF(generador!B683=9,39,IF(generador!B683=10,42,IF(generador!B683=11,45,IF(generador!B683=12,48,IF(generador!B683=13,51,IF(generador!B683=14,54,IF(generador!B683=15,57))))))))))))))),FALSE),""),"")</f>
        <v/>
      </c>
      <c r="F683" s="20" t="str">
        <f t="shared" si="179"/>
        <v/>
      </c>
      <c r="G683" s="29" t="str">
        <f t="shared" si="180"/>
        <v/>
      </c>
      <c r="H683" s="21" t="str">
        <f t="shared" ca="1" si="183"/>
        <v/>
      </c>
      <c r="I683" s="18" t="str">
        <f t="shared" si="184"/>
        <v/>
      </c>
      <c r="J683" s="18" t="str">
        <f>""</f>
        <v/>
      </c>
      <c r="K683" s="18" t="str">
        <f t="shared" si="185"/>
        <v/>
      </c>
      <c r="L683" s="18" t="str">
        <f t="shared" si="186"/>
        <v/>
      </c>
      <c r="M683" s="18" t="str">
        <f t="shared" si="187"/>
        <v/>
      </c>
      <c r="N683" s="18" t="str">
        <f t="shared" si="188"/>
        <v/>
      </c>
      <c r="O683" s="18" t="str">
        <f t="shared" si="189"/>
        <v/>
      </c>
      <c r="P683" s="18" t="str">
        <f t="shared" si="190"/>
        <v/>
      </c>
      <c r="Q683" s="18" t="str">
        <f t="shared" si="191"/>
        <v/>
      </c>
      <c r="R683" s="122" t="str">
        <f t="shared" si="181"/>
        <v/>
      </c>
      <c r="S683" s="18" t="str">
        <f t="shared" si="192"/>
        <v/>
      </c>
      <c r="T683" s="26" t="str">
        <f t="shared" si="182"/>
        <v/>
      </c>
      <c r="U683" s="18" t="str">
        <f t="shared" si="193"/>
        <v/>
      </c>
      <c r="V683" s="18" t="str">
        <f t="shared" si="194"/>
        <v/>
      </c>
      <c r="W683" s="18" t="str">
        <f>IFERROR(CONCATENATE("PAGO N° ",B683," DEL CONTRATO CPS ",V683," ENTRE ",TEXT(VLOOKUP(A683,matriz,IF(generador!B683=1,16,IF(generador!B683=2,19,IF(generador!B683=3,22,IF(generador!B683=4,25,IF(generador!B683=5,28,IF(generador!B683=6,31,IF(generador!B683=7,34,IF(generador!B683=8,37,IF(generador!B683=9,40,IF(generador!B683=10,43,IF(generador!B683=11,46,IF(generador!B683=12,49,IF(generador!B683=13,52,IF(generador!B683=14,55,IF(generador!B683=15,58))))))))))))))),FALSE),"dd/mm/yyyy")," Y ",TEXT(VLOOKUP(A683,matriz,IF(generador!B683=1,17,IF(generador!B683=2,20,IF(generador!B683=3,23,IF(generador!B683=4,26,IF(generador!B683=5,29,IF(generador!B683=6,32,IF(generador!B683=7,35,IF(generador!B683=8,38,IF(generador!B683=9,41,IF(generador!B683=10,44,IF(generador!B683=11,47,IF(generador!B683=12,50,IF(generador!B683=13,53,IF(generador!B683=14,56,IF(generador!B683=15,59))))))))))))))),FALSE),"dd/mm/yyyy")),"")</f>
        <v/>
      </c>
    </row>
    <row r="684" spans="1:23" x14ac:dyDescent="0.3">
      <c r="A684" s="15"/>
      <c r="B684" s="14"/>
      <c r="C684" s="6"/>
      <c r="D684" s="26" t="str">
        <f t="shared" si="178"/>
        <v/>
      </c>
      <c r="E684" s="19" t="str">
        <f>IFERROR(IF(A684&lt;&gt;"",VLOOKUP(A684,matriz,IF(generador!B684=1,15,IF(generador!B684=2,18,IF(generador!B684=3,21,IF(generador!B684=4,24,IF(generador!B684=5,27,IF(generador!B684=6,30,IF(generador!B684=7,33,IF(generador!B684=8,36,IF(generador!B684=9,39,IF(generador!B684=10,42,IF(generador!B684=11,45,IF(generador!B684=12,48,IF(generador!B684=13,51,IF(generador!B684=14,54,IF(generador!B684=15,57))))))))))))))),FALSE),""),"")</f>
        <v/>
      </c>
      <c r="F684" s="20" t="str">
        <f t="shared" si="179"/>
        <v/>
      </c>
      <c r="G684" s="29" t="str">
        <f t="shared" si="180"/>
        <v/>
      </c>
      <c r="H684" s="21" t="str">
        <f t="shared" ca="1" si="183"/>
        <v/>
      </c>
      <c r="I684" s="18" t="str">
        <f t="shared" si="184"/>
        <v/>
      </c>
      <c r="J684" s="18" t="str">
        <f>""</f>
        <v/>
      </c>
      <c r="K684" s="18" t="str">
        <f t="shared" si="185"/>
        <v/>
      </c>
      <c r="L684" s="18" t="str">
        <f t="shared" si="186"/>
        <v/>
      </c>
      <c r="M684" s="18" t="str">
        <f t="shared" si="187"/>
        <v/>
      </c>
      <c r="N684" s="18" t="str">
        <f t="shared" si="188"/>
        <v/>
      </c>
      <c r="O684" s="18" t="str">
        <f t="shared" si="189"/>
        <v/>
      </c>
      <c r="P684" s="18" t="str">
        <f t="shared" si="190"/>
        <v/>
      </c>
      <c r="Q684" s="18" t="str">
        <f t="shared" si="191"/>
        <v/>
      </c>
      <c r="R684" s="122" t="str">
        <f t="shared" si="181"/>
        <v/>
      </c>
      <c r="S684" s="18" t="str">
        <f t="shared" si="192"/>
        <v/>
      </c>
      <c r="T684" s="26" t="str">
        <f t="shared" si="182"/>
        <v/>
      </c>
      <c r="U684" s="18" t="str">
        <f t="shared" si="193"/>
        <v/>
      </c>
      <c r="V684" s="18" t="str">
        <f t="shared" si="194"/>
        <v/>
      </c>
      <c r="W684" s="18" t="str">
        <f>IFERROR(CONCATENATE("PAGO N° ",B684," DEL CONTRATO CPS ",V684," ENTRE ",TEXT(VLOOKUP(A684,matriz,IF(generador!B684=1,16,IF(generador!B684=2,19,IF(generador!B684=3,22,IF(generador!B684=4,25,IF(generador!B684=5,28,IF(generador!B684=6,31,IF(generador!B684=7,34,IF(generador!B684=8,37,IF(generador!B684=9,40,IF(generador!B684=10,43,IF(generador!B684=11,46,IF(generador!B684=12,49,IF(generador!B684=13,52,IF(generador!B684=14,55,IF(generador!B684=15,58))))))))))))))),FALSE),"dd/mm/yyyy")," Y ",TEXT(VLOOKUP(A684,matriz,IF(generador!B684=1,17,IF(generador!B684=2,20,IF(generador!B684=3,23,IF(generador!B684=4,26,IF(generador!B684=5,29,IF(generador!B684=6,32,IF(generador!B684=7,35,IF(generador!B684=8,38,IF(generador!B684=9,41,IF(generador!B684=10,44,IF(generador!B684=11,47,IF(generador!B684=12,50,IF(generador!B684=13,53,IF(generador!B684=14,56,IF(generador!B684=15,59))))))))))))))),FALSE),"dd/mm/yyyy")),"")</f>
        <v/>
      </c>
    </row>
    <row r="685" spans="1:23" x14ac:dyDescent="0.3">
      <c r="A685" s="15"/>
      <c r="B685" s="14"/>
      <c r="C685" s="6"/>
      <c r="D685" s="26" t="str">
        <f t="shared" si="178"/>
        <v/>
      </c>
      <c r="E685" s="19" t="str">
        <f>IFERROR(IF(A685&lt;&gt;"",VLOOKUP(A685,matriz,IF(generador!B685=1,15,IF(generador!B685=2,18,IF(generador!B685=3,21,IF(generador!B685=4,24,IF(generador!B685=5,27,IF(generador!B685=6,30,IF(generador!B685=7,33,IF(generador!B685=8,36,IF(generador!B685=9,39,IF(generador!B685=10,42,IF(generador!B685=11,45,IF(generador!B685=12,48,IF(generador!B685=13,51,IF(generador!B685=14,54,IF(generador!B685=15,57))))))))))))))),FALSE),""),"")</f>
        <v/>
      </c>
      <c r="F685" s="20" t="str">
        <f t="shared" si="179"/>
        <v/>
      </c>
      <c r="G685" s="29" t="str">
        <f t="shared" si="180"/>
        <v/>
      </c>
      <c r="H685" s="21" t="str">
        <f t="shared" ca="1" si="183"/>
        <v/>
      </c>
      <c r="I685" s="18" t="str">
        <f t="shared" si="184"/>
        <v/>
      </c>
      <c r="J685" s="18" t="str">
        <f>""</f>
        <v/>
      </c>
      <c r="K685" s="18" t="str">
        <f t="shared" si="185"/>
        <v/>
      </c>
      <c r="L685" s="18" t="str">
        <f t="shared" si="186"/>
        <v/>
      </c>
      <c r="M685" s="18" t="str">
        <f t="shared" si="187"/>
        <v/>
      </c>
      <c r="N685" s="18" t="str">
        <f t="shared" si="188"/>
        <v/>
      </c>
      <c r="O685" s="18" t="str">
        <f t="shared" si="189"/>
        <v/>
      </c>
      <c r="P685" s="18" t="str">
        <f t="shared" si="190"/>
        <v/>
      </c>
      <c r="Q685" s="18" t="str">
        <f t="shared" si="191"/>
        <v/>
      </c>
      <c r="R685" s="122" t="str">
        <f t="shared" si="181"/>
        <v/>
      </c>
      <c r="S685" s="18" t="str">
        <f t="shared" si="192"/>
        <v/>
      </c>
      <c r="T685" s="26" t="str">
        <f t="shared" si="182"/>
        <v/>
      </c>
      <c r="U685" s="18" t="str">
        <f t="shared" si="193"/>
        <v/>
      </c>
      <c r="V685" s="18" t="str">
        <f t="shared" si="194"/>
        <v/>
      </c>
      <c r="W685" s="18" t="str">
        <f>IFERROR(CONCATENATE("PAGO N° ",B685," DEL CONTRATO CPS ",V685," ENTRE ",TEXT(VLOOKUP(A685,matriz,IF(generador!B685=1,16,IF(generador!B685=2,19,IF(generador!B685=3,22,IF(generador!B685=4,25,IF(generador!B685=5,28,IF(generador!B685=6,31,IF(generador!B685=7,34,IF(generador!B685=8,37,IF(generador!B685=9,40,IF(generador!B685=10,43,IF(generador!B685=11,46,IF(generador!B685=12,49,IF(generador!B685=13,52,IF(generador!B685=14,55,IF(generador!B685=15,58))))))))))))))),FALSE),"dd/mm/yyyy")," Y ",TEXT(VLOOKUP(A685,matriz,IF(generador!B685=1,17,IF(generador!B685=2,20,IF(generador!B685=3,23,IF(generador!B685=4,26,IF(generador!B685=5,29,IF(generador!B685=6,32,IF(generador!B685=7,35,IF(generador!B685=8,38,IF(generador!B685=9,41,IF(generador!B685=10,44,IF(generador!B685=11,47,IF(generador!B685=12,50,IF(generador!B685=13,53,IF(generador!B685=14,56,IF(generador!B685=15,59))))))))))))))),FALSE),"dd/mm/yyyy")),"")</f>
        <v/>
      </c>
    </row>
    <row r="686" spans="1:23" x14ac:dyDescent="0.3">
      <c r="A686" s="15"/>
      <c r="B686" s="14"/>
      <c r="C686" s="6"/>
      <c r="D686" s="26" t="str">
        <f t="shared" si="178"/>
        <v/>
      </c>
      <c r="E686" s="19" t="str">
        <f>IFERROR(IF(A686&lt;&gt;"",VLOOKUP(A686,matriz,IF(generador!B686=1,15,IF(generador!B686=2,18,IF(generador!B686=3,21,IF(generador!B686=4,24,IF(generador!B686=5,27,IF(generador!B686=6,30,IF(generador!B686=7,33,IF(generador!B686=8,36,IF(generador!B686=9,39,IF(generador!B686=10,42,IF(generador!B686=11,45,IF(generador!B686=12,48,IF(generador!B686=13,51,IF(generador!B686=14,54,IF(generador!B686=15,57))))))))))))))),FALSE),""),"")</f>
        <v/>
      </c>
      <c r="F686" s="20" t="str">
        <f t="shared" si="179"/>
        <v/>
      </c>
      <c r="G686" s="29" t="str">
        <f t="shared" si="180"/>
        <v/>
      </c>
      <c r="H686" s="21" t="str">
        <f t="shared" ca="1" si="183"/>
        <v/>
      </c>
      <c r="I686" s="18" t="str">
        <f t="shared" si="184"/>
        <v/>
      </c>
      <c r="J686" s="18" t="str">
        <f>""</f>
        <v/>
      </c>
      <c r="K686" s="18" t="str">
        <f t="shared" si="185"/>
        <v/>
      </c>
      <c r="L686" s="18" t="str">
        <f t="shared" si="186"/>
        <v/>
      </c>
      <c r="M686" s="18" t="str">
        <f t="shared" si="187"/>
        <v/>
      </c>
      <c r="N686" s="18" t="str">
        <f t="shared" si="188"/>
        <v/>
      </c>
      <c r="O686" s="18" t="str">
        <f t="shared" si="189"/>
        <v/>
      </c>
      <c r="P686" s="18" t="str">
        <f t="shared" si="190"/>
        <v/>
      </c>
      <c r="Q686" s="18" t="str">
        <f t="shared" si="191"/>
        <v/>
      </c>
      <c r="R686" s="122" t="str">
        <f t="shared" si="181"/>
        <v/>
      </c>
      <c r="S686" s="18" t="str">
        <f t="shared" si="192"/>
        <v/>
      </c>
      <c r="T686" s="26" t="str">
        <f t="shared" si="182"/>
        <v/>
      </c>
      <c r="U686" s="18" t="str">
        <f t="shared" si="193"/>
        <v/>
      </c>
      <c r="V686" s="18" t="str">
        <f t="shared" si="194"/>
        <v/>
      </c>
      <c r="W686" s="18" t="str">
        <f>IFERROR(CONCATENATE("PAGO N° ",B686," DEL CONTRATO CPS ",V686," ENTRE ",TEXT(VLOOKUP(A686,matriz,IF(generador!B686=1,16,IF(generador!B686=2,19,IF(generador!B686=3,22,IF(generador!B686=4,25,IF(generador!B686=5,28,IF(generador!B686=6,31,IF(generador!B686=7,34,IF(generador!B686=8,37,IF(generador!B686=9,40,IF(generador!B686=10,43,IF(generador!B686=11,46,IF(generador!B686=12,49,IF(generador!B686=13,52,IF(generador!B686=14,55,IF(generador!B686=15,58))))))))))))))),FALSE),"dd/mm/yyyy")," Y ",TEXT(VLOOKUP(A686,matriz,IF(generador!B686=1,17,IF(generador!B686=2,20,IF(generador!B686=3,23,IF(generador!B686=4,26,IF(generador!B686=5,29,IF(generador!B686=6,32,IF(generador!B686=7,35,IF(generador!B686=8,38,IF(generador!B686=9,41,IF(generador!B686=10,44,IF(generador!B686=11,47,IF(generador!B686=12,50,IF(generador!B686=13,53,IF(generador!B686=14,56,IF(generador!B686=15,59))))))))))))))),FALSE),"dd/mm/yyyy")),"")</f>
        <v/>
      </c>
    </row>
    <row r="687" spans="1:23" x14ac:dyDescent="0.3">
      <c r="A687" s="15"/>
      <c r="B687" s="14"/>
      <c r="C687" s="6"/>
      <c r="D687" s="26" t="str">
        <f t="shared" si="178"/>
        <v/>
      </c>
      <c r="E687" s="19" t="str">
        <f>IFERROR(IF(A687&lt;&gt;"",VLOOKUP(A687,matriz,IF(generador!B687=1,15,IF(generador!B687=2,18,IF(generador!B687=3,21,IF(generador!B687=4,24,IF(generador!B687=5,27,IF(generador!B687=6,30,IF(generador!B687=7,33,IF(generador!B687=8,36,IF(generador!B687=9,39,IF(generador!B687=10,42,IF(generador!B687=11,45,IF(generador!B687=12,48,IF(generador!B687=13,51,IF(generador!B687=14,54,IF(generador!B687=15,57))))))))))))))),FALSE),""),"")</f>
        <v/>
      </c>
      <c r="F687" s="20" t="str">
        <f t="shared" si="179"/>
        <v/>
      </c>
      <c r="G687" s="29" t="str">
        <f t="shared" si="180"/>
        <v/>
      </c>
      <c r="H687" s="21" t="str">
        <f t="shared" ca="1" si="183"/>
        <v/>
      </c>
      <c r="I687" s="18" t="str">
        <f t="shared" si="184"/>
        <v/>
      </c>
      <c r="J687" s="18" t="str">
        <f>""</f>
        <v/>
      </c>
      <c r="K687" s="18" t="str">
        <f t="shared" si="185"/>
        <v/>
      </c>
      <c r="L687" s="18" t="str">
        <f t="shared" si="186"/>
        <v/>
      </c>
      <c r="M687" s="18" t="str">
        <f t="shared" si="187"/>
        <v/>
      </c>
      <c r="N687" s="18" t="str">
        <f t="shared" si="188"/>
        <v/>
      </c>
      <c r="O687" s="18" t="str">
        <f t="shared" si="189"/>
        <v/>
      </c>
      <c r="P687" s="18" t="str">
        <f t="shared" si="190"/>
        <v/>
      </c>
      <c r="Q687" s="18" t="str">
        <f t="shared" si="191"/>
        <v/>
      </c>
      <c r="R687" s="122" t="str">
        <f t="shared" si="181"/>
        <v/>
      </c>
      <c r="S687" s="18" t="str">
        <f t="shared" si="192"/>
        <v/>
      </c>
      <c r="T687" s="26" t="str">
        <f t="shared" si="182"/>
        <v/>
      </c>
      <c r="U687" s="18" t="str">
        <f t="shared" si="193"/>
        <v/>
      </c>
      <c r="V687" s="18" t="str">
        <f t="shared" si="194"/>
        <v/>
      </c>
      <c r="W687" s="18" t="str">
        <f>IFERROR(CONCATENATE("PAGO N° ",B687," DEL CONTRATO CPS ",V687," ENTRE ",TEXT(VLOOKUP(A687,matriz,IF(generador!B687=1,16,IF(generador!B687=2,19,IF(generador!B687=3,22,IF(generador!B687=4,25,IF(generador!B687=5,28,IF(generador!B687=6,31,IF(generador!B687=7,34,IF(generador!B687=8,37,IF(generador!B687=9,40,IF(generador!B687=10,43,IF(generador!B687=11,46,IF(generador!B687=12,49,IF(generador!B687=13,52,IF(generador!B687=14,55,IF(generador!B687=15,58))))))))))))))),FALSE),"dd/mm/yyyy")," Y ",TEXT(VLOOKUP(A687,matriz,IF(generador!B687=1,17,IF(generador!B687=2,20,IF(generador!B687=3,23,IF(generador!B687=4,26,IF(generador!B687=5,29,IF(generador!B687=6,32,IF(generador!B687=7,35,IF(generador!B687=8,38,IF(generador!B687=9,41,IF(generador!B687=10,44,IF(generador!B687=11,47,IF(generador!B687=12,50,IF(generador!B687=13,53,IF(generador!B687=14,56,IF(generador!B687=15,59))))))))))))))),FALSE),"dd/mm/yyyy")),"")</f>
        <v/>
      </c>
    </row>
    <row r="688" spans="1:23" x14ac:dyDescent="0.3">
      <c r="A688" s="15"/>
      <c r="B688" s="14"/>
      <c r="C688" s="6"/>
      <c r="D688" s="26" t="str">
        <f t="shared" si="178"/>
        <v/>
      </c>
      <c r="E688" s="19" t="str">
        <f>IFERROR(IF(A688&lt;&gt;"",VLOOKUP(A688,matriz,IF(generador!B688=1,15,IF(generador!B688=2,18,IF(generador!B688=3,21,IF(generador!B688=4,24,IF(generador!B688=5,27,IF(generador!B688=6,30,IF(generador!B688=7,33,IF(generador!B688=8,36,IF(generador!B688=9,39,IF(generador!B688=10,42,IF(generador!B688=11,45,IF(generador!B688=12,48,IF(generador!B688=13,51,IF(generador!B688=14,54,IF(generador!B688=15,57))))))))))))))),FALSE),""),"")</f>
        <v/>
      </c>
      <c r="F688" s="20" t="str">
        <f t="shared" si="179"/>
        <v/>
      </c>
      <c r="G688" s="29" t="str">
        <f t="shared" si="180"/>
        <v/>
      </c>
      <c r="H688" s="21" t="str">
        <f t="shared" ca="1" si="183"/>
        <v/>
      </c>
      <c r="I688" s="18" t="str">
        <f t="shared" si="184"/>
        <v/>
      </c>
      <c r="J688" s="18" t="str">
        <f>""</f>
        <v/>
      </c>
      <c r="K688" s="18" t="str">
        <f t="shared" si="185"/>
        <v/>
      </c>
      <c r="L688" s="18" t="str">
        <f t="shared" si="186"/>
        <v/>
      </c>
      <c r="M688" s="18" t="str">
        <f t="shared" si="187"/>
        <v/>
      </c>
      <c r="N688" s="18" t="str">
        <f t="shared" si="188"/>
        <v/>
      </c>
      <c r="O688" s="18" t="str">
        <f t="shared" si="189"/>
        <v/>
      </c>
      <c r="P688" s="18" t="str">
        <f t="shared" si="190"/>
        <v/>
      </c>
      <c r="Q688" s="18" t="str">
        <f t="shared" si="191"/>
        <v/>
      </c>
      <c r="R688" s="122" t="str">
        <f t="shared" si="181"/>
        <v/>
      </c>
      <c r="S688" s="18" t="str">
        <f t="shared" si="192"/>
        <v/>
      </c>
      <c r="T688" s="26" t="str">
        <f t="shared" si="182"/>
        <v/>
      </c>
      <c r="U688" s="18" t="str">
        <f t="shared" si="193"/>
        <v/>
      </c>
      <c r="V688" s="18" t="str">
        <f t="shared" si="194"/>
        <v/>
      </c>
      <c r="W688" s="18" t="str">
        <f>IFERROR(CONCATENATE("PAGO N° ",B688," DEL CONTRATO CPS ",V688," ENTRE ",TEXT(VLOOKUP(A688,matriz,IF(generador!B688=1,16,IF(generador!B688=2,19,IF(generador!B688=3,22,IF(generador!B688=4,25,IF(generador!B688=5,28,IF(generador!B688=6,31,IF(generador!B688=7,34,IF(generador!B688=8,37,IF(generador!B688=9,40,IF(generador!B688=10,43,IF(generador!B688=11,46,IF(generador!B688=12,49,IF(generador!B688=13,52,IF(generador!B688=14,55,IF(generador!B688=15,58))))))))))))))),FALSE),"dd/mm/yyyy")," Y ",TEXT(VLOOKUP(A688,matriz,IF(generador!B688=1,17,IF(generador!B688=2,20,IF(generador!B688=3,23,IF(generador!B688=4,26,IF(generador!B688=5,29,IF(generador!B688=6,32,IF(generador!B688=7,35,IF(generador!B688=8,38,IF(generador!B688=9,41,IF(generador!B688=10,44,IF(generador!B688=11,47,IF(generador!B688=12,50,IF(generador!B688=13,53,IF(generador!B688=14,56,IF(generador!B688=15,59))))))))))))))),FALSE),"dd/mm/yyyy")),"")</f>
        <v/>
      </c>
    </row>
    <row r="689" spans="1:23" x14ac:dyDescent="0.3">
      <c r="A689" s="15"/>
      <c r="B689" s="14"/>
      <c r="C689" s="6"/>
      <c r="D689" s="26" t="str">
        <f t="shared" si="178"/>
        <v/>
      </c>
      <c r="E689" s="19" t="str">
        <f>IFERROR(IF(A689&lt;&gt;"",VLOOKUP(A689,matriz,IF(generador!B689=1,15,IF(generador!B689=2,18,IF(generador!B689=3,21,IF(generador!B689=4,24,IF(generador!B689=5,27,IF(generador!B689=6,30,IF(generador!B689=7,33,IF(generador!B689=8,36,IF(generador!B689=9,39,IF(generador!B689=10,42,IF(generador!B689=11,45,IF(generador!B689=12,48,IF(generador!B689=13,51,IF(generador!B689=14,54,IF(generador!B689=15,57))))))))))))))),FALSE),""),"")</f>
        <v/>
      </c>
      <c r="F689" s="20" t="str">
        <f t="shared" si="179"/>
        <v/>
      </c>
      <c r="G689" s="29" t="str">
        <f t="shared" si="180"/>
        <v/>
      </c>
      <c r="H689" s="21" t="str">
        <f t="shared" ca="1" si="183"/>
        <v/>
      </c>
      <c r="I689" s="18" t="str">
        <f t="shared" si="184"/>
        <v/>
      </c>
      <c r="J689" s="18" t="str">
        <f>""</f>
        <v/>
      </c>
      <c r="K689" s="18" t="str">
        <f t="shared" si="185"/>
        <v/>
      </c>
      <c r="L689" s="18" t="str">
        <f t="shared" si="186"/>
        <v/>
      </c>
      <c r="M689" s="18" t="str">
        <f t="shared" si="187"/>
        <v/>
      </c>
      <c r="N689" s="18" t="str">
        <f t="shared" si="188"/>
        <v/>
      </c>
      <c r="O689" s="18" t="str">
        <f t="shared" si="189"/>
        <v/>
      </c>
      <c r="P689" s="18" t="str">
        <f t="shared" si="190"/>
        <v/>
      </c>
      <c r="Q689" s="18" t="str">
        <f t="shared" si="191"/>
        <v/>
      </c>
      <c r="R689" s="122" t="str">
        <f t="shared" si="181"/>
        <v/>
      </c>
      <c r="S689" s="18" t="str">
        <f t="shared" si="192"/>
        <v/>
      </c>
      <c r="T689" s="26" t="str">
        <f t="shared" si="182"/>
        <v/>
      </c>
      <c r="U689" s="18" t="str">
        <f t="shared" si="193"/>
        <v/>
      </c>
      <c r="V689" s="18" t="str">
        <f t="shared" si="194"/>
        <v/>
      </c>
      <c r="W689" s="18" t="str">
        <f>IFERROR(CONCATENATE("PAGO N° ",B689," DEL CONTRATO CPS ",V689," ENTRE ",TEXT(VLOOKUP(A689,matriz,IF(generador!B689=1,16,IF(generador!B689=2,19,IF(generador!B689=3,22,IF(generador!B689=4,25,IF(generador!B689=5,28,IF(generador!B689=6,31,IF(generador!B689=7,34,IF(generador!B689=8,37,IF(generador!B689=9,40,IF(generador!B689=10,43,IF(generador!B689=11,46,IF(generador!B689=12,49,IF(generador!B689=13,52,IF(generador!B689=14,55,IF(generador!B689=15,58))))))))))))))),FALSE),"dd/mm/yyyy")," Y ",TEXT(VLOOKUP(A689,matriz,IF(generador!B689=1,17,IF(generador!B689=2,20,IF(generador!B689=3,23,IF(generador!B689=4,26,IF(generador!B689=5,29,IF(generador!B689=6,32,IF(generador!B689=7,35,IF(generador!B689=8,38,IF(generador!B689=9,41,IF(generador!B689=10,44,IF(generador!B689=11,47,IF(generador!B689=12,50,IF(generador!B689=13,53,IF(generador!B689=14,56,IF(generador!B689=15,59))))))))))))))),FALSE),"dd/mm/yyyy")),"")</f>
        <v/>
      </c>
    </row>
    <row r="690" spans="1:23" x14ac:dyDescent="0.3">
      <c r="A690" s="15"/>
      <c r="B690" s="14"/>
      <c r="C690" s="6"/>
      <c r="D690" s="26" t="str">
        <f t="shared" si="178"/>
        <v/>
      </c>
      <c r="E690" s="19" t="str">
        <f>IFERROR(IF(A690&lt;&gt;"",VLOOKUP(A690,matriz,IF(generador!B690=1,15,IF(generador!B690=2,18,IF(generador!B690=3,21,IF(generador!B690=4,24,IF(generador!B690=5,27,IF(generador!B690=6,30,IF(generador!B690=7,33,IF(generador!B690=8,36,IF(generador!B690=9,39,IF(generador!B690=10,42,IF(generador!B690=11,45,IF(generador!B690=12,48,IF(generador!B690=13,51,IF(generador!B690=14,54,IF(generador!B690=15,57))))))))))))))),FALSE),""),"")</f>
        <v/>
      </c>
      <c r="F690" s="20" t="str">
        <f t="shared" si="179"/>
        <v/>
      </c>
      <c r="G690" s="29" t="str">
        <f t="shared" si="180"/>
        <v/>
      </c>
      <c r="H690" s="21" t="str">
        <f t="shared" ca="1" si="183"/>
        <v/>
      </c>
      <c r="I690" s="18" t="str">
        <f t="shared" si="184"/>
        <v/>
      </c>
      <c r="J690" s="18" t="str">
        <f>""</f>
        <v/>
      </c>
      <c r="K690" s="18" t="str">
        <f t="shared" si="185"/>
        <v/>
      </c>
      <c r="L690" s="18" t="str">
        <f t="shared" si="186"/>
        <v/>
      </c>
      <c r="M690" s="18" t="str">
        <f t="shared" si="187"/>
        <v/>
      </c>
      <c r="N690" s="18" t="str">
        <f t="shared" si="188"/>
        <v/>
      </c>
      <c r="O690" s="18" t="str">
        <f t="shared" si="189"/>
        <v/>
      </c>
      <c r="P690" s="18" t="str">
        <f t="shared" si="190"/>
        <v/>
      </c>
      <c r="Q690" s="18" t="str">
        <f t="shared" si="191"/>
        <v/>
      </c>
      <c r="R690" s="122" t="str">
        <f t="shared" si="181"/>
        <v/>
      </c>
      <c r="S690" s="18" t="str">
        <f t="shared" si="192"/>
        <v/>
      </c>
      <c r="T690" s="26" t="str">
        <f t="shared" si="182"/>
        <v/>
      </c>
      <c r="U690" s="18" t="str">
        <f t="shared" si="193"/>
        <v/>
      </c>
      <c r="V690" s="18" t="str">
        <f t="shared" si="194"/>
        <v/>
      </c>
      <c r="W690" s="18" t="str">
        <f>IFERROR(CONCATENATE("PAGO N° ",B690," DEL CONTRATO CPS ",V690," ENTRE ",TEXT(VLOOKUP(A690,matriz,IF(generador!B690=1,16,IF(generador!B690=2,19,IF(generador!B690=3,22,IF(generador!B690=4,25,IF(generador!B690=5,28,IF(generador!B690=6,31,IF(generador!B690=7,34,IF(generador!B690=8,37,IF(generador!B690=9,40,IF(generador!B690=10,43,IF(generador!B690=11,46,IF(generador!B690=12,49,IF(generador!B690=13,52,IF(generador!B690=14,55,IF(generador!B690=15,58))))))))))))))),FALSE),"dd/mm/yyyy")," Y ",TEXT(VLOOKUP(A690,matriz,IF(generador!B690=1,17,IF(generador!B690=2,20,IF(generador!B690=3,23,IF(generador!B690=4,26,IF(generador!B690=5,29,IF(generador!B690=6,32,IF(generador!B690=7,35,IF(generador!B690=8,38,IF(generador!B690=9,41,IF(generador!B690=10,44,IF(generador!B690=11,47,IF(generador!B690=12,50,IF(generador!B690=13,53,IF(generador!B690=14,56,IF(generador!B690=15,59))))))))))))))),FALSE),"dd/mm/yyyy")),"")</f>
        <v/>
      </c>
    </row>
    <row r="691" spans="1:23" x14ac:dyDescent="0.3">
      <c r="A691" s="15"/>
      <c r="B691" s="14"/>
      <c r="C691" s="6"/>
      <c r="D691" s="26" t="str">
        <f t="shared" si="178"/>
        <v/>
      </c>
      <c r="E691" s="19" t="str">
        <f>IFERROR(IF(A691&lt;&gt;"",VLOOKUP(A691,matriz,IF(generador!B691=1,15,IF(generador!B691=2,18,IF(generador!B691=3,21,IF(generador!B691=4,24,IF(generador!B691=5,27,IF(generador!B691=6,30,IF(generador!B691=7,33,IF(generador!B691=8,36,IF(generador!B691=9,39,IF(generador!B691=10,42,IF(generador!B691=11,45,IF(generador!B691=12,48,IF(generador!B691=13,51,IF(generador!B691=14,54,IF(generador!B691=15,57))))))))))))))),FALSE),""),"")</f>
        <v/>
      </c>
      <c r="F691" s="20" t="str">
        <f t="shared" si="179"/>
        <v/>
      </c>
      <c r="G691" s="29" t="str">
        <f t="shared" si="180"/>
        <v/>
      </c>
      <c r="H691" s="21" t="str">
        <f t="shared" ca="1" si="183"/>
        <v/>
      </c>
      <c r="I691" s="18" t="str">
        <f t="shared" si="184"/>
        <v/>
      </c>
      <c r="J691" s="18" t="str">
        <f>""</f>
        <v/>
      </c>
      <c r="K691" s="18" t="str">
        <f t="shared" si="185"/>
        <v/>
      </c>
      <c r="L691" s="18" t="str">
        <f t="shared" si="186"/>
        <v/>
      </c>
      <c r="M691" s="18" t="str">
        <f t="shared" si="187"/>
        <v/>
      </c>
      <c r="N691" s="18" t="str">
        <f t="shared" si="188"/>
        <v/>
      </c>
      <c r="O691" s="18" t="str">
        <f t="shared" si="189"/>
        <v/>
      </c>
      <c r="P691" s="18" t="str">
        <f t="shared" si="190"/>
        <v/>
      </c>
      <c r="Q691" s="18" t="str">
        <f t="shared" si="191"/>
        <v/>
      </c>
      <c r="R691" s="122" t="str">
        <f t="shared" si="181"/>
        <v/>
      </c>
      <c r="S691" s="18" t="str">
        <f t="shared" si="192"/>
        <v/>
      </c>
      <c r="T691" s="26" t="str">
        <f t="shared" si="182"/>
        <v/>
      </c>
      <c r="U691" s="18" t="str">
        <f t="shared" si="193"/>
        <v/>
      </c>
      <c r="V691" s="18" t="str">
        <f t="shared" si="194"/>
        <v/>
      </c>
      <c r="W691" s="18" t="str">
        <f>IFERROR(CONCATENATE("PAGO N° ",B691," DEL CONTRATO CPS ",V691," ENTRE ",TEXT(VLOOKUP(A691,matriz,IF(generador!B691=1,16,IF(generador!B691=2,19,IF(generador!B691=3,22,IF(generador!B691=4,25,IF(generador!B691=5,28,IF(generador!B691=6,31,IF(generador!B691=7,34,IF(generador!B691=8,37,IF(generador!B691=9,40,IF(generador!B691=10,43,IF(generador!B691=11,46,IF(generador!B691=12,49,IF(generador!B691=13,52,IF(generador!B691=14,55,IF(generador!B691=15,58))))))))))))))),FALSE),"dd/mm/yyyy")," Y ",TEXT(VLOOKUP(A691,matriz,IF(generador!B691=1,17,IF(generador!B691=2,20,IF(generador!B691=3,23,IF(generador!B691=4,26,IF(generador!B691=5,29,IF(generador!B691=6,32,IF(generador!B691=7,35,IF(generador!B691=8,38,IF(generador!B691=9,41,IF(generador!B691=10,44,IF(generador!B691=11,47,IF(generador!B691=12,50,IF(generador!B691=13,53,IF(generador!B691=14,56,IF(generador!B691=15,59))))))))))))))),FALSE),"dd/mm/yyyy")),"")</f>
        <v/>
      </c>
    </row>
    <row r="692" spans="1:23" x14ac:dyDescent="0.3">
      <c r="A692" s="15"/>
      <c r="B692" s="14"/>
      <c r="C692" s="6"/>
      <c r="D692" s="26" t="str">
        <f t="shared" si="178"/>
        <v/>
      </c>
      <c r="E692" s="19" t="str">
        <f>IFERROR(IF(A692&lt;&gt;"",VLOOKUP(A692,matriz,IF(generador!B692=1,15,IF(generador!B692=2,18,IF(generador!B692=3,21,IF(generador!B692=4,24,IF(generador!B692=5,27,IF(generador!B692=6,30,IF(generador!B692=7,33,IF(generador!B692=8,36,IF(generador!B692=9,39,IF(generador!B692=10,42,IF(generador!B692=11,45,IF(generador!B692=12,48,IF(generador!B692=13,51,IF(generador!B692=14,54,IF(generador!B692=15,57))))))))))))))),FALSE),""),"")</f>
        <v/>
      </c>
      <c r="F692" s="20" t="str">
        <f t="shared" si="179"/>
        <v/>
      </c>
      <c r="G692" s="29" t="str">
        <f t="shared" si="180"/>
        <v/>
      </c>
      <c r="H692" s="21" t="str">
        <f t="shared" ca="1" si="183"/>
        <v/>
      </c>
      <c r="I692" s="18" t="str">
        <f t="shared" si="184"/>
        <v/>
      </c>
      <c r="J692" s="18" t="str">
        <f>""</f>
        <v/>
      </c>
      <c r="K692" s="18" t="str">
        <f t="shared" si="185"/>
        <v/>
      </c>
      <c r="L692" s="18" t="str">
        <f t="shared" si="186"/>
        <v/>
      </c>
      <c r="M692" s="18" t="str">
        <f t="shared" si="187"/>
        <v/>
      </c>
      <c r="N692" s="18" t="str">
        <f t="shared" si="188"/>
        <v/>
      </c>
      <c r="O692" s="18" t="str">
        <f t="shared" si="189"/>
        <v/>
      </c>
      <c r="P692" s="18" t="str">
        <f t="shared" si="190"/>
        <v/>
      </c>
      <c r="Q692" s="18" t="str">
        <f t="shared" si="191"/>
        <v/>
      </c>
      <c r="R692" s="122" t="str">
        <f t="shared" si="181"/>
        <v/>
      </c>
      <c r="S692" s="18" t="str">
        <f t="shared" si="192"/>
        <v/>
      </c>
      <c r="T692" s="26" t="str">
        <f t="shared" si="182"/>
        <v/>
      </c>
      <c r="U692" s="18" t="str">
        <f t="shared" si="193"/>
        <v/>
      </c>
      <c r="V692" s="18" t="str">
        <f t="shared" si="194"/>
        <v/>
      </c>
      <c r="W692" s="18" t="str">
        <f>IFERROR(CONCATENATE("PAGO N° ",B692," DEL CONTRATO CPS ",V692," ENTRE ",TEXT(VLOOKUP(A692,matriz,IF(generador!B692=1,16,IF(generador!B692=2,19,IF(generador!B692=3,22,IF(generador!B692=4,25,IF(generador!B692=5,28,IF(generador!B692=6,31,IF(generador!B692=7,34,IF(generador!B692=8,37,IF(generador!B692=9,40,IF(generador!B692=10,43,IF(generador!B692=11,46,IF(generador!B692=12,49,IF(generador!B692=13,52,IF(generador!B692=14,55,IF(generador!B692=15,58))))))))))))))),FALSE),"dd/mm/yyyy")," Y ",TEXT(VLOOKUP(A692,matriz,IF(generador!B692=1,17,IF(generador!B692=2,20,IF(generador!B692=3,23,IF(generador!B692=4,26,IF(generador!B692=5,29,IF(generador!B692=6,32,IF(generador!B692=7,35,IF(generador!B692=8,38,IF(generador!B692=9,41,IF(generador!B692=10,44,IF(generador!B692=11,47,IF(generador!B692=12,50,IF(generador!B692=13,53,IF(generador!B692=14,56,IF(generador!B692=15,59))))))))))))))),FALSE),"dd/mm/yyyy")),"")</f>
        <v/>
      </c>
    </row>
    <row r="693" spans="1:23" x14ac:dyDescent="0.3">
      <c r="A693" s="15"/>
      <c r="B693" s="14"/>
      <c r="C693" s="6"/>
      <c r="D693" s="26" t="str">
        <f t="shared" si="178"/>
        <v/>
      </c>
      <c r="E693" s="19" t="str">
        <f>IFERROR(IF(A693&lt;&gt;"",VLOOKUP(A693,matriz,IF(generador!B693=1,15,IF(generador!B693=2,18,IF(generador!B693=3,21,IF(generador!B693=4,24,IF(generador!B693=5,27,IF(generador!B693=6,30,IF(generador!B693=7,33,IF(generador!B693=8,36,IF(generador!B693=9,39,IF(generador!B693=10,42,IF(generador!B693=11,45,IF(generador!B693=12,48,IF(generador!B693=13,51,IF(generador!B693=14,54,IF(generador!B693=15,57))))))))))))))),FALSE),""),"")</f>
        <v/>
      </c>
      <c r="F693" s="20" t="str">
        <f t="shared" si="179"/>
        <v/>
      </c>
      <c r="G693" s="29" t="str">
        <f t="shared" si="180"/>
        <v/>
      </c>
      <c r="H693" s="21" t="str">
        <f t="shared" ca="1" si="183"/>
        <v/>
      </c>
      <c r="I693" s="18" t="str">
        <f t="shared" si="184"/>
        <v/>
      </c>
      <c r="J693" s="18" t="str">
        <f>""</f>
        <v/>
      </c>
      <c r="K693" s="18" t="str">
        <f t="shared" si="185"/>
        <v/>
      </c>
      <c r="L693" s="18" t="str">
        <f t="shared" si="186"/>
        <v/>
      </c>
      <c r="M693" s="18" t="str">
        <f t="shared" si="187"/>
        <v/>
      </c>
      <c r="N693" s="18" t="str">
        <f t="shared" si="188"/>
        <v/>
      </c>
      <c r="O693" s="18" t="str">
        <f t="shared" si="189"/>
        <v/>
      </c>
      <c r="P693" s="18" t="str">
        <f t="shared" si="190"/>
        <v/>
      </c>
      <c r="Q693" s="18" t="str">
        <f t="shared" si="191"/>
        <v/>
      </c>
      <c r="R693" s="122" t="str">
        <f t="shared" si="181"/>
        <v/>
      </c>
      <c r="S693" s="18" t="str">
        <f t="shared" si="192"/>
        <v/>
      </c>
      <c r="T693" s="26" t="str">
        <f t="shared" si="182"/>
        <v/>
      </c>
      <c r="U693" s="18" t="str">
        <f t="shared" si="193"/>
        <v/>
      </c>
      <c r="V693" s="18" t="str">
        <f t="shared" si="194"/>
        <v/>
      </c>
      <c r="W693" s="18" t="str">
        <f>IFERROR(CONCATENATE("PAGO N° ",B693," DEL CONTRATO CPS ",V693," ENTRE ",TEXT(VLOOKUP(A693,matriz,IF(generador!B693=1,16,IF(generador!B693=2,19,IF(generador!B693=3,22,IF(generador!B693=4,25,IF(generador!B693=5,28,IF(generador!B693=6,31,IF(generador!B693=7,34,IF(generador!B693=8,37,IF(generador!B693=9,40,IF(generador!B693=10,43,IF(generador!B693=11,46,IF(generador!B693=12,49,IF(generador!B693=13,52,IF(generador!B693=14,55,IF(generador!B693=15,58))))))))))))))),FALSE),"dd/mm/yyyy")," Y ",TEXT(VLOOKUP(A693,matriz,IF(generador!B693=1,17,IF(generador!B693=2,20,IF(generador!B693=3,23,IF(generador!B693=4,26,IF(generador!B693=5,29,IF(generador!B693=6,32,IF(generador!B693=7,35,IF(generador!B693=8,38,IF(generador!B693=9,41,IF(generador!B693=10,44,IF(generador!B693=11,47,IF(generador!B693=12,50,IF(generador!B693=13,53,IF(generador!B693=14,56,IF(generador!B693=15,59))))))))))))))),FALSE),"dd/mm/yyyy")),"")</f>
        <v/>
      </c>
    </row>
    <row r="694" spans="1:23" x14ac:dyDescent="0.3">
      <c r="A694" s="15"/>
      <c r="B694" s="14"/>
      <c r="C694" s="6"/>
      <c r="D694" s="26" t="str">
        <f t="shared" si="178"/>
        <v/>
      </c>
      <c r="E694" s="19" t="str">
        <f>IFERROR(IF(A694&lt;&gt;"",VLOOKUP(A694,matriz,IF(generador!B694=1,15,IF(generador!B694=2,18,IF(generador!B694=3,21,IF(generador!B694=4,24,IF(generador!B694=5,27,IF(generador!B694=6,30,IF(generador!B694=7,33,IF(generador!B694=8,36,IF(generador!B694=9,39,IF(generador!B694=10,42,IF(generador!B694=11,45,IF(generador!B694=12,48,IF(generador!B694=13,51,IF(generador!B694=14,54,IF(generador!B694=15,57))))))))))))))),FALSE),""),"")</f>
        <v/>
      </c>
      <c r="F694" s="20" t="str">
        <f t="shared" si="179"/>
        <v/>
      </c>
      <c r="G694" s="29" t="str">
        <f t="shared" si="180"/>
        <v/>
      </c>
      <c r="H694" s="21" t="str">
        <f t="shared" ca="1" si="183"/>
        <v/>
      </c>
      <c r="I694" s="18" t="str">
        <f t="shared" si="184"/>
        <v/>
      </c>
      <c r="J694" s="18" t="str">
        <f>""</f>
        <v/>
      </c>
      <c r="K694" s="18" t="str">
        <f t="shared" si="185"/>
        <v/>
      </c>
      <c r="L694" s="18" t="str">
        <f t="shared" si="186"/>
        <v/>
      </c>
      <c r="M694" s="18" t="str">
        <f t="shared" si="187"/>
        <v/>
      </c>
      <c r="N694" s="18" t="str">
        <f t="shared" si="188"/>
        <v/>
      </c>
      <c r="O694" s="18" t="str">
        <f t="shared" si="189"/>
        <v/>
      </c>
      <c r="P694" s="18" t="str">
        <f t="shared" si="190"/>
        <v/>
      </c>
      <c r="Q694" s="18" t="str">
        <f t="shared" si="191"/>
        <v/>
      </c>
      <c r="R694" s="122" t="str">
        <f t="shared" si="181"/>
        <v/>
      </c>
      <c r="S694" s="18" t="str">
        <f t="shared" si="192"/>
        <v/>
      </c>
      <c r="T694" s="26" t="str">
        <f t="shared" si="182"/>
        <v/>
      </c>
      <c r="U694" s="18" t="str">
        <f t="shared" si="193"/>
        <v/>
      </c>
      <c r="V694" s="18" t="str">
        <f t="shared" si="194"/>
        <v/>
      </c>
      <c r="W694" s="18" t="str">
        <f>IFERROR(CONCATENATE("PAGO N° ",B694," DEL CONTRATO CPS ",V694," ENTRE ",TEXT(VLOOKUP(A694,matriz,IF(generador!B694=1,16,IF(generador!B694=2,19,IF(generador!B694=3,22,IF(generador!B694=4,25,IF(generador!B694=5,28,IF(generador!B694=6,31,IF(generador!B694=7,34,IF(generador!B694=8,37,IF(generador!B694=9,40,IF(generador!B694=10,43,IF(generador!B694=11,46,IF(generador!B694=12,49,IF(generador!B694=13,52,IF(generador!B694=14,55,IF(generador!B694=15,58))))))))))))))),FALSE),"dd/mm/yyyy")," Y ",TEXT(VLOOKUP(A694,matriz,IF(generador!B694=1,17,IF(generador!B694=2,20,IF(generador!B694=3,23,IF(generador!B694=4,26,IF(generador!B694=5,29,IF(generador!B694=6,32,IF(generador!B694=7,35,IF(generador!B694=8,38,IF(generador!B694=9,41,IF(generador!B694=10,44,IF(generador!B694=11,47,IF(generador!B694=12,50,IF(generador!B694=13,53,IF(generador!B694=14,56,IF(generador!B694=15,59))))))))))))))),FALSE),"dd/mm/yyyy")),"")</f>
        <v/>
      </c>
    </row>
    <row r="695" spans="1:23" x14ac:dyDescent="0.3">
      <c r="A695" s="15"/>
      <c r="B695" s="14"/>
      <c r="C695" s="6"/>
      <c r="D695" s="26" t="str">
        <f t="shared" si="178"/>
        <v/>
      </c>
      <c r="E695" s="19" t="str">
        <f>IFERROR(IF(A695&lt;&gt;"",VLOOKUP(A695,matriz,IF(generador!B695=1,15,IF(generador!B695=2,18,IF(generador!B695=3,21,IF(generador!B695=4,24,IF(generador!B695=5,27,IF(generador!B695=6,30,IF(generador!B695=7,33,IF(generador!B695=8,36,IF(generador!B695=9,39,IF(generador!B695=10,42,IF(generador!B695=11,45,IF(generador!B695=12,48,IF(generador!B695=13,51,IF(generador!B695=14,54,IF(generador!B695=15,57))))))))))))))),FALSE),""),"")</f>
        <v/>
      </c>
      <c r="F695" s="20" t="str">
        <f t="shared" si="179"/>
        <v/>
      </c>
      <c r="G695" s="29" t="str">
        <f t="shared" si="180"/>
        <v/>
      </c>
      <c r="H695" s="21" t="str">
        <f t="shared" ca="1" si="183"/>
        <v/>
      </c>
      <c r="I695" s="18" t="str">
        <f t="shared" si="184"/>
        <v/>
      </c>
      <c r="J695" s="18" t="str">
        <f>""</f>
        <v/>
      </c>
      <c r="K695" s="18" t="str">
        <f t="shared" si="185"/>
        <v/>
      </c>
      <c r="L695" s="18" t="str">
        <f t="shared" si="186"/>
        <v/>
      </c>
      <c r="M695" s="18" t="str">
        <f t="shared" si="187"/>
        <v/>
      </c>
      <c r="N695" s="18" t="str">
        <f t="shared" si="188"/>
        <v/>
      </c>
      <c r="O695" s="18" t="str">
        <f t="shared" si="189"/>
        <v/>
      </c>
      <c r="P695" s="18" t="str">
        <f t="shared" si="190"/>
        <v/>
      </c>
      <c r="Q695" s="18" t="str">
        <f t="shared" si="191"/>
        <v/>
      </c>
      <c r="R695" s="122" t="str">
        <f t="shared" si="181"/>
        <v/>
      </c>
      <c r="S695" s="18" t="str">
        <f t="shared" si="192"/>
        <v/>
      </c>
      <c r="T695" s="26" t="str">
        <f t="shared" si="182"/>
        <v/>
      </c>
      <c r="U695" s="18" t="str">
        <f t="shared" si="193"/>
        <v/>
      </c>
      <c r="V695" s="18" t="str">
        <f t="shared" si="194"/>
        <v/>
      </c>
      <c r="W695" s="18" t="str">
        <f>IFERROR(CONCATENATE("PAGO N° ",B695," DEL CONTRATO CPS ",V695," ENTRE ",TEXT(VLOOKUP(A695,matriz,IF(generador!B695=1,16,IF(generador!B695=2,19,IF(generador!B695=3,22,IF(generador!B695=4,25,IF(generador!B695=5,28,IF(generador!B695=6,31,IF(generador!B695=7,34,IF(generador!B695=8,37,IF(generador!B695=9,40,IF(generador!B695=10,43,IF(generador!B695=11,46,IF(generador!B695=12,49,IF(generador!B695=13,52,IF(generador!B695=14,55,IF(generador!B695=15,58))))))))))))))),FALSE),"dd/mm/yyyy")," Y ",TEXT(VLOOKUP(A695,matriz,IF(generador!B695=1,17,IF(generador!B695=2,20,IF(generador!B695=3,23,IF(generador!B695=4,26,IF(generador!B695=5,29,IF(generador!B695=6,32,IF(generador!B695=7,35,IF(generador!B695=8,38,IF(generador!B695=9,41,IF(generador!B695=10,44,IF(generador!B695=11,47,IF(generador!B695=12,50,IF(generador!B695=13,53,IF(generador!B695=14,56,IF(generador!B695=15,59))))))))))))))),FALSE),"dd/mm/yyyy")),"")</f>
        <v/>
      </c>
    </row>
    <row r="696" spans="1:23" x14ac:dyDescent="0.3">
      <c r="A696" s="15"/>
      <c r="B696" s="14"/>
      <c r="C696" s="6"/>
      <c r="D696" s="26" t="str">
        <f t="shared" si="178"/>
        <v/>
      </c>
      <c r="E696" s="19" t="str">
        <f>IFERROR(IF(A696&lt;&gt;"",VLOOKUP(A696,matriz,IF(generador!B696=1,15,IF(generador!B696=2,18,IF(generador!B696=3,21,IF(generador!B696=4,24,IF(generador!B696=5,27,IF(generador!B696=6,30,IF(generador!B696=7,33,IF(generador!B696=8,36,IF(generador!B696=9,39,IF(generador!B696=10,42,IF(generador!B696=11,45,IF(generador!B696=12,48,IF(generador!B696=13,51,IF(generador!B696=14,54,IF(generador!B696=15,57))))))))))))))),FALSE),""),"")</f>
        <v/>
      </c>
      <c r="F696" s="20" t="str">
        <f t="shared" si="179"/>
        <v/>
      </c>
      <c r="G696" s="29" t="str">
        <f t="shared" si="180"/>
        <v/>
      </c>
      <c r="H696" s="21" t="str">
        <f t="shared" ca="1" si="183"/>
        <v/>
      </c>
      <c r="I696" s="18" t="str">
        <f t="shared" si="184"/>
        <v/>
      </c>
      <c r="J696" s="18" t="str">
        <f>""</f>
        <v/>
      </c>
      <c r="K696" s="18" t="str">
        <f t="shared" si="185"/>
        <v/>
      </c>
      <c r="L696" s="18" t="str">
        <f t="shared" si="186"/>
        <v/>
      </c>
      <c r="M696" s="18" t="str">
        <f t="shared" si="187"/>
        <v/>
      </c>
      <c r="N696" s="18" t="str">
        <f t="shared" si="188"/>
        <v/>
      </c>
      <c r="O696" s="18" t="str">
        <f t="shared" si="189"/>
        <v/>
      </c>
      <c r="P696" s="18" t="str">
        <f t="shared" si="190"/>
        <v/>
      </c>
      <c r="Q696" s="18" t="str">
        <f t="shared" si="191"/>
        <v/>
      </c>
      <c r="R696" s="122" t="str">
        <f t="shared" si="181"/>
        <v/>
      </c>
      <c r="S696" s="18" t="str">
        <f t="shared" si="192"/>
        <v/>
      </c>
      <c r="T696" s="26" t="str">
        <f t="shared" si="182"/>
        <v/>
      </c>
      <c r="U696" s="18" t="str">
        <f t="shared" si="193"/>
        <v/>
      </c>
      <c r="V696" s="18" t="str">
        <f t="shared" si="194"/>
        <v/>
      </c>
      <c r="W696" s="18" t="str">
        <f>IFERROR(CONCATENATE("PAGO N° ",B696," DEL CONTRATO CPS ",V696," ENTRE ",TEXT(VLOOKUP(A696,matriz,IF(generador!B696=1,16,IF(generador!B696=2,19,IF(generador!B696=3,22,IF(generador!B696=4,25,IF(generador!B696=5,28,IF(generador!B696=6,31,IF(generador!B696=7,34,IF(generador!B696=8,37,IF(generador!B696=9,40,IF(generador!B696=10,43,IF(generador!B696=11,46,IF(generador!B696=12,49,IF(generador!B696=13,52,IF(generador!B696=14,55,IF(generador!B696=15,58))))))))))))))),FALSE),"dd/mm/yyyy")," Y ",TEXT(VLOOKUP(A696,matriz,IF(generador!B696=1,17,IF(generador!B696=2,20,IF(generador!B696=3,23,IF(generador!B696=4,26,IF(generador!B696=5,29,IF(generador!B696=6,32,IF(generador!B696=7,35,IF(generador!B696=8,38,IF(generador!B696=9,41,IF(generador!B696=10,44,IF(generador!B696=11,47,IF(generador!B696=12,50,IF(generador!B696=13,53,IF(generador!B696=14,56,IF(generador!B696=15,59))))))))))))))),FALSE),"dd/mm/yyyy")),"")</f>
        <v/>
      </c>
    </row>
    <row r="697" spans="1:23" x14ac:dyDescent="0.3">
      <c r="A697" s="15"/>
      <c r="B697" s="14"/>
      <c r="C697" s="6"/>
      <c r="D697" s="26" t="str">
        <f t="shared" si="178"/>
        <v/>
      </c>
      <c r="E697" s="19" t="str">
        <f>IFERROR(IF(A697&lt;&gt;"",VLOOKUP(A697,matriz,IF(generador!B697=1,15,IF(generador!B697=2,18,IF(generador!B697=3,21,IF(generador!B697=4,24,IF(generador!B697=5,27,IF(generador!B697=6,30,IF(generador!B697=7,33,IF(generador!B697=8,36,IF(generador!B697=9,39,IF(generador!B697=10,42,IF(generador!B697=11,45,IF(generador!B697=12,48,IF(generador!B697=13,51,IF(generador!B697=14,54,IF(generador!B697=15,57))))))))))))))),FALSE),""),"")</f>
        <v/>
      </c>
      <c r="F697" s="20" t="str">
        <f t="shared" si="179"/>
        <v/>
      </c>
      <c r="G697" s="29" t="str">
        <f t="shared" si="180"/>
        <v/>
      </c>
      <c r="H697" s="21" t="str">
        <f t="shared" ca="1" si="183"/>
        <v/>
      </c>
      <c r="I697" s="18" t="str">
        <f t="shared" si="184"/>
        <v/>
      </c>
      <c r="J697" s="18" t="str">
        <f>""</f>
        <v/>
      </c>
      <c r="K697" s="18" t="str">
        <f t="shared" si="185"/>
        <v/>
      </c>
      <c r="L697" s="18" t="str">
        <f t="shared" si="186"/>
        <v/>
      </c>
      <c r="M697" s="18" t="str">
        <f t="shared" si="187"/>
        <v/>
      </c>
      <c r="N697" s="18" t="str">
        <f t="shared" si="188"/>
        <v/>
      </c>
      <c r="O697" s="18" t="str">
        <f t="shared" si="189"/>
        <v/>
      </c>
      <c r="P697" s="18" t="str">
        <f t="shared" si="190"/>
        <v/>
      </c>
      <c r="Q697" s="18" t="str">
        <f t="shared" si="191"/>
        <v/>
      </c>
      <c r="R697" s="122" t="str">
        <f t="shared" si="181"/>
        <v/>
      </c>
      <c r="S697" s="18" t="str">
        <f t="shared" si="192"/>
        <v/>
      </c>
      <c r="T697" s="26" t="str">
        <f t="shared" si="182"/>
        <v/>
      </c>
      <c r="U697" s="18" t="str">
        <f t="shared" si="193"/>
        <v/>
      </c>
      <c r="V697" s="18" t="str">
        <f t="shared" si="194"/>
        <v/>
      </c>
      <c r="W697" s="18" t="str">
        <f>IFERROR(CONCATENATE("PAGO N° ",B697," DEL CONTRATO CPS ",V697," ENTRE ",TEXT(VLOOKUP(A697,matriz,IF(generador!B697=1,16,IF(generador!B697=2,19,IF(generador!B697=3,22,IF(generador!B697=4,25,IF(generador!B697=5,28,IF(generador!B697=6,31,IF(generador!B697=7,34,IF(generador!B697=8,37,IF(generador!B697=9,40,IF(generador!B697=10,43,IF(generador!B697=11,46,IF(generador!B697=12,49,IF(generador!B697=13,52,IF(generador!B697=14,55,IF(generador!B697=15,58))))))))))))))),FALSE),"dd/mm/yyyy")," Y ",TEXT(VLOOKUP(A697,matriz,IF(generador!B697=1,17,IF(generador!B697=2,20,IF(generador!B697=3,23,IF(generador!B697=4,26,IF(generador!B697=5,29,IF(generador!B697=6,32,IF(generador!B697=7,35,IF(generador!B697=8,38,IF(generador!B697=9,41,IF(generador!B697=10,44,IF(generador!B697=11,47,IF(generador!B697=12,50,IF(generador!B697=13,53,IF(generador!B697=14,56,IF(generador!B697=15,59))))))))))))))),FALSE),"dd/mm/yyyy")),"")</f>
        <v/>
      </c>
    </row>
    <row r="698" spans="1:23" x14ac:dyDescent="0.3">
      <c r="A698" s="15"/>
      <c r="B698" s="14"/>
      <c r="C698" s="6"/>
      <c r="D698" s="26" t="str">
        <f t="shared" si="178"/>
        <v/>
      </c>
      <c r="E698" s="19" t="str">
        <f>IFERROR(IF(A698&lt;&gt;"",VLOOKUP(A698,matriz,IF(generador!B698=1,15,IF(generador!B698=2,18,IF(generador!B698=3,21,IF(generador!B698=4,24,IF(generador!B698=5,27,IF(generador!B698=6,30,IF(generador!B698=7,33,IF(generador!B698=8,36,IF(generador!B698=9,39,IF(generador!B698=10,42,IF(generador!B698=11,45,IF(generador!B698=12,48,IF(generador!B698=13,51,IF(generador!B698=14,54,IF(generador!B698=15,57))))))))))))))),FALSE),""),"")</f>
        <v/>
      </c>
      <c r="F698" s="20" t="str">
        <f t="shared" si="179"/>
        <v/>
      </c>
      <c r="G698" s="29" t="str">
        <f t="shared" si="180"/>
        <v/>
      </c>
      <c r="H698" s="21" t="str">
        <f t="shared" ca="1" si="183"/>
        <v/>
      </c>
      <c r="I698" s="18" t="str">
        <f t="shared" si="184"/>
        <v/>
      </c>
      <c r="J698" s="18" t="str">
        <f>""</f>
        <v/>
      </c>
      <c r="K698" s="18" t="str">
        <f t="shared" si="185"/>
        <v/>
      </c>
      <c r="L698" s="18" t="str">
        <f t="shared" si="186"/>
        <v/>
      </c>
      <c r="M698" s="18" t="str">
        <f t="shared" si="187"/>
        <v/>
      </c>
      <c r="N698" s="18" t="str">
        <f t="shared" si="188"/>
        <v/>
      </c>
      <c r="O698" s="18" t="str">
        <f t="shared" si="189"/>
        <v/>
      </c>
      <c r="P698" s="18" t="str">
        <f t="shared" si="190"/>
        <v/>
      </c>
      <c r="Q698" s="18" t="str">
        <f t="shared" si="191"/>
        <v/>
      </c>
      <c r="R698" s="122" t="str">
        <f t="shared" si="181"/>
        <v/>
      </c>
      <c r="S698" s="18" t="str">
        <f t="shared" si="192"/>
        <v/>
      </c>
      <c r="T698" s="26" t="str">
        <f t="shared" si="182"/>
        <v/>
      </c>
      <c r="U698" s="18" t="str">
        <f t="shared" si="193"/>
        <v/>
      </c>
      <c r="V698" s="18" t="str">
        <f t="shared" si="194"/>
        <v/>
      </c>
      <c r="W698" s="18" t="str">
        <f>IFERROR(CONCATENATE("PAGO N° ",B698," DEL CONTRATO CPS ",V698," ENTRE ",TEXT(VLOOKUP(A698,matriz,IF(generador!B698=1,16,IF(generador!B698=2,19,IF(generador!B698=3,22,IF(generador!B698=4,25,IF(generador!B698=5,28,IF(generador!B698=6,31,IF(generador!B698=7,34,IF(generador!B698=8,37,IF(generador!B698=9,40,IF(generador!B698=10,43,IF(generador!B698=11,46,IF(generador!B698=12,49,IF(generador!B698=13,52,IF(generador!B698=14,55,IF(generador!B698=15,58))))))))))))))),FALSE),"dd/mm/yyyy")," Y ",TEXT(VLOOKUP(A698,matriz,IF(generador!B698=1,17,IF(generador!B698=2,20,IF(generador!B698=3,23,IF(generador!B698=4,26,IF(generador!B698=5,29,IF(generador!B698=6,32,IF(generador!B698=7,35,IF(generador!B698=8,38,IF(generador!B698=9,41,IF(generador!B698=10,44,IF(generador!B698=11,47,IF(generador!B698=12,50,IF(generador!B698=13,53,IF(generador!B698=14,56,IF(generador!B698=15,59))))))))))))))),FALSE),"dd/mm/yyyy")),"")</f>
        <v/>
      </c>
    </row>
    <row r="699" spans="1:23" x14ac:dyDescent="0.3">
      <c r="A699" s="15"/>
      <c r="B699" s="14"/>
      <c r="C699" s="6"/>
      <c r="D699" s="26" t="str">
        <f t="shared" si="178"/>
        <v/>
      </c>
      <c r="E699" s="19" t="str">
        <f>IFERROR(IF(A699&lt;&gt;"",VLOOKUP(A699,matriz,IF(generador!B699=1,15,IF(generador!B699=2,18,IF(generador!B699=3,21,IF(generador!B699=4,24,IF(generador!B699=5,27,IF(generador!B699=6,30,IF(generador!B699=7,33,IF(generador!B699=8,36,IF(generador!B699=9,39,IF(generador!B699=10,42,IF(generador!B699=11,45,IF(generador!B699=12,48,IF(generador!B699=13,51,IF(generador!B699=14,54,IF(generador!B699=15,57))))))))))))))),FALSE),""),"")</f>
        <v/>
      </c>
      <c r="F699" s="20" t="str">
        <f t="shared" si="179"/>
        <v/>
      </c>
      <c r="G699" s="29" t="str">
        <f t="shared" si="180"/>
        <v/>
      </c>
      <c r="H699" s="21" t="str">
        <f t="shared" ca="1" si="183"/>
        <v/>
      </c>
      <c r="I699" s="18" t="str">
        <f t="shared" si="184"/>
        <v/>
      </c>
      <c r="J699" s="18" t="str">
        <f>""</f>
        <v/>
      </c>
      <c r="K699" s="18" t="str">
        <f t="shared" si="185"/>
        <v/>
      </c>
      <c r="L699" s="18" t="str">
        <f t="shared" si="186"/>
        <v/>
      </c>
      <c r="M699" s="18" t="str">
        <f t="shared" si="187"/>
        <v/>
      </c>
      <c r="N699" s="18" t="str">
        <f t="shared" si="188"/>
        <v/>
      </c>
      <c r="O699" s="18" t="str">
        <f t="shared" si="189"/>
        <v/>
      </c>
      <c r="P699" s="18" t="str">
        <f t="shared" si="190"/>
        <v/>
      </c>
      <c r="Q699" s="18" t="str">
        <f t="shared" si="191"/>
        <v/>
      </c>
      <c r="R699" s="122" t="str">
        <f t="shared" si="181"/>
        <v/>
      </c>
      <c r="S699" s="18" t="str">
        <f t="shared" si="192"/>
        <v/>
      </c>
      <c r="T699" s="26" t="str">
        <f t="shared" si="182"/>
        <v/>
      </c>
      <c r="U699" s="18" t="str">
        <f t="shared" si="193"/>
        <v/>
      </c>
      <c r="V699" s="18" t="str">
        <f t="shared" si="194"/>
        <v/>
      </c>
      <c r="W699" s="18" t="str">
        <f>IFERROR(CONCATENATE("PAGO N° ",B699," DEL CONTRATO CPS ",V699," ENTRE ",TEXT(VLOOKUP(A699,matriz,IF(generador!B699=1,16,IF(generador!B699=2,19,IF(generador!B699=3,22,IF(generador!B699=4,25,IF(generador!B699=5,28,IF(generador!B699=6,31,IF(generador!B699=7,34,IF(generador!B699=8,37,IF(generador!B699=9,40,IF(generador!B699=10,43,IF(generador!B699=11,46,IF(generador!B699=12,49,IF(generador!B699=13,52,IF(generador!B699=14,55,IF(generador!B699=15,58))))))))))))))),FALSE),"dd/mm/yyyy")," Y ",TEXT(VLOOKUP(A699,matriz,IF(generador!B699=1,17,IF(generador!B699=2,20,IF(generador!B699=3,23,IF(generador!B699=4,26,IF(generador!B699=5,29,IF(generador!B699=6,32,IF(generador!B699=7,35,IF(generador!B699=8,38,IF(generador!B699=9,41,IF(generador!B699=10,44,IF(generador!B699=11,47,IF(generador!B699=12,50,IF(generador!B699=13,53,IF(generador!B699=14,56,IF(generador!B699=15,59))))))))))))))),FALSE),"dd/mm/yyyy")),"")</f>
        <v/>
      </c>
    </row>
    <row r="700" spans="1:23" x14ac:dyDescent="0.3">
      <c r="A700" s="15"/>
      <c r="B700" s="14"/>
      <c r="C700" s="6"/>
      <c r="D700" s="26" t="str">
        <f t="shared" si="178"/>
        <v/>
      </c>
      <c r="E700" s="19" t="str">
        <f>IFERROR(IF(A700&lt;&gt;"",VLOOKUP(A700,matriz,IF(generador!B700=1,15,IF(generador!B700=2,18,IF(generador!B700=3,21,IF(generador!B700=4,24,IF(generador!B700=5,27,IF(generador!B700=6,30,IF(generador!B700=7,33,IF(generador!B700=8,36,IF(generador!B700=9,39,IF(generador!B700=10,42,IF(generador!B700=11,45,IF(generador!B700=12,48,IF(generador!B700=13,51,IF(generador!B700=14,54,IF(generador!B700=15,57))))))))))))))),FALSE),""),"")</f>
        <v/>
      </c>
      <c r="F700" s="20" t="str">
        <f t="shared" si="179"/>
        <v/>
      </c>
      <c r="G700" s="29" t="str">
        <f t="shared" si="180"/>
        <v/>
      </c>
      <c r="H700" s="21" t="str">
        <f t="shared" ca="1" si="183"/>
        <v/>
      </c>
      <c r="I700" s="18" t="str">
        <f t="shared" si="184"/>
        <v/>
      </c>
      <c r="J700" s="18" t="str">
        <f>""</f>
        <v/>
      </c>
      <c r="K700" s="18" t="str">
        <f t="shared" si="185"/>
        <v/>
      </c>
      <c r="L700" s="18" t="str">
        <f t="shared" si="186"/>
        <v/>
      </c>
      <c r="M700" s="18" t="str">
        <f t="shared" si="187"/>
        <v/>
      </c>
      <c r="N700" s="18" t="str">
        <f t="shared" si="188"/>
        <v/>
      </c>
      <c r="O700" s="18" t="str">
        <f t="shared" si="189"/>
        <v/>
      </c>
      <c r="P700" s="18" t="str">
        <f t="shared" si="190"/>
        <v/>
      </c>
      <c r="Q700" s="18" t="str">
        <f t="shared" si="191"/>
        <v/>
      </c>
      <c r="R700" s="122" t="str">
        <f t="shared" si="181"/>
        <v/>
      </c>
      <c r="S700" s="18" t="str">
        <f t="shared" si="192"/>
        <v/>
      </c>
      <c r="T700" s="26" t="str">
        <f t="shared" si="182"/>
        <v/>
      </c>
      <c r="U700" s="18" t="str">
        <f t="shared" si="193"/>
        <v/>
      </c>
      <c r="V700" s="18" t="str">
        <f t="shared" si="194"/>
        <v/>
      </c>
      <c r="W700" s="18" t="str">
        <f>IFERROR(CONCATENATE("PAGO N° ",B700," DEL CONTRATO CPS ",V700," ENTRE ",TEXT(VLOOKUP(A700,matriz,IF(generador!B700=1,16,IF(generador!B700=2,19,IF(generador!B700=3,22,IF(generador!B700=4,25,IF(generador!B700=5,28,IF(generador!B700=6,31,IF(generador!B700=7,34,IF(generador!B700=8,37,IF(generador!B700=9,40,IF(generador!B700=10,43,IF(generador!B700=11,46,IF(generador!B700=12,49,IF(generador!B700=13,52,IF(generador!B700=14,55,IF(generador!B700=15,58))))))))))))))),FALSE),"dd/mm/yyyy")," Y ",TEXT(VLOOKUP(A700,matriz,IF(generador!B700=1,17,IF(generador!B700=2,20,IF(generador!B700=3,23,IF(generador!B700=4,26,IF(generador!B700=5,29,IF(generador!B700=6,32,IF(generador!B700=7,35,IF(generador!B700=8,38,IF(generador!B700=9,41,IF(generador!B700=10,44,IF(generador!B700=11,47,IF(generador!B700=12,50,IF(generador!B700=13,53,IF(generador!B700=14,56,IF(generador!B700=15,59))))))))))))))),FALSE),"dd/mm/yyyy")),"")</f>
        <v/>
      </c>
    </row>
    <row r="701" spans="1:23" x14ac:dyDescent="0.3">
      <c r="A701" s="15"/>
      <c r="B701" s="14"/>
      <c r="C701" s="6"/>
      <c r="D701" s="26" t="str">
        <f t="shared" si="178"/>
        <v/>
      </c>
      <c r="E701" s="19" t="str">
        <f>IFERROR(IF(A701&lt;&gt;"",VLOOKUP(A701,matriz,IF(generador!B701=1,15,IF(generador!B701=2,18,IF(generador!B701=3,21,IF(generador!B701=4,24,IF(generador!B701=5,27,IF(generador!B701=6,30,IF(generador!B701=7,33,IF(generador!B701=8,36,IF(generador!B701=9,39,IF(generador!B701=10,42,IF(generador!B701=11,45,IF(generador!B701=12,48,IF(generador!B701=13,51,IF(generador!B701=14,54,IF(generador!B701=15,57))))))))))))))),FALSE),""),"")</f>
        <v/>
      </c>
      <c r="F701" s="20" t="str">
        <f t="shared" si="179"/>
        <v/>
      </c>
      <c r="G701" s="29" t="str">
        <f t="shared" si="180"/>
        <v/>
      </c>
      <c r="H701" s="21" t="str">
        <f t="shared" ca="1" si="183"/>
        <v/>
      </c>
      <c r="I701" s="18" t="str">
        <f t="shared" si="184"/>
        <v/>
      </c>
      <c r="J701" s="18" t="str">
        <f>""</f>
        <v/>
      </c>
      <c r="K701" s="18" t="str">
        <f t="shared" si="185"/>
        <v/>
      </c>
      <c r="L701" s="18" t="str">
        <f t="shared" si="186"/>
        <v/>
      </c>
      <c r="M701" s="18" t="str">
        <f t="shared" si="187"/>
        <v/>
      </c>
      <c r="N701" s="18" t="str">
        <f t="shared" si="188"/>
        <v/>
      </c>
      <c r="O701" s="18" t="str">
        <f t="shared" si="189"/>
        <v/>
      </c>
      <c r="P701" s="18" t="str">
        <f t="shared" si="190"/>
        <v/>
      </c>
      <c r="Q701" s="18" t="str">
        <f t="shared" si="191"/>
        <v/>
      </c>
      <c r="R701" s="122" t="str">
        <f t="shared" si="181"/>
        <v/>
      </c>
      <c r="S701" s="18" t="str">
        <f t="shared" si="192"/>
        <v/>
      </c>
      <c r="T701" s="26" t="str">
        <f t="shared" si="182"/>
        <v/>
      </c>
      <c r="U701" s="18" t="str">
        <f t="shared" si="193"/>
        <v/>
      </c>
      <c r="V701" s="18" t="str">
        <f t="shared" si="194"/>
        <v/>
      </c>
      <c r="W701" s="18" t="str">
        <f>IFERROR(CONCATENATE("PAGO N° ",B701," DEL CONTRATO CPS ",V701," ENTRE ",TEXT(VLOOKUP(A701,matriz,IF(generador!B701=1,16,IF(generador!B701=2,19,IF(generador!B701=3,22,IF(generador!B701=4,25,IF(generador!B701=5,28,IF(generador!B701=6,31,IF(generador!B701=7,34,IF(generador!B701=8,37,IF(generador!B701=9,40,IF(generador!B701=10,43,IF(generador!B701=11,46,IF(generador!B701=12,49,IF(generador!B701=13,52,IF(generador!B701=14,55,IF(generador!B701=15,58))))))))))))))),FALSE),"dd/mm/yyyy")," Y ",TEXT(VLOOKUP(A701,matriz,IF(generador!B701=1,17,IF(generador!B701=2,20,IF(generador!B701=3,23,IF(generador!B701=4,26,IF(generador!B701=5,29,IF(generador!B701=6,32,IF(generador!B701=7,35,IF(generador!B701=8,38,IF(generador!B701=9,41,IF(generador!B701=10,44,IF(generador!B701=11,47,IF(generador!B701=12,50,IF(generador!B701=13,53,IF(generador!B701=14,56,IF(generador!B701=15,59))))))))))))))),FALSE),"dd/mm/yyyy")),"")</f>
        <v/>
      </c>
    </row>
    <row r="702" spans="1:23" x14ac:dyDescent="0.3">
      <c r="A702" s="15"/>
      <c r="B702" s="14"/>
      <c r="C702" s="6"/>
      <c r="D702" s="26" t="str">
        <f t="shared" si="178"/>
        <v/>
      </c>
      <c r="E702" s="19" t="str">
        <f>IFERROR(IF(A702&lt;&gt;"",VLOOKUP(A702,matriz,IF(generador!B702=1,15,IF(generador!B702=2,18,IF(generador!B702=3,21,IF(generador!B702=4,24,IF(generador!B702=5,27,IF(generador!B702=6,30,IF(generador!B702=7,33,IF(generador!B702=8,36,IF(generador!B702=9,39,IF(generador!B702=10,42,IF(generador!B702=11,45,IF(generador!B702=12,48,IF(generador!B702=13,51,IF(generador!B702=14,54,IF(generador!B702=15,57))))))))))))))),FALSE),""),"")</f>
        <v/>
      </c>
      <c r="F702" s="20" t="str">
        <f t="shared" si="179"/>
        <v/>
      </c>
      <c r="G702" s="29" t="str">
        <f t="shared" si="180"/>
        <v/>
      </c>
      <c r="H702" s="21" t="str">
        <f t="shared" ca="1" si="183"/>
        <v/>
      </c>
      <c r="I702" s="18" t="str">
        <f t="shared" si="184"/>
        <v/>
      </c>
      <c r="J702" s="18" t="str">
        <f>""</f>
        <v/>
      </c>
      <c r="K702" s="18" t="str">
        <f t="shared" si="185"/>
        <v/>
      </c>
      <c r="L702" s="18" t="str">
        <f t="shared" si="186"/>
        <v/>
      </c>
      <c r="M702" s="18" t="str">
        <f t="shared" si="187"/>
        <v/>
      </c>
      <c r="N702" s="18" t="str">
        <f t="shared" si="188"/>
        <v/>
      </c>
      <c r="O702" s="18" t="str">
        <f t="shared" si="189"/>
        <v/>
      </c>
      <c r="P702" s="18" t="str">
        <f t="shared" si="190"/>
        <v/>
      </c>
      <c r="Q702" s="18" t="str">
        <f t="shared" si="191"/>
        <v/>
      </c>
      <c r="R702" s="122" t="str">
        <f t="shared" si="181"/>
        <v/>
      </c>
      <c r="S702" s="18" t="str">
        <f t="shared" si="192"/>
        <v/>
      </c>
      <c r="T702" s="26" t="str">
        <f t="shared" si="182"/>
        <v/>
      </c>
      <c r="U702" s="18" t="str">
        <f t="shared" si="193"/>
        <v/>
      </c>
      <c r="V702" s="18" t="str">
        <f t="shared" si="194"/>
        <v/>
      </c>
      <c r="W702" s="18" t="str">
        <f>IFERROR(CONCATENATE("PAGO N° ",B702," DEL CONTRATO CPS ",V702," ENTRE ",TEXT(VLOOKUP(A702,matriz,IF(generador!B702=1,16,IF(generador!B702=2,19,IF(generador!B702=3,22,IF(generador!B702=4,25,IF(generador!B702=5,28,IF(generador!B702=6,31,IF(generador!B702=7,34,IF(generador!B702=8,37,IF(generador!B702=9,40,IF(generador!B702=10,43,IF(generador!B702=11,46,IF(generador!B702=12,49,IF(generador!B702=13,52,IF(generador!B702=14,55,IF(generador!B702=15,58))))))))))))))),FALSE),"dd/mm/yyyy")," Y ",TEXT(VLOOKUP(A702,matriz,IF(generador!B702=1,17,IF(generador!B702=2,20,IF(generador!B702=3,23,IF(generador!B702=4,26,IF(generador!B702=5,29,IF(generador!B702=6,32,IF(generador!B702=7,35,IF(generador!B702=8,38,IF(generador!B702=9,41,IF(generador!B702=10,44,IF(generador!B702=11,47,IF(generador!B702=12,50,IF(generador!B702=13,53,IF(generador!B702=14,56,IF(generador!B702=15,59))))))))))))))),FALSE),"dd/mm/yyyy")),"")</f>
        <v/>
      </c>
    </row>
    <row r="703" spans="1:23" x14ac:dyDescent="0.3">
      <c r="A703" s="15"/>
      <c r="B703" s="14"/>
      <c r="C703" s="6"/>
      <c r="D703" s="26" t="str">
        <f t="shared" si="178"/>
        <v/>
      </c>
      <c r="E703" s="19" t="str">
        <f>IFERROR(IF(A703&lt;&gt;"",VLOOKUP(A703,matriz,IF(generador!B703=1,15,IF(generador!B703=2,18,IF(generador!B703=3,21,IF(generador!B703=4,24,IF(generador!B703=5,27,IF(generador!B703=6,30,IF(generador!B703=7,33,IF(generador!B703=8,36,IF(generador!B703=9,39,IF(generador!B703=10,42,IF(generador!B703=11,45,IF(generador!B703=12,48,IF(generador!B703=13,51,IF(generador!B703=14,54,IF(generador!B703=15,57))))))))))))))),FALSE),""),"")</f>
        <v/>
      </c>
      <c r="F703" s="20" t="str">
        <f t="shared" si="179"/>
        <v/>
      </c>
      <c r="G703" s="29" t="str">
        <f t="shared" si="180"/>
        <v/>
      </c>
      <c r="H703" s="21" t="str">
        <f t="shared" ca="1" si="183"/>
        <v/>
      </c>
      <c r="I703" s="18" t="str">
        <f t="shared" si="184"/>
        <v/>
      </c>
      <c r="J703" s="18" t="str">
        <f>""</f>
        <v/>
      </c>
      <c r="K703" s="18" t="str">
        <f t="shared" si="185"/>
        <v/>
      </c>
      <c r="L703" s="18" t="str">
        <f t="shared" si="186"/>
        <v/>
      </c>
      <c r="M703" s="18" t="str">
        <f t="shared" si="187"/>
        <v/>
      </c>
      <c r="N703" s="18" t="str">
        <f t="shared" si="188"/>
        <v/>
      </c>
      <c r="O703" s="18" t="str">
        <f t="shared" si="189"/>
        <v/>
      </c>
      <c r="P703" s="18" t="str">
        <f t="shared" si="190"/>
        <v/>
      </c>
      <c r="Q703" s="18" t="str">
        <f t="shared" si="191"/>
        <v/>
      </c>
      <c r="R703" s="122" t="str">
        <f t="shared" si="181"/>
        <v/>
      </c>
      <c r="S703" s="18" t="str">
        <f t="shared" si="192"/>
        <v/>
      </c>
      <c r="T703" s="26" t="str">
        <f t="shared" si="182"/>
        <v/>
      </c>
      <c r="U703" s="18" t="str">
        <f t="shared" si="193"/>
        <v/>
      </c>
      <c r="V703" s="18" t="str">
        <f t="shared" si="194"/>
        <v/>
      </c>
      <c r="W703" s="18" t="str">
        <f>IFERROR(CONCATENATE("PAGO N° ",B703," DEL CONTRATO CPS ",V703," ENTRE ",TEXT(VLOOKUP(A703,matriz,IF(generador!B703=1,16,IF(generador!B703=2,19,IF(generador!B703=3,22,IF(generador!B703=4,25,IF(generador!B703=5,28,IF(generador!B703=6,31,IF(generador!B703=7,34,IF(generador!B703=8,37,IF(generador!B703=9,40,IF(generador!B703=10,43,IF(generador!B703=11,46,IF(generador!B703=12,49,IF(generador!B703=13,52,IF(generador!B703=14,55,IF(generador!B703=15,58))))))))))))))),FALSE),"dd/mm/yyyy")," Y ",TEXT(VLOOKUP(A703,matriz,IF(generador!B703=1,17,IF(generador!B703=2,20,IF(generador!B703=3,23,IF(generador!B703=4,26,IF(generador!B703=5,29,IF(generador!B703=6,32,IF(generador!B703=7,35,IF(generador!B703=8,38,IF(generador!B703=9,41,IF(generador!B703=10,44,IF(generador!B703=11,47,IF(generador!B703=12,50,IF(generador!B703=13,53,IF(generador!B703=14,56,IF(generador!B703=15,59))))))))))))))),FALSE),"dd/mm/yyyy")),"")</f>
        <v/>
      </c>
    </row>
    <row r="704" spans="1:23" x14ac:dyDescent="0.3">
      <c r="A704" s="15"/>
      <c r="B704" s="14"/>
      <c r="C704" s="6"/>
      <c r="D704" s="26" t="str">
        <f t="shared" si="178"/>
        <v/>
      </c>
      <c r="E704" s="19" t="str">
        <f>IFERROR(IF(A704&lt;&gt;"",VLOOKUP(A704,matriz,IF(generador!B704=1,15,IF(generador!B704=2,18,IF(generador!B704=3,21,IF(generador!B704=4,24,IF(generador!B704=5,27,IF(generador!B704=6,30,IF(generador!B704=7,33,IF(generador!B704=8,36,IF(generador!B704=9,39,IF(generador!B704=10,42,IF(generador!B704=11,45,IF(generador!B704=12,48,IF(generador!B704=13,51,IF(generador!B704=14,54,IF(generador!B704=15,57))))))))))))))),FALSE),""),"")</f>
        <v/>
      </c>
      <c r="F704" s="20" t="str">
        <f t="shared" si="179"/>
        <v/>
      </c>
      <c r="G704" s="29" t="str">
        <f t="shared" si="180"/>
        <v/>
      </c>
      <c r="H704" s="21" t="str">
        <f t="shared" ca="1" si="183"/>
        <v/>
      </c>
      <c r="I704" s="18" t="str">
        <f t="shared" si="184"/>
        <v/>
      </c>
      <c r="J704" s="18" t="str">
        <f>""</f>
        <v/>
      </c>
      <c r="K704" s="18" t="str">
        <f t="shared" si="185"/>
        <v/>
      </c>
      <c r="L704" s="18" t="str">
        <f t="shared" si="186"/>
        <v/>
      </c>
      <c r="M704" s="18" t="str">
        <f t="shared" si="187"/>
        <v/>
      </c>
      <c r="N704" s="18" t="str">
        <f t="shared" si="188"/>
        <v/>
      </c>
      <c r="O704" s="18" t="str">
        <f t="shared" si="189"/>
        <v/>
      </c>
      <c r="P704" s="18" t="str">
        <f t="shared" si="190"/>
        <v/>
      </c>
      <c r="Q704" s="18" t="str">
        <f t="shared" si="191"/>
        <v/>
      </c>
      <c r="R704" s="122" t="str">
        <f t="shared" si="181"/>
        <v/>
      </c>
      <c r="S704" s="18" t="str">
        <f t="shared" si="192"/>
        <v/>
      </c>
      <c r="T704" s="26" t="str">
        <f t="shared" si="182"/>
        <v/>
      </c>
      <c r="U704" s="18" t="str">
        <f t="shared" si="193"/>
        <v/>
      </c>
      <c r="V704" s="18" t="str">
        <f t="shared" si="194"/>
        <v/>
      </c>
      <c r="W704" s="18" t="str">
        <f>IFERROR(CONCATENATE("PAGO N° ",B704," DEL CONTRATO CPS ",V704," ENTRE ",TEXT(VLOOKUP(A704,matriz,IF(generador!B704=1,16,IF(generador!B704=2,19,IF(generador!B704=3,22,IF(generador!B704=4,25,IF(generador!B704=5,28,IF(generador!B704=6,31,IF(generador!B704=7,34,IF(generador!B704=8,37,IF(generador!B704=9,40,IF(generador!B704=10,43,IF(generador!B704=11,46,IF(generador!B704=12,49,IF(generador!B704=13,52,IF(generador!B704=14,55,IF(generador!B704=15,58))))))))))))))),FALSE),"dd/mm/yyyy")," Y ",TEXT(VLOOKUP(A704,matriz,IF(generador!B704=1,17,IF(generador!B704=2,20,IF(generador!B704=3,23,IF(generador!B704=4,26,IF(generador!B704=5,29,IF(generador!B704=6,32,IF(generador!B704=7,35,IF(generador!B704=8,38,IF(generador!B704=9,41,IF(generador!B704=10,44,IF(generador!B704=11,47,IF(generador!B704=12,50,IF(generador!B704=13,53,IF(generador!B704=14,56,IF(generador!B704=15,59))))))))))))))),FALSE),"dd/mm/yyyy")),"")</f>
        <v/>
      </c>
    </row>
    <row r="705" spans="1:23" x14ac:dyDescent="0.3">
      <c r="A705" s="15"/>
      <c r="B705" s="14"/>
      <c r="C705" s="6"/>
      <c r="D705" s="26" t="str">
        <f t="shared" si="178"/>
        <v/>
      </c>
      <c r="E705" s="19" t="str">
        <f>IFERROR(IF(A705&lt;&gt;"",VLOOKUP(A705,matriz,IF(generador!B705=1,15,IF(generador!B705=2,18,IF(generador!B705=3,21,IF(generador!B705=4,24,IF(generador!B705=5,27,IF(generador!B705=6,30,IF(generador!B705=7,33,IF(generador!B705=8,36,IF(generador!B705=9,39,IF(generador!B705=10,42,IF(generador!B705=11,45,IF(generador!B705=12,48,IF(generador!B705=13,51,IF(generador!B705=14,54,IF(generador!B705=15,57))))))))))))))),FALSE),""),"")</f>
        <v/>
      </c>
      <c r="F705" s="20" t="str">
        <f t="shared" si="179"/>
        <v/>
      </c>
      <c r="G705" s="29" t="str">
        <f t="shared" si="180"/>
        <v/>
      </c>
      <c r="H705" s="21" t="str">
        <f t="shared" ca="1" si="183"/>
        <v/>
      </c>
      <c r="I705" s="18" t="str">
        <f t="shared" si="184"/>
        <v/>
      </c>
      <c r="J705" s="18" t="str">
        <f>""</f>
        <v/>
      </c>
      <c r="K705" s="18" t="str">
        <f t="shared" si="185"/>
        <v/>
      </c>
      <c r="L705" s="18" t="str">
        <f t="shared" si="186"/>
        <v/>
      </c>
      <c r="M705" s="18" t="str">
        <f t="shared" si="187"/>
        <v/>
      </c>
      <c r="N705" s="18" t="str">
        <f t="shared" si="188"/>
        <v/>
      </c>
      <c r="O705" s="18" t="str">
        <f t="shared" si="189"/>
        <v/>
      </c>
      <c r="P705" s="18" t="str">
        <f t="shared" si="190"/>
        <v/>
      </c>
      <c r="Q705" s="18" t="str">
        <f t="shared" si="191"/>
        <v/>
      </c>
      <c r="R705" s="122" t="str">
        <f t="shared" si="181"/>
        <v/>
      </c>
      <c r="S705" s="18" t="str">
        <f t="shared" si="192"/>
        <v/>
      </c>
      <c r="T705" s="26" t="str">
        <f t="shared" si="182"/>
        <v/>
      </c>
      <c r="U705" s="18" t="str">
        <f t="shared" si="193"/>
        <v/>
      </c>
      <c r="V705" s="18" t="str">
        <f t="shared" si="194"/>
        <v/>
      </c>
      <c r="W705" s="18" t="str">
        <f>IFERROR(CONCATENATE("PAGO N° ",B705," DEL CONTRATO CPS ",V705," ENTRE ",TEXT(VLOOKUP(A705,matriz,IF(generador!B705=1,16,IF(generador!B705=2,19,IF(generador!B705=3,22,IF(generador!B705=4,25,IF(generador!B705=5,28,IF(generador!B705=6,31,IF(generador!B705=7,34,IF(generador!B705=8,37,IF(generador!B705=9,40,IF(generador!B705=10,43,IF(generador!B705=11,46,IF(generador!B705=12,49,IF(generador!B705=13,52,IF(generador!B705=14,55,IF(generador!B705=15,58))))))))))))))),FALSE),"dd/mm/yyyy")," Y ",TEXT(VLOOKUP(A705,matriz,IF(generador!B705=1,17,IF(generador!B705=2,20,IF(generador!B705=3,23,IF(generador!B705=4,26,IF(generador!B705=5,29,IF(generador!B705=6,32,IF(generador!B705=7,35,IF(generador!B705=8,38,IF(generador!B705=9,41,IF(generador!B705=10,44,IF(generador!B705=11,47,IF(generador!B705=12,50,IF(generador!B705=13,53,IF(generador!B705=14,56,IF(generador!B705=15,59))))))))))))))),FALSE),"dd/mm/yyyy")),"")</f>
        <v/>
      </c>
    </row>
    <row r="706" spans="1:23" x14ac:dyDescent="0.3">
      <c r="A706" s="15"/>
      <c r="B706" s="14"/>
      <c r="C706" s="6"/>
      <c r="D706" s="26" t="str">
        <f t="shared" si="178"/>
        <v/>
      </c>
      <c r="E706" s="19" t="str">
        <f>IFERROR(IF(A706&lt;&gt;"",VLOOKUP(A706,matriz,IF(generador!B706=1,15,IF(generador!B706=2,18,IF(generador!B706=3,21,IF(generador!B706=4,24,IF(generador!B706=5,27,IF(generador!B706=6,30,IF(generador!B706=7,33,IF(generador!B706=8,36,IF(generador!B706=9,39,IF(generador!B706=10,42,IF(generador!B706=11,45,IF(generador!B706=12,48,IF(generador!B706=13,51,IF(generador!B706=14,54,IF(generador!B706=15,57))))))))))))))),FALSE),""),"")</f>
        <v/>
      </c>
      <c r="F706" s="20" t="str">
        <f t="shared" si="179"/>
        <v/>
      </c>
      <c r="G706" s="29" t="str">
        <f t="shared" si="180"/>
        <v/>
      </c>
      <c r="H706" s="21" t="str">
        <f t="shared" ca="1" si="183"/>
        <v/>
      </c>
      <c r="I706" s="18" t="str">
        <f t="shared" si="184"/>
        <v/>
      </c>
      <c r="J706" s="18" t="str">
        <f>""</f>
        <v/>
      </c>
      <c r="K706" s="18" t="str">
        <f t="shared" si="185"/>
        <v/>
      </c>
      <c r="L706" s="18" t="str">
        <f t="shared" si="186"/>
        <v/>
      </c>
      <c r="M706" s="18" t="str">
        <f t="shared" si="187"/>
        <v/>
      </c>
      <c r="N706" s="18" t="str">
        <f t="shared" si="188"/>
        <v/>
      </c>
      <c r="O706" s="18" t="str">
        <f t="shared" si="189"/>
        <v/>
      </c>
      <c r="P706" s="18" t="str">
        <f t="shared" si="190"/>
        <v/>
      </c>
      <c r="Q706" s="18" t="str">
        <f t="shared" si="191"/>
        <v/>
      </c>
      <c r="R706" s="122" t="str">
        <f t="shared" si="181"/>
        <v/>
      </c>
      <c r="S706" s="18" t="str">
        <f t="shared" si="192"/>
        <v/>
      </c>
      <c r="T706" s="26" t="str">
        <f t="shared" si="182"/>
        <v/>
      </c>
      <c r="U706" s="18" t="str">
        <f t="shared" si="193"/>
        <v/>
      </c>
      <c r="V706" s="18" t="str">
        <f t="shared" si="194"/>
        <v/>
      </c>
      <c r="W706" s="18" t="str">
        <f>IFERROR(CONCATENATE("PAGO N° ",B706," DEL CONTRATO CPS ",V706," ENTRE ",TEXT(VLOOKUP(A706,matriz,IF(generador!B706=1,16,IF(generador!B706=2,19,IF(generador!B706=3,22,IF(generador!B706=4,25,IF(generador!B706=5,28,IF(generador!B706=6,31,IF(generador!B706=7,34,IF(generador!B706=8,37,IF(generador!B706=9,40,IF(generador!B706=10,43,IF(generador!B706=11,46,IF(generador!B706=12,49,IF(generador!B706=13,52,IF(generador!B706=14,55,IF(generador!B706=15,58))))))))))))))),FALSE),"dd/mm/yyyy")," Y ",TEXT(VLOOKUP(A706,matriz,IF(generador!B706=1,17,IF(generador!B706=2,20,IF(generador!B706=3,23,IF(generador!B706=4,26,IF(generador!B706=5,29,IF(generador!B706=6,32,IF(generador!B706=7,35,IF(generador!B706=8,38,IF(generador!B706=9,41,IF(generador!B706=10,44,IF(generador!B706=11,47,IF(generador!B706=12,50,IF(generador!B706=13,53,IF(generador!B706=14,56,IF(generador!B706=15,59))))))))))))))),FALSE),"dd/mm/yyyy")),"")</f>
        <v/>
      </c>
    </row>
    <row r="707" spans="1:23" x14ac:dyDescent="0.3">
      <c r="A707" s="15"/>
      <c r="B707" s="14"/>
      <c r="C707" s="6"/>
      <c r="D707" s="26" t="str">
        <f t="shared" ref="D707:D770" si="195">IFERROR(IF(C707&lt;&gt;"",CONCATENATE(VLOOKUP(A707,matriz,IF(C707="NO",98,100),FALSE),VLOOKUP(A707,matriz,103,FALSE)),""),"")</f>
        <v/>
      </c>
      <c r="E707" s="19" t="str">
        <f>IFERROR(IF(A707&lt;&gt;"",VLOOKUP(A707,matriz,IF(generador!B707=1,15,IF(generador!B707=2,18,IF(generador!B707=3,21,IF(generador!B707=4,24,IF(generador!B707=5,27,IF(generador!B707=6,30,IF(generador!B707=7,33,IF(generador!B707=8,36,IF(generador!B707=9,39,IF(generador!B707=10,42,IF(generador!B707=11,45,IF(generador!B707=12,48,IF(generador!B707=13,51,IF(generador!B707=14,54,IF(generador!B707=15,57))))))))))))))),FALSE),""),"")</f>
        <v/>
      </c>
      <c r="F707" s="20" t="str">
        <f t="shared" ref="F707:F770" si="196">IFERROR(IF(E707,VLOOKUP(A707,matriz,97,FALSE),""),"")</f>
        <v/>
      </c>
      <c r="G707" s="29" t="str">
        <f t="shared" ref="G707:G770" si="197">IFERROR(IF(E707,VLOOKUP(A707,matriz,IF(C707="NO",99,101),FALSE),""),"")</f>
        <v/>
      </c>
      <c r="H707" s="21" t="str">
        <f t="shared" ca="1" si="183"/>
        <v/>
      </c>
      <c r="I707" s="18" t="str">
        <f t="shared" si="184"/>
        <v/>
      </c>
      <c r="J707" s="18" t="str">
        <f>""</f>
        <v/>
      </c>
      <c r="K707" s="18" t="str">
        <f t="shared" si="185"/>
        <v/>
      </c>
      <c r="L707" s="18" t="str">
        <f t="shared" si="186"/>
        <v/>
      </c>
      <c r="M707" s="18" t="str">
        <f t="shared" si="187"/>
        <v/>
      </c>
      <c r="N707" s="18" t="str">
        <f t="shared" si="188"/>
        <v/>
      </c>
      <c r="O707" s="18" t="str">
        <f t="shared" si="189"/>
        <v/>
      </c>
      <c r="P707" s="18" t="str">
        <f t="shared" si="190"/>
        <v/>
      </c>
      <c r="Q707" s="18" t="str">
        <f t="shared" si="191"/>
        <v/>
      </c>
      <c r="R707" s="122" t="str">
        <f t="shared" ref="R707:R770" si="198">IFERROR(IF(E707,CONCATENATE(TEXT(VLOOKUP(A707,matriz,IF(C707="NO",67,82),FALSE),"YYYY"),VLOOKUP(A707,matriz,IF(C707="NO",66,81),FALSE)),""),"")</f>
        <v/>
      </c>
      <c r="S707" s="18" t="str">
        <f t="shared" si="192"/>
        <v/>
      </c>
      <c r="T707" s="26" t="str">
        <f t="shared" ref="T707:T770" si="199">IFERROR(IF(E707,CONCATENATE(TEXT(VLOOKUP(A707,matriz,IF(C707="NO",64,79),FALSE),"YYYY"),VLOOKUP(A707,matriz,IF(C707="NO",63,78),FALSE)),""),"")</f>
        <v/>
      </c>
      <c r="U707" s="18" t="str">
        <f t="shared" si="193"/>
        <v/>
      </c>
      <c r="V707" s="18" t="str">
        <f t="shared" si="194"/>
        <v/>
      </c>
      <c r="W707" s="18" t="str">
        <f>IFERROR(CONCATENATE("PAGO N° ",B707," DEL CONTRATO CPS ",V707," ENTRE ",TEXT(VLOOKUP(A707,matriz,IF(generador!B707=1,16,IF(generador!B707=2,19,IF(generador!B707=3,22,IF(generador!B707=4,25,IF(generador!B707=5,28,IF(generador!B707=6,31,IF(generador!B707=7,34,IF(generador!B707=8,37,IF(generador!B707=9,40,IF(generador!B707=10,43,IF(generador!B707=11,46,IF(generador!B707=12,49,IF(generador!B707=13,52,IF(generador!B707=14,55,IF(generador!B707=15,58))))))))))))))),FALSE),"dd/mm/yyyy")," Y ",TEXT(VLOOKUP(A707,matriz,IF(generador!B707=1,17,IF(generador!B707=2,20,IF(generador!B707=3,23,IF(generador!B707=4,26,IF(generador!B707=5,29,IF(generador!B707=6,32,IF(generador!B707=7,35,IF(generador!B707=8,38,IF(generador!B707=9,41,IF(generador!B707=10,44,IF(generador!B707=11,47,IF(generador!B707=12,50,IF(generador!B707=13,53,IF(generador!B707=14,56,IF(generador!B707=15,59))))))))))))))),FALSE),"dd/mm/yyyy")),"")</f>
        <v/>
      </c>
    </row>
    <row r="708" spans="1:23" x14ac:dyDescent="0.3">
      <c r="A708" s="15"/>
      <c r="B708" s="14"/>
      <c r="C708" s="6"/>
      <c r="D708" s="26" t="str">
        <f t="shared" si="195"/>
        <v/>
      </c>
      <c r="E708" s="19" t="str">
        <f>IFERROR(IF(A708&lt;&gt;"",VLOOKUP(A708,matriz,IF(generador!B708=1,15,IF(generador!B708=2,18,IF(generador!B708=3,21,IF(generador!B708=4,24,IF(generador!B708=5,27,IF(generador!B708=6,30,IF(generador!B708=7,33,IF(generador!B708=8,36,IF(generador!B708=9,39,IF(generador!B708=10,42,IF(generador!B708=11,45,IF(generador!B708=12,48,IF(generador!B708=13,51,IF(generador!B708=14,54,IF(generador!B708=15,57))))))))))))))),FALSE),""),"")</f>
        <v/>
      </c>
      <c r="F708" s="20" t="str">
        <f t="shared" si="196"/>
        <v/>
      </c>
      <c r="G708" s="29" t="str">
        <f t="shared" si="197"/>
        <v/>
      </c>
      <c r="H708" s="21" t="str">
        <f t="shared" ref="H708:H771" ca="1" si="200">IFERROR(IF(C708&lt;&gt;"",TODAY(),""),"")</f>
        <v/>
      </c>
      <c r="I708" s="18" t="str">
        <f t="shared" ref="I708:I771" si="201">IFERROR(IF(D708&lt;&gt;"",I707+1,""),1)</f>
        <v/>
      </c>
      <c r="J708" s="18" t="str">
        <f>""</f>
        <v/>
      </c>
      <c r="K708" s="18" t="str">
        <f t="shared" ref="K708:K771" si="202">IFERROR(IF(E708,0,""),"")</f>
        <v/>
      </c>
      <c r="L708" s="18" t="str">
        <f t="shared" ref="L708:L771" si="203">IFERROR(IF(E708,0,""),"")</f>
        <v/>
      </c>
      <c r="M708" s="18" t="str">
        <f t="shared" ref="M708:M771" si="204">IFERROR(IF(E708,0,""),"")</f>
        <v/>
      </c>
      <c r="N708" s="18" t="str">
        <f t="shared" ref="N708:N771" si="205">IFERROR(IF(E708,0,""),"")</f>
        <v/>
      </c>
      <c r="O708" s="18" t="str">
        <f t="shared" ref="O708:O771" si="206">IFERROR(IF(E708,"01",""),"")</f>
        <v/>
      </c>
      <c r="P708" s="18" t="str">
        <f t="shared" ref="P708:P771" si="207">IFERROR(IF(K708&lt;&gt;"",P707+1,""),1)</f>
        <v/>
      </c>
      <c r="Q708" s="18" t="str">
        <f t="shared" ref="Q708:Q771" si="208">IFERROR(IF(E708,0,""),"")</f>
        <v/>
      </c>
      <c r="R708" s="122" t="str">
        <f t="shared" si="198"/>
        <v/>
      </c>
      <c r="S708" s="18" t="str">
        <f t="shared" ref="S708:S771" si="209">IFERROR(IF(D708&lt;&gt;"",S707+1,""),1)</f>
        <v/>
      </c>
      <c r="T708" s="26" t="str">
        <f t="shared" si="199"/>
        <v/>
      </c>
      <c r="U708" s="18" t="str">
        <f t="shared" ref="U708:U771" si="210">IFERROR(IF(E708,0,""),"")</f>
        <v/>
      </c>
      <c r="V708" s="18" t="str">
        <f t="shared" ref="V708:V771" si="211">IFERROR(IF(E708,A708,""),"")</f>
        <v/>
      </c>
      <c r="W708" s="18" t="str">
        <f>IFERROR(CONCATENATE("PAGO N° ",B708," DEL CONTRATO CPS ",V708," ENTRE ",TEXT(VLOOKUP(A708,matriz,IF(generador!B708=1,16,IF(generador!B708=2,19,IF(generador!B708=3,22,IF(generador!B708=4,25,IF(generador!B708=5,28,IF(generador!B708=6,31,IF(generador!B708=7,34,IF(generador!B708=8,37,IF(generador!B708=9,40,IF(generador!B708=10,43,IF(generador!B708=11,46,IF(generador!B708=12,49,IF(generador!B708=13,52,IF(generador!B708=14,55,IF(generador!B708=15,58))))))))))))))),FALSE),"dd/mm/yyyy")," Y ",TEXT(VLOOKUP(A708,matriz,IF(generador!B708=1,17,IF(generador!B708=2,20,IF(generador!B708=3,23,IF(generador!B708=4,26,IF(generador!B708=5,29,IF(generador!B708=6,32,IF(generador!B708=7,35,IF(generador!B708=8,38,IF(generador!B708=9,41,IF(generador!B708=10,44,IF(generador!B708=11,47,IF(generador!B708=12,50,IF(generador!B708=13,53,IF(generador!B708=14,56,IF(generador!B708=15,59))))))))))))))),FALSE),"dd/mm/yyyy")),"")</f>
        <v/>
      </c>
    </row>
    <row r="709" spans="1:23" x14ac:dyDescent="0.3">
      <c r="A709" s="15"/>
      <c r="B709" s="14"/>
      <c r="C709" s="6"/>
      <c r="D709" s="26" t="str">
        <f t="shared" si="195"/>
        <v/>
      </c>
      <c r="E709" s="19" t="str">
        <f>IFERROR(IF(A709&lt;&gt;"",VLOOKUP(A709,matriz,IF(generador!B709=1,15,IF(generador!B709=2,18,IF(generador!B709=3,21,IF(generador!B709=4,24,IF(generador!B709=5,27,IF(generador!B709=6,30,IF(generador!B709=7,33,IF(generador!B709=8,36,IF(generador!B709=9,39,IF(generador!B709=10,42,IF(generador!B709=11,45,IF(generador!B709=12,48,IF(generador!B709=13,51,IF(generador!B709=14,54,IF(generador!B709=15,57))))))))))))))),FALSE),""),"")</f>
        <v/>
      </c>
      <c r="F709" s="20" t="str">
        <f t="shared" si="196"/>
        <v/>
      </c>
      <c r="G709" s="29" t="str">
        <f t="shared" si="197"/>
        <v/>
      </c>
      <c r="H709" s="21" t="str">
        <f t="shared" ca="1" si="200"/>
        <v/>
      </c>
      <c r="I709" s="18" t="str">
        <f t="shared" si="201"/>
        <v/>
      </c>
      <c r="J709" s="18" t="str">
        <f>""</f>
        <v/>
      </c>
      <c r="K709" s="18" t="str">
        <f t="shared" si="202"/>
        <v/>
      </c>
      <c r="L709" s="18" t="str">
        <f t="shared" si="203"/>
        <v/>
      </c>
      <c r="M709" s="18" t="str">
        <f t="shared" si="204"/>
        <v/>
      </c>
      <c r="N709" s="18" t="str">
        <f t="shared" si="205"/>
        <v/>
      </c>
      <c r="O709" s="18" t="str">
        <f t="shared" si="206"/>
        <v/>
      </c>
      <c r="P709" s="18" t="str">
        <f t="shared" si="207"/>
        <v/>
      </c>
      <c r="Q709" s="18" t="str">
        <f t="shared" si="208"/>
        <v/>
      </c>
      <c r="R709" s="122" t="str">
        <f t="shared" si="198"/>
        <v/>
      </c>
      <c r="S709" s="18" t="str">
        <f t="shared" si="209"/>
        <v/>
      </c>
      <c r="T709" s="26" t="str">
        <f t="shared" si="199"/>
        <v/>
      </c>
      <c r="U709" s="18" t="str">
        <f t="shared" si="210"/>
        <v/>
      </c>
      <c r="V709" s="18" t="str">
        <f t="shared" si="211"/>
        <v/>
      </c>
      <c r="W709" s="18" t="str">
        <f>IFERROR(CONCATENATE("PAGO N° ",B709," DEL CONTRATO CPS ",V709," ENTRE ",TEXT(VLOOKUP(A709,matriz,IF(generador!B709=1,16,IF(generador!B709=2,19,IF(generador!B709=3,22,IF(generador!B709=4,25,IF(generador!B709=5,28,IF(generador!B709=6,31,IF(generador!B709=7,34,IF(generador!B709=8,37,IF(generador!B709=9,40,IF(generador!B709=10,43,IF(generador!B709=11,46,IF(generador!B709=12,49,IF(generador!B709=13,52,IF(generador!B709=14,55,IF(generador!B709=15,58))))))))))))))),FALSE),"dd/mm/yyyy")," Y ",TEXT(VLOOKUP(A709,matriz,IF(generador!B709=1,17,IF(generador!B709=2,20,IF(generador!B709=3,23,IF(generador!B709=4,26,IF(generador!B709=5,29,IF(generador!B709=6,32,IF(generador!B709=7,35,IF(generador!B709=8,38,IF(generador!B709=9,41,IF(generador!B709=10,44,IF(generador!B709=11,47,IF(generador!B709=12,50,IF(generador!B709=13,53,IF(generador!B709=14,56,IF(generador!B709=15,59))))))))))))))),FALSE),"dd/mm/yyyy")),"")</f>
        <v/>
      </c>
    </row>
    <row r="710" spans="1:23" x14ac:dyDescent="0.3">
      <c r="A710" s="15"/>
      <c r="B710" s="14"/>
      <c r="C710" s="6"/>
      <c r="D710" s="26" t="str">
        <f t="shared" si="195"/>
        <v/>
      </c>
      <c r="E710" s="19" t="str">
        <f>IFERROR(IF(A710&lt;&gt;"",VLOOKUP(A710,matriz,IF(generador!B710=1,15,IF(generador!B710=2,18,IF(generador!B710=3,21,IF(generador!B710=4,24,IF(generador!B710=5,27,IF(generador!B710=6,30,IF(generador!B710=7,33,IF(generador!B710=8,36,IF(generador!B710=9,39,IF(generador!B710=10,42,IF(generador!B710=11,45,IF(generador!B710=12,48,IF(generador!B710=13,51,IF(generador!B710=14,54,IF(generador!B710=15,57))))))))))))))),FALSE),""),"")</f>
        <v/>
      </c>
      <c r="F710" s="20" t="str">
        <f t="shared" si="196"/>
        <v/>
      </c>
      <c r="G710" s="29" t="str">
        <f t="shared" si="197"/>
        <v/>
      </c>
      <c r="H710" s="21" t="str">
        <f t="shared" ca="1" si="200"/>
        <v/>
      </c>
      <c r="I710" s="18" t="str">
        <f t="shared" si="201"/>
        <v/>
      </c>
      <c r="J710" s="18" t="str">
        <f>""</f>
        <v/>
      </c>
      <c r="K710" s="18" t="str">
        <f t="shared" si="202"/>
        <v/>
      </c>
      <c r="L710" s="18" t="str">
        <f t="shared" si="203"/>
        <v/>
      </c>
      <c r="M710" s="18" t="str">
        <f t="shared" si="204"/>
        <v/>
      </c>
      <c r="N710" s="18" t="str">
        <f t="shared" si="205"/>
        <v/>
      </c>
      <c r="O710" s="18" t="str">
        <f t="shared" si="206"/>
        <v/>
      </c>
      <c r="P710" s="18" t="str">
        <f t="shared" si="207"/>
        <v/>
      </c>
      <c r="Q710" s="18" t="str">
        <f t="shared" si="208"/>
        <v/>
      </c>
      <c r="R710" s="122" t="str">
        <f t="shared" si="198"/>
        <v/>
      </c>
      <c r="S710" s="18" t="str">
        <f t="shared" si="209"/>
        <v/>
      </c>
      <c r="T710" s="26" t="str">
        <f t="shared" si="199"/>
        <v/>
      </c>
      <c r="U710" s="18" t="str">
        <f t="shared" si="210"/>
        <v/>
      </c>
      <c r="V710" s="18" t="str">
        <f t="shared" si="211"/>
        <v/>
      </c>
      <c r="W710" s="18" t="str">
        <f>IFERROR(CONCATENATE("PAGO N° ",B710," DEL CONTRATO CPS ",V710," ENTRE ",TEXT(VLOOKUP(A710,matriz,IF(generador!B710=1,16,IF(generador!B710=2,19,IF(generador!B710=3,22,IF(generador!B710=4,25,IF(generador!B710=5,28,IF(generador!B710=6,31,IF(generador!B710=7,34,IF(generador!B710=8,37,IF(generador!B710=9,40,IF(generador!B710=10,43,IF(generador!B710=11,46,IF(generador!B710=12,49,IF(generador!B710=13,52,IF(generador!B710=14,55,IF(generador!B710=15,58))))))))))))))),FALSE),"dd/mm/yyyy")," Y ",TEXT(VLOOKUP(A710,matriz,IF(generador!B710=1,17,IF(generador!B710=2,20,IF(generador!B710=3,23,IF(generador!B710=4,26,IF(generador!B710=5,29,IF(generador!B710=6,32,IF(generador!B710=7,35,IF(generador!B710=8,38,IF(generador!B710=9,41,IF(generador!B710=10,44,IF(generador!B710=11,47,IF(generador!B710=12,50,IF(generador!B710=13,53,IF(generador!B710=14,56,IF(generador!B710=15,59))))))))))))))),FALSE),"dd/mm/yyyy")),"")</f>
        <v/>
      </c>
    </row>
    <row r="711" spans="1:23" x14ac:dyDescent="0.3">
      <c r="A711" s="15"/>
      <c r="B711" s="14"/>
      <c r="C711" s="6"/>
      <c r="D711" s="26" t="str">
        <f t="shared" si="195"/>
        <v/>
      </c>
      <c r="E711" s="19" t="str">
        <f>IFERROR(IF(A711&lt;&gt;"",VLOOKUP(A711,matriz,IF(generador!B711=1,15,IF(generador!B711=2,18,IF(generador!B711=3,21,IF(generador!B711=4,24,IF(generador!B711=5,27,IF(generador!B711=6,30,IF(generador!B711=7,33,IF(generador!B711=8,36,IF(generador!B711=9,39,IF(generador!B711=10,42,IF(generador!B711=11,45,IF(generador!B711=12,48,IF(generador!B711=13,51,IF(generador!B711=14,54,IF(generador!B711=15,57))))))))))))))),FALSE),""),"")</f>
        <v/>
      </c>
      <c r="F711" s="20" t="str">
        <f t="shared" si="196"/>
        <v/>
      </c>
      <c r="G711" s="29" t="str">
        <f t="shared" si="197"/>
        <v/>
      </c>
      <c r="H711" s="21" t="str">
        <f t="shared" ca="1" si="200"/>
        <v/>
      </c>
      <c r="I711" s="18" t="str">
        <f t="shared" si="201"/>
        <v/>
      </c>
      <c r="J711" s="18" t="str">
        <f>""</f>
        <v/>
      </c>
      <c r="K711" s="18" t="str">
        <f t="shared" si="202"/>
        <v/>
      </c>
      <c r="L711" s="18" t="str">
        <f t="shared" si="203"/>
        <v/>
      </c>
      <c r="M711" s="18" t="str">
        <f t="shared" si="204"/>
        <v/>
      </c>
      <c r="N711" s="18" t="str">
        <f t="shared" si="205"/>
        <v/>
      </c>
      <c r="O711" s="18" t="str">
        <f t="shared" si="206"/>
        <v/>
      </c>
      <c r="P711" s="18" t="str">
        <f t="shared" si="207"/>
        <v/>
      </c>
      <c r="Q711" s="18" t="str">
        <f t="shared" si="208"/>
        <v/>
      </c>
      <c r="R711" s="122" t="str">
        <f t="shared" si="198"/>
        <v/>
      </c>
      <c r="S711" s="18" t="str">
        <f t="shared" si="209"/>
        <v/>
      </c>
      <c r="T711" s="26" t="str">
        <f t="shared" si="199"/>
        <v/>
      </c>
      <c r="U711" s="18" t="str">
        <f t="shared" si="210"/>
        <v/>
      </c>
      <c r="V711" s="18" t="str">
        <f t="shared" si="211"/>
        <v/>
      </c>
      <c r="W711" s="18" t="str">
        <f>IFERROR(CONCATENATE("PAGO N° ",B711," DEL CONTRATO CPS ",V711," ENTRE ",TEXT(VLOOKUP(A711,matriz,IF(generador!B711=1,16,IF(generador!B711=2,19,IF(generador!B711=3,22,IF(generador!B711=4,25,IF(generador!B711=5,28,IF(generador!B711=6,31,IF(generador!B711=7,34,IF(generador!B711=8,37,IF(generador!B711=9,40,IF(generador!B711=10,43,IF(generador!B711=11,46,IF(generador!B711=12,49,IF(generador!B711=13,52,IF(generador!B711=14,55,IF(generador!B711=15,58))))))))))))))),FALSE),"dd/mm/yyyy")," Y ",TEXT(VLOOKUP(A711,matriz,IF(generador!B711=1,17,IF(generador!B711=2,20,IF(generador!B711=3,23,IF(generador!B711=4,26,IF(generador!B711=5,29,IF(generador!B711=6,32,IF(generador!B711=7,35,IF(generador!B711=8,38,IF(generador!B711=9,41,IF(generador!B711=10,44,IF(generador!B711=11,47,IF(generador!B711=12,50,IF(generador!B711=13,53,IF(generador!B711=14,56,IF(generador!B711=15,59))))))))))))))),FALSE),"dd/mm/yyyy")),"")</f>
        <v/>
      </c>
    </row>
    <row r="712" spans="1:23" x14ac:dyDescent="0.3">
      <c r="A712" s="15"/>
      <c r="B712" s="14"/>
      <c r="C712" s="6"/>
      <c r="D712" s="26" t="str">
        <f t="shared" si="195"/>
        <v/>
      </c>
      <c r="E712" s="19" t="str">
        <f>IFERROR(IF(A712&lt;&gt;"",VLOOKUP(A712,matriz,IF(generador!B712=1,15,IF(generador!B712=2,18,IF(generador!B712=3,21,IF(generador!B712=4,24,IF(generador!B712=5,27,IF(generador!B712=6,30,IF(generador!B712=7,33,IF(generador!B712=8,36,IF(generador!B712=9,39,IF(generador!B712=10,42,IF(generador!B712=11,45,IF(generador!B712=12,48,IF(generador!B712=13,51,IF(generador!B712=14,54,IF(generador!B712=15,57))))))))))))))),FALSE),""),"")</f>
        <v/>
      </c>
      <c r="F712" s="20" t="str">
        <f t="shared" si="196"/>
        <v/>
      </c>
      <c r="G712" s="29" t="str">
        <f t="shared" si="197"/>
        <v/>
      </c>
      <c r="H712" s="21" t="str">
        <f t="shared" ca="1" si="200"/>
        <v/>
      </c>
      <c r="I712" s="18" t="str">
        <f t="shared" si="201"/>
        <v/>
      </c>
      <c r="J712" s="18" t="str">
        <f>""</f>
        <v/>
      </c>
      <c r="K712" s="18" t="str">
        <f t="shared" si="202"/>
        <v/>
      </c>
      <c r="L712" s="18" t="str">
        <f t="shared" si="203"/>
        <v/>
      </c>
      <c r="M712" s="18" t="str">
        <f t="shared" si="204"/>
        <v/>
      </c>
      <c r="N712" s="18" t="str">
        <f t="shared" si="205"/>
        <v/>
      </c>
      <c r="O712" s="18" t="str">
        <f t="shared" si="206"/>
        <v/>
      </c>
      <c r="P712" s="18" t="str">
        <f t="shared" si="207"/>
        <v/>
      </c>
      <c r="Q712" s="18" t="str">
        <f t="shared" si="208"/>
        <v/>
      </c>
      <c r="R712" s="122" t="str">
        <f t="shared" si="198"/>
        <v/>
      </c>
      <c r="S712" s="18" t="str">
        <f t="shared" si="209"/>
        <v/>
      </c>
      <c r="T712" s="26" t="str">
        <f t="shared" si="199"/>
        <v/>
      </c>
      <c r="U712" s="18" t="str">
        <f t="shared" si="210"/>
        <v/>
      </c>
      <c r="V712" s="18" t="str">
        <f t="shared" si="211"/>
        <v/>
      </c>
      <c r="W712" s="18" t="str">
        <f>IFERROR(CONCATENATE("PAGO N° ",B712," DEL CONTRATO CPS ",V712," ENTRE ",TEXT(VLOOKUP(A712,matriz,IF(generador!B712=1,16,IF(generador!B712=2,19,IF(generador!B712=3,22,IF(generador!B712=4,25,IF(generador!B712=5,28,IF(generador!B712=6,31,IF(generador!B712=7,34,IF(generador!B712=8,37,IF(generador!B712=9,40,IF(generador!B712=10,43,IF(generador!B712=11,46,IF(generador!B712=12,49,IF(generador!B712=13,52,IF(generador!B712=14,55,IF(generador!B712=15,58))))))))))))))),FALSE),"dd/mm/yyyy")," Y ",TEXT(VLOOKUP(A712,matriz,IF(generador!B712=1,17,IF(generador!B712=2,20,IF(generador!B712=3,23,IF(generador!B712=4,26,IF(generador!B712=5,29,IF(generador!B712=6,32,IF(generador!B712=7,35,IF(generador!B712=8,38,IF(generador!B712=9,41,IF(generador!B712=10,44,IF(generador!B712=11,47,IF(generador!B712=12,50,IF(generador!B712=13,53,IF(generador!B712=14,56,IF(generador!B712=15,59))))))))))))))),FALSE),"dd/mm/yyyy")),"")</f>
        <v/>
      </c>
    </row>
    <row r="713" spans="1:23" x14ac:dyDescent="0.3">
      <c r="A713" s="15"/>
      <c r="B713" s="14"/>
      <c r="C713" s="6"/>
      <c r="D713" s="26" t="str">
        <f t="shared" si="195"/>
        <v/>
      </c>
      <c r="E713" s="19" t="str">
        <f>IFERROR(IF(A713&lt;&gt;"",VLOOKUP(A713,matriz,IF(generador!B713=1,15,IF(generador!B713=2,18,IF(generador!B713=3,21,IF(generador!B713=4,24,IF(generador!B713=5,27,IF(generador!B713=6,30,IF(generador!B713=7,33,IF(generador!B713=8,36,IF(generador!B713=9,39,IF(generador!B713=10,42,IF(generador!B713=11,45,IF(generador!B713=12,48,IF(generador!B713=13,51,IF(generador!B713=14,54,IF(generador!B713=15,57))))))))))))))),FALSE),""),"")</f>
        <v/>
      </c>
      <c r="F713" s="20" t="str">
        <f t="shared" si="196"/>
        <v/>
      </c>
      <c r="G713" s="29" t="str">
        <f t="shared" si="197"/>
        <v/>
      </c>
      <c r="H713" s="21" t="str">
        <f t="shared" ca="1" si="200"/>
        <v/>
      </c>
      <c r="I713" s="18" t="str">
        <f t="shared" si="201"/>
        <v/>
      </c>
      <c r="J713" s="18" t="str">
        <f>""</f>
        <v/>
      </c>
      <c r="K713" s="18" t="str">
        <f t="shared" si="202"/>
        <v/>
      </c>
      <c r="L713" s="18" t="str">
        <f t="shared" si="203"/>
        <v/>
      </c>
      <c r="M713" s="18" t="str">
        <f t="shared" si="204"/>
        <v/>
      </c>
      <c r="N713" s="18" t="str">
        <f t="shared" si="205"/>
        <v/>
      </c>
      <c r="O713" s="18" t="str">
        <f t="shared" si="206"/>
        <v/>
      </c>
      <c r="P713" s="18" t="str">
        <f t="shared" si="207"/>
        <v/>
      </c>
      <c r="Q713" s="18" t="str">
        <f t="shared" si="208"/>
        <v/>
      </c>
      <c r="R713" s="122" t="str">
        <f t="shared" si="198"/>
        <v/>
      </c>
      <c r="S713" s="18" t="str">
        <f t="shared" si="209"/>
        <v/>
      </c>
      <c r="T713" s="26" t="str">
        <f t="shared" si="199"/>
        <v/>
      </c>
      <c r="U713" s="18" t="str">
        <f t="shared" si="210"/>
        <v/>
      </c>
      <c r="V713" s="18" t="str">
        <f t="shared" si="211"/>
        <v/>
      </c>
      <c r="W713" s="18" t="str">
        <f>IFERROR(CONCATENATE("PAGO N° ",B713," DEL CONTRATO CPS ",V713," ENTRE ",TEXT(VLOOKUP(A713,matriz,IF(generador!B713=1,16,IF(generador!B713=2,19,IF(generador!B713=3,22,IF(generador!B713=4,25,IF(generador!B713=5,28,IF(generador!B713=6,31,IF(generador!B713=7,34,IF(generador!B713=8,37,IF(generador!B713=9,40,IF(generador!B713=10,43,IF(generador!B713=11,46,IF(generador!B713=12,49,IF(generador!B713=13,52,IF(generador!B713=14,55,IF(generador!B713=15,58))))))))))))))),FALSE),"dd/mm/yyyy")," Y ",TEXT(VLOOKUP(A713,matriz,IF(generador!B713=1,17,IF(generador!B713=2,20,IF(generador!B713=3,23,IF(generador!B713=4,26,IF(generador!B713=5,29,IF(generador!B713=6,32,IF(generador!B713=7,35,IF(generador!B713=8,38,IF(generador!B713=9,41,IF(generador!B713=10,44,IF(generador!B713=11,47,IF(generador!B713=12,50,IF(generador!B713=13,53,IF(generador!B713=14,56,IF(generador!B713=15,59))))))))))))))),FALSE),"dd/mm/yyyy")),"")</f>
        <v/>
      </c>
    </row>
    <row r="714" spans="1:23" x14ac:dyDescent="0.3">
      <c r="A714" s="15"/>
      <c r="B714" s="14"/>
      <c r="C714" s="6"/>
      <c r="D714" s="26" t="str">
        <f t="shared" si="195"/>
        <v/>
      </c>
      <c r="E714" s="19" t="str">
        <f>IFERROR(IF(A714&lt;&gt;"",VLOOKUP(A714,matriz,IF(generador!B714=1,15,IF(generador!B714=2,18,IF(generador!B714=3,21,IF(generador!B714=4,24,IF(generador!B714=5,27,IF(generador!B714=6,30,IF(generador!B714=7,33,IF(generador!B714=8,36,IF(generador!B714=9,39,IF(generador!B714=10,42,IF(generador!B714=11,45,IF(generador!B714=12,48,IF(generador!B714=13,51,IF(generador!B714=14,54,IF(generador!B714=15,57))))))))))))))),FALSE),""),"")</f>
        <v/>
      </c>
      <c r="F714" s="20" t="str">
        <f t="shared" si="196"/>
        <v/>
      </c>
      <c r="G714" s="29" t="str">
        <f t="shared" si="197"/>
        <v/>
      </c>
      <c r="H714" s="21" t="str">
        <f t="shared" ca="1" si="200"/>
        <v/>
      </c>
      <c r="I714" s="18" t="str">
        <f t="shared" si="201"/>
        <v/>
      </c>
      <c r="J714" s="18" t="str">
        <f>""</f>
        <v/>
      </c>
      <c r="K714" s="18" t="str">
        <f t="shared" si="202"/>
        <v/>
      </c>
      <c r="L714" s="18" t="str">
        <f t="shared" si="203"/>
        <v/>
      </c>
      <c r="M714" s="18" t="str">
        <f t="shared" si="204"/>
        <v/>
      </c>
      <c r="N714" s="18" t="str">
        <f t="shared" si="205"/>
        <v/>
      </c>
      <c r="O714" s="18" t="str">
        <f t="shared" si="206"/>
        <v/>
      </c>
      <c r="P714" s="18" t="str">
        <f t="shared" si="207"/>
        <v/>
      </c>
      <c r="Q714" s="18" t="str">
        <f t="shared" si="208"/>
        <v/>
      </c>
      <c r="R714" s="122" t="str">
        <f t="shared" si="198"/>
        <v/>
      </c>
      <c r="S714" s="18" t="str">
        <f t="shared" si="209"/>
        <v/>
      </c>
      <c r="T714" s="26" t="str">
        <f t="shared" si="199"/>
        <v/>
      </c>
      <c r="U714" s="18" t="str">
        <f t="shared" si="210"/>
        <v/>
      </c>
      <c r="V714" s="18" t="str">
        <f t="shared" si="211"/>
        <v/>
      </c>
      <c r="W714" s="18" t="str">
        <f>IFERROR(CONCATENATE("PAGO N° ",B714," DEL CONTRATO CPS ",V714," ENTRE ",TEXT(VLOOKUP(A714,matriz,IF(generador!B714=1,16,IF(generador!B714=2,19,IF(generador!B714=3,22,IF(generador!B714=4,25,IF(generador!B714=5,28,IF(generador!B714=6,31,IF(generador!B714=7,34,IF(generador!B714=8,37,IF(generador!B714=9,40,IF(generador!B714=10,43,IF(generador!B714=11,46,IF(generador!B714=12,49,IF(generador!B714=13,52,IF(generador!B714=14,55,IF(generador!B714=15,58))))))))))))))),FALSE),"dd/mm/yyyy")," Y ",TEXT(VLOOKUP(A714,matriz,IF(generador!B714=1,17,IF(generador!B714=2,20,IF(generador!B714=3,23,IF(generador!B714=4,26,IF(generador!B714=5,29,IF(generador!B714=6,32,IF(generador!B714=7,35,IF(generador!B714=8,38,IF(generador!B714=9,41,IF(generador!B714=10,44,IF(generador!B714=11,47,IF(generador!B714=12,50,IF(generador!B714=13,53,IF(generador!B714=14,56,IF(generador!B714=15,59))))))))))))))),FALSE),"dd/mm/yyyy")),"")</f>
        <v/>
      </c>
    </row>
    <row r="715" spans="1:23" x14ac:dyDescent="0.3">
      <c r="A715" s="15"/>
      <c r="B715" s="14"/>
      <c r="C715" s="6"/>
      <c r="D715" s="26" t="str">
        <f t="shared" si="195"/>
        <v/>
      </c>
      <c r="E715" s="19" t="str">
        <f>IFERROR(IF(A715&lt;&gt;"",VLOOKUP(A715,matriz,IF(generador!B715=1,15,IF(generador!B715=2,18,IF(generador!B715=3,21,IF(generador!B715=4,24,IF(generador!B715=5,27,IF(generador!B715=6,30,IF(generador!B715=7,33,IF(generador!B715=8,36,IF(generador!B715=9,39,IF(generador!B715=10,42,IF(generador!B715=11,45,IF(generador!B715=12,48,IF(generador!B715=13,51,IF(generador!B715=14,54,IF(generador!B715=15,57))))))))))))))),FALSE),""),"")</f>
        <v/>
      </c>
      <c r="F715" s="20" t="str">
        <f t="shared" si="196"/>
        <v/>
      </c>
      <c r="G715" s="29" t="str">
        <f t="shared" si="197"/>
        <v/>
      </c>
      <c r="H715" s="21" t="str">
        <f t="shared" ca="1" si="200"/>
        <v/>
      </c>
      <c r="I715" s="18" t="str">
        <f t="shared" si="201"/>
        <v/>
      </c>
      <c r="J715" s="18" t="str">
        <f>""</f>
        <v/>
      </c>
      <c r="K715" s="18" t="str">
        <f t="shared" si="202"/>
        <v/>
      </c>
      <c r="L715" s="18" t="str">
        <f t="shared" si="203"/>
        <v/>
      </c>
      <c r="M715" s="18" t="str">
        <f t="shared" si="204"/>
        <v/>
      </c>
      <c r="N715" s="18" t="str">
        <f t="shared" si="205"/>
        <v/>
      </c>
      <c r="O715" s="18" t="str">
        <f t="shared" si="206"/>
        <v/>
      </c>
      <c r="P715" s="18" t="str">
        <f t="shared" si="207"/>
        <v/>
      </c>
      <c r="Q715" s="18" t="str">
        <f t="shared" si="208"/>
        <v/>
      </c>
      <c r="R715" s="122" t="str">
        <f t="shared" si="198"/>
        <v/>
      </c>
      <c r="S715" s="18" t="str">
        <f t="shared" si="209"/>
        <v/>
      </c>
      <c r="T715" s="26" t="str">
        <f t="shared" si="199"/>
        <v/>
      </c>
      <c r="U715" s="18" t="str">
        <f t="shared" si="210"/>
        <v/>
      </c>
      <c r="V715" s="18" t="str">
        <f t="shared" si="211"/>
        <v/>
      </c>
      <c r="W715" s="18" t="str">
        <f>IFERROR(CONCATENATE("PAGO N° ",B715," DEL CONTRATO CPS ",V715," ENTRE ",TEXT(VLOOKUP(A715,matriz,IF(generador!B715=1,16,IF(generador!B715=2,19,IF(generador!B715=3,22,IF(generador!B715=4,25,IF(generador!B715=5,28,IF(generador!B715=6,31,IF(generador!B715=7,34,IF(generador!B715=8,37,IF(generador!B715=9,40,IF(generador!B715=10,43,IF(generador!B715=11,46,IF(generador!B715=12,49,IF(generador!B715=13,52,IF(generador!B715=14,55,IF(generador!B715=15,58))))))))))))))),FALSE),"dd/mm/yyyy")," Y ",TEXT(VLOOKUP(A715,matriz,IF(generador!B715=1,17,IF(generador!B715=2,20,IF(generador!B715=3,23,IF(generador!B715=4,26,IF(generador!B715=5,29,IF(generador!B715=6,32,IF(generador!B715=7,35,IF(generador!B715=8,38,IF(generador!B715=9,41,IF(generador!B715=10,44,IF(generador!B715=11,47,IF(generador!B715=12,50,IF(generador!B715=13,53,IF(generador!B715=14,56,IF(generador!B715=15,59))))))))))))))),FALSE),"dd/mm/yyyy")),"")</f>
        <v/>
      </c>
    </row>
    <row r="716" spans="1:23" x14ac:dyDescent="0.3">
      <c r="A716" s="15"/>
      <c r="B716" s="14"/>
      <c r="C716" s="6"/>
      <c r="D716" s="26" t="str">
        <f t="shared" si="195"/>
        <v/>
      </c>
      <c r="E716" s="19" t="str">
        <f>IFERROR(IF(A716&lt;&gt;"",VLOOKUP(A716,matriz,IF(generador!B716=1,15,IF(generador!B716=2,18,IF(generador!B716=3,21,IF(generador!B716=4,24,IF(generador!B716=5,27,IF(generador!B716=6,30,IF(generador!B716=7,33,IF(generador!B716=8,36,IF(generador!B716=9,39,IF(generador!B716=10,42,IF(generador!B716=11,45,IF(generador!B716=12,48,IF(generador!B716=13,51,IF(generador!B716=14,54,IF(generador!B716=15,57))))))))))))))),FALSE),""),"")</f>
        <v/>
      </c>
      <c r="F716" s="20" t="str">
        <f t="shared" si="196"/>
        <v/>
      </c>
      <c r="G716" s="29" t="str">
        <f t="shared" si="197"/>
        <v/>
      </c>
      <c r="H716" s="21" t="str">
        <f t="shared" ca="1" si="200"/>
        <v/>
      </c>
      <c r="I716" s="18" t="str">
        <f t="shared" si="201"/>
        <v/>
      </c>
      <c r="J716" s="18" t="str">
        <f>""</f>
        <v/>
      </c>
      <c r="K716" s="18" t="str">
        <f t="shared" si="202"/>
        <v/>
      </c>
      <c r="L716" s="18" t="str">
        <f t="shared" si="203"/>
        <v/>
      </c>
      <c r="M716" s="18" t="str">
        <f t="shared" si="204"/>
        <v/>
      </c>
      <c r="N716" s="18" t="str">
        <f t="shared" si="205"/>
        <v/>
      </c>
      <c r="O716" s="18" t="str">
        <f t="shared" si="206"/>
        <v/>
      </c>
      <c r="P716" s="18" t="str">
        <f t="shared" si="207"/>
        <v/>
      </c>
      <c r="Q716" s="18" t="str">
        <f t="shared" si="208"/>
        <v/>
      </c>
      <c r="R716" s="122" t="str">
        <f t="shared" si="198"/>
        <v/>
      </c>
      <c r="S716" s="18" t="str">
        <f t="shared" si="209"/>
        <v/>
      </c>
      <c r="T716" s="26" t="str">
        <f t="shared" si="199"/>
        <v/>
      </c>
      <c r="U716" s="18" t="str">
        <f t="shared" si="210"/>
        <v/>
      </c>
      <c r="V716" s="18" t="str">
        <f t="shared" si="211"/>
        <v/>
      </c>
      <c r="W716" s="18" t="str">
        <f>IFERROR(CONCATENATE("PAGO N° ",B716," DEL CONTRATO CPS ",V716," ENTRE ",TEXT(VLOOKUP(A716,matriz,IF(generador!B716=1,16,IF(generador!B716=2,19,IF(generador!B716=3,22,IF(generador!B716=4,25,IF(generador!B716=5,28,IF(generador!B716=6,31,IF(generador!B716=7,34,IF(generador!B716=8,37,IF(generador!B716=9,40,IF(generador!B716=10,43,IF(generador!B716=11,46,IF(generador!B716=12,49,IF(generador!B716=13,52,IF(generador!B716=14,55,IF(generador!B716=15,58))))))))))))))),FALSE),"dd/mm/yyyy")," Y ",TEXT(VLOOKUP(A716,matriz,IF(generador!B716=1,17,IF(generador!B716=2,20,IF(generador!B716=3,23,IF(generador!B716=4,26,IF(generador!B716=5,29,IF(generador!B716=6,32,IF(generador!B716=7,35,IF(generador!B716=8,38,IF(generador!B716=9,41,IF(generador!B716=10,44,IF(generador!B716=11,47,IF(generador!B716=12,50,IF(generador!B716=13,53,IF(generador!B716=14,56,IF(generador!B716=15,59))))))))))))))),FALSE),"dd/mm/yyyy")),"")</f>
        <v/>
      </c>
    </row>
    <row r="717" spans="1:23" x14ac:dyDescent="0.3">
      <c r="A717" s="15"/>
      <c r="B717" s="14"/>
      <c r="C717" s="6"/>
      <c r="D717" s="26" t="str">
        <f t="shared" si="195"/>
        <v/>
      </c>
      <c r="E717" s="19" t="str">
        <f>IFERROR(IF(A717&lt;&gt;"",VLOOKUP(A717,matriz,IF(generador!B717=1,15,IF(generador!B717=2,18,IF(generador!B717=3,21,IF(generador!B717=4,24,IF(generador!B717=5,27,IF(generador!B717=6,30,IF(generador!B717=7,33,IF(generador!B717=8,36,IF(generador!B717=9,39,IF(generador!B717=10,42,IF(generador!B717=11,45,IF(generador!B717=12,48,IF(generador!B717=13,51,IF(generador!B717=14,54,IF(generador!B717=15,57))))))))))))))),FALSE),""),"")</f>
        <v/>
      </c>
      <c r="F717" s="20" t="str">
        <f t="shared" si="196"/>
        <v/>
      </c>
      <c r="G717" s="29" t="str">
        <f t="shared" si="197"/>
        <v/>
      </c>
      <c r="H717" s="21" t="str">
        <f t="shared" ca="1" si="200"/>
        <v/>
      </c>
      <c r="I717" s="18" t="str">
        <f t="shared" si="201"/>
        <v/>
      </c>
      <c r="J717" s="18" t="str">
        <f>""</f>
        <v/>
      </c>
      <c r="K717" s="18" t="str">
        <f t="shared" si="202"/>
        <v/>
      </c>
      <c r="L717" s="18" t="str">
        <f t="shared" si="203"/>
        <v/>
      </c>
      <c r="M717" s="18" t="str">
        <f t="shared" si="204"/>
        <v/>
      </c>
      <c r="N717" s="18" t="str">
        <f t="shared" si="205"/>
        <v/>
      </c>
      <c r="O717" s="18" t="str">
        <f t="shared" si="206"/>
        <v/>
      </c>
      <c r="P717" s="18" t="str">
        <f t="shared" si="207"/>
        <v/>
      </c>
      <c r="Q717" s="18" t="str">
        <f t="shared" si="208"/>
        <v/>
      </c>
      <c r="R717" s="122" t="str">
        <f t="shared" si="198"/>
        <v/>
      </c>
      <c r="S717" s="18" t="str">
        <f t="shared" si="209"/>
        <v/>
      </c>
      <c r="T717" s="26" t="str">
        <f t="shared" si="199"/>
        <v/>
      </c>
      <c r="U717" s="18" t="str">
        <f t="shared" si="210"/>
        <v/>
      </c>
      <c r="V717" s="18" t="str">
        <f t="shared" si="211"/>
        <v/>
      </c>
      <c r="W717" s="18" t="str">
        <f>IFERROR(CONCATENATE("PAGO N° ",B717," DEL CONTRATO CPS ",V717," ENTRE ",TEXT(VLOOKUP(A717,matriz,IF(generador!B717=1,16,IF(generador!B717=2,19,IF(generador!B717=3,22,IF(generador!B717=4,25,IF(generador!B717=5,28,IF(generador!B717=6,31,IF(generador!B717=7,34,IF(generador!B717=8,37,IF(generador!B717=9,40,IF(generador!B717=10,43,IF(generador!B717=11,46,IF(generador!B717=12,49,IF(generador!B717=13,52,IF(generador!B717=14,55,IF(generador!B717=15,58))))))))))))))),FALSE),"dd/mm/yyyy")," Y ",TEXT(VLOOKUP(A717,matriz,IF(generador!B717=1,17,IF(generador!B717=2,20,IF(generador!B717=3,23,IF(generador!B717=4,26,IF(generador!B717=5,29,IF(generador!B717=6,32,IF(generador!B717=7,35,IF(generador!B717=8,38,IF(generador!B717=9,41,IF(generador!B717=10,44,IF(generador!B717=11,47,IF(generador!B717=12,50,IF(generador!B717=13,53,IF(generador!B717=14,56,IF(generador!B717=15,59))))))))))))))),FALSE),"dd/mm/yyyy")),"")</f>
        <v/>
      </c>
    </row>
    <row r="718" spans="1:23" x14ac:dyDescent="0.3">
      <c r="A718" s="15"/>
      <c r="B718" s="14"/>
      <c r="C718" s="6"/>
      <c r="D718" s="26" t="str">
        <f t="shared" si="195"/>
        <v/>
      </c>
      <c r="E718" s="19" t="str">
        <f>IFERROR(IF(A718&lt;&gt;"",VLOOKUP(A718,matriz,IF(generador!B718=1,15,IF(generador!B718=2,18,IF(generador!B718=3,21,IF(generador!B718=4,24,IF(generador!B718=5,27,IF(generador!B718=6,30,IF(generador!B718=7,33,IF(generador!B718=8,36,IF(generador!B718=9,39,IF(generador!B718=10,42,IF(generador!B718=11,45,IF(generador!B718=12,48,IF(generador!B718=13,51,IF(generador!B718=14,54,IF(generador!B718=15,57))))))))))))))),FALSE),""),"")</f>
        <v/>
      </c>
      <c r="F718" s="20" t="str">
        <f t="shared" si="196"/>
        <v/>
      </c>
      <c r="G718" s="29" t="str">
        <f t="shared" si="197"/>
        <v/>
      </c>
      <c r="H718" s="21" t="str">
        <f t="shared" ca="1" si="200"/>
        <v/>
      </c>
      <c r="I718" s="18" t="str">
        <f t="shared" si="201"/>
        <v/>
      </c>
      <c r="J718" s="18" t="str">
        <f>""</f>
        <v/>
      </c>
      <c r="K718" s="18" t="str">
        <f t="shared" si="202"/>
        <v/>
      </c>
      <c r="L718" s="18" t="str">
        <f t="shared" si="203"/>
        <v/>
      </c>
      <c r="M718" s="18" t="str">
        <f t="shared" si="204"/>
        <v/>
      </c>
      <c r="N718" s="18" t="str">
        <f t="shared" si="205"/>
        <v/>
      </c>
      <c r="O718" s="18" t="str">
        <f t="shared" si="206"/>
        <v/>
      </c>
      <c r="P718" s="18" t="str">
        <f t="shared" si="207"/>
        <v/>
      </c>
      <c r="Q718" s="18" t="str">
        <f t="shared" si="208"/>
        <v/>
      </c>
      <c r="R718" s="122" t="str">
        <f t="shared" si="198"/>
        <v/>
      </c>
      <c r="S718" s="18" t="str">
        <f t="shared" si="209"/>
        <v/>
      </c>
      <c r="T718" s="26" t="str">
        <f t="shared" si="199"/>
        <v/>
      </c>
      <c r="U718" s="18" t="str">
        <f t="shared" si="210"/>
        <v/>
      </c>
      <c r="V718" s="18" t="str">
        <f t="shared" si="211"/>
        <v/>
      </c>
      <c r="W718" s="18" t="str">
        <f>IFERROR(CONCATENATE("PAGO N° ",B718," DEL CONTRATO CPS ",V718," ENTRE ",TEXT(VLOOKUP(A718,matriz,IF(generador!B718=1,16,IF(generador!B718=2,19,IF(generador!B718=3,22,IF(generador!B718=4,25,IF(generador!B718=5,28,IF(generador!B718=6,31,IF(generador!B718=7,34,IF(generador!B718=8,37,IF(generador!B718=9,40,IF(generador!B718=10,43,IF(generador!B718=11,46,IF(generador!B718=12,49,IF(generador!B718=13,52,IF(generador!B718=14,55,IF(generador!B718=15,58))))))))))))))),FALSE),"dd/mm/yyyy")," Y ",TEXT(VLOOKUP(A718,matriz,IF(generador!B718=1,17,IF(generador!B718=2,20,IF(generador!B718=3,23,IF(generador!B718=4,26,IF(generador!B718=5,29,IF(generador!B718=6,32,IF(generador!B718=7,35,IF(generador!B718=8,38,IF(generador!B718=9,41,IF(generador!B718=10,44,IF(generador!B718=11,47,IF(generador!B718=12,50,IF(generador!B718=13,53,IF(generador!B718=14,56,IF(generador!B718=15,59))))))))))))))),FALSE),"dd/mm/yyyy")),"")</f>
        <v/>
      </c>
    </row>
    <row r="719" spans="1:23" x14ac:dyDescent="0.3">
      <c r="A719" s="15"/>
      <c r="B719" s="14"/>
      <c r="C719" s="6"/>
      <c r="D719" s="26" t="str">
        <f t="shared" si="195"/>
        <v/>
      </c>
      <c r="E719" s="19" t="str">
        <f>IFERROR(IF(A719&lt;&gt;"",VLOOKUP(A719,matriz,IF(generador!B719=1,15,IF(generador!B719=2,18,IF(generador!B719=3,21,IF(generador!B719=4,24,IF(generador!B719=5,27,IF(generador!B719=6,30,IF(generador!B719=7,33,IF(generador!B719=8,36,IF(generador!B719=9,39,IF(generador!B719=10,42,IF(generador!B719=11,45,IF(generador!B719=12,48,IF(generador!B719=13,51,IF(generador!B719=14,54,IF(generador!B719=15,57))))))))))))))),FALSE),""),"")</f>
        <v/>
      </c>
      <c r="F719" s="20" t="str">
        <f t="shared" si="196"/>
        <v/>
      </c>
      <c r="G719" s="29" t="str">
        <f t="shared" si="197"/>
        <v/>
      </c>
      <c r="H719" s="21" t="str">
        <f t="shared" ca="1" si="200"/>
        <v/>
      </c>
      <c r="I719" s="18" t="str">
        <f t="shared" si="201"/>
        <v/>
      </c>
      <c r="J719" s="18" t="str">
        <f>""</f>
        <v/>
      </c>
      <c r="K719" s="18" t="str">
        <f t="shared" si="202"/>
        <v/>
      </c>
      <c r="L719" s="18" t="str">
        <f t="shared" si="203"/>
        <v/>
      </c>
      <c r="M719" s="18" t="str">
        <f t="shared" si="204"/>
        <v/>
      </c>
      <c r="N719" s="18" t="str">
        <f t="shared" si="205"/>
        <v/>
      </c>
      <c r="O719" s="18" t="str">
        <f t="shared" si="206"/>
        <v/>
      </c>
      <c r="P719" s="18" t="str">
        <f t="shared" si="207"/>
        <v/>
      </c>
      <c r="Q719" s="18" t="str">
        <f t="shared" si="208"/>
        <v/>
      </c>
      <c r="R719" s="122" t="str">
        <f t="shared" si="198"/>
        <v/>
      </c>
      <c r="S719" s="18" t="str">
        <f t="shared" si="209"/>
        <v/>
      </c>
      <c r="T719" s="26" t="str">
        <f t="shared" si="199"/>
        <v/>
      </c>
      <c r="U719" s="18" t="str">
        <f t="shared" si="210"/>
        <v/>
      </c>
      <c r="V719" s="18" t="str">
        <f t="shared" si="211"/>
        <v/>
      </c>
      <c r="W719" s="18" t="str">
        <f>IFERROR(CONCATENATE("PAGO N° ",B719," DEL CONTRATO CPS ",V719," ENTRE ",TEXT(VLOOKUP(A719,matriz,IF(generador!B719=1,16,IF(generador!B719=2,19,IF(generador!B719=3,22,IF(generador!B719=4,25,IF(generador!B719=5,28,IF(generador!B719=6,31,IF(generador!B719=7,34,IF(generador!B719=8,37,IF(generador!B719=9,40,IF(generador!B719=10,43,IF(generador!B719=11,46,IF(generador!B719=12,49,IF(generador!B719=13,52,IF(generador!B719=14,55,IF(generador!B719=15,58))))))))))))))),FALSE),"dd/mm/yyyy")," Y ",TEXT(VLOOKUP(A719,matriz,IF(generador!B719=1,17,IF(generador!B719=2,20,IF(generador!B719=3,23,IF(generador!B719=4,26,IF(generador!B719=5,29,IF(generador!B719=6,32,IF(generador!B719=7,35,IF(generador!B719=8,38,IF(generador!B719=9,41,IF(generador!B719=10,44,IF(generador!B719=11,47,IF(generador!B719=12,50,IF(generador!B719=13,53,IF(generador!B719=14,56,IF(generador!B719=15,59))))))))))))))),FALSE),"dd/mm/yyyy")),"")</f>
        <v/>
      </c>
    </row>
    <row r="720" spans="1:23" x14ac:dyDescent="0.3">
      <c r="A720" s="15"/>
      <c r="B720" s="14"/>
      <c r="C720" s="6"/>
      <c r="D720" s="26" t="str">
        <f t="shared" si="195"/>
        <v/>
      </c>
      <c r="E720" s="19" t="str">
        <f>IFERROR(IF(A720&lt;&gt;"",VLOOKUP(A720,matriz,IF(generador!B720=1,15,IF(generador!B720=2,18,IF(generador!B720=3,21,IF(generador!B720=4,24,IF(generador!B720=5,27,IF(generador!B720=6,30,IF(generador!B720=7,33,IF(generador!B720=8,36,IF(generador!B720=9,39,IF(generador!B720=10,42,IF(generador!B720=11,45,IF(generador!B720=12,48,IF(generador!B720=13,51,IF(generador!B720=14,54,IF(generador!B720=15,57))))))))))))))),FALSE),""),"")</f>
        <v/>
      </c>
      <c r="F720" s="20" t="str">
        <f t="shared" si="196"/>
        <v/>
      </c>
      <c r="G720" s="29" t="str">
        <f t="shared" si="197"/>
        <v/>
      </c>
      <c r="H720" s="21" t="str">
        <f t="shared" ca="1" si="200"/>
        <v/>
      </c>
      <c r="I720" s="18" t="str">
        <f t="shared" si="201"/>
        <v/>
      </c>
      <c r="J720" s="18" t="str">
        <f>""</f>
        <v/>
      </c>
      <c r="K720" s="18" t="str">
        <f t="shared" si="202"/>
        <v/>
      </c>
      <c r="L720" s="18" t="str">
        <f t="shared" si="203"/>
        <v/>
      </c>
      <c r="M720" s="18" t="str">
        <f t="shared" si="204"/>
        <v/>
      </c>
      <c r="N720" s="18" t="str">
        <f t="shared" si="205"/>
        <v/>
      </c>
      <c r="O720" s="18" t="str">
        <f t="shared" si="206"/>
        <v/>
      </c>
      <c r="P720" s="18" t="str">
        <f t="shared" si="207"/>
        <v/>
      </c>
      <c r="Q720" s="18" t="str">
        <f t="shared" si="208"/>
        <v/>
      </c>
      <c r="R720" s="122" t="str">
        <f t="shared" si="198"/>
        <v/>
      </c>
      <c r="S720" s="18" t="str">
        <f t="shared" si="209"/>
        <v/>
      </c>
      <c r="T720" s="26" t="str">
        <f t="shared" si="199"/>
        <v/>
      </c>
      <c r="U720" s="18" t="str">
        <f t="shared" si="210"/>
        <v/>
      </c>
      <c r="V720" s="18" t="str">
        <f t="shared" si="211"/>
        <v/>
      </c>
      <c r="W720" s="18" t="str">
        <f>IFERROR(CONCATENATE("PAGO N° ",B720," DEL CONTRATO CPS ",V720," ENTRE ",TEXT(VLOOKUP(A720,matriz,IF(generador!B720=1,16,IF(generador!B720=2,19,IF(generador!B720=3,22,IF(generador!B720=4,25,IF(generador!B720=5,28,IF(generador!B720=6,31,IF(generador!B720=7,34,IF(generador!B720=8,37,IF(generador!B720=9,40,IF(generador!B720=10,43,IF(generador!B720=11,46,IF(generador!B720=12,49,IF(generador!B720=13,52,IF(generador!B720=14,55,IF(generador!B720=15,58))))))))))))))),FALSE),"dd/mm/yyyy")," Y ",TEXT(VLOOKUP(A720,matriz,IF(generador!B720=1,17,IF(generador!B720=2,20,IF(generador!B720=3,23,IF(generador!B720=4,26,IF(generador!B720=5,29,IF(generador!B720=6,32,IF(generador!B720=7,35,IF(generador!B720=8,38,IF(generador!B720=9,41,IF(generador!B720=10,44,IF(generador!B720=11,47,IF(generador!B720=12,50,IF(generador!B720=13,53,IF(generador!B720=14,56,IF(generador!B720=15,59))))))))))))))),FALSE),"dd/mm/yyyy")),"")</f>
        <v/>
      </c>
    </row>
    <row r="721" spans="1:23" x14ac:dyDescent="0.3">
      <c r="A721" s="15"/>
      <c r="B721" s="14"/>
      <c r="C721" s="6"/>
      <c r="D721" s="26" t="str">
        <f t="shared" si="195"/>
        <v/>
      </c>
      <c r="E721" s="19" t="str">
        <f>IFERROR(IF(A721&lt;&gt;"",VLOOKUP(A721,matriz,IF(generador!B721=1,15,IF(generador!B721=2,18,IF(generador!B721=3,21,IF(generador!B721=4,24,IF(generador!B721=5,27,IF(generador!B721=6,30,IF(generador!B721=7,33,IF(generador!B721=8,36,IF(generador!B721=9,39,IF(generador!B721=10,42,IF(generador!B721=11,45,IF(generador!B721=12,48,IF(generador!B721=13,51,IF(generador!B721=14,54,IF(generador!B721=15,57))))))))))))))),FALSE),""),"")</f>
        <v/>
      </c>
      <c r="F721" s="20" t="str">
        <f t="shared" si="196"/>
        <v/>
      </c>
      <c r="G721" s="29" t="str">
        <f t="shared" si="197"/>
        <v/>
      </c>
      <c r="H721" s="21" t="str">
        <f t="shared" ca="1" si="200"/>
        <v/>
      </c>
      <c r="I721" s="18" t="str">
        <f t="shared" si="201"/>
        <v/>
      </c>
      <c r="J721" s="18" t="str">
        <f>""</f>
        <v/>
      </c>
      <c r="K721" s="18" t="str">
        <f t="shared" si="202"/>
        <v/>
      </c>
      <c r="L721" s="18" t="str">
        <f t="shared" si="203"/>
        <v/>
      </c>
      <c r="M721" s="18" t="str">
        <f t="shared" si="204"/>
        <v/>
      </c>
      <c r="N721" s="18" t="str">
        <f t="shared" si="205"/>
        <v/>
      </c>
      <c r="O721" s="18" t="str">
        <f t="shared" si="206"/>
        <v/>
      </c>
      <c r="P721" s="18" t="str">
        <f t="shared" si="207"/>
        <v/>
      </c>
      <c r="Q721" s="18" t="str">
        <f t="shared" si="208"/>
        <v/>
      </c>
      <c r="R721" s="122" t="str">
        <f t="shared" si="198"/>
        <v/>
      </c>
      <c r="S721" s="18" t="str">
        <f t="shared" si="209"/>
        <v/>
      </c>
      <c r="T721" s="26" t="str">
        <f t="shared" si="199"/>
        <v/>
      </c>
      <c r="U721" s="18" t="str">
        <f t="shared" si="210"/>
        <v/>
      </c>
      <c r="V721" s="18" t="str">
        <f t="shared" si="211"/>
        <v/>
      </c>
      <c r="W721" s="18" t="str">
        <f>IFERROR(CONCATENATE("PAGO N° ",B721," DEL CONTRATO CPS ",V721," ENTRE ",TEXT(VLOOKUP(A721,matriz,IF(generador!B721=1,16,IF(generador!B721=2,19,IF(generador!B721=3,22,IF(generador!B721=4,25,IF(generador!B721=5,28,IF(generador!B721=6,31,IF(generador!B721=7,34,IF(generador!B721=8,37,IF(generador!B721=9,40,IF(generador!B721=10,43,IF(generador!B721=11,46,IF(generador!B721=12,49,IF(generador!B721=13,52,IF(generador!B721=14,55,IF(generador!B721=15,58))))))))))))))),FALSE),"dd/mm/yyyy")," Y ",TEXT(VLOOKUP(A721,matriz,IF(generador!B721=1,17,IF(generador!B721=2,20,IF(generador!B721=3,23,IF(generador!B721=4,26,IF(generador!B721=5,29,IF(generador!B721=6,32,IF(generador!B721=7,35,IF(generador!B721=8,38,IF(generador!B721=9,41,IF(generador!B721=10,44,IF(generador!B721=11,47,IF(generador!B721=12,50,IF(generador!B721=13,53,IF(generador!B721=14,56,IF(generador!B721=15,59))))))))))))))),FALSE),"dd/mm/yyyy")),"")</f>
        <v/>
      </c>
    </row>
    <row r="722" spans="1:23" x14ac:dyDescent="0.3">
      <c r="A722" s="15"/>
      <c r="B722" s="14"/>
      <c r="C722" s="6"/>
      <c r="D722" s="26" t="str">
        <f t="shared" si="195"/>
        <v/>
      </c>
      <c r="E722" s="19" t="str">
        <f>IFERROR(IF(A722&lt;&gt;"",VLOOKUP(A722,matriz,IF(generador!B722=1,15,IF(generador!B722=2,18,IF(generador!B722=3,21,IF(generador!B722=4,24,IF(generador!B722=5,27,IF(generador!B722=6,30,IF(generador!B722=7,33,IF(generador!B722=8,36,IF(generador!B722=9,39,IF(generador!B722=10,42,IF(generador!B722=11,45,IF(generador!B722=12,48,IF(generador!B722=13,51,IF(generador!B722=14,54,IF(generador!B722=15,57))))))))))))))),FALSE),""),"")</f>
        <v/>
      </c>
      <c r="F722" s="20" t="str">
        <f t="shared" si="196"/>
        <v/>
      </c>
      <c r="G722" s="29" t="str">
        <f t="shared" si="197"/>
        <v/>
      </c>
      <c r="H722" s="21" t="str">
        <f t="shared" ca="1" si="200"/>
        <v/>
      </c>
      <c r="I722" s="18" t="str">
        <f t="shared" si="201"/>
        <v/>
      </c>
      <c r="J722" s="18" t="str">
        <f>""</f>
        <v/>
      </c>
      <c r="K722" s="18" t="str">
        <f t="shared" si="202"/>
        <v/>
      </c>
      <c r="L722" s="18" t="str">
        <f t="shared" si="203"/>
        <v/>
      </c>
      <c r="M722" s="18" t="str">
        <f t="shared" si="204"/>
        <v/>
      </c>
      <c r="N722" s="18" t="str">
        <f t="shared" si="205"/>
        <v/>
      </c>
      <c r="O722" s="18" t="str">
        <f t="shared" si="206"/>
        <v/>
      </c>
      <c r="P722" s="18" t="str">
        <f t="shared" si="207"/>
        <v/>
      </c>
      <c r="Q722" s="18" t="str">
        <f t="shared" si="208"/>
        <v/>
      </c>
      <c r="R722" s="122" t="str">
        <f t="shared" si="198"/>
        <v/>
      </c>
      <c r="S722" s="18" t="str">
        <f t="shared" si="209"/>
        <v/>
      </c>
      <c r="T722" s="26" t="str">
        <f t="shared" si="199"/>
        <v/>
      </c>
      <c r="U722" s="18" t="str">
        <f t="shared" si="210"/>
        <v/>
      </c>
      <c r="V722" s="18" t="str">
        <f t="shared" si="211"/>
        <v/>
      </c>
      <c r="W722" s="18" t="str">
        <f>IFERROR(CONCATENATE("PAGO N° ",B722," DEL CONTRATO CPS ",V722," ENTRE ",TEXT(VLOOKUP(A722,matriz,IF(generador!B722=1,16,IF(generador!B722=2,19,IF(generador!B722=3,22,IF(generador!B722=4,25,IF(generador!B722=5,28,IF(generador!B722=6,31,IF(generador!B722=7,34,IF(generador!B722=8,37,IF(generador!B722=9,40,IF(generador!B722=10,43,IF(generador!B722=11,46,IF(generador!B722=12,49,IF(generador!B722=13,52,IF(generador!B722=14,55,IF(generador!B722=15,58))))))))))))))),FALSE),"dd/mm/yyyy")," Y ",TEXT(VLOOKUP(A722,matriz,IF(generador!B722=1,17,IF(generador!B722=2,20,IF(generador!B722=3,23,IF(generador!B722=4,26,IF(generador!B722=5,29,IF(generador!B722=6,32,IF(generador!B722=7,35,IF(generador!B722=8,38,IF(generador!B722=9,41,IF(generador!B722=10,44,IF(generador!B722=11,47,IF(generador!B722=12,50,IF(generador!B722=13,53,IF(generador!B722=14,56,IF(generador!B722=15,59))))))))))))))),FALSE),"dd/mm/yyyy")),"")</f>
        <v/>
      </c>
    </row>
    <row r="723" spans="1:23" x14ac:dyDescent="0.3">
      <c r="A723" s="15"/>
      <c r="B723" s="14"/>
      <c r="C723" s="6"/>
      <c r="D723" s="26" t="str">
        <f t="shared" si="195"/>
        <v/>
      </c>
      <c r="E723" s="19" t="str">
        <f>IFERROR(IF(A723&lt;&gt;"",VLOOKUP(A723,matriz,IF(generador!B723=1,15,IF(generador!B723=2,18,IF(generador!B723=3,21,IF(generador!B723=4,24,IF(generador!B723=5,27,IF(generador!B723=6,30,IF(generador!B723=7,33,IF(generador!B723=8,36,IF(generador!B723=9,39,IF(generador!B723=10,42,IF(generador!B723=11,45,IF(generador!B723=12,48,IF(generador!B723=13,51,IF(generador!B723=14,54,IF(generador!B723=15,57))))))))))))))),FALSE),""),"")</f>
        <v/>
      </c>
      <c r="F723" s="20" t="str">
        <f t="shared" si="196"/>
        <v/>
      </c>
      <c r="G723" s="29" t="str">
        <f t="shared" si="197"/>
        <v/>
      </c>
      <c r="H723" s="21" t="str">
        <f t="shared" ca="1" si="200"/>
        <v/>
      </c>
      <c r="I723" s="18" t="str">
        <f t="shared" si="201"/>
        <v/>
      </c>
      <c r="J723" s="18" t="str">
        <f>""</f>
        <v/>
      </c>
      <c r="K723" s="18" t="str">
        <f t="shared" si="202"/>
        <v/>
      </c>
      <c r="L723" s="18" t="str">
        <f t="shared" si="203"/>
        <v/>
      </c>
      <c r="M723" s="18" t="str">
        <f t="shared" si="204"/>
        <v/>
      </c>
      <c r="N723" s="18" t="str">
        <f t="shared" si="205"/>
        <v/>
      </c>
      <c r="O723" s="18" t="str">
        <f t="shared" si="206"/>
        <v/>
      </c>
      <c r="P723" s="18" t="str">
        <f t="shared" si="207"/>
        <v/>
      </c>
      <c r="Q723" s="18" t="str">
        <f t="shared" si="208"/>
        <v/>
      </c>
      <c r="R723" s="122" t="str">
        <f t="shared" si="198"/>
        <v/>
      </c>
      <c r="S723" s="18" t="str">
        <f t="shared" si="209"/>
        <v/>
      </c>
      <c r="T723" s="26" t="str">
        <f t="shared" si="199"/>
        <v/>
      </c>
      <c r="U723" s="18" t="str">
        <f t="shared" si="210"/>
        <v/>
      </c>
      <c r="V723" s="18" t="str">
        <f t="shared" si="211"/>
        <v/>
      </c>
      <c r="W723" s="18" t="str">
        <f>IFERROR(CONCATENATE("PAGO N° ",B723," DEL CONTRATO CPS ",V723," ENTRE ",TEXT(VLOOKUP(A723,matriz,IF(generador!B723=1,16,IF(generador!B723=2,19,IF(generador!B723=3,22,IF(generador!B723=4,25,IF(generador!B723=5,28,IF(generador!B723=6,31,IF(generador!B723=7,34,IF(generador!B723=8,37,IF(generador!B723=9,40,IF(generador!B723=10,43,IF(generador!B723=11,46,IF(generador!B723=12,49,IF(generador!B723=13,52,IF(generador!B723=14,55,IF(generador!B723=15,58))))))))))))))),FALSE),"dd/mm/yyyy")," Y ",TEXT(VLOOKUP(A723,matriz,IF(generador!B723=1,17,IF(generador!B723=2,20,IF(generador!B723=3,23,IF(generador!B723=4,26,IF(generador!B723=5,29,IF(generador!B723=6,32,IF(generador!B723=7,35,IF(generador!B723=8,38,IF(generador!B723=9,41,IF(generador!B723=10,44,IF(generador!B723=11,47,IF(generador!B723=12,50,IF(generador!B723=13,53,IF(generador!B723=14,56,IF(generador!B723=15,59))))))))))))))),FALSE),"dd/mm/yyyy")),"")</f>
        <v/>
      </c>
    </row>
    <row r="724" spans="1:23" x14ac:dyDescent="0.3">
      <c r="A724" s="15"/>
      <c r="B724" s="14"/>
      <c r="C724" s="6"/>
      <c r="D724" s="26" t="str">
        <f t="shared" si="195"/>
        <v/>
      </c>
      <c r="E724" s="19" t="str">
        <f>IFERROR(IF(A724&lt;&gt;"",VLOOKUP(A724,matriz,IF(generador!B724=1,15,IF(generador!B724=2,18,IF(generador!B724=3,21,IF(generador!B724=4,24,IF(generador!B724=5,27,IF(generador!B724=6,30,IF(generador!B724=7,33,IF(generador!B724=8,36,IF(generador!B724=9,39,IF(generador!B724=10,42,IF(generador!B724=11,45,IF(generador!B724=12,48,IF(generador!B724=13,51,IF(generador!B724=14,54,IF(generador!B724=15,57))))))))))))))),FALSE),""),"")</f>
        <v/>
      </c>
      <c r="F724" s="20" t="str">
        <f t="shared" si="196"/>
        <v/>
      </c>
      <c r="G724" s="29" t="str">
        <f t="shared" si="197"/>
        <v/>
      </c>
      <c r="H724" s="21" t="str">
        <f t="shared" ca="1" si="200"/>
        <v/>
      </c>
      <c r="I724" s="18" t="str">
        <f t="shared" si="201"/>
        <v/>
      </c>
      <c r="J724" s="18" t="str">
        <f>""</f>
        <v/>
      </c>
      <c r="K724" s="18" t="str">
        <f t="shared" si="202"/>
        <v/>
      </c>
      <c r="L724" s="18" t="str">
        <f t="shared" si="203"/>
        <v/>
      </c>
      <c r="M724" s="18" t="str">
        <f t="shared" si="204"/>
        <v/>
      </c>
      <c r="N724" s="18" t="str">
        <f t="shared" si="205"/>
        <v/>
      </c>
      <c r="O724" s="18" t="str">
        <f t="shared" si="206"/>
        <v/>
      </c>
      <c r="P724" s="18" t="str">
        <f t="shared" si="207"/>
        <v/>
      </c>
      <c r="Q724" s="18" t="str">
        <f t="shared" si="208"/>
        <v/>
      </c>
      <c r="R724" s="122" t="str">
        <f t="shared" si="198"/>
        <v/>
      </c>
      <c r="S724" s="18" t="str">
        <f t="shared" si="209"/>
        <v/>
      </c>
      <c r="T724" s="26" t="str">
        <f t="shared" si="199"/>
        <v/>
      </c>
      <c r="U724" s="18" t="str">
        <f t="shared" si="210"/>
        <v/>
      </c>
      <c r="V724" s="18" t="str">
        <f t="shared" si="211"/>
        <v/>
      </c>
      <c r="W724" s="18" t="str">
        <f>IFERROR(CONCATENATE("PAGO N° ",B724," DEL CONTRATO CPS ",V724," ENTRE ",TEXT(VLOOKUP(A724,matriz,IF(generador!B724=1,16,IF(generador!B724=2,19,IF(generador!B724=3,22,IF(generador!B724=4,25,IF(generador!B724=5,28,IF(generador!B724=6,31,IF(generador!B724=7,34,IF(generador!B724=8,37,IF(generador!B724=9,40,IF(generador!B724=10,43,IF(generador!B724=11,46,IF(generador!B724=12,49,IF(generador!B724=13,52,IF(generador!B724=14,55,IF(generador!B724=15,58))))))))))))))),FALSE),"dd/mm/yyyy")," Y ",TEXT(VLOOKUP(A724,matriz,IF(generador!B724=1,17,IF(generador!B724=2,20,IF(generador!B724=3,23,IF(generador!B724=4,26,IF(generador!B724=5,29,IF(generador!B724=6,32,IF(generador!B724=7,35,IF(generador!B724=8,38,IF(generador!B724=9,41,IF(generador!B724=10,44,IF(generador!B724=11,47,IF(generador!B724=12,50,IF(generador!B724=13,53,IF(generador!B724=14,56,IF(generador!B724=15,59))))))))))))))),FALSE),"dd/mm/yyyy")),"")</f>
        <v/>
      </c>
    </row>
    <row r="725" spans="1:23" x14ac:dyDescent="0.3">
      <c r="A725" s="15"/>
      <c r="B725" s="14"/>
      <c r="C725" s="6"/>
      <c r="D725" s="26" t="str">
        <f t="shared" si="195"/>
        <v/>
      </c>
      <c r="E725" s="19" t="str">
        <f>IFERROR(IF(A725&lt;&gt;"",VLOOKUP(A725,matriz,IF(generador!B725=1,15,IF(generador!B725=2,18,IF(generador!B725=3,21,IF(generador!B725=4,24,IF(generador!B725=5,27,IF(generador!B725=6,30,IF(generador!B725=7,33,IF(generador!B725=8,36,IF(generador!B725=9,39,IF(generador!B725=10,42,IF(generador!B725=11,45,IF(generador!B725=12,48,IF(generador!B725=13,51,IF(generador!B725=14,54,IF(generador!B725=15,57))))))))))))))),FALSE),""),"")</f>
        <v/>
      </c>
      <c r="F725" s="20" t="str">
        <f t="shared" si="196"/>
        <v/>
      </c>
      <c r="G725" s="29" t="str">
        <f t="shared" si="197"/>
        <v/>
      </c>
      <c r="H725" s="21" t="str">
        <f t="shared" ca="1" si="200"/>
        <v/>
      </c>
      <c r="I725" s="18" t="str">
        <f t="shared" si="201"/>
        <v/>
      </c>
      <c r="J725" s="18" t="str">
        <f>""</f>
        <v/>
      </c>
      <c r="K725" s="18" t="str">
        <f t="shared" si="202"/>
        <v/>
      </c>
      <c r="L725" s="18" t="str">
        <f t="shared" si="203"/>
        <v/>
      </c>
      <c r="M725" s="18" t="str">
        <f t="shared" si="204"/>
        <v/>
      </c>
      <c r="N725" s="18" t="str">
        <f t="shared" si="205"/>
        <v/>
      </c>
      <c r="O725" s="18" t="str">
        <f t="shared" si="206"/>
        <v/>
      </c>
      <c r="P725" s="18" t="str">
        <f t="shared" si="207"/>
        <v/>
      </c>
      <c r="Q725" s="18" t="str">
        <f t="shared" si="208"/>
        <v/>
      </c>
      <c r="R725" s="122" t="str">
        <f t="shared" si="198"/>
        <v/>
      </c>
      <c r="S725" s="18" t="str">
        <f t="shared" si="209"/>
        <v/>
      </c>
      <c r="T725" s="26" t="str">
        <f t="shared" si="199"/>
        <v/>
      </c>
      <c r="U725" s="18" t="str">
        <f t="shared" si="210"/>
        <v/>
      </c>
      <c r="V725" s="18" t="str">
        <f t="shared" si="211"/>
        <v/>
      </c>
      <c r="W725" s="18" t="str">
        <f>IFERROR(CONCATENATE("PAGO N° ",B725," DEL CONTRATO CPS ",V725," ENTRE ",TEXT(VLOOKUP(A725,matriz,IF(generador!B725=1,16,IF(generador!B725=2,19,IF(generador!B725=3,22,IF(generador!B725=4,25,IF(generador!B725=5,28,IF(generador!B725=6,31,IF(generador!B725=7,34,IF(generador!B725=8,37,IF(generador!B725=9,40,IF(generador!B725=10,43,IF(generador!B725=11,46,IF(generador!B725=12,49,IF(generador!B725=13,52,IF(generador!B725=14,55,IF(generador!B725=15,58))))))))))))))),FALSE),"dd/mm/yyyy")," Y ",TEXT(VLOOKUP(A725,matriz,IF(generador!B725=1,17,IF(generador!B725=2,20,IF(generador!B725=3,23,IF(generador!B725=4,26,IF(generador!B725=5,29,IF(generador!B725=6,32,IF(generador!B725=7,35,IF(generador!B725=8,38,IF(generador!B725=9,41,IF(generador!B725=10,44,IF(generador!B725=11,47,IF(generador!B725=12,50,IF(generador!B725=13,53,IF(generador!B725=14,56,IF(generador!B725=15,59))))))))))))))),FALSE),"dd/mm/yyyy")),"")</f>
        <v/>
      </c>
    </row>
    <row r="726" spans="1:23" x14ac:dyDescent="0.3">
      <c r="A726" s="15"/>
      <c r="B726" s="14"/>
      <c r="C726" s="6"/>
      <c r="D726" s="26" t="str">
        <f t="shared" si="195"/>
        <v/>
      </c>
      <c r="E726" s="19" t="str">
        <f>IFERROR(IF(A726&lt;&gt;"",VLOOKUP(A726,matriz,IF(generador!B726=1,15,IF(generador!B726=2,18,IF(generador!B726=3,21,IF(generador!B726=4,24,IF(generador!B726=5,27,IF(generador!B726=6,30,IF(generador!B726=7,33,IF(generador!B726=8,36,IF(generador!B726=9,39,IF(generador!B726=10,42,IF(generador!B726=11,45,IF(generador!B726=12,48,IF(generador!B726=13,51,IF(generador!B726=14,54,IF(generador!B726=15,57))))))))))))))),FALSE),""),"")</f>
        <v/>
      </c>
      <c r="F726" s="20" t="str">
        <f t="shared" si="196"/>
        <v/>
      </c>
      <c r="G726" s="29" t="str">
        <f t="shared" si="197"/>
        <v/>
      </c>
      <c r="H726" s="21" t="str">
        <f t="shared" ca="1" si="200"/>
        <v/>
      </c>
      <c r="I726" s="18" t="str">
        <f t="shared" si="201"/>
        <v/>
      </c>
      <c r="J726" s="18" t="str">
        <f>""</f>
        <v/>
      </c>
      <c r="K726" s="18" t="str">
        <f t="shared" si="202"/>
        <v/>
      </c>
      <c r="L726" s="18" t="str">
        <f t="shared" si="203"/>
        <v/>
      </c>
      <c r="M726" s="18" t="str">
        <f t="shared" si="204"/>
        <v/>
      </c>
      <c r="N726" s="18" t="str">
        <f t="shared" si="205"/>
        <v/>
      </c>
      <c r="O726" s="18" t="str">
        <f t="shared" si="206"/>
        <v/>
      </c>
      <c r="P726" s="18" t="str">
        <f t="shared" si="207"/>
        <v/>
      </c>
      <c r="Q726" s="18" t="str">
        <f t="shared" si="208"/>
        <v/>
      </c>
      <c r="R726" s="122" t="str">
        <f t="shared" si="198"/>
        <v/>
      </c>
      <c r="S726" s="18" t="str">
        <f t="shared" si="209"/>
        <v/>
      </c>
      <c r="T726" s="26" t="str">
        <f t="shared" si="199"/>
        <v/>
      </c>
      <c r="U726" s="18" t="str">
        <f t="shared" si="210"/>
        <v/>
      </c>
      <c r="V726" s="18" t="str">
        <f t="shared" si="211"/>
        <v/>
      </c>
      <c r="W726" s="18" t="str">
        <f>IFERROR(CONCATENATE("PAGO N° ",B726," DEL CONTRATO CPS ",V726," ENTRE ",TEXT(VLOOKUP(A726,matriz,IF(generador!B726=1,16,IF(generador!B726=2,19,IF(generador!B726=3,22,IF(generador!B726=4,25,IF(generador!B726=5,28,IF(generador!B726=6,31,IF(generador!B726=7,34,IF(generador!B726=8,37,IF(generador!B726=9,40,IF(generador!B726=10,43,IF(generador!B726=11,46,IF(generador!B726=12,49,IF(generador!B726=13,52,IF(generador!B726=14,55,IF(generador!B726=15,58))))))))))))))),FALSE),"dd/mm/yyyy")," Y ",TEXT(VLOOKUP(A726,matriz,IF(generador!B726=1,17,IF(generador!B726=2,20,IF(generador!B726=3,23,IF(generador!B726=4,26,IF(generador!B726=5,29,IF(generador!B726=6,32,IF(generador!B726=7,35,IF(generador!B726=8,38,IF(generador!B726=9,41,IF(generador!B726=10,44,IF(generador!B726=11,47,IF(generador!B726=12,50,IF(generador!B726=13,53,IF(generador!B726=14,56,IF(generador!B726=15,59))))))))))))))),FALSE),"dd/mm/yyyy")),"")</f>
        <v/>
      </c>
    </row>
    <row r="727" spans="1:23" x14ac:dyDescent="0.3">
      <c r="A727" s="15"/>
      <c r="B727" s="14"/>
      <c r="C727" s="6"/>
      <c r="D727" s="26" t="str">
        <f t="shared" si="195"/>
        <v/>
      </c>
      <c r="E727" s="19" t="str">
        <f>IFERROR(IF(A727&lt;&gt;"",VLOOKUP(A727,matriz,IF(generador!B727=1,15,IF(generador!B727=2,18,IF(generador!B727=3,21,IF(generador!B727=4,24,IF(generador!B727=5,27,IF(generador!B727=6,30,IF(generador!B727=7,33,IF(generador!B727=8,36,IF(generador!B727=9,39,IF(generador!B727=10,42,IF(generador!B727=11,45,IF(generador!B727=12,48,IF(generador!B727=13,51,IF(generador!B727=14,54,IF(generador!B727=15,57))))))))))))))),FALSE),""),"")</f>
        <v/>
      </c>
      <c r="F727" s="20" t="str">
        <f t="shared" si="196"/>
        <v/>
      </c>
      <c r="G727" s="29" t="str">
        <f t="shared" si="197"/>
        <v/>
      </c>
      <c r="H727" s="21" t="str">
        <f t="shared" ca="1" si="200"/>
        <v/>
      </c>
      <c r="I727" s="18" t="str">
        <f t="shared" si="201"/>
        <v/>
      </c>
      <c r="J727" s="18" t="str">
        <f>""</f>
        <v/>
      </c>
      <c r="K727" s="18" t="str">
        <f t="shared" si="202"/>
        <v/>
      </c>
      <c r="L727" s="18" t="str">
        <f t="shared" si="203"/>
        <v/>
      </c>
      <c r="M727" s="18" t="str">
        <f t="shared" si="204"/>
        <v/>
      </c>
      <c r="N727" s="18" t="str">
        <f t="shared" si="205"/>
        <v/>
      </c>
      <c r="O727" s="18" t="str">
        <f t="shared" si="206"/>
        <v/>
      </c>
      <c r="P727" s="18" t="str">
        <f t="shared" si="207"/>
        <v/>
      </c>
      <c r="Q727" s="18" t="str">
        <f t="shared" si="208"/>
        <v/>
      </c>
      <c r="R727" s="122" t="str">
        <f t="shared" si="198"/>
        <v/>
      </c>
      <c r="S727" s="18" t="str">
        <f t="shared" si="209"/>
        <v/>
      </c>
      <c r="T727" s="26" t="str">
        <f t="shared" si="199"/>
        <v/>
      </c>
      <c r="U727" s="18" t="str">
        <f t="shared" si="210"/>
        <v/>
      </c>
      <c r="V727" s="18" t="str">
        <f t="shared" si="211"/>
        <v/>
      </c>
      <c r="W727" s="18" t="str">
        <f>IFERROR(CONCATENATE("PAGO N° ",B727," DEL CONTRATO CPS ",V727," ENTRE ",TEXT(VLOOKUP(A727,matriz,IF(generador!B727=1,16,IF(generador!B727=2,19,IF(generador!B727=3,22,IF(generador!B727=4,25,IF(generador!B727=5,28,IF(generador!B727=6,31,IF(generador!B727=7,34,IF(generador!B727=8,37,IF(generador!B727=9,40,IF(generador!B727=10,43,IF(generador!B727=11,46,IF(generador!B727=12,49,IF(generador!B727=13,52,IF(generador!B727=14,55,IF(generador!B727=15,58))))))))))))))),FALSE),"dd/mm/yyyy")," Y ",TEXT(VLOOKUP(A727,matriz,IF(generador!B727=1,17,IF(generador!B727=2,20,IF(generador!B727=3,23,IF(generador!B727=4,26,IF(generador!B727=5,29,IF(generador!B727=6,32,IF(generador!B727=7,35,IF(generador!B727=8,38,IF(generador!B727=9,41,IF(generador!B727=10,44,IF(generador!B727=11,47,IF(generador!B727=12,50,IF(generador!B727=13,53,IF(generador!B727=14,56,IF(generador!B727=15,59))))))))))))))),FALSE),"dd/mm/yyyy")),"")</f>
        <v/>
      </c>
    </row>
    <row r="728" spans="1:23" x14ac:dyDescent="0.3">
      <c r="A728" s="15"/>
      <c r="B728" s="14"/>
      <c r="C728" s="6"/>
      <c r="D728" s="26" t="str">
        <f t="shared" si="195"/>
        <v/>
      </c>
      <c r="E728" s="19" t="str">
        <f>IFERROR(IF(A728&lt;&gt;"",VLOOKUP(A728,matriz,IF(generador!B728=1,15,IF(generador!B728=2,18,IF(generador!B728=3,21,IF(generador!B728=4,24,IF(generador!B728=5,27,IF(generador!B728=6,30,IF(generador!B728=7,33,IF(generador!B728=8,36,IF(generador!B728=9,39,IF(generador!B728=10,42,IF(generador!B728=11,45,IF(generador!B728=12,48,IF(generador!B728=13,51,IF(generador!B728=14,54,IF(generador!B728=15,57))))))))))))))),FALSE),""),"")</f>
        <v/>
      </c>
      <c r="F728" s="20" t="str">
        <f t="shared" si="196"/>
        <v/>
      </c>
      <c r="G728" s="29" t="str">
        <f t="shared" si="197"/>
        <v/>
      </c>
      <c r="H728" s="21" t="str">
        <f t="shared" ca="1" si="200"/>
        <v/>
      </c>
      <c r="I728" s="18" t="str">
        <f t="shared" si="201"/>
        <v/>
      </c>
      <c r="J728" s="18" t="str">
        <f>""</f>
        <v/>
      </c>
      <c r="K728" s="18" t="str">
        <f t="shared" si="202"/>
        <v/>
      </c>
      <c r="L728" s="18" t="str">
        <f t="shared" si="203"/>
        <v/>
      </c>
      <c r="M728" s="18" t="str">
        <f t="shared" si="204"/>
        <v/>
      </c>
      <c r="N728" s="18" t="str">
        <f t="shared" si="205"/>
        <v/>
      </c>
      <c r="O728" s="18" t="str">
        <f t="shared" si="206"/>
        <v/>
      </c>
      <c r="P728" s="18" t="str">
        <f t="shared" si="207"/>
        <v/>
      </c>
      <c r="Q728" s="18" t="str">
        <f t="shared" si="208"/>
        <v/>
      </c>
      <c r="R728" s="122" t="str">
        <f t="shared" si="198"/>
        <v/>
      </c>
      <c r="S728" s="18" t="str">
        <f t="shared" si="209"/>
        <v/>
      </c>
      <c r="T728" s="26" t="str">
        <f t="shared" si="199"/>
        <v/>
      </c>
      <c r="U728" s="18" t="str">
        <f t="shared" si="210"/>
        <v/>
      </c>
      <c r="V728" s="18" t="str">
        <f t="shared" si="211"/>
        <v/>
      </c>
      <c r="W728" s="18" t="str">
        <f>IFERROR(CONCATENATE("PAGO N° ",B728," DEL CONTRATO CPS ",V728," ENTRE ",TEXT(VLOOKUP(A728,matriz,IF(generador!B728=1,16,IF(generador!B728=2,19,IF(generador!B728=3,22,IF(generador!B728=4,25,IF(generador!B728=5,28,IF(generador!B728=6,31,IF(generador!B728=7,34,IF(generador!B728=8,37,IF(generador!B728=9,40,IF(generador!B728=10,43,IF(generador!B728=11,46,IF(generador!B728=12,49,IF(generador!B728=13,52,IF(generador!B728=14,55,IF(generador!B728=15,58))))))))))))))),FALSE),"dd/mm/yyyy")," Y ",TEXT(VLOOKUP(A728,matriz,IF(generador!B728=1,17,IF(generador!B728=2,20,IF(generador!B728=3,23,IF(generador!B728=4,26,IF(generador!B728=5,29,IF(generador!B728=6,32,IF(generador!B728=7,35,IF(generador!B728=8,38,IF(generador!B728=9,41,IF(generador!B728=10,44,IF(generador!B728=11,47,IF(generador!B728=12,50,IF(generador!B728=13,53,IF(generador!B728=14,56,IF(generador!B728=15,59))))))))))))))),FALSE),"dd/mm/yyyy")),"")</f>
        <v/>
      </c>
    </row>
    <row r="729" spans="1:23" x14ac:dyDescent="0.3">
      <c r="A729" s="15"/>
      <c r="B729" s="14"/>
      <c r="C729" s="6"/>
      <c r="D729" s="26" t="str">
        <f t="shared" si="195"/>
        <v/>
      </c>
      <c r="E729" s="19" t="str">
        <f>IFERROR(IF(A729&lt;&gt;"",VLOOKUP(A729,matriz,IF(generador!B729=1,15,IF(generador!B729=2,18,IF(generador!B729=3,21,IF(generador!B729=4,24,IF(generador!B729=5,27,IF(generador!B729=6,30,IF(generador!B729=7,33,IF(generador!B729=8,36,IF(generador!B729=9,39,IF(generador!B729=10,42,IF(generador!B729=11,45,IF(generador!B729=12,48,IF(generador!B729=13,51,IF(generador!B729=14,54,IF(generador!B729=15,57))))))))))))))),FALSE),""),"")</f>
        <v/>
      </c>
      <c r="F729" s="20" t="str">
        <f t="shared" si="196"/>
        <v/>
      </c>
      <c r="G729" s="29" t="str">
        <f t="shared" si="197"/>
        <v/>
      </c>
      <c r="H729" s="21" t="str">
        <f t="shared" ca="1" si="200"/>
        <v/>
      </c>
      <c r="I729" s="18" t="str">
        <f t="shared" si="201"/>
        <v/>
      </c>
      <c r="J729" s="18" t="str">
        <f>""</f>
        <v/>
      </c>
      <c r="K729" s="18" t="str">
        <f t="shared" si="202"/>
        <v/>
      </c>
      <c r="L729" s="18" t="str">
        <f t="shared" si="203"/>
        <v/>
      </c>
      <c r="M729" s="18" t="str">
        <f t="shared" si="204"/>
        <v/>
      </c>
      <c r="N729" s="18" t="str">
        <f t="shared" si="205"/>
        <v/>
      </c>
      <c r="O729" s="18" t="str">
        <f t="shared" si="206"/>
        <v/>
      </c>
      <c r="P729" s="18" t="str">
        <f t="shared" si="207"/>
        <v/>
      </c>
      <c r="Q729" s="18" t="str">
        <f t="shared" si="208"/>
        <v/>
      </c>
      <c r="R729" s="122" t="str">
        <f t="shared" si="198"/>
        <v/>
      </c>
      <c r="S729" s="18" t="str">
        <f t="shared" si="209"/>
        <v/>
      </c>
      <c r="T729" s="26" t="str">
        <f t="shared" si="199"/>
        <v/>
      </c>
      <c r="U729" s="18" t="str">
        <f t="shared" si="210"/>
        <v/>
      </c>
      <c r="V729" s="18" t="str">
        <f t="shared" si="211"/>
        <v/>
      </c>
      <c r="W729" s="18" t="str">
        <f>IFERROR(CONCATENATE("PAGO N° ",B729," DEL CONTRATO CPS ",V729," ENTRE ",TEXT(VLOOKUP(A729,matriz,IF(generador!B729=1,16,IF(generador!B729=2,19,IF(generador!B729=3,22,IF(generador!B729=4,25,IF(generador!B729=5,28,IF(generador!B729=6,31,IF(generador!B729=7,34,IF(generador!B729=8,37,IF(generador!B729=9,40,IF(generador!B729=10,43,IF(generador!B729=11,46,IF(generador!B729=12,49,IF(generador!B729=13,52,IF(generador!B729=14,55,IF(generador!B729=15,58))))))))))))))),FALSE),"dd/mm/yyyy")," Y ",TEXT(VLOOKUP(A729,matriz,IF(generador!B729=1,17,IF(generador!B729=2,20,IF(generador!B729=3,23,IF(generador!B729=4,26,IF(generador!B729=5,29,IF(generador!B729=6,32,IF(generador!B729=7,35,IF(generador!B729=8,38,IF(generador!B729=9,41,IF(generador!B729=10,44,IF(generador!B729=11,47,IF(generador!B729=12,50,IF(generador!B729=13,53,IF(generador!B729=14,56,IF(generador!B729=15,59))))))))))))))),FALSE),"dd/mm/yyyy")),"")</f>
        <v/>
      </c>
    </row>
    <row r="730" spans="1:23" x14ac:dyDescent="0.3">
      <c r="A730" s="15"/>
      <c r="B730" s="14"/>
      <c r="C730" s="6"/>
      <c r="D730" s="26" t="str">
        <f t="shared" si="195"/>
        <v/>
      </c>
      <c r="E730" s="19" t="str">
        <f>IFERROR(IF(A730&lt;&gt;"",VLOOKUP(A730,matriz,IF(generador!B730=1,15,IF(generador!B730=2,18,IF(generador!B730=3,21,IF(generador!B730=4,24,IF(generador!B730=5,27,IF(generador!B730=6,30,IF(generador!B730=7,33,IF(generador!B730=8,36,IF(generador!B730=9,39,IF(generador!B730=10,42,IF(generador!B730=11,45,IF(generador!B730=12,48,IF(generador!B730=13,51,IF(generador!B730=14,54,IF(generador!B730=15,57))))))))))))))),FALSE),""),"")</f>
        <v/>
      </c>
      <c r="F730" s="20" t="str">
        <f t="shared" si="196"/>
        <v/>
      </c>
      <c r="G730" s="29" t="str">
        <f t="shared" si="197"/>
        <v/>
      </c>
      <c r="H730" s="21" t="str">
        <f t="shared" ca="1" si="200"/>
        <v/>
      </c>
      <c r="I730" s="18" t="str">
        <f t="shared" si="201"/>
        <v/>
      </c>
      <c r="J730" s="18" t="str">
        <f>""</f>
        <v/>
      </c>
      <c r="K730" s="18" t="str">
        <f t="shared" si="202"/>
        <v/>
      </c>
      <c r="L730" s="18" t="str">
        <f t="shared" si="203"/>
        <v/>
      </c>
      <c r="M730" s="18" t="str">
        <f t="shared" si="204"/>
        <v/>
      </c>
      <c r="N730" s="18" t="str">
        <f t="shared" si="205"/>
        <v/>
      </c>
      <c r="O730" s="18" t="str">
        <f t="shared" si="206"/>
        <v/>
      </c>
      <c r="P730" s="18" t="str">
        <f t="shared" si="207"/>
        <v/>
      </c>
      <c r="Q730" s="18" t="str">
        <f t="shared" si="208"/>
        <v/>
      </c>
      <c r="R730" s="122" t="str">
        <f t="shared" si="198"/>
        <v/>
      </c>
      <c r="S730" s="18" t="str">
        <f t="shared" si="209"/>
        <v/>
      </c>
      <c r="T730" s="26" t="str">
        <f t="shared" si="199"/>
        <v/>
      </c>
      <c r="U730" s="18" t="str">
        <f t="shared" si="210"/>
        <v/>
      </c>
      <c r="V730" s="18" t="str">
        <f t="shared" si="211"/>
        <v/>
      </c>
      <c r="W730" s="18" t="str">
        <f>IFERROR(CONCATENATE("PAGO N° ",B730," DEL CONTRATO CPS ",V730," ENTRE ",TEXT(VLOOKUP(A730,matriz,IF(generador!B730=1,16,IF(generador!B730=2,19,IF(generador!B730=3,22,IF(generador!B730=4,25,IF(generador!B730=5,28,IF(generador!B730=6,31,IF(generador!B730=7,34,IF(generador!B730=8,37,IF(generador!B730=9,40,IF(generador!B730=10,43,IF(generador!B730=11,46,IF(generador!B730=12,49,IF(generador!B730=13,52,IF(generador!B730=14,55,IF(generador!B730=15,58))))))))))))))),FALSE),"dd/mm/yyyy")," Y ",TEXT(VLOOKUP(A730,matriz,IF(generador!B730=1,17,IF(generador!B730=2,20,IF(generador!B730=3,23,IF(generador!B730=4,26,IF(generador!B730=5,29,IF(generador!B730=6,32,IF(generador!B730=7,35,IF(generador!B730=8,38,IF(generador!B730=9,41,IF(generador!B730=10,44,IF(generador!B730=11,47,IF(generador!B730=12,50,IF(generador!B730=13,53,IF(generador!B730=14,56,IF(generador!B730=15,59))))))))))))))),FALSE),"dd/mm/yyyy")),"")</f>
        <v/>
      </c>
    </row>
    <row r="731" spans="1:23" x14ac:dyDescent="0.3">
      <c r="A731" s="15"/>
      <c r="B731" s="14"/>
      <c r="C731" s="6"/>
      <c r="D731" s="26" t="str">
        <f t="shared" si="195"/>
        <v/>
      </c>
      <c r="E731" s="19" t="str">
        <f>IFERROR(IF(A731&lt;&gt;"",VLOOKUP(A731,matriz,IF(generador!B731=1,15,IF(generador!B731=2,18,IF(generador!B731=3,21,IF(generador!B731=4,24,IF(generador!B731=5,27,IF(generador!B731=6,30,IF(generador!B731=7,33,IF(generador!B731=8,36,IF(generador!B731=9,39,IF(generador!B731=10,42,IF(generador!B731=11,45,IF(generador!B731=12,48,IF(generador!B731=13,51,IF(generador!B731=14,54,IF(generador!B731=15,57))))))))))))))),FALSE),""),"")</f>
        <v/>
      </c>
      <c r="F731" s="20" t="str">
        <f t="shared" si="196"/>
        <v/>
      </c>
      <c r="G731" s="29" t="str">
        <f t="shared" si="197"/>
        <v/>
      </c>
      <c r="H731" s="21" t="str">
        <f t="shared" ca="1" si="200"/>
        <v/>
      </c>
      <c r="I731" s="18" t="str">
        <f t="shared" si="201"/>
        <v/>
      </c>
      <c r="J731" s="18" t="str">
        <f>""</f>
        <v/>
      </c>
      <c r="K731" s="18" t="str">
        <f t="shared" si="202"/>
        <v/>
      </c>
      <c r="L731" s="18" t="str">
        <f t="shared" si="203"/>
        <v/>
      </c>
      <c r="M731" s="18" t="str">
        <f t="shared" si="204"/>
        <v/>
      </c>
      <c r="N731" s="18" t="str">
        <f t="shared" si="205"/>
        <v/>
      </c>
      <c r="O731" s="18" t="str">
        <f t="shared" si="206"/>
        <v/>
      </c>
      <c r="P731" s="18" t="str">
        <f t="shared" si="207"/>
        <v/>
      </c>
      <c r="Q731" s="18" t="str">
        <f t="shared" si="208"/>
        <v/>
      </c>
      <c r="R731" s="122" t="str">
        <f t="shared" si="198"/>
        <v/>
      </c>
      <c r="S731" s="18" t="str">
        <f t="shared" si="209"/>
        <v/>
      </c>
      <c r="T731" s="26" t="str">
        <f t="shared" si="199"/>
        <v/>
      </c>
      <c r="U731" s="18" t="str">
        <f t="shared" si="210"/>
        <v/>
      </c>
      <c r="V731" s="18" t="str">
        <f t="shared" si="211"/>
        <v/>
      </c>
      <c r="W731" s="18" t="str">
        <f>IFERROR(CONCATENATE("PAGO N° ",B731," DEL CONTRATO CPS ",V731," ENTRE ",TEXT(VLOOKUP(A731,matriz,IF(generador!B731=1,16,IF(generador!B731=2,19,IF(generador!B731=3,22,IF(generador!B731=4,25,IF(generador!B731=5,28,IF(generador!B731=6,31,IF(generador!B731=7,34,IF(generador!B731=8,37,IF(generador!B731=9,40,IF(generador!B731=10,43,IF(generador!B731=11,46,IF(generador!B731=12,49,IF(generador!B731=13,52,IF(generador!B731=14,55,IF(generador!B731=15,58))))))))))))))),FALSE),"dd/mm/yyyy")," Y ",TEXT(VLOOKUP(A731,matriz,IF(generador!B731=1,17,IF(generador!B731=2,20,IF(generador!B731=3,23,IF(generador!B731=4,26,IF(generador!B731=5,29,IF(generador!B731=6,32,IF(generador!B731=7,35,IF(generador!B731=8,38,IF(generador!B731=9,41,IF(generador!B731=10,44,IF(generador!B731=11,47,IF(generador!B731=12,50,IF(generador!B731=13,53,IF(generador!B731=14,56,IF(generador!B731=15,59))))))))))))))),FALSE),"dd/mm/yyyy")),"")</f>
        <v/>
      </c>
    </row>
    <row r="732" spans="1:23" x14ac:dyDescent="0.3">
      <c r="A732" s="15"/>
      <c r="B732" s="14"/>
      <c r="C732" s="6"/>
      <c r="D732" s="26" t="str">
        <f t="shared" si="195"/>
        <v/>
      </c>
      <c r="E732" s="19" t="str">
        <f>IFERROR(IF(A732&lt;&gt;"",VLOOKUP(A732,matriz,IF(generador!B732=1,15,IF(generador!B732=2,18,IF(generador!B732=3,21,IF(generador!B732=4,24,IF(generador!B732=5,27,IF(generador!B732=6,30,IF(generador!B732=7,33,IF(generador!B732=8,36,IF(generador!B732=9,39,IF(generador!B732=10,42,IF(generador!B732=11,45,IF(generador!B732=12,48,IF(generador!B732=13,51,IF(generador!B732=14,54,IF(generador!B732=15,57))))))))))))))),FALSE),""),"")</f>
        <v/>
      </c>
      <c r="F732" s="20" t="str">
        <f t="shared" si="196"/>
        <v/>
      </c>
      <c r="G732" s="29" t="str">
        <f t="shared" si="197"/>
        <v/>
      </c>
      <c r="H732" s="21" t="str">
        <f t="shared" ca="1" si="200"/>
        <v/>
      </c>
      <c r="I732" s="18" t="str">
        <f t="shared" si="201"/>
        <v/>
      </c>
      <c r="J732" s="18" t="str">
        <f>""</f>
        <v/>
      </c>
      <c r="K732" s="18" t="str">
        <f t="shared" si="202"/>
        <v/>
      </c>
      <c r="L732" s="18" t="str">
        <f t="shared" si="203"/>
        <v/>
      </c>
      <c r="M732" s="18" t="str">
        <f t="shared" si="204"/>
        <v/>
      </c>
      <c r="N732" s="18" t="str">
        <f t="shared" si="205"/>
        <v/>
      </c>
      <c r="O732" s="18" t="str">
        <f t="shared" si="206"/>
        <v/>
      </c>
      <c r="P732" s="18" t="str">
        <f t="shared" si="207"/>
        <v/>
      </c>
      <c r="Q732" s="18" t="str">
        <f t="shared" si="208"/>
        <v/>
      </c>
      <c r="R732" s="122" t="str">
        <f t="shared" si="198"/>
        <v/>
      </c>
      <c r="S732" s="18" t="str">
        <f t="shared" si="209"/>
        <v/>
      </c>
      <c r="T732" s="26" t="str">
        <f t="shared" si="199"/>
        <v/>
      </c>
      <c r="U732" s="18" t="str">
        <f t="shared" si="210"/>
        <v/>
      </c>
      <c r="V732" s="18" t="str">
        <f t="shared" si="211"/>
        <v/>
      </c>
      <c r="W732" s="18" t="str">
        <f>IFERROR(CONCATENATE("PAGO N° ",B732," DEL CONTRATO CPS ",V732," ENTRE ",TEXT(VLOOKUP(A732,matriz,IF(generador!B732=1,16,IF(generador!B732=2,19,IF(generador!B732=3,22,IF(generador!B732=4,25,IF(generador!B732=5,28,IF(generador!B732=6,31,IF(generador!B732=7,34,IF(generador!B732=8,37,IF(generador!B732=9,40,IF(generador!B732=10,43,IF(generador!B732=11,46,IF(generador!B732=12,49,IF(generador!B732=13,52,IF(generador!B732=14,55,IF(generador!B732=15,58))))))))))))))),FALSE),"dd/mm/yyyy")," Y ",TEXT(VLOOKUP(A732,matriz,IF(generador!B732=1,17,IF(generador!B732=2,20,IF(generador!B732=3,23,IF(generador!B732=4,26,IF(generador!B732=5,29,IF(generador!B732=6,32,IF(generador!B732=7,35,IF(generador!B732=8,38,IF(generador!B732=9,41,IF(generador!B732=10,44,IF(generador!B732=11,47,IF(generador!B732=12,50,IF(generador!B732=13,53,IF(generador!B732=14,56,IF(generador!B732=15,59))))))))))))))),FALSE),"dd/mm/yyyy")),"")</f>
        <v/>
      </c>
    </row>
    <row r="733" spans="1:23" x14ac:dyDescent="0.3">
      <c r="A733" s="15"/>
      <c r="B733" s="14"/>
      <c r="C733" s="6"/>
      <c r="D733" s="26" t="str">
        <f t="shared" si="195"/>
        <v/>
      </c>
      <c r="E733" s="19" t="str">
        <f>IFERROR(IF(A733&lt;&gt;"",VLOOKUP(A733,matriz,IF(generador!B733=1,15,IF(generador!B733=2,18,IF(generador!B733=3,21,IF(generador!B733=4,24,IF(generador!B733=5,27,IF(generador!B733=6,30,IF(generador!B733=7,33,IF(generador!B733=8,36,IF(generador!B733=9,39,IF(generador!B733=10,42,IF(generador!B733=11,45,IF(generador!B733=12,48,IF(generador!B733=13,51,IF(generador!B733=14,54,IF(generador!B733=15,57))))))))))))))),FALSE),""),"")</f>
        <v/>
      </c>
      <c r="F733" s="20" t="str">
        <f t="shared" si="196"/>
        <v/>
      </c>
      <c r="G733" s="29" t="str">
        <f t="shared" si="197"/>
        <v/>
      </c>
      <c r="H733" s="21" t="str">
        <f t="shared" ca="1" si="200"/>
        <v/>
      </c>
      <c r="I733" s="18" t="str">
        <f t="shared" si="201"/>
        <v/>
      </c>
      <c r="J733" s="18" t="str">
        <f>""</f>
        <v/>
      </c>
      <c r="K733" s="18" t="str">
        <f t="shared" si="202"/>
        <v/>
      </c>
      <c r="L733" s="18" t="str">
        <f t="shared" si="203"/>
        <v/>
      </c>
      <c r="M733" s="18" t="str">
        <f t="shared" si="204"/>
        <v/>
      </c>
      <c r="N733" s="18" t="str">
        <f t="shared" si="205"/>
        <v/>
      </c>
      <c r="O733" s="18" t="str">
        <f t="shared" si="206"/>
        <v/>
      </c>
      <c r="P733" s="18" t="str">
        <f t="shared" si="207"/>
        <v/>
      </c>
      <c r="Q733" s="18" t="str">
        <f t="shared" si="208"/>
        <v/>
      </c>
      <c r="R733" s="122" t="str">
        <f t="shared" si="198"/>
        <v/>
      </c>
      <c r="S733" s="18" t="str">
        <f t="shared" si="209"/>
        <v/>
      </c>
      <c r="T733" s="26" t="str">
        <f t="shared" si="199"/>
        <v/>
      </c>
      <c r="U733" s="18" t="str">
        <f t="shared" si="210"/>
        <v/>
      </c>
      <c r="V733" s="18" t="str">
        <f t="shared" si="211"/>
        <v/>
      </c>
      <c r="W733" s="18" t="str">
        <f>IFERROR(CONCATENATE("PAGO N° ",B733," DEL CONTRATO CPS ",V733," ENTRE ",TEXT(VLOOKUP(A733,matriz,IF(generador!B733=1,16,IF(generador!B733=2,19,IF(generador!B733=3,22,IF(generador!B733=4,25,IF(generador!B733=5,28,IF(generador!B733=6,31,IF(generador!B733=7,34,IF(generador!B733=8,37,IF(generador!B733=9,40,IF(generador!B733=10,43,IF(generador!B733=11,46,IF(generador!B733=12,49,IF(generador!B733=13,52,IF(generador!B733=14,55,IF(generador!B733=15,58))))))))))))))),FALSE),"dd/mm/yyyy")," Y ",TEXT(VLOOKUP(A733,matriz,IF(generador!B733=1,17,IF(generador!B733=2,20,IF(generador!B733=3,23,IF(generador!B733=4,26,IF(generador!B733=5,29,IF(generador!B733=6,32,IF(generador!B733=7,35,IF(generador!B733=8,38,IF(generador!B733=9,41,IF(generador!B733=10,44,IF(generador!B733=11,47,IF(generador!B733=12,50,IF(generador!B733=13,53,IF(generador!B733=14,56,IF(generador!B733=15,59))))))))))))))),FALSE),"dd/mm/yyyy")),"")</f>
        <v/>
      </c>
    </row>
    <row r="734" spans="1:23" x14ac:dyDescent="0.3">
      <c r="A734" s="15"/>
      <c r="B734" s="14"/>
      <c r="C734" s="6"/>
      <c r="D734" s="26" t="str">
        <f t="shared" si="195"/>
        <v/>
      </c>
      <c r="E734" s="19" t="str">
        <f>IFERROR(IF(A734&lt;&gt;"",VLOOKUP(A734,matriz,IF(generador!B734=1,15,IF(generador!B734=2,18,IF(generador!B734=3,21,IF(generador!B734=4,24,IF(generador!B734=5,27,IF(generador!B734=6,30,IF(generador!B734=7,33,IF(generador!B734=8,36,IF(generador!B734=9,39,IF(generador!B734=10,42,IF(generador!B734=11,45,IF(generador!B734=12,48,IF(generador!B734=13,51,IF(generador!B734=14,54,IF(generador!B734=15,57))))))))))))))),FALSE),""),"")</f>
        <v/>
      </c>
      <c r="F734" s="20" t="str">
        <f t="shared" si="196"/>
        <v/>
      </c>
      <c r="G734" s="29" t="str">
        <f t="shared" si="197"/>
        <v/>
      </c>
      <c r="H734" s="21" t="str">
        <f t="shared" ca="1" si="200"/>
        <v/>
      </c>
      <c r="I734" s="18" t="str">
        <f t="shared" si="201"/>
        <v/>
      </c>
      <c r="J734" s="18" t="str">
        <f>""</f>
        <v/>
      </c>
      <c r="K734" s="18" t="str">
        <f t="shared" si="202"/>
        <v/>
      </c>
      <c r="L734" s="18" t="str">
        <f t="shared" si="203"/>
        <v/>
      </c>
      <c r="M734" s="18" t="str">
        <f t="shared" si="204"/>
        <v/>
      </c>
      <c r="N734" s="18" t="str">
        <f t="shared" si="205"/>
        <v/>
      </c>
      <c r="O734" s="18" t="str">
        <f t="shared" si="206"/>
        <v/>
      </c>
      <c r="P734" s="18" t="str">
        <f t="shared" si="207"/>
        <v/>
      </c>
      <c r="Q734" s="18" t="str">
        <f t="shared" si="208"/>
        <v/>
      </c>
      <c r="R734" s="122" t="str">
        <f t="shared" si="198"/>
        <v/>
      </c>
      <c r="S734" s="18" t="str">
        <f t="shared" si="209"/>
        <v/>
      </c>
      <c r="T734" s="26" t="str">
        <f t="shared" si="199"/>
        <v/>
      </c>
      <c r="U734" s="18" t="str">
        <f t="shared" si="210"/>
        <v/>
      </c>
      <c r="V734" s="18" t="str">
        <f t="shared" si="211"/>
        <v/>
      </c>
      <c r="W734" s="18" t="str">
        <f>IFERROR(CONCATENATE("PAGO N° ",B734," DEL CONTRATO CPS ",V734," ENTRE ",TEXT(VLOOKUP(A734,matriz,IF(generador!B734=1,16,IF(generador!B734=2,19,IF(generador!B734=3,22,IF(generador!B734=4,25,IF(generador!B734=5,28,IF(generador!B734=6,31,IF(generador!B734=7,34,IF(generador!B734=8,37,IF(generador!B734=9,40,IF(generador!B734=10,43,IF(generador!B734=11,46,IF(generador!B734=12,49,IF(generador!B734=13,52,IF(generador!B734=14,55,IF(generador!B734=15,58))))))))))))))),FALSE),"dd/mm/yyyy")," Y ",TEXT(VLOOKUP(A734,matriz,IF(generador!B734=1,17,IF(generador!B734=2,20,IF(generador!B734=3,23,IF(generador!B734=4,26,IF(generador!B734=5,29,IF(generador!B734=6,32,IF(generador!B734=7,35,IF(generador!B734=8,38,IF(generador!B734=9,41,IF(generador!B734=10,44,IF(generador!B734=11,47,IF(generador!B734=12,50,IF(generador!B734=13,53,IF(generador!B734=14,56,IF(generador!B734=15,59))))))))))))))),FALSE),"dd/mm/yyyy")),"")</f>
        <v/>
      </c>
    </row>
    <row r="735" spans="1:23" x14ac:dyDescent="0.3">
      <c r="A735" s="15"/>
      <c r="B735" s="14"/>
      <c r="C735" s="6"/>
      <c r="D735" s="26" t="str">
        <f t="shared" si="195"/>
        <v/>
      </c>
      <c r="E735" s="19" t="str">
        <f>IFERROR(IF(A735&lt;&gt;"",VLOOKUP(A735,matriz,IF(generador!B735=1,15,IF(generador!B735=2,18,IF(generador!B735=3,21,IF(generador!B735=4,24,IF(generador!B735=5,27,IF(generador!B735=6,30,IF(generador!B735=7,33,IF(generador!B735=8,36,IF(generador!B735=9,39,IF(generador!B735=10,42,IF(generador!B735=11,45,IF(generador!B735=12,48,IF(generador!B735=13,51,IF(generador!B735=14,54,IF(generador!B735=15,57))))))))))))))),FALSE),""),"")</f>
        <v/>
      </c>
      <c r="F735" s="20" t="str">
        <f t="shared" si="196"/>
        <v/>
      </c>
      <c r="G735" s="29" t="str">
        <f t="shared" si="197"/>
        <v/>
      </c>
      <c r="H735" s="21" t="str">
        <f t="shared" ca="1" si="200"/>
        <v/>
      </c>
      <c r="I735" s="18" t="str">
        <f t="shared" si="201"/>
        <v/>
      </c>
      <c r="J735" s="18" t="str">
        <f>""</f>
        <v/>
      </c>
      <c r="K735" s="18" t="str">
        <f t="shared" si="202"/>
        <v/>
      </c>
      <c r="L735" s="18" t="str">
        <f t="shared" si="203"/>
        <v/>
      </c>
      <c r="M735" s="18" t="str">
        <f t="shared" si="204"/>
        <v/>
      </c>
      <c r="N735" s="18" t="str">
        <f t="shared" si="205"/>
        <v/>
      </c>
      <c r="O735" s="18" t="str">
        <f t="shared" si="206"/>
        <v/>
      </c>
      <c r="P735" s="18" t="str">
        <f t="shared" si="207"/>
        <v/>
      </c>
      <c r="Q735" s="18" t="str">
        <f t="shared" si="208"/>
        <v/>
      </c>
      <c r="R735" s="122" t="str">
        <f t="shared" si="198"/>
        <v/>
      </c>
      <c r="S735" s="18" t="str">
        <f t="shared" si="209"/>
        <v/>
      </c>
      <c r="T735" s="26" t="str">
        <f t="shared" si="199"/>
        <v/>
      </c>
      <c r="U735" s="18" t="str">
        <f t="shared" si="210"/>
        <v/>
      </c>
      <c r="V735" s="18" t="str">
        <f t="shared" si="211"/>
        <v/>
      </c>
      <c r="W735" s="18" t="str">
        <f>IFERROR(CONCATENATE("PAGO N° ",B735," DEL CONTRATO CPS ",V735," ENTRE ",TEXT(VLOOKUP(A735,matriz,IF(generador!B735=1,16,IF(generador!B735=2,19,IF(generador!B735=3,22,IF(generador!B735=4,25,IF(generador!B735=5,28,IF(generador!B735=6,31,IF(generador!B735=7,34,IF(generador!B735=8,37,IF(generador!B735=9,40,IF(generador!B735=10,43,IF(generador!B735=11,46,IF(generador!B735=12,49,IF(generador!B735=13,52,IF(generador!B735=14,55,IF(generador!B735=15,58))))))))))))))),FALSE),"dd/mm/yyyy")," Y ",TEXT(VLOOKUP(A735,matriz,IF(generador!B735=1,17,IF(generador!B735=2,20,IF(generador!B735=3,23,IF(generador!B735=4,26,IF(generador!B735=5,29,IF(generador!B735=6,32,IF(generador!B735=7,35,IF(generador!B735=8,38,IF(generador!B735=9,41,IF(generador!B735=10,44,IF(generador!B735=11,47,IF(generador!B735=12,50,IF(generador!B735=13,53,IF(generador!B735=14,56,IF(generador!B735=15,59))))))))))))))),FALSE),"dd/mm/yyyy")),"")</f>
        <v/>
      </c>
    </row>
    <row r="736" spans="1:23" x14ac:dyDescent="0.3">
      <c r="A736" s="15"/>
      <c r="B736" s="14"/>
      <c r="C736" s="6"/>
      <c r="D736" s="26" t="str">
        <f t="shared" si="195"/>
        <v/>
      </c>
      <c r="E736" s="19" t="str">
        <f>IFERROR(IF(A736&lt;&gt;"",VLOOKUP(A736,matriz,IF(generador!B736=1,15,IF(generador!B736=2,18,IF(generador!B736=3,21,IF(generador!B736=4,24,IF(generador!B736=5,27,IF(generador!B736=6,30,IF(generador!B736=7,33,IF(generador!B736=8,36,IF(generador!B736=9,39,IF(generador!B736=10,42,IF(generador!B736=11,45,IF(generador!B736=12,48,IF(generador!B736=13,51,IF(generador!B736=14,54,IF(generador!B736=15,57))))))))))))))),FALSE),""),"")</f>
        <v/>
      </c>
      <c r="F736" s="20" t="str">
        <f t="shared" si="196"/>
        <v/>
      </c>
      <c r="G736" s="29" t="str">
        <f t="shared" si="197"/>
        <v/>
      </c>
      <c r="H736" s="21" t="str">
        <f t="shared" ca="1" si="200"/>
        <v/>
      </c>
      <c r="I736" s="18" t="str">
        <f t="shared" si="201"/>
        <v/>
      </c>
      <c r="J736" s="18" t="str">
        <f>""</f>
        <v/>
      </c>
      <c r="K736" s="18" t="str">
        <f t="shared" si="202"/>
        <v/>
      </c>
      <c r="L736" s="18" t="str">
        <f t="shared" si="203"/>
        <v/>
      </c>
      <c r="M736" s="18" t="str">
        <f t="shared" si="204"/>
        <v/>
      </c>
      <c r="N736" s="18" t="str">
        <f t="shared" si="205"/>
        <v/>
      </c>
      <c r="O736" s="18" t="str">
        <f t="shared" si="206"/>
        <v/>
      </c>
      <c r="P736" s="18" t="str">
        <f t="shared" si="207"/>
        <v/>
      </c>
      <c r="Q736" s="18" t="str">
        <f t="shared" si="208"/>
        <v/>
      </c>
      <c r="R736" s="122" t="str">
        <f t="shared" si="198"/>
        <v/>
      </c>
      <c r="S736" s="18" t="str">
        <f t="shared" si="209"/>
        <v/>
      </c>
      <c r="T736" s="26" t="str">
        <f t="shared" si="199"/>
        <v/>
      </c>
      <c r="U736" s="18" t="str">
        <f t="shared" si="210"/>
        <v/>
      </c>
      <c r="V736" s="18" t="str">
        <f t="shared" si="211"/>
        <v/>
      </c>
      <c r="W736" s="18" t="str">
        <f>IFERROR(CONCATENATE("PAGO N° ",B736," DEL CONTRATO CPS ",V736," ENTRE ",TEXT(VLOOKUP(A736,matriz,IF(generador!B736=1,16,IF(generador!B736=2,19,IF(generador!B736=3,22,IF(generador!B736=4,25,IF(generador!B736=5,28,IF(generador!B736=6,31,IF(generador!B736=7,34,IF(generador!B736=8,37,IF(generador!B736=9,40,IF(generador!B736=10,43,IF(generador!B736=11,46,IF(generador!B736=12,49,IF(generador!B736=13,52,IF(generador!B736=14,55,IF(generador!B736=15,58))))))))))))))),FALSE),"dd/mm/yyyy")," Y ",TEXT(VLOOKUP(A736,matriz,IF(generador!B736=1,17,IF(generador!B736=2,20,IF(generador!B736=3,23,IF(generador!B736=4,26,IF(generador!B736=5,29,IF(generador!B736=6,32,IF(generador!B736=7,35,IF(generador!B736=8,38,IF(generador!B736=9,41,IF(generador!B736=10,44,IF(generador!B736=11,47,IF(generador!B736=12,50,IF(generador!B736=13,53,IF(generador!B736=14,56,IF(generador!B736=15,59))))))))))))))),FALSE),"dd/mm/yyyy")),"")</f>
        <v/>
      </c>
    </row>
    <row r="737" spans="1:23" x14ac:dyDescent="0.3">
      <c r="A737" s="15"/>
      <c r="B737" s="14"/>
      <c r="C737" s="6"/>
      <c r="D737" s="26" t="str">
        <f t="shared" si="195"/>
        <v/>
      </c>
      <c r="E737" s="19" t="str">
        <f>IFERROR(IF(A737&lt;&gt;"",VLOOKUP(A737,matriz,IF(generador!B737=1,15,IF(generador!B737=2,18,IF(generador!B737=3,21,IF(generador!B737=4,24,IF(generador!B737=5,27,IF(generador!B737=6,30,IF(generador!B737=7,33,IF(generador!B737=8,36,IF(generador!B737=9,39,IF(generador!B737=10,42,IF(generador!B737=11,45,IF(generador!B737=12,48,IF(generador!B737=13,51,IF(generador!B737=14,54,IF(generador!B737=15,57))))))))))))))),FALSE),""),"")</f>
        <v/>
      </c>
      <c r="F737" s="20" t="str">
        <f t="shared" si="196"/>
        <v/>
      </c>
      <c r="G737" s="29" t="str">
        <f t="shared" si="197"/>
        <v/>
      </c>
      <c r="H737" s="21" t="str">
        <f t="shared" ca="1" si="200"/>
        <v/>
      </c>
      <c r="I737" s="18" t="str">
        <f t="shared" si="201"/>
        <v/>
      </c>
      <c r="J737" s="18" t="str">
        <f>""</f>
        <v/>
      </c>
      <c r="K737" s="18" t="str">
        <f t="shared" si="202"/>
        <v/>
      </c>
      <c r="L737" s="18" t="str">
        <f t="shared" si="203"/>
        <v/>
      </c>
      <c r="M737" s="18" t="str">
        <f t="shared" si="204"/>
        <v/>
      </c>
      <c r="N737" s="18" t="str">
        <f t="shared" si="205"/>
        <v/>
      </c>
      <c r="O737" s="18" t="str">
        <f t="shared" si="206"/>
        <v/>
      </c>
      <c r="P737" s="18" t="str">
        <f t="shared" si="207"/>
        <v/>
      </c>
      <c r="Q737" s="18" t="str">
        <f t="shared" si="208"/>
        <v/>
      </c>
      <c r="R737" s="122" t="str">
        <f t="shared" si="198"/>
        <v/>
      </c>
      <c r="S737" s="18" t="str">
        <f t="shared" si="209"/>
        <v/>
      </c>
      <c r="T737" s="26" t="str">
        <f t="shared" si="199"/>
        <v/>
      </c>
      <c r="U737" s="18" t="str">
        <f t="shared" si="210"/>
        <v/>
      </c>
      <c r="V737" s="18" t="str">
        <f t="shared" si="211"/>
        <v/>
      </c>
      <c r="W737" s="18" t="str">
        <f>IFERROR(CONCATENATE("PAGO N° ",B737," DEL CONTRATO CPS ",V737," ENTRE ",TEXT(VLOOKUP(A737,matriz,IF(generador!B737=1,16,IF(generador!B737=2,19,IF(generador!B737=3,22,IF(generador!B737=4,25,IF(generador!B737=5,28,IF(generador!B737=6,31,IF(generador!B737=7,34,IF(generador!B737=8,37,IF(generador!B737=9,40,IF(generador!B737=10,43,IF(generador!B737=11,46,IF(generador!B737=12,49,IF(generador!B737=13,52,IF(generador!B737=14,55,IF(generador!B737=15,58))))))))))))))),FALSE),"dd/mm/yyyy")," Y ",TEXT(VLOOKUP(A737,matriz,IF(generador!B737=1,17,IF(generador!B737=2,20,IF(generador!B737=3,23,IF(generador!B737=4,26,IF(generador!B737=5,29,IF(generador!B737=6,32,IF(generador!B737=7,35,IF(generador!B737=8,38,IF(generador!B737=9,41,IF(generador!B737=10,44,IF(generador!B737=11,47,IF(generador!B737=12,50,IF(generador!B737=13,53,IF(generador!B737=14,56,IF(generador!B737=15,59))))))))))))))),FALSE),"dd/mm/yyyy")),"")</f>
        <v/>
      </c>
    </row>
    <row r="738" spans="1:23" x14ac:dyDescent="0.3">
      <c r="A738" s="15"/>
      <c r="B738" s="14"/>
      <c r="C738" s="6"/>
      <c r="D738" s="26" t="str">
        <f t="shared" si="195"/>
        <v/>
      </c>
      <c r="E738" s="19" t="str">
        <f>IFERROR(IF(A738&lt;&gt;"",VLOOKUP(A738,matriz,IF(generador!B738=1,15,IF(generador!B738=2,18,IF(generador!B738=3,21,IF(generador!B738=4,24,IF(generador!B738=5,27,IF(generador!B738=6,30,IF(generador!B738=7,33,IF(generador!B738=8,36,IF(generador!B738=9,39,IF(generador!B738=10,42,IF(generador!B738=11,45,IF(generador!B738=12,48,IF(generador!B738=13,51,IF(generador!B738=14,54,IF(generador!B738=15,57))))))))))))))),FALSE),""),"")</f>
        <v/>
      </c>
      <c r="F738" s="20" t="str">
        <f t="shared" si="196"/>
        <v/>
      </c>
      <c r="G738" s="29" t="str">
        <f t="shared" si="197"/>
        <v/>
      </c>
      <c r="H738" s="21" t="str">
        <f t="shared" ca="1" si="200"/>
        <v/>
      </c>
      <c r="I738" s="18" t="str">
        <f t="shared" si="201"/>
        <v/>
      </c>
      <c r="J738" s="18" t="str">
        <f>""</f>
        <v/>
      </c>
      <c r="K738" s="18" t="str">
        <f t="shared" si="202"/>
        <v/>
      </c>
      <c r="L738" s="18" t="str">
        <f t="shared" si="203"/>
        <v/>
      </c>
      <c r="M738" s="18" t="str">
        <f t="shared" si="204"/>
        <v/>
      </c>
      <c r="N738" s="18" t="str">
        <f t="shared" si="205"/>
        <v/>
      </c>
      <c r="O738" s="18" t="str">
        <f t="shared" si="206"/>
        <v/>
      </c>
      <c r="P738" s="18" t="str">
        <f t="shared" si="207"/>
        <v/>
      </c>
      <c r="Q738" s="18" t="str">
        <f t="shared" si="208"/>
        <v/>
      </c>
      <c r="R738" s="122" t="str">
        <f t="shared" si="198"/>
        <v/>
      </c>
      <c r="S738" s="18" t="str">
        <f t="shared" si="209"/>
        <v/>
      </c>
      <c r="T738" s="26" t="str">
        <f t="shared" si="199"/>
        <v/>
      </c>
      <c r="U738" s="18" t="str">
        <f t="shared" si="210"/>
        <v/>
      </c>
      <c r="V738" s="18" t="str">
        <f t="shared" si="211"/>
        <v/>
      </c>
      <c r="W738" s="18" t="str">
        <f>IFERROR(CONCATENATE("PAGO N° ",B738," DEL CONTRATO CPS ",V738," ENTRE ",TEXT(VLOOKUP(A738,matriz,IF(generador!B738=1,16,IF(generador!B738=2,19,IF(generador!B738=3,22,IF(generador!B738=4,25,IF(generador!B738=5,28,IF(generador!B738=6,31,IF(generador!B738=7,34,IF(generador!B738=8,37,IF(generador!B738=9,40,IF(generador!B738=10,43,IF(generador!B738=11,46,IF(generador!B738=12,49,IF(generador!B738=13,52,IF(generador!B738=14,55,IF(generador!B738=15,58))))))))))))))),FALSE),"dd/mm/yyyy")," Y ",TEXT(VLOOKUP(A738,matriz,IF(generador!B738=1,17,IF(generador!B738=2,20,IF(generador!B738=3,23,IF(generador!B738=4,26,IF(generador!B738=5,29,IF(generador!B738=6,32,IF(generador!B738=7,35,IF(generador!B738=8,38,IF(generador!B738=9,41,IF(generador!B738=10,44,IF(generador!B738=11,47,IF(generador!B738=12,50,IF(generador!B738=13,53,IF(generador!B738=14,56,IF(generador!B738=15,59))))))))))))))),FALSE),"dd/mm/yyyy")),"")</f>
        <v/>
      </c>
    </row>
    <row r="739" spans="1:23" x14ac:dyDescent="0.3">
      <c r="A739" s="15"/>
      <c r="B739" s="14"/>
      <c r="C739" s="6"/>
      <c r="D739" s="26" t="str">
        <f t="shared" si="195"/>
        <v/>
      </c>
      <c r="E739" s="19" t="str">
        <f>IFERROR(IF(A739&lt;&gt;"",VLOOKUP(A739,matriz,IF(generador!B739=1,15,IF(generador!B739=2,18,IF(generador!B739=3,21,IF(generador!B739=4,24,IF(generador!B739=5,27,IF(generador!B739=6,30,IF(generador!B739=7,33,IF(generador!B739=8,36,IF(generador!B739=9,39,IF(generador!B739=10,42,IF(generador!B739=11,45,IF(generador!B739=12,48,IF(generador!B739=13,51,IF(generador!B739=14,54,IF(generador!B739=15,57))))))))))))))),FALSE),""),"")</f>
        <v/>
      </c>
      <c r="F739" s="20" t="str">
        <f t="shared" si="196"/>
        <v/>
      </c>
      <c r="G739" s="29" t="str">
        <f t="shared" si="197"/>
        <v/>
      </c>
      <c r="H739" s="21" t="str">
        <f t="shared" ca="1" si="200"/>
        <v/>
      </c>
      <c r="I739" s="18" t="str">
        <f t="shared" si="201"/>
        <v/>
      </c>
      <c r="J739" s="18" t="str">
        <f>""</f>
        <v/>
      </c>
      <c r="K739" s="18" t="str">
        <f t="shared" si="202"/>
        <v/>
      </c>
      <c r="L739" s="18" t="str">
        <f t="shared" si="203"/>
        <v/>
      </c>
      <c r="M739" s="18" t="str">
        <f t="shared" si="204"/>
        <v/>
      </c>
      <c r="N739" s="18" t="str">
        <f t="shared" si="205"/>
        <v/>
      </c>
      <c r="O739" s="18" t="str">
        <f t="shared" si="206"/>
        <v/>
      </c>
      <c r="P739" s="18" t="str">
        <f t="shared" si="207"/>
        <v/>
      </c>
      <c r="Q739" s="18" t="str">
        <f t="shared" si="208"/>
        <v/>
      </c>
      <c r="R739" s="122" t="str">
        <f t="shared" si="198"/>
        <v/>
      </c>
      <c r="S739" s="18" t="str">
        <f t="shared" si="209"/>
        <v/>
      </c>
      <c r="T739" s="26" t="str">
        <f t="shared" si="199"/>
        <v/>
      </c>
      <c r="U739" s="18" t="str">
        <f t="shared" si="210"/>
        <v/>
      </c>
      <c r="V739" s="18" t="str">
        <f t="shared" si="211"/>
        <v/>
      </c>
      <c r="W739" s="18" t="str">
        <f>IFERROR(CONCATENATE("PAGO N° ",B739," DEL CONTRATO CPS ",V739," ENTRE ",TEXT(VLOOKUP(A739,matriz,IF(generador!B739=1,16,IF(generador!B739=2,19,IF(generador!B739=3,22,IF(generador!B739=4,25,IF(generador!B739=5,28,IF(generador!B739=6,31,IF(generador!B739=7,34,IF(generador!B739=8,37,IF(generador!B739=9,40,IF(generador!B739=10,43,IF(generador!B739=11,46,IF(generador!B739=12,49,IF(generador!B739=13,52,IF(generador!B739=14,55,IF(generador!B739=15,58))))))))))))))),FALSE),"dd/mm/yyyy")," Y ",TEXT(VLOOKUP(A739,matriz,IF(generador!B739=1,17,IF(generador!B739=2,20,IF(generador!B739=3,23,IF(generador!B739=4,26,IF(generador!B739=5,29,IF(generador!B739=6,32,IF(generador!B739=7,35,IF(generador!B739=8,38,IF(generador!B739=9,41,IF(generador!B739=10,44,IF(generador!B739=11,47,IF(generador!B739=12,50,IF(generador!B739=13,53,IF(generador!B739=14,56,IF(generador!B739=15,59))))))))))))))),FALSE),"dd/mm/yyyy")),"")</f>
        <v/>
      </c>
    </row>
    <row r="740" spans="1:23" x14ac:dyDescent="0.3">
      <c r="A740" s="15"/>
      <c r="B740" s="14"/>
      <c r="C740" s="6"/>
      <c r="D740" s="26" t="str">
        <f t="shared" si="195"/>
        <v/>
      </c>
      <c r="E740" s="19" t="str">
        <f>IFERROR(IF(A740&lt;&gt;"",VLOOKUP(A740,matriz,IF(generador!B740=1,15,IF(generador!B740=2,18,IF(generador!B740=3,21,IF(generador!B740=4,24,IF(generador!B740=5,27,IF(generador!B740=6,30,IF(generador!B740=7,33,IF(generador!B740=8,36,IF(generador!B740=9,39,IF(generador!B740=10,42,IF(generador!B740=11,45,IF(generador!B740=12,48,IF(generador!B740=13,51,IF(generador!B740=14,54,IF(generador!B740=15,57))))))))))))))),FALSE),""),"")</f>
        <v/>
      </c>
      <c r="F740" s="20" t="str">
        <f t="shared" si="196"/>
        <v/>
      </c>
      <c r="G740" s="29" t="str">
        <f t="shared" si="197"/>
        <v/>
      </c>
      <c r="H740" s="21" t="str">
        <f t="shared" ca="1" si="200"/>
        <v/>
      </c>
      <c r="I740" s="18" t="str">
        <f t="shared" si="201"/>
        <v/>
      </c>
      <c r="J740" s="18" t="str">
        <f>""</f>
        <v/>
      </c>
      <c r="K740" s="18" t="str">
        <f t="shared" si="202"/>
        <v/>
      </c>
      <c r="L740" s="18" t="str">
        <f t="shared" si="203"/>
        <v/>
      </c>
      <c r="M740" s="18" t="str">
        <f t="shared" si="204"/>
        <v/>
      </c>
      <c r="N740" s="18" t="str">
        <f t="shared" si="205"/>
        <v/>
      </c>
      <c r="O740" s="18" t="str">
        <f t="shared" si="206"/>
        <v/>
      </c>
      <c r="P740" s="18" t="str">
        <f t="shared" si="207"/>
        <v/>
      </c>
      <c r="Q740" s="18" t="str">
        <f t="shared" si="208"/>
        <v/>
      </c>
      <c r="R740" s="122" t="str">
        <f t="shared" si="198"/>
        <v/>
      </c>
      <c r="S740" s="18" t="str">
        <f t="shared" si="209"/>
        <v/>
      </c>
      <c r="T740" s="26" t="str">
        <f t="shared" si="199"/>
        <v/>
      </c>
      <c r="U740" s="18" t="str">
        <f t="shared" si="210"/>
        <v/>
      </c>
      <c r="V740" s="18" t="str">
        <f t="shared" si="211"/>
        <v/>
      </c>
      <c r="W740" s="18" t="str">
        <f>IFERROR(CONCATENATE("PAGO N° ",B740," DEL CONTRATO CPS ",V740," ENTRE ",TEXT(VLOOKUP(A740,matriz,IF(generador!B740=1,16,IF(generador!B740=2,19,IF(generador!B740=3,22,IF(generador!B740=4,25,IF(generador!B740=5,28,IF(generador!B740=6,31,IF(generador!B740=7,34,IF(generador!B740=8,37,IF(generador!B740=9,40,IF(generador!B740=10,43,IF(generador!B740=11,46,IF(generador!B740=12,49,IF(generador!B740=13,52,IF(generador!B740=14,55,IF(generador!B740=15,58))))))))))))))),FALSE),"dd/mm/yyyy")," Y ",TEXT(VLOOKUP(A740,matriz,IF(generador!B740=1,17,IF(generador!B740=2,20,IF(generador!B740=3,23,IF(generador!B740=4,26,IF(generador!B740=5,29,IF(generador!B740=6,32,IF(generador!B740=7,35,IF(generador!B740=8,38,IF(generador!B740=9,41,IF(generador!B740=10,44,IF(generador!B740=11,47,IF(generador!B740=12,50,IF(generador!B740=13,53,IF(generador!B740=14,56,IF(generador!B740=15,59))))))))))))))),FALSE),"dd/mm/yyyy")),"")</f>
        <v/>
      </c>
    </row>
    <row r="741" spans="1:23" x14ac:dyDescent="0.3">
      <c r="A741" s="15"/>
      <c r="B741" s="14"/>
      <c r="C741" s="6"/>
      <c r="D741" s="26" t="str">
        <f t="shared" si="195"/>
        <v/>
      </c>
      <c r="E741" s="19" t="str">
        <f>IFERROR(IF(A741&lt;&gt;"",VLOOKUP(A741,matriz,IF(generador!B741=1,15,IF(generador!B741=2,18,IF(generador!B741=3,21,IF(generador!B741=4,24,IF(generador!B741=5,27,IF(generador!B741=6,30,IF(generador!B741=7,33,IF(generador!B741=8,36,IF(generador!B741=9,39,IF(generador!B741=10,42,IF(generador!B741=11,45,IF(generador!B741=12,48,IF(generador!B741=13,51,IF(generador!B741=14,54,IF(generador!B741=15,57))))))))))))))),FALSE),""),"")</f>
        <v/>
      </c>
      <c r="F741" s="20" t="str">
        <f t="shared" si="196"/>
        <v/>
      </c>
      <c r="G741" s="29" t="str">
        <f t="shared" si="197"/>
        <v/>
      </c>
      <c r="H741" s="21" t="str">
        <f t="shared" ca="1" si="200"/>
        <v/>
      </c>
      <c r="I741" s="18" t="str">
        <f t="shared" si="201"/>
        <v/>
      </c>
      <c r="J741" s="18" t="str">
        <f>""</f>
        <v/>
      </c>
      <c r="K741" s="18" t="str">
        <f t="shared" si="202"/>
        <v/>
      </c>
      <c r="L741" s="18" t="str">
        <f t="shared" si="203"/>
        <v/>
      </c>
      <c r="M741" s="18" t="str">
        <f t="shared" si="204"/>
        <v/>
      </c>
      <c r="N741" s="18" t="str">
        <f t="shared" si="205"/>
        <v/>
      </c>
      <c r="O741" s="18" t="str">
        <f t="shared" si="206"/>
        <v/>
      </c>
      <c r="P741" s="18" t="str">
        <f t="shared" si="207"/>
        <v/>
      </c>
      <c r="Q741" s="18" t="str">
        <f t="shared" si="208"/>
        <v/>
      </c>
      <c r="R741" s="122" t="str">
        <f t="shared" si="198"/>
        <v/>
      </c>
      <c r="S741" s="18" t="str">
        <f t="shared" si="209"/>
        <v/>
      </c>
      <c r="T741" s="26" t="str">
        <f t="shared" si="199"/>
        <v/>
      </c>
      <c r="U741" s="18" t="str">
        <f t="shared" si="210"/>
        <v/>
      </c>
      <c r="V741" s="18" t="str">
        <f t="shared" si="211"/>
        <v/>
      </c>
      <c r="W741" s="18" t="str">
        <f>IFERROR(CONCATENATE("PAGO N° ",B741," DEL CONTRATO CPS ",V741," ENTRE ",TEXT(VLOOKUP(A741,matriz,IF(generador!B741=1,16,IF(generador!B741=2,19,IF(generador!B741=3,22,IF(generador!B741=4,25,IF(generador!B741=5,28,IF(generador!B741=6,31,IF(generador!B741=7,34,IF(generador!B741=8,37,IF(generador!B741=9,40,IF(generador!B741=10,43,IF(generador!B741=11,46,IF(generador!B741=12,49,IF(generador!B741=13,52,IF(generador!B741=14,55,IF(generador!B741=15,58))))))))))))))),FALSE),"dd/mm/yyyy")," Y ",TEXT(VLOOKUP(A741,matriz,IF(generador!B741=1,17,IF(generador!B741=2,20,IF(generador!B741=3,23,IF(generador!B741=4,26,IF(generador!B741=5,29,IF(generador!B741=6,32,IF(generador!B741=7,35,IF(generador!B741=8,38,IF(generador!B741=9,41,IF(generador!B741=10,44,IF(generador!B741=11,47,IF(generador!B741=12,50,IF(generador!B741=13,53,IF(generador!B741=14,56,IF(generador!B741=15,59))))))))))))))),FALSE),"dd/mm/yyyy")),"")</f>
        <v/>
      </c>
    </row>
    <row r="742" spans="1:23" x14ac:dyDescent="0.3">
      <c r="A742" s="15"/>
      <c r="B742" s="14"/>
      <c r="C742" s="6"/>
      <c r="D742" s="26" t="str">
        <f t="shared" si="195"/>
        <v/>
      </c>
      <c r="E742" s="19" t="str">
        <f>IFERROR(IF(A742&lt;&gt;"",VLOOKUP(A742,matriz,IF(generador!B742=1,15,IF(generador!B742=2,18,IF(generador!B742=3,21,IF(generador!B742=4,24,IF(generador!B742=5,27,IF(generador!B742=6,30,IF(generador!B742=7,33,IF(generador!B742=8,36,IF(generador!B742=9,39,IF(generador!B742=10,42,IF(generador!B742=11,45,IF(generador!B742=12,48,IF(generador!B742=13,51,IF(generador!B742=14,54,IF(generador!B742=15,57))))))))))))))),FALSE),""),"")</f>
        <v/>
      </c>
      <c r="F742" s="20" t="str">
        <f t="shared" si="196"/>
        <v/>
      </c>
      <c r="G742" s="29" t="str">
        <f t="shared" si="197"/>
        <v/>
      </c>
      <c r="H742" s="21" t="str">
        <f t="shared" ca="1" si="200"/>
        <v/>
      </c>
      <c r="I742" s="18" t="str">
        <f t="shared" si="201"/>
        <v/>
      </c>
      <c r="J742" s="18" t="str">
        <f>""</f>
        <v/>
      </c>
      <c r="K742" s="18" t="str">
        <f t="shared" si="202"/>
        <v/>
      </c>
      <c r="L742" s="18" t="str">
        <f t="shared" si="203"/>
        <v/>
      </c>
      <c r="M742" s="18" t="str">
        <f t="shared" si="204"/>
        <v/>
      </c>
      <c r="N742" s="18" t="str">
        <f t="shared" si="205"/>
        <v/>
      </c>
      <c r="O742" s="18" t="str">
        <f t="shared" si="206"/>
        <v/>
      </c>
      <c r="P742" s="18" t="str">
        <f t="shared" si="207"/>
        <v/>
      </c>
      <c r="Q742" s="18" t="str">
        <f t="shared" si="208"/>
        <v/>
      </c>
      <c r="R742" s="122" t="str">
        <f t="shared" si="198"/>
        <v/>
      </c>
      <c r="S742" s="18" t="str">
        <f t="shared" si="209"/>
        <v/>
      </c>
      <c r="T742" s="26" t="str">
        <f t="shared" si="199"/>
        <v/>
      </c>
      <c r="U742" s="18" t="str">
        <f t="shared" si="210"/>
        <v/>
      </c>
      <c r="V742" s="18" t="str">
        <f t="shared" si="211"/>
        <v/>
      </c>
      <c r="W742" s="18" t="str">
        <f>IFERROR(CONCATENATE("PAGO N° ",B742," DEL CONTRATO CPS ",V742," ENTRE ",TEXT(VLOOKUP(A742,matriz,IF(generador!B742=1,16,IF(generador!B742=2,19,IF(generador!B742=3,22,IF(generador!B742=4,25,IF(generador!B742=5,28,IF(generador!B742=6,31,IF(generador!B742=7,34,IF(generador!B742=8,37,IF(generador!B742=9,40,IF(generador!B742=10,43,IF(generador!B742=11,46,IF(generador!B742=12,49,IF(generador!B742=13,52,IF(generador!B742=14,55,IF(generador!B742=15,58))))))))))))))),FALSE),"dd/mm/yyyy")," Y ",TEXT(VLOOKUP(A742,matriz,IF(generador!B742=1,17,IF(generador!B742=2,20,IF(generador!B742=3,23,IF(generador!B742=4,26,IF(generador!B742=5,29,IF(generador!B742=6,32,IF(generador!B742=7,35,IF(generador!B742=8,38,IF(generador!B742=9,41,IF(generador!B742=10,44,IF(generador!B742=11,47,IF(generador!B742=12,50,IF(generador!B742=13,53,IF(generador!B742=14,56,IF(generador!B742=15,59))))))))))))))),FALSE),"dd/mm/yyyy")),"")</f>
        <v/>
      </c>
    </row>
    <row r="743" spans="1:23" x14ac:dyDescent="0.3">
      <c r="A743" s="15"/>
      <c r="B743" s="14"/>
      <c r="C743" s="6"/>
      <c r="D743" s="26" t="str">
        <f t="shared" si="195"/>
        <v/>
      </c>
      <c r="E743" s="19" t="str">
        <f>IFERROR(IF(A743&lt;&gt;"",VLOOKUP(A743,matriz,IF(generador!B743=1,15,IF(generador!B743=2,18,IF(generador!B743=3,21,IF(generador!B743=4,24,IF(generador!B743=5,27,IF(generador!B743=6,30,IF(generador!B743=7,33,IF(generador!B743=8,36,IF(generador!B743=9,39,IF(generador!B743=10,42,IF(generador!B743=11,45,IF(generador!B743=12,48,IF(generador!B743=13,51,IF(generador!B743=14,54,IF(generador!B743=15,57))))))))))))))),FALSE),""),"")</f>
        <v/>
      </c>
      <c r="F743" s="20" t="str">
        <f t="shared" si="196"/>
        <v/>
      </c>
      <c r="G743" s="29" t="str">
        <f t="shared" si="197"/>
        <v/>
      </c>
      <c r="H743" s="21" t="str">
        <f t="shared" ca="1" si="200"/>
        <v/>
      </c>
      <c r="I743" s="18" t="str">
        <f t="shared" si="201"/>
        <v/>
      </c>
      <c r="J743" s="18" t="str">
        <f>""</f>
        <v/>
      </c>
      <c r="K743" s="18" t="str">
        <f t="shared" si="202"/>
        <v/>
      </c>
      <c r="L743" s="18" t="str">
        <f t="shared" si="203"/>
        <v/>
      </c>
      <c r="M743" s="18" t="str">
        <f t="shared" si="204"/>
        <v/>
      </c>
      <c r="N743" s="18" t="str">
        <f t="shared" si="205"/>
        <v/>
      </c>
      <c r="O743" s="18" t="str">
        <f t="shared" si="206"/>
        <v/>
      </c>
      <c r="P743" s="18" t="str">
        <f t="shared" si="207"/>
        <v/>
      </c>
      <c r="Q743" s="18" t="str">
        <f t="shared" si="208"/>
        <v/>
      </c>
      <c r="R743" s="122" t="str">
        <f t="shared" si="198"/>
        <v/>
      </c>
      <c r="S743" s="18" t="str">
        <f t="shared" si="209"/>
        <v/>
      </c>
      <c r="T743" s="26" t="str">
        <f t="shared" si="199"/>
        <v/>
      </c>
      <c r="U743" s="18" t="str">
        <f t="shared" si="210"/>
        <v/>
      </c>
      <c r="V743" s="18" t="str">
        <f t="shared" si="211"/>
        <v/>
      </c>
      <c r="W743" s="18" t="str">
        <f>IFERROR(CONCATENATE("PAGO N° ",B743," DEL CONTRATO CPS ",V743," ENTRE ",TEXT(VLOOKUP(A743,matriz,IF(generador!B743=1,16,IF(generador!B743=2,19,IF(generador!B743=3,22,IF(generador!B743=4,25,IF(generador!B743=5,28,IF(generador!B743=6,31,IF(generador!B743=7,34,IF(generador!B743=8,37,IF(generador!B743=9,40,IF(generador!B743=10,43,IF(generador!B743=11,46,IF(generador!B743=12,49,IF(generador!B743=13,52,IF(generador!B743=14,55,IF(generador!B743=15,58))))))))))))))),FALSE),"dd/mm/yyyy")," Y ",TEXT(VLOOKUP(A743,matriz,IF(generador!B743=1,17,IF(generador!B743=2,20,IF(generador!B743=3,23,IF(generador!B743=4,26,IF(generador!B743=5,29,IF(generador!B743=6,32,IF(generador!B743=7,35,IF(generador!B743=8,38,IF(generador!B743=9,41,IF(generador!B743=10,44,IF(generador!B743=11,47,IF(generador!B743=12,50,IF(generador!B743=13,53,IF(generador!B743=14,56,IF(generador!B743=15,59))))))))))))))),FALSE),"dd/mm/yyyy")),"")</f>
        <v/>
      </c>
    </row>
    <row r="744" spans="1:23" x14ac:dyDescent="0.3">
      <c r="A744" s="15"/>
      <c r="B744" s="14"/>
      <c r="C744" s="6"/>
      <c r="D744" s="26" t="str">
        <f t="shared" si="195"/>
        <v/>
      </c>
      <c r="E744" s="19" t="str">
        <f>IFERROR(IF(A744&lt;&gt;"",VLOOKUP(A744,matriz,IF(generador!B744=1,15,IF(generador!B744=2,18,IF(generador!B744=3,21,IF(generador!B744=4,24,IF(generador!B744=5,27,IF(generador!B744=6,30,IF(generador!B744=7,33,IF(generador!B744=8,36,IF(generador!B744=9,39,IF(generador!B744=10,42,IF(generador!B744=11,45,IF(generador!B744=12,48,IF(generador!B744=13,51,IF(generador!B744=14,54,IF(generador!B744=15,57))))))))))))))),FALSE),""),"")</f>
        <v/>
      </c>
      <c r="F744" s="20" t="str">
        <f t="shared" si="196"/>
        <v/>
      </c>
      <c r="G744" s="29" t="str">
        <f t="shared" si="197"/>
        <v/>
      </c>
      <c r="H744" s="21" t="str">
        <f t="shared" ca="1" si="200"/>
        <v/>
      </c>
      <c r="I744" s="18" t="str">
        <f t="shared" si="201"/>
        <v/>
      </c>
      <c r="J744" s="18" t="str">
        <f>""</f>
        <v/>
      </c>
      <c r="K744" s="18" t="str">
        <f t="shared" si="202"/>
        <v/>
      </c>
      <c r="L744" s="18" t="str">
        <f t="shared" si="203"/>
        <v/>
      </c>
      <c r="M744" s="18" t="str">
        <f t="shared" si="204"/>
        <v/>
      </c>
      <c r="N744" s="18" t="str">
        <f t="shared" si="205"/>
        <v/>
      </c>
      <c r="O744" s="18" t="str">
        <f t="shared" si="206"/>
        <v/>
      </c>
      <c r="P744" s="18" t="str">
        <f t="shared" si="207"/>
        <v/>
      </c>
      <c r="Q744" s="18" t="str">
        <f t="shared" si="208"/>
        <v/>
      </c>
      <c r="R744" s="122" t="str">
        <f t="shared" si="198"/>
        <v/>
      </c>
      <c r="S744" s="18" t="str">
        <f t="shared" si="209"/>
        <v/>
      </c>
      <c r="T744" s="26" t="str">
        <f t="shared" si="199"/>
        <v/>
      </c>
      <c r="U744" s="18" t="str">
        <f t="shared" si="210"/>
        <v/>
      </c>
      <c r="V744" s="18" t="str">
        <f t="shared" si="211"/>
        <v/>
      </c>
      <c r="W744" s="18" t="str">
        <f>IFERROR(CONCATENATE("PAGO N° ",B744," DEL CONTRATO CPS ",V744," ENTRE ",TEXT(VLOOKUP(A744,matriz,IF(generador!B744=1,16,IF(generador!B744=2,19,IF(generador!B744=3,22,IF(generador!B744=4,25,IF(generador!B744=5,28,IF(generador!B744=6,31,IF(generador!B744=7,34,IF(generador!B744=8,37,IF(generador!B744=9,40,IF(generador!B744=10,43,IF(generador!B744=11,46,IF(generador!B744=12,49,IF(generador!B744=13,52,IF(generador!B744=14,55,IF(generador!B744=15,58))))))))))))))),FALSE),"dd/mm/yyyy")," Y ",TEXT(VLOOKUP(A744,matriz,IF(generador!B744=1,17,IF(generador!B744=2,20,IF(generador!B744=3,23,IF(generador!B744=4,26,IF(generador!B744=5,29,IF(generador!B744=6,32,IF(generador!B744=7,35,IF(generador!B744=8,38,IF(generador!B744=9,41,IF(generador!B744=10,44,IF(generador!B744=11,47,IF(generador!B744=12,50,IF(generador!B744=13,53,IF(generador!B744=14,56,IF(generador!B744=15,59))))))))))))))),FALSE),"dd/mm/yyyy")),"")</f>
        <v/>
      </c>
    </row>
    <row r="745" spans="1:23" x14ac:dyDescent="0.3">
      <c r="A745" s="15"/>
      <c r="B745" s="14"/>
      <c r="C745" s="6"/>
      <c r="D745" s="26" t="str">
        <f t="shared" si="195"/>
        <v/>
      </c>
      <c r="E745" s="19" t="str">
        <f>IFERROR(IF(A745&lt;&gt;"",VLOOKUP(A745,matriz,IF(generador!B745=1,15,IF(generador!B745=2,18,IF(generador!B745=3,21,IF(generador!B745=4,24,IF(generador!B745=5,27,IF(generador!B745=6,30,IF(generador!B745=7,33,IF(generador!B745=8,36,IF(generador!B745=9,39,IF(generador!B745=10,42,IF(generador!B745=11,45,IF(generador!B745=12,48,IF(generador!B745=13,51,IF(generador!B745=14,54,IF(generador!B745=15,57))))))))))))))),FALSE),""),"")</f>
        <v/>
      </c>
      <c r="F745" s="20" t="str">
        <f t="shared" si="196"/>
        <v/>
      </c>
      <c r="G745" s="29" t="str">
        <f t="shared" si="197"/>
        <v/>
      </c>
      <c r="H745" s="21" t="str">
        <f t="shared" ca="1" si="200"/>
        <v/>
      </c>
      <c r="I745" s="18" t="str">
        <f t="shared" si="201"/>
        <v/>
      </c>
      <c r="J745" s="18" t="str">
        <f>""</f>
        <v/>
      </c>
      <c r="K745" s="18" t="str">
        <f t="shared" si="202"/>
        <v/>
      </c>
      <c r="L745" s="18" t="str">
        <f t="shared" si="203"/>
        <v/>
      </c>
      <c r="M745" s="18" t="str">
        <f t="shared" si="204"/>
        <v/>
      </c>
      <c r="N745" s="18" t="str">
        <f t="shared" si="205"/>
        <v/>
      </c>
      <c r="O745" s="18" t="str">
        <f t="shared" si="206"/>
        <v/>
      </c>
      <c r="P745" s="18" t="str">
        <f t="shared" si="207"/>
        <v/>
      </c>
      <c r="Q745" s="18" t="str">
        <f t="shared" si="208"/>
        <v/>
      </c>
      <c r="R745" s="122" t="str">
        <f t="shared" si="198"/>
        <v/>
      </c>
      <c r="S745" s="18" t="str">
        <f t="shared" si="209"/>
        <v/>
      </c>
      <c r="T745" s="26" t="str">
        <f t="shared" si="199"/>
        <v/>
      </c>
      <c r="U745" s="18" t="str">
        <f t="shared" si="210"/>
        <v/>
      </c>
      <c r="V745" s="18" t="str">
        <f t="shared" si="211"/>
        <v/>
      </c>
      <c r="W745" s="18" t="str">
        <f>IFERROR(CONCATENATE("PAGO N° ",B745," DEL CONTRATO CPS ",V745," ENTRE ",TEXT(VLOOKUP(A745,matriz,IF(generador!B745=1,16,IF(generador!B745=2,19,IF(generador!B745=3,22,IF(generador!B745=4,25,IF(generador!B745=5,28,IF(generador!B745=6,31,IF(generador!B745=7,34,IF(generador!B745=8,37,IF(generador!B745=9,40,IF(generador!B745=10,43,IF(generador!B745=11,46,IF(generador!B745=12,49,IF(generador!B745=13,52,IF(generador!B745=14,55,IF(generador!B745=15,58))))))))))))))),FALSE),"dd/mm/yyyy")," Y ",TEXT(VLOOKUP(A745,matriz,IF(generador!B745=1,17,IF(generador!B745=2,20,IF(generador!B745=3,23,IF(generador!B745=4,26,IF(generador!B745=5,29,IF(generador!B745=6,32,IF(generador!B745=7,35,IF(generador!B745=8,38,IF(generador!B745=9,41,IF(generador!B745=10,44,IF(generador!B745=11,47,IF(generador!B745=12,50,IF(generador!B745=13,53,IF(generador!B745=14,56,IF(generador!B745=15,59))))))))))))))),FALSE),"dd/mm/yyyy")),"")</f>
        <v/>
      </c>
    </row>
    <row r="746" spans="1:23" x14ac:dyDescent="0.3">
      <c r="A746" s="15"/>
      <c r="B746" s="14"/>
      <c r="C746" s="6"/>
      <c r="D746" s="26" t="str">
        <f t="shared" si="195"/>
        <v/>
      </c>
      <c r="E746" s="19" t="str">
        <f>IFERROR(IF(A746&lt;&gt;"",VLOOKUP(A746,matriz,IF(generador!B746=1,15,IF(generador!B746=2,18,IF(generador!B746=3,21,IF(generador!B746=4,24,IF(generador!B746=5,27,IF(generador!B746=6,30,IF(generador!B746=7,33,IF(generador!B746=8,36,IF(generador!B746=9,39,IF(generador!B746=10,42,IF(generador!B746=11,45,IF(generador!B746=12,48,IF(generador!B746=13,51,IF(generador!B746=14,54,IF(generador!B746=15,57))))))))))))))),FALSE),""),"")</f>
        <v/>
      </c>
      <c r="F746" s="20" t="str">
        <f t="shared" si="196"/>
        <v/>
      </c>
      <c r="G746" s="29" t="str">
        <f t="shared" si="197"/>
        <v/>
      </c>
      <c r="H746" s="21" t="str">
        <f t="shared" ca="1" si="200"/>
        <v/>
      </c>
      <c r="I746" s="18" t="str">
        <f t="shared" si="201"/>
        <v/>
      </c>
      <c r="J746" s="18" t="str">
        <f>""</f>
        <v/>
      </c>
      <c r="K746" s="18" t="str">
        <f t="shared" si="202"/>
        <v/>
      </c>
      <c r="L746" s="18" t="str">
        <f t="shared" si="203"/>
        <v/>
      </c>
      <c r="M746" s="18" t="str">
        <f t="shared" si="204"/>
        <v/>
      </c>
      <c r="N746" s="18" t="str">
        <f t="shared" si="205"/>
        <v/>
      </c>
      <c r="O746" s="18" t="str">
        <f t="shared" si="206"/>
        <v/>
      </c>
      <c r="P746" s="18" t="str">
        <f t="shared" si="207"/>
        <v/>
      </c>
      <c r="Q746" s="18" t="str">
        <f t="shared" si="208"/>
        <v/>
      </c>
      <c r="R746" s="122" t="str">
        <f t="shared" si="198"/>
        <v/>
      </c>
      <c r="S746" s="18" t="str">
        <f t="shared" si="209"/>
        <v/>
      </c>
      <c r="T746" s="26" t="str">
        <f t="shared" si="199"/>
        <v/>
      </c>
      <c r="U746" s="18" t="str">
        <f t="shared" si="210"/>
        <v/>
      </c>
      <c r="V746" s="18" t="str">
        <f t="shared" si="211"/>
        <v/>
      </c>
      <c r="W746" s="18" t="str">
        <f>IFERROR(CONCATENATE("PAGO N° ",B746," DEL CONTRATO CPS ",V746," ENTRE ",TEXT(VLOOKUP(A746,matriz,IF(generador!B746=1,16,IF(generador!B746=2,19,IF(generador!B746=3,22,IF(generador!B746=4,25,IF(generador!B746=5,28,IF(generador!B746=6,31,IF(generador!B746=7,34,IF(generador!B746=8,37,IF(generador!B746=9,40,IF(generador!B746=10,43,IF(generador!B746=11,46,IF(generador!B746=12,49,IF(generador!B746=13,52,IF(generador!B746=14,55,IF(generador!B746=15,58))))))))))))))),FALSE),"dd/mm/yyyy")," Y ",TEXT(VLOOKUP(A746,matriz,IF(generador!B746=1,17,IF(generador!B746=2,20,IF(generador!B746=3,23,IF(generador!B746=4,26,IF(generador!B746=5,29,IF(generador!B746=6,32,IF(generador!B746=7,35,IF(generador!B746=8,38,IF(generador!B746=9,41,IF(generador!B746=10,44,IF(generador!B746=11,47,IF(generador!B746=12,50,IF(generador!B746=13,53,IF(generador!B746=14,56,IF(generador!B746=15,59))))))))))))))),FALSE),"dd/mm/yyyy")),"")</f>
        <v/>
      </c>
    </row>
    <row r="747" spans="1:23" x14ac:dyDescent="0.3">
      <c r="A747" s="15"/>
      <c r="B747" s="14"/>
      <c r="C747" s="6"/>
      <c r="D747" s="26" t="str">
        <f t="shared" si="195"/>
        <v/>
      </c>
      <c r="E747" s="19" t="str">
        <f>IFERROR(IF(A747&lt;&gt;"",VLOOKUP(A747,matriz,IF(generador!B747=1,15,IF(generador!B747=2,18,IF(generador!B747=3,21,IF(generador!B747=4,24,IF(generador!B747=5,27,IF(generador!B747=6,30,IF(generador!B747=7,33,IF(generador!B747=8,36,IF(generador!B747=9,39,IF(generador!B747=10,42,IF(generador!B747=11,45,IF(generador!B747=12,48,IF(generador!B747=13,51,IF(generador!B747=14,54,IF(generador!B747=15,57))))))))))))))),FALSE),""),"")</f>
        <v/>
      </c>
      <c r="F747" s="20" t="str">
        <f t="shared" si="196"/>
        <v/>
      </c>
      <c r="G747" s="29" t="str">
        <f t="shared" si="197"/>
        <v/>
      </c>
      <c r="H747" s="21" t="str">
        <f t="shared" ca="1" si="200"/>
        <v/>
      </c>
      <c r="I747" s="18" t="str">
        <f t="shared" si="201"/>
        <v/>
      </c>
      <c r="J747" s="18" t="str">
        <f>""</f>
        <v/>
      </c>
      <c r="K747" s="18" t="str">
        <f t="shared" si="202"/>
        <v/>
      </c>
      <c r="L747" s="18" t="str">
        <f t="shared" si="203"/>
        <v/>
      </c>
      <c r="M747" s="18" t="str">
        <f t="shared" si="204"/>
        <v/>
      </c>
      <c r="N747" s="18" t="str">
        <f t="shared" si="205"/>
        <v/>
      </c>
      <c r="O747" s="18" t="str">
        <f t="shared" si="206"/>
        <v/>
      </c>
      <c r="P747" s="18" t="str">
        <f t="shared" si="207"/>
        <v/>
      </c>
      <c r="Q747" s="18" t="str">
        <f t="shared" si="208"/>
        <v/>
      </c>
      <c r="R747" s="122" t="str">
        <f t="shared" si="198"/>
        <v/>
      </c>
      <c r="S747" s="18" t="str">
        <f t="shared" si="209"/>
        <v/>
      </c>
      <c r="T747" s="26" t="str">
        <f t="shared" si="199"/>
        <v/>
      </c>
      <c r="U747" s="18" t="str">
        <f t="shared" si="210"/>
        <v/>
      </c>
      <c r="V747" s="18" t="str">
        <f t="shared" si="211"/>
        <v/>
      </c>
      <c r="W747" s="18" t="str">
        <f>IFERROR(CONCATENATE("PAGO N° ",B747," DEL CONTRATO CPS ",V747," ENTRE ",TEXT(VLOOKUP(A747,matriz,IF(generador!B747=1,16,IF(generador!B747=2,19,IF(generador!B747=3,22,IF(generador!B747=4,25,IF(generador!B747=5,28,IF(generador!B747=6,31,IF(generador!B747=7,34,IF(generador!B747=8,37,IF(generador!B747=9,40,IF(generador!B747=10,43,IF(generador!B747=11,46,IF(generador!B747=12,49,IF(generador!B747=13,52,IF(generador!B747=14,55,IF(generador!B747=15,58))))))))))))))),FALSE),"dd/mm/yyyy")," Y ",TEXT(VLOOKUP(A747,matriz,IF(generador!B747=1,17,IF(generador!B747=2,20,IF(generador!B747=3,23,IF(generador!B747=4,26,IF(generador!B747=5,29,IF(generador!B747=6,32,IF(generador!B747=7,35,IF(generador!B747=8,38,IF(generador!B747=9,41,IF(generador!B747=10,44,IF(generador!B747=11,47,IF(generador!B747=12,50,IF(generador!B747=13,53,IF(generador!B747=14,56,IF(generador!B747=15,59))))))))))))))),FALSE),"dd/mm/yyyy")),"")</f>
        <v/>
      </c>
    </row>
    <row r="748" spans="1:23" x14ac:dyDescent="0.3">
      <c r="A748" s="15"/>
      <c r="B748" s="14"/>
      <c r="C748" s="6"/>
      <c r="D748" s="26" t="str">
        <f t="shared" si="195"/>
        <v/>
      </c>
      <c r="E748" s="19" t="str">
        <f>IFERROR(IF(A748&lt;&gt;"",VLOOKUP(A748,matriz,IF(generador!B748=1,15,IF(generador!B748=2,18,IF(generador!B748=3,21,IF(generador!B748=4,24,IF(generador!B748=5,27,IF(generador!B748=6,30,IF(generador!B748=7,33,IF(generador!B748=8,36,IF(generador!B748=9,39,IF(generador!B748=10,42,IF(generador!B748=11,45,IF(generador!B748=12,48,IF(generador!B748=13,51,IF(generador!B748=14,54,IF(generador!B748=15,57))))))))))))))),FALSE),""),"")</f>
        <v/>
      </c>
      <c r="F748" s="20" t="str">
        <f t="shared" si="196"/>
        <v/>
      </c>
      <c r="G748" s="29" t="str">
        <f t="shared" si="197"/>
        <v/>
      </c>
      <c r="H748" s="21" t="str">
        <f t="shared" ca="1" si="200"/>
        <v/>
      </c>
      <c r="I748" s="18" t="str">
        <f t="shared" si="201"/>
        <v/>
      </c>
      <c r="J748" s="18" t="str">
        <f>""</f>
        <v/>
      </c>
      <c r="K748" s="18" t="str">
        <f t="shared" si="202"/>
        <v/>
      </c>
      <c r="L748" s="18" t="str">
        <f t="shared" si="203"/>
        <v/>
      </c>
      <c r="M748" s="18" t="str">
        <f t="shared" si="204"/>
        <v/>
      </c>
      <c r="N748" s="18" t="str">
        <f t="shared" si="205"/>
        <v/>
      </c>
      <c r="O748" s="18" t="str">
        <f t="shared" si="206"/>
        <v/>
      </c>
      <c r="P748" s="18" t="str">
        <f t="shared" si="207"/>
        <v/>
      </c>
      <c r="Q748" s="18" t="str">
        <f t="shared" si="208"/>
        <v/>
      </c>
      <c r="R748" s="122" t="str">
        <f t="shared" si="198"/>
        <v/>
      </c>
      <c r="S748" s="18" t="str">
        <f t="shared" si="209"/>
        <v/>
      </c>
      <c r="T748" s="26" t="str">
        <f t="shared" si="199"/>
        <v/>
      </c>
      <c r="U748" s="18" t="str">
        <f t="shared" si="210"/>
        <v/>
      </c>
      <c r="V748" s="18" t="str">
        <f t="shared" si="211"/>
        <v/>
      </c>
      <c r="W748" s="18" t="str">
        <f>IFERROR(CONCATENATE("PAGO N° ",B748," DEL CONTRATO CPS ",V748," ENTRE ",TEXT(VLOOKUP(A748,matriz,IF(generador!B748=1,16,IF(generador!B748=2,19,IF(generador!B748=3,22,IF(generador!B748=4,25,IF(generador!B748=5,28,IF(generador!B748=6,31,IF(generador!B748=7,34,IF(generador!B748=8,37,IF(generador!B748=9,40,IF(generador!B748=10,43,IF(generador!B748=11,46,IF(generador!B748=12,49,IF(generador!B748=13,52,IF(generador!B748=14,55,IF(generador!B748=15,58))))))))))))))),FALSE),"dd/mm/yyyy")," Y ",TEXT(VLOOKUP(A748,matriz,IF(generador!B748=1,17,IF(generador!B748=2,20,IF(generador!B748=3,23,IF(generador!B748=4,26,IF(generador!B748=5,29,IF(generador!B748=6,32,IF(generador!B748=7,35,IF(generador!B748=8,38,IF(generador!B748=9,41,IF(generador!B748=10,44,IF(generador!B748=11,47,IF(generador!B748=12,50,IF(generador!B748=13,53,IF(generador!B748=14,56,IF(generador!B748=15,59))))))))))))))),FALSE),"dd/mm/yyyy")),"")</f>
        <v/>
      </c>
    </row>
    <row r="749" spans="1:23" x14ac:dyDescent="0.3">
      <c r="A749" s="15"/>
      <c r="B749" s="14"/>
      <c r="C749" s="6"/>
      <c r="D749" s="26" t="str">
        <f t="shared" si="195"/>
        <v/>
      </c>
      <c r="E749" s="19" t="str">
        <f>IFERROR(IF(A749&lt;&gt;"",VLOOKUP(A749,matriz,IF(generador!B749=1,15,IF(generador!B749=2,18,IF(generador!B749=3,21,IF(generador!B749=4,24,IF(generador!B749=5,27,IF(generador!B749=6,30,IF(generador!B749=7,33,IF(generador!B749=8,36,IF(generador!B749=9,39,IF(generador!B749=10,42,IF(generador!B749=11,45,IF(generador!B749=12,48,IF(generador!B749=13,51,IF(generador!B749=14,54,IF(generador!B749=15,57))))))))))))))),FALSE),""),"")</f>
        <v/>
      </c>
      <c r="F749" s="20" t="str">
        <f t="shared" si="196"/>
        <v/>
      </c>
      <c r="G749" s="29" t="str">
        <f t="shared" si="197"/>
        <v/>
      </c>
      <c r="H749" s="21" t="str">
        <f t="shared" ca="1" si="200"/>
        <v/>
      </c>
      <c r="I749" s="18" t="str">
        <f t="shared" si="201"/>
        <v/>
      </c>
      <c r="J749" s="18" t="str">
        <f>""</f>
        <v/>
      </c>
      <c r="K749" s="18" t="str">
        <f t="shared" si="202"/>
        <v/>
      </c>
      <c r="L749" s="18" t="str">
        <f t="shared" si="203"/>
        <v/>
      </c>
      <c r="M749" s="18" t="str">
        <f t="shared" si="204"/>
        <v/>
      </c>
      <c r="N749" s="18" t="str">
        <f t="shared" si="205"/>
        <v/>
      </c>
      <c r="O749" s="18" t="str">
        <f t="shared" si="206"/>
        <v/>
      </c>
      <c r="P749" s="18" t="str">
        <f t="shared" si="207"/>
        <v/>
      </c>
      <c r="Q749" s="18" t="str">
        <f t="shared" si="208"/>
        <v/>
      </c>
      <c r="R749" s="122" t="str">
        <f t="shared" si="198"/>
        <v/>
      </c>
      <c r="S749" s="18" t="str">
        <f t="shared" si="209"/>
        <v/>
      </c>
      <c r="T749" s="26" t="str">
        <f t="shared" si="199"/>
        <v/>
      </c>
      <c r="U749" s="18" t="str">
        <f t="shared" si="210"/>
        <v/>
      </c>
      <c r="V749" s="18" t="str">
        <f t="shared" si="211"/>
        <v/>
      </c>
      <c r="W749" s="18" t="str">
        <f>IFERROR(CONCATENATE("PAGO N° ",B749," DEL CONTRATO CPS ",V749," ENTRE ",TEXT(VLOOKUP(A749,matriz,IF(generador!B749=1,16,IF(generador!B749=2,19,IF(generador!B749=3,22,IF(generador!B749=4,25,IF(generador!B749=5,28,IF(generador!B749=6,31,IF(generador!B749=7,34,IF(generador!B749=8,37,IF(generador!B749=9,40,IF(generador!B749=10,43,IF(generador!B749=11,46,IF(generador!B749=12,49,IF(generador!B749=13,52,IF(generador!B749=14,55,IF(generador!B749=15,58))))))))))))))),FALSE),"dd/mm/yyyy")," Y ",TEXT(VLOOKUP(A749,matriz,IF(generador!B749=1,17,IF(generador!B749=2,20,IF(generador!B749=3,23,IF(generador!B749=4,26,IF(generador!B749=5,29,IF(generador!B749=6,32,IF(generador!B749=7,35,IF(generador!B749=8,38,IF(generador!B749=9,41,IF(generador!B749=10,44,IF(generador!B749=11,47,IF(generador!B749=12,50,IF(generador!B749=13,53,IF(generador!B749=14,56,IF(generador!B749=15,59))))))))))))))),FALSE),"dd/mm/yyyy")),"")</f>
        <v/>
      </c>
    </row>
    <row r="750" spans="1:23" x14ac:dyDescent="0.3">
      <c r="A750" s="15"/>
      <c r="B750" s="14"/>
      <c r="C750" s="6"/>
      <c r="D750" s="26" t="str">
        <f t="shared" si="195"/>
        <v/>
      </c>
      <c r="E750" s="19" t="str">
        <f>IFERROR(IF(A750&lt;&gt;"",VLOOKUP(A750,matriz,IF(generador!B750=1,15,IF(generador!B750=2,18,IF(generador!B750=3,21,IF(generador!B750=4,24,IF(generador!B750=5,27,IF(generador!B750=6,30,IF(generador!B750=7,33,IF(generador!B750=8,36,IF(generador!B750=9,39,IF(generador!B750=10,42,IF(generador!B750=11,45,IF(generador!B750=12,48,IF(generador!B750=13,51,IF(generador!B750=14,54,IF(generador!B750=15,57))))))))))))))),FALSE),""),"")</f>
        <v/>
      </c>
      <c r="F750" s="20" t="str">
        <f t="shared" si="196"/>
        <v/>
      </c>
      <c r="G750" s="29" t="str">
        <f t="shared" si="197"/>
        <v/>
      </c>
      <c r="H750" s="21" t="str">
        <f t="shared" ca="1" si="200"/>
        <v/>
      </c>
      <c r="I750" s="18" t="str">
        <f t="shared" si="201"/>
        <v/>
      </c>
      <c r="J750" s="18" t="str">
        <f>""</f>
        <v/>
      </c>
      <c r="K750" s="18" t="str">
        <f t="shared" si="202"/>
        <v/>
      </c>
      <c r="L750" s="18" t="str">
        <f t="shared" si="203"/>
        <v/>
      </c>
      <c r="M750" s="18" t="str">
        <f t="shared" si="204"/>
        <v/>
      </c>
      <c r="N750" s="18" t="str">
        <f t="shared" si="205"/>
        <v/>
      </c>
      <c r="O750" s="18" t="str">
        <f t="shared" si="206"/>
        <v/>
      </c>
      <c r="P750" s="18" t="str">
        <f t="shared" si="207"/>
        <v/>
      </c>
      <c r="Q750" s="18" t="str">
        <f t="shared" si="208"/>
        <v/>
      </c>
      <c r="R750" s="122" t="str">
        <f t="shared" si="198"/>
        <v/>
      </c>
      <c r="S750" s="18" t="str">
        <f t="shared" si="209"/>
        <v/>
      </c>
      <c r="T750" s="26" t="str">
        <f t="shared" si="199"/>
        <v/>
      </c>
      <c r="U750" s="18" t="str">
        <f t="shared" si="210"/>
        <v/>
      </c>
      <c r="V750" s="18" t="str">
        <f t="shared" si="211"/>
        <v/>
      </c>
      <c r="W750" s="18" t="str">
        <f>IFERROR(CONCATENATE("PAGO N° ",B750," DEL CONTRATO CPS ",V750," ENTRE ",TEXT(VLOOKUP(A750,matriz,IF(generador!B750=1,16,IF(generador!B750=2,19,IF(generador!B750=3,22,IF(generador!B750=4,25,IF(generador!B750=5,28,IF(generador!B750=6,31,IF(generador!B750=7,34,IF(generador!B750=8,37,IF(generador!B750=9,40,IF(generador!B750=10,43,IF(generador!B750=11,46,IF(generador!B750=12,49,IF(generador!B750=13,52,IF(generador!B750=14,55,IF(generador!B750=15,58))))))))))))))),FALSE),"dd/mm/yyyy")," Y ",TEXT(VLOOKUP(A750,matriz,IF(generador!B750=1,17,IF(generador!B750=2,20,IF(generador!B750=3,23,IF(generador!B750=4,26,IF(generador!B750=5,29,IF(generador!B750=6,32,IF(generador!B750=7,35,IF(generador!B750=8,38,IF(generador!B750=9,41,IF(generador!B750=10,44,IF(generador!B750=11,47,IF(generador!B750=12,50,IF(generador!B750=13,53,IF(generador!B750=14,56,IF(generador!B750=15,59))))))))))))))),FALSE),"dd/mm/yyyy")),"")</f>
        <v/>
      </c>
    </row>
    <row r="751" spans="1:23" x14ac:dyDescent="0.3">
      <c r="A751" s="15"/>
      <c r="B751" s="14"/>
      <c r="C751" s="6"/>
      <c r="D751" s="26" t="str">
        <f t="shared" si="195"/>
        <v/>
      </c>
      <c r="E751" s="19" t="str">
        <f>IFERROR(IF(A751&lt;&gt;"",VLOOKUP(A751,matriz,IF(generador!B751=1,15,IF(generador!B751=2,18,IF(generador!B751=3,21,IF(generador!B751=4,24,IF(generador!B751=5,27,IF(generador!B751=6,30,IF(generador!B751=7,33,IF(generador!B751=8,36,IF(generador!B751=9,39,IF(generador!B751=10,42,IF(generador!B751=11,45,IF(generador!B751=12,48,IF(generador!B751=13,51,IF(generador!B751=14,54,IF(generador!B751=15,57))))))))))))))),FALSE),""),"")</f>
        <v/>
      </c>
      <c r="F751" s="20" t="str">
        <f t="shared" si="196"/>
        <v/>
      </c>
      <c r="G751" s="29" t="str">
        <f t="shared" si="197"/>
        <v/>
      </c>
      <c r="H751" s="21" t="str">
        <f t="shared" ca="1" si="200"/>
        <v/>
      </c>
      <c r="I751" s="18" t="str">
        <f t="shared" si="201"/>
        <v/>
      </c>
      <c r="J751" s="18" t="str">
        <f>""</f>
        <v/>
      </c>
      <c r="K751" s="18" t="str">
        <f t="shared" si="202"/>
        <v/>
      </c>
      <c r="L751" s="18" t="str">
        <f t="shared" si="203"/>
        <v/>
      </c>
      <c r="M751" s="18" t="str">
        <f t="shared" si="204"/>
        <v/>
      </c>
      <c r="N751" s="18" t="str">
        <f t="shared" si="205"/>
        <v/>
      </c>
      <c r="O751" s="18" t="str">
        <f t="shared" si="206"/>
        <v/>
      </c>
      <c r="P751" s="18" t="str">
        <f t="shared" si="207"/>
        <v/>
      </c>
      <c r="Q751" s="18" t="str">
        <f t="shared" si="208"/>
        <v/>
      </c>
      <c r="R751" s="122" t="str">
        <f t="shared" si="198"/>
        <v/>
      </c>
      <c r="S751" s="18" t="str">
        <f t="shared" si="209"/>
        <v/>
      </c>
      <c r="T751" s="26" t="str">
        <f t="shared" si="199"/>
        <v/>
      </c>
      <c r="U751" s="18" t="str">
        <f t="shared" si="210"/>
        <v/>
      </c>
      <c r="V751" s="18" t="str">
        <f t="shared" si="211"/>
        <v/>
      </c>
      <c r="W751" s="18" t="str">
        <f>IFERROR(CONCATENATE("PAGO N° ",B751," DEL CONTRATO CPS ",V751," ENTRE ",TEXT(VLOOKUP(A751,matriz,IF(generador!B751=1,16,IF(generador!B751=2,19,IF(generador!B751=3,22,IF(generador!B751=4,25,IF(generador!B751=5,28,IF(generador!B751=6,31,IF(generador!B751=7,34,IF(generador!B751=8,37,IF(generador!B751=9,40,IF(generador!B751=10,43,IF(generador!B751=11,46,IF(generador!B751=12,49,IF(generador!B751=13,52,IF(generador!B751=14,55,IF(generador!B751=15,58))))))))))))))),FALSE),"dd/mm/yyyy")," Y ",TEXT(VLOOKUP(A751,matriz,IF(generador!B751=1,17,IF(generador!B751=2,20,IF(generador!B751=3,23,IF(generador!B751=4,26,IF(generador!B751=5,29,IF(generador!B751=6,32,IF(generador!B751=7,35,IF(generador!B751=8,38,IF(generador!B751=9,41,IF(generador!B751=10,44,IF(generador!B751=11,47,IF(generador!B751=12,50,IF(generador!B751=13,53,IF(generador!B751=14,56,IF(generador!B751=15,59))))))))))))))),FALSE),"dd/mm/yyyy")),"")</f>
        <v/>
      </c>
    </row>
    <row r="752" spans="1:23" x14ac:dyDescent="0.3">
      <c r="A752" s="15"/>
      <c r="B752" s="14"/>
      <c r="C752" s="6"/>
      <c r="D752" s="26" t="str">
        <f t="shared" si="195"/>
        <v/>
      </c>
      <c r="E752" s="19" t="str">
        <f>IFERROR(IF(A752&lt;&gt;"",VLOOKUP(A752,matriz,IF(generador!B752=1,15,IF(generador!B752=2,18,IF(generador!B752=3,21,IF(generador!B752=4,24,IF(generador!B752=5,27,IF(generador!B752=6,30,IF(generador!B752=7,33,IF(generador!B752=8,36,IF(generador!B752=9,39,IF(generador!B752=10,42,IF(generador!B752=11,45,IF(generador!B752=12,48,IF(generador!B752=13,51,IF(generador!B752=14,54,IF(generador!B752=15,57))))))))))))))),FALSE),""),"")</f>
        <v/>
      </c>
      <c r="F752" s="20" t="str">
        <f t="shared" si="196"/>
        <v/>
      </c>
      <c r="G752" s="29" t="str">
        <f t="shared" si="197"/>
        <v/>
      </c>
      <c r="H752" s="21" t="str">
        <f t="shared" ca="1" si="200"/>
        <v/>
      </c>
      <c r="I752" s="18" t="str">
        <f t="shared" si="201"/>
        <v/>
      </c>
      <c r="J752" s="18" t="str">
        <f>""</f>
        <v/>
      </c>
      <c r="K752" s="18" t="str">
        <f t="shared" si="202"/>
        <v/>
      </c>
      <c r="L752" s="18" t="str">
        <f t="shared" si="203"/>
        <v/>
      </c>
      <c r="M752" s="18" t="str">
        <f t="shared" si="204"/>
        <v/>
      </c>
      <c r="N752" s="18" t="str">
        <f t="shared" si="205"/>
        <v/>
      </c>
      <c r="O752" s="18" t="str">
        <f t="shared" si="206"/>
        <v/>
      </c>
      <c r="P752" s="18" t="str">
        <f t="shared" si="207"/>
        <v/>
      </c>
      <c r="Q752" s="18" t="str">
        <f t="shared" si="208"/>
        <v/>
      </c>
      <c r="R752" s="122" t="str">
        <f t="shared" si="198"/>
        <v/>
      </c>
      <c r="S752" s="18" t="str">
        <f t="shared" si="209"/>
        <v/>
      </c>
      <c r="T752" s="26" t="str">
        <f t="shared" si="199"/>
        <v/>
      </c>
      <c r="U752" s="18" t="str">
        <f t="shared" si="210"/>
        <v/>
      </c>
      <c r="V752" s="18" t="str">
        <f t="shared" si="211"/>
        <v/>
      </c>
      <c r="W752" s="18" t="str">
        <f>IFERROR(CONCATENATE("PAGO N° ",B752," DEL CONTRATO CPS ",V752," ENTRE ",TEXT(VLOOKUP(A752,matriz,IF(generador!B752=1,16,IF(generador!B752=2,19,IF(generador!B752=3,22,IF(generador!B752=4,25,IF(generador!B752=5,28,IF(generador!B752=6,31,IF(generador!B752=7,34,IF(generador!B752=8,37,IF(generador!B752=9,40,IF(generador!B752=10,43,IF(generador!B752=11,46,IF(generador!B752=12,49,IF(generador!B752=13,52,IF(generador!B752=14,55,IF(generador!B752=15,58))))))))))))))),FALSE),"dd/mm/yyyy")," Y ",TEXT(VLOOKUP(A752,matriz,IF(generador!B752=1,17,IF(generador!B752=2,20,IF(generador!B752=3,23,IF(generador!B752=4,26,IF(generador!B752=5,29,IF(generador!B752=6,32,IF(generador!B752=7,35,IF(generador!B752=8,38,IF(generador!B752=9,41,IF(generador!B752=10,44,IF(generador!B752=11,47,IF(generador!B752=12,50,IF(generador!B752=13,53,IF(generador!B752=14,56,IF(generador!B752=15,59))))))))))))))),FALSE),"dd/mm/yyyy")),"")</f>
        <v/>
      </c>
    </row>
    <row r="753" spans="1:23" x14ac:dyDescent="0.3">
      <c r="A753" s="15"/>
      <c r="B753" s="14"/>
      <c r="C753" s="6"/>
      <c r="D753" s="26" t="str">
        <f t="shared" si="195"/>
        <v/>
      </c>
      <c r="E753" s="19" t="str">
        <f>IFERROR(IF(A753&lt;&gt;"",VLOOKUP(A753,matriz,IF(generador!B753=1,15,IF(generador!B753=2,18,IF(generador!B753=3,21,IF(generador!B753=4,24,IF(generador!B753=5,27,IF(generador!B753=6,30,IF(generador!B753=7,33,IF(generador!B753=8,36,IF(generador!B753=9,39,IF(generador!B753=10,42,IF(generador!B753=11,45,IF(generador!B753=12,48,IF(generador!B753=13,51,IF(generador!B753=14,54,IF(generador!B753=15,57))))))))))))))),FALSE),""),"")</f>
        <v/>
      </c>
      <c r="F753" s="20" t="str">
        <f t="shared" si="196"/>
        <v/>
      </c>
      <c r="G753" s="29" t="str">
        <f t="shared" si="197"/>
        <v/>
      </c>
      <c r="H753" s="21" t="str">
        <f t="shared" ca="1" si="200"/>
        <v/>
      </c>
      <c r="I753" s="18" t="str">
        <f t="shared" si="201"/>
        <v/>
      </c>
      <c r="J753" s="18" t="str">
        <f>""</f>
        <v/>
      </c>
      <c r="K753" s="18" t="str">
        <f t="shared" si="202"/>
        <v/>
      </c>
      <c r="L753" s="18" t="str">
        <f t="shared" si="203"/>
        <v/>
      </c>
      <c r="M753" s="18" t="str">
        <f t="shared" si="204"/>
        <v/>
      </c>
      <c r="N753" s="18" t="str">
        <f t="shared" si="205"/>
        <v/>
      </c>
      <c r="O753" s="18" t="str">
        <f t="shared" si="206"/>
        <v/>
      </c>
      <c r="P753" s="18" t="str">
        <f t="shared" si="207"/>
        <v/>
      </c>
      <c r="Q753" s="18" t="str">
        <f t="shared" si="208"/>
        <v/>
      </c>
      <c r="R753" s="122" t="str">
        <f t="shared" si="198"/>
        <v/>
      </c>
      <c r="S753" s="18" t="str">
        <f t="shared" si="209"/>
        <v/>
      </c>
      <c r="T753" s="26" t="str">
        <f t="shared" si="199"/>
        <v/>
      </c>
      <c r="U753" s="18" t="str">
        <f t="shared" si="210"/>
        <v/>
      </c>
      <c r="V753" s="18" t="str">
        <f t="shared" si="211"/>
        <v/>
      </c>
      <c r="W753" s="18" t="str">
        <f>IFERROR(CONCATENATE("PAGO N° ",B753," DEL CONTRATO CPS ",V753," ENTRE ",TEXT(VLOOKUP(A753,matriz,IF(generador!B753=1,16,IF(generador!B753=2,19,IF(generador!B753=3,22,IF(generador!B753=4,25,IF(generador!B753=5,28,IF(generador!B753=6,31,IF(generador!B753=7,34,IF(generador!B753=8,37,IF(generador!B753=9,40,IF(generador!B753=10,43,IF(generador!B753=11,46,IF(generador!B753=12,49,IF(generador!B753=13,52,IF(generador!B753=14,55,IF(generador!B753=15,58))))))))))))))),FALSE),"dd/mm/yyyy")," Y ",TEXT(VLOOKUP(A753,matriz,IF(generador!B753=1,17,IF(generador!B753=2,20,IF(generador!B753=3,23,IF(generador!B753=4,26,IF(generador!B753=5,29,IF(generador!B753=6,32,IF(generador!B753=7,35,IF(generador!B753=8,38,IF(generador!B753=9,41,IF(generador!B753=10,44,IF(generador!B753=11,47,IF(generador!B753=12,50,IF(generador!B753=13,53,IF(generador!B753=14,56,IF(generador!B753=15,59))))))))))))))),FALSE),"dd/mm/yyyy")),"")</f>
        <v/>
      </c>
    </row>
    <row r="754" spans="1:23" x14ac:dyDescent="0.3">
      <c r="A754" s="15"/>
      <c r="B754" s="14"/>
      <c r="C754" s="6"/>
      <c r="D754" s="26" t="str">
        <f t="shared" si="195"/>
        <v/>
      </c>
      <c r="E754" s="19" t="str">
        <f>IFERROR(IF(A754&lt;&gt;"",VLOOKUP(A754,matriz,IF(generador!B754=1,15,IF(generador!B754=2,18,IF(generador!B754=3,21,IF(generador!B754=4,24,IF(generador!B754=5,27,IF(generador!B754=6,30,IF(generador!B754=7,33,IF(generador!B754=8,36,IF(generador!B754=9,39,IF(generador!B754=10,42,IF(generador!B754=11,45,IF(generador!B754=12,48,IF(generador!B754=13,51,IF(generador!B754=14,54,IF(generador!B754=15,57))))))))))))))),FALSE),""),"")</f>
        <v/>
      </c>
      <c r="F754" s="20" t="str">
        <f t="shared" si="196"/>
        <v/>
      </c>
      <c r="G754" s="29" t="str">
        <f t="shared" si="197"/>
        <v/>
      </c>
      <c r="H754" s="21" t="str">
        <f t="shared" ca="1" si="200"/>
        <v/>
      </c>
      <c r="I754" s="18" t="str">
        <f t="shared" si="201"/>
        <v/>
      </c>
      <c r="J754" s="18" t="str">
        <f>""</f>
        <v/>
      </c>
      <c r="K754" s="18" t="str">
        <f t="shared" si="202"/>
        <v/>
      </c>
      <c r="L754" s="18" t="str">
        <f t="shared" si="203"/>
        <v/>
      </c>
      <c r="M754" s="18" t="str">
        <f t="shared" si="204"/>
        <v/>
      </c>
      <c r="N754" s="18" t="str">
        <f t="shared" si="205"/>
        <v/>
      </c>
      <c r="O754" s="18" t="str">
        <f t="shared" si="206"/>
        <v/>
      </c>
      <c r="P754" s="18" t="str">
        <f t="shared" si="207"/>
        <v/>
      </c>
      <c r="Q754" s="18" t="str">
        <f t="shared" si="208"/>
        <v/>
      </c>
      <c r="R754" s="122" t="str">
        <f t="shared" si="198"/>
        <v/>
      </c>
      <c r="S754" s="18" t="str">
        <f t="shared" si="209"/>
        <v/>
      </c>
      <c r="T754" s="26" t="str">
        <f t="shared" si="199"/>
        <v/>
      </c>
      <c r="U754" s="18" t="str">
        <f t="shared" si="210"/>
        <v/>
      </c>
      <c r="V754" s="18" t="str">
        <f t="shared" si="211"/>
        <v/>
      </c>
      <c r="W754" s="18" t="str">
        <f>IFERROR(CONCATENATE("PAGO N° ",B754," DEL CONTRATO CPS ",V754," ENTRE ",TEXT(VLOOKUP(A754,matriz,IF(generador!B754=1,16,IF(generador!B754=2,19,IF(generador!B754=3,22,IF(generador!B754=4,25,IF(generador!B754=5,28,IF(generador!B754=6,31,IF(generador!B754=7,34,IF(generador!B754=8,37,IF(generador!B754=9,40,IF(generador!B754=10,43,IF(generador!B754=11,46,IF(generador!B754=12,49,IF(generador!B754=13,52,IF(generador!B754=14,55,IF(generador!B754=15,58))))))))))))))),FALSE),"dd/mm/yyyy")," Y ",TEXT(VLOOKUP(A754,matriz,IF(generador!B754=1,17,IF(generador!B754=2,20,IF(generador!B754=3,23,IF(generador!B754=4,26,IF(generador!B754=5,29,IF(generador!B754=6,32,IF(generador!B754=7,35,IF(generador!B754=8,38,IF(generador!B754=9,41,IF(generador!B754=10,44,IF(generador!B754=11,47,IF(generador!B754=12,50,IF(generador!B754=13,53,IF(generador!B754=14,56,IF(generador!B754=15,59))))))))))))))),FALSE),"dd/mm/yyyy")),"")</f>
        <v/>
      </c>
    </row>
    <row r="755" spans="1:23" x14ac:dyDescent="0.3">
      <c r="A755" s="15"/>
      <c r="B755" s="14"/>
      <c r="C755" s="6"/>
      <c r="D755" s="26" t="str">
        <f t="shared" si="195"/>
        <v/>
      </c>
      <c r="E755" s="19" t="str">
        <f>IFERROR(IF(A755&lt;&gt;"",VLOOKUP(A755,matriz,IF(generador!B755=1,15,IF(generador!B755=2,18,IF(generador!B755=3,21,IF(generador!B755=4,24,IF(generador!B755=5,27,IF(generador!B755=6,30,IF(generador!B755=7,33,IF(generador!B755=8,36,IF(generador!B755=9,39,IF(generador!B755=10,42,IF(generador!B755=11,45,IF(generador!B755=12,48,IF(generador!B755=13,51,IF(generador!B755=14,54,IF(generador!B755=15,57))))))))))))))),FALSE),""),"")</f>
        <v/>
      </c>
      <c r="F755" s="20" t="str">
        <f t="shared" si="196"/>
        <v/>
      </c>
      <c r="G755" s="29" t="str">
        <f t="shared" si="197"/>
        <v/>
      </c>
      <c r="H755" s="21" t="str">
        <f t="shared" ca="1" si="200"/>
        <v/>
      </c>
      <c r="I755" s="18" t="str">
        <f t="shared" si="201"/>
        <v/>
      </c>
      <c r="J755" s="18" t="str">
        <f>""</f>
        <v/>
      </c>
      <c r="K755" s="18" t="str">
        <f t="shared" si="202"/>
        <v/>
      </c>
      <c r="L755" s="18" t="str">
        <f t="shared" si="203"/>
        <v/>
      </c>
      <c r="M755" s="18" t="str">
        <f t="shared" si="204"/>
        <v/>
      </c>
      <c r="N755" s="18" t="str">
        <f t="shared" si="205"/>
        <v/>
      </c>
      <c r="O755" s="18" t="str">
        <f t="shared" si="206"/>
        <v/>
      </c>
      <c r="P755" s="18" t="str">
        <f t="shared" si="207"/>
        <v/>
      </c>
      <c r="Q755" s="18" t="str">
        <f t="shared" si="208"/>
        <v/>
      </c>
      <c r="R755" s="122" t="str">
        <f t="shared" si="198"/>
        <v/>
      </c>
      <c r="S755" s="18" t="str">
        <f t="shared" si="209"/>
        <v/>
      </c>
      <c r="T755" s="26" t="str">
        <f t="shared" si="199"/>
        <v/>
      </c>
      <c r="U755" s="18" t="str">
        <f t="shared" si="210"/>
        <v/>
      </c>
      <c r="V755" s="18" t="str">
        <f t="shared" si="211"/>
        <v/>
      </c>
      <c r="W755" s="18" t="str">
        <f>IFERROR(CONCATENATE("PAGO N° ",B755," DEL CONTRATO CPS ",V755," ENTRE ",TEXT(VLOOKUP(A755,matriz,IF(generador!B755=1,16,IF(generador!B755=2,19,IF(generador!B755=3,22,IF(generador!B755=4,25,IF(generador!B755=5,28,IF(generador!B755=6,31,IF(generador!B755=7,34,IF(generador!B755=8,37,IF(generador!B755=9,40,IF(generador!B755=10,43,IF(generador!B755=11,46,IF(generador!B755=12,49,IF(generador!B755=13,52,IF(generador!B755=14,55,IF(generador!B755=15,58))))))))))))))),FALSE),"dd/mm/yyyy")," Y ",TEXT(VLOOKUP(A755,matriz,IF(generador!B755=1,17,IF(generador!B755=2,20,IF(generador!B755=3,23,IF(generador!B755=4,26,IF(generador!B755=5,29,IF(generador!B755=6,32,IF(generador!B755=7,35,IF(generador!B755=8,38,IF(generador!B755=9,41,IF(generador!B755=10,44,IF(generador!B755=11,47,IF(generador!B755=12,50,IF(generador!B755=13,53,IF(generador!B755=14,56,IF(generador!B755=15,59))))))))))))))),FALSE),"dd/mm/yyyy")),"")</f>
        <v/>
      </c>
    </row>
    <row r="756" spans="1:23" x14ac:dyDescent="0.3">
      <c r="A756" s="15"/>
      <c r="B756" s="14"/>
      <c r="C756" s="6"/>
      <c r="D756" s="26" t="str">
        <f t="shared" si="195"/>
        <v/>
      </c>
      <c r="E756" s="19" t="str">
        <f>IFERROR(IF(A756&lt;&gt;"",VLOOKUP(A756,matriz,IF(generador!B756=1,15,IF(generador!B756=2,18,IF(generador!B756=3,21,IF(generador!B756=4,24,IF(generador!B756=5,27,IF(generador!B756=6,30,IF(generador!B756=7,33,IF(generador!B756=8,36,IF(generador!B756=9,39,IF(generador!B756=10,42,IF(generador!B756=11,45,IF(generador!B756=12,48,IF(generador!B756=13,51,IF(generador!B756=14,54,IF(generador!B756=15,57))))))))))))))),FALSE),""),"")</f>
        <v/>
      </c>
      <c r="F756" s="20" t="str">
        <f t="shared" si="196"/>
        <v/>
      </c>
      <c r="G756" s="29" t="str">
        <f t="shared" si="197"/>
        <v/>
      </c>
      <c r="H756" s="21" t="str">
        <f t="shared" ca="1" si="200"/>
        <v/>
      </c>
      <c r="I756" s="18" t="str">
        <f t="shared" si="201"/>
        <v/>
      </c>
      <c r="J756" s="18" t="str">
        <f>""</f>
        <v/>
      </c>
      <c r="K756" s="18" t="str">
        <f t="shared" si="202"/>
        <v/>
      </c>
      <c r="L756" s="18" t="str">
        <f t="shared" si="203"/>
        <v/>
      </c>
      <c r="M756" s="18" t="str">
        <f t="shared" si="204"/>
        <v/>
      </c>
      <c r="N756" s="18" t="str">
        <f t="shared" si="205"/>
        <v/>
      </c>
      <c r="O756" s="18" t="str">
        <f t="shared" si="206"/>
        <v/>
      </c>
      <c r="P756" s="18" t="str">
        <f t="shared" si="207"/>
        <v/>
      </c>
      <c r="Q756" s="18" t="str">
        <f t="shared" si="208"/>
        <v/>
      </c>
      <c r="R756" s="122" t="str">
        <f t="shared" si="198"/>
        <v/>
      </c>
      <c r="S756" s="18" t="str">
        <f t="shared" si="209"/>
        <v/>
      </c>
      <c r="T756" s="26" t="str">
        <f t="shared" si="199"/>
        <v/>
      </c>
      <c r="U756" s="18" t="str">
        <f t="shared" si="210"/>
        <v/>
      </c>
      <c r="V756" s="18" t="str">
        <f t="shared" si="211"/>
        <v/>
      </c>
      <c r="W756" s="18" t="str">
        <f>IFERROR(CONCATENATE("PAGO N° ",B756," DEL CONTRATO CPS ",V756," ENTRE ",TEXT(VLOOKUP(A756,matriz,IF(generador!B756=1,16,IF(generador!B756=2,19,IF(generador!B756=3,22,IF(generador!B756=4,25,IF(generador!B756=5,28,IF(generador!B756=6,31,IF(generador!B756=7,34,IF(generador!B756=8,37,IF(generador!B756=9,40,IF(generador!B756=10,43,IF(generador!B756=11,46,IF(generador!B756=12,49,IF(generador!B756=13,52,IF(generador!B756=14,55,IF(generador!B756=15,58))))))))))))))),FALSE),"dd/mm/yyyy")," Y ",TEXT(VLOOKUP(A756,matriz,IF(generador!B756=1,17,IF(generador!B756=2,20,IF(generador!B756=3,23,IF(generador!B756=4,26,IF(generador!B756=5,29,IF(generador!B756=6,32,IF(generador!B756=7,35,IF(generador!B756=8,38,IF(generador!B756=9,41,IF(generador!B756=10,44,IF(generador!B756=11,47,IF(generador!B756=12,50,IF(generador!B756=13,53,IF(generador!B756=14,56,IF(generador!B756=15,59))))))))))))))),FALSE),"dd/mm/yyyy")),"")</f>
        <v/>
      </c>
    </row>
    <row r="757" spans="1:23" x14ac:dyDescent="0.3">
      <c r="A757" s="15"/>
      <c r="B757" s="14"/>
      <c r="C757" s="6"/>
      <c r="D757" s="26" t="str">
        <f t="shared" si="195"/>
        <v/>
      </c>
      <c r="E757" s="19" t="str">
        <f>IFERROR(IF(A757&lt;&gt;"",VLOOKUP(A757,matriz,IF(generador!B757=1,15,IF(generador!B757=2,18,IF(generador!B757=3,21,IF(generador!B757=4,24,IF(generador!B757=5,27,IF(generador!B757=6,30,IF(generador!B757=7,33,IF(generador!B757=8,36,IF(generador!B757=9,39,IF(generador!B757=10,42,IF(generador!B757=11,45,IF(generador!B757=12,48,IF(generador!B757=13,51,IF(generador!B757=14,54,IF(generador!B757=15,57))))))))))))))),FALSE),""),"")</f>
        <v/>
      </c>
      <c r="F757" s="20" t="str">
        <f t="shared" si="196"/>
        <v/>
      </c>
      <c r="G757" s="29" t="str">
        <f t="shared" si="197"/>
        <v/>
      </c>
      <c r="H757" s="21" t="str">
        <f t="shared" ca="1" si="200"/>
        <v/>
      </c>
      <c r="I757" s="18" t="str">
        <f t="shared" si="201"/>
        <v/>
      </c>
      <c r="J757" s="18" t="str">
        <f>""</f>
        <v/>
      </c>
      <c r="K757" s="18" t="str">
        <f t="shared" si="202"/>
        <v/>
      </c>
      <c r="L757" s="18" t="str">
        <f t="shared" si="203"/>
        <v/>
      </c>
      <c r="M757" s="18" t="str">
        <f t="shared" si="204"/>
        <v/>
      </c>
      <c r="N757" s="18" t="str">
        <f t="shared" si="205"/>
        <v/>
      </c>
      <c r="O757" s="18" t="str">
        <f t="shared" si="206"/>
        <v/>
      </c>
      <c r="P757" s="18" t="str">
        <f t="shared" si="207"/>
        <v/>
      </c>
      <c r="Q757" s="18" t="str">
        <f t="shared" si="208"/>
        <v/>
      </c>
      <c r="R757" s="122" t="str">
        <f t="shared" si="198"/>
        <v/>
      </c>
      <c r="S757" s="18" t="str">
        <f t="shared" si="209"/>
        <v/>
      </c>
      <c r="T757" s="26" t="str">
        <f t="shared" si="199"/>
        <v/>
      </c>
      <c r="U757" s="18" t="str">
        <f t="shared" si="210"/>
        <v/>
      </c>
      <c r="V757" s="18" t="str">
        <f t="shared" si="211"/>
        <v/>
      </c>
      <c r="W757" s="18" t="str">
        <f>IFERROR(CONCATENATE("PAGO N° ",B757," DEL CONTRATO CPS ",V757," ENTRE ",TEXT(VLOOKUP(A757,matriz,IF(generador!B757=1,16,IF(generador!B757=2,19,IF(generador!B757=3,22,IF(generador!B757=4,25,IF(generador!B757=5,28,IF(generador!B757=6,31,IF(generador!B757=7,34,IF(generador!B757=8,37,IF(generador!B757=9,40,IF(generador!B757=10,43,IF(generador!B757=11,46,IF(generador!B757=12,49,IF(generador!B757=13,52,IF(generador!B757=14,55,IF(generador!B757=15,58))))))))))))))),FALSE),"dd/mm/yyyy")," Y ",TEXT(VLOOKUP(A757,matriz,IF(generador!B757=1,17,IF(generador!B757=2,20,IF(generador!B757=3,23,IF(generador!B757=4,26,IF(generador!B757=5,29,IF(generador!B757=6,32,IF(generador!B757=7,35,IF(generador!B757=8,38,IF(generador!B757=9,41,IF(generador!B757=10,44,IF(generador!B757=11,47,IF(generador!B757=12,50,IF(generador!B757=13,53,IF(generador!B757=14,56,IF(generador!B757=15,59))))))))))))))),FALSE),"dd/mm/yyyy")),"")</f>
        <v/>
      </c>
    </row>
    <row r="758" spans="1:23" x14ac:dyDescent="0.3">
      <c r="A758" s="15"/>
      <c r="B758" s="14"/>
      <c r="C758" s="6"/>
      <c r="D758" s="26" t="str">
        <f t="shared" si="195"/>
        <v/>
      </c>
      <c r="E758" s="19" t="str">
        <f>IFERROR(IF(A758&lt;&gt;"",VLOOKUP(A758,matriz,IF(generador!B758=1,15,IF(generador!B758=2,18,IF(generador!B758=3,21,IF(generador!B758=4,24,IF(generador!B758=5,27,IF(generador!B758=6,30,IF(generador!B758=7,33,IF(generador!B758=8,36,IF(generador!B758=9,39,IF(generador!B758=10,42,IF(generador!B758=11,45,IF(generador!B758=12,48,IF(generador!B758=13,51,IF(generador!B758=14,54,IF(generador!B758=15,57))))))))))))))),FALSE),""),"")</f>
        <v/>
      </c>
      <c r="F758" s="20" t="str">
        <f t="shared" si="196"/>
        <v/>
      </c>
      <c r="G758" s="29" t="str">
        <f t="shared" si="197"/>
        <v/>
      </c>
      <c r="H758" s="21" t="str">
        <f t="shared" ca="1" si="200"/>
        <v/>
      </c>
      <c r="I758" s="18" t="str">
        <f t="shared" si="201"/>
        <v/>
      </c>
      <c r="J758" s="18" t="str">
        <f>""</f>
        <v/>
      </c>
      <c r="K758" s="18" t="str">
        <f t="shared" si="202"/>
        <v/>
      </c>
      <c r="L758" s="18" t="str">
        <f t="shared" si="203"/>
        <v/>
      </c>
      <c r="M758" s="18" t="str">
        <f t="shared" si="204"/>
        <v/>
      </c>
      <c r="N758" s="18" t="str">
        <f t="shared" si="205"/>
        <v/>
      </c>
      <c r="O758" s="18" t="str">
        <f t="shared" si="206"/>
        <v/>
      </c>
      <c r="P758" s="18" t="str">
        <f t="shared" si="207"/>
        <v/>
      </c>
      <c r="Q758" s="18" t="str">
        <f t="shared" si="208"/>
        <v/>
      </c>
      <c r="R758" s="122" t="str">
        <f t="shared" si="198"/>
        <v/>
      </c>
      <c r="S758" s="18" t="str">
        <f t="shared" si="209"/>
        <v/>
      </c>
      <c r="T758" s="26" t="str">
        <f t="shared" si="199"/>
        <v/>
      </c>
      <c r="U758" s="18" t="str">
        <f t="shared" si="210"/>
        <v/>
      </c>
      <c r="V758" s="18" t="str">
        <f t="shared" si="211"/>
        <v/>
      </c>
      <c r="W758" s="18" t="str">
        <f>IFERROR(CONCATENATE("PAGO N° ",B758," DEL CONTRATO CPS ",V758," ENTRE ",TEXT(VLOOKUP(A758,matriz,IF(generador!B758=1,16,IF(generador!B758=2,19,IF(generador!B758=3,22,IF(generador!B758=4,25,IF(generador!B758=5,28,IF(generador!B758=6,31,IF(generador!B758=7,34,IF(generador!B758=8,37,IF(generador!B758=9,40,IF(generador!B758=10,43,IF(generador!B758=11,46,IF(generador!B758=12,49,IF(generador!B758=13,52,IF(generador!B758=14,55,IF(generador!B758=15,58))))))))))))))),FALSE),"dd/mm/yyyy")," Y ",TEXT(VLOOKUP(A758,matriz,IF(generador!B758=1,17,IF(generador!B758=2,20,IF(generador!B758=3,23,IF(generador!B758=4,26,IF(generador!B758=5,29,IF(generador!B758=6,32,IF(generador!B758=7,35,IF(generador!B758=8,38,IF(generador!B758=9,41,IF(generador!B758=10,44,IF(generador!B758=11,47,IF(generador!B758=12,50,IF(generador!B758=13,53,IF(generador!B758=14,56,IF(generador!B758=15,59))))))))))))))),FALSE),"dd/mm/yyyy")),"")</f>
        <v/>
      </c>
    </row>
    <row r="759" spans="1:23" x14ac:dyDescent="0.3">
      <c r="A759" s="15"/>
      <c r="B759" s="14"/>
      <c r="C759" s="6"/>
      <c r="D759" s="26" t="str">
        <f t="shared" si="195"/>
        <v/>
      </c>
      <c r="E759" s="19" t="str">
        <f>IFERROR(IF(A759&lt;&gt;"",VLOOKUP(A759,matriz,IF(generador!B759=1,15,IF(generador!B759=2,18,IF(generador!B759=3,21,IF(generador!B759=4,24,IF(generador!B759=5,27,IF(generador!B759=6,30,IF(generador!B759=7,33,IF(generador!B759=8,36,IF(generador!B759=9,39,IF(generador!B759=10,42,IF(generador!B759=11,45,IF(generador!B759=12,48,IF(generador!B759=13,51,IF(generador!B759=14,54,IF(generador!B759=15,57))))))))))))))),FALSE),""),"")</f>
        <v/>
      </c>
      <c r="F759" s="20" t="str">
        <f t="shared" si="196"/>
        <v/>
      </c>
      <c r="G759" s="29" t="str">
        <f t="shared" si="197"/>
        <v/>
      </c>
      <c r="H759" s="21" t="str">
        <f t="shared" ca="1" si="200"/>
        <v/>
      </c>
      <c r="I759" s="18" t="str">
        <f t="shared" si="201"/>
        <v/>
      </c>
      <c r="J759" s="18" t="str">
        <f>""</f>
        <v/>
      </c>
      <c r="K759" s="18" t="str">
        <f t="shared" si="202"/>
        <v/>
      </c>
      <c r="L759" s="18" t="str">
        <f t="shared" si="203"/>
        <v/>
      </c>
      <c r="M759" s="18" t="str">
        <f t="shared" si="204"/>
        <v/>
      </c>
      <c r="N759" s="18" t="str">
        <f t="shared" si="205"/>
        <v/>
      </c>
      <c r="O759" s="18" t="str">
        <f t="shared" si="206"/>
        <v/>
      </c>
      <c r="P759" s="18" t="str">
        <f t="shared" si="207"/>
        <v/>
      </c>
      <c r="Q759" s="18" t="str">
        <f t="shared" si="208"/>
        <v/>
      </c>
      <c r="R759" s="122" t="str">
        <f t="shared" si="198"/>
        <v/>
      </c>
      <c r="S759" s="18" t="str">
        <f t="shared" si="209"/>
        <v/>
      </c>
      <c r="T759" s="26" t="str">
        <f t="shared" si="199"/>
        <v/>
      </c>
      <c r="U759" s="18" t="str">
        <f t="shared" si="210"/>
        <v/>
      </c>
      <c r="V759" s="18" t="str">
        <f t="shared" si="211"/>
        <v/>
      </c>
      <c r="W759" s="18" t="str">
        <f>IFERROR(CONCATENATE("PAGO N° ",B759," DEL CONTRATO CPS ",V759," ENTRE ",TEXT(VLOOKUP(A759,matriz,IF(generador!B759=1,16,IF(generador!B759=2,19,IF(generador!B759=3,22,IF(generador!B759=4,25,IF(generador!B759=5,28,IF(generador!B759=6,31,IF(generador!B759=7,34,IF(generador!B759=8,37,IF(generador!B759=9,40,IF(generador!B759=10,43,IF(generador!B759=11,46,IF(generador!B759=12,49,IF(generador!B759=13,52,IF(generador!B759=14,55,IF(generador!B759=15,58))))))))))))))),FALSE),"dd/mm/yyyy")," Y ",TEXT(VLOOKUP(A759,matriz,IF(generador!B759=1,17,IF(generador!B759=2,20,IF(generador!B759=3,23,IF(generador!B759=4,26,IF(generador!B759=5,29,IF(generador!B759=6,32,IF(generador!B759=7,35,IF(generador!B759=8,38,IF(generador!B759=9,41,IF(generador!B759=10,44,IF(generador!B759=11,47,IF(generador!B759=12,50,IF(generador!B759=13,53,IF(generador!B759=14,56,IF(generador!B759=15,59))))))))))))))),FALSE),"dd/mm/yyyy")),"")</f>
        <v/>
      </c>
    </row>
    <row r="760" spans="1:23" x14ac:dyDescent="0.3">
      <c r="A760" s="15"/>
      <c r="B760" s="14"/>
      <c r="C760" s="6"/>
      <c r="D760" s="26" t="str">
        <f t="shared" si="195"/>
        <v/>
      </c>
      <c r="E760" s="19" t="str">
        <f>IFERROR(IF(A760&lt;&gt;"",VLOOKUP(A760,matriz,IF(generador!B760=1,15,IF(generador!B760=2,18,IF(generador!B760=3,21,IF(generador!B760=4,24,IF(generador!B760=5,27,IF(generador!B760=6,30,IF(generador!B760=7,33,IF(generador!B760=8,36,IF(generador!B760=9,39,IF(generador!B760=10,42,IF(generador!B760=11,45,IF(generador!B760=12,48,IF(generador!B760=13,51,IF(generador!B760=14,54,IF(generador!B760=15,57))))))))))))))),FALSE),""),"")</f>
        <v/>
      </c>
      <c r="F760" s="20" t="str">
        <f t="shared" si="196"/>
        <v/>
      </c>
      <c r="G760" s="29" t="str">
        <f t="shared" si="197"/>
        <v/>
      </c>
      <c r="H760" s="21" t="str">
        <f t="shared" ca="1" si="200"/>
        <v/>
      </c>
      <c r="I760" s="18" t="str">
        <f t="shared" si="201"/>
        <v/>
      </c>
      <c r="J760" s="18" t="str">
        <f>""</f>
        <v/>
      </c>
      <c r="K760" s="18" t="str">
        <f t="shared" si="202"/>
        <v/>
      </c>
      <c r="L760" s="18" t="str">
        <f t="shared" si="203"/>
        <v/>
      </c>
      <c r="M760" s="18" t="str">
        <f t="shared" si="204"/>
        <v/>
      </c>
      <c r="N760" s="18" t="str">
        <f t="shared" si="205"/>
        <v/>
      </c>
      <c r="O760" s="18" t="str">
        <f t="shared" si="206"/>
        <v/>
      </c>
      <c r="P760" s="18" t="str">
        <f t="shared" si="207"/>
        <v/>
      </c>
      <c r="Q760" s="18" t="str">
        <f t="shared" si="208"/>
        <v/>
      </c>
      <c r="R760" s="122" t="str">
        <f t="shared" si="198"/>
        <v/>
      </c>
      <c r="S760" s="18" t="str">
        <f t="shared" si="209"/>
        <v/>
      </c>
      <c r="T760" s="26" t="str">
        <f t="shared" si="199"/>
        <v/>
      </c>
      <c r="U760" s="18" t="str">
        <f t="shared" si="210"/>
        <v/>
      </c>
      <c r="V760" s="18" t="str">
        <f t="shared" si="211"/>
        <v/>
      </c>
      <c r="W760" s="18" t="str">
        <f>IFERROR(CONCATENATE("PAGO N° ",B760," DEL CONTRATO CPS ",V760," ENTRE ",TEXT(VLOOKUP(A760,matriz,IF(generador!B760=1,16,IF(generador!B760=2,19,IF(generador!B760=3,22,IF(generador!B760=4,25,IF(generador!B760=5,28,IF(generador!B760=6,31,IF(generador!B760=7,34,IF(generador!B760=8,37,IF(generador!B760=9,40,IF(generador!B760=10,43,IF(generador!B760=11,46,IF(generador!B760=12,49,IF(generador!B760=13,52,IF(generador!B760=14,55,IF(generador!B760=15,58))))))))))))))),FALSE),"dd/mm/yyyy")," Y ",TEXT(VLOOKUP(A760,matriz,IF(generador!B760=1,17,IF(generador!B760=2,20,IF(generador!B760=3,23,IF(generador!B760=4,26,IF(generador!B760=5,29,IF(generador!B760=6,32,IF(generador!B760=7,35,IF(generador!B760=8,38,IF(generador!B760=9,41,IF(generador!B760=10,44,IF(generador!B760=11,47,IF(generador!B760=12,50,IF(generador!B760=13,53,IF(generador!B760=14,56,IF(generador!B760=15,59))))))))))))))),FALSE),"dd/mm/yyyy")),"")</f>
        <v/>
      </c>
    </row>
    <row r="761" spans="1:23" x14ac:dyDescent="0.3">
      <c r="A761" s="15"/>
      <c r="B761" s="14"/>
      <c r="C761" s="6"/>
      <c r="D761" s="26" t="str">
        <f t="shared" si="195"/>
        <v/>
      </c>
      <c r="E761" s="19" t="str">
        <f>IFERROR(IF(A761&lt;&gt;"",VLOOKUP(A761,matriz,IF(generador!B761=1,15,IF(generador!B761=2,18,IF(generador!B761=3,21,IF(generador!B761=4,24,IF(generador!B761=5,27,IF(generador!B761=6,30,IF(generador!B761=7,33,IF(generador!B761=8,36,IF(generador!B761=9,39,IF(generador!B761=10,42,IF(generador!B761=11,45,IF(generador!B761=12,48,IF(generador!B761=13,51,IF(generador!B761=14,54,IF(generador!B761=15,57))))))))))))))),FALSE),""),"")</f>
        <v/>
      </c>
      <c r="F761" s="20" t="str">
        <f t="shared" si="196"/>
        <v/>
      </c>
      <c r="G761" s="29" t="str">
        <f t="shared" si="197"/>
        <v/>
      </c>
      <c r="H761" s="21" t="str">
        <f t="shared" ca="1" si="200"/>
        <v/>
      </c>
      <c r="I761" s="18" t="str">
        <f t="shared" si="201"/>
        <v/>
      </c>
      <c r="J761" s="18" t="str">
        <f>""</f>
        <v/>
      </c>
      <c r="K761" s="18" t="str">
        <f t="shared" si="202"/>
        <v/>
      </c>
      <c r="L761" s="18" t="str">
        <f t="shared" si="203"/>
        <v/>
      </c>
      <c r="M761" s="18" t="str">
        <f t="shared" si="204"/>
        <v/>
      </c>
      <c r="N761" s="18" t="str">
        <f t="shared" si="205"/>
        <v/>
      </c>
      <c r="O761" s="18" t="str">
        <f t="shared" si="206"/>
        <v/>
      </c>
      <c r="P761" s="18" t="str">
        <f t="shared" si="207"/>
        <v/>
      </c>
      <c r="Q761" s="18" t="str">
        <f t="shared" si="208"/>
        <v/>
      </c>
      <c r="R761" s="122" t="str">
        <f t="shared" si="198"/>
        <v/>
      </c>
      <c r="S761" s="18" t="str">
        <f t="shared" si="209"/>
        <v/>
      </c>
      <c r="T761" s="26" t="str">
        <f t="shared" si="199"/>
        <v/>
      </c>
      <c r="U761" s="18" t="str">
        <f t="shared" si="210"/>
        <v/>
      </c>
      <c r="V761" s="18" t="str">
        <f t="shared" si="211"/>
        <v/>
      </c>
      <c r="W761" s="18" t="str">
        <f>IFERROR(CONCATENATE("PAGO N° ",B761," DEL CONTRATO CPS ",V761," ENTRE ",TEXT(VLOOKUP(A761,matriz,IF(generador!B761=1,16,IF(generador!B761=2,19,IF(generador!B761=3,22,IF(generador!B761=4,25,IF(generador!B761=5,28,IF(generador!B761=6,31,IF(generador!B761=7,34,IF(generador!B761=8,37,IF(generador!B761=9,40,IF(generador!B761=10,43,IF(generador!B761=11,46,IF(generador!B761=12,49,IF(generador!B761=13,52,IF(generador!B761=14,55,IF(generador!B761=15,58))))))))))))))),FALSE),"dd/mm/yyyy")," Y ",TEXT(VLOOKUP(A761,matriz,IF(generador!B761=1,17,IF(generador!B761=2,20,IF(generador!B761=3,23,IF(generador!B761=4,26,IF(generador!B761=5,29,IF(generador!B761=6,32,IF(generador!B761=7,35,IF(generador!B761=8,38,IF(generador!B761=9,41,IF(generador!B761=10,44,IF(generador!B761=11,47,IF(generador!B761=12,50,IF(generador!B761=13,53,IF(generador!B761=14,56,IF(generador!B761=15,59))))))))))))))),FALSE),"dd/mm/yyyy")),"")</f>
        <v/>
      </c>
    </row>
    <row r="762" spans="1:23" x14ac:dyDescent="0.3">
      <c r="A762" s="15"/>
      <c r="B762" s="14"/>
      <c r="C762" s="6"/>
      <c r="D762" s="26" t="str">
        <f t="shared" si="195"/>
        <v/>
      </c>
      <c r="E762" s="19" t="str">
        <f>IFERROR(IF(A762&lt;&gt;"",VLOOKUP(A762,matriz,IF(generador!B762=1,15,IF(generador!B762=2,18,IF(generador!B762=3,21,IF(generador!B762=4,24,IF(generador!B762=5,27,IF(generador!B762=6,30,IF(generador!B762=7,33,IF(generador!B762=8,36,IF(generador!B762=9,39,IF(generador!B762=10,42,IF(generador!B762=11,45,IF(generador!B762=12,48,IF(generador!B762=13,51,IF(generador!B762=14,54,IF(generador!B762=15,57))))))))))))))),FALSE),""),"")</f>
        <v/>
      </c>
      <c r="F762" s="20" t="str">
        <f t="shared" si="196"/>
        <v/>
      </c>
      <c r="G762" s="29" t="str">
        <f t="shared" si="197"/>
        <v/>
      </c>
      <c r="H762" s="21" t="str">
        <f t="shared" ca="1" si="200"/>
        <v/>
      </c>
      <c r="I762" s="18" t="str">
        <f t="shared" si="201"/>
        <v/>
      </c>
      <c r="J762" s="18" t="str">
        <f>""</f>
        <v/>
      </c>
      <c r="K762" s="18" t="str">
        <f t="shared" si="202"/>
        <v/>
      </c>
      <c r="L762" s="18" t="str">
        <f t="shared" si="203"/>
        <v/>
      </c>
      <c r="M762" s="18" t="str">
        <f t="shared" si="204"/>
        <v/>
      </c>
      <c r="N762" s="18" t="str">
        <f t="shared" si="205"/>
        <v/>
      </c>
      <c r="O762" s="18" t="str">
        <f t="shared" si="206"/>
        <v/>
      </c>
      <c r="P762" s="18" t="str">
        <f t="shared" si="207"/>
        <v/>
      </c>
      <c r="Q762" s="18" t="str">
        <f t="shared" si="208"/>
        <v/>
      </c>
      <c r="R762" s="122" t="str">
        <f t="shared" si="198"/>
        <v/>
      </c>
      <c r="S762" s="18" t="str">
        <f t="shared" si="209"/>
        <v/>
      </c>
      <c r="T762" s="26" t="str">
        <f t="shared" si="199"/>
        <v/>
      </c>
      <c r="U762" s="18" t="str">
        <f t="shared" si="210"/>
        <v/>
      </c>
      <c r="V762" s="18" t="str">
        <f t="shared" si="211"/>
        <v/>
      </c>
      <c r="W762" s="18" t="str">
        <f>IFERROR(CONCATENATE("PAGO N° ",B762," DEL CONTRATO CPS ",V762," ENTRE ",TEXT(VLOOKUP(A762,matriz,IF(generador!B762=1,16,IF(generador!B762=2,19,IF(generador!B762=3,22,IF(generador!B762=4,25,IF(generador!B762=5,28,IF(generador!B762=6,31,IF(generador!B762=7,34,IF(generador!B762=8,37,IF(generador!B762=9,40,IF(generador!B762=10,43,IF(generador!B762=11,46,IF(generador!B762=12,49,IF(generador!B762=13,52,IF(generador!B762=14,55,IF(generador!B762=15,58))))))))))))))),FALSE),"dd/mm/yyyy")," Y ",TEXT(VLOOKUP(A762,matriz,IF(generador!B762=1,17,IF(generador!B762=2,20,IF(generador!B762=3,23,IF(generador!B762=4,26,IF(generador!B762=5,29,IF(generador!B762=6,32,IF(generador!B762=7,35,IF(generador!B762=8,38,IF(generador!B762=9,41,IF(generador!B762=10,44,IF(generador!B762=11,47,IF(generador!B762=12,50,IF(generador!B762=13,53,IF(generador!B762=14,56,IF(generador!B762=15,59))))))))))))))),FALSE),"dd/mm/yyyy")),"")</f>
        <v/>
      </c>
    </row>
    <row r="763" spans="1:23" x14ac:dyDescent="0.3">
      <c r="A763" s="15"/>
      <c r="B763" s="14"/>
      <c r="C763" s="6"/>
      <c r="D763" s="26" t="str">
        <f t="shared" si="195"/>
        <v/>
      </c>
      <c r="E763" s="19" t="str">
        <f>IFERROR(IF(A763&lt;&gt;"",VLOOKUP(A763,matriz,IF(generador!B763=1,15,IF(generador!B763=2,18,IF(generador!B763=3,21,IF(generador!B763=4,24,IF(generador!B763=5,27,IF(generador!B763=6,30,IF(generador!B763=7,33,IF(generador!B763=8,36,IF(generador!B763=9,39,IF(generador!B763=10,42,IF(generador!B763=11,45,IF(generador!B763=12,48,IF(generador!B763=13,51,IF(generador!B763=14,54,IF(generador!B763=15,57))))))))))))))),FALSE),""),"")</f>
        <v/>
      </c>
      <c r="F763" s="20" t="str">
        <f t="shared" si="196"/>
        <v/>
      </c>
      <c r="G763" s="29" t="str">
        <f t="shared" si="197"/>
        <v/>
      </c>
      <c r="H763" s="21" t="str">
        <f t="shared" ca="1" si="200"/>
        <v/>
      </c>
      <c r="I763" s="18" t="str">
        <f t="shared" si="201"/>
        <v/>
      </c>
      <c r="J763" s="18" t="str">
        <f>""</f>
        <v/>
      </c>
      <c r="K763" s="18" t="str">
        <f t="shared" si="202"/>
        <v/>
      </c>
      <c r="L763" s="18" t="str">
        <f t="shared" si="203"/>
        <v/>
      </c>
      <c r="M763" s="18" t="str">
        <f t="shared" si="204"/>
        <v/>
      </c>
      <c r="N763" s="18" t="str">
        <f t="shared" si="205"/>
        <v/>
      </c>
      <c r="O763" s="18" t="str">
        <f t="shared" si="206"/>
        <v/>
      </c>
      <c r="P763" s="18" t="str">
        <f t="shared" si="207"/>
        <v/>
      </c>
      <c r="Q763" s="18" t="str">
        <f t="shared" si="208"/>
        <v/>
      </c>
      <c r="R763" s="122" t="str">
        <f t="shared" si="198"/>
        <v/>
      </c>
      <c r="S763" s="18" t="str">
        <f t="shared" si="209"/>
        <v/>
      </c>
      <c r="T763" s="26" t="str">
        <f t="shared" si="199"/>
        <v/>
      </c>
      <c r="U763" s="18" t="str">
        <f t="shared" si="210"/>
        <v/>
      </c>
      <c r="V763" s="18" t="str">
        <f t="shared" si="211"/>
        <v/>
      </c>
      <c r="W763" s="18" t="str">
        <f>IFERROR(CONCATENATE("PAGO N° ",B763," DEL CONTRATO CPS ",V763," ENTRE ",TEXT(VLOOKUP(A763,matriz,IF(generador!B763=1,16,IF(generador!B763=2,19,IF(generador!B763=3,22,IF(generador!B763=4,25,IF(generador!B763=5,28,IF(generador!B763=6,31,IF(generador!B763=7,34,IF(generador!B763=8,37,IF(generador!B763=9,40,IF(generador!B763=10,43,IF(generador!B763=11,46,IF(generador!B763=12,49,IF(generador!B763=13,52,IF(generador!B763=14,55,IF(generador!B763=15,58))))))))))))))),FALSE),"dd/mm/yyyy")," Y ",TEXT(VLOOKUP(A763,matriz,IF(generador!B763=1,17,IF(generador!B763=2,20,IF(generador!B763=3,23,IF(generador!B763=4,26,IF(generador!B763=5,29,IF(generador!B763=6,32,IF(generador!B763=7,35,IF(generador!B763=8,38,IF(generador!B763=9,41,IF(generador!B763=10,44,IF(generador!B763=11,47,IF(generador!B763=12,50,IF(generador!B763=13,53,IF(generador!B763=14,56,IF(generador!B763=15,59))))))))))))))),FALSE),"dd/mm/yyyy")),"")</f>
        <v/>
      </c>
    </row>
    <row r="764" spans="1:23" x14ac:dyDescent="0.3">
      <c r="A764" s="15"/>
      <c r="B764" s="14"/>
      <c r="C764" s="6"/>
      <c r="D764" s="26" t="str">
        <f t="shared" si="195"/>
        <v/>
      </c>
      <c r="E764" s="19" t="str">
        <f>IFERROR(IF(A764&lt;&gt;"",VLOOKUP(A764,matriz,IF(generador!B764=1,15,IF(generador!B764=2,18,IF(generador!B764=3,21,IF(generador!B764=4,24,IF(generador!B764=5,27,IF(generador!B764=6,30,IF(generador!B764=7,33,IF(generador!B764=8,36,IF(generador!B764=9,39,IF(generador!B764=10,42,IF(generador!B764=11,45,IF(generador!B764=12,48,IF(generador!B764=13,51,IF(generador!B764=14,54,IF(generador!B764=15,57))))))))))))))),FALSE),""),"")</f>
        <v/>
      </c>
      <c r="F764" s="20" t="str">
        <f t="shared" si="196"/>
        <v/>
      </c>
      <c r="G764" s="29" t="str">
        <f t="shared" si="197"/>
        <v/>
      </c>
      <c r="H764" s="21" t="str">
        <f t="shared" ca="1" si="200"/>
        <v/>
      </c>
      <c r="I764" s="18" t="str">
        <f t="shared" si="201"/>
        <v/>
      </c>
      <c r="J764" s="18" t="str">
        <f>""</f>
        <v/>
      </c>
      <c r="K764" s="18" t="str">
        <f t="shared" si="202"/>
        <v/>
      </c>
      <c r="L764" s="18" t="str">
        <f t="shared" si="203"/>
        <v/>
      </c>
      <c r="M764" s="18" t="str">
        <f t="shared" si="204"/>
        <v/>
      </c>
      <c r="N764" s="18" t="str">
        <f t="shared" si="205"/>
        <v/>
      </c>
      <c r="O764" s="18" t="str">
        <f t="shared" si="206"/>
        <v/>
      </c>
      <c r="P764" s="18" t="str">
        <f t="shared" si="207"/>
        <v/>
      </c>
      <c r="Q764" s="18" t="str">
        <f t="shared" si="208"/>
        <v/>
      </c>
      <c r="R764" s="122" t="str">
        <f t="shared" si="198"/>
        <v/>
      </c>
      <c r="S764" s="18" t="str">
        <f t="shared" si="209"/>
        <v/>
      </c>
      <c r="T764" s="26" t="str">
        <f t="shared" si="199"/>
        <v/>
      </c>
      <c r="U764" s="18" t="str">
        <f t="shared" si="210"/>
        <v/>
      </c>
      <c r="V764" s="18" t="str">
        <f t="shared" si="211"/>
        <v/>
      </c>
      <c r="W764" s="18" t="str">
        <f>IFERROR(CONCATENATE("PAGO N° ",B764," DEL CONTRATO CPS ",V764," ENTRE ",TEXT(VLOOKUP(A764,matriz,IF(generador!B764=1,16,IF(generador!B764=2,19,IF(generador!B764=3,22,IF(generador!B764=4,25,IF(generador!B764=5,28,IF(generador!B764=6,31,IF(generador!B764=7,34,IF(generador!B764=8,37,IF(generador!B764=9,40,IF(generador!B764=10,43,IF(generador!B764=11,46,IF(generador!B764=12,49,IF(generador!B764=13,52,IF(generador!B764=14,55,IF(generador!B764=15,58))))))))))))))),FALSE),"dd/mm/yyyy")," Y ",TEXT(VLOOKUP(A764,matriz,IF(generador!B764=1,17,IF(generador!B764=2,20,IF(generador!B764=3,23,IF(generador!B764=4,26,IF(generador!B764=5,29,IF(generador!B764=6,32,IF(generador!B764=7,35,IF(generador!B764=8,38,IF(generador!B764=9,41,IF(generador!B764=10,44,IF(generador!B764=11,47,IF(generador!B764=12,50,IF(generador!B764=13,53,IF(generador!B764=14,56,IF(generador!B764=15,59))))))))))))))),FALSE),"dd/mm/yyyy")),"")</f>
        <v/>
      </c>
    </row>
    <row r="765" spans="1:23" x14ac:dyDescent="0.3">
      <c r="A765" s="15"/>
      <c r="B765" s="14"/>
      <c r="C765" s="6"/>
      <c r="D765" s="26" t="str">
        <f t="shared" si="195"/>
        <v/>
      </c>
      <c r="E765" s="19" t="str">
        <f>IFERROR(IF(A765&lt;&gt;"",VLOOKUP(A765,matriz,IF(generador!B765=1,15,IF(generador!B765=2,18,IF(generador!B765=3,21,IF(generador!B765=4,24,IF(generador!B765=5,27,IF(generador!B765=6,30,IF(generador!B765=7,33,IF(generador!B765=8,36,IF(generador!B765=9,39,IF(generador!B765=10,42,IF(generador!B765=11,45,IF(generador!B765=12,48,IF(generador!B765=13,51,IF(generador!B765=14,54,IF(generador!B765=15,57))))))))))))))),FALSE),""),"")</f>
        <v/>
      </c>
      <c r="F765" s="20" t="str">
        <f t="shared" si="196"/>
        <v/>
      </c>
      <c r="G765" s="29" t="str">
        <f t="shared" si="197"/>
        <v/>
      </c>
      <c r="H765" s="21" t="str">
        <f t="shared" ca="1" si="200"/>
        <v/>
      </c>
      <c r="I765" s="18" t="str">
        <f t="shared" si="201"/>
        <v/>
      </c>
      <c r="J765" s="18" t="str">
        <f>""</f>
        <v/>
      </c>
      <c r="K765" s="18" t="str">
        <f t="shared" si="202"/>
        <v/>
      </c>
      <c r="L765" s="18" t="str">
        <f t="shared" si="203"/>
        <v/>
      </c>
      <c r="M765" s="18" t="str">
        <f t="shared" si="204"/>
        <v/>
      </c>
      <c r="N765" s="18" t="str">
        <f t="shared" si="205"/>
        <v/>
      </c>
      <c r="O765" s="18" t="str">
        <f t="shared" si="206"/>
        <v/>
      </c>
      <c r="P765" s="18" t="str">
        <f t="shared" si="207"/>
        <v/>
      </c>
      <c r="Q765" s="18" t="str">
        <f t="shared" si="208"/>
        <v/>
      </c>
      <c r="R765" s="122" t="str">
        <f t="shared" si="198"/>
        <v/>
      </c>
      <c r="S765" s="18" t="str">
        <f t="shared" si="209"/>
        <v/>
      </c>
      <c r="T765" s="26" t="str">
        <f t="shared" si="199"/>
        <v/>
      </c>
      <c r="U765" s="18" t="str">
        <f t="shared" si="210"/>
        <v/>
      </c>
      <c r="V765" s="18" t="str">
        <f t="shared" si="211"/>
        <v/>
      </c>
      <c r="W765" s="18" t="str">
        <f>IFERROR(CONCATENATE("PAGO N° ",B765," DEL CONTRATO CPS ",V765," ENTRE ",TEXT(VLOOKUP(A765,matriz,IF(generador!B765=1,16,IF(generador!B765=2,19,IF(generador!B765=3,22,IF(generador!B765=4,25,IF(generador!B765=5,28,IF(generador!B765=6,31,IF(generador!B765=7,34,IF(generador!B765=8,37,IF(generador!B765=9,40,IF(generador!B765=10,43,IF(generador!B765=11,46,IF(generador!B765=12,49,IF(generador!B765=13,52,IF(generador!B765=14,55,IF(generador!B765=15,58))))))))))))))),FALSE),"dd/mm/yyyy")," Y ",TEXT(VLOOKUP(A765,matriz,IF(generador!B765=1,17,IF(generador!B765=2,20,IF(generador!B765=3,23,IF(generador!B765=4,26,IF(generador!B765=5,29,IF(generador!B765=6,32,IF(generador!B765=7,35,IF(generador!B765=8,38,IF(generador!B765=9,41,IF(generador!B765=10,44,IF(generador!B765=11,47,IF(generador!B765=12,50,IF(generador!B765=13,53,IF(generador!B765=14,56,IF(generador!B765=15,59))))))))))))))),FALSE),"dd/mm/yyyy")),"")</f>
        <v/>
      </c>
    </row>
    <row r="766" spans="1:23" x14ac:dyDescent="0.3">
      <c r="A766" s="15"/>
      <c r="B766" s="14"/>
      <c r="C766" s="6"/>
      <c r="D766" s="26" t="str">
        <f t="shared" si="195"/>
        <v/>
      </c>
      <c r="E766" s="19" t="str">
        <f>IFERROR(IF(A766&lt;&gt;"",VLOOKUP(A766,matriz,IF(generador!B766=1,15,IF(generador!B766=2,18,IF(generador!B766=3,21,IF(generador!B766=4,24,IF(generador!B766=5,27,IF(generador!B766=6,30,IF(generador!B766=7,33,IF(generador!B766=8,36,IF(generador!B766=9,39,IF(generador!B766=10,42,IF(generador!B766=11,45,IF(generador!B766=12,48,IF(generador!B766=13,51,IF(generador!B766=14,54,IF(generador!B766=15,57))))))))))))))),FALSE),""),"")</f>
        <v/>
      </c>
      <c r="F766" s="20" t="str">
        <f t="shared" si="196"/>
        <v/>
      </c>
      <c r="G766" s="29" t="str">
        <f t="shared" si="197"/>
        <v/>
      </c>
      <c r="H766" s="21" t="str">
        <f t="shared" ca="1" si="200"/>
        <v/>
      </c>
      <c r="I766" s="18" t="str">
        <f t="shared" si="201"/>
        <v/>
      </c>
      <c r="J766" s="18" t="str">
        <f>""</f>
        <v/>
      </c>
      <c r="K766" s="18" t="str">
        <f t="shared" si="202"/>
        <v/>
      </c>
      <c r="L766" s="18" t="str">
        <f t="shared" si="203"/>
        <v/>
      </c>
      <c r="M766" s="18" t="str">
        <f t="shared" si="204"/>
        <v/>
      </c>
      <c r="N766" s="18" t="str">
        <f t="shared" si="205"/>
        <v/>
      </c>
      <c r="O766" s="18" t="str">
        <f t="shared" si="206"/>
        <v/>
      </c>
      <c r="P766" s="18" t="str">
        <f t="shared" si="207"/>
        <v/>
      </c>
      <c r="Q766" s="18" t="str">
        <f t="shared" si="208"/>
        <v/>
      </c>
      <c r="R766" s="122" t="str">
        <f t="shared" si="198"/>
        <v/>
      </c>
      <c r="S766" s="18" t="str">
        <f t="shared" si="209"/>
        <v/>
      </c>
      <c r="T766" s="26" t="str">
        <f t="shared" si="199"/>
        <v/>
      </c>
      <c r="U766" s="18" t="str">
        <f t="shared" si="210"/>
        <v/>
      </c>
      <c r="V766" s="18" t="str">
        <f t="shared" si="211"/>
        <v/>
      </c>
      <c r="W766" s="18" t="str">
        <f>IFERROR(CONCATENATE("PAGO N° ",B766," DEL CONTRATO CPS ",V766," ENTRE ",TEXT(VLOOKUP(A766,matriz,IF(generador!B766=1,16,IF(generador!B766=2,19,IF(generador!B766=3,22,IF(generador!B766=4,25,IF(generador!B766=5,28,IF(generador!B766=6,31,IF(generador!B766=7,34,IF(generador!B766=8,37,IF(generador!B766=9,40,IF(generador!B766=10,43,IF(generador!B766=11,46,IF(generador!B766=12,49,IF(generador!B766=13,52,IF(generador!B766=14,55,IF(generador!B766=15,58))))))))))))))),FALSE),"dd/mm/yyyy")," Y ",TEXT(VLOOKUP(A766,matriz,IF(generador!B766=1,17,IF(generador!B766=2,20,IF(generador!B766=3,23,IF(generador!B766=4,26,IF(generador!B766=5,29,IF(generador!B766=6,32,IF(generador!B766=7,35,IF(generador!B766=8,38,IF(generador!B766=9,41,IF(generador!B766=10,44,IF(generador!B766=11,47,IF(generador!B766=12,50,IF(generador!B766=13,53,IF(generador!B766=14,56,IF(generador!B766=15,59))))))))))))))),FALSE),"dd/mm/yyyy")),"")</f>
        <v/>
      </c>
    </row>
    <row r="767" spans="1:23" x14ac:dyDescent="0.3">
      <c r="A767" s="15"/>
      <c r="B767" s="14"/>
      <c r="C767" s="6"/>
      <c r="D767" s="26" t="str">
        <f t="shared" si="195"/>
        <v/>
      </c>
      <c r="E767" s="19" t="str">
        <f>IFERROR(IF(A767&lt;&gt;"",VLOOKUP(A767,matriz,IF(generador!B767=1,15,IF(generador!B767=2,18,IF(generador!B767=3,21,IF(generador!B767=4,24,IF(generador!B767=5,27,IF(generador!B767=6,30,IF(generador!B767=7,33,IF(generador!B767=8,36,IF(generador!B767=9,39,IF(generador!B767=10,42,IF(generador!B767=11,45,IF(generador!B767=12,48,IF(generador!B767=13,51,IF(generador!B767=14,54,IF(generador!B767=15,57))))))))))))))),FALSE),""),"")</f>
        <v/>
      </c>
      <c r="F767" s="20" t="str">
        <f t="shared" si="196"/>
        <v/>
      </c>
      <c r="G767" s="29" t="str">
        <f t="shared" si="197"/>
        <v/>
      </c>
      <c r="H767" s="21" t="str">
        <f t="shared" ca="1" si="200"/>
        <v/>
      </c>
      <c r="I767" s="18" t="str">
        <f t="shared" si="201"/>
        <v/>
      </c>
      <c r="J767" s="18" t="str">
        <f>""</f>
        <v/>
      </c>
      <c r="K767" s="18" t="str">
        <f t="shared" si="202"/>
        <v/>
      </c>
      <c r="L767" s="18" t="str">
        <f t="shared" si="203"/>
        <v/>
      </c>
      <c r="M767" s="18" t="str">
        <f t="shared" si="204"/>
        <v/>
      </c>
      <c r="N767" s="18" t="str">
        <f t="shared" si="205"/>
        <v/>
      </c>
      <c r="O767" s="18" t="str">
        <f t="shared" si="206"/>
        <v/>
      </c>
      <c r="P767" s="18" t="str">
        <f t="shared" si="207"/>
        <v/>
      </c>
      <c r="Q767" s="18" t="str">
        <f t="shared" si="208"/>
        <v/>
      </c>
      <c r="R767" s="122" t="str">
        <f t="shared" si="198"/>
        <v/>
      </c>
      <c r="S767" s="18" t="str">
        <f t="shared" si="209"/>
        <v/>
      </c>
      <c r="T767" s="26" t="str">
        <f t="shared" si="199"/>
        <v/>
      </c>
      <c r="U767" s="18" t="str">
        <f t="shared" si="210"/>
        <v/>
      </c>
      <c r="V767" s="18" t="str">
        <f t="shared" si="211"/>
        <v/>
      </c>
      <c r="W767" s="18" t="str">
        <f>IFERROR(CONCATENATE("PAGO N° ",B767," DEL CONTRATO CPS ",V767," ENTRE ",TEXT(VLOOKUP(A767,matriz,IF(generador!B767=1,16,IF(generador!B767=2,19,IF(generador!B767=3,22,IF(generador!B767=4,25,IF(generador!B767=5,28,IF(generador!B767=6,31,IF(generador!B767=7,34,IF(generador!B767=8,37,IF(generador!B767=9,40,IF(generador!B767=10,43,IF(generador!B767=11,46,IF(generador!B767=12,49,IF(generador!B767=13,52,IF(generador!B767=14,55,IF(generador!B767=15,58))))))))))))))),FALSE),"dd/mm/yyyy")," Y ",TEXT(VLOOKUP(A767,matriz,IF(generador!B767=1,17,IF(generador!B767=2,20,IF(generador!B767=3,23,IF(generador!B767=4,26,IF(generador!B767=5,29,IF(generador!B767=6,32,IF(generador!B767=7,35,IF(generador!B767=8,38,IF(generador!B767=9,41,IF(generador!B767=10,44,IF(generador!B767=11,47,IF(generador!B767=12,50,IF(generador!B767=13,53,IF(generador!B767=14,56,IF(generador!B767=15,59))))))))))))))),FALSE),"dd/mm/yyyy")),"")</f>
        <v/>
      </c>
    </row>
    <row r="768" spans="1:23" x14ac:dyDescent="0.3">
      <c r="A768" s="15"/>
      <c r="B768" s="14"/>
      <c r="C768" s="6"/>
      <c r="D768" s="26" t="str">
        <f t="shared" si="195"/>
        <v/>
      </c>
      <c r="E768" s="19" t="str">
        <f>IFERROR(IF(A768&lt;&gt;"",VLOOKUP(A768,matriz,IF(generador!B768=1,15,IF(generador!B768=2,18,IF(generador!B768=3,21,IF(generador!B768=4,24,IF(generador!B768=5,27,IF(generador!B768=6,30,IF(generador!B768=7,33,IF(generador!B768=8,36,IF(generador!B768=9,39,IF(generador!B768=10,42,IF(generador!B768=11,45,IF(generador!B768=12,48,IF(generador!B768=13,51,IF(generador!B768=14,54,IF(generador!B768=15,57))))))))))))))),FALSE),""),"")</f>
        <v/>
      </c>
      <c r="F768" s="20" t="str">
        <f t="shared" si="196"/>
        <v/>
      </c>
      <c r="G768" s="29" t="str">
        <f t="shared" si="197"/>
        <v/>
      </c>
      <c r="H768" s="21" t="str">
        <f t="shared" ca="1" si="200"/>
        <v/>
      </c>
      <c r="I768" s="18" t="str">
        <f t="shared" si="201"/>
        <v/>
      </c>
      <c r="J768" s="18" t="str">
        <f>""</f>
        <v/>
      </c>
      <c r="K768" s="18" t="str">
        <f t="shared" si="202"/>
        <v/>
      </c>
      <c r="L768" s="18" t="str">
        <f t="shared" si="203"/>
        <v/>
      </c>
      <c r="M768" s="18" t="str">
        <f t="shared" si="204"/>
        <v/>
      </c>
      <c r="N768" s="18" t="str">
        <f t="shared" si="205"/>
        <v/>
      </c>
      <c r="O768" s="18" t="str">
        <f t="shared" si="206"/>
        <v/>
      </c>
      <c r="P768" s="18" t="str">
        <f t="shared" si="207"/>
        <v/>
      </c>
      <c r="Q768" s="18" t="str">
        <f t="shared" si="208"/>
        <v/>
      </c>
      <c r="R768" s="122" t="str">
        <f t="shared" si="198"/>
        <v/>
      </c>
      <c r="S768" s="18" t="str">
        <f t="shared" si="209"/>
        <v/>
      </c>
      <c r="T768" s="26" t="str">
        <f t="shared" si="199"/>
        <v/>
      </c>
      <c r="U768" s="18" t="str">
        <f t="shared" si="210"/>
        <v/>
      </c>
      <c r="V768" s="18" t="str">
        <f t="shared" si="211"/>
        <v/>
      </c>
      <c r="W768" s="18" t="str">
        <f>IFERROR(CONCATENATE("PAGO N° ",B768," DEL CONTRATO CPS ",V768," ENTRE ",TEXT(VLOOKUP(A768,matriz,IF(generador!B768=1,16,IF(generador!B768=2,19,IF(generador!B768=3,22,IF(generador!B768=4,25,IF(generador!B768=5,28,IF(generador!B768=6,31,IF(generador!B768=7,34,IF(generador!B768=8,37,IF(generador!B768=9,40,IF(generador!B768=10,43,IF(generador!B768=11,46,IF(generador!B768=12,49,IF(generador!B768=13,52,IF(generador!B768=14,55,IF(generador!B768=15,58))))))))))))))),FALSE),"dd/mm/yyyy")," Y ",TEXT(VLOOKUP(A768,matriz,IF(generador!B768=1,17,IF(generador!B768=2,20,IF(generador!B768=3,23,IF(generador!B768=4,26,IF(generador!B768=5,29,IF(generador!B768=6,32,IF(generador!B768=7,35,IF(generador!B768=8,38,IF(generador!B768=9,41,IF(generador!B768=10,44,IF(generador!B768=11,47,IF(generador!B768=12,50,IF(generador!B768=13,53,IF(generador!B768=14,56,IF(generador!B768=15,59))))))))))))))),FALSE),"dd/mm/yyyy")),"")</f>
        <v/>
      </c>
    </row>
    <row r="769" spans="1:23" x14ac:dyDescent="0.3">
      <c r="A769" s="15"/>
      <c r="B769" s="14"/>
      <c r="C769" s="6"/>
      <c r="D769" s="26" t="str">
        <f t="shared" si="195"/>
        <v/>
      </c>
      <c r="E769" s="19" t="str">
        <f>IFERROR(IF(A769&lt;&gt;"",VLOOKUP(A769,matriz,IF(generador!B769=1,15,IF(generador!B769=2,18,IF(generador!B769=3,21,IF(generador!B769=4,24,IF(generador!B769=5,27,IF(generador!B769=6,30,IF(generador!B769=7,33,IF(generador!B769=8,36,IF(generador!B769=9,39,IF(generador!B769=10,42,IF(generador!B769=11,45,IF(generador!B769=12,48,IF(generador!B769=13,51,IF(generador!B769=14,54,IF(generador!B769=15,57))))))))))))))),FALSE),""),"")</f>
        <v/>
      </c>
      <c r="F769" s="20" t="str">
        <f t="shared" si="196"/>
        <v/>
      </c>
      <c r="G769" s="29" t="str">
        <f t="shared" si="197"/>
        <v/>
      </c>
      <c r="H769" s="21" t="str">
        <f t="shared" ca="1" si="200"/>
        <v/>
      </c>
      <c r="I769" s="18" t="str">
        <f t="shared" si="201"/>
        <v/>
      </c>
      <c r="J769" s="18" t="str">
        <f>""</f>
        <v/>
      </c>
      <c r="K769" s="18" t="str">
        <f t="shared" si="202"/>
        <v/>
      </c>
      <c r="L769" s="18" t="str">
        <f t="shared" si="203"/>
        <v/>
      </c>
      <c r="M769" s="18" t="str">
        <f t="shared" si="204"/>
        <v/>
      </c>
      <c r="N769" s="18" t="str">
        <f t="shared" si="205"/>
        <v/>
      </c>
      <c r="O769" s="18" t="str">
        <f t="shared" si="206"/>
        <v/>
      </c>
      <c r="P769" s="18" t="str">
        <f t="shared" si="207"/>
        <v/>
      </c>
      <c r="Q769" s="18" t="str">
        <f t="shared" si="208"/>
        <v/>
      </c>
      <c r="R769" s="122" t="str">
        <f t="shared" si="198"/>
        <v/>
      </c>
      <c r="S769" s="18" t="str">
        <f t="shared" si="209"/>
        <v/>
      </c>
      <c r="T769" s="26" t="str">
        <f t="shared" si="199"/>
        <v/>
      </c>
      <c r="U769" s="18" t="str">
        <f t="shared" si="210"/>
        <v/>
      </c>
      <c r="V769" s="18" t="str">
        <f t="shared" si="211"/>
        <v/>
      </c>
      <c r="W769" s="18" t="str">
        <f>IFERROR(CONCATENATE("PAGO N° ",B769," DEL CONTRATO CPS ",V769," ENTRE ",TEXT(VLOOKUP(A769,matriz,IF(generador!B769=1,16,IF(generador!B769=2,19,IF(generador!B769=3,22,IF(generador!B769=4,25,IF(generador!B769=5,28,IF(generador!B769=6,31,IF(generador!B769=7,34,IF(generador!B769=8,37,IF(generador!B769=9,40,IF(generador!B769=10,43,IF(generador!B769=11,46,IF(generador!B769=12,49,IF(generador!B769=13,52,IF(generador!B769=14,55,IF(generador!B769=15,58))))))))))))))),FALSE),"dd/mm/yyyy")," Y ",TEXT(VLOOKUP(A769,matriz,IF(generador!B769=1,17,IF(generador!B769=2,20,IF(generador!B769=3,23,IF(generador!B769=4,26,IF(generador!B769=5,29,IF(generador!B769=6,32,IF(generador!B769=7,35,IF(generador!B769=8,38,IF(generador!B769=9,41,IF(generador!B769=10,44,IF(generador!B769=11,47,IF(generador!B769=12,50,IF(generador!B769=13,53,IF(generador!B769=14,56,IF(generador!B769=15,59))))))))))))))),FALSE),"dd/mm/yyyy")),"")</f>
        <v/>
      </c>
    </row>
    <row r="770" spans="1:23" x14ac:dyDescent="0.3">
      <c r="A770" s="15"/>
      <c r="B770" s="14"/>
      <c r="C770" s="6"/>
      <c r="D770" s="26" t="str">
        <f t="shared" si="195"/>
        <v/>
      </c>
      <c r="E770" s="19" t="str">
        <f>IFERROR(IF(A770&lt;&gt;"",VLOOKUP(A770,matriz,IF(generador!B770=1,15,IF(generador!B770=2,18,IF(generador!B770=3,21,IF(generador!B770=4,24,IF(generador!B770=5,27,IF(generador!B770=6,30,IF(generador!B770=7,33,IF(generador!B770=8,36,IF(generador!B770=9,39,IF(generador!B770=10,42,IF(generador!B770=11,45,IF(generador!B770=12,48,IF(generador!B770=13,51,IF(generador!B770=14,54,IF(generador!B770=15,57))))))))))))))),FALSE),""),"")</f>
        <v/>
      </c>
      <c r="F770" s="20" t="str">
        <f t="shared" si="196"/>
        <v/>
      </c>
      <c r="G770" s="29" t="str">
        <f t="shared" si="197"/>
        <v/>
      </c>
      <c r="H770" s="21" t="str">
        <f t="shared" ca="1" si="200"/>
        <v/>
      </c>
      <c r="I770" s="18" t="str">
        <f t="shared" si="201"/>
        <v/>
      </c>
      <c r="J770" s="18" t="str">
        <f>""</f>
        <v/>
      </c>
      <c r="K770" s="18" t="str">
        <f t="shared" si="202"/>
        <v/>
      </c>
      <c r="L770" s="18" t="str">
        <f t="shared" si="203"/>
        <v/>
      </c>
      <c r="M770" s="18" t="str">
        <f t="shared" si="204"/>
        <v/>
      </c>
      <c r="N770" s="18" t="str">
        <f t="shared" si="205"/>
        <v/>
      </c>
      <c r="O770" s="18" t="str">
        <f t="shared" si="206"/>
        <v/>
      </c>
      <c r="P770" s="18" t="str">
        <f t="shared" si="207"/>
        <v/>
      </c>
      <c r="Q770" s="18" t="str">
        <f t="shared" si="208"/>
        <v/>
      </c>
      <c r="R770" s="122" t="str">
        <f t="shared" si="198"/>
        <v/>
      </c>
      <c r="S770" s="18" t="str">
        <f t="shared" si="209"/>
        <v/>
      </c>
      <c r="T770" s="26" t="str">
        <f t="shared" si="199"/>
        <v/>
      </c>
      <c r="U770" s="18" t="str">
        <f t="shared" si="210"/>
        <v/>
      </c>
      <c r="V770" s="18" t="str">
        <f t="shared" si="211"/>
        <v/>
      </c>
      <c r="W770" s="18" t="str">
        <f>IFERROR(CONCATENATE("PAGO N° ",B770," DEL CONTRATO CPS ",V770," ENTRE ",TEXT(VLOOKUP(A770,matriz,IF(generador!B770=1,16,IF(generador!B770=2,19,IF(generador!B770=3,22,IF(generador!B770=4,25,IF(generador!B770=5,28,IF(generador!B770=6,31,IF(generador!B770=7,34,IF(generador!B770=8,37,IF(generador!B770=9,40,IF(generador!B770=10,43,IF(generador!B770=11,46,IF(generador!B770=12,49,IF(generador!B770=13,52,IF(generador!B770=14,55,IF(generador!B770=15,58))))))))))))))),FALSE),"dd/mm/yyyy")," Y ",TEXT(VLOOKUP(A770,matriz,IF(generador!B770=1,17,IF(generador!B770=2,20,IF(generador!B770=3,23,IF(generador!B770=4,26,IF(generador!B770=5,29,IF(generador!B770=6,32,IF(generador!B770=7,35,IF(generador!B770=8,38,IF(generador!B770=9,41,IF(generador!B770=10,44,IF(generador!B770=11,47,IF(generador!B770=12,50,IF(generador!B770=13,53,IF(generador!B770=14,56,IF(generador!B770=15,59))))))))))))))),FALSE),"dd/mm/yyyy")),"")</f>
        <v/>
      </c>
    </row>
    <row r="771" spans="1:23" x14ac:dyDescent="0.3">
      <c r="A771" s="15"/>
      <c r="B771" s="14"/>
      <c r="C771" s="6"/>
      <c r="D771" s="26" t="str">
        <f t="shared" ref="D771:D834" si="212">IFERROR(IF(C771&lt;&gt;"",CONCATENATE(VLOOKUP(A771,matriz,IF(C771="NO",98,100),FALSE),VLOOKUP(A771,matriz,103,FALSE)),""),"")</f>
        <v/>
      </c>
      <c r="E771" s="19" t="str">
        <f>IFERROR(IF(A771&lt;&gt;"",VLOOKUP(A771,matriz,IF(generador!B771=1,15,IF(generador!B771=2,18,IF(generador!B771=3,21,IF(generador!B771=4,24,IF(generador!B771=5,27,IF(generador!B771=6,30,IF(generador!B771=7,33,IF(generador!B771=8,36,IF(generador!B771=9,39,IF(generador!B771=10,42,IF(generador!B771=11,45,IF(generador!B771=12,48,IF(generador!B771=13,51,IF(generador!B771=14,54,IF(generador!B771=15,57))))))))))))))),FALSE),""),"")</f>
        <v/>
      </c>
      <c r="F771" s="20" t="str">
        <f t="shared" ref="F771:F834" si="213">IFERROR(IF(E771,VLOOKUP(A771,matriz,97,FALSE),""),"")</f>
        <v/>
      </c>
      <c r="G771" s="29" t="str">
        <f t="shared" ref="G771:G834" si="214">IFERROR(IF(E771,VLOOKUP(A771,matriz,IF(C771="NO",99,101),FALSE),""),"")</f>
        <v/>
      </c>
      <c r="H771" s="21" t="str">
        <f t="shared" ca="1" si="200"/>
        <v/>
      </c>
      <c r="I771" s="18" t="str">
        <f t="shared" si="201"/>
        <v/>
      </c>
      <c r="J771" s="18" t="str">
        <f>""</f>
        <v/>
      </c>
      <c r="K771" s="18" t="str">
        <f t="shared" si="202"/>
        <v/>
      </c>
      <c r="L771" s="18" t="str">
        <f t="shared" si="203"/>
        <v/>
      </c>
      <c r="M771" s="18" t="str">
        <f t="shared" si="204"/>
        <v/>
      </c>
      <c r="N771" s="18" t="str">
        <f t="shared" si="205"/>
        <v/>
      </c>
      <c r="O771" s="18" t="str">
        <f t="shared" si="206"/>
        <v/>
      </c>
      <c r="P771" s="18" t="str">
        <f t="shared" si="207"/>
        <v/>
      </c>
      <c r="Q771" s="18" t="str">
        <f t="shared" si="208"/>
        <v/>
      </c>
      <c r="R771" s="122" t="str">
        <f t="shared" ref="R771:R834" si="215">IFERROR(IF(E771,CONCATENATE(TEXT(VLOOKUP(A771,matriz,IF(C771="NO",67,82),FALSE),"YYYY"),VLOOKUP(A771,matriz,IF(C771="NO",66,81),FALSE)),""),"")</f>
        <v/>
      </c>
      <c r="S771" s="18" t="str">
        <f t="shared" si="209"/>
        <v/>
      </c>
      <c r="T771" s="26" t="str">
        <f t="shared" ref="T771:T834" si="216">IFERROR(IF(E771,CONCATENATE(TEXT(VLOOKUP(A771,matriz,IF(C771="NO",64,79),FALSE),"YYYY"),VLOOKUP(A771,matriz,IF(C771="NO",63,78),FALSE)),""),"")</f>
        <v/>
      </c>
      <c r="U771" s="18" t="str">
        <f t="shared" si="210"/>
        <v/>
      </c>
      <c r="V771" s="18" t="str">
        <f t="shared" si="211"/>
        <v/>
      </c>
      <c r="W771" s="18" t="str">
        <f>IFERROR(CONCATENATE("PAGO N° ",B771," DEL CONTRATO CPS ",V771," ENTRE ",TEXT(VLOOKUP(A771,matriz,IF(generador!B771=1,16,IF(generador!B771=2,19,IF(generador!B771=3,22,IF(generador!B771=4,25,IF(generador!B771=5,28,IF(generador!B771=6,31,IF(generador!B771=7,34,IF(generador!B771=8,37,IF(generador!B771=9,40,IF(generador!B771=10,43,IF(generador!B771=11,46,IF(generador!B771=12,49,IF(generador!B771=13,52,IF(generador!B771=14,55,IF(generador!B771=15,58))))))))))))))),FALSE),"dd/mm/yyyy")," Y ",TEXT(VLOOKUP(A771,matriz,IF(generador!B771=1,17,IF(generador!B771=2,20,IF(generador!B771=3,23,IF(generador!B771=4,26,IF(generador!B771=5,29,IF(generador!B771=6,32,IF(generador!B771=7,35,IF(generador!B771=8,38,IF(generador!B771=9,41,IF(generador!B771=10,44,IF(generador!B771=11,47,IF(generador!B771=12,50,IF(generador!B771=13,53,IF(generador!B771=14,56,IF(generador!B771=15,59))))))))))))))),FALSE),"dd/mm/yyyy")),"")</f>
        <v/>
      </c>
    </row>
    <row r="772" spans="1:23" x14ac:dyDescent="0.3">
      <c r="A772" s="15"/>
      <c r="B772" s="14"/>
      <c r="C772" s="6"/>
      <c r="D772" s="26" t="str">
        <f t="shared" si="212"/>
        <v/>
      </c>
      <c r="E772" s="19" t="str">
        <f>IFERROR(IF(A772&lt;&gt;"",VLOOKUP(A772,matriz,IF(generador!B772=1,15,IF(generador!B772=2,18,IF(generador!B772=3,21,IF(generador!B772=4,24,IF(generador!B772=5,27,IF(generador!B772=6,30,IF(generador!B772=7,33,IF(generador!B772=8,36,IF(generador!B772=9,39,IF(generador!B772=10,42,IF(generador!B772=11,45,IF(generador!B772=12,48,IF(generador!B772=13,51,IF(generador!B772=14,54,IF(generador!B772=15,57))))))))))))))),FALSE),""),"")</f>
        <v/>
      </c>
      <c r="F772" s="20" t="str">
        <f t="shared" si="213"/>
        <v/>
      </c>
      <c r="G772" s="29" t="str">
        <f t="shared" si="214"/>
        <v/>
      </c>
      <c r="H772" s="21" t="str">
        <f t="shared" ref="H772:H835" ca="1" si="217">IFERROR(IF(C772&lt;&gt;"",TODAY(),""),"")</f>
        <v/>
      </c>
      <c r="I772" s="18" t="str">
        <f t="shared" ref="I772:I835" si="218">IFERROR(IF(D772&lt;&gt;"",I771+1,""),1)</f>
        <v/>
      </c>
      <c r="J772" s="18" t="str">
        <f>""</f>
        <v/>
      </c>
      <c r="K772" s="18" t="str">
        <f t="shared" ref="K772:K835" si="219">IFERROR(IF(E772,0,""),"")</f>
        <v/>
      </c>
      <c r="L772" s="18" t="str">
        <f t="shared" ref="L772:L835" si="220">IFERROR(IF(E772,0,""),"")</f>
        <v/>
      </c>
      <c r="M772" s="18" t="str">
        <f t="shared" ref="M772:M835" si="221">IFERROR(IF(E772,0,""),"")</f>
        <v/>
      </c>
      <c r="N772" s="18" t="str">
        <f t="shared" ref="N772:N835" si="222">IFERROR(IF(E772,0,""),"")</f>
        <v/>
      </c>
      <c r="O772" s="18" t="str">
        <f t="shared" ref="O772:O835" si="223">IFERROR(IF(E772,"01",""),"")</f>
        <v/>
      </c>
      <c r="P772" s="18" t="str">
        <f t="shared" ref="P772:P835" si="224">IFERROR(IF(K772&lt;&gt;"",P771+1,""),1)</f>
        <v/>
      </c>
      <c r="Q772" s="18" t="str">
        <f t="shared" ref="Q772:Q835" si="225">IFERROR(IF(E772,0,""),"")</f>
        <v/>
      </c>
      <c r="R772" s="122" t="str">
        <f t="shared" si="215"/>
        <v/>
      </c>
      <c r="S772" s="18" t="str">
        <f t="shared" ref="S772:S835" si="226">IFERROR(IF(D772&lt;&gt;"",S771+1,""),1)</f>
        <v/>
      </c>
      <c r="T772" s="26" t="str">
        <f t="shared" si="216"/>
        <v/>
      </c>
      <c r="U772" s="18" t="str">
        <f t="shared" ref="U772:U835" si="227">IFERROR(IF(E772,0,""),"")</f>
        <v/>
      </c>
      <c r="V772" s="18" t="str">
        <f t="shared" ref="V772:V835" si="228">IFERROR(IF(E772,A772,""),"")</f>
        <v/>
      </c>
      <c r="W772" s="18" t="str">
        <f>IFERROR(CONCATENATE("PAGO N° ",B772," DEL CONTRATO CPS ",V772," ENTRE ",TEXT(VLOOKUP(A772,matriz,IF(generador!B772=1,16,IF(generador!B772=2,19,IF(generador!B772=3,22,IF(generador!B772=4,25,IF(generador!B772=5,28,IF(generador!B772=6,31,IF(generador!B772=7,34,IF(generador!B772=8,37,IF(generador!B772=9,40,IF(generador!B772=10,43,IF(generador!B772=11,46,IF(generador!B772=12,49,IF(generador!B772=13,52,IF(generador!B772=14,55,IF(generador!B772=15,58))))))))))))))),FALSE),"dd/mm/yyyy")," Y ",TEXT(VLOOKUP(A772,matriz,IF(generador!B772=1,17,IF(generador!B772=2,20,IF(generador!B772=3,23,IF(generador!B772=4,26,IF(generador!B772=5,29,IF(generador!B772=6,32,IF(generador!B772=7,35,IF(generador!B772=8,38,IF(generador!B772=9,41,IF(generador!B772=10,44,IF(generador!B772=11,47,IF(generador!B772=12,50,IF(generador!B772=13,53,IF(generador!B772=14,56,IF(generador!B772=15,59))))))))))))))),FALSE),"dd/mm/yyyy")),"")</f>
        <v/>
      </c>
    </row>
    <row r="773" spans="1:23" x14ac:dyDescent="0.3">
      <c r="A773" s="15"/>
      <c r="B773" s="14"/>
      <c r="C773" s="6"/>
      <c r="D773" s="26" t="str">
        <f t="shared" si="212"/>
        <v/>
      </c>
      <c r="E773" s="19" t="str">
        <f>IFERROR(IF(A773&lt;&gt;"",VLOOKUP(A773,matriz,IF(generador!B773=1,15,IF(generador!B773=2,18,IF(generador!B773=3,21,IF(generador!B773=4,24,IF(generador!B773=5,27,IF(generador!B773=6,30,IF(generador!B773=7,33,IF(generador!B773=8,36,IF(generador!B773=9,39,IF(generador!B773=10,42,IF(generador!B773=11,45,IF(generador!B773=12,48,IF(generador!B773=13,51,IF(generador!B773=14,54,IF(generador!B773=15,57))))))))))))))),FALSE),""),"")</f>
        <v/>
      </c>
      <c r="F773" s="20" t="str">
        <f t="shared" si="213"/>
        <v/>
      </c>
      <c r="G773" s="29" t="str">
        <f t="shared" si="214"/>
        <v/>
      </c>
      <c r="H773" s="21" t="str">
        <f t="shared" ca="1" si="217"/>
        <v/>
      </c>
      <c r="I773" s="18" t="str">
        <f t="shared" si="218"/>
        <v/>
      </c>
      <c r="J773" s="18" t="str">
        <f>""</f>
        <v/>
      </c>
      <c r="K773" s="18" t="str">
        <f t="shared" si="219"/>
        <v/>
      </c>
      <c r="L773" s="18" t="str">
        <f t="shared" si="220"/>
        <v/>
      </c>
      <c r="M773" s="18" t="str">
        <f t="shared" si="221"/>
        <v/>
      </c>
      <c r="N773" s="18" t="str">
        <f t="shared" si="222"/>
        <v/>
      </c>
      <c r="O773" s="18" t="str">
        <f t="shared" si="223"/>
        <v/>
      </c>
      <c r="P773" s="18" t="str">
        <f t="shared" si="224"/>
        <v/>
      </c>
      <c r="Q773" s="18" t="str">
        <f t="shared" si="225"/>
        <v/>
      </c>
      <c r="R773" s="122" t="str">
        <f t="shared" si="215"/>
        <v/>
      </c>
      <c r="S773" s="18" t="str">
        <f t="shared" si="226"/>
        <v/>
      </c>
      <c r="T773" s="26" t="str">
        <f t="shared" si="216"/>
        <v/>
      </c>
      <c r="U773" s="18" t="str">
        <f t="shared" si="227"/>
        <v/>
      </c>
      <c r="V773" s="18" t="str">
        <f t="shared" si="228"/>
        <v/>
      </c>
      <c r="W773" s="18" t="str">
        <f>IFERROR(CONCATENATE("PAGO N° ",B773," DEL CONTRATO CPS ",V773," ENTRE ",TEXT(VLOOKUP(A773,matriz,IF(generador!B773=1,16,IF(generador!B773=2,19,IF(generador!B773=3,22,IF(generador!B773=4,25,IF(generador!B773=5,28,IF(generador!B773=6,31,IF(generador!B773=7,34,IF(generador!B773=8,37,IF(generador!B773=9,40,IF(generador!B773=10,43,IF(generador!B773=11,46,IF(generador!B773=12,49,IF(generador!B773=13,52,IF(generador!B773=14,55,IF(generador!B773=15,58))))))))))))))),FALSE),"dd/mm/yyyy")," Y ",TEXT(VLOOKUP(A773,matriz,IF(generador!B773=1,17,IF(generador!B773=2,20,IF(generador!B773=3,23,IF(generador!B773=4,26,IF(generador!B773=5,29,IF(generador!B773=6,32,IF(generador!B773=7,35,IF(generador!B773=8,38,IF(generador!B773=9,41,IF(generador!B773=10,44,IF(generador!B773=11,47,IF(generador!B773=12,50,IF(generador!B773=13,53,IF(generador!B773=14,56,IF(generador!B773=15,59))))))))))))))),FALSE),"dd/mm/yyyy")),"")</f>
        <v/>
      </c>
    </row>
    <row r="774" spans="1:23" x14ac:dyDescent="0.3">
      <c r="A774" s="15"/>
      <c r="B774" s="14"/>
      <c r="C774" s="6"/>
      <c r="D774" s="26" t="str">
        <f t="shared" si="212"/>
        <v/>
      </c>
      <c r="E774" s="19" t="str">
        <f>IFERROR(IF(A774&lt;&gt;"",VLOOKUP(A774,matriz,IF(generador!B774=1,15,IF(generador!B774=2,18,IF(generador!B774=3,21,IF(generador!B774=4,24,IF(generador!B774=5,27,IF(generador!B774=6,30,IF(generador!B774=7,33,IF(generador!B774=8,36,IF(generador!B774=9,39,IF(generador!B774=10,42,IF(generador!B774=11,45,IF(generador!B774=12,48,IF(generador!B774=13,51,IF(generador!B774=14,54,IF(generador!B774=15,57))))))))))))))),FALSE),""),"")</f>
        <v/>
      </c>
      <c r="F774" s="20" t="str">
        <f t="shared" si="213"/>
        <v/>
      </c>
      <c r="G774" s="29" t="str">
        <f t="shared" si="214"/>
        <v/>
      </c>
      <c r="H774" s="21" t="str">
        <f t="shared" ca="1" si="217"/>
        <v/>
      </c>
      <c r="I774" s="18" t="str">
        <f t="shared" si="218"/>
        <v/>
      </c>
      <c r="J774" s="18" t="str">
        <f>""</f>
        <v/>
      </c>
      <c r="K774" s="18" t="str">
        <f t="shared" si="219"/>
        <v/>
      </c>
      <c r="L774" s="18" t="str">
        <f t="shared" si="220"/>
        <v/>
      </c>
      <c r="M774" s="18" t="str">
        <f t="shared" si="221"/>
        <v/>
      </c>
      <c r="N774" s="18" t="str">
        <f t="shared" si="222"/>
        <v/>
      </c>
      <c r="O774" s="18" t="str">
        <f t="shared" si="223"/>
        <v/>
      </c>
      <c r="P774" s="18" t="str">
        <f t="shared" si="224"/>
        <v/>
      </c>
      <c r="Q774" s="18" t="str">
        <f t="shared" si="225"/>
        <v/>
      </c>
      <c r="R774" s="122" t="str">
        <f t="shared" si="215"/>
        <v/>
      </c>
      <c r="S774" s="18" t="str">
        <f t="shared" si="226"/>
        <v/>
      </c>
      <c r="T774" s="26" t="str">
        <f t="shared" si="216"/>
        <v/>
      </c>
      <c r="U774" s="18" t="str">
        <f t="shared" si="227"/>
        <v/>
      </c>
      <c r="V774" s="18" t="str">
        <f t="shared" si="228"/>
        <v/>
      </c>
      <c r="W774" s="18" t="str">
        <f>IFERROR(CONCATENATE("PAGO N° ",B774," DEL CONTRATO CPS ",V774," ENTRE ",TEXT(VLOOKUP(A774,matriz,IF(generador!B774=1,16,IF(generador!B774=2,19,IF(generador!B774=3,22,IF(generador!B774=4,25,IF(generador!B774=5,28,IF(generador!B774=6,31,IF(generador!B774=7,34,IF(generador!B774=8,37,IF(generador!B774=9,40,IF(generador!B774=10,43,IF(generador!B774=11,46,IF(generador!B774=12,49,IF(generador!B774=13,52,IF(generador!B774=14,55,IF(generador!B774=15,58))))))))))))))),FALSE),"dd/mm/yyyy")," Y ",TEXT(VLOOKUP(A774,matriz,IF(generador!B774=1,17,IF(generador!B774=2,20,IF(generador!B774=3,23,IF(generador!B774=4,26,IF(generador!B774=5,29,IF(generador!B774=6,32,IF(generador!B774=7,35,IF(generador!B774=8,38,IF(generador!B774=9,41,IF(generador!B774=10,44,IF(generador!B774=11,47,IF(generador!B774=12,50,IF(generador!B774=13,53,IF(generador!B774=14,56,IF(generador!B774=15,59))))))))))))))),FALSE),"dd/mm/yyyy")),"")</f>
        <v/>
      </c>
    </row>
    <row r="775" spans="1:23" x14ac:dyDescent="0.3">
      <c r="A775" s="15"/>
      <c r="B775" s="14"/>
      <c r="C775" s="6"/>
      <c r="D775" s="26" t="str">
        <f t="shared" si="212"/>
        <v/>
      </c>
      <c r="E775" s="19" t="str">
        <f>IFERROR(IF(A775&lt;&gt;"",VLOOKUP(A775,matriz,IF(generador!B775=1,15,IF(generador!B775=2,18,IF(generador!B775=3,21,IF(generador!B775=4,24,IF(generador!B775=5,27,IF(generador!B775=6,30,IF(generador!B775=7,33,IF(generador!B775=8,36,IF(generador!B775=9,39,IF(generador!B775=10,42,IF(generador!B775=11,45,IF(generador!B775=12,48,IF(generador!B775=13,51,IF(generador!B775=14,54,IF(generador!B775=15,57))))))))))))))),FALSE),""),"")</f>
        <v/>
      </c>
      <c r="F775" s="20" t="str">
        <f t="shared" si="213"/>
        <v/>
      </c>
      <c r="G775" s="29" t="str">
        <f t="shared" si="214"/>
        <v/>
      </c>
      <c r="H775" s="21" t="str">
        <f t="shared" ca="1" si="217"/>
        <v/>
      </c>
      <c r="I775" s="18" t="str">
        <f t="shared" si="218"/>
        <v/>
      </c>
      <c r="J775" s="18" t="str">
        <f>""</f>
        <v/>
      </c>
      <c r="K775" s="18" t="str">
        <f t="shared" si="219"/>
        <v/>
      </c>
      <c r="L775" s="18" t="str">
        <f t="shared" si="220"/>
        <v/>
      </c>
      <c r="M775" s="18" t="str">
        <f t="shared" si="221"/>
        <v/>
      </c>
      <c r="N775" s="18" t="str">
        <f t="shared" si="222"/>
        <v/>
      </c>
      <c r="O775" s="18" t="str">
        <f t="shared" si="223"/>
        <v/>
      </c>
      <c r="P775" s="18" t="str">
        <f t="shared" si="224"/>
        <v/>
      </c>
      <c r="Q775" s="18" t="str">
        <f t="shared" si="225"/>
        <v/>
      </c>
      <c r="R775" s="122" t="str">
        <f t="shared" si="215"/>
        <v/>
      </c>
      <c r="S775" s="18" t="str">
        <f t="shared" si="226"/>
        <v/>
      </c>
      <c r="T775" s="26" t="str">
        <f t="shared" si="216"/>
        <v/>
      </c>
      <c r="U775" s="18" t="str">
        <f t="shared" si="227"/>
        <v/>
      </c>
      <c r="V775" s="18" t="str">
        <f t="shared" si="228"/>
        <v/>
      </c>
      <c r="W775" s="18" t="str">
        <f>IFERROR(CONCATENATE("PAGO N° ",B775," DEL CONTRATO CPS ",V775," ENTRE ",TEXT(VLOOKUP(A775,matriz,IF(generador!B775=1,16,IF(generador!B775=2,19,IF(generador!B775=3,22,IF(generador!B775=4,25,IF(generador!B775=5,28,IF(generador!B775=6,31,IF(generador!B775=7,34,IF(generador!B775=8,37,IF(generador!B775=9,40,IF(generador!B775=10,43,IF(generador!B775=11,46,IF(generador!B775=12,49,IF(generador!B775=13,52,IF(generador!B775=14,55,IF(generador!B775=15,58))))))))))))))),FALSE),"dd/mm/yyyy")," Y ",TEXT(VLOOKUP(A775,matriz,IF(generador!B775=1,17,IF(generador!B775=2,20,IF(generador!B775=3,23,IF(generador!B775=4,26,IF(generador!B775=5,29,IF(generador!B775=6,32,IF(generador!B775=7,35,IF(generador!B775=8,38,IF(generador!B775=9,41,IF(generador!B775=10,44,IF(generador!B775=11,47,IF(generador!B775=12,50,IF(generador!B775=13,53,IF(generador!B775=14,56,IF(generador!B775=15,59))))))))))))))),FALSE),"dd/mm/yyyy")),"")</f>
        <v/>
      </c>
    </row>
    <row r="776" spans="1:23" x14ac:dyDescent="0.3">
      <c r="A776" s="15"/>
      <c r="B776" s="14"/>
      <c r="C776" s="6"/>
      <c r="D776" s="26" t="str">
        <f t="shared" si="212"/>
        <v/>
      </c>
      <c r="E776" s="19" t="str">
        <f>IFERROR(IF(A776&lt;&gt;"",VLOOKUP(A776,matriz,IF(generador!B776=1,15,IF(generador!B776=2,18,IF(generador!B776=3,21,IF(generador!B776=4,24,IF(generador!B776=5,27,IF(generador!B776=6,30,IF(generador!B776=7,33,IF(generador!B776=8,36,IF(generador!B776=9,39,IF(generador!B776=10,42,IF(generador!B776=11,45,IF(generador!B776=12,48,IF(generador!B776=13,51,IF(generador!B776=14,54,IF(generador!B776=15,57))))))))))))))),FALSE),""),"")</f>
        <v/>
      </c>
      <c r="F776" s="20" t="str">
        <f t="shared" si="213"/>
        <v/>
      </c>
      <c r="G776" s="29" t="str">
        <f t="shared" si="214"/>
        <v/>
      </c>
      <c r="H776" s="21" t="str">
        <f t="shared" ca="1" si="217"/>
        <v/>
      </c>
      <c r="I776" s="18" t="str">
        <f t="shared" si="218"/>
        <v/>
      </c>
      <c r="J776" s="18" t="str">
        <f>""</f>
        <v/>
      </c>
      <c r="K776" s="18" t="str">
        <f t="shared" si="219"/>
        <v/>
      </c>
      <c r="L776" s="18" t="str">
        <f t="shared" si="220"/>
        <v/>
      </c>
      <c r="M776" s="18" t="str">
        <f t="shared" si="221"/>
        <v/>
      </c>
      <c r="N776" s="18" t="str">
        <f t="shared" si="222"/>
        <v/>
      </c>
      <c r="O776" s="18" t="str">
        <f t="shared" si="223"/>
        <v/>
      </c>
      <c r="P776" s="18" t="str">
        <f t="shared" si="224"/>
        <v/>
      </c>
      <c r="Q776" s="18" t="str">
        <f t="shared" si="225"/>
        <v/>
      </c>
      <c r="R776" s="122" t="str">
        <f t="shared" si="215"/>
        <v/>
      </c>
      <c r="S776" s="18" t="str">
        <f t="shared" si="226"/>
        <v/>
      </c>
      <c r="T776" s="26" t="str">
        <f t="shared" si="216"/>
        <v/>
      </c>
      <c r="U776" s="18" t="str">
        <f t="shared" si="227"/>
        <v/>
      </c>
      <c r="V776" s="18" t="str">
        <f t="shared" si="228"/>
        <v/>
      </c>
      <c r="W776" s="18" t="str">
        <f>IFERROR(CONCATENATE("PAGO N° ",B776," DEL CONTRATO CPS ",V776," ENTRE ",TEXT(VLOOKUP(A776,matriz,IF(generador!B776=1,16,IF(generador!B776=2,19,IF(generador!B776=3,22,IF(generador!B776=4,25,IF(generador!B776=5,28,IF(generador!B776=6,31,IF(generador!B776=7,34,IF(generador!B776=8,37,IF(generador!B776=9,40,IF(generador!B776=10,43,IF(generador!B776=11,46,IF(generador!B776=12,49,IF(generador!B776=13,52,IF(generador!B776=14,55,IF(generador!B776=15,58))))))))))))))),FALSE),"dd/mm/yyyy")," Y ",TEXT(VLOOKUP(A776,matriz,IF(generador!B776=1,17,IF(generador!B776=2,20,IF(generador!B776=3,23,IF(generador!B776=4,26,IF(generador!B776=5,29,IF(generador!B776=6,32,IF(generador!B776=7,35,IF(generador!B776=8,38,IF(generador!B776=9,41,IF(generador!B776=10,44,IF(generador!B776=11,47,IF(generador!B776=12,50,IF(generador!B776=13,53,IF(generador!B776=14,56,IF(generador!B776=15,59))))))))))))))),FALSE),"dd/mm/yyyy")),"")</f>
        <v/>
      </c>
    </row>
    <row r="777" spans="1:23" x14ac:dyDescent="0.3">
      <c r="A777" s="15"/>
      <c r="B777" s="14"/>
      <c r="C777" s="6"/>
      <c r="D777" s="26" t="str">
        <f t="shared" si="212"/>
        <v/>
      </c>
      <c r="E777" s="19" t="str">
        <f>IFERROR(IF(A777&lt;&gt;"",VLOOKUP(A777,matriz,IF(generador!B777=1,15,IF(generador!B777=2,18,IF(generador!B777=3,21,IF(generador!B777=4,24,IF(generador!B777=5,27,IF(generador!B777=6,30,IF(generador!B777=7,33,IF(generador!B777=8,36,IF(generador!B777=9,39,IF(generador!B777=10,42,IF(generador!B777=11,45,IF(generador!B777=12,48,IF(generador!B777=13,51,IF(generador!B777=14,54,IF(generador!B777=15,57))))))))))))))),FALSE),""),"")</f>
        <v/>
      </c>
      <c r="F777" s="20" t="str">
        <f t="shared" si="213"/>
        <v/>
      </c>
      <c r="G777" s="29" t="str">
        <f t="shared" si="214"/>
        <v/>
      </c>
      <c r="H777" s="21" t="str">
        <f t="shared" ca="1" si="217"/>
        <v/>
      </c>
      <c r="I777" s="18" t="str">
        <f t="shared" si="218"/>
        <v/>
      </c>
      <c r="J777" s="18" t="str">
        <f>""</f>
        <v/>
      </c>
      <c r="K777" s="18" t="str">
        <f t="shared" si="219"/>
        <v/>
      </c>
      <c r="L777" s="18" t="str">
        <f t="shared" si="220"/>
        <v/>
      </c>
      <c r="M777" s="18" t="str">
        <f t="shared" si="221"/>
        <v/>
      </c>
      <c r="N777" s="18" t="str">
        <f t="shared" si="222"/>
        <v/>
      </c>
      <c r="O777" s="18" t="str">
        <f t="shared" si="223"/>
        <v/>
      </c>
      <c r="P777" s="18" t="str">
        <f t="shared" si="224"/>
        <v/>
      </c>
      <c r="Q777" s="18" t="str">
        <f t="shared" si="225"/>
        <v/>
      </c>
      <c r="R777" s="122" t="str">
        <f t="shared" si="215"/>
        <v/>
      </c>
      <c r="S777" s="18" t="str">
        <f t="shared" si="226"/>
        <v/>
      </c>
      <c r="T777" s="26" t="str">
        <f t="shared" si="216"/>
        <v/>
      </c>
      <c r="U777" s="18" t="str">
        <f t="shared" si="227"/>
        <v/>
      </c>
      <c r="V777" s="18" t="str">
        <f t="shared" si="228"/>
        <v/>
      </c>
      <c r="W777" s="18" t="str">
        <f>IFERROR(CONCATENATE("PAGO N° ",B777," DEL CONTRATO CPS ",V777," ENTRE ",TEXT(VLOOKUP(A777,matriz,IF(generador!B777=1,16,IF(generador!B777=2,19,IF(generador!B777=3,22,IF(generador!B777=4,25,IF(generador!B777=5,28,IF(generador!B777=6,31,IF(generador!B777=7,34,IF(generador!B777=8,37,IF(generador!B777=9,40,IF(generador!B777=10,43,IF(generador!B777=11,46,IF(generador!B777=12,49,IF(generador!B777=13,52,IF(generador!B777=14,55,IF(generador!B777=15,58))))))))))))))),FALSE),"dd/mm/yyyy")," Y ",TEXT(VLOOKUP(A777,matriz,IF(generador!B777=1,17,IF(generador!B777=2,20,IF(generador!B777=3,23,IF(generador!B777=4,26,IF(generador!B777=5,29,IF(generador!B777=6,32,IF(generador!B777=7,35,IF(generador!B777=8,38,IF(generador!B777=9,41,IF(generador!B777=10,44,IF(generador!B777=11,47,IF(generador!B777=12,50,IF(generador!B777=13,53,IF(generador!B777=14,56,IF(generador!B777=15,59))))))))))))))),FALSE),"dd/mm/yyyy")),"")</f>
        <v/>
      </c>
    </row>
    <row r="778" spans="1:23" x14ac:dyDescent="0.3">
      <c r="A778" s="15"/>
      <c r="B778" s="14"/>
      <c r="C778" s="6"/>
      <c r="D778" s="26" t="str">
        <f t="shared" si="212"/>
        <v/>
      </c>
      <c r="E778" s="19" t="str">
        <f>IFERROR(IF(A778&lt;&gt;"",VLOOKUP(A778,matriz,IF(generador!B778=1,15,IF(generador!B778=2,18,IF(generador!B778=3,21,IF(generador!B778=4,24,IF(generador!B778=5,27,IF(generador!B778=6,30,IF(generador!B778=7,33,IF(generador!B778=8,36,IF(generador!B778=9,39,IF(generador!B778=10,42,IF(generador!B778=11,45,IF(generador!B778=12,48,IF(generador!B778=13,51,IF(generador!B778=14,54,IF(generador!B778=15,57))))))))))))))),FALSE),""),"")</f>
        <v/>
      </c>
      <c r="F778" s="20" t="str">
        <f t="shared" si="213"/>
        <v/>
      </c>
      <c r="G778" s="29" t="str">
        <f t="shared" si="214"/>
        <v/>
      </c>
      <c r="H778" s="21" t="str">
        <f t="shared" ca="1" si="217"/>
        <v/>
      </c>
      <c r="I778" s="18" t="str">
        <f t="shared" si="218"/>
        <v/>
      </c>
      <c r="J778" s="18" t="str">
        <f>""</f>
        <v/>
      </c>
      <c r="K778" s="18" t="str">
        <f t="shared" si="219"/>
        <v/>
      </c>
      <c r="L778" s="18" t="str">
        <f t="shared" si="220"/>
        <v/>
      </c>
      <c r="M778" s="18" t="str">
        <f t="shared" si="221"/>
        <v/>
      </c>
      <c r="N778" s="18" t="str">
        <f t="shared" si="222"/>
        <v/>
      </c>
      <c r="O778" s="18" t="str">
        <f t="shared" si="223"/>
        <v/>
      </c>
      <c r="P778" s="18" t="str">
        <f t="shared" si="224"/>
        <v/>
      </c>
      <c r="Q778" s="18" t="str">
        <f t="shared" si="225"/>
        <v/>
      </c>
      <c r="R778" s="122" t="str">
        <f t="shared" si="215"/>
        <v/>
      </c>
      <c r="S778" s="18" t="str">
        <f t="shared" si="226"/>
        <v/>
      </c>
      <c r="T778" s="26" t="str">
        <f t="shared" si="216"/>
        <v/>
      </c>
      <c r="U778" s="18" t="str">
        <f t="shared" si="227"/>
        <v/>
      </c>
      <c r="V778" s="18" t="str">
        <f t="shared" si="228"/>
        <v/>
      </c>
      <c r="W778" s="18" t="str">
        <f>IFERROR(CONCATENATE("PAGO N° ",B778," DEL CONTRATO CPS ",V778," ENTRE ",TEXT(VLOOKUP(A778,matriz,IF(generador!B778=1,16,IF(generador!B778=2,19,IF(generador!B778=3,22,IF(generador!B778=4,25,IF(generador!B778=5,28,IF(generador!B778=6,31,IF(generador!B778=7,34,IF(generador!B778=8,37,IF(generador!B778=9,40,IF(generador!B778=10,43,IF(generador!B778=11,46,IF(generador!B778=12,49,IF(generador!B778=13,52,IF(generador!B778=14,55,IF(generador!B778=15,58))))))))))))))),FALSE),"dd/mm/yyyy")," Y ",TEXT(VLOOKUP(A778,matriz,IF(generador!B778=1,17,IF(generador!B778=2,20,IF(generador!B778=3,23,IF(generador!B778=4,26,IF(generador!B778=5,29,IF(generador!B778=6,32,IF(generador!B778=7,35,IF(generador!B778=8,38,IF(generador!B778=9,41,IF(generador!B778=10,44,IF(generador!B778=11,47,IF(generador!B778=12,50,IF(generador!B778=13,53,IF(generador!B778=14,56,IF(generador!B778=15,59))))))))))))))),FALSE),"dd/mm/yyyy")),"")</f>
        <v/>
      </c>
    </row>
    <row r="779" spans="1:23" x14ac:dyDescent="0.3">
      <c r="A779" s="15"/>
      <c r="B779" s="14"/>
      <c r="C779" s="6"/>
      <c r="D779" s="26" t="str">
        <f t="shared" si="212"/>
        <v/>
      </c>
      <c r="E779" s="19" t="str">
        <f>IFERROR(IF(A779&lt;&gt;"",VLOOKUP(A779,matriz,IF(generador!B779=1,15,IF(generador!B779=2,18,IF(generador!B779=3,21,IF(generador!B779=4,24,IF(generador!B779=5,27,IF(generador!B779=6,30,IF(generador!B779=7,33,IF(generador!B779=8,36,IF(generador!B779=9,39,IF(generador!B779=10,42,IF(generador!B779=11,45,IF(generador!B779=12,48,IF(generador!B779=13,51,IF(generador!B779=14,54,IF(generador!B779=15,57))))))))))))))),FALSE),""),"")</f>
        <v/>
      </c>
      <c r="F779" s="20" t="str">
        <f t="shared" si="213"/>
        <v/>
      </c>
      <c r="G779" s="29" t="str">
        <f t="shared" si="214"/>
        <v/>
      </c>
      <c r="H779" s="21" t="str">
        <f t="shared" ca="1" si="217"/>
        <v/>
      </c>
      <c r="I779" s="18" t="str">
        <f t="shared" si="218"/>
        <v/>
      </c>
      <c r="J779" s="18" t="str">
        <f>""</f>
        <v/>
      </c>
      <c r="K779" s="18" t="str">
        <f t="shared" si="219"/>
        <v/>
      </c>
      <c r="L779" s="18" t="str">
        <f t="shared" si="220"/>
        <v/>
      </c>
      <c r="M779" s="18" t="str">
        <f t="shared" si="221"/>
        <v/>
      </c>
      <c r="N779" s="18" t="str">
        <f t="shared" si="222"/>
        <v/>
      </c>
      <c r="O779" s="18" t="str">
        <f t="shared" si="223"/>
        <v/>
      </c>
      <c r="P779" s="18" t="str">
        <f t="shared" si="224"/>
        <v/>
      </c>
      <c r="Q779" s="18" t="str">
        <f t="shared" si="225"/>
        <v/>
      </c>
      <c r="R779" s="122" t="str">
        <f t="shared" si="215"/>
        <v/>
      </c>
      <c r="S779" s="18" t="str">
        <f t="shared" si="226"/>
        <v/>
      </c>
      <c r="T779" s="26" t="str">
        <f t="shared" si="216"/>
        <v/>
      </c>
      <c r="U779" s="18" t="str">
        <f t="shared" si="227"/>
        <v/>
      </c>
      <c r="V779" s="18" t="str">
        <f t="shared" si="228"/>
        <v/>
      </c>
      <c r="W779" s="18" t="str">
        <f>IFERROR(CONCATENATE("PAGO N° ",B779," DEL CONTRATO CPS ",V779," ENTRE ",TEXT(VLOOKUP(A779,matriz,IF(generador!B779=1,16,IF(generador!B779=2,19,IF(generador!B779=3,22,IF(generador!B779=4,25,IF(generador!B779=5,28,IF(generador!B779=6,31,IF(generador!B779=7,34,IF(generador!B779=8,37,IF(generador!B779=9,40,IF(generador!B779=10,43,IF(generador!B779=11,46,IF(generador!B779=12,49,IF(generador!B779=13,52,IF(generador!B779=14,55,IF(generador!B779=15,58))))))))))))))),FALSE),"dd/mm/yyyy")," Y ",TEXT(VLOOKUP(A779,matriz,IF(generador!B779=1,17,IF(generador!B779=2,20,IF(generador!B779=3,23,IF(generador!B779=4,26,IF(generador!B779=5,29,IF(generador!B779=6,32,IF(generador!B779=7,35,IF(generador!B779=8,38,IF(generador!B779=9,41,IF(generador!B779=10,44,IF(generador!B779=11,47,IF(generador!B779=12,50,IF(generador!B779=13,53,IF(generador!B779=14,56,IF(generador!B779=15,59))))))))))))))),FALSE),"dd/mm/yyyy")),"")</f>
        <v/>
      </c>
    </row>
    <row r="780" spans="1:23" x14ac:dyDescent="0.3">
      <c r="A780" s="15"/>
      <c r="B780" s="14"/>
      <c r="C780" s="6"/>
      <c r="D780" s="26" t="str">
        <f t="shared" si="212"/>
        <v/>
      </c>
      <c r="E780" s="19" t="str">
        <f>IFERROR(IF(A780&lt;&gt;"",VLOOKUP(A780,matriz,IF(generador!B780=1,15,IF(generador!B780=2,18,IF(generador!B780=3,21,IF(generador!B780=4,24,IF(generador!B780=5,27,IF(generador!B780=6,30,IF(generador!B780=7,33,IF(generador!B780=8,36,IF(generador!B780=9,39,IF(generador!B780=10,42,IF(generador!B780=11,45,IF(generador!B780=12,48,IF(generador!B780=13,51,IF(generador!B780=14,54,IF(generador!B780=15,57))))))))))))))),FALSE),""),"")</f>
        <v/>
      </c>
      <c r="F780" s="20" t="str">
        <f t="shared" si="213"/>
        <v/>
      </c>
      <c r="G780" s="29" t="str">
        <f t="shared" si="214"/>
        <v/>
      </c>
      <c r="H780" s="21" t="str">
        <f t="shared" ca="1" si="217"/>
        <v/>
      </c>
      <c r="I780" s="18" t="str">
        <f t="shared" si="218"/>
        <v/>
      </c>
      <c r="J780" s="18" t="str">
        <f>""</f>
        <v/>
      </c>
      <c r="K780" s="18" t="str">
        <f t="shared" si="219"/>
        <v/>
      </c>
      <c r="L780" s="18" t="str">
        <f t="shared" si="220"/>
        <v/>
      </c>
      <c r="M780" s="18" t="str">
        <f t="shared" si="221"/>
        <v/>
      </c>
      <c r="N780" s="18" t="str">
        <f t="shared" si="222"/>
        <v/>
      </c>
      <c r="O780" s="18" t="str">
        <f t="shared" si="223"/>
        <v/>
      </c>
      <c r="P780" s="18" t="str">
        <f t="shared" si="224"/>
        <v/>
      </c>
      <c r="Q780" s="18" t="str">
        <f t="shared" si="225"/>
        <v/>
      </c>
      <c r="R780" s="122" t="str">
        <f t="shared" si="215"/>
        <v/>
      </c>
      <c r="S780" s="18" t="str">
        <f t="shared" si="226"/>
        <v/>
      </c>
      <c r="T780" s="26" t="str">
        <f t="shared" si="216"/>
        <v/>
      </c>
      <c r="U780" s="18" t="str">
        <f t="shared" si="227"/>
        <v/>
      </c>
      <c r="V780" s="18" t="str">
        <f t="shared" si="228"/>
        <v/>
      </c>
      <c r="W780" s="18" t="str">
        <f>IFERROR(CONCATENATE("PAGO N° ",B780," DEL CONTRATO CPS ",V780," ENTRE ",TEXT(VLOOKUP(A780,matriz,IF(generador!B780=1,16,IF(generador!B780=2,19,IF(generador!B780=3,22,IF(generador!B780=4,25,IF(generador!B780=5,28,IF(generador!B780=6,31,IF(generador!B780=7,34,IF(generador!B780=8,37,IF(generador!B780=9,40,IF(generador!B780=10,43,IF(generador!B780=11,46,IF(generador!B780=12,49,IF(generador!B780=13,52,IF(generador!B780=14,55,IF(generador!B780=15,58))))))))))))))),FALSE),"dd/mm/yyyy")," Y ",TEXT(VLOOKUP(A780,matriz,IF(generador!B780=1,17,IF(generador!B780=2,20,IF(generador!B780=3,23,IF(generador!B780=4,26,IF(generador!B780=5,29,IF(generador!B780=6,32,IF(generador!B780=7,35,IF(generador!B780=8,38,IF(generador!B780=9,41,IF(generador!B780=10,44,IF(generador!B780=11,47,IF(generador!B780=12,50,IF(generador!B780=13,53,IF(generador!B780=14,56,IF(generador!B780=15,59))))))))))))))),FALSE),"dd/mm/yyyy")),"")</f>
        <v/>
      </c>
    </row>
    <row r="781" spans="1:23" x14ac:dyDescent="0.3">
      <c r="A781" s="15"/>
      <c r="B781" s="14"/>
      <c r="C781" s="6"/>
      <c r="D781" s="26" t="str">
        <f t="shared" si="212"/>
        <v/>
      </c>
      <c r="E781" s="19" t="str">
        <f>IFERROR(IF(A781&lt;&gt;"",VLOOKUP(A781,matriz,IF(generador!B781=1,15,IF(generador!B781=2,18,IF(generador!B781=3,21,IF(generador!B781=4,24,IF(generador!B781=5,27,IF(generador!B781=6,30,IF(generador!B781=7,33,IF(generador!B781=8,36,IF(generador!B781=9,39,IF(generador!B781=10,42,IF(generador!B781=11,45,IF(generador!B781=12,48,IF(generador!B781=13,51,IF(generador!B781=14,54,IF(generador!B781=15,57))))))))))))))),FALSE),""),"")</f>
        <v/>
      </c>
      <c r="F781" s="20" t="str">
        <f t="shared" si="213"/>
        <v/>
      </c>
      <c r="G781" s="29" t="str">
        <f t="shared" si="214"/>
        <v/>
      </c>
      <c r="H781" s="21" t="str">
        <f t="shared" ca="1" si="217"/>
        <v/>
      </c>
      <c r="I781" s="18" t="str">
        <f t="shared" si="218"/>
        <v/>
      </c>
      <c r="J781" s="18" t="str">
        <f>""</f>
        <v/>
      </c>
      <c r="K781" s="18" t="str">
        <f t="shared" si="219"/>
        <v/>
      </c>
      <c r="L781" s="18" t="str">
        <f t="shared" si="220"/>
        <v/>
      </c>
      <c r="M781" s="18" t="str">
        <f t="shared" si="221"/>
        <v/>
      </c>
      <c r="N781" s="18" t="str">
        <f t="shared" si="222"/>
        <v/>
      </c>
      <c r="O781" s="18" t="str">
        <f t="shared" si="223"/>
        <v/>
      </c>
      <c r="P781" s="18" t="str">
        <f t="shared" si="224"/>
        <v/>
      </c>
      <c r="Q781" s="18" t="str">
        <f t="shared" si="225"/>
        <v/>
      </c>
      <c r="R781" s="122" t="str">
        <f t="shared" si="215"/>
        <v/>
      </c>
      <c r="S781" s="18" t="str">
        <f t="shared" si="226"/>
        <v/>
      </c>
      <c r="T781" s="26" t="str">
        <f t="shared" si="216"/>
        <v/>
      </c>
      <c r="U781" s="18" t="str">
        <f t="shared" si="227"/>
        <v/>
      </c>
      <c r="V781" s="18" t="str">
        <f t="shared" si="228"/>
        <v/>
      </c>
      <c r="W781" s="18" t="str">
        <f>IFERROR(CONCATENATE("PAGO N° ",B781," DEL CONTRATO CPS ",V781," ENTRE ",TEXT(VLOOKUP(A781,matriz,IF(generador!B781=1,16,IF(generador!B781=2,19,IF(generador!B781=3,22,IF(generador!B781=4,25,IF(generador!B781=5,28,IF(generador!B781=6,31,IF(generador!B781=7,34,IF(generador!B781=8,37,IF(generador!B781=9,40,IF(generador!B781=10,43,IF(generador!B781=11,46,IF(generador!B781=12,49,IF(generador!B781=13,52,IF(generador!B781=14,55,IF(generador!B781=15,58))))))))))))))),FALSE),"dd/mm/yyyy")," Y ",TEXT(VLOOKUP(A781,matriz,IF(generador!B781=1,17,IF(generador!B781=2,20,IF(generador!B781=3,23,IF(generador!B781=4,26,IF(generador!B781=5,29,IF(generador!B781=6,32,IF(generador!B781=7,35,IF(generador!B781=8,38,IF(generador!B781=9,41,IF(generador!B781=10,44,IF(generador!B781=11,47,IF(generador!B781=12,50,IF(generador!B781=13,53,IF(generador!B781=14,56,IF(generador!B781=15,59))))))))))))))),FALSE),"dd/mm/yyyy")),"")</f>
        <v/>
      </c>
    </row>
    <row r="782" spans="1:23" x14ac:dyDescent="0.3">
      <c r="A782" s="15"/>
      <c r="B782" s="14"/>
      <c r="C782" s="6"/>
      <c r="D782" s="26" t="str">
        <f t="shared" si="212"/>
        <v/>
      </c>
      <c r="E782" s="19" t="str">
        <f>IFERROR(IF(A782&lt;&gt;"",VLOOKUP(A782,matriz,IF(generador!B782=1,15,IF(generador!B782=2,18,IF(generador!B782=3,21,IF(generador!B782=4,24,IF(generador!B782=5,27,IF(generador!B782=6,30,IF(generador!B782=7,33,IF(generador!B782=8,36,IF(generador!B782=9,39,IF(generador!B782=10,42,IF(generador!B782=11,45,IF(generador!B782=12,48,IF(generador!B782=13,51,IF(generador!B782=14,54,IF(generador!B782=15,57))))))))))))))),FALSE),""),"")</f>
        <v/>
      </c>
      <c r="F782" s="20" t="str">
        <f t="shared" si="213"/>
        <v/>
      </c>
      <c r="G782" s="29" t="str">
        <f t="shared" si="214"/>
        <v/>
      </c>
      <c r="H782" s="21" t="str">
        <f t="shared" ca="1" si="217"/>
        <v/>
      </c>
      <c r="I782" s="18" t="str">
        <f t="shared" si="218"/>
        <v/>
      </c>
      <c r="J782" s="18" t="str">
        <f>""</f>
        <v/>
      </c>
      <c r="K782" s="18" t="str">
        <f t="shared" si="219"/>
        <v/>
      </c>
      <c r="L782" s="18" t="str">
        <f t="shared" si="220"/>
        <v/>
      </c>
      <c r="M782" s="18" t="str">
        <f t="shared" si="221"/>
        <v/>
      </c>
      <c r="N782" s="18" t="str">
        <f t="shared" si="222"/>
        <v/>
      </c>
      <c r="O782" s="18" t="str">
        <f t="shared" si="223"/>
        <v/>
      </c>
      <c r="P782" s="18" t="str">
        <f t="shared" si="224"/>
        <v/>
      </c>
      <c r="Q782" s="18" t="str">
        <f t="shared" si="225"/>
        <v/>
      </c>
      <c r="R782" s="122" t="str">
        <f t="shared" si="215"/>
        <v/>
      </c>
      <c r="S782" s="18" t="str">
        <f t="shared" si="226"/>
        <v/>
      </c>
      <c r="T782" s="26" t="str">
        <f t="shared" si="216"/>
        <v/>
      </c>
      <c r="U782" s="18" t="str">
        <f t="shared" si="227"/>
        <v/>
      </c>
      <c r="V782" s="18" t="str">
        <f t="shared" si="228"/>
        <v/>
      </c>
      <c r="W782" s="18" t="str">
        <f>IFERROR(CONCATENATE("PAGO N° ",B782," DEL CONTRATO CPS ",V782," ENTRE ",TEXT(VLOOKUP(A782,matriz,IF(generador!B782=1,16,IF(generador!B782=2,19,IF(generador!B782=3,22,IF(generador!B782=4,25,IF(generador!B782=5,28,IF(generador!B782=6,31,IF(generador!B782=7,34,IF(generador!B782=8,37,IF(generador!B782=9,40,IF(generador!B782=10,43,IF(generador!B782=11,46,IF(generador!B782=12,49,IF(generador!B782=13,52,IF(generador!B782=14,55,IF(generador!B782=15,58))))))))))))))),FALSE),"dd/mm/yyyy")," Y ",TEXT(VLOOKUP(A782,matriz,IF(generador!B782=1,17,IF(generador!B782=2,20,IF(generador!B782=3,23,IF(generador!B782=4,26,IF(generador!B782=5,29,IF(generador!B782=6,32,IF(generador!B782=7,35,IF(generador!B782=8,38,IF(generador!B782=9,41,IF(generador!B782=10,44,IF(generador!B782=11,47,IF(generador!B782=12,50,IF(generador!B782=13,53,IF(generador!B782=14,56,IF(generador!B782=15,59))))))))))))))),FALSE),"dd/mm/yyyy")),"")</f>
        <v/>
      </c>
    </row>
    <row r="783" spans="1:23" x14ac:dyDescent="0.3">
      <c r="A783" s="15"/>
      <c r="B783" s="14"/>
      <c r="C783" s="6"/>
      <c r="D783" s="26" t="str">
        <f t="shared" si="212"/>
        <v/>
      </c>
      <c r="E783" s="19" t="str">
        <f>IFERROR(IF(A783&lt;&gt;"",VLOOKUP(A783,matriz,IF(generador!B783=1,15,IF(generador!B783=2,18,IF(generador!B783=3,21,IF(generador!B783=4,24,IF(generador!B783=5,27,IF(generador!B783=6,30,IF(generador!B783=7,33,IF(generador!B783=8,36,IF(generador!B783=9,39,IF(generador!B783=10,42,IF(generador!B783=11,45,IF(generador!B783=12,48,IF(generador!B783=13,51,IF(generador!B783=14,54,IF(generador!B783=15,57))))))))))))))),FALSE),""),"")</f>
        <v/>
      </c>
      <c r="F783" s="20" t="str">
        <f t="shared" si="213"/>
        <v/>
      </c>
      <c r="G783" s="29" t="str">
        <f t="shared" si="214"/>
        <v/>
      </c>
      <c r="H783" s="21" t="str">
        <f t="shared" ca="1" si="217"/>
        <v/>
      </c>
      <c r="I783" s="18" t="str">
        <f t="shared" si="218"/>
        <v/>
      </c>
      <c r="J783" s="18" t="str">
        <f>""</f>
        <v/>
      </c>
      <c r="K783" s="18" t="str">
        <f t="shared" si="219"/>
        <v/>
      </c>
      <c r="L783" s="18" t="str">
        <f t="shared" si="220"/>
        <v/>
      </c>
      <c r="M783" s="18" t="str">
        <f t="shared" si="221"/>
        <v/>
      </c>
      <c r="N783" s="18" t="str">
        <f t="shared" si="222"/>
        <v/>
      </c>
      <c r="O783" s="18" t="str">
        <f t="shared" si="223"/>
        <v/>
      </c>
      <c r="P783" s="18" t="str">
        <f t="shared" si="224"/>
        <v/>
      </c>
      <c r="Q783" s="18" t="str">
        <f t="shared" si="225"/>
        <v/>
      </c>
      <c r="R783" s="122" t="str">
        <f t="shared" si="215"/>
        <v/>
      </c>
      <c r="S783" s="18" t="str">
        <f t="shared" si="226"/>
        <v/>
      </c>
      <c r="T783" s="26" t="str">
        <f t="shared" si="216"/>
        <v/>
      </c>
      <c r="U783" s="18" t="str">
        <f t="shared" si="227"/>
        <v/>
      </c>
      <c r="V783" s="18" t="str">
        <f t="shared" si="228"/>
        <v/>
      </c>
      <c r="W783" s="18" t="str">
        <f>IFERROR(CONCATENATE("PAGO N° ",B783," DEL CONTRATO CPS ",V783," ENTRE ",TEXT(VLOOKUP(A783,matriz,IF(generador!B783=1,16,IF(generador!B783=2,19,IF(generador!B783=3,22,IF(generador!B783=4,25,IF(generador!B783=5,28,IF(generador!B783=6,31,IF(generador!B783=7,34,IF(generador!B783=8,37,IF(generador!B783=9,40,IF(generador!B783=10,43,IF(generador!B783=11,46,IF(generador!B783=12,49,IF(generador!B783=13,52,IF(generador!B783=14,55,IF(generador!B783=15,58))))))))))))))),FALSE),"dd/mm/yyyy")," Y ",TEXT(VLOOKUP(A783,matriz,IF(generador!B783=1,17,IF(generador!B783=2,20,IF(generador!B783=3,23,IF(generador!B783=4,26,IF(generador!B783=5,29,IF(generador!B783=6,32,IF(generador!B783=7,35,IF(generador!B783=8,38,IF(generador!B783=9,41,IF(generador!B783=10,44,IF(generador!B783=11,47,IF(generador!B783=12,50,IF(generador!B783=13,53,IF(generador!B783=14,56,IF(generador!B783=15,59))))))))))))))),FALSE),"dd/mm/yyyy")),"")</f>
        <v/>
      </c>
    </row>
    <row r="784" spans="1:23" x14ac:dyDescent="0.3">
      <c r="A784" s="15"/>
      <c r="B784" s="14"/>
      <c r="C784" s="6"/>
      <c r="D784" s="26" t="str">
        <f t="shared" si="212"/>
        <v/>
      </c>
      <c r="E784" s="19" t="str">
        <f>IFERROR(IF(A784&lt;&gt;"",VLOOKUP(A784,matriz,IF(generador!B784=1,15,IF(generador!B784=2,18,IF(generador!B784=3,21,IF(generador!B784=4,24,IF(generador!B784=5,27,IF(generador!B784=6,30,IF(generador!B784=7,33,IF(generador!B784=8,36,IF(generador!B784=9,39,IF(generador!B784=10,42,IF(generador!B784=11,45,IF(generador!B784=12,48,IF(generador!B784=13,51,IF(generador!B784=14,54,IF(generador!B784=15,57))))))))))))))),FALSE),""),"")</f>
        <v/>
      </c>
      <c r="F784" s="20" t="str">
        <f t="shared" si="213"/>
        <v/>
      </c>
      <c r="G784" s="29" t="str">
        <f t="shared" si="214"/>
        <v/>
      </c>
      <c r="H784" s="21" t="str">
        <f t="shared" ca="1" si="217"/>
        <v/>
      </c>
      <c r="I784" s="18" t="str">
        <f t="shared" si="218"/>
        <v/>
      </c>
      <c r="J784" s="18" t="str">
        <f>""</f>
        <v/>
      </c>
      <c r="K784" s="18" t="str">
        <f t="shared" si="219"/>
        <v/>
      </c>
      <c r="L784" s="18" t="str">
        <f t="shared" si="220"/>
        <v/>
      </c>
      <c r="M784" s="18" t="str">
        <f t="shared" si="221"/>
        <v/>
      </c>
      <c r="N784" s="18" t="str">
        <f t="shared" si="222"/>
        <v/>
      </c>
      <c r="O784" s="18" t="str">
        <f t="shared" si="223"/>
        <v/>
      </c>
      <c r="P784" s="18" t="str">
        <f t="shared" si="224"/>
        <v/>
      </c>
      <c r="Q784" s="18" t="str">
        <f t="shared" si="225"/>
        <v/>
      </c>
      <c r="R784" s="122" t="str">
        <f t="shared" si="215"/>
        <v/>
      </c>
      <c r="S784" s="18" t="str">
        <f t="shared" si="226"/>
        <v/>
      </c>
      <c r="T784" s="26" t="str">
        <f t="shared" si="216"/>
        <v/>
      </c>
      <c r="U784" s="18" t="str">
        <f t="shared" si="227"/>
        <v/>
      </c>
      <c r="V784" s="18" t="str">
        <f t="shared" si="228"/>
        <v/>
      </c>
      <c r="W784" s="18" t="str">
        <f>IFERROR(CONCATENATE("PAGO N° ",B784," DEL CONTRATO CPS ",V784," ENTRE ",TEXT(VLOOKUP(A784,matriz,IF(generador!B784=1,16,IF(generador!B784=2,19,IF(generador!B784=3,22,IF(generador!B784=4,25,IF(generador!B784=5,28,IF(generador!B784=6,31,IF(generador!B784=7,34,IF(generador!B784=8,37,IF(generador!B784=9,40,IF(generador!B784=10,43,IF(generador!B784=11,46,IF(generador!B784=12,49,IF(generador!B784=13,52,IF(generador!B784=14,55,IF(generador!B784=15,58))))))))))))))),FALSE),"dd/mm/yyyy")," Y ",TEXT(VLOOKUP(A784,matriz,IF(generador!B784=1,17,IF(generador!B784=2,20,IF(generador!B784=3,23,IF(generador!B784=4,26,IF(generador!B784=5,29,IF(generador!B784=6,32,IF(generador!B784=7,35,IF(generador!B784=8,38,IF(generador!B784=9,41,IF(generador!B784=10,44,IF(generador!B784=11,47,IF(generador!B784=12,50,IF(generador!B784=13,53,IF(generador!B784=14,56,IF(generador!B784=15,59))))))))))))))),FALSE),"dd/mm/yyyy")),"")</f>
        <v/>
      </c>
    </row>
    <row r="785" spans="1:23" x14ac:dyDescent="0.3">
      <c r="A785" s="15"/>
      <c r="B785" s="14"/>
      <c r="C785" s="6"/>
      <c r="D785" s="26" t="str">
        <f t="shared" si="212"/>
        <v/>
      </c>
      <c r="E785" s="19" t="str">
        <f>IFERROR(IF(A785&lt;&gt;"",VLOOKUP(A785,matriz,IF(generador!B785=1,15,IF(generador!B785=2,18,IF(generador!B785=3,21,IF(generador!B785=4,24,IF(generador!B785=5,27,IF(generador!B785=6,30,IF(generador!B785=7,33,IF(generador!B785=8,36,IF(generador!B785=9,39,IF(generador!B785=10,42,IF(generador!B785=11,45,IF(generador!B785=12,48,IF(generador!B785=13,51,IF(generador!B785=14,54,IF(generador!B785=15,57))))))))))))))),FALSE),""),"")</f>
        <v/>
      </c>
      <c r="F785" s="20" t="str">
        <f t="shared" si="213"/>
        <v/>
      </c>
      <c r="G785" s="29" t="str">
        <f t="shared" si="214"/>
        <v/>
      </c>
      <c r="H785" s="21" t="str">
        <f t="shared" ca="1" si="217"/>
        <v/>
      </c>
      <c r="I785" s="18" t="str">
        <f t="shared" si="218"/>
        <v/>
      </c>
      <c r="J785" s="18" t="str">
        <f>""</f>
        <v/>
      </c>
      <c r="K785" s="18" t="str">
        <f t="shared" si="219"/>
        <v/>
      </c>
      <c r="L785" s="18" t="str">
        <f t="shared" si="220"/>
        <v/>
      </c>
      <c r="M785" s="18" t="str">
        <f t="shared" si="221"/>
        <v/>
      </c>
      <c r="N785" s="18" t="str">
        <f t="shared" si="222"/>
        <v/>
      </c>
      <c r="O785" s="18" t="str">
        <f t="shared" si="223"/>
        <v/>
      </c>
      <c r="P785" s="18" t="str">
        <f t="shared" si="224"/>
        <v/>
      </c>
      <c r="Q785" s="18" t="str">
        <f t="shared" si="225"/>
        <v/>
      </c>
      <c r="R785" s="122" t="str">
        <f t="shared" si="215"/>
        <v/>
      </c>
      <c r="S785" s="18" t="str">
        <f t="shared" si="226"/>
        <v/>
      </c>
      <c r="T785" s="26" t="str">
        <f t="shared" si="216"/>
        <v/>
      </c>
      <c r="U785" s="18" t="str">
        <f t="shared" si="227"/>
        <v/>
      </c>
      <c r="V785" s="18" t="str">
        <f t="shared" si="228"/>
        <v/>
      </c>
      <c r="W785" s="18" t="str">
        <f>IFERROR(CONCATENATE("PAGO N° ",B785," DEL CONTRATO CPS ",V785," ENTRE ",TEXT(VLOOKUP(A785,matriz,IF(generador!B785=1,16,IF(generador!B785=2,19,IF(generador!B785=3,22,IF(generador!B785=4,25,IF(generador!B785=5,28,IF(generador!B785=6,31,IF(generador!B785=7,34,IF(generador!B785=8,37,IF(generador!B785=9,40,IF(generador!B785=10,43,IF(generador!B785=11,46,IF(generador!B785=12,49,IF(generador!B785=13,52,IF(generador!B785=14,55,IF(generador!B785=15,58))))))))))))))),FALSE),"dd/mm/yyyy")," Y ",TEXT(VLOOKUP(A785,matriz,IF(generador!B785=1,17,IF(generador!B785=2,20,IF(generador!B785=3,23,IF(generador!B785=4,26,IF(generador!B785=5,29,IF(generador!B785=6,32,IF(generador!B785=7,35,IF(generador!B785=8,38,IF(generador!B785=9,41,IF(generador!B785=10,44,IF(generador!B785=11,47,IF(generador!B785=12,50,IF(generador!B785=13,53,IF(generador!B785=14,56,IF(generador!B785=15,59))))))))))))))),FALSE),"dd/mm/yyyy")),"")</f>
        <v/>
      </c>
    </row>
    <row r="786" spans="1:23" x14ac:dyDescent="0.3">
      <c r="A786" s="15"/>
      <c r="B786" s="14"/>
      <c r="C786" s="6"/>
      <c r="D786" s="26" t="str">
        <f t="shared" si="212"/>
        <v/>
      </c>
      <c r="E786" s="19" t="str">
        <f>IFERROR(IF(A786&lt;&gt;"",VLOOKUP(A786,matriz,IF(generador!B786=1,15,IF(generador!B786=2,18,IF(generador!B786=3,21,IF(generador!B786=4,24,IF(generador!B786=5,27,IF(generador!B786=6,30,IF(generador!B786=7,33,IF(generador!B786=8,36,IF(generador!B786=9,39,IF(generador!B786=10,42,IF(generador!B786=11,45,IF(generador!B786=12,48,IF(generador!B786=13,51,IF(generador!B786=14,54,IF(generador!B786=15,57))))))))))))))),FALSE),""),"")</f>
        <v/>
      </c>
      <c r="F786" s="20" t="str">
        <f t="shared" si="213"/>
        <v/>
      </c>
      <c r="G786" s="29" t="str">
        <f t="shared" si="214"/>
        <v/>
      </c>
      <c r="H786" s="21" t="str">
        <f t="shared" ca="1" si="217"/>
        <v/>
      </c>
      <c r="I786" s="18" t="str">
        <f t="shared" si="218"/>
        <v/>
      </c>
      <c r="J786" s="18" t="str">
        <f>""</f>
        <v/>
      </c>
      <c r="K786" s="18" t="str">
        <f t="shared" si="219"/>
        <v/>
      </c>
      <c r="L786" s="18" t="str">
        <f t="shared" si="220"/>
        <v/>
      </c>
      <c r="M786" s="18" t="str">
        <f t="shared" si="221"/>
        <v/>
      </c>
      <c r="N786" s="18" t="str">
        <f t="shared" si="222"/>
        <v/>
      </c>
      <c r="O786" s="18" t="str">
        <f t="shared" si="223"/>
        <v/>
      </c>
      <c r="P786" s="18" t="str">
        <f t="shared" si="224"/>
        <v/>
      </c>
      <c r="Q786" s="18" t="str">
        <f t="shared" si="225"/>
        <v/>
      </c>
      <c r="R786" s="122" t="str">
        <f t="shared" si="215"/>
        <v/>
      </c>
      <c r="S786" s="18" t="str">
        <f t="shared" si="226"/>
        <v/>
      </c>
      <c r="T786" s="26" t="str">
        <f t="shared" si="216"/>
        <v/>
      </c>
      <c r="U786" s="18" t="str">
        <f t="shared" si="227"/>
        <v/>
      </c>
      <c r="V786" s="18" t="str">
        <f t="shared" si="228"/>
        <v/>
      </c>
      <c r="W786" s="18" t="str">
        <f>IFERROR(CONCATENATE("PAGO N° ",B786," DEL CONTRATO CPS ",V786," ENTRE ",TEXT(VLOOKUP(A786,matriz,IF(generador!B786=1,16,IF(generador!B786=2,19,IF(generador!B786=3,22,IF(generador!B786=4,25,IF(generador!B786=5,28,IF(generador!B786=6,31,IF(generador!B786=7,34,IF(generador!B786=8,37,IF(generador!B786=9,40,IF(generador!B786=10,43,IF(generador!B786=11,46,IF(generador!B786=12,49,IF(generador!B786=13,52,IF(generador!B786=14,55,IF(generador!B786=15,58))))))))))))))),FALSE),"dd/mm/yyyy")," Y ",TEXT(VLOOKUP(A786,matriz,IF(generador!B786=1,17,IF(generador!B786=2,20,IF(generador!B786=3,23,IF(generador!B786=4,26,IF(generador!B786=5,29,IF(generador!B786=6,32,IF(generador!B786=7,35,IF(generador!B786=8,38,IF(generador!B786=9,41,IF(generador!B786=10,44,IF(generador!B786=11,47,IF(generador!B786=12,50,IF(generador!B786=13,53,IF(generador!B786=14,56,IF(generador!B786=15,59))))))))))))))),FALSE),"dd/mm/yyyy")),"")</f>
        <v/>
      </c>
    </row>
    <row r="787" spans="1:23" x14ac:dyDescent="0.3">
      <c r="A787" s="15"/>
      <c r="B787" s="14"/>
      <c r="C787" s="6"/>
      <c r="D787" s="26" t="str">
        <f t="shared" si="212"/>
        <v/>
      </c>
      <c r="E787" s="19" t="str">
        <f>IFERROR(IF(A787&lt;&gt;"",VLOOKUP(A787,matriz,IF(generador!B787=1,15,IF(generador!B787=2,18,IF(generador!B787=3,21,IF(generador!B787=4,24,IF(generador!B787=5,27,IF(generador!B787=6,30,IF(generador!B787=7,33,IF(generador!B787=8,36,IF(generador!B787=9,39,IF(generador!B787=10,42,IF(generador!B787=11,45,IF(generador!B787=12,48,IF(generador!B787=13,51,IF(generador!B787=14,54,IF(generador!B787=15,57))))))))))))))),FALSE),""),"")</f>
        <v/>
      </c>
      <c r="F787" s="20" t="str">
        <f t="shared" si="213"/>
        <v/>
      </c>
      <c r="G787" s="29" t="str">
        <f t="shared" si="214"/>
        <v/>
      </c>
      <c r="H787" s="21" t="str">
        <f t="shared" ca="1" si="217"/>
        <v/>
      </c>
      <c r="I787" s="18" t="str">
        <f t="shared" si="218"/>
        <v/>
      </c>
      <c r="J787" s="18" t="str">
        <f>""</f>
        <v/>
      </c>
      <c r="K787" s="18" t="str">
        <f t="shared" si="219"/>
        <v/>
      </c>
      <c r="L787" s="18" t="str">
        <f t="shared" si="220"/>
        <v/>
      </c>
      <c r="M787" s="18" t="str">
        <f t="shared" si="221"/>
        <v/>
      </c>
      <c r="N787" s="18" t="str">
        <f t="shared" si="222"/>
        <v/>
      </c>
      <c r="O787" s="18" t="str">
        <f t="shared" si="223"/>
        <v/>
      </c>
      <c r="P787" s="18" t="str">
        <f t="shared" si="224"/>
        <v/>
      </c>
      <c r="Q787" s="18" t="str">
        <f t="shared" si="225"/>
        <v/>
      </c>
      <c r="R787" s="122" t="str">
        <f t="shared" si="215"/>
        <v/>
      </c>
      <c r="S787" s="18" t="str">
        <f t="shared" si="226"/>
        <v/>
      </c>
      <c r="T787" s="26" t="str">
        <f t="shared" si="216"/>
        <v/>
      </c>
      <c r="U787" s="18" t="str">
        <f t="shared" si="227"/>
        <v/>
      </c>
      <c r="V787" s="18" t="str">
        <f t="shared" si="228"/>
        <v/>
      </c>
      <c r="W787" s="18" t="str">
        <f>IFERROR(CONCATENATE("PAGO N° ",B787," DEL CONTRATO CPS ",V787," ENTRE ",TEXT(VLOOKUP(A787,matriz,IF(generador!B787=1,16,IF(generador!B787=2,19,IF(generador!B787=3,22,IF(generador!B787=4,25,IF(generador!B787=5,28,IF(generador!B787=6,31,IF(generador!B787=7,34,IF(generador!B787=8,37,IF(generador!B787=9,40,IF(generador!B787=10,43,IF(generador!B787=11,46,IF(generador!B787=12,49,IF(generador!B787=13,52,IF(generador!B787=14,55,IF(generador!B787=15,58))))))))))))))),FALSE),"dd/mm/yyyy")," Y ",TEXT(VLOOKUP(A787,matriz,IF(generador!B787=1,17,IF(generador!B787=2,20,IF(generador!B787=3,23,IF(generador!B787=4,26,IF(generador!B787=5,29,IF(generador!B787=6,32,IF(generador!B787=7,35,IF(generador!B787=8,38,IF(generador!B787=9,41,IF(generador!B787=10,44,IF(generador!B787=11,47,IF(generador!B787=12,50,IF(generador!B787=13,53,IF(generador!B787=14,56,IF(generador!B787=15,59))))))))))))))),FALSE),"dd/mm/yyyy")),"")</f>
        <v/>
      </c>
    </row>
    <row r="788" spans="1:23" x14ac:dyDescent="0.3">
      <c r="A788" s="15"/>
      <c r="B788" s="14"/>
      <c r="C788" s="6"/>
      <c r="D788" s="26" t="str">
        <f t="shared" si="212"/>
        <v/>
      </c>
      <c r="E788" s="19" t="str">
        <f>IFERROR(IF(A788&lt;&gt;"",VLOOKUP(A788,matriz,IF(generador!B788=1,15,IF(generador!B788=2,18,IF(generador!B788=3,21,IF(generador!B788=4,24,IF(generador!B788=5,27,IF(generador!B788=6,30,IF(generador!B788=7,33,IF(generador!B788=8,36,IF(generador!B788=9,39,IF(generador!B788=10,42,IF(generador!B788=11,45,IF(generador!B788=12,48,IF(generador!B788=13,51,IF(generador!B788=14,54,IF(generador!B788=15,57))))))))))))))),FALSE),""),"")</f>
        <v/>
      </c>
      <c r="F788" s="20" t="str">
        <f t="shared" si="213"/>
        <v/>
      </c>
      <c r="G788" s="29" t="str">
        <f t="shared" si="214"/>
        <v/>
      </c>
      <c r="H788" s="21" t="str">
        <f t="shared" ca="1" si="217"/>
        <v/>
      </c>
      <c r="I788" s="18" t="str">
        <f t="shared" si="218"/>
        <v/>
      </c>
      <c r="J788" s="18" t="str">
        <f>""</f>
        <v/>
      </c>
      <c r="K788" s="18" t="str">
        <f t="shared" si="219"/>
        <v/>
      </c>
      <c r="L788" s="18" t="str">
        <f t="shared" si="220"/>
        <v/>
      </c>
      <c r="M788" s="18" t="str">
        <f t="shared" si="221"/>
        <v/>
      </c>
      <c r="N788" s="18" t="str">
        <f t="shared" si="222"/>
        <v/>
      </c>
      <c r="O788" s="18" t="str">
        <f t="shared" si="223"/>
        <v/>
      </c>
      <c r="P788" s="18" t="str">
        <f t="shared" si="224"/>
        <v/>
      </c>
      <c r="Q788" s="18" t="str">
        <f t="shared" si="225"/>
        <v/>
      </c>
      <c r="R788" s="122" t="str">
        <f t="shared" si="215"/>
        <v/>
      </c>
      <c r="S788" s="18" t="str">
        <f t="shared" si="226"/>
        <v/>
      </c>
      <c r="T788" s="26" t="str">
        <f t="shared" si="216"/>
        <v/>
      </c>
      <c r="U788" s="18" t="str">
        <f t="shared" si="227"/>
        <v/>
      </c>
      <c r="V788" s="18" t="str">
        <f t="shared" si="228"/>
        <v/>
      </c>
      <c r="W788" s="18" t="str">
        <f>IFERROR(CONCATENATE("PAGO N° ",B788," DEL CONTRATO CPS ",V788," ENTRE ",TEXT(VLOOKUP(A788,matriz,IF(generador!B788=1,16,IF(generador!B788=2,19,IF(generador!B788=3,22,IF(generador!B788=4,25,IF(generador!B788=5,28,IF(generador!B788=6,31,IF(generador!B788=7,34,IF(generador!B788=8,37,IF(generador!B788=9,40,IF(generador!B788=10,43,IF(generador!B788=11,46,IF(generador!B788=12,49,IF(generador!B788=13,52,IF(generador!B788=14,55,IF(generador!B788=15,58))))))))))))))),FALSE),"dd/mm/yyyy")," Y ",TEXT(VLOOKUP(A788,matriz,IF(generador!B788=1,17,IF(generador!B788=2,20,IF(generador!B788=3,23,IF(generador!B788=4,26,IF(generador!B788=5,29,IF(generador!B788=6,32,IF(generador!B788=7,35,IF(generador!B788=8,38,IF(generador!B788=9,41,IF(generador!B788=10,44,IF(generador!B788=11,47,IF(generador!B788=12,50,IF(generador!B788=13,53,IF(generador!B788=14,56,IF(generador!B788=15,59))))))))))))))),FALSE),"dd/mm/yyyy")),"")</f>
        <v/>
      </c>
    </row>
    <row r="789" spans="1:23" x14ac:dyDescent="0.3">
      <c r="A789" s="15"/>
      <c r="B789" s="14"/>
      <c r="C789" s="6"/>
      <c r="D789" s="26" t="str">
        <f t="shared" si="212"/>
        <v/>
      </c>
      <c r="E789" s="19" t="str">
        <f>IFERROR(IF(A789&lt;&gt;"",VLOOKUP(A789,matriz,IF(generador!B789=1,15,IF(generador!B789=2,18,IF(generador!B789=3,21,IF(generador!B789=4,24,IF(generador!B789=5,27,IF(generador!B789=6,30,IF(generador!B789=7,33,IF(generador!B789=8,36,IF(generador!B789=9,39,IF(generador!B789=10,42,IF(generador!B789=11,45,IF(generador!B789=12,48,IF(generador!B789=13,51,IF(generador!B789=14,54,IF(generador!B789=15,57))))))))))))))),FALSE),""),"")</f>
        <v/>
      </c>
      <c r="F789" s="20" t="str">
        <f t="shared" si="213"/>
        <v/>
      </c>
      <c r="G789" s="29" t="str">
        <f t="shared" si="214"/>
        <v/>
      </c>
      <c r="H789" s="21" t="str">
        <f t="shared" ca="1" si="217"/>
        <v/>
      </c>
      <c r="I789" s="18" t="str">
        <f t="shared" si="218"/>
        <v/>
      </c>
      <c r="J789" s="18" t="str">
        <f>""</f>
        <v/>
      </c>
      <c r="K789" s="18" t="str">
        <f t="shared" si="219"/>
        <v/>
      </c>
      <c r="L789" s="18" t="str">
        <f t="shared" si="220"/>
        <v/>
      </c>
      <c r="M789" s="18" t="str">
        <f t="shared" si="221"/>
        <v/>
      </c>
      <c r="N789" s="18" t="str">
        <f t="shared" si="222"/>
        <v/>
      </c>
      <c r="O789" s="18" t="str">
        <f t="shared" si="223"/>
        <v/>
      </c>
      <c r="P789" s="18" t="str">
        <f t="shared" si="224"/>
        <v/>
      </c>
      <c r="Q789" s="18" t="str">
        <f t="shared" si="225"/>
        <v/>
      </c>
      <c r="R789" s="122" t="str">
        <f t="shared" si="215"/>
        <v/>
      </c>
      <c r="S789" s="18" t="str">
        <f t="shared" si="226"/>
        <v/>
      </c>
      <c r="T789" s="26" t="str">
        <f t="shared" si="216"/>
        <v/>
      </c>
      <c r="U789" s="18" t="str">
        <f t="shared" si="227"/>
        <v/>
      </c>
      <c r="V789" s="18" t="str">
        <f t="shared" si="228"/>
        <v/>
      </c>
      <c r="W789" s="18" t="str">
        <f>IFERROR(CONCATENATE("PAGO N° ",B789," DEL CONTRATO CPS ",V789," ENTRE ",TEXT(VLOOKUP(A789,matriz,IF(generador!B789=1,16,IF(generador!B789=2,19,IF(generador!B789=3,22,IF(generador!B789=4,25,IF(generador!B789=5,28,IF(generador!B789=6,31,IF(generador!B789=7,34,IF(generador!B789=8,37,IF(generador!B789=9,40,IF(generador!B789=10,43,IF(generador!B789=11,46,IF(generador!B789=12,49,IF(generador!B789=13,52,IF(generador!B789=14,55,IF(generador!B789=15,58))))))))))))))),FALSE),"dd/mm/yyyy")," Y ",TEXT(VLOOKUP(A789,matriz,IF(generador!B789=1,17,IF(generador!B789=2,20,IF(generador!B789=3,23,IF(generador!B789=4,26,IF(generador!B789=5,29,IF(generador!B789=6,32,IF(generador!B789=7,35,IF(generador!B789=8,38,IF(generador!B789=9,41,IF(generador!B789=10,44,IF(generador!B789=11,47,IF(generador!B789=12,50,IF(generador!B789=13,53,IF(generador!B789=14,56,IF(generador!B789=15,59))))))))))))))),FALSE),"dd/mm/yyyy")),"")</f>
        <v/>
      </c>
    </row>
    <row r="790" spans="1:23" x14ac:dyDescent="0.3">
      <c r="A790" s="15"/>
      <c r="B790" s="14"/>
      <c r="C790" s="6"/>
      <c r="D790" s="26" t="str">
        <f t="shared" si="212"/>
        <v/>
      </c>
      <c r="E790" s="19" t="str">
        <f>IFERROR(IF(A790&lt;&gt;"",VLOOKUP(A790,matriz,IF(generador!B790=1,15,IF(generador!B790=2,18,IF(generador!B790=3,21,IF(generador!B790=4,24,IF(generador!B790=5,27,IF(generador!B790=6,30,IF(generador!B790=7,33,IF(generador!B790=8,36,IF(generador!B790=9,39,IF(generador!B790=10,42,IF(generador!B790=11,45,IF(generador!B790=12,48,IF(generador!B790=13,51,IF(generador!B790=14,54,IF(generador!B790=15,57))))))))))))))),FALSE),""),"")</f>
        <v/>
      </c>
      <c r="F790" s="20" t="str">
        <f t="shared" si="213"/>
        <v/>
      </c>
      <c r="G790" s="29" t="str">
        <f t="shared" si="214"/>
        <v/>
      </c>
      <c r="H790" s="21" t="str">
        <f t="shared" ca="1" si="217"/>
        <v/>
      </c>
      <c r="I790" s="18" t="str">
        <f t="shared" si="218"/>
        <v/>
      </c>
      <c r="J790" s="18" t="str">
        <f>""</f>
        <v/>
      </c>
      <c r="K790" s="18" t="str">
        <f t="shared" si="219"/>
        <v/>
      </c>
      <c r="L790" s="18" t="str">
        <f t="shared" si="220"/>
        <v/>
      </c>
      <c r="M790" s="18" t="str">
        <f t="shared" si="221"/>
        <v/>
      </c>
      <c r="N790" s="18" t="str">
        <f t="shared" si="222"/>
        <v/>
      </c>
      <c r="O790" s="18" t="str">
        <f t="shared" si="223"/>
        <v/>
      </c>
      <c r="P790" s="18" t="str">
        <f t="shared" si="224"/>
        <v/>
      </c>
      <c r="Q790" s="18" t="str">
        <f t="shared" si="225"/>
        <v/>
      </c>
      <c r="R790" s="122" t="str">
        <f t="shared" si="215"/>
        <v/>
      </c>
      <c r="S790" s="18" t="str">
        <f t="shared" si="226"/>
        <v/>
      </c>
      <c r="T790" s="26" t="str">
        <f t="shared" si="216"/>
        <v/>
      </c>
      <c r="U790" s="18" t="str">
        <f t="shared" si="227"/>
        <v/>
      </c>
      <c r="V790" s="18" t="str">
        <f t="shared" si="228"/>
        <v/>
      </c>
      <c r="W790" s="18" t="str">
        <f>IFERROR(CONCATENATE("PAGO N° ",B790," DEL CONTRATO CPS ",V790," ENTRE ",TEXT(VLOOKUP(A790,matriz,IF(generador!B790=1,16,IF(generador!B790=2,19,IF(generador!B790=3,22,IF(generador!B790=4,25,IF(generador!B790=5,28,IF(generador!B790=6,31,IF(generador!B790=7,34,IF(generador!B790=8,37,IF(generador!B790=9,40,IF(generador!B790=10,43,IF(generador!B790=11,46,IF(generador!B790=12,49,IF(generador!B790=13,52,IF(generador!B790=14,55,IF(generador!B790=15,58))))))))))))))),FALSE),"dd/mm/yyyy")," Y ",TEXT(VLOOKUP(A790,matriz,IF(generador!B790=1,17,IF(generador!B790=2,20,IF(generador!B790=3,23,IF(generador!B790=4,26,IF(generador!B790=5,29,IF(generador!B790=6,32,IF(generador!B790=7,35,IF(generador!B790=8,38,IF(generador!B790=9,41,IF(generador!B790=10,44,IF(generador!B790=11,47,IF(generador!B790=12,50,IF(generador!B790=13,53,IF(generador!B790=14,56,IF(generador!B790=15,59))))))))))))))),FALSE),"dd/mm/yyyy")),"")</f>
        <v/>
      </c>
    </row>
    <row r="791" spans="1:23" x14ac:dyDescent="0.3">
      <c r="A791" s="15"/>
      <c r="B791" s="14"/>
      <c r="C791" s="6"/>
      <c r="D791" s="26" t="str">
        <f t="shared" si="212"/>
        <v/>
      </c>
      <c r="E791" s="19" t="str">
        <f>IFERROR(IF(A791&lt;&gt;"",VLOOKUP(A791,matriz,IF(generador!B791=1,15,IF(generador!B791=2,18,IF(generador!B791=3,21,IF(generador!B791=4,24,IF(generador!B791=5,27,IF(generador!B791=6,30,IF(generador!B791=7,33,IF(generador!B791=8,36,IF(generador!B791=9,39,IF(generador!B791=10,42,IF(generador!B791=11,45,IF(generador!B791=12,48,IF(generador!B791=13,51,IF(generador!B791=14,54,IF(generador!B791=15,57))))))))))))))),FALSE),""),"")</f>
        <v/>
      </c>
      <c r="F791" s="20" t="str">
        <f t="shared" si="213"/>
        <v/>
      </c>
      <c r="G791" s="29" t="str">
        <f t="shared" si="214"/>
        <v/>
      </c>
      <c r="H791" s="21" t="str">
        <f t="shared" ca="1" si="217"/>
        <v/>
      </c>
      <c r="I791" s="18" t="str">
        <f t="shared" si="218"/>
        <v/>
      </c>
      <c r="J791" s="18" t="str">
        <f>""</f>
        <v/>
      </c>
      <c r="K791" s="18" t="str">
        <f t="shared" si="219"/>
        <v/>
      </c>
      <c r="L791" s="18" t="str">
        <f t="shared" si="220"/>
        <v/>
      </c>
      <c r="M791" s="18" t="str">
        <f t="shared" si="221"/>
        <v/>
      </c>
      <c r="N791" s="18" t="str">
        <f t="shared" si="222"/>
        <v/>
      </c>
      <c r="O791" s="18" t="str">
        <f t="shared" si="223"/>
        <v/>
      </c>
      <c r="P791" s="18" t="str">
        <f t="shared" si="224"/>
        <v/>
      </c>
      <c r="Q791" s="18" t="str">
        <f t="shared" si="225"/>
        <v/>
      </c>
      <c r="R791" s="122" t="str">
        <f t="shared" si="215"/>
        <v/>
      </c>
      <c r="S791" s="18" t="str">
        <f t="shared" si="226"/>
        <v/>
      </c>
      <c r="T791" s="26" t="str">
        <f t="shared" si="216"/>
        <v/>
      </c>
      <c r="U791" s="18" t="str">
        <f t="shared" si="227"/>
        <v/>
      </c>
      <c r="V791" s="18" t="str">
        <f t="shared" si="228"/>
        <v/>
      </c>
      <c r="W791" s="18" t="str">
        <f>IFERROR(CONCATENATE("PAGO N° ",B791," DEL CONTRATO CPS ",V791," ENTRE ",TEXT(VLOOKUP(A791,matriz,IF(generador!B791=1,16,IF(generador!B791=2,19,IF(generador!B791=3,22,IF(generador!B791=4,25,IF(generador!B791=5,28,IF(generador!B791=6,31,IF(generador!B791=7,34,IF(generador!B791=8,37,IF(generador!B791=9,40,IF(generador!B791=10,43,IF(generador!B791=11,46,IF(generador!B791=12,49,IF(generador!B791=13,52,IF(generador!B791=14,55,IF(generador!B791=15,58))))))))))))))),FALSE),"dd/mm/yyyy")," Y ",TEXT(VLOOKUP(A791,matriz,IF(generador!B791=1,17,IF(generador!B791=2,20,IF(generador!B791=3,23,IF(generador!B791=4,26,IF(generador!B791=5,29,IF(generador!B791=6,32,IF(generador!B791=7,35,IF(generador!B791=8,38,IF(generador!B791=9,41,IF(generador!B791=10,44,IF(generador!B791=11,47,IF(generador!B791=12,50,IF(generador!B791=13,53,IF(generador!B791=14,56,IF(generador!B791=15,59))))))))))))))),FALSE),"dd/mm/yyyy")),"")</f>
        <v/>
      </c>
    </row>
    <row r="792" spans="1:23" x14ac:dyDescent="0.3">
      <c r="A792" s="15"/>
      <c r="B792" s="14"/>
      <c r="C792" s="6"/>
      <c r="D792" s="26" t="str">
        <f t="shared" si="212"/>
        <v/>
      </c>
      <c r="E792" s="19" t="str">
        <f>IFERROR(IF(A792&lt;&gt;"",VLOOKUP(A792,matriz,IF(generador!B792=1,15,IF(generador!B792=2,18,IF(generador!B792=3,21,IF(generador!B792=4,24,IF(generador!B792=5,27,IF(generador!B792=6,30,IF(generador!B792=7,33,IF(generador!B792=8,36,IF(generador!B792=9,39,IF(generador!B792=10,42,IF(generador!B792=11,45,IF(generador!B792=12,48,IF(generador!B792=13,51,IF(generador!B792=14,54,IF(generador!B792=15,57))))))))))))))),FALSE),""),"")</f>
        <v/>
      </c>
      <c r="F792" s="20" t="str">
        <f t="shared" si="213"/>
        <v/>
      </c>
      <c r="G792" s="29" t="str">
        <f t="shared" si="214"/>
        <v/>
      </c>
      <c r="H792" s="21" t="str">
        <f t="shared" ca="1" si="217"/>
        <v/>
      </c>
      <c r="I792" s="18" t="str">
        <f t="shared" si="218"/>
        <v/>
      </c>
      <c r="J792" s="18" t="str">
        <f>""</f>
        <v/>
      </c>
      <c r="K792" s="18" t="str">
        <f t="shared" si="219"/>
        <v/>
      </c>
      <c r="L792" s="18" t="str">
        <f t="shared" si="220"/>
        <v/>
      </c>
      <c r="M792" s="18" t="str">
        <f t="shared" si="221"/>
        <v/>
      </c>
      <c r="N792" s="18" t="str">
        <f t="shared" si="222"/>
        <v/>
      </c>
      <c r="O792" s="18" t="str">
        <f t="shared" si="223"/>
        <v/>
      </c>
      <c r="P792" s="18" t="str">
        <f t="shared" si="224"/>
        <v/>
      </c>
      <c r="Q792" s="18" t="str">
        <f t="shared" si="225"/>
        <v/>
      </c>
      <c r="R792" s="122" t="str">
        <f t="shared" si="215"/>
        <v/>
      </c>
      <c r="S792" s="18" t="str">
        <f t="shared" si="226"/>
        <v/>
      </c>
      <c r="T792" s="26" t="str">
        <f t="shared" si="216"/>
        <v/>
      </c>
      <c r="U792" s="18" t="str">
        <f t="shared" si="227"/>
        <v/>
      </c>
      <c r="V792" s="18" t="str">
        <f t="shared" si="228"/>
        <v/>
      </c>
      <c r="W792" s="18" t="str">
        <f>IFERROR(CONCATENATE("PAGO N° ",B792," DEL CONTRATO CPS ",V792," ENTRE ",TEXT(VLOOKUP(A792,matriz,IF(generador!B792=1,16,IF(generador!B792=2,19,IF(generador!B792=3,22,IF(generador!B792=4,25,IF(generador!B792=5,28,IF(generador!B792=6,31,IF(generador!B792=7,34,IF(generador!B792=8,37,IF(generador!B792=9,40,IF(generador!B792=10,43,IF(generador!B792=11,46,IF(generador!B792=12,49,IF(generador!B792=13,52,IF(generador!B792=14,55,IF(generador!B792=15,58))))))))))))))),FALSE),"dd/mm/yyyy")," Y ",TEXT(VLOOKUP(A792,matriz,IF(generador!B792=1,17,IF(generador!B792=2,20,IF(generador!B792=3,23,IF(generador!B792=4,26,IF(generador!B792=5,29,IF(generador!B792=6,32,IF(generador!B792=7,35,IF(generador!B792=8,38,IF(generador!B792=9,41,IF(generador!B792=10,44,IF(generador!B792=11,47,IF(generador!B792=12,50,IF(generador!B792=13,53,IF(generador!B792=14,56,IF(generador!B792=15,59))))))))))))))),FALSE),"dd/mm/yyyy")),"")</f>
        <v/>
      </c>
    </row>
    <row r="793" spans="1:23" x14ac:dyDescent="0.3">
      <c r="A793" s="15"/>
      <c r="B793" s="14"/>
      <c r="C793" s="6"/>
      <c r="D793" s="26" t="str">
        <f t="shared" si="212"/>
        <v/>
      </c>
      <c r="E793" s="19" t="str">
        <f>IFERROR(IF(A793&lt;&gt;"",VLOOKUP(A793,matriz,IF(generador!B793=1,15,IF(generador!B793=2,18,IF(generador!B793=3,21,IF(generador!B793=4,24,IF(generador!B793=5,27,IF(generador!B793=6,30,IF(generador!B793=7,33,IF(generador!B793=8,36,IF(generador!B793=9,39,IF(generador!B793=10,42,IF(generador!B793=11,45,IF(generador!B793=12,48,IF(generador!B793=13,51,IF(generador!B793=14,54,IF(generador!B793=15,57))))))))))))))),FALSE),""),"")</f>
        <v/>
      </c>
      <c r="F793" s="20" t="str">
        <f t="shared" si="213"/>
        <v/>
      </c>
      <c r="G793" s="29" t="str">
        <f t="shared" si="214"/>
        <v/>
      </c>
      <c r="H793" s="21" t="str">
        <f t="shared" ca="1" si="217"/>
        <v/>
      </c>
      <c r="I793" s="18" t="str">
        <f t="shared" si="218"/>
        <v/>
      </c>
      <c r="J793" s="18" t="str">
        <f>""</f>
        <v/>
      </c>
      <c r="K793" s="18" t="str">
        <f t="shared" si="219"/>
        <v/>
      </c>
      <c r="L793" s="18" t="str">
        <f t="shared" si="220"/>
        <v/>
      </c>
      <c r="M793" s="18" t="str">
        <f t="shared" si="221"/>
        <v/>
      </c>
      <c r="N793" s="18" t="str">
        <f t="shared" si="222"/>
        <v/>
      </c>
      <c r="O793" s="18" t="str">
        <f t="shared" si="223"/>
        <v/>
      </c>
      <c r="P793" s="18" t="str">
        <f t="shared" si="224"/>
        <v/>
      </c>
      <c r="Q793" s="18" t="str">
        <f t="shared" si="225"/>
        <v/>
      </c>
      <c r="R793" s="122" t="str">
        <f t="shared" si="215"/>
        <v/>
      </c>
      <c r="S793" s="18" t="str">
        <f t="shared" si="226"/>
        <v/>
      </c>
      <c r="T793" s="26" t="str">
        <f t="shared" si="216"/>
        <v/>
      </c>
      <c r="U793" s="18" t="str">
        <f t="shared" si="227"/>
        <v/>
      </c>
      <c r="V793" s="18" t="str">
        <f t="shared" si="228"/>
        <v/>
      </c>
      <c r="W793" s="18" t="str">
        <f>IFERROR(CONCATENATE("PAGO N° ",B793," DEL CONTRATO CPS ",V793," ENTRE ",TEXT(VLOOKUP(A793,matriz,IF(generador!B793=1,16,IF(generador!B793=2,19,IF(generador!B793=3,22,IF(generador!B793=4,25,IF(generador!B793=5,28,IF(generador!B793=6,31,IF(generador!B793=7,34,IF(generador!B793=8,37,IF(generador!B793=9,40,IF(generador!B793=10,43,IF(generador!B793=11,46,IF(generador!B793=12,49,IF(generador!B793=13,52,IF(generador!B793=14,55,IF(generador!B793=15,58))))))))))))))),FALSE),"dd/mm/yyyy")," Y ",TEXT(VLOOKUP(A793,matriz,IF(generador!B793=1,17,IF(generador!B793=2,20,IF(generador!B793=3,23,IF(generador!B793=4,26,IF(generador!B793=5,29,IF(generador!B793=6,32,IF(generador!B793=7,35,IF(generador!B793=8,38,IF(generador!B793=9,41,IF(generador!B793=10,44,IF(generador!B793=11,47,IF(generador!B793=12,50,IF(generador!B793=13,53,IF(generador!B793=14,56,IF(generador!B793=15,59))))))))))))))),FALSE),"dd/mm/yyyy")),"")</f>
        <v/>
      </c>
    </row>
    <row r="794" spans="1:23" x14ac:dyDescent="0.3">
      <c r="A794" s="15"/>
      <c r="B794" s="14"/>
      <c r="C794" s="6"/>
      <c r="D794" s="26" t="str">
        <f t="shared" si="212"/>
        <v/>
      </c>
      <c r="E794" s="19" t="str">
        <f>IFERROR(IF(A794&lt;&gt;"",VLOOKUP(A794,matriz,IF(generador!B794=1,15,IF(generador!B794=2,18,IF(generador!B794=3,21,IF(generador!B794=4,24,IF(generador!B794=5,27,IF(generador!B794=6,30,IF(generador!B794=7,33,IF(generador!B794=8,36,IF(generador!B794=9,39,IF(generador!B794=10,42,IF(generador!B794=11,45,IF(generador!B794=12,48,IF(generador!B794=13,51,IF(generador!B794=14,54,IF(generador!B794=15,57))))))))))))))),FALSE),""),"")</f>
        <v/>
      </c>
      <c r="F794" s="20" t="str">
        <f t="shared" si="213"/>
        <v/>
      </c>
      <c r="G794" s="29" t="str">
        <f t="shared" si="214"/>
        <v/>
      </c>
      <c r="H794" s="21" t="str">
        <f t="shared" ca="1" si="217"/>
        <v/>
      </c>
      <c r="I794" s="18" t="str">
        <f t="shared" si="218"/>
        <v/>
      </c>
      <c r="J794" s="18" t="str">
        <f>""</f>
        <v/>
      </c>
      <c r="K794" s="18" t="str">
        <f t="shared" si="219"/>
        <v/>
      </c>
      <c r="L794" s="18" t="str">
        <f t="shared" si="220"/>
        <v/>
      </c>
      <c r="M794" s="18" t="str">
        <f t="shared" si="221"/>
        <v/>
      </c>
      <c r="N794" s="18" t="str">
        <f t="shared" si="222"/>
        <v/>
      </c>
      <c r="O794" s="18" t="str">
        <f t="shared" si="223"/>
        <v/>
      </c>
      <c r="P794" s="18" t="str">
        <f t="shared" si="224"/>
        <v/>
      </c>
      <c r="Q794" s="18" t="str">
        <f t="shared" si="225"/>
        <v/>
      </c>
      <c r="R794" s="122" t="str">
        <f t="shared" si="215"/>
        <v/>
      </c>
      <c r="S794" s="18" t="str">
        <f t="shared" si="226"/>
        <v/>
      </c>
      <c r="T794" s="26" t="str">
        <f t="shared" si="216"/>
        <v/>
      </c>
      <c r="U794" s="18" t="str">
        <f t="shared" si="227"/>
        <v/>
      </c>
      <c r="V794" s="18" t="str">
        <f t="shared" si="228"/>
        <v/>
      </c>
      <c r="W794" s="18" t="str">
        <f>IFERROR(CONCATENATE("PAGO N° ",B794," DEL CONTRATO CPS ",V794," ENTRE ",TEXT(VLOOKUP(A794,matriz,IF(generador!B794=1,16,IF(generador!B794=2,19,IF(generador!B794=3,22,IF(generador!B794=4,25,IF(generador!B794=5,28,IF(generador!B794=6,31,IF(generador!B794=7,34,IF(generador!B794=8,37,IF(generador!B794=9,40,IF(generador!B794=10,43,IF(generador!B794=11,46,IF(generador!B794=12,49,IF(generador!B794=13,52,IF(generador!B794=14,55,IF(generador!B794=15,58))))))))))))))),FALSE),"dd/mm/yyyy")," Y ",TEXT(VLOOKUP(A794,matriz,IF(generador!B794=1,17,IF(generador!B794=2,20,IF(generador!B794=3,23,IF(generador!B794=4,26,IF(generador!B794=5,29,IF(generador!B794=6,32,IF(generador!B794=7,35,IF(generador!B794=8,38,IF(generador!B794=9,41,IF(generador!B794=10,44,IF(generador!B794=11,47,IF(generador!B794=12,50,IF(generador!B794=13,53,IF(generador!B794=14,56,IF(generador!B794=15,59))))))))))))))),FALSE),"dd/mm/yyyy")),"")</f>
        <v/>
      </c>
    </row>
    <row r="795" spans="1:23" x14ac:dyDescent="0.3">
      <c r="A795" s="15"/>
      <c r="B795" s="14"/>
      <c r="C795" s="6"/>
      <c r="D795" s="26" t="str">
        <f t="shared" si="212"/>
        <v/>
      </c>
      <c r="E795" s="19" t="str">
        <f>IFERROR(IF(A795&lt;&gt;"",VLOOKUP(A795,matriz,IF(generador!B795=1,15,IF(generador!B795=2,18,IF(generador!B795=3,21,IF(generador!B795=4,24,IF(generador!B795=5,27,IF(generador!B795=6,30,IF(generador!B795=7,33,IF(generador!B795=8,36,IF(generador!B795=9,39,IF(generador!B795=10,42,IF(generador!B795=11,45,IF(generador!B795=12,48,IF(generador!B795=13,51,IF(generador!B795=14,54,IF(generador!B795=15,57))))))))))))))),FALSE),""),"")</f>
        <v/>
      </c>
      <c r="F795" s="20" t="str">
        <f t="shared" si="213"/>
        <v/>
      </c>
      <c r="G795" s="29" t="str">
        <f t="shared" si="214"/>
        <v/>
      </c>
      <c r="H795" s="21" t="str">
        <f t="shared" ca="1" si="217"/>
        <v/>
      </c>
      <c r="I795" s="18" t="str">
        <f t="shared" si="218"/>
        <v/>
      </c>
      <c r="J795" s="18" t="str">
        <f>""</f>
        <v/>
      </c>
      <c r="K795" s="18" t="str">
        <f t="shared" si="219"/>
        <v/>
      </c>
      <c r="L795" s="18" t="str">
        <f t="shared" si="220"/>
        <v/>
      </c>
      <c r="M795" s="18" t="str">
        <f t="shared" si="221"/>
        <v/>
      </c>
      <c r="N795" s="18" t="str">
        <f t="shared" si="222"/>
        <v/>
      </c>
      <c r="O795" s="18" t="str">
        <f t="shared" si="223"/>
        <v/>
      </c>
      <c r="P795" s="18" t="str">
        <f t="shared" si="224"/>
        <v/>
      </c>
      <c r="Q795" s="18" t="str">
        <f t="shared" si="225"/>
        <v/>
      </c>
      <c r="R795" s="122" t="str">
        <f t="shared" si="215"/>
        <v/>
      </c>
      <c r="S795" s="18" t="str">
        <f t="shared" si="226"/>
        <v/>
      </c>
      <c r="T795" s="26" t="str">
        <f t="shared" si="216"/>
        <v/>
      </c>
      <c r="U795" s="18" t="str">
        <f t="shared" si="227"/>
        <v/>
      </c>
      <c r="V795" s="18" t="str">
        <f t="shared" si="228"/>
        <v/>
      </c>
      <c r="W795" s="18" t="str">
        <f>IFERROR(CONCATENATE("PAGO N° ",B795," DEL CONTRATO CPS ",V795," ENTRE ",TEXT(VLOOKUP(A795,matriz,IF(generador!B795=1,16,IF(generador!B795=2,19,IF(generador!B795=3,22,IF(generador!B795=4,25,IF(generador!B795=5,28,IF(generador!B795=6,31,IF(generador!B795=7,34,IF(generador!B795=8,37,IF(generador!B795=9,40,IF(generador!B795=10,43,IF(generador!B795=11,46,IF(generador!B795=12,49,IF(generador!B795=13,52,IF(generador!B795=14,55,IF(generador!B795=15,58))))))))))))))),FALSE),"dd/mm/yyyy")," Y ",TEXT(VLOOKUP(A795,matriz,IF(generador!B795=1,17,IF(generador!B795=2,20,IF(generador!B795=3,23,IF(generador!B795=4,26,IF(generador!B795=5,29,IF(generador!B795=6,32,IF(generador!B795=7,35,IF(generador!B795=8,38,IF(generador!B795=9,41,IF(generador!B795=10,44,IF(generador!B795=11,47,IF(generador!B795=12,50,IF(generador!B795=13,53,IF(generador!B795=14,56,IF(generador!B795=15,59))))))))))))))),FALSE),"dd/mm/yyyy")),"")</f>
        <v/>
      </c>
    </row>
    <row r="796" spans="1:23" x14ac:dyDescent="0.3">
      <c r="A796" s="15"/>
      <c r="B796" s="14"/>
      <c r="C796" s="6"/>
      <c r="D796" s="26" t="str">
        <f t="shared" si="212"/>
        <v/>
      </c>
      <c r="E796" s="19" t="str">
        <f>IFERROR(IF(A796&lt;&gt;"",VLOOKUP(A796,matriz,IF(generador!B796=1,15,IF(generador!B796=2,18,IF(generador!B796=3,21,IF(generador!B796=4,24,IF(generador!B796=5,27,IF(generador!B796=6,30,IF(generador!B796=7,33,IF(generador!B796=8,36,IF(generador!B796=9,39,IF(generador!B796=10,42,IF(generador!B796=11,45,IF(generador!B796=12,48,IF(generador!B796=13,51,IF(generador!B796=14,54,IF(generador!B796=15,57))))))))))))))),FALSE),""),"")</f>
        <v/>
      </c>
      <c r="F796" s="20" t="str">
        <f t="shared" si="213"/>
        <v/>
      </c>
      <c r="G796" s="29" t="str">
        <f t="shared" si="214"/>
        <v/>
      </c>
      <c r="H796" s="21" t="str">
        <f t="shared" ca="1" si="217"/>
        <v/>
      </c>
      <c r="I796" s="18" t="str">
        <f t="shared" si="218"/>
        <v/>
      </c>
      <c r="J796" s="18" t="str">
        <f>""</f>
        <v/>
      </c>
      <c r="K796" s="18" t="str">
        <f t="shared" si="219"/>
        <v/>
      </c>
      <c r="L796" s="18" t="str">
        <f t="shared" si="220"/>
        <v/>
      </c>
      <c r="M796" s="18" t="str">
        <f t="shared" si="221"/>
        <v/>
      </c>
      <c r="N796" s="18" t="str">
        <f t="shared" si="222"/>
        <v/>
      </c>
      <c r="O796" s="18" t="str">
        <f t="shared" si="223"/>
        <v/>
      </c>
      <c r="P796" s="18" t="str">
        <f t="shared" si="224"/>
        <v/>
      </c>
      <c r="Q796" s="18" t="str">
        <f t="shared" si="225"/>
        <v/>
      </c>
      <c r="R796" s="122" t="str">
        <f t="shared" si="215"/>
        <v/>
      </c>
      <c r="S796" s="18" t="str">
        <f t="shared" si="226"/>
        <v/>
      </c>
      <c r="T796" s="26" t="str">
        <f t="shared" si="216"/>
        <v/>
      </c>
      <c r="U796" s="18" t="str">
        <f t="shared" si="227"/>
        <v/>
      </c>
      <c r="V796" s="18" t="str">
        <f t="shared" si="228"/>
        <v/>
      </c>
      <c r="W796" s="18" t="str">
        <f>IFERROR(CONCATENATE("PAGO N° ",B796," DEL CONTRATO CPS ",V796," ENTRE ",TEXT(VLOOKUP(A796,matriz,IF(generador!B796=1,16,IF(generador!B796=2,19,IF(generador!B796=3,22,IF(generador!B796=4,25,IF(generador!B796=5,28,IF(generador!B796=6,31,IF(generador!B796=7,34,IF(generador!B796=8,37,IF(generador!B796=9,40,IF(generador!B796=10,43,IF(generador!B796=11,46,IF(generador!B796=12,49,IF(generador!B796=13,52,IF(generador!B796=14,55,IF(generador!B796=15,58))))))))))))))),FALSE),"dd/mm/yyyy")," Y ",TEXT(VLOOKUP(A796,matriz,IF(generador!B796=1,17,IF(generador!B796=2,20,IF(generador!B796=3,23,IF(generador!B796=4,26,IF(generador!B796=5,29,IF(generador!B796=6,32,IF(generador!B796=7,35,IF(generador!B796=8,38,IF(generador!B796=9,41,IF(generador!B796=10,44,IF(generador!B796=11,47,IF(generador!B796=12,50,IF(generador!B796=13,53,IF(generador!B796=14,56,IF(generador!B796=15,59))))))))))))))),FALSE),"dd/mm/yyyy")),"")</f>
        <v/>
      </c>
    </row>
    <row r="797" spans="1:23" x14ac:dyDescent="0.3">
      <c r="A797" s="15"/>
      <c r="B797" s="14"/>
      <c r="C797" s="6"/>
      <c r="D797" s="26" t="str">
        <f t="shared" si="212"/>
        <v/>
      </c>
      <c r="E797" s="19" t="str">
        <f>IFERROR(IF(A797&lt;&gt;"",VLOOKUP(A797,matriz,IF(generador!B797=1,15,IF(generador!B797=2,18,IF(generador!B797=3,21,IF(generador!B797=4,24,IF(generador!B797=5,27,IF(generador!B797=6,30,IF(generador!B797=7,33,IF(generador!B797=8,36,IF(generador!B797=9,39,IF(generador!B797=10,42,IF(generador!B797=11,45,IF(generador!B797=12,48,IF(generador!B797=13,51,IF(generador!B797=14,54,IF(generador!B797=15,57))))))))))))))),FALSE),""),"")</f>
        <v/>
      </c>
      <c r="F797" s="20" t="str">
        <f t="shared" si="213"/>
        <v/>
      </c>
      <c r="G797" s="29" t="str">
        <f t="shared" si="214"/>
        <v/>
      </c>
      <c r="H797" s="21" t="str">
        <f t="shared" ca="1" si="217"/>
        <v/>
      </c>
      <c r="I797" s="18" t="str">
        <f t="shared" si="218"/>
        <v/>
      </c>
      <c r="J797" s="18" t="str">
        <f>""</f>
        <v/>
      </c>
      <c r="K797" s="18" t="str">
        <f t="shared" si="219"/>
        <v/>
      </c>
      <c r="L797" s="18" t="str">
        <f t="shared" si="220"/>
        <v/>
      </c>
      <c r="M797" s="18" t="str">
        <f t="shared" si="221"/>
        <v/>
      </c>
      <c r="N797" s="18" t="str">
        <f t="shared" si="222"/>
        <v/>
      </c>
      <c r="O797" s="18" t="str">
        <f t="shared" si="223"/>
        <v/>
      </c>
      <c r="P797" s="18" t="str">
        <f t="shared" si="224"/>
        <v/>
      </c>
      <c r="Q797" s="18" t="str">
        <f t="shared" si="225"/>
        <v/>
      </c>
      <c r="R797" s="122" t="str">
        <f t="shared" si="215"/>
        <v/>
      </c>
      <c r="S797" s="18" t="str">
        <f t="shared" si="226"/>
        <v/>
      </c>
      <c r="T797" s="26" t="str">
        <f t="shared" si="216"/>
        <v/>
      </c>
      <c r="U797" s="18" t="str">
        <f t="shared" si="227"/>
        <v/>
      </c>
      <c r="V797" s="18" t="str">
        <f t="shared" si="228"/>
        <v/>
      </c>
      <c r="W797" s="18" t="str">
        <f>IFERROR(CONCATENATE("PAGO N° ",B797," DEL CONTRATO CPS ",V797," ENTRE ",TEXT(VLOOKUP(A797,matriz,IF(generador!B797=1,16,IF(generador!B797=2,19,IF(generador!B797=3,22,IF(generador!B797=4,25,IF(generador!B797=5,28,IF(generador!B797=6,31,IF(generador!B797=7,34,IF(generador!B797=8,37,IF(generador!B797=9,40,IF(generador!B797=10,43,IF(generador!B797=11,46,IF(generador!B797=12,49,IF(generador!B797=13,52,IF(generador!B797=14,55,IF(generador!B797=15,58))))))))))))))),FALSE),"dd/mm/yyyy")," Y ",TEXT(VLOOKUP(A797,matriz,IF(generador!B797=1,17,IF(generador!B797=2,20,IF(generador!B797=3,23,IF(generador!B797=4,26,IF(generador!B797=5,29,IF(generador!B797=6,32,IF(generador!B797=7,35,IF(generador!B797=8,38,IF(generador!B797=9,41,IF(generador!B797=10,44,IF(generador!B797=11,47,IF(generador!B797=12,50,IF(generador!B797=13,53,IF(generador!B797=14,56,IF(generador!B797=15,59))))))))))))))),FALSE),"dd/mm/yyyy")),"")</f>
        <v/>
      </c>
    </row>
    <row r="798" spans="1:23" x14ac:dyDescent="0.3">
      <c r="A798" s="15"/>
      <c r="B798" s="14"/>
      <c r="C798" s="6"/>
      <c r="D798" s="26" t="str">
        <f t="shared" si="212"/>
        <v/>
      </c>
      <c r="E798" s="19" t="str">
        <f>IFERROR(IF(A798&lt;&gt;"",VLOOKUP(A798,matriz,IF(generador!B798=1,15,IF(generador!B798=2,18,IF(generador!B798=3,21,IF(generador!B798=4,24,IF(generador!B798=5,27,IF(generador!B798=6,30,IF(generador!B798=7,33,IF(generador!B798=8,36,IF(generador!B798=9,39,IF(generador!B798=10,42,IF(generador!B798=11,45,IF(generador!B798=12,48,IF(generador!B798=13,51,IF(generador!B798=14,54,IF(generador!B798=15,57))))))))))))))),FALSE),""),"")</f>
        <v/>
      </c>
      <c r="F798" s="20" t="str">
        <f t="shared" si="213"/>
        <v/>
      </c>
      <c r="G798" s="29" t="str">
        <f t="shared" si="214"/>
        <v/>
      </c>
      <c r="H798" s="21" t="str">
        <f t="shared" ca="1" si="217"/>
        <v/>
      </c>
      <c r="I798" s="18" t="str">
        <f t="shared" si="218"/>
        <v/>
      </c>
      <c r="J798" s="18" t="str">
        <f>""</f>
        <v/>
      </c>
      <c r="K798" s="18" t="str">
        <f t="shared" si="219"/>
        <v/>
      </c>
      <c r="L798" s="18" t="str">
        <f t="shared" si="220"/>
        <v/>
      </c>
      <c r="M798" s="18" t="str">
        <f t="shared" si="221"/>
        <v/>
      </c>
      <c r="N798" s="18" t="str">
        <f t="shared" si="222"/>
        <v/>
      </c>
      <c r="O798" s="18" t="str">
        <f t="shared" si="223"/>
        <v/>
      </c>
      <c r="P798" s="18" t="str">
        <f t="shared" si="224"/>
        <v/>
      </c>
      <c r="Q798" s="18" t="str">
        <f t="shared" si="225"/>
        <v/>
      </c>
      <c r="R798" s="122" t="str">
        <f t="shared" si="215"/>
        <v/>
      </c>
      <c r="S798" s="18" t="str">
        <f t="shared" si="226"/>
        <v/>
      </c>
      <c r="T798" s="26" t="str">
        <f t="shared" si="216"/>
        <v/>
      </c>
      <c r="U798" s="18" t="str">
        <f t="shared" si="227"/>
        <v/>
      </c>
      <c r="V798" s="18" t="str">
        <f t="shared" si="228"/>
        <v/>
      </c>
      <c r="W798" s="18" t="str">
        <f>IFERROR(CONCATENATE("PAGO N° ",B798," DEL CONTRATO CPS ",V798," ENTRE ",TEXT(VLOOKUP(A798,matriz,IF(generador!B798=1,16,IF(generador!B798=2,19,IF(generador!B798=3,22,IF(generador!B798=4,25,IF(generador!B798=5,28,IF(generador!B798=6,31,IF(generador!B798=7,34,IF(generador!B798=8,37,IF(generador!B798=9,40,IF(generador!B798=10,43,IF(generador!B798=11,46,IF(generador!B798=12,49,IF(generador!B798=13,52,IF(generador!B798=14,55,IF(generador!B798=15,58))))))))))))))),FALSE),"dd/mm/yyyy")," Y ",TEXT(VLOOKUP(A798,matriz,IF(generador!B798=1,17,IF(generador!B798=2,20,IF(generador!B798=3,23,IF(generador!B798=4,26,IF(generador!B798=5,29,IF(generador!B798=6,32,IF(generador!B798=7,35,IF(generador!B798=8,38,IF(generador!B798=9,41,IF(generador!B798=10,44,IF(generador!B798=11,47,IF(generador!B798=12,50,IF(generador!B798=13,53,IF(generador!B798=14,56,IF(generador!B798=15,59))))))))))))))),FALSE),"dd/mm/yyyy")),"")</f>
        <v/>
      </c>
    </row>
    <row r="799" spans="1:23" x14ac:dyDescent="0.3">
      <c r="A799" s="15"/>
      <c r="B799" s="14"/>
      <c r="C799" s="6"/>
      <c r="D799" s="26" t="str">
        <f t="shared" si="212"/>
        <v/>
      </c>
      <c r="E799" s="19" t="str">
        <f>IFERROR(IF(A799&lt;&gt;"",VLOOKUP(A799,matriz,IF(generador!B799=1,15,IF(generador!B799=2,18,IF(generador!B799=3,21,IF(generador!B799=4,24,IF(generador!B799=5,27,IF(generador!B799=6,30,IF(generador!B799=7,33,IF(generador!B799=8,36,IF(generador!B799=9,39,IF(generador!B799=10,42,IF(generador!B799=11,45,IF(generador!B799=12,48,IF(generador!B799=13,51,IF(generador!B799=14,54,IF(generador!B799=15,57))))))))))))))),FALSE),""),"")</f>
        <v/>
      </c>
      <c r="F799" s="20" t="str">
        <f t="shared" si="213"/>
        <v/>
      </c>
      <c r="G799" s="29" t="str">
        <f t="shared" si="214"/>
        <v/>
      </c>
      <c r="H799" s="21" t="str">
        <f t="shared" ca="1" si="217"/>
        <v/>
      </c>
      <c r="I799" s="18" t="str">
        <f t="shared" si="218"/>
        <v/>
      </c>
      <c r="J799" s="18" t="str">
        <f>""</f>
        <v/>
      </c>
      <c r="K799" s="18" t="str">
        <f t="shared" si="219"/>
        <v/>
      </c>
      <c r="L799" s="18" t="str">
        <f t="shared" si="220"/>
        <v/>
      </c>
      <c r="M799" s="18" t="str">
        <f t="shared" si="221"/>
        <v/>
      </c>
      <c r="N799" s="18" t="str">
        <f t="shared" si="222"/>
        <v/>
      </c>
      <c r="O799" s="18" t="str">
        <f t="shared" si="223"/>
        <v/>
      </c>
      <c r="P799" s="18" t="str">
        <f t="shared" si="224"/>
        <v/>
      </c>
      <c r="Q799" s="18" t="str">
        <f t="shared" si="225"/>
        <v/>
      </c>
      <c r="R799" s="122" t="str">
        <f t="shared" si="215"/>
        <v/>
      </c>
      <c r="S799" s="18" t="str">
        <f t="shared" si="226"/>
        <v/>
      </c>
      <c r="T799" s="26" t="str">
        <f t="shared" si="216"/>
        <v/>
      </c>
      <c r="U799" s="18" t="str">
        <f t="shared" si="227"/>
        <v/>
      </c>
      <c r="V799" s="18" t="str">
        <f t="shared" si="228"/>
        <v/>
      </c>
      <c r="W799" s="18" t="str">
        <f>IFERROR(CONCATENATE("PAGO N° ",B799," DEL CONTRATO CPS ",V799," ENTRE ",TEXT(VLOOKUP(A799,matriz,IF(generador!B799=1,16,IF(generador!B799=2,19,IF(generador!B799=3,22,IF(generador!B799=4,25,IF(generador!B799=5,28,IF(generador!B799=6,31,IF(generador!B799=7,34,IF(generador!B799=8,37,IF(generador!B799=9,40,IF(generador!B799=10,43,IF(generador!B799=11,46,IF(generador!B799=12,49,IF(generador!B799=13,52,IF(generador!B799=14,55,IF(generador!B799=15,58))))))))))))))),FALSE),"dd/mm/yyyy")," Y ",TEXT(VLOOKUP(A799,matriz,IF(generador!B799=1,17,IF(generador!B799=2,20,IF(generador!B799=3,23,IF(generador!B799=4,26,IF(generador!B799=5,29,IF(generador!B799=6,32,IF(generador!B799=7,35,IF(generador!B799=8,38,IF(generador!B799=9,41,IF(generador!B799=10,44,IF(generador!B799=11,47,IF(generador!B799=12,50,IF(generador!B799=13,53,IF(generador!B799=14,56,IF(generador!B799=15,59))))))))))))))),FALSE),"dd/mm/yyyy")),"")</f>
        <v/>
      </c>
    </row>
    <row r="800" spans="1:23" x14ac:dyDescent="0.3">
      <c r="A800" s="15"/>
      <c r="B800" s="14"/>
      <c r="C800" s="6"/>
      <c r="D800" s="26" t="str">
        <f t="shared" si="212"/>
        <v/>
      </c>
      <c r="E800" s="19" t="str">
        <f>IFERROR(IF(A800&lt;&gt;"",VLOOKUP(A800,matriz,IF(generador!B800=1,15,IF(generador!B800=2,18,IF(generador!B800=3,21,IF(generador!B800=4,24,IF(generador!B800=5,27,IF(generador!B800=6,30,IF(generador!B800=7,33,IF(generador!B800=8,36,IF(generador!B800=9,39,IF(generador!B800=10,42,IF(generador!B800=11,45,IF(generador!B800=12,48,IF(generador!B800=13,51,IF(generador!B800=14,54,IF(generador!B800=15,57))))))))))))))),FALSE),""),"")</f>
        <v/>
      </c>
      <c r="F800" s="20" t="str">
        <f t="shared" si="213"/>
        <v/>
      </c>
      <c r="G800" s="29" t="str">
        <f t="shared" si="214"/>
        <v/>
      </c>
      <c r="H800" s="21" t="str">
        <f t="shared" ca="1" si="217"/>
        <v/>
      </c>
      <c r="I800" s="18" t="str">
        <f t="shared" si="218"/>
        <v/>
      </c>
      <c r="J800" s="18" t="str">
        <f>""</f>
        <v/>
      </c>
      <c r="K800" s="18" t="str">
        <f t="shared" si="219"/>
        <v/>
      </c>
      <c r="L800" s="18" t="str">
        <f t="shared" si="220"/>
        <v/>
      </c>
      <c r="M800" s="18" t="str">
        <f t="shared" si="221"/>
        <v/>
      </c>
      <c r="N800" s="18" t="str">
        <f t="shared" si="222"/>
        <v/>
      </c>
      <c r="O800" s="18" t="str">
        <f t="shared" si="223"/>
        <v/>
      </c>
      <c r="P800" s="18" t="str">
        <f t="shared" si="224"/>
        <v/>
      </c>
      <c r="Q800" s="18" t="str">
        <f t="shared" si="225"/>
        <v/>
      </c>
      <c r="R800" s="122" t="str">
        <f t="shared" si="215"/>
        <v/>
      </c>
      <c r="S800" s="18" t="str">
        <f t="shared" si="226"/>
        <v/>
      </c>
      <c r="T800" s="26" t="str">
        <f t="shared" si="216"/>
        <v/>
      </c>
      <c r="U800" s="18" t="str">
        <f t="shared" si="227"/>
        <v/>
      </c>
      <c r="V800" s="18" t="str">
        <f t="shared" si="228"/>
        <v/>
      </c>
      <c r="W800" s="18" t="str">
        <f>IFERROR(CONCATENATE("PAGO N° ",B800," DEL CONTRATO CPS ",V800," ENTRE ",TEXT(VLOOKUP(A800,matriz,IF(generador!B800=1,16,IF(generador!B800=2,19,IF(generador!B800=3,22,IF(generador!B800=4,25,IF(generador!B800=5,28,IF(generador!B800=6,31,IF(generador!B800=7,34,IF(generador!B800=8,37,IF(generador!B800=9,40,IF(generador!B800=10,43,IF(generador!B800=11,46,IF(generador!B800=12,49,IF(generador!B800=13,52,IF(generador!B800=14,55,IF(generador!B800=15,58))))))))))))))),FALSE),"dd/mm/yyyy")," Y ",TEXT(VLOOKUP(A800,matriz,IF(generador!B800=1,17,IF(generador!B800=2,20,IF(generador!B800=3,23,IF(generador!B800=4,26,IF(generador!B800=5,29,IF(generador!B800=6,32,IF(generador!B800=7,35,IF(generador!B800=8,38,IF(generador!B800=9,41,IF(generador!B800=10,44,IF(generador!B800=11,47,IF(generador!B800=12,50,IF(generador!B800=13,53,IF(generador!B800=14,56,IF(generador!B800=15,59))))))))))))))),FALSE),"dd/mm/yyyy")),"")</f>
        <v/>
      </c>
    </row>
    <row r="801" spans="1:23" x14ac:dyDescent="0.3">
      <c r="A801" s="15"/>
      <c r="B801" s="14"/>
      <c r="C801" s="6"/>
      <c r="D801" s="26" t="str">
        <f t="shared" si="212"/>
        <v/>
      </c>
      <c r="E801" s="19" t="str">
        <f>IFERROR(IF(A801&lt;&gt;"",VLOOKUP(A801,matriz,IF(generador!B801=1,15,IF(generador!B801=2,18,IF(generador!B801=3,21,IF(generador!B801=4,24,IF(generador!B801=5,27,IF(generador!B801=6,30,IF(generador!B801=7,33,IF(generador!B801=8,36,IF(generador!B801=9,39,IF(generador!B801=10,42,IF(generador!B801=11,45,IF(generador!B801=12,48,IF(generador!B801=13,51,IF(generador!B801=14,54,IF(generador!B801=15,57))))))))))))))),FALSE),""),"")</f>
        <v/>
      </c>
      <c r="F801" s="20" t="str">
        <f t="shared" si="213"/>
        <v/>
      </c>
      <c r="G801" s="29" t="str">
        <f t="shared" si="214"/>
        <v/>
      </c>
      <c r="H801" s="21" t="str">
        <f t="shared" ca="1" si="217"/>
        <v/>
      </c>
      <c r="I801" s="18" t="str">
        <f t="shared" si="218"/>
        <v/>
      </c>
      <c r="J801" s="18" t="str">
        <f>""</f>
        <v/>
      </c>
      <c r="K801" s="18" t="str">
        <f t="shared" si="219"/>
        <v/>
      </c>
      <c r="L801" s="18" t="str">
        <f t="shared" si="220"/>
        <v/>
      </c>
      <c r="M801" s="18" t="str">
        <f t="shared" si="221"/>
        <v/>
      </c>
      <c r="N801" s="18" t="str">
        <f t="shared" si="222"/>
        <v/>
      </c>
      <c r="O801" s="18" t="str">
        <f t="shared" si="223"/>
        <v/>
      </c>
      <c r="P801" s="18" t="str">
        <f t="shared" si="224"/>
        <v/>
      </c>
      <c r="Q801" s="18" t="str">
        <f t="shared" si="225"/>
        <v/>
      </c>
      <c r="R801" s="122" t="str">
        <f t="shared" si="215"/>
        <v/>
      </c>
      <c r="S801" s="18" t="str">
        <f t="shared" si="226"/>
        <v/>
      </c>
      <c r="T801" s="26" t="str">
        <f t="shared" si="216"/>
        <v/>
      </c>
      <c r="U801" s="18" t="str">
        <f t="shared" si="227"/>
        <v/>
      </c>
      <c r="V801" s="18" t="str">
        <f t="shared" si="228"/>
        <v/>
      </c>
      <c r="W801" s="18" t="str">
        <f>IFERROR(CONCATENATE("PAGO N° ",B801," DEL CONTRATO CPS ",V801," ENTRE ",TEXT(VLOOKUP(A801,matriz,IF(generador!B801=1,16,IF(generador!B801=2,19,IF(generador!B801=3,22,IF(generador!B801=4,25,IF(generador!B801=5,28,IF(generador!B801=6,31,IF(generador!B801=7,34,IF(generador!B801=8,37,IF(generador!B801=9,40,IF(generador!B801=10,43,IF(generador!B801=11,46,IF(generador!B801=12,49,IF(generador!B801=13,52,IF(generador!B801=14,55,IF(generador!B801=15,58))))))))))))))),FALSE),"dd/mm/yyyy")," Y ",TEXT(VLOOKUP(A801,matriz,IF(generador!B801=1,17,IF(generador!B801=2,20,IF(generador!B801=3,23,IF(generador!B801=4,26,IF(generador!B801=5,29,IF(generador!B801=6,32,IF(generador!B801=7,35,IF(generador!B801=8,38,IF(generador!B801=9,41,IF(generador!B801=10,44,IF(generador!B801=11,47,IF(generador!B801=12,50,IF(generador!B801=13,53,IF(generador!B801=14,56,IF(generador!B801=15,59))))))))))))))),FALSE),"dd/mm/yyyy")),"")</f>
        <v/>
      </c>
    </row>
    <row r="802" spans="1:23" x14ac:dyDescent="0.3">
      <c r="A802" s="15"/>
      <c r="B802" s="14"/>
      <c r="C802" s="6"/>
      <c r="D802" s="26" t="str">
        <f t="shared" si="212"/>
        <v/>
      </c>
      <c r="E802" s="19" t="str">
        <f>IFERROR(IF(A802&lt;&gt;"",VLOOKUP(A802,matriz,IF(generador!B802=1,15,IF(generador!B802=2,18,IF(generador!B802=3,21,IF(generador!B802=4,24,IF(generador!B802=5,27,IF(generador!B802=6,30,IF(generador!B802=7,33,IF(generador!B802=8,36,IF(generador!B802=9,39,IF(generador!B802=10,42,IF(generador!B802=11,45,IF(generador!B802=12,48,IF(generador!B802=13,51,IF(generador!B802=14,54,IF(generador!B802=15,57))))))))))))))),FALSE),""),"")</f>
        <v/>
      </c>
      <c r="F802" s="20" t="str">
        <f t="shared" si="213"/>
        <v/>
      </c>
      <c r="G802" s="29" t="str">
        <f t="shared" si="214"/>
        <v/>
      </c>
      <c r="H802" s="21" t="str">
        <f t="shared" ca="1" si="217"/>
        <v/>
      </c>
      <c r="I802" s="18" t="str">
        <f t="shared" si="218"/>
        <v/>
      </c>
      <c r="J802" s="18" t="str">
        <f>""</f>
        <v/>
      </c>
      <c r="K802" s="18" t="str">
        <f t="shared" si="219"/>
        <v/>
      </c>
      <c r="L802" s="18" t="str">
        <f t="shared" si="220"/>
        <v/>
      </c>
      <c r="M802" s="18" t="str">
        <f t="shared" si="221"/>
        <v/>
      </c>
      <c r="N802" s="18" t="str">
        <f t="shared" si="222"/>
        <v/>
      </c>
      <c r="O802" s="18" t="str">
        <f t="shared" si="223"/>
        <v/>
      </c>
      <c r="P802" s="18" t="str">
        <f t="shared" si="224"/>
        <v/>
      </c>
      <c r="Q802" s="18" t="str">
        <f t="shared" si="225"/>
        <v/>
      </c>
      <c r="R802" s="122" t="str">
        <f t="shared" si="215"/>
        <v/>
      </c>
      <c r="S802" s="18" t="str">
        <f t="shared" si="226"/>
        <v/>
      </c>
      <c r="T802" s="26" t="str">
        <f t="shared" si="216"/>
        <v/>
      </c>
      <c r="U802" s="18" t="str">
        <f t="shared" si="227"/>
        <v/>
      </c>
      <c r="V802" s="18" t="str">
        <f t="shared" si="228"/>
        <v/>
      </c>
      <c r="W802" s="18" t="str">
        <f>IFERROR(CONCATENATE("PAGO N° ",B802," DEL CONTRATO CPS ",V802," ENTRE ",TEXT(VLOOKUP(A802,matriz,IF(generador!B802=1,16,IF(generador!B802=2,19,IF(generador!B802=3,22,IF(generador!B802=4,25,IF(generador!B802=5,28,IF(generador!B802=6,31,IF(generador!B802=7,34,IF(generador!B802=8,37,IF(generador!B802=9,40,IF(generador!B802=10,43,IF(generador!B802=11,46,IF(generador!B802=12,49,IF(generador!B802=13,52,IF(generador!B802=14,55,IF(generador!B802=15,58))))))))))))))),FALSE),"dd/mm/yyyy")," Y ",TEXT(VLOOKUP(A802,matriz,IF(generador!B802=1,17,IF(generador!B802=2,20,IF(generador!B802=3,23,IF(generador!B802=4,26,IF(generador!B802=5,29,IF(generador!B802=6,32,IF(generador!B802=7,35,IF(generador!B802=8,38,IF(generador!B802=9,41,IF(generador!B802=10,44,IF(generador!B802=11,47,IF(generador!B802=12,50,IF(generador!B802=13,53,IF(generador!B802=14,56,IF(generador!B802=15,59))))))))))))))),FALSE),"dd/mm/yyyy")),"")</f>
        <v/>
      </c>
    </row>
    <row r="803" spans="1:23" x14ac:dyDescent="0.3">
      <c r="A803" s="15"/>
      <c r="B803" s="14"/>
      <c r="C803" s="6"/>
      <c r="D803" s="26" t="str">
        <f t="shared" si="212"/>
        <v/>
      </c>
      <c r="E803" s="19" t="str">
        <f>IFERROR(IF(A803&lt;&gt;"",VLOOKUP(A803,matriz,IF(generador!B803=1,15,IF(generador!B803=2,18,IF(generador!B803=3,21,IF(generador!B803=4,24,IF(generador!B803=5,27,IF(generador!B803=6,30,IF(generador!B803=7,33,IF(generador!B803=8,36,IF(generador!B803=9,39,IF(generador!B803=10,42,IF(generador!B803=11,45,IF(generador!B803=12,48,IF(generador!B803=13,51,IF(generador!B803=14,54,IF(generador!B803=15,57))))))))))))))),FALSE),""),"")</f>
        <v/>
      </c>
      <c r="F803" s="20" t="str">
        <f t="shared" si="213"/>
        <v/>
      </c>
      <c r="G803" s="29" t="str">
        <f t="shared" si="214"/>
        <v/>
      </c>
      <c r="H803" s="21" t="str">
        <f t="shared" ca="1" si="217"/>
        <v/>
      </c>
      <c r="I803" s="18" t="str">
        <f t="shared" si="218"/>
        <v/>
      </c>
      <c r="J803" s="18" t="str">
        <f>""</f>
        <v/>
      </c>
      <c r="K803" s="18" t="str">
        <f t="shared" si="219"/>
        <v/>
      </c>
      <c r="L803" s="18" t="str">
        <f t="shared" si="220"/>
        <v/>
      </c>
      <c r="M803" s="18" t="str">
        <f t="shared" si="221"/>
        <v/>
      </c>
      <c r="N803" s="18" t="str">
        <f t="shared" si="222"/>
        <v/>
      </c>
      <c r="O803" s="18" t="str">
        <f t="shared" si="223"/>
        <v/>
      </c>
      <c r="P803" s="18" t="str">
        <f t="shared" si="224"/>
        <v/>
      </c>
      <c r="Q803" s="18" t="str">
        <f t="shared" si="225"/>
        <v/>
      </c>
      <c r="R803" s="122" t="str">
        <f t="shared" si="215"/>
        <v/>
      </c>
      <c r="S803" s="18" t="str">
        <f t="shared" si="226"/>
        <v/>
      </c>
      <c r="T803" s="26" t="str">
        <f t="shared" si="216"/>
        <v/>
      </c>
      <c r="U803" s="18" t="str">
        <f t="shared" si="227"/>
        <v/>
      </c>
      <c r="V803" s="18" t="str">
        <f t="shared" si="228"/>
        <v/>
      </c>
      <c r="W803" s="18" t="str">
        <f>IFERROR(CONCATENATE("PAGO N° ",B803," DEL CONTRATO CPS ",V803," ENTRE ",TEXT(VLOOKUP(A803,matriz,IF(generador!B803=1,16,IF(generador!B803=2,19,IF(generador!B803=3,22,IF(generador!B803=4,25,IF(generador!B803=5,28,IF(generador!B803=6,31,IF(generador!B803=7,34,IF(generador!B803=8,37,IF(generador!B803=9,40,IF(generador!B803=10,43,IF(generador!B803=11,46,IF(generador!B803=12,49,IF(generador!B803=13,52,IF(generador!B803=14,55,IF(generador!B803=15,58))))))))))))))),FALSE),"dd/mm/yyyy")," Y ",TEXT(VLOOKUP(A803,matriz,IF(generador!B803=1,17,IF(generador!B803=2,20,IF(generador!B803=3,23,IF(generador!B803=4,26,IF(generador!B803=5,29,IF(generador!B803=6,32,IF(generador!B803=7,35,IF(generador!B803=8,38,IF(generador!B803=9,41,IF(generador!B803=10,44,IF(generador!B803=11,47,IF(generador!B803=12,50,IF(generador!B803=13,53,IF(generador!B803=14,56,IF(generador!B803=15,59))))))))))))))),FALSE),"dd/mm/yyyy")),"")</f>
        <v/>
      </c>
    </row>
    <row r="804" spans="1:23" x14ac:dyDescent="0.3">
      <c r="A804" s="15"/>
      <c r="B804" s="14"/>
      <c r="C804" s="6"/>
      <c r="D804" s="26" t="str">
        <f t="shared" si="212"/>
        <v/>
      </c>
      <c r="E804" s="19" t="str">
        <f>IFERROR(IF(A804&lt;&gt;"",VLOOKUP(A804,matriz,IF(generador!B804=1,15,IF(generador!B804=2,18,IF(generador!B804=3,21,IF(generador!B804=4,24,IF(generador!B804=5,27,IF(generador!B804=6,30,IF(generador!B804=7,33,IF(generador!B804=8,36,IF(generador!B804=9,39,IF(generador!B804=10,42,IF(generador!B804=11,45,IF(generador!B804=12,48,IF(generador!B804=13,51,IF(generador!B804=14,54,IF(generador!B804=15,57))))))))))))))),FALSE),""),"")</f>
        <v/>
      </c>
      <c r="F804" s="20" t="str">
        <f t="shared" si="213"/>
        <v/>
      </c>
      <c r="G804" s="29" t="str">
        <f t="shared" si="214"/>
        <v/>
      </c>
      <c r="H804" s="21" t="str">
        <f t="shared" ca="1" si="217"/>
        <v/>
      </c>
      <c r="I804" s="18" t="str">
        <f t="shared" si="218"/>
        <v/>
      </c>
      <c r="J804" s="18" t="str">
        <f>""</f>
        <v/>
      </c>
      <c r="K804" s="18" t="str">
        <f t="shared" si="219"/>
        <v/>
      </c>
      <c r="L804" s="18" t="str">
        <f t="shared" si="220"/>
        <v/>
      </c>
      <c r="M804" s="18" t="str">
        <f t="shared" si="221"/>
        <v/>
      </c>
      <c r="N804" s="18" t="str">
        <f t="shared" si="222"/>
        <v/>
      </c>
      <c r="O804" s="18" t="str">
        <f t="shared" si="223"/>
        <v/>
      </c>
      <c r="P804" s="18" t="str">
        <f t="shared" si="224"/>
        <v/>
      </c>
      <c r="Q804" s="18" t="str">
        <f t="shared" si="225"/>
        <v/>
      </c>
      <c r="R804" s="122" t="str">
        <f t="shared" si="215"/>
        <v/>
      </c>
      <c r="S804" s="18" t="str">
        <f t="shared" si="226"/>
        <v/>
      </c>
      <c r="T804" s="26" t="str">
        <f t="shared" si="216"/>
        <v/>
      </c>
      <c r="U804" s="18" t="str">
        <f t="shared" si="227"/>
        <v/>
      </c>
      <c r="V804" s="18" t="str">
        <f t="shared" si="228"/>
        <v/>
      </c>
      <c r="W804" s="18" t="str">
        <f>IFERROR(CONCATENATE("PAGO N° ",B804," DEL CONTRATO CPS ",V804," ENTRE ",TEXT(VLOOKUP(A804,matriz,IF(generador!B804=1,16,IF(generador!B804=2,19,IF(generador!B804=3,22,IF(generador!B804=4,25,IF(generador!B804=5,28,IF(generador!B804=6,31,IF(generador!B804=7,34,IF(generador!B804=8,37,IF(generador!B804=9,40,IF(generador!B804=10,43,IF(generador!B804=11,46,IF(generador!B804=12,49,IF(generador!B804=13,52,IF(generador!B804=14,55,IF(generador!B804=15,58))))))))))))))),FALSE),"dd/mm/yyyy")," Y ",TEXT(VLOOKUP(A804,matriz,IF(generador!B804=1,17,IF(generador!B804=2,20,IF(generador!B804=3,23,IF(generador!B804=4,26,IF(generador!B804=5,29,IF(generador!B804=6,32,IF(generador!B804=7,35,IF(generador!B804=8,38,IF(generador!B804=9,41,IF(generador!B804=10,44,IF(generador!B804=11,47,IF(generador!B804=12,50,IF(generador!B804=13,53,IF(generador!B804=14,56,IF(generador!B804=15,59))))))))))))))),FALSE),"dd/mm/yyyy")),"")</f>
        <v/>
      </c>
    </row>
    <row r="805" spans="1:23" x14ac:dyDescent="0.3">
      <c r="A805" s="15"/>
      <c r="B805" s="14"/>
      <c r="C805" s="6"/>
      <c r="D805" s="26" t="str">
        <f t="shared" si="212"/>
        <v/>
      </c>
      <c r="E805" s="19" t="str">
        <f>IFERROR(IF(A805&lt;&gt;"",VLOOKUP(A805,matriz,IF(generador!B805=1,15,IF(generador!B805=2,18,IF(generador!B805=3,21,IF(generador!B805=4,24,IF(generador!B805=5,27,IF(generador!B805=6,30,IF(generador!B805=7,33,IF(generador!B805=8,36,IF(generador!B805=9,39,IF(generador!B805=10,42,IF(generador!B805=11,45,IF(generador!B805=12,48,IF(generador!B805=13,51,IF(generador!B805=14,54,IF(generador!B805=15,57))))))))))))))),FALSE),""),"")</f>
        <v/>
      </c>
      <c r="F805" s="20" t="str">
        <f t="shared" si="213"/>
        <v/>
      </c>
      <c r="G805" s="29" t="str">
        <f t="shared" si="214"/>
        <v/>
      </c>
      <c r="H805" s="21" t="str">
        <f t="shared" ca="1" si="217"/>
        <v/>
      </c>
      <c r="I805" s="18" t="str">
        <f t="shared" si="218"/>
        <v/>
      </c>
      <c r="J805" s="18" t="str">
        <f>""</f>
        <v/>
      </c>
      <c r="K805" s="18" t="str">
        <f t="shared" si="219"/>
        <v/>
      </c>
      <c r="L805" s="18" t="str">
        <f t="shared" si="220"/>
        <v/>
      </c>
      <c r="M805" s="18" t="str">
        <f t="shared" si="221"/>
        <v/>
      </c>
      <c r="N805" s="18" t="str">
        <f t="shared" si="222"/>
        <v/>
      </c>
      <c r="O805" s="18" t="str">
        <f t="shared" si="223"/>
        <v/>
      </c>
      <c r="P805" s="18" t="str">
        <f t="shared" si="224"/>
        <v/>
      </c>
      <c r="Q805" s="18" t="str">
        <f t="shared" si="225"/>
        <v/>
      </c>
      <c r="R805" s="122" t="str">
        <f t="shared" si="215"/>
        <v/>
      </c>
      <c r="S805" s="18" t="str">
        <f t="shared" si="226"/>
        <v/>
      </c>
      <c r="T805" s="26" t="str">
        <f t="shared" si="216"/>
        <v/>
      </c>
      <c r="U805" s="18" t="str">
        <f t="shared" si="227"/>
        <v/>
      </c>
      <c r="V805" s="18" t="str">
        <f t="shared" si="228"/>
        <v/>
      </c>
      <c r="W805" s="18" t="str">
        <f>IFERROR(CONCATENATE("PAGO N° ",B805," DEL CONTRATO CPS ",V805," ENTRE ",TEXT(VLOOKUP(A805,matriz,IF(generador!B805=1,16,IF(generador!B805=2,19,IF(generador!B805=3,22,IF(generador!B805=4,25,IF(generador!B805=5,28,IF(generador!B805=6,31,IF(generador!B805=7,34,IF(generador!B805=8,37,IF(generador!B805=9,40,IF(generador!B805=10,43,IF(generador!B805=11,46,IF(generador!B805=12,49,IF(generador!B805=13,52,IF(generador!B805=14,55,IF(generador!B805=15,58))))))))))))))),FALSE),"dd/mm/yyyy")," Y ",TEXT(VLOOKUP(A805,matriz,IF(generador!B805=1,17,IF(generador!B805=2,20,IF(generador!B805=3,23,IF(generador!B805=4,26,IF(generador!B805=5,29,IF(generador!B805=6,32,IF(generador!B805=7,35,IF(generador!B805=8,38,IF(generador!B805=9,41,IF(generador!B805=10,44,IF(generador!B805=11,47,IF(generador!B805=12,50,IF(generador!B805=13,53,IF(generador!B805=14,56,IF(generador!B805=15,59))))))))))))))),FALSE),"dd/mm/yyyy")),"")</f>
        <v/>
      </c>
    </row>
    <row r="806" spans="1:23" x14ac:dyDescent="0.3">
      <c r="A806" s="15"/>
      <c r="B806" s="14"/>
      <c r="C806" s="6"/>
      <c r="D806" s="26" t="str">
        <f t="shared" si="212"/>
        <v/>
      </c>
      <c r="E806" s="19" t="str">
        <f>IFERROR(IF(A806&lt;&gt;"",VLOOKUP(A806,matriz,IF(generador!B806=1,15,IF(generador!B806=2,18,IF(generador!B806=3,21,IF(generador!B806=4,24,IF(generador!B806=5,27,IF(generador!B806=6,30,IF(generador!B806=7,33,IF(generador!B806=8,36,IF(generador!B806=9,39,IF(generador!B806=10,42,IF(generador!B806=11,45,IF(generador!B806=12,48,IF(generador!B806=13,51,IF(generador!B806=14,54,IF(generador!B806=15,57))))))))))))))),FALSE),""),"")</f>
        <v/>
      </c>
      <c r="F806" s="20" t="str">
        <f t="shared" si="213"/>
        <v/>
      </c>
      <c r="G806" s="29" t="str">
        <f t="shared" si="214"/>
        <v/>
      </c>
      <c r="H806" s="21" t="str">
        <f t="shared" ca="1" si="217"/>
        <v/>
      </c>
      <c r="I806" s="18" t="str">
        <f t="shared" si="218"/>
        <v/>
      </c>
      <c r="J806" s="18" t="str">
        <f>""</f>
        <v/>
      </c>
      <c r="K806" s="18" t="str">
        <f t="shared" si="219"/>
        <v/>
      </c>
      <c r="L806" s="18" t="str">
        <f t="shared" si="220"/>
        <v/>
      </c>
      <c r="M806" s="18" t="str">
        <f t="shared" si="221"/>
        <v/>
      </c>
      <c r="N806" s="18" t="str">
        <f t="shared" si="222"/>
        <v/>
      </c>
      <c r="O806" s="18" t="str">
        <f t="shared" si="223"/>
        <v/>
      </c>
      <c r="P806" s="18" t="str">
        <f t="shared" si="224"/>
        <v/>
      </c>
      <c r="Q806" s="18" t="str">
        <f t="shared" si="225"/>
        <v/>
      </c>
      <c r="R806" s="122" t="str">
        <f t="shared" si="215"/>
        <v/>
      </c>
      <c r="S806" s="18" t="str">
        <f t="shared" si="226"/>
        <v/>
      </c>
      <c r="T806" s="26" t="str">
        <f t="shared" si="216"/>
        <v/>
      </c>
      <c r="U806" s="18" t="str">
        <f t="shared" si="227"/>
        <v/>
      </c>
      <c r="V806" s="18" t="str">
        <f t="shared" si="228"/>
        <v/>
      </c>
      <c r="W806" s="18" t="str">
        <f>IFERROR(CONCATENATE("PAGO N° ",B806," DEL CONTRATO CPS ",V806," ENTRE ",TEXT(VLOOKUP(A806,matriz,IF(generador!B806=1,16,IF(generador!B806=2,19,IF(generador!B806=3,22,IF(generador!B806=4,25,IF(generador!B806=5,28,IF(generador!B806=6,31,IF(generador!B806=7,34,IF(generador!B806=8,37,IF(generador!B806=9,40,IF(generador!B806=10,43,IF(generador!B806=11,46,IF(generador!B806=12,49,IF(generador!B806=13,52,IF(generador!B806=14,55,IF(generador!B806=15,58))))))))))))))),FALSE),"dd/mm/yyyy")," Y ",TEXT(VLOOKUP(A806,matriz,IF(generador!B806=1,17,IF(generador!B806=2,20,IF(generador!B806=3,23,IF(generador!B806=4,26,IF(generador!B806=5,29,IF(generador!B806=6,32,IF(generador!B806=7,35,IF(generador!B806=8,38,IF(generador!B806=9,41,IF(generador!B806=10,44,IF(generador!B806=11,47,IF(generador!B806=12,50,IF(generador!B806=13,53,IF(generador!B806=14,56,IF(generador!B806=15,59))))))))))))))),FALSE),"dd/mm/yyyy")),"")</f>
        <v/>
      </c>
    </row>
    <row r="807" spans="1:23" x14ac:dyDescent="0.3">
      <c r="A807" s="15"/>
      <c r="B807" s="14"/>
      <c r="C807" s="6"/>
      <c r="D807" s="26" t="str">
        <f t="shared" si="212"/>
        <v/>
      </c>
      <c r="E807" s="19" t="str">
        <f>IFERROR(IF(A807&lt;&gt;"",VLOOKUP(A807,matriz,IF(generador!B807=1,15,IF(generador!B807=2,18,IF(generador!B807=3,21,IF(generador!B807=4,24,IF(generador!B807=5,27,IF(generador!B807=6,30,IF(generador!B807=7,33,IF(generador!B807=8,36,IF(generador!B807=9,39,IF(generador!B807=10,42,IF(generador!B807=11,45,IF(generador!B807=12,48,IF(generador!B807=13,51,IF(generador!B807=14,54,IF(generador!B807=15,57))))))))))))))),FALSE),""),"")</f>
        <v/>
      </c>
      <c r="F807" s="20" t="str">
        <f t="shared" si="213"/>
        <v/>
      </c>
      <c r="G807" s="29" t="str">
        <f t="shared" si="214"/>
        <v/>
      </c>
      <c r="H807" s="21" t="str">
        <f t="shared" ca="1" si="217"/>
        <v/>
      </c>
      <c r="I807" s="18" t="str">
        <f t="shared" si="218"/>
        <v/>
      </c>
      <c r="J807" s="18" t="str">
        <f>""</f>
        <v/>
      </c>
      <c r="K807" s="18" t="str">
        <f t="shared" si="219"/>
        <v/>
      </c>
      <c r="L807" s="18" t="str">
        <f t="shared" si="220"/>
        <v/>
      </c>
      <c r="M807" s="18" t="str">
        <f t="shared" si="221"/>
        <v/>
      </c>
      <c r="N807" s="18" t="str">
        <f t="shared" si="222"/>
        <v/>
      </c>
      <c r="O807" s="18" t="str">
        <f t="shared" si="223"/>
        <v/>
      </c>
      <c r="P807" s="18" t="str">
        <f t="shared" si="224"/>
        <v/>
      </c>
      <c r="Q807" s="18" t="str">
        <f t="shared" si="225"/>
        <v/>
      </c>
      <c r="R807" s="122" t="str">
        <f t="shared" si="215"/>
        <v/>
      </c>
      <c r="S807" s="18" t="str">
        <f t="shared" si="226"/>
        <v/>
      </c>
      <c r="T807" s="26" t="str">
        <f t="shared" si="216"/>
        <v/>
      </c>
      <c r="U807" s="18" t="str">
        <f t="shared" si="227"/>
        <v/>
      </c>
      <c r="V807" s="18" t="str">
        <f t="shared" si="228"/>
        <v/>
      </c>
      <c r="W807" s="18" t="str">
        <f>IFERROR(CONCATENATE("PAGO N° ",B807," DEL CONTRATO CPS ",V807," ENTRE ",TEXT(VLOOKUP(A807,matriz,IF(generador!B807=1,16,IF(generador!B807=2,19,IF(generador!B807=3,22,IF(generador!B807=4,25,IF(generador!B807=5,28,IF(generador!B807=6,31,IF(generador!B807=7,34,IF(generador!B807=8,37,IF(generador!B807=9,40,IF(generador!B807=10,43,IF(generador!B807=11,46,IF(generador!B807=12,49,IF(generador!B807=13,52,IF(generador!B807=14,55,IF(generador!B807=15,58))))))))))))))),FALSE),"dd/mm/yyyy")," Y ",TEXT(VLOOKUP(A807,matriz,IF(generador!B807=1,17,IF(generador!B807=2,20,IF(generador!B807=3,23,IF(generador!B807=4,26,IF(generador!B807=5,29,IF(generador!B807=6,32,IF(generador!B807=7,35,IF(generador!B807=8,38,IF(generador!B807=9,41,IF(generador!B807=10,44,IF(generador!B807=11,47,IF(generador!B807=12,50,IF(generador!B807=13,53,IF(generador!B807=14,56,IF(generador!B807=15,59))))))))))))))),FALSE),"dd/mm/yyyy")),"")</f>
        <v/>
      </c>
    </row>
    <row r="808" spans="1:23" x14ac:dyDescent="0.3">
      <c r="A808" s="15"/>
      <c r="B808" s="14"/>
      <c r="C808" s="6"/>
      <c r="D808" s="26" t="str">
        <f t="shared" si="212"/>
        <v/>
      </c>
      <c r="E808" s="19" t="str">
        <f>IFERROR(IF(A808&lt;&gt;"",VLOOKUP(A808,matriz,IF(generador!B808=1,15,IF(generador!B808=2,18,IF(generador!B808=3,21,IF(generador!B808=4,24,IF(generador!B808=5,27,IF(generador!B808=6,30,IF(generador!B808=7,33,IF(generador!B808=8,36,IF(generador!B808=9,39,IF(generador!B808=10,42,IF(generador!B808=11,45,IF(generador!B808=12,48,IF(generador!B808=13,51,IF(generador!B808=14,54,IF(generador!B808=15,57))))))))))))))),FALSE),""),"")</f>
        <v/>
      </c>
      <c r="F808" s="20" t="str">
        <f t="shared" si="213"/>
        <v/>
      </c>
      <c r="G808" s="29" t="str">
        <f t="shared" si="214"/>
        <v/>
      </c>
      <c r="H808" s="21" t="str">
        <f t="shared" ca="1" si="217"/>
        <v/>
      </c>
      <c r="I808" s="18" t="str">
        <f t="shared" si="218"/>
        <v/>
      </c>
      <c r="J808" s="18" t="str">
        <f>""</f>
        <v/>
      </c>
      <c r="K808" s="18" t="str">
        <f t="shared" si="219"/>
        <v/>
      </c>
      <c r="L808" s="18" t="str">
        <f t="shared" si="220"/>
        <v/>
      </c>
      <c r="M808" s="18" t="str">
        <f t="shared" si="221"/>
        <v/>
      </c>
      <c r="N808" s="18" t="str">
        <f t="shared" si="222"/>
        <v/>
      </c>
      <c r="O808" s="18" t="str">
        <f t="shared" si="223"/>
        <v/>
      </c>
      <c r="P808" s="18" t="str">
        <f t="shared" si="224"/>
        <v/>
      </c>
      <c r="Q808" s="18" t="str">
        <f t="shared" si="225"/>
        <v/>
      </c>
      <c r="R808" s="122" t="str">
        <f t="shared" si="215"/>
        <v/>
      </c>
      <c r="S808" s="18" t="str">
        <f t="shared" si="226"/>
        <v/>
      </c>
      <c r="T808" s="26" t="str">
        <f t="shared" si="216"/>
        <v/>
      </c>
      <c r="U808" s="18" t="str">
        <f t="shared" si="227"/>
        <v/>
      </c>
      <c r="V808" s="18" t="str">
        <f t="shared" si="228"/>
        <v/>
      </c>
      <c r="W808" s="18" t="str">
        <f>IFERROR(CONCATENATE("PAGO N° ",B808," DEL CONTRATO CPS ",V808," ENTRE ",TEXT(VLOOKUP(A808,matriz,IF(generador!B808=1,16,IF(generador!B808=2,19,IF(generador!B808=3,22,IF(generador!B808=4,25,IF(generador!B808=5,28,IF(generador!B808=6,31,IF(generador!B808=7,34,IF(generador!B808=8,37,IF(generador!B808=9,40,IF(generador!B808=10,43,IF(generador!B808=11,46,IF(generador!B808=12,49,IF(generador!B808=13,52,IF(generador!B808=14,55,IF(generador!B808=15,58))))))))))))))),FALSE),"dd/mm/yyyy")," Y ",TEXT(VLOOKUP(A808,matriz,IF(generador!B808=1,17,IF(generador!B808=2,20,IF(generador!B808=3,23,IF(generador!B808=4,26,IF(generador!B808=5,29,IF(generador!B808=6,32,IF(generador!B808=7,35,IF(generador!B808=8,38,IF(generador!B808=9,41,IF(generador!B808=10,44,IF(generador!B808=11,47,IF(generador!B808=12,50,IF(generador!B808=13,53,IF(generador!B808=14,56,IF(generador!B808=15,59))))))))))))))),FALSE),"dd/mm/yyyy")),"")</f>
        <v/>
      </c>
    </row>
    <row r="809" spans="1:23" x14ac:dyDescent="0.3">
      <c r="A809" s="15"/>
      <c r="B809" s="14"/>
      <c r="C809" s="6"/>
      <c r="D809" s="26" t="str">
        <f t="shared" si="212"/>
        <v/>
      </c>
      <c r="E809" s="19" t="str">
        <f>IFERROR(IF(A809&lt;&gt;"",VLOOKUP(A809,matriz,IF(generador!B809=1,15,IF(generador!B809=2,18,IF(generador!B809=3,21,IF(generador!B809=4,24,IF(generador!B809=5,27,IF(generador!B809=6,30,IF(generador!B809=7,33,IF(generador!B809=8,36,IF(generador!B809=9,39,IF(generador!B809=10,42,IF(generador!B809=11,45,IF(generador!B809=12,48,IF(generador!B809=13,51,IF(generador!B809=14,54,IF(generador!B809=15,57))))))))))))))),FALSE),""),"")</f>
        <v/>
      </c>
      <c r="F809" s="20" t="str">
        <f t="shared" si="213"/>
        <v/>
      </c>
      <c r="G809" s="29" t="str">
        <f t="shared" si="214"/>
        <v/>
      </c>
      <c r="H809" s="21" t="str">
        <f t="shared" ca="1" si="217"/>
        <v/>
      </c>
      <c r="I809" s="18" t="str">
        <f t="shared" si="218"/>
        <v/>
      </c>
      <c r="J809" s="18" t="str">
        <f>""</f>
        <v/>
      </c>
      <c r="K809" s="18" t="str">
        <f t="shared" si="219"/>
        <v/>
      </c>
      <c r="L809" s="18" t="str">
        <f t="shared" si="220"/>
        <v/>
      </c>
      <c r="M809" s="18" t="str">
        <f t="shared" si="221"/>
        <v/>
      </c>
      <c r="N809" s="18" t="str">
        <f t="shared" si="222"/>
        <v/>
      </c>
      <c r="O809" s="18" t="str">
        <f t="shared" si="223"/>
        <v/>
      </c>
      <c r="P809" s="18" t="str">
        <f t="shared" si="224"/>
        <v/>
      </c>
      <c r="Q809" s="18" t="str">
        <f t="shared" si="225"/>
        <v/>
      </c>
      <c r="R809" s="122" t="str">
        <f t="shared" si="215"/>
        <v/>
      </c>
      <c r="S809" s="18" t="str">
        <f t="shared" si="226"/>
        <v/>
      </c>
      <c r="T809" s="26" t="str">
        <f t="shared" si="216"/>
        <v/>
      </c>
      <c r="U809" s="18" t="str">
        <f t="shared" si="227"/>
        <v/>
      </c>
      <c r="V809" s="18" t="str">
        <f t="shared" si="228"/>
        <v/>
      </c>
      <c r="W809" s="18" t="str">
        <f>IFERROR(CONCATENATE("PAGO N° ",B809," DEL CONTRATO CPS ",V809," ENTRE ",TEXT(VLOOKUP(A809,matriz,IF(generador!B809=1,16,IF(generador!B809=2,19,IF(generador!B809=3,22,IF(generador!B809=4,25,IF(generador!B809=5,28,IF(generador!B809=6,31,IF(generador!B809=7,34,IF(generador!B809=8,37,IF(generador!B809=9,40,IF(generador!B809=10,43,IF(generador!B809=11,46,IF(generador!B809=12,49,IF(generador!B809=13,52,IF(generador!B809=14,55,IF(generador!B809=15,58))))))))))))))),FALSE),"dd/mm/yyyy")," Y ",TEXT(VLOOKUP(A809,matriz,IF(generador!B809=1,17,IF(generador!B809=2,20,IF(generador!B809=3,23,IF(generador!B809=4,26,IF(generador!B809=5,29,IF(generador!B809=6,32,IF(generador!B809=7,35,IF(generador!B809=8,38,IF(generador!B809=9,41,IF(generador!B809=10,44,IF(generador!B809=11,47,IF(generador!B809=12,50,IF(generador!B809=13,53,IF(generador!B809=14,56,IF(generador!B809=15,59))))))))))))))),FALSE),"dd/mm/yyyy")),"")</f>
        <v/>
      </c>
    </row>
    <row r="810" spans="1:23" x14ac:dyDescent="0.3">
      <c r="A810" s="15"/>
      <c r="B810" s="14"/>
      <c r="C810" s="6"/>
      <c r="D810" s="26" t="str">
        <f t="shared" si="212"/>
        <v/>
      </c>
      <c r="E810" s="19" t="str">
        <f>IFERROR(IF(A810&lt;&gt;"",VLOOKUP(A810,matriz,IF(generador!B810=1,15,IF(generador!B810=2,18,IF(generador!B810=3,21,IF(generador!B810=4,24,IF(generador!B810=5,27,IF(generador!B810=6,30,IF(generador!B810=7,33,IF(generador!B810=8,36,IF(generador!B810=9,39,IF(generador!B810=10,42,IF(generador!B810=11,45,IF(generador!B810=12,48,IF(generador!B810=13,51,IF(generador!B810=14,54,IF(generador!B810=15,57))))))))))))))),FALSE),""),"")</f>
        <v/>
      </c>
      <c r="F810" s="20" t="str">
        <f t="shared" si="213"/>
        <v/>
      </c>
      <c r="G810" s="29" t="str">
        <f t="shared" si="214"/>
        <v/>
      </c>
      <c r="H810" s="21" t="str">
        <f t="shared" ca="1" si="217"/>
        <v/>
      </c>
      <c r="I810" s="18" t="str">
        <f t="shared" si="218"/>
        <v/>
      </c>
      <c r="J810" s="18" t="str">
        <f>""</f>
        <v/>
      </c>
      <c r="K810" s="18" t="str">
        <f t="shared" si="219"/>
        <v/>
      </c>
      <c r="L810" s="18" t="str">
        <f t="shared" si="220"/>
        <v/>
      </c>
      <c r="M810" s="18" t="str">
        <f t="shared" si="221"/>
        <v/>
      </c>
      <c r="N810" s="18" t="str">
        <f t="shared" si="222"/>
        <v/>
      </c>
      <c r="O810" s="18" t="str">
        <f t="shared" si="223"/>
        <v/>
      </c>
      <c r="P810" s="18" t="str">
        <f t="shared" si="224"/>
        <v/>
      </c>
      <c r="Q810" s="18" t="str">
        <f t="shared" si="225"/>
        <v/>
      </c>
      <c r="R810" s="122" t="str">
        <f t="shared" si="215"/>
        <v/>
      </c>
      <c r="S810" s="18" t="str">
        <f t="shared" si="226"/>
        <v/>
      </c>
      <c r="T810" s="26" t="str">
        <f t="shared" si="216"/>
        <v/>
      </c>
      <c r="U810" s="18" t="str">
        <f t="shared" si="227"/>
        <v/>
      </c>
      <c r="V810" s="18" t="str">
        <f t="shared" si="228"/>
        <v/>
      </c>
      <c r="W810" s="18" t="str">
        <f>IFERROR(CONCATENATE("PAGO N° ",B810," DEL CONTRATO CPS ",V810," ENTRE ",TEXT(VLOOKUP(A810,matriz,IF(generador!B810=1,16,IF(generador!B810=2,19,IF(generador!B810=3,22,IF(generador!B810=4,25,IF(generador!B810=5,28,IF(generador!B810=6,31,IF(generador!B810=7,34,IF(generador!B810=8,37,IF(generador!B810=9,40,IF(generador!B810=10,43,IF(generador!B810=11,46,IF(generador!B810=12,49,IF(generador!B810=13,52,IF(generador!B810=14,55,IF(generador!B810=15,58))))))))))))))),FALSE),"dd/mm/yyyy")," Y ",TEXT(VLOOKUP(A810,matriz,IF(generador!B810=1,17,IF(generador!B810=2,20,IF(generador!B810=3,23,IF(generador!B810=4,26,IF(generador!B810=5,29,IF(generador!B810=6,32,IF(generador!B810=7,35,IF(generador!B810=8,38,IF(generador!B810=9,41,IF(generador!B810=10,44,IF(generador!B810=11,47,IF(generador!B810=12,50,IF(generador!B810=13,53,IF(generador!B810=14,56,IF(generador!B810=15,59))))))))))))))),FALSE),"dd/mm/yyyy")),"")</f>
        <v/>
      </c>
    </row>
    <row r="811" spans="1:23" x14ac:dyDescent="0.3">
      <c r="A811" s="15"/>
      <c r="B811" s="14"/>
      <c r="C811" s="6"/>
      <c r="D811" s="26" t="str">
        <f t="shared" si="212"/>
        <v/>
      </c>
      <c r="E811" s="19" t="str">
        <f>IFERROR(IF(A811&lt;&gt;"",VLOOKUP(A811,matriz,IF(generador!B811=1,15,IF(generador!B811=2,18,IF(generador!B811=3,21,IF(generador!B811=4,24,IF(generador!B811=5,27,IF(generador!B811=6,30,IF(generador!B811=7,33,IF(generador!B811=8,36,IF(generador!B811=9,39,IF(generador!B811=10,42,IF(generador!B811=11,45,IF(generador!B811=12,48,IF(generador!B811=13,51,IF(generador!B811=14,54,IF(generador!B811=15,57))))))))))))))),FALSE),""),"")</f>
        <v/>
      </c>
      <c r="F811" s="20" t="str">
        <f t="shared" si="213"/>
        <v/>
      </c>
      <c r="G811" s="29" t="str">
        <f t="shared" si="214"/>
        <v/>
      </c>
      <c r="H811" s="21" t="str">
        <f t="shared" ca="1" si="217"/>
        <v/>
      </c>
      <c r="I811" s="18" t="str">
        <f t="shared" si="218"/>
        <v/>
      </c>
      <c r="J811" s="18" t="str">
        <f>""</f>
        <v/>
      </c>
      <c r="K811" s="18" t="str">
        <f t="shared" si="219"/>
        <v/>
      </c>
      <c r="L811" s="18" t="str">
        <f t="shared" si="220"/>
        <v/>
      </c>
      <c r="M811" s="18" t="str">
        <f t="shared" si="221"/>
        <v/>
      </c>
      <c r="N811" s="18" t="str">
        <f t="shared" si="222"/>
        <v/>
      </c>
      <c r="O811" s="18" t="str">
        <f t="shared" si="223"/>
        <v/>
      </c>
      <c r="P811" s="18" t="str">
        <f t="shared" si="224"/>
        <v/>
      </c>
      <c r="Q811" s="18" t="str">
        <f t="shared" si="225"/>
        <v/>
      </c>
      <c r="R811" s="122" t="str">
        <f t="shared" si="215"/>
        <v/>
      </c>
      <c r="S811" s="18" t="str">
        <f t="shared" si="226"/>
        <v/>
      </c>
      <c r="T811" s="26" t="str">
        <f t="shared" si="216"/>
        <v/>
      </c>
      <c r="U811" s="18" t="str">
        <f t="shared" si="227"/>
        <v/>
      </c>
      <c r="V811" s="18" t="str">
        <f t="shared" si="228"/>
        <v/>
      </c>
      <c r="W811" s="18" t="str">
        <f>IFERROR(CONCATENATE("PAGO N° ",B811," DEL CONTRATO CPS ",V811," ENTRE ",TEXT(VLOOKUP(A811,matriz,IF(generador!B811=1,16,IF(generador!B811=2,19,IF(generador!B811=3,22,IF(generador!B811=4,25,IF(generador!B811=5,28,IF(generador!B811=6,31,IF(generador!B811=7,34,IF(generador!B811=8,37,IF(generador!B811=9,40,IF(generador!B811=10,43,IF(generador!B811=11,46,IF(generador!B811=12,49,IF(generador!B811=13,52,IF(generador!B811=14,55,IF(generador!B811=15,58))))))))))))))),FALSE),"dd/mm/yyyy")," Y ",TEXT(VLOOKUP(A811,matriz,IF(generador!B811=1,17,IF(generador!B811=2,20,IF(generador!B811=3,23,IF(generador!B811=4,26,IF(generador!B811=5,29,IF(generador!B811=6,32,IF(generador!B811=7,35,IF(generador!B811=8,38,IF(generador!B811=9,41,IF(generador!B811=10,44,IF(generador!B811=11,47,IF(generador!B811=12,50,IF(generador!B811=13,53,IF(generador!B811=14,56,IF(generador!B811=15,59))))))))))))))),FALSE),"dd/mm/yyyy")),"")</f>
        <v/>
      </c>
    </row>
    <row r="812" spans="1:23" x14ac:dyDescent="0.3">
      <c r="A812" s="15"/>
      <c r="B812" s="14"/>
      <c r="C812" s="6"/>
      <c r="D812" s="26" t="str">
        <f t="shared" si="212"/>
        <v/>
      </c>
      <c r="E812" s="19" t="str">
        <f>IFERROR(IF(A812&lt;&gt;"",VLOOKUP(A812,matriz,IF(generador!B812=1,15,IF(generador!B812=2,18,IF(generador!B812=3,21,IF(generador!B812=4,24,IF(generador!B812=5,27,IF(generador!B812=6,30,IF(generador!B812=7,33,IF(generador!B812=8,36,IF(generador!B812=9,39,IF(generador!B812=10,42,IF(generador!B812=11,45,IF(generador!B812=12,48,IF(generador!B812=13,51,IF(generador!B812=14,54,IF(generador!B812=15,57))))))))))))))),FALSE),""),"")</f>
        <v/>
      </c>
      <c r="F812" s="20" t="str">
        <f t="shared" si="213"/>
        <v/>
      </c>
      <c r="G812" s="29" t="str">
        <f t="shared" si="214"/>
        <v/>
      </c>
      <c r="H812" s="21" t="str">
        <f t="shared" ca="1" si="217"/>
        <v/>
      </c>
      <c r="I812" s="18" t="str">
        <f t="shared" si="218"/>
        <v/>
      </c>
      <c r="J812" s="18" t="str">
        <f>""</f>
        <v/>
      </c>
      <c r="K812" s="18" t="str">
        <f t="shared" si="219"/>
        <v/>
      </c>
      <c r="L812" s="18" t="str">
        <f t="shared" si="220"/>
        <v/>
      </c>
      <c r="M812" s="18" t="str">
        <f t="shared" si="221"/>
        <v/>
      </c>
      <c r="N812" s="18" t="str">
        <f t="shared" si="222"/>
        <v/>
      </c>
      <c r="O812" s="18" t="str">
        <f t="shared" si="223"/>
        <v/>
      </c>
      <c r="P812" s="18" t="str">
        <f t="shared" si="224"/>
        <v/>
      </c>
      <c r="Q812" s="18" t="str">
        <f t="shared" si="225"/>
        <v/>
      </c>
      <c r="R812" s="122" t="str">
        <f t="shared" si="215"/>
        <v/>
      </c>
      <c r="S812" s="18" t="str">
        <f t="shared" si="226"/>
        <v/>
      </c>
      <c r="T812" s="26" t="str">
        <f t="shared" si="216"/>
        <v/>
      </c>
      <c r="U812" s="18" t="str">
        <f t="shared" si="227"/>
        <v/>
      </c>
      <c r="V812" s="18" t="str">
        <f t="shared" si="228"/>
        <v/>
      </c>
      <c r="W812" s="18" t="str">
        <f>IFERROR(CONCATENATE("PAGO N° ",B812," DEL CONTRATO CPS ",V812," ENTRE ",TEXT(VLOOKUP(A812,matriz,IF(generador!B812=1,16,IF(generador!B812=2,19,IF(generador!B812=3,22,IF(generador!B812=4,25,IF(generador!B812=5,28,IF(generador!B812=6,31,IF(generador!B812=7,34,IF(generador!B812=8,37,IF(generador!B812=9,40,IF(generador!B812=10,43,IF(generador!B812=11,46,IF(generador!B812=12,49,IF(generador!B812=13,52,IF(generador!B812=14,55,IF(generador!B812=15,58))))))))))))))),FALSE),"dd/mm/yyyy")," Y ",TEXT(VLOOKUP(A812,matriz,IF(generador!B812=1,17,IF(generador!B812=2,20,IF(generador!B812=3,23,IF(generador!B812=4,26,IF(generador!B812=5,29,IF(generador!B812=6,32,IF(generador!B812=7,35,IF(generador!B812=8,38,IF(generador!B812=9,41,IF(generador!B812=10,44,IF(generador!B812=11,47,IF(generador!B812=12,50,IF(generador!B812=13,53,IF(generador!B812=14,56,IF(generador!B812=15,59))))))))))))))),FALSE),"dd/mm/yyyy")),"")</f>
        <v/>
      </c>
    </row>
    <row r="813" spans="1:23" x14ac:dyDescent="0.3">
      <c r="A813" s="15"/>
      <c r="B813" s="14"/>
      <c r="C813" s="6"/>
      <c r="D813" s="26" t="str">
        <f t="shared" si="212"/>
        <v/>
      </c>
      <c r="E813" s="19" t="str">
        <f>IFERROR(IF(A813&lt;&gt;"",VLOOKUP(A813,matriz,IF(generador!B813=1,15,IF(generador!B813=2,18,IF(generador!B813=3,21,IF(generador!B813=4,24,IF(generador!B813=5,27,IF(generador!B813=6,30,IF(generador!B813=7,33,IF(generador!B813=8,36,IF(generador!B813=9,39,IF(generador!B813=10,42,IF(generador!B813=11,45,IF(generador!B813=12,48,IF(generador!B813=13,51,IF(generador!B813=14,54,IF(generador!B813=15,57))))))))))))))),FALSE),""),"")</f>
        <v/>
      </c>
      <c r="F813" s="20" t="str">
        <f t="shared" si="213"/>
        <v/>
      </c>
      <c r="G813" s="29" t="str">
        <f t="shared" si="214"/>
        <v/>
      </c>
      <c r="H813" s="21" t="str">
        <f t="shared" ca="1" si="217"/>
        <v/>
      </c>
      <c r="I813" s="18" t="str">
        <f t="shared" si="218"/>
        <v/>
      </c>
      <c r="J813" s="18" t="str">
        <f>""</f>
        <v/>
      </c>
      <c r="K813" s="18" t="str">
        <f t="shared" si="219"/>
        <v/>
      </c>
      <c r="L813" s="18" t="str">
        <f t="shared" si="220"/>
        <v/>
      </c>
      <c r="M813" s="18" t="str">
        <f t="shared" si="221"/>
        <v/>
      </c>
      <c r="N813" s="18" t="str">
        <f t="shared" si="222"/>
        <v/>
      </c>
      <c r="O813" s="18" t="str">
        <f t="shared" si="223"/>
        <v/>
      </c>
      <c r="P813" s="18" t="str">
        <f t="shared" si="224"/>
        <v/>
      </c>
      <c r="Q813" s="18" t="str">
        <f t="shared" si="225"/>
        <v/>
      </c>
      <c r="R813" s="122" t="str">
        <f t="shared" si="215"/>
        <v/>
      </c>
      <c r="S813" s="18" t="str">
        <f t="shared" si="226"/>
        <v/>
      </c>
      <c r="T813" s="26" t="str">
        <f t="shared" si="216"/>
        <v/>
      </c>
      <c r="U813" s="18" t="str">
        <f t="shared" si="227"/>
        <v/>
      </c>
      <c r="V813" s="18" t="str">
        <f t="shared" si="228"/>
        <v/>
      </c>
      <c r="W813" s="18" t="str">
        <f>IFERROR(CONCATENATE("PAGO N° ",B813," DEL CONTRATO CPS ",V813," ENTRE ",TEXT(VLOOKUP(A813,matriz,IF(generador!B813=1,16,IF(generador!B813=2,19,IF(generador!B813=3,22,IF(generador!B813=4,25,IF(generador!B813=5,28,IF(generador!B813=6,31,IF(generador!B813=7,34,IF(generador!B813=8,37,IF(generador!B813=9,40,IF(generador!B813=10,43,IF(generador!B813=11,46,IF(generador!B813=12,49,IF(generador!B813=13,52,IF(generador!B813=14,55,IF(generador!B813=15,58))))))))))))))),FALSE),"dd/mm/yyyy")," Y ",TEXT(VLOOKUP(A813,matriz,IF(generador!B813=1,17,IF(generador!B813=2,20,IF(generador!B813=3,23,IF(generador!B813=4,26,IF(generador!B813=5,29,IF(generador!B813=6,32,IF(generador!B813=7,35,IF(generador!B813=8,38,IF(generador!B813=9,41,IF(generador!B813=10,44,IF(generador!B813=11,47,IF(generador!B813=12,50,IF(generador!B813=13,53,IF(generador!B813=14,56,IF(generador!B813=15,59))))))))))))))),FALSE),"dd/mm/yyyy")),"")</f>
        <v/>
      </c>
    </row>
    <row r="814" spans="1:23" x14ac:dyDescent="0.3">
      <c r="A814" s="15"/>
      <c r="B814" s="14"/>
      <c r="C814" s="6"/>
      <c r="D814" s="26" t="str">
        <f t="shared" si="212"/>
        <v/>
      </c>
      <c r="E814" s="19" t="str">
        <f>IFERROR(IF(A814&lt;&gt;"",VLOOKUP(A814,matriz,IF(generador!B814=1,15,IF(generador!B814=2,18,IF(generador!B814=3,21,IF(generador!B814=4,24,IF(generador!B814=5,27,IF(generador!B814=6,30,IF(generador!B814=7,33,IF(generador!B814=8,36,IF(generador!B814=9,39,IF(generador!B814=10,42,IF(generador!B814=11,45,IF(generador!B814=12,48,IF(generador!B814=13,51,IF(generador!B814=14,54,IF(generador!B814=15,57))))))))))))))),FALSE),""),"")</f>
        <v/>
      </c>
      <c r="F814" s="20" t="str">
        <f t="shared" si="213"/>
        <v/>
      </c>
      <c r="G814" s="29" t="str">
        <f t="shared" si="214"/>
        <v/>
      </c>
      <c r="H814" s="21" t="str">
        <f t="shared" ca="1" si="217"/>
        <v/>
      </c>
      <c r="I814" s="18" t="str">
        <f t="shared" si="218"/>
        <v/>
      </c>
      <c r="J814" s="18" t="str">
        <f>""</f>
        <v/>
      </c>
      <c r="K814" s="18" t="str">
        <f t="shared" si="219"/>
        <v/>
      </c>
      <c r="L814" s="18" t="str">
        <f t="shared" si="220"/>
        <v/>
      </c>
      <c r="M814" s="18" t="str">
        <f t="shared" si="221"/>
        <v/>
      </c>
      <c r="N814" s="18" t="str">
        <f t="shared" si="222"/>
        <v/>
      </c>
      <c r="O814" s="18" t="str">
        <f t="shared" si="223"/>
        <v/>
      </c>
      <c r="P814" s="18" t="str">
        <f t="shared" si="224"/>
        <v/>
      </c>
      <c r="Q814" s="18" t="str">
        <f t="shared" si="225"/>
        <v/>
      </c>
      <c r="R814" s="122" t="str">
        <f t="shared" si="215"/>
        <v/>
      </c>
      <c r="S814" s="18" t="str">
        <f t="shared" si="226"/>
        <v/>
      </c>
      <c r="T814" s="26" t="str">
        <f t="shared" si="216"/>
        <v/>
      </c>
      <c r="U814" s="18" t="str">
        <f t="shared" si="227"/>
        <v/>
      </c>
      <c r="V814" s="18" t="str">
        <f t="shared" si="228"/>
        <v/>
      </c>
      <c r="W814" s="18" t="str">
        <f>IFERROR(CONCATENATE("PAGO N° ",B814," DEL CONTRATO CPS ",V814," ENTRE ",TEXT(VLOOKUP(A814,matriz,IF(generador!B814=1,16,IF(generador!B814=2,19,IF(generador!B814=3,22,IF(generador!B814=4,25,IF(generador!B814=5,28,IF(generador!B814=6,31,IF(generador!B814=7,34,IF(generador!B814=8,37,IF(generador!B814=9,40,IF(generador!B814=10,43,IF(generador!B814=11,46,IF(generador!B814=12,49,IF(generador!B814=13,52,IF(generador!B814=14,55,IF(generador!B814=15,58))))))))))))))),FALSE),"dd/mm/yyyy")," Y ",TEXT(VLOOKUP(A814,matriz,IF(generador!B814=1,17,IF(generador!B814=2,20,IF(generador!B814=3,23,IF(generador!B814=4,26,IF(generador!B814=5,29,IF(generador!B814=6,32,IF(generador!B814=7,35,IF(generador!B814=8,38,IF(generador!B814=9,41,IF(generador!B814=10,44,IF(generador!B814=11,47,IF(generador!B814=12,50,IF(generador!B814=13,53,IF(generador!B814=14,56,IF(generador!B814=15,59))))))))))))))),FALSE),"dd/mm/yyyy")),"")</f>
        <v/>
      </c>
    </row>
    <row r="815" spans="1:23" x14ac:dyDescent="0.3">
      <c r="A815" s="15"/>
      <c r="B815" s="14"/>
      <c r="C815" s="6"/>
      <c r="D815" s="26" t="str">
        <f t="shared" si="212"/>
        <v/>
      </c>
      <c r="E815" s="19" t="str">
        <f>IFERROR(IF(A815&lt;&gt;"",VLOOKUP(A815,matriz,IF(generador!B815=1,15,IF(generador!B815=2,18,IF(generador!B815=3,21,IF(generador!B815=4,24,IF(generador!B815=5,27,IF(generador!B815=6,30,IF(generador!B815=7,33,IF(generador!B815=8,36,IF(generador!B815=9,39,IF(generador!B815=10,42,IF(generador!B815=11,45,IF(generador!B815=12,48,IF(generador!B815=13,51,IF(generador!B815=14,54,IF(generador!B815=15,57))))))))))))))),FALSE),""),"")</f>
        <v/>
      </c>
      <c r="F815" s="20" t="str">
        <f t="shared" si="213"/>
        <v/>
      </c>
      <c r="G815" s="29" t="str">
        <f t="shared" si="214"/>
        <v/>
      </c>
      <c r="H815" s="21" t="str">
        <f t="shared" ca="1" si="217"/>
        <v/>
      </c>
      <c r="I815" s="18" t="str">
        <f t="shared" si="218"/>
        <v/>
      </c>
      <c r="J815" s="18" t="str">
        <f>""</f>
        <v/>
      </c>
      <c r="K815" s="18" t="str">
        <f t="shared" si="219"/>
        <v/>
      </c>
      <c r="L815" s="18" t="str">
        <f t="shared" si="220"/>
        <v/>
      </c>
      <c r="M815" s="18" t="str">
        <f t="shared" si="221"/>
        <v/>
      </c>
      <c r="N815" s="18" t="str">
        <f t="shared" si="222"/>
        <v/>
      </c>
      <c r="O815" s="18" t="str">
        <f t="shared" si="223"/>
        <v/>
      </c>
      <c r="P815" s="18" t="str">
        <f t="shared" si="224"/>
        <v/>
      </c>
      <c r="Q815" s="18" t="str">
        <f t="shared" si="225"/>
        <v/>
      </c>
      <c r="R815" s="122" t="str">
        <f t="shared" si="215"/>
        <v/>
      </c>
      <c r="S815" s="18" t="str">
        <f t="shared" si="226"/>
        <v/>
      </c>
      <c r="T815" s="26" t="str">
        <f t="shared" si="216"/>
        <v/>
      </c>
      <c r="U815" s="18" t="str">
        <f t="shared" si="227"/>
        <v/>
      </c>
      <c r="V815" s="18" t="str">
        <f t="shared" si="228"/>
        <v/>
      </c>
      <c r="W815" s="18" t="str">
        <f>IFERROR(CONCATENATE("PAGO N° ",B815," DEL CONTRATO CPS ",V815," ENTRE ",TEXT(VLOOKUP(A815,matriz,IF(generador!B815=1,16,IF(generador!B815=2,19,IF(generador!B815=3,22,IF(generador!B815=4,25,IF(generador!B815=5,28,IF(generador!B815=6,31,IF(generador!B815=7,34,IF(generador!B815=8,37,IF(generador!B815=9,40,IF(generador!B815=10,43,IF(generador!B815=11,46,IF(generador!B815=12,49,IF(generador!B815=13,52,IF(generador!B815=14,55,IF(generador!B815=15,58))))))))))))))),FALSE),"dd/mm/yyyy")," Y ",TEXT(VLOOKUP(A815,matriz,IF(generador!B815=1,17,IF(generador!B815=2,20,IF(generador!B815=3,23,IF(generador!B815=4,26,IF(generador!B815=5,29,IF(generador!B815=6,32,IF(generador!B815=7,35,IF(generador!B815=8,38,IF(generador!B815=9,41,IF(generador!B815=10,44,IF(generador!B815=11,47,IF(generador!B815=12,50,IF(generador!B815=13,53,IF(generador!B815=14,56,IF(generador!B815=15,59))))))))))))))),FALSE),"dd/mm/yyyy")),"")</f>
        <v/>
      </c>
    </row>
    <row r="816" spans="1:23" x14ac:dyDescent="0.3">
      <c r="A816" s="15"/>
      <c r="B816" s="14"/>
      <c r="C816" s="6"/>
      <c r="D816" s="26" t="str">
        <f t="shared" si="212"/>
        <v/>
      </c>
      <c r="E816" s="19" t="str">
        <f>IFERROR(IF(A816&lt;&gt;"",VLOOKUP(A816,matriz,IF(generador!B816=1,15,IF(generador!B816=2,18,IF(generador!B816=3,21,IF(generador!B816=4,24,IF(generador!B816=5,27,IF(generador!B816=6,30,IF(generador!B816=7,33,IF(generador!B816=8,36,IF(generador!B816=9,39,IF(generador!B816=10,42,IF(generador!B816=11,45,IF(generador!B816=12,48,IF(generador!B816=13,51,IF(generador!B816=14,54,IF(generador!B816=15,57))))))))))))))),FALSE),""),"")</f>
        <v/>
      </c>
      <c r="F816" s="20" t="str">
        <f t="shared" si="213"/>
        <v/>
      </c>
      <c r="G816" s="29" t="str">
        <f t="shared" si="214"/>
        <v/>
      </c>
      <c r="H816" s="21" t="str">
        <f t="shared" ca="1" si="217"/>
        <v/>
      </c>
      <c r="I816" s="18" t="str">
        <f t="shared" si="218"/>
        <v/>
      </c>
      <c r="J816" s="18" t="str">
        <f>""</f>
        <v/>
      </c>
      <c r="K816" s="18" t="str">
        <f t="shared" si="219"/>
        <v/>
      </c>
      <c r="L816" s="18" t="str">
        <f t="shared" si="220"/>
        <v/>
      </c>
      <c r="M816" s="18" t="str">
        <f t="shared" si="221"/>
        <v/>
      </c>
      <c r="N816" s="18" t="str">
        <f t="shared" si="222"/>
        <v/>
      </c>
      <c r="O816" s="18" t="str">
        <f t="shared" si="223"/>
        <v/>
      </c>
      <c r="P816" s="18" t="str">
        <f t="shared" si="224"/>
        <v/>
      </c>
      <c r="Q816" s="18" t="str">
        <f t="shared" si="225"/>
        <v/>
      </c>
      <c r="R816" s="122" t="str">
        <f t="shared" si="215"/>
        <v/>
      </c>
      <c r="S816" s="18" t="str">
        <f t="shared" si="226"/>
        <v/>
      </c>
      <c r="T816" s="26" t="str">
        <f t="shared" si="216"/>
        <v/>
      </c>
      <c r="U816" s="18" t="str">
        <f t="shared" si="227"/>
        <v/>
      </c>
      <c r="V816" s="18" t="str">
        <f t="shared" si="228"/>
        <v/>
      </c>
      <c r="W816" s="18" t="str">
        <f>IFERROR(CONCATENATE("PAGO N° ",B816," DEL CONTRATO CPS ",V816," ENTRE ",TEXT(VLOOKUP(A816,matriz,IF(generador!B816=1,16,IF(generador!B816=2,19,IF(generador!B816=3,22,IF(generador!B816=4,25,IF(generador!B816=5,28,IF(generador!B816=6,31,IF(generador!B816=7,34,IF(generador!B816=8,37,IF(generador!B816=9,40,IF(generador!B816=10,43,IF(generador!B816=11,46,IF(generador!B816=12,49,IF(generador!B816=13,52,IF(generador!B816=14,55,IF(generador!B816=15,58))))))))))))))),FALSE),"dd/mm/yyyy")," Y ",TEXT(VLOOKUP(A816,matriz,IF(generador!B816=1,17,IF(generador!B816=2,20,IF(generador!B816=3,23,IF(generador!B816=4,26,IF(generador!B816=5,29,IF(generador!B816=6,32,IF(generador!B816=7,35,IF(generador!B816=8,38,IF(generador!B816=9,41,IF(generador!B816=10,44,IF(generador!B816=11,47,IF(generador!B816=12,50,IF(generador!B816=13,53,IF(generador!B816=14,56,IF(generador!B816=15,59))))))))))))))),FALSE),"dd/mm/yyyy")),"")</f>
        <v/>
      </c>
    </row>
    <row r="817" spans="1:23" x14ac:dyDescent="0.3">
      <c r="A817" s="15"/>
      <c r="B817" s="14"/>
      <c r="C817" s="6"/>
      <c r="D817" s="26" t="str">
        <f t="shared" si="212"/>
        <v/>
      </c>
      <c r="E817" s="19" t="str">
        <f>IFERROR(IF(A817&lt;&gt;"",VLOOKUP(A817,matriz,IF(generador!B817=1,15,IF(generador!B817=2,18,IF(generador!B817=3,21,IF(generador!B817=4,24,IF(generador!B817=5,27,IF(generador!B817=6,30,IF(generador!B817=7,33,IF(generador!B817=8,36,IF(generador!B817=9,39,IF(generador!B817=10,42,IF(generador!B817=11,45,IF(generador!B817=12,48,IF(generador!B817=13,51,IF(generador!B817=14,54,IF(generador!B817=15,57))))))))))))))),FALSE),""),"")</f>
        <v/>
      </c>
      <c r="F817" s="20" t="str">
        <f t="shared" si="213"/>
        <v/>
      </c>
      <c r="G817" s="29" t="str">
        <f t="shared" si="214"/>
        <v/>
      </c>
      <c r="H817" s="21" t="str">
        <f t="shared" ca="1" si="217"/>
        <v/>
      </c>
      <c r="I817" s="18" t="str">
        <f t="shared" si="218"/>
        <v/>
      </c>
      <c r="J817" s="18" t="str">
        <f>""</f>
        <v/>
      </c>
      <c r="K817" s="18" t="str">
        <f t="shared" si="219"/>
        <v/>
      </c>
      <c r="L817" s="18" t="str">
        <f t="shared" si="220"/>
        <v/>
      </c>
      <c r="M817" s="18" t="str">
        <f t="shared" si="221"/>
        <v/>
      </c>
      <c r="N817" s="18" t="str">
        <f t="shared" si="222"/>
        <v/>
      </c>
      <c r="O817" s="18" t="str">
        <f t="shared" si="223"/>
        <v/>
      </c>
      <c r="P817" s="18" t="str">
        <f t="shared" si="224"/>
        <v/>
      </c>
      <c r="Q817" s="18" t="str">
        <f t="shared" si="225"/>
        <v/>
      </c>
      <c r="R817" s="122" t="str">
        <f t="shared" si="215"/>
        <v/>
      </c>
      <c r="S817" s="18" t="str">
        <f t="shared" si="226"/>
        <v/>
      </c>
      <c r="T817" s="26" t="str">
        <f t="shared" si="216"/>
        <v/>
      </c>
      <c r="U817" s="18" t="str">
        <f t="shared" si="227"/>
        <v/>
      </c>
      <c r="V817" s="18" t="str">
        <f t="shared" si="228"/>
        <v/>
      </c>
      <c r="W817" s="18" t="str">
        <f>IFERROR(CONCATENATE("PAGO N° ",B817," DEL CONTRATO CPS ",V817," ENTRE ",TEXT(VLOOKUP(A817,matriz,IF(generador!B817=1,16,IF(generador!B817=2,19,IF(generador!B817=3,22,IF(generador!B817=4,25,IF(generador!B817=5,28,IF(generador!B817=6,31,IF(generador!B817=7,34,IF(generador!B817=8,37,IF(generador!B817=9,40,IF(generador!B817=10,43,IF(generador!B817=11,46,IF(generador!B817=12,49,IF(generador!B817=13,52,IF(generador!B817=14,55,IF(generador!B817=15,58))))))))))))))),FALSE),"dd/mm/yyyy")," Y ",TEXT(VLOOKUP(A817,matriz,IF(generador!B817=1,17,IF(generador!B817=2,20,IF(generador!B817=3,23,IF(generador!B817=4,26,IF(generador!B817=5,29,IF(generador!B817=6,32,IF(generador!B817=7,35,IF(generador!B817=8,38,IF(generador!B817=9,41,IF(generador!B817=10,44,IF(generador!B817=11,47,IF(generador!B817=12,50,IF(generador!B817=13,53,IF(generador!B817=14,56,IF(generador!B817=15,59))))))))))))))),FALSE),"dd/mm/yyyy")),"")</f>
        <v/>
      </c>
    </row>
    <row r="818" spans="1:23" x14ac:dyDescent="0.3">
      <c r="A818" s="15"/>
      <c r="B818" s="14"/>
      <c r="C818" s="6"/>
      <c r="D818" s="26" t="str">
        <f t="shared" si="212"/>
        <v/>
      </c>
      <c r="E818" s="19" t="str">
        <f>IFERROR(IF(A818&lt;&gt;"",VLOOKUP(A818,matriz,IF(generador!B818=1,15,IF(generador!B818=2,18,IF(generador!B818=3,21,IF(generador!B818=4,24,IF(generador!B818=5,27,IF(generador!B818=6,30,IF(generador!B818=7,33,IF(generador!B818=8,36,IF(generador!B818=9,39,IF(generador!B818=10,42,IF(generador!B818=11,45,IF(generador!B818=12,48,IF(generador!B818=13,51,IF(generador!B818=14,54,IF(generador!B818=15,57))))))))))))))),FALSE),""),"")</f>
        <v/>
      </c>
      <c r="F818" s="20" t="str">
        <f t="shared" si="213"/>
        <v/>
      </c>
      <c r="G818" s="29" t="str">
        <f t="shared" si="214"/>
        <v/>
      </c>
      <c r="H818" s="21" t="str">
        <f t="shared" ca="1" si="217"/>
        <v/>
      </c>
      <c r="I818" s="18" t="str">
        <f t="shared" si="218"/>
        <v/>
      </c>
      <c r="J818" s="18" t="str">
        <f>""</f>
        <v/>
      </c>
      <c r="K818" s="18" t="str">
        <f t="shared" si="219"/>
        <v/>
      </c>
      <c r="L818" s="18" t="str">
        <f t="shared" si="220"/>
        <v/>
      </c>
      <c r="M818" s="18" t="str">
        <f t="shared" si="221"/>
        <v/>
      </c>
      <c r="N818" s="18" t="str">
        <f t="shared" si="222"/>
        <v/>
      </c>
      <c r="O818" s="18" t="str">
        <f t="shared" si="223"/>
        <v/>
      </c>
      <c r="P818" s="18" t="str">
        <f t="shared" si="224"/>
        <v/>
      </c>
      <c r="Q818" s="18" t="str">
        <f t="shared" si="225"/>
        <v/>
      </c>
      <c r="R818" s="122" t="str">
        <f t="shared" si="215"/>
        <v/>
      </c>
      <c r="S818" s="18" t="str">
        <f t="shared" si="226"/>
        <v/>
      </c>
      <c r="T818" s="26" t="str">
        <f t="shared" si="216"/>
        <v/>
      </c>
      <c r="U818" s="18" t="str">
        <f t="shared" si="227"/>
        <v/>
      </c>
      <c r="V818" s="18" t="str">
        <f t="shared" si="228"/>
        <v/>
      </c>
      <c r="W818" s="18" t="str">
        <f>IFERROR(CONCATENATE("PAGO N° ",B818," DEL CONTRATO CPS ",V818," ENTRE ",TEXT(VLOOKUP(A818,matriz,IF(generador!B818=1,16,IF(generador!B818=2,19,IF(generador!B818=3,22,IF(generador!B818=4,25,IF(generador!B818=5,28,IF(generador!B818=6,31,IF(generador!B818=7,34,IF(generador!B818=8,37,IF(generador!B818=9,40,IF(generador!B818=10,43,IF(generador!B818=11,46,IF(generador!B818=12,49,IF(generador!B818=13,52,IF(generador!B818=14,55,IF(generador!B818=15,58))))))))))))))),FALSE),"dd/mm/yyyy")," Y ",TEXT(VLOOKUP(A818,matriz,IF(generador!B818=1,17,IF(generador!B818=2,20,IF(generador!B818=3,23,IF(generador!B818=4,26,IF(generador!B818=5,29,IF(generador!B818=6,32,IF(generador!B818=7,35,IF(generador!B818=8,38,IF(generador!B818=9,41,IF(generador!B818=10,44,IF(generador!B818=11,47,IF(generador!B818=12,50,IF(generador!B818=13,53,IF(generador!B818=14,56,IF(generador!B818=15,59))))))))))))))),FALSE),"dd/mm/yyyy")),"")</f>
        <v/>
      </c>
    </row>
    <row r="819" spans="1:23" x14ac:dyDescent="0.3">
      <c r="A819" s="15"/>
      <c r="B819" s="14"/>
      <c r="C819" s="6"/>
      <c r="D819" s="26" t="str">
        <f t="shared" si="212"/>
        <v/>
      </c>
      <c r="E819" s="19" t="str">
        <f>IFERROR(IF(A819&lt;&gt;"",VLOOKUP(A819,matriz,IF(generador!B819=1,15,IF(generador!B819=2,18,IF(generador!B819=3,21,IF(generador!B819=4,24,IF(generador!B819=5,27,IF(generador!B819=6,30,IF(generador!B819=7,33,IF(generador!B819=8,36,IF(generador!B819=9,39,IF(generador!B819=10,42,IF(generador!B819=11,45,IF(generador!B819=12,48,IF(generador!B819=13,51,IF(generador!B819=14,54,IF(generador!B819=15,57))))))))))))))),FALSE),""),"")</f>
        <v/>
      </c>
      <c r="F819" s="20" t="str">
        <f t="shared" si="213"/>
        <v/>
      </c>
      <c r="G819" s="29" t="str">
        <f t="shared" si="214"/>
        <v/>
      </c>
      <c r="H819" s="21" t="str">
        <f t="shared" ca="1" si="217"/>
        <v/>
      </c>
      <c r="I819" s="18" t="str">
        <f t="shared" si="218"/>
        <v/>
      </c>
      <c r="J819" s="18" t="str">
        <f>""</f>
        <v/>
      </c>
      <c r="K819" s="18" t="str">
        <f t="shared" si="219"/>
        <v/>
      </c>
      <c r="L819" s="18" t="str">
        <f t="shared" si="220"/>
        <v/>
      </c>
      <c r="M819" s="18" t="str">
        <f t="shared" si="221"/>
        <v/>
      </c>
      <c r="N819" s="18" t="str">
        <f t="shared" si="222"/>
        <v/>
      </c>
      <c r="O819" s="18" t="str">
        <f t="shared" si="223"/>
        <v/>
      </c>
      <c r="P819" s="18" t="str">
        <f t="shared" si="224"/>
        <v/>
      </c>
      <c r="Q819" s="18" t="str">
        <f t="shared" si="225"/>
        <v/>
      </c>
      <c r="R819" s="122" t="str">
        <f t="shared" si="215"/>
        <v/>
      </c>
      <c r="S819" s="18" t="str">
        <f t="shared" si="226"/>
        <v/>
      </c>
      <c r="T819" s="26" t="str">
        <f t="shared" si="216"/>
        <v/>
      </c>
      <c r="U819" s="18" t="str">
        <f t="shared" si="227"/>
        <v/>
      </c>
      <c r="V819" s="18" t="str">
        <f t="shared" si="228"/>
        <v/>
      </c>
      <c r="W819" s="18" t="str">
        <f>IFERROR(CONCATENATE("PAGO N° ",B819," DEL CONTRATO CPS ",V819," ENTRE ",TEXT(VLOOKUP(A819,matriz,IF(generador!B819=1,16,IF(generador!B819=2,19,IF(generador!B819=3,22,IF(generador!B819=4,25,IF(generador!B819=5,28,IF(generador!B819=6,31,IF(generador!B819=7,34,IF(generador!B819=8,37,IF(generador!B819=9,40,IF(generador!B819=10,43,IF(generador!B819=11,46,IF(generador!B819=12,49,IF(generador!B819=13,52,IF(generador!B819=14,55,IF(generador!B819=15,58))))))))))))))),FALSE),"dd/mm/yyyy")," Y ",TEXT(VLOOKUP(A819,matriz,IF(generador!B819=1,17,IF(generador!B819=2,20,IF(generador!B819=3,23,IF(generador!B819=4,26,IF(generador!B819=5,29,IF(generador!B819=6,32,IF(generador!B819=7,35,IF(generador!B819=8,38,IF(generador!B819=9,41,IF(generador!B819=10,44,IF(generador!B819=11,47,IF(generador!B819=12,50,IF(generador!B819=13,53,IF(generador!B819=14,56,IF(generador!B819=15,59))))))))))))))),FALSE),"dd/mm/yyyy")),"")</f>
        <v/>
      </c>
    </row>
    <row r="820" spans="1:23" x14ac:dyDescent="0.3">
      <c r="A820" s="15"/>
      <c r="B820" s="14"/>
      <c r="C820" s="6"/>
      <c r="D820" s="26" t="str">
        <f t="shared" si="212"/>
        <v/>
      </c>
      <c r="E820" s="19" t="str">
        <f>IFERROR(IF(A820&lt;&gt;"",VLOOKUP(A820,matriz,IF(generador!B820=1,15,IF(generador!B820=2,18,IF(generador!B820=3,21,IF(generador!B820=4,24,IF(generador!B820=5,27,IF(generador!B820=6,30,IF(generador!B820=7,33,IF(generador!B820=8,36,IF(generador!B820=9,39,IF(generador!B820=10,42,IF(generador!B820=11,45,IF(generador!B820=12,48,IF(generador!B820=13,51,IF(generador!B820=14,54,IF(generador!B820=15,57))))))))))))))),FALSE),""),"")</f>
        <v/>
      </c>
      <c r="F820" s="20" t="str">
        <f t="shared" si="213"/>
        <v/>
      </c>
      <c r="G820" s="29" t="str">
        <f t="shared" si="214"/>
        <v/>
      </c>
      <c r="H820" s="21" t="str">
        <f t="shared" ca="1" si="217"/>
        <v/>
      </c>
      <c r="I820" s="18" t="str">
        <f t="shared" si="218"/>
        <v/>
      </c>
      <c r="J820" s="18" t="str">
        <f>""</f>
        <v/>
      </c>
      <c r="K820" s="18" t="str">
        <f t="shared" si="219"/>
        <v/>
      </c>
      <c r="L820" s="18" t="str">
        <f t="shared" si="220"/>
        <v/>
      </c>
      <c r="M820" s="18" t="str">
        <f t="shared" si="221"/>
        <v/>
      </c>
      <c r="N820" s="18" t="str">
        <f t="shared" si="222"/>
        <v/>
      </c>
      <c r="O820" s="18" t="str">
        <f t="shared" si="223"/>
        <v/>
      </c>
      <c r="P820" s="18" t="str">
        <f t="shared" si="224"/>
        <v/>
      </c>
      <c r="Q820" s="18" t="str">
        <f t="shared" si="225"/>
        <v/>
      </c>
      <c r="R820" s="122" t="str">
        <f t="shared" si="215"/>
        <v/>
      </c>
      <c r="S820" s="18" t="str">
        <f t="shared" si="226"/>
        <v/>
      </c>
      <c r="T820" s="26" t="str">
        <f t="shared" si="216"/>
        <v/>
      </c>
      <c r="U820" s="18" t="str">
        <f t="shared" si="227"/>
        <v/>
      </c>
      <c r="V820" s="18" t="str">
        <f t="shared" si="228"/>
        <v/>
      </c>
      <c r="W820" s="18" t="str">
        <f>IFERROR(CONCATENATE("PAGO N° ",B820," DEL CONTRATO CPS ",V820," ENTRE ",TEXT(VLOOKUP(A820,matriz,IF(generador!B820=1,16,IF(generador!B820=2,19,IF(generador!B820=3,22,IF(generador!B820=4,25,IF(generador!B820=5,28,IF(generador!B820=6,31,IF(generador!B820=7,34,IF(generador!B820=8,37,IF(generador!B820=9,40,IF(generador!B820=10,43,IF(generador!B820=11,46,IF(generador!B820=12,49,IF(generador!B820=13,52,IF(generador!B820=14,55,IF(generador!B820=15,58))))))))))))))),FALSE),"dd/mm/yyyy")," Y ",TEXT(VLOOKUP(A820,matriz,IF(generador!B820=1,17,IF(generador!B820=2,20,IF(generador!B820=3,23,IF(generador!B820=4,26,IF(generador!B820=5,29,IF(generador!B820=6,32,IF(generador!B820=7,35,IF(generador!B820=8,38,IF(generador!B820=9,41,IF(generador!B820=10,44,IF(generador!B820=11,47,IF(generador!B820=12,50,IF(generador!B820=13,53,IF(generador!B820=14,56,IF(generador!B820=15,59))))))))))))))),FALSE),"dd/mm/yyyy")),"")</f>
        <v/>
      </c>
    </row>
    <row r="821" spans="1:23" x14ac:dyDescent="0.3">
      <c r="A821" s="15"/>
      <c r="B821" s="14"/>
      <c r="C821" s="6"/>
      <c r="D821" s="26" t="str">
        <f t="shared" si="212"/>
        <v/>
      </c>
      <c r="E821" s="19" t="str">
        <f>IFERROR(IF(A821&lt;&gt;"",VLOOKUP(A821,matriz,IF(generador!B821=1,15,IF(generador!B821=2,18,IF(generador!B821=3,21,IF(generador!B821=4,24,IF(generador!B821=5,27,IF(generador!B821=6,30,IF(generador!B821=7,33,IF(generador!B821=8,36,IF(generador!B821=9,39,IF(generador!B821=10,42,IF(generador!B821=11,45,IF(generador!B821=12,48,IF(generador!B821=13,51,IF(generador!B821=14,54,IF(generador!B821=15,57))))))))))))))),FALSE),""),"")</f>
        <v/>
      </c>
      <c r="F821" s="20" t="str">
        <f t="shared" si="213"/>
        <v/>
      </c>
      <c r="G821" s="29" t="str">
        <f t="shared" si="214"/>
        <v/>
      </c>
      <c r="H821" s="21" t="str">
        <f t="shared" ca="1" si="217"/>
        <v/>
      </c>
      <c r="I821" s="18" t="str">
        <f t="shared" si="218"/>
        <v/>
      </c>
      <c r="J821" s="18" t="str">
        <f>""</f>
        <v/>
      </c>
      <c r="K821" s="18" t="str">
        <f t="shared" si="219"/>
        <v/>
      </c>
      <c r="L821" s="18" t="str">
        <f t="shared" si="220"/>
        <v/>
      </c>
      <c r="M821" s="18" t="str">
        <f t="shared" si="221"/>
        <v/>
      </c>
      <c r="N821" s="18" t="str">
        <f t="shared" si="222"/>
        <v/>
      </c>
      <c r="O821" s="18" t="str">
        <f t="shared" si="223"/>
        <v/>
      </c>
      <c r="P821" s="18" t="str">
        <f t="shared" si="224"/>
        <v/>
      </c>
      <c r="Q821" s="18" t="str">
        <f t="shared" si="225"/>
        <v/>
      </c>
      <c r="R821" s="122" t="str">
        <f t="shared" si="215"/>
        <v/>
      </c>
      <c r="S821" s="18" t="str">
        <f t="shared" si="226"/>
        <v/>
      </c>
      <c r="T821" s="26" t="str">
        <f t="shared" si="216"/>
        <v/>
      </c>
      <c r="U821" s="18" t="str">
        <f t="shared" si="227"/>
        <v/>
      </c>
      <c r="V821" s="18" t="str">
        <f t="shared" si="228"/>
        <v/>
      </c>
      <c r="W821" s="18" t="str">
        <f>IFERROR(CONCATENATE("PAGO N° ",B821," DEL CONTRATO CPS ",V821," ENTRE ",TEXT(VLOOKUP(A821,matriz,IF(generador!B821=1,16,IF(generador!B821=2,19,IF(generador!B821=3,22,IF(generador!B821=4,25,IF(generador!B821=5,28,IF(generador!B821=6,31,IF(generador!B821=7,34,IF(generador!B821=8,37,IF(generador!B821=9,40,IF(generador!B821=10,43,IF(generador!B821=11,46,IF(generador!B821=12,49,IF(generador!B821=13,52,IF(generador!B821=14,55,IF(generador!B821=15,58))))))))))))))),FALSE),"dd/mm/yyyy")," Y ",TEXT(VLOOKUP(A821,matriz,IF(generador!B821=1,17,IF(generador!B821=2,20,IF(generador!B821=3,23,IF(generador!B821=4,26,IF(generador!B821=5,29,IF(generador!B821=6,32,IF(generador!B821=7,35,IF(generador!B821=8,38,IF(generador!B821=9,41,IF(generador!B821=10,44,IF(generador!B821=11,47,IF(generador!B821=12,50,IF(generador!B821=13,53,IF(generador!B821=14,56,IF(generador!B821=15,59))))))))))))))),FALSE),"dd/mm/yyyy")),"")</f>
        <v/>
      </c>
    </row>
    <row r="822" spans="1:23" x14ac:dyDescent="0.3">
      <c r="A822" s="15"/>
      <c r="B822" s="14"/>
      <c r="C822" s="6"/>
      <c r="D822" s="26" t="str">
        <f t="shared" si="212"/>
        <v/>
      </c>
      <c r="E822" s="19" t="str">
        <f>IFERROR(IF(A822&lt;&gt;"",VLOOKUP(A822,matriz,IF(generador!B822=1,15,IF(generador!B822=2,18,IF(generador!B822=3,21,IF(generador!B822=4,24,IF(generador!B822=5,27,IF(generador!B822=6,30,IF(generador!B822=7,33,IF(generador!B822=8,36,IF(generador!B822=9,39,IF(generador!B822=10,42,IF(generador!B822=11,45,IF(generador!B822=12,48,IF(generador!B822=13,51,IF(generador!B822=14,54,IF(generador!B822=15,57))))))))))))))),FALSE),""),"")</f>
        <v/>
      </c>
      <c r="F822" s="20" t="str">
        <f t="shared" si="213"/>
        <v/>
      </c>
      <c r="G822" s="29" t="str">
        <f t="shared" si="214"/>
        <v/>
      </c>
      <c r="H822" s="21" t="str">
        <f t="shared" ca="1" si="217"/>
        <v/>
      </c>
      <c r="I822" s="18" t="str">
        <f t="shared" si="218"/>
        <v/>
      </c>
      <c r="J822" s="18" t="str">
        <f>""</f>
        <v/>
      </c>
      <c r="K822" s="18" t="str">
        <f t="shared" si="219"/>
        <v/>
      </c>
      <c r="L822" s="18" t="str">
        <f t="shared" si="220"/>
        <v/>
      </c>
      <c r="M822" s="18" t="str">
        <f t="shared" si="221"/>
        <v/>
      </c>
      <c r="N822" s="18" t="str">
        <f t="shared" si="222"/>
        <v/>
      </c>
      <c r="O822" s="18" t="str">
        <f t="shared" si="223"/>
        <v/>
      </c>
      <c r="P822" s="18" t="str">
        <f t="shared" si="224"/>
        <v/>
      </c>
      <c r="Q822" s="18" t="str">
        <f t="shared" si="225"/>
        <v/>
      </c>
      <c r="R822" s="122" t="str">
        <f t="shared" si="215"/>
        <v/>
      </c>
      <c r="S822" s="18" t="str">
        <f t="shared" si="226"/>
        <v/>
      </c>
      <c r="T822" s="26" t="str">
        <f t="shared" si="216"/>
        <v/>
      </c>
      <c r="U822" s="18" t="str">
        <f t="shared" si="227"/>
        <v/>
      </c>
      <c r="V822" s="18" t="str">
        <f t="shared" si="228"/>
        <v/>
      </c>
      <c r="W822" s="18" t="str">
        <f>IFERROR(CONCATENATE("PAGO N° ",B822," DEL CONTRATO CPS ",V822," ENTRE ",TEXT(VLOOKUP(A822,matriz,IF(generador!B822=1,16,IF(generador!B822=2,19,IF(generador!B822=3,22,IF(generador!B822=4,25,IF(generador!B822=5,28,IF(generador!B822=6,31,IF(generador!B822=7,34,IF(generador!B822=8,37,IF(generador!B822=9,40,IF(generador!B822=10,43,IF(generador!B822=11,46,IF(generador!B822=12,49,IF(generador!B822=13,52,IF(generador!B822=14,55,IF(generador!B822=15,58))))))))))))))),FALSE),"dd/mm/yyyy")," Y ",TEXT(VLOOKUP(A822,matriz,IF(generador!B822=1,17,IF(generador!B822=2,20,IF(generador!B822=3,23,IF(generador!B822=4,26,IF(generador!B822=5,29,IF(generador!B822=6,32,IF(generador!B822=7,35,IF(generador!B822=8,38,IF(generador!B822=9,41,IF(generador!B822=10,44,IF(generador!B822=11,47,IF(generador!B822=12,50,IF(generador!B822=13,53,IF(generador!B822=14,56,IF(generador!B822=15,59))))))))))))))),FALSE),"dd/mm/yyyy")),"")</f>
        <v/>
      </c>
    </row>
    <row r="823" spans="1:23" x14ac:dyDescent="0.3">
      <c r="A823" s="15"/>
      <c r="B823" s="14"/>
      <c r="C823" s="6"/>
      <c r="D823" s="26" t="str">
        <f t="shared" si="212"/>
        <v/>
      </c>
      <c r="E823" s="19" t="str">
        <f>IFERROR(IF(A823&lt;&gt;"",VLOOKUP(A823,matriz,IF(generador!B823=1,15,IF(generador!B823=2,18,IF(generador!B823=3,21,IF(generador!B823=4,24,IF(generador!B823=5,27,IF(generador!B823=6,30,IF(generador!B823=7,33,IF(generador!B823=8,36,IF(generador!B823=9,39,IF(generador!B823=10,42,IF(generador!B823=11,45,IF(generador!B823=12,48,IF(generador!B823=13,51,IF(generador!B823=14,54,IF(generador!B823=15,57))))))))))))))),FALSE),""),"")</f>
        <v/>
      </c>
      <c r="F823" s="20" t="str">
        <f t="shared" si="213"/>
        <v/>
      </c>
      <c r="G823" s="29" t="str">
        <f t="shared" si="214"/>
        <v/>
      </c>
      <c r="H823" s="21" t="str">
        <f t="shared" ca="1" si="217"/>
        <v/>
      </c>
      <c r="I823" s="18" t="str">
        <f t="shared" si="218"/>
        <v/>
      </c>
      <c r="J823" s="18" t="str">
        <f>""</f>
        <v/>
      </c>
      <c r="K823" s="18" t="str">
        <f t="shared" si="219"/>
        <v/>
      </c>
      <c r="L823" s="18" t="str">
        <f t="shared" si="220"/>
        <v/>
      </c>
      <c r="M823" s="18" t="str">
        <f t="shared" si="221"/>
        <v/>
      </c>
      <c r="N823" s="18" t="str">
        <f t="shared" si="222"/>
        <v/>
      </c>
      <c r="O823" s="18" t="str">
        <f t="shared" si="223"/>
        <v/>
      </c>
      <c r="P823" s="18" t="str">
        <f t="shared" si="224"/>
        <v/>
      </c>
      <c r="Q823" s="18" t="str">
        <f t="shared" si="225"/>
        <v/>
      </c>
      <c r="R823" s="122" t="str">
        <f t="shared" si="215"/>
        <v/>
      </c>
      <c r="S823" s="18" t="str">
        <f t="shared" si="226"/>
        <v/>
      </c>
      <c r="T823" s="26" t="str">
        <f t="shared" si="216"/>
        <v/>
      </c>
      <c r="U823" s="18" t="str">
        <f t="shared" si="227"/>
        <v/>
      </c>
      <c r="V823" s="18" t="str">
        <f t="shared" si="228"/>
        <v/>
      </c>
      <c r="W823" s="18" t="str">
        <f>IFERROR(CONCATENATE("PAGO N° ",B823," DEL CONTRATO CPS ",V823," ENTRE ",TEXT(VLOOKUP(A823,matriz,IF(generador!B823=1,16,IF(generador!B823=2,19,IF(generador!B823=3,22,IF(generador!B823=4,25,IF(generador!B823=5,28,IF(generador!B823=6,31,IF(generador!B823=7,34,IF(generador!B823=8,37,IF(generador!B823=9,40,IF(generador!B823=10,43,IF(generador!B823=11,46,IF(generador!B823=12,49,IF(generador!B823=13,52,IF(generador!B823=14,55,IF(generador!B823=15,58))))))))))))))),FALSE),"dd/mm/yyyy")," Y ",TEXT(VLOOKUP(A823,matriz,IF(generador!B823=1,17,IF(generador!B823=2,20,IF(generador!B823=3,23,IF(generador!B823=4,26,IF(generador!B823=5,29,IF(generador!B823=6,32,IF(generador!B823=7,35,IF(generador!B823=8,38,IF(generador!B823=9,41,IF(generador!B823=10,44,IF(generador!B823=11,47,IF(generador!B823=12,50,IF(generador!B823=13,53,IF(generador!B823=14,56,IF(generador!B823=15,59))))))))))))))),FALSE),"dd/mm/yyyy")),"")</f>
        <v/>
      </c>
    </row>
    <row r="824" spans="1:23" x14ac:dyDescent="0.3">
      <c r="A824" s="15"/>
      <c r="B824" s="14"/>
      <c r="C824" s="6"/>
      <c r="D824" s="26" t="str">
        <f t="shared" si="212"/>
        <v/>
      </c>
      <c r="E824" s="19" t="str">
        <f>IFERROR(IF(A824&lt;&gt;"",VLOOKUP(A824,matriz,IF(generador!B824=1,15,IF(generador!B824=2,18,IF(generador!B824=3,21,IF(generador!B824=4,24,IF(generador!B824=5,27,IF(generador!B824=6,30,IF(generador!B824=7,33,IF(generador!B824=8,36,IF(generador!B824=9,39,IF(generador!B824=10,42,IF(generador!B824=11,45,IF(generador!B824=12,48,IF(generador!B824=13,51,IF(generador!B824=14,54,IF(generador!B824=15,57))))))))))))))),FALSE),""),"")</f>
        <v/>
      </c>
      <c r="F824" s="20" t="str">
        <f t="shared" si="213"/>
        <v/>
      </c>
      <c r="G824" s="29" t="str">
        <f t="shared" si="214"/>
        <v/>
      </c>
      <c r="H824" s="21" t="str">
        <f t="shared" ca="1" si="217"/>
        <v/>
      </c>
      <c r="I824" s="18" t="str">
        <f t="shared" si="218"/>
        <v/>
      </c>
      <c r="J824" s="18" t="str">
        <f>""</f>
        <v/>
      </c>
      <c r="K824" s="18" t="str">
        <f t="shared" si="219"/>
        <v/>
      </c>
      <c r="L824" s="18" t="str">
        <f t="shared" si="220"/>
        <v/>
      </c>
      <c r="M824" s="18" t="str">
        <f t="shared" si="221"/>
        <v/>
      </c>
      <c r="N824" s="18" t="str">
        <f t="shared" si="222"/>
        <v/>
      </c>
      <c r="O824" s="18" t="str">
        <f t="shared" si="223"/>
        <v/>
      </c>
      <c r="P824" s="18" t="str">
        <f t="shared" si="224"/>
        <v/>
      </c>
      <c r="Q824" s="18" t="str">
        <f t="shared" si="225"/>
        <v/>
      </c>
      <c r="R824" s="122" t="str">
        <f t="shared" si="215"/>
        <v/>
      </c>
      <c r="S824" s="18" t="str">
        <f t="shared" si="226"/>
        <v/>
      </c>
      <c r="T824" s="26" t="str">
        <f t="shared" si="216"/>
        <v/>
      </c>
      <c r="U824" s="18" t="str">
        <f t="shared" si="227"/>
        <v/>
      </c>
      <c r="V824" s="18" t="str">
        <f t="shared" si="228"/>
        <v/>
      </c>
      <c r="W824" s="18" t="str">
        <f>IFERROR(CONCATENATE("PAGO N° ",B824," DEL CONTRATO CPS ",V824," ENTRE ",TEXT(VLOOKUP(A824,matriz,IF(generador!B824=1,16,IF(generador!B824=2,19,IF(generador!B824=3,22,IF(generador!B824=4,25,IF(generador!B824=5,28,IF(generador!B824=6,31,IF(generador!B824=7,34,IF(generador!B824=8,37,IF(generador!B824=9,40,IF(generador!B824=10,43,IF(generador!B824=11,46,IF(generador!B824=12,49,IF(generador!B824=13,52,IF(generador!B824=14,55,IF(generador!B824=15,58))))))))))))))),FALSE),"dd/mm/yyyy")," Y ",TEXT(VLOOKUP(A824,matriz,IF(generador!B824=1,17,IF(generador!B824=2,20,IF(generador!B824=3,23,IF(generador!B824=4,26,IF(generador!B824=5,29,IF(generador!B824=6,32,IF(generador!B824=7,35,IF(generador!B824=8,38,IF(generador!B824=9,41,IF(generador!B824=10,44,IF(generador!B824=11,47,IF(generador!B824=12,50,IF(generador!B824=13,53,IF(generador!B824=14,56,IF(generador!B824=15,59))))))))))))))),FALSE),"dd/mm/yyyy")),"")</f>
        <v/>
      </c>
    </row>
    <row r="825" spans="1:23" x14ac:dyDescent="0.3">
      <c r="A825" s="15"/>
      <c r="B825" s="14"/>
      <c r="C825" s="6"/>
      <c r="D825" s="26" t="str">
        <f t="shared" si="212"/>
        <v/>
      </c>
      <c r="E825" s="19" t="str">
        <f>IFERROR(IF(A825&lt;&gt;"",VLOOKUP(A825,matriz,IF(generador!B825=1,15,IF(generador!B825=2,18,IF(generador!B825=3,21,IF(generador!B825=4,24,IF(generador!B825=5,27,IF(generador!B825=6,30,IF(generador!B825=7,33,IF(generador!B825=8,36,IF(generador!B825=9,39,IF(generador!B825=10,42,IF(generador!B825=11,45,IF(generador!B825=12,48,IF(generador!B825=13,51,IF(generador!B825=14,54,IF(generador!B825=15,57))))))))))))))),FALSE),""),"")</f>
        <v/>
      </c>
      <c r="F825" s="20" t="str">
        <f t="shared" si="213"/>
        <v/>
      </c>
      <c r="G825" s="29" t="str">
        <f t="shared" si="214"/>
        <v/>
      </c>
      <c r="H825" s="21" t="str">
        <f t="shared" ca="1" si="217"/>
        <v/>
      </c>
      <c r="I825" s="18" t="str">
        <f t="shared" si="218"/>
        <v/>
      </c>
      <c r="J825" s="18" t="str">
        <f>""</f>
        <v/>
      </c>
      <c r="K825" s="18" t="str">
        <f t="shared" si="219"/>
        <v/>
      </c>
      <c r="L825" s="18" t="str">
        <f t="shared" si="220"/>
        <v/>
      </c>
      <c r="M825" s="18" t="str">
        <f t="shared" si="221"/>
        <v/>
      </c>
      <c r="N825" s="18" t="str">
        <f t="shared" si="222"/>
        <v/>
      </c>
      <c r="O825" s="18" t="str">
        <f t="shared" si="223"/>
        <v/>
      </c>
      <c r="P825" s="18" t="str">
        <f t="shared" si="224"/>
        <v/>
      </c>
      <c r="Q825" s="18" t="str">
        <f t="shared" si="225"/>
        <v/>
      </c>
      <c r="R825" s="122" t="str">
        <f t="shared" si="215"/>
        <v/>
      </c>
      <c r="S825" s="18" t="str">
        <f t="shared" si="226"/>
        <v/>
      </c>
      <c r="T825" s="26" t="str">
        <f t="shared" si="216"/>
        <v/>
      </c>
      <c r="U825" s="18" t="str">
        <f t="shared" si="227"/>
        <v/>
      </c>
      <c r="V825" s="18" t="str">
        <f t="shared" si="228"/>
        <v/>
      </c>
      <c r="W825" s="18" t="str">
        <f>IFERROR(CONCATENATE("PAGO N° ",B825," DEL CONTRATO CPS ",V825," ENTRE ",TEXT(VLOOKUP(A825,matriz,IF(generador!B825=1,16,IF(generador!B825=2,19,IF(generador!B825=3,22,IF(generador!B825=4,25,IF(generador!B825=5,28,IF(generador!B825=6,31,IF(generador!B825=7,34,IF(generador!B825=8,37,IF(generador!B825=9,40,IF(generador!B825=10,43,IF(generador!B825=11,46,IF(generador!B825=12,49,IF(generador!B825=13,52,IF(generador!B825=14,55,IF(generador!B825=15,58))))))))))))))),FALSE),"dd/mm/yyyy")," Y ",TEXT(VLOOKUP(A825,matriz,IF(generador!B825=1,17,IF(generador!B825=2,20,IF(generador!B825=3,23,IF(generador!B825=4,26,IF(generador!B825=5,29,IF(generador!B825=6,32,IF(generador!B825=7,35,IF(generador!B825=8,38,IF(generador!B825=9,41,IF(generador!B825=10,44,IF(generador!B825=11,47,IF(generador!B825=12,50,IF(generador!B825=13,53,IF(generador!B825=14,56,IF(generador!B825=15,59))))))))))))))),FALSE),"dd/mm/yyyy")),"")</f>
        <v/>
      </c>
    </row>
    <row r="826" spans="1:23" x14ac:dyDescent="0.3">
      <c r="A826" s="15"/>
      <c r="B826" s="14"/>
      <c r="C826" s="6"/>
      <c r="D826" s="26" t="str">
        <f t="shared" si="212"/>
        <v/>
      </c>
      <c r="E826" s="19" t="str">
        <f>IFERROR(IF(A826&lt;&gt;"",VLOOKUP(A826,matriz,IF(generador!B826=1,15,IF(generador!B826=2,18,IF(generador!B826=3,21,IF(generador!B826=4,24,IF(generador!B826=5,27,IF(generador!B826=6,30,IF(generador!B826=7,33,IF(generador!B826=8,36,IF(generador!B826=9,39,IF(generador!B826=10,42,IF(generador!B826=11,45,IF(generador!B826=12,48,IF(generador!B826=13,51,IF(generador!B826=14,54,IF(generador!B826=15,57))))))))))))))),FALSE),""),"")</f>
        <v/>
      </c>
      <c r="F826" s="20" t="str">
        <f t="shared" si="213"/>
        <v/>
      </c>
      <c r="G826" s="29" t="str">
        <f t="shared" si="214"/>
        <v/>
      </c>
      <c r="H826" s="21" t="str">
        <f t="shared" ca="1" si="217"/>
        <v/>
      </c>
      <c r="I826" s="18" t="str">
        <f t="shared" si="218"/>
        <v/>
      </c>
      <c r="J826" s="18" t="str">
        <f>""</f>
        <v/>
      </c>
      <c r="K826" s="18" t="str">
        <f t="shared" si="219"/>
        <v/>
      </c>
      <c r="L826" s="18" t="str">
        <f t="shared" si="220"/>
        <v/>
      </c>
      <c r="M826" s="18" t="str">
        <f t="shared" si="221"/>
        <v/>
      </c>
      <c r="N826" s="18" t="str">
        <f t="shared" si="222"/>
        <v/>
      </c>
      <c r="O826" s="18" t="str">
        <f t="shared" si="223"/>
        <v/>
      </c>
      <c r="P826" s="18" t="str">
        <f t="shared" si="224"/>
        <v/>
      </c>
      <c r="Q826" s="18" t="str">
        <f t="shared" si="225"/>
        <v/>
      </c>
      <c r="R826" s="122" t="str">
        <f t="shared" si="215"/>
        <v/>
      </c>
      <c r="S826" s="18" t="str">
        <f t="shared" si="226"/>
        <v/>
      </c>
      <c r="T826" s="26" t="str">
        <f t="shared" si="216"/>
        <v/>
      </c>
      <c r="U826" s="18" t="str">
        <f t="shared" si="227"/>
        <v/>
      </c>
      <c r="V826" s="18" t="str">
        <f t="shared" si="228"/>
        <v/>
      </c>
      <c r="W826" s="18" t="str">
        <f>IFERROR(CONCATENATE("PAGO N° ",B826," DEL CONTRATO CPS ",V826," ENTRE ",TEXT(VLOOKUP(A826,matriz,IF(generador!B826=1,16,IF(generador!B826=2,19,IF(generador!B826=3,22,IF(generador!B826=4,25,IF(generador!B826=5,28,IF(generador!B826=6,31,IF(generador!B826=7,34,IF(generador!B826=8,37,IF(generador!B826=9,40,IF(generador!B826=10,43,IF(generador!B826=11,46,IF(generador!B826=12,49,IF(generador!B826=13,52,IF(generador!B826=14,55,IF(generador!B826=15,58))))))))))))))),FALSE),"dd/mm/yyyy")," Y ",TEXT(VLOOKUP(A826,matriz,IF(generador!B826=1,17,IF(generador!B826=2,20,IF(generador!B826=3,23,IF(generador!B826=4,26,IF(generador!B826=5,29,IF(generador!B826=6,32,IF(generador!B826=7,35,IF(generador!B826=8,38,IF(generador!B826=9,41,IF(generador!B826=10,44,IF(generador!B826=11,47,IF(generador!B826=12,50,IF(generador!B826=13,53,IF(generador!B826=14,56,IF(generador!B826=15,59))))))))))))))),FALSE),"dd/mm/yyyy")),"")</f>
        <v/>
      </c>
    </row>
    <row r="827" spans="1:23" x14ac:dyDescent="0.3">
      <c r="A827" s="15"/>
      <c r="B827" s="14"/>
      <c r="C827" s="6"/>
      <c r="D827" s="26" t="str">
        <f t="shared" si="212"/>
        <v/>
      </c>
      <c r="E827" s="19" t="str">
        <f>IFERROR(IF(A827&lt;&gt;"",VLOOKUP(A827,matriz,IF(generador!B827=1,15,IF(generador!B827=2,18,IF(generador!B827=3,21,IF(generador!B827=4,24,IF(generador!B827=5,27,IF(generador!B827=6,30,IF(generador!B827=7,33,IF(generador!B827=8,36,IF(generador!B827=9,39,IF(generador!B827=10,42,IF(generador!B827=11,45,IF(generador!B827=12,48,IF(generador!B827=13,51,IF(generador!B827=14,54,IF(generador!B827=15,57))))))))))))))),FALSE),""),"")</f>
        <v/>
      </c>
      <c r="F827" s="20" t="str">
        <f t="shared" si="213"/>
        <v/>
      </c>
      <c r="G827" s="29" t="str">
        <f t="shared" si="214"/>
        <v/>
      </c>
      <c r="H827" s="21" t="str">
        <f t="shared" ca="1" si="217"/>
        <v/>
      </c>
      <c r="I827" s="18" t="str">
        <f t="shared" si="218"/>
        <v/>
      </c>
      <c r="J827" s="18" t="str">
        <f>""</f>
        <v/>
      </c>
      <c r="K827" s="18" t="str">
        <f t="shared" si="219"/>
        <v/>
      </c>
      <c r="L827" s="18" t="str">
        <f t="shared" si="220"/>
        <v/>
      </c>
      <c r="M827" s="18" t="str">
        <f t="shared" si="221"/>
        <v/>
      </c>
      <c r="N827" s="18" t="str">
        <f t="shared" si="222"/>
        <v/>
      </c>
      <c r="O827" s="18" t="str">
        <f t="shared" si="223"/>
        <v/>
      </c>
      <c r="P827" s="18" t="str">
        <f t="shared" si="224"/>
        <v/>
      </c>
      <c r="Q827" s="18" t="str">
        <f t="shared" si="225"/>
        <v/>
      </c>
      <c r="R827" s="122" t="str">
        <f t="shared" si="215"/>
        <v/>
      </c>
      <c r="S827" s="18" t="str">
        <f t="shared" si="226"/>
        <v/>
      </c>
      <c r="T827" s="26" t="str">
        <f t="shared" si="216"/>
        <v/>
      </c>
      <c r="U827" s="18" t="str">
        <f t="shared" si="227"/>
        <v/>
      </c>
      <c r="V827" s="18" t="str">
        <f t="shared" si="228"/>
        <v/>
      </c>
      <c r="W827" s="18" t="str">
        <f>IFERROR(CONCATENATE("PAGO N° ",B827," DEL CONTRATO CPS ",V827," ENTRE ",TEXT(VLOOKUP(A827,matriz,IF(generador!B827=1,16,IF(generador!B827=2,19,IF(generador!B827=3,22,IF(generador!B827=4,25,IF(generador!B827=5,28,IF(generador!B827=6,31,IF(generador!B827=7,34,IF(generador!B827=8,37,IF(generador!B827=9,40,IF(generador!B827=10,43,IF(generador!B827=11,46,IF(generador!B827=12,49,IF(generador!B827=13,52,IF(generador!B827=14,55,IF(generador!B827=15,58))))))))))))))),FALSE),"dd/mm/yyyy")," Y ",TEXT(VLOOKUP(A827,matriz,IF(generador!B827=1,17,IF(generador!B827=2,20,IF(generador!B827=3,23,IF(generador!B827=4,26,IF(generador!B827=5,29,IF(generador!B827=6,32,IF(generador!B827=7,35,IF(generador!B827=8,38,IF(generador!B827=9,41,IF(generador!B827=10,44,IF(generador!B827=11,47,IF(generador!B827=12,50,IF(generador!B827=13,53,IF(generador!B827=14,56,IF(generador!B827=15,59))))))))))))))),FALSE),"dd/mm/yyyy")),"")</f>
        <v/>
      </c>
    </row>
    <row r="828" spans="1:23" x14ac:dyDescent="0.3">
      <c r="A828" s="15"/>
      <c r="B828" s="14"/>
      <c r="C828" s="6"/>
      <c r="D828" s="26" t="str">
        <f t="shared" si="212"/>
        <v/>
      </c>
      <c r="E828" s="19" t="str">
        <f>IFERROR(IF(A828&lt;&gt;"",VLOOKUP(A828,matriz,IF(generador!B828=1,15,IF(generador!B828=2,18,IF(generador!B828=3,21,IF(generador!B828=4,24,IF(generador!B828=5,27,IF(generador!B828=6,30,IF(generador!B828=7,33,IF(generador!B828=8,36,IF(generador!B828=9,39,IF(generador!B828=10,42,IF(generador!B828=11,45,IF(generador!B828=12,48,IF(generador!B828=13,51,IF(generador!B828=14,54,IF(generador!B828=15,57))))))))))))))),FALSE),""),"")</f>
        <v/>
      </c>
      <c r="F828" s="20" t="str">
        <f t="shared" si="213"/>
        <v/>
      </c>
      <c r="G828" s="29" t="str">
        <f t="shared" si="214"/>
        <v/>
      </c>
      <c r="H828" s="21" t="str">
        <f t="shared" ca="1" si="217"/>
        <v/>
      </c>
      <c r="I828" s="18" t="str">
        <f t="shared" si="218"/>
        <v/>
      </c>
      <c r="J828" s="18" t="str">
        <f>""</f>
        <v/>
      </c>
      <c r="K828" s="18" t="str">
        <f t="shared" si="219"/>
        <v/>
      </c>
      <c r="L828" s="18" t="str">
        <f t="shared" si="220"/>
        <v/>
      </c>
      <c r="M828" s="18" t="str">
        <f t="shared" si="221"/>
        <v/>
      </c>
      <c r="N828" s="18" t="str">
        <f t="shared" si="222"/>
        <v/>
      </c>
      <c r="O828" s="18" t="str">
        <f t="shared" si="223"/>
        <v/>
      </c>
      <c r="P828" s="18" t="str">
        <f t="shared" si="224"/>
        <v/>
      </c>
      <c r="Q828" s="18" t="str">
        <f t="shared" si="225"/>
        <v/>
      </c>
      <c r="R828" s="122" t="str">
        <f t="shared" si="215"/>
        <v/>
      </c>
      <c r="S828" s="18" t="str">
        <f t="shared" si="226"/>
        <v/>
      </c>
      <c r="T828" s="26" t="str">
        <f t="shared" si="216"/>
        <v/>
      </c>
      <c r="U828" s="18" t="str">
        <f t="shared" si="227"/>
        <v/>
      </c>
      <c r="V828" s="18" t="str">
        <f t="shared" si="228"/>
        <v/>
      </c>
      <c r="W828" s="18" t="str">
        <f>IFERROR(CONCATENATE("PAGO N° ",B828," DEL CONTRATO CPS ",V828," ENTRE ",TEXT(VLOOKUP(A828,matriz,IF(generador!B828=1,16,IF(generador!B828=2,19,IF(generador!B828=3,22,IF(generador!B828=4,25,IF(generador!B828=5,28,IF(generador!B828=6,31,IF(generador!B828=7,34,IF(generador!B828=8,37,IF(generador!B828=9,40,IF(generador!B828=10,43,IF(generador!B828=11,46,IF(generador!B828=12,49,IF(generador!B828=13,52,IF(generador!B828=14,55,IF(generador!B828=15,58))))))))))))))),FALSE),"dd/mm/yyyy")," Y ",TEXT(VLOOKUP(A828,matriz,IF(generador!B828=1,17,IF(generador!B828=2,20,IF(generador!B828=3,23,IF(generador!B828=4,26,IF(generador!B828=5,29,IF(generador!B828=6,32,IF(generador!B828=7,35,IF(generador!B828=8,38,IF(generador!B828=9,41,IF(generador!B828=10,44,IF(generador!B828=11,47,IF(generador!B828=12,50,IF(generador!B828=13,53,IF(generador!B828=14,56,IF(generador!B828=15,59))))))))))))))),FALSE),"dd/mm/yyyy")),"")</f>
        <v/>
      </c>
    </row>
    <row r="829" spans="1:23" x14ac:dyDescent="0.3">
      <c r="A829" s="15"/>
      <c r="B829" s="14"/>
      <c r="C829" s="6"/>
      <c r="D829" s="26" t="str">
        <f t="shared" si="212"/>
        <v/>
      </c>
      <c r="E829" s="19" t="str">
        <f>IFERROR(IF(A829&lt;&gt;"",VLOOKUP(A829,matriz,IF(generador!B829=1,15,IF(generador!B829=2,18,IF(generador!B829=3,21,IF(generador!B829=4,24,IF(generador!B829=5,27,IF(generador!B829=6,30,IF(generador!B829=7,33,IF(generador!B829=8,36,IF(generador!B829=9,39,IF(generador!B829=10,42,IF(generador!B829=11,45,IF(generador!B829=12,48,IF(generador!B829=13,51,IF(generador!B829=14,54,IF(generador!B829=15,57))))))))))))))),FALSE),""),"")</f>
        <v/>
      </c>
      <c r="F829" s="20" t="str">
        <f t="shared" si="213"/>
        <v/>
      </c>
      <c r="G829" s="29" t="str">
        <f t="shared" si="214"/>
        <v/>
      </c>
      <c r="H829" s="21" t="str">
        <f t="shared" ca="1" si="217"/>
        <v/>
      </c>
      <c r="I829" s="18" t="str">
        <f t="shared" si="218"/>
        <v/>
      </c>
      <c r="J829" s="18" t="str">
        <f>""</f>
        <v/>
      </c>
      <c r="K829" s="18" t="str">
        <f t="shared" si="219"/>
        <v/>
      </c>
      <c r="L829" s="18" t="str">
        <f t="shared" si="220"/>
        <v/>
      </c>
      <c r="M829" s="18" t="str">
        <f t="shared" si="221"/>
        <v/>
      </c>
      <c r="N829" s="18" t="str">
        <f t="shared" si="222"/>
        <v/>
      </c>
      <c r="O829" s="18" t="str">
        <f t="shared" si="223"/>
        <v/>
      </c>
      <c r="P829" s="18" t="str">
        <f t="shared" si="224"/>
        <v/>
      </c>
      <c r="Q829" s="18" t="str">
        <f t="shared" si="225"/>
        <v/>
      </c>
      <c r="R829" s="122" t="str">
        <f t="shared" si="215"/>
        <v/>
      </c>
      <c r="S829" s="18" t="str">
        <f t="shared" si="226"/>
        <v/>
      </c>
      <c r="T829" s="26" t="str">
        <f t="shared" si="216"/>
        <v/>
      </c>
      <c r="U829" s="18" t="str">
        <f t="shared" si="227"/>
        <v/>
      </c>
      <c r="V829" s="18" t="str">
        <f t="shared" si="228"/>
        <v/>
      </c>
      <c r="W829" s="18" t="str">
        <f>IFERROR(CONCATENATE("PAGO N° ",B829," DEL CONTRATO CPS ",V829," ENTRE ",TEXT(VLOOKUP(A829,matriz,IF(generador!B829=1,16,IF(generador!B829=2,19,IF(generador!B829=3,22,IF(generador!B829=4,25,IF(generador!B829=5,28,IF(generador!B829=6,31,IF(generador!B829=7,34,IF(generador!B829=8,37,IF(generador!B829=9,40,IF(generador!B829=10,43,IF(generador!B829=11,46,IF(generador!B829=12,49,IF(generador!B829=13,52,IF(generador!B829=14,55,IF(generador!B829=15,58))))))))))))))),FALSE),"dd/mm/yyyy")," Y ",TEXT(VLOOKUP(A829,matriz,IF(generador!B829=1,17,IF(generador!B829=2,20,IF(generador!B829=3,23,IF(generador!B829=4,26,IF(generador!B829=5,29,IF(generador!B829=6,32,IF(generador!B829=7,35,IF(generador!B829=8,38,IF(generador!B829=9,41,IF(generador!B829=10,44,IF(generador!B829=11,47,IF(generador!B829=12,50,IF(generador!B829=13,53,IF(generador!B829=14,56,IF(generador!B829=15,59))))))))))))))),FALSE),"dd/mm/yyyy")),"")</f>
        <v/>
      </c>
    </row>
    <row r="830" spans="1:23" x14ac:dyDescent="0.3">
      <c r="A830" s="15"/>
      <c r="B830" s="14"/>
      <c r="C830" s="6"/>
      <c r="D830" s="26" t="str">
        <f t="shared" si="212"/>
        <v/>
      </c>
      <c r="E830" s="19" t="str">
        <f>IFERROR(IF(A830&lt;&gt;"",VLOOKUP(A830,matriz,IF(generador!B830=1,15,IF(generador!B830=2,18,IF(generador!B830=3,21,IF(generador!B830=4,24,IF(generador!B830=5,27,IF(generador!B830=6,30,IF(generador!B830=7,33,IF(generador!B830=8,36,IF(generador!B830=9,39,IF(generador!B830=10,42,IF(generador!B830=11,45,IF(generador!B830=12,48,IF(generador!B830=13,51,IF(generador!B830=14,54,IF(generador!B830=15,57))))))))))))))),FALSE),""),"")</f>
        <v/>
      </c>
      <c r="F830" s="20" t="str">
        <f t="shared" si="213"/>
        <v/>
      </c>
      <c r="G830" s="29" t="str">
        <f t="shared" si="214"/>
        <v/>
      </c>
      <c r="H830" s="21" t="str">
        <f t="shared" ca="1" si="217"/>
        <v/>
      </c>
      <c r="I830" s="18" t="str">
        <f t="shared" si="218"/>
        <v/>
      </c>
      <c r="J830" s="18" t="str">
        <f>""</f>
        <v/>
      </c>
      <c r="K830" s="18" t="str">
        <f t="shared" si="219"/>
        <v/>
      </c>
      <c r="L830" s="18" t="str">
        <f t="shared" si="220"/>
        <v/>
      </c>
      <c r="M830" s="18" t="str">
        <f t="shared" si="221"/>
        <v/>
      </c>
      <c r="N830" s="18" t="str">
        <f t="shared" si="222"/>
        <v/>
      </c>
      <c r="O830" s="18" t="str">
        <f t="shared" si="223"/>
        <v/>
      </c>
      <c r="P830" s="18" t="str">
        <f t="shared" si="224"/>
        <v/>
      </c>
      <c r="Q830" s="18" t="str">
        <f t="shared" si="225"/>
        <v/>
      </c>
      <c r="R830" s="122" t="str">
        <f t="shared" si="215"/>
        <v/>
      </c>
      <c r="S830" s="18" t="str">
        <f t="shared" si="226"/>
        <v/>
      </c>
      <c r="T830" s="26" t="str">
        <f t="shared" si="216"/>
        <v/>
      </c>
      <c r="U830" s="18" t="str">
        <f t="shared" si="227"/>
        <v/>
      </c>
      <c r="V830" s="18" t="str">
        <f t="shared" si="228"/>
        <v/>
      </c>
      <c r="W830" s="18" t="str">
        <f>IFERROR(CONCATENATE("PAGO N° ",B830," DEL CONTRATO CPS ",V830," ENTRE ",TEXT(VLOOKUP(A830,matriz,IF(generador!B830=1,16,IF(generador!B830=2,19,IF(generador!B830=3,22,IF(generador!B830=4,25,IF(generador!B830=5,28,IF(generador!B830=6,31,IF(generador!B830=7,34,IF(generador!B830=8,37,IF(generador!B830=9,40,IF(generador!B830=10,43,IF(generador!B830=11,46,IF(generador!B830=12,49,IF(generador!B830=13,52,IF(generador!B830=14,55,IF(generador!B830=15,58))))))))))))))),FALSE),"dd/mm/yyyy")," Y ",TEXT(VLOOKUP(A830,matriz,IF(generador!B830=1,17,IF(generador!B830=2,20,IF(generador!B830=3,23,IF(generador!B830=4,26,IF(generador!B830=5,29,IF(generador!B830=6,32,IF(generador!B830=7,35,IF(generador!B830=8,38,IF(generador!B830=9,41,IF(generador!B830=10,44,IF(generador!B830=11,47,IF(generador!B830=12,50,IF(generador!B830=13,53,IF(generador!B830=14,56,IF(generador!B830=15,59))))))))))))))),FALSE),"dd/mm/yyyy")),"")</f>
        <v/>
      </c>
    </row>
    <row r="831" spans="1:23" x14ac:dyDescent="0.3">
      <c r="A831" s="15"/>
      <c r="B831" s="14"/>
      <c r="C831" s="6"/>
      <c r="D831" s="26" t="str">
        <f t="shared" si="212"/>
        <v/>
      </c>
      <c r="E831" s="19" t="str">
        <f>IFERROR(IF(A831&lt;&gt;"",VLOOKUP(A831,matriz,IF(generador!B831=1,15,IF(generador!B831=2,18,IF(generador!B831=3,21,IF(generador!B831=4,24,IF(generador!B831=5,27,IF(generador!B831=6,30,IF(generador!B831=7,33,IF(generador!B831=8,36,IF(generador!B831=9,39,IF(generador!B831=10,42,IF(generador!B831=11,45,IF(generador!B831=12,48,IF(generador!B831=13,51,IF(generador!B831=14,54,IF(generador!B831=15,57))))))))))))))),FALSE),""),"")</f>
        <v/>
      </c>
      <c r="F831" s="20" t="str">
        <f t="shared" si="213"/>
        <v/>
      </c>
      <c r="G831" s="29" t="str">
        <f t="shared" si="214"/>
        <v/>
      </c>
      <c r="H831" s="21" t="str">
        <f t="shared" ca="1" si="217"/>
        <v/>
      </c>
      <c r="I831" s="18" t="str">
        <f t="shared" si="218"/>
        <v/>
      </c>
      <c r="J831" s="18" t="str">
        <f>""</f>
        <v/>
      </c>
      <c r="K831" s="18" t="str">
        <f t="shared" si="219"/>
        <v/>
      </c>
      <c r="L831" s="18" t="str">
        <f t="shared" si="220"/>
        <v/>
      </c>
      <c r="M831" s="18" t="str">
        <f t="shared" si="221"/>
        <v/>
      </c>
      <c r="N831" s="18" t="str">
        <f t="shared" si="222"/>
        <v/>
      </c>
      <c r="O831" s="18" t="str">
        <f t="shared" si="223"/>
        <v/>
      </c>
      <c r="P831" s="18" t="str">
        <f t="shared" si="224"/>
        <v/>
      </c>
      <c r="Q831" s="18" t="str">
        <f t="shared" si="225"/>
        <v/>
      </c>
      <c r="R831" s="122" t="str">
        <f t="shared" si="215"/>
        <v/>
      </c>
      <c r="S831" s="18" t="str">
        <f t="shared" si="226"/>
        <v/>
      </c>
      <c r="T831" s="26" t="str">
        <f t="shared" si="216"/>
        <v/>
      </c>
      <c r="U831" s="18" t="str">
        <f t="shared" si="227"/>
        <v/>
      </c>
      <c r="V831" s="18" t="str">
        <f t="shared" si="228"/>
        <v/>
      </c>
      <c r="W831" s="18" t="str">
        <f>IFERROR(CONCATENATE("PAGO N° ",B831," DEL CONTRATO CPS ",V831," ENTRE ",TEXT(VLOOKUP(A831,matriz,IF(generador!B831=1,16,IF(generador!B831=2,19,IF(generador!B831=3,22,IF(generador!B831=4,25,IF(generador!B831=5,28,IF(generador!B831=6,31,IF(generador!B831=7,34,IF(generador!B831=8,37,IF(generador!B831=9,40,IF(generador!B831=10,43,IF(generador!B831=11,46,IF(generador!B831=12,49,IF(generador!B831=13,52,IF(generador!B831=14,55,IF(generador!B831=15,58))))))))))))))),FALSE),"dd/mm/yyyy")," Y ",TEXT(VLOOKUP(A831,matriz,IF(generador!B831=1,17,IF(generador!B831=2,20,IF(generador!B831=3,23,IF(generador!B831=4,26,IF(generador!B831=5,29,IF(generador!B831=6,32,IF(generador!B831=7,35,IF(generador!B831=8,38,IF(generador!B831=9,41,IF(generador!B831=10,44,IF(generador!B831=11,47,IF(generador!B831=12,50,IF(generador!B831=13,53,IF(generador!B831=14,56,IF(generador!B831=15,59))))))))))))))),FALSE),"dd/mm/yyyy")),"")</f>
        <v/>
      </c>
    </row>
    <row r="832" spans="1:23" x14ac:dyDescent="0.3">
      <c r="A832" s="15"/>
      <c r="B832" s="14"/>
      <c r="C832" s="6"/>
      <c r="D832" s="26" t="str">
        <f t="shared" si="212"/>
        <v/>
      </c>
      <c r="E832" s="19" t="str">
        <f>IFERROR(IF(A832&lt;&gt;"",VLOOKUP(A832,matriz,IF(generador!B832=1,15,IF(generador!B832=2,18,IF(generador!B832=3,21,IF(generador!B832=4,24,IF(generador!B832=5,27,IF(generador!B832=6,30,IF(generador!B832=7,33,IF(generador!B832=8,36,IF(generador!B832=9,39,IF(generador!B832=10,42,IF(generador!B832=11,45,IF(generador!B832=12,48,IF(generador!B832=13,51,IF(generador!B832=14,54,IF(generador!B832=15,57))))))))))))))),FALSE),""),"")</f>
        <v/>
      </c>
      <c r="F832" s="20" t="str">
        <f t="shared" si="213"/>
        <v/>
      </c>
      <c r="G832" s="29" t="str">
        <f t="shared" si="214"/>
        <v/>
      </c>
      <c r="H832" s="21" t="str">
        <f t="shared" ca="1" si="217"/>
        <v/>
      </c>
      <c r="I832" s="18" t="str">
        <f t="shared" si="218"/>
        <v/>
      </c>
      <c r="J832" s="18" t="str">
        <f>""</f>
        <v/>
      </c>
      <c r="K832" s="18" t="str">
        <f t="shared" si="219"/>
        <v/>
      </c>
      <c r="L832" s="18" t="str">
        <f t="shared" si="220"/>
        <v/>
      </c>
      <c r="M832" s="18" t="str">
        <f t="shared" si="221"/>
        <v/>
      </c>
      <c r="N832" s="18" t="str">
        <f t="shared" si="222"/>
        <v/>
      </c>
      <c r="O832" s="18" t="str">
        <f t="shared" si="223"/>
        <v/>
      </c>
      <c r="P832" s="18" t="str">
        <f t="shared" si="224"/>
        <v/>
      </c>
      <c r="Q832" s="18" t="str">
        <f t="shared" si="225"/>
        <v/>
      </c>
      <c r="R832" s="122" t="str">
        <f t="shared" si="215"/>
        <v/>
      </c>
      <c r="S832" s="18" t="str">
        <f t="shared" si="226"/>
        <v/>
      </c>
      <c r="T832" s="26" t="str">
        <f t="shared" si="216"/>
        <v/>
      </c>
      <c r="U832" s="18" t="str">
        <f t="shared" si="227"/>
        <v/>
      </c>
      <c r="V832" s="18" t="str">
        <f t="shared" si="228"/>
        <v/>
      </c>
      <c r="W832" s="18" t="str">
        <f>IFERROR(CONCATENATE("PAGO N° ",B832," DEL CONTRATO CPS ",V832," ENTRE ",TEXT(VLOOKUP(A832,matriz,IF(generador!B832=1,16,IF(generador!B832=2,19,IF(generador!B832=3,22,IF(generador!B832=4,25,IF(generador!B832=5,28,IF(generador!B832=6,31,IF(generador!B832=7,34,IF(generador!B832=8,37,IF(generador!B832=9,40,IF(generador!B832=10,43,IF(generador!B832=11,46,IF(generador!B832=12,49,IF(generador!B832=13,52,IF(generador!B832=14,55,IF(generador!B832=15,58))))))))))))))),FALSE),"dd/mm/yyyy")," Y ",TEXT(VLOOKUP(A832,matriz,IF(generador!B832=1,17,IF(generador!B832=2,20,IF(generador!B832=3,23,IF(generador!B832=4,26,IF(generador!B832=5,29,IF(generador!B832=6,32,IF(generador!B832=7,35,IF(generador!B832=8,38,IF(generador!B832=9,41,IF(generador!B832=10,44,IF(generador!B832=11,47,IF(generador!B832=12,50,IF(generador!B832=13,53,IF(generador!B832=14,56,IF(generador!B832=15,59))))))))))))))),FALSE),"dd/mm/yyyy")),"")</f>
        <v/>
      </c>
    </row>
    <row r="833" spans="1:23" x14ac:dyDescent="0.3">
      <c r="A833" s="15"/>
      <c r="B833" s="14"/>
      <c r="C833" s="6"/>
      <c r="D833" s="26" t="str">
        <f t="shared" si="212"/>
        <v/>
      </c>
      <c r="E833" s="19" t="str">
        <f>IFERROR(IF(A833&lt;&gt;"",VLOOKUP(A833,matriz,IF(generador!B833=1,15,IF(generador!B833=2,18,IF(generador!B833=3,21,IF(generador!B833=4,24,IF(generador!B833=5,27,IF(generador!B833=6,30,IF(generador!B833=7,33,IF(generador!B833=8,36,IF(generador!B833=9,39,IF(generador!B833=10,42,IF(generador!B833=11,45,IF(generador!B833=12,48,IF(generador!B833=13,51,IF(generador!B833=14,54,IF(generador!B833=15,57))))))))))))))),FALSE),""),"")</f>
        <v/>
      </c>
      <c r="F833" s="20" t="str">
        <f t="shared" si="213"/>
        <v/>
      </c>
      <c r="G833" s="29" t="str">
        <f t="shared" si="214"/>
        <v/>
      </c>
      <c r="H833" s="21" t="str">
        <f t="shared" ca="1" si="217"/>
        <v/>
      </c>
      <c r="I833" s="18" t="str">
        <f t="shared" si="218"/>
        <v/>
      </c>
      <c r="J833" s="18" t="str">
        <f>""</f>
        <v/>
      </c>
      <c r="K833" s="18" t="str">
        <f t="shared" si="219"/>
        <v/>
      </c>
      <c r="L833" s="18" t="str">
        <f t="shared" si="220"/>
        <v/>
      </c>
      <c r="M833" s="18" t="str">
        <f t="shared" si="221"/>
        <v/>
      </c>
      <c r="N833" s="18" t="str">
        <f t="shared" si="222"/>
        <v/>
      </c>
      <c r="O833" s="18" t="str">
        <f t="shared" si="223"/>
        <v/>
      </c>
      <c r="P833" s="18" t="str">
        <f t="shared" si="224"/>
        <v/>
      </c>
      <c r="Q833" s="18" t="str">
        <f t="shared" si="225"/>
        <v/>
      </c>
      <c r="R833" s="122" t="str">
        <f t="shared" si="215"/>
        <v/>
      </c>
      <c r="S833" s="18" t="str">
        <f t="shared" si="226"/>
        <v/>
      </c>
      <c r="T833" s="26" t="str">
        <f t="shared" si="216"/>
        <v/>
      </c>
      <c r="U833" s="18" t="str">
        <f t="shared" si="227"/>
        <v/>
      </c>
      <c r="V833" s="18" t="str">
        <f t="shared" si="228"/>
        <v/>
      </c>
      <c r="W833" s="18" t="str">
        <f>IFERROR(CONCATENATE("PAGO N° ",B833," DEL CONTRATO CPS ",V833," ENTRE ",TEXT(VLOOKUP(A833,matriz,IF(generador!B833=1,16,IF(generador!B833=2,19,IF(generador!B833=3,22,IF(generador!B833=4,25,IF(generador!B833=5,28,IF(generador!B833=6,31,IF(generador!B833=7,34,IF(generador!B833=8,37,IF(generador!B833=9,40,IF(generador!B833=10,43,IF(generador!B833=11,46,IF(generador!B833=12,49,IF(generador!B833=13,52,IF(generador!B833=14,55,IF(generador!B833=15,58))))))))))))))),FALSE),"dd/mm/yyyy")," Y ",TEXT(VLOOKUP(A833,matriz,IF(generador!B833=1,17,IF(generador!B833=2,20,IF(generador!B833=3,23,IF(generador!B833=4,26,IF(generador!B833=5,29,IF(generador!B833=6,32,IF(generador!B833=7,35,IF(generador!B833=8,38,IF(generador!B833=9,41,IF(generador!B833=10,44,IF(generador!B833=11,47,IF(generador!B833=12,50,IF(generador!B833=13,53,IF(generador!B833=14,56,IF(generador!B833=15,59))))))))))))))),FALSE),"dd/mm/yyyy")),"")</f>
        <v/>
      </c>
    </row>
    <row r="834" spans="1:23" x14ac:dyDescent="0.3">
      <c r="A834" s="15"/>
      <c r="B834" s="14"/>
      <c r="C834" s="6"/>
      <c r="D834" s="26" t="str">
        <f t="shared" si="212"/>
        <v/>
      </c>
      <c r="E834" s="19" t="str">
        <f>IFERROR(IF(A834&lt;&gt;"",VLOOKUP(A834,matriz,IF(generador!B834=1,15,IF(generador!B834=2,18,IF(generador!B834=3,21,IF(generador!B834=4,24,IF(generador!B834=5,27,IF(generador!B834=6,30,IF(generador!B834=7,33,IF(generador!B834=8,36,IF(generador!B834=9,39,IF(generador!B834=10,42,IF(generador!B834=11,45,IF(generador!B834=12,48,IF(generador!B834=13,51,IF(generador!B834=14,54,IF(generador!B834=15,57))))))))))))))),FALSE),""),"")</f>
        <v/>
      </c>
      <c r="F834" s="20" t="str">
        <f t="shared" si="213"/>
        <v/>
      </c>
      <c r="G834" s="29" t="str">
        <f t="shared" si="214"/>
        <v/>
      </c>
      <c r="H834" s="21" t="str">
        <f t="shared" ca="1" si="217"/>
        <v/>
      </c>
      <c r="I834" s="18" t="str">
        <f t="shared" si="218"/>
        <v/>
      </c>
      <c r="J834" s="18" t="str">
        <f>""</f>
        <v/>
      </c>
      <c r="K834" s="18" t="str">
        <f t="shared" si="219"/>
        <v/>
      </c>
      <c r="L834" s="18" t="str">
        <f t="shared" si="220"/>
        <v/>
      </c>
      <c r="M834" s="18" t="str">
        <f t="shared" si="221"/>
        <v/>
      </c>
      <c r="N834" s="18" t="str">
        <f t="shared" si="222"/>
        <v/>
      </c>
      <c r="O834" s="18" t="str">
        <f t="shared" si="223"/>
        <v/>
      </c>
      <c r="P834" s="18" t="str">
        <f t="shared" si="224"/>
        <v/>
      </c>
      <c r="Q834" s="18" t="str">
        <f t="shared" si="225"/>
        <v/>
      </c>
      <c r="R834" s="122" t="str">
        <f t="shared" si="215"/>
        <v/>
      </c>
      <c r="S834" s="18" t="str">
        <f t="shared" si="226"/>
        <v/>
      </c>
      <c r="T834" s="26" t="str">
        <f t="shared" si="216"/>
        <v/>
      </c>
      <c r="U834" s="18" t="str">
        <f t="shared" si="227"/>
        <v/>
      </c>
      <c r="V834" s="18" t="str">
        <f t="shared" si="228"/>
        <v/>
      </c>
      <c r="W834" s="18" t="str">
        <f>IFERROR(CONCATENATE("PAGO N° ",B834," DEL CONTRATO CPS ",V834," ENTRE ",TEXT(VLOOKUP(A834,matriz,IF(generador!B834=1,16,IF(generador!B834=2,19,IF(generador!B834=3,22,IF(generador!B834=4,25,IF(generador!B834=5,28,IF(generador!B834=6,31,IF(generador!B834=7,34,IF(generador!B834=8,37,IF(generador!B834=9,40,IF(generador!B834=10,43,IF(generador!B834=11,46,IF(generador!B834=12,49,IF(generador!B834=13,52,IF(generador!B834=14,55,IF(generador!B834=15,58))))))))))))))),FALSE),"dd/mm/yyyy")," Y ",TEXT(VLOOKUP(A834,matriz,IF(generador!B834=1,17,IF(generador!B834=2,20,IF(generador!B834=3,23,IF(generador!B834=4,26,IF(generador!B834=5,29,IF(generador!B834=6,32,IF(generador!B834=7,35,IF(generador!B834=8,38,IF(generador!B834=9,41,IF(generador!B834=10,44,IF(generador!B834=11,47,IF(generador!B834=12,50,IF(generador!B834=13,53,IF(generador!B834=14,56,IF(generador!B834=15,59))))))))))))))),FALSE),"dd/mm/yyyy")),"")</f>
        <v/>
      </c>
    </row>
    <row r="835" spans="1:23" x14ac:dyDescent="0.3">
      <c r="A835" s="15"/>
      <c r="B835" s="14"/>
      <c r="C835" s="6"/>
      <c r="D835" s="26" t="str">
        <f t="shared" ref="D835:D898" si="229">IFERROR(IF(C835&lt;&gt;"",CONCATENATE(VLOOKUP(A835,matriz,IF(C835="NO",98,100),FALSE),VLOOKUP(A835,matriz,103,FALSE)),""),"")</f>
        <v/>
      </c>
      <c r="E835" s="19" t="str">
        <f>IFERROR(IF(A835&lt;&gt;"",VLOOKUP(A835,matriz,IF(generador!B835=1,15,IF(generador!B835=2,18,IF(generador!B835=3,21,IF(generador!B835=4,24,IF(generador!B835=5,27,IF(generador!B835=6,30,IF(generador!B835=7,33,IF(generador!B835=8,36,IF(generador!B835=9,39,IF(generador!B835=10,42,IF(generador!B835=11,45,IF(generador!B835=12,48,IF(generador!B835=13,51,IF(generador!B835=14,54,IF(generador!B835=15,57))))))))))))))),FALSE),""),"")</f>
        <v/>
      </c>
      <c r="F835" s="20" t="str">
        <f t="shared" ref="F835:F898" si="230">IFERROR(IF(E835,VLOOKUP(A835,matriz,97,FALSE),""),"")</f>
        <v/>
      </c>
      <c r="G835" s="29" t="str">
        <f t="shared" ref="G835:G898" si="231">IFERROR(IF(E835,VLOOKUP(A835,matriz,IF(C835="NO",99,101),FALSE),""),"")</f>
        <v/>
      </c>
      <c r="H835" s="21" t="str">
        <f t="shared" ca="1" si="217"/>
        <v/>
      </c>
      <c r="I835" s="18" t="str">
        <f t="shared" si="218"/>
        <v/>
      </c>
      <c r="J835" s="18" t="str">
        <f>""</f>
        <v/>
      </c>
      <c r="K835" s="18" t="str">
        <f t="shared" si="219"/>
        <v/>
      </c>
      <c r="L835" s="18" t="str">
        <f t="shared" si="220"/>
        <v/>
      </c>
      <c r="M835" s="18" t="str">
        <f t="shared" si="221"/>
        <v/>
      </c>
      <c r="N835" s="18" t="str">
        <f t="shared" si="222"/>
        <v/>
      </c>
      <c r="O835" s="18" t="str">
        <f t="shared" si="223"/>
        <v/>
      </c>
      <c r="P835" s="18" t="str">
        <f t="shared" si="224"/>
        <v/>
      </c>
      <c r="Q835" s="18" t="str">
        <f t="shared" si="225"/>
        <v/>
      </c>
      <c r="R835" s="122" t="str">
        <f t="shared" ref="R835:R898" si="232">IFERROR(IF(E835,CONCATENATE(TEXT(VLOOKUP(A835,matriz,IF(C835="NO",67,82),FALSE),"YYYY"),VLOOKUP(A835,matriz,IF(C835="NO",66,81),FALSE)),""),"")</f>
        <v/>
      </c>
      <c r="S835" s="18" t="str">
        <f t="shared" si="226"/>
        <v/>
      </c>
      <c r="T835" s="26" t="str">
        <f t="shared" ref="T835:T898" si="233">IFERROR(IF(E835,CONCATENATE(TEXT(VLOOKUP(A835,matriz,IF(C835="NO",64,79),FALSE),"YYYY"),VLOOKUP(A835,matriz,IF(C835="NO",63,78),FALSE)),""),"")</f>
        <v/>
      </c>
      <c r="U835" s="18" t="str">
        <f t="shared" si="227"/>
        <v/>
      </c>
      <c r="V835" s="18" t="str">
        <f t="shared" si="228"/>
        <v/>
      </c>
      <c r="W835" s="18" t="str">
        <f>IFERROR(CONCATENATE("PAGO N° ",B835," DEL CONTRATO CPS ",V835," ENTRE ",TEXT(VLOOKUP(A835,matriz,IF(generador!B835=1,16,IF(generador!B835=2,19,IF(generador!B835=3,22,IF(generador!B835=4,25,IF(generador!B835=5,28,IF(generador!B835=6,31,IF(generador!B835=7,34,IF(generador!B835=8,37,IF(generador!B835=9,40,IF(generador!B835=10,43,IF(generador!B835=11,46,IF(generador!B835=12,49,IF(generador!B835=13,52,IF(generador!B835=14,55,IF(generador!B835=15,58))))))))))))))),FALSE),"dd/mm/yyyy")," Y ",TEXT(VLOOKUP(A835,matriz,IF(generador!B835=1,17,IF(generador!B835=2,20,IF(generador!B835=3,23,IF(generador!B835=4,26,IF(generador!B835=5,29,IF(generador!B835=6,32,IF(generador!B835=7,35,IF(generador!B835=8,38,IF(generador!B835=9,41,IF(generador!B835=10,44,IF(generador!B835=11,47,IF(generador!B835=12,50,IF(generador!B835=13,53,IF(generador!B835=14,56,IF(generador!B835=15,59))))))))))))))),FALSE),"dd/mm/yyyy")),"")</f>
        <v/>
      </c>
    </row>
    <row r="836" spans="1:23" x14ac:dyDescent="0.3">
      <c r="A836" s="15"/>
      <c r="B836" s="14"/>
      <c r="C836" s="6"/>
      <c r="D836" s="26" t="str">
        <f t="shared" si="229"/>
        <v/>
      </c>
      <c r="E836" s="19" t="str">
        <f>IFERROR(IF(A836&lt;&gt;"",VLOOKUP(A836,matriz,IF(generador!B836=1,15,IF(generador!B836=2,18,IF(generador!B836=3,21,IF(generador!B836=4,24,IF(generador!B836=5,27,IF(generador!B836=6,30,IF(generador!B836=7,33,IF(generador!B836=8,36,IF(generador!B836=9,39,IF(generador!B836=10,42,IF(generador!B836=11,45,IF(generador!B836=12,48,IF(generador!B836=13,51,IF(generador!B836=14,54,IF(generador!B836=15,57))))))))))))))),FALSE),""),"")</f>
        <v/>
      </c>
      <c r="F836" s="20" t="str">
        <f t="shared" si="230"/>
        <v/>
      </c>
      <c r="G836" s="29" t="str">
        <f t="shared" si="231"/>
        <v/>
      </c>
      <c r="H836" s="21" t="str">
        <f t="shared" ref="H836:H899" ca="1" si="234">IFERROR(IF(C836&lt;&gt;"",TODAY(),""),"")</f>
        <v/>
      </c>
      <c r="I836" s="18" t="str">
        <f t="shared" ref="I836:I899" si="235">IFERROR(IF(D836&lt;&gt;"",I835+1,""),1)</f>
        <v/>
      </c>
      <c r="J836" s="18" t="str">
        <f>""</f>
        <v/>
      </c>
      <c r="K836" s="18" t="str">
        <f t="shared" ref="K836:K899" si="236">IFERROR(IF(E836,0,""),"")</f>
        <v/>
      </c>
      <c r="L836" s="18" t="str">
        <f t="shared" ref="L836:L899" si="237">IFERROR(IF(E836,0,""),"")</f>
        <v/>
      </c>
      <c r="M836" s="18" t="str">
        <f t="shared" ref="M836:M899" si="238">IFERROR(IF(E836,0,""),"")</f>
        <v/>
      </c>
      <c r="N836" s="18" t="str">
        <f t="shared" ref="N836:N899" si="239">IFERROR(IF(E836,0,""),"")</f>
        <v/>
      </c>
      <c r="O836" s="18" t="str">
        <f t="shared" ref="O836:O899" si="240">IFERROR(IF(E836,"01",""),"")</f>
        <v/>
      </c>
      <c r="P836" s="18" t="str">
        <f t="shared" ref="P836:P899" si="241">IFERROR(IF(K836&lt;&gt;"",P835+1,""),1)</f>
        <v/>
      </c>
      <c r="Q836" s="18" t="str">
        <f t="shared" ref="Q836:Q899" si="242">IFERROR(IF(E836,0,""),"")</f>
        <v/>
      </c>
      <c r="R836" s="122" t="str">
        <f t="shared" si="232"/>
        <v/>
      </c>
      <c r="S836" s="18" t="str">
        <f t="shared" ref="S836:S899" si="243">IFERROR(IF(D836&lt;&gt;"",S835+1,""),1)</f>
        <v/>
      </c>
      <c r="T836" s="26" t="str">
        <f t="shared" si="233"/>
        <v/>
      </c>
      <c r="U836" s="18" t="str">
        <f t="shared" ref="U836:U899" si="244">IFERROR(IF(E836,0,""),"")</f>
        <v/>
      </c>
      <c r="V836" s="18" t="str">
        <f t="shared" ref="V836:V899" si="245">IFERROR(IF(E836,A836,""),"")</f>
        <v/>
      </c>
      <c r="W836" s="18" t="str">
        <f>IFERROR(CONCATENATE("PAGO N° ",B836," DEL CONTRATO CPS ",V836," ENTRE ",TEXT(VLOOKUP(A836,matriz,IF(generador!B836=1,16,IF(generador!B836=2,19,IF(generador!B836=3,22,IF(generador!B836=4,25,IF(generador!B836=5,28,IF(generador!B836=6,31,IF(generador!B836=7,34,IF(generador!B836=8,37,IF(generador!B836=9,40,IF(generador!B836=10,43,IF(generador!B836=11,46,IF(generador!B836=12,49,IF(generador!B836=13,52,IF(generador!B836=14,55,IF(generador!B836=15,58))))))))))))))),FALSE),"dd/mm/yyyy")," Y ",TEXT(VLOOKUP(A836,matriz,IF(generador!B836=1,17,IF(generador!B836=2,20,IF(generador!B836=3,23,IF(generador!B836=4,26,IF(generador!B836=5,29,IF(generador!B836=6,32,IF(generador!B836=7,35,IF(generador!B836=8,38,IF(generador!B836=9,41,IF(generador!B836=10,44,IF(generador!B836=11,47,IF(generador!B836=12,50,IF(generador!B836=13,53,IF(generador!B836=14,56,IF(generador!B836=15,59))))))))))))))),FALSE),"dd/mm/yyyy")),"")</f>
        <v/>
      </c>
    </row>
    <row r="837" spans="1:23" x14ac:dyDescent="0.3">
      <c r="A837" s="15"/>
      <c r="B837" s="14"/>
      <c r="C837" s="6"/>
      <c r="D837" s="26" t="str">
        <f t="shared" si="229"/>
        <v/>
      </c>
      <c r="E837" s="19" t="str">
        <f>IFERROR(IF(A837&lt;&gt;"",VLOOKUP(A837,matriz,IF(generador!B837=1,15,IF(generador!B837=2,18,IF(generador!B837=3,21,IF(generador!B837=4,24,IF(generador!B837=5,27,IF(generador!B837=6,30,IF(generador!B837=7,33,IF(generador!B837=8,36,IF(generador!B837=9,39,IF(generador!B837=10,42,IF(generador!B837=11,45,IF(generador!B837=12,48,IF(generador!B837=13,51,IF(generador!B837=14,54,IF(generador!B837=15,57))))))))))))))),FALSE),""),"")</f>
        <v/>
      </c>
      <c r="F837" s="20" t="str">
        <f t="shared" si="230"/>
        <v/>
      </c>
      <c r="G837" s="29" t="str">
        <f t="shared" si="231"/>
        <v/>
      </c>
      <c r="H837" s="21" t="str">
        <f t="shared" ca="1" si="234"/>
        <v/>
      </c>
      <c r="I837" s="18" t="str">
        <f t="shared" si="235"/>
        <v/>
      </c>
      <c r="J837" s="18" t="str">
        <f>""</f>
        <v/>
      </c>
      <c r="K837" s="18" t="str">
        <f t="shared" si="236"/>
        <v/>
      </c>
      <c r="L837" s="18" t="str">
        <f t="shared" si="237"/>
        <v/>
      </c>
      <c r="M837" s="18" t="str">
        <f t="shared" si="238"/>
        <v/>
      </c>
      <c r="N837" s="18" t="str">
        <f t="shared" si="239"/>
        <v/>
      </c>
      <c r="O837" s="18" t="str">
        <f t="shared" si="240"/>
        <v/>
      </c>
      <c r="P837" s="18" t="str">
        <f t="shared" si="241"/>
        <v/>
      </c>
      <c r="Q837" s="18" t="str">
        <f t="shared" si="242"/>
        <v/>
      </c>
      <c r="R837" s="122" t="str">
        <f t="shared" si="232"/>
        <v/>
      </c>
      <c r="S837" s="18" t="str">
        <f t="shared" si="243"/>
        <v/>
      </c>
      <c r="T837" s="26" t="str">
        <f t="shared" si="233"/>
        <v/>
      </c>
      <c r="U837" s="18" t="str">
        <f t="shared" si="244"/>
        <v/>
      </c>
      <c r="V837" s="18" t="str">
        <f t="shared" si="245"/>
        <v/>
      </c>
      <c r="W837" s="18" t="str">
        <f>IFERROR(CONCATENATE("PAGO N° ",B837," DEL CONTRATO CPS ",V837," ENTRE ",TEXT(VLOOKUP(A837,matriz,IF(generador!B837=1,16,IF(generador!B837=2,19,IF(generador!B837=3,22,IF(generador!B837=4,25,IF(generador!B837=5,28,IF(generador!B837=6,31,IF(generador!B837=7,34,IF(generador!B837=8,37,IF(generador!B837=9,40,IF(generador!B837=10,43,IF(generador!B837=11,46,IF(generador!B837=12,49,IF(generador!B837=13,52,IF(generador!B837=14,55,IF(generador!B837=15,58))))))))))))))),FALSE),"dd/mm/yyyy")," Y ",TEXT(VLOOKUP(A837,matriz,IF(generador!B837=1,17,IF(generador!B837=2,20,IF(generador!B837=3,23,IF(generador!B837=4,26,IF(generador!B837=5,29,IF(generador!B837=6,32,IF(generador!B837=7,35,IF(generador!B837=8,38,IF(generador!B837=9,41,IF(generador!B837=10,44,IF(generador!B837=11,47,IF(generador!B837=12,50,IF(generador!B837=13,53,IF(generador!B837=14,56,IF(generador!B837=15,59))))))))))))))),FALSE),"dd/mm/yyyy")),"")</f>
        <v/>
      </c>
    </row>
    <row r="838" spans="1:23" x14ac:dyDescent="0.3">
      <c r="A838" s="15"/>
      <c r="B838" s="14"/>
      <c r="C838" s="6"/>
      <c r="D838" s="26" t="str">
        <f t="shared" si="229"/>
        <v/>
      </c>
      <c r="E838" s="19" t="str">
        <f>IFERROR(IF(A838&lt;&gt;"",VLOOKUP(A838,matriz,IF(generador!B838=1,15,IF(generador!B838=2,18,IF(generador!B838=3,21,IF(generador!B838=4,24,IF(generador!B838=5,27,IF(generador!B838=6,30,IF(generador!B838=7,33,IF(generador!B838=8,36,IF(generador!B838=9,39,IF(generador!B838=10,42,IF(generador!B838=11,45,IF(generador!B838=12,48,IF(generador!B838=13,51,IF(generador!B838=14,54,IF(generador!B838=15,57))))))))))))))),FALSE),""),"")</f>
        <v/>
      </c>
      <c r="F838" s="20" t="str">
        <f t="shared" si="230"/>
        <v/>
      </c>
      <c r="G838" s="29" t="str">
        <f t="shared" si="231"/>
        <v/>
      </c>
      <c r="H838" s="21" t="str">
        <f t="shared" ca="1" si="234"/>
        <v/>
      </c>
      <c r="I838" s="18" t="str">
        <f t="shared" si="235"/>
        <v/>
      </c>
      <c r="J838" s="18" t="str">
        <f>""</f>
        <v/>
      </c>
      <c r="K838" s="18" t="str">
        <f t="shared" si="236"/>
        <v/>
      </c>
      <c r="L838" s="18" t="str">
        <f t="shared" si="237"/>
        <v/>
      </c>
      <c r="M838" s="18" t="str">
        <f t="shared" si="238"/>
        <v/>
      </c>
      <c r="N838" s="18" t="str">
        <f t="shared" si="239"/>
        <v/>
      </c>
      <c r="O838" s="18" t="str">
        <f t="shared" si="240"/>
        <v/>
      </c>
      <c r="P838" s="18" t="str">
        <f t="shared" si="241"/>
        <v/>
      </c>
      <c r="Q838" s="18" t="str">
        <f t="shared" si="242"/>
        <v/>
      </c>
      <c r="R838" s="122" t="str">
        <f t="shared" si="232"/>
        <v/>
      </c>
      <c r="S838" s="18" t="str">
        <f t="shared" si="243"/>
        <v/>
      </c>
      <c r="T838" s="26" t="str">
        <f t="shared" si="233"/>
        <v/>
      </c>
      <c r="U838" s="18" t="str">
        <f t="shared" si="244"/>
        <v/>
      </c>
      <c r="V838" s="18" t="str">
        <f t="shared" si="245"/>
        <v/>
      </c>
      <c r="W838" s="18" t="str">
        <f>IFERROR(CONCATENATE("PAGO N° ",B838," DEL CONTRATO CPS ",V838," ENTRE ",TEXT(VLOOKUP(A838,matriz,IF(generador!B838=1,16,IF(generador!B838=2,19,IF(generador!B838=3,22,IF(generador!B838=4,25,IF(generador!B838=5,28,IF(generador!B838=6,31,IF(generador!B838=7,34,IF(generador!B838=8,37,IF(generador!B838=9,40,IF(generador!B838=10,43,IF(generador!B838=11,46,IF(generador!B838=12,49,IF(generador!B838=13,52,IF(generador!B838=14,55,IF(generador!B838=15,58))))))))))))))),FALSE),"dd/mm/yyyy")," Y ",TEXT(VLOOKUP(A838,matriz,IF(generador!B838=1,17,IF(generador!B838=2,20,IF(generador!B838=3,23,IF(generador!B838=4,26,IF(generador!B838=5,29,IF(generador!B838=6,32,IF(generador!B838=7,35,IF(generador!B838=8,38,IF(generador!B838=9,41,IF(generador!B838=10,44,IF(generador!B838=11,47,IF(generador!B838=12,50,IF(generador!B838=13,53,IF(generador!B838=14,56,IF(generador!B838=15,59))))))))))))))),FALSE),"dd/mm/yyyy")),"")</f>
        <v/>
      </c>
    </row>
    <row r="839" spans="1:23" x14ac:dyDescent="0.3">
      <c r="A839" s="15"/>
      <c r="B839" s="14"/>
      <c r="C839" s="6"/>
      <c r="D839" s="26" t="str">
        <f t="shared" si="229"/>
        <v/>
      </c>
      <c r="E839" s="19" t="str">
        <f>IFERROR(IF(A839&lt;&gt;"",VLOOKUP(A839,matriz,IF(generador!B839=1,15,IF(generador!B839=2,18,IF(generador!B839=3,21,IF(generador!B839=4,24,IF(generador!B839=5,27,IF(generador!B839=6,30,IF(generador!B839=7,33,IF(generador!B839=8,36,IF(generador!B839=9,39,IF(generador!B839=10,42,IF(generador!B839=11,45,IF(generador!B839=12,48,IF(generador!B839=13,51,IF(generador!B839=14,54,IF(generador!B839=15,57))))))))))))))),FALSE),""),"")</f>
        <v/>
      </c>
      <c r="F839" s="20" t="str">
        <f t="shared" si="230"/>
        <v/>
      </c>
      <c r="G839" s="29" t="str">
        <f t="shared" si="231"/>
        <v/>
      </c>
      <c r="H839" s="21" t="str">
        <f t="shared" ca="1" si="234"/>
        <v/>
      </c>
      <c r="I839" s="18" t="str">
        <f t="shared" si="235"/>
        <v/>
      </c>
      <c r="J839" s="18" t="str">
        <f>""</f>
        <v/>
      </c>
      <c r="K839" s="18" t="str">
        <f t="shared" si="236"/>
        <v/>
      </c>
      <c r="L839" s="18" t="str">
        <f t="shared" si="237"/>
        <v/>
      </c>
      <c r="M839" s="18" t="str">
        <f t="shared" si="238"/>
        <v/>
      </c>
      <c r="N839" s="18" t="str">
        <f t="shared" si="239"/>
        <v/>
      </c>
      <c r="O839" s="18" t="str">
        <f t="shared" si="240"/>
        <v/>
      </c>
      <c r="P839" s="18" t="str">
        <f t="shared" si="241"/>
        <v/>
      </c>
      <c r="Q839" s="18" t="str">
        <f t="shared" si="242"/>
        <v/>
      </c>
      <c r="R839" s="122" t="str">
        <f t="shared" si="232"/>
        <v/>
      </c>
      <c r="S839" s="18" t="str">
        <f t="shared" si="243"/>
        <v/>
      </c>
      <c r="T839" s="26" t="str">
        <f t="shared" si="233"/>
        <v/>
      </c>
      <c r="U839" s="18" t="str">
        <f t="shared" si="244"/>
        <v/>
      </c>
      <c r="V839" s="18" t="str">
        <f t="shared" si="245"/>
        <v/>
      </c>
      <c r="W839" s="18" t="str">
        <f>IFERROR(CONCATENATE("PAGO N° ",B839," DEL CONTRATO CPS ",V839," ENTRE ",TEXT(VLOOKUP(A839,matriz,IF(generador!B839=1,16,IF(generador!B839=2,19,IF(generador!B839=3,22,IF(generador!B839=4,25,IF(generador!B839=5,28,IF(generador!B839=6,31,IF(generador!B839=7,34,IF(generador!B839=8,37,IF(generador!B839=9,40,IF(generador!B839=10,43,IF(generador!B839=11,46,IF(generador!B839=12,49,IF(generador!B839=13,52,IF(generador!B839=14,55,IF(generador!B839=15,58))))))))))))))),FALSE),"dd/mm/yyyy")," Y ",TEXT(VLOOKUP(A839,matriz,IF(generador!B839=1,17,IF(generador!B839=2,20,IF(generador!B839=3,23,IF(generador!B839=4,26,IF(generador!B839=5,29,IF(generador!B839=6,32,IF(generador!B839=7,35,IF(generador!B839=8,38,IF(generador!B839=9,41,IF(generador!B839=10,44,IF(generador!B839=11,47,IF(generador!B839=12,50,IF(generador!B839=13,53,IF(generador!B839=14,56,IF(generador!B839=15,59))))))))))))))),FALSE),"dd/mm/yyyy")),"")</f>
        <v/>
      </c>
    </row>
    <row r="840" spans="1:23" x14ac:dyDescent="0.3">
      <c r="A840" s="15"/>
      <c r="B840" s="14"/>
      <c r="C840" s="6"/>
      <c r="D840" s="26" t="str">
        <f t="shared" si="229"/>
        <v/>
      </c>
      <c r="E840" s="19" t="str">
        <f>IFERROR(IF(A840&lt;&gt;"",VLOOKUP(A840,matriz,IF(generador!B840=1,15,IF(generador!B840=2,18,IF(generador!B840=3,21,IF(generador!B840=4,24,IF(generador!B840=5,27,IF(generador!B840=6,30,IF(generador!B840=7,33,IF(generador!B840=8,36,IF(generador!B840=9,39,IF(generador!B840=10,42,IF(generador!B840=11,45,IF(generador!B840=12,48,IF(generador!B840=13,51,IF(generador!B840=14,54,IF(generador!B840=15,57))))))))))))))),FALSE),""),"")</f>
        <v/>
      </c>
      <c r="F840" s="20" t="str">
        <f t="shared" si="230"/>
        <v/>
      </c>
      <c r="G840" s="29" t="str">
        <f t="shared" si="231"/>
        <v/>
      </c>
      <c r="H840" s="21" t="str">
        <f t="shared" ca="1" si="234"/>
        <v/>
      </c>
      <c r="I840" s="18" t="str">
        <f t="shared" si="235"/>
        <v/>
      </c>
      <c r="J840" s="18" t="str">
        <f>""</f>
        <v/>
      </c>
      <c r="K840" s="18" t="str">
        <f t="shared" si="236"/>
        <v/>
      </c>
      <c r="L840" s="18" t="str">
        <f t="shared" si="237"/>
        <v/>
      </c>
      <c r="M840" s="18" t="str">
        <f t="shared" si="238"/>
        <v/>
      </c>
      <c r="N840" s="18" t="str">
        <f t="shared" si="239"/>
        <v/>
      </c>
      <c r="O840" s="18" t="str">
        <f t="shared" si="240"/>
        <v/>
      </c>
      <c r="P840" s="18" t="str">
        <f t="shared" si="241"/>
        <v/>
      </c>
      <c r="Q840" s="18" t="str">
        <f t="shared" si="242"/>
        <v/>
      </c>
      <c r="R840" s="122" t="str">
        <f t="shared" si="232"/>
        <v/>
      </c>
      <c r="S840" s="18" t="str">
        <f t="shared" si="243"/>
        <v/>
      </c>
      <c r="T840" s="26" t="str">
        <f t="shared" si="233"/>
        <v/>
      </c>
      <c r="U840" s="18" t="str">
        <f t="shared" si="244"/>
        <v/>
      </c>
      <c r="V840" s="18" t="str">
        <f t="shared" si="245"/>
        <v/>
      </c>
      <c r="W840" s="18" t="str">
        <f>IFERROR(CONCATENATE("PAGO N° ",B840," DEL CONTRATO CPS ",V840," ENTRE ",TEXT(VLOOKUP(A840,matriz,IF(generador!B840=1,16,IF(generador!B840=2,19,IF(generador!B840=3,22,IF(generador!B840=4,25,IF(generador!B840=5,28,IF(generador!B840=6,31,IF(generador!B840=7,34,IF(generador!B840=8,37,IF(generador!B840=9,40,IF(generador!B840=10,43,IF(generador!B840=11,46,IF(generador!B840=12,49,IF(generador!B840=13,52,IF(generador!B840=14,55,IF(generador!B840=15,58))))))))))))))),FALSE),"dd/mm/yyyy")," Y ",TEXT(VLOOKUP(A840,matriz,IF(generador!B840=1,17,IF(generador!B840=2,20,IF(generador!B840=3,23,IF(generador!B840=4,26,IF(generador!B840=5,29,IF(generador!B840=6,32,IF(generador!B840=7,35,IF(generador!B840=8,38,IF(generador!B840=9,41,IF(generador!B840=10,44,IF(generador!B840=11,47,IF(generador!B840=12,50,IF(generador!B840=13,53,IF(generador!B840=14,56,IF(generador!B840=15,59))))))))))))))),FALSE),"dd/mm/yyyy")),"")</f>
        <v/>
      </c>
    </row>
    <row r="841" spans="1:23" x14ac:dyDescent="0.3">
      <c r="A841" s="15"/>
      <c r="B841" s="14"/>
      <c r="C841" s="6"/>
      <c r="D841" s="26" t="str">
        <f t="shared" si="229"/>
        <v/>
      </c>
      <c r="E841" s="19" t="str">
        <f>IFERROR(IF(A841&lt;&gt;"",VLOOKUP(A841,matriz,IF(generador!B841=1,15,IF(generador!B841=2,18,IF(generador!B841=3,21,IF(generador!B841=4,24,IF(generador!B841=5,27,IF(generador!B841=6,30,IF(generador!B841=7,33,IF(generador!B841=8,36,IF(generador!B841=9,39,IF(generador!B841=10,42,IF(generador!B841=11,45,IF(generador!B841=12,48,IF(generador!B841=13,51,IF(generador!B841=14,54,IF(generador!B841=15,57))))))))))))))),FALSE),""),"")</f>
        <v/>
      </c>
      <c r="F841" s="20" t="str">
        <f t="shared" si="230"/>
        <v/>
      </c>
      <c r="G841" s="29" t="str">
        <f t="shared" si="231"/>
        <v/>
      </c>
      <c r="H841" s="21" t="str">
        <f t="shared" ca="1" si="234"/>
        <v/>
      </c>
      <c r="I841" s="18" t="str">
        <f t="shared" si="235"/>
        <v/>
      </c>
      <c r="J841" s="18" t="str">
        <f>""</f>
        <v/>
      </c>
      <c r="K841" s="18" t="str">
        <f t="shared" si="236"/>
        <v/>
      </c>
      <c r="L841" s="18" t="str">
        <f t="shared" si="237"/>
        <v/>
      </c>
      <c r="M841" s="18" t="str">
        <f t="shared" si="238"/>
        <v/>
      </c>
      <c r="N841" s="18" t="str">
        <f t="shared" si="239"/>
        <v/>
      </c>
      <c r="O841" s="18" t="str">
        <f t="shared" si="240"/>
        <v/>
      </c>
      <c r="P841" s="18" t="str">
        <f t="shared" si="241"/>
        <v/>
      </c>
      <c r="Q841" s="18" t="str">
        <f t="shared" si="242"/>
        <v/>
      </c>
      <c r="R841" s="122" t="str">
        <f t="shared" si="232"/>
        <v/>
      </c>
      <c r="S841" s="18" t="str">
        <f t="shared" si="243"/>
        <v/>
      </c>
      <c r="T841" s="26" t="str">
        <f t="shared" si="233"/>
        <v/>
      </c>
      <c r="U841" s="18" t="str">
        <f t="shared" si="244"/>
        <v/>
      </c>
      <c r="V841" s="18" t="str">
        <f t="shared" si="245"/>
        <v/>
      </c>
      <c r="W841" s="18" t="str">
        <f>IFERROR(CONCATENATE("PAGO N° ",B841," DEL CONTRATO CPS ",V841," ENTRE ",TEXT(VLOOKUP(A841,matriz,IF(generador!B841=1,16,IF(generador!B841=2,19,IF(generador!B841=3,22,IF(generador!B841=4,25,IF(generador!B841=5,28,IF(generador!B841=6,31,IF(generador!B841=7,34,IF(generador!B841=8,37,IF(generador!B841=9,40,IF(generador!B841=10,43,IF(generador!B841=11,46,IF(generador!B841=12,49,IF(generador!B841=13,52,IF(generador!B841=14,55,IF(generador!B841=15,58))))))))))))))),FALSE),"dd/mm/yyyy")," Y ",TEXT(VLOOKUP(A841,matriz,IF(generador!B841=1,17,IF(generador!B841=2,20,IF(generador!B841=3,23,IF(generador!B841=4,26,IF(generador!B841=5,29,IF(generador!B841=6,32,IF(generador!B841=7,35,IF(generador!B841=8,38,IF(generador!B841=9,41,IF(generador!B841=10,44,IF(generador!B841=11,47,IF(generador!B841=12,50,IF(generador!B841=13,53,IF(generador!B841=14,56,IF(generador!B841=15,59))))))))))))))),FALSE),"dd/mm/yyyy")),"")</f>
        <v/>
      </c>
    </row>
    <row r="842" spans="1:23" x14ac:dyDescent="0.3">
      <c r="A842" s="15"/>
      <c r="B842" s="14"/>
      <c r="C842" s="6"/>
      <c r="D842" s="26" t="str">
        <f t="shared" si="229"/>
        <v/>
      </c>
      <c r="E842" s="19" t="str">
        <f>IFERROR(IF(A842&lt;&gt;"",VLOOKUP(A842,matriz,IF(generador!B842=1,15,IF(generador!B842=2,18,IF(generador!B842=3,21,IF(generador!B842=4,24,IF(generador!B842=5,27,IF(generador!B842=6,30,IF(generador!B842=7,33,IF(generador!B842=8,36,IF(generador!B842=9,39,IF(generador!B842=10,42,IF(generador!B842=11,45,IF(generador!B842=12,48,IF(generador!B842=13,51,IF(generador!B842=14,54,IF(generador!B842=15,57))))))))))))))),FALSE),""),"")</f>
        <v/>
      </c>
      <c r="F842" s="20" t="str">
        <f t="shared" si="230"/>
        <v/>
      </c>
      <c r="G842" s="29" t="str">
        <f t="shared" si="231"/>
        <v/>
      </c>
      <c r="H842" s="21" t="str">
        <f t="shared" ca="1" si="234"/>
        <v/>
      </c>
      <c r="I842" s="18" t="str">
        <f t="shared" si="235"/>
        <v/>
      </c>
      <c r="J842" s="18" t="str">
        <f>""</f>
        <v/>
      </c>
      <c r="K842" s="18" t="str">
        <f t="shared" si="236"/>
        <v/>
      </c>
      <c r="L842" s="18" t="str">
        <f t="shared" si="237"/>
        <v/>
      </c>
      <c r="M842" s="18" t="str">
        <f t="shared" si="238"/>
        <v/>
      </c>
      <c r="N842" s="18" t="str">
        <f t="shared" si="239"/>
        <v/>
      </c>
      <c r="O842" s="18" t="str">
        <f t="shared" si="240"/>
        <v/>
      </c>
      <c r="P842" s="18" t="str">
        <f t="shared" si="241"/>
        <v/>
      </c>
      <c r="Q842" s="18" t="str">
        <f t="shared" si="242"/>
        <v/>
      </c>
      <c r="R842" s="122" t="str">
        <f t="shared" si="232"/>
        <v/>
      </c>
      <c r="S842" s="18" t="str">
        <f t="shared" si="243"/>
        <v/>
      </c>
      <c r="T842" s="26" t="str">
        <f t="shared" si="233"/>
        <v/>
      </c>
      <c r="U842" s="18" t="str">
        <f t="shared" si="244"/>
        <v/>
      </c>
      <c r="V842" s="18" t="str">
        <f t="shared" si="245"/>
        <v/>
      </c>
      <c r="W842" s="18" t="str">
        <f>IFERROR(CONCATENATE("PAGO N° ",B842," DEL CONTRATO CPS ",V842," ENTRE ",TEXT(VLOOKUP(A842,matriz,IF(generador!B842=1,16,IF(generador!B842=2,19,IF(generador!B842=3,22,IF(generador!B842=4,25,IF(generador!B842=5,28,IF(generador!B842=6,31,IF(generador!B842=7,34,IF(generador!B842=8,37,IF(generador!B842=9,40,IF(generador!B842=10,43,IF(generador!B842=11,46,IF(generador!B842=12,49,IF(generador!B842=13,52,IF(generador!B842=14,55,IF(generador!B842=15,58))))))))))))))),FALSE),"dd/mm/yyyy")," Y ",TEXT(VLOOKUP(A842,matriz,IF(generador!B842=1,17,IF(generador!B842=2,20,IF(generador!B842=3,23,IF(generador!B842=4,26,IF(generador!B842=5,29,IF(generador!B842=6,32,IF(generador!B842=7,35,IF(generador!B842=8,38,IF(generador!B842=9,41,IF(generador!B842=10,44,IF(generador!B842=11,47,IF(generador!B842=12,50,IF(generador!B842=13,53,IF(generador!B842=14,56,IF(generador!B842=15,59))))))))))))))),FALSE),"dd/mm/yyyy")),"")</f>
        <v/>
      </c>
    </row>
    <row r="843" spans="1:23" x14ac:dyDescent="0.3">
      <c r="A843" s="15"/>
      <c r="B843" s="14"/>
      <c r="C843" s="6"/>
      <c r="D843" s="26" t="str">
        <f t="shared" si="229"/>
        <v/>
      </c>
      <c r="E843" s="19" t="str">
        <f>IFERROR(IF(A843&lt;&gt;"",VLOOKUP(A843,matriz,IF(generador!B843=1,15,IF(generador!B843=2,18,IF(generador!B843=3,21,IF(generador!B843=4,24,IF(generador!B843=5,27,IF(generador!B843=6,30,IF(generador!B843=7,33,IF(generador!B843=8,36,IF(generador!B843=9,39,IF(generador!B843=10,42,IF(generador!B843=11,45,IF(generador!B843=12,48,IF(generador!B843=13,51,IF(generador!B843=14,54,IF(generador!B843=15,57))))))))))))))),FALSE),""),"")</f>
        <v/>
      </c>
      <c r="F843" s="20" t="str">
        <f t="shared" si="230"/>
        <v/>
      </c>
      <c r="G843" s="29" t="str">
        <f t="shared" si="231"/>
        <v/>
      </c>
      <c r="H843" s="21" t="str">
        <f t="shared" ca="1" si="234"/>
        <v/>
      </c>
      <c r="I843" s="18" t="str">
        <f t="shared" si="235"/>
        <v/>
      </c>
      <c r="J843" s="18" t="str">
        <f>""</f>
        <v/>
      </c>
      <c r="K843" s="18" t="str">
        <f t="shared" si="236"/>
        <v/>
      </c>
      <c r="L843" s="18" t="str">
        <f t="shared" si="237"/>
        <v/>
      </c>
      <c r="M843" s="18" t="str">
        <f t="shared" si="238"/>
        <v/>
      </c>
      <c r="N843" s="18" t="str">
        <f t="shared" si="239"/>
        <v/>
      </c>
      <c r="O843" s="18" t="str">
        <f t="shared" si="240"/>
        <v/>
      </c>
      <c r="P843" s="18" t="str">
        <f t="shared" si="241"/>
        <v/>
      </c>
      <c r="Q843" s="18" t="str">
        <f t="shared" si="242"/>
        <v/>
      </c>
      <c r="R843" s="122" t="str">
        <f t="shared" si="232"/>
        <v/>
      </c>
      <c r="S843" s="18" t="str">
        <f t="shared" si="243"/>
        <v/>
      </c>
      <c r="T843" s="26" t="str">
        <f t="shared" si="233"/>
        <v/>
      </c>
      <c r="U843" s="18" t="str">
        <f t="shared" si="244"/>
        <v/>
      </c>
      <c r="V843" s="18" t="str">
        <f t="shared" si="245"/>
        <v/>
      </c>
      <c r="W843" s="18" t="str">
        <f>IFERROR(CONCATENATE("PAGO N° ",B843," DEL CONTRATO CPS ",V843," ENTRE ",TEXT(VLOOKUP(A843,matriz,IF(generador!B843=1,16,IF(generador!B843=2,19,IF(generador!B843=3,22,IF(generador!B843=4,25,IF(generador!B843=5,28,IF(generador!B843=6,31,IF(generador!B843=7,34,IF(generador!B843=8,37,IF(generador!B843=9,40,IF(generador!B843=10,43,IF(generador!B843=11,46,IF(generador!B843=12,49,IF(generador!B843=13,52,IF(generador!B843=14,55,IF(generador!B843=15,58))))))))))))))),FALSE),"dd/mm/yyyy")," Y ",TEXT(VLOOKUP(A843,matriz,IF(generador!B843=1,17,IF(generador!B843=2,20,IF(generador!B843=3,23,IF(generador!B843=4,26,IF(generador!B843=5,29,IF(generador!B843=6,32,IF(generador!B843=7,35,IF(generador!B843=8,38,IF(generador!B843=9,41,IF(generador!B843=10,44,IF(generador!B843=11,47,IF(generador!B843=12,50,IF(generador!B843=13,53,IF(generador!B843=14,56,IF(generador!B843=15,59))))))))))))))),FALSE),"dd/mm/yyyy")),"")</f>
        <v/>
      </c>
    </row>
    <row r="844" spans="1:23" x14ac:dyDescent="0.3">
      <c r="A844" s="15"/>
      <c r="B844" s="14"/>
      <c r="C844" s="6"/>
      <c r="D844" s="26" t="str">
        <f t="shared" si="229"/>
        <v/>
      </c>
      <c r="E844" s="19" t="str">
        <f>IFERROR(IF(A844&lt;&gt;"",VLOOKUP(A844,matriz,IF(generador!B844=1,15,IF(generador!B844=2,18,IF(generador!B844=3,21,IF(generador!B844=4,24,IF(generador!B844=5,27,IF(generador!B844=6,30,IF(generador!B844=7,33,IF(generador!B844=8,36,IF(generador!B844=9,39,IF(generador!B844=10,42,IF(generador!B844=11,45,IF(generador!B844=12,48,IF(generador!B844=13,51,IF(generador!B844=14,54,IF(generador!B844=15,57))))))))))))))),FALSE),""),"")</f>
        <v/>
      </c>
      <c r="F844" s="20" t="str">
        <f t="shared" si="230"/>
        <v/>
      </c>
      <c r="G844" s="29" t="str">
        <f t="shared" si="231"/>
        <v/>
      </c>
      <c r="H844" s="21" t="str">
        <f t="shared" ca="1" si="234"/>
        <v/>
      </c>
      <c r="I844" s="18" t="str">
        <f t="shared" si="235"/>
        <v/>
      </c>
      <c r="J844" s="18" t="str">
        <f>""</f>
        <v/>
      </c>
      <c r="K844" s="18" t="str">
        <f t="shared" si="236"/>
        <v/>
      </c>
      <c r="L844" s="18" t="str">
        <f t="shared" si="237"/>
        <v/>
      </c>
      <c r="M844" s="18" t="str">
        <f t="shared" si="238"/>
        <v/>
      </c>
      <c r="N844" s="18" t="str">
        <f t="shared" si="239"/>
        <v/>
      </c>
      <c r="O844" s="18" t="str">
        <f t="shared" si="240"/>
        <v/>
      </c>
      <c r="P844" s="18" t="str">
        <f t="shared" si="241"/>
        <v/>
      </c>
      <c r="Q844" s="18" t="str">
        <f t="shared" si="242"/>
        <v/>
      </c>
      <c r="R844" s="122" t="str">
        <f t="shared" si="232"/>
        <v/>
      </c>
      <c r="S844" s="18" t="str">
        <f t="shared" si="243"/>
        <v/>
      </c>
      <c r="T844" s="26" t="str">
        <f t="shared" si="233"/>
        <v/>
      </c>
      <c r="U844" s="18" t="str">
        <f t="shared" si="244"/>
        <v/>
      </c>
      <c r="V844" s="18" t="str">
        <f t="shared" si="245"/>
        <v/>
      </c>
      <c r="W844" s="18" t="str">
        <f>IFERROR(CONCATENATE("PAGO N° ",B844," DEL CONTRATO CPS ",V844," ENTRE ",TEXT(VLOOKUP(A844,matriz,IF(generador!B844=1,16,IF(generador!B844=2,19,IF(generador!B844=3,22,IF(generador!B844=4,25,IF(generador!B844=5,28,IF(generador!B844=6,31,IF(generador!B844=7,34,IF(generador!B844=8,37,IF(generador!B844=9,40,IF(generador!B844=10,43,IF(generador!B844=11,46,IF(generador!B844=12,49,IF(generador!B844=13,52,IF(generador!B844=14,55,IF(generador!B844=15,58))))))))))))))),FALSE),"dd/mm/yyyy")," Y ",TEXT(VLOOKUP(A844,matriz,IF(generador!B844=1,17,IF(generador!B844=2,20,IF(generador!B844=3,23,IF(generador!B844=4,26,IF(generador!B844=5,29,IF(generador!B844=6,32,IF(generador!B844=7,35,IF(generador!B844=8,38,IF(generador!B844=9,41,IF(generador!B844=10,44,IF(generador!B844=11,47,IF(generador!B844=12,50,IF(generador!B844=13,53,IF(generador!B844=14,56,IF(generador!B844=15,59))))))))))))))),FALSE),"dd/mm/yyyy")),"")</f>
        <v/>
      </c>
    </row>
    <row r="845" spans="1:23" x14ac:dyDescent="0.3">
      <c r="A845" s="15"/>
      <c r="B845" s="14"/>
      <c r="C845" s="6"/>
      <c r="D845" s="26" t="str">
        <f t="shared" si="229"/>
        <v/>
      </c>
      <c r="E845" s="19" t="str">
        <f>IFERROR(IF(A845&lt;&gt;"",VLOOKUP(A845,matriz,IF(generador!B845=1,15,IF(generador!B845=2,18,IF(generador!B845=3,21,IF(generador!B845=4,24,IF(generador!B845=5,27,IF(generador!B845=6,30,IF(generador!B845=7,33,IF(generador!B845=8,36,IF(generador!B845=9,39,IF(generador!B845=10,42,IF(generador!B845=11,45,IF(generador!B845=12,48,IF(generador!B845=13,51,IF(generador!B845=14,54,IF(generador!B845=15,57))))))))))))))),FALSE),""),"")</f>
        <v/>
      </c>
      <c r="F845" s="20" t="str">
        <f t="shared" si="230"/>
        <v/>
      </c>
      <c r="G845" s="29" t="str">
        <f t="shared" si="231"/>
        <v/>
      </c>
      <c r="H845" s="21" t="str">
        <f t="shared" ca="1" si="234"/>
        <v/>
      </c>
      <c r="I845" s="18" t="str">
        <f t="shared" si="235"/>
        <v/>
      </c>
      <c r="J845" s="18" t="str">
        <f>""</f>
        <v/>
      </c>
      <c r="K845" s="18" t="str">
        <f t="shared" si="236"/>
        <v/>
      </c>
      <c r="L845" s="18" t="str">
        <f t="shared" si="237"/>
        <v/>
      </c>
      <c r="M845" s="18" t="str">
        <f t="shared" si="238"/>
        <v/>
      </c>
      <c r="N845" s="18" t="str">
        <f t="shared" si="239"/>
        <v/>
      </c>
      <c r="O845" s="18" t="str">
        <f t="shared" si="240"/>
        <v/>
      </c>
      <c r="P845" s="18" t="str">
        <f t="shared" si="241"/>
        <v/>
      </c>
      <c r="Q845" s="18" t="str">
        <f t="shared" si="242"/>
        <v/>
      </c>
      <c r="R845" s="122" t="str">
        <f t="shared" si="232"/>
        <v/>
      </c>
      <c r="S845" s="18" t="str">
        <f t="shared" si="243"/>
        <v/>
      </c>
      <c r="T845" s="26" t="str">
        <f t="shared" si="233"/>
        <v/>
      </c>
      <c r="U845" s="18" t="str">
        <f t="shared" si="244"/>
        <v/>
      </c>
      <c r="V845" s="18" t="str">
        <f t="shared" si="245"/>
        <v/>
      </c>
      <c r="W845" s="18" t="str">
        <f>IFERROR(CONCATENATE("PAGO N° ",B845," DEL CONTRATO CPS ",V845," ENTRE ",TEXT(VLOOKUP(A845,matriz,IF(generador!B845=1,16,IF(generador!B845=2,19,IF(generador!B845=3,22,IF(generador!B845=4,25,IF(generador!B845=5,28,IF(generador!B845=6,31,IF(generador!B845=7,34,IF(generador!B845=8,37,IF(generador!B845=9,40,IF(generador!B845=10,43,IF(generador!B845=11,46,IF(generador!B845=12,49,IF(generador!B845=13,52,IF(generador!B845=14,55,IF(generador!B845=15,58))))))))))))))),FALSE),"dd/mm/yyyy")," Y ",TEXT(VLOOKUP(A845,matriz,IF(generador!B845=1,17,IF(generador!B845=2,20,IF(generador!B845=3,23,IF(generador!B845=4,26,IF(generador!B845=5,29,IF(generador!B845=6,32,IF(generador!B845=7,35,IF(generador!B845=8,38,IF(generador!B845=9,41,IF(generador!B845=10,44,IF(generador!B845=11,47,IF(generador!B845=12,50,IF(generador!B845=13,53,IF(generador!B845=14,56,IF(generador!B845=15,59))))))))))))))),FALSE),"dd/mm/yyyy")),"")</f>
        <v/>
      </c>
    </row>
    <row r="846" spans="1:23" x14ac:dyDescent="0.3">
      <c r="A846" s="15"/>
      <c r="B846" s="14"/>
      <c r="C846" s="6"/>
      <c r="D846" s="26" t="str">
        <f t="shared" si="229"/>
        <v/>
      </c>
      <c r="E846" s="19" t="str">
        <f>IFERROR(IF(A846&lt;&gt;"",VLOOKUP(A846,matriz,IF(generador!B846=1,15,IF(generador!B846=2,18,IF(generador!B846=3,21,IF(generador!B846=4,24,IF(generador!B846=5,27,IF(generador!B846=6,30,IF(generador!B846=7,33,IF(generador!B846=8,36,IF(generador!B846=9,39,IF(generador!B846=10,42,IF(generador!B846=11,45,IF(generador!B846=12,48,IF(generador!B846=13,51,IF(generador!B846=14,54,IF(generador!B846=15,57))))))))))))))),FALSE),""),"")</f>
        <v/>
      </c>
      <c r="F846" s="20" t="str">
        <f t="shared" si="230"/>
        <v/>
      </c>
      <c r="G846" s="29" t="str">
        <f t="shared" si="231"/>
        <v/>
      </c>
      <c r="H846" s="21" t="str">
        <f t="shared" ca="1" si="234"/>
        <v/>
      </c>
      <c r="I846" s="18" t="str">
        <f t="shared" si="235"/>
        <v/>
      </c>
      <c r="J846" s="18" t="str">
        <f>""</f>
        <v/>
      </c>
      <c r="K846" s="18" t="str">
        <f t="shared" si="236"/>
        <v/>
      </c>
      <c r="L846" s="18" t="str">
        <f t="shared" si="237"/>
        <v/>
      </c>
      <c r="M846" s="18" t="str">
        <f t="shared" si="238"/>
        <v/>
      </c>
      <c r="N846" s="18" t="str">
        <f t="shared" si="239"/>
        <v/>
      </c>
      <c r="O846" s="18" t="str">
        <f t="shared" si="240"/>
        <v/>
      </c>
      <c r="P846" s="18" t="str">
        <f t="shared" si="241"/>
        <v/>
      </c>
      <c r="Q846" s="18" t="str">
        <f t="shared" si="242"/>
        <v/>
      </c>
      <c r="R846" s="122" t="str">
        <f t="shared" si="232"/>
        <v/>
      </c>
      <c r="S846" s="18" t="str">
        <f t="shared" si="243"/>
        <v/>
      </c>
      <c r="T846" s="26" t="str">
        <f t="shared" si="233"/>
        <v/>
      </c>
      <c r="U846" s="18" t="str">
        <f t="shared" si="244"/>
        <v/>
      </c>
      <c r="V846" s="18" t="str">
        <f t="shared" si="245"/>
        <v/>
      </c>
      <c r="W846" s="18" t="str">
        <f>IFERROR(CONCATENATE("PAGO N° ",B846," DEL CONTRATO CPS ",V846," ENTRE ",TEXT(VLOOKUP(A846,matriz,IF(generador!B846=1,16,IF(generador!B846=2,19,IF(generador!B846=3,22,IF(generador!B846=4,25,IF(generador!B846=5,28,IF(generador!B846=6,31,IF(generador!B846=7,34,IF(generador!B846=8,37,IF(generador!B846=9,40,IF(generador!B846=10,43,IF(generador!B846=11,46,IF(generador!B846=12,49,IF(generador!B846=13,52,IF(generador!B846=14,55,IF(generador!B846=15,58))))))))))))))),FALSE),"dd/mm/yyyy")," Y ",TEXT(VLOOKUP(A846,matriz,IF(generador!B846=1,17,IF(generador!B846=2,20,IF(generador!B846=3,23,IF(generador!B846=4,26,IF(generador!B846=5,29,IF(generador!B846=6,32,IF(generador!B846=7,35,IF(generador!B846=8,38,IF(generador!B846=9,41,IF(generador!B846=10,44,IF(generador!B846=11,47,IF(generador!B846=12,50,IF(generador!B846=13,53,IF(generador!B846=14,56,IF(generador!B846=15,59))))))))))))))),FALSE),"dd/mm/yyyy")),"")</f>
        <v/>
      </c>
    </row>
    <row r="847" spans="1:23" x14ac:dyDescent="0.3">
      <c r="A847" s="15"/>
      <c r="B847" s="14"/>
      <c r="C847" s="6"/>
      <c r="D847" s="26" t="str">
        <f t="shared" si="229"/>
        <v/>
      </c>
      <c r="E847" s="19" t="str">
        <f>IFERROR(IF(A847&lt;&gt;"",VLOOKUP(A847,matriz,IF(generador!B847=1,15,IF(generador!B847=2,18,IF(generador!B847=3,21,IF(generador!B847=4,24,IF(generador!B847=5,27,IF(generador!B847=6,30,IF(generador!B847=7,33,IF(generador!B847=8,36,IF(generador!B847=9,39,IF(generador!B847=10,42,IF(generador!B847=11,45,IF(generador!B847=12,48,IF(generador!B847=13,51,IF(generador!B847=14,54,IF(generador!B847=15,57))))))))))))))),FALSE),""),"")</f>
        <v/>
      </c>
      <c r="F847" s="20" t="str">
        <f t="shared" si="230"/>
        <v/>
      </c>
      <c r="G847" s="29" t="str">
        <f t="shared" si="231"/>
        <v/>
      </c>
      <c r="H847" s="21" t="str">
        <f t="shared" ca="1" si="234"/>
        <v/>
      </c>
      <c r="I847" s="18" t="str">
        <f t="shared" si="235"/>
        <v/>
      </c>
      <c r="J847" s="18" t="str">
        <f>""</f>
        <v/>
      </c>
      <c r="K847" s="18" t="str">
        <f t="shared" si="236"/>
        <v/>
      </c>
      <c r="L847" s="18" t="str">
        <f t="shared" si="237"/>
        <v/>
      </c>
      <c r="M847" s="18" t="str">
        <f t="shared" si="238"/>
        <v/>
      </c>
      <c r="N847" s="18" t="str">
        <f t="shared" si="239"/>
        <v/>
      </c>
      <c r="O847" s="18" t="str">
        <f t="shared" si="240"/>
        <v/>
      </c>
      <c r="P847" s="18" t="str">
        <f t="shared" si="241"/>
        <v/>
      </c>
      <c r="Q847" s="18" t="str">
        <f t="shared" si="242"/>
        <v/>
      </c>
      <c r="R847" s="122" t="str">
        <f t="shared" si="232"/>
        <v/>
      </c>
      <c r="S847" s="18" t="str">
        <f t="shared" si="243"/>
        <v/>
      </c>
      <c r="T847" s="26" t="str">
        <f t="shared" si="233"/>
        <v/>
      </c>
      <c r="U847" s="18" t="str">
        <f t="shared" si="244"/>
        <v/>
      </c>
      <c r="V847" s="18" t="str">
        <f t="shared" si="245"/>
        <v/>
      </c>
      <c r="W847" s="18" t="str">
        <f>IFERROR(CONCATENATE("PAGO N° ",B847," DEL CONTRATO CPS ",V847," ENTRE ",TEXT(VLOOKUP(A847,matriz,IF(generador!B847=1,16,IF(generador!B847=2,19,IF(generador!B847=3,22,IF(generador!B847=4,25,IF(generador!B847=5,28,IF(generador!B847=6,31,IF(generador!B847=7,34,IF(generador!B847=8,37,IF(generador!B847=9,40,IF(generador!B847=10,43,IF(generador!B847=11,46,IF(generador!B847=12,49,IF(generador!B847=13,52,IF(generador!B847=14,55,IF(generador!B847=15,58))))))))))))))),FALSE),"dd/mm/yyyy")," Y ",TEXT(VLOOKUP(A847,matriz,IF(generador!B847=1,17,IF(generador!B847=2,20,IF(generador!B847=3,23,IF(generador!B847=4,26,IF(generador!B847=5,29,IF(generador!B847=6,32,IF(generador!B847=7,35,IF(generador!B847=8,38,IF(generador!B847=9,41,IF(generador!B847=10,44,IF(generador!B847=11,47,IF(generador!B847=12,50,IF(generador!B847=13,53,IF(generador!B847=14,56,IF(generador!B847=15,59))))))))))))))),FALSE),"dd/mm/yyyy")),"")</f>
        <v/>
      </c>
    </row>
    <row r="848" spans="1:23" x14ac:dyDescent="0.3">
      <c r="A848" s="15"/>
      <c r="B848" s="14"/>
      <c r="C848" s="6"/>
      <c r="D848" s="26" t="str">
        <f t="shared" si="229"/>
        <v/>
      </c>
      <c r="E848" s="19" t="str">
        <f>IFERROR(IF(A848&lt;&gt;"",VLOOKUP(A848,matriz,IF(generador!B848=1,15,IF(generador!B848=2,18,IF(generador!B848=3,21,IF(generador!B848=4,24,IF(generador!B848=5,27,IF(generador!B848=6,30,IF(generador!B848=7,33,IF(generador!B848=8,36,IF(generador!B848=9,39,IF(generador!B848=10,42,IF(generador!B848=11,45,IF(generador!B848=12,48,IF(generador!B848=13,51,IF(generador!B848=14,54,IF(generador!B848=15,57))))))))))))))),FALSE),""),"")</f>
        <v/>
      </c>
      <c r="F848" s="20" t="str">
        <f t="shared" si="230"/>
        <v/>
      </c>
      <c r="G848" s="29" t="str">
        <f t="shared" si="231"/>
        <v/>
      </c>
      <c r="H848" s="21" t="str">
        <f t="shared" ca="1" si="234"/>
        <v/>
      </c>
      <c r="I848" s="18" t="str">
        <f t="shared" si="235"/>
        <v/>
      </c>
      <c r="J848" s="18" t="str">
        <f>""</f>
        <v/>
      </c>
      <c r="K848" s="18" t="str">
        <f t="shared" si="236"/>
        <v/>
      </c>
      <c r="L848" s="18" t="str">
        <f t="shared" si="237"/>
        <v/>
      </c>
      <c r="M848" s="18" t="str">
        <f t="shared" si="238"/>
        <v/>
      </c>
      <c r="N848" s="18" t="str">
        <f t="shared" si="239"/>
        <v/>
      </c>
      <c r="O848" s="18" t="str">
        <f t="shared" si="240"/>
        <v/>
      </c>
      <c r="P848" s="18" t="str">
        <f t="shared" si="241"/>
        <v/>
      </c>
      <c r="Q848" s="18" t="str">
        <f t="shared" si="242"/>
        <v/>
      </c>
      <c r="R848" s="122" t="str">
        <f t="shared" si="232"/>
        <v/>
      </c>
      <c r="S848" s="18" t="str">
        <f t="shared" si="243"/>
        <v/>
      </c>
      <c r="T848" s="26" t="str">
        <f t="shared" si="233"/>
        <v/>
      </c>
      <c r="U848" s="18" t="str">
        <f t="shared" si="244"/>
        <v/>
      </c>
      <c r="V848" s="18" t="str">
        <f t="shared" si="245"/>
        <v/>
      </c>
      <c r="W848" s="18" t="str">
        <f>IFERROR(CONCATENATE("PAGO N° ",B848," DEL CONTRATO CPS ",V848," ENTRE ",TEXT(VLOOKUP(A848,matriz,IF(generador!B848=1,16,IF(generador!B848=2,19,IF(generador!B848=3,22,IF(generador!B848=4,25,IF(generador!B848=5,28,IF(generador!B848=6,31,IF(generador!B848=7,34,IF(generador!B848=8,37,IF(generador!B848=9,40,IF(generador!B848=10,43,IF(generador!B848=11,46,IF(generador!B848=12,49,IF(generador!B848=13,52,IF(generador!B848=14,55,IF(generador!B848=15,58))))))))))))))),FALSE),"dd/mm/yyyy")," Y ",TEXT(VLOOKUP(A848,matriz,IF(generador!B848=1,17,IF(generador!B848=2,20,IF(generador!B848=3,23,IF(generador!B848=4,26,IF(generador!B848=5,29,IF(generador!B848=6,32,IF(generador!B848=7,35,IF(generador!B848=8,38,IF(generador!B848=9,41,IF(generador!B848=10,44,IF(generador!B848=11,47,IF(generador!B848=12,50,IF(generador!B848=13,53,IF(generador!B848=14,56,IF(generador!B848=15,59))))))))))))))),FALSE),"dd/mm/yyyy")),"")</f>
        <v/>
      </c>
    </row>
    <row r="849" spans="1:23" x14ac:dyDescent="0.3">
      <c r="A849" s="15"/>
      <c r="B849" s="14"/>
      <c r="C849" s="6"/>
      <c r="D849" s="26" t="str">
        <f t="shared" si="229"/>
        <v/>
      </c>
      <c r="E849" s="19" t="str">
        <f>IFERROR(IF(A849&lt;&gt;"",VLOOKUP(A849,matriz,IF(generador!B849=1,15,IF(generador!B849=2,18,IF(generador!B849=3,21,IF(generador!B849=4,24,IF(generador!B849=5,27,IF(generador!B849=6,30,IF(generador!B849=7,33,IF(generador!B849=8,36,IF(generador!B849=9,39,IF(generador!B849=10,42,IF(generador!B849=11,45,IF(generador!B849=12,48,IF(generador!B849=13,51,IF(generador!B849=14,54,IF(generador!B849=15,57))))))))))))))),FALSE),""),"")</f>
        <v/>
      </c>
      <c r="F849" s="20" t="str">
        <f t="shared" si="230"/>
        <v/>
      </c>
      <c r="G849" s="29" t="str">
        <f t="shared" si="231"/>
        <v/>
      </c>
      <c r="H849" s="21" t="str">
        <f t="shared" ca="1" si="234"/>
        <v/>
      </c>
      <c r="I849" s="18" t="str">
        <f t="shared" si="235"/>
        <v/>
      </c>
      <c r="J849" s="18" t="str">
        <f>""</f>
        <v/>
      </c>
      <c r="K849" s="18" t="str">
        <f t="shared" si="236"/>
        <v/>
      </c>
      <c r="L849" s="18" t="str">
        <f t="shared" si="237"/>
        <v/>
      </c>
      <c r="M849" s="18" t="str">
        <f t="shared" si="238"/>
        <v/>
      </c>
      <c r="N849" s="18" t="str">
        <f t="shared" si="239"/>
        <v/>
      </c>
      <c r="O849" s="18" t="str">
        <f t="shared" si="240"/>
        <v/>
      </c>
      <c r="P849" s="18" t="str">
        <f t="shared" si="241"/>
        <v/>
      </c>
      <c r="Q849" s="18" t="str">
        <f t="shared" si="242"/>
        <v/>
      </c>
      <c r="R849" s="122" t="str">
        <f t="shared" si="232"/>
        <v/>
      </c>
      <c r="S849" s="18" t="str">
        <f t="shared" si="243"/>
        <v/>
      </c>
      <c r="T849" s="26" t="str">
        <f t="shared" si="233"/>
        <v/>
      </c>
      <c r="U849" s="18" t="str">
        <f t="shared" si="244"/>
        <v/>
      </c>
      <c r="V849" s="18" t="str">
        <f t="shared" si="245"/>
        <v/>
      </c>
      <c r="W849" s="18" t="str">
        <f>IFERROR(CONCATENATE("PAGO N° ",B849," DEL CONTRATO CPS ",V849," ENTRE ",TEXT(VLOOKUP(A849,matriz,IF(generador!B849=1,16,IF(generador!B849=2,19,IF(generador!B849=3,22,IF(generador!B849=4,25,IF(generador!B849=5,28,IF(generador!B849=6,31,IF(generador!B849=7,34,IF(generador!B849=8,37,IF(generador!B849=9,40,IF(generador!B849=10,43,IF(generador!B849=11,46,IF(generador!B849=12,49,IF(generador!B849=13,52,IF(generador!B849=14,55,IF(generador!B849=15,58))))))))))))))),FALSE),"dd/mm/yyyy")," Y ",TEXT(VLOOKUP(A849,matriz,IF(generador!B849=1,17,IF(generador!B849=2,20,IF(generador!B849=3,23,IF(generador!B849=4,26,IF(generador!B849=5,29,IF(generador!B849=6,32,IF(generador!B849=7,35,IF(generador!B849=8,38,IF(generador!B849=9,41,IF(generador!B849=10,44,IF(generador!B849=11,47,IF(generador!B849=12,50,IF(generador!B849=13,53,IF(generador!B849=14,56,IF(generador!B849=15,59))))))))))))))),FALSE),"dd/mm/yyyy")),"")</f>
        <v/>
      </c>
    </row>
    <row r="850" spans="1:23" x14ac:dyDescent="0.3">
      <c r="A850" s="15"/>
      <c r="B850" s="14"/>
      <c r="C850" s="6"/>
      <c r="D850" s="26" t="str">
        <f t="shared" si="229"/>
        <v/>
      </c>
      <c r="E850" s="19" t="str">
        <f>IFERROR(IF(A850&lt;&gt;"",VLOOKUP(A850,matriz,IF(generador!B850=1,15,IF(generador!B850=2,18,IF(generador!B850=3,21,IF(generador!B850=4,24,IF(generador!B850=5,27,IF(generador!B850=6,30,IF(generador!B850=7,33,IF(generador!B850=8,36,IF(generador!B850=9,39,IF(generador!B850=10,42,IF(generador!B850=11,45,IF(generador!B850=12,48,IF(generador!B850=13,51,IF(generador!B850=14,54,IF(generador!B850=15,57))))))))))))))),FALSE),""),"")</f>
        <v/>
      </c>
      <c r="F850" s="20" t="str">
        <f t="shared" si="230"/>
        <v/>
      </c>
      <c r="G850" s="29" t="str">
        <f t="shared" si="231"/>
        <v/>
      </c>
      <c r="H850" s="21" t="str">
        <f t="shared" ca="1" si="234"/>
        <v/>
      </c>
      <c r="I850" s="18" t="str">
        <f t="shared" si="235"/>
        <v/>
      </c>
      <c r="J850" s="18" t="str">
        <f>""</f>
        <v/>
      </c>
      <c r="K850" s="18" t="str">
        <f t="shared" si="236"/>
        <v/>
      </c>
      <c r="L850" s="18" t="str">
        <f t="shared" si="237"/>
        <v/>
      </c>
      <c r="M850" s="18" t="str">
        <f t="shared" si="238"/>
        <v/>
      </c>
      <c r="N850" s="18" t="str">
        <f t="shared" si="239"/>
        <v/>
      </c>
      <c r="O850" s="18" t="str">
        <f t="shared" si="240"/>
        <v/>
      </c>
      <c r="P850" s="18" t="str">
        <f t="shared" si="241"/>
        <v/>
      </c>
      <c r="Q850" s="18" t="str">
        <f t="shared" si="242"/>
        <v/>
      </c>
      <c r="R850" s="122" t="str">
        <f t="shared" si="232"/>
        <v/>
      </c>
      <c r="S850" s="18" t="str">
        <f t="shared" si="243"/>
        <v/>
      </c>
      <c r="T850" s="26" t="str">
        <f t="shared" si="233"/>
        <v/>
      </c>
      <c r="U850" s="18" t="str">
        <f t="shared" si="244"/>
        <v/>
      </c>
      <c r="V850" s="18" t="str">
        <f t="shared" si="245"/>
        <v/>
      </c>
      <c r="W850" s="18" t="str">
        <f>IFERROR(CONCATENATE("PAGO N° ",B850," DEL CONTRATO CPS ",V850," ENTRE ",TEXT(VLOOKUP(A850,matriz,IF(generador!B850=1,16,IF(generador!B850=2,19,IF(generador!B850=3,22,IF(generador!B850=4,25,IF(generador!B850=5,28,IF(generador!B850=6,31,IF(generador!B850=7,34,IF(generador!B850=8,37,IF(generador!B850=9,40,IF(generador!B850=10,43,IF(generador!B850=11,46,IF(generador!B850=12,49,IF(generador!B850=13,52,IF(generador!B850=14,55,IF(generador!B850=15,58))))))))))))))),FALSE),"dd/mm/yyyy")," Y ",TEXT(VLOOKUP(A850,matriz,IF(generador!B850=1,17,IF(generador!B850=2,20,IF(generador!B850=3,23,IF(generador!B850=4,26,IF(generador!B850=5,29,IF(generador!B850=6,32,IF(generador!B850=7,35,IF(generador!B850=8,38,IF(generador!B850=9,41,IF(generador!B850=10,44,IF(generador!B850=11,47,IF(generador!B850=12,50,IF(generador!B850=13,53,IF(generador!B850=14,56,IF(generador!B850=15,59))))))))))))))),FALSE),"dd/mm/yyyy")),"")</f>
        <v/>
      </c>
    </row>
    <row r="851" spans="1:23" x14ac:dyDescent="0.3">
      <c r="A851" s="15"/>
      <c r="B851" s="14"/>
      <c r="C851" s="6"/>
      <c r="D851" s="26" t="str">
        <f t="shared" si="229"/>
        <v/>
      </c>
      <c r="E851" s="19" t="str">
        <f>IFERROR(IF(A851&lt;&gt;"",VLOOKUP(A851,matriz,IF(generador!B851=1,15,IF(generador!B851=2,18,IF(generador!B851=3,21,IF(generador!B851=4,24,IF(generador!B851=5,27,IF(generador!B851=6,30,IF(generador!B851=7,33,IF(generador!B851=8,36,IF(generador!B851=9,39,IF(generador!B851=10,42,IF(generador!B851=11,45,IF(generador!B851=12,48,IF(generador!B851=13,51,IF(generador!B851=14,54,IF(generador!B851=15,57))))))))))))))),FALSE),""),"")</f>
        <v/>
      </c>
      <c r="F851" s="20" t="str">
        <f t="shared" si="230"/>
        <v/>
      </c>
      <c r="G851" s="29" t="str">
        <f t="shared" si="231"/>
        <v/>
      </c>
      <c r="H851" s="21" t="str">
        <f t="shared" ca="1" si="234"/>
        <v/>
      </c>
      <c r="I851" s="18" t="str">
        <f t="shared" si="235"/>
        <v/>
      </c>
      <c r="J851" s="18" t="str">
        <f>""</f>
        <v/>
      </c>
      <c r="K851" s="18" t="str">
        <f t="shared" si="236"/>
        <v/>
      </c>
      <c r="L851" s="18" t="str">
        <f t="shared" si="237"/>
        <v/>
      </c>
      <c r="M851" s="18" t="str">
        <f t="shared" si="238"/>
        <v/>
      </c>
      <c r="N851" s="18" t="str">
        <f t="shared" si="239"/>
        <v/>
      </c>
      <c r="O851" s="18" t="str">
        <f t="shared" si="240"/>
        <v/>
      </c>
      <c r="P851" s="18" t="str">
        <f t="shared" si="241"/>
        <v/>
      </c>
      <c r="Q851" s="18" t="str">
        <f t="shared" si="242"/>
        <v/>
      </c>
      <c r="R851" s="122" t="str">
        <f t="shared" si="232"/>
        <v/>
      </c>
      <c r="S851" s="18" t="str">
        <f t="shared" si="243"/>
        <v/>
      </c>
      <c r="T851" s="26" t="str">
        <f t="shared" si="233"/>
        <v/>
      </c>
      <c r="U851" s="18" t="str">
        <f t="shared" si="244"/>
        <v/>
      </c>
      <c r="V851" s="18" t="str">
        <f t="shared" si="245"/>
        <v/>
      </c>
      <c r="W851" s="18" t="str">
        <f>IFERROR(CONCATENATE("PAGO N° ",B851," DEL CONTRATO CPS ",V851," ENTRE ",TEXT(VLOOKUP(A851,matriz,IF(generador!B851=1,16,IF(generador!B851=2,19,IF(generador!B851=3,22,IF(generador!B851=4,25,IF(generador!B851=5,28,IF(generador!B851=6,31,IF(generador!B851=7,34,IF(generador!B851=8,37,IF(generador!B851=9,40,IF(generador!B851=10,43,IF(generador!B851=11,46,IF(generador!B851=12,49,IF(generador!B851=13,52,IF(generador!B851=14,55,IF(generador!B851=15,58))))))))))))))),FALSE),"dd/mm/yyyy")," Y ",TEXT(VLOOKUP(A851,matriz,IF(generador!B851=1,17,IF(generador!B851=2,20,IF(generador!B851=3,23,IF(generador!B851=4,26,IF(generador!B851=5,29,IF(generador!B851=6,32,IF(generador!B851=7,35,IF(generador!B851=8,38,IF(generador!B851=9,41,IF(generador!B851=10,44,IF(generador!B851=11,47,IF(generador!B851=12,50,IF(generador!B851=13,53,IF(generador!B851=14,56,IF(generador!B851=15,59))))))))))))))),FALSE),"dd/mm/yyyy")),"")</f>
        <v/>
      </c>
    </row>
    <row r="852" spans="1:23" x14ac:dyDescent="0.3">
      <c r="A852" s="15"/>
      <c r="B852" s="14"/>
      <c r="C852" s="6"/>
      <c r="D852" s="26" t="str">
        <f t="shared" si="229"/>
        <v/>
      </c>
      <c r="E852" s="19" t="str">
        <f>IFERROR(IF(A852&lt;&gt;"",VLOOKUP(A852,matriz,IF(generador!B852=1,15,IF(generador!B852=2,18,IF(generador!B852=3,21,IF(generador!B852=4,24,IF(generador!B852=5,27,IF(generador!B852=6,30,IF(generador!B852=7,33,IF(generador!B852=8,36,IF(generador!B852=9,39,IF(generador!B852=10,42,IF(generador!B852=11,45,IF(generador!B852=12,48,IF(generador!B852=13,51,IF(generador!B852=14,54,IF(generador!B852=15,57))))))))))))))),FALSE),""),"")</f>
        <v/>
      </c>
      <c r="F852" s="20" t="str">
        <f t="shared" si="230"/>
        <v/>
      </c>
      <c r="G852" s="29" t="str">
        <f t="shared" si="231"/>
        <v/>
      </c>
      <c r="H852" s="21" t="str">
        <f t="shared" ca="1" si="234"/>
        <v/>
      </c>
      <c r="I852" s="18" t="str">
        <f t="shared" si="235"/>
        <v/>
      </c>
      <c r="J852" s="18" t="str">
        <f>""</f>
        <v/>
      </c>
      <c r="K852" s="18" t="str">
        <f t="shared" si="236"/>
        <v/>
      </c>
      <c r="L852" s="18" t="str">
        <f t="shared" si="237"/>
        <v/>
      </c>
      <c r="M852" s="18" t="str">
        <f t="shared" si="238"/>
        <v/>
      </c>
      <c r="N852" s="18" t="str">
        <f t="shared" si="239"/>
        <v/>
      </c>
      <c r="O852" s="18" t="str">
        <f t="shared" si="240"/>
        <v/>
      </c>
      <c r="P852" s="18" t="str">
        <f t="shared" si="241"/>
        <v/>
      </c>
      <c r="Q852" s="18" t="str">
        <f t="shared" si="242"/>
        <v/>
      </c>
      <c r="R852" s="122" t="str">
        <f t="shared" si="232"/>
        <v/>
      </c>
      <c r="S852" s="18" t="str">
        <f t="shared" si="243"/>
        <v/>
      </c>
      <c r="T852" s="26" t="str">
        <f t="shared" si="233"/>
        <v/>
      </c>
      <c r="U852" s="18" t="str">
        <f t="shared" si="244"/>
        <v/>
      </c>
      <c r="V852" s="18" t="str">
        <f t="shared" si="245"/>
        <v/>
      </c>
      <c r="W852" s="18" t="str">
        <f>IFERROR(CONCATENATE("PAGO N° ",B852," DEL CONTRATO CPS ",V852," ENTRE ",TEXT(VLOOKUP(A852,matriz,IF(generador!B852=1,16,IF(generador!B852=2,19,IF(generador!B852=3,22,IF(generador!B852=4,25,IF(generador!B852=5,28,IF(generador!B852=6,31,IF(generador!B852=7,34,IF(generador!B852=8,37,IF(generador!B852=9,40,IF(generador!B852=10,43,IF(generador!B852=11,46,IF(generador!B852=12,49,IF(generador!B852=13,52,IF(generador!B852=14,55,IF(generador!B852=15,58))))))))))))))),FALSE),"dd/mm/yyyy")," Y ",TEXT(VLOOKUP(A852,matriz,IF(generador!B852=1,17,IF(generador!B852=2,20,IF(generador!B852=3,23,IF(generador!B852=4,26,IF(generador!B852=5,29,IF(generador!B852=6,32,IF(generador!B852=7,35,IF(generador!B852=8,38,IF(generador!B852=9,41,IF(generador!B852=10,44,IF(generador!B852=11,47,IF(generador!B852=12,50,IF(generador!B852=13,53,IF(generador!B852=14,56,IF(generador!B852=15,59))))))))))))))),FALSE),"dd/mm/yyyy")),"")</f>
        <v/>
      </c>
    </row>
    <row r="853" spans="1:23" x14ac:dyDescent="0.3">
      <c r="A853" s="15"/>
      <c r="B853" s="14"/>
      <c r="C853" s="6"/>
      <c r="D853" s="26" t="str">
        <f t="shared" si="229"/>
        <v/>
      </c>
      <c r="E853" s="19" t="str">
        <f>IFERROR(IF(A853&lt;&gt;"",VLOOKUP(A853,matriz,IF(generador!B853=1,15,IF(generador!B853=2,18,IF(generador!B853=3,21,IF(generador!B853=4,24,IF(generador!B853=5,27,IF(generador!B853=6,30,IF(generador!B853=7,33,IF(generador!B853=8,36,IF(generador!B853=9,39,IF(generador!B853=10,42,IF(generador!B853=11,45,IF(generador!B853=12,48,IF(generador!B853=13,51,IF(generador!B853=14,54,IF(generador!B853=15,57))))))))))))))),FALSE),""),"")</f>
        <v/>
      </c>
      <c r="F853" s="20" t="str">
        <f t="shared" si="230"/>
        <v/>
      </c>
      <c r="G853" s="29" t="str">
        <f t="shared" si="231"/>
        <v/>
      </c>
      <c r="H853" s="21" t="str">
        <f t="shared" ca="1" si="234"/>
        <v/>
      </c>
      <c r="I853" s="18" t="str">
        <f t="shared" si="235"/>
        <v/>
      </c>
      <c r="J853" s="18" t="str">
        <f>""</f>
        <v/>
      </c>
      <c r="K853" s="18" t="str">
        <f t="shared" si="236"/>
        <v/>
      </c>
      <c r="L853" s="18" t="str">
        <f t="shared" si="237"/>
        <v/>
      </c>
      <c r="M853" s="18" t="str">
        <f t="shared" si="238"/>
        <v/>
      </c>
      <c r="N853" s="18" t="str">
        <f t="shared" si="239"/>
        <v/>
      </c>
      <c r="O853" s="18" t="str">
        <f t="shared" si="240"/>
        <v/>
      </c>
      <c r="P853" s="18" t="str">
        <f t="shared" si="241"/>
        <v/>
      </c>
      <c r="Q853" s="18" t="str">
        <f t="shared" si="242"/>
        <v/>
      </c>
      <c r="R853" s="122" t="str">
        <f t="shared" si="232"/>
        <v/>
      </c>
      <c r="S853" s="18" t="str">
        <f t="shared" si="243"/>
        <v/>
      </c>
      <c r="T853" s="26" t="str">
        <f t="shared" si="233"/>
        <v/>
      </c>
      <c r="U853" s="18" t="str">
        <f t="shared" si="244"/>
        <v/>
      </c>
      <c r="V853" s="18" t="str">
        <f t="shared" si="245"/>
        <v/>
      </c>
      <c r="W853" s="18" t="str">
        <f>IFERROR(CONCATENATE("PAGO N° ",B853," DEL CONTRATO CPS ",V853," ENTRE ",TEXT(VLOOKUP(A853,matriz,IF(generador!B853=1,16,IF(generador!B853=2,19,IF(generador!B853=3,22,IF(generador!B853=4,25,IF(generador!B853=5,28,IF(generador!B853=6,31,IF(generador!B853=7,34,IF(generador!B853=8,37,IF(generador!B853=9,40,IF(generador!B853=10,43,IF(generador!B853=11,46,IF(generador!B853=12,49,IF(generador!B853=13,52,IF(generador!B853=14,55,IF(generador!B853=15,58))))))))))))))),FALSE),"dd/mm/yyyy")," Y ",TEXT(VLOOKUP(A853,matriz,IF(generador!B853=1,17,IF(generador!B853=2,20,IF(generador!B853=3,23,IF(generador!B853=4,26,IF(generador!B853=5,29,IF(generador!B853=6,32,IF(generador!B853=7,35,IF(generador!B853=8,38,IF(generador!B853=9,41,IF(generador!B853=10,44,IF(generador!B853=11,47,IF(generador!B853=12,50,IF(generador!B853=13,53,IF(generador!B853=14,56,IF(generador!B853=15,59))))))))))))))),FALSE),"dd/mm/yyyy")),"")</f>
        <v/>
      </c>
    </row>
    <row r="854" spans="1:23" x14ac:dyDescent="0.3">
      <c r="A854" s="15"/>
      <c r="B854" s="14"/>
      <c r="C854" s="6"/>
      <c r="D854" s="26" t="str">
        <f t="shared" si="229"/>
        <v/>
      </c>
      <c r="E854" s="19" t="str">
        <f>IFERROR(IF(A854&lt;&gt;"",VLOOKUP(A854,matriz,IF(generador!B854=1,15,IF(generador!B854=2,18,IF(generador!B854=3,21,IF(generador!B854=4,24,IF(generador!B854=5,27,IF(generador!B854=6,30,IF(generador!B854=7,33,IF(generador!B854=8,36,IF(generador!B854=9,39,IF(generador!B854=10,42,IF(generador!B854=11,45,IF(generador!B854=12,48,IF(generador!B854=13,51,IF(generador!B854=14,54,IF(generador!B854=15,57))))))))))))))),FALSE),""),"")</f>
        <v/>
      </c>
      <c r="F854" s="20" t="str">
        <f t="shared" si="230"/>
        <v/>
      </c>
      <c r="G854" s="29" t="str">
        <f t="shared" si="231"/>
        <v/>
      </c>
      <c r="H854" s="21" t="str">
        <f t="shared" ca="1" si="234"/>
        <v/>
      </c>
      <c r="I854" s="18" t="str">
        <f t="shared" si="235"/>
        <v/>
      </c>
      <c r="J854" s="18" t="str">
        <f>""</f>
        <v/>
      </c>
      <c r="K854" s="18" t="str">
        <f t="shared" si="236"/>
        <v/>
      </c>
      <c r="L854" s="18" t="str">
        <f t="shared" si="237"/>
        <v/>
      </c>
      <c r="M854" s="18" t="str">
        <f t="shared" si="238"/>
        <v/>
      </c>
      <c r="N854" s="18" t="str">
        <f t="shared" si="239"/>
        <v/>
      </c>
      <c r="O854" s="18" t="str">
        <f t="shared" si="240"/>
        <v/>
      </c>
      <c r="P854" s="18" t="str">
        <f t="shared" si="241"/>
        <v/>
      </c>
      <c r="Q854" s="18" t="str">
        <f t="shared" si="242"/>
        <v/>
      </c>
      <c r="R854" s="122" t="str">
        <f t="shared" si="232"/>
        <v/>
      </c>
      <c r="S854" s="18" t="str">
        <f t="shared" si="243"/>
        <v/>
      </c>
      <c r="T854" s="26" t="str">
        <f t="shared" si="233"/>
        <v/>
      </c>
      <c r="U854" s="18" t="str">
        <f t="shared" si="244"/>
        <v/>
      </c>
      <c r="V854" s="18" t="str">
        <f t="shared" si="245"/>
        <v/>
      </c>
      <c r="W854" s="18" t="str">
        <f>IFERROR(CONCATENATE("PAGO N° ",B854," DEL CONTRATO CPS ",V854," ENTRE ",TEXT(VLOOKUP(A854,matriz,IF(generador!B854=1,16,IF(generador!B854=2,19,IF(generador!B854=3,22,IF(generador!B854=4,25,IF(generador!B854=5,28,IF(generador!B854=6,31,IF(generador!B854=7,34,IF(generador!B854=8,37,IF(generador!B854=9,40,IF(generador!B854=10,43,IF(generador!B854=11,46,IF(generador!B854=12,49,IF(generador!B854=13,52,IF(generador!B854=14,55,IF(generador!B854=15,58))))))))))))))),FALSE),"dd/mm/yyyy")," Y ",TEXT(VLOOKUP(A854,matriz,IF(generador!B854=1,17,IF(generador!B854=2,20,IF(generador!B854=3,23,IF(generador!B854=4,26,IF(generador!B854=5,29,IF(generador!B854=6,32,IF(generador!B854=7,35,IF(generador!B854=8,38,IF(generador!B854=9,41,IF(generador!B854=10,44,IF(generador!B854=11,47,IF(generador!B854=12,50,IF(generador!B854=13,53,IF(generador!B854=14,56,IF(generador!B854=15,59))))))))))))))),FALSE),"dd/mm/yyyy")),"")</f>
        <v/>
      </c>
    </row>
    <row r="855" spans="1:23" x14ac:dyDescent="0.3">
      <c r="A855" s="15"/>
      <c r="B855" s="14"/>
      <c r="C855" s="6"/>
      <c r="D855" s="26" t="str">
        <f t="shared" si="229"/>
        <v/>
      </c>
      <c r="E855" s="19" t="str">
        <f>IFERROR(IF(A855&lt;&gt;"",VLOOKUP(A855,matriz,IF(generador!B855=1,15,IF(generador!B855=2,18,IF(generador!B855=3,21,IF(generador!B855=4,24,IF(generador!B855=5,27,IF(generador!B855=6,30,IF(generador!B855=7,33,IF(generador!B855=8,36,IF(generador!B855=9,39,IF(generador!B855=10,42,IF(generador!B855=11,45,IF(generador!B855=12,48,IF(generador!B855=13,51,IF(generador!B855=14,54,IF(generador!B855=15,57))))))))))))))),FALSE),""),"")</f>
        <v/>
      </c>
      <c r="F855" s="20" t="str">
        <f t="shared" si="230"/>
        <v/>
      </c>
      <c r="G855" s="29" t="str">
        <f t="shared" si="231"/>
        <v/>
      </c>
      <c r="H855" s="21" t="str">
        <f t="shared" ca="1" si="234"/>
        <v/>
      </c>
      <c r="I855" s="18" t="str">
        <f t="shared" si="235"/>
        <v/>
      </c>
      <c r="J855" s="18" t="str">
        <f>""</f>
        <v/>
      </c>
      <c r="K855" s="18" t="str">
        <f t="shared" si="236"/>
        <v/>
      </c>
      <c r="L855" s="18" t="str">
        <f t="shared" si="237"/>
        <v/>
      </c>
      <c r="M855" s="18" t="str">
        <f t="shared" si="238"/>
        <v/>
      </c>
      <c r="N855" s="18" t="str">
        <f t="shared" si="239"/>
        <v/>
      </c>
      <c r="O855" s="18" t="str">
        <f t="shared" si="240"/>
        <v/>
      </c>
      <c r="P855" s="18" t="str">
        <f t="shared" si="241"/>
        <v/>
      </c>
      <c r="Q855" s="18" t="str">
        <f t="shared" si="242"/>
        <v/>
      </c>
      <c r="R855" s="122" t="str">
        <f t="shared" si="232"/>
        <v/>
      </c>
      <c r="S855" s="18" t="str">
        <f t="shared" si="243"/>
        <v/>
      </c>
      <c r="T855" s="26" t="str">
        <f t="shared" si="233"/>
        <v/>
      </c>
      <c r="U855" s="18" t="str">
        <f t="shared" si="244"/>
        <v/>
      </c>
      <c r="V855" s="18" t="str">
        <f t="shared" si="245"/>
        <v/>
      </c>
      <c r="W855" s="18" t="str">
        <f>IFERROR(CONCATENATE("PAGO N° ",B855," DEL CONTRATO CPS ",V855," ENTRE ",TEXT(VLOOKUP(A855,matriz,IF(generador!B855=1,16,IF(generador!B855=2,19,IF(generador!B855=3,22,IF(generador!B855=4,25,IF(generador!B855=5,28,IF(generador!B855=6,31,IF(generador!B855=7,34,IF(generador!B855=8,37,IF(generador!B855=9,40,IF(generador!B855=10,43,IF(generador!B855=11,46,IF(generador!B855=12,49,IF(generador!B855=13,52,IF(generador!B855=14,55,IF(generador!B855=15,58))))))))))))))),FALSE),"dd/mm/yyyy")," Y ",TEXT(VLOOKUP(A855,matriz,IF(generador!B855=1,17,IF(generador!B855=2,20,IF(generador!B855=3,23,IF(generador!B855=4,26,IF(generador!B855=5,29,IF(generador!B855=6,32,IF(generador!B855=7,35,IF(generador!B855=8,38,IF(generador!B855=9,41,IF(generador!B855=10,44,IF(generador!B855=11,47,IF(generador!B855=12,50,IF(generador!B855=13,53,IF(generador!B855=14,56,IF(generador!B855=15,59))))))))))))))),FALSE),"dd/mm/yyyy")),"")</f>
        <v/>
      </c>
    </row>
    <row r="856" spans="1:23" x14ac:dyDescent="0.3">
      <c r="A856" s="15"/>
      <c r="B856" s="14"/>
      <c r="C856" s="6"/>
      <c r="D856" s="26" t="str">
        <f t="shared" si="229"/>
        <v/>
      </c>
      <c r="E856" s="19" t="str">
        <f>IFERROR(IF(A856&lt;&gt;"",VLOOKUP(A856,matriz,IF(generador!B856=1,15,IF(generador!B856=2,18,IF(generador!B856=3,21,IF(generador!B856=4,24,IF(generador!B856=5,27,IF(generador!B856=6,30,IF(generador!B856=7,33,IF(generador!B856=8,36,IF(generador!B856=9,39,IF(generador!B856=10,42,IF(generador!B856=11,45,IF(generador!B856=12,48,IF(generador!B856=13,51,IF(generador!B856=14,54,IF(generador!B856=15,57))))))))))))))),FALSE),""),"")</f>
        <v/>
      </c>
      <c r="F856" s="20" t="str">
        <f t="shared" si="230"/>
        <v/>
      </c>
      <c r="G856" s="29" t="str">
        <f t="shared" si="231"/>
        <v/>
      </c>
      <c r="H856" s="21" t="str">
        <f t="shared" ca="1" si="234"/>
        <v/>
      </c>
      <c r="I856" s="18" t="str">
        <f t="shared" si="235"/>
        <v/>
      </c>
      <c r="J856" s="18" t="str">
        <f>""</f>
        <v/>
      </c>
      <c r="K856" s="18" t="str">
        <f t="shared" si="236"/>
        <v/>
      </c>
      <c r="L856" s="18" t="str">
        <f t="shared" si="237"/>
        <v/>
      </c>
      <c r="M856" s="18" t="str">
        <f t="shared" si="238"/>
        <v/>
      </c>
      <c r="N856" s="18" t="str">
        <f t="shared" si="239"/>
        <v/>
      </c>
      <c r="O856" s="18" t="str">
        <f t="shared" si="240"/>
        <v/>
      </c>
      <c r="P856" s="18" t="str">
        <f t="shared" si="241"/>
        <v/>
      </c>
      <c r="Q856" s="18" t="str">
        <f t="shared" si="242"/>
        <v/>
      </c>
      <c r="R856" s="122" t="str">
        <f t="shared" si="232"/>
        <v/>
      </c>
      <c r="S856" s="18" t="str">
        <f t="shared" si="243"/>
        <v/>
      </c>
      <c r="T856" s="26" t="str">
        <f t="shared" si="233"/>
        <v/>
      </c>
      <c r="U856" s="18" t="str">
        <f t="shared" si="244"/>
        <v/>
      </c>
      <c r="V856" s="18" t="str">
        <f t="shared" si="245"/>
        <v/>
      </c>
      <c r="W856" s="18" t="str">
        <f>IFERROR(CONCATENATE("PAGO N° ",B856," DEL CONTRATO CPS ",V856," ENTRE ",TEXT(VLOOKUP(A856,matriz,IF(generador!B856=1,16,IF(generador!B856=2,19,IF(generador!B856=3,22,IF(generador!B856=4,25,IF(generador!B856=5,28,IF(generador!B856=6,31,IF(generador!B856=7,34,IF(generador!B856=8,37,IF(generador!B856=9,40,IF(generador!B856=10,43,IF(generador!B856=11,46,IF(generador!B856=12,49,IF(generador!B856=13,52,IF(generador!B856=14,55,IF(generador!B856=15,58))))))))))))))),FALSE),"dd/mm/yyyy")," Y ",TEXT(VLOOKUP(A856,matriz,IF(generador!B856=1,17,IF(generador!B856=2,20,IF(generador!B856=3,23,IF(generador!B856=4,26,IF(generador!B856=5,29,IF(generador!B856=6,32,IF(generador!B856=7,35,IF(generador!B856=8,38,IF(generador!B856=9,41,IF(generador!B856=10,44,IF(generador!B856=11,47,IF(generador!B856=12,50,IF(generador!B856=13,53,IF(generador!B856=14,56,IF(generador!B856=15,59))))))))))))))),FALSE),"dd/mm/yyyy")),"")</f>
        <v/>
      </c>
    </row>
    <row r="857" spans="1:23" x14ac:dyDescent="0.3">
      <c r="A857" s="15"/>
      <c r="B857" s="14"/>
      <c r="C857" s="6"/>
      <c r="D857" s="26" t="str">
        <f t="shared" si="229"/>
        <v/>
      </c>
      <c r="E857" s="19" t="str">
        <f>IFERROR(IF(A857&lt;&gt;"",VLOOKUP(A857,matriz,IF(generador!B857=1,15,IF(generador!B857=2,18,IF(generador!B857=3,21,IF(generador!B857=4,24,IF(generador!B857=5,27,IF(generador!B857=6,30,IF(generador!B857=7,33,IF(generador!B857=8,36,IF(generador!B857=9,39,IF(generador!B857=10,42,IF(generador!B857=11,45,IF(generador!B857=12,48,IF(generador!B857=13,51,IF(generador!B857=14,54,IF(generador!B857=15,57))))))))))))))),FALSE),""),"")</f>
        <v/>
      </c>
      <c r="F857" s="20" t="str">
        <f t="shared" si="230"/>
        <v/>
      </c>
      <c r="G857" s="29" t="str">
        <f t="shared" si="231"/>
        <v/>
      </c>
      <c r="H857" s="21" t="str">
        <f t="shared" ca="1" si="234"/>
        <v/>
      </c>
      <c r="I857" s="18" t="str">
        <f t="shared" si="235"/>
        <v/>
      </c>
      <c r="J857" s="18" t="str">
        <f>""</f>
        <v/>
      </c>
      <c r="K857" s="18" t="str">
        <f t="shared" si="236"/>
        <v/>
      </c>
      <c r="L857" s="18" t="str">
        <f t="shared" si="237"/>
        <v/>
      </c>
      <c r="M857" s="18" t="str">
        <f t="shared" si="238"/>
        <v/>
      </c>
      <c r="N857" s="18" t="str">
        <f t="shared" si="239"/>
        <v/>
      </c>
      <c r="O857" s="18" t="str">
        <f t="shared" si="240"/>
        <v/>
      </c>
      <c r="P857" s="18" t="str">
        <f t="shared" si="241"/>
        <v/>
      </c>
      <c r="Q857" s="18" t="str">
        <f t="shared" si="242"/>
        <v/>
      </c>
      <c r="R857" s="122" t="str">
        <f t="shared" si="232"/>
        <v/>
      </c>
      <c r="S857" s="18" t="str">
        <f t="shared" si="243"/>
        <v/>
      </c>
      <c r="T857" s="26" t="str">
        <f t="shared" si="233"/>
        <v/>
      </c>
      <c r="U857" s="18" t="str">
        <f t="shared" si="244"/>
        <v/>
      </c>
      <c r="V857" s="18" t="str">
        <f t="shared" si="245"/>
        <v/>
      </c>
      <c r="W857" s="18" t="str">
        <f>IFERROR(CONCATENATE("PAGO N° ",B857," DEL CONTRATO CPS ",V857," ENTRE ",TEXT(VLOOKUP(A857,matriz,IF(generador!B857=1,16,IF(generador!B857=2,19,IF(generador!B857=3,22,IF(generador!B857=4,25,IF(generador!B857=5,28,IF(generador!B857=6,31,IF(generador!B857=7,34,IF(generador!B857=8,37,IF(generador!B857=9,40,IF(generador!B857=10,43,IF(generador!B857=11,46,IF(generador!B857=12,49,IF(generador!B857=13,52,IF(generador!B857=14,55,IF(generador!B857=15,58))))))))))))))),FALSE),"dd/mm/yyyy")," Y ",TEXT(VLOOKUP(A857,matriz,IF(generador!B857=1,17,IF(generador!B857=2,20,IF(generador!B857=3,23,IF(generador!B857=4,26,IF(generador!B857=5,29,IF(generador!B857=6,32,IF(generador!B857=7,35,IF(generador!B857=8,38,IF(generador!B857=9,41,IF(generador!B857=10,44,IF(generador!B857=11,47,IF(generador!B857=12,50,IF(generador!B857=13,53,IF(generador!B857=14,56,IF(generador!B857=15,59))))))))))))))),FALSE),"dd/mm/yyyy")),"")</f>
        <v/>
      </c>
    </row>
    <row r="858" spans="1:23" x14ac:dyDescent="0.3">
      <c r="A858" s="15"/>
      <c r="B858" s="14"/>
      <c r="C858" s="6"/>
      <c r="D858" s="26" t="str">
        <f t="shared" si="229"/>
        <v/>
      </c>
      <c r="E858" s="19" t="str">
        <f>IFERROR(IF(A858&lt;&gt;"",VLOOKUP(A858,matriz,IF(generador!B858=1,15,IF(generador!B858=2,18,IF(generador!B858=3,21,IF(generador!B858=4,24,IF(generador!B858=5,27,IF(generador!B858=6,30,IF(generador!B858=7,33,IF(generador!B858=8,36,IF(generador!B858=9,39,IF(generador!B858=10,42,IF(generador!B858=11,45,IF(generador!B858=12,48,IF(generador!B858=13,51,IF(generador!B858=14,54,IF(generador!B858=15,57))))))))))))))),FALSE),""),"")</f>
        <v/>
      </c>
      <c r="F858" s="20" t="str">
        <f t="shared" si="230"/>
        <v/>
      </c>
      <c r="G858" s="29" t="str">
        <f t="shared" si="231"/>
        <v/>
      </c>
      <c r="H858" s="21" t="str">
        <f t="shared" ca="1" si="234"/>
        <v/>
      </c>
      <c r="I858" s="18" t="str">
        <f t="shared" si="235"/>
        <v/>
      </c>
      <c r="J858" s="18" t="str">
        <f>""</f>
        <v/>
      </c>
      <c r="K858" s="18" t="str">
        <f t="shared" si="236"/>
        <v/>
      </c>
      <c r="L858" s="18" t="str">
        <f t="shared" si="237"/>
        <v/>
      </c>
      <c r="M858" s="18" t="str">
        <f t="shared" si="238"/>
        <v/>
      </c>
      <c r="N858" s="18" t="str">
        <f t="shared" si="239"/>
        <v/>
      </c>
      <c r="O858" s="18" t="str">
        <f t="shared" si="240"/>
        <v/>
      </c>
      <c r="P858" s="18" t="str">
        <f t="shared" si="241"/>
        <v/>
      </c>
      <c r="Q858" s="18" t="str">
        <f t="shared" si="242"/>
        <v/>
      </c>
      <c r="R858" s="122" t="str">
        <f t="shared" si="232"/>
        <v/>
      </c>
      <c r="S858" s="18" t="str">
        <f t="shared" si="243"/>
        <v/>
      </c>
      <c r="T858" s="26" t="str">
        <f t="shared" si="233"/>
        <v/>
      </c>
      <c r="U858" s="18" t="str">
        <f t="shared" si="244"/>
        <v/>
      </c>
      <c r="V858" s="18" t="str">
        <f t="shared" si="245"/>
        <v/>
      </c>
      <c r="W858" s="18" t="str">
        <f>IFERROR(CONCATENATE("PAGO N° ",B858," DEL CONTRATO CPS ",V858," ENTRE ",TEXT(VLOOKUP(A858,matriz,IF(generador!B858=1,16,IF(generador!B858=2,19,IF(generador!B858=3,22,IF(generador!B858=4,25,IF(generador!B858=5,28,IF(generador!B858=6,31,IF(generador!B858=7,34,IF(generador!B858=8,37,IF(generador!B858=9,40,IF(generador!B858=10,43,IF(generador!B858=11,46,IF(generador!B858=12,49,IF(generador!B858=13,52,IF(generador!B858=14,55,IF(generador!B858=15,58))))))))))))))),FALSE),"dd/mm/yyyy")," Y ",TEXT(VLOOKUP(A858,matriz,IF(generador!B858=1,17,IF(generador!B858=2,20,IF(generador!B858=3,23,IF(generador!B858=4,26,IF(generador!B858=5,29,IF(generador!B858=6,32,IF(generador!B858=7,35,IF(generador!B858=8,38,IF(generador!B858=9,41,IF(generador!B858=10,44,IF(generador!B858=11,47,IF(generador!B858=12,50,IF(generador!B858=13,53,IF(generador!B858=14,56,IF(generador!B858=15,59))))))))))))))),FALSE),"dd/mm/yyyy")),"")</f>
        <v/>
      </c>
    </row>
    <row r="859" spans="1:23" x14ac:dyDescent="0.3">
      <c r="A859" s="15"/>
      <c r="B859" s="14"/>
      <c r="C859" s="6"/>
      <c r="D859" s="26" t="str">
        <f t="shared" si="229"/>
        <v/>
      </c>
      <c r="E859" s="19" t="str">
        <f>IFERROR(IF(A859&lt;&gt;"",VLOOKUP(A859,matriz,IF(generador!B859=1,15,IF(generador!B859=2,18,IF(generador!B859=3,21,IF(generador!B859=4,24,IF(generador!B859=5,27,IF(generador!B859=6,30,IF(generador!B859=7,33,IF(generador!B859=8,36,IF(generador!B859=9,39,IF(generador!B859=10,42,IF(generador!B859=11,45,IF(generador!B859=12,48,IF(generador!B859=13,51,IF(generador!B859=14,54,IF(generador!B859=15,57))))))))))))))),FALSE),""),"")</f>
        <v/>
      </c>
      <c r="F859" s="20" t="str">
        <f t="shared" si="230"/>
        <v/>
      </c>
      <c r="G859" s="29" t="str">
        <f t="shared" si="231"/>
        <v/>
      </c>
      <c r="H859" s="21" t="str">
        <f t="shared" ca="1" si="234"/>
        <v/>
      </c>
      <c r="I859" s="18" t="str">
        <f t="shared" si="235"/>
        <v/>
      </c>
      <c r="J859" s="18" t="str">
        <f>""</f>
        <v/>
      </c>
      <c r="K859" s="18" t="str">
        <f t="shared" si="236"/>
        <v/>
      </c>
      <c r="L859" s="18" t="str">
        <f t="shared" si="237"/>
        <v/>
      </c>
      <c r="M859" s="18" t="str">
        <f t="shared" si="238"/>
        <v/>
      </c>
      <c r="N859" s="18" t="str">
        <f t="shared" si="239"/>
        <v/>
      </c>
      <c r="O859" s="18" t="str">
        <f t="shared" si="240"/>
        <v/>
      </c>
      <c r="P859" s="18" t="str">
        <f t="shared" si="241"/>
        <v/>
      </c>
      <c r="Q859" s="18" t="str">
        <f t="shared" si="242"/>
        <v/>
      </c>
      <c r="R859" s="122" t="str">
        <f t="shared" si="232"/>
        <v/>
      </c>
      <c r="S859" s="18" t="str">
        <f t="shared" si="243"/>
        <v/>
      </c>
      <c r="T859" s="26" t="str">
        <f t="shared" si="233"/>
        <v/>
      </c>
      <c r="U859" s="18" t="str">
        <f t="shared" si="244"/>
        <v/>
      </c>
      <c r="V859" s="18" t="str">
        <f t="shared" si="245"/>
        <v/>
      </c>
      <c r="W859" s="18" t="str">
        <f>IFERROR(CONCATENATE("PAGO N° ",B859," DEL CONTRATO CPS ",V859," ENTRE ",TEXT(VLOOKUP(A859,matriz,IF(generador!B859=1,16,IF(generador!B859=2,19,IF(generador!B859=3,22,IF(generador!B859=4,25,IF(generador!B859=5,28,IF(generador!B859=6,31,IF(generador!B859=7,34,IF(generador!B859=8,37,IF(generador!B859=9,40,IF(generador!B859=10,43,IF(generador!B859=11,46,IF(generador!B859=12,49,IF(generador!B859=13,52,IF(generador!B859=14,55,IF(generador!B859=15,58))))))))))))))),FALSE),"dd/mm/yyyy")," Y ",TEXT(VLOOKUP(A859,matriz,IF(generador!B859=1,17,IF(generador!B859=2,20,IF(generador!B859=3,23,IF(generador!B859=4,26,IF(generador!B859=5,29,IF(generador!B859=6,32,IF(generador!B859=7,35,IF(generador!B859=8,38,IF(generador!B859=9,41,IF(generador!B859=10,44,IF(generador!B859=11,47,IF(generador!B859=12,50,IF(generador!B859=13,53,IF(generador!B859=14,56,IF(generador!B859=15,59))))))))))))))),FALSE),"dd/mm/yyyy")),"")</f>
        <v/>
      </c>
    </row>
    <row r="860" spans="1:23" x14ac:dyDescent="0.3">
      <c r="A860" s="15"/>
      <c r="B860" s="14"/>
      <c r="C860" s="6"/>
      <c r="D860" s="26" t="str">
        <f t="shared" si="229"/>
        <v/>
      </c>
      <c r="E860" s="19" t="str">
        <f>IFERROR(IF(A860&lt;&gt;"",VLOOKUP(A860,matriz,IF(generador!B860=1,15,IF(generador!B860=2,18,IF(generador!B860=3,21,IF(generador!B860=4,24,IF(generador!B860=5,27,IF(generador!B860=6,30,IF(generador!B860=7,33,IF(generador!B860=8,36,IF(generador!B860=9,39,IF(generador!B860=10,42,IF(generador!B860=11,45,IF(generador!B860=12,48,IF(generador!B860=13,51,IF(generador!B860=14,54,IF(generador!B860=15,57))))))))))))))),FALSE),""),"")</f>
        <v/>
      </c>
      <c r="F860" s="20" t="str">
        <f t="shared" si="230"/>
        <v/>
      </c>
      <c r="G860" s="29" t="str">
        <f t="shared" si="231"/>
        <v/>
      </c>
      <c r="H860" s="21" t="str">
        <f t="shared" ca="1" si="234"/>
        <v/>
      </c>
      <c r="I860" s="18" t="str">
        <f t="shared" si="235"/>
        <v/>
      </c>
      <c r="J860" s="18" t="str">
        <f>""</f>
        <v/>
      </c>
      <c r="K860" s="18" t="str">
        <f t="shared" si="236"/>
        <v/>
      </c>
      <c r="L860" s="18" t="str">
        <f t="shared" si="237"/>
        <v/>
      </c>
      <c r="M860" s="18" t="str">
        <f t="shared" si="238"/>
        <v/>
      </c>
      <c r="N860" s="18" t="str">
        <f t="shared" si="239"/>
        <v/>
      </c>
      <c r="O860" s="18" t="str">
        <f t="shared" si="240"/>
        <v/>
      </c>
      <c r="P860" s="18" t="str">
        <f t="shared" si="241"/>
        <v/>
      </c>
      <c r="Q860" s="18" t="str">
        <f t="shared" si="242"/>
        <v/>
      </c>
      <c r="R860" s="122" t="str">
        <f t="shared" si="232"/>
        <v/>
      </c>
      <c r="S860" s="18" t="str">
        <f t="shared" si="243"/>
        <v/>
      </c>
      <c r="T860" s="26" t="str">
        <f t="shared" si="233"/>
        <v/>
      </c>
      <c r="U860" s="18" t="str">
        <f t="shared" si="244"/>
        <v/>
      </c>
      <c r="V860" s="18" t="str">
        <f t="shared" si="245"/>
        <v/>
      </c>
      <c r="W860" s="18" t="str">
        <f>IFERROR(CONCATENATE("PAGO N° ",B860," DEL CONTRATO CPS ",V860," ENTRE ",TEXT(VLOOKUP(A860,matriz,IF(generador!B860=1,16,IF(generador!B860=2,19,IF(generador!B860=3,22,IF(generador!B860=4,25,IF(generador!B860=5,28,IF(generador!B860=6,31,IF(generador!B860=7,34,IF(generador!B860=8,37,IF(generador!B860=9,40,IF(generador!B860=10,43,IF(generador!B860=11,46,IF(generador!B860=12,49,IF(generador!B860=13,52,IF(generador!B860=14,55,IF(generador!B860=15,58))))))))))))))),FALSE),"dd/mm/yyyy")," Y ",TEXT(VLOOKUP(A860,matriz,IF(generador!B860=1,17,IF(generador!B860=2,20,IF(generador!B860=3,23,IF(generador!B860=4,26,IF(generador!B860=5,29,IF(generador!B860=6,32,IF(generador!B860=7,35,IF(generador!B860=8,38,IF(generador!B860=9,41,IF(generador!B860=10,44,IF(generador!B860=11,47,IF(generador!B860=12,50,IF(generador!B860=13,53,IF(generador!B860=14,56,IF(generador!B860=15,59))))))))))))))),FALSE),"dd/mm/yyyy")),"")</f>
        <v/>
      </c>
    </row>
    <row r="861" spans="1:23" x14ac:dyDescent="0.3">
      <c r="A861" s="15"/>
      <c r="B861" s="14"/>
      <c r="C861" s="6"/>
      <c r="D861" s="26" t="str">
        <f t="shared" si="229"/>
        <v/>
      </c>
      <c r="E861" s="19" t="str">
        <f>IFERROR(IF(A861&lt;&gt;"",VLOOKUP(A861,matriz,IF(generador!B861=1,15,IF(generador!B861=2,18,IF(generador!B861=3,21,IF(generador!B861=4,24,IF(generador!B861=5,27,IF(generador!B861=6,30,IF(generador!B861=7,33,IF(generador!B861=8,36,IF(generador!B861=9,39,IF(generador!B861=10,42,IF(generador!B861=11,45,IF(generador!B861=12,48,IF(generador!B861=13,51,IF(generador!B861=14,54,IF(generador!B861=15,57))))))))))))))),FALSE),""),"")</f>
        <v/>
      </c>
      <c r="F861" s="20" t="str">
        <f t="shared" si="230"/>
        <v/>
      </c>
      <c r="G861" s="29" t="str">
        <f t="shared" si="231"/>
        <v/>
      </c>
      <c r="H861" s="21" t="str">
        <f t="shared" ca="1" si="234"/>
        <v/>
      </c>
      <c r="I861" s="18" t="str">
        <f t="shared" si="235"/>
        <v/>
      </c>
      <c r="J861" s="18" t="str">
        <f>""</f>
        <v/>
      </c>
      <c r="K861" s="18" t="str">
        <f t="shared" si="236"/>
        <v/>
      </c>
      <c r="L861" s="18" t="str">
        <f t="shared" si="237"/>
        <v/>
      </c>
      <c r="M861" s="18" t="str">
        <f t="shared" si="238"/>
        <v/>
      </c>
      <c r="N861" s="18" t="str">
        <f t="shared" si="239"/>
        <v/>
      </c>
      <c r="O861" s="18" t="str">
        <f t="shared" si="240"/>
        <v/>
      </c>
      <c r="P861" s="18" t="str">
        <f t="shared" si="241"/>
        <v/>
      </c>
      <c r="Q861" s="18" t="str">
        <f t="shared" si="242"/>
        <v/>
      </c>
      <c r="R861" s="122" t="str">
        <f t="shared" si="232"/>
        <v/>
      </c>
      <c r="S861" s="18" t="str">
        <f t="shared" si="243"/>
        <v/>
      </c>
      <c r="T861" s="26" t="str">
        <f t="shared" si="233"/>
        <v/>
      </c>
      <c r="U861" s="18" t="str">
        <f t="shared" si="244"/>
        <v/>
      </c>
      <c r="V861" s="18" t="str">
        <f t="shared" si="245"/>
        <v/>
      </c>
      <c r="W861" s="18" t="str">
        <f>IFERROR(CONCATENATE("PAGO N° ",B861," DEL CONTRATO CPS ",V861," ENTRE ",TEXT(VLOOKUP(A861,matriz,IF(generador!B861=1,16,IF(generador!B861=2,19,IF(generador!B861=3,22,IF(generador!B861=4,25,IF(generador!B861=5,28,IF(generador!B861=6,31,IF(generador!B861=7,34,IF(generador!B861=8,37,IF(generador!B861=9,40,IF(generador!B861=10,43,IF(generador!B861=11,46,IF(generador!B861=12,49,IF(generador!B861=13,52,IF(generador!B861=14,55,IF(generador!B861=15,58))))))))))))))),FALSE),"dd/mm/yyyy")," Y ",TEXT(VLOOKUP(A861,matriz,IF(generador!B861=1,17,IF(generador!B861=2,20,IF(generador!B861=3,23,IF(generador!B861=4,26,IF(generador!B861=5,29,IF(generador!B861=6,32,IF(generador!B861=7,35,IF(generador!B861=8,38,IF(generador!B861=9,41,IF(generador!B861=10,44,IF(generador!B861=11,47,IF(generador!B861=12,50,IF(generador!B861=13,53,IF(generador!B861=14,56,IF(generador!B861=15,59))))))))))))))),FALSE),"dd/mm/yyyy")),"")</f>
        <v/>
      </c>
    </row>
    <row r="862" spans="1:23" x14ac:dyDescent="0.3">
      <c r="A862" s="15"/>
      <c r="B862" s="14"/>
      <c r="C862" s="6"/>
      <c r="D862" s="26" t="str">
        <f t="shared" si="229"/>
        <v/>
      </c>
      <c r="E862" s="19" t="str">
        <f>IFERROR(IF(A862&lt;&gt;"",VLOOKUP(A862,matriz,IF(generador!B862=1,15,IF(generador!B862=2,18,IF(generador!B862=3,21,IF(generador!B862=4,24,IF(generador!B862=5,27,IF(generador!B862=6,30,IF(generador!B862=7,33,IF(generador!B862=8,36,IF(generador!B862=9,39,IF(generador!B862=10,42,IF(generador!B862=11,45,IF(generador!B862=12,48,IF(generador!B862=13,51,IF(generador!B862=14,54,IF(generador!B862=15,57))))))))))))))),FALSE),""),"")</f>
        <v/>
      </c>
      <c r="F862" s="20" t="str">
        <f t="shared" si="230"/>
        <v/>
      </c>
      <c r="G862" s="29" t="str">
        <f t="shared" si="231"/>
        <v/>
      </c>
      <c r="H862" s="21" t="str">
        <f t="shared" ca="1" si="234"/>
        <v/>
      </c>
      <c r="I862" s="18" t="str">
        <f t="shared" si="235"/>
        <v/>
      </c>
      <c r="J862" s="18" t="str">
        <f>""</f>
        <v/>
      </c>
      <c r="K862" s="18" t="str">
        <f t="shared" si="236"/>
        <v/>
      </c>
      <c r="L862" s="18" t="str">
        <f t="shared" si="237"/>
        <v/>
      </c>
      <c r="M862" s="18" t="str">
        <f t="shared" si="238"/>
        <v/>
      </c>
      <c r="N862" s="18" t="str">
        <f t="shared" si="239"/>
        <v/>
      </c>
      <c r="O862" s="18" t="str">
        <f t="shared" si="240"/>
        <v/>
      </c>
      <c r="P862" s="18" t="str">
        <f t="shared" si="241"/>
        <v/>
      </c>
      <c r="Q862" s="18" t="str">
        <f t="shared" si="242"/>
        <v/>
      </c>
      <c r="R862" s="122" t="str">
        <f t="shared" si="232"/>
        <v/>
      </c>
      <c r="S862" s="18" t="str">
        <f t="shared" si="243"/>
        <v/>
      </c>
      <c r="T862" s="26" t="str">
        <f t="shared" si="233"/>
        <v/>
      </c>
      <c r="U862" s="18" t="str">
        <f t="shared" si="244"/>
        <v/>
      </c>
      <c r="V862" s="18" t="str">
        <f t="shared" si="245"/>
        <v/>
      </c>
      <c r="W862" s="18" t="str">
        <f>IFERROR(CONCATENATE("PAGO N° ",B862," DEL CONTRATO CPS ",V862," ENTRE ",TEXT(VLOOKUP(A862,matriz,IF(generador!B862=1,16,IF(generador!B862=2,19,IF(generador!B862=3,22,IF(generador!B862=4,25,IF(generador!B862=5,28,IF(generador!B862=6,31,IF(generador!B862=7,34,IF(generador!B862=8,37,IF(generador!B862=9,40,IF(generador!B862=10,43,IF(generador!B862=11,46,IF(generador!B862=12,49,IF(generador!B862=13,52,IF(generador!B862=14,55,IF(generador!B862=15,58))))))))))))))),FALSE),"dd/mm/yyyy")," Y ",TEXT(VLOOKUP(A862,matriz,IF(generador!B862=1,17,IF(generador!B862=2,20,IF(generador!B862=3,23,IF(generador!B862=4,26,IF(generador!B862=5,29,IF(generador!B862=6,32,IF(generador!B862=7,35,IF(generador!B862=8,38,IF(generador!B862=9,41,IF(generador!B862=10,44,IF(generador!B862=11,47,IF(generador!B862=12,50,IF(generador!B862=13,53,IF(generador!B862=14,56,IF(generador!B862=15,59))))))))))))))),FALSE),"dd/mm/yyyy")),"")</f>
        <v/>
      </c>
    </row>
    <row r="863" spans="1:23" x14ac:dyDescent="0.3">
      <c r="A863" s="15"/>
      <c r="B863" s="14"/>
      <c r="C863" s="6"/>
      <c r="D863" s="26" t="str">
        <f t="shared" si="229"/>
        <v/>
      </c>
      <c r="E863" s="19" t="str">
        <f>IFERROR(IF(A863&lt;&gt;"",VLOOKUP(A863,matriz,IF(generador!B863=1,15,IF(generador!B863=2,18,IF(generador!B863=3,21,IF(generador!B863=4,24,IF(generador!B863=5,27,IF(generador!B863=6,30,IF(generador!B863=7,33,IF(generador!B863=8,36,IF(generador!B863=9,39,IF(generador!B863=10,42,IF(generador!B863=11,45,IF(generador!B863=12,48,IF(generador!B863=13,51,IF(generador!B863=14,54,IF(generador!B863=15,57))))))))))))))),FALSE),""),"")</f>
        <v/>
      </c>
      <c r="F863" s="20" t="str">
        <f t="shared" si="230"/>
        <v/>
      </c>
      <c r="G863" s="29" t="str">
        <f t="shared" si="231"/>
        <v/>
      </c>
      <c r="H863" s="21" t="str">
        <f t="shared" ca="1" si="234"/>
        <v/>
      </c>
      <c r="I863" s="18" t="str">
        <f t="shared" si="235"/>
        <v/>
      </c>
      <c r="J863" s="18" t="str">
        <f>""</f>
        <v/>
      </c>
      <c r="K863" s="18" t="str">
        <f t="shared" si="236"/>
        <v/>
      </c>
      <c r="L863" s="18" t="str">
        <f t="shared" si="237"/>
        <v/>
      </c>
      <c r="M863" s="18" t="str">
        <f t="shared" si="238"/>
        <v/>
      </c>
      <c r="N863" s="18" t="str">
        <f t="shared" si="239"/>
        <v/>
      </c>
      <c r="O863" s="18" t="str">
        <f t="shared" si="240"/>
        <v/>
      </c>
      <c r="P863" s="18" t="str">
        <f t="shared" si="241"/>
        <v/>
      </c>
      <c r="Q863" s="18" t="str">
        <f t="shared" si="242"/>
        <v/>
      </c>
      <c r="R863" s="122" t="str">
        <f t="shared" si="232"/>
        <v/>
      </c>
      <c r="S863" s="18" t="str">
        <f t="shared" si="243"/>
        <v/>
      </c>
      <c r="T863" s="26" t="str">
        <f t="shared" si="233"/>
        <v/>
      </c>
      <c r="U863" s="18" t="str">
        <f t="shared" si="244"/>
        <v/>
      </c>
      <c r="V863" s="18" t="str">
        <f t="shared" si="245"/>
        <v/>
      </c>
      <c r="W863" s="18" t="str">
        <f>IFERROR(CONCATENATE("PAGO N° ",B863," DEL CONTRATO CPS ",V863," ENTRE ",TEXT(VLOOKUP(A863,matriz,IF(generador!B863=1,16,IF(generador!B863=2,19,IF(generador!B863=3,22,IF(generador!B863=4,25,IF(generador!B863=5,28,IF(generador!B863=6,31,IF(generador!B863=7,34,IF(generador!B863=8,37,IF(generador!B863=9,40,IF(generador!B863=10,43,IF(generador!B863=11,46,IF(generador!B863=12,49,IF(generador!B863=13,52,IF(generador!B863=14,55,IF(generador!B863=15,58))))))))))))))),FALSE),"dd/mm/yyyy")," Y ",TEXT(VLOOKUP(A863,matriz,IF(generador!B863=1,17,IF(generador!B863=2,20,IF(generador!B863=3,23,IF(generador!B863=4,26,IF(generador!B863=5,29,IF(generador!B863=6,32,IF(generador!B863=7,35,IF(generador!B863=8,38,IF(generador!B863=9,41,IF(generador!B863=10,44,IF(generador!B863=11,47,IF(generador!B863=12,50,IF(generador!B863=13,53,IF(generador!B863=14,56,IF(generador!B863=15,59))))))))))))))),FALSE),"dd/mm/yyyy")),"")</f>
        <v/>
      </c>
    </row>
    <row r="864" spans="1:23" x14ac:dyDescent="0.3">
      <c r="A864" s="15"/>
      <c r="B864" s="14"/>
      <c r="C864" s="6"/>
      <c r="D864" s="26" t="str">
        <f t="shared" si="229"/>
        <v/>
      </c>
      <c r="E864" s="19" t="str">
        <f>IFERROR(IF(A864&lt;&gt;"",VLOOKUP(A864,matriz,IF(generador!B864=1,15,IF(generador!B864=2,18,IF(generador!B864=3,21,IF(generador!B864=4,24,IF(generador!B864=5,27,IF(generador!B864=6,30,IF(generador!B864=7,33,IF(generador!B864=8,36,IF(generador!B864=9,39,IF(generador!B864=10,42,IF(generador!B864=11,45,IF(generador!B864=12,48,IF(generador!B864=13,51,IF(generador!B864=14,54,IF(generador!B864=15,57))))))))))))))),FALSE),""),"")</f>
        <v/>
      </c>
      <c r="F864" s="20" t="str">
        <f t="shared" si="230"/>
        <v/>
      </c>
      <c r="G864" s="29" t="str">
        <f t="shared" si="231"/>
        <v/>
      </c>
      <c r="H864" s="21" t="str">
        <f t="shared" ca="1" si="234"/>
        <v/>
      </c>
      <c r="I864" s="18" t="str">
        <f t="shared" si="235"/>
        <v/>
      </c>
      <c r="J864" s="18" t="str">
        <f>""</f>
        <v/>
      </c>
      <c r="K864" s="18" t="str">
        <f t="shared" si="236"/>
        <v/>
      </c>
      <c r="L864" s="18" t="str">
        <f t="shared" si="237"/>
        <v/>
      </c>
      <c r="M864" s="18" t="str">
        <f t="shared" si="238"/>
        <v/>
      </c>
      <c r="N864" s="18" t="str">
        <f t="shared" si="239"/>
        <v/>
      </c>
      <c r="O864" s="18" t="str">
        <f t="shared" si="240"/>
        <v/>
      </c>
      <c r="P864" s="18" t="str">
        <f t="shared" si="241"/>
        <v/>
      </c>
      <c r="Q864" s="18" t="str">
        <f t="shared" si="242"/>
        <v/>
      </c>
      <c r="R864" s="122" t="str">
        <f t="shared" si="232"/>
        <v/>
      </c>
      <c r="S864" s="18" t="str">
        <f t="shared" si="243"/>
        <v/>
      </c>
      <c r="T864" s="26" t="str">
        <f t="shared" si="233"/>
        <v/>
      </c>
      <c r="U864" s="18" t="str">
        <f t="shared" si="244"/>
        <v/>
      </c>
      <c r="V864" s="18" t="str">
        <f t="shared" si="245"/>
        <v/>
      </c>
      <c r="W864" s="18" t="str">
        <f>IFERROR(CONCATENATE("PAGO N° ",B864," DEL CONTRATO CPS ",V864," ENTRE ",TEXT(VLOOKUP(A864,matriz,IF(generador!B864=1,16,IF(generador!B864=2,19,IF(generador!B864=3,22,IF(generador!B864=4,25,IF(generador!B864=5,28,IF(generador!B864=6,31,IF(generador!B864=7,34,IF(generador!B864=8,37,IF(generador!B864=9,40,IF(generador!B864=10,43,IF(generador!B864=11,46,IF(generador!B864=12,49,IF(generador!B864=13,52,IF(generador!B864=14,55,IF(generador!B864=15,58))))))))))))))),FALSE),"dd/mm/yyyy")," Y ",TEXT(VLOOKUP(A864,matriz,IF(generador!B864=1,17,IF(generador!B864=2,20,IF(generador!B864=3,23,IF(generador!B864=4,26,IF(generador!B864=5,29,IF(generador!B864=6,32,IF(generador!B864=7,35,IF(generador!B864=8,38,IF(generador!B864=9,41,IF(generador!B864=10,44,IF(generador!B864=11,47,IF(generador!B864=12,50,IF(generador!B864=13,53,IF(generador!B864=14,56,IF(generador!B864=15,59))))))))))))))),FALSE),"dd/mm/yyyy")),"")</f>
        <v/>
      </c>
    </row>
    <row r="865" spans="1:23" x14ac:dyDescent="0.3">
      <c r="A865" s="15"/>
      <c r="B865" s="14"/>
      <c r="C865" s="6"/>
      <c r="D865" s="26" t="str">
        <f t="shared" si="229"/>
        <v/>
      </c>
      <c r="E865" s="19" t="str">
        <f>IFERROR(IF(A865&lt;&gt;"",VLOOKUP(A865,matriz,IF(generador!B865=1,15,IF(generador!B865=2,18,IF(generador!B865=3,21,IF(generador!B865=4,24,IF(generador!B865=5,27,IF(generador!B865=6,30,IF(generador!B865=7,33,IF(generador!B865=8,36,IF(generador!B865=9,39,IF(generador!B865=10,42,IF(generador!B865=11,45,IF(generador!B865=12,48,IF(generador!B865=13,51,IF(generador!B865=14,54,IF(generador!B865=15,57))))))))))))))),FALSE),""),"")</f>
        <v/>
      </c>
      <c r="F865" s="20" t="str">
        <f t="shared" si="230"/>
        <v/>
      </c>
      <c r="G865" s="29" t="str">
        <f t="shared" si="231"/>
        <v/>
      </c>
      <c r="H865" s="21" t="str">
        <f t="shared" ca="1" si="234"/>
        <v/>
      </c>
      <c r="I865" s="18" t="str">
        <f t="shared" si="235"/>
        <v/>
      </c>
      <c r="J865" s="18" t="str">
        <f>""</f>
        <v/>
      </c>
      <c r="K865" s="18" t="str">
        <f t="shared" si="236"/>
        <v/>
      </c>
      <c r="L865" s="18" t="str">
        <f t="shared" si="237"/>
        <v/>
      </c>
      <c r="M865" s="18" t="str">
        <f t="shared" si="238"/>
        <v/>
      </c>
      <c r="N865" s="18" t="str">
        <f t="shared" si="239"/>
        <v/>
      </c>
      <c r="O865" s="18" t="str">
        <f t="shared" si="240"/>
        <v/>
      </c>
      <c r="P865" s="18" t="str">
        <f t="shared" si="241"/>
        <v/>
      </c>
      <c r="Q865" s="18" t="str">
        <f t="shared" si="242"/>
        <v/>
      </c>
      <c r="R865" s="122" t="str">
        <f t="shared" si="232"/>
        <v/>
      </c>
      <c r="S865" s="18" t="str">
        <f t="shared" si="243"/>
        <v/>
      </c>
      <c r="T865" s="26" t="str">
        <f t="shared" si="233"/>
        <v/>
      </c>
      <c r="U865" s="18" t="str">
        <f t="shared" si="244"/>
        <v/>
      </c>
      <c r="V865" s="18" t="str">
        <f t="shared" si="245"/>
        <v/>
      </c>
      <c r="W865" s="18" t="str">
        <f>IFERROR(CONCATENATE("PAGO N° ",B865," DEL CONTRATO CPS ",V865," ENTRE ",TEXT(VLOOKUP(A865,matriz,IF(generador!B865=1,16,IF(generador!B865=2,19,IF(generador!B865=3,22,IF(generador!B865=4,25,IF(generador!B865=5,28,IF(generador!B865=6,31,IF(generador!B865=7,34,IF(generador!B865=8,37,IF(generador!B865=9,40,IF(generador!B865=10,43,IF(generador!B865=11,46,IF(generador!B865=12,49,IF(generador!B865=13,52,IF(generador!B865=14,55,IF(generador!B865=15,58))))))))))))))),FALSE),"dd/mm/yyyy")," Y ",TEXT(VLOOKUP(A865,matriz,IF(generador!B865=1,17,IF(generador!B865=2,20,IF(generador!B865=3,23,IF(generador!B865=4,26,IF(generador!B865=5,29,IF(generador!B865=6,32,IF(generador!B865=7,35,IF(generador!B865=8,38,IF(generador!B865=9,41,IF(generador!B865=10,44,IF(generador!B865=11,47,IF(generador!B865=12,50,IF(generador!B865=13,53,IF(generador!B865=14,56,IF(generador!B865=15,59))))))))))))))),FALSE),"dd/mm/yyyy")),"")</f>
        <v/>
      </c>
    </row>
    <row r="866" spans="1:23" x14ac:dyDescent="0.3">
      <c r="A866" s="15"/>
      <c r="B866" s="14"/>
      <c r="C866" s="6"/>
      <c r="D866" s="26" t="str">
        <f t="shared" si="229"/>
        <v/>
      </c>
      <c r="E866" s="19" t="str">
        <f>IFERROR(IF(A866&lt;&gt;"",VLOOKUP(A866,matriz,IF(generador!B866=1,15,IF(generador!B866=2,18,IF(generador!B866=3,21,IF(generador!B866=4,24,IF(generador!B866=5,27,IF(generador!B866=6,30,IF(generador!B866=7,33,IF(generador!B866=8,36,IF(generador!B866=9,39,IF(generador!B866=10,42,IF(generador!B866=11,45,IF(generador!B866=12,48,IF(generador!B866=13,51,IF(generador!B866=14,54,IF(generador!B866=15,57))))))))))))))),FALSE),""),"")</f>
        <v/>
      </c>
      <c r="F866" s="20" t="str">
        <f t="shared" si="230"/>
        <v/>
      </c>
      <c r="G866" s="29" t="str">
        <f t="shared" si="231"/>
        <v/>
      </c>
      <c r="H866" s="21" t="str">
        <f t="shared" ca="1" si="234"/>
        <v/>
      </c>
      <c r="I866" s="18" t="str">
        <f t="shared" si="235"/>
        <v/>
      </c>
      <c r="J866" s="18" t="str">
        <f>""</f>
        <v/>
      </c>
      <c r="K866" s="18" t="str">
        <f t="shared" si="236"/>
        <v/>
      </c>
      <c r="L866" s="18" t="str">
        <f t="shared" si="237"/>
        <v/>
      </c>
      <c r="M866" s="18" t="str">
        <f t="shared" si="238"/>
        <v/>
      </c>
      <c r="N866" s="18" t="str">
        <f t="shared" si="239"/>
        <v/>
      </c>
      <c r="O866" s="18" t="str">
        <f t="shared" si="240"/>
        <v/>
      </c>
      <c r="P866" s="18" t="str">
        <f t="shared" si="241"/>
        <v/>
      </c>
      <c r="Q866" s="18" t="str">
        <f t="shared" si="242"/>
        <v/>
      </c>
      <c r="R866" s="122" t="str">
        <f t="shared" si="232"/>
        <v/>
      </c>
      <c r="S866" s="18" t="str">
        <f t="shared" si="243"/>
        <v/>
      </c>
      <c r="T866" s="26" t="str">
        <f t="shared" si="233"/>
        <v/>
      </c>
      <c r="U866" s="18" t="str">
        <f t="shared" si="244"/>
        <v/>
      </c>
      <c r="V866" s="18" t="str">
        <f t="shared" si="245"/>
        <v/>
      </c>
      <c r="W866" s="18" t="str">
        <f>IFERROR(CONCATENATE("PAGO N° ",B866," DEL CONTRATO CPS ",V866," ENTRE ",TEXT(VLOOKUP(A866,matriz,IF(generador!B866=1,16,IF(generador!B866=2,19,IF(generador!B866=3,22,IF(generador!B866=4,25,IF(generador!B866=5,28,IF(generador!B866=6,31,IF(generador!B866=7,34,IF(generador!B866=8,37,IF(generador!B866=9,40,IF(generador!B866=10,43,IF(generador!B866=11,46,IF(generador!B866=12,49,IF(generador!B866=13,52,IF(generador!B866=14,55,IF(generador!B866=15,58))))))))))))))),FALSE),"dd/mm/yyyy")," Y ",TEXT(VLOOKUP(A866,matriz,IF(generador!B866=1,17,IF(generador!B866=2,20,IF(generador!B866=3,23,IF(generador!B866=4,26,IF(generador!B866=5,29,IF(generador!B866=6,32,IF(generador!B866=7,35,IF(generador!B866=8,38,IF(generador!B866=9,41,IF(generador!B866=10,44,IF(generador!B866=11,47,IF(generador!B866=12,50,IF(generador!B866=13,53,IF(generador!B866=14,56,IF(generador!B866=15,59))))))))))))))),FALSE),"dd/mm/yyyy")),"")</f>
        <v/>
      </c>
    </row>
    <row r="867" spans="1:23" x14ac:dyDescent="0.3">
      <c r="A867" s="15"/>
      <c r="B867" s="14"/>
      <c r="C867" s="6"/>
      <c r="D867" s="26" t="str">
        <f t="shared" si="229"/>
        <v/>
      </c>
      <c r="E867" s="19" t="str">
        <f>IFERROR(IF(A867&lt;&gt;"",VLOOKUP(A867,matriz,IF(generador!B867=1,15,IF(generador!B867=2,18,IF(generador!B867=3,21,IF(generador!B867=4,24,IF(generador!B867=5,27,IF(generador!B867=6,30,IF(generador!B867=7,33,IF(generador!B867=8,36,IF(generador!B867=9,39,IF(generador!B867=10,42,IF(generador!B867=11,45,IF(generador!B867=12,48,IF(generador!B867=13,51,IF(generador!B867=14,54,IF(generador!B867=15,57))))))))))))))),FALSE),""),"")</f>
        <v/>
      </c>
      <c r="F867" s="20" t="str">
        <f t="shared" si="230"/>
        <v/>
      </c>
      <c r="G867" s="29" t="str">
        <f t="shared" si="231"/>
        <v/>
      </c>
      <c r="H867" s="21" t="str">
        <f t="shared" ca="1" si="234"/>
        <v/>
      </c>
      <c r="I867" s="18" t="str">
        <f t="shared" si="235"/>
        <v/>
      </c>
      <c r="J867" s="18" t="str">
        <f>""</f>
        <v/>
      </c>
      <c r="K867" s="18" t="str">
        <f t="shared" si="236"/>
        <v/>
      </c>
      <c r="L867" s="18" t="str">
        <f t="shared" si="237"/>
        <v/>
      </c>
      <c r="M867" s="18" t="str">
        <f t="shared" si="238"/>
        <v/>
      </c>
      <c r="N867" s="18" t="str">
        <f t="shared" si="239"/>
        <v/>
      </c>
      <c r="O867" s="18" t="str">
        <f t="shared" si="240"/>
        <v/>
      </c>
      <c r="P867" s="18" t="str">
        <f t="shared" si="241"/>
        <v/>
      </c>
      <c r="Q867" s="18" t="str">
        <f t="shared" si="242"/>
        <v/>
      </c>
      <c r="R867" s="122" t="str">
        <f t="shared" si="232"/>
        <v/>
      </c>
      <c r="S867" s="18" t="str">
        <f t="shared" si="243"/>
        <v/>
      </c>
      <c r="T867" s="26" t="str">
        <f t="shared" si="233"/>
        <v/>
      </c>
      <c r="U867" s="18" t="str">
        <f t="shared" si="244"/>
        <v/>
      </c>
      <c r="V867" s="18" t="str">
        <f t="shared" si="245"/>
        <v/>
      </c>
      <c r="W867" s="18" t="str">
        <f>IFERROR(CONCATENATE("PAGO N° ",B867," DEL CONTRATO CPS ",V867," ENTRE ",TEXT(VLOOKUP(A867,matriz,IF(generador!B867=1,16,IF(generador!B867=2,19,IF(generador!B867=3,22,IF(generador!B867=4,25,IF(generador!B867=5,28,IF(generador!B867=6,31,IF(generador!B867=7,34,IF(generador!B867=8,37,IF(generador!B867=9,40,IF(generador!B867=10,43,IF(generador!B867=11,46,IF(generador!B867=12,49,IF(generador!B867=13,52,IF(generador!B867=14,55,IF(generador!B867=15,58))))))))))))))),FALSE),"dd/mm/yyyy")," Y ",TEXT(VLOOKUP(A867,matriz,IF(generador!B867=1,17,IF(generador!B867=2,20,IF(generador!B867=3,23,IF(generador!B867=4,26,IF(generador!B867=5,29,IF(generador!B867=6,32,IF(generador!B867=7,35,IF(generador!B867=8,38,IF(generador!B867=9,41,IF(generador!B867=10,44,IF(generador!B867=11,47,IF(generador!B867=12,50,IF(generador!B867=13,53,IF(generador!B867=14,56,IF(generador!B867=15,59))))))))))))))),FALSE),"dd/mm/yyyy")),"")</f>
        <v/>
      </c>
    </row>
    <row r="868" spans="1:23" x14ac:dyDescent="0.3">
      <c r="A868" s="15"/>
      <c r="B868" s="14"/>
      <c r="C868" s="6"/>
      <c r="D868" s="26" t="str">
        <f t="shared" si="229"/>
        <v/>
      </c>
      <c r="E868" s="19" t="str">
        <f>IFERROR(IF(A868&lt;&gt;"",VLOOKUP(A868,matriz,IF(generador!B868=1,15,IF(generador!B868=2,18,IF(generador!B868=3,21,IF(generador!B868=4,24,IF(generador!B868=5,27,IF(generador!B868=6,30,IF(generador!B868=7,33,IF(generador!B868=8,36,IF(generador!B868=9,39,IF(generador!B868=10,42,IF(generador!B868=11,45,IF(generador!B868=12,48,IF(generador!B868=13,51,IF(generador!B868=14,54,IF(generador!B868=15,57))))))))))))))),FALSE),""),"")</f>
        <v/>
      </c>
      <c r="F868" s="20" t="str">
        <f t="shared" si="230"/>
        <v/>
      </c>
      <c r="G868" s="29" t="str">
        <f t="shared" si="231"/>
        <v/>
      </c>
      <c r="H868" s="21" t="str">
        <f t="shared" ca="1" si="234"/>
        <v/>
      </c>
      <c r="I868" s="18" t="str">
        <f t="shared" si="235"/>
        <v/>
      </c>
      <c r="J868" s="18" t="str">
        <f>""</f>
        <v/>
      </c>
      <c r="K868" s="18" t="str">
        <f t="shared" si="236"/>
        <v/>
      </c>
      <c r="L868" s="18" t="str">
        <f t="shared" si="237"/>
        <v/>
      </c>
      <c r="M868" s="18" t="str">
        <f t="shared" si="238"/>
        <v/>
      </c>
      <c r="N868" s="18" t="str">
        <f t="shared" si="239"/>
        <v/>
      </c>
      <c r="O868" s="18" t="str">
        <f t="shared" si="240"/>
        <v/>
      </c>
      <c r="P868" s="18" t="str">
        <f t="shared" si="241"/>
        <v/>
      </c>
      <c r="Q868" s="18" t="str">
        <f t="shared" si="242"/>
        <v/>
      </c>
      <c r="R868" s="122" t="str">
        <f t="shared" si="232"/>
        <v/>
      </c>
      <c r="S868" s="18" t="str">
        <f t="shared" si="243"/>
        <v/>
      </c>
      <c r="T868" s="26" t="str">
        <f t="shared" si="233"/>
        <v/>
      </c>
      <c r="U868" s="18" t="str">
        <f t="shared" si="244"/>
        <v/>
      </c>
      <c r="V868" s="18" t="str">
        <f t="shared" si="245"/>
        <v/>
      </c>
      <c r="W868" s="18" t="str">
        <f>IFERROR(CONCATENATE("PAGO N° ",B868," DEL CONTRATO CPS ",V868," ENTRE ",TEXT(VLOOKUP(A868,matriz,IF(generador!B868=1,16,IF(generador!B868=2,19,IF(generador!B868=3,22,IF(generador!B868=4,25,IF(generador!B868=5,28,IF(generador!B868=6,31,IF(generador!B868=7,34,IF(generador!B868=8,37,IF(generador!B868=9,40,IF(generador!B868=10,43,IF(generador!B868=11,46,IF(generador!B868=12,49,IF(generador!B868=13,52,IF(generador!B868=14,55,IF(generador!B868=15,58))))))))))))))),FALSE),"dd/mm/yyyy")," Y ",TEXT(VLOOKUP(A868,matriz,IF(generador!B868=1,17,IF(generador!B868=2,20,IF(generador!B868=3,23,IF(generador!B868=4,26,IF(generador!B868=5,29,IF(generador!B868=6,32,IF(generador!B868=7,35,IF(generador!B868=8,38,IF(generador!B868=9,41,IF(generador!B868=10,44,IF(generador!B868=11,47,IF(generador!B868=12,50,IF(generador!B868=13,53,IF(generador!B868=14,56,IF(generador!B868=15,59))))))))))))))),FALSE),"dd/mm/yyyy")),"")</f>
        <v/>
      </c>
    </row>
    <row r="869" spans="1:23" x14ac:dyDescent="0.3">
      <c r="A869" s="15"/>
      <c r="B869" s="14"/>
      <c r="C869" s="6"/>
      <c r="D869" s="26" t="str">
        <f t="shared" si="229"/>
        <v/>
      </c>
      <c r="E869" s="19" t="str">
        <f>IFERROR(IF(A869&lt;&gt;"",VLOOKUP(A869,matriz,IF(generador!B869=1,15,IF(generador!B869=2,18,IF(generador!B869=3,21,IF(generador!B869=4,24,IF(generador!B869=5,27,IF(generador!B869=6,30,IF(generador!B869=7,33,IF(generador!B869=8,36,IF(generador!B869=9,39,IF(generador!B869=10,42,IF(generador!B869=11,45,IF(generador!B869=12,48,IF(generador!B869=13,51,IF(generador!B869=14,54,IF(generador!B869=15,57))))))))))))))),FALSE),""),"")</f>
        <v/>
      </c>
      <c r="F869" s="20" t="str">
        <f t="shared" si="230"/>
        <v/>
      </c>
      <c r="G869" s="29" t="str">
        <f t="shared" si="231"/>
        <v/>
      </c>
      <c r="H869" s="21" t="str">
        <f t="shared" ca="1" si="234"/>
        <v/>
      </c>
      <c r="I869" s="18" t="str">
        <f t="shared" si="235"/>
        <v/>
      </c>
      <c r="J869" s="18" t="str">
        <f>""</f>
        <v/>
      </c>
      <c r="K869" s="18" t="str">
        <f t="shared" si="236"/>
        <v/>
      </c>
      <c r="L869" s="18" t="str">
        <f t="shared" si="237"/>
        <v/>
      </c>
      <c r="M869" s="18" t="str">
        <f t="shared" si="238"/>
        <v/>
      </c>
      <c r="N869" s="18" t="str">
        <f t="shared" si="239"/>
        <v/>
      </c>
      <c r="O869" s="18" t="str">
        <f t="shared" si="240"/>
        <v/>
      </c>
      <c r="P869" s="18" t="str">
        <f t="shared" si="241"/>
        <v/>
      </c>
      <c r="Q869" s="18" t="str">
        <f t="shared" si="242"/>
        <v/>
      </c>
      <c r="R869" s="122" t="str">
        <f t="shared" si="232"/>
        <v/>
      </c>
      <c r="S869" s="18" t="str">
        <f t="shared" si="243"/>
        <v/>
      </c>
      <c r="T869" s="26" t="str">
        <f t="shared" si="233"/>
        <v/>
      </c>
      <c r="U869" s="18" t="str">
        <f t="shared" si="244"/>
        <v/>
      </c>
      <c r="V869" s="18" t="str">
        <f t="shared" si="245"/>
        <v/>
      </c>
      <c r="W869" s="18" t="str">
        <f>IFERROR(CONCATENATE("PAGO N° ",B869," DEL CONTRATO CPS ",V869," ENTRE ",TEXT(VLOOKUP(A869,matriz,IF(generador!B869=1,16,IF(generador!B869=2,19,IF(generador!B869=3,22,IF(generador!B869=4,25,IF(generador!B869=5,28,IF(generador!B869=6,31,IF(generador!B869=7,34,IF(generador!B869=8,37,IF(generador!B869=9,40,IF(generador!B869=10,43,IF(generador!B869=11,46,IF(generador!B869=12,49,IF(generador!B869=13,52,IF(generador!B869=14,55,IF(generador!B869=15,58))))))))))))))),FALSE),"dd/mm/yyyy")," Y ",TEXT(VLOOKUP(A869,matriz,IF(generador!B869=1,17,IF(generador!B869=2,20,IF(generador!B869=3,23,IF(generador!B869=4,26,IF(generador!B869=5,29,IF(generador!B869=6,32,IF(generador!B869=7,35,IF(generador!B869=8,38,IF(generador!B869=9,41,IF(generador!B869=10,44,IF(generador!B869=11,47,IF(generador!B869=12,50,IF(generador!B869=13,53,IF(generador!B869=14,56,IF(generador!B869=15,59))))))))))))))),FALSE),"dd/mm/yyyy")),"")</f>
        <v/>
      </c>
    </row>
    <row r="870" spans="1:23" x14ac:dyDescent="0.3">
      <c r="A870" s="15"/>
      <c r="B870" s="14"/>
      <c r="C870" s="6"/>
      <c r="D870" s="26" t="str">
        <f t="shared" si="229"/>
        <v/>
      </c>
      <c r="E870" s="19" t="str">
        <f>IFERROR(IF(A870&lt;&gt;"",VLOOKUP(A870,matriz,IF(generador!B870=1,15,IF(generador!B870=2,18,IF(generador!B870=3,21,IF(generador!B870=4,24,IF(generador!B870=5,27,IF(generador!B870=6,30,IF(generador!B870=7,33,IF(generador!B870=8,36,IF(generador!B870=9,39,IF(generador!B870=10,42,IF(generador!B870=11,45,IF(generador!B870=12,48,IF(generador!B870=13,51,IF(generador!B870=14,54,IF(generador!B870=15,57))))))))))))))),FALSE),""),"")</f>
        <v/>
      </c>
      <c r="F870" s="20" t="str">
        <f t="shared" si="230"/>
        <v/>
      </c>
      <c r="G870" s="29" t="str">
        <f t="shared" si="231"/>
        <v/>
      </c>
      <c r="H870" s="21" t="str">
        <f t="shared" ca="1" si="234"/>
        <v/>
      </c>
      <c r="I870" s="18" t="str">
        <f t="shared" si="235"/>
        <v/>
      </c>
      <c r="J870" s="18" t="str">
        <f>""</f>
        <v/>
      </c>
      <c r="K870" s="18" t="str">
        <f t="shared" si="236"/>
        <v/>
      </c>
      <c r="L870" s="18" t="str">
        <f t="shared" si="237"/>
        <v/>
      </c>
      <c r="M870" s="18" t="str">
        <f t="shared" si="238"/>
        <v/>
      </c>
      <c r="N870" s="18" t="str">
        <f t="shared" si="239"/>
        <v/>
      </c>
      <c r="O870" s="18" t="str">
        <f t="shared" si="240"/>
        <v/>
      </c>
      <c r="P870" s="18" t="str">
        <f t="shared" si="241"/>
        <v/>
      </c>
      <c r="Q870" s="18" t="str">
        <f t="shared" si="242"/>
        <v/>
      </c>
      <c r="R870" s="122" t="str">
        <f t="shared" si="232"/>
        <v/>
      </c>
      <c r="S870" s="18" t="str">
        <f t="shared" si="243"/>
        <v/>
      </c>
      <c r="T870" s="26" t="str">
        <f t="shared" si="233"/>
        <v/>
      </c>
      <c r="U870" s="18" t="str">
        <f t="shared" si="244"/>
        <v/>
      </c>
      <c r="V870" s="18" t="str">
        <f t="shared" si="245"/>
        <v/>
      </c>
      <c r="W870" s="18" t="str">
        <f>IFERROR(CONCATENATE("PAGO N° ",B870," DEL CONTRATO CPS ",V870," ENTRE ",TEXT(VLOOKUP(A870,matriz,IF(generador!B870=1,16,IF(generador!B870=2,19,IF(generador!B870=3,22,IF(generador!B870=4,25,IF(generador!B870=5,28,IF(generador!B870=6,31,IF(generador!B870=7,34,IF(generador!B870=8,37,IF(generador!B870=9,40,IF(generador!B870=10,43,IF(generador!B870=11,46,IF(generador!B870=12,49,IF(generador!B870=13,52,IF(generador!B870=14,55,IF(generador!B870=15,58))))))))))))))),FALSE),"dd/mm/yyyy")," Y ",TEXT(VLOOKUP(A870,matriz,IF(generador!B870=1,17,IF(generador!B870=2,20,IF(generador!B870=3,23,IF(generador!B870=4,26,IF(generador!B870=5,29,IF(generador!B870=6,32,IF(generador!B870=7,35,IF(generador!B870=8,38,IF(generador!B870=9,41,IF(generador!B870=10,44,IF(generador!B870=11,47,IF(generador!B870=12,50,IF(generador!B870=13,53,IF(generador!B870=14,56,IF(generador!B870=15,59))))))))))))))),FALSE),"dd/mm/yyyy")),"")</f>
        <v/>
      </c>
    </row>
    <row r="871" spans="1:23" x14ac:dyDescent="0.3">
      <c r="A871" s="15"/>
      <c r="B871" s="14"/>
      <c r="C871" s="6"/>
      <c r="D871" s="26" t="str">
        <f t="shared" si="229"/>
        <v/>
      </c>
      <c r="E871" s="19" t="str">
        <f>IFERROR(IF(A871&lt;&gt;"",VLOOKUP(A871,matriz,IF(generador!B871=1,15,IF(generador!B871=2,18,IF(generador!B871=3,21,IF(generador!B871=4,24,IF(generador!B871=5,27,IF(generador!B871=6,30,IF(generador!B871=7,33,IF(generador!B871=8,36,IF(generador!B871=9,39,IF(generador!B871=10,42,IF(generador!B871=11,45,IF(generador!B871=12,48,IF(generador!B871=13,51,IF(generador!B871=14,54,IF(generador!B871=15,57))))))))))))))),FALSE),""),"")</f>
        <v/>
      </c>
      <c r="F871" s="20" t="str">
        <f t="shared" si="230"/>
        <v/>
      </c>
      <c r="G871" s="29" t="str">
        <f t="shared" si="231"/>
        <v/>
      </c>
      <c r="H871" s="21" t="str">
        <f t="shared" ca="1" si="234"/>
        <v/>
      </c>
      <c r="I871" s="18" t="str">
        <f t="shared" si="235"/>
        <v/>
      </c>
      <c r="J871" s="18" t="str">
        <f>""</f>
        <v/>
      </c>
      <c r="K871" s="18" t="str">
        <f t="shared" si="236"/>
        <v/>
      </c>
      <c r="L871" s="18" t="str">
        <f t="shared" si="237"/>
        <v/>
      </c>
      <c r="M871" s="18" t="str">
        <f t="shared" si="238"/>
        <v/>
      </c>
      <c r="N871" s="18" t="str">
        <f t="shared" si="239"/>
        <v/>
      </c>
      <c r="O871" s="18" t="str">
        <f t="shared" si="240"/>
        <v/>
      </c>
      <c r="P871" s="18" t="str">
        <f t="shared" si="241"/>
        <v/>
      </c>
      <c r="Q871" s="18" t="str">
        <f t="shared" si="242"/>
        <v/>
      </c>
      <c r="R871" s="122" t="str">
        <f t="shared" si="232"/>
        <v/>
      </c>
      <c r="S871" s="18" t="str">
        <f t="shared" si="243"/>
        <v/>
      </c>
      <c r="T871" s="26" t="str">
        <f t="shared" si="233"/>
        <v/>
      </c>
      <c r="U871" s="18" t="str">
        <f t="shared" si="244"/>
        <v/>
      </c>
      <c r="V871" s="18" t="str">
        <f t="shared" si="245"/>
        <v/>
      </c>
      <c r="W871" s="18" t="str">
        <f>IFERROR(CONCATENATE("PAGO N° ",B871," DEL CONTRATO CPS ",V871," ENTRE ",TEXT(VLOOKUP(A871,matriz,IF(generador!B871=1,16,IF(generador!B871=2,19,IF(generador!B871=3,22,IF(generador!B871=4,25,IF(generador!B871=5,28,IF(generador!B871=6,31,IF(generador!B871=7,34,IF(generador!B871=8,37,IF(generador!B871=9,40,IF(generador!B871=10,43,IF(generador!B871=11,46,IF(generador!B871=12,49,IF(generador!B871=13,52,IF(generador!B871=14,55,IF(generador!B871=15,58))))))))))))))),FALSE),"dd/mm/yyyy")," Y ",TEXT(VLOOKUP(A871,matriz,IF(generador!B871=1,17,IF(generador!B871=2,20,IF(generador!B871=3,23,IF(generador!B871=4,26,IF(generador!B871=5,29,IF(generador!B871=6,32,IF(generador!B871=7,35,IF(generador!B871=8,38,IF(generador!B871=9,41,IF(generador!B871=10,44,IF(generador!B871=11,47,IF(generador!B871=12,50,IF(generador!B871=13,53,IF(generador!B871=14,56,IF(generador!B871=15,59))))))))))))))),FALSE),"dd/mm/yyyy")),"")</f>
        <v/>
      </c>
    </row>
    <row r="872" spans="1:23" x14ac:dyDescent="0.3">
      <c r="A872" s="15"/>
      <c r="B872" s="14"/>
      <c r="C872" s="6"/>
      <c r="D872" s="26" t="str">
        <f t="shared" si="229"/>
        <v/>
      </c>
      <c r="E872" s="19" t="str">
        <f>IFERROR(IF(A872&lt;&gt;"",VLOOKUP(A872,matriz,IF(generador!B872=1,15,IF(generador!B872=2,18,IF(generador!B872=3,21,IF(generador!B872=4,24,IF(generador!B872=5,27,IF(generador!B872=6,30,IF(generador!B872=7,33,IF(generador!B872=8,36,IF(generador!B872=9,39,IF(generador!B872=10,42,IF(generador!B872=11,45,IF(generador!B872=12,48,IF(generador!B872=13,51,IF(generador!B872=14,54,IF(generador!B872=15,57))))))))))))))),FALSE),""),"")</f>
        <v/>
      </c>
      <c r="F872" s="20" t="str">
        <f t="shared" si="230"/>
        <v/>
      </c>
      <c r="G872" s="29" t="str">
        <f t="shared" si="231"/>
        <v/>
      </c>
      <c r="H872" s="21" t="str">
        <f t="shared" ca="1" si="234"/>
        <v/>
      </c>
      <c r="I872" s="18" t="str">
        <f t="shared" si="235"/>
        <v/>
      </c>
      <c r="J872" s="18" t="str">
        <f>""</f>
        <v/>
      </c>
      <c r="K872" s="18" t="str">
        <f t="shared" si="236"/>
        <v/>
      </c>
      <c r="L872" s="18" t="str">
        <f t="shared" si="237"/>
        <v/>
      </c>
      <c r="M872" s="18" t="str">
        <f t="shared" si="238"/>
        <v/>
      </c>
      <c r="N872" s="18" t="str">
        <f t="shared" si="239"/>
        <v/>
      </c>
      <c r="O872" s="18" t="str">
        <f t="shared" si="240"/>
        <v/>
      </c>
      <c r="P872" s="18" t="str">
        <f t="shared" si="241"/>
        <v/>
      </c>
      <c r="Q872" s="18" t="str">
        <f t="shared" si="242"/>
        <v/>
      </c>
      <c r="R872" s="122" t="str">
        <f t="shared" si="232"/>
        <v/>
      </c>
      <c r="S872" s="18" t="str">
        <f t="shared" si="243"/>
        <v/>
      </c>
      <c r="T872" s="26" t="str">
        <f t="shared" si="233"/>
        <v/>
      </c>
      <c r="U872" s="18" t="str">
        <f t="shared" si="244"/>
        <v/>
      </c>
      <c r="V872" s="18" t="str">
        <f t="shared" si="245"/>
        <v/>
      </c>
      <c r="W872" s="18" t="str">
        <f>IFERROR(CONCATENATE("PAGO N° ",B872," DEL CONTRATO CPS ",V872," ENTRE ",TEXT(VLOOKUP(A872,matriz,IF(generador!B872=1,16,IF(generador!B872=2,19,IF(generador!B872=3,22,IF(generador!B872=4,25,IF(generador!B872=5,28,IF(generador!B872=6,31,IF(generador!B872=7,34,IF(generador!B872=8,37,IF(generador!B872=9,40,IF(generador!B872=10,43,IF(generador!B872=11,46,IF(generador!B872=12,49,IF(generador!B872=13,52,IF(generador!B872=14,55,IF(generador!B872=15,58))))))))))))))),FALSE),"dd/mm/yyyy")," Y ",TEXT(VLOOKUP(A872,matriz,IF(generador!B872=1,17,IF(generador!B872=2,20,IF(generador!B872=3,23,IF(generador!B872=4,26,IF(generador!B872=5,29,IF(generador!B872=6,32,IF(generador!B872=7,35,IF(generador!B872=8,38,IF(generador!B872=9,41,IF(generador!B872=10,44,IF(generador!B872=11,47,IF(generador!B872=12,50,IF(generador!B872=13,53,IF(generador!B872=14,56,IF(generador!B872=15,59))))))))))))))),FALSE),"dd/mm/yyyy")),"")</f>
        <v/>
      </c>
    </row>
    <row r="873" spans="1:23" x14ac:dyDescent="0.3">
      <c r="A873" s="15"/>
      <c r="B873" s="14"/>
      <c r="C873" s="6"/>
      <c r="D873" s="26" t="str">
        <f t="shared" si="229"/>
        <v/>
      </c>
      <c r="E873" s="19" t="str">
        <f>IFERROR(IF(A873&lt;&gt;"",VLOOKUP(A873,matriz,IF(generador!B873=1,15,IF(generador!B873=2,18,IF(generador!B873=3,21,IF(generador!B873=4,24,IF(generador!B873=5,27,IF(generador!B873=6,30,IF(generador!B873=7,33,IF(generador!B873=8,36,IF(generador!B873=9,39,IF(generador!B873=10,42,IF(generador!B873=11,45,IF(generador!B873=12,48,IF(generador!B873=13,51,IF(generador!B873=14,54,IF(generador!B873=15,57))))))))))))))),FALSE),""),"")</f>
        <v/>
      </c>
      <c r="F873" s="20" t="str">
        <f t="shared" si="230"/>
        <v/>
      </c>
      <c r="G873" s="29" t="str">
        <f t="shared" si="231"/>
        <v/>
      </c>
      <c r="H873" s="21" t="str">
        <f t="shared" ca="1" si="234"/>
        <v/>
      </c>
      <c r="I873" s="18" t="str">
        <f t="shared" si="235"/>
        <v/>
      </c>
      <c r="J873" s="18" t="str">
        <f>""</f>
        <v/>
      </c>
      <c r="K873" s="18" t="str">
        <f t="shared" si="236"/>
        <v/>
      </c>
      <c r="L873" s="18" t="str">
        <f t="shared" si="237"/>
        <v/>
      </c>
      <c r="M873" s="18" t="str">
        <f t="shared" si="238"/>
        <v/>
      </c>
      <c r="N873" s="18" t="str">
        <f t="shared" si="239"/>
        <v/>
      </c>
      <c r="O873" s="18" t="str">
        <f t="shared" si="240"/>
        <v/>
      </c>
      <c r="P873" s="18" t="str">
        <f t="shared" si="241"/>
        <v/>
      </c>
      <c r="Q873" s="18" t="str">
        <f t="shared" si="242"/>
        <v/>
      </c>
      <c r="R873" s="122" t="str">
        <f t="shared" si="232"/>
        <v/>
      </c>
      <c r="S873" s="18" t="str">
        <f t="shared" si="243"/>
        <v/>
      </c>
      <c r="T873" s="26" t="str">
        <f t="shared" si="233"/>
        <v/>
      </c>
      <c r="U873" s="18" t="str">
        <f t="shared" si="244"/>
        <v/>
      </c>
      <c r="V873" s="18" t="str">
        <f t="shared" si="245"/>
        <v/>
      </c>
      <c r="W873" s="18" t="str">
        <f>IFERROR(CONCATENATE("PAGO N° ",B873," DEL CONTRATO CPS ",V873," ENTRE ",TEXT(VLOOKUP(A873,matriz,IF(generador!B873=1,16,IF(generador!B873=2,19,IF(generador!B873=3,22,IF(generador!B873=4,25,IF(generador!B873=5,28,IF(generador!B873=6,31,IF(generador!B873=7,34,IF(generador!B873=8,37,IF(generador!B873=9,40,IF(generador!B873=10,43,IF(generador!B873=11,46,IF(generador!B873=12,49,IF(generador!B873=13,52,IF(generador!B873=14,55,IF(generador!B873=15,58))))))))))))))),FALSE),"dd/mm/yyyy")," Y ",TEXT(VLOOKUP(A873,matriz,IF(generador!B873=1,17,IF(generador!B873=2,20,IF(generador!B873=3,23,IF(generador!B873=4,26,IF(generador!B873=5,29,IF(generador!B873=6,32,IF(generador!B873=7,35,IF(generador!B873=8,38,IF(generador!B873=9,41,IF(generador!B873=10,44,IF(generador!B873=11,47,IF(generador!B873=12,50,IF(generador!B873=13,53,IF(generador!B873=14,56,IF(generador!B873=15,59))))))))))))))),FALSE),"dd/mm/yyyy")),"")</f>
        <v/>
      </c>
    </row>
    <row r="874" spans="1:23" x14ac:dyDescent="0.3">
      <c r="A874" s="15"/>
      <c r="B874" s="14"/>
      <c r="C874" s="6"/>
      <c r="D874" s="26" t="str">
        <f t="shared" si="229"/>
        <v/>
      </c>
      <c r="E874" s="19" t="str">
        <f>IFERROR(IF(A874&lt;&gt;"",VLOOKUP(A874,matriz,IF(generador!B874=1,15,IF(generador!B874=2,18,IF(generador!B874=3,21,IF(generador!B874=4,24,IF(generador!B874=5,27,IF(generador!B874=6,30,IF(generador!B874=7,33,IF(generador!B874=8,36,IF(generador!B874=9,39,IF(generador!B874=10,42,IF(generador!B874=11,45,IF(generador!B874=12,48,IF(generador!B874=13,51,IF(generador!B874=14,54,IF(generador!B874=15,57))))))))))))))),FALSE),""),"")</f>
        <v/>
      </c>
      <c r="F874" s="20" t="str">
        <f t="shared" si="230"/>
        <v/>
      </c>
      <c r="G874" s="29" t="str">
        <f t="shared" si="231"/>
        <v/>
      </c>
      <c r="H874" s="21" t="str">
        <f t="shared" ca="1" si="234"/>
        <v/>
      </c>
      <c r="I874" s="18" t="str">
        <f t="shared" si="235"/>
        <v/>
      </c>
      <c r="J874" s="18" t="str">
        <f>""</f>
        <v/>
      </c>
      <c r="K874" s="18" t="str">
        <f t="shared" si="236"/>
        <v/>
      </c>
      <c r="L874" s="18" t="str">
        <f t="shared" si="237"/>
        <v/>
      </c>
      <c r="M874" s="18" t="str">
        <f t="shared" si="238"/>
        <v/>
      </c>
      <c r="N874" s="18" t="str">
        <f t="shared" si="239"/>
        <v/>
      </c>
      <c r="O874" s="18" t="str">
        <f t="shared" si="240"/>
        <v/>
      </c>
      <c r="P874" s="18" t="str">
        <f t="shared" si="241"/>
        <v/>
      </c>
      <c r="Q874" s="18" t="str">
        <f t="shared" si="242"/>
        <v/>
      </c>
      <c r="R874" s="122" t="str">
        <f t="shared" si="232"/>
        <v/>
      </c>
      <c r="S874" s="18" t="str">
        <f t="shared" si="243"/>
        <v/>
      </c>
      <c r="T874" s="26" t="str">
        <f t="shared" si="233"/>
        <v/>
      </c>
      <c r="U874" s="18" t="str">
        <f t="shared" si="244"/>
        <v/>
      </c>
      <c r="V874" s="18" t="str">
        <f t="shared" si="245"/>
        <v/>
      </c>
      <c r="W874" s="18" t="str">
        <f>IFERROR(CONCATENATE("PAGO N° ",B874," DEL CONTRATO CPS ",V874," ENTRE ",TEXT(VLOOKUP(A874,matriz,IF(generador!B874=1,16,IF(generador!B874=2,19,IF(generador!B874=3,22,IF(generador!B874=4,25,IF(generador!B874=5,28,IF(generador!B874=6,31,IF(generador!B874=7,34,IF(generador!B874=8,37,IF(generador!B874=9,40,IF(generador!B874=10,43,IF(generador!B874=11,46,IF(generador!B874=12,49,IF(generador!B874=13,52,IF(generador!B874=14,55,IF(generador!B874=15,58))))))))))))))),FALSE),"dd/mm/yyyy")," Y ",TEXT(VLOOKUP(A874,matriz,IF(generador!B874=1,17,IF(generador!B874=2,20,IF(generador!B874=3,23,IF(generador!B874=4,26,IF(generador!B874=5,29,IF(generador!B874=6,32,IF(generador!B874=7,35,IF(generador!B874=8,38,IF(generador!B874=9,41,IF(generador!B874=10,44,IF(generador!B874=11,47,IF(generador!B874=12,50,IF(generador!B874=13,53,IF(generador!B874=14,56,IF(generador!B874=15,59))))))))))))))),FALSE),"dd/mm/yyyy")),"")</f>
        <v/>
      </c>
    </row>
    <row r="875" spans="1:23" x14ac:dyDescent="0.3">
      <c r="A875" s="15"/>
      <c r="B875" s="14"/>
      <c r="C875" s="6"/>
      <c r="D875" s="26" t="str">
        <f t="shared" si="229"/>
        <v/>
      </c>
      <c r="E875" s="19" t="str">
        <f>IFERROR(IF(A875&lt;&gt;"",VLOOKUP(A875,matriz,IF(generador!B875=1,15,IF(generador!B875=2,18,IF(generador!B875=3,21,IF(generador!B875=4,24,IF(generador!B875=5,27,IF(generador!B875=6,30,IF(generador!B875=7,33,IF(generador!B875=8,36,IF(generador!B875=9,39,IF(generador!B875=10,42,IF(generador!B875=11,45,IF(generador!B875=12,48,IF(generador!B875=13,51,IF(generador!B875=14,54,IF(generador!B875=15,57))))))))))))))),FALSE),""),"")</f>
        <v/>
      </c>
      <c r="F875" s="20" t="str">
        <f t="shared" si="230"/>
        <v/>
      </c>
      <c r="G875" s="29" t="str">
        <f t="shared" si="231"/>
        <v/>
      </c>
      <c r="H875" s="21" t="str">
        <f t="shared" ca="1" si="234"/>
        <v/>
      </c>
      <c r="I875" s="18" t="str">
        <f t="shared" si="235"/>
        <v/>
      </c>
      <c r="J875" s="18" t="str">
        <f>""</f>
        <v/>
      </c>
      <c r="K875" s="18" t="str">
        <f t="shared" si="236"/>
        <v/>
      </c>
      <c r="L875" s="18" t="str">
        <f t="shared" si="237"/>
        <v/>
      </c>
      <c r="M875" s="18" t="str">
        <f t="shared" si="238"/>
        <v/>
      </c>
      <c r="N875" s="18" t="str">
        <f t="shared" si="239"/>
        <v/>
      </c>
      <c r="O875" s="18" t="str">
        <f t="shared" si="240"/>
        <v/>
      </c>
      <c r="P875" s="18" t="str">
        <f t="shared" si="241"/>
        <v/>
      </c>
      <c r="Q875" s="18" t="str">
        <f t="shared" si="242"/>
        <v/>
      </c>
      <c r="R875" s="122" t="str">
        <f t="shared" si="232"/>
        <v/>
      </c>
      <c r="S875" s="18" t="str">
        <f t="shared" si="243"/>
        <v/>
      </c>
      <c r="T875" s="26" t="str">
        <f t="shared" si="233"/>
        <v/>
      </c>
      <c r="U875" s="18" t="str">
        <f t="shared" si="244"/>
        <v/>
      </c>
      <c r="V875" s="18" t="str">
        <f t="shared" si="245"/>
        <v/>
      </c>
      <c r="W875" s="18" t="str">
        <f>IFERROR(CONCATENATE("PAGO N° ",B875," DEL CONTRATO CPS ",V875," ENTRE ",TEXT(VLOOKUP(A875,matriz,IF(generador!B875=1,16,IF(generador!B875=2,19,IF(generador!B875=3,22,IF(generador!B875=4,25,IF(generador!B875=5,28,IF(generador!B875=6,31,IF(generador!B875=7,34,IF(generador!B875=8,37,IF(generador!B875=9,40,IF(generador!B875=10,43,IF(generador!B875=11,46,IF(generador!B875=12,49,IF(generador!B875=13,52,IF(generador!B875=14,55,IF(generador!B875=15,58))))))))))))))),FALSE),"dd/mm/yyyy")," Y ",TEXT(VLOOKUP(A875,matriz,IF(generador!B875=1,17,IF(generador!B875=2,20,IF(generador!B875=3,23,IF(generador!B875=4,26,IF(generador!B875=5,29,IF(generador!B875=6,32,IF(generador!B875=7,35,IF(generador!B875=8,38,IF(generador!B875=9,41,IF(generador!B875=10,44,IF(generador!B875=11,47,IF(generador!B875=12,50,IF(generador!B875=13,53,IF(generador!B875=14,56,IF(generador!B875=15,59))))))))))))))),FALSE),"dd/mm/yyyy")),"")</f>
        <v/>
      </c>
    </row>
    <row r="876" spans="1:23" x14ac:dyDescent="0.3">
      <c r="A876" s="15"/>
      <c r="B876" s="14"/>
      <c r="C876" s="6"/>
      <c r="D876" s="26" t="str">
        <f t="shared" si="229"/>
        <v/>
      </c>
      <c r="E876" s="19" t="str">
        <f>IFERROR(IF(A876&lt;&gt;"",VLOOKUP(A876,matriz,IF(generador!B876=1,15,IF(generador!B876=2,18,IF(generador!B876=3,21,IF(generador!B876=4,24,IF(generador!B876=5,27,IF(generador!B876=6,30,IF(generador!B876=7,33,IF(generador!B876=8,36,IF(generador!B876=9,39,IF(generador!B876=10,42,IF(generador!B876=11,45,IF(generador!B876=12,48,IF(generador!B876=13,51,IF(generador!B876=14,54,IF(generador!B876=15,57))))))))))))))),FALSE),""),"")</f>
        <v/>
      </c>
      <c r="F876" s="20" t="str">
        <f t="shared" si="230"/>
        <v/>
      </c>
      <c r="G876" s="29" t="str">
        <f t="shared" si="231"/>
        <v/>
      </c>
      <c r="H876" s="21" t="str">
        <f t="shared" ca="1" si="234"/>
        <v/>
      </c>
      <c r="I876" s="18" t="str">
        <f t="shared" si="235"/>
        <v/>
      </c>
      <c r="J876" s="18" t="str">
        <f>""</f>
        <v/>
      </c>
      <c r="K876" s="18" t="str">
        <f t="shared" si="236"/>
        <v/>
      </c>
      <c r="L876" s="18" t="str">
        <f t="shared" si="237"/>
        <v/>
      </c>
      <c r="M876" s="18" t="str">
        <f t="shared" si="238"/>
        <v/>
      </c>
      <c r="N876" s="18" t="str">
        <f t="shared" si="239"/>
        <v/>
      </c>
      <c r="O876" s="18" t="str">
        <f t="shared" si="240"/>
        <v/>
      </c>
      <c r="P876" s="18" t="str">
        <f t="shared" si="241"/>
        <v/>
      </c>
      <c r="Q876" s="18" t="str">
        <f t="shared" si="242"/>
        <v/>
      </c>
      <c r="R876" s="122" t="str">
        <f t="shared" si="232"/>
        <v/>
      </c>
      <c r="S876" s="18" t="str">
        <f t="shared" si="243"/>
        <v/>
      </c>
      <c r="T876" s="26" t="str">
        <f t="shared" si="233"/>
        <v/>
      </c>
      <c r="U876" s="18" t="str">
        <f t="shared" si="244"/>
        <v/>
      </c>
      <c r="V876" s="18" t="str">
        <f t="shared" si="245"/>
        <v/>
      </c>
      <c r="W876" s="18" t="str">
        <f>IFERROR(CONCATENATE("PAGO N° ",B876," DEL CONTRATO CPS ",V876," ENTRE ",TEXT(VLOOKUP(A876,matriz,IF(generador!B876=1,16,IF(generador!B876=2,19,IF(generador!B876=3,22,IF(generador!B876=4,25,IF(generador!B876=5,28,IF(generador!B876=6,31,IF(generador!B876=7,34,IF(generador!B876=8,37,IF(generador!B876=9,40,IF(generador!B876=10,43,IF(generador!B876=11,46,IF(generador!B876=12,49,IF(generador!B876=13,52,IF(generador!B876=14,55,IF(generador!B876=15,58))))))))))))))),FALSE),"dd/mm/yyyy")," Y ",TEXT(VLOOKUP(A876,matriz,IF(generador!B876=1,17,IF(generador!B876=2,20,IF(generador!B876=3,23,IF(generador!B876=4,26,IF(generador!B876=5,29,IF(generador!B876=6,32,IF(generador!B876=7,35,IF(generador!B876=8,38,IF(generador!B876=9,41,IF(generador!B876=10,44,IF(generador!B876=11,47,IF(generador!B876=12,50,IF(generador!B876=13,53,IF(generador!B876=14,56,IF(generador!B876=15,59))))))))))))))),FALSE),"dd/mm/yyyy")),"")</f>
        <v/>
      </c>
    </row>
    <row r="877" spans="1:23" x14ac:dyDescent="0.3">
      <c r="A877" s="15"/>
      <c r="B877" s="14"/>
      <c r="C877" s="6"/>
      <c r="D877" s="26" t="str">
        <f t="shared" si="229"/>
        <v/>
      </c>
      <c r="E877" s="19" t="str">
        <f>IFERROR(IF(A877&lt;&gt;"",VLOOKUP(A877,matriz,IF(generador!B877=1,15,IF(generador!B877=2,18,IF(generador!B877=3,21,IF(generador!B877=4,24,IF(generador!B877=5,27,IF(generador!B877=6,30,IF(generador!B877=7,33,IF(generador!B877=8,36,IF(generador!B877=9,39,IF(generador!B877=10,42,IF(generador!B877=11,45,IF(generador!B877=12,48,IF(generador!B877=13,51,IF(generador!B877=14,54,IF(generador!B877=15,57))))))))))))))),FALSE),""),"")</f>
        <v/>
      </c>
      <c r="F877" s="20" t="str">
        <f t="shared" si="230"/>
        <v/>
      </c>
      <c r="G877" s="29" t="str">
        <f t="shared" si="231"/>
        <v/>
      </c>
      <c r="H877" s="21" t="str">
        <f t="shared" ca="1" si="234"/>
        <v/>
      </c>
      <c r="I877" s="18" t="str">
        <f t="shared" si="235"/>
        <v/>
      </c>
      <c r="J877" s="18" t="str">
        <f>""</f>
        <v/>
      </c>
      <c r="K877" s="18" t="str">
        <f t="shared" si="236"/>
        <v/>
      </c>
      <c r="L877" s="18" t="str">
        <f t="shared" si="237"/>
        <v/>
      </c>
      <c r="M877" s="18" t="str">
        <f t="shared" si="238"/>
        <v/>
      </c>
      <c r="N877" s="18" t="str">
        <f t="shared" si="239"/>
        <v/>
      </c>
      <c r="O877" s="18" t="str">
        <f t="shared" si="240"/>
        <v/>
      </c>
      <c r="P877" s="18" t="str">
        <f t="shared" si="241"/>
        <v/>
      </c>
      <c r="Q877" s="18" t="str">
        <f t="shared" si="242"/>
        <v/>
      </c>
      <c r="R877" s="122" t="str">
        <f t="shared" si="232"/>
        <v/>
      </c>
      <c r="S877" s="18" t="str">
        <f t="shared" si="243"/>
        <v/>
      </c>
      <c r="T877" s="26" t="str">
        <f t="shared" si="233"/>
        <v/>
      </c>
      <c r="U877" s="18" t="str">
        <f t="shared" si="244"/>
        <v/>
      </c>
      <c r="V877" s="18" t="str">
        <f t="shared" si="245"/>
        <v/>
      </c>
      <c r="W877" s="18" t="str">
        <f>IFERROR(CONCATENATE("PAGO N° ",B877," DEL CONTRATO CPS ",V877," ENTRE ",TEXT(VLOOKUP(A877,matriz,IF(generador!B877=1,16,IF(generador!B877=2,19,IF(generador!B877=3,22,IF(generador!B877=4,25,IF(generador!B877=5,28,IF(generador!B877=6,31,IF(generador!B877=7,34,IF(generador!B877=8,37,IF(generador!B877=9,40,IF(generador!B877=10,43,IF(generador!B877=11,46,IF(generador!B877=12,49,IF(generador!B877=13,52,IF(generador!B877=14,55,IF(generador!B877=15,58))))))))))))))),FALSE),"dd/mm/yyyy")," Y ",TEXT(VLOOKUP(A877,matriz,IF(generador!B877=1,17,IF(generador!B877=2,20,IF(generador!B877=3,23,IF(generador!B877=4,26,IF(generador!B877=5,29,IF(generador!B877=6,32,IF(generador!B877=7,35,IF(generador!B877=8,38,IF(generador!B877=9,41,IF(generador!B877=10,44,IF(generador!B877=11,47,IF(generador!B877=12,50,IF(generador!B877=13,53,IF(generador!B877=14,56,IF(generador!B877=15,59))))))))))))))),FALSE),"dd/mm/yyyy")),"")</f>
        <v/>
      </c>
    </row>
    <row r="878" spans="1:23" x14ac:dyDescent="0.3">
      <c r="A878" s="15"/>
      <c r="B878" s="14"/>
      <c r="C878" s="6"/>
      <c r="D878" s="26" t="str">
        <f t="shared" si="229"/>
        <v/>
      </c>
      <c r="E878" s="19" t="str">
        <f>IFERROR(IF(A878&lt;&gt;"",VLOOKUP(A878,matriz,IF(generador!B878=1,15,IF(generador!B878=2,18,IF(generador!B878=3,21,IF(generador!B878=4,24,IF(generador!B878=5,27,IF(generador!B878=6,30,IF(generador!B878=7,33,IF(generador!B878=8,36,IF(generador!B878=9,39,IF(generador!B878=10,42,IF(generador!B878=11,45,IF(generador!B878=12,48,IF(generador!B878=13,51,IF(generador!B878=14,54,IF(generador!B878=15,57))))))))))))))),FALSE),""),"")</f>
        <v/>
      </c>
      <c r="F878" s="20" t="str">
        <f t="shared" si="230"/>
        <v/>
      </c>
      <c r="G878" s="29" t="str">
        <f t="shared" si="231"/>
        <v/>
      </c>
      <c r="H878" s="21" t="str">
        <f t="shared" ca="1" si="234"/>
        <v/>
      </c>
      <c r="I878" s="18" t="str">
        <f t="shared" si="235"/>
        <v/>
      </c>
      <c r="J878" s="18" t="str">
        <f>""</f>
        <v/>
      </c>
      <c r="K878" s="18" t="str">
        <f t="shared" si="236"/>
        <v/>
      </c>
      <c r="L878" s="18" t="str">
        <f t="shared" si="237"/>
        <v/>
      </c>
      <c r="M878" s="18" t="str">
        <f t="shared" si="238"/>
        <v/>
      </c>
      <c r="N878" s="18" t="str">
        <f t="shared" si="239"/>
        <v/>
      </c>
      <c r="O878" s="18" t="str">
        <f t="shared" si="240"/>
        <v/>
      </c>
      <c r="P878" s="18" t="str">
        <f t="shared" si="241"/>
        <v/>
      </c>
      <c r="Q878" s="18" t="str">
        <f t="shared" si="242"/>
        <v/>
      </c>
      <c r="R878" s="122" t="str">
        <f t="shared" si="232"/>
        <v/>
      </c>
      <c r="S878" s="18" t="str">
        <f t="shared" si="243"/>
        <v/>
      </c>
      <c r="T878" s="26" t="str">
        <f t="shared" si="233"/>
        <v/>
      </c>
      <c r="U878" s="18" t="str">
        <f t="shared" si="244"/>
        <v/>
      </c>
      <c r="V878" s="18" t="str">
        <f t="shared" si="245"/>
        <v/>
      </c>
      <c r="W878" s="18" t="str">
        <f>IFERROR(CONCATENATE("PAGO N° ",B878," DEL CONTRATO CPS ",V878," ENTRE ",TEXT(VLOOKUP(A878,matriz,IF(generador!B878=1,16,IF(generador!B878=2,19,IF(generador!B878=3,22,IF(generador!B878=4,25,IF(generador!B878=5,28,IF(generador!B878=6,31,IF(generador!B878=7,34,IF(generador!B878=8,37,IF(generador!B878=9,40,IF(generador!B878=10,43,IF(generador!B878=11,46,IF(generador!B878=12,49,IF(generador!B878=13,52,IF(generador!B878=14,55,IF(generador!B878=15,58))))))))))))))),FALSE),"dd/mm/yyyy")," Y ",TEXT(VLOOKUP(A878,matriz,IF(generador!B878=1,17,IF(generador!B878=2,20,IF(generador!B878=3,23,IF(generador!B878=4,26,IF(generador!B878=5,29,IF(generador!B878=6,32,IF(generador!B878=7,35,IF(generador!B878=8,38,IF(generador!B878=9,41,IF(generador!B878=10,44,IF(generador!B878=11,47,IF(generador!B878=12,50,IF(generador!B878=13,53,IF(generador!B878=14,56,IF(generador!B878=15,59))))))))))))))),FALSE),"dd/mm/yyyy")),"")</f>
        <v/>
      </c>
    </row>
    <row r="879" spans="1:23" x14ac:dyDescent="0.3">
      <c r="A879" s="15"/>
      <c r="B879" s="14"/>
      <c r="C879" s="6"/>
      <c r="D879" s="26" t="str">
        <f t="shared" si="229"/>
        <v/>
      </c>
      <c r="E879" s="19" t="str">
        <f>IFERROR(IF(A879&lt;&gt;"",VLOOKUP(A879,matriz,IF(generador!B879=1,15,IF(generador!B879=2,18,IF(generador!B879=3,21,IF(generador!B879=4,24,IF(generador!B879=5,27,IF(generador!B879=6,30,IF(generador!B879=7,33,IF(generador!B879=8,36,IF(generador!B879=9,39,IF(generador!B879=10,42,IF(generador!B879=11,45,IF(generador!B879=12,48,IF(generador!B879=13,51,IF(generador!B879=14,54,IF(generador!B879=15,57))))))))))))))),FALSE),""),"")</f>
        <v/>
      </c>
      <c r="F879" s="20" t="str">
        <f t="shared" si="230"/>
        <v/>
      </c>
      <c r="G879" s="29" t="str">
        <f t="shared" si="231"/>
        <v/>
      </c>
      <c r="H879" s="21" t="str">
        <f t="shared" ca="1" si="234"/>
        <v/>
      </c>
      <c r="I879" s="18" t="str">
        <f t="shared" si="235"/>
        <v/>
      </c>
      <c r="J879" s="18" t="str">
        <f>""</f>
        <v/>
      </c>
      <c r="K879" s="18" t="str">
        <f t="shared" si="236"/>
        <v/>
      </c>
      <c r="L879" s="18" t="str">
        <f t="shared" si="237"/>
        <v/>
      </c>
      <c r="M879" s="18" t="str">
        <f t="shared" si="238"/>
        <v/>
      </c>
      <c r="N879" s="18" t="str">
        <f t="shared" si="239"/>
        <v/>
      </c>
      <c r="O879" s="18" t="str">
        <f t="shared" si="240"/>
        <v/>
      </c>
      <c r="P879" s="18" t="str">
        <f t="shared" si="241"/>
        <v/>
      </c>
      <c r="Q879" s="18" t="str">
        <f t="shared" si="242"/>
        <v/>
      </c>
      <c r="R879" s="122" t="str">
        <f t="shared" si="232"/>
        <v/>
      </c>
      <c r="S879" s="18" t="str">
        <f t="shared" si="243"/>
        <v/>
      </c>
      <c r="T879" s="26" t="str">
        <f t="shared" si="233"/>
        <v/>
      </c>
      <c r="U879" s="18" t="str">
        <f t="shared" si="244"/>
        <v/>
      </c>
      <c r="V879" s="18" t="str">
        <f t="shared" si="245"/>
        <v/>
      </c>
      <c r="W879" s="18" t="str">
        <f>IFERROR(CONCATENATE("PAGO N° ",B879," DEL CONTRATO CPS ",V879," ENTRE ",TEXT(VLOOKUP(A879,matriz,IF(generador!B879=1,16,IF(generador!B879=2,19,IF(generador!B879=3,22,IF(generador!B879=4,25,IF(generador!B879=5,28,IF(generador!B879=6,31,IF(generador!B879=7,34,IF(generador!B879=8,37,IF(generador!B879=9,40,IF(generador!B879=10,43,IF(generador!B879=11,46,IF(generador!B879=12,49,IF(generador!B879=13,52,IF(generador!B879=14,55,IF(generador!B879=15,58))))))))))))))),FALSE),"dd/mm/yyyy")," Y ",TEXT(VLOOKUP(A879,matriz,IF(generador!B879=1,17,IF(generador!B879=2,20,IF(generador!B879=3,23,IF(generador!B879=4,26,IF(generador!B879=5,29,IF(generador!B879=6,32,IF(generador!B879=7,35,IF(generador!B879=8,38,IF(generador!B879=9,41,IF(generador!B879=10,44,IF(generador!B879=11,47,IF(generador!B879=12,50,IF(generador!B879=13,53,IF(generador!B879=14,56,IF(generador!B879=15,59))))))))))))))),FALSE),"dd/mm/yyyy")),"")</f>
        <v/>
      </c>
    </row>
    <row r="880" spans="1:23" x14ac:dyDescent="0.3">
      <c r="A880" s="15"/>
      <c r="B880" s="14"/>
      <c r="C880" s="6"/>
      <c r="D880" s="26" t="str">
        <f t="shared" si="229"/>
        <v/>
      </c>
      <c r="E880" s="19" t="str">
        <f>IFERROR(IF(A880&lt;&gt;"",VLOOKUP(A880,matriz,IF(generador!B880=1,15,IF(generador!B880=2,18,IF(generador!B880=3,21,IF(generador!B880=4,24,IF(generador!B880=5,27,IF(generador!B880=6,30,IF(generador!B880=7,33,IF(generador!B880=8,36,IF(generador!B880=9,39,IF(generador!B880=10,42,IF(generador!B880=11,45,IF(generador!B880=12,48,IF(generador!B880=13,51,IF(generador!B880=14,54,IF(generador!B880=15,57))))))))))))))),FALSE),""),"")</f>
        <v/>
      </c>
      <c r="F880" s="20" t="str">
        <f t="shared" si="230"/>
        <v/>
      </c>
      <c r="G880" s="29" t="str">
        <f t="shared" si="231"/>
        <v/>
      </c>
      <c r="H880" s="21" t="str">
        <f t="shared" ca="1" si="234"/>
        <v/>
      </c>
      <c r="I880" s="18" t="str">
        <f t="shared" si="235"/>
        <v/>
      </c>
      <c r="J880" s="18" t="str">
        <f>""</f>
        <v/>
      </c>
      <c r="K880" s="18" t="str">
        <f t="shared" si="236"/>
        <v/>
      </c>
      <c r="L880" s="18" t="str">
        <f t="shared" si="237"/>
        <v/>
      </c>
      <c r="M880" s="18" t="str">
        <f t="shared" si="238"/>
        <v/>
      </c>
      <c r="N880" s="18" t="str">
        <f t="shared" si="239"/>
        <v/>
      </c>
      <c r="O880" s="18" t="str">
        <f t="shared" si="240"/>
        <v/>
      </c>
      <c r="P880" s="18" t="str">
        <f t="shared" si="241"/>
        <v/>
      </c>
      <c r="Q880" s="18" t="str">
        <f t="shared" si="242"/>
        <v/>
      </c>
      <c r="R880" s="122" t="str">
        <f t="shared" si="232"/>
        <v/>
      </c>
      <c r="S880" s="18" t="str">
        <f t="shared" si="243"/>
        <v/>
      </c>
      <c r="T880" s="26" t="str">
        <f t="shared" si="233"/>
        <v/>
      </c>
      <c r="U880" s="18" t="str">
        <f t="shared" si="244"/>
        <v/>
      </c>
      <c r="V880" s="18" t="str">
        <f t="shared" si="245"/>
        <v/>
      </c>
      <c r="W880" s="18" t="str">
        <f>IFERROR(CONCATENATE("PAGO N° ",B880," DEL CONTRATO CPS ",V880," ENTRE ",TEXT(VLOOKUP(A880,matriz,IF(generador!B880=1,16,IF(generador!B880=2,19,IF(generador!B880=3,22,IF(generador!B880=4,25,IF(generador!B880=5,28,IF(generador!B880=6,31,IF(generador!B880=7,34,IF(generador!B880=8,37,IF(generador!B880=9,40,IF(generador!B880=10,43,IF(generador!B880=11,46,IF(generador!B880=12,49,IF(generador!B880=13,52,IF(generador!B880=14,55,IF(generador!B880=15,58))))))))))))))),FALSE),"dd/mm/yyyy")," Y ",TEXT(VLOOKUP(A880,matriz,IF(generador!B880=1,17,IF(generador!B880=2,20,IF(generador!B880=3,23,IF(generador!B880=4,26,IF(generador!B880=5,29,IF(generador!B880=6,32,IF(generador!B880=7,35,IF(generador!B880=8,38,IF(generador!B880=9,41,IF(generador!B880=10,44,IF(generador!B880=11,47,IF(generador!B880=12,50,IF(generador!B880=13,53,IF(generador!B880=14,56,IF(generador!B880=15,59))))))))))))))),FALSE),"dd/mm/yyyy")),"")</f>
        <v/>
      </c>
    </row>
    <row r="881" spans="1:23" x14ac:dyDescent="0.3">
      <c r="A881" s="15"/>
      <c r="B881" s="14"/>
      <c r="C881" s="6"/>
      <c r="D881" s="26" t="str">
        <f t="shared" si="229"/>
        <v/>
      </c>
      <c r="E881" s="19" t="str">
        <f>IFERROR(IF(A881&lt;&gt;"",VLOOKUP(A881,matriz,IF(generador!B881=1,15,IF(generador!B881=2,18,IF(generador!B881=3,21,IF(generador!B881=4,24,IF(generador!B881=5,27,IF(generador!B881=6,30,IF(generador!B881=7,33,IF(generador!B881=8,36,IF(generador!B881=9,39,IF(generador!B881=10,42,IF(generador!B881=11,45,IF(generador!B881=12,48,IF(generador!B881=13,51,IF(generador!B881=14,54,IF(generador!B881=15,57))))))))))))))),FALSE),""),"")</f>
        <v/>
      </c>
      <c r="F881" s="20" t="str">
        <f t="shared" si="230"/>
        <v/>
      </c>
      <c r="G881" s="29" t="str">
        <f t="shared" si="231"/>
        <v/>
      </c>
      <c r="H881" s="21" t="str">
        <f t="shared" ca="1" si="234"/>
        <v/>
      </c>
      <c r="I881" s="18" t="str">
        <f t="shared" si="235"/>
        <v/>
      </c>
      <c r="J881" s="18" t="str">
        <f>""</f>
        <v/>
      </c>
      <c r="K881" s="18" t="str">
        <f t="shared" si="236"/>
        <v/>
      </c>
      <c r="L881" s="18" t="str">
        <f t="shared" si="237"/>
        <v/>
      </c>
      <c r="M881" s="18" t="str">
        <f t="shared" si="238"/>
        <v/>
      </c>
      <c r="N881" s="18" t="str">
        <f t="shared" si="239"/>
        <v/>
      </c>
      <c r="O881" s="18" t="str">
        <f t="shared" si="240"/>
        <v/>
      </c>
      <c r="P881" s="18" t="str">
        <f t="shared" si="241"/>
        <v/>
      </c>
      <c r="Q881" s="18" t="str">
        <f t="shared" si="242"/>
        <v/>
      </c>
      <c r="R881" s="122" t="str">
        <f t="shared" si="232"/>
        <v/>
      </c>
      <c r="S881" s="18" t="str">
        <f t="shared" si="243"/>
        <v/>
      </c>
      <c r="T881" s="26" t="str">
        <f t="shared" si="233"/>
        <v/>
      </c>
      <c r="U881" s="18" t="str">
        <f t="shared" si="244"/>
        <v/>
      </c>
      <c r="V881" s="18" t="str">
        <f t="shared" si="245"/>
        <v/>
      </c>
      <c r="W881" s="18" t="str">
        <f>IFERROR(CONCATENATE("PAGO N° ",B881," DEL CONTRATO CPS ",V881," ENTRE ",TEXT(VLOOKUP(A881,matriz,IF(generador!B881=1,16,IF(generador!B881=2,19,IF(generador!B881=3,22,IF(generador!B881=4,25,IF(generador!B881=5,28,IF(generador!B881=6,31,IF(generador!B881=7,34,IF(generador!B881=8,37,IF(generador!B881=9,40,IF(generador!B881=10,43,IF(generador!B881=11,46,IF(generador!B881=12,49,IF(generador!B881=13,52,IF(generador!B881=14,55,IF(generador!B881=15,58))))))))))))))),FALSE),"dd/mm/yyyy")," Y ",TEXT(VLOOKUP(A881,matriz,IF(generador!B881=1,17,IF(generador!B881=2,20,IF(generador!B881=3,23,IF(generador!B881=4,26,IF(generador!B881=5,29,IF(generador!B881=6,32,IF(generador!B881=7,35,IF(generador!B881=8,38,IF(generador!B881=9,41,IF(generador!B881=10,44,IF(generador!B881=11,47,IF(generador!B881=12,50,IF(generador!B881=13,53,IF(generador!B881=14,56,IF(generador!B881=15,59))))))))))))))),FALSE),"dd/mm/yyyy")),"")</f>
        <v/>
      </c>
    </row>
    <row r="882" spans="1:23" x14ac:dyDescent="0.3">
      <c r="A882" s="15"/>
      <c r="B882" s="14"/>
      <c r="C882" s="6"/>
      <c r="D882" s="26" t="str">
        <f t="shared" si="229"/>
        <v/>
      </c>
      <c r="E882" s="19" t="str">
        <f>IFERROR(IF(A882&lt;&gt;"",VLOOKUP(A882,matriz,IF(generador!B882=1,15,IF(generador!B882=2,18,IF(generador!B882=3,21,IF(generador!B882=4,24,IF(generador!B882=5,27,IF(generador!B882=6,30,IF(generador!B882=7,33,IF(generador!B882=8,36,IF(generador!B882=9,39,IF(generador!B882=10,42,IF(generador!B882=11,45,IF(generador!B882=12,48,IF(generador!B882=13,51,IF(generador!B882=14,54,IF(generador!B882=15,57))))))))))))))),FALSE),""),"")</f>
        <v/>
      </c>
      <c r="F882" s="20" t="str">
        <f t="shared" si="230"/>
        <v/>
      </c>
      <c r="G882" s="29" t="str">
        <f t="shared" si="231"/>
        <v/>
      </c>
      <c r="H882" s="21" t="str">
        <f t="shared" ca="1" si="234"/>
        <v/>
      </c>
      <c r="I882" s="18" t="str">
        <f t="shared" si="235"/>
        <v/>
      </c>
      <c r="J882" s="18" t="str">
        <f>""</f>
        <v/>
      </c>
      <c r="K882" s="18" t="str">
        <f t="shared" si="236"/>
        <v/>
      </c>
      <c r="L882" s="18" t="str">
        <f t="shared" si="237"/>
        <v/>
      </c>
      <c r="M882" s="18" t="str">
        <f t="shared" si="238"/>
        <v/>
      </c>
      <c r="N882" s="18" t="str">
        <f t="shared" si="239"/>
        <v/>
      </c>
      <c r="O882" s="18" t="str">
        <f t="shared" si="240"/>
        <v/>
      </c>
      <c r="P882" s="18" t="str">
        <f t="shared" si="241"/>
        <v/>
      </c>
      <c r="Q882" s="18" t="str">
        <f t="shared" si="242"/>
        <v/>
      </c>
      <c r="R882" s="122" t="str">
        <f t="shared" si="232"/>
        <v/>
      </c>
      <c r="S882" s="18" t="str">
        <f t="shared" si="243"/>
        <v/>
      </c>
      <c r="T882" s="26" t="str">
        <f t="shared" si="233"/>
        <v/>
      </c>
      <c r="U882" s="18" t="str">
        <f t="shared" si="244"/>
        <v/>
      </c>
      <c r="V882" s="18" t="str">
        <f t="shared" si="245"/>
        <v/>
      </c>
      <c r="W882" s="18" t="str">
        <f>IFERROR(CONCATENATE("PAGO N° ",B882," DEL CONTRATO CPS ",V882," ENTRE ",TEXT(VLOOKUP(A882,matriz,IF(generador!B882=1,16,IF(generador!B882=2,19,IF(generador!B882=3,22,IF(generador!B882=4,25,IF(generador!B882=5,28,IF(generador!B882=6,31,IF(generador!B882=7,34,IF(generador!B882=8,37,IF(generador!B882=9,40,IF(generador!B882=10,43,IF(generador!B882=11,46,IF(generador!B882=12,49,IF(generador!B882=13,52,IF(generador!B882=14,55,IF(generador!B882=15,58))))))))))))))),FALSE),"dd/mm/yyyy")," Y ",TEXT(VLOOKUP(A882,matriz,IF(generador!B882=1,17,IF(generador!B882=2,20,IF(generador!B882=3,23,IF(generador!B882=4,26,IF(generador!B882=5,29,IF(generador!B882=6,32,IF(generador!B882=7,35,IF(generador!B882=8,38,IF(generador!B882=9,41,IF(generador!B882=10,44,IF(generador!B882=11,47,IF(generador!B882=12,50,IF(generador!B882=13,53,IF(generador!B882=14,56,IF(generador!B882=15,59))))))))))))))),FALSE),"dd/mm/yyyy")),"")</f>
        <v/>
      </c>
    </row>
    <row r="883" spans="1:23" x14ac:dyDescent="0.3">
      <c r="A883" s="15"/>
      <c r="B883" s="14"/>
      <c r="C883" s="6"/>
      <c r="D883" s="26" t="str">
        <f t="shared" si="229"/>
        <v/>
      </c>
      <c r="E883" s="19" t="str">
        <f>IFERROR(IF(A883&lt;&gt;"",VLOOKUP(A883,matriz,IF(generador!B883=1,15,IF(generador!B883=2,18,IF(generador!B883=3,21,IF(generador!B883=4,24,IF(generador!B883=5,27,IF(generador!B883=6,30,IF(generador!B883=7,33,IF(generador!B883=8,36,IF(generador!B883=9,39,IF(generador!B883=10,42,IF(generador!B883=11,45,IF(generador!B883=12,48,IF(generador!B883=13,51,IF(generador!B883=14,54,IF(generador!B883=15,57))))))))))))))),FALSE),""),"")</f>
        <v/>
      </c>
      <c r="F883" s="20" t="str">
        <f t="shared" si="230"/>
        <v/>
      </c>
      <c r="G883" s="29" t="str">
        <f t="shared" si="231"/>
        <v/>
      </c>
      <c r="H883" s="21" t="str">
        <f t="shared" ca="1" si="234"/>
        <v/>
      </c>
      <c r="I883" s="18" t="str">
        <f t="shared" si="235"/>
        <v/>
      </c>
      <c r="J883" s="18" t="str">
        <f>""</f>
        <v/>
      </c>
      <c r="K883" s="18" t="str">
        <f t="shared" si="236"/>
        <v/>
      </c>
      <c r="L883" s="18" t="str">
        <f t="shared" si="237"/>
        <v/>
      </c>
      <c r="M883" s="18" t="str">
        <f t="shared" si="238"/>
        <v/>
      </c>
      <c r="N883" s="18" t="str">
        <f t="shared" si="239"/>
        <v/>
      </c>
      <c r="O883" s="18" t="str">
        <f t="shared" si="240"/>
        <v/>
      </c>
      <c r="P883" s="18" t="str">
        <f t="shared" si="241"/>
        <v/>
      </c>
      <c r="Q883" s="18" t="str">
        <f t="shared" si="242"/>
        <v/>
      </c>
      <c r="R883" s="122" t="str">
        <f t="shared" si="232"/>
        <v/>
      </c>
      <c r="S883" s="18" t="str">
        <f t="shared" si="243"/>
        <v/>
      </c>
      <c r="T883" s="26" t="str">
        <f t="shared" si="233"/>
        <v/>
      </c>
      <c r="U883" s="18" t="str">
        <f t="shared" si="244"/>
        <v/>
      </c>
      <c r="V883" s="18" t="str">
        <f t="shared" si="245"/>
        <v/>
      </c>
      <c r="W883" s="18" t="str">
        <f>IFERROR(CONCATENATE("PAGO N° ",B883," DEL CONTRATO CPS ",V883," ENTRE ",TEXT(VLOOKUP(A883,matriz,IF(generador!B883=1,16,IF(generador!B883=2,19,IF(generador!B883=3,22,IF(generador!B883=4,25,IF(generador!B883=5,28,IF(generador!B883=6,31,IF(generador!B883=7,34,IF(generador!B883=8,37,IF(generador!B883=9,40,IF(generador!B883=10,43,IF(generador!B883=11,46,IF(generador!B883=12,49,IF(generador!B883=13,52,IF(generador!B883=14,55,IF(generador!B883=15,58))))))))))))))),FALSE),"dd/mm/yyyy")," Y ",TEXT(VLOOKUP(A883,matriz,IF(generador!B883=1,17,IF(generador!B883=2,20,IF(generador!B883=3,23,IF(generador!B883=4,26,IF(generador!B883=5,29,IF(generador!B883=6,32,IF(generador!B883=7,35,IF(generador!B883=8,38,IF(generador!B883=9,41,IF(generador!B883=10,44,IF(generador!B883=11,47,IF(generador!B883=12,50,IF(generador!B883=13,53,IF(generador!B883=14,56,IF(generador!B883=15,59))))))))))))))),FALSE),"dd/mm/yyyy")),"")</f>
        <v/>
      </c>
    </row>
    <row r="884" spans="1:23" x14ac:dyDescent="0.3">
      <c r="A884" s="15"/>
      <c r="B884" s="14"/>
      <c r="C884" s="6"/>
      <c r="D884" s="26" t="str">
        <f t="shared" si="229"/>
        <v/>
      </c>
      <c r="E884" s="19" t="str">
        <f>IFERROR(IF(A884&lt;&gt;"",VLOOKUP(A884,matriz,IF(generador!B884=1,15,IF(generador!B884=2,18,IF(generador!B884=3,21,IF(generador!B884=4,24,IF(generador!B884=5,27,IF(generador!B884=6,30,IF(generador!B884=7,33,IF(generador!B884=8,36,IF(generador!B884=9,39,IF(generador!B884=10,42,IF(generador!B884=11,45,IF(generador!B884=12,48,IF(generador!B884=13,51,IF(generador!B884=14,54,IF(generador!B884=15,57))))))))))))))),FALSE),""),"")</f>
        <v/>
      </c>
      <c r="F884" s="20" t="str">
        <f t="shared" si="230"/>
        <v/>
      </c>
      <c r="G884" s="29" t="str">
        <f t="shared" si="231"/>
        <v/>
      </c>
      <c r="H884" s="21" t="str">
        <f t="shared" ca="1" si="234"/>
        <v/>
      </c>
      <c r="I884" s="18" t="str">
        <f t="shared" si="235"/>
        <v/>
      </c>
      <c r="J884" s="18" t="str">
        <f>""</f>
        <v/>
      </c>
      <c r="K884" s="18" t="str">
        <f t="shared" si="236"/>
        <v/>
      </c>
      <c r="L884" s="18" t="str">
        <f t="shared" si="237"/>
        <v/>
      </c>
      <c r="M884" s="18" t="str">
        <f t="shared" si="238"/>
        <v/>
      </c>
      <c r="N884" s="18" t="str">
        <f t="shared" si="239"/>
        <v/>
      </c>
      <c r="O884" s="18" t="str">
        <f t="shared" si="240"/>
        <v/>
      </c>
      <c r="P884" s="18" t="str">
        <f t="shared" si="241"/>
        <v/>
      </c>
      <c r="Q884" s="18" t="str">
        <f t="shared" si="242"/>
        <v/>
      </c>
      <c r="R884" s="122" t="str">
        <f t="shared" si="232"/>
        <v/>
      </c>
      <c r="S884" s="18" t="str">
        <f t="shared" si="243"/>
        <v/>
      </c>
      <c r="T884" s="26" t="str">
        <f t="shared" si="233"/>
        <v/>
      </c>
      <c r="U884" s="18" t="str">
        <f t="shared" si="244"/>
        <v/>
      </c>
      <c r="V884" s="18" t="str">
        <f t="shared" si="245"/>
        <v/>
      </c>
      <c r="W884" s="18" t="str">
        <f>IFERROR(CONCATENATE("PAGO N° ",B884," DEL CONTRATO CPS ",V884," ENTRE ",TEXT(VLOOKUP(A884,matriz,IF(generador!B884=1,16,IF(generador!B884=2,19,IF(generador!B884=3,22,IF(generador!B884=4,25,IF(generador!B884=5,28,IF(generador!B884=6,31,IF(generador!B884=7,34,IF(generador!B884=8,37,IF(generador!B884=9,40,IF(generador!B884=10,43,IF(generador!B884=11,46,IF(generador!B884=12,49,IF(generador!B884=13,52,IF(generador!B884=14,55,IF(generador!B884=15,58))))))))))))))),FALSE),"dd/mm/yyyy")," Y ",TEXT(VLOOKUP(A884,matriz,IF(generador!B884=1,17,IF(generador!B884=2,20,IF(generador!B884=3,23,IF(generador!B884=4,26,IF(generador!B884=5,29,IF(generador!B884=6,32,IF(generador!B884=7,35,IF(generador!B884=8,38,IF(generador!B884=9,41,IF(generador!B884=10,44,IF(generador!B884=11,47,IF(generador!B884=12,50,IF(generador!B884=13,53,IF(generador!B884=14,56,IF(generador!B884=15,59))))))))))))))),FALSE),"dd/mm/yyyy")),"")</f>
        <v/>
      </c>
    </row>
    <row r="885" spans="1:23" x14ac:dyDescent="0.3">
      <c r="A885" s="15"/>
      <c r="B885" s="14"/>
      <c r="C885" s="6"/>
      <c r="D885" s="26" t="str">
        <f t="shared" si="229"/>
        <v/>
      </c>
      <c r="E885" s="19" t="str">
        <f>IFERROR(IF(A885&lt;&gt;"",VLOOKUP(A885,matriz,IF(generador!B885=1,15,IF(generador!B885=2,18,IF(generador!B885=3,21,IF(generador!B885=4,24,IF(generador!B885=5,27,IF(generador!B885=6,30,IF(generador!B885=7,33,IF(generador!B885=8,36,IF(generador!B885=9,39,IF(generador!B885=10,42,IF(generador!B885=11,45,IF(generador!B885=12,48,IF(generador!B885=13,51,IF(generador!B885=14,54,IF(generador!B885=15,57))))))))))))))),FALSE),""),"")</f>
        <v/>
      </c>
      <c r="F885" s="20" t="str">
        <f t="shared" si="230"/>
        <v/>
      </c>
      <c r="G885" s="29" t="str">
        <f t="shared" si="231"/>
        <v/>
      </c>
      <c r="H885" s="21" t="str">
        <f t="shared" ca="1" si="234"/>
        <v/>
      </c>
      <c r="I885" s="18" t="str">
        <f t="shared" si="235"/>
        <v/>
      </c>
      <c r="J885" s="18" t="str">
        <f>""</f>
        <v/>
      </c>
      <c r="K885" s="18" t="str">
        <f t="shared" si="236"/>
        <v/>
      </c>
      <c r="L885" s="18" t="str">
        <f t="shared" si="237"/>
        <v/>
      </c>
      <c r="M885" s="18" t="str">
        <f t="shared" si="238"/>
        <v/>
      </c>
      <c r="N885" s="18" t="str">
        <f t="shared" si="239"/>
        <v/>
      </c>
      <c r="O885" s="18" t="str">
        <f t="shared" si="240"/>
        <v/>
      </c>
      <c r="P885" s="18" t="str">
        <f t="shared" si="241"/>
        <v/>
      </c>
      <c r="Q885" s="18" t="str">
        <f t="shared" si="242"/>
        <v/>
      </c>
      <c r="R885" s="122" t="str">
        <f t="shared" si="232"/>
        <v/>
      </c>
      <c r="S885" s="18" t="str">
        <f t="shared" si="243"/>
        <v/>
      </c>
      <c r="T885" s="26" t="str">
        <f t="shared" si="233"/>
        <v/>
      </c>
      <c r="U885" s="18" t="str">
        <f t="shared" si="244"/>
        <v/>
      </c>
      <c r="V885" s="18" t="str">
        <f t="shared" si="245"/>
        <v/>
      </c>
      <c r="W885" s="18" t="str">
        <f>IFERROR(CONCATENATE("PAGO N° ",B885," DEL CONTRATO CPS ",V885," ENTRE ",TEXT(VLOOKUP(A885,matriz,IF(generador!B885=1,16,IF(generador!B885=2,19,IF(generador!B885=3,22,IF(generador!B885=4,25,IF(generador!B885=5,28,IF(generador!B885=6,31,IF(generador!B885=7,34,IF(generador!B885=8,37,IF(generador!B885=9,40,IF(generador!B885=10,43,IF(generador!B885=11,46,IF(generador!B885=12,49,IF(generador!B885=13,52,IF(generador!B885=14,55,IF(generador!B885=15,58))))))))))))))),FALSE),"dd/mm/yyyy")," Y ",TEXT(VLOOKUP(A885,matriz,IF(generador!B885=1,17,IF(generador!B885=2,20,IF(generador!B885=3,23,IF(generador!B885=4,26,IF(generador!B885=5,29,IF(generador!B885=6,32,IF(generador!B885=7,35,IF(generador!B885=8,38,IF(generador!B885=9,41,IF(generador!B885=10,44,IF(generador!B885=11,47,IF(generador!B885=12,50,IF(generador!B885=13,53,IF(generador!B885=14,56,IF(generador!B885=15,59))))))))))))))),FALSE),"dd/mm/yyyy")),"")</f>
        <v/>
      </c>
    </row>
    <row r="886" spans="1:23" x14ac:dyDescent="0.3">
      <c r="A886" s="15"/>
      <c r="B886" s="14"/>
      <c r="C886" s="6"/>
      <c r="D886" s="26" t="str">
        <f t="shared" si="229"/>
        <v/>
      </c>
      <c r="E886" s="19" t="str">
        <f>IFERROR(IF(A886&lt;&gt;"",VLOOKUP(A886,matriz,IF(generador!B886=1,15,IF(generador!B886=2,18,IF(generador!B886=3,21,IF(generador!B886=4,24,IF(generador!B886=5,27,IF(generador!B886=6,30,IF(generador!B886=7,33,IF(generador!B886=8,36,IF(generador!B886=9,39,IF(generador!B886=10,42,IF(generador!B886=11,45,IF(generador!B886=12,48,IF(generador!B886=13,51,IF(generador!B886=14,54,IF(generador!B886=15,57))))))))))))))),FALSE),""),"")</f>
        <v/>
      </c>
      <c r="F886" s="20" t="str">
        <f t="shared" si="230"/>
        <v/>
      </c>
      <c r="G886" s="29" t="str">
        <f t="shared" si="231"/>
        <v/>
      </c>
      <c r="H886" s="21" t="str">
        <f t="shared" ca="1" si="234"/>
        <v/>
      </c>
      <c r="I886" s="18" t="str">
        <f t="shared" si="235"/>
        <v/>
      </c>
      <c r="J886" s="18" t="str">
        <f>""</f>
        <v/>
      </c>
      <c r="K886" s="18" t="str">
        <f t="shared" si="236"/>
        <v/>
      </c>
      <c r="L886" s="18" t="str">
        <f t="shared" si="237"/>
        <v/>
      </c>
      <c r="M886" s="18" t="str">
        <f t="shared" si="238"/>
        <v/>
      </c>
      <c r="N886" s="18" t="str">
        <f t="shared" si="239"/>
        <v/>
      </c>
      <c r="O886" s="18" t="str">
        <f t="shared" si="240"/>
        <v/>
      </c>
      <c r="P886" s="18" t="str">
        <f t="shared" si="241"/>
        <v/>
      </c>
      <c r="Q886" s="18" t="str">
        <f t="shared" si="242"/>
        <v/>
      </c>
      <c r="R886" s="122" t="str">
        <f t="shared" si="232"/>
        <v/>
      </c>
      <c r="S886" s="18" t="str">
        <f t="shared" si="243"/>
        <v/>
      </c>
      <c r="T886" s="26" t="str">
        <f t="shared" si="233"/>
        <v/>
      </c>
      <c r="U886" s="18" t="str">
        <f t="shared" si="244"/>
        <v/>
      </c>
      <c r="V886" s="18" t="str">
        <f t="shared" si="245"/>
        <v/>
      </c>
      <c r="W886" s="18" t="str">
        <f>IFERROR(CONCATENATE("PAGO N° ",B886," DEL CONTRATO CPS ",V886," ENTRE ",TEXT(VLOOKUP(A886,matriz,IF(generador!B886=1,16,IF(generador!B886=2,19,IF(generador!B886=3,22,IF(generador!B886=4,25,IF(generador!B886=5,28,IF(generador!B886=6,31,IF(generador!B886=7,34,IF(generador!B886=8,37,IF(generador!B886=9,40,IF(generador!B886=10,43,IF(generador!B886=11,46,IF(generador!B886=12,49,IF(generador!B886=13,52,IF(generador!B886=14,55,IF(generador!B886=15,58))))))))))))))),FALSE),"dd/mm/yyyy")," Y ",TEXT(VLOOKUP(A886,matriz,IF(generador!B886=1,17,IF(generador!B886=2,20,IF(generador!B886=3,23,IF(generador!B886=4,26,IF(generador!B886=5,29,IF(generador!B886=6,32,IF(generador!B886=7,35,IF(generador!B886=8,38,IF(generador!B886=9,41,IF(generador!B886=10,44,IF(generador!B886=11,47,IF(generador!B886=12,50,IF(generador!B886=13,53,IF(generador!B886=14,56,IF(generador!B886=15,59))))))))))))))),FALSE),"dd/mm/yyyy")),"")</f>
        <v/>
      </c>
    </row>
    <row r="887" spans="1:23" x14ac:dyDescent="0.3">
      <c r="A887" s="15"/>
      <c r="B887" s="14"/>
      <c r="C887" s="6"/>
      <c r="D887" s="26" t="str">
        <f t="shared" si="229"/>
        <v/>
      </c>
      <c r="E887" s="19" t="str">
        <f>IFERROR(IF(A887&lt;&gt;"",VLOOKUP(A887,matriz,IF(generador!B887=1,15,IF(generador!B887=2,18,IF(generador!B887=3,21,IF(generador!B887=4,24,IF(generador!B887=5,27,IF(generador!B887=6,30,IF(generador!B887=7,33,IF(generador!B887=8,36,IF(generador!B887=9,39,IF(generador!B887=10,42,IF(generador!B887=11,45,IF(generador!B887=12,48,IF(generador!B887=13,51,IF(generador!B887=14,54,IF(generador!B887=15,57))))))))))))))),FALSE),""),"")</f>
        <v/>
      </c>
      <c r="F887" s="20" t="str">
        <f t="shared" si="230"/>
        <v/>
      </c>
      <c r="G887" s="29" t="str">
        <f t="shared" si="231"/>
        <v/>
      </c>
      <c r="H887" s="21" t="str">
        <f t="shared" ca="1" si="234"/>
        <v/>
      </c>
      <c r="I887" s="18" t="str">
        <f t="shared" si="235"/>
        <v/>
      </c>
      <c r="J887" s="18" t="str">
        <f>""</f>
        <v/>
      </c>
      <c r="K887" s="18" t="str">
        <f t="shared" si="236"/>
        <v/>
      </c>
      <c r="L887" s="18" t="str">
        <f t="shared" si="237"/>
        <v/>
      </c>
      <c r="M887" s="18" t="str">
        <f t="shared" si="238"/>
        <v/>
      </c>
      <c r="N887" s="18" t="str">
        <f t="shared" si="239"/>
        <v/>
      </c>
      <c r="O887" s="18" t="str">
        <f t="shared" si="240"/>
        <v/>
      </c>
      <c r="P887" s="18" t="str">
        <f t="shared" si="241"/>
        <v/>
      </c>
      <c r="Q887" s="18" t="str">
        <f t="shared" si="242"/>
        <v/>
      </c>
      <c r="R887" s="122" t="str">
        <f t="shared" si="232"/>
        <v/>
      </c>
      <c r="S887" s="18" t="str">
        <f t="shared" si="243"/>
        <v/>
      </c>
      <c r="T887" s="26" t="str">
        <f t="shared" si="233"/>
        <v/>
      </c>
      <c r="U887" s="18" t="str">
        <f t="shared" si="244"/>
        <v/>
      </c>
      <c r="V887" s="18" t="str">
        <f t="shared" si="245"/>
        <v/>
      </c>
      <c r="W887" s="18" t="str">
        <f>IFERROR(CONCATENATE("PAGO N° ",B887," DEL CONTRATO CPS ",V887," ENTRE ",TEXT(VLOOKUP(A887,matriz,IF(generador!B887=1,16,IF(generador!B887=2,19,IF(generador!B887=3,22,IF(generador!B887=4,25,IF(generador!B887=5,28,IF(generador!B887=6,31,IF(generador!B887=7,34,IF(generador!B887=8,37,IF(generador!B887=9,40,IF(generador!B887=10,43,IF(generador!B887=11,46,IF(generador!B887=12,49,IF(generador!B887=13,52,IF(generador!B887=14,55,IF(generador!B887=15,58))))))))))))))),FALSE),"dd/mm/yyyy")," Y ",TEXT(VLOOKUP(A887,matriz,IF(generador!B887=1,17,IF(generador!B887=2,20,IF(generador!B887=3,23,IF(generador!B887=4,26,IF(generador!B887=5,29,IF(generador!B887=6,32,IF(generador!B887=7,35,IF(generador!B887=8,38,IF(generador!B887=9,41,IF(generador!B887=10,44,IF(generador!B887=11,47,IF(generador!B887=12,50,IF(generador!B887=13,53,IF(generador!B887=14,56,IF(generador!B887=15,59))))))))))))))),FALSE),"dd/mm/yyyy")),"")</f>
        <v/>
      </c>
    </row>
    <row r="888" spans="1:23" x14ac:dyDescent="0.3">
      <c r="A888" s="15"/>
      <c r="B888" s="14"/>
      <c r="C888" s="6"/>
      <c r="D888" s="26" t="str">
        <f t="shared" si="229"/>
        <v/>
      </c>
      <c r="E888" s="19" t="str">
        <f>IFERROR(IF(A888&lt;&gt;"",VLOOKUP(A888,matriz,IF(generador!B888=1,15,IF(generador!B888=2,18,IF(generador!B888=3,21,IF(generador!B888=4,24,IF(generador!B888=5,27,IF(generador!B888=6,30,IF(generador!B888=7,33,IF(generador!B888=8,36,IF(generador!B888=9,39,IF(generador!B888=10,42,IF(generador!B888=11,45,IF(generador!B888=12,48,IF(generador!B888=13,51,IF(generador!B888=14,54,IF(generador!B888=15,57))))))))))))))),FALSE),""),"")</f>
        <v/>
      </c>
      <c r="F888" s="20" t="str">
        <f t="shared" si="230"/>
        <v/>
      </c>
      <c r="G888" s="29" t="str">
        <f t="shared" si="231"/>
        <v/>
      </c>
      <c r="H888" s="21" t="str">
        <f t="shared" ca="1" si="234"/>
        <v/>
      </c>
      <c r="I888" s="18" t="str">
        <f t="shared" si="235"/>
        <v/>
      </c>
      <c r="J888" s="18" t="str">
        <f>""</f>
        <v/>
      </c>
      <c r="K888" s="18" t="str">
        <f t="shared" si="236"/>
        <v/>
      </c>
      <c r="L888" s="18" t="str">
        <f t="shared" si="237"/>
        <v/>
      </c>
      <c r="M888" s="18" t="str">
        <f t="shared" si="238"/>
        <v/>
      </c>
      <c r="N888" s="18" t="str">
        <f t="shared" si="239"/>
        <v/>
      </c>
      <c r="O888" s="18" t="str">
        <f t="shared" si="240"/>
        <v/>
      </c>
      <c r="P888" s="18" t="str">
        <f t="shared" si="241"/>
        <v/>
      </c>
      <c r="Q888" s="18" t="str">
        <f t="shared" si="242"/>
        <v/>
      </c>
      <c r="R888" s="122" t="str">
        <f t="shared" si="232"/>
        <v/>
      </c>
      <c r="S888" s="18" t="str">
        <f t="shared" si="243"/>
        <v/>
      </c>
      <c r="T888" s="26" t="str">
        <f t="shared" si="233"/>
        <v/>
      </c>
      <c r="U888" s="18" t="str">
        <f t="shared" si="244"/>
        <v/>
      </c>
      <c r="V888" s="18" t="str">
        <f t="shared" si="245"/>
        <v/>
      </c>
      <c r="W888" s="18" t="str">
        <f>IFERROR(CONCATENATE("PAGO N° ",B888," DEL CONTRATO CPS ",V888," ENTRE ",TEXT(VLOOKUP(A888,matriz,IF(generador!B888=1,16,IF(generador!B888=2,19,IF(generador!B888=3,22,IF(generador!B888=4,25,IF(generador!B888=5,28,IF(generador!B888=6,31,IF(generador!B888=7,34,IF(generador!B888=8,37,IF(generador!B888=9,40,IF(generador!B888=10,43,IF(generador!B888=11,46,IF(generador!B888=12,49,IF(generador!B888=13,52,IF(generador!B888=14,55,IF(generador!B888=15,58))))))))))))))),FALSE),"dd/mm/yyyy")," Y ",TEXT(VLOOKUP(A888,matriz,IF(generador!B888=1,17,IF(generador!B888=2,20,IF(generador!B888=3,23,IF(generador!B888=4,26,IF(generador!B888=5,29,IF(generador!B888=6,32,IF(generador!B888=7,35,IF(generador!B888=8,38,IF(generador!B888=9,41,IF(generador!B888=10,44,IF(generador!B888=11,47,IF(generador!B888=12,50,IF(generador!B888=13,53,IF(generador!B888=14,56,IF(generador!B888=15,59))))))))))))))),FALSE),"dd/mm/yyyy")),"")</f>
        <v/>
      </c>
    </row>
    <row r="889" spans="1:23" x14ac:dyDescent="0.3">
      <c r="A889" s="15"/>
      <c r="B889" s="14"/>
      <c r="C889" s="6"/>
      <c r="D889" s="26" t="str">
        <f t="shared" si="229"/>
        <v/>
      </c>
      <c r="E889" s="19" t="str">
        <f>IFERROR(IF(A889&lt;&gt;"",VLOOKUP(A889,matriz,IF(generador!B889=1,15,IF(generador!B889=2,18,IF(generador!B889=3,21,IF(generador!B889=4,24,IF(generador!B889=5,27,IF(generador!B889=6,30,IF(generador!B889=7,33,IF(generador!B889=8,36,IF(generador!B889=9,39,IF(generador!B889=10,42,IF(generador!B889=11,45,IF(generador!B889=12,48,IF(generador!B889=13,51,IF(generador!B889=14,54,IF(generador!B889=15,57))))))))))))))),FALSE),""),"")</f>
        <v/>
      </c>
      <c r="F889" s="20" t="str">
        <f t="shared" si="230"/>
        <v/>
      </c>
      <c r="G889" s="29" t="str">
        <f t="shared" si="231"/>
        <v/>
      </c>
      <c r="H889" s="21" t="str">
        <f t="shared" ca="1" si="234"/>
        <v/>
      </c>
      <c r="I889" s="18" t="str">
        <f t="shared" si="235"/>
        <v/>
      </c>
      <c r="J889" s="18" t="str">
        <f>""</f>
        <v/>
      </c>
      <c r="K889" s="18" t="str">
        <f t="shared" si="236"/>
        <v/>
      </c>
      <c r="L889" s="18" t="str">
        <f t="shared" si="237"/>
        <v/>
      </c>
      <c r="M889" s="18" t="str">
        <f t="shared" si="238"/>
        <v/>
      </c>
      <c r="N889" s="18" t="str">
        <f t="shared" si="239"/>
        <v/>
      </c>
      <c r="O889" s="18" t="str">
        <f t="shared" si="240"/>
        <v/>
      </c>
      <c r="P889" s="18" t="str">
        <f t="shared" si="241"/>
        <v/>
      </c>
      <c r="Q889" s="18" t="str">
        <f t="shared" si="242"/>
        <v/>
      </c>
      <c r="R889" s="122" t="str">
        <f t="shared" si="232"/>
        <v/>
      </c>
      <c r="S889" s="18" t="str">
        <f t="shared" si="243"/>
        <v/>
      </c>
      <c r="T889" s="26" t="str">
        <f t="shared" si="233"/>
        <v/>
      </c>
      <c r="U889" s="18" t="str">
        <f t="shared" si="244"/>
        <v/>
      </c>
      <c r="V889" s="18" t="str">
        <f t="shared" si="245"/>
        <v/>
      </c>
      <c r="W889" s="18" t="str">
        <f>IFERROR(CONCATENATE("PAGO N° ",B889," DEL CONTRATO CPS ",V889," ENTRE ",TEXT(VLOOKUP(A889,matriz,IF(generador!B889=1,16,IF(generador!B889=2,19,IF(generador!B889=3,22,IF(generador!B889=4,25,IF(generador!B889=5,28,IF(generador!B889=6,31,IF(generador!B889=7,34,IF(generador!B889=8,37,IF(generador!B889=9,40,IF(generador!B889=10,43,IF(generador!B889=11,46,IF(generador!B889=12,49,IF(generador!B889=13,52,IF(generador!B889=14,55,IF(generador!B889=15,58))))))))))))))),FALSE),"dd/mm/yyyy")," Y ",TEXT(VLOOKUP(A889,matriz,IF(generador!B889=1,17,IF(generador!B889=2,20,IF(generador!B889=3,23,IF(generador!B889=4,26,IF(generador!B889=5,29,IF(generador!B889=6,32,IF(generador!B889=7,35,IF(generador!B889=8,38,IF(generador!B889=9,41,IF(generador!B889=10,44,IF(generador!B889=11,47,IF(generador!B889=12,50,IF(generador!B889=13,53,IF(generador!B889=14,56,IF(generador!B889=15,59))))))))))))))),FALSE),"dd/mm/yyyy")),"")</f>
        <v/>
      </c>
    </row>
    <row r="890" spans="1:23" x14ac:dyDescent="0.3">
      <c r="A890" s="15"/>
      <c r="B890" s="14"/>
      <c r="C890" s="6"/>
      <c r="D890" s="26" t="str">
        <f t="shared" si="229"/>
        <v/>
      </c>
      <c r="E890" s="19" t="str">
        <f>IFERROR(IF(A890&lt;&gt;"",VLOOKUP(A890,matriz,IF(generador!B890=1,15,IF(generador!B890=2,18,IF(generador!B890=3,21,IF(generador!B890=4,24,IF(generador!B890=5,27,IF(generador!B890=6,30,IF(generador!B890=7,33,IF(generador!B890=8,36,IF(generador!B890=9,39,IF(generador!B890=10,42,IF(generador!B890=11,45,IF(generador!B890=12,48,IF(generador!B890=13,51,IF(generador!B890=14,54,IF(generador!B890=15,57))))))))))))))),FALSE),""),"")</f>
        <v/>
      </c>
      <c r="F890" s="20" t="str">
        <f t="shared" si="230"/>
        <v/>
      </c>
      <c r="G890" s="29" t="str">
        <f t="shared" si="231"/>
        <v/>
      </c>
      <c r="H890" s="21" t="str">
        <f t="shared" ca="1" si="234"/>
        <v/>
      </c>
      <c r="I890" s="18" t="str">
        <f t="shared" si="235"/>
        <v/>
      </c>
      <c r="J890" s="18" t="str">
        <f>""</f>
        <v/>
      </c>
      <c r="K890" s="18" t="str">
        <f t="shared" si="236"/>
        <v/>
      </c>
      <c r="L890" s="18" t="str">
        <f t="shared" si="237"/>
        <v/>
      </c>
      <c r="M890" s="18" t="str">
        <f t="shared" si="238"/>
        <v/>
      </c>
      <c r="N890" s="18" t="str">
        <f t="shared" si="239"/>
        <v/>
      </c>
      <c r="O890" s="18" t="str">
        <f t="shared" si="240"/>
        <v/>
      </c>
      <c r="P890" s="18" t="str">
        <f t="shared" si="241"/>
        <v/>
      </c>
      <c r="Q890" s="18" t="str">
        <f t="shared" si="242"/>
        <v/>
      </c>
      <c r="R890" s="122" t="str">
        <f t="shared" si="232"/>
        <v/>
      </c>
      <c r="S890" s="18" t="str">
        <f t="shared" si="243"/>
        <v/>
      </c>
      <c r="T890" s="26" t="str">
        <f t="shared" si="233"/>
        <v/>
      </c>
      <c r="U890" s="18" t="str">
        <f t="shared" si="244"/>
        <v/>
      </c>
      <c r="V890" s="18" t="str">
        <f t="shared" si="245"/>
        <v/>
      </c>
      <c r="W890" s="18" t="str">
        <f>IFERROR(CONCATENATE("PAGO N° ",B890," DEL CONTRATO CPS ",V890," ENTRE ",TEXT(VLOOKUP(A890,matriz,IF(generador!B890=1,16,IF(generador!B890=2,19,IF(generador!B890=3,22,IF(generador!B890=4,25,IF(generador!B890=5,28,IF(generador!B890=6,31,IF(generador!B890=7,34,IF(generador!B890=8,37,IF(generador!B890=9,40,IF(generador!B890=10,43,IF(generador!B890=11,46,IF(generador!B890=12,49,IF(generador!B890=13,52,IF(generador!B890=14,55,IF(generador!B890=15,58))))))))))))))),FALSE),"dd/mm/yyyy")," Y ",TEXT(VLOOKUP(A890,matriz,IF(generador!B890=1,17,IF(generador!B890=2,20,IF(generador!B890=3,23,IF(generador!B890=4,26,IF(generador!B890=5,29,IF(generador!B890=6,32,IF(generador!B890=7,35,IF(generador!B890=8,38,IF(generador!B890=9,41,IF(generador!B890=10,44,IF(generador!B890=11,47,IF(generador!B890=12,50,IF(generador!B890=13,53,IF(generador!B890=14,56,IF(generador!B890=15,59))))))))))))))),FALSE),"dd/mm/yyyy")),"")</f>
        <v/>
      </c>
    </row>
    <row r="891" spans="1:23" x14ac:dyDescent="0.3">
      <c r="A891" s="15"/>
      <c r="B891" s="14"/>
      <c r="C891" s="6"/>
      <c r="D891" s="26" t="str">
        <f t="shared" si="229"/>
        <v/>
      </c>
      <c r="E891" s="19" t="str">
        <f>IFERROR(IF(A891&lt;&gt;"",VLOOKUP(A891,matriz,IF(generador!B891=1,15,IF(generador!B891=2,18,IF(generador!B891=3,21,IF(generador!B891=4,24,IF(generador!B891=5,27,IF(generador!B891=6,30,IF(generador!B891=7,33,IF(generador!B891=8,36,IF(generador!B891=9,39,IF(generador!B891=10,42,IF(generador!B891=11,45,IF(generador!B891=12,48,IF(generador!B891=13,51,IF(generador!B891=14,54,IF(generador!B891=15,57))))))))))))))),FALSE),""),"")</f>
        <v/>
      </c>
      <c r="F891" s="20" t="str">
        <f t="shared" si="230"/>
        <v/>
      </c>
      <c r="G891" s="29" t="str">
        <f t="shared" si="231"/>
        <v/>
      </c>
      <c r="H891" s="21" t="str">
        <f t="shared" ca="1" si="234"/>
        <v/>
      </c>
      <c r="I891" s="18" t="str">
        <f t="shared" si="235"/>
        <v/>
      </c>
      <c r="J891" s="18" t="str">
        <f>""</f>
        <v/>
      </c>
      <c r="K891" s="18" t="str">
        <f t="shared" si="236"/>
        <v/>
      </c>
      <c r="L891" s="18" t="str">
        <f t="shared" si="237"/>
        <v/>
      </c>
      <c r="M891" s="18" t="str">
        <f t="shared" si="238"/>
        <v/>
      </c>
      <c r="N891" s="18" t="str">
        <f t="shared" si="239"/>
        <v/>
      </c>
      <c r="O891" s="18" t="str">
        <f t="shared" si="240"/>
        <v/>
      </c>
      <c r="P891" s="18" t="str">
        <f t="shared" si="241"/>
        <v/>
      </c>
      <c r="Q891" s="18" t="str">
        <f t="shared" si="242"/>
        <v/>
      </c>
      <c r="R891" s="122" t="str">
        <f t="shared" si="232"/>
        <v/>
      </c>
      <c r="S891" s="18" t="str">
        <f t="shared" si="243"/>
        <v/>
      </c>
      <c r="T891" s="26" t="str">
        <f t="shared" si="233"/>
        <v/>
      </c>
      <c r="U891" s="18" t="str">
        <f t="shared" si="244"/>
        <v/>
      </c>
      <c r="V891" s="18" t="str">
        <f t="shared" si="245"/>
        <v/>
      </c>
      <c r="W891" s="18" t="str">
        <f>IFERROR(CONCATENATE("PAGO N° ",B891," DEL CONTRATO CPS ",V891," ENTRE ",TEXT(VLOOKUP(A891,matriz,IF(generador!B891=1,16,IF(generador!B891=2,19,IF(generador!B891=3,22,IF(generador!B891=4,25,IF(generador!B891=5,28,IF(generador!B891=6,31,IF(generador!B891=7,34,IF(generador!B891=8,37,IF(generador!B891=9,40,IF(generador!B891=10,43,IF(generador!B891=11,46,IF(generador!B891=12,49,IF(generador!B891=13,52,IF(generador!B891=14,55,IF(generador!B891=15,58))))))))))))))),FALSE),"dd/mm/yyyy")," Y ",TEXT(VLOOKUP(A891,matriz,IF(generador!B891=1,17,IF(generador!B891=2,20,IF(generador!B891=3,23,IF(generador!B891=4,26,IF(generador!B891=5,29,IF(generador!B891=6,32,IF(generador!B891=7,35,IF(generador!B891=8,38,IF(generador!B891=9,41,IF(generador!B891=10,44,IF(generador!B891=11,47,IF(generador!B891=12,50,IF(generador!B891=13,53,IF(generador!B891=14,56,IF(generador!B891=15,59))))))))))))))),FALSE),"dd/mm/yyyy")),"")</f>
        <v/>
      </c>
    </row>
    <row r="892" spans="1:23" x14ac:dyDescent="0.3">
      <c r="A892" s="15"/>
      <c r="B892" s="14"/>
      <c r="C892" s="6"/>
      <c r="D892" s="26" t="str">
        <f t="shared" si="229"/>
        <v/>
      </c>
      <c r="E892" s="19" t="str">
        <f>IFERROR(IF(A892&lt;&gt;"",VLOOKUP(A892,matriz,IF(generador!B892=1,15,IF(generador!B892=2,18,IF(generador!B892=3,21,IF(generador!B892=4,24,IF(generador!B892=5,27,IF(generador!B892=6,30,IF(generador!B892=7,33,IF(generador!B892=8,36,IF(generador!B892=9,39,IF(generador!B892=10,42,IF(generador!B892=11,45,IF(generador!B892=12,48,IF(generador!B892=13,51,IF(generador!B892=14,54,IF(generador!B892=15,57))))))))))))))),FALSE),""),"")</f>
        <v/>
      </c>
      <c r="F892" s="20" t="str">
        <f t="shared" si="230"/>
        <v/>
      </c>
      <c r="G892" s="29" t="str">
        <f t="shared" si="231"/>
        <v/>
      </c>
      <c r="H892" s="21" t="str">
        <f t="shared" ca="1" si="234"/>
        <v/>
      </c>
      <c r="I892" s="18" t="str">
        <f t="shared" si="235"/>
        <v/>
      </c>
      <c r="J892" s="18" t="str">
        <f>""</f>
        <v/>
      </c>
      <c r="K892" s="18" t="str">
        <f t="shared" si="236"/>
        <v/>
      </c>
      <c r="L892" s="18" t="str">
        <f t="shared" si="237"/>
        <v/>
      </c>
      <c r="M892" s="18" t="str">
        <f t="shared" si="238"/>
        <v/>
      </c>
      <c r="N892" s="18" t="str">
        <f t="shared" si="239"/>
        <v/>
      </c>
      <c r="O892" s="18" t="str">
        <f t="shared" si="240"/>
        <v/>
      </c>
      <c r="P892" s="18" t="str">
        <f t="shared" si="241"/>
        <v/>
      </c>
      <c r="Q892" s="18" t="str">
        <f t="shared" si="242"/>
        <v/>
      </c>
      <c r="R892" s="122" t="str">
        <f t="shared" si="232"/>
        <v/>
      </c>
      <c r="S892" s="18" t="str">
        <f t="shared" si="243"/>
        <v/>
      </c>
      <c r="T892" s="26" t="str">
        <f t="shared" si="233"/>
        <v/>
      </c>
      <c r="U892" s="18" t="str">
        <f t="shared" si="244"/>
        <v/>
      </c>
      <c r="V892" s="18" t="str">
        <f t="shared" si="245"/>
        <v/>
      </c>
      <c r="W892" s="18" t="str">
        <f>IFERROR(CONCATENATE("PAGO N° ",B892," DEL CONTRATO CPS ",V892," ENTRE ",TEXT(VLOOKUP(A892,matriz,IF(generador!B892=1,16,IF(generador!B892=2,19,IF(generador!B892=3,22,IF(generador!B892=4,25,IF(generador!B892=5,28,IF(generador!B892=6,31,IF(generador!B892=7,34,IF(generador!B892=8,37,IF(generador!B892=9,40,IF(generador!B892=10,43,IF(generador!B892=11,46,IF(generador!B892=12,49,IF(generador!B892=13,52,IF(generador!B892=14,55,IF(generador!B892=15,58))))))))))))))),FALSE),"dd/mm/yyyy")," Y ",TEXT(VLOOKUP(A892,matriz,IF(generador!B892=1,17,IF(generador!B892=2,20,IF(generador!B892=3,23,IF(generador!B892=4,26,IF(generador!B892=5,29,IF(generador!B892=6,32,IF(generador!B892=7,35,IF(generador!B892=8,38,IF(generador!B892=9,41,IF(generador!B892=10,44,IF(generador!B892=11,47,IF(generador!B892=12,50,IF(generador!B892=13,53,IF(generador!B892=14,56,IF(generador!B892=15,59))))))))))))))),FALSE),"dd/mm/yyyy")),"")</f>
        <v/>
      </c>
    </row>
    <row r="893" spans="1:23" x14ac:dyDescent="0.3">
      <c r="A893" s="15"/>
      <c r="B893" s="14"/>
      <c r="C893" s="6"/>
      <c r="D893" s="26" t="str">
        <f t="shared" si="229"/>
        <v/>
      </c>
      <c r="E893" s="19" t="str">
        <f>IFERROR(IF(A893&lt;&gt;"",VLOOKUP(A893,matriz,IF(generador!B893=1,15,IF(generador!B893=2,18,IF(generador!B893=3,21,IF(generador!B893=4,24,IF(generador!B893=5,27,IF(generador!B893=6,30,IF(generador!B893=7,33,IF(generador!B893=8,36,IF(generador!B893=9,39,IF(generador!B893=10,42,IF(generador!B893=11,45,IF(generador!B893=12,48,IF(generador!B893=13,51,IF(generador!B893=14,54,IF(generador!B893=15,57))))))))))))))),FALSE),""),"")</f>
        <v/>
      </c>
      <c r="F893" s="20" t="str">
        <f t="shared" si="230"/>
        <v/>
      </c>
      <c r="G893" s="29" t="str">
        <f t="shared" si="231"/>
        <v/>
      </c>
      <c r="H893" s="21" t="str">
        <f t="shared" ca="1" si="234"/>
        <v/>
      </c>
      <c r="I893" s="18" t="str">
        <f t="shared" si="235"/>
        <v/>
      </c>
      <c r="J893" s="18" t="str">
        <f>""</f>
        <v/>
      </c>
      <c r="K893" s="18" t="str">
        <f t="shared" si="236"/>
        <v/>
      </c>
      <c r="L893" s="18" t="str">
        <f t="shared" si="237"/>
        <v/>
      </c>
      <c r="M893" s="18" t="str">
        <f t="shared" si="238"/>
        <v/>
      </c>
      <c r="N893" s="18" t="str">
        <f t="shared" si="239"/>
        <v/>
      </c>
      <c r="O893" s="18" t="str">
        <f t="shared" si="240"/>
        <v/>
      </c>
      <c r="P893" s="18" t="str">
        <f t="shared" si="241"/>
        <v/>
      </c>
      <c r="Q893" s="18" t="str">
        <f t="shared" si="242"/>
        <v/>
      </c>
      <c r="R893" s="122" t="str">
        <f t="shared" si="232"/>
        <v/>
      </c>
      <c r="S893" s="18" t="str">
        <f t="shared" si="243"/>
        <v/>
      </c>
      <c r="T893" s="26" t="str">
        <f t="shared" si="233"/>
        <v/>
      </c>
      <c r="U893" s="18" t="str">
        <f t="shared" si="244"/>
        <v/>
      </c>
      <c r="V893" s="18" t="str">
        <f t="shared" si="245"/>
        <v/>
      </c>
      <c r="W893" s="18" t="str">
        <f>IFERROR(CONCATENATE("PAGO N° ",B893," DEL CONTRATO CPS ",V893," ENTRE ",TEXT(VLOOKUP(A893,matriz,IF(generador!B893=1,16,IF(generador!B893=2,19,IF(generador!B893=3,22,IF(generador!B893=4,25,IF(generador!B893=5,28,IF(generador!B893=6,31,IF(generador!B893=7,34,IF(generador!B893=8,37,IF(generador!B893=9,40,IF(generador!B893=10,43,IF(generador!B893=11,46,IF(generador!B893=12,49,IF(generador!B893=13,52,IF(generador!B893=14,55,IF(generador!B893=15,58))))))))))))))),FALSE),"dd/mm/yyyy")," Y ",TEXT(VLOOKUP(A893,matriz,IF(generador!B893=1,17,IF(generador!B893=2,20,IF(generador!B893=3,23,IF(generador!B893=4,26,IF(generador!B893=5,29,IF(generador!B893=6,32,IF(generador!B893=7,35,IF(generador!B893=8,38,IF(generador!B893=9,41,IF(generador!B893=10,44,IF(generador!B893=11,47,IF(generador!B893=12,50,IF(generador!B893=13,53,IF(generador!B893=14,56,IF(generador!B893=15,59))))))))))))))),FALSE),"dd/mm/yyyy")),"")</f>
        <v/>
      </c>
    </row>
    <row r="894" spans="1:23" x14ac:dyDescent="0.3">
      <c r="A894" s="15"/>
      <c r="B894" s="14"/>
      <c r="C894" s="6"/>
      <c r="D894" s="26" t="str">
        <f t="shared" si="229"/>
        <v/>
      </c>
      <c r="E894" s="19" t="str">
        <f>IFERROR(IF(A894&lt;&gt;"",VLOOKUP(A894,matriz,IF(generador!B894=1,15,IF(generador!B894=2,18,IF(generador!B894=3,21,IF(generador!B894=4,24,IF(generador!B894=5,27,IF(generador!B894=6,30,IF(generador!B894=7,33,IF(generador!B894=8,36,IF(generador!B894=9,39,IF(generador!B894=10,42,IF(generador!B894=11,45,IF(generador!B894=12,48,IF(generador!B894=13,51,IF(generador!B894=14,54,IF(generador!B894=15,57))))))))))))))),FALSE),""),"")</f>
        <v/>
      </c>
      <c r="F894" s="20" t="str">
        <f t="shared" si="230"/>
        <v/>
      </c>
      <c r="G894" s="29" t="str">
        <f t="shared" si="231"/>
        <v/>
      </c>
      <c r="H894" s="21" t="str">
        <f t="shared" ca="1" si="234"/>
        <v/>
      </c>
      <c r="I894" s="18" t="str">
        <f t="shared" si="235"/>
        <v/>
      </c>
      <c r="J894" s="18" t="str">
        <f>""</f>
        <v/>
      </c>
      <c r="K894" s="18" t="str">
        <f t="shared" si="236"/>
        <v/>
      </c>
      <c r="L894" s="18" t="str">
        <f t="shared" si="237"/>
        <v/>
      </c>
      <c r="M894" s="18" t="str">
        <f t="shared" si="238"/>
        <v/>
      </c>
      <c r="N894" s="18" t="str">
        <f t="shared" si="239"/>
        <v/>
      </c>
      <c r="O894" s="18" t="str">
        <f t="shared" si="240"/>
        <v/>
      </c>
      <c r="P894" s="18" t="str">
        <f t="shared" si="241"/>
        <v/>
      </c>
      <c r="Q894" s="18" t="str">
        <f t="shared" si="242"/>
        <v/>
      </c>
      <c r="R894" s="122" t="str">
        <f t="shared" si="232"/>
        <v/>
      </c>
      <c r="S894" s="18" t="str">
        <f t="shared" si="243"/>
        <v/>
      </c>
      <c r="T894" s="26" t="str">
        <f t="shared" si="233"/>
        <v/>
      </c>
      <c r="U894" s="18" t="str">
        <f t="shared" si="244"/>
        <v/>
      </c>
      <c r="V894" s="18" t="str">
        <f t="shared" si="245"/>
        <v/>
      </c>
      <c r="W894" s="18" t="str">
        <f>IFERROR(CONCATENATE("PAGO N° ",B894," DEL CONTRATO CPS ",V894," ENTRE ",TEXT(VLOOKUP(A894,matriz,IF(generador!B894=1,16,IF(generador!B894=2,19,IF(generador!B894=3,22,IF(generador!B894=4,25,IF(generador!B894=5,28,IF(generador!B894=6,31,IF(generador!B894=7,34,IF(generador!B894=8,37,IF(generador!B894=9,40,IF(generador!B894=10,43,IF(generador!B894=11,46,IF(generador!B894=12,49,IF(generador!B894=13,52,IF(generador!B894=14,55,IF(generador!B894=15,58))))))))))))))),FALSE),"dd/mm/yyyy")," Y ",TEXT(VLOOKUP(A894,matriz,IF(generador!B894=1,17,IF(generador!B894=2,20,IF(generador!B894=3,23,IF(generador!B894=4,26,IF(generador!B894=5,29,IF(generador!B894=6,32,IF(generador!B894=7,35,IF(generador!B894=8,38,IF(generador!B894=9,41,IF(generador!B894=10,44,IF(generador!B894=11,47,IF(generador!B894=12,50,IF(generador!B894=13,53,IF(generador!B894=14,56,IF(generador!B894=15,59))))))))))))))),FALSE),"dd/mm/yyyy")),"")</f>
        <v/>
      </c>
    </row>
    <row r="895" spans="1:23" x14ac:dyDescent="0.3">
      <c r="A895" s="15"/>
      <c r="B895" s="14"/>
      <c r="C895" s="6"/>
      <c r="D895" s="26" t="str">
        <f t="shared" si="229"/>
        <v/>
      </c>
      <c r="E895" s="19" t="str">
        <f>IFERROR(IF(A895&lt;&gt;"",VLOOKUP(A895,matriz,IF(generador!B895=1,15,IF(generador!B895=2,18,IF(generador!B895=3,21,IF(generador!B895=4,24,IF(generador!B895=5,27,IF(generador!B895=6,30,IF(generador!B895=7,33,IF(generador!B895=8,36,IF(generador!B895=9,39,IF(generador!B895=10,42,IF(generador!B895=11,45,IF(generador!B895=12,48,IF(generador!B895=13,51,IF(generador!B895=14,54,IF(generador!B895=15,57))))))))))))))),FALSE),""),"")</f>
        <v/>
      </c>
      <c r="F895" s="20" t="str">
        <f t="shared" si="230"/>
        <v/>
      </c>
      <c r="G895" s="29" t="str">
        <f t="shared" si="231"/>
        <v/>
      </c>
      <c r="H895" s="21" t="str">
        <f t="shared" ca="1" si="234"/>
        <v/>
      </c>
      <c r="I895" s="18" t="str">
        <f t="shared" si="235"/>
        <v/>
      </c>
      <c r="J895" s="18" t="str">
        <f>""</f>
        <v/>
      </c>
      <c r="K895" s="18" t="str">
        <f t="shared" si="236"/>
        <v/>
      </c>
      <c r="L895" s="18" t="str">
        <f t="shared" si="237"/>
        <v/>
      </c>
      <c r="M895" s="18" t="str">
        <f t="shared" si="238"/>
        <v/>
      </c>
      <c r="N895" s="18" t="str">
        <f t="shared" si="239"/>
        <v/>
      </c>
      <c r="O895" s="18" t="str">
        <f t="shared" si="240"/>
        <v/>
      </c>
      <c r="P895" s="18" t="str">
        <f t="shared" si="241"/>
        <v/>
      </c>
      <c r="Q895" s="18" t="str">
        <f t="shared" si="242"/>
        <v/>
      </c>
      <c r="R895" s="122" t="str">
        <f t="shared" si="232"/>
        <v/>
      </c>
      <c r="S895" s="18" t="str">
        <f t="shared" si="243"/>
        <v/>
      </c>
      <c r="T895" s="26" t="str">
        <f t="shared" si="233"/>
        <v/>
      </c>
      <c r="U895" s="18" t="str">
        <f t="shared" si="244"/>
        <v/>
      </c>
      <c r="V895" s="18" t="str">
        <f t="shared" si="245"/>
        <v/>
      </c>
      <c r="W895" s="18" t="str">
        <f>IFERROR(CONCATENATE("PAGO N° ",B895," DEL CONTRATO CPS ",V895," ENTRE ",TEXT(VLOOKUP(A895,matriz,IF(generador!B895=1,16,IF(generador!B895=2,19,IF(generador!B895=3,22,IF(generador!B895=4,25,IF(generador!B895=5,28,IF(generador!B895=6,31,IF(generador!B895=7,34,IF(generador!B895=8,37,IF(generador!B895=9,40,IF(generador!B895=10,43,IF(generador!B895=11,46,IF(generador!B895=12,49,IF(generador!B895=13,52,IF(generador!B895=14,55,IF(generador!B895=15,58))))))))))))))),FALSE),"dd/mm/yyyy")," Y ",TEXT(VLOOKUP(A895,matriz,IF(generador!B895=1,17,IF(generador!B895=2,20,IF(generador!B895=3,23,IF(generador!B895=4,26,IF(generador!B895=5,29,IF(generador!B895=6,32,IF(generador!B895=7,35,IF(generador!B895=8,38,IF(generador!B895=9,41,IF(generador!B895=10,44,IF(generador!B895=11,47,IF(generador!B895=12,50,IF(generador!B895=13,53,IF(generador!B895=14,56,IF(generador!B895=15,59))))))))))))))),FALSE),"dd/mm/yyyy")),"")</f>
        <v/>
      </c>
    </row>
    <row r="896" spans="1:23" x14ac:dyDescent="0.3">
      <c r="A896" s="15"/>
      <c r="B896" s="14"/>
      <c r="C896" s="6"/>
      <c r="D896" s="26" t="str">
        <f t="shared" si="229"/>
        <v/>
      </c>
      <c r="E896" s="19" t="str">
        <f>IFERROR(IF(A896&lt;&gt;"",VLOOKUP(A896,matriz,IF(generador!B896=1,15,IF(generador!B896=2,18,IF(generador!B896=3,21,IF(generador!B896=4,24,IF(generador!B896=5,27,IF(generador!B896=6,30,IF(generador!B896=7,33,IF(generador!B896=8,36,IF(generador!B896=9,39,IF(generador!B896=10,42,IF(generador!B896=11,45,IF(generador!B896=12,48,IF(generador!B896=13,51,IF(generador!B896=14,54,IF(generador!B896=15,57))))))))))))))),FALSE),""),"")</f>
        <v/>
      </c>
      <c r="F896" s="20" t="str">
        <f t="shared" si="230"/>
        <v/>
      </c>
      <c r="G896" s="29" t="str">
        <f t="shared" si="231"/>
        <v/>
      </c>
      <c r="H896" s="21" t="str">
        <f t="shared" ca="1" si="234"/>
        <v/>
      </c>
      <c r="I896" s="18" t="str">
        <f t="shared" si="235"/>
        <v/>
      </c>
      <c r="J896" s="18" t="str">
        <f>""</f>
        <v/>
      </c>
      <c r="K896" s="18" t="str">
        <f t="shared" si="236"/>
        <v/>
      </c>
      <c r="L896" s="18" t="str">
        <f t="shared" si="237"/>
        <v/>
      </c>
      <c r="M896" s="18" t="str">
        <f t="shared" si="238"/>
        <v/>
      </c>
      <c r="N896" s="18" t="str">
        <f t="shared" si="239"/>
        <v/>
      </c>
      <c r="O896" s="18" t="str">
        <f t="shared" si="240"/>
        <v/>
      </c>
      <c r="P896" s="18" t="str">
        <f t="shared" si="241"/>
        <v/>
      </c>
      <c r="Q896" s="18" t="str">
        <f t="shared" si="242"/>
        <v/>
      </c>
      <c r="R896" s="122" t="str">
        <f t="shared" si="232"/>
        <v/>
      </c>
      <c r="S896" s="18" t="str">
        <f t="shared" si="243"/>
        <v/>
      </c>
      <c r="T896" s="26" t="str">
        <f t="shared" si="233"/>
        <v/>
      </c>
      <c r="U896" s="18" t="str">
        <f t="shared" si="244"/>
        <v/>
      </c>
      <c r="V896" s="18" t="str">
        <f t="shared" si="245"/>
        <v/>
      </c>
      <c r="W896" s="18" t="str">
        <f>IFERROR(CONCATENATE("PAGO N° ",B896," DEL CONTRATO CPS ",V896," ENTRE ",TEXT(VLOOKUP(A896,matriz,IF(generador!B896=1,16,IF(generador!B896=2,19,IF(generador!B896=3,22,IF(generador!B896=4,25,IF(generador!B896=5,28,IF(generador!B896=6,31,IF(generador!B896=7,34,IF(generador!B896=8,37,IF(generador!B896=9,40,IF(generador!B896=10,43,IF(generador!B896=11,46,IF(generador!B896=12,49,IF(generador!B896=13,52,IF(generador!B896=14,55,IF(generador!B896=15,58))))))))))))))),FALSE),"dd/mm/yyyy")," Y ",TEXT(VLOOKUP(A896,matriz,IF(generador!B896=1,17,IF(generador!B896=2,20,IF(generador!B896=3,23,IF(generador!B896=4,26,IF(generador!B896=5,29,IF(generador!B896=6,32,IF(generador!B896=7,35,IF(generador!B896=8,38,IF(generador!B896=9,41,IF(generador!B896=10,44,IF(generador!B896=11,47,IF(generador!B896=12,50,IF(generador!B896=13,53,IF(generador!B896=14,56,IF(generador!B896=15,59))))))))))))))),FALSE),"dd/mm/yyyy")),"")</f>
        <v/>
      </c>
    </row>
    <row r="897" spans="1:23" x14ac:dyDescent="0.3">
      <c r="A897" s="15"/>
      <c r="B897" s="14"/>
      <c r="C897" s="6"/>
      <c r="D897" s="26" t="str">
        <f t="shared" si="229"/>
        <v/>
      </c>
      <c r="E897" s="19" t="str">
        <f>IFERROR(IF(A897&lt;&gt;"",VLOOKUP(A897,matriz,IF(generador!B897=1,15,IF(generador!B897=2,18,IF(generador!B897=3,21,IF(generador!B897=4,24,IF(generador!B897=5,27,IF(generador!B897=6,30,IF(generador!B897=7,33,IF(generador!B897=8,36,IF(generador!B897=9,39,IF(generador!B897=10,42,IF(generador!B897=11,45,IF(generador!B897=12,48,IF(generador!B897=13,51,IF(generador!B897=14,54,IF(generador!B897=15,57))))))))))))))),FALSE),""),"")</f>
        <v/>
      </c>
      <c r="F897" s="20" t="str">
        <f t="shared" si="230"/>
        <v/>
      </c>
      <c r="G897" s="29" t="str">
        <f t="shared" si="231"/>
        <v/>
      </c>
      <c r="H897" s="21" t="str">
        <f t="shared" ca="1" si="234"/>
        <v/>
      </c>
      <c r="I897" s="18" t="str">
        <f t="shared" si="235"/>
        <v/>
      </c>
      <c r="J897" s="18" t="str">
        <f>""</f>
        <v/>
      </c>
      <c r="K897" s="18" t="str">
        <f t="shared" si="236"/>
        <v/>
      </c>
      <c r="L897" s="18" t="str">
        <f t="shared" si="237"/>
        <v/>
      </c>
      <c r="M897" s="18" t="str">
        <f t="shared" si="238"/>
        <v/>
      </c>
      <c r="N897" s="18" t="str">
        <f t="shared" si="239"/>
        <v/>
      </c>
      <c r="O897" s="18" t="str">
        <f t="shared" si="240"/>
        <v/>
      </c>
      <c r="P897" s="18" t="str">
        <f t="shared" si="241"/>
        <v/>
      </c>
      <c r="Q897" s="18" t="str">
        <f t="shared" si="242"/>
        <v/>
      </c>
      <c r="R897" s="122" t="str">
        <f t="shared" si="232"/>
        <v/>
      </c>
      <c r="S897" s="18" t="str">
        <f t="shared" si="243"/>
        <v/>
      </c>
      <c r="T897" s="26" t="str">
        <f t="shared" si="233"/>
        <v/>
      </c>
      <c r="U897" s="18" t="str">
        <f t="shared" si="244"/>
        <v/>
      </c>
      <c r="V897" s="18" t="str">
        <f t="shared" si="245"/>
        <v/>
      </c>
      <c r="W897" s="18" t="str">
        <f>IFERROR(CONCATENATE("PAGO N° ",B897," DEL CONTRATO CPS ",V897," ENTRE ",TEXT(VLOOKUP(A897,matriz,IF(generador!B897=1,16,IF(generador!B897=2,19,IF(generador!B897=3,22,IF(generador!B897=4,25,IF(generador!B897=5,28,IF(generador!B897=6,31,IF(generador!B897=7,34,IF(generador!B897=8,37,IF(generador!B897=9,40,IF(generador!B897=10,43,IF(generador!B897=11,46,IF(generador!B897=12,49,IF(generador!B897=13,52,IF(generador!B897=14,55,IF(generador!B897=15,58))))))))))))))),FALSE),"dd/mm/yyyy")," Y ",TEXT(VLOOKUP(A897,matriz,IF(generador!B897=1,17,IF(generador!B897=2,20,IF(generador!B897=3,23,IF(generador!B897=4,26,IF(generador!B897=5,29,IF(generador!B897=6,32,IF(generador!B897=7,35,IF(generador!B897=8,38,IF(generador!B897=9,41,IF(generador!B897=10,44,IF(generador!B897=11,47,IF(generador!B897=12,50,IF(generador!B897=13,53,IF(generador!B897=14,56,IF(generador!B897=15,59))))))))))))))),FALSE),"dd/mm/yyyy")),"")</f>
        <v/>
      </c>
    </row>
    <row r="898" spans="1:23" x14ac:dyDescent="0.3">
      <c r="A898" s="15"/>
      <c r="B898" s="14"/>
      <c r="C898" s="6"/>
      <c r="D898" s="26" t="str">
        <f t="shared" si="229"/>
        <v/>
      </c>
      <c r="E898" s="19" t="str">
        <f>IFERROR(IF(A898&lt;&gt;"",VLOOKUP(A898,matriz,IF(generador!B898=1,15,IF(generador!B898=2,18,IF(generador!B898=3,21,IF(generador!B898=4,24,IF(generador!B898=5,27,IF(generador!B898=6,30,IF(generador!B898=7,33,IF(generador!B898=8,36,IF(generador!B898=9,39,IF(generador!B898=10,42,IF(generador!B898=11,45,IF(generador!B898=12,48,IF(generador!B898=13,51,IF(generador!B898=14,54,IF(generador!B898=15,57))))))))))))))),FALSE),""),"")</f>
        <v/>
      </c>
      <c r="F898" s="20" t="str">
        <f t="shared" si="230"/>
        <v/>
      </c>
      <c r="G898" s="29" t="str">
        <f t="shared" si="231"/>
        <v/>
      </c>
      <c r="H898" s="21" t="str">
        <f t="shared" ca="1" si="234"/>
        <v/>
      </c>
      <c r="I898" s="18" t="str">
        <f t="shared" si="235"/>
        <v/>
      </c>
      <c r="J898" s="18" t="str">
        <f>""</f>
        <v/>
      </c>
      <c r="K898" s="18" t="str">
        <f t="shared" si="236"/>
        <v/>
      </c>
      <c r="L898" s="18" t="str">
        <f t="shared" si="237"/>
        <v/>
      </c>
      <c r="M898" s="18" t="str">
        <f t="shared" si="238"/>
        <v/>
      </c>
      <c r="N898" s="18" t="str">
        <f t="shared" si="239"/>
        <v/>
      </c>
      <c r="O898" s="18" t="str">
        <f t="shared" si="240"/>
        <v/>
      </c>
      <c r="P898" s="18" t="str">
        <f t="shared" si="241"/>
        <v/>
      </c>
      <c r="Q898" s="18" t="str">
        <f t="shared" si="242"/>
        <v/>
      </c>
      <c r="R898" s="122" t="str">
        <f t="shared" si="232"/>
        <v/>
      </c>
      <c r="S898" s="18" t="str">
        <f t="shared" si="243"/>
        <v/>
      </c>
      <c r="T898" s="26" t="str">
        <f t="shared" si="233"/>
        <v/>
      </c>
      <c r="U898" s="18" t="str">
        <f t="shared" si="244"/>
        <v/>
      </c>
      <c r="V898" s="18" t="str">
        <f t="shared" si="245"/>
        <v/>
      </c>
      <c r="W898" s="18" t="str">
        <f>IFERROR(CONCATENATE("PAGO N° ",B898," DEL CONTRATO CPS ",V898," ENTRE ",TEXT(VLOOKUP(A898,matriz,IF(generador!B898=1,16,IF(generador!B898=2,19,IF(generador!B898=3,22,IF(generador!B898=4,25,IF(generador!B898=5,28,IF(generador!B898=6,31,IF(generador!B898=7,34,IF(generador!B898=8,37,IF(generador!B898=9,40,IF(generador!B898=10,43,IF(generador!B898=11,46,IF(generador!B898=12,49,IF(generador!B898=13,52,IF(generador!B898=14,55,IF(generador!B898=15,58))))))))))))))),FALSE),"dd/mm/yyyy")," Y ",TEXT(VLOOKUP(A898,matriz,IF(generador!B898=1,17,IF(generador!B898=2,20,IF(generador!B898=3,23,IF(generador!B898=4,26,IF(generador!B898=5,29,IF(generador!B898=6,32,IF(generador!B898=7,35,IF(generador!B898=8,38,IF(generador!B898=9,41,IF(generador!B898=10,44,IF(generador!B898=11,47,IF(generador!B898=12,50,IF(generador!B898=13,53,IF(generador!B898=14,56,IF(generador!B898=15,59))))))))))))))),FALSE),"dd/mm/yyyy")),"")</f>
        <v/>
      </c>
    </row>
    <row r="899" spans="1:23" x14ac:dyDescent="0.3">
      <c r="A899" s="15"/>
      <c r="B899" s="14"/>
      <c r="C899" s="6"/>
      <c r="D899" s="26" t="str">
        <f t="shared" ref="D899:D962" si="246">IFERROR(IF(C899&lt;&gt;"",CONCATENATE(VLOOKUP(A899,matriz,IF(C899="NO",98,100),FALSE),VLOOKUP(A899,matriz,103,FALSE)),""),"")</f>
        <v/>
      </c>
      <c r="E899" s="19" t="str">
        <f>IFERROR(IF(A899&lt;&gt;"",VLOOKUP(A899,matriz,IF(generador!B899=1,15,IF(generador!B899=2,18,IF(generador!B899=3,21,IF(generador!B899=4,24,IF(generador!B899=5,27,IF(generador!B899=6,30,IF(generador!B899=7,33,IF(generador!B899=8,36,IF(generador!B899=9,39,IF(generador!B899=10,42,IF(generador!B899=11,45,IF(generador!B899=12,48,IF(generador!B899=13,51,IF(generador!B899=14,54,IF(generador!B899=15,57))))))))))))))),FALSE),""),"")</f>
        <v/>
      </c>
      <c r="F899" s="20" t="str">
        <f t="shared" ref="F899:F962" si="247">IFERROR(IF(E899,VLOOKUP(A899,matriz,97,FALSE),""),"")</f>
        <v/>
      </c>
      <c r="G899" s="29" t="str">
        <f t="shared" ref="G899:G962" si="248">IFERROR(IF(E899,VLOOKUP(A899,matriz,IF(C899="NO",99,101),FALSE),""),"")</f>
        <v/>
      </c>
      <c r="H899" s="21" t="str">
        <f t="shared" ca="1" si="234"/>
        <v/>
      </c>
      <c r="I899" s="18" t="str">
        <f t="shared" si="235"/>
        <v/>
      </c>
      <c r="J899" s="18" t="str">
        <f>""</f>
        <v/>
      </c>
      <c r="K899" s="18" t="str">
        <f t="shared" si="236"/>
        <v/>
      </c>
      <c r="L899" s="18" t="str">
        <f t="shared" si="237"/>
        <v/>
      </c>
      <c r="M899" s="18" t="str">
        <f t="shared" si="238"/>
        <v/>
      </c>
      <c r="N899" s="18" t="str">
        <f t="shared" si="239"/>
        <v/>
      </c>
      <c r="O899" s="18" t="str">
        <f t="shared" si="240"/>
        <v/>
      </c>
      <c r="P899" s="18" t="str">
        <f t="shared" si="241"/>
        <v/>
      </c>
      <c r="Q899" s="18" t="str">
        <f t="shared" si="242"/>
        <v/>
      </c>
      <c r="R899" s="122" t="str">
        <f t="shared" ref="R899:R962" si="249">IFERROR(IF(E899,CONCATENATE(TEXT(VLOOKUP(A899,matriz,IF(C899="NO",67,82),FALSE),"YYYY"),VLOOKUP(A899,matriz,IF(C899="NO",66,81),FALSE)),""),"")</f>
        <v/>
      </c>
      <c r="S899" s="18" t="str">
        <f t="shared" si="243"/>
        <v/>
      </c>
      <c r="T899" s="26" t="str">
        <f t="shared" ref="T899:T962" si="250">IFERROR(IF(E899,CONCATENATE(TEXT(VLOOKUP(A899,matriz,IF(C899="NO",64,79),FALSE),"YYYY"),VLOOKUP(A899,matriz,IF(C899="NO",63,78),FALSE)),""),"")</f>
        <v/>
      </c>
      <c r="U899" s="18" t="str">
        <f t="shared" si="244"/>
        <v/>
      </c>
      <c r="V899" s="18" t="str">
        <f t="shared" si="245"/>
        <v/>
      </c>
      <c r="W899" s="18" t="str">
        <f>IFERROR(CONCATENATE("PAGO N° ",B899," DEL CONTRATO CPS ",V899," ENTRE ",TEXT(VLOOKUP(A899,matriz,IF(generador!B899=1,16,IF(generador!B899=2,19,IF(generador!B899=3,22,IF(generador!B899=4,25,IF(generador!B899=5,28,IF(generador!B899=6,31,IF(generador!B899=7,34,IF(generador!B899=8,37,IF(generador!B899=9,40,IF(generador!B899=10,43,IF(generador!B899=11,46,IF(generador!B899=12,49,IF(generador!B899=13,52,IF(generador!B899=14,55,IF(generador!B899=15,58))))))))))))))),FALSE),"dd/mm/yyyy")," Y ",TEXT(VLOOKUP(A899,matriz,IF(generador!B899=1,17,IF(generador!B899=2,20,IF(generador!B899=3,23,IF(generador!B899=4,26,IF(generador!B899=5,29,IF(generador!B899=6,32,IF(generador!B899=7,35,IF(generador!B899=8,38,IF(generador!B899=9,41,IF(generador!B899=10,44,IF(generador!B899=11,47,IF(generador!B899=12,50,IF(generador!B899=13,53,IF(generador!B899=14,56,IF(generador!B899=15,59))))))))))))))),FALSE),"dd/mm/yyyy")),"")</f>
        <v/>
      </c>
    </row>
    <row r="900" spans="1:23" x14ac:dyDescent="0.3">
      <c r="A900" s="15"/>
      <c r="B900" s="14"/>
      <c r="C900" s="6"/>
      <c r="D900" s="26" t="str">
        <f t="shared" si="246"/>
        <v/>
      </c>
      <c r="E900" s="19" t="str">
        <f>IFERROR(IF(A900&lt;&gt;"",VLOOKUP(A900,matriz,IF(generador!B900=1,15,IF(generador!B900=2,18,IF(generador!B900=3,21,IF(generador!B900=4,24,IF(generador!B900=5,27,IF(generador!B900=6,30,IF(generador!B900=7,33,IF(generador!B900=8,36,IF(generador!B900=9,39,IF(generador!B900=10,42,IF(generador!B900=11,45,IF(generador!B900=12,48,IF(generador!B900=13,51,IF(generador!B900=14,54,IF(generador!B900=15,57))))))))))))))),FALSE),""),"")</f>
        <v/>
      </c>
      <c r="F900" s="20" t="str">
        <f t="shared" si="247"/>
        <v/>
      </c>
      <c r="G900" s="29" t="str">
        <f t="shared" si="248"/>
        <v/>
      </c>
      <c r="H900" s="21" t="str">
        <f t="shared" ref="H900:H963" ca="1" si="251">IFERROR(IF(C900&lt;&gt;"",TODAY(),""),"")</f>
        <v/>
      </c>
      <c r="I900" s="18" t="str">
        <f t="shared" ref="I900:I963" si="252">IFERROR(IF(D900&lt;&gt;"",I899+1,""),1)</f>
        <v/>
      </c>
      <c r="J900" s="18" t="str">
        <f>""</f>
        <v/>
      </c>
      <c r="K900" s="18" t="str">
        <f t="shared" ref="K900:K963" si="253">IFERROR(IF(E900,0,""),"")</f>
        <v/>
      </c>
      <c r="L900" s="18" t="str">
        <f t="shared" ref="L900:L963" si="254">IFERROR(IF(E900,0,""),"")</f>
        <v/>
      </c>
      <c r="M900" s="18" t="str">
        <f t="shared" ref="M900:M963" si="255">IFERROR(IF(E900,0,""),"")</f>
        <v/>
      </c>
      <c r="N900" s="18" t="str">
        <f t="shared" ref="N900:N963" si="256">IFERROR(IF(E900,0,""),"")</f>
        <v/>
      </c>
      <c r="O900" s="18" t="str">
        <f t="shared" ref="O900:O963" si="257">IFERROR(IF(E900,"01",""),"")</f>
        <v/>
      </c>
      <c r="P900" s="18" t="str">
        <f t="shared" ref="P900:P963" si="258">IFERROR(IF(K900&lt;&gt;"",P899+1,""),1)</f>
        <v/>
      </c>
      <c r="Q900" s="18" t="str">
        <f t="shared" ref="Q900:Q963" si="259">IFERROR(IF(E900,0,""),"")</f>
        <v/>
      </c>
      <c r="R900" s="122" t="str">
        <f t="shared" si="249"/>
        <v/>
      </c>
      <c r="S900" s="18" t="str">
        <f t="shared" ref="S900:S963" si="260">IFERROR(IF(D900&lt;&gt;"",S899+1,""),1)</f>
        <v/>
      </c>
      <c r="T900" s="26" t="str">
        <f t="shared" si="250"/>
        <v/>
      </c>
      <c r="U900" s="18" t="str">
        <f t="shared" ref="U900:U963" si="261">IFERROR(IF(E900,0,""),"")</f>
        <v/>
      </c>
      <c r="V900" s="18" t="str">
        <f t="shared" ref="V900:V963" si="262">IFERROR(IF(E900,A900,""),"")</f>
        <v/>
      </c>
      <c r="W900" s="18" t="str">
        <f>IFERROR(CONCATENATE("PAGO N° ",B900," DEL CONTRATO CPS ",V900," ENTRE ",TEXT(VLOOKUP(A900,matriz,IF(generador!B900=1,16,IF(generador!B900=2,19,IF(generador!B900=3,22,IF(generador!B900=4,25,IF(generador!B900=5,28,IF(generador!B900=6,31,IF(generador!B900=7,34,IF(generador!B900=8,37,IF(generador!B900=9,40,IF(generador!B900=10,43,IF(generador!B900=11,46,IF(generador!B900=12,49,IF(generador!B900=13,52,IF(generador!B900=14,55,IF(generador!B900=15,58))))))))))))))),FALSE),"dd/mm/yyyy")," Y ",TEXT(VLOOKUP(A900,matriz,IF(generador!B900=1,17,IF(generador!B900=2,20,IF(generador!B900=3,23,IF(generador!B900=4,26,IF(generador!B900=5,29,IF(generador!B900=6,32,IF(generador!B900=7,35,IF(generador!B900=8,38,IF(generador!B900=9,41,IF(generador!B900=10,44,IF(generador!B900=11,47,IF(generador!B900=12,50,IF(generador!B900=13,53,IF(generador!B900=14,56,IF(generador!B900=15,59))))))))))))))),FALSE),"dd/mm/yyyy")),"")</f>
        <v/>
      </c>
    </row>
    <row r="901" spans="1:23" x14ac:dyDescent="0.3">
      <c r="A901" s="15"/>
      <c r="B901" s="14"/>
      <c r="C901" s="6"/>
      <c r="D901" s="26" t="str">
        <f t="shared" si="246"/>
        <v/>
      </c>
      <c r="E901" s="19" t="str">
        <f>IFERROR(IF(A901&lt;&gt;"",VLOOKUP(A901,matriz,IF(generador!B901=1,15,IF(generador!B901=2,18,IF(generador!B901=3,21,IF(generador!B901=4,24,IF(generador!B901=5,27,IF(generador!B901=6,30,IF(generador!B901=7,33,IF(generador!B901=8,36,IF(generador!B901=9,39,IF(generador!B901=10,42,IF(generador!B901=11,45,IF(generador!B901=12,48,IF(generador!B901=13,51,IF(generador!B901=14,54,IF(generador!B901=15,57))))))))))))))),FALSE),""),"")</f>
        <v/>
      </c>
      <c r="F901" s="20" t="str">
        <f t="shared" si="247"/>
        <v/>
      </c>
      <c r="G901" s="29" t="str">
        <f t="shared" si="248"/>
        <v/>
      </c>
      <c r="H901" s="21" t="str">
        <f t="shared" ca="1" si="251"/>
        <v/>
      </c>
      <c r="I901" s="18" t="str">
        <f t="shared" si="252"/>
        <v/>
      </c>
      <c r="J901" s="18" t="str">
        <f>""</f>
        <v/>
      </c>
      <c r="K901" s="18" t="str">
        <f t="shared" si="253"/>
        <v/>
      </c>
      <c r="L901" s="18" t="str">
        <f t="shared" si="254"/>
        <v/>
      </c>
      <c r="M901" s="18" t="str">
        <f t="shared" si="255"/>
        <v/>
      </c>
      <c r="N901" s="18" t="str">
        <f t="shared" si="256"/>
        <v/>
      </c>
      <c r="O901" s="18" t="str">
        <f t="shared" si="257"/>
        <v/>
      </c>
      <c r="P901" s="18" t="str">
        <f t="shared" si="258"/>
        <v/>
      </c>
      <c r="Q901" s="18" t="str">
        <f t="shared" si="259"/>
        <v/>
      </c>
      <c r="R901" s="122" t="str">
        <f t="shared" si="249"/>
        <v/>
      </c>
      <c r="S901" s="18" t="str">
        <f t="shared" si="260"/>
        <v/>
      </c>
      <c r="T901" s="26" t="str">
        <f t="shared" si="250"/>
        <v/>
      </c>
      <c r="U901" s="18" t="str">
        <f t="shared" si="261"/>
        <v/>
      </c>
      <c r="V901" s="18" t="str">
        <f t="shared" si="262"/>
        <v/>
      </c>
      <c r="W901" s="18" t="str">
        <f>IFERROR(CONCATENATE("PAGO N° ",B901," DEL CONTRATO CPS ",V901," ENTRE ",TEXT(VLOOKUP(A901,matriz,IF(generador!B901=1,16,IF(generador!B901=2,19,IF(generador!B901=3,22,IF(generador!B901=4,25,IF(generador!B901=5,28,IF(generador!B901=6,31,IF(generador!B901=7,34,IF(generador!B901=8,37,IF(generador!B901=9,40,IF(generador!B901=10,43,IF(generador!B901=11,46,IF(generador!B901=12,49,IF(generador!B901=13,52,IF(generador!B901=14,55,IF(generador!B901=15,58))))))))))))))),FALSE),"dd/mm/yyyy")," Y ",TEXT(VLOOKUP(A901,matriz,IF(generador!B901=1,17,IF(generador!B901=2,20,IF(generador!B901=3,23,IF(generador!B901=4,26,IF(generador!B901=5,29,IF(generador!B901=6,32,IF(generador!B901=7,35,IF(generador!B901=8,38,IF(generador!B901=9,41,IF(generador!B901=10,44,IF(generador!B901=11,47,IF(generador!B901=12,50,IF(generador!B901=13,53,IF(generador!B901=14,56,IF(generador!B901=15,59))))))))))))))),FALSE),"dd/mm/yyyy")),"")</f>
        <v/>
      </c>
    </row>
    <row r="902" spans="1:23" x14ac:dyDescent="0.3">
      <c r="A902" s="15"/>
      <c r="B902" s="14"/>
      <c r="C902" s="6"/>
      <c r="D902" s="26" t="str">
        <f t="shared" si="246"/>
        <v/>
      </c>
      <c r="E902" s="19" t="str">
        <f>IFERROR(IF(A902&lt;&gt;"",VLOOKUP(A902,matriz,IF(generador!B902=1,15,IF(generador!B902=2,18,IF(generador!B902=3,21,IF(generador!B902=4,24,IF(generador!B902=5,27,IF(generador!B902=6,30,IF(generador!B902=7,33,IF(generador!B902=8,36,IF(generador!B902=9,39,IF(generador!B902=10,42,IF(generador!B902=11,45,IF(generador!B902=12,48,IF(generador!B902=13,51,IF(generador!B902=14,54,IF(generador!B902=15,57))))))))))))))),FALSE),""),"")</f>
        <v/>
      </c>
      <c r="F902" s="20" t="str">
        <f t="shared" si="247"/>
        <v/>
      </c>
      <c r="G902" s="29" t="str">
        <f t="shared" si="248"/>
        <v/>
      </c>
      <c r="H902" s="21" t="str">
        <f t="shared" ca="1" si="251"/>
        <v/>
      </c>
      <c r="I902" s="18" t="str">
        <f t="shared" si="252"/>
        <v/>
      </c>
      <c r="J902" s="18" t="str">
        <f>""</f>
        <v/>
      </c>
      <c r="K902" s="18" t="str">
        <f t="shared" si="253"/>
        <v/>
      </c>
      <c r="L902" s="18" t="str">
        <f t="shared" si="254"/>
        <v/>
      </c>
      <c r="M902" s="18" t="str">
        <f t="shared" si="255"/>
        <v/>
      </c>
      <c r="N902" s="18" t="str">
        <f t="shared" si="256"/>
        <v/>
      </c>
      <c r="O902" s="18" t="str">
        <f t="shared" si="257"/>
        <v/>
      </c>
      <c r="P902" s="18" t="str">
        <f t="shared" si="258"/>
        <v/>
      </c>
      <c r="Q902" s="18" t="str">
        <f t="shared" si="259"/>
        <v/>
      </c>
      <c r="R902" s="122" t="str">
        <f t="shared" si="249"/>
        <v/>
      </c>
      <c r="S902" s="18" t="str">
        <f t="shared" si="260"/>
        <v/>
      </c>
      <c r="T902" s="26" t="str">
        <f t="shared" si="250"/>
        <v/>
      </c>
      <c r="U902" s="18" t="str">
        <f t="shared" si="261"/>
        <v/>
      </c>
      <c r="V902" s="18" t="str">
        <f t="shared" si="262"/>
        <v/>
      </c>
      <c r="W902" s="18" t="str">
        <f>IFERROR(CONCATENATE("PAGO N° ",B902," DEL CONTRATO CPS ",V902," ENTRE ",TEXT(VLOOKUP(A902,matriz,IF(generador!B902=1,16,IF(generador!B902=2,19,IF(generador!B902=3,22,IF(generador!B902=4,25,IF(generador!B902=5,28,IF(generador!B902=6,31,IF(generador!B902=7,34,IF(generador!B902=8,37,IF(generador!B902=9,40,IF(generador!B902=10,43,IF(generador!B902=11,46,IF(generador!B902=12,49,IF(generador!B902=13,52,IF(generador!B902=14,55,IF(generador!B902=15,58))))))))))))))),FALSE),"dd/mm/yyyy")," Y ",TEXT(VLOOKUP(A902,matriz,IF(generador!B902=1,17,IF(generador!B902=2,20,IF(generador!B902=3,23,IF(generador!B902=4,26,IF(generador!B902=5,29,IF(generador!B902=6,32,IF(generador!B902=7,35,IF(generador!B902=8,38,IF(generador!B902=9,41,IF(generador!B902=10,44,IF(generador!B902=11,47,IF(generador!B902=12,50,IF(generador!B902=13,53,IF(generador!B902=14,56,IF(generador!B902=15,59))))))))))))))),FALSE),"dd/mm/yyyy")),"")</f>
        <v/>
      </c>
    </row>
    <row r="903" spans="1:23" x14ac:dyDescent="0.3">
      <c r="A903" s="15"/>
      <c r="B903" s="14"/>
      <c r="C903" s="6"/>
      <c r="D903" s="26" t="str">
        <f t="shared" si="246"/>
        <v/>
      </c>
      <c r="E903" s="19" t="str">
        <f>IFERROR(IF(A903&lt;&gt;"",VLOOKUP(A903,matriz,IF(generador!B903=1,15,IF(generador!B903=2,18,IF(generador!B903=3,21,IF(generador!B903=4,24,IF(generador!B903=5,27,IF(generador!B903=6,30,IF(generador!B903=7,33,IF(generador!B903=8,36,IF(generador!B903=9,39,IF(generador!B903=10,42,IF(generador!B903=11,45,IF(generador!B903=12,48,IF(generador!B903=13,51,IF(generador!B903=14,54,IF(generador!B903=15,57))))))))))))))),FALSE),""),"")</f>
        <v/>
      </c>
      <c r="F903" s="20" t="str">
        <f t="shared" si="247"/>
        <v/>
      </c>
      <c r="G903" s="29" t="str">
        <f t="shared" si="248"/>
        <v/>
      </c>
      <c r="H903" s="21" t="str">
        <f t="shared" ca="1" si="251"/>
        <v/>
      </c>
      <c r="I903" s="18" t="str">
        <f t="shared" si="252"/>
        <v/>
      </c>
      <c r="J903" s="18" t="str">
        <f>""</f>
        <v/>
      </c>
      <c r="K903" s="18" t="str">
        <f t="shared" si="253"/>
        <v/>
      </c>
      <c r="L903" s="18" t="str">
        <f t="shared" si="254"/>
        <v/>
      </c>
      <c r="M903" s="18" t="str">
        <f t="shared" si="255"/>
        <v/>
      </c>
      <c r="N903" s="18" t="str">
        <f t="shared" si="256"/>
        <v/>
      </c>
      <c r="O903" s="18" t="str">
        <f t="shared" si="257"/>
        <v/>
      </c>
      <c r="P903" s="18" t="str">
        <f t="shared" si="258"/>
        <v/>
      </c>
      <c r="Q903" s="18" t="str">
        <f t="shared" si="259"/>
        <v/>
      </c>
      <c r="R903" s="122" t="str">
        <f t="shared" si="249"/>
        <v/>
      </c>
      <c r="S903" s="18" t="str">
        <f t="shared" si="260"/>
        <v/>
      </c>
      <c r="T903" s="26" t="str">
        <f t="shared" si="250"/>
        <v/>
      </c>
      <c r="U903" s="18" t="str">
        <f t="shared" si="261"/>
        <v/>
      </c>
      <c r="V903" s="18" t="str">
        <f t="shared" si="262"/>
        <v/>
      </c>
      <c r="W903" s="18" t="str">
        <f>IFERROR(CONCATENATE("PAGO N° ",B903," DEL CONTRATO CPS ",V903," ENTRE ",TEXT(VLOOKUP(A903,matriz,IF(generador!B903=1,16,IF(generador!B903=2,19,IF(generador!B903=3,22,IF(generador!B903=4,25,IF(generador!B903=5,28,IF(generador!B903=6,31,IF(generador!B903=7,34,IF(generador!B903=8,37,IF(generador!B903=9,40,IF(generador!B903=10,43,IF(generador!B903=11,46,IF(generador!B903=12,49,IF(generador!B903=13,52,IF(generador!B903=14,55,IF(generador!B903=15,58))))))))))))))),FALSE),"dd/mm/yyyy")," Y ",TEXT(VLOOKUP(A903,matriz,IF(generador!B903=1,17,IF(generador!B903=2,20,IF(generador!B903=3,23,IF(generador!B903=4,26,IF(generador!B903=5,29,IF(generador!B903=6,32,IF(generador!B903=7,35,IF(generador!B903=8,38,IF(generador!B903=9,41,IF(generador!B903=10,44,IF(generador!B903=11,47,IF(generador!B903=12,50,IF(generador!B903=13,53,IF(generador!B903=14,56,IF(generador!B903=15,59))))))))))))))),FALSE),"dd/mm/yyyy")),"")</f>
        <v/>
      </c>
    </row>
    <row r="904" spans="1:23" x14ac:dyDescent="0.3">
      <c r="A904" s="15"/>
      <c r="B904" s="14"/>
      <c r="C904" s="6"/>
      <c r="D904" s="26" t="str">
        <f t="shared" si="246"/>
        <v/>
      </c>
      <c r="E904" s="19" t="str">
        <f>IFERROR(IF(A904&lt;&gt;"",VLOOKUP(A904,matriz,IF(generador!B904=1,15,IF(generador!B904=2,18,IF(generador!B904=3,21,IF(generador!B904=4,24,IF(generador!B904=5,27,IF(generador!B904=6,30,IF(generador!B904=7,33,IF(generador!B904=8,36,IF(generador!B904=9,39,IF(generador!B904=10,42,IF(generador!B904=11,45,IF(generador!B904=12,48,IF(generador!B904=13,51,IF(generador!B904=14,54,IF(generador!B904=15,57))))))))))))))),FALSE),""),"")</f>
        <v/>
      </c>
      <c r="F904" s="20" t="str">
        <f t="shared" si="247"/>
        <v/>
      </c>
      <c r="G904" s="29" t="str">
        <f t="shared" si="248"/>
        <v/>
      </c>
      <c r="H904" s="21" t="str">
        <f t="shared" ca="1" si="251"/>
        <v/>
      </c>
      <c r="I904" s="18" t="str">
        <f t="shared" si="252"/>
        <v/>
      </c>
      <c r="J904" s="18" t="str">
        <f>""</f>
        <v/>
      </c>
      <c r="K904" s="18" t="str">
        <f t="shared" si="253"/>
        <v/>
      </c>
      <c r="L904" s="18" t="str">
        <f t="shared" si="254"/>
        <v/>
      </c>
      <c r="M904" s="18" t="str">
        <f t="shared" si="255"/>
        <v/>
      </c>
      <c r="N904" s="18" t="str">
        <f t="shared" si="256"/>
        <v/>
      </c>
      <c r="O904" s="18" t="str">
        <f t="shared" si="257"/>
        <v/>
      </c>
      <c r="P904" s="18" t="str">
        <f t="shared" si="258"/>
        <v/>
      </c>
      <c r="Q904" s="18" t="str">
        <f t="shared" si="259"/>
        <v/>
      </c>
      <c r="R904" s="122" t="str">
        <f t="shared" si="249"/>
        <v/>
      </c>
      <c r="S904" s="18" t="str">
        <f t="shared" si="260"/>
        <v/>
      </c>
      <c r="T904" s="26" t="str">
        <f t="shared" si="250"/>
        <v/>
      </c>
      <c r="U904" s="18" t="str">
        <f t="shared" si="261"/>
        <v/>
      </c>
      <c r="V904" s="18" t="str">
        <f t="shared" si="262"/>
        <v/>
      </c>
      <c r="W904" s="18" t="str">
        <f>IFERROR(CONCATENATE("PAGO N° ",B904," DEL CONTRATO CPS ",V904," ENTRE ",TEXT(VLOOKUP(A904,matriz,IF(generador!B904=1,16,IF(generador!B904=2,19,IF(generador!B904=3,22,IF(generador!B904=4,25,IF(generador!B904=5,28,IF(generador!B904=6,31,IF(generador!B904=7,34,IF(generador!B904=8,37,IF(generador!B904=9,40,IF(generador!B904=10,43,IF(generador!B904=11,46,IF(generador!B904=12,49,IF(generador!B904=13,52,IF(generador!B904=14,55,IF(generador!B904=15,58))))))))))))))),FALSE),"dd/mm/yyyy")," Y ",TEXT(VLOOKUP(A904,matriz,IF(generador!B904=1,17,IF(generador!B904=2,20,IF(generador!B904=3,23,IF(generador!B904=4,26,IF(generador!B904=5,29,IF(generador!B904=6,32,IF(generador!B904=7,35,IF(generador!B904=8,38,IF(generador!B904=9,41,IF(generador!B904=10,44,IF(generador!B904=11,47,IF(generador!B904=12,50,IF(generador!B904=13,53,IF(generador!B904=14,56,IF(generador!B904=15,59))))))))))))))),FALSE),"dd/mm/yyyy")),"")</f>
        <v/>
      </c>
    </row>
    <row r="905" spans="1:23" x14ac:dyDescent="0.3">
      <c r="A905" s="15"/>
      <c r="B905" s="14"/>
      <c r="C905" s="6"/>
      <c r="D905" s="26" t="str">
        <f t="shared" si="246"/>
        <v/>
      </c>
      <c r="E905" s="19" t="str">
        <f>IFERROR(IF(A905&lt;&gt;"",VLOOKUP(A905,matriz,IF(generador!B905=1,15,IF(generador!B905=2,18,IF(generador!B905=3,21,IF(generador!B905=4,24,IF(generador!B905=5,27,IF(generador!B905=6,30,IF(generador!B905=7,33,IF(generador!B905=8,36,IF(generador!B905=9,39,IF(generador!B905=10,42,IF(generador!B905=11,45,IF(generador!B905=12,48,IF(generador!B905=13,51,IF(generador!B905=14,54,IF(generador!B905=15,57))))))))))))))),FALSE),""),"")</f>
        <v/>
      </c>
      <c r="F905" s="20" t="str">
        <f t="shared" si="247"/>
        <v/>
      </c>
      <c r="G905" s="29" t="str">
        <f t="shared" si="248"/>
        <v/>
      </c>
      <c r="H905" s="21" t="str">
        <f t="shared" ca="1" si="251"/>
        <v/>
      </c>
      <c r="I905" s="18" t="str">
        <f t="shared" si="252"/>
        <v/>
      </c>
      <c r="J905" s="18" t="str">
        <f>""</f>
        <v/>
      </c>
      <c r="K905" s="18" t="str">
        <f t="shared" si="253"/>
        <v/>
      </c>
      <c r="L905" s="18" t="str">
        <f t="shared" si="254"/>
        <v/>
      </c>
      <c r="M905" s="18" t="str">
        <f t="shared" si="255"/>
        <v/>
      </c>
      <c r="N905" s="18" t="str">
        <f t="shared" si="256"/>
        <v/>
      </c>
      <c r="O905" s="18" t="str">
        <f t="shared" si="257"/>
        <v/>
      </c>
      <c r="P905" s="18" t="str">
        <f t="shared" si="258"/>
        <v/>
      </c>
      <c r="Q905" s="18" t="str">
        <f t="shared" si="259"/>
        <v/>
      </c>
      <c r="R905" s="122" t="str">
        <f t="shared" si="249"/>
        <v/>
      </c>
      <c r="S905" s="18" t="str">
        <f t="shared" si="260"/>
        <v/>
      </c>
      <c r="T905" s="26" t="str">
        <f t="shared" si="250"/>
        <v/>
      </c>
      <c r="U905" s="18" t="str">
        <f t="shared" si="261"/>
        <v/>
      </c>
      <c r="V905" s="18" t="str">
        <f t="shared" si="262"/>
        <v/>
      </c>
      <c r="W905" s="18" t="str">
        <f>IFERROR(CONCATENATE("PAGO N° ",B905," DEL CONTRATO CPS ",V905," ENTRE ",TEXT(VLOOKUP(A905,matriz,IF(generador!B905=1,16,IF(generador!B905=2,19,IF(generador!B905=3,22,IF(generador!B905=4,25,IF(generador!B905=5,28,IF(generador!B905=6,31,IF(generador!B905=7,34,IF(generador!B905=8,37,IF(generador!B905=9,40,IF(generador!B905=10,43,IF(generador!B905=11,46,IF(generador!B905=12,49,IF(generador!B905=13,52,IF(generador!B905=14,55,IF(generador!B905=15,58))))))))))))))),FALSE),"dd/mm/yyyy")," Y ",TEXT(VLOOKUP(A905,matriz,IF(generador!B905=1,17,IF(generador!B905=2,20,IF(generador!B905=3,23,IF(generador!B905=4,26,IF(generador!B905=5,29,IF(generador!B905=6,32,IF(generador!B905=7,35,IF(generador!B905=8,38,IF(generador!B905=9,41,IF(generador!B905=10,44,IF(generador!B905=11,47,IF(generador!B905=12,50,IF(generador!B905=13,53,IF(generador!B905=14,56,IF(generador!B905=15,59))))))))))))))),FALSE),"dd/mm/yyyy")),"")</f>
        <v/>
      </c>
    </row>
    <row r="906" spans="1:23" x14ac:dyDescent="0.3">
      <c r="A906" s="15"/>
      <c r="B906" s="14"/>
      <c r="C906" s="6"/>
      <c r="D906" s="26" t="str">
        <f t="shared" si="246"/>
        <v/>
      </c>
      <c r="E906" s="19" t="str">
        <f>IFERROR(IF(A906&lt;&gt;"",VLOOKUP(A906,matriz,IF(generador!B906=1,15,IF(generador!B906=2,18,IF(generador!B906=3,21,IF(generador!B906=4,24,IF(generador!B906=5,27,IF(generador!B906=6,30,IF(generador!B906=7,33,IF(generador!B906=8,36,IF(generador!B906=9,39,IF(generador!B906=10,42,IF(generador!B906=11,45,IF(generador!B906=12,48,IF(generador!B906=13,51,IF(generador!B906=14,54,IF(generador!B906=15,57))))))))))))))),FALSE),""),"")</f>
        <v/>
      </c>
      <c r="F906" s="20" t="str">
        <f t="shared" si="247"/>
        <v/>
      </c>
      <c r="G906" s="29" t="str">
        <f t="shared" si="248"/>
        <v/>
      </c>
      <c r="H906" s="21" t="str">
        <f t="shared" ca="1" si="251"/>
        <v/>
      </c>
      <c r="I906" s="18" t="str">
        <f t="shared" si="252"/>
        <v/>
      </c>
      <c r="J906" s="18" t="str">
        <f>""</f>
        <v/>
      </c>
      <c r="K906" s="18" t="str">
        <f t="shared" si="253"/>
        <v/>
      </c>
      <c r="L906" s="18" t="str">
        <f t="shared" si="254"/>
        <v/>
      </c>
      <c r="M906" s="18" t="str">
        <f t="shared" si="255"/>
        <v/>
      </c>
      <c r="N906" s="18" t="str">
        <f t="shared" si="256"/>
        <v/>
      </c>
      <c r="O906" s="18" t="str">
        <f t="shared" si="257"/>
        <v/>
      </c>
      <c r="P906" s="18" t="str">
        <f t="shared" si="258"/>
        <v/>
      </c>
      <c r="Q906" s="18" t="str">
        <f t="shared" si="259"/>
        <v/>
      </c>
      <c r="R906" s="122" t="str">
        <f t="shared" si="249"/>
        <v/>
      </c>
      <c r="S906" s="18" t="str">
        <f t="shared" si="260"/>
        <v/>
      </c>
      <c r="T906" s="26" t="str">
        <f t="shared" si="250"/>
        <v/>
      </c>
      <c r="U906" s="18" t="str">
        <f t="shared" si="261"/>
        <v/>
      </c>
      <c r="V906" s="18" t="str">
        <f t="shared" si="262"/>
        <v/>
      </c>
      <c r="W906" s="18" t="str">
        <f>IFERROR(CONCATENATE("PAGO N° ",B906," DEL CONTRATO CPS ",V906," ENTRE ",TEXT(VLOOKUP(A906,matriz,IF(generador!B906=1,16,IF(generador!B906=2,19,IF(generador!B906=3,22,IF(generador!B906=4,25,IF(generador!B906=5,28,IF(generador!B906=6,31,IF(generador!B906=7,34,IF(generador!B906=8,37,IF(generador!B906=9,40,IF(generador!B906=10,43,IF(generador!B906=11,46,IF(generador!B906=12,49,IF(generador!B906=13,52,IF(generador!B906=14,55,IF(generador!B906=15,58))))))))))))))),FALSE),"dd/mm/yyyy")," Y ",TEXT(VLOOKUP(A906,matriz,IF(generador!B906=1,17,IF(generador!B906=2,20,IF(generador!B906=3,23,IF(generador!B906=4,26,IF(generador!B906=5,29,IF(generador!B906=6,32,IF(generador!B906=7,35,IF(generador!B906=8,38,IF(generador!B906=9,41,IF(generador!B906=10,44,IF(generador!B906=11,47,IF(generador!B906=12,50,IF(generador!B906=13,53,IF(generador!B906=14,56,IF(generador!B906=15,59))))))))))))))),FALSE),"dd/mm/yyyy")),"")</f>
        <v/>
      </c>
    </row>
    <row r="907" spans="1:23" x14ac:dyDescent="0.3">
      <c r="A907" s="15"/>
      <c r="B907" s="14"/>
      <c r="C907" s="6"/>
      <c r="D907" s="26" t="str">
        <f t="shared" si="246"/>
        <v/>
      </c>
      <c r="E907" s="19" t="str">
        <f>IFERROR(IF(A907&lt;&gt;"",VLOOKUP(A907,matriz,IF(generador!B907=1,15,IF(generador!B907=2,18,IF(generador!B907=3,21,IF(generador!B907=4,24,IF(generador!B907=5,27,IF(generador!B907=6,30,IF(generador!B907=7,33,IF(generador!B907=8,36,IF(generador!B907=9,39,IF(generador!B907=10,42,IF(generador!B907=11,45,IF(generador!B907=12,48,IF(generador!B907=13,51,IF(generador!B907=14,54,IF(generador!B907=15,57))))))))))))))),FALSE),""),"")</f>
        <v/>
      </c>
      <c r="F907" s="20" t="str">
        <f t="shared" si="247"/>
        <v/>
      </c>
      <c r="G907" s="29" t="str">
        <f t="shared" si="248"/>
        <v/>
      </c>
      <c r="H907" s="21" t="str">
        <f t="shared" ca="1" si="251"/>
        <v/>
      </c>
      <c r="I907" s="18" t="str">
        <f t="shared" si="252"/>
        <v/>
      </c>
      <c r="J907" s="18" t="str">
        <f>""</f>
        <v/>
      </c>
      <c r="K907" s="18" t="str">
        <f t="shared" si="253"/>
        <v/>
      </c>
      <c r="L907" s="18" t="str">
        <f t="shared" si="254"/>
        <v/>
      </c>
      <c r="M907" s="18" t="str">
        <f t="shared" si="255"/>
        <v/>
      </c>
      <c r="N907" s="18" t="str">
        <f t="shared" si="256"/>
        <v/>
      </c>
      <c r="O907" s="18" t="str">
        <f t="shared" si="257"/>
        <v/>
      </c>
      <c r="P907" s="18" t="str">
        <f t="shared" si="258"/>
        <v/>
      </c>
      <c r="Q907" s="18" t="str">
        <f t="shared" si="259"/>
        <v/>
      </c>
      <c r="R907" s="122" t="str">
        <f t="shared" si="249"/>
        <v/>
      </c>
      <c r="S907" s="18" t="str">
        <f t="shared" si="260"/>
        <v/>
      </c>
      <c r="T907" s="26" t="str">
        <f t="shared" si="250"/>
        <v/>
      </c>
      <c r="U907" s="18" t="str">
        <f t="shared" si="261"/>
        <v/>
      </c>
      <c r="V907" s="18" t="str">
        <f t="shared" si="262"/>
        <v/>
      </c>
      <c r="W907" s="18" t="str">
        <f>IFERROR(CONCATENATE("PAGO N° ",B907," DEL CONTRATO CPS ",V907," ENTRE ",TEXT(VLOOKUP(A907,matriz,IF(generador!B907=1,16,IF(generador!B907=2,19,IF(generador!B907=3,22,IF(generador!B907=4,25,IF(generador!B907=5,28,IF(generador!B907=6,31,IF(generador!B907=7,34,IF(generador!B907=8,37,IF(generador!B907=9,40,IF(generador!B907=10,43,IF(generador!B907=11,46,IF(generador!B907=12,49,IF(generador!B907=13,52,IF(generador!B907=14,55,IF(generador!B907=15,58))))))))))))))),FALSE),"dd/mm/yyyy")," Y ",TEXT(VLOOKUP(A907,matriz,IF(generador!B907=1,17,IF(generador!B907=2,20,IF(generador!B907=3,23,IF(generador!B907=4,26,IF(generador!B907=5,29,IF(generador!B907=6,32,IF(generador!B907=7,35,IF(generador!B907=8,38,IF(generador!B907=9,41,IF(generador!B907=10,44,IF(generador!B907=11,47,IF(generador!B907=12,50,IF(generador!B907=13,53,IF(generador!B907=14,56,IF(generador!B907=15,59))))))))))))))),FALSE),"dd/mm/yyyy")),"")</f>
        <v/>
      </c>
    </row>
    <row r="908" spans="1:23" x14ac:dyDescent="0.3">
      <c r="A908" s="15"/>
      <c r="B908" s="14"/>
      <c r="C908" s="6"/>
      <c r="D908" s="26" t="str">
        <f t="shared" si="246"/>
        <v/>
      </c>
      <c r="E908" s="19" t="str">
        <f>IFERROR(IF(A908&lt;&gt;"",VLOOKUP(A908,matriz,IF(generador!B908=1,15,IF(generador!B908=2,18,IF(generador!B908=3,21,IF(generador!B908=4,24,IF(generador!B908=5,27,IF(generador!B908=6,30,IF(generador!B908=7,33,IF(generador!B908=8,36,IF(generador!B908=9,39,IF(generador!B908=10,42,IF(generador!B908=11,45,IF(generador!B908=12,48,IF(generador!B908=13,51,IF(generador!B908=14,54,IF(generador!B908=15,57))))))))))))))),FALSE),""),"")</f>
        <v/>
      </c>
      <c r="F908" s="20" t="str">
        <f t="shared" si="247"/>
        <v/>
      </c>
      <c r="G908" s="29" t="str">
        <f t="shared" si="248"/>
        <v/>
      </c>
      <c r="H908" s="21" t="str">
        <f t="shared" ca="1" si="251"/>
        <v/>
      </c>
      <c r="I908" s="18" t="str">
        <f t="shared" si="252"/>
        <v/>
      </c>
      <c r="J908" s="18" t="str">
        <f>""</f>
        <v/>
      </c>
      <c r="K908" s="18" t="str">
        <f t="shared" si="253"/>
        <v/>
      </c>
      <c r="L908" s="18" t="str">
        <f t="shared" si="254"/>
        <v/>
      </c>
      <c r="M908" s="18" t="str">
        <f t="shared" si="255"/>
        <v/>
      </c>
      <c r="N908" s="18" t="str">
        <f t="shared" si="256"/>
        <v/>
      </c>
      <c r="O908" s="18" t="str">
        <f t="shared" si="257"/>
        <v/>
      </c>
      <c r="P908" s="18" t="str">
        <f t="shared" si="258"/>
        <v/>
      </c>
      <c r="Q908" s="18" t="str">
        <f t="shared" si="259"/>
        <v/>
      </c>
      <c r="R908" s="122" t="str">
        <f t="shared" si="249"/>
        <v/>
      </c>
      <c r="S908" s="18" t="str">
        <f t="shared" si="260"/>
        <v/>
      </c>
      <c r="T908" s="26" t="str">
        <f t="shared" si="250"/>
        <v/>
      </c>
      <c r="U908" s="18" t="str">
        <f t="shared" si="261"/>
        <v/>
      </c>
      <c r="V908" s="18" t="str">
        <f t="shared" si="262"/>
        <v/>
      </c>
      <c r="W908" s="18" t="str">
        <f>IFERROR(CONCATENATE("PAGO N° ",B908," DEL CONTRATO CPS ",V908," ENTRE ",TEXT(VLOOKUP(A908,matriz,IF(generador!B908=1,16,IF(generador!B908=2,19,IF(generador!B908=3,22,IF(generador!B908=4,25,IF(generador!B908=5,28,IF(generador!B908=6,31,IF(generador!B908=7,34,IF(generador!B908=8,37,IF(generador!B908=9,40,IF(generador!B908=10,43,IF(generador!B908=11,46,IF(generador!B908=12,49,IF(generador!B908=13,52,IF(generador!B908=14,55,IF(generador!B908=15,58))))))))))))))),FALSE),"dd/mm/yyyy")," Y ",TEXT(VLOOKUP(A908,matriz,IF(generador!B908=1,17,IF(generador!B908=2,20,IF(generador!B908=3,23,IF(generador!B908=4,26,IF(generador!B908=5,29,IF(generador!B908=6,32,IF(generador!B908=7,35,IF(generador!B908=8,38,IF(generador!B908=9,41,IF(generador!B908=10,44,IF(generador!B908=11,47,IF(generador!B908=12,50,IF(generador!B908=13,53,IF(generador!B908=14,56,IF(generador!B908=15,59))))))))))))))),FALSE),"dd/mm/yyyy")),"")</f>
        <v/>
      </c>
    </row>
    <row r="909" spans="1:23" x14ac:dyDescent="0.3">
      <c r="A909" s="15"/>
      <c r="B909" s="14"/>
      <c r="C909" s="6"/>
      <c r="D909" s="26" t="str">
        <f t="shared" si="246"/>
        <v/>
      </c>
      <c r="E909" s="19" t="str">
        <f>IFERROR(IF(A909&lt;&gt;"",VLOOKUP(A909,matriz,IF(generador!B909=1,15,IF(generador!B909=2,18,IF(generador!B909=3,21,IF(generador!B909=4,24,IF(generador!B909=5,27,IF(generador!B909=6,30,IF(generador!B909=7,33,IF(generador!B909=8,36,IF(generador!B909=9,39,IF(generador!B909=10,42,IF(generador!B909=11,45,IF(generador!B909=12,48,IF(generador!B909=13,51,IF(generador!B909=14,54,IF(generador!B909=15,57))))))))))))))),FALSE),""),"")</f>
        <v/>
      </c>
      <c r="F909" s="20" t="str">
        <f t="shared" si="247"/>
        <v/>
      </c>
      <c r="G909" s="29" t="str">
        <f t="shared" si="248"/>
        <v/>
      </c>
      <c r="H909" s="21" t="str">
        <f t="shared" ca="1" si="251"/>
        <v/>
      </c>
      <c r="I909" s="18" t="str">
        <f t="shared" si="252"/>
        <v/>
      </c>
      <c r="J909" s="18" t="str">
        <f>""</f>
        <v/>
      </c>
      <c r="K909" s="18" t="str">
        <f t="shared" si="253"/>
        <v/>
      </c>
      <c r="L909" s="18" t="str">
        <f t="shared" si="254"/>
        <v/>
      </c>
      <c r="M909" s="18" t="str">
        <f t="shared" si="255"/>
        <v/>
      </c>
      <c r="N909" s="18" t="str">
        <f t="shared" si="256"/>
        <v/>
      </c>
      <c r="O909" s="18" t="str">
        <f t="shared" si="257"/>
        <v/>
      </c>
      <c r="P909" s="18" t="str">
        <f t="shared" si="258"/>
        <v/>
      </c>
      <c r="Q909" s="18" t="str">
        <f t="shared" si="259"/>
        <v/>
      </c>
      <c r="R909" s="122" t="str">
        <f t="shared" si="249"/>
        <v/>
      </c>
      <c r="S909" s="18" t="str">
        <f t="shared" si="260"/>
        <v/>
      </c>
      <c r="T909" s="26" t="str">
        <f t="shared" si="250"/>
        <v/>
      </c>
      <c r="U909" s="18" t="str">
        <f t="shared" si="261"/>
        <v/>
      </c>
      <c r="V909" s="18" t="str">
        <f t="shared" si="262"/>
        <v/>
      </c>
      <c r="W909" s="18" t="str">
        <f>IFERROR(CONCATENATE("PAGO N° ",B909," DEL CONTRATO CPS ",V909," ENTRE ",TEXT(VLOOKUP(A909,matriz,IF(generador!B909=1,16,IF(generador!B909=2,19,IF(generador!B909=3,22,IF(generador!B909=4,25,IF(generador!B909=5,28,IF(generador!B909=6,31,IF(generador!B909=7,34,IF(generador!B909=8,37,IF(generador!B909=9,40,IF(generador!B909=10,43,IF(generador!B909=11,46,IF(generador!B909=12,49,IF(generador!B909=13,52,IF(generador!B909=14,55,IF(generador!B909=15,58))))))))))))))),FALSE),"dd/mm/yyyy")," Y ",TEXT(VLOOKUP(A909,matriz,IF(generador!B909=1,17,IF(generador!B909=2,20,IF(generador!B909=3,23,IF(generador!B909=4,26,IF(generador!B909=5,29,IF(generador!B909=6,32,IF(generador!B909=7,35,IF(generador!B909=8,38,IF(generador!B909=9,41,IF(generador!B909=10,44,IF(generador!B909=11,47,IF(generador!B909=12,50,IF(generador!B909=13,53,IF(generador!B909=14,56,IF(generador!B909=15,59))))))))))))))),FALSE),"dd/mm/yyyy")),"")</f>
        <v/>
      </c>
    </row>
    <row r="910" spans="1:23" x14ac:dyDescent="0.3">
      <c r="A910" s="15"/>
      <c r="B910" s="14"/>
      <c r="C910" s="6"/>
      <c r="D910" s="26" t="str">
        <f t="shared" si="246"/>
        <v/>
      </c>
      <c r="E910" s="19" t="str">
        <f>IFERROR(IF(A910&lt;&gt;"",VLOOKUP(A910,matriz,IF(generador!B910=1,15,IF(generador!B910=2,18,IF(generador!B910=3,21,IF(generador!B910=4,24,IF(generador!B910=5,27,IF(generador!B910=6,30,IF(generador!B910=7,33,IF(generador!B910=8,36,IF(generador!B910=9,39,IF(generador!B910=10,42,IF(generador!B910=11,45,IF(generador!B910=12,48,IF(generador!B910=13,51,IF(generador!B910=14,54,IF(generador!B910=15,57))))))))))))))),FALSE),""),"")</f>
        <v/>
      </c>
      <c r="F910" s="20" t="str">
        <f t="shared" si="247"/>
        <v/>
      </c>
      <c r="G910" s="29" t="str">
        <f t="shared" si="248"/>
        <v/>
      </c>
      <c r="H910" s="21" t="str">
        <f t="shared" ca="1" si="251"/>
        <v/>
      </c>
      <c r="I910" s="18" t="str">
        <f t="shared" si="252"/>
        <v/>
      </c>
      <c r="J910" s="18" t="str">
        <f>""</f>
        <v/>
      </c>
      <c r="K910" s="18" t="str">
        <f t="shared" si="253"/>
        <v/>
      </c>
      <c r="L910" s="18" t="str">
        <f t="shared" si="254"/>
        <v/>
      </c>
      <c r="M910" s="18" t="str">
        <f t="shared" si="255"/>
        <v/>
      </c>
      <c r="N910" s="18" t="str">
        <f t="shared" si="256"/>
        <v/>
      </c>
      <c r="O910" s="18" t="str">
        <f t="shared" si="257"/>
        <v/>
      </c>
      <c r="P910" s="18" t="str">
        <f t="shared" si="258"/>
        <v/>
      </c>
      <c r="Q910" s="18" t="str">
        <f t="shared" si="259"/>
        <v/>
      </c>
      <c r="R910" s="122" t="str">
        <f t="shared" si="249"/>
        <v/>
      </c>
      <c r="S910" s="18" t="str">
        <f t="shared" si="260"/>
        <v/>
      </c>
      <c r="T910" s="26" t="str">
        <f t="shared" si="250"/>
        <v/>
      </c>
      <c r="U910" s="18" t="str">
        <f t="shared" si="261"/>
        <v/>
      </c>
      <c r="V910" s="18" t="str">
        <f t="shared" si="262"/>
        <v/>
      </c>
      <c r="W910" s="18" t="str">
        <f>IFERROR(CONCATENATE("PAGO N° ",B910," DEL CONTRATO CPS ",V910," ENTRE ",TEXT(VLOOKUP(A910,matriz,IF(generador!B910=1,16,IF(generador!B910=2,19,IF(generador!B910=3,22,IF(generador!B910=4,25,IF(generador!B910=5,28,IF(generador!B910=6,31,IF(generador!B910=7,34,IF(generador!B910=8,37,IF(generador!B910=9,40,IF(generador!B910=10,43,IF(generador!B910=11,46,IF(generador!B910=12,49,IF(generador!B910=13,52,IF(generador!B910=14,55,IF(generador!B910=15,58))))))))))))))),FALSE),"dd/mm/yyyy")," Y ",TEXT(VLOOKUP(A910,matriz,IF(generador!B910=1,17,IF(generador!B910=2,20,IF(generador!B910=3,23,IF(generador!B910=4,26,IF(generador!B910=5,29,IF(generador!B910=6,32,IF(generador!B910=7,35,IF(generador!B910=8,38,IF(generador!B910=9,41,IF(generador!B910=10,44,IF(generador!B910=11,47,IF(generador!B910=12,50,IF(generador!B910=13,53,IF(generador!B910=14,56,IF(generador!B910=15,59))))))))))))))),FALSE),"dd/mm/yyyy")),"")</f>
        <v/>
      </c>
    </row>
    <row r="911" spans="1:23" x14ac:dyDescent="0.3">
      <c r="A911" s="15"/>
      <c r="B911" s="14"/>
      <c r="C911" s="6"/>
      <c r="D911" s="26" t="str">
        <f t="shared" si="246"/>
        <v/>
      </c>
      <c r="E911" s="19" t="str">
        <f>IFERROR(IF(A911&lt;&gt;"",VLOOKUP(A911,matriz,IF(generador!B911=1,15,IF(generador!B911=2,18,IF(generador!B911=3,21,IF(generador!B911=4,24,IF(generador!B911=5,27,IF(generador!B911=6,30,IF(generador!B911=7,33,IF(generador!B911=8,36,IF(generador!B911=9,39,IF(generador!B911=10,42,IF(generador!B911=11,45,IF(generador!B911=12,48,IF(generador!B911=13,51,IF(generador!B911=14,54,IF(generador!B911=15,57))))))))))))))),FALSE),""),"")</f>
        <v/>
      </c>
      <c r="F911" s="20" t="str">
        <f t="shared" si="247"/>
        <v/>
      </c>
      <c r="G911" s="29" t="str">
        <f t="shared" si="248"/>
        <v/>
      </c>
      <c r="H911" s="21" t="str">
        <f t="shared" ca="1" si="251"/>
        <v/>
      </c>
      <c r="I911" s="18" t="str">
        <f t="shared" si="252"/>
        <v/>
      </c>
      <c r="J911" s="18" t="str">
        <f>""</f>
        <v/>
      </c>
      <c r="K911" s="18" t="str">
        <f t="shared" si="253"/>
        <v/>
      </c>
      <c r="L911" s="18" t="str">
        <f t="shared" si="254"/>
        <v/>
      </c>
      <c r="M911" s="18" t="str">
        <f t="shared" si="255"/>
        <v/>
      </c>
      <c r="N911" s="18" t="str">
        <f t="shared" si="256"/>
        <v/>
      </c>
      <c r="O911" s="18" t="str">
        <f t="shared" si="257"/>
        <v/>
      </c>
      <c r="P911" s="18" t="str">
        <f t="shared" si="258"/>
        <v/>
      </c>
      <c r="Q911" s="18" t="str">
        <f t="shared" si="259"/>
        <v/>
      </c>
      <c r="R911" s="122" t="str">
        <f t="shared" si="249"/>
        <v/>
      </c>
      <c r="S911" s="18" t="str">
        <f t="shared" si="260"/>
        <v/>
      </c>
      <c r="T911" s="26" t="str">
        <f t="shared" si="250"/>
        <v/>
      </c>
      <c r="U911" s="18" t="str">
        <f t="shared" si="261"/>
        <v/>
      </c>
      <c r="V911" s="18" t="str">
        <f t="shared" si="262"/>
        <v/>
      </c>
      <c r="W911" s="18" t="str">
        <f>IFERROR(CONCATENATE("PAGO N° ",B911," DEL CONTRATO CPS ",V911," ENTRE ",TEXT(VLOOKUP(A911,matriz,IF(generador!B911=1,16,IF(generador!B911=2,19,IF(generador!B911=3,22,IF(generador!B911=4,25,IF(generador!B911=5,28,IF(generador!B911=6,31,IF(generador!B911=7,34,IF(generador!B911=8,37,IF(generador!B911=9,40,IF(generador!B911=10,43,IF(generador!B911=11,46,IF(generador!B911=12,49,IF(generador!B911=13,52,IF(generador!B911=14,55,IF(generador!B911=15,58))))))))))))))),FALSE),"dd/mm/yyyy")," Y ",TEXT(VLOOKUP(A911,matriz,IF(generador!B911=1,17,IF(generador!B911=2,20,IF(generador!B911=3,23,IF(generador!B911=4,26,IF(generador!B911=5,29,IF(generador!B911=6,32,IF(generador!B911=7,35,IF(generador!B911=8,38,IF(generador!B911=9,41,IF(generador!B911=10,44,IF(generador!B911=11,47,IF(generador!B911=12,50,IF(generador!B911=13,53,IF(generador!B911=14,56,IF(generador!B911=15,59))))))))))))))),FALSE),"dd/mm/yyyy")),"")</f>
        <v/>
      </c>
    </row>
    <row r="912" spans="1:23" x14ac:dyDescent="0.3">
      <c r="A912" s="15"/>
      <c r="B912" s="14"/>
      <c r="C912" s="6"/>
      <c r="D912" s="26" t="str">
        <f t="shared" si="246"/>
        <v/>
      </c>
      <c r="E912" s="19" t="str">
        <f>IFERROR(IF(A912&lt;&gt;"",VLOOKUP(A912,matriz,IF(generador!B912=1,15,IF(generador!B912=2,18,IF(generador!B912=3,21,IF(generador!B912=4,24,IF(generador!B912=5,27,IF(generador!B912=6,30,IF(generador!B912=7,33,IF(generador!B912=8,36,IF(generador!B912=9,39,IF(generador!B912=10,42,IF(generador!B912=11,45,IF(generador!B912=12,48,IF(generador!B912=13,51,IF(generador!B912=14,54,IF(generador!B912=15,57))))))))))))))),FALSE),""),"")</f>
        <v/>
      </c>
      <c r="F912" s="20" t="str">
        <f t="shared" si="247"/>
        <v/>
      </c>
      <c r="G912" s="29" t="str">
        <f t="shared" si="248"/>
        <v/>
      </c>
      <c r="H912" s="21" t="str">
        <f t="shared" ca="1" si="251"/>
        <v/>
      </c>
      <c r="I912" s="18" t="str">
        <f t="shared" si="252"/>
        <v/>
      </c>
      <c r="J912" s="18" t="str">
        <f>""</f>
        <v/>
      </c>
      <c r="K912" s="18" t="str">
        <f t="shared" si="253"/>
        <v/>
      </c>
      <c r="L912" s="18" t="str">
        <f t="shared" si="254"/>
        <v/>
      </c>
      <c r="M912" s="18" t="str">
        <f t="shared" si="255"/>
        <v/>
      </c>
      <c r="N912" s="18" t="str">
        <f t="shared" si="256"/>
        <v/>
      </c>
      <c r="O912" s="18" t="str">
        <f t="shared" si="257"/>
        <v/>
      </c>
      <c r="P912" s="18" t="str">
        <f t="shared" si="258"/>
        <v/>
      </c>
      <c r="Q912" s="18" t="str">
        <f t="shared" si="259"/>
        <v/>
      </c>
      <c r="R912" s="122" t="str">
        <f t="shared" si="249"/>
        <v/>
      </c>
      <c r="S912" s="18" t="str">
        <f t="shared" si="260"/>
        <v/>
      </c>
      <c r="T912" s="26" t="str">
        <f t="shared" si="250"/>
        <v/>
      </c>
      <c r="U912" s="18" t="str">
        <f t="shared" si="261"/>
        <v/>
      </c>
      <c r="V912" s="18" t="str">
        <f t="shared" si="262"/>
        <v/>
      </c>
      <c r="W912" s="18" t="str">
        <f>IFERROR(CONCATENATE("PAGO N° ",B912," DEL CONTRATO CPS ",V912," ENTRE ",TEXT(VLOOKUP(A912,matriz,IF(generador!B912=1,16,IF(generador!B912=2,19,IF(generador!B912=3,22,IF(generador!B912=4,25,IF(generador!B912=5,28,IF(generador!B912=6,31,IF(generador!B912=7,34,IF(generador!B912=8,37,IF(generador!B912=9,40,IF(generador!B912=10,43,IF(generador!B912=11,46,IF(generador!B912=12,49,IF(generador!B912=13,52,IF(generador!B912=14,55,IF(generador!B912=15,58))))))))))))))),FALSE),"dd/mm/yyyy")," Y ",TEXT(VLOOKUP(A912,matriz,IF(generador!B912=1,17,IF(generador!B912=2,20,IF(generador!B912=3,23,IF(generador!B912=4,26,IF(generador!B912=5,29,IF(generador!B912=6,32,IF(generador!B912=7,35,IF(generador!B912=8,38,IF(generador!B912=9,41,IF(generador!B912=10,44,IF(generador!B912=11,47,IF(generador!B912=12,50,IF(generador!B912=13,53,IF(generador!B912=14,56,IF(generador!B912=15,59))))))))))))))),FALSE),"dd/mm/yyyy")),"")</f>
        <v/>
      </c>
    </row>
    <row r="913" spans="1:23" x14ac:dyDescent="0.3">
      <c r="A913" s="15"/>
      <c r="B913" s="14"/>
      <c r="C913" s="6"/>
      <c r="D913" s="26" t="str">
        <f t="shared" si="246"/>
        <v/>
      </c>
      <c r="E913" s="19" t="str">
        <f>IFERROR(IF(A913&lt;&gt;"",VLOOKUP(A913,matriz,IF(generador!B913=1,15,IF(generador!B913=2,18,IF(generador!B913=3,21,IF(generador!B913=4,24,IF(generador!B913=5,27,IF(generador!B913=6,30,IF(generador!B913=7,33,IF(generador!B913=8,36,IF(generador!B913=9,39,IF(generador!B913=10,42,IF(generador!B913=11,45,IF(generador!B913=12,48,IF(generador!B913=13,51,IF(generador!B913=14,54,IF(generador!B913=15,57))))))))))))))),FALSE),""),"")</f>
        <v/>
      </c>
      <c r="F913" s="20" t="str">
        <f t="shared" si="247"/>
        <v/>
      </c>
      <c r="G913" s="29" t="str">
        <f t="shared" si="248"/>
        <v/>
      </c>
      <c r="H913" s="21" t="str">
        <f t="shared" ca="1" si="251"/>
        <v/>
      </c>
      <c r="I913" s="18" t="str">
        <f t="shared" si="252"/>
        <v/>
      </c>
      <c r="J913" s="18" t="str">
        <f>""</f>
        <v/>
      </c>
      <c r="K913" s="18" t="str">
        <f t="shared" si="253"/>
        <v/>
      </c>
      <c r="L913" s="18" t="str">
        <f t="shared" si="254"/>
        <v/>
      </c>
      <c r="M913" s="18" t="str">
        <f t="shared" si="255"/>
        <v/>
      </c>
      <c r="N913" s="18" t="str">
        <f t="shared" si="256"/>
        <v/>
      </c>
      <c r="O913" s="18" t="str">
        <f t="shared" si="257"/>
        <v/>
      </c>
      <c r="P913" s="18" t="str">
        <f t="shared" si="258"/>
        <v/>
      </c>
      <c r="Q913" s="18" t="str">
        <f t="shared" si="259"/>
        <v/>
      </c>
      <c r="R913" s="122" t="str">
        <f t="shared" si="249"/>
        <v/>
      </c>
      <c r="S913" s="18" t="str">
        <f t="shared" si="260"/>
        <v/>
      </c>
      <c r="T913" s="26" t="str">
        <f t="shared" si="250"/>
        <v/>
      </c>
      <c r="U913" s="18" t="str">
        <f t="shared" si="261"/>
        <v/>
      </c>
      <c r="V913" s="18" t="str">
        <f t="shared" si="262"/>
        <v/>
      </c>
      <c r="W913" s="18" t="str">
        <f>IFERROR(CONCATENATE("PAGO N° ",B913," DEL CONTRATO CPS ",V913," ENTRE ",TEXT(VLOOKUP(A913,matriz,IF(generador!B913=1,16,IF(generador!B913=2,19,IF(generador!B913=3,22,IF(generador!B913=4,25,IF(generador!B913=5,28,IF(generador!B913=6,31,IF(generador!B913=7,34,IF(generador!B913=8,37,IF(generador!B913=9,40,IF(generador!B913=10,43,IF(generador!B913=11,46,IF(generador!B913=12,49,IF(generador!B913=13,52,IF(generador!B913=14,55,IF(generador!B913=15,58))))))))))))))),FALSE),"dd/mm/yyyy")," Y ",TEXT(VLOOKUP(A913,matriz,IF(generador!B913=1,17,IF(generador!B913=2,20,IF(generador!B913=3,23,IF(generador!B913=4,26,IF(generador!B913=5,29,IF(generador!B913=6,32,IF(generador!B913=7,35,IF(generador!B913=8,38,IF(generador!B913=9,41,IF(generador!B913=10,44,IF(generador!B913=11,47,IF(generador!B913=12,50,IF(generador!B913=13,53,IF(generador!B913=14,56,IF(generador!B913=15,59))))))))))))))),FALSE),"dd/mm/yyyy")),"")</f>
        <v/>
      </c>
    </row>
    <row r="914" spans="1:23" x14ac:dyDescent="0.3">
      <c r="A914" s="15"/>
      <c r="B914" s="14"/>
      <c r="C914" s="6"/>
      <c r="D914" s="26" t="str">
        <f t="shared" si="246"/>
        <v/>
      </c>
      <c r="E914" s="19" t="str">
        <f>IFERROR(IF(A914&lt;&gt;"",VLOOKUP(A914,matriz,IF(generador!B914=1,15,IF(generador!B914=2,18,IF(generador!B914=3,21,IF(generador!B914=4,24,IF(generador!B914=5,27,IF(generador!B914=6,30,IF(generador!B914=7,33,IF(generador!B914=8,36,IF(generador!B914=9,39,IF(generador!B914=10,42,IF(generador!B914=11,45,IF(generador!B914=12,48,IF(generador!B914=13,51,IF(generador!B914=14,54,IF(generador!B914=15,57))))))))))))))),FALSE),""),"")</f>
        <v/>
      </c>
      <c r="F914" s="20" t="str">
        <f t="shared" si="247"/>
        <v/>
      </c>
      <c r="G914" s="29" t="str">
        <f t="shared" si="248"/>
        <v/>
      </c>
      <c r="H914" s="21" t="str">
        <f t="shared" ca="1" si="251"/>
        <v/>
      </c>
      <c r="I914" s="18" t="str">
        <f t="shared" si="252"/>
        <v/>
      </c>
      <c r="J914" s="18" t="str">
        <f>""</f>
        <v/>
      </c>
      <c r="K914" s="18" t="str">
        <f t="shared" si="253"/>
        <v/>
      </c>
      <c r="L914" s="18" t="str">
        <f t="shared" si="254"/>
        <v/>
      </c>
      <c r="M914" s="18" t="str">
        <f t="shared" si="255"/>
        <v/>
      </c>
      <c r="N914" s="18" t="str">
        <f t="shared" si="256"/>
        <v/>
      </c>
      <c r="O914" s="18" t="str">
        <f t="shared" si="257"/>
        <v/>
      </c>
      <c r="P914" s="18" t="str">
        <f t="shared" si="258"/>
        <v/>
      </c>
      <c r="Q914" s="18" t="str">
        <f t="shared" si="259"/>
        <v/>
      </c>
      <c r="R914" s="122" t="str">
        <f t="shared" si="249"/>
        <v/>
      </c>
      <c r="S914" s="18" t="str">
        <f t="shared" si="260"/>
        <v/>
      </c>
      <c r="T914" s="26" t="str">
        <f t="shared" si="250"/>
        <v/>
      </c>
      <c r="U914" s="18" t="str">
        <f t="shared" si="261"/>
        <v/>
      </c>
      <c r="V914" s="18" t="str">
        <f t="shared" si="262"/>
        <v/>
      </c>
      <c r="W914" s="18" t="str">
        <f>IFERROR(CONCATENATE("PAGO N° ",B914," DEL CONTRATO CPS ",V914," ENTRE ",TEXT(VLOOKUP(A914,matriz,IF(generador!B914=1,16,IF(generador!B914=2,19,IF(generador!B914=3,22,IF(generador!B914=4,25,IF(generador!B914=5,28,IF(generador!B914=6,31,IF(generador!B914=7,34,IF(generador!B914=8,37,IF(generador!B914=9,40,IF(generador!B914=10,43,IF(generador!B914=11,46,IF(generador!B914=12,49,IF(generador!B914=13,52,IF(generador!B914=14,55,IF(generador!B914=15,58))))))))))))))),FALSE),"dd/mm/yyyy")," Y ",TEXT(VLOOKUP(A914,matriz,IF(generador!B914=1,17,IF(generador!B914=2,20,IF(generador!B914=3,23,IF(generador!B914=4,26,IF(generador!B914=5,29,IF(generador!B914=6,32,IF(generador!B914=7,35,IF(generador!B914=8,38,IF(generador!B914=9,41,IF(generador!B914=10,44,IF(generador!B914=11,47,IF(generador!B914=12,50,IF(generador!B914=13,53,IF(generador!B914=14,56,IF(generador!B914=15,59))))))))))))))),FALSE),"dd/mm/yyyy")),"")</f>
        <v/>
      </c>
    </row>
    <row r="915" spans="1:23" x14ac:dyDescent="0.3">
      <c r="A915" s="15"/>
      <c r="B915" s="14"/>
      <c r="C915" s="6"/>
      <c r="D915" s="26" t="str">
        <f t="shared" si="246"/>
        <v/>
      </c>
      <c r="E915" s="19" t="str">
        <f>IFERROR(IF(A915&lt;&gt;"",VLOOKUP(A915,matriz,IF(generador!B915=1,15,IF(generador!B915=2,18,IF(generador!B915=3,21,IF(generador!B915=4,24,IF(generador!B915=5,27,IF(generador!B915=6,30,IF(generador!B915=7,33,IF(generador!B915=8,36,IF(generador!B915=9,39,IF(generador!B915=10,42,IF(generador!B915=11,45,IF(generador!B915=12,48,IF(generador!B915=13,51,IF(generador!B915=14,54,IF(generador!B915=15,57))))))))))))))),FALSE),""),"")</f>
        <v/>
      </c>
      <c r="F915" s="20" t="str">
        <f t="shared" si="247"/>
        <v/>
      </c>
      <c r="G915" s="29" t="str">
        <f t="shared" si="248"/>
        <v/>
      </c>
      <c r="H915" s="21" t="str">
        <f t="shared" ca="1" si="251"/>
        <v/>
      </c>
      <c r="I915" s="18" t="str">
        <f t="shared" si="252"/>
        <v/>
      </c>
      <c r="J915" s="18" t="str">
        <f>""</f>
        <v/>
      </c>
      <c r="K915" s="18" t="str">
        <f t="shared" si="253"/>
        <v/>
      </c>
      <c r="L915" s="18" t="str">
        <f t="shared" si="254"/>
        <v/>
      </c>
      <c r="M915" s="18" t="str">
        <f t="shared" si="255"/>
        <v/>
      </c>
      <c r="N915" s="18" t="str">
        <f t="shared" si="256"/>
        <v/>
      </c>
      <c r="O915" s="18" t="str">
        <f t="shared" si="257"/>
        <v/>
      </c>
      <c r="P915" s="18" t="str">
        <f t="shared" si="258"/>
        <v/>
      </c>
      <c r="Q915" s="18" t="str">
        <f t="shared" si="259"/>
        <v/>
      </c>
      <c r="R915" s="122" t="str">
        <f t="shared" si="249"/>
        <v/>
      </c>
      <c r="S915" s="18" t="str">
        <f t="shared" si="260"/>
        <v/>
      </c>
      <c r="T915" s="26" t="str">
        <f t="shared" si="250"/>
        <v/>
      </c>
      <c r="U915" s="18" t="str">
        <f t="shared" si="261"/>
        <v/>
      </c>
      <c r="V915" s="18" t="str">
        <f t="shared" si="262"/>
        <v/>
      </c>
      <c r="W915" s="18" t="str">
        <f>IFERROR(CONCATENATE("PAGO N° ",B915," DEL CONTRATO CPS ",V915," ENTRE ",TEXT(VLOOKUP(A915,matriz,IF(generador!B915=1,16,IF(generador!B915=2,19,IF(generador!B915=3,22,IF(generador!B915=4,25,IF(generador!B915=5,28,IF(generador!B915=6,31,IF(generador!B915=7,34,IF(generador!B915=8,37,IF(generador!B915=9,40,IF(generador!B915=10,43,IF(generador!B915=11,46,IF(generador!B915=12,49,IF(generador!B915=13,52,IF(generador!B915=14,55,IF(generador!B915=15,58))))))))))))))),FALSE),"dd/mm/yyyy")," Y ",TEXT(VLOOKUP(A915,matriz,IF(generador!B915=1,17,IF(generador!B915=2,20,IF(generador!B915=3,23,IF(generador!B915=4,26,IF(generador!B915=5,29,IF(generador!B915=6,32,IF(generador!B915=7,35,IF(generador!B915=8,38,IF(generador!B915=9,41,IF(generador!B915=10,44,IF(generador!B915=11,47,IF(generador!B915=12,50,IF(generador!B915=13,53,IF(generador!B915=14,56,IF(generador!B915=15,59))))))))))))))),FALSE),"dd/mm/yyyy")),"")</f>
        <v/>
      </c>
    </row>
    <row r="916" spans="1:23" x14ac:dyDescent="0.3">
      <c r="A916" s="15"/>
      <c r="B916" s="14"/>
      <c r="C916" s="6"/>
      <c r="D916" s="26" t="str">
        <f t="shared" si="246"/>
        <v/>
      </c>
      <c r="E916" s="19" t="str">
        <f>IFERROR(IF(A916&lt;&gt;"",VLOOKUP(A916,matriz,IF(generador!B916=1,15,IF(generador!B916=2,18,IF(generador!B916=3,21,IF(generador!B916=4,24,IF(generador!B916=5,27,IF(generador!B916=6,30,IF(generador!B916=7,33,IF(generador!B916=8,36,IF(generador!B916=9,39,IF(generador!B916=10,42,IF(generador!B916=11,45,IF(generador!B916=12,48,IF(generador!B916=13,51,IF(generador!B916=14,54,IF(generador!B916=15,57))))))))))))))),FALSE),""),"")</f>
        <v/>
      </c>
      <c r="F916" s="20" t="str">
        <f t="shared" si="247"/>
        <v/>
      </c>
      <c r="G916" s="29" t="str">
        <f t="shared" si="248"/>
        <v/>
      </c>
      <c r="H916" s="21" t="str">
        <f t="shared" ca="1" si="251"/>
        <v/>
      </c>
      <c r="I916" s="18" t="str">
        <f t="shared" si="252"/>
        <v/>
      </c>
      <c r="J916" s="18" t="str">
        <f>""</f>
        <v/>
      </c>
      <c r="K916" s="18" t="str">
        <f t="shared" si="253"/>
        <v/>
      </c>
      <c r="L916" s="18" t="str">
        <f t="shared" si="254"/>
        <v/>
      </c>
      <c r="M916" s="18" t="str">
        <f t="shared" si="255"/>
        <v/>
      </c>
      <c r="N916" s="18" t="str">
        <f t="shared" si="256"/>
        <v/>
      </c>
      <c r="O916" s="18" t="str">
        <f t="shared" si="257"/>
        <v/>
      </c>
      <c r="P916" s="18" t="str">
        <f t="shared" si="258"/>
        <v/>
      </c>
      <c r="Q916" s="18" t="str">
        <f t="shared" si="259"/>
        <v/>
      </c>
      <c r="R916" s="122" t="str">
        <f t="shared" si="249"/>
        <v/>
      </c>
      <c r="S916" s="18" t="str">
        <f t="shared" si="260"/>
        <v/>
      </c>
      <c r="T916" s="26" t="str">
        <f t="shared" si="250"/>
        <v/>
      </c>
      <c r="U916" s="18" t="str">
        <f t="shared" si="261"/>
        <v/>
      </c>
      <c r="V916" s="18" t="str">
        <f t="shared" si="262"/>
        <v/>
      </c>
      <c r="W916" s="18" t="str">
        <f>IFERROR(CONCATENATE("PAGO N° ",B916," DEL CONTRATO CPS ",V916," ENTRE ",TEXT(VLOOKUP(A916,matriz,IF(generador!B916=1,16,IF(generador!B916=2,19,IF(generador!B916=3,22,IF(generador!B916=4,25,IF(generador!B916=5,28,IF(generador!B916=6,31,IF(generador!B916=7,34,IF(generador!B916=8,37,IF(generador!B916=9,40,IF(generador!B916=10,43,IF(generador!B916=11,46,IF(generador!B916=12,49,IF(generador!B916=13,52,IF(generador!B916=14,55,IF(generador!B916=15,58))))))))))))))),FALSE),"dd/mm/yyyy")," Y ",TEXT(VLOOKUP(A916,matriz,IF(generador!B916=1,17,IF(generador!B916=2,20,IF(generador!B916=3,23,IF(generador!B916=4,26,IF(generador!B916=5,29,IF(generador!B916=6,32,IF(generador!B916=7,35,IF(generador!B916=8,38,IF(generador!B916=9,41,IF(generador!B916=10,44,IF(generador!B916=11,47,IF(generador!B916=12,50,IF(generador!B916=13,53,IF(generador!B916=14,56,IF(generador!B916=15,59))))))))))))))),FALSE),"dd/mm/yyyy")),"")</f>
        <v/>
      </c>
    </row>
    <row r="917" spans="1:23" x14ac:dyDescent="0.3">
      <c r="A917" s="15"/>
      <c r="B917" s="14"/>
      <c r="C917" s="6"/>
      <c r="D917" s="26" t="str">
        <f t="shared" si="246"/>
        <v/>
      </c>
      <c r="E917" s="19" t="str">
        <f>IFERROR(IF(A917&lt;&gt;"",VLOOKUP(A917,matriz,IF(generador!B917=1,15,IF(generador!B917=2,18,IF(generador!B917=3,21,IF(generador!B917=4,24,IF(generador!B917=5,27,IF(generador!B917=6,30,IF(generador!B917=7,33,IF(generador!B917=8,36,IF(generador!B917=9,39,IF(generador!B917=10,42,IF(generador!B917=11,45,IF(generador!B917=12,48,IF(generador!B917=13,51,IF(generador!B917=14,54,IF(generador!B917=15,57))))))))))))))),FALSE),""),"")</f>
        <v/>
      </c>
      <c r="F917" s="20" t="str">
        <f t="shared" si="247"/>
        <v/>
      </c>
      <c r="G917" s="29" t="str">
        <f t="shared" si="248"/>
        <v/>
      </c>
      <c r="H917" s="21" t="str">
        <f t="shared" ca="1" si="251"/>
        <v/>
      </c>
      <c r="I917" s="18" t="str">
        <f t="shared" si="252"/>
        <v/>
      </c>
      <c r="J917" s="18" t="str">
        <f>""</f>
        <v/>
      </c>
      <c r="K917" s="18" t="str">
        <f t="shared" si="253"/>
        <v/>
      </c>
      <c r="L917" s="18" t="str">
        <f t="shared" si="254"/>
        <v/>
      </c>
      <c r="M917" s="18" t="str">
        <f t="shared" si="255"/>
        <v/>
      </c>
      <c r="N917" s="18" t="str">
        <f t="shared" si="256"/>
        <v/>
      </c>
      <c r="O917" s="18" t="str">
        <f t="shared" si="257"/>
        <v/>
      </c>
      <c r="P917" s="18" t="str">
        <f t="shared" si="258"/>
        <v/>
      </c>
      <c r="Q917" s="18" t="str">
        <f t="shared" si="259"/>
        <v/>
      </c>
      <c r="R917" s="122" t="str">
        <f t="shared" si="249"/>
        <v/>
      </c>
      <c r="S917" s="18" t="str">
        <f t="shared" si="260"/>
        <v/>
      </c>
      <c r="T917" s="26" t="str">
        <f t="shared" si="250"/>
        <v/>
      </c>
      <c r="U917" s="18" t="str">
        <f t="shared" si="261"/>
        <v/>
      </c>
      <c r="V917" s="18" t="str">
        <f t="shared" si="262"/>
        <v/>
      </c>
      <c r="W917" s="18" t="str">
        <f>IFERROR(CONCATENATE("PAGO N° ",B917," DEL CONTRATO CPS ",V917," ENTRE ",TEXT(VLOOKUP(A917,matriz,IF(generador!B917=1,16,IF(generador!B917=2,19,IF(generador!B917=3,22,IF(generador!B917=4,25,IF(generador!B917=5,28,IF(generador!B917=6,31,IF(generador!B917=7,34,IF(generador!B917=8,37,IF(generador!B917=9,40,IF(generador!B917=10,43,IF(generador!B917=11,46,IF(generador!B917=12,49,IF(generador!B917=13,52,IF(generador!B917=14,55,IF(generador!B917=15,58))))))))))))))),FALSE),"dd/mm/yyyy")," Y ",TEXT(VLOOKUP(A917,matriz,IF(generador!B917=1,17,IF(generador!B917=2,20,IF(generador!B917=3,23,IF(generador!B917=4,26,IF(generador!B917=5,29,IF(generador!B917=6,32,IF(generador!B917=7,35,IF(generador!B917=8,38,IF(generador!B917=9,41,IF(generador!B917=10,44,IF(generador!B917=11,47,IF(generador!B917=12,50,IF(generador!B917=13,53,IF(generador!B917=14,56,IF(generador!B917=15,59))))))))))))))),FALSE),"dd/mm/yyyy")),"")</f>
        <v/>
      </c>
    </row>
    <row r="918" spans="1:23" x14ac:dyDescent="0.3">
      <c r="A918" s="15"/>
      <c r="B918" s="14"/>
      <c r="C918" s="6"/>
      <c r="D918" s="26" t="str">
        <f t="shared" si="246"/>
        <v/>
      </c>
      <c r="E918" s="19" t="str">
        <f>IFERROR(IF(A918&lt;&gt;"",VLOOKUP(A918,matriz,IF(generador!B918=1,15,IF(generador!B918=2,18,IF(generador!B918=3,21,IF(generador!B918=4,24,IF(generador!B918=5,27,IF(generador!B918=6,30,IF(generador!B918=7,33,IF(generador!B918=8,36,IF(generador!B918=9,39,IF(generador!B918=10,42,IF(generador!B918=11,45,IF(generador!B918=12,48,IF(generador!B918=13,51,IF(generador!B918=14,54,IF(generador!B918=15,57))))))))))))))),FALSE),""),"")</f>
        <v/>
      </c>
      <c r="F918" s="20" t="str">
        <f t="shared" si="247"/>
        <v/>
      </c>
      <c r="G918" s="29" t="str">
        <f t="shared" si="248"/>
        <v/>
      </c>
      <c r="H918" s="21" t="str">
        <f t="shared" ca="1" si="251"/>
        <v/>
      </c>
      <c r="I918" s="18" t="str">
        <f t="shared" si="252"/>
        <v/>
      </c>
      <c r="J918" s="18" t="str">
        <f>""</f>
        <v/>
      </c>
      <c r="K918" s="18" t="str">
        <f t="shared" si="253"/>
        <v/>
      </c>
      <c r="L918" s="18" t="str">
        <f t="shared" si="254"/>
        <v/>
      </c>
      <c r="M918" s="18" t="str">
        <f t="shared" si="255"/>
        <v/>
      </c>
      <c r="N918" s="18" t="str">
        <f t="shared" si="256"/>
        <v/>
      </c>
      <c r="O918" s="18" t="str">
        <f t="shared" si="257"/>
        <v/>
      </c>
      <c r="P918" s="18" t="str">
        <f t="shared" si="258"/>
        <v/>
      </c>
      <c r="Q918" s="18" t="str">
        <f t="shared" si="259"/>
        <v/>
      </c>
      <c r="R918" s="122" t="str">
        <f t="shared" si="249"/>
        <v/>
      </c>
      <c r="S918" s="18" t="str">
        <f t="shared" si="260"/>
        <v/>
      </c>
      <c r="T918" s="26" t="str">
        <f t="shared" si="250"/>
        <v/>
      </c>
      <c r="U918" s="18" t="str">
        <f t="shared" si="261"/>
        <v/>
      </c>
      <c r="V918" s="18" t="str">
        <f t="shared" si="262"/>
        <v/>
      </c>
      <c r="W918" s="18" t="str">
        <f>IFERROR(CONCATENATE("PAGO N° ",B918," DEL CONTRATO CPS ",V918," ENTRE ",TEXT(VLOOKUP(A918,matriz,IF(generador!B918=1,16,IF(generador!B918=2,19,IF(generador!B918=3,22,IF(generador!B918=4,25,IF(generador!B918=5,28,IF(generador!B918=6,31,IF(generador!B918=7,34,IF(generador!B918=8,37,IF(generador!B918=9,40,IF(generador!B918=10,43,IF(generador!B918=11,46,IF(generador!B918=12,49,IF(generador!B918=13,52,IF(generador!B918=14,55,IF(generador!B918=15,58))))))))))))))),FALSE),"dd/mm/yyyy")," Y ",TEXT(VLOOKUP(A918,matriz,IF(generador!B918=1,17,IF(generador!B918=2,20,IF(generador!B918=3,23,IF(generador!B918=4,26,IF(generador!B918=5,29,IF(generador!B918=6,32,IF(generador!B918=7,35,IF(generador!B918=8,38,IF(generador!B918=9,41,IF(generador!B918=10,44,IF(generador!B918=11,47,IF(generador!B918=12,50,IF(generador!B918=13,53,IF(generador!B918=14,56,IF(generador!B918=15,59))))))))))))))),FALSE),"dd/mm/yyyy")),"")</f>
        <v/>
      </c>
    </row>
    <row r="919" spans="1:23" x14ac:dyDescent="0.3">
      <c r="A919" s="15"/>
      <c r="B919" s="14"/>
      <c r="C919" s="6"/>
      <c r="D919" s="26" t="str">
        <f t="shared" si="246"/>
        <v/>
      </c>
      <c r="E919" s="19" t="str">
        <f>IFERROR(IF(A919&lt;&gt;"",VLOOKUP(A919,matriz,IF(generador!B919=1,15,IF(generador!B919=2,18,IF(generador!B919=3,21,IF(generador!B919=4,24,IF(generador!B919=5,27,IF(generador!B919=6,30,IF(generador!B919=7,33,IF(generador!B919=8,36,IF(generador!B919=9,39,IF(generador!B919=10,42,IF(generador!B919=11,45,IF(generador!B919=12,48,IF(generador!B919=13,51,IF(generador!B919=14,54,IF(generador!B919=15,57))))))))))))))),FALSE),""),"")</f>
        <v/>
      </c>
      <c r="F919" s="20" t="str">
        <f t="shared" si="247"/>
        <v/>
      </c>
      <c r="G919" s="29" t="str">
        <f t="shared" si="248"/>
        <v/>
      </c>
      <c r="H919" s="21" t="str">
        <f t="shared" ca="1" si="251"/>
        <v/>
      </c>
      <c r="I919" s="18" t="str">
        <f t="shared" si="252"/>
        <v/>
      </c>
      <c r="J919" s="18" t="str">
        <f>""</f>
        <v/>
      </c>
      <c r="K919" s="18" t="str">
        <f t="shared" si="253"/>
        <v/>
      </c>
      <c r="L919" s="18" t="str">
        <f t="shared" si="254"/>
        <v/>
      </c>
      <c r="M919" s="18" t="str">
        <f t="shared" si="255"/>
        <v/>
      </c>
      <c r="N919" s="18" t="str">
        <f t="shared" si="256"/>
        <v/>
      </c>
      <c r="O919" s="18" t="str">
        <f t="shared" si="257"/>
        <v/>
      </c>
      <c r="P919" s="18" t="str">
        <f t="shared" si="258"/>
        <v/>
      </c>
      <c r="Q919" s="18" t="str">
        <f t="shared" si="259"/>
        <v/>
      </c>
      <c r="R919" s="122" t="str">
        <f t="shared" si="249"/>
        <v/>
      </c>
      <c r="S919" s="18" t="str">
        <f t="shared" si="260"/>
        <v/>
      </c>
      <c r="T919" s="26" t="str">
        <f t="shared" si="250"/>
        <v/>
      </c>
      <c r="U919" s="18" t="str">
        <f t="shared" si="261"/>
        <v/>
      </c>
      <c r="V919" s="18" t="str">
        <f t="shared" si="262"/>
        <v/>
      </c>
      <c r="W919" s="18" t="str">
        <f>IFERROR(CONCATENATE("PAGO N° ",B919," DEL CONTRATO CPS ",V919," ENTRE ",TEXT(VLOOKUP(A919,matriz,IF(generador!B919=1,16,IF(generador!B919=2,19,IF(generador!B919=3,22,IF(generador!B919=4,25,IF(generador!B919=5,28,IF(generador!B919=6,31,IF(generador!B919=7,34,IF(generador!B919=8,37,IF(generador!B919=9,40,IF(generador!B919=10,43,IF(generador!B919=11,46,IF(generador!B919=12,49,IF(generador!B919=13,52,IF(generador!B919=14,55,IF(generador!B919=15,58))))))))))))))),FALSE),"dd/mm/yyyy")," Y ",TEXT(VLOOKUP(A919,matriz,IF(generador!B919=1,17,IF(generador!B919=2,20,IF(generador!B919=3,23,IF(generador!B919=4,26,IF(generador!B919=5,29,IF(generador!B919=6,32,IF(generador!B919=7,35,IF(generador!B919=8,38,IF(generador!B919=9,41,IF(generador!B919=10,44,IF(generador!B919=11,47,IF(generador!B919=12,50,IF(generador!B919=13,53,IF(generador!B919=14,56,IF(generador!B919=15,59))))))))))))))),FALSE),"dd/mm/yyyy")),"")</f>
        <v/>
      </c>
    </row>
    <row r="920" spans="1:23" x14ac:dyDescent="0.3">
      <c r="A920" s="15"/>
      <c r="B920" s="14"/>
      <c r="C920" s="6"/>
      <c r="D920" s="26" t="str">
        <f t="shared" si="246"/>
        <v/>
      </c>
      <c r="E920" s="19" t="str">
        <f>IFERROR(IF(A920&lt;&gt;"",VLOOKUP(A920,matriz,IF(generador!B920=1,15,IF(generador!B920=2,18,IF(generador!B920=3,21,IF(generador!B920=4,24,IF(generador!B920=5,27,IF(generador!B920=6,30,IF(generador!B920=7,33,IF(generador!B920=8,36,IF(generador!B920=9,39,IF(generador!B920=10,42,IF(generador!B920=11,45,IF(generador!B920=12,48,IF(generador!B920=13,51,IF(generador!B920=14,54,IF(generador!B920=15,57))))))))))))))),FALSE),""),"")</f>
        <v/>
      </c>
      <c r="F920" s="20" t="str">
        <f t="shared" si="247"/>
        <v/>
      </c>
      <c r="G920" s="29" t="str">
        <f t="shared" si="248"/>
        <v/>
      </c>
      <c r="H920" s="21" t="str">
        <f t="shared" ca="1" si="251"/>
        <v/>
      </c>
      <c r="I920" s="18" t="str">
        <f t="shared" si="252"/>
        <v/>
      </c>
      <c r="J920" s="18" t="str">
        <f>""</f>
        <v/>
      </c>
      <c r="K920" s="18" t="str">
        <f t="shared" si="253"/>
        <v/>
      </c>
      <c r="L920" s="18" t="str">
        <f t="shared" si="254"/>
        <v/>
      </c>
      <c r="M920" s="18" t="str">
        <f t="shared" si="255"/>
        <v/>
      </c>
      <c r="N920" s="18" t="str">
        <f t="shared" si="256"/>
        <v/>
      </c>
      <c r="O920" s="18" t="str">
        <f t="shared" si="257"/>
        <v/>
      </c>
      <c r="P920" s="18" t="str">
        <f t="shared" si="258"/>
        <v/>
      </c>
      <c r="Q920" s="18" t="str">
        <f t="shared" si="259"/>
        <v/>
      </c>
      <c r="R920" s="122" t="str">
        <f t="shared" si="249"/>
        <v/>
      </c>
      <c r="S920" s="18" t="str">
        <f t="shared" si="260"/>
        <v/>
      </c>
      <c r="T920" s="26" t="str">
        <f t="shared" si="250"/>
        <v/>
      </c>
      <c r="U920" s="18" t="str">
        <f t="shared" si="261"/>
        <v/>
      </c>
      <c r="V920" s="18" t="str">
        <f t="shared" si="262"/>
        <v/>
      </c>
      <c r="W920" s="18" t="str">
        <f>IFERROR(CONCATENATE("PAGO N° ",B920," DEL CONTRATO CPS ",V920," ENTRE ",TEXT(VLOOKUP(A920,matriz,IF(generador!B920=1,16,IF(generador!B920=2,19,IF(generador!B920=3,22,IF(generador!B920=4,25,IF(generador!B920=5,28,IF(generador!B920=6,31,IF(generador!B920=7,34,IF(generador!B920=8,37,IF(generador!B920=9,40,IF(generador!B920=10,43,IF(generador!B920=11,46,IF(generador!B920=12,49,IF(generador!B920=13,52,IF(generador!B920=14,55,IF(generador!B920=15,58))))))))))))))),FALSE),"dd/mm/yyyy")," Y ",TEXT(VLOOKUP(A920,matriz,IF(generador!B920=1,17,IF(generador!B920=2,20,IF(generador!B920=3,23,IF(generador!B920=4,26,IF(generador!B920=5,29,IF(generador!B920=6,32,IF(generador!B920=7,35,IF(generador!B920=8,38,IF(generador!B920=9,41,IF(generador!B920=10,44,IF(generador!B920=11,47,IF(generador!B920=12,50,IF(generador!B920=13,53,IF(generador!B920=14,56,IF(generador!B920=15,59))))))))))))))),FALSE),"dd/mm/yyyy")),"")</f>
        <v/>
      </c>
    </row>
    <row r="921" spans="1:23" x14ac:dyDescent="0.3">
      <c r="A921" s="15"/>
      <c r="B921" s="14"/>
      <c r="C921" s="6"/>
      <c r="D921" s="26" t="str">
        <f t="shared" si="246"/>
        <v/>
      </c>
      <c r="E921" s="19" t="str">
        <f>IFERROR(IF(A921&lt;&gt;"",VLOOKUP(A921,matriz,IF(generador!B921=1,15,IF(generador!B921=2,18,IF(generador!B921=3,21,IF(generador!B921=4,24,IF(generador!B921=5,27,IF(generador!B921=6,30,IF(generador!B921=7,33,IF(generador!B921=8,36,IF(generador!B921=9,39,IF(generador!B921=10,42,IF(generador!B921=11,45,IF(generador!B921=12,48,IF(generador!B921=13,51,IF(generador!B921=14,54,IF(generador!B921=15,57))))))))))))))),FALSE),""),"")</f>
        <v/>
      </c>
      <c r="F921" s="20" t="str">
        <f t="shared" si="247"/>
        <v/>
      </c>
      <c r="G921" s="29" t="str">
        <f t="shared" si="248"/>
        <v/>
      </c>
      <c r="H921" s="21" t="str">
        <f t="shared" ca="1" si="251"/>
        <v/>
      </c>
      <c r="I921" s="18" t="str">
        <f t="shared" si="252"/>
        <v/>
      </c>
      <c r="J921" s="18" t="str">
        <f>""</f>
        <v/>
      </c>
      <c r="K921" s="18" t="str">
        <f t="shared" si="253"/>
        <v/>
      </c>
      <c r="L921" s="18" t="str">
        <f t="shared" si="254"/>
        <v/>
      </c>
      <c r="M921" s="18" t="str">
        <f t="shared" si="255"/>
        <v/>
      </c>
      <c r="N921" s="18" t="str">
        <f t="shared" si="256"/>
        <v/>
      </c>
      <c r="O921" s="18" t="str">
        <f t="shared" si="257"/>
        <v/>
      </c>
      <c r="P921" s="18" t="str">
        <f t="shared" si="258"/>
        <v/>
      </c>
      <c r="Q921" s="18" t="str">
        <f t="shared" si="259"/>
        <v/>
      </c>
      <c r="R921" s="122" t="str">
        <f t="shared" si="249"/>
        <v/>
      </c>
      <c r="S921" s="18" t="str">
        <f t="shared" si="260"/>
        <v/>
      </c>
      <c r="T921" s="26" t="str">
        <f t="shared" si="250"/>
        <v/>
      </c>
      <c r="U921" s="18" t="str">
        <f t="shared" si="261"/>
        <v/>
      </c>
      <c r="V921" s="18" t="str">
        <f t="shared" si="262"/>
        <v/>
      </c>
      <c r="W921" s="18" t="str">
        <f>IFERROR(CONCATENATE("PAGO N° ",B921," DEL CONTRATO CPS ",V921," ENTRE ",TEXT(VLOOKUP(A921,matriz,IF(generador!B921=1,16,IF(generador!B921=2,19,IF(generador!B921=3,22,IF(generador!B921=4,25,IF(generador!B921=5,28,IF(generador!B921=6,31,IF(generador!B921=7,34,IF(generador!B921=8,37,IF(generador!B921=9,40,IF(generador!B921=10,43,IF(generador!B921=11,46,IF(generador!B921=12,49,IF(generador!B921=13,52,IF(generador!B921=14,55,IF(generador!B921=15,58))))))))))))))),FALSE),"dd/mm/yyyy")," Y ",TEXT(VLOOKUP(A921,matriz,IF(generador!B921=1,17,IF(generador!B921=2,20,IF(generador!B921=3,23,IF(generador!B921=4,26,IF(generador!B921=5,29,IF(generador!B921=6,32,IF(generador!B921=7,35,IF(generador!B921=8,38,IF(generador!B921=9,41,IF(generador!B921=10,44,IF(generador!B921=11,47,IF(generador!B921=12,50,IF(generador!B921=13,53,IF(generador!B921=14,56,IF(generador!B921=15,59))))))))))))))),FALSE),"dd/mm/yyyy")),"")</f>
        <v/>
      </c>
    </row>
    <row r="922" spans="1:23" x14ac:dyDescent="0.3">
      <c r="A922" s="15"/>
      <c r="B922" s="14"/>
      <c r="C922" s="6"/>
      <c r="D922" s="26" t="str">
        <f t="shared" si="246"/>
        <v/>
      </c>
      <c r="E922" s="19" t="str">
        <f>IFERROR(IF(A922&lt;&gt;"",VLOOKUP(A922,matriz,IF(generador!B922=1,15,IF(generador!B922=2,18,IF(generador!B922=3,21,IF(generador!B922=4,24,IF(generador!B922=5,27,IF(generador!B922=6,30,IF(generador!B922=7,33,IF(generador!B922=8,36,IF(generador!B922=9,39,IF(generador!B922=10,42,IF(generador!B922=11,45,IF(generador!B922=12,48,IF(generador!B922=13,51,IF(generador!B922=14,54,IF(generador!B922=15,57))))))))))))))),FALSE),""),"")</f>
        <v/>
      </c>
      <c r="F922" s="20" t="str">
        <f t="shared" si="247"/>
        <v/>
      </c>
      <c r="G922" s="29" t="str">
        <f t="shared" si="248"/>
        <v/>
      </c>
      <c r="H922" s="21" t="str">
        <f t="shared" ca="1" si="251"/>
        <v/>
      </c>
      <c r="I922" s="18" t="str">
        <f t="shared" si="252"/>
        <v/>
      </c>
      <c r="J922" s="18" t="str">
        <f>""</f>
        <v/>
      </c>
      <c r="K922" s="18" t="str">
        <f t="shared" si="253"/>
        <v/>
      </c>
      <c r="L922" s="18" t="str">
        <f t="shared" si="254"/>
        <v/>
      </c>
      <c r="M922" s="18" t="str">
        <f t="shared" si="255"/>
        <v/>
      </c>
      <c r="N922" s="18" t="str">
        <f t="shared" si="256"/>
        <v/>
      </c>
      <c r="O922" s="18" t="str">
        <f t="shared" si="257"/>
        <v/>
      </c>
      <c r="P922" s="18" t="str">
        <f t="shared" si="258"/>
        <v/>
      </c>
      <c r="Q922" s="18" t="str">
        <f t="shared" si="259"/>
        <v/>
      </c>
      <c r="R922" s="122" t="str">
        <f t="shared" si="249"/>
        <v/>
      </c>
      <c r="S922" s="18" t="str">
        <f t="shared" si="260"/>
        <v/>
      </c>
      <c r="T922" s="26" t="str">
        <f t="shared" si="250"/>
        <v/>
      </c>
      <c r="U922" s="18" t="str">
        <f t="shared" si="261"/>
        <v/>
      </c>
      <c r="V922" s="18" t="str">
        <f t="shared" si="262"/>
        <v/>
      </c>
      <c r="W922" s="18" t="str">
        <f>IFERROR(CONCATENATE("PAGO N° ",B922," DEL CONTRATO CPS ",V922," ENTRE ",TEXT(VLOOKUP(A922,matriz,IF(generador!B922=1,16,IF(generador!B922=2,19,IF(generador!B922=3,22,IF(generador!B922=4,25,IF(generador!B922=5,28,IF(generador!B922=6,31,IF(generador!B922=7,34,IF(generador!B922=8,37,IF(generador!B922=9,40,IF(generador!B922=10,43,IF(generador!B922=11,46,IF(generador!B922=12,49,IF(generador!B922=13,52,IF(generador!B922=14,55,IF(generador!B922=15,58))))))))))))))),FALSE),"dd/mm/yyyy")," Y ",TEXT(VLOOKUP(A922,matriz,IF(generador!B922=1,17,IF(generador!B922=2,20,IF(generador!B922=3,23,IF(generador!B922=4,26,IF(generador!B922=5,29,IF(generador!B922=6,32,IF(generador!B922=7,35,IF(generador!B922=8,38,IF(generador!B922=9,41,IF(generador!B922=10,44,IF(generador!B922=11,47,IF(generador!B922=12,50,IF(generador!B922=13,53,IF(generador!B922=14,56,IF(generador!B922=15,59))))))))))))))),FALSE),"dd/mm/yyyy")),"")</f>
        <v/>
      </c>
    </row>
    <row r="923" spans="1:23" x14ac:dyDescent="0.3">
      <c r="A923" s="15"/>
      <c r="B923" s="14"/>
      <c r="C923" s="6"/>
      <c r="D923" s="26" t="str">
        <f t="shared" si="246"/>
        <v/>
      </c>
      <c r="E923" s="19" t="str">
        <f>IFERROR(IF(A923&lt;&gt;"",VLOOKUP(A923,matriz,IF(generador!B923=1,15,IF(generador!B923=2,18,IF(generador!B923=3,21,IF(generador!B923=4,24,IF(generador!B923=5,27,IF(generador!B923=6,30,IF(generador!B923=7,33,IF(generador!B923=8,36,IF(generador!B923=9,39,IF(generador!B923=10,42,IF(generador!B923=11,45,IF(generador!B923=12,48,IF(generador!B923=13,51,IF(generador!B923=14,54,IF(generador!B923=15,57))))))))))))))),FALSE),""),"")</f>
        <v/>
      </c>
      <c r="F923" s="20" t="str">
        <f t="shared" si="247"/>
        <v/>
      </c>
      <c r="G923" s="29" t="str">
        <f t="shared" si="248"/>
        <v/>
      </c>
      <c r="H923" s="21" t="str">
        <f t="shared" ca="1" si="251"/>
        <v/>
      </c>
      <c r="I923" s="18" t="str">
        <f t="shared" si="252"/>
        <v/>
      </c>
      <c r="J923" s="18" t="str">
        <f>""</f>
        <v/>
      </c>
      <c r="K923" s="18" t="str">
        <f t="shared" si="253"/>
        <v/>
      </c>
      <c r="L923" s="18" t="str">
        <f t="shared" si="254"/>
        <v/>
      </c>
      <c r="M923" s="18" t="str">
        <f t="shared" si="255"/>
        <v/>
      </c>
      <c r="N923" s="18" t="str">
        <f t="shared" si="256"/>
        <v/>
      </c>
      <c r="O923" s="18" t="str">
        <f t="shared" si="257"/>
        <v/>
      </c>
      <c r="P923" s="18" t="str">
        <f t="shared" si="258"/>
        <v/>
      </c>
      <c r="Q923" s="18" t="str">
        <f t="shared" si="259"/>
        <v/>
      </c>
      <c r="R923" s="122" t="str">
        <f t="shared" si="249"/>
        <v/>
      </c>
      <c r="S923" s="18" t="str">
        <f t="shared" si="260"/>
        <v/>
      </c>
      <c r="T923" s="26" t="str">
        <f t="shared" si="250"/>
        <v/>
      </c>
      <c r="U923" s="18" t="str">
        <f t="shared" si="261"/>
        <v/>
      </c>
      <c r="V923" s="18" t="str">
        <f t="shared" si="262"/>
        <v/>
      </c>
      <c r="W923" s="18" t="str">
        <f>IFERROR(CONCATENATE("PAGO N° ",B923," DEL CONTRATO CPS ",V923," ENTRE ",TEXT(VLOOKUP(A923,matriz,IF(generador!B923=1,16,IF(generador!B923=2,19,IF(generador!B923=3,22,IF(generador!B923=4,25,IF(generador!B923=5,28,IF(generador!B923=6,31,IF(generador!B923=7,34,IF(generador!B923=8,37,IF(generador!B923=9,40,IF(generador!B923=10,43,IF(generador!B923=11,46,IF(generador!B923=12,49,IF(generador!B923=13,52,IF(generador!B923=14,55,IF(generador!B923=15,58))))))))))))))),FALSE),"dd/mm/yyyy")," Y ",TEXT(VLOOKUP(A923,matriz,IF(generador!B923=1,17,IF(generador!B923=2,20,IF(generador!B923=3,23,IF(generador!B923=4,26,IF(generador!B923=5,29,IF(generador!B923=6,32,IF(generador!B923=7,35,IF(generador!B923=8,38,IF(generador!B923=9,41,IF(generador!B923=10,44,IF(generador!B923=11,47,IF(generador!B923=12,50,IF(generador!B923=13,53,IF(generador!B923=14,56,IF(generador!B923=15,59))))))))))))))),FALSE),"dd/mm/yyyy")),"")</f>
        <v/>
      </c>
    </row>
    <row r="924" spans="1:23" x14ac:dyDescent="0.3">
      <c r="A924" s="15"/>
      <c r="B924" s="14"/>
      <c r="C924" s="6"/>
      <c r="D924" s="26" t="str">
        <f t="shared" si="246"/>
        <v/>
      </c>
      <c r="E924" s="19" t="str">
        <f>IFERROR(IF(A924&lt;&gt;"",VLOOKUP(A924,matriz,IF(generador!B924=1,15,IF(generador!B924=2,18,IF(generador!B924=3,21,IF(generador!B924=4,24,IF(generador!B924=5,27,IF(generador!B924=6,30,IF(generador!B924=7,33,IF(generador!B924=8,36,IF(generador!B924=9,39,IF(generador!B924=10,42,IF(generador!B924=11,45,IF(generador!B924=12,48,IF(generador!B924=13,51,IF(generador!B924=14,54,IF(generador!B924=15,57))))))))))))))),FALSE),""),"")</f>
        <v/>
      </c>
      <c r="F924" s="20" t="str">
        <f t="shared" si="247"/>
        <v/>
      </c>
      <c r="G924" s="29" t="str">
        <f t="shared" si="248"/>
        <v/>
      </c>
      <c r="H924" s="21" t="str">
        <f t="shared" ca="1" si="251"/>
        <v/>
      </c>
      <c r="I924" s="18" t="str">
        <f t="shared" si="252"/>
        <v/>
      </c>
      <c r="J924" s="18" t="str">
        <f>""</f>
        <v/>
      </c>
      <c r="K924" s="18" t="str">
        <f t="shared" si="253"/>
        <v/>
      </c>
      <c r="L924" s="18" t="str">
        <f t="shared" si="254"/>
        <v/>
      </c>
      <c r="M924" s="18" t="str">
        <f t="shared" si="255"/>
        <v/>
      </c>
      <c r="N924" s="18" t="str">
        <f t="shared" si="256"/>
        <v/>
      </c>
      <c r="O924" s="18" t="str">
        <f t="shared" si="257"/>
        <v/>
      </c>
      <c r="P924" s="18" t="str">
        <f t="shared" si="258"/>
        <v/>
      </c>
      <c r="Q924" s="18" t="str">
        <f t="shared" si="259"/>
        <v/>
      </c>
      <c r="R924" s="122" t="str">
        <f t="shared" si="249"/>
        <v/>
      </c>
      <c r="S924" s="18" t="str">
        <f t="shared" si="260"/>
        <v/>
      </c>
      <c r="T924" s="26" t="str">
        <f t="shared" si="250"/>
        <v/>
      </c>
      <c r="U924" s="18" t="str">
        <f t="shared" si="261"/>
        <v/>
      </c>
      <c r="V924" s="18" t="str">
        <f t="shared" si="262"/>
        <v/>
      </c>
      <c r="W924" s="18" t="str">
        <f>IFERROR(CONCATENATE("PAGO N° ",B924," DEL CONTRATO CPS ",V924," ENTRE ",TEXT(VLOOKUP(A924,matriz,IF(generador!B924=1,16,IF(generador!B924=2,19,IF(generador!B924=3,22,IF(generador!B924=4,25,IF(generador!B924=5,28,IF(generador!B924=6,31,IF(generador!B924=7,34,IF(generador!B924=8,37,IF(generador!B924=9,40,IF(generador!B924=10,43,IF(generador!B924=11,46,IF(generador!B924=12,49,IF(generador!B924=13,52,IF(generador!B924=14,55,IF(generador!B924=15,58))))))))))))))),FALSE),"dd/mm/yyyy")," Y ",TEXT(VLOOKUP(A924,matriz,IF(generador!B924=1,17,IF(generador!B924=2,20,IF(generador!B924=3,23,IF(generador!B924=4,26,IF(generador!B924=5,29,IF(generador!B924=6,32,IF(generador!B924=7,35,IF(generador!B924=8,38,IF(generador!B924=9,41,IF(generador!B924=10,44,IF(generador!B924=11,47,IF(generador!B924=12,50,IF(generador!B924=13,53,IF(generador!B924=14,56,IF(generador!B924=15,59))))))))))))))),FALSE),"dd/mm/yyyy")),"")</f>
        <v/>
      </c>
    </row>
    <row r="925" spans="1:23" x14ac:dyDescent="0.3">
      <c r="A925" s="15"/>
      <c r="B925" s="14"/>
      <c r="C925" s="6"/>
      <c r="D925" s="26" t="str">
        <f t="shared" si="246"/>
        <v/>
      </c>
      <c r="E925" s="19" t="str">
        <f>IFERROR(IF(A925&lt;&gt;"",VLOOKUP(A925,matriz,IF(generador!B925=1,15,IF(generador!B925=2,18,IF(generador!B925=3,21,IF(generador!B925=4,24,IF(generador!B925=5,27,IF(generador!B925=6,30,IF(generador!B925=7,33,IF(generador!B925=8,36,IF(generador!B925=9,39,IF(generador!B925=10,42,IF(generador!B925=11,45,IF(generador!B925=12,48,IF(generador!B925=13,51,IF(generador!B925=14,54,IF(generador!B925=15,57))))))))))))))),FALSE),""),"")</f>
        <v/>
      </c>
      <c r="F925" s="20" t="str">
        <f t="shared" si="247"/>
        <v/>
      </c>
      <c r="G925" s="29" t="str">
        <f t="shared" si="248"/>
        <v/>
      </c>
      <c r="H925" s="21" t="str">
        <f t="shared" ca="1" si="251"/>
        <v/>
      </c>
      <c r="I925" s="18" t="str">
        <f t="shared" si="252"/>
        <v/>
      </c>
      <c r="J925" s="18" t="str">
        <f>""</f>
        <v/>
      </c>
      <c r="K925" s="18" t="str">
        <f t="shared" si="253"/>
        <v/>
      </c>
      <c r="L925" s="18" t="str">
        <f t="shared" si="254"/>
        <v/>
      </c>
      <c r="M925" s="18" t="str">
        <f t="shared" si="255"/>
        <v/>
      </c>
      <c r="N925" s="18" t="str">
        <f t="shared" si="256"/>
        <v/>
      </c>
      <c r="O925" s="18" t="str">
        <f t="shared" si="257"/>
        <v/>
      </c>
      <c r="P925" s="18" t="str">
        <f t="shared" si="258"/>
        <v/>
      </c>
      <c r="Q925" s="18" t="str">
        <f t="shared" si="259"/>
        <v/>
      </c>
      <c r="R925" s="122" t="str">
        <f t="shared" si="249"/>
        <v/>
      </c>
      <c r="S925" s="18" t="str">
        <f t="shared" si="260"/>
        <v/>
      </c>
      <c r="T925" s="26" t="str">
        <f t="shared" si="250"/>
        <v/>
      </c>
      <c r="U925" s="18" t="str">
        <f t="shared" si="261"/>
        <v/>
      </c>
      <c r="V925" s="18" t="str">
        <f t="shared" si="262"/>
        <v/>
      </c>
      <c r="W925" s="18" t="str">
        <f>IFERROR(CONCATENATE("PAGO N° ",B925," DEL CONTRATO CPS ",V925," ENTRE ",TEXT(VLOOKUP(A925,matriz,IF(generador!B925=1,16,IF(generador!B925=2,19,IF(generador!B925=3,22,IF(generador!B925=4,25,IF(generador!B925=5,28,IF(generador!B925=6,31,IF(generador!B925=7,34,IF(generador!B925=8,37,IF(generador!B925=9,40,IF(generador!B925=10,43,IF(generador!B925=11,46,IF(generador!B925=12,49,IF(generador!B925=13,52,IF(generador!B925=14,55,IF(generador!B925=15,58))))))))))))))),FALSE),"dd/mm/yyyy")," Y ",TEXT(VLOOKUP(A925,matriz,IF(generador!B925=1,17,IF(generador!B925=2,20,IF(generador!B925=3,23,IF(generador!B925=4,26,IF(generador!B925=5,29,IF(generador!B925=6,32,IF(generador!B925=7,35,IF(generador!B925=8,38,IF(generador!B925=9,41,IF(generador!B925=10,44,IF(generador!B925=11,47,IF(generador!B925=12,50,IF(generador!B925=13,53,IF(generador!B925=14,56,IF(generador!B925=15,59))))))))))))))),FALSE),"dd/mm/yyyy")),"")</f>
        <v/>
      </c>
    </row>
    <row r="926" spans="1:23" x14ac:dyDescent="0.3">
      <c r="A926" s="15"/>
      <c r="B926" s="14"/>
      <c r="C926" s="6"/>
      <c r="D926" s="26" t="str">
        <f t="shared" si="246"/>
        <v/>
      </c>
      <c r="E926" s="19" t="str">
        <f>IFERROR(IF(A926&lt;&gt;"",VLOOKUP(A926,matriz,IF(generador!B926=1,15,IF(generador!B926=2,18,IF(generador!B926=3,21,IF(generador!B926=4,24,IF(generador!B926=5,27,IF(generador!B926=6,30,IF(generador!B926=7,33,IF(generador!B926=8,36,IF(generador!B926=9,39,IF(generador!B926=10,42,IF(generador!B926=11,45,IF(generador!B926=12,48,IF(generador!B926=13,51,IF(generador!B926=14,54,IF(generador!B926=15,57))))))))))))))),FALSE),""),"")</f>
        <v/>
      </c>
      <c r="F926" s="20" t="str">
        <f t="shared" si="247"/>
        <v/>
      </c>
      <c r="G926" s="29" t="str">
        <f t="shared" si="248"/>
        <v/>
      </c>
      <c r="H926" s="21" t="str">
        <f t="shared" ca="1" si="251"/>
        <v/>
      </c>
      <c r="I926" s="18" t="str">
        <f t="shared" si="252"/>
        <v/>
      </c>
      <c r="J926" s="18" t="str">
        <f>""</f>
        <v/>
      </c>
      <c r="K926" s="18" t="str">
        <f t="shared" si="253"/>
        <v/>
      </c>
      <c r="L926" s="18" t="str">
        <f t="shared" si="254"/>
        <v/>
      </c>
      <c r="M926" s="18" t="str">
        <f t="shared" si="255"/>
        <v/>
      </c>
      <c r="N926" s="18" t="str">
        <f t="shared" si="256"/>
        <v/>
      </c>
      <c r="O926" s="18" t="str">
        <f t="shared" si="257"/>
        <v/>
      </c>
      <c r="P926" s="18" t="str">
        <f t="shared" si="258"/>
        <v/>
      </c>
      <c r="Q926" s="18" t="str">
        <f t="shared" si="259"/>
        <v/>
      </c>
      <c r="R926" s="122" t="str">
        <f t="shared" si="249"/>
        <v/>
      </c>
      <c r="S926" s="18" t="str">
        <f t="shared" si="260"/>
        <v/>
      </c>
      <c r="T926" s="26" t="str">
        <f t="shared" si="250"/>
        <v/>
      </c>
      <c r="U926" s="18" t="str">
        <f t="shared" si="261"/>
        <v/>
      </c>
      <c r="V926" s="18" t="str">
        <f t="shared" si="262"/>
        <v/>
      </c>
      <c r="W926" s="18" t="str">
        <f>IFERROR(CONCATENATE("PAGO N° ",B926," DEL CONTRATO CPS ",V926," ENTRE ",TEXT(VLOOKUP(A926,matriz,IF(generador!B926=1,16,IF(generador!B926=2,19,IF(generador!B926=3,22,IF(generador!B926=4,25,IF(generador!B926=5,28,IF(generador!B926=6,31,IF(generador!B926=7,34,IF(generador!B926=8,37,IF(generador!B926=9,40,IF(generador!B926=10,43,IF(generador!B926=11,46,IF(generador!B926=12,49,IF(generador!B926=13,52,IF(generador!B926=14,55,IF(generador!B926=15,58))))))))))))))),FALSE),"dd/mm/yyyy")," Y ",TEXT(VLOOKUP(A926,matriz,IF(generador!B926=1,17,IF(generador!B926=2,20,IF(generador!B926=3,23,IF(generador!B926=4,26,IF(generador!B926=5,29,IF(generador!B926=6,32,IF(generador!B926=7,35,IF(generador!B926=8,38,IF(generador!B926=9,41,IF(generador!B926=10,44,IF(generador!B926=11,47,IF(generador!B926=12,50,IF(generador!B926=13,53,IF(generador!B926=14,56,IF(generador!B926=15,59))))))))))))))),FALSE),"dd/mm/yyyy")),"")</f>
        <v/>
      </c>
    </row>
    <row r="927" spans="1:23" x14ac:dyDescent="0.3">
      <c r="A927" s="15"/>
      <c r="B927" s="14"/>
      <c r="C927" s="6"/>
      <c r="D927" s="26" t="str">
        <f t="shared" si="246"/>
        <v/>
      </c>
      <c r="E927" s="19" t="str">
        <f>IFERROR(IF(A927&lt;&gt;"",VLOOKUP(A927,matriz,IF(generador!B927=1,15,IF(generador!B927=2,18,IF(generador!B927=3,21,IF(generador!B927=4,24,IF(generador!B927=5,27,IF(generador!B927=6,30,IF(generador!B927=7,33,IF(generador!B927=8,36,IF(generador!B927=9,39,IF(generador!B927=10,42,IF(generador!B927=11,45,IF(generador!B927=12,48,IF(generador!B927=13,51,IF(generador!B927=14,54,IF(generador!B927=15,57))))))))))))))),FALSE),""),"")</f>
        <v/>
      </c>
      <c r="F927" s="20" t="str">
        <f t="shared" si="247"/>
        <v/>
      </c>
      <c r="G927" s="29" t="str">
        <f t="shared" si="248"/>
        <v/>
      </c>
      <c r="H927" s="21" t="str">
        <f t="shared" ca="1" si="251"/>
        <v/>
      </c>
      <c r="I927" s="18" t="str">
        <f t="shared" si="252"/>
        <v/>
      </c>
      <c r="J927" s="18" t="str">
        <f>""</f>
        <v/>
      </c>
      <c r="K927" s="18" t="str">
        <f t="shared" si="253"/>
        <v/>
      </c>
      <c r="L927" s="18" t="str">
        <f t="shared" si="254"/>
        <v/>
      </c>
      <c r="M927" s="18" t="str">
        <f t="shared" si="255"/>
        <v/>
      </c>
      <c r="N927" s="18" t="str">
        <f t="shared" si="256"/>
        <v/>
      </c>
      <c r="O927" s="18" t="str">
        <f t="shared" si="257"/>
        <v/>
      </c>
      <c r="P927" s="18" t="str">
        <f t="shared" si="258"/>
        <v/>
      </c>
      <c r="Q927" s="18" t="str">
        <f t="shared" si="259"/>
        <v/>
      </c>
      <c r="R927" s="122" t="str">
        <f t="shared" si="249"/>
        <v/>
      </c>
      <c r="S927" s="18" t="str">
        <f t="shared" si="260"/>
        <v/>
      </c>
      <c r="T927" s="26" t="str">
        <f t="shared" si="250"/>
        <v/>
      </c>
      <c r="U927" s="18" t="str">
        <f t="shared" si="261"/>
        <v/>
      </c>
      <c r="V927" s="18" t="str">
        <f t="shared" si="262"/>
        <v/>
      </c>
      <c r="W927" s="18" t="str">
        <f>IFERROR(CONCATENATE("PAGO N° ",B927," DEL CONTRATO CPS ",V927," ENTRE ",TEXT(VLOOKUP(A927,matriz,IF(generador!B927=1,16,IF(generador!B927=2,19,IF(generador!B927=3,22,IF(generador!B927=4,25,IF(generador!B927=5,28,IF(generador!B927=6,31,IF(generador!B927=7,34,IF(generador!B927=8,37,IF(generador!B927=9,40,IF(generador!B927=10,43,IF(generador!B927=11,46,IF(generador!B927=12,49,IF(generador!B927=13,52,IF(generador!B927=14,55,IF(generador!B927=15,58))))))))))))))),FALSE),"dd/mm/yyyy")," Y ",TEXT(VLOOKUP(A927,matriz,IF(generador!B927=1,17,IF(generador!B927=2,20,IF(generador!B927=3,23,IF(generador!B927=4,26,IF(generador!B927=5,29,IF(generador!B927=6,32,IF(generador!B927=7,35,IF(generador!B927=8,38,IF(generador!B927=9,41,IF(generador!B927=10,44,IF(generador!B927=11,47,IF(generador!B927=12,50,IF(generador!B927=13,53,IF(generador!B927=14,56,IF(generador!B927=15,59))))))))))))))),FALSE),"dd/mm/yyyy")),"")</f>
        <v/>
      </c>
    </row>
    <row r="928" spans="1:23" x14ac:dyDescent="0.3">
      <c r="A928" s="15"/>
      <c r="B928" s="14"/>
      <c r="C928" s="6"/>
      <c r="D928" s="26" t="str">
        <f t="shared" si="246"/>
        <v/>
      </c>
      <c r="E928" s="19" t="str">
        <f>IFERROR(IF(A928&lt;&gt;"",VLOOKUP(A928,matriz,IF(generador!B928=1,15,IF(generador!B928=2,18,IF(generador!B928=3,21,IF(generador!B928=4,24,IF(generador!B928=5,27,IF(generador!B928=6,30,IF(generador!B928=7,33,IF(generador!B928=8,36,IF(generador!B928=9,39,IF(generador!B928=10,42,IF(generador!B928=11,45,IF(generador!B928=12,48,IF(generador!B928=13,51,IF(generador!B928=14,54,IF(generador!B928=15,57))))))))))))))),FALSE),""),"")</f>
        <v/>
      </c>
      <c r="F928" s="20" t="str">
        <f t="shared" si="247"/>
        <v/>
      </c>
      <c r="G928" s="29" t="str">
        <f t="shared" si="248"/>
        <v/>
      </c>
      <c r="H928" s="21" t="str">
        <f t="shared" ca="1" si="251"/>
        <v/>
      </c>
      <c r="I928" s="18" t="str">
        <f t="shared" si="252"/>
        <v/>
      </c>
      <c r="J928" s="18" t="str">
        <f>""</f>
        <v/>
      </c>
      <c r="K928" s="18" t="str">
        <f t="shared" si="253"/>
        <v/>
      </c>
      <c r="L928" s="18" t="str">
        <f t="shared" si="254"/>
        <v/>
      </c>
      <c r="M928" s="18" t="str">
        <f t="shared" si="255"/>
        <v/>
      </c>
      <c r="N928" s="18" t="str">
        <f t="shared" si="256"/>
        <v/>
      </c>
      <c r="O928" s="18" t="str">
        <f t="shared" si="257"/>
        <v/>
      </c>
      <c r="P928" s="18" t="str">
        <f t="shared" si="258"/>
        <v/>
      </c>
      <c r="Q928" s="18" t="str">
        <f t="shared" si="259"/>
        <v/>
      </c>
      <c r="R928" s="122" t="str">
        <f t="shared" si="249"/>
        <v/>
      </c>
      <c r="S928" s="18" t="str">
        <f t="shared" si="260"/>
        <v/>
      </c>
      <c r="T928" s="26" t="str">
        <f t="shared" si="250"/>
        <v/>
      </c>
      <c r="U928" s="18" t="str">
        <f t="shared" si="261"/>
        <v/>
      </c>
      <c r="V928" s="18" t="str">
        <f t="shared" si="262"/>
        <v/>
      </c>
      <c r="W928" s="18" t="str">
        <f>IFERROR(CONCATENATE("PAGO N° ",B928," DEL CONTRATO CPS ",V928," ENTRE ",TEXT(VLOOKUP(A928,matriz,IF(generador!B928=1,16,IF(generador!B928=2,19,IF(generador!B928=3,22,IF(generador!B928=4,25,IF(generador!B928=5,28,IF(generador!B928=6,31,IF(generador!B928=7,34,IF(generador!B928=8,37,IF(generador!B928=9,40,IF(generador!B928=10,43,IF(generador!B928=11,46,IF(generador!B928=12,49,IF(generador!B928=13,52,IF(generador!B928=14,55,IF(generador!B928=15,58))))))))))))))),FALSE),"dd/mm/yyyy")," Y ",TEXT(VLOOKUP(A928,matriz,IF(generador!B928=1,17,IF(generador!B928=2,20,IF(generador!B928=3,23,IF(generador!B928=4,26,IF(generador!B928=5,29,IF(generador!B928=6,32,IF(generador!B928=7,35,IF(generador!B928=8,38,IF(generador!B928=9,41,IF(generador!B928=10,44,IF(generador!B928=11,47,IF(generador!B928=12,50,IF(generador!B928=13,53,IF(generador!B928=14,56,IF(generador!B928=15,59))))))))))))))),FALSE),"dd/mm/yyyy")),"")</f>
        <v/>
      </c>
    </row>
    <row r="929" spans="1:23" x14ac:dyDescent="0.3">
      <c r="A929" s="15"/>
      <c r="B929" s="14"/>
      <c r="C929" s="6"/>
      <c r="D929" s="26" t="str">
        <f t="shared" si="246"/>
        <v/>
      </c>
      <c r="E929" s="19" t="str">
        <f>IFERROR(IF(A929&lt;&gt;"",VLOOKUP(A929,matriz,IF(generador!B929=1,15,IF(generador!B929=2,18,IF(generador!B929=3,21,IF(generador!B929=4,24,IF(generador!B929=5,27,IF(generador!B929=6,30,IF(generador!B929=7,33,IF(generador!B929=8,36,IF(generador!B929=9,39,IF(generador!B929=10,42,IF(generador!B929=11,45,IF(generador!B929=12,48,IF(generador!B929=13,51,IF(generador!B929=14,54,IF(generador!B929=15,57))))))))))))))),FALSE),""),"")</f>
        <v/>
      </c>
      <c r="F929" s="20" t="str">
        <f t="shared" si="247"/>
        <v/>
      </c>
      <c r="G929" s="29" t="str">
        <f t="shared" si="248"/>
        <v/>
      </c>
      <c r="H929" s="21" t="str">
        <f t="shared" ca="1" si="251"/>
        <v/>
      </c>
      <c r="I929" s="18" t="str">
        <f t="shared" si="252"/>
        <v/>
      </c>
      <c r="J929" s="18" t="str">
        <f>""</f>
        <v/>
      </c>
      <c r="K929" s="18" t="str">
        <f t="shared" si="253"/>
        <v/>
      </c>
      <c r="L929" s="18" t="str">
        <f t="shared" si="254"/>
        <v/>
      </c>
      <c r="M929" s="18" t="str">
        <f t="shared" si="255"/>
        <v/>
      </c>
      <c r="N929" s="18" t="str">
        <f t="shared" si="256"/>
        <v/>
      </c>
      <c r="O929" s="18" t="str">
        <f t="shared" si="257"/>
        <v/>
      </c>
      <c r="P929" s="18" t="str">
        <f t="shared" si="258"/>
        <v/>
      </c>
      <c r="Q929" s="18" t="str">
        <f t="shared" si="259"/>
        <v/>
      </c>
      <c r="R929" s="122" t="str">
        <f t="shared" si="249"/>
        <v/>
      </c>
      <c r="S929" s="18" t="str">
        <f t="shared" si="260"/>
        <v/>
      </c>
      <c r="T929" s="26" t="str">
        <f t="shared" si="250"/>
        <v/>
      </c>
      <c r="U929" s="18" t="str">
        <f t="shared" si="261"/>
        <v/>
      </c>
      <c r="V929" s="18" t="str">
        <f t="shared" si="262"/>
        <v/>
      </c>
      <c r="W929" s="18" t="str">
        <f>IFERROR(CONCATENATE("PAGO N° ",B929," DEL CONTRATO CPS ",V929," ENTRE ",TEXT(VLOOKUP(A929,matriz,IF(generador!B929=1,16,IF(generador!B929=2,19,IF(generador!B929=3,22,IF(generador!B929=4,25,IF(generador!B929=5,28,IF(generador!B929=6,31,IF(generador!B929=7,34,IF(generador!B929=8,37,IF(generador!B929=9,40,IF(generador!B929=10,43,IF(generador!B929=11,46,IF(generador!B929=12,49,IF(generador!B929=13,52,IF(generador!B929=14,55,IF(generador!B929=15,58))))))))))))))),FALSE),"dd/mm/yyyy")," Y ",TEXT(VLOOKUP(A929,matriz,IF(generador!B929=1,17,IF(generador!B929=2,20,IF(generador!B929=3,23,IF(generador!B929=4,26,IF(generador!B929=5,29,IF(generador!B929=6,32,IF(generador!B929=7,35,IF(generador!B929=8,38,IF(generador!B929=9,41,IF(generador!B929=10,44,IF(generador!B929=11,47,IF(generador!B929=12,50,IF(generador!B929=13,53,IF(generador!B929=14,56,IF(generador!B929=15,59))))))))))))))),FALSE),"dd/mm/yyyy")),"")</f>
        <v/>
      </c>
    </row>
    <row r="930" spans="1:23" x14ac:dyDescent="0.3">
      <c r="A930" s="15"/>
      <c r="B930" s="14"/>
      <c r="C930" s="6"/>
      <c r="D930" s="26" t="str">
        <f t="shared" si="246"/>
        <v/>
      </c>
      <c r="E930" s="19" t="str">
        <f>IFERROR(IF(A930&lt;&gt;"",VLOOKUP(A930,matriz,IF(generador!B930=1,15,IF(generador!B930=2,18,IF(generador!B930=3,21,IF(generador!B930=4,24,IF(generador!B930=5,27,IF(generador!B930=6,30,IF(generador!B930=7,33,IF(generador!B930=8,36,IF(generador!B930=9,39,IF(generador!B930=10,42,IF(generador!B930=11,45,IF(generador!B930=12,48,IF(generador!B930=13,51,IF(generador!B930=14,54,IF(generador!B930=15,57))))))))))))))),FALSE),""),"")</f>
        <v/>
      </c>
      <c r="F930" s="20" t="str">
        <f t="shared" si="247"/>
        <v/>
      </c>
      <c r="G930" s="29" t="str">
        <f t="shared" si="248"/>
        <v/>
      </c>
      <c r="H930" s="21" t="str">
        <f t="shared" ca="1" si="251"/>
        <v/>
      </c>
      <c r="I930" s="18" t="str">
        <f t="shared" si="252"/>
        <v/>
      </c>
      <c r="J930" s="18" t="str">
        <f>""</f>
        <v/>
      </c>
      <c r="K930" s="18" t="str">
        <f t="shared" si="253"/>
        <v/>
      </c>
      <c r="L930" s="18" t="str">
        <f t="shared" si="254"/>
        <v/>
      </c>
      <c r="M930" s="18" t="str">
        <f t="shared" si="255"/>
        <v/>
      </c>
      <c r="N930" s="18" t="str">
        <f t="shared" si="256"/>
        <v/>
      </c>
      <c r="O930" s="18" t="str">
        <f t="shared" si="257"/>
        <v/>
      </c>
      <c r="P930" s="18" t="str">
        <f t="shared" si="258"/>
        <v/>
      </c>
      <c r="Q930" s="18" t="str">
        <f t="shared" si="259"/>
        <v/>
      </c>
      <c r="R930" s="122" t="str">
        <f t="shared" si="249"/>
        <v/>
      </c>
      <c r="S930" s="18" t="str">
        <f t="shared" si="260"/>
        <v/>
      </c>
      <c r="T930" s="26" t="str">
        <f t="shared" si="250"/>
        <v/>
      </c>
      <c r="U930" s="18" t="str">
        <f t="shared" si="261"/>
        <v/>
      </c>
      <c r="V930" s="18" t="str">
        <f t="shared" si="262"/>
        <v/>
      </c>
      <c r="W930" s="18" t="str">
        <f>IFERROR(CONCATENATE("PAGO N° ",B930," DEL CONTRATO CPS ",V930," ENTRE ",TEXT(VLOOKUP(A930,matriz,IF(generador!B930=1,16,IF(generador!B930=2,19,IF(generador!B930=3,22,IF(generador!B930=4,25,IF(generador!B930=5,28,IF(generador!B930=6,31,IF(generador!B930=7,34,IF(generador!B930=8,37,IF(generador!B930=9,40,IF(generador!B930=10,43,IF(generador!B930=11,46,IF(generador!B930=12,49,IF(generador!B930=13,52,IF(generador!B930=14,55,IF(generador!B930=15,58))))))))))))))),FALSE),"dd/mm/yyyy")," Y ",TEXT(VLOOKUP(A930,matriz,IF(generador!B930=1,17,IF(generador!B930=2,20,IF(generador!B930=3,23,IF(generador!B930=4,26,IF(generador!B930=5,29,IF(generador!B930=6,32,IF(generador!B930=7,35,IF(generador!B930=8,38,IF(generador!B930=9,41,IF(generador!B930=10,44,IF(generador!B930=11,47,IF(generador!B930=12,50,IF(generador!B930=13,53,IF(generador!B930=14,56,IF(generador!B930=15,59))))))))))))))),FALSE),"dd/mm/yyyy")),"")</f>
        <v/>
      </c>
    </row>
    <row r="931" spans="1:23" x14ac:dyDescent="0.3">
      <c r="A931" s="15"/>
      <c r="B931" s="14"/>
      <c r="C931" s="6"/>
      <c r="D931" s="26" t="str">
        <f t="shared" si="246"/>
        <v/>
      </c>
      <c r="E931" s="19" t="str">
        <f>IFERROR(IF(A931&lt;&gt;"",VLOOKUP(A931,matriz,IF(generador!B931=1,15,IF(generador!B931=2,18,IF(generador!B931=3,21,IF(generador!B931=4,24,IF(generador!B931=5,27,IF(generador!B931=6,30,IF(generador!B931=7,33,IF(generador!B931=8,36,IF(generador!B931=9,39,IF(generador!B931=10,42,IF(generador!B931=11,45,IF(generador!B931=12,48,IF(generador!B931=13,51,IF(generador!B931=14,54,IF(generador!B931=15,57))))))))))))))),FALSE),""),"")</f>
        <v/>
      </c>
      <c r="F931" s="20" t="str">
        <f t="shared" si="247"/>
        <v/>
      </c>
      <c r="G931" s="29" t="str">
        <f t="shared" si="248"/>
        <v/>
      </c>
      <c r="H931" s="21" t="str">
        <f t="shared" ca="1" si="251"/>
        <v/>
      </c>
      <c r="I931" s="18" t="str">
        <f t="shared" si="252"/>
        <v/>
      </c>
      <c r="J931" s="18" t="str">
        <f>""</f>
        <v/>
      </c>
      <c r="K931" s="18" t="str">
        <f t="shared" si="253"/>
        <v/>
      </c>
      <c r="L931" s="18" t="str">
        <f t="shared" si="254"/>
        <v/>
      </c>
      <c r="M931" s="18" t="str">
        <f t="shared" si="255"/>
        <v/>
      </c>
      <c r="N931" s="18" t="str">
        <f t="shared" si="256"/>
        <v/>
      </c>
      <c r="O931" s="18" t="str">
        <f t="shared" si="257"/>
        <v/>
      </c>
      <c r="P931" s="18" t="str">
        <f t="shared" si="258"/>
        <v/>
      </c>
      <c r="Q931" s="18" t="str">
        <f t="shared" si="259"/>
        <v/>
      </c>
      <c r="R931" s="122" t="str">
        <f t="shared" si="249"/>
        <v/>
      </c>
      <c r="S931" s="18" t="str">
        <f t="shared" si="260"/>
        <v/>
      </c>
      <c r="T931" s="26" t="str">
        <f t="shared" si="250"/>
        <v/>
      </c>
      <c r="U931" s="18" t="str">
        <f t="shared" si="261"/>
        <v/>
      </c>
      <c r="V931" s="18" t="str">
        <f t="shared" si="262"/>
        <v/>
      </c>
      <c r="W931" s="18" t="str">
        <f>IFERROR(CONCATENATE("PAGO N° ",B931," DEL CONTRATO CPS ",V931," ENTRE ",TEXT(VLOOKUP(A931,matriz,IF(generador!B931=1,16,IF(generador!B931=2,19,IF(generador!B931=3,22,IF(generador!B931=4,25,IF(generador!B931=5,28,IF(generador!B931=6,31,IF(generador!B931=7,34,IF(generador!B931=8,37,IF(generador!B931=9,40,IF(generador!B931=10,43,IF(generador!B931=11,46,IF(generador!B931=12,49,IF(generador!B931=13,52,IF(generador!B931=14,55,IF(generador!B931=15,58))))))))))))))),FALSE),"dd/mm/yyyy")," Y ",TEXT(VLOOKUP(A931,matriz,IF(generador!B931=1,17,IF(generador!B931=2,20,IF(generador!B931=3,23,IF(generador!B931=4,26,IF(generador!B931=5,29,IF(generador!B931=6,32,IF(generador!B931=7,35,IF(generador!B931=8,38,IF(generador!B931=9,41,IF(generador!B931=10,44,IF(generador!B931=11,47,IF(generador!B931=12,50,IF(generador!B931=13,53,IF(generador!B931=14,56,IF(generador!B931=15,59))))))))))))))),FALSE),"dd/mm/yyyy")),"")</f>
        <v/>
      </c>
    </row>
    <row r="932" spans="1:23" x14ac:dyDescent="0.3">
      <c r="A932" s="15"/>
      <c r="B932" s="14"/>
      <c r="C932" s="6"/>
      <c r="D932" s="26" t="str">
        <f t="shared" si="246"/>
        <v/>
      </c>
      <c r="E932" s="19" t="str">
        <f>IFERROR(IF(A932&lt;&gt;"",VLOOKUP(A932,matriz,IF(generador!B932=1,15,IF(generador!B932=2,18,IF(generador!B932=3,21,IF(generador!B932=4,24,IF(generador!B932=5,27,IF(generador!B932=6,30,IF(generador!B932=7,33,IF(generador!B932=8,36,IF(generador!B932=9,39,IF(generador!B932=10,42,IF(generador!B932=11,45,IF(generador!B932=12,48,IF(generador!B932=13,51,IF(generador!B932=14,54,IF(generador!B932=15,57))))))))))))))),FALSE),""),"")</f>
        <v/>
      </c>
      <c r="F932" s="20" t="str">
        <f t="shared" si="247"/>
        <v/>
      </c>
      <c r="G932" s="29" t="str">
        <f t="shared" si="248"/>
        <v/>
      </c>
      <c r="H932" s="21" t="str">
        <f t="shared" ca="1" si="251"/>
        <v/>
      </c>
      <c r="I932" s="18" t="str">
        <f t="shared" si="252"/>
        <v/>
      </c>
      <c r="J932" s="18" t="str">
        <f>""</f>
        <v/>
      </c>
      <c r="K932" s="18" t="str">
        <f t="shared" si="253"/>
        <v/>
      </c>
      <c r="L932" s="18" t="str">
        <f t="shared" si="254"/>
        <v/>
      </c>
      <c r="M932" s="18" t="str">
        <f t="shared" si="255"/>
        <v/>
      </c>
      <c r="N932" s="18" t="str">
        <f t="shared" si="256"/>
        <v/>
      </c>
      <c r="O932" s="18" t="str">
        <f t="shared" si="257"/>
        <v/>
      </c>
      <c r="P932" s="18" t="str">
        <f t="shared" si="258"/>
        <v/>
      </c>
      <c r="Q932" s="18" t="str">
        <f t="shared" si="259"/>
        <v/>
      </c>
      <c r="R932" s="122" t="str">
        <f t="shared" si="249"/>
        <v/>
      </c>
      <c r="S932" s="18" t="str">
        <f t="shared" si="260"/>
        <v/>
      </c>
      <c r="T932" s="26" t="str">
        <f t="shared" si="250"/>
        <v/>
      </c>
      <c r="U932" s="18" t="str">
        <f t="shared" si="261"/>
        <v/>
      </c>
      <c r="V932" s="18" t="str">
        <f t="shared" si="262"/>
        <v/>
      </c>
      <c r="W932" s="18" t="str">
        <f>IFERROR(CONCATENATE("PAGO N° ",B932," DEL CONTRATO CPS ",V932," ENTRE ",TEXT(VLOOKUP(A932,matriz,IF(generador!B932=1,16,IF(generador!B932=2,19,IF(generador!B932=3,22,IF(generador!B932=4,25,IF(generador!B932=5,28,IF(generador!B932=6,31,IF(generador!B932=7,34,IF(generador!B932=8,37,IF(generador!B932=9,40,IF(generador!B932=10,43,IF(generador!B932=11,46,IF(generador!B932=12,49,IF(generador!B932=13,52,IF(generador!B932=14,55,IF(generador!B932=15,58))))))))))))))),FALSE),"dd/mm/yyyy")," Y ",TEXT(VLOOKUP(A932,matriz,IF(generador!B932=1,17,IF(generador!B932=2,20,IF(generador!B932=3,23,IF(generador!B932=4,26,IF(generador!B932=5,29,IF(generador!B932=6,32,IF(generador!B932=7,35,IF(generador!B932=8,38,IF(generador!B932=9,41,IF(generador!B932=10,44,IF(generador!B932=11,47,IF(generador!B932=12,50,IF(generador!B932=13,53,IF(generador!B932=14,56,IF(generador!B932=15,59))))))))))))))),FALSE),"dd/mm/yyyy")),"")</f>
        <v/>
      </c>
    </row>
    <row r="933" spans="1:23" x14ac:dyDescent="0.3">
      <c r="A933" s="15"/>
      <c r="B933" s="14"/>
      <c r="C933" s="6"/>
      <c r="D933" s="26" t="str">
        <f t="shared" si="246"/>
        <v/>
      </c>
      <c r="E933" s="19" t="str">
        <f>IFERROR(IF(A933&lt;&gt;"",VLOOKUP(A933,matriz,IF(generador!B933=1,15,IF(generador!B933=2,18,IF(generador!B933=3,21,IF(generador!B933=4,24,IF(generador!B933=5,27,IF(generador!B933=6,30,IF(generador!B933=7,33,IF(generador!B933=8,36,IF(generador!B933=9,39,IF(generador!B933=10,42,IF(generador!B933=11,45,IF(generador!B933=12,48,IF(generador!B933=13,51,IF(generador!B933=14,54,IF(generador!B933=15,57))))))))))))))),FALSE),""),"")</f>
        <v/>
      </c>
      <c r="F933" s="20" t="str">
        <f t="shared" si="247"/>
        <v/>
      </c>
      <c r="G933" s="29" t="str">
        <f t="shared" si="248"/>
        <v/>
      </c>
      <c r="H933" s="21" t="str">
        <f t="shared" ca="1" si="251"/>
        <v/>
      </c>
      <c r="I933" s="18" t="str">
        <f t="shared" si="252"/>
        <v/>
      </c>
      <c r="J933" s="18" t="str">
        <f>""</f>
        <v/>
      </c>
      <c r="K933" s="18" t="str">
        <f t="shared" si="253"/>
        <v/>
      </c>
      <c r="L933" s="18" t="str">
        <f t="shared" si="254"/>
        <v/>
      </c>
      <c r="M933" s="18" t="str">
        <f t="shared" si="255"/>
        <v/>
      </c>
      <c r="N933" s="18" t="str">
        <f t="shared" si="256"/>
        <v/>
      </c>
      <c r="O933" s="18" t="str">
        <f t="shared" si="257"/>
        <v/>
      </c>
      <c r="P933" s="18" t="str">
        <f t="shared" si="258"/>
        <v/>
      </c>
      <c r="Q933" s="18" t="str">
        <f t="shared" si="259"/>
        <v/>
      </c>
      <c r="R933" s="122" t="str">
        <f t="shared" si="249"/>
        <v/>
      </c>
      <c r="S933" s="18" t="str">
        <f t="shared" si="260"/>
        <v/>
      </c>
      <c r="T933" s="26" t="str">
        <f t="shared" si="250"/>
        <v/>
      </c>
      <c r="U933" s="18" t="str">
        <f t="shared" si="261"/>
        <v/>
      </c>
      <c r="V933" s="18" t="str">
        <f t="shared" si="262"/>
        <v/>
      </c>
      <c r="W933" s="18" t="str">
        <f>IFERROR(CONCATENATE("PAGO N° ",B933," DEL CONTRATO CPS ",V933," ENTRE ",TEXT(VLOOKUP(A933,matriz,IF(generador!B933=1,16,IF(generador!B933=2,19,IF(generador!B933=3,22,IF(generador!B933=4,25,IF(generador!B933=5,28,IF(generador!B933=6,31,IF(generador!B933=7,34,IF(generador!B933=8,37,IF(generador!B933=9,40,IF(generador!B933=10,43,IF(generador!B933=11,46,IF(generador!B933=12,49,IF(generador!B933=13,52,IF(generador!B933=14,55,IF(generador!B933=15,58))))))))))))))),FALSE),"dd/mm/yyyy")," Y ",TEXT(VLOOKUP(A933,matriz,IF(generador!B933=1,17,IF(generador!B933=2,20,IF(generador!B933=3,23,IF(generador!B933=4,26,IF(generador!B933=5,29,IF(generador!B933=6,32,IF(generador!B933=7,35,IF(generador!B933=8,38,IF(generador!B933=9,41,IF(generador!B933=10,44,IF(generador!B933=11,47,IF(generador!B933=12,50,IF(generador!B933=13,53,IF(generador!B933=14,56,IF(generador!B933=15,59))))))))))))))),FALSE),"dd/mm/yyyy")),"")</f>
        <v/>
      </c>
    </row>
    <row r="934" spans="1:23" x14ac:dyDescent="0.3">
      <c r="A934" s="15"/>
      <c r="B934" s="14"/>
      <c r="C934" s="6"/>
      <c r="D934" s="26" t="str">
        <f t="shared" si="246"/>
        <v/>
      </c>
      <c r="E934" s="19" t="str">
        <f>IFERROR(IF(A934&lt;&gt;"",VLOOKUP(A934,matriz,IF(generador!B934=1,15,IF(generador!B934=2,18,IF(generador!B934=3,21,IF(generador!B934=4,24,IF(generador!B934=5,27,IF(generador!B934=6,30,IF(generador!B934=7,33,IF(generador!B934=8,36,IF(generador!B934=9,39,IF(generador!B934=10,42,IF(generador!B934=11,45,IF(generador!B934=12,48,IF(generador!B934=13,51,IF(generador!B934=14,54,IF(generador!B934=15,57))))))))))))))),FALSE),""),"")</f>
        <v/>
      </c>
      <c r="F934" s="20" t="str">
        <f t="shared" si="247"/>
        <v/>
      </c>
      <c r="G934" s="29" t="str">
        <f t="shared" si="248"/>
        <v/>
      </c>
      <c r="H934" s="21" t="str">
        <f t="shared" ca="1" si="251"/>
        <v/>
      </c>
      <c r="I934" s="18" t="str">
        <f t="shared" si="252"/>
        <v/>
      </c>
      <c r="J934" s="18" t="str">
        <f>""</f>
        <v/>
      </c>
      <c r="K934" s="18" t="str">
        <f t="shared" si="253"/>
        <v/>
      </c>
      <c r="L934" s="18" t="str">
        <f t="shared" si="254"/>
        <v/>
      </c>
      <c r="M934" s="18" t="str">
        <f t="shared" si="255"/>
        <v/>
      </c>
      <c r="N934" s="18" t="str">
        <f t="shared" si="256"/>
        <v/>
      </c>
      <c r="O934" s="18" t="str">
        <f t="shared" si="257"/>
        <v/>
      </c>
      <c r="P934" s="18" t="str">
        <f t="shared" si="258"/>
        <v/>
      </c>
      <c r="Q934" s="18" t="str">
        <f t="shared" si="259"/>
        <v/>
      </c>
      <c r="R934" s="122" t="str">
        <f t="shared" si="249"/>
        <v/>
      </c>
      <c r="S934" s="18" t="str">
        <f t="shared" si="260"/>
        <v/>
      </c>
      <c r="T934" s="26" t="str">
        <f t="shared" si="250"/>
        <v/>
      </c>
      <c r="U934" s="18" t="str">
        <f t="shared" si="261"/>
        <v/>
      </c>
      <c r="V934" s="18" t="str">
        <f t="shared" si="262"/>
        <v/>
      </c>
      <c r="W934" s="18" t="str">
        <f>IFERROR(CONCATENATE("PAGO N° ",B934," DEL CONTRATO CPS ",V934," ENTRE ",TEXT(VLOOKUP(A934,matriz,IF(generador!B934=1,16,IF(generador!B934=2,19,IF(generador!B934=3,22,IF(generador!B934=4,25,IF(generador!B934=5,28,IF(generador!B934=6,31,IF(generador!B934=7,34,IF(generador!B934=8,37,IF(generador!B934=9,40,IF(generador!B934=10,43,IF(generador!B934=11,46,IF(generador!B934=12,49,IF(generador!B934=13,52,IF(generador!B934=14,55,IF(generador!B934=15,58))))))))))))))),FALSE),"dd/mm/yyyy")," Y ",TEXT(VLOOKUP(A934,matriz,IF(generador!B934=1,17,IF(generador!B934=2,20,IF(generador!B934=3,23,IF(generador!B934=4,26,IF(generador!B934=5,29,IF(generador!B934=6,32,IF(generador!B934=7,35,IF(generador!B934=8,38,IF(generador!B934=9,41,IF(generador!B934=10,44,IF(generador!B934=11,47,IF(generador!B934=12,50,IF(generador!B934=13,53,IF(generador!B934=14,56,IF(generador!B934=15,59))))))))))))))),FALSE),"dd/mm/yyyy")),"")</f>
        <v/>
      </c>
    </row>
    <row r="935" spans="1:23" x14ac:dyDescent="0.3">
      <c r="A935" s="15"/>
      <c r="B935" s="14"/>
      <c r="C935" s="6"/>
      <c r="D935" s="26" t="str">
        <f t="shared" si="246"/>
        <v/>
      </c>
      <c r="E935" s="19" t="str">
        <f>IFERROR(IF(A935&lt;&gt;"",VLOOKUP(A935,matriz,IF(generador!B935=1,15,IF(generador!B935=2,18,IF(generador!B935=3,21,IF(generador!B935=4,24,IF(generador!B935=5,27,IF(generador!B935=6,30,IF(generador!B935=7,33,IF(generador!B935=8,36,IF(generador!B935=9,39,IF(generador!B935=10,42,IF(generador!B935=11,45,IF(generador!B935=12,48,IF(generador!B935=13,51,IF(generador!B935=14,54,IF(generador!B935=15,57))))))))))))))),FALSE),""),"")</f>
        <v/>
      </c>
      <c r="F935" s="20" t="str">
        <f t="shared" si="247"/>
        <v/>
      </c>
      <c r="G935" s="29" t="str">
        <f t="shared" si="248"/>
        <v/>
      </c>
      <c r="H935" s="21" t="str">
        <f t="shared" ca="1" si="251"/>
        <v/>
      </c>
      <c r="I935" s="18" t="str">
        <f t="shared" si="252"/>
        <v/>
      </c>
      <c r="J935" s="18" t="str">
        <f>""</f>
        <v/>
      </c>
      <c r="K935" s="18" t="str">
        <f t="shared" si="253"/>
        <v/>
      </c>
      <c r="L935" s="18" t="str">
        <f t="shared" si="254"/>
        <v/>
      </c>
      <c r="M935" s="18" t="str">
        <f t="shared" si="255"/>
        <v/>
      </c>
      <c r="N935" s="18" t="str">
        <f t="shared" si="256"/>
        <v/>
      </c>
      <c r="O935" s="18" t="str">
        <f t="shared" si="257"/>
        <v/>
      </c>
      <c r="P935" s="18" t="str">
        <f t="shared" si="258"/>
        <v/>
      </c>
      <c r="Q935" s="18" t="str">
        <f t="shared" si="259"/>
        <v/>
      </c>
      <c r="R935" s="122" t="str">
        <f t="shared" si="249"/>
        <v/>
      </c>
      <c r="S935" s="18" t="str">
        <f t="shared" si="260"/>
        <v/>
      </c>
      <c r="T935" s="26" t="str">
        <f t="shared" si="250"/>
        <v/>
      </c>
      <c r="U935" s="18" t="str">
        <f t="shared" si="261"/>
        <v/>
      </c>
      <c r="V935" s="18" t="str">
        <f t="shared" si="262"/>
        <v/>
      </c>
      <c r="W935" s="18" t="str">
        <f>IFERROR(CONCATENATE("PAGO N° ",B935," DEL CONTRATO CPS ",V935," ENTRE ",TEXT(VLOOKUP(A935,matriz,IF(generador!B935=1,16,IF(generador!B935=2,19,IF(generador!B935=3,22,IF(generador!B935=4,25,IF(generador!B935=5,28,IF(generador!B935=6,31,IF(generador!B935=7,34,IF(generador!B935=8,37,IF(generador!B935=9,40,IF(generador!B935=10,43,IF(generador!B935=11,46,IF(generador!B935=12,49,IF(generador!B935=13,52,IF(generador!B935=14,55,IF(generador!B935=15,58))))))))))))))),FALSE),"dd/mm/yyyy")," Y ",TEXT(VLOOKUP(A935,matriz,IF(generador!B935=1,17,IF(generador!B935=2,20,IF(generador!B935=3,23,IF(generador!B935=4,26,IF(generador!B935=5,29,IF(generador!B935=6,32,IF(generador!B935=7,35,IF(generador!B935=8,38,IF(generador!B935=9,41,IF(generador!B935=10,44,IF(generador!B935=11,47,IF(generador!B935=12,50,IF(generador!B935=13,53,IF(generador!B935=14,56,IF(generador!B935=15,59))))))))))))))),FALSE),"dd/mm/yyyy")),"")</f>
        <v/>
      </c>
    </row>
    <row r="936" spans="1:23" x14ac:dyDescent="0.3">
      <c r="A936" s="15"/>
      <c r="B936" s="14"/>
      <c r="C936" s="6"/>
      <c r="D936" s="26" t="str">
        <f t="shared" si="246"/>
        <v/>
      </c>
      <c r="E936" s="19" t="str">
        <f>IFERROR(IF(A936&lt;&gt;"",VLOOKUP(A936,matriz,IF(generador!B936=1,15,IF(generador!B936=2,18,IF(generador!B936=3,21,IF(generador!B936=4,24,IF(generador!B936=5,27,IF(generador!B936=6,30,IF(generador!B936=7,33,IF(generador!B936=8,36,IF(generador!B936=9,39,IF(generador!B936=10,42,IF(generador!B936=11,45,IF(generador!B936=12,48,IF(generador!B936=13,51,IF(generador!B936=14,54,IF(generador!B936=15,57))))))))))))))),FALSE),""),"")</f>
        <v/>
      </c>
      <c r="F936" s="20" t="str">
        <f t="shared" si="247"/>
        <v/>
      </c>
      <c r="G936" s="29" t="str">
        <f t="shared" si="248"/>
        <v/>
      </c>
      <c r="H936" s="21" t="str">
        <f t="shared" ca="1" si="251"/>
        <v/>
      </c>
      <c r="I936" s="18" t="str">
        <f t="shared" si="252"/>
        <v/>
      </c>
      <c r="J936" s="18" t="str">
        <f>""</f>
        <v/>
      </c>
      <c r="K936" s="18" t="str">
        <f t="shared" si="253"/>
        <v/>
      </c>
      <c r="L936" s="18" t="str">
        <f t="shared" si="254"/>
        <v/>
      </c>
      <c r="M936" s="18" t="str">
        <f t="shared" si="255"/>
        <v/>
      </c>
      <c r="N936" s="18" t="str">
        <f t="shared" si="256"/>
        <v/>
      </c>
      <c r="O936" s="18" t="str">
        <f t="shared" si="257"/>
        <v/>
      </c>
      <c r="P936" s="18" t="str">
        <f t="shared" si="258"/>
        <v/>
      </c>
      <c r="Q936" s="18" t="str">
        <f t="shared" si="259"/>
        <v/>
      </c>
      <c r="R936" s="122" t="str">
        <f t="shared" si="249"/>
        <v/>
      </c>
      <c r="S936" s="18" t="str">
        <f t="shared" si="260"/>
        <v/>
      </c>
      <c r="T936" s="26" t="str">
        <f t="shared" si="250"/>
        <v/>
      </c>
      <c r="U936" s="18" t="str">
        <f t="shared" si="261"/>
        <v/>
      </c>
      <c r="V936" s="18" t="str">
        <f t="shared" si="262"/>
        <v/>
      </c>
      <c r="W936" s="18" t="str">
        <f>IFERROR(CONCATENATE("PAGO N° ",B936," DEL CONTRATO CPS ",V936," ENTRE ",TEXT(VLOOKUP(A936,matriz,IF(generador!B936=1,16,IF(generador!B936=2,19,IF(generador!B936=3,22,IF(generador!B936=4,25,IF(generador!B936=5,28,IF(generador!B936=6,31,IF(generador!B936=7,34,IF(generador!B936=8,37,IF(generador!B936=9,40,IF(generador!B936=10,43,IF(generador!B936=11,46,IF(generador!B936=12,49,IF(generador!B936=13,52,IF(generador!B936=14,55,IF(generador!B936=15,58))))))))))))))),FALSE),"dd/mm/yyyy")," Y ",TEXT(VLOOKUP(A936,matriz,IF(generador!B936=1,17,IF(generador!B936=2,20,IF(generador!B936=3,23,IF(generador!B936=4,26,IF(generador!B936=5,29,IF(generador!B936=6,32,IF(generador!B936=7,35,IF(generador!B936=8,38,IF(generador!B936=9,41,IF(generador!B936=10,44,IF(generador!B936=11,47,IF(generador!B936=12,50,IF(generador!B936=13,53,IF(generador!B936=14,56,IF(generador!B936=15,59))))))))))))))),FALSE),"dd/mm/yyyy")),"")</f>
        <v/>
      </c>
    </row>
    <row r="937" spans="1:23" x14ac:dyDescent="0.3">
      <c r="A937" s="15"/>
      <c r="B937" s="14"/>
      <c r="C937" s="6"/>
      <c r="D937" s="26" t="str">
        <f t="shared" si="246"/>
        <v/>
      </c>
      <c r="E937" s="19" t="str">
        <f>IFERROR(IF(A937&lt;&gt;"",VLOOKUP(A937,matriz,IF(generador!B937=1,15,IF(generador!B937=2,18,IF(generador!B937=3,21,IF(generador!B937=4,24,IF(generador!B937=5,27,IF(generador!B937=6,30,IF(generador!B937=7,33,IF(generador!B937=8,36,IF(generador!B937=9,39,IF(generador!B937=10,42,IF(generador!B937=11,45,IF(generador!B937=12,48,IF(generador!B937=13,51,IF(generador!B937=14,54,IF(generador!B937=15,57))))))))))))))),FALSE),""),"")</f>
        <v/>
      </c>
      <c r="F937" s="20" t="str">
        <f t="shared" si="247"/>
        <v/>
      </c>
      <c r="G937" s="29" t="str">
        <f t="shared" si="248"/>
        <v/>
      </c>
      <c r="H937" s="21" t="str">
        <f t="shared" ca="1" si="251"/>
        <v/>
      </c>
      <c r="I937" s="18" t="str">
        <f t="shared" si="252"/>
        <v/>
      </c>
      <c r="J937" s="18" t="str">
        <f>""</f>
        <v/>
      </c>
      <c r="K937" s="18" t="str">
        <f t="shared" si="253"/>
        <v/>
      </c>
      <c r="L937" s="18" t="str">
        <f t="shared" si="254"/>
        <v/>
      </c>
      <c r="M937" s="18" t="str">
        <f t="shared" si="255"/>
        <v/>
      </c>
      <c r="N937" s="18" t="str">
        <f t="shared" si="256"/>
        <v/>
      </c>
      <c r="O937" s="18" t="str">
        <f t="shared" si="257"/>
        <v/>
      </c>
      <c r="P937" s="18" t="str">
        <f t="shared" si="258"/>
        <v/>
      </c>
      <c r="Q937" s="18" t="str">
        <f t="shared" si="259"/>
        <v/>
      </c>
      <c r="R937" s="122" t="str">
        <f t="shared" si="249"/>
        <v/>
      </c>
      <c r="S937" s="18" t="str">
        <f t="shared" si="260"/>
        <v/>
      </c>
      <c r="T937" s="26" t="str">
        <f t="shared" si="250"/>
        <v/>
      </c>
      <c r="U937" s="18" t="str">
        <f t="shared" si="261"/>
        <v/>
      </c>
      <c r="V937" s="18" t="str">
        <f t="shared" si="262"/>
        <v/>
      </c>
      <c r="W937" s="18" t="str">
        <f>IFERROR(CONCATENATE("PAGO N° ",B937," DEL CONTRATO CPS ",V937," ENTRE ",TEXT(VLOOKUP(A937,matriz,IF(generador!B937=1,16,IF(generador!B937=2,19,IF(generador!B937=3,22,IF(generador!B937=4,25,IF(generador!B937=5,28,IF(generador!B937=6,31,IF(generador!B937=7,34,IF(generador!B937=8,37,IF(generador!B937=9,40,IF(generador!B937=10,43,IF(generador!B937=11,46,IF(generador!B937=12,49,IF(generador!B937=13,52,IF(generador!B937=14,55,IF(generador!B937=15,58))))))))))))))),FALSE),"dd/mm/yyyy")," Y ",TEXT(VLOOKUP(A937,matriz,IF(generador!B937=1,17,IF(generador!B937=2,20,IF(generador!B937=3,23,IF(generador!B937=4,26,IF(generador!B937=5,29,IF(generador!B937=6,32,IF(generador!B937=7,35,IF(generador!B937=8,38,IF(generador!B937=9,41,IF(generador!B937=10,44,IF(generador!B937=11,47,IF(generador!B937=12,50,IF(generador!B937=13,53,IF(generador!B937=14,56,IF(generador!B937=15,59))))))))))))))),FALSE),"dd/mm/yyyy")),"")</f>
        <v/>
      </c>
    </row>
    <row r="938" spans="1:23" x14ac:dyDescent="0.3">
      <c r="A938" s="15"/>
      <c r="B938" s="14"/>
      <c r="C938" s="6"/>
      <c r="D938" s="26" t="str">
        <f t="shared" si="246"/>
        <v/>
      </c>
      <c r="E938" s="19" t="str">
        <f>IFERROR(IF(A938&lt;&gt;"",VLOOKUP(A938,matriz,IF(generador!B938=1,15,IF(generador!B938=2,18,IF(generador!B938=3,21,IF(generador!B938=4,24,IF(generador!B938=5,27,IF(generador!B938=6,30,IF(generador!B938=7,33,IF(generador!B938=8,36,IF(generador!B938=9,39,IF(generador!B938=10,42,IF(generador!B938=11,45,IF(generador!B938=12,48,IF(generador!B938=13,51,IF(generador!B938=14,54,IF(generador!B938=15,57))))))))))))))),FALSE),""),"")</f>
        <v/>
      </c>
      <c r="F938" s="20" t="str">
        <f t="shared" si="247"/>
        <v/>
      </c>
      <c r="G938" s="29" t="str">
        <f t="shared" si="248"/>
        <v/>
      </c>
      <c r="H938" s="21" t="str">
        <f t="shared" ca="1" si="251"/>
        <v/>
      </c>
      <c r="I938" s="18" t="str">
        <f t="shared" si="252"/>
        <v/>
      </c>
      <c r="J938" s="18" t="str">
        <f>""</f>
        <v/>
      </c>
      <c r="K938" s="18" t="str">
        <f t="shared" si="253"/>
        <v/>
      </c>
      <c r="L938" s="18" t="str">
        <f t="shared" si="254"/>
        <v/>
      </c>
      <c r="M938" s="18" t="str">
        <f t="shared" si="255"/>
        <v/>
      </c>
      <c r="N938" s="18" t="str">
        <f t="shared" si="256"/>
        <v/>
      </c>
      <c r="O938" s="18" t="str">
        <f t="shared" si="257"/>
        <v/>
      </c>
      <c r="P938" s="18" t="str">
        <f t="shared" si="258"/>
        <v/>
      </c>
      <c r="Q938" s="18" t="str">
        <f t="shared" si="259"/>
        <v/>
      </c>
      <c r="R938" s="122" t="str">
        <f t="shared" si="249"/>
        <v/>
      </c>
      <c r="S938" s="18" t="str">
        <f t="shared" si="260"/>
        <v/>
      </c>
      <c r="T938" s="26" t="str">
        <f t="shared" si="250"/>
        <v/>
      </c>
      <c r="U938" s="18" t="str">
        <f t="shared" si="261"/>
        <v/>
      </c>
      <c r="V938" s="18" t="str">
        <f t="shared" si="262"/>
        <v/>
      </c>
      <c r="W938" s="18" t="str">
        <f>IFERROR(CONCATENATE("PAGO N° ",B938," DEL CONTRATO CPS ",V938," ENTRE ",TEXT(VLOOKUP(A938,matriz,IF(generador!B938=1,16,IF(generador!B938=2,19,IF(generador!B938=3,22,IF(generador!B938=4,25,IF(generador!B938=5,28,IF(generador!B938=6,31,IF(generador!B938=7,34,IF(generador!B938=8,37,IF(generador!B938=9,40,IF(generador!B938=10,43,IF(generador!B938=11,46,IF(generador!B938=12,49,IF(generador!B938=13,52,IF(generador!B938=14,55,IF(generador!B938=15,58))))))))))))))),FALSE),"dd/mm/yyyy")," Y ",TEXT(VLOOKUP(A938,matriz,IF(generador!B938=1,17,IF(generador!B938=2,20,IF(generador!B938=3,23,IF(generador!B938=4,26,IF(generador!B938=5,29,IF(generador!B938=6,32,IF(generador!B938=7,35,IF(generador!B938=8,38,IF(generador!B938=9,41,IF(generador!B938=10,44,IF(generador!B938=11,47,IF(generador!B938=12,50,IF(generador!B938=13,53,IF(generador!B938=14,56,IF(generador!B938=15,59))))))))))))))),FALSE),"dd/mm/yyyy")),"")</f>
        <v/>
      </c>
    </row>
    <row r="939" spans="1:23" x14ac:dyDescent="0.3">
      <c r="A939" s="15"/>
      <c r="B939" s="14"/>
      <c r="C939" s="6"/>
      <c r="D939" s="26" t="str">
        <f t="shared" si="246"/>
        <v/>
      </c>
      <c r="E939" s="19" t="str">
        <f>IFERROR(IF(A939&lt;&gt;"",VLOOKUP(A939,matriz,IF(generador!B939=1,15,IF(generador!B939=2,18,IF(generador!B939=3,21,IF(generador!B939=4,24,IF(generador!B939=5,27,IF(generador!B939=6,30,IF(generador!B939=7,33,IF(generador!B939=8,36,IF(generador!B939=9,39,IF(generador!B939=10,42,IF(generador!B939=11,45,IF(generador!B939=12,48,IF(generador!B939=13,51,IF(generador!B939=14,54,IF(generador!B939=15,57))))))))))))))),FALSE),""),"")</f>
        <v/>
      </c>
      <c r="F939" s="20" t="str">
        <f t="shared" si="247"/>
        <v/>
      </c>
      <c r="G939" s="29" t="str">
        <f t="shared" si="248"/>
        <v/>
      </c>
      <c r="H939" s="21" t="str">
        <f t="shared" ca="1" si="251"/>
        <v/>
      </c>
      <c r="I939" s="18" t="str">
        <f t="shared" si="252"/>
        <v/>
      </c>
      <c r="J939" s="18" t="str">
        <f>""</f>
        <v/>
      </c>
      <c r="K939" s="18" t="str">
        <f t="shared" si="253"/>
        <v/>
      </c>
      <c r="L939" s="18" t="str">
        <f t="shared" si="254"/>
        <v/>
      </c>
      <c r="M939" s="18" t="str">
        <f t="shared" si="255"/>
        <v/>
      </c>
      <c r="N939" s="18" t="str">
        <f t="shared" si="256"/>
        <v/>
      </c>
      <c r="O939" s="18" t="str">
        <f t="shared" si="257"/>
        <v/>
      </c>
      <c r="P939" s="18" t="str">
        <f t="shared" si="258"/>
        <v/>
      </c>
      <c r="Q939" s="18" t="str">
        <f t="shared" si="259"/>
        <v/>
      </c>
      <c r="R939" s="122" t="str">
        <f t="shared" si="249"/>
        <v/>
      </c>
      <c r="S939" s="18" t="str">
        <f t="shared" si="260"/>
        <v/>
      </c>
      <c r="T939" s="26" t="str">
        <f t="shared" si="250"/>
        <v/>
      </c>
      <c r="U939" s="18" t="str">
        <f t="shared" si="261"/>
        <v/>
      </c>
      <c r="V939" s="18" t="str">
        <f t="shared" si="262"/>
        <v/>
      </c>
      <c r="W939" s="18" t="str">
        <f>IFERROR(CONCATENATE("PAGO N° ",B939," DEL CONTRATO CPS ",V939," ENTRE ",TEXT(VLOOKUP(A939,matriz,IF(generador!B939=1,16,IF(generador!B939=2,19,IF(generador!B939=3,22,IF(generador!B939=4,25,IF(generador!B939=5,28,IF(generador!B939=6,31,IF(generador!B939=7,34,IF(generador!B939=8,37,IF(generador!B939=9,40,IF(generador!B939=10,43,IF(generador!B939=11,46,IF(generador!B939=12,49,IF(generador!B939=13,52,IF(generador!B939=14,55,IF(generador!B939=15,58))))))))))))))),FALSE),"dd/mm/yyyy")," Y ",TEXT(VLOOKUP(A939,matriz,IF(generador!B939=1,17,IF(generador!B939=2,20,IF(generador!B939=3,23,IF(generador!B939=4,26,IF(generador!B939=5,29,IF(generador!B939=6,32,IF(generador!B939=7,35,IF(generador!B939=8,38,IF(generador!B939=9,41,IF(generador!B939=10,44,IF(generador!B939=11,47,IF(generador!B939=12,50,IF(generador!B939=13,53,IF(generador!B939=14,56,IF(generador!B939=15,59))))))))))))))),FALSE),"dd/mm/yyyy")),"")</f>
        <v/>
      </c>
    </row>
    <row r="940" spans="1:23" x14ac:dyDescent="0.3">
      <c r="A940" s="15"/>
      <c r="B940" s="14"/>
      <c r="C940" s="6"/>
      <c r="D940" s="26" t="str">
        <f t="shared" si="246"/>
        <v/>
      </c>
      <c r="E940" s="19" t="str">
        <f>IFERROR(IF(A940&lt;&gt;"",VLOOKUP(A940,matriz,IF(generador!B940=1,15,IF(generador!B940=2,18,IF(generador!B940=3,21,IF(generador!B940=4,24,IF(generador!B940=5,27,IF(generador!B940=6,30,IF(generador!B940=7,33,IF(generador!B940=8,36,IF(generador!B940=9,39,IF(generador!B940=10,42,IF(generador!B940=11,45,IF(generador!B940=12,48,IF(generador!B940=13,51,IF(generador!B940=14,54,IF(generador!B940=15,57))))))))))))))),FALSE),""),"")</f>
        <v/>
      </c>
      <c r="F940" s="20" t="str">
        <f t="shared" si="247"/>
        <v/>
      </c>
      <c r="G940" s="29" t="str">
        <f t="shared" si="248"/>
        <v/>
      </c>
      <c r="H940" s="21" t="str">
        <f t="shared" ca="1" si="251"/>
        <v/>
      </c>
      <c r="I940" s="18" t="str">
        <f t="shared" si="252"/>
        <v/>
      </c>
      <c r="J940" s="18" t="str">
        <f>""</f>
        <v/>
      </c>
      <c r="K940" s="18" t="str">
        <f t="shared" si="253"/>
        <v/>
      </c>
      <c r="L940" s="18" t="str">
        <f t="shared" si="254"/>
        <v/>
      </c>
      <c r="M940" s="18" t="str">
        <f t="shared" si="255"/>
        <v/>
      </c>
      <c r="N940" s="18" t="str">
        <f t="shared" si="256"/>
        <v/>
      </c>
      <c r="O940" s="18" t="str">
        <f t="shared" si="257"/>
        <v/>
      </c>
      <c r="P940" s="18" t="str">
        <f t="shared" si="258"/>
        <v/>
      </c>
      <c r="Q940" s="18" t="str">
        <f t="shared" si="259"/>
        <v/>
      </c>
      <c r="R940" s="122" t="str">
        <f t="shared" si="249"/>
        <v/>
      </c>
      <c r="S940" s="18" t="str">
        <f t="shared" si="260"/>
        <v/>
      </c>
      <c r="T940" s="26" t="str">
        <f t="shared" si="250"/>
        <v/>
      </c>
      <c r="U940" s="18" t="str">
        <f t="shared" si="261"/>
        <v/>
      </c>
      <c r="V940" s="18" t="str">
        <f t="shared" si="262"/>
        <v/>
      </c>
      <c r="W940" s="18" t="str">
        <f>IFERROR(CONCATENATE("PAGO N° ",B940," DEL CONTRATO CPS ",V940," ENTRE ",TEXT(VLOOKUP(A940,matriz,IF(generador!B940=1,16,IF(generador!B940=2,19,IF(generador!B940=3,22,IF(generador!B940=4,25,IF(generador!B940=5,28,IF(generador!B940=6,31,IF(generador!B940=7,34,IF(generador!B940=8,37,IF(generador!B940=9,40,IF(generador!B940=10,43,IF(generador!B940=11,46,IF(generador!B940=12,49,IF(generador!B940=13,52,IF(generador!B940=14,55,IF(generador!B940=15,58))))))))))))))),FALSE),"dd/mm/yyyy")," Y ",TEXT(VLOOKUP(A940,matriz,IF(generador!B940=1,17,IF(generador!B940=2,20,IF(generador!B940=3,23,IF(generador!B940=4,26,IF(generador!B940=5,29,IF(generador!B940=6,32,IF(generador!B940=7,35,IF(generador!B940=8,38,IF(generador!B940=9,41,IF(generador!B940=10,44,IF(generador!B940=11,47,IF(generador!B940=12,50,IF(generador!B940=13,53,IF(generador!B940=14,56,IF(generador!B940=15,59))))))))))))))),FALSE),"dd/mm/yyyy")),"")</f>
        <v/>
      </c>
    </row>
    <row r="941" spans="1:23" x14ac:dyDescent="0.3">
      <c r="A941" s="15"/>
      <c r="B941" s="14"/>
      <c r="C941" s="6"/>
      <c r="D941" s="26" t="str">
        <f t="shared" si="246"/>
        <v/>
      </c>
      <c r="E941" s="19" t="str">
        <f>IFERROR(IF(A941&lt;&gt;"",VLOOKUP(A941,matriz,IF(generador!B941=1,15,IF(generador!B941=2,18,IF(generador!B941=3,21,IF(generador!B941=4,24,IF(generador!B941=5,27,IF(generador!B941=6,30,IF(generador!B941=7,33,IF(generador!B941=8,36,IF(generador!B941=9,39,IF(generador!B941=10,42,IF(generador!B941=11,45,IF(generador!B941=12,48,IF(generador!B941=13,51,IF(generador!B941=14,54,IF(generador!B941=15,57))))))))))))))),FALSE),""),"")</f>
        <v/>
      </c>
      <c r="F941" s="20" t="str">
        <f t="shared" si="247"/>
        <v/>
      </c>
      <c r="G941" s="29" t="str">
        <f t="shared" si="248"/>
        <v/>
      </c>
      <c r="H941" s="21" t="str">
        <f t="shared" ca="1" si="251"/>
        <v/>
      </c>
      <c r="I941" s="18" t="str">
        <f t="shared" si="252"/>
        <v/>
      </c>
      <c r="J941" s="18" t="str">
        <f>""</f>
        <v/>
      </c>
      <c r="K941" s="18" t="str">
        <f t="shared" si="253"/>
        <v/>
      </c>
      <c r="L941" s="18" t="str">
        <f t="shared" si="254"/>
        <v/>
      </c>
      <c r="M941" s="18" t="str">
        <f t="shared" si="255"/>
        <v/>
      </c>
      <c r="N941" s="18" t="str">
        <f t="shared" si="256"/>
        <v/>
      </c>
      <c r="O941" s="18" t="str">
        <f t="shared" si="257"/>
        <v/>
      </c>
      <c r="P941" s="18" t="str">
        <f t="shared" si="258"/>
        <v/>
      </c>
      <c r="Q941" s="18" t="str">
        <f t="shared" si="259"/>
        <v/>
      </c>
      <c r="R941" s="122" t="str">
        <f t="shared" si="249"/>
        <v/>
      </c>
      <c r="S941" s="18" t="str">
        <f t="shared" si="260"/>
        <v/>
      </c>
      <c r="T941" s="26" t="str">
        <f t="shared" si="250"/>
        <v/>
      </c>
      <c r="U941" s="18" t="str">
        <f t="shared" si="261"/>
        <v/>
      </c>
      <c r="V941" s="18" t="str">
        <f t="shared" si="262"/>
        <v/>
      </c>
      <c r="W941" s="18" t="str">
        <f>IFERROR(CONCATENATE("PAGO N° ",B941," DEL CONTRATO CPS ",V941," ENTRE ",TEXT(VLOOKUP(A941,matriz,IF(generador!B941=1,16,IF(generador!B941=2,19,IF(generador!B941=3,22,IF(generador!B941=4,25,IF(generador!B941=5,28,IF(generador!B941=6,31,IF(generador!B941=7,34,IF(generador!B941=8,37,IF(generador!B941=9,40,IF(generador!B941=10,43,IF(generador!B941=11,46,IF(generador!B941=12,49,IF(generador!B941=13,52,IF(generador!B941=14,55,IF(generador!B941=15,58))))))))))))))),FALSE),"dd/mm/yyyy")," Y ",TEXT(VLOOKUP(A941,matriz,IF(generador!B941=1,17,IF(generador!B941=2,20,IF(generador!B941=3,23,IF(generador!B941=4,26,IF(generador!B941=5,29,IF(generador!B941=6,32,IF(generador!B941=7,35,IF(generador!B941=8,38,IF(generador!B941=9,41,IF(generador!B941=10,44,IF(generador!B941=11,47,IF(generador!B941=12,50,IF(generador!B941=13,53,IF(generador!B941=14,56,IF(generador!B941=15,59))))))))))))))),FALSE),"dd/mm/yyyy")),"")</f>
        <v/>
      </c>
    </row>
    <row r="942" spans="1:23" x14ac:dyDescent="0.3">
      <c r="A942" s="15"/>
      <c r="B942" s="14"/>
      <c r="C942" s="6"/>
      <c r="D942" s="26" t="str">
        <f t="shared" si="246"/>
        <v/>
      </c>
      <c r="E942" s="19" t="str">
        <f>IFERROR(IF(A942&lt;&gt;"",VLOOKUP(A942,matriz,IF(generador!B942=1,15,IF(generador!B942=2,18,IF(generador!B942=3,21,IF(generador!B942=4,24,IF(generador!B942=5,27,IF(generador!B942=6,30,IF(generador!B942=7,33,IF(generador!B942=8,36,IF(generador!B942=9,39,IF(generador!B942=10,42,IF(generador!B942=11,45,IF(generador!B942=12,48,IF(generador!B942=13,51,IF(generador!B942=14,54,IF(generador!B942=15,57))))))))))))))),FALSE),""),"")</f>
        <v/>
      </c>
      <c r="F942" s="20" t="str">
        <f t="shared" si="247"/>
        <v/>
      </c>
      <c r="G942" s="29" t="str">
        <f t="shared" si="248"/>
        <v/>
      </c>
      <c r="H942" s="21" t="str">
        <f t="shared" ca="1" si="251"/>
        <v/>
      </c>
      <c r="I942" s="18" t="str">
        <f t="shared" si="252"/>
        <v/>
      </c>
      <c r="J942" s="18" t="str">
        <f>""</f>
        <v/>
      </c>
      <c r="K942" s="18" t="str">
        <f t="shared" si="253"/>
        <v/>
      </c>
      <c r="L942" s="18" t="str">
        <f t="shared" si="254"/>
        <v/>
      </c>
      <c r="M942" s="18" t="str">
        <f t="shared" si="255"/>
        <v/>
      </c>
      <c r="N942" s="18" t="str">
        <f t="shared" si="256"/>
        <v/>
      </c>
      <c r="O942" s="18" t="str">
        <f t="shared" si="257"/>
        <v/>
      </c>
      <c r="P942" s="18" t="str">
        <f t="shared" si="258"/>
        <v/>
      </c>
      <c r="Q942" s="18" t="str">
        <f t="shared" si="259"/>
        <v/>
      </c>
      <c r="R942" s="122" t="str">
        <f t="shared" si="249"/>
        <v/>
      </c>
      <c r="S942" s="18" t="str">
        <f t="shared" si="260"/>
        <v/>
      </c>
      <c r="T942" s="26" t="str">
        <f t="shared" si="250"/>
        <v/>
      </c>
      <c r="U942" s="18" t="str">
        <f t="shared" si="261"/>
        <v/>
      </c>
      <c r="V942" s="18" t="str">
        <f t="shared" si="262"/>
        <v/>
      </c>
      <c r="W942" s="18" t="str">
        <f>IFERROR(CONCATENATE("PAGO N° ",B942," DEL CONTRATO CPS ",V942," ENTRE ",TEXT(VLOOKUP(A942,matriz,IF(generador!B942=1,16,IF(generador!B942=2,19,IF(generador!B942=3,22,IF(generador!B942=4,25,IF(generador!B942=5,28,IF(generador!B942=6,31,IF(generador!B942=7,34,IF(generador!B942=8,37,IF(generador!B942=9,40,IF(generador!B942=10,43,IF(generador!B942=11,46,IF(generador!B942=12,49,IF(generador!B942=13,52,IF(generador!B942=14,55,IF(generador!B942=15,58))))))))))))))),FALSE),"dd/mm/yyyy")," Y ",TEXT(VLOOKUP(A942,matriz,IF(generador!B942=1,17,IF(generador!B942=2,20,IF(generador!B942=3,23,IF(generador!B942=4,26,IF(generador!B942=5,29,IF(generador!B942=6,32,IF(generador!B942=7,35,IF(generador!B942=8,38,IF(generador!B942=9,41,IF(generador!B942=10,44,IF(generador!B942=11,47,IF(generador!B942=12,50,IF(generador!B942=13,53,IF(generador!B942=14,56,IF(generador!B942=15,59))))))))))))))),FALSE),"dd/mm/yyyy")),"")</f>
        <v/>
      </c>
    </row>
    <row r="943" spans="1:23" x14ac:dyDescent="0.3">
      <c r="A943" s="15"/>
      <c r="B943" s="14"/>
      <c r="C943" s="6"/>
      <c r="D943" s="26" t="str">
        <f t="shared" si="246"/>
        <v/>
      </c>
      <c r="E943" s="19" t="str">
        <f>IFERROR(IF(A943&lt;&gt;"",VLOOKUP(A943,matriz,IF(generador!B943=1,15,IF(generador!B943=2,18,IF(generador!B943=3,21,IF(generador!B943=4,24,IF(generador!B943=5,27,IF(generador!B943=6,30,IF(generador!B943=7,33,IF(generador!B943=8,36,IF(generador!B943=9,39,IF(generador!B943=10,42,IF(generador!B943=11,45,IF(generador!B943=12,48,IF(generador!B943=13,51,IF(generador!B943=14,54,IF(generador!B943=15,57))))))))))))))),FALSE),""),"")</f>
        <v/>
      </c>
      <c r="F943" s="20" t="str">
        <f t="shared" si="247"/>
        <v/>
      </c>
      <c r="G943" s="29" t="str">
        <f t="shared" si="248"/>
        <v/>
      </c>
      <c r="H943" s="21" t="str">
        <f t="shared" ca="1" si="251"/>
        <v/>
      </c>
      <c r="I943" s="18" t="str">
        <f t="shared" si="252"/>
        <v/>
      </c>
      <c r="J943" s="18" t="str">
        <f>""</f>
        <v/>
      </c>
      <c r="K943" s="18" t="str">
        <f t="shared" si="253"/>
        <v/>
      </c>
      <c r="L943" s="18" t="str">
        <f t="shared" si="254"/>
        <v/>
      </c>
      <c r="M943" s="18" t="str">
        <f t="shared" si="255"/>
        <v/>
      </c>
      <c r="N943" s="18" t="str">
        <f t="shared" si="256"/>
        <v/>
      </c>
      <c r="O943" s="18" t="str">
        <f t="shared" si="257"/>
        <v/>
      </c>
      <c r="P943" s="18" t="str">
        <f t="shared" si="258"/>
        <v/>
      </c>
      <c r="Q943" s="18" t="str">
        <f t="shared" si="259"/>
        <v/>
      </c>
      <c r="R943" s="122" t="str">
        <f t="shared" si="249"/>
        <v/>
      </c>
      <c r="S943" s="18" t="str">
        <f t="shared" si="260"/>
        <v/>
      </c>
      <c r="T943" s="26" t="str">
        <f t="shared" si="250"/>
        <v/>
      </c>
      <c r="U943" s="18" t="str">
        <f t="shared" si="261"/>
        <v/>
      </c>
      <c r="V943" s="18" t="str">
        <f t="shared" si="262"/>
        <v/>
      </c>
      <c r="W943" s="18" t="str">
        <f>IFERROR(CONCATENATE("PAGO N° ",B943," DEL CONTRATO CPS ",V943," ENTRE ",TEXT(VLOOKUP(A943,matriz,IF(generador!B943=1,16,IF(generador!B943=2,19,IF(generador!B943=3,22,IF(generador!B943=4,25,IF(generador!B943=5,28,IF(generador!B943=6,31,IF(generador!B943=7,34,IF(generador!B943=8,37,IF(generador!B943=9,40,IF(generador!B943=10,43,IF(generador!B943=11,46,IF(generador!B943=12,49,IF(generador!B943=13,52,IF(generador!B943=14,55,IF(generador!B943=15,58))))))))))))))),FALSE),"dd/mm/yyyy")," Y ",TEXT(VLOOKUP(A943,matriz,IF(generador!B943=1,17,IF(generador!B943=2,20,IF(generador!B943=3,23,IF(generador!B943=4,26,IF(generador!B943=5,29,IF(generador!B943=6,32,IF(generador!B943=7,35,IF(generador!B943=8,38,IF(generador!B943=9,41,IF(generador!B943=10,44,IF(generador!B943=11,47,IF(generador!B943=12,50,IF(generador!B943=13,53,IF(generador!B943=14,56,IF(generador!B943=15,59))))))))))))))),FALSE),"dd/mm/yyyy")),"")</f>
        <v/>
      </c>
    </row>
    <row r="944" spans="1:23" x14ac:dyDescent="0.3">
      <c r="A944" s="15"/>
      <c r="B944" s="14"/>
      <c r="C944" s="6"/>
      <c r="D944" s="26" t="str">
        <f t="shared" si="246"/>
        <v/>
      </c>
      <c r="E944" s="19" t="str">
        <f>IFERROR(IF(A944&lt;&gt;"",VLOOKUP(A944,matriz,IF(generador!B944=1,15,IF(generador!B944=2,18,IF(generador!B944=3,21,IF(generador!B944=4,24,IF(generador!B944=5,27,IF(generador!B944=6,30,IF(generador!B944=7,33,IF(generador!B944=8,36,IF(generador!B944=9,39,IF(generador!B944=10,42,IF(generador!B944=11,45,IF(generador!B944=12,48,IF(generador!B944=13,51,IF(generador!B944=14,54,IF(generador!B944=15,57))))))))))))))),FALSE),""),"")</f>
        <v/>
      </c>
      <c r="F944" s="20" t="str">
        <f t="shared" si="247"/>
        <v/>
      </c>
      <c r="G944" s="29" t="str">
        <f t="shared" si="248"/>
        <v/>
      </c>
      <c r="H944" s="21" t="str">
        <f t="shared" ca="1" si="251"/>
        <v/>
      </c>
      <c r="I944" s="18" t="str">
        <f t="shared" si="252"/>
        <v/>
      </c>
      <c r="J944" s="18" t="str">
        <f>""</f>
        <v/>
      </c>
      <c r="K944" s="18" t="str">
        <f t="shared" si="253"/>
        <v/>
      </c>
      <c r="L944" s="18" t="str">
        <f t="shared" si="254"/>
        <v/>
      </c>
      <c r="M944" s="18" t="str">
        <f t="shared" si="255"/>
        <v/>
      </c>
      <c r="N944" s="18" t="str">
        <f t="shared" si="256"/>
        <v/>
      </c>
      <c r="O944" s="18" t="str">
        <f t="shared" si="257"/>
        <v/>
      </c>
      <c r="P944" s="18" t="str">
        <f t="shared" si="258"/>
        <v/>
      </c>
      <c r="Q944" s="18" t="str">
        <f t="shared" si="259"/>
        <v/>
      </c>
      <c r="R944" s="122" t="str">
        <f t="shared" si="249"/>
        <v/>
      </c>
      <c r="S944" s="18" t="str">
        <f t="shared" si="260"/>
        <v/>
      </c>
      <c r="T944" s="26" t="str">
        <f t="shared" si="250"/>
        <v/>
      </c>
      <c r="U944" s="18" t="str">
        <f t="shared" si="261"/>
        <v/>
      </c>
      <c r="V944" s="18" t="str">
        <f t="shared" si="262"/>
        <v/>
      </c>
      <c r="W944" s="18" t="str">
        <f>IFERROR(CONCATENATE("PAGO N° ",B944," DEL CONTRATO CPS ",V944," ENTRE ",TEXT(VLOOKUP(A944,matriz,IF(generador!B944=1,16,IF(generador!B944=2,19,IF(generador!B944=3,22,IF(generador!B944=4,25,IF(generador!B944=5,28,IF(generador!B944=6,31,IF(generador!B944=7,34,IF(generador!B944=8,37,IF(generador!B944=9,40,IF(generador!B944=10,43,IF(generador!B944=11,46,IF(generador!B944=12,49,IF(generador!B944=13,52,IF(generador!B944=14,55,IF(generador!B944=15,58))))))))))))))),FALSE),"dd/mm/yyyy")," Y ",TEXT(VLOOKUP(A944,matriz,IF(generador!B944=1,17,IF(generador!B944=2,20,IF(generador!B944=3,23,IF(generador!B944=4,26,IF(generador!B944=5,29,IF(generador!B944=6,32,IF(generador!B944=7,35,IF(generador!B944=8,38,IF(generador!B944=9,41,IF(generador!B944=10,44,IF(generador!B944=11,47,IF(generador!B944=12,50,IF(generador!B944=13,53,IF(generador!B944=14,56,IF(generador!B944=15,59))))))))))))))),FALSE),"dd/mm/yyyy")),"")</f>
        <v/>
      </c>
    </row>
    <row r="945" spans="1:23" x14ac:dyDescent="0.3">
      <c r="A945" s="15"/>
      <c r="B945" s="14"/>
      <c r="C945" s="6"/>
      <c r="D945" s="26" t="str">
        <f t="shared" si="246"/>
        <v/>
      </c>
      <c r="E945" s="19" t="str">
        <f>IFERROR(IF(A945&lt;&gt;"",VLOOKUP(A945,matriz,IF(generador!B945=1,15,IF(generador!B945=2,18,IF(generador!B945=3,21,IF(generador!B945=4,24,IF(generador!B945=5,27,IF(generador!B945=6,30,IF(generador!B945=7,33,IF(generador!B945=8,36,IF(generador!B945=9,39,IF(generador!B945=10,42,IF(generador!B945=11,45,IF(generador!B945=12,48,IF(generador!B945=13,51,IF(generador!B945=14,54,IF(generador!B945=15,57))))))))))))))),FALSE),""),"")</f>
        <v/>
      </c>
      <c r="F945" s="20" t="str">
        <f t="shared" si="247"/>
        <v/>
      </c>
      <c r="G945" s="29" t="str">
        <f t="shared" si="248"/>
        <v/>
      </c>
      <c r="H945" s="21" t="str">
        <f t="shared" ca="1" si="251"/>
        <v/>
      </c>
      <c r="I945" s="18" t="str">
        <f t="shared" si="252"/>
        <v/>
      </c>
      <c r="J945" s="18" t="str">
        <f>""</f>
        <v/>
      </c>
      <c r="K945" s="18" t="str">
        <f t="shared" si="253"/>
        <v/>
      </c>
      <c r="L945" s="18" t="str">
        <f t="shared" si="254"/>
        <v/>
      </c>
      <c r="M945" s="18" t="str">
        <f t="shared" si="255"/>
        <v/>
      </c>
      <c r="N945" s="18" t="str">
        <f t="shared" si="256"/>
        <v/>
      </c>
      <c r="O945" s="18" t="str">
        <f t="shared" si="257"/>
        <v/>
      </c>
      <c r="P945" s="18" t="str">
        <f t="shared" si="258"/>
        <v/>
      </c>
      <c r="Q945" s="18" t="str">
        <f t="shared" si="259"/>
        <v/>
      </c>
      <c r="R945" s="122" t="str">
        <f t="shared" si="249"/>
        <v/>
      </c>
      <c r="S945" s="18" t="str">
        <f t="shared" si="260"/>
        <v/>
      </c>
      <c r="T945" s="26" t="str">
        <f t="shared" si="250"/>
        <v/>
      </c>
      <c r="U945" s="18" t="str">
        <f t="shared" si="261"/>
        <v/>
      </c>
      <c r="V945" s="18" t="str">
        <f t="shared" si="262"/>
        <v/>
      </c>
      <c r="W945" s="18" t="str">
        <f>IFERROR(CONCATENATE("PAGO N° ",B945," DEL CONTRATO CPS ",V945," ENTRE ",TEXT(VLOOKUP(A945,matriz,IF(generador!B945=1,16,IF(generador!B945=2,19,IF(generador!B945=3,22,IF(generador!B945=4,25,IF(generador!B945=5,28,IF(generador!B945=6,31,IF(generador!B945=7,34,IF(generador!B945=8,37,IF(generador!B945=9,40,IF(generador!B945=10,43,IF(generador!B945=11,46,IF(generador!B945=12,49,IF(generador!B945=13,52,IF(generador!B945=14,55,IF(generador!B945=15,58))))))))))))))),FALSE),"dd/mm/yyyy")," Y ",TEXT(VLOOKUP(A945,matriz,IF(generador!B945=1,17,IF(generador!B945=2,20,IF(generador!B945=3,23,IF(generador!B945=4,26,IF(generador!B945=5,29,IF(generador!B945=6,32,IF(generador!B945=7,35,IF(generador!B945=8,38,IF(generador!B945=9,41,IF(generador!B945=10,44,IF(generador!B945=11,47,IF(generador!B945=12,50,IF(generador!B945=13,53,IF(generador!B945=14,56,IF(generador!B945=15,59))))))))))))))),FALSE),"dd/mm/yyyy")),"")</f>
        <v/>
      </c>
    </row>
    <row r="946" spans="1:23" x14ac:dyDescent="0.3">
      <c r="A946" s="15"/>
      <c r="B946" s="14"/>
      <c r="C946" s="6"/>
      <c r="D946" s="26" t="str">
        <f t="shared" si="246"/>
        <v/>
      </c>
      <c r="E946" s="19" t="str">
        <f>IFERROR(IF(A946&lt;&gt;"",VLOOKUP(A946,matriz,IF(generador!B946=1,15,IF(generador!B946=2,18,IF(generador!B946=3,21,IF(generador!B946=4,24,IF(generador!B946=5,27,IF(generador!B946=6,30,IF(generador!B946=7,33,IF(generador!B946=8,36,IF(generador!B946=9,39,IF(generador!B946=10,42,IF(generador!B946=11,45,IF(generador!B946=12,48,IF(generador!B946=13,51,IF(generador!B946=14,54,IF(generador!B946=15,57))))))))))))))),FALSE),""),"")</f>
        <v/>
      </c>
      <c r="F946" s="20" t="str">
        <f t="shared" si="247"/>
        <v/>
      </c>
      <c r="G946" s="29" t="str">
        <f t="shared" si="248"/>
        <v/>
      </c>
      <c r="H946" s="21" t="str">
        <f t="shared" ca="1" si="251"/>
        <v/>
      </c>
      <c r="I946" s="18" t="str">
        <f t="shared" si="252"/>
        <v/>
      </c>
      <c r="J946" s="18" t="str">
        <f>""</f>
        <v/>
      </c>
      <c r="K946" s="18" t="str">
        <f t="shared" si="253"/>
        <v/>
      </c>
      <c r="L946" s="18" t="str">
        <f t="shared" si="254"/>
        <v/>
      </c>
      <c r="M946" s="18" t="str">
        <f t="shared" si="255"/>
        <v/>
      </c>
      <c r="N946" s="18" t="str">
        <f t="shared" si="256"/>
        <v/>
      </c>
      <c r="O946" s="18" t="str">
        <f t="shared" si="257"/>
        <v/>
      </c>
      <c r="P946" s="18" t="str">
        <f t="shared" si="258"/>
        <v/>
      </c>
      <c r="Q946" s="18" t="str">
        <f t="shared" si="259"/>
        <v/>
      </c>
      <c r="R946" s="122" t="str">
        <f t="shared" si="249"/>
        <v/>
      </c>
      <c r="S946" s="18" t="str">
        <f t="shared" si="260"/>
        <v/>
      </c>
      <c r="T946" s="26" t="str">
        <f t="shared" si="250"/>
        <v/>
      </c>
      <c r="U946" s="18" t="str">
        <f t="shared" si="261"/>
        <v/>
      </c>
      <c r="V946" s="18" t="str">
        <f t="shared" si="262"/>
        <v/>
      </c>
      <c r="W946" s="18" t="str">
        <f>IFERROR(CONCATENATE("PAGO N° ",B946," DEL CONTRATO CPS ",V946," ENTRE ",TEXT(VLOOKUP(A946,matriz,IF(generador!B946=1,16,IF(generador!B946=2,19,IF(generador!B946=3,22,IF(generador!B946=4,25,IF(generador!B946=5,28,IF(generador!B946=6,31,IF(generador!B946=7,34,IF(generador!B946=8,37,IF(generador!B946=9,40,IF(generador!B946=10,43,IF(generador!B946=11,46,IF(generador!B946=12,49,IF(generador!B946=13,52,IF(generador!B946=14,55,IF(generador!B946=15,58))))))))))))))),FALSE),"dd/mm/yyyy")," Y ",TEXT(VLOOKUP(A946,matriz,IF(generador!B946=1,17,IF(generador!B946=2,20,IF(generador!B946=3,23,IF(generador!B946=4,26,IF(generador!B946=5,29,IF(generador!B946=6,32,IF(generador!B946=7,35,IF(generador!B946=8,38,IF(generador!B946=9,41,IF(generador!B946=10,44,IF(generador!B946=11,47,IF(generador!B946=12,50,IF(generador!B946=13,53,IF(generador!B946=14,56,IF(generador!B946=15,59))))))))))))))),FALSE),"dd/mm/yyyy")),"")</f>
        <v/>
      </c>
    </row>
    <row r="947" spans="1:23" x14ac:dyDescent="0.3">
      <c r="A947" s="15"/>
      <c r="B947" s="14"/>
      <c r="C947" s="6"/>
      <c r="D947" s="26" t="str">
        <f t="shared" si="246"/>
        <v/>
      </c>
      <c r="E947" s="19" t="str">
        <f>IFERROR(IF(A947&lt;&gt;"",VLOOKUP(A947,matriz,IF(generador!B947=1,15,IF(generador!B947=2,18,IF(generador!B947=3,21,IF(generador!B947=4,24,IF(generador!B947=5,27,IF(generador!B947=6,30,IF(generador!B947=7,33,IF(generador!B947=8,36,IF(generador!B947=9,39,IF(generador!B947=10,42,IF(generador!B947=11,45,IF(generador!B947=12,48,IF(generador!B947=13,51,IF(generador!B947=14,54,IF(generador!B947=15,57))))))))))))))),FALSE),""),"")</f>
        <v/>
      </c>
      <c r="F947" s="20" t="str">
        <f t="shared" si="247"/>
        <v/>
      </c>
      <c r="G947" s="29" t="str">
        <f t="shared" si="248"/>
        <v/>
      </c>
      <c r="H947" s="21" t="str">
        <f t="shared" ca="1" si="251"/>
        <v/>
      </c>
      <c r="I947" s="18" t="str">
        <f t="shared" si="252"/>
        <v/>
      </c>
      <c r="J947" s="18" t="str">
        <f>""</f>
        <v/>
      </c>
      <c r="K947" s="18" t="str">
        <f t="shared" si="253"/>
        <v/>
      </c>
      <c r="L947" s="18" t="str">
        <f t="shared" si="254"/>
        <v/>
      </c>
      <c r="M947" s="18" t="str">
        <f t="shared" si="255"/>
        <v/>
      </c>
      <c r="N947" s="18" t="str">
        <f t="shared" si="256"/>
        <v/>
      </c>
      <c r="O947" s="18" t="str">
        <f t="shared" si="257"/>
        <v/>
      </c>
      <c r="P947" s="18" t="str">
        <f t="shared" si="258"/>
        <v/>
      </c>
      <c r="Q947" s="18" t="str">
        <f t="shared" si="259"/>
        <v/>
      </c>
      <c r="R947" s="122" t="str">
        <f t="shared" si="249"/>
        <v/>
      </c>
      <c r="S947" s="18" t="str">
        <f t="shared" si="260"/>
        <v/>
      </c>
      <c r="T947" s="26" t="str">
        <f t="shared" si="250"/>
        <v/>
      </c>
      <c r="U947" s="18" t="str">
        <f t="shared" si="261"/>
        <v/>
      </c>
      <c r="V947" s="18" t="str">
        <f t="shared" si="262"/>
        <v/>
      </c>
      <c r="W947" s="18" t="str">
        <f>IFERROR(CONCATENATE("PAGO N° ",B947," DEL CONTRATO CPS ",V947," ENTRE ",TEXT(VLOOKUP(A947,matriz,IF(generador!B947=1,16,IF(generador!B947=2,19,IF(generador!B947=3,22,IF(generador!B947=4,25,IF(generador!B947=5,28,IF(generador!B947=6,31,IF(generador!B947=7,34,IF(generador!B947=8,37,IF(generador!B947=9,40,IF(generador!B947=10,43,IF(generador!B947=11,46,IF(generador!B947=12,49,IF(generador!B947=13,52,IF(generador!B947=14,55,IF(generador!B947=15,58))))))))))))))),FALSE),"dd/mm/yyyy")," Y ",TEXT(VLOOKUP(A947,matriz,IF(generador!B947=1,17,IF(generador!B947=2,20,IF(generador!B947=3,23,IF(generador!B947=4,26,IF(generador!B947=5,29,IF(generador!B947=6,32,IF(generador!B947=7,35,IF(generador!B947=8,38,IF(generador!B947=9,41,IF(generador!B947=10,44,IF(generador!B947=11,47,IF(generador!B947=12,50,IF(generador!B947=13,53,IF(generador!B947=14,56,IF(generador!B947=15,59))))))))))))))),FALSE),"dd/mm/yyyy")),"")</f>
        <v/>
      </c>
    </row>
    <row r="948" spans="1:23" x14ac:dyDescent="0.3">
      <c r="A948" s="15"/>
      <c r="B948" s="14"/>
      <c r="C948" s="6"/>
      <c r="D948" s="26" t="str">
        <f t="shared" si="246"/>
        <v/>
      </c>
      <c r="E948" s="19" t="str">
        <f>IFERROR(IF(A948&lt;&gt;"",VLOOKUP(A948,matriz,IF(generador!B948=1,15,IF(generador!B948=2,18,IF(generador!B948=3,21,IF(generador!B948=4,24,IF(generador!B948=5,27,IF(generador!B948=6,30,IF(generador!B948=7,33,IF(generador!B948=8,36,IF(generador!B948=9,39,IF(generador!B948=10,42,IF(generador!B948=11,45,IF(generador!B948=12,48,IF(generador!B948=13,51,IF(generador!B948=14,54,IF(generador!B948=15,57))))))))))))))),FALSE),""),"")</f>
        <v/>
      </c>
      <c r="F948" s="20" t="str">
        <f t="shared" si="247"/>
        <v/>
      </c>
      <c r="G948" s="29" t="str">
        <f t="shared" si="248"/>
        <v/>
      </c>
      <c r="H948" s="21" t="str">
        <f t="shared" ca="1" si="251"/>
        <v/>
      </c>
      <c r="I948" s="18" t="str">
        <f t="shared" si="252"/>
        <v/>
      </c>
      <c r="J948" s="18" t="str">
        <f>""</f>
        <v/>
      </c>
      <c r="K948" s="18" t="str">
        <f t="shared" si="253"/>
        <v/>
      </c>
      <c r="L948" s="18" t="str">
        <f t="shared" si="254"/>
        <v/>
      </c>
      <c r="M948" s="18" t="str">
        <f t="shared" si="255"/>
        <v/>
      </c>
      <c r="N948" s="18" t="str">
        <f t="shared" si="256"/>
        <v/>
      </c>
      <c r="O948" s="18" t="str">
        <f t="shared" si="257"/>
        <v/>
      </c>
      <c r="P948" s="18" t="str">
        <f t="shared" si="258"/>
        <v/>
      </c>
      <c r="Q948" s="18" t="str">
        <f t="shared" si="259"/>
        <v/>
      </c>
      <c r="R948" s="122" t="str">
        <f t="shared" si="249"/>
        <v/>
      </c>
      <c r="S948" s="18" t="str">
        <f t="shared" si="260"/>
        <v/>
      </c>
      <c r="T948" s="26" t="str">
        <f t="shared" si="250"/>
        <v/>
      </c>
      <c r="U948" s="18" t="str">
        <f t="shared" si="261"/>
        <v/>
      </c>
      <c r="V948" s="18" t="str">
        <f t="shared" si="262"/>
        <v/>
      </c>
      <c r="W948" s="18" t="str">
        <f>IFERROR(CONCATENATE("PAGO N° ",B948," DEL CONTRATO CPS ",V948," ENTRE ",TEXT(VLOOKUP(A948,matriz,IF(generador!B948=1,16,IF(generador!B948=2,19,IF(generador!B948=3,22,IF(generador!B948=4,25,IF(generador!B948=5,28,IF(generador!B948=6,31,IF(generador!B948=7,34,IF(generador!B948=8,37,IF(generador!B948=9,40,IF(generador!B948=10,43,IF(generador!B948=11,46,IF(generador!B948=12,49,IF(generador!B948=13,52,IF(generador!B948=14,55,IF(generador!B948=15,58))))))))))))))),FALSE),"dd/mm/yyyy")," Y ",TEXT(VLOOKUP(A948,matriz,IF(generador!B948=1,17,IF(generador!B948=2,20,IF(generador!B948=3,23,IF(generador!B948=4,26,IF(generador!B948=5,29,IF(generador!B948=6,32,IF(generador!B948=7,35,IF(generador!B948=8,38,IF(generador!B948=9,41,IF(generador!B948=10,44,IF(generador!B948=11,47,IF(generador!B948=12,50,IF(generador!B948=13,53,IF(generador!B948=14,56,IF(generador!B948=15,59))))))))))))))),FALSE),"dd/mm/yyyy")),"")</f>
        <v/>
      </c>
    </row>
    <row r="949" spans="1:23" x14ac:dyDescent="0.3">
      <c r="A949" s="15"/>
      <c r="B949" s="14"/>
      <c r="C949" s="6"/>
      <c r="D949" s="26" t="str">
        <f t="shared" si="246"/>
        <v/>
      </c>
      <c r="E949" s="19" t="str">
        <f>IFERROR(IF(A949&lt;&gt;"",VLOOKUP(A949,matriz,IF(generador!B949=1,15,IF(generador!B949=2,18,IF(generador!B949=3,21,IF(generador!B949=4,24,IF(generador!B949=5,27,IF(generador!B949=6,30,IF(generador!B949=7,33,IF(generador!B949=8,36,IF(generador!B949=9,39,IF(generador!B949=10,42,IF(generador!B949=11,45,IF(generador!B949=12,48,IF(generador!B949=13,51,IF(generador!B949=14,54,IF(generador!B949=15,57))))))))))))))),FALSE),""),"")</f>
        <v/>
      </c>
      <c r="F949" s="20" t="str">
        <f t="shared" si="247"/>
        <v/>
      </c>
      <c r="G949" s="29" t="str">
        <f t="shared" si="248"/>
        <v/>
      </c>
      <c r="H949" s="21" t="str">
        <f t="shared" ca="1" si="251"/>
        <v/>
      </c>
      <c r="I949" s="18" t="str">
        <f t="shared" si="252"/>
        <v/>
      </c>
      <c r="J949" s="18" t="str">
        <f>""</f>
        <v/>
      </c>
      <c r="K949" s="18" t="str">
        <f t="shared" si="253"/>
        <v/>
      </c>
      <c r="L949" s="18" t="str">
        <f t="shared" si="254"/>
        <v/>
      </c>
      <c r="M949" s="18" t="str">
        <f t="shared" si="255"/>
        <v/>
      </c>
      <c r="N949" s="18" t="str">
        <f t="shared" si="256"/>
        <v/>
      </c>
      <c r="O949" s="18" t="str">
        <f t="shared" si="257"/>
        <v/>
      </c>
      <c r="P949" s="18" t="str">
        <f t="shared" si="258"/>
        <v/>
      </c>
      <c r="Q949" s="18" t="str">
        <f t="shared" si="259"/>
        <v/>
      </c>
      <c r="R949" s="122" t="str">
        <f t="shared" si="249"/>
        <v/>
      </c>
      <c r="S949" s="18" t="str">
        <f t="shared" si="260"/>
        <v/>
      </c>
      <c r="T949" s="26" t="str">
        <f t="shared" si="250"/>
        <v/>
      </c>
      <c r="U949" s="18" t="str">
        <f t="shared" si="261"/>
        <v/>
      </c>
      <c r="V949" s="18" t="str">
        <f t="shared" si="262"/>
        <v/>
      </c>
      <c r="W949" s="18" t="str">
        <f>IFERROR(CONCATENATE("PAGO N° ",B949," DEL CONTRATO CPS ",V949," ENTRE ",TEXT(VLOOKUP(A949,matriz,IF(generador!B949=1,16,IF(generador!B949=2,19,IF(generador!B949=3,22,IF(generador!B949=4,25,IF(generador!B949=5,28,IF(generador!B949=6,31,IF(generador!B949=7,34,IF(generador!B949=8,37,IF(generador!B949=9,40,IF(generador!B949=10,43,IF(generador!B949=11,46,IF(generador!B949=12,49,IF(generador!B949=13,52,IF(generador!B949=14,55,IF(generador!B949=15,58))))))))))))))),FALSE),"dd/mm/yyyy")," Y ",TEXT(VLOOKUP(A949,matriz,IF(generador!B949=1,17,IF(generador!B949=2,20,IF(generador!B949=3,23,IF(generador!B949=4,26,IF(generador!B949=5,29,IF(generador!B949=6,32,IF(generador!B949=7,35,IF(generador!B949=8,38,IF(generador!B949=9,41,IF(generador!B949=10,44,IF(generador!B949=11,47,IF(generador!B949=12,50,IF(generador!B949=13,53,IF(generador!B949=14,56,IF(generador!B949=15,59))))))))))))))),FALSE),"dd/mm/yyyy")),"")</f>
        <v/>
      </c>
    </row>
    <row r="950" spans="1:23" x14ac:dyDescent="0.3">
      <c r="A950" s="15"/>
      <c r="B950" s="14"/>
      <c r="C950" s="6"/>
      <c r="D950" s="26" t="str">
        <f t="shared" si="246"/>
        <v/>
      </c>
      <c r="E950" s="19" t="str">
        <f>IFERROR(IF(A950&lt;&gt;"",VLOOKUP(A950,matriz,IF(generador!B950=1,15,IF(generador!B950=2,18,IF(generador!B950=3,21,IF(generador!B950=4,24,IF(generador!B950=5,27,IF(generador!B950=6,30,IF(generador!B950=7,33,IF(generador!B950=8,36,IF(generador!B950=9,39,IF(generador!B950=10,42,IF(generador!B950=11,45,IF(generador!B950=12,48,IF(generador!B950=13,51,IF(generador!B950=14,54,IF(generador!B950=15,57))))))))))))))),FALSE),""),"")</f>
        <v/>
      </c>
      <c r="F950" s="20" t="str">
        <f t="shared" si="247"/>
        <v/>
      </c>
      <c r="G950" s="29" t="str">
        <f t="shared" si="248"/>
        <v/>
      </c>
      <c r="H950" s="21" t="str">
        <f t="shared" ca="1" si="251"/>
        <v/>
      </c>
      <c r="I950" s="18" t="str">
        <f t="shared" si="252"/>
        <v/>
      </c>
      <c r="J950" s="18" t="str">
        <f>""</f>
        <v/>
      </c>
      <c r="K950" s="18" t="str">
        <f t="shared" si="253"/>
        <v/>
      </c>
      <c r="L950" s="18" t="str">
        <f t="shared" si="254"/>
        <v/>
      </c>
      <c r="M950" s="18" t="str">
        <f t="shared" si="255"/>
        <v/>
      </c>
      <c r="N950" s="18" t="str">
        <f t="shared" si="256"/>
        <v/>
      </c>
      <c r="O950" s="18" t="str">
        <f t="shared" si="257"/>
        <v/>
      </c>
      <c r="P950" s="18" t="str">
        <f t="shared" si="258"/>
        <v/>
      </c>
      <c r="Q950" s="18" t="str">
        <f t="shared" si="259"/>
        <v/>
      </c>
      <c r="R950" s="122" t="str">
        <f t="shared" si="249"/>
        <v/>
      </c>
      <c r="S950" s="18" t="str">
        <f t="shared" si="260"/>
        <v/>
      </c>
      <c r="T950" s="26" t="str">
        <f t="shared" si="250"/>
        <v/>
      </c>
      <c r="U950" s="18" t="str">
        <f t="shared" si="261"/>
        <v/>
      </c>
      <c r="V950" s="18" t="str">
        <f t="shared" si="262"/>
        <v/>
      </c>
      <c r="W950" s="18" t="str">
        <f>IFERROR(CONCATENATE("PAGO N° ",B950," DEL CONTRATO CPS ",V950," ENTRE ",TEXT(VLOOKUP(A950,matriz,IF(generador!B950=1,16,IF(generador!B950=2,19,IF(generador!B950=3,22,IF(generador!B950=4,25,IF(generador!B950=5,28,IF(generador!B950=6,31,IF(generador!B950=7,34,IF(generador!B950=8,37,IF(generador!B950=9,40,IF(generador!B950=10,43,IF(generador!B950=11,46,IF(generador!B950=12,49,IF(generador!B950=13,52,IF(generador!B950=14,55,IF(generador!B950=15,58))))))))))))))),FALSE),"dd/mm/yyyy")," Y ",TEXT(VLOOKUP(A950,matriz,IF(generador!B950=1,17,IF(generador!B950=2,20,IF(generador!B950=3,23,IF(generador!B950=4,26,IF(generador!B950=5,29,IF(generador!B950=6,32,IF(generador!B950=7,35,IF(generador!B950=8,38,IF(generador!B950=9,41,IF(generador!B950=10,44,IF(generador!B950=11,47,IF(generador!B950=12,50,IF(generador!B950=13,53,IF(generador!B950=14,56,IF(generador!B950=15,59))))))))))))))),FALSE),"dd/mm/yyyy")),"")</f>
        <v/>
      </c>
    </row>
    <row r="951" spans="1:23" x14ac:dyDescent="0.3">
      <c r="A951" s="15"/>
      <c r="B951" s="14"/>
      <c r="C951" s="6"/>
      <c r="D951" s="26" t="str">
        <f t="shared" si="246"/>
        <v/>
      </c>
      <c r="E951" s="19" t="str">
        <f>IFERROR(IF(A951&lt;&gt;"",VLOOKUP(A951,matriz,IF(generador!B951=1,15,IF(generador!B951=2,18,IF(generador!B951=3,21,IF(generador!B951=4,24,IF(generador!B951=5,27,IF(generador!B951=6,30,IF(generador!B951=7,33,IF(generador!B951=8,36,IF(generador!B951=9,39,IF(generador!B951=10,42,IF(generador!B951=11,45,IF(generador!B951=12,48,IF(generador!B951=13,51,IF(generador!B951=14,54,IF(generador!B951=15,57))))))))))))))),FALSE),""),"")</f>
        <v/>
      </c>
      <c r="F951" s="20" t="str">
        <f t="shared" si="247"/>
        <v/>
      </c>
      <c r="G951" s="29" t="str">
        <f t="shared" si="248"/>
        <v/>
      </c>
      <c r="H951" s="21" t="str">
        <f t="shared" ca="1" si="251"/>
        <v/>
      </c>
      <c r="I951" s="18" t="str">
        <f t="shared" si="252"/>
        <v/>
      </c>
      <c r="J951" s="18" t="str">
        <f>""</f>
        <v/>
      </c>
      <c r="K951" s="18" t="str">
        <f t="shared" si="253"/>
        <v/>
      </c>
      <c r="L951" s="18" t="str">
        <f t="shared" si="254"/>
        <v/>
      </c>
      <c r="M951" s="18" t="str">
        <f t="shared" si="255"/>
        <v/>
      </c>
      <c r="N951" s="18" t="str">
        <f t="shared" si="256"/>
        <v/>
      </c>
      <c r="O951" s="18" t="str">
        <f t="shared" si="257"/>
        <v/>
      </c>
      <c r="P951" s="18" t="str">
        <f t="shared" si="258"/>
        <v/>
      </c>
      <c r="Q951" s="18" t="str">
        <f t="shared" si="259"/>
        <v/>
      </c>
      <c r="R951" s="122" t="str">
        <f t="shared" si="249"/>
        <v/>
      </c>
      <c r="S951" s="18" t="str">
        <f t="shared" si="260"/>
        <v/>
      </c>
      <c r="T951" s="26" t="str">
        <f t="shared" si="250"/>
        <v/>
      </c>
      <c r="U951" s="18" t="str">
        <f t="shared" si="261"/>
        <v/>
      </c>
      <c r="V951" s="18" t="str">
        <f t="shared" si="262"/>
        <v/>
      </c>
      <c r="W951" s="18" t="str">
        <f>IFERROR(CONCATENATE("PAGO N° ",B951," DEL CONTRATO CPS ",V951," ENTRE ",TEXT(VLOOKUP(A951,matriz,IF(generador!B951=1,16,IF(generador!B951=2,19,IF(generador!B951=3,22,IF(generador!B951=4,25,IF(generador!B951=5,28,IF(generador!B951=6,31,IF(generador!B951=7,34,IF(generador!B951=8,37,IF(generador!B951=9,40,IF(generador!B951=10,43,IF(generador!B951=11,46,IF(generador!B951=12,49,IF(generador!B951=13,52,IF(generador!B951=14,55,IF(generador!B951=15,58))))))))))))))),FALSE),"dd/mm/yyyy")," Y ",TEXT(VLOOKUP(A951,matriz,IF(generador!B951=1,17,IF(generador!B951=2,20,IF(generador!B951=3,23,IF(generador!B951=4,26,IF(generador!B951=5,29,IF(generador!B951=6,32,IF(generador!B951=7,35,IF(generador!B951=8,38,IF(generador!B951=9,41,IF(generador!B951=10,44,IF(generador!B951=11,47,IF(generador!B951=12,50,IF(generador!B951=13,53,IF(generador!B951=14,56,IF(generador!B951=15,59))))))))))))))),FALSE),"dd/mm/yyyy")),"")</f>
        <v/>
      </c>
    </row>
    <row r="952" spans="1:23" x14ac:dyDescent="0.3">
      <c r="A952" s="15"/>
      <c r="B952" s="14"/>
      <c r="C952" s="6"/>
      <c r="D952" s="26" t="str">
        <f t="shared" si="246"/>
        <v/>
      </c>
      <c r="E952" s="19" t="str">
        <f>IFERROR(IF(A952&lt;&gt;"",VLOOKUP(A952,matriz,IF(generador!B952=1,15,IF(generador!B952=2,18,IF(generador!B952=3,21,IF(generador!B952=4,24,IF(generador!B952=5,27,IF(generador!B952=6,30,IF(generador!B952=7,33,IF(generador!B952=8,36,IF(generador!B952=9,39,IF(generador!B952=10,42,IF(generador!B952=11,45,IF(generador!B952=12,48,IF(generador!B952=13,51,IF(generador!B952=14,54,IF(generador!B952=15,57))))))))))))))),FALSE),""),"")</f>
        <v/>
      </c>
      <c r="F952" s="20" t="str">
        <f t="shared" si="247"/>
        <v/>
      </c>
      <c r="G952" s="29" t="str">
        <f t="shared" si="248"/>
        <v/>
      </c>
      <c r="H952" s="21" t="str">
        <f t="shared" ca="1" si="251"/>
        <v/>
      </c>
      <c r="I952" s="18" t="str">
        <f t="shared" si="252"/>
        <v/>
      </c>
      <c r="J952" s="18" t="str">
        <f>""</f>
        <v/>
      </c>
      <c r="K952" s="18" t="str">
        <f t="shared" si="253"/>
        <v/>
      </c>
      <c r="L952" s="18" t="str">
        <f t="shared" si="254"/>
        <v/>
      </c>
      <c r="M952" s="18" t="str">
        <f t="shared" si="255"/>
        <v/>
      </c>
      <c r="N952" s="18" t="str">
        <f t="shared" si="256"/>
        <v/>
      </c>
      <c r="O952" s="18" t="str">
        <f t="shared" si="257"/>
        <v/>
      </c>
      <c r="P952" s="18" t="str">
        <f t="shared" si="258"/>
        <v/>
      </c>
      <c r="Q952" s="18" t="str">
        <f t="shared" si="259"/>
        <v/>
      </c>
      <c r="R952" s="122" t="str">
        <f t="shared" si="249"/>
        <v/>
      </c>
      <c r="S952" s="18" t="str">
        <f t="shared" si="260"/>
        <v/>
      </c>
      <c r="T952" s="26" t="str">
        <f t="shared" si="250"/>
        <v/>
      </c>
      <c r="U952" s="18" t="str">
        <f t="shared" si="261"/>
        <v/>
      </c>
      <c r="V952" s="18" t="str">
        <f t="shared" si="262"/>
        <v/>
      </c>
      <c r="W952" s="18" t="str">
        <f>IFERROR(CONCATENATE("PAGO N° ",B952," DEL CONTRATO CPS ",V952," ENTRE ",TEXT(VLOOKUP(A952,matriz,IF(generador!B952=1,16,IF(generador!B952=2,19,IF(generador!B952=3,22,IF(generador!B952=4,25,IF(generador!B952=5,28,IF(generador!B952=6,31,IF(generador!B952=7,34,IF(generador!B952=8,37,IF(generador!B952=9,40,IF(generador!B952=10,43,IF(generador!B952=11,46,IF(generador!B952=12,49,IF(generador!B952=13,52,IF(generador!B952=14,55,IF(generador!B952=15,58))))))))))))))),FALSE),"dd/mm/yyyy")," Y ",TEXT(VLOOKUP(A952,matriz,IF(generador!B952=1,17,IF(generador!B952=2,20,IF(generador!B952=3,23,IF(generador!B952=4,26,IF(generador!B952=5,29,IF(generador!B952=6,32,IF(generador!B952=7,35,IF(generador!B952=8,38,IF(generador!B952=9,41,IF(generador!B952=10,44,IF(generador!B952=11,47,IF(generador!B952=12,50,IF(generador!B952=13,53,IF(generador!B952=14,56,IF(generador!B952=15,59))))))))))))))),FALSE),"dd/mm/yyyy")),"")</f>
        <v/>
      </c>
    </row>
    <row r="953" spans="1:23" x14ac:dyDescent="0.3">
      <c r="A953" s="15"/>
      <c r="B953" s="14"/>
      <c r="C953" s="6"/>
      <c r="D953" s="26" t="str">
        <f t="shared" si="246"/>
        <v/>
      </c>
      <c r="E953" s="19" t="str">
        <f>IFERROR(IF(A953&lt;&gt;"",VLOOKUP(A953,matriz,IF(generador!B953=1,15,IF(generador!B953=2,18,IF(generador!B953=3,21,IF(generador!B953=4,24,IF(generador!B953=5,27,IF(generador!B953=6,30,IF(generador!B953=7,33,IF(generador!B953=8,36,IF(generador!B953=9,39,IF(generador!B953=10,42,IF(generador!B953=11,45,IF(generador!B953=12,48,IF(generador!B953=13,51,IF(generador!B953=14,54,IF(generador!B953=15,57))))))))))))))),FALSE),""),"")</f>
        <v/>
      </c>
      <c r="F953" s="20" t="str">
        <f t="shared" si="247"/>
        <v/>
      </c>
      <c r="G953" s="29" t="str">
        <f t="shared" si="248"/>
        <v/>
      </c>
      <c r="H953" s="21" t="str">
        <f t="shared" ca="1" si="251"/>
        <v/>
      </c>
      <c r="I953" s="18" t="str">
        <f t="shared" si="252"/>
        <v/>
      </c>
      <c r="J953" s="18" t="str">
        <f>""</f>
        <v/>
      </c>
      <c r="K953" s="18" t="str">
        <f t="shared" si="253"/>
        <v/>
      </c>
      <c r="L953" s="18" t="str">
        <f t="shared" si="254"/>
        <v/>
      </c>
      <c r="M953" s="18" t="str">
        <f t="shared" si="255"/>
        <v/>
      </c>
      <c r="N953" s="18" t="str">
        <f t="shared" si="256"/>
        <v/>
      </c>
      <c r="O953" s="18" t="str">
        <f t="shared" si="257"/>
        <v/>
      </c>
      <c r="P953" s="18" t="str">
        <f t="shared" si="258"/>
        <v/>
      </c>
      <c r="Q953" s="18" t="str">
        <f t="shared" si="259"/>
        <v/>
      </c>
      <c r="R953" s="122" t="str">
        <f t="shared" si="249"/>
        <v/>
      </c>
      <c r="S953" s="18" t="str">
        <f t="shared" si="260"/>
        <v/>
      </c>
      <c r="T953" s="26" t="str">
        <f t="shared" si="250"/>
        <v/>
      </c>
      <c r="U953" s="18" t="str">
        <f t="shared" si="261"/>
        <v/>
      </c>
      <c r="V953" s="18" t="str">
        <f t="shared" si="262"/>
        <v/>
      </c>
      <c r="W953" s="18" t="str">
        <f>IFERROR(CONCATENATE("PAGO N° ",B953," DEL CONTRATO CPS ",V953," ENTRE ",TEXT(VLOOKUP(A953,matriz,IF(generador!B953=1,16,IF(generador!B953=2,19,IF(generador!B953=3,22,IF(generador!B953=4,25,IF(generador!B953=5,28,IF(generador!B953=6,31,IF(generador!B953=7,34,IF(generador!B953=8,37,IF(generador!B953=9,40,IF(generador!B953=10,43,IF(generador!B953=11,46,IF(generador!B953=12,49,IF(generador!B953=13,52,IF(generador!B953=14,55,IF(generador!B953=15,58))))))))))))))),FALSE),"dd/mm/yyyy")," Y ",TEXT(VLOOKUP(A953,matriz,IF(generador!B953=1,17,IF(generador!B953=2,20,IF(generador!B953=3,23,IF(generador!B953=4,26,IF(generador!B953=5,29,IF(generador!B953=6,32,IF(generador!B953=7,35,IF(generador!B953=8,38,IF(generador!B953=9,41,IF(generador!B953=10,44,IF(generador!B953=11,47,IF(generador!B953=12,50,IF(generador!B953=13,53,IF(generador!B953=14,56,IF(generador!B953=15,59))))))))))))))),FALSE),"dd/mm/yyyy")),"")</f>
        <v/>
      </c>
    </row>
    <row r="954" spans="1:23" x14ac:dyDescent="0.3">
      <c r="A954" s="15"/>
      <c r="B954" s="14"/>
      <c r="C954" s="6"/>
      <c r="D954" s="26" t="str">
        <f t="shared" si="246"/>
        <v/>
      </c>
      <c r="E954" s="19" t="str">
        <f>IFERROR(IF(A954&lt;&gt;"",VLOOKUP(A954,matriz,IF(generador!B954=1,15,IF(generador!B954=2,18,IF(generador!B954=3,21,IF(generador!B954=4,24,IF(generador!B954=5,27,IF(generador!B954=6,30,IF(generador!B954=7,33,IF(generador!B954=8,36,IF(generador!B954=9,39,IF(generador!B954=10,42,IF(generador!B954=11,45,IF(generador!B954=12,48,IF(generador!B954=13,51,IF(generador!B954=14,54,IF(generador!B954=15,57))))))))))))))),FALSE),""),"")</f>
        <v/>
      </c>
      <c r="F954" s="20" t="str">
        <f t="shared" si="247"/>
        <v/>
      </c>
      <c r="G954" s="29" t="str">
        <f t="shared" si="248"/>
        <v/>
      </c>
      <c r="H954" s="21" t="str">
        <f t="shared" ca="1" si="251"/>
        <v/>
      </c>
      <c r="I954" s="18" t="str">
        <f t="shared" si="252"/>
        <v/>
      </c>
      <c r="J954" s="18" t="str">
        <f>""</f>
        <v/>
      </c>
      <c r="K954" s="18" t="str">
        <f t="shared" si="253"/>
        <v/>
      </c>
      <c r="L954" s="18" t="str">
        <f t="shared" si="254"/>
        <v/>
      </c>
      <c r="M954" s="18" t="str">
        <f t="shared" si="255"/>
        <v/>
      </c>
      <c r="N954" s="18" t="str">
        <f t="shared" si="256"/>
        <v/>
      </c>
      <c r="O954" s="18" t="str">
        <f t="shared" si="257"/>
        <v/>
      </c>
      <c r="P954" s="18" t="str">
        <f t="shared" si="258"/>
        <v/>
      </c>
      <c r="Q954" s="18" t="str">
        <f t="shared" si="259"/>
        <v/>
      </c>
      <c r="R954" s="122" t="str">
        <f t="shared" si="249"/>
        <v/>
      </c>
      <c r="S954" s="18" t="str">
        <f t="shared" si="260"/>
        <v/>
      </c>
      <c r="T954" s="26" t="str">
        <f t="shared" si="250"/>
        <v/>
      </c>
      <c r="U954" s="18" t="str">
        <f t="shared" si="261"/>
        <v/>
      </c>
      <c r="V954" s="18" t="str">
        <f t="shared" si="262"/>
        <v/>
      </c>
      <c r="W954" s="18" t="str">
        <f>IFERROR(CONCATENATE("PAGO N° ",B954," DEL CONTRATO CPS ",V954," ENTRE ",TEXT(VLOOKUP(A954,matriz,IF(generador!B954=1,16,IF(generador!B954=2,19,IF(generador!B954=3,22,IF(generador!B954=4,25,IF(generador!B954=5,28,IF(generador!B954=6,31,IF(generador!B954=7,34,IF(generador!B954=8,37,IF(generador!B954=9,40,IF(generador!B954=10,43,IF(generador!B954=11,46,IF(generador!B954=12,49,IF(generador!B954=13,52,IF(generador!B954=14,55,IF(generador!B954=15,58))))))))))))))),FALSE),"dd/mm/yyyy")," Y ",TEXT(VLOOKUP(A954,matriz,IF(generador!B954=1,17,IF(generador!B954=2,20,IF(generador!B954=3,23,IF(generador!B954=4,26,IF(generador!B954=5,29,IF(generador!B954=6,32,IF(generador!B954=7,35,IF(generador!B954=8,38,IF(generador!B954=9,41,IF(generador!B954=10,44,IF(generador!B954=11,47,IF(generador!B954=12,50,IF(generador!B954=13,53,IF(generador!B954=14,56,IF(generador!B954=15,59))))))))))))))),FALSE),"dd/mm/yyyy")),"")</f>
        <v/>
      </c>
    </row>
    <row r="955" spans="1:23" x14ac:dyDescent="0.3">
      <c r="A955" s="15"/>
      <c r="B955" s="14"/>
      <c r="C955" s="6"/>
      <c r="D955" s="26" t="str">
        <f t="shared" si="246"/>
        <v/>
      </c>
      <c r="E955" s="19" t="str">
        <f>IFERROR(IF(A955&lt;&gt;"",VLOOKUP(A955,matriz,IF(generador!B955=1,15,IF(generador!B955=2,18,IF(generador!B955=3,21,IF(generador!B955=4,24,IF(generador!B955=5,27,IF(generador!B955=6,30,IF(generador!B955=7,33,IF(generador!B955=8,36,IF(generador!B955=9,39,IF(generador!B955=10,42,IF(generador!B955=11,45,IF(generador!B955=12,48,IF(generador!B955=13,51,IF(generador!B955=14,54,IF(generador!B955=15,57))))))))))))))),FALSE),""),"")</f>
        <v/>
      </c>
      <c r="F955" s="20" t="str">
        <f t="shared" si="247"/>
        <v/>
      </c>
      <c r="G955" s="29" t="str">
        <f t="shared" si="248"/>
        <v/>
      </c>
      <c r="H955" s="21" t="str">
        <f t="shared" ca="1" si="251"/>
        <v/>
      </c>
      <c r="I955" s="18" t="str">
        <f t="shared" si="252"/>
        <v/>
      </c>
      <c r="J955" s="18" t="str">
        <f>""</f>
        <v/>
      </c>
      <c r="K955" s="18" t="str">
        <f t="shared" si="253"/>
        <v/>
      </c>
      <c r="L955" s="18" t="str">
        <f t="shared" si="254"/>
        <v/>
      </c>
      <c r="M955" s="18" t="str">
        <f t="shared" si="255"/>
        <v/>
      </c>
      <c r="N955" s="18" t="str">
        <f t="shared" si="256"/>
        <v/>
      </c>
      <c r="O955" s="18" t="str">
        <f t="shared" si="257"/>
        <v/>
      </c>
      <c r="P955" s="18" t="str">
        <f t="shared" si="258"/>
        <v/>
      </c>
      <c r="Q955" s="18" t="str">
        <f t="shared" si="259"/>
        <v/>
      </c>
      <c r="R955" s="122" t="str">
        <f t="shared" si="249"/>
        <v/>
      </c>
      <c r="S955" s="18" t="str">
        <f t="shared" si="260"/>
        <v/>
      </c>
      <c r="T955" s="26" t="str">
        <f t="shared" si="250"/>
        <v/>
      </c>
      <c r="U955" s="18" t="str">
        <f t="shared" si="261"/>
        <v/>
      </c>
      <c r="V955" s="18" t="str">
        <f t="shared" si="262"/>
        <v/>
      </c>
      <c r="W955" s="18" t="str">
        <f>IFERROR(CONCATENATE("PAGO N° ",B955," DEL CONTRATO CPS ",V955," ENTRE ",TEXT(VLOOKUP(A955,matriz,IF(generador!B955=1,16,IF(generador!B955=2,19,IF(generador!B955=3,22,IF(generador!B955=4,25,IF(generador!B955=5,28,IF(generador!B955=6,31,IF(generador!B955=7,34,IF(generador!B955=8,37,IF(generador!B955=9,40,IF(generador!B955=10,43,IF(generador!B955=11,46,IF(generador!B955=12,49,IF(generador!B955=13,52,IF(generador!B955=14,55,IF(generador!B955=15,58))))))))))))))),FALSE),"dd/mm/yyyy")," Y ",TEXT(VLOOKUP(A955,matriz,IF(generador!B955=1,17,IF(generador!B955=2,20,IF(generador!B955=3,23,IF(generador!B955=4,26,IF(generador!B955=5,29,IF(generador!B955=6,32,IF(generador!B955=7,35,IF(generador!B955=8,38,IF(generador!B955=9,41,IF(generador!B955=10,44,IF(generador!B955=11,47,IF(generador!B955=12,50,IF(generador!B955=13,53,IF(generador!B955=14,56,IF(generador!B955=15,59))))))))))))))),FALSE),"dd/mm/yyyy")),"")</f>
        <v/>
      </c>
    </row>
    <row r="956" spans="1:23" x14ac:dyDescent="0.3">
      <c r="A956" s="15"/>
      <c r="B956" s="14"/>
      <c r="C956" s="6"/>
      <c r="D956" s="26" t="str">
        <f t="shared" si="246"/>
        <v/>
      </c>
      <c r="E956" s="19" t="str">
        <f>IFERROR(IF(A956&lt;&gt;"",VLOOKUP(A956,matriz,IF(generador!B956=1,15,IF(generador!B956=2,18,IF(generador!B956=3,21,IF(generador!B956=4,24,IF(generador!B956=5,27,IF(generador!B956=6,30,IF(generador!B956=7,33,IF(generador!B956=8,36,IF(generador!B956=9,39,IF(generador!B956=10,42,IF(generador!B956=11,45,IF(generador!B956=12,48,IF(generador!B956=13,51,IF(generador!B956=14,54,IF(generador!B956=15,57))))))))))))))),FALSE),""),"")</f>
        <v/>
      </c>
      <c r="F956" s="20" t="str">
        <f t="shared" si="247"/>
        <v/>
      </c>
      <c r="G956" s="29" t="str">
        <f t="shared" si="248"/>
        <v/>
      </c>
      <c r="H956" s="21" t="str">
        <f t="shared" ca="1" si="251"/>
        <v/>
      </c>
      <c r="I956" s="18" t="str">
        <f t="shared" si="252"/>
        <v/>
      </c>
      <c r="J956" s="18" t="str">
        <f>""</f>
        <v/>
      </c>
      <c r="K956" s="18" t="str">
        <f t="shared" si="253"/>
        <v/>
      </c>
      <c r="L956" s="18" t="str">
        <f t="shared" si="254"/>
        <v/>
      </c>
      <c r="M956" s="18" t="str">
        <f t="shared" si="255"/>
        <v/>
      </c>
      <c r="N956" s="18" t="str">
        <f t="shared" si="256"/>
        <v/>
      </c>
      <c r="O956" s="18" t="str">
        <f t="shared" si="257"/>
        <v/>
      </c>
      <c r="P956" s="18" t="str">
        <f t="shared" si="258"/>
        <v/>
      </c>
      <c r="Q956" s="18" t="str">
        <f t="shared" si="259"/>
        <v/>
      </c>
      <c r="R956" s="122" t="str">
        <f t="shared" si="249"/>
        <v/>
      </c>
      <c r="S956" s="18" t="str">
        <f t="shared" si="260"/>
        <v/>
      </c>
      <c r="T956" s="26" t="str">
        <f t="shared" si="250"/>
        <v/>
      </c>
      <c r="U956" s="18" t="str">
        <f t="shared" si="261"/>
        <v/>
      </c>
      <c r="V956" s="18" t="str">
        <f t="shared" si="262"/>
        <v/>
      </c>
      <c r="W956" s="18" t="str">
        <f>IFERROR(CONCATENATE("PAGO N° ",B956," DEL CONTRATO CPS ",V956," ENTRE ",TEXT(VLOOKUP(A956,matriz,IF(generador!B956=1,16,IF(generador!B956=2,19,IF(generador!B956=3,22,IF(generador!B956=4,25,IF(generador!B956=5,28,IF(generador!B956=6,31,IF(generador!B956=7,34,IF(generador!B956=8,37,IF(generador!B956=9,40,IF(generador!B956=10,43,IF(generador!B956=11,46,IF(generador!B956=12,49,IF(generador!B956=13,52,IF(generador!B956=14,55,IF(generador!B956=15,58))))))))))))))),FALSE),"dd/mm/yyyy")," Y ",TEXT(VLOOKUP(A956,matriz,IF(generador!B956=1,17,IF(generador!B956=2,20,IF(generador!B956=3,23,IF(generador!B956=4,26,IF(generador!B956=5,29,IF(generador!B956=6,32,IF(generador!B956=7,35,IF(generador!B956=8,38,IF(generador!B956=9,41,IF(generador!B956=10,44,IF(generador!B956=11,47,IF(generador!B956=12,50,IF(generador!B956=13,53,IF(generador!B956=14,56,IF(generador!B956=15,59))))))))))))))),FALSE),"dd/mm/yyyy")),"")</f>
        <v/>
      </c>
    </row>
    <row r="957" spans="1:23" x14ac:dyDescent="0.3">
      <c r="A957" s="15"/>
      <c r="B957" s="14"/>
      <c r="C957" s="6"/>
      <c r="D957" s="26" t="str">
        <f t="shared" si="246"/>
        <v/>
      </c>
      <c r="E957" s="19" t="str">
        <f>IFERROR(IF(A957&lt;&gt;"",VLOOKUP(A957,matriz,IF(generador!B957=1,15,IF(generador!B957=2,18,IF(generador!B957=3,21,IF(generador!B957=4,24,IF(generador!B957=5,27,IF(generador!B957=6,30,IF(generador!B957=7,33,IF(generador!B957=8,36,IF(generador!B957=9,39,IF(generador!B957=10,42,IF(generador!B957=11,45,IF(generador!B957=12,48,IF(generador!B957=13,51,IF(generador!B957=14,54,IF(generador!B957=15,57))))))))))))))),FALSE),""),"")</f>
        <v/>
      </c>
      <c r="F957" s="20" t="str">
        <f t="shared" si="247"/>
        <v/>
      </c>
      <c r="G957" s="29" t="str">
        <f t="shared" si="248"/>
        <v/>
      </c>
      <c r="H957" s="21" t="str">
        <f t="shared" ca="1" si="251"/>
        <v/>
      </c>
      <c r="I957" s="18" t="str">
        <f t="shared" si="252"/>
        <v/>
      </c>
      <c r="J957" s="18" t="str">
        <f>""</f>
        <v/>
      </c>
      <c r="K957" s="18" t="str">
        <f t="shared" si="253"/>
        <v/>
      </c>
      <c r="L957" s="18" t="str">
        <f t="shared" si="254"/>
        <v/>
      </c>
      <c r="M957" s="18" t="str">
        <f t="shared" si="255"/>
        <v/>
      </c>
      <c r="N957" s="18" t="str">
        <f t="shared" si="256"/>
        <v/>
      </c>
      <c r="O957" s="18" t="str">
        <f t="shared" si="257"/>
        <v/>
      </c>
      <c r="P957" s="18" t="str">
        <f t="shared" si="258"/>
        <v/>
      </c>
      <c r="Q957" s="18" t="str">
        <f t="shared" si="259"/>
        <v/>
      </c>
      <c r="R957" s="122" t="str">
        <f t="shared" si="249"/>
        <v/>
      </c>
      <c r="S957" s="18" t="str">
        <f t="shared" si="260"/>
        <v/>
      </c>
      <c r="T957" s="26" t="str">
        <f t="shared" si="250"/>
        <v/>
      </c>
      <c r="U957" s="18" t="str">
        <f t="shared" si="261"/>
        <v/>
      </c>
      <c r="V957" s="18" t="str">
        <f t="shared" si="262"/>
        <v/>
      </c>
      <c r="W957" s="18" t="str">
        <f>IFERROR(CONCATENATE("PAGO N° ",B957," DEL CONTRATO CPS ",V957," ENTRE ",TEXT(VLOOKUP(A957,matriz,IF(generador!B957=1,16,IF(generador!B957=2,19,IF(generador!B957=3,22,IF(generador!B957=4,25,IF(generador!B957=5,28,IF(generador!B957=6,31,IF(generador!B957=7,34,IF(generador!B957=8,37,IF(generador!B957=9,40,IF(generador!B957=10,43,IF(generador!B957=11,46,IF(generador!B957=12,49,IF(generador!B957=13,52,IF(generador!B957=14,55,IF(generador!B957=15,58))))))))))))))),FALSE),"dd/mm/yyyy")," Y ",TEXT(VLOOKUP(A957,matriz,IF(generador!B957=1,17,IF(generador!B957=2,20,IF(generador!B957=3,23,IF(generador!B957=4,26,IF(generador!B957=5,29,IF(generador!B957=6,32,IF(generador!B957=7,35,IF(generador!B957=8,38,IF(generador!B957=9,41,IF(generador!B957=10,44,IF(generador!B957=11,47,IF(generador!B957=12,50,IF(generador!B957=13,53,IF(generador!B957=14,56,IF(generador!B957=15,59))))))))))))))),FALSE),"dd/mm/yyyy")),"")</f>
        <v/>
      </c>
    </row>
    <row r="958" spans="1:23" x14ac:dyDescent="0.3">
      <c r="A958" s="15"/>
      <c r="B958" s="14"/>
      <c r="C958" s="6"/>
      <c r="D958" s="26" t="str">
        <f t="shared" si="246"/>
        <v/>
      </c>
      <c r="E958" s="19" t="str">
        <f>IFERROR(IF(A958&lt;&gt;"",VLOOKUP(A958,matriz,IF(generador!B958=1,15,IF(generador!B958=2,18,IF(generador!B958=3,21,IF(generador!B958=4,24,IF(generador!B958=5,27,IF(generador!B958=6,30,IF(generador!B958=7,33,IF(generador!B958=8,36,IF(generador!B958=9,39,IF(generador!B958=10,42,IF(generador!B958=11,45,IF(generador!B958=12,48,IF(generador!B958=13,51,IF(generador!B958=14,54,IF(generador!B958=15,57))))))))))))))),FALSE),""),"")</f>
        <v/>
      </c>
      <c r="F958" s="20" t="str">
        <f t="shared" si="247"/>
        <v/>
      </c>
      <c r="G958" s="29" t="str">
        <f t="shared" si="248"/>
        <v/>
      </c>
      <c r="H958" s="21" t="str">
        <f t="shared" ca="1" si="251"/>
        <v/>
      </c>
      <c r="I958" s="18" t="str">
        <f t="shared" si="252"/>
        <v/>
      </c>
      <c r="J958" s="18" t="str">
        <f>""</f>
        <v/>
      </c>
      <c r="K958" s="18" t="str">
        <f t="shared" si="253"/>
        <v/>
      </c>
      <c r="L958" s="18" t="str">
        <f t="shared" si="254"/>
        <v/>
      </c>
      <c r="M958" s="18" t="str">
        <f t="shared" si="255"/>
        <v/>
      </c>
      <c r="N958" s="18" t="str">
        <f t="shared" si="256"/>
        <v/>
      </c>
      <c r="O958" s="18" t="str">
        <f t="shared" si="257"/>
        <v/>
      </c>
      <c r="P958" s="18" t="str">
        <f t="shared" si="258"/>
        <v/>
      </c>
      <c r="Q958" s="18" t="str">
        <f t="shared" si="259"/>
        <v/>
      </c>
      <c r="R958" s="122" t="str">
        <f t="shared" si="249"/>
        <v/>
      </c>
      <c r="S958" s="18" t="str">
        <f t="shared" si="260"/>
        <v/>
      </c>
      <c r="T958" s="26" t="str">
        <f t="shared" si="250"/>
        <v/>
      </c>
      <c r="U958" s="18" t="str">
        <f t="shared" si="261"/>
        <v/>
      </c>
      <c r="V958" s="18" t="str">
        <f t="shared" si="262"/>
        <v/>
      </c>
      <c r="W958" s="18" t="str">
        <f>IFERROR(CONCATENATE("PAGO N° ",B958," DEL CONTRATO CPS ",V958," ENTRE ",TEXT(VLOOKUP(A958,matriz,IF(generador!B958=1,16,IF(generador!B958=2,19,IF(generador!B958=3,22,IF(generador!B958=4,25,IF(generador!B958=5,28,IF(generador!B958=6,31,IF(generador!B958=7,34,IF(generador!B958=8,37,IF(generador!B958=9,40,IF(generador!B958=10,43,IF(generador!B958=11,46,IF(generador!B958=12,49,IF(generador!B958=13,52,IF(generador!B958=14,55,IF(generador!B958=15,58))))))))))))))),FALSE),"dd/mm/yyyy")," Y ",TEXT(VLOOKUP(A958,matriz,IF(generador!B958=1,17,IF(generador!B958=2,20,IF(generador!B958=3,23,IF(generador!B958=4,26,IF(generador!B958=5,29,IF(generador!B958=6,32,IF(generador!B958=7,35,IF(generador!B958=8,38,IF(generador!B958=9,41,IF(generador!B958=10,44,IF(generador!B958=11,47,IF(generador!B958=12,50,IF(generador!B958=13,53,IF(generador!B958=14,56,IF(generador!B958=15,59))))))))))))))),FALSE),"dd/mm/yyyy")),"")</f>
        <v/>
      </c>
    </row>
    <row r="959" spans="1:23" x14ac:dyDescent="0.3">
      <c r="A959" s="15"/>
      <c r="B959" s="14"/>
      <c r="C959" s="6"/>
      <c r="D959" s="26" t="str">
        <f t="shared" si="246"/>
        <v/>
      </c>
      <c r="E959" s="19" t="str">
        <f>IFERROR(IF(A959&lt;&gt;"",VLOOKUP(A959,matriz,IF(generador!B959=1,15,IF(generador!B959=2,18,IF(generador!B959=3,21,IF(generador!B959=4,24,IF(generador!B959=5,27,IF(generador!B959=6,30,IF(generador!B959=7,33,IF(generador!B959=8,36,IF(generador!B959=9,39,IF(generador!B959=10,42,IF(generador!B959=11,45,IF(generador!B959=12,48,IF(generador!B959=13,51,IF(generador!B959=14,54,IF(generador!B959=15,57))))))))))))))),FALSE),""),"")</f>
        <v/>
      </c>
      <c r="F959" s="20" t="str">
        <f t="shared" si="247"/>
        <v/>
      </c>
      <c r="G959" s="29" t="str">
        <f t="shared" si="248"/>
        <v/>
      </c>
      <c r="H959" s="21" t="str">
        <f t="shared" ca="1" si="251"/>
        <v/>
      </c>
      <c r="I959" s="18" t="str">
        <f t="shared" si="252"/>
        <v/>
      </c>
      <c r="J959" s="18" t="str">
        <f>""</f>
        <v/>
      </c>
      <c r="K959" s="18" t="str">
        <f t="shared" si="253"/>
        <v/>
      </c>
      <c r="L959" s="18" t="str">
        <f t="shared" si="254"/>
        <v/>
      </c>
      <c r="M959" s="18" t="str">
        <f t="shared" si="255"/>
        <v/>
      </c>
      <c r="N959" s="18" t="str">
        <f t="shared" si="256"/>
        <v/>
      </c>
      <c r="O959" s="18" t="str">
        <f t="shared" si="257"/>
        <v/>
      </c>
      <c r="P959" s="18" t="str">
        <f t="shared" si="258"/>
        <v/>
      </c>
      <c r="Q959" s="18" t="str">
        <f t="shared" si="259"/>
        <v/>
      </c>
      <c r="R959" s="122" t="str">
        <f t="shared" si="249"/>
        <v/>
      </c>
      <c r="S959" s="18" t="str">
        <f t="shared" si="260"/>
        <v/>
      </c>
      <c r="T959" s="26" t="str">
        <f t="shared" si="250"/>
        <v/>
      </c>
      <c r="U959" s="18" t="str">
        <f t="shared" si="261"/>
        <v/>
      </c>
      <c r="V959" s="18" t="str">
        <f t="shared" si="262"/>
        <v/>
      </c>
      <c r="W959" s="18" t="str">
        <f>IFERROR(CONCATENATE("PAGO N° ",B959," DEL CONTRATO CPS ",V959," ENTRE ",TEXT(VLOOKUP(A959,matriz,IF(generador!B959=1,16,IF(generador!B959=2,19,IF(generador!B959=3,22,IF(generador!B959=4,25,IF(generador!B959=5,28,IF(generador!B959=6,31,IF(generador!B959=7,34,IF(generador!B959=8,37,IF(generador!B959=9,40,IF(generador!B959=10,43,IF(generador!B959=11,46,IF(generador!B959=12,49,IF(generador!B959=13,52,IF(generador!B959=14,55,IF(generador!B959=15,58))))))))))))))),FALSE),"dd/mm/yyyy")," Y ",TEXT(VLOOKUP(A959,matriz,IF(generador!B959=1,17,IF(generador!B959=2,20,IF(generador!B959=3,23,IF(generador!B959=4,26,IF(generador!B959=5,29,IF(generador!B959=6,32,IF(generador!B959=7,35,IF(generador!B959=8,38,IF(generador!B959=9,41,IF(generador!B959=10,44,IF(generador!B959=11,47,IF(generador!B959=12,50,IF(generador!B959=13,53,IF(generador!B959=14,56,IF(generador!B959=15,59))))))))))))))),FALSE),"dd/mm/yyyy")),"")</f>
        <v/>
      </c>
    </row>
    <row r="960" spans="1:23" x14ac:dyDescent="0.3">
      <c r="A960" s="15"/>
      <c r="B960" s="14"/>
      <c r="C960" s="6"/>
      <c r="D960" s="26" t="str">
        <f t="shared" si="246"/>
        <v/>
      </c>
      <c r="E960" s="19" t="str">
        <f>IFERROR(IF(A960&lt;&gt;"",VLOOKUP(A960,matriz,IF(generador!B960=1,15,IF(generador!B960=2,18,IF(generador!B960=3,21,IF(generador!B960=4,24,IF(generador!B960=5,27,IF(generador!B960=6,30,IF(generador!B960=7,33,IF(generador!B960=8,36,IF(generador!B960=9,39,IF(generador!B960=10,42,IF(generador!B960=11,45,IF(generador!B960=12,48,IF(generador!B960=13,51,IF(generador!B960=14,54,IF(generador!B960=15,57))))))))))))))),FALSE),""),"")</f>
        <v/>
      </c>
      <c r="F960" s="20" t="str">
        <f t="shared" si="247"/>
        <v/>
      </c>
      <c r="G960" s="29" t="str">
        <f t="shared" si="248"/>
        <v/>
      </c>
      <c r="H960" s="21" t="str">
        <f t="shared" ca="1" si="251"/>
        <v/>
      </c>
      <c r="I960" s="18" t="str">
        <f t="shared" si="252"/>
        <v/>
      </c>
      <c r="J960" s="18" t="str">
        <f>""</f>
        <v/>
      </c>
      <c r="K960" s="18" t="str">
        <f t="shared" si="253"/>
        <v/>
      </c>
      <c r="L960" s="18" t="str">
        <f t="shared" si="254"/>
        <v/>
      </c>
      <c r="M960" s="18" t="str">
        <f t="shared" si="255"/>
        <v/>
      </c>
      <c r="N960" s="18" t="str">
        <f t="shared" si="256"/>
        <v/>
      </c>
      <c r="O960" s="18" t="str">
        <f t="shared" si="257"/>
        <v/>
      </c>
      <c r="P960" s="18" t="str">
        <f t="shared" si="258"/>
        <v/>
      </c>
      <c r="Q960" s="18" t="str">
        <f t="shared" si="259"/>
        <v/>
      </c>
      <c r="R960" s="122" t="str">
        <f t="shared" si="249"/>
        <v/>
      </c>
      <c r="S960" s="18" t="str">
        <f t="shared" si="260"/>
        <v/>
      </c>
      <c r="T960" s="26" t="str">
        <f t="shared" si="250"/>
        <v/>
      </c>
      <c r="U960" s="18" t="str">
        <f t="shared" si="261"/>
        <v/>
      </c>
      <c r="V960" s="18" t="str">
        <f t="shared" si="262"/>
        <v/>
      </c>
      <c r="W960" s="18" t="str">
        <f>IFERROR(CONCATENATE("PAGO N° ",B960," DEL CONTRATO CPS ",V960," ENTRE ",TEXT(VLOOKUP(A960,matriz,IF(generador!B960=1,16,IF(generador!B960=2,19,IF(generador!B960=3,22,IF(generador!B960=4,25,IF(generador!B960=5,28,IF(generador!B960=6,31,IF(generador!B960=7,34,IF(generador!B960=8,37,IF(generador!B960=9,40,IF(generador!B960=10,43,IF(generador!B960=11,46,IF(generador!B960=12,49,IF(generador!B960=13,52,IF(generador!B960=14,55,IF(generador!B960=15,58))))))))))))))),FALSE),"dd/mm/yyyy")," Y ",TEXT(VLOOKUP(A960,matriz,IF(generador!B960=1,17,IF(generador!B960=2,20,IF(generador!B960=3,23,IF(generador!B960=4,26,IF(generador!B960=5,29,IF(generador!B960=6,32,IF(generador!B960=7,35,IF(generador!B960=8,38,IF(generador!B960=9,41,IF(generador!B960=10,44,IF(generador!B960=11,47,IF(generador!B960=12,50,IF(generador!B960=13,53,IF(generador!B960=14,56,IF(generador!B960=15,59))))))))))))))),FALSE),"dd/mm/yyyy")),"")</f>
        <v/>
      </c>
    </row>
    <row r="961" spans="1:23" x14ac:dyDescent="0.3">
      <c r="A961" s="15"/>
      <c r="B961" s="14"/>
      <c r="C961" s="6"/>
      <c r="D961" s="26" t="str">
        <f t="shared" si="246"/>
        <v/>
      </c>
      <c r="E961" s="19" t="str">
        <f>IFERROR(IF(A961&lt;&gt;"",VLOOKUP(A961,matriz,IF(generador!B961=1,15,IF(generador!B961=2,18,IF(generador!B961=3,21,IF(generador!B961=4,24,IF(generador!B961=5,27,IF(generador!B961=6,30,IF(generador!B961=7,33,IF(generador!B961=8,36,IF(generador!B961=9,39,IF(generador!B961=10,42,IF(generador!B961=11,45,IF(generador!B961=12,48,IF(generador!B961=13,51,IF(generador!B961=14,54,IF(generador!B961=15,57))))))))))))))),FALSE),""),"")</f>
        <v/>
      </c>
      <c r="F961" s="20" t="str">
        <f t="shared" si="247"/>
        <v/>
      </c>
      <c r="G961" s="29" t="str">
        <f t="shared" si="248"/>
        <v/>
      </c>
      <c r="H961" s="21" t="str">
        <f t="shared" ca="1" si="251"/>
        <v/>
      </c>
      <c r="I961" s="18" t="str">
        <f t="shared" si="252"/>
        <v/>
      </c>
      <c r="J961" s="18" t="str">
        <f>""</f>
        <v/>
      </c>
      <c r="K961" s="18" t="str">
        <f t="shared" si="253"/>
        <v/>
      </c>
      <c r="L961" s="18" t="str">
        <f t="shared" si="254"/>
        <v/>
      </c>
      <c r="M961" s="18" t="str">
        <f t="shared" si="255"/>
        <v/>
      </c>
      <c r="N961" s="18" t="str">
        <f t="shared" si="256"/>
        <v/>
      </c>
      <c r="O961" s="18" t="str">
        <f t="shared" si="257"/>
        <v/>
      </c>
      <c r="P961" s="18" t="str">
        <f t="shared" si="258"/>
        <v/>
      </c>
      <c r="Q961" s="18" t="str">
        <f t="shared" si="259"/>
        <v/>
      </c>
      <c r="R961" s="122" t="str">
        <f t="shared" si="249"/>
        <v/>
      </c>
      <c r="S961" s="18" t="str">
        <f t="shared" si="260"/>
        <v/>
      </c>
      <c r="T961" s="26" t="str">
        <f t="shared" si="250"/>
        <v/>
      </c>
      <c r="U961" s="18" t="str">
        <f t="shared" si="261"/>
        <v/>
      </c>
      <c r="V961" s="18" t="str">
        <f t="shared" si="262"/>
        <v/>
      </c>
      <c r="W961" s="18" t="str">
        <f>IFERROR(CONCATENATE("PAGO N° ",B961," DEL CONTRATO CPS ",V961," ENTRE ",TEXT(VLOOKUP(A961,matriz,IF(generador!B961=1,16,IF(generador!B961=2,19,IF(generador!B961=3,22,IF(generador!B961=4,25,IF(generador!B961=5,28,IF(generador!B961=6,31,IF(generador!B961=7,34,IF(generador!B961=8,37,IF(generador!B961=9,40,IF(generador!B961=10,43,IF(generador!B961=11,46,IF(generador!B961=12,49,IF(generador!B961=13,52,IF(generador!B961=14,55,IF(generador!B961=15,58))))))))))))))),FALSE),"dd/mm/yyyy")," Y ",TEXT(VLOOKUP(A961,matriz,IF(generador!B961=1,17,IF(generador!B961=2,20,IF(generador!B961=3,23,IF(generador!B961=4,26,IF(generador!B961=5,29,IF(generador!B961=6,32,IF(generador!B961=7,35,IF(generador!B961=8,38,IF(generador!B961=9,41,IF(generador!B961=10,44,IF(generador!B961=11,47,IF(generador!B961=12,50,IF(generador!B961=13,53,IF(generador!B961=14,56,IF(generador!B961=15,59))))))))))))))),FALSE),"dd/mm/yyyy")),"")</f>
        <v/>
      </c>
    </row>
    <row r="962" spans="1:23" x14ac:dyDescent="0.3">
      <c r="A962" s="15"/>
      <c r="B962" s="14"/>
      <c r="C962" s="6"/>
      <c r="D962" s="26" t="str">
        <f t="shared" si="246"/>
        <v/>
      </c>
      <c r="E962" s="19" t="str">
        <f>IFERROR(IF(A962&lt;&gt;"",VLOOKUP(A962,matriz,IF(generador!B962=1,15,IF(generador!B962=2,18,IF(generador!B962=3,21,IF(generador!B962=4,24,IF(generador!B962=5,27,IF(generador!B962=6,30,IF(generador!B962=7,33,IF(generador!B962=8,36,IF(generador!B962=9,39,IF(generador!B962=10,42,IF(generador!B962=11,45,IF(generador!B962=12,48,IF(generador!B962=13,51,IF(generador!B962=14,54,IF(generador!B962=15,57))))))))))))))),FALSE),""),"")</f>
        <v/>
      </c>
      <c r="F962" s="20" t="str">
        <f t="shared" si="247"/>
        <v/>
      </c>
      <c r="G962" s="29" t="str">
        <f t="shared" si="248"/>
        <v/>
      </c>
      <c r="H962" s="21" t="str">
        <f t="shared" ca="1" si="251"/>
        <v/>
      </c>
      <c r="I962" s="18" t="str">
        <f t="shared" si="252"/>
        <v/>
      </c>
      <c r="J962" s="18" t="str">
        <f>""</f>
        <v/>
      </c>
      <c r="K962" s="18" t="str">
        <f t="shared" si="253"/>
        <v/>
      </c>
      <c r="L962" s="18" t="str">
        <f t="shared" si="254"/>
        <v/>
      </c>
      <c r="M962" s="18" t="str">
        <f t="shared" si="255"/>
        <v/>
      </c>
      <c r="N962" s="18" t="str">
        <f t="shared" si="256"/>
        <v/>
      </c>
      <c r="O962" s="18" t="str">
        <f t="shared" si="257"/>
        <v/>
      </c>
      <c r="P962" s="18" t="str">
        <f t="shared" si="258"/>
        <v/>
      </c>
      <c r="Q962" s="18" t="str">
        <f t="shared" si="259"/>
        <v/>
      </c>
      <c r="R962" s="122" t="str">
        <f t="shared" si="249"/>
        <v/>
      </c>
      <c r="S962" s="18" t="str">
        <f t="shared" si="260"/>
        <v/>
      </c>
      <c r="T962" s="26" t="str">
        <f t="shared" si="250"/>
        <v/>
      </c>
      <c r="U962" s="18" t="str">
        <f t="shared" si="261"/>
        <v/>
      </c>
      <c r="V962" s="18" t="str">
        <f t="shared" si="262"/>
        <v/>
      </c>
      <c r="W962" s="18" t="str">
        <f>IFERROR(CONCATENATE("PAGO N° ",B962," DEL CONTRATO CPS ",V962," ENTRE ",TEXT(VLOOKUP(A962,matriz,IF(generador!B962=1,16,IF(generador!B962=2,19,IF(generador!B962=3,22,IF(generador!B962=4,25,IF(generador!B962=5,28,IF(generador!B962=6,31,IF(generador!B962=7,34,IF(generador!B962=8,37,IF(generador!B962=9,40,IF(generador!B962=10,43,IF(generador!B962=11,46,IF(generador!B962=12,49,IF(generador!B962=13,52,IF(generador!B962=14,55,IF(generador!B962=15,58))))))))))))))),FALSE),"dd/mm/yyyy")," Y ",TEXT(VLOOKUP(A962,matriz,IF(generador!B962=1,17,IF(generador!B962=2,20,IF(generador!B962=3,23,IF(generador!B962=4,26,IF(generador!B962=5,29,IF(generador!B962=6,32,IF(generador!B962=7,35,IF(generador!B962=8,38,IF(generador!B962=9,41,IF(generador!B962=10,44,IF(generador!B962=11,47,IF(generador!B962=12,50,IF(generador!B962=13,53,IF(generador!B962=14,56,IF(generador!B962=15,59))))))))))))))),FALSE),"dd/mm/yyyy")),"")</f>
        <v/>
      </c>
    </row>
    <row r="963" spans="1:23" x14ac:dyDescent="0.3">
      <c r="A963" s="15"/>
      <c r="B963" s="14"/>
      <c r="C963" s="6"/>
      <c r="D963" s="26" t="str">
        <f t="shared" ref="D963:D1000" si="263">IFERROR(IF(C963&lt;&gt;"",CONCATENATE(VLOOKUP(A963,matriz,IF(C963="NO",98,100),FALSE),VLOOKUP(A963,matriz,103,FALSE)),""),"")</f>
        <v/>
      </c>
      <c r="E963" s="19" t="str">
        <f>IFERROR(IF(A963&lt;&gt;"",VLOOKUP(A963,matriz,IF(generador!B963=1,15,IF(generador!B963=2,18,IF(generador!B963=3,21,IF(generador!B963=4,24,IF(generador!B963=5,27,IF(generador!B963=6,30,IF(generador!B963=7,33,IF(generador!B963=8,36,IF(generador!B963=9,39,IF(generador!B963=10,42,IF(generador!B963=11,45,IF(generador!B963=12,48,IF(generador!B963=13,51,IF(generador!B963=14,54,IF(generador!B963=15,57))))))))))))))),FALSE),""),"")</f>
        <v/>
      </c>
      <c r="F963" s="20" t="str">
        <f t="shared" ref="F963:F1000" si="264">IFERROR(IF(E963,VLOOKUP(A963,matriz,97,FALSE),""),"")</f>
        <v/>
      </c>
      <c r="G963" s="29" t="str">
        <f t="shared" ref="G963:G1000" si="265">IFERROR(IF(E963,VLOOKUP(A963,matriz,IF(C963="NO",99,101),FALSE),""),"")</f>
        <v/>
      </c>
      <c r="H963" s="21" t="str">
        <f t="shared" ca="1" si="251"/>
        <v/>
      </c>
      <c r="I963" s="18" t="str">
        <f t="shared" si="252"/>
        <v/>
      </c>
      <c r="J963" s="18" t="str">
        <f>""</f>
        <v/>
      </c>
      <c r="K963" s="18" t="str">
        <f t="shared" si="253"/>
        <v/>
      </c>
      <c r="L963" s="18" t="str">
        <f t="shared" si="254"/>
        <v/>
      </c>
      <c r="M963" s="18" t="str">
        <f t="shared" si="255"/>
        <v/>
      </c>
      <c r="N963" s="18" t="str">
        <f t="shared" si="256"/>
        <v/>
      </c>
      <c r="O963" s="18" t="str">
        <f t="shared" si="257"/>
        <v/>
      </c>
      <c r="P963" s="18" t="str">
        <f t="shared" si="258"/>
        <v/>
      </c>
      <c r="Q963" s="18" t="str">
        <f t="shared" si="259"/>
        <v/>
      </c>
      <c r="R963" s="122" t="str">
        <f t="shared" ref="R963:R1000" si="266">IFERROR(IF(E963,CONCATENATE(TEXT(VLOOKUP(A963,matriz,IF(C963="NO",67,82),FALSE),"YYYY"),VLOOKUP(A963,matriz,IF(C963="NO",66,81),FALSE)),""),"")</f>
        <v/>
      </c>
      <c r="S963" s="18" t="str">
        <f t="shared" si="260"/>
        <v/>
      </c>
      <c r="T963" s="26" t="str">
        <f t="shared" ref="T963:T1000" si="267">IFERROR(IF(E963,CONCATENATE(TEXT(VLOOKUP(A963,matriz,IF(C963="NO",64,79),FALSE),"YYYY"),VLOOKUP(A963,matriz,IF(C963="NO",63,78),FALSE)),""),"")</f>
        <v/>
      </c>
      <c r="U963" s="18" t="str">
        <f t="shared" si="261"/>
        <v/>
      </c>
      <c r="V963" s="18" t="str">
        <f t="shared" si="262"/>
        <v/>
      </c>
      <c r="W963" s="18" t="str">
        <f>IFERROR(CONCATENATE("PAGO N° ",B963," DEL CONTRATO CPS ",V963," ENTRE ",TEXT(VLOOKUP(A963,matriz,IF(generador!B963=1,16,IF(generador!B963=2,19,IF(generador!B963=3,22,IF(generador!B963=4,25,IF(generador!B963=5,28,IF(generador!B963=6,31,IF(generador!B963=7,34,IF(generador!B963=8,37,IF(generador!B963=9,40,IF(generador!B963=10,43,IF(generador!B963=11,46,IF(generador!B963=12,49,IF(generador!B963=13,52,IF(generador!B963=14,55,IF(generador!B963=15,58))))))))))))))),FALSE),"dd/mm/yyyy")," Y ",TEXT(VLOOKUP(A963,matriz,IF(generador!B963=1,17,IF(generador!B963=2,20,IF(generador!B963=3,23,IF(generador!B963=4,26,IF(generador!B963=5,29,IF(generador!B963=6,32,IF(generador!B963=7,35,IF(generador!B963=8,38,IF(generador!B963=9,41,IF(generador!B963=10,44,IF(generador!B963=11,47,IF(generador!B963=12,50,IF(generador!B963=13,53,IF(generador!B963=14,56,IF(generador!B963=15,59))))))))))))))),FALSE),"dd/mm/yyyy")),"")</f>
        <v/>
      </c>
    </row>
    <row r="964" spans="1:23" x14ac:dyDescent="0.3">
      <c r="A964" s="15"/>
      <c r="B964" s="14"/>
      <c r="C964" s="6"/>
      <c r="D964" s="26" t="str">
        <f t="shared" si="263"/>
        <v/>
      </c>
      <c r="E964" s="19" t="str">
        <f>IFERROR(IF(A964&lt;&gt;"",VLOOKUP(A964,matriz,IF(generador!B964=1,15,IF(generador!B964=2,18,IF(generador!B964=3,21,IF(generador!B964=4,24,IF(generador!B964=5,27,IF(generador!B964=6,30,IF(generador!B964=7,33,IF(generador!B964=8,36,IF(generador!B964=9,39,IF(generador!B964=10,42,IF(generador!B964=11,45,IF(generador!B964=12,48,IF(generador!B964=13,51,IF(generador!B964=14,54,IF(generador!B964=15,57))))))))))))))),FALSE),""),"")</f>
        <v/>
      </c>
      <c r="F964" s="20" t="str">
        <f t="shared" si="264"/>
        <v/>
      </c>
      <c r="G964" s="29" t="str">
        <f t="shared" si="265"/>
        <v/>
      </c>
      <c r="H964" s="21" t="str">
        <f t="shared" ref="H964:H1000" ca="1" si="268">IFERROR(IF(C964&lt;&gt;"",TODAY(),""),"")</f>
        <v/>
      </c>
      <c r="I964" s="18" t="str">
        <f t="shared" ref="I964:I1000" si="269">IFERROR(IF(D964&lt;&gt;"",I963+1,""),1)</f>
        <v/>
      </c>
      <c r="J964" s="18" t="str">
        <f>""</f>
        <v/>
      </c>
      <c r="K964" s="18" t="str">
        <f t="shared" ref="K964:K1000" si="270">IFERROR(IF(E964,0,""),"")</f>
        <v/>
      </c>
      <c r="L964" s="18" t="str">
        <f t="shared" ref="L964:L1000" si="271">IFERROR(IF(E964,0,""),"")</f>
        <v/>
      </c>
      <c r="M964" s="18" t="str">
        <f t="shared" ref="M964:M1000" si="272">IFERROR(IF(E964,0,""),"")</f>
        <v/>
      </c>
      <c r="N964" s="18" t="str">
        <f t="shared" ref="N964:N1000" si="273">IFERROR(IF(E964,0,""),"")</f>
        <v/>
      </c>
      <c r="O964" s="18" t="str">
        <f t="shared" ref="O964:O1000" si="274">IFERROR(IF(E964,"01",""),"")</f>
        <v/>
      </c>
      <c r="P964" s="18" t="str">
        <f t="shared" ref="P964:P1000" si="275">IFERROR(IF(K964&lt;&gt;"",P963+1,""),1)</f>
        <v/>
      </c>
      <c r="Q964" s="18" t="str">
        <f t="shared" ref="Q964:Q1000" si="276">IFERROR(IF(E964,0,""),"")</f>
        <v/>
      </c>
      <c r="R964" s="122" t="str">
        <f t="shared" si="266"/>
        <v/>
      </c>
      <c r="S964" s="18" t="str">
        <f t="shared" ref="S964:S1000" si="277">IFERROR(IF(D964&lt;&gt;"",S963+1,""),1)</f>
        <v/>
      </c>
      <c r="T964" s="26" t="str">
        <f t="shared" si="267"/>
        <v/>
      </c>
      <c r="U964" s="18" t="str">
        <f t="shared" ref="U964:U1000" si="278">IFERROR(IF(E964,0,""),"")</f>
        <v/>
      </c>
      <c r="V964" s="18" t="str">
        <f t="shared" ref="V964:V1000" si="279">IFERROR(IF(E964,A964,""),"")</f>
        <v/>
      </c>
      <c r="W964" s="18" t="str">
        <f>IFERROR(CONCATENATE("PAGO N° ",B964," DEL CONTRATO CPS ",V964," ENTRE ",TEXT(VLOOKUP(A964,matriz,IF(generador!B964=1,16,IF(generador!B964=2,19,IF(generador!B964=3,22,IF(generador!B964=4,25,IF(generador!B964=5,28,IF(generador!B964=6,31,IF(generador!B964=7,34,IF(generador!B964=8,37,IF(generador!B964=9,40,IF(generador!B964=10,43,IF(generador!B964=11,46,IF(generador!B964=12,49,IF(generador!B964=13,52,IF(generador!B964=14,55,IF(generador!B964=15,58))))))))))))))),FALSE),"dd/mm/yyyy")," Y ",TEXT(VLOOKUP(A964,matriz,IF(generador!B964=1,17,IF(generador!B964=2,20,IF(generador!B964=3,23,IF(generador!B964=4,26,IF(generador!B964=5,29,IF(generador!B964=6,32,IF(generador!B964=7,35,IF(generador!B964=8,38,IF(generador!B964=9,41,IF(generador!B964=10,44,IF(generador!B964=11,47,IF(generador!B964=12,50,IF(generador!B964=13,53,IF(generador!B964=14,56,IF(generador!B964=15,59))))))))))))))),FALSE),"dd/mm/yyyy")),"")</f>
        <v/>
      </c>
    </row>
    <row r="965" spans="1:23" x14ac:dyDescent="0.3">
      <c r="A965" s="15"/>
      <c r="B965" s="14"/>
      <c r="C965" s="6"/>
      <c r="D965" s="26" t="str">
        <f t="shared" si="263"/>
        <v/>
      </c>
      <c r="E965" s="19" t="str">
        <f>IFERROR(IF(A965&lt;&gt;"",VLOOKUP(A965,matriz,IF(generador!B965=1,15,IF(generador!B965=2,18,IF(generador!B965=3,21,IF(generador!B965=4,24,IF(generador!B965=5,27,IF(generador!B965=6,30,IF(generador!B965=7,33,IF(generador!B965=8,36,IF(generador!B965=9,39,IF(generador!B965=10,42,IF(generador!B965=11,45,IF(generador!B965=12,48,IF(generador!B965=13,51,IF(generador!B965=14,54,IF(generador!B965=15,57))))))))))))))),FALSE),""),"")</f>
        <v/>
      </c>
      <c r="F965" s="20" t="str">
        <f t="shared" si="264"/>
        <v/>
      </c>
      <c r="G965" s="29" t="str">
        <f t="shared" si="265"/>
        <v/>
      </c>
      <c r="H965" s="21" t="str">
        <f t="shared" ca="1" si="268"/>
        <v/>
      </c>
      <c r="I965" s="18" t="str">
        <f t="shared" si="269"/>
        <v/>
      </c>
      <c r="J965" s="18" t="str">
        <f>""</f>
        <v/>
      </c>
      <c r="K965" s="18" t="str">
        <f t="shared" si="270"/>
        <v/>
      </c>
      <c r="L965" s="18" t="str">
        <f t="shared" si="271"/>
        <v/>
      </c>
      <c r="M965" s="18" t="str">
        <f t="shared" si="272"/>
        <v/>
      </c>
      <c r="N965" s="18" t="str">
        <f t="shared" si="273"/>
        <v/>
      </c>
      <c r="O965" s="18" t="str">
        <f t="shared" si="274"/>
        <v/>
      </c>
      <c r="P965" s="18" t="str">
        <f t="shared" si="275"/>
        <v/>
      </c>
      <c r="Q965" s="18" t="str">
        <f t="shared" si="276"/>
        <v/>
      </c>
      <c r="R965" s="122" t="str">
        <f t="shared" si="266"/>
        <v/>
      </c>
      <c r="S965" s="18" t="str">
        <f t="shared" si="277"/>
        <v/>
      </c>
      <c r="T965" s="26" t="str">
        <f t="shared" si="267"/>
        <v/>
      </c>
      <c r="U965" s="18" t="str">
        <f t="shared" si="278"/>
        <v/>
      </c>
      <c r="V965" s="18" t="str">
        <f t="shared" si="279"/>
        <v/>
      </c>
      <c r="W965" s="18" t="str">
        <f>IFERROR(CONCATENATE("PAGO N° ",B965," DEL CONTRATO CPS ",V965," ENTRE ",TEXT(VLOOKUP(A965,matriz,IF(generador!B965=1,16,IF(generador!B965=2,19,IF(generador!B965=3,22,IF(generador!B965=4,25,IF(generador!B965=5,28,IF(generador!B965=6,31,IF(generador!B965=7,34,IF(generador!B965=8,37,IF(generador!B965=9,40,IF(generador!B965=10,43,IF(generador!B965=11,46,IF(generador!B965=12,49,IF(generador!B965=13,52,IF(generador!B965=14,55,IF(generador!B965=15,58))))))))))))))),FALSE),"dd/mm/yyyy")," Y ",TEXT(VLOOKUP(A965,matriz,IF(generador!B965=1,17,IF(generador!B965=2,20,IF(generador!B965=3,23,IF(generador!B965=4,26,IF(generador!B965=5,29,IF(generador!B965=6,32,IF(generador!B965=7,35,IF(generador!B965=8,38,IF(generador!B965=9,41,IF(generador!B965=10,44,IF(generador!B965=11,47,IF(generador!B965=12,50,IF(generador!B965=13,53,IF(generador!B965=14,56,IF(generador!B965=15,59))))))))))))))),FALSE),"dd/mm/yyyy")),"")</f>
        <v/>
      </c>
    </row>
    <row r="966" spans="1:23" x14ac:dyDescent="0.3">
      <c r="A966" s="15"/>
      <c r="B966" s="14"/>
      <c r="C966" s="6"/>
      <c r="D966" s="26" t="str">
        <f t="shared" si="263"/>
        <v/>
      </c>
      <c r="E966" s="19" t="str">
        <f>IFERROR(IF(A966&lt;&gt;"",VLOOKUP(A966,matriz,IF(generador!B966=1,15,IF(generador!B966=2,18,IF(generador!B966=3,21,IF(generador!B966=4,24,IF(generador!B966=5,27,IF(generador!B966=6,30,IF(generador!B966=7,33,IF(generador!B966=8,36,IF(generador!B966=9,39,IF(generador!B966=10,42,IF(generador!B966=11,45,IF(generador!B966=12,48,IF(generador!B966=13,51,IF(generador!B966=14,54,IF(generador!B966=15,57))))))))))))))),FALSE),""),"")</f>
        <v/>
      </c>
      <c r="F966" s="20" t="str">
        <f t="shared" si="264"/>
        <v/>
      </c>
      <c r="G966" s="29" t="str">
        <f t="shared" si="265"/>
        <v/>
      </c>
      <c r="H966" s="21" t="str">
        <f t="shared" ca="1" si="268"/>
        <v/>
      </c>
      <c r="I966" s="18" t="str">
        <f t="shared" si="269"/>
        <v/>
      </c>
      <c r="J966" s="18" t="str">
        <f>""</f>
        <v/>
      </c>
      <c r="K966" s="18" t="str">
        <f t="shared" si="270"/>
        <v/>
      </c>
      <c r="L966" s="18" t="str">
        <f t="shared" si="271"/>
        <v/>
      </c>
      <c r="M966" s="18" t="str">
        <f t="shared" si="272"/>
        <v/>
      </c>
      <c r="N966" s="18" t="str">
        <f t="shared" si="273"/>
        <v/>
      </c>
      <c r="O966" s="18" t="str">
        <f t="shared" si="274"/>
        <v/>
      </c>
      <c r="P966" s="18" t="str">
        <f t="shared" si="275"/>
        <v/>
      </c>
      <c r="Q966" s="18" t="str">
        <f t="shared" si="276"/>
        <v/>
      </c>
      <c r="R966" s="122" t="str">
        <f t="shared" si="266"/>
        <v/>
      </c>
      <c r="S966" s="18" t="str">
        <f t="shared" si="277"/>
        <v/>
      </c>
      <c r="T966" s="26" t="str">
        <f t="shared" si="267"/>
        <v/>
      </c>
      <c r="U966" s="18" t="str">
        <f t="shared" si="278"/>
        <v/>
      </c>
      <c r="V966" s="18" t="str">
        <f t="shared" si="279"/>
        <v/>
      </c>
      <c r="W966" s="18" t="str">
        <f>IFERROR(CONCATENATE("PAGO N° ",B966," DEL CONTRATO CPS ",V966," ENTRE ",TEXT(VLOOKUP(A966,matriz,IF(generador!B966=1,16,IF(generador!B966=2,19,IF(generador!B966=3,22,IF(generador!B966=4,25,IF(generador!B966=5,28,IF(generador!B966=6,31,IF(generador!B966=7,34,IF(generador!B966=8,37,IF(generador!B966=9,40,IF(generador!B966=10,43,IF(generador!B966=11,46,IF(generador!B966=12,49,IF(generador!B966=13,52,IF(generador!B966=14,55,IF(generador!B966=15,58))))))))))))))),FALSE),"dd/mm/yyyy")," Y ",TEXT(VLOOKUP(A966,matriz,IF(generador!B966=1,17,IF(generador!B966=2,20,IF(generador!B966=3,23,IF(generador!B966=4,26,IF(generador!B966=5,29,IF(generador!B966=6,32,IF(generador!B966=7,35,IF(generador!B966=8,38,IF(generador!B966=9,41,IF(generador!B966=10,44,IF(generador!B966=11,47,IF(generador!B966=12,50,IF(generador!B966=13,53,IF(generador!B966=14,56,IF(generador!B966=15,59))))))))))))))),FALSE),"dd/mm/yyyy")),"")</f>
        <v/>
      </c>
    </row>
    <row r="967" spans="1:23" x14ac:dyDescent="0.3">
      <c r="A967" s="15"/>
      <c r="B967" s="14"/>
      <c r="C967" s="6"/>
      <c r="D967" s="26" t="str">
        <f t="shared" si="263"/>
        <v/>
      </c>
      <c r="E967" s="19" t="str">
        <f>IFERROR(IF(A967&lt;&gt;"",VLOOKUP(A967,matriz,IF(generador!B967=1,15,IF(generador!B967=2,18,IF(generador!B967=3,21,IF(generador!B967=4,24,IF(generador!B967=5,27,IF(generador!B967=6,30,IF(generador!B967=7,33,IF(generador!B967=8,36,IF(generador!B967=9,39,IF(generador!B967=10,42,IF(generador!B967=11,45,IF(generador!B967=12,48,IF(generador!B967=13,51,IF(generador!B967=14,54,IF(generador!B967=15,57))))))))))))))),FALSE),""),"")</f>
        <v/>
      </c>
      <c r="F967" s="20" t="str">
        <f t="shared" si="264"/>
        <v/>
      </c>
      <c r="G967" s="29" t="str">
        <f t="shared" si="265"/>
        <v/>
      </c>
      <c r="H967" s="21" t="str">
        <f t="shared" ca="1" si="268"/>
        <v/>
      </c>
      <c r="I967" s="18" t="str">
        <f t="shared" si="269"/>
        <v/>
      </c>
      <c r="J967" s="18" t="str">
        <f>""</f>
        <v/>
      </c>
      <c r="K967" s="18" t="str">
        <f t="shared" si="270"/>
        <v/>
      </c>
      <c r="L967" s="18" t="str">
        <f t="shared" si="271"/>
        <v/>
      </c>
      <c r="M967" s="18" t="str">
        <f t="shared" si="272"/>
        <v/>
      </c>
      <c r="N967" s="18" t="str">
        <f t="shared" si="273"/>
        <v/>
      </c>
      <c r="O967" s="18" t="str">
        <f t="shared" si="274"/>
        <v/>
      </c>
      <c r="P967" s="18" t="str">
        <f t="shared" si="275"/>
        <v/>
      </c>
      <c r="Q967" s="18" t="str">
        <f t="shared" si="276"/>
        <v/>
      </c>
      <c r="R967" s="122" t="str">
        <f t="shared" si="266"/>
        <v/>
      </c>
      <c r="S967" s="18" t="str">
        <f t="shared" si="277"/>
        <v/>
      </c>
      <c r="T967" s="26" t="str">
        <f t="shared" si="267"/>
        <v/>
      </c>
      <c r="U967" s="18" t="str">
        <f t="shared" si="278"/>
        <v/>
      </c>
      <c r="V967" s="18" t="str">
        <f t="shared" si="279"/>
        <v/>
      </c>
      <c r="W967" s="18" t="str">
        <f>IFERROR(CONCATENATE("PAGO N° ",B967," DEL CONTRATO CPS ",V967," ENTRE ",TEXT(VLOOKUP(A967,matriz,IF(generador!B967=1,16,IF(generador!B967=2,19,IF(generador!B967=3,22,IF(generador!B967=4,25,IF(generador!B967=5,28,IF(generador!B967=6,31,IF(generador!B967=7,34,IF(generador!B967=8,37,IF(generador!B967=9,40,IF(generador!B967=10,43,IF(generador!B967=11,46,IF(generador!B967=12,49,IF(generador!B967=13,52,IF(generador!B967=14,55,IF(generador!B967=15,58))))))))))))))),FALSE),"dd/mm/yyyy")," Y ",TEXT(VLOOKUP(A967,matriz,IF(generador!B967=1,17,IF(generador!B967=2,20,IF(generador!B967=3,23,IF(generador!B967=4,26,IF(generador!B967=5,29,IF(generador!B967=6,32,IF(generador!B967=7,35,IF(generador!B967=8,38,IF(generador!B967=9,41,IF(generador!B967=10,44,IF(generador!B967=11,47,IF(generador!B967=12,50,IF(generador!B967=13,53,IF(generador!B967=14,56,IF(generador!B967=15,59))))))))))))))),FALSE),"dd/mm/yyyy")),"")</f>
        <v/>
      </c>
    </row>
    <row r="968" spans="1:23" x14ac:dyDescent="0.3">
      <c r="A968" s="15"/>
      <c r="B968" s="14"/>
      <c r="C968" s="6"/>
      <c r="D968" s="26" t="str">
        <f t="shared" si="263"/>
        <v/>
      </c>
      <c r="E968" s="19" t="str">
        <f>IFERROR(IF(A968&lt;&gt;"",VLOOKUP(A968,matriz,IF(generador!B968=1,15,IF(generador!B968=2,18,IF(generador!B968=3,21,IF(generador!B968=4,24,IF(generador!B968=5,27,IF(generador!B968=6,30,IF(generador!B968=7,33,IF(generador!B968=8,36,IF(generador!B968=9,39,IF(generador!B968=10,42,IF(generador!B968=11,45,IF(generador!B968=12,48,IF(generador!B968=13,51,IF(generador!B968=14,54,IF(generador!B968=15,57))))))))))))))),FALSE),""),"")</f>
        <v/>
      </c>
      <c r="F968" s="20" t="str">
        <f t="shared" si="264"/>
        <v/>
      </c>
      <c r="G968" s="29" t="str">
        <f t="shared" si="265"/>
        <v/>
      </c>
      <c r="H968" s="21" t="str">
        <f t="shared" ca="1" si="268"/>
        <v/>
      </c>
      <c r="I968" s="18" t="str">
        <f t="shared" si="269"/>
        <v/>
      </c>
      <c r="J968" s="18" t="str">
        <f>""</f>
        <v/>
      </c>
      <c r="K968" s="18" t="str">
        <f t="shared" si="270"/>
        <v/>
      </c>
      <c r="L968" s="18" t="str">
        <f t="shared" si="271"/>
        <v/>
      </c>
      <c r="M968" s="18" t="str">
        <f t="shared" si="272"/>
        <v/>
      </c>
      <c r="N968" s="18" t="str">
        <f t="shared" si="273"/>
        <v/>
      </c>
      <c r="O968" s="18" t="str">
        <f t="shared" si="274"/>
        <v/>
      </c>
      <c r="P968" s="18" t="str">
        <f t="shared" si="275"/>
        <v/>
      </c>
      <c r="Q968" s="18" t="str">
        <f t="shared" si="276"/>
        <v/>
      </c>
      <c r="R968" s="122" t="str">
        <f t="shared" si="266"/>
        <v/>
      </c>
      <c r="S968" s="18" t="str">
        <f t="shared" si="277"/>
        <v/>
      </c>
      <c r="T968" s="26" t="str">
        <f t="shared" si="267"/>
        <v/>
      </c>
      <c r="U968" s="18" t="str">
        <f t="shared" si="278"/>
        <v/>
      </c>
      <c r="V968" s="18" t="str">
        <f t="shared" si="279"/>
        <v/>
      </c>
      <c r="W968" s="18" t="str">
        <f>IFERROR(CONCATENATE("PAGO N° ",B968," DEL CONTRATO CPS ",V968," ENTRE ",TEXT(VLOOKUP(A968,matriz,IF(generador!B968=1,16,IF(generador!B968=2,19,IF(generador!B968=3,22,IF(generador!B968=4,25,IF(generador!B968=5,28,IF(generador!B968=6,31,IF(generador!B968=7,34,IF(generador!B968=8,37,IF(generador!B968=9,40,IF(generador!B968=10,43,IF(generador!B968=11,46,IF(generador!B968=12,49,IF(generador!B968=13,52,IF(generador!B968=14,55,IF(generador!B968=15,58))))))))))))))),FALSE),"dd/mm/yyyy")," Y ",TEXT(VLOOKUP(A968,matriz,IF(generador!B968=1,17,IF(generador!B968=2,20,IF(generador!B968=3,23,IF(generador!B968=4,26,IF(generador!B968=5,29,IF(generador!B968=6,32,IF(generador!B968=7,35,IF(generador!B968=8,38,IF(generador!B968=9,41,IF(generador!B968=10,44,IF(generador!B968=11,47,IF(generador!B968=12,50,IF(generador!B968=13,53,IF(generador!B968=14,56,IF(generador!B968=15,59))))))))))))))),FALSE),"dd/mm/yyyy")),"")</f>
        <v/>
      </c>
    </row>
    <row r="969" spans="1:23" x14ac:dyDescent="0.3">
      <c r="A969" s="15"/>
      <c r="B969" s="14"/>
      <c r="C969" s="6"/>
      <c r="D969" s="26" t="str">
        <f t="shared" si="263"/>
        <v/>
      </c>
      <c r="E969" s="19" t="str">
        <f>IFERROR(IF(A969&lt;&gt;"",VLOOKUP(A969,matriz,IF(generador!B969=1,15,IF(generador!B969=2,18,IF(generador!B969=3,21,IF(generador!B969=4,24,IF(generador!B969=5,27,IF(generador!B969=6,30,IF(generador!B969=7,33,IF(generador!B969=8,36,IF(generador!B969=9,39,IF(generador!B969=10,42,IF(generador!B969=11,45,IF(generador!B969=12,48,IF(generador!B969=13,51,IF(generador!B969=14,54,IF(generador!B969=15,57))))))))))))))),FALSE),""),"")</f>
        <v/>
      </c>
      <c r="F969" s="20" t="str">
        <f t="shared" si="264"/>
        <v/>
      </c>
      <c r="G969" s="29" t="str">
        <f t="shared" si="265"/>
        <v/>
      </c>
      <c r="H969" s="21" t="str">
        <f t="shared" ca="1" si="268"/>
        <v/>
      </c>
      <c r="I969" s="18" t="str">
        <f t="shared" si="269"/>
        <v/>
      </c>
      <c r="J969" s="18" t="str">
        <f>""</f>
        <v/>
      </c>
      <c r="K969" s="18" t="str">
        <f t="shared" si="270"/>
        <v/>
      </c>
      <c r="L969" s="18" t="str">
        <f t="shared" si="271"/>
        <v/>
      </c>
      <c r="M969" s="18" t="str">
        <f t="shared" si="272"/>
        <v/>
      </c>
      <c r="N969" s="18" t="str">
        <f t="shared" si="273"/>
        <v/>
      </c>
      <c r="O969" s="18" t="str">
        <f t="shared" si="274"/>
        <v/>
      </c>
      <c r="P969" s="18" t="str">
        <f t="shared" si="275"/>
        <v/>
      </c>
      <c r="Q969" s="18" t="str">
        <f t="shared" si="276"/>
        <v/>
      </c>
      <c r="R969" s="122" t="str">
        <f t="shared" si="266"/>
        <v/>
      </c>
      <c r="S969" s="18" t="str">
        <f t="shared" si="277"/>
        <v/>
      </c>
      <c r="T969" s="26" t="str">
        <f t="shared" si="267"/>
        <v/>
      </c>
      <c r="U969" s="18" t="str">
        <f t="shared" si="278"/>
        <v/>
      </c>
      <c r="V969" s="18" t="str">
        <f t="shared" si="279"/>
        <v/>
      </c>
      <c r="W969" s="18" t="str">
        <f>IFERROR(CONCATENATE("PAGO N° ",B969," DEL CONTRATO CPS ",V969," ENTRE ",TEXT(VLOOKUP(A969,matriz,IF(generador!B969=1,16,IF(generador!B969=2,19,IF(generador!B969=3,22,IF(generador!B969=4,25,IF(generador!B969=5,28,IF(generador!B969=6,31,IF(generador!B969=7,34,IF(generador!B969=8,37,IF(generador!B969=9,40,IF(generador!B969=10,43,IF(generador!B969=11,46,IF(generador!B969=12,49,IF(generador!B969=13,52,IF(generador!B969=14,55,IF(generador!B969=15,58))))))))))))))),FALSE),"dd/mm/yyyy")," Y ",TEXT(VLOOKUP(A969,matriz,IF(generador!B969=1,17,IF(generador!B969=2,20,IF(generador!B969=3,23,IF(generador!B969=4,26,IF(generador!B969=5,29,IF(generador!B969=6,32,IF(generador!B969=7,35,IF(generador!B969=8,38,IF(generador!B969=9,41,IF(generador!B969=10,44,IF(generador!B969=11,47,IF(generador!B969=12,50,IF(generador!B969=13,53,IF(generador!B969=14,56,IF(generador!B969=15,59))))))))))))))),FALSE),"dd/mm/yyyy")),"")</f>
        <v/>
      </c>
    </row>
    <row r="970" spans="1:23" x14ac:dyDescent="0.3">
      <c r="A970" s="15"/>
      <c r="B970" s="14"/>
      <c r="C970" s="6"/>
      <c r="D970" s="26" t="str">
        <f t="shared" si="263"/>
        <v/>
      </c>
      <c r="E970" s="19" t="str">
        <f>IFERROR(IF(A970&lt;&gt;"",VLOOKUP(A970,matriz,IF(generador!B970=1,15,IF(generador!B970=2,18,IF(generador!B970=3,21,IF(generador!B970=4,24,IF(generador!B970=5,27,IF(generador!B970=6,30,IF(generador!B970=7,33,IF(generador!B970=8,36,IF(generador!B970=9,39,IF(generador!B970=10,42,IF(generador!B970=11,45,IF(generador!B970=12,48,IF(generador!B970=13,51,IF(generador!B970=14,54,IF(generador!B970=15,57))))))))))))))),FALSE),""),"")</f>
        <v/>
      </c>
      <c r="F970" s="20" t="str">
        <f t="shared" si="264"/>
        <v/>
      </c>
      <c r="G970" s="29" t="str">
        <f t="shared" si="265"/>
        <v/>
      </c>
      <c r="H970" s="21" t="str">
        <f t="shared" ca="1" si="268"/>
        <v/>
      </c>
      <c r="I970" s="18" t="str">
        <f t="shared" si="269"/>
        <v/>
      </c>
      <c r="J970" s="18" t="str">
        <f>""</f>
        <v/>
      </c>
      <c r="K970" s="18" t="str">
        <f t="shared" si="270"/>
        <v/>
      </c>
      <c r="L970" s="18" t="str">
        <f t="shared" si="271"/>
        <v/>
      </c>
      <c r="M970" s="18" t="str">
        <f t="shared" si="272"/>
        <v/>
      </c>
      <c r="N970" s="18" t="str">
        <f t="shared" si="273"/>
        <v/>
      </c>
      <c r="O970" s="18" t="str">
        <f t="shared" si="274"/>
        <v/>
      </c>
      <c r="P970" s="18" t="str">
        <f t="shared" si="275"/>
        <v/>
      </c>
      <c r="Q970" s="18" t="str">
        <f t="shared" si="276"/>
        <v/>
      </c>
      <c r="R970" s="122" t="str">
        <f t="shared" si="266"/>
        <v/>
      </c>
      <c r="S970" s="18" t="str">
        <f t="shared" si="277"/>
        <v/>
      </c>
      <c r="T970" s="26" t="str">
        <f t="shared" si="267"/>
        <v/>
      </c>
      <c r="U970" s="18" t="str">
        <f t="shared" si="278"/>
        <v/>
      </c>
      <c r="V970" s="18" t="str">
        <f t="shared" si="279"/>
        <v/>
      </c>
      <c r="W970" s="18" t="str">
        <f>IFERROR(CONCATENATE("PAGO N° ",B970," DEL CONTRATO CPS ",V970," ENTRE ",TEXT(VLOOKUP(A970,matriz,IF(generador!B970=1,16,IF(generador!B970=2,19,IF(generador!B970=3,22,IF(generador!B970=4,25,IF(generador!B970=5,28,IF(generador!B970=6,31,IF(generador!B970=7,34,IF(generador!B970=8,37,IF(generador!B970=9,40,IF(generador!B970=10,43,IF(generador!B970=11,46,IF(generador!B970=12,49,IF(generador!B970=13,52,IF(generador!B970=14,55,IF(generador!B970=15,58))))))))))))))),FALSE),"dd/mm/yyyy")," Y ",TEXT(VLOOKUP(A970,matriz,IF(generador!B970=1,17,IF(generador!B970=2,20,IF(generador!B970=3,23,IF(generador!B970=4,26,IF(generador!B970=5,29,IF(generador!B970=6,32,IF(generador!B970=7,35,IF(generador!B970=8,38,IF(generador!B970=9,41,IF(generador!B970=10,44,IF(generador!B970=11,47,IF(generador!B970=12,50,IF(generador!B970=13,53,IF(generador!B970=14,56,IF(generador!B970=15,59))))))))))))))),FALSE),"dd/mm/yyyy")),"")</f>
        <v/>
      </c>
    </row>
    <row r="971" spans="1:23" x14ac:dyDescent="0.3">
      <c r="A971" s="15"/>
      <c r="B971" s="14"/>
      <c r="C971" s="6"/>
      <c r="D971" s="26" t="str">
        <f t="shared" si="263"/>
        <v/>
      </c>
      <c r="E971" s="19" t="str">
        <f>IFERROR(IF(A971&lt;&gt;"",VLOOKUP(A971,matriz,IF(generador!B971=1,15,IF(generador!B971=2,18,IF(generador!B971=3,21,IF(generador!B971=4,24,IF(generador!B971=5,27,IF(generador!B971=6,30,IF(generador!B971=7,33,IF(generador!B971=8,36,IF(generador!B971=9,39,IF(generador!B971=10,42,IF(generador!B971=11,45,IF(generador!B971=12,48,IF(generador!B971=13,51,IF(generador!B971=14,54,IF(generador!B971=15,57))))))))))))))),FALSE),""),"")</f>
        <v/>
      </c>
      <c r="F971" s="20" t="str">
        <f t="shared" si="264"/>
        <v/>
      </c>
      <c r="G971" s="29" t="str">
        <f t="shared" si="265"/>
        <v/>
      </c>
      <c r="H971" s="21" t="str">
        <f t="shared" ca="1" si="268"/>
        <v/>
      </c>
      <c r="I971" s="18" t="str">
        <f t="shared" si="269"/>
        <v/>
      </c>
      <c r="J971" s="18" t="str">
        <f>""</f>
        <v/>
      </c>
      <c r="K971" s="18" t="str">
        <f t="shared" si="270"/>
        <v/>
      </c>
      <c r="L971" s="18" t="str">
        <f t="shared" si="271"/>
        <v/>
      </c>
      <c r="M971" s="18" t="str">
        <f t="shared" si="272"/>
        <v/>
      </c>
      <c r="N971" s="18" t="str">
        <f t="shared" si="273"/>
        <v/>
      </c>
      <c r="O971" s="18" t="str">
        <f t="shared" si="274"/>
        <v/>
      </c>
      <c r="P971" s="18" t="str">
        <f t="shared" si="275"/>
        <v/>
      </c>
      <c r="Q971" s="18" t="str">
        <f t="shared" si="276"/>
        <v/>
      </c>
      <c r="R971" s="122" t="str">
        <f t="shared" si="266"/>
        <v/>
      </c>
      <c r="S971" s="18" t="str">
        <f t="shared" si="277"/>
        <v/>
      </c>
      <c r="T971" s="26" t="str">
        <f t="shared" si="267"/>
        <v/>
      </c>
      <c r="U971" s="18" t="str">
        <f t="shared" si="278"/>
        <v/>
      </c>
      <c r="V971" s="18" t="str">
        <f t="shared" si="279"/>
        <v/>
      </c>
      <c r="W971" s="18" t="str">
        <f>IFERROR(CONCATENATE("PAGO N° ",B971," DEL CONTRATO CPS ",V971," ENTRE ",TEXT(VLOOKUP(A971,matriz,IF(generador!B971=1,16,IF(generador!B971=2,19,IF(generador!B971=3,22,IF(generador!B971=4,25,IF(generador!B971=5,28,IF(generador!B971=6,31,IF(generador!B971=7,34,IF(generador!B971=8,37,IF(generador!B971=9,40,IF(generador!B971=10,43,IF(generador!B971=11,46,IF(generador!B971=12,49,IF(generador!B971=13,52,IF(generador!B971=14,55,IF(generador!B971=15,58))))))))))))))),FALSE),"dd/mm/yyyy")," Y ",TEXT(VLOOKUP(A971,matriz,IF(generador!B971=1,17,IF(generador!B971=2,20,IF(generador!B971=3,23,IF(generador!B971=4,26,IF(generador!B971=5,29,IF(generador!B971=6,32,IF(generador!B971=7,35,IF(generador!B971=8,38,IF(generador!B971=9,41,IF(generador!B971=10,44,IF(generador!B971=11,47,IF(generador!B971=12,50,IF(generador!B971=13,53,IF(generador!B971=14,56,IF(generador!B971=15,59))))))))))))))),FALSE),"dd/mm/yyyy")),"")</f>
        <v/>
      </c>
    </row>
    <row r="972" spans="1:23" x14ac:dyDescent="0.3">
      <c r="A972" s="15"/>
      <c r="B972" s="14"/>
      <c r="C972" s="6"/>
      <c r="D972" s="26" t="str">
        <f t="shared" si="263"/>
        <v/>
      </c>
      <c r="E972" s="19" t="str">
        <f>IFERROR(IF(A972&lt;&gt;"",VLOOKUP(A972,matriz,IF(generador!B972=1,15,IF(generador!B972=2,18,IF(generador!B972=3,21,IF(generador!B972=4,24,IF(generador!B972=5,27,IF(generador!B972=6,30,IF(generador!B972=7,33,IF(generador!B972=8,36,IF(generador!B972=9,39,IF(generador!B972=10,42,IF(generador!B972=11,45,IF(generador!B972=12,48,IF(generador!B972=13,51,IF(generador!B972=14,54,IF(generador!B972=15,57))))))))))))))),FALSE),""),"")</f>
        <v/>
      </c>
      <c r="F972" s="20" t="str">
        <f t="shared" si="264"/>
        <v/>
      </c>
      <c r="G972" s="29" t="str">
        <f t="shared" si="265"/>
        <v/>
      </c>
      <c r="H972" s="21" t="str">
        <f t="shared" ca="1" si="268"/>
        <v/>
      </c>
      <c r="I972" s="18" t="str">
        <f t="shared" si="269"/>
        <v/>
      </c>
      <c r="J972" s="18" t="str">
        <f>""</f>
        <v/>
      </c>
      <c r="K972" s="18" t="str">
        <f t="shared" si="270"/>
        <v/>
      </c>
      <c r="L972" s="18" t="str">
        <f t="shared" si="271"/>
        <v/>
      </c>
      <c r="M972" s="18" t="str">
        <f t="shared" si="272"/>
        <v/>
      </c>
      <c r="N972" s="18" t="str">
        <f t="shared" si="273"/>
        <v/>
      </c>
      <c r="O972" s="18" t="str">
        <f t="shared" si="274"/>
        <v/>
      </c>
      <c r="P972" s="18" t="str">
        <f t="shared" si="275"/>
        <v/>
      </c>
      <c r="Q972" s="18" t="str">
        <f t="shared" si="276"/>
        <v/>
      </c>
      <c r="R972" s="122" t="str">
        <f t="shared" si="266"/>
        <v/>
      </c>
      <c r="S972" s="18" t="str">
        <f t="shared" si="277"/>
        <v/>
      </c>
      <c r="T972" s="26" t="str">
        <f t="shared" si="267"/>
        <v/>
      </c>
      <c r="U972" s="18" t="str">
        <f t="shared" si="278"/>
        <v/>
      </c>
      <c r="V972" s="18" t="str">
        <f t="shared" si="279"/>
        <v/>
      </c>
      <c r="W972" s="18" t="str">
        <f>IFERROR(CONCATENATE("PAGO N° ",B972," DEL CONTRATO CPS ",V972," ENTRE ",TEXT(VLOOKUP(A972,matriz,IF(generador!B972=1,16,IF(generador!B972=2,19,IF(generador!B972=3,22,IF(generador!B972=4,25,IF(generador!B972=5,28,IF(generador!B972=6,31,IF(generador!B972=7,34,IF(generador!B972=8,37,IF(generador!B972=9,40,IF(generador!B972=10,43,IF(generador!B972=11,46,IF(generador!B972=12,49,IF(generador!B972=13,52,IF(generador!B972=14,55,IF(generador!B972=15,58))))))))))))))),FALSE),"dd/mm/yyyy")," Y ",TEXT(VLOOKUP(A972,matriz,IF(generador!B972=1,17,IF(generador!B972=2,20,IF(generador!B972=3,23,IF(generador!B972=4,26,IF(generador!B972=5,29,IF(generador!B972=6,32,IF(generador!B972=7,35,IF(generador!B972=8,38,IF(generador!B972=9,41,IF(generador!B972=10,44,IF(generador!B972=11,47,IF(generador!B972=12,50,IF(generador!B972=13,53,IF(generador!B972=14,56,IF(generador!B972=15,59))))))))))))))),FALSE),"dd/mm/yyyy")),"")</f>
        <v/>
      </c>
    </row>
    <row r="973" spans="1:23" x14ac:dyDescent="0.3">
      <c r="A973" s="15"/>
      <c r="B973" s="14"/>
      <c r="C973" s="6"/>
      <c r="D973" s="26" t="str">
        <f t="shared" si="263"/>
        <v/>
      </c>
      <c r="E973" s="19" t="str">
        <f>IFERROR(IF(A973&lt;&gt;"",VLOOKUP(A973,matriz,IF(generador!B973=1,15,IF(generador!B973=2,18,IF(generador!B973=3,21,IF(generador!B973=4,24,IF(generador!B973=5,27,IF(generador!B973=6,30,IF(generador!B973=7,33,IF(generador!B973=8,36,IF(generador!B973=9,39,IF(generador!B973=10,42,IF(generador!B973=11,45,IF(generador!B973=12,48,IF(generador!B973=13,51,IF(generador!B973=14,54,IF(generador!B973=15,57))))))))))))))),FALSE),""),"")</f>
        <v/>
      </c>
      <c r="F973" s="20" t="str">
        <f t="shared" si="264"/>
        <v/>
      </c>
      <c r="G973" s="29" t="str">
        <f t="shared" si="265"/>
        <v/>
      </c>
      <c r="H973" s="21" t="str">
        <f t="shared" ca="1" si="268"/>
        <v/>
      </c>
      <c r="I973" s="18" t="str">
        <f t="shared" si="269"/>
        <v/>
      </c>
      <c r="J973" s="18" t="str">
        <f>""</f>
        <v/>
      </c>
      <c r="K973" s="18" t="str">
        <f t="shared" si="270"/>
        <v/>
      </c>
      <c r="L973" s="18" t="str">
        <f t="shared" si="271"/>
        <v/>
      </c>
      <c r="M973" s="18" t="str">
        <f t="shared" si="272"/>
        <v/>
      </c>
      <c r="N973" s="18" t="str">
        <f t="shared" si="273"/>
        <v/>
      </c>
      <c r="O973" s="18" t="str">
        <f t="shared" si="274"/>
        <v/>
      </c>
      <c r="P973" s="18" t="str">
        <f t="shared" si="275"/>
        <v/>
      </c>
      <c r="Q973" s="18" t="str">
        <f t="shared" si="276"/>
        <v/>
      </c>
      <c r="R973" s="122" t="str">
        <f t="shared" si="266"/>
        <v/>
      </c>
      <c r="S973" s="18" t="str">
        <f t="shared" si="277"/>
        <v/>
      </c>
      <c r="T973" s="26" t="str">
        <f t="shared" si="267"/>
        <v/>
      </c>
      <c r="U973" s="18" t="str">
        <f t="shared" si="278"/>
        <v/>
      </c>
      <c r="V973" s="18" t="str">
        <f t="shared" si="279"/>
        <v/>
      </c>
      <c r="W973" s="18" t="str">
        <f>IFERROR(CONCATENATE("PAGO N° ",B973," DEL CONTRATO CPS ",V973," ENTRE ",TEXT(VLOOKUP(A973,matriz,IF(generador!B973=1,16,IF(generador!B973=2,19,IF(generador!B973=3,22,IF(generador!B973=4,25,IF(generador!B973=5,28,IF(generador!B973=6,31,IF(generador!B973=7,34,IF(generador!B973=8,37,IF(generador!B973=9,40,IF(generador!B973=10,43,IF(generador!B973=11,46,IF(generador!B973=12,49,IF(generador!B973=13,52,IF(generador!B973=14,55,IF(generador!B973=15,58))))))))))))))),FALSE),"dd/mm/yyyy")," Y ",TEXT(VLOOKUP(A973,matriz,IF(generador!B973=1,17,IF(generador!B973=2,20,IF(generador!B973=3,23,IF(generador!B973=4,26,IF(generador!B973=5,29,IF(generador!B973=6,32,IF(generador!B973=7,35,IF(generador!B973=8,38,IF(generador!B973=9,41,IF(generador!B973=10,44,IF(generador!B973=11,47,IF(generador!B973=12,50,IF(generador!B973=13,53,IF(generador!B973=14,56,IF(generador!B973=15,59))))))))))))))),FALSE),"dd/mm/yyyy")),"")</f>
        <v/>
      </c>
    </row>
    <row r="974" spans="1:23" x14ac:dyDescent="0.3">
      <c r="A974" s="15"/>
      <c r="B974" s="14"/>
      <c r="C974" s="6"/>
      <c r="D974" s="26" t="str">
        <f t="shared" si="263"/>
        <v/>
      </c>
      <c r="E974" s="19" t="str">
        <f>IFERROR(IF(A974&lt;&gt;"",VLOOKUP(A974,matriz,IF(generador!B974=1,15,IF(generador!B974=2,18,IF(generador!B974=3,21,IF(generador!B974=4,24,IF(generador!B974=5,27,IF(generador!B974=6,30,IF(generador!B974=7,33,IF(generador!B974=8,36,IF(generador!B974=9,39,IF(generador!B974=10,42,IF(generador!B974=11,45,IF(generador!B974=12,48,IF(generador!B974=13,51,IF(generador!B974=14,54,IF(generador!B974=15,57))))))))))))))),FALSE),""),"")</f>
        <v/>
      </c>
      <c r="F974" s="20" t="str">
        <f t="shared" si="264"/>
        <v/>
      </c>
      <c r="G974" s="29" t="str">
        <f t="shared" si="265"/>
        <v/>
      </c>
      <c r="H974" s="21" t="str">
        <f t="shared" ca="1" si="268"/>
        <v/>
      </c>
      <c r="I974" s="18" t="str">
        <f t="shared" si="269"/>
        <v/>
      </c>
      <c r="J974" s="18" t="str">
        <f>""</f>
        <v/>
      </c>
      <c r="K974" s="18" t="str">
        <f t="shared" si="270"/>
        <v/>
      </c>
      <c r="L974" s="18" t="str">
        <f t="shared" si="271"/>
        <v/>
      </c>
      <c r="M974" s="18" t="str">
        <f t="shared" si="272"/>
        <v/>
      </c>
      <c r="N974" s="18" t="str">
        <f t="shared" si="273"/>
        <v/>
      </c>
      <c r="O974" s="18" t="str">
        <f t="shared" si="274"/>
        <v/>
      </c>
      <c r="P974" s="18" t="str">
        <f t="shared" si="275"/>
        <v/>
      </c>
      <c r="Q974" s="18" t="str">
        <f t="shared" si="276"/>
        <v/>
      </c>
      <c r="R974" s="122" t="str">
        <f t="shared" si="266"/>
        <v/>
      </c>
      <c r="S974" s="18" t="str">
        <f t="shared" si="277"/>
        <v/>
      </c>
      <c r="T974" s="26" t="str">
        <f t="shared" si="267"/>
        <v/>
      </c>
      <c r="U974" s="18" t="str">
        <f t="shared" si="278"/>
        <v/>
      </c>
      <c r="V974" s="18" t="str">
        <f t="shared" si="279"/>
        <v/>
      </c>
      <c r="W974" s="18" t="str">
        <f>IFERROR(CONCATENATE("PAGO N° ",B974," DEL CONTRATO CPS ",V974," ENTRE ",TEXT(VLOOKUP(A974,matriz,IF(generador!B974=1,16,IF(generador!B974=2,19,IF(generador!B974=3,22,IF(generador!B974=4,25,IF(generador!B974=5,28,IF(generador!B974=6,31,IF(generador!B974=7,34,IF(generador!B974=8,37,IF(generador!B974=9,40,IF(generador!B974=10,43,IF(generador!B974=11,46,IF(generador!B974=12,49,IF(generador!B974=13,52,IF(generador!B974=14,55,IF(generador!B974=15,58))))))))))))))),FALSE),"dd/mm/yyyy")," Y ",TEXT(VLOOKUP(A974,matriz,IF(generador!B974=1,17,IF(generador!B974=2,20,IF(generador!B974=3,23,IF(generador!B974=4,26,IF(generador!B974=5,29,IF(generador!B974=6,32,IF(generador!B974=7,35,IF(generador!B974=8,38,IF(generador!B974=9,41,IF(generador!B974=10,44,IF(generador!B974=11,47,IF(generador!B974=12,50,IF(generador!B974=13,53,IF(generador!B974=14,56,IF(generador!B974=15,59))))))))))))))),FALSE),"dd/mm/yyyy")),"")</f>
        <v/>
      </c>
    </row>
    <row r="975" spans="1:23" x14ac:dyDescent="0.3">
      <c r="A975" s="15"/>
      <c r="B975" s="14"/>
      <c r="C975" s="6"/>
      <c r="D975" s="26" t="str">
        <f t="shared" si="263"/>
        <v/>
      </c>
      <c r="E975" s="19" t="str">
        <f>IFERROR(IF(A975&lt;&gt;"",VLOOKUP(A975,matriz,IF(generador!B975=1,15,IF(generador!B975=2,18,IF(generador!B975=3,21,IF(generador!B975=4,24,IF(generador!B975=5,27,IF(generador!B975=6,30,IF(generador!B975=7,33,IF(generador!B975=8,36,IF(generador!B975=9,39,IF(generador!B975=10,42,IF(generador!B975=11,45,IF(generador!B975=12,48,IF(generador!B975=13,51,IF(generador!B975=14,54,IF(generador!B975=15,57))))))))))))))),FALSE),""),"")</f>
        <v/>
      </c>
      <c r="F975" s="20" t="str">
        <f t="shared" si="264"/>
        <v/>
      </c>
      <c r="G975" s="29" t="str">
        <f t="shared" si="265"/>
        <v/>
      </c>
      <c r="H975" s="21" t="str">
        <f t="shared" ca="1" si="268"/>
        <v/>
      </c>
      <c r="I975" s="18" t="str">
        <f t="shared" si="269"/>
        <v/>
      </c>
      <c r="J975" s="18" t="str">
        <f>""</f>
        <v/>
      </c>
      <c r="K975" s="18" t="str">
        <f t="shared" si="270"/>
        <v/>
      </c>
      <c r="L975" s="18" t="str">
        <f t="shared" si="271"/>
        <v/>
      </c>
      <c r="M975" s="18" t="str">
        <f t="shared" si="272"/>
        <v/>
      </c>
      <c r="N975" s="18" t="str">
        <f t="shared" si="273"/>
        <v/>
      </c>
      <c r="O975" s="18" t="str">
        <f t="shared" si="274"/>
        <v/>
      </c>
      <c r="P975" s="18" t="str">
        <f t="shared" si="275"/>
        <v/>
      </c>
      <c r="Q975" s="18" t="str">
        <f t="shared" si="276"/>
        <v/>
      </c>
      <c r="R975" s="122" t="str">
        <f t="shared" si="266"/>
        <v/>
      </c>
      <c r="S975" s="18" t="str">
        <f t="shared" si="277"/>
        <v/>
      </c>
      <c r="T975" s="26" t="str">
        <f t="shared" si="267"/>
        <v/>
      </c>
      <c r="U975" s="18" t="str">
        <f t="shared" si="278"/>
        <v/>
      </c>
      <c r="V975" s="18" t="str">
        <f t="shared" si="279"/>
        <v/>
      </c>
      <c r="W975" s="18" t="str">
        <f>IFERROR(CONCATENATE("PAGO N° ",B975," DEL CONTRATO CPS ",V975," ENTRE ",TEXT(VLOOKUP(A975,matriz,IF(generador!B975=1,16,IF(generador!B975=2,19,IF(generador!B975=3,22,IF(generador!B975=4,25,IF(generador!B975=5,28,IF(generador!B975=6,31,IF(generador!B975=7,34,IF(generador!B975=8,37,IF(generador!B975=9,40,IF(generador!B975=10,43,IF(generador!B975=11,46,IF(generador!B975=12,49,IF(generador!B975=13,52,IF(generador!B975=14,55,IF(generador!B975=15,58))))))))))))))),FALSE),"dd/mm/yyyy")," Y ",TEXT(VLOOKUP(A975,matriz,IF(generador!B975=1,17,IF(generador!B975=2,20,IF(generador!B975=3,23,IF(generador!B975=4,26,IF(generador!B975=5,29,IF(generador!B975=6,32,IF(generador!B975=7,35,IF(generador!B975=8,38,IF(generador!B975=9,41,IF(generador!B975=10,44,IF(generador!B975=11,47,IF(generador!B975=12,50,IF(generador!B975=13,53,IF(generador!B975=14,56,IF(generador!B975=15,59))))))))))))))),FALSE),"dd/mm/yyyy")),"")</f>
        <v/>
      </c>
    </row>
    <row r="976" spans="1:23" x14ac:dyDescent="0.3">
      <c r="A976" s="15"/>
      <c r="B976" s="14"/>
      <c r="C976" s="6"/>
      <c r="D976" s="26" t="str">
        <f t="shared" si="263"/>
        <v/>
      </c>
      <c r="E976" s="19" t="str">
        <f>IFERROR(IF(A976&lt;&gt;"",VLOOKUP(A976,matriz,IF(generador!B976=1,15,IF(generador!B976=2,18,IF(generador!B976=3,21,IF(generador!B976=4,24,IF(generador!B976=5,27,IF(generador!B976=6,30,IF(generador!B976=7,33,IF(generador!B976=8,36,IF(generador!B976=9,39,IF(generador!B976=10,42,IF(generador!B976=11,45,IF(generador!B976=12,48,IF(generador!B976=13,51,IF(generador!B976=14,54,IF(generador!B976=15,57))))))))))))))),FALSE),""),"")</f>
        <v/>
      </c>
      <c r="F976" s="20" t="str">
        <f t="shared" si="264"/>
        <v/>
      </c>
      <c r="G976" s="29" t="str">
        <f t="shared" si="265"/>
        <v/>
      </c>
      <c r="H976" s="21" t="str">
        <f t="shared" ca="1" si="268"/>
        <v/>
      </c>
      <c r="I976" s="18" t="str">
        <f t="shared" si="269"/>
        <v/>
      </c>
      <c r="J976" s="18" t="str">
        <f>""</f>
        <v/>
      </c>
      <c r="K976" s="18" t="str">
        <f t="shared" si="270"/>
        <v/>
      </c>
      <c r="L976" s="18" t="str">
        <f t="shared" si="271"/>
        <v/>
      </c>
      <c r="M976" s="18" t="str">
        <f t="shared" si="272"/>
        <v/>
      </c>
      <c r="N976" s="18" t="str">
        <f t="shared" si="273"/>
        <v/>
      </c>
      <c r="O976" s="18" t="str">
        <f t="shared" si="274"/>
        <v/>
      </c>
      <c r="P976" s="18" t="str">
        <f t="shared" si="275"/>
        <v/>
      </c>
      <c r="Q976" s="18" t="str">
        <f t="shared" si="276"/>
        <v/>
      </c>
      <c r="R976" s="122" t="str">
        <f t="shared" si="266"/>
        <v/>
      </c>
      <c r="S976" s="18" t="str">
        <f t="shared" si="277"/>
        <v/>
      </c>
      <c r="T976" s="26" t="str">
        <f t="shared" si="267"/>
        <v/>
      </c>
      <c r="U976" s="18" t="str">
        <f t="shared" si="278"/>
        <v/>
      </c>
      <c r="V976" s="18" t="str">
        <f t="shared" si="279"/>
        <v/>
      </c>
      <c r="W976" s="18" t="str">
        <f>IFERROR(CONCATENATE("PAGO N° ",B976," DEL CONTRATO CPS ",V976," ENTRE ",TEXT(VLOOKUP(A976,matriz,IF(generador!B976=1,16,IF(generador!B976=2,19,IF(generador!B976=3,22,IF(generador!B976=4,25,IF(generador!B976=5,28,IF(generador!B976=6,31,IF(generador!B976=7,34,IF(generador!B976=8,37,IF(generador!B976=9,40,IF(generador!B976=10,43,IF(generador!B976=11,46,IF(generador!B976=12,49,IF(generador!B976=13,52,IF(generador!B976=14,55,IF(generador!B976=15,58))))))))))))))),FALSE),"dd/mm/yyyy")," Y ",TEXT(VLOOKUP(A976,matriz,IF(generador!B976=1,17,IF(generador!B976=2,20,IF(generador!B976=3,23,IF(generador!B976=4,26,IF(generador!B976=5,29,IF(generador!B976=6,32,IF(generador!B976=7,35,IF(generador!B976=8,38,IF(generador!B976=9,41,IF(generador!B976=10,44,IF(generador!B976=11,47,IF(generador!B976=12,50,IF(generador!B976=13,53,IF(generador!B976=14,56,IF(generador!B976=15,59))))))))))))))),FALSE),"dd/mm/yyyy")),"")</f>
        <v/>
      </c>
    </row>
    <row r="977" spans="1:23" x14ac:dyDescent="0.3">
      <c r="A977" s="15"/>
      <c r="B977" s="14"/>
      <c r="C977" s="6"/>
      <c r="D977" s="26" t="str">
        <f t="shared" si="263"/>
        <v/>
      </c>
      <c r="E977" s="19" t="str">
        <f>IFERROR(IF(A977&lt;&gt;"",VLOOKUP(A977,matriz,IF(generador!B977=1,15,IF(generador!B977=2,18,IF(generador!B977=3,21,IF(generador!B977=4,24,IF(generador!B977=5,27,IF(generador!B977=6,30,IF(generador!B977=7,33,IF(generador!B977=8,36,IF(generador!B977=9,39,IF(generador!B977=10,42,IF(generador!B977=11,45,IF(generador!B977=12,48,IF(generador!B977=13,51,IF(generador!B977=14,54,IF(generador!B977=15,57))))))))))))))),FALSE),""),"")</f>
        <v/>
      </c>
      <c r="F977" s="20" t="str">
        <f t="shared" si="264"/>
        <v/>
      </c>
      <c r="G977" s="29" t="str">
        <f t="shared" si="265"/>
        <v/>
      </c>
      <c r="H977" s="21" t="str">
        <f t="shared" ca="1" si="268"/>
        <v/>
      </c>
      <c r="I977" s="18" t="str">
        <f t="shared" si="269"/>
        <v/>
      </c>
      <c r="J977" s="18" t="str">
        <f>""</f>
        <v/>
      </c>
      <c r="K977" s="18" t="str">
        <f t="shared" si="270"/>
        <v/>
      </c>
      <c r="L977" s="18" t="str">
        <f t="shared" si="271"/>
        <v/>
      </c>
      <c r="M977" s="18" t="str">
        <f t="shared" si="272"/>
        <v/>
      </c>
      <c r="N977" s="18" t="str">
        <f t="shared" si="273"/>
        <v/>
      </c>
      <c r="O977" s="18" t="str">
        <f t="shared" si="274"/>
        <v/>
      </c>
      <c r="P977" s="18" t="str">
        <f t="shared" si="275"/>
        <v/>
      </c>
      <c r="Q977" s="18" t="str">
        <f t="shared" si="276"/>
        <v/>
      </c>
      <c r="R977" s="122" t="str">
        <f t="shared" si="266"/>
        <v/>
      </c>
      <c r="S977" s="18" t="str">
        <f t="shared" si="277"/>
        <v/>
      </c>
      <c r="T977" s="26" t="str">
        <f t="shared" si="267"/>
        <v/>
      </c>
      <c r="U977" s="18" t="str">
        <f t="shared" si="278"/>
        <v/>
      </c>
      <c r="V977" s="18" t="str">
        <f t="shared" si="279"/>
        <v/>
      </c>
      <c r="W977" s="18" t="str">
        <f>IFERROR(CONCATENATE("PAGO N° ",B977," DEL CONTRATO CPS ",V977," ENTRE ",TEXT(VLOOKUP(A977,matriz,IF(generador!B977=1,16,IF(generador!B977=2,19,IF(generador!B977=3,22,IF(generador!B977=4,25,IF(generador!B977=5,28,IF(generador!B977=6,31,IF(generador!B977=7,34,IF(generador!B977=8,37,IF(generador!B977=9,40,IF(generador!B977=10,43,IF(generador!B977=11,46,IF(generador!B977=12,49,IF(generador!B977=13,52,IF(generador!B977=14,55,IF(generador!B977=15,58))))))))))))))),FALSE),"dd/mm/yyyy")," Y ",TEXT(VLOOKUP(A977,matriz,IF(generador!B977=1,17,IF(generador!B977=2,20,IF(generador!B977=3,23,IF(generador!B977=4,26,IF(generador!B977=5,29,IF(generador!B977=6,32,IF(generador!B977=7,35,IF(generador!B977=8,38,IF(generador!B977=9,41,IF(generador!B977=10,44,IF(generador!B977=11,47,IF(generador!B977=12,50,IF(generador!B977=13,53,IF(generador!B977=14,56,IF(generador!B977=15,59))))))))))))))),FALSE),"dd/mm/yyyy")),"")</f>
        <v/>
      </c>
    </row>
    <row r="978" spans="1:23" x14ac:dyDescent="0.3">
      <c r="A978" s="15"/>
      <c r="B978" s="14"/>
      <c r="C978" s="6"/>
      <c r="D978" s="26" t="str">
        <f t="shared" si="263"/>
        <v/>
      </c>
      <c r="E978" s="19" t="str">
        <f>IFERROR(IF(A978&lt;&gt;"",VLOOKUP(A978,matriz,IF(generador!B978=1,15,IF(generador!B978=2,18,IF(generador!B978=3,21,IF(generador!B978=4,24,IF(generador!B978=5,27,IF(generador!B978=6,30,IF(generador!B978=7,33,IF(generador!B978=8,36,IF(generador!B978=9,39,IF(generador!B978=10,42,IF(generador!B978=11,45,IF(generador!B978=12,48,IF(generador!B978=13,51,IF(generador!B978=14,54,IF(generador!B978=15,57))))))))))))))),FALSE),""),"")</f>
        <v/>
      </c>
      <c r="F978" s="20" t="str">
        <f t="shared" si="264"/>
        <v/>
      </c>
      <c r="G978" s="29" t="str">
        <f t="shared" si="265"/>
        <v/>
      </c>
      <c r="H978" s="21" t="str">
        <f t="shared" ca="1" si="268"/>
        <v/>
      </c>
      <c r="I978" s="18" t="str">
        <f t="shared" si="269"/>
        <v/>
      </c>
      <c r="J978" s="18" t="str">
        <f>""</f>
        <v/>
      </c>
      <c r="K978" s="18" t="str">
        <f t="shared" si="270"/>
        <v/>
      </c>
      <c r="L978" s="18" t="str">
        <f t="shared" si="271"/>
        <v/>
      </c>
      <c r="M978" s="18" t="str">
        <f t="shared" si="272"/>
        <v/>
      </c>
      <c r="N978" s="18" t="str">
        <f t="shared" si="273"/>
        <v/>
      </c>
      <c r="O978" s="18" t="str">
        <f t="shared" si="274"/>
        <v/>
      </c>
      <c r="P978" s="18" t="str">
        <f t="shared" si="275"/>
        <v/>
      </c>
      <c r="Q978" s="18" t="str">
        <f t="shared" si="276"/>
        <v/>
      </c>
      <c r="R978" s="122" t="str">
        <f t="shared" si="266"/>
        <v/>
      </c>
      <c r="S978" s="18" t="str">
        <f t="shared" si="277"/>
        <v/>
      </c>
      <c r="T978" s="26" t="str">
        <f t="shared" si="267"/>
        <v/>
      </c>
      <c r="U978" s="18" t="str">
        <f t="shared" si="278"/>
        <v/>
      </c>
      <c r="V978" s="18" t="str">
        <f t="shared" si="279"/>
        <v/>
      </c>
      <c r="W978" s="18" t="str">
        <f>IFERROR(CONCATENATE("PAGO N° ",B978," DEL CONTRATO CPS ",V978," ENTRE ",TEXT(VLOOKUP(A978,matriz,IF(generador!B978=1,16,IF(generador!B978=2,19,IF(generador!B978=3,22,IF(generador!B978=4,25,IF(generador!B978=5,28,IF(generador!B978=6,31,IF(generador!B978=7,34,IF(generador!B978=8,37,IF(generador!B978=9,40,IF(generador!B978=10,43,IF(generador!B978=11,46,IF(generador!B978=12,49,IF(generador!B978=13,52,IF(generador!B978=14,55,IF(generador!B978=15,58))))))))))))))),FALSE),"dd/mm/yyyy")," Y ",TEXT(VLOOKUP(A978,matriz,IF(generador!B978=1,17,IF(generador!B978=2,20,IF(generador!B978=3,23,IF(generador!B978=4,26,IF(generador!B978=5,29,IF(generador!B978=6,32,IF(generador!B978=7,35,IF(generador!B978=8,38,IF(generador!B978=9,41,IF(generador!B978=10,44,IF(generador!B978=11,47,IF(generador!B978=12,50,IF(generador!B978=13,53,IF(generador!B978=14,56,IF(generador!B978=15,59))))))))))))))),FALSE),"dd/mm/yyyy")),"")</f>
        <v/>
      </c>
    </row>
    <row r="979" spans="1:23" x14ac:dyDescent="0.3">
      <c r="A979" s="15"/>
      <c r="B979" s="14"/>
      <c r="C979" s="6"/>
      <c r="D979" s="26" t="str">
        <f t="shared" si="263"/>
        <v/>
      </c>
      <c r="E979" s="19" t="str">
        <f>IFERROR(IF(A979&lt;&gt;"",VLOOKUP(A979,matriz,IF(generador!B979=1,15,IF(generador!B979=2,18,IF(generador!B979=3,21,IF(generador!B979=4,24,IF(generador!B979=5,27,IF(generador!B979=6,30,IF(generador!B979=7,33,IF(generador!B979=8,36,IF(generador!B979=9,39,IF(generador!B979=10,42,IF(generador!B979=11,45,IF(generador!B979=12,48,IF(generador!B979=13,51,IF(generador!B979=14,54,IF(generador!B979=15,57))))))))))))))),FALSE),""),"")</f>
        <v/>
      </c>
      <c r="F979" s="20" t="str">
        <f t="shared" si="264"/>
        <v/>
      </c>
      <c r="G979" s="29" t="str">
        <f t="shared" si="265"/>
        <v/>
      </c>
      <c r="H979" s="21" t="str">
        <f t="shared" ca="1" si="268"/>
        <v/>
      </c>
      <c r="I979" s="18" t="str">
        <f t="shared" si="269"/>
        <v/>
      </c>
      <c r="J979" s="18" t="str">
        <f>""</f>
        <v/>
      </c>
      <c r="K979" s="18" t="str">
        <f t="shared" si="270"/>
        <v/>
      </c>
      <c r="L979" s="18" t="str">
        <f t="shared" si="271"/>
        <v/>
      </c>
      <c r="M979" s="18" t="str">
        <f t="shared" si="272"/>
        <v/>
      </c>
      <c r="N979" s="18" t="str">
        <f t="shared" si="273"/>
        <v/>
      </c>
      <c r="O979" s="18" t="str">
        <f t="shared" si="274"/>
        <v/>
      </c>
      <c r="P979" s="18" t="str">
        <f t="shared" si="275"/>
        <v/>
      </c>
      <c r="Q979" s="18" t="str">
        <f t="shared" si="276"/>
        <v/>
      </c>
      <c r="R979" s="122" t="str">
        <f t="shared" si="266"/>
        <v/>
      </c>
      <c r="S979" s="18" t="str">
        <f t="shared" si="277"/>
        <v/>
      </c>
      <c r="T979" s="26" t="str">
        <f t="shared" si="267"/>
        <v/>
      </c>
      <c r="U979" s="18" t="str">
        <f t="shared" si="278"/>
        <v/>
      </c>
      <c r="V979" s="18" t="str">
        <f t="shared" si="279"/>
        <v/>
      </c>
      <c r="W979" s="18" t="str">
        <f>IFERROR(CONCATENATE("PAGO N° ",B979," DEL CONTRATO CPS ",V979," ENTRE ",TEXT(VLOOKUP(A979,matriz,IF(generador!B979=1,16,IF(generador!B979=2,19,IF(generador!B979=3,22,IF(generador!B979=4,25,IF(generador!B979=5,28,IF(generador!B979=6,31,IF(generador!B979=7,34,IF(generador!B979=8,37,IF(generador!B979=9,40,IF(generador!B979=10,43,IF(generador!B979=11,46,IF(generador!B979=12,49,IF(generador!B979=13,52,IF(generador!B979=14,55,IF(generador!B979=15,58))))))))))))))),FALSE),"dd/mm/yyyy")," Y ",TEXT(VLOOKUP(A979,matriz,IF(generador!B979=1,17,IF(generador!B979=2,20,IF(generador!B979=3,23,IF(generador!B979=4,26,IF(generador!B979=5,29,IF(generador!B979=6,32,IF(generador!B979=7,35,IF(generador!B979=8,38,IF(generador!B979=9,41,IF(generador!B979=10,44,IF(generador!B979=11,47,IF(generador!B979=12,50,IF(generador!B979=13,53,IF(generador!B979=14,56,IF(generador!B979=15,59))))))))))))))),FALSE),"dd/mm/yyyy")),"")</f>
        <v/>
      </c>
    </row>
    <row r="980" spans="1:23" x14ac:dyDescent="0.3">
      <c r="A980" s="15"/>
      <c r="B980" s="14"/>
      <c r="C980" s="6"/>
      <c r="D980" s="26" t="str">
        <f t="shared" si="263"/>
        <v/>
      </c>
      <c r="E980" s="19" t="str">
        <f>IFERROR(IF(A980&lt;&gt;"",VLOOKUP(A980,matriz,IF(generador!B980=1,15,IF(generador!B980=2,18,IF(generador!B980=3,21,IF(generador!B980=4,24,IF(generador!B980=5,27,IF(generador!B980=6,30,IF(generador!B980=7,33,IF(generador!B980=8,36,IF(generador!B980=9,39,IF(generador!B980=10,42,IF(generador!B980=11,45,IF(generador!B980=12,48,IF(generador!B980=13,51,IF(generador!B980=14,54,IF(generador!B980=15,57))))))))))))))),FALSE),""),"")</f>
        <v/>
      </c>
      <c r="F980" s="20" t="str">
        <f t="shared" si="264"/>
        <v/>
      </c>
      <c r="G980" s="29" t="str">
        <f t="shared" si="265"/>
        <v/>
      </c>
      <c r="H980" s="21" t="str">
        <f t="shared" ca="1" si="268"/>
        <v/>
      </c>
      <c r="I980" s="18" t="str">
        <f t="shared" si="269"/>
        <v/>
      </c>
      <c r="J980" s="18" t="str">
        <f>""</f>
        <v/>
      </c>
      <c r="K980" s="18" t="str">
        <f t="shared" si="270"/>
        <v/>
      </c>
      <c r="L980" s="18" t="str">
        <f t="shared" si="271"/>
        <v/>
      </c>
      <c r="M980" s="18" t="str">
        <f t="shared" si="272"/>
        <v/>
      </c>
      <c r="N980" s="18" t="str">
        <f t="shared" si="273"/>
        <v/>
      </c>
      <c r="O980" s="18" t="str">
        <f t="shared" si="274"/>
        <v/>
      </c>
      <c r="P980" s="18" t="str">
        <f t="shared" si="275"/>
        <v/>
      </c>
      <c r="Q980" s="18" t="str">
        <f t="shared" si="276"/>
        <v/>
      </c>
      <c r="R980" s="122" t="str">
        <f t="shared" si="266"/>
        <v/>
      </c>
      <c r="S980" s="18" t="str">
        <f t="shared" si="277"/>
        <v/>
      </c>
      <c r="T980" s="26" t="str">
        <f t="shared" si="267"/>
        <v/>
      </c>
      <c r="U980" s="18" t="str">
        <f t="shared" si="278"/>
        <v/>
      </c>
      <c r="V980" s="18" t="str">
        <f t="shared" si="279"/>
        <v/>
      </c>
      <c r="W980" s="18" t="str">
        <f>IFERROR(CONCATENATE("PAGO N° ",B980," DEL CONTRATO CPS ",V980," ENTRE ",TEXT(VLOOKUP(A980,matriz,IF(generador!B980=1,16,IF(generador!B980=2,19,IF(generador!B980=3,22,IF(generador!B980=4,25,IF(generador!B980=5,28,IF(generador!B980=6,31,IF(generador!B980=7,34,IF(generador!B980=8,37,IF(generador!B980=9,40,IF(generador!B980=10,43,IF(generador!B980=11,46,IF(generador!B980=12,49,IF(generador!B980=13,52,IF(generador!B980=14,55,IF(generador!B980=15,58))))))))))))))),FALSE),"dd/mm/yyyy")," Y ",TEXT(VLOOKUP(A980,matriz,IF(generador!B980=1,17,IF(generador!B980=2,20,IF(generador!B980=3,23,IF(generador!B980=4,26,IF(generador!B980=5,29,IF(generador!B980=6,32,IF(generador!B980=7,35,IF(generador!B980=8,38,IF(generador!B980=9,41,IF(generador!B980=10,44,IF(generador!B980=11,47,IF(generador!B980=12,50,IF(generador!B980=13,53,IF(generador!B980=14,56,IF(generador!B980=15,59))))))))))))))),FALSE),"dd/mm/yyyy")),"")</f>
        <v/>
      </c>
    </row>
    <row r="981" spans="1:23" x14ac:dyDescent="0.3">
      <c r="A981" s="15"/>
      <c r="B981" s="14"/>
      <c r="C981" s="6"/>
      <c r="D981" s="26" t="str">
        <f t="shared" si="263"/>
        <v/>
      </c>
      <c r="E981" s="19" t="str">
        <f>IFERROR(IF(A981&lt;&gt;"",VLOOKUP(A981,matriz,IF(generador!B981=1,15,IF(generador!B981=2,18,IF(generador!B981=3,21,IF(generador!B981=4,24,IF(generador!B981=5,27,IF(generador!B981=6,30,IF(generador!B981=7,33,IF(generador!B981=8,36,IF(generador!B981=9,39,IF(generador!B981=10,42,IF(generador!B981=11,45,IF(generador!B981=12,48,IF(generador!B981=13,51,IF(generador!B981=14,54,IF(generador!B981=15,57))))))))))))))),FALSE),""),"")</f>
        <v/>
      </c>
      <c r="F981" s="20" t="str">
        <f t="shared" si="264"/>
        <v/>
      </c>
      <c r="G981" s="29" t="str">
        <f t="shared" si="265"/>
        <v/>
      </c>
      <c r="H981" s="21" t="str">
        <f t="shared" ca="1" si="268"/>
        <v/>
      </c>
      <c r="I981" s="18" t="str">
        <f t="shared" si="269"/>
        <v/>
      </c>
      <c r="J981" s="18" t="str">
        <f>""</f>
        <v/>
      </c>
      <c r="K981" s="18" t="str">
        <f t="shared" si="270"/>
        <v/>
      </c>
      <c r="L981" s="18" t="str">
        <f t="shared" si="271"/>
        <v/>
      </c>
      <c r="M981" s="18" t="str">
        <f t="shared" si="272"/>
        <v/>
      </c>
      <c r="N981" s="18" t="str">
        <f t="shared" si="273"/>
        <v/>
      </c>
      <c r="O981" s="18" t="str">
        <f t="shared" si="274"/>
        <v/>
      </c>
      <c r="P981" s="18" t="str">
        <f t="shared" si="275"/>
        <v/>
      </c>
      <c r="Q981" s="18" t="str">
        <f t="shared" si="276"/>
        <v/>
      </c>
      <c r="R981" s="122" t="str">
        <f t="shared" si="266"/>
        <v/>
      </c>
      <c r="S981" s="18" t="str">
        <f t="shared" si="277"/>
        <v/>
      </c>
      <c r="T981" s="26" t="str">
        <f t="shared" si="267"/>
        <v/>
      </c>
      <c r="U981" s="18" t="str">
        <f t="shared" si="278"/>
        <v/>
      </c>
      <c r="V981" s="18" t="str">
        <f t="shared" si="279"/>
        <v/>
      </c>
      <c r="W981" s="18" t="str">
        <f>IFERROR(CONCATENATE("PAGO N° ",B981," DEL CONTRATO CPS ",V981," ENTRE ",TEXT(VLOOKUP(A981,matriz,IF(generador!B981=1,16,IF(generador!B981=2,19,IF(generador!B981=3,22,IF(generador!B981=4,25,IF(generador!B981=5,28,IF(generador!B981=6,31,IF(generador!B981=7,34,IF(generador!B981=8,37,IF(generador!B981=9,40,IF(generador!B981=10,43,IF(generador!B981=11,46,IF(generador!B981=12,49,IF(generador!B981=13,52,IF(generador!B981=14,55,IF(generador!B981=15,58))))))))))))))),FALSE),"dd/mm/yyyy")," Y ",TEXT(VLOOKUP(A981,matriz,IF(generador!B981=1,17,IF(generador!B981=2,20,IF(generador!B981=3,23,IF(generador!B981=4,26,IF(generador!B981=5,29,IF(generador!B981=6,32,IF(generador!B981=7,35,IF(generador!B981=8,38,IF(generador!B981=9,41,IF(generador!B981=10,44,IF(generador!B981=11,47,IF(generador!B981=12,50,IF(generador!B981=13,53,IF(generador!B981=14,56,IF(generador!B981=15,59))))))))))))))),FALSE),"dd/mm/yyyy")),"")</f>
        <v/>
      </c>
    </row>
    <row r="982" spans="1:23" x14ac:dyDescent="0.3">
      <c r="A982" s="15"/>
      <c r="B982" s="14"/>
      <c r="C982" s="6"/>
      <c r="D982" s="26" t="str">
        <f t="shared" si="263"/>
        <v/>
      </c>
      <c r="E982" s="19" t="str">
        <f>IFERROR(IF(A982&lt;&gt;"",VLOOKUP(A982,matriz,IF(generador!B982=1,15,IF(generador!B982=2,18,IF(generador!B982=3,21,IF(generador!B982=4,24,IF(generador!B982=5,27,IF(generador!B982=6,30,IF(generador!B982=7,33,IF(generador!B982=8,36,IF(generador!B982=9,39,IF(generador!B982=10,42,IF(generador!B982=11,45,IF(generador!B982=12,48,IF(generador!B982=13,51,IF(generador!B982=14,54,IF(generador!B982=15,57))))))))))))))),FALSE),""),"")</f>
        <v/>
      </c>
      <c r="F982" s="20" t="str">
        <f t="shared" si="264"/>
        <v/>
      </c>
      <c r="G982" s="29" t="str">
        <f t="shared" si="265"/>
        <v/>
      </c>
      <c r="H982" s="21" t="str">
        <f t="shared" ca="1" si="268"/>
        <v/>
      </c>
      <c r="I982" s="18" t="str">
        <f t="shared" si="269"/>
        <v/>
      </c>
      <c r="J982" s="18" t="str">
        <f>""</f>
        <v/>
      </c>
      <c r="K982" s="18" t="str">
        <f t="shared" si="270"/>
        <v/>
      </c>
      <c r="L982" s="18" t="str">
        <f t="shared" si="271"/>
        <v/>
      </c>
      <c r="M982" s="18" t="str">
        <f t="shared" si="272"/>
        <v/>
      </c>
      <c r="N982" s="18" t="str">
        <f t="shared" si="273"/>
        <v/>
      </c>
      <c r="O982" s="18" t="str">
        <f t="shared" si="274"/>
        <v/>
      </c>
      <c r="P982" s="18" t="str">
        <f t="shared" si="275"/>
        <v/>
      </c>
      <c r="Q982" s="18" t="str">
        <f t="shared" si="276"/>
        <v/>
      </c>
      <c r="R982" s="122" t="str">
        <f t="shared" si="266"/>
        <v/>
      </c>
      <c r="S982" s="18" t="str">
        <f t="shared" si="277"/>
        <v/>
      </c>
      <c r="T982" s="26" t="str">
        <f t="shared" si="267"/>
        <v/>
      </c>
      <c r="U982" s="18" t="str">
        <f t="shared" si="278"/>
        <v/>
      </c>
      <c r="V982" s="18" t="str">
        <f t="shared" si="279"/>
        <v/>
      </c>
      <c r="W982" s="18" t="str">
        <f>IFERROR(CONCATENATE("PAGO N° ",B982," DEL CONTRATO CPS ",V982," ENTRE ",TEXT(VLOOKUP(A982,matriz,IF(generador!B982=1,16,IF(generador!B982=2,19,IF(generador!B982=3,22,IF(generador!B982=4,25,IF(generador!B982=5,28,IF(generador!B982=6,31,IF(generador!B982=7,34,IF(generador!B982=8,37,IF(generador!B982=9,40,IF(generador!B982=10,43,IF(generador!B982=11,46,IF(generador!B982=12,49,IF(generador!B982=13,52,IF(generador!B982=14,55,IF(generador!B982=15,58))))))))))))))),FALSE),"dd/mm/yyyy")," Y ",TEXT(VLOOKUP(A982,matriz,IF(generador!B982=1,17,IF(generador!B982=2,20,IF(generador!B982=3,23,IF(generador!B982=4,26,IF(generador!B982=5,29,IF(generador!B982=6,32,IF(generador!B982=7,35,IF(generador!B982=8,38,IF(generador!B982=9,41,IF(generador!B982=10,44,IF(generador!B982=11,47,IF(generador!B982=12,50,IF(generador!B982=13,53,IF(generador!B982=14,56,IF(generador!B982=15,59))))))))))))))),FALSE),"dd/mm/yyyy")),"")</f>
        <v/>
      </c>
    </row>
    <row r="983" spans="1:23" x14ac:dyDescent="0.3">
      <c r="A983" s="15"/>
      <c r="B983" s="14"/>
      <c r="C983" s="6"/>
      <c r="D983" s="26" t="str">
        <f t="shared" si="263"/>
        <v/>
      </c>
      <c r="E983" s="19" t="str">
        <f>IFERROR(IF(A983&lt;&gt;"",VLOOKUP(A983,matriz,IF(generador!B983=1,15,IF(generador!B983=2,18,IF(generador!B983=3,21,IF(generador!B983=4,24,IF(generador!B983=5,27,IF(generador!B983=6,30,IF(generador!B983=7,33,IF(generador!B983=8,36,IF(generador!B983=9,39,IF(generador!B983=10,42,IF(generador!B983=11,45,IF(generador!B983=12,48,IF(generador!B983=13,51,IF(generador!B983=14,54,IF(generador!B983=15,57))))))))))))))),FALSE),""),"")</f>
        <v/>
      </c>
      <c r="F983" s="20" t="str">
        <f t="shared" si="264"/>
        <v/>
      </c>
      <c r="G983" s="29" t="str">
        <f t="shared" si="265"/>
        <v/>
      </c>
      <c r="H983" s="21" t="str">
        <f t="shared" ca="1" si="268"/>
        <v/>
      </c>
      <c r="I983" s="18" t="str">
        <f t="shared" si="269"/>
        <v/>
      </c>
      <c r="J983" s="18" t="str">
        <f>""</f>
        <v/>
      </c>
      <c r="K983" s="18" t="str">
        <f t="shared" si="270"/>
        <v/>
      </c>
      <c r="L983" s="18" t="str">
        <f t="shared" si="271"/>
        <v/>
      </c>
      <c r="M983" s="18" t="str">
        <f t="shared" si="272"/>
        <v/>
      </c>
      <c r="N983" s="18" t="str">
        <f t="shared" si="273"/>
        <v/>
      </c>
      <c r="O983" s="18" t="str">
        <f t="shared" si="274"/>
        <v/>
      </c>
      <c r="P983" s="18" t="str">
        <f t="shared" si="275"/>
        <v/>
      </c>
      <c r="Q983" s="18" t="str">
        <f t="shared" si="276"/>
        <v/>
      </c>
      <c r="R983" s="122" t="str">
        <f t="shared" si="266"/>
        <v/>
      </c>
      <c r="S983" s="18" t="str">
        <f t="shared" si="277"/>
        <v/>
      </c>
      <c r="T983" s="26" t="str">
        <f t="shared" si="267"/>
        <v/>
      </c>
      <c r="U983" s="18" t="str">
        <f t="shared" si="278"/>
        <v/>
      </c>
      <c r="V983" s="18" t="str">
        <f t="shared" si="279"/>
        <v/>
      </c>
      <c r="W983" s="18" t="str">
        <f>IFERROR(CONCATENATE("PAGO N° ",B983," DEL CONTRATO CPS ",V983," ENTRE ",TEXT(VLOOKUP(A983,matriz,IF(generador!B983=1,16,IF(generador!B983=2,19,IF(generador!B983=3,22,IF(generador!B983=4,25,IF(generador!B983=5,28,IF(generador!B983=6,31,IF(generador!B983=7,34,IF(generador!B983=8,37,IF(generador!B983=9,40,IF(generador!B983=10,43,IF(generador!B983=11,46,IF(generador!B983=12,49,IF(generador!B983=13,52,IF(generador!B983=14,55,IF(generador!B983=15,58))))))))))))))),FALSE),"dd/mm/yyyy")," Y ",TEXT(VLOOKUP(A983,matriz,IF(generador!B983=1,17,IF(generador!B983=2,20,IF(generador!B983=3,23,IF(generador!B983=4,26,IF(generador!B983=5,29,IF(generador!B983=6,32,IF(generador!B983=7,35,IF(generador!B983=8,38,IF(generador!B983=9,41,IF(generador!B983=10,44,IF(generador!B983=11,47,IF(generador!B983=12,50,IF(generador!B983=13,53,IF(generador!B983=14,56,IF(generador!B983=15,59))))))))))))))),FALSE),"dd/mm/yyyy")),"")</f>
        <v/>
      </c>
    </row>
    <row r="984" spans="1:23" x14ac:dyDescent="0.3">
      <c r="A984" s="15"/>
      <c r="B984" s="14"/>
      <c r="C984" s="6"/>
      <c r="D984" s="26" t="str">
        <f t="shared" si="263"/>
        <v/>
      </c>
      <c r="E984" s="19" t="str">
        <f>IFERROR(IF(A984&lt;&gt;"",VLOOKUP(A984,matriz,IF(generador!B984=1,15,IF(generador!B984=2,18,IF(generador!B984=3,21,IF(generador!B984=4,24,IF(generador!B984=5,27,IF(generador!B984=6,30,IF(generador!B984=7,33,IF(generador!B984=8,36,IF(generador!B984=9,39,IF(generador!B984=10,42,IF(generador!B984=11,45,IF(generador!B984=12,48,IF(generador!B984=13,51,IF(generador!B984=14,54,IF(generador!B984=15,57))))))))))))))),FALSE),""),"")</f>
        <v/>
      </c>
      <c r="F984" s="20" t="str">
        <f t="shared" si="264"/>
        <v/>
      </c>
      <c r="G984" s="29" t="str">
        <f t="shared" si="265"/>
        <v/>
      </c>
      <c r="H984" s="21" t="str">
        <f t="shared" ca="1" si="268"/>
        <v/>
      </c>
      <c r="I984" s="18" t="str">
        <f t="shared" si="269"/>
        <v/>
      </c>
      <c r="J984" s="18" t="str">
        <f>""</f>
        <v/>
      </c>
      <c r="K984" s="18" t="str">
        <f t="shared" si="270"/>
        <v/>
      </c>
      <c r="L984" s="18" t="str">
        <f t="shared" si="271"/>
        <v/>
      </c>
      <c r="M984" s="18" t="str">
        <f t="shared" si="272"/>
        <v/>
      </c>
      <c r="N984" s="18" t="str">
        <f t="shared" si="273"/>
        <v/>
      </c>
      <c r="O984" s="18" t="str">
        <f t="shared" si="274"/>
        <v/>
      </c>
      <c r="P984" s="18" t="str">
        <f t="shared" si="275"/>
        <v/>
      </c>
      <c r="Q984" s="18" t="str">
        <f t="shared" si="276"/>
        <v/>
      </c>
      <c r="R984" s="122" t="str">
        <f t="shared" si="266"/>
        <v/>
      </c>
      <c r="S984" s="18" t="str">
        <f t="shared" si="277"/>
        <v/>
      </c>
      <c r="T984" s="26" t="str">
        <f t="shared" si="267"/>
        <v/>
      </c>
      <c r="U984" s="18" t="str">
        <f t="shared" si="278"/>
        <v/>
      </c>
      <c r="V984" s="18" t="str">
        <f t="shared" si="279"/>
        <v/>
      </c>
      <c r="W984" s="18" t="str">
        <f>IFERROR(CONCATENATE("PAGO N° ",B984," DEL CONTRATO CPS ",V984," ENTRE ",TEXT(VLOOKUP(A984,matriz,IF(generador!B984=1,16,IF(generador!B984=2,19,IF(generador!B984=3,22,IF(generador!B984=4,25,IF(generador!B984=5,28,IF(generador!B984=6,31,IF(generador!B984=7,34,IF(generador!B984=8,37,IF(generador!B984=9,40,IF(generador!B984=10,43,IF(generador!B984=11,46,IF(generador!B984=12,49,IF(generador!B984=13,52,IF(generador!B984=14,55,IF(generador!B984=15,58))))))))))))))),FALSE),"dd/mm/yyyy")," Y ",TEXT(VLOOKUP(A984,matriz,IF(generador!B984=1,17,IF(generador!B984=2,20,IF(generador!B984=3,23,IF(generador!B984=4,26,IF(generador!B984=5,29,IF(generador!B984=6,32,IF(generador!B984=7,35,IF(generador!B984=8,38,IF(generador!B984=9,41,IF(generador!B984=10,44,IF(generador!B984=11,47,IF(generador!B984=12,50,IF(generador!B984=13,53,IF(generador!B984=14,56,IF(generador!B984=15,59))))))))))))))),FALSE),"dd/mm/yyyy")),"")</f>
        <v/>
      </c>
    </row>
    <row r="985" spans="1:23" x14ac:dyDescent="0.3">
      <c r="A985" s="15"/>
      <c r="B985" s="14"/>
      <c r="C985" s="6"/>
      <c r="D985" s="26" t="str">
        <f t="shared" si="263"/>
        <v/>
      </c>
      <c r="E985" s="19" t="str">
        <f>IFERROR(IF(A985&lt;&gt;"",VLOOKUP(A985,matriz,IF(generador!B985=1,15,IF(generador!B985=2,18,IF(generador!B985=3,21,IF(generador!B985=4,24,IF(generador!B985=5,27,IF(generador!B985=6,30,IF(generador!B985=7,33,IF(generador!B985=8,36,IF(generador!B985=9,39,IF(generador!B985=10,42,IF(generador!B985=11,45,IF(generador!B985=12,48,IF(generador!B985=13,51,IF(generador!B985=14,54,IF(generador!B985=15,57))))))))))))))),FALSE),""),"")</f>
        <v/>
      </c>
      <c r="F985" s="20" t="str">
        <f t="shared" si="264"/>
        <v/>
      </c>
      <c r="G985" s="29" t="str">
        <f t="shared" si="265"/>
        <v/>
      </c>
      <c r="H985" s="21" t="str">
        <f t="shared" ca="1" si="268"/>
        <v/>
      </c>
      <c r="I985" s="18" t="str">
        <f t="shared" si="269"/>
        <v/>
      </c>
      <c r="J985" s="18" t="str">
        <f>""</f>
        <v/>
      </c>
      <c r="K985" s="18" t="str">
        <f t="shared" si="270"/>
        <v/>
      </c>
      <c r="L985" s="18" t="str">
        <f t="shared" si="271"/>
        <v/>
      </c>
      <c r="M985" s="18" t="str">
        <f t="shared" si="272"/>
        <v/>
      </c>
      <c r="N985" s="18" t="str">
        <f t="shared" si="273"/>
        <v/>
      </c>
      <c r="O985" s="18" t="str">
        <f t="shared" si="274"/>
        <v/>
      </c>
      <c r="P985" s="18" t="str">
        <f t="shared" si="275"/>
        <v/>
      </c>
      <c r="Q985" s="18" t="str">
        <f t="shared" si="276"/>
        <v/>
      </c>
      <c r="R985" s="122" t="str">
        <f t="shared" si="266"/>
        <v/>
      </c>
      <c r="S985" s="18" t="str">
        <f t="shared" si="277"/>
        <v/>
      </c>
      <c r="T985" s="26" t="str">
        <f t="shared" si="267"/>
        <v/>
      </c>
      <c r="U985" s="18" t="str">
        <f t="shared" si="278"/>
        <v/>
      </c>
      <c r="V985" s="18" t="str">
        <f t="shared" si="279"/>
        <v/>
      </c>
      <c r="W985" s="18" t="str">
        <f>IFERROR(CONCATENATE("PAGO N° ",B985," DEL CONTRATO CPS ",V985," ENTRE ",TEXT(VLOOKUP(A985,matriz,IF(generador!B985=1,16,IF(generador!B985=2,19,IF(generador!B985=3,22,IF(generador!B985=4,25,IF(generador!B985=5,28,IF(generador!B985=6,31,IF(generador!B985=7,34,IF(generador!B985=8,37,IF(generador!B985=9,40,IF(generador!B985=10,43,IF(generador!B985=11,46,IF(generador!B985=12,49,IF(generador!B985=13,52,IF(generador!B985=14,55,IF(generador!B985=15,58))))))))))))))),FALSE),"dd/mm/yyyy")," Y ",TEXT(VLOOKUP(A985,matriz,IF(generador!B985=1,17,IF(generador!B985=2,20,IF(generador!B985=3,23,IF(generador!B985=4,26,IF(generador!B985=5,29,IF(generador!B985=6,32,IF(generador!B985=7,35,IF(generador!B985=8,38,IF(generador!B985=9,41,IF(generador!B985=10,44,IF(generador!B985=11,47,IF(generador!B985=12,50,IF(generador!B985=13,53,IF(generador!B985=14,56,IF(generador!B985=15,59))))))))))))))),FALSE),"dd/mm/yyyy")),"")</f>
        <v/>
      </c>
    </row>
    <row r="986" spans="1:23" x14ac:dyDescent="0.3">
      <c r="A986" s="15"/>
      <c r="B986" s="14"/>
      <c r="C986" s="6"/>
      <c r="D986" s="26" t="str">
        <f t="shared" si="263"/>
        <v/>
      </c>
      <c r="E986" s="19" t="str">
        <f>IFERROR(IF(A986&lt;&gt;"",VLOOKUP(A986,matriz,IF(generador!B986=1,15,IF(generador!B986=2,18,IF(generador!B986=3,21,IF(generador!B986=4,24,IF(generador!B986=5,27,IF(generador!B986=6,30,IF(generador!B986=7,33,IF(generador!B986=8,36,IF(generador!B986=9,39,IF(generador!B986=10,42,IF(generador!B986=11,45,IF(generador!B986=12,48,IF(generador!B986=13,51,IF(generador!B986=14,54,IF(generador!B986=15,57))))))))))))))),FALSE),""),"")</f>
        <v/>
      </c>
      <c r="F986" s="20" t="str">
        <f t="shared" si="264"/>
        <v/>
      </c>
      <c r="G986" s="29" t="str">
        <f t="shared" si="265"/>
        <v/>
      </c>
      <c r="H986" s="21" t="str">
        <f t="shared" ca="1" si="268"/>
        <v/>
      </c>
      <c r="I986" s="18" t="str">
        <f t="shared" si="269"/>
        <v/>
      </c>
      <c r="J986" s="18" t="str">
        <f>""</f>
        <v/>
      </c>
      <c r="K986" s="18" t="str">
        <f t="shared" si="270"/>
        <v/>
      </c>
      <c r="L986" s="18" t="str">
        <f t="shared" si="271"/>
        <v/>
      </c>
      <c r="M986" s="18" t="str">
        <f t="shared" si="272"/>
        <v/>
      </c>
      <c r="N986" s="18" t="str">
        <f t="shared" si="273"/>
        <v/>
      </c>
      <c r="O986" s="18" t="str">
        <f t="shared" si="274"/>
        <v/>
      </c>
      <c r="P986" s="18" t="str">
        <f t="shared" si="275"/>
        <v/>
      </c>
      <c r="Q986" s="18" t="str">
        <f t="shared" si="276"/>
        <v/>
      </c>
      <c r="R986" s="122" t="str">
        <f t="shared" si="266"/>
        <v/>
      </c>
      <c r="S986" s="18" t="str">
        <f t="shared" si="277"/>
        <v/>
      </c>
      <c r="T986" s="26" t="str">
        <f t="shared" si="267"/>
        <v/>
      </c>
      <c r="U986" s="18" t="str">
        <f t="shared" si="278"/>
        <v/>
      </c>
      <c r="V986" s="18" t="str">
        <f t="shared" si="279"/>
        <v/>
      </c>
      <c r="W986" s="18" t="str">
        <f>IFERROR(CONCATENATE("PAGO N° ",B986," DEL CONTRATO CPS ",V986," ENTRE ",TEXT(VLOOKUP(A986,matriz,IF(generador!B986=1,16,IF(generador!B986=2,19,IF(generador!B986=3,22,IF(generador!B986=4,25,IF(generador!B986=5,28,IF(generador!B986=6,31,IF(generador!B986=7,34,IF(generador!B986=8,37,IF(generador!B986=9,40,IF(generador!B986=10,43,IF(generador!B986=11,46,IF(generador!B986=12,49,IF(generador!B986=13,52,IF(generador!B986=14,55,IF(generador!B986=15,58))))))))))))))),FALSE),"dd/mm/yyyy")," Y ",TEXT(VLOOKUP(A986,matriz,IF(generador!B986=1,17,IF(generador!B986=2,20,IF(generador!B986=3,23,IF(generador!B986=4,26,IF(generador!B986=5,29,IF(generador!B986=6,32,IF(generador!B986=7,35,IF(generador!B986=8,38,IF(generador!B986=9,41,IF(generador!B986=10,44,IF(generador!B986=11,47,IF(generador!B986=12,50,IF(generador!B986=13,53,IF(generador!B986=14,56,IF(generador!B986=15,59))))))))))))))),FALSE),"dd/mm/yyyy")),"")</f>
        <v/>
      </c>
    </row>
    <row r="987" spans="1:23" x14ac:dyDescent="0.3">
      <c r="A987" s="15"/>
      <c r="B987" s="14"/>
      <c r="C987" s="6"/>
      <c r="D987" s="26" t="str">
        <f t="shared" si="263"/>
        <v/>
      </c>
      <c r="E987" s="19" t="str">
        <f>IFERROR(IF(A987&lt;&gt;"",VLOOKUP(A987,matriz,IF(generador!B987=1,15,IF(generador!B987=2,18,IF(generador!B987=3,21,IF(generador!B987=4,24,IF(generador!B987=5,27,IF(generador!B987=6,30,IF(generador!B987=7,33,IF(generador!B987=8,36,IF(generador!B987=9,39,IF(generador!B987=10,42,IF(generador!B987=11,45,IF(generador!B987=12,48,IF(generador!B987=13,51,IF(generador!B987=14,54,IF(generador!B987=15,57))))))))))))))),FALSE),""),"")</f>
        <v/>
      </c>
      <c r="F987" s="20" t="str">
        <f t="shared" si="264"/>
        <v/>
      </c>
      <c r="G987" s="29" t="str">
        <f t="shared" si="265"/>
        <v/>
      </c>
      <c r="H987" s="21" t="str">
        <f t="shared" ca="1" si="268"/>
        <v/>
      </c>
      <c r="I987" s="18" t="str">
        <f t="shared" si="269"/>
        <v/>
      </c>
      <c r="J987" s="18" t="str">
        <f>""</f>
        <v/>
      </c>
      <c r="K987" s="18" t="str">
        <f t="shared" si="270"/>
        <v/>
      </c>
      <c r="L987" s="18" t="str">
        <f t="shared" si="271"/>
        <v/>
      </c>
      <c r="M987" s="18" t="str">
        <f t="shared" si="272"/>
        <v/>
      </c>
      <c r="N987" s="18" t="str">
        <f t="shared" si="273"/>
        <v/>
      </c>
      <c r="O987" s="18" t="str">
        <f t="shared" si="274"/>
        <v/>
      </c>
      <c r="P987" s="18" t="str">
        <f t="shared" si="275"/>
        <v/>
      </c>
      <c r="Q987" s="18" t="str">
        <f t="shared" si="276"/>
        <v/>
      </c>
      <c r="R987" s="122" t="str">
        <f t="shared" si="266"/>
        <v/>
      </c>
      <c r="S987" s="18" t="str">
        <f t="shared" si="277"/>
        <v/>
      </c>
      <c r="T987" s="26" t="str">
        <f t="shared" si="267"/>
        <v/>
      </c>
      <c r="U987" s="18" t="str">
        <f t="shared" si="278"/>
        <v/>
      </c>
      <c r="V987" s="18" t="str">
        <f t="shared" si="279"/>
        <v/>
      </c>
      <c r="W987" s="18" t="str">
        <f>IFERROR(CONCATENATE("PAGO N° ",B987," DEL CONTRATO CPS ",V987," ENTRE ",TEXT(VLOOKUP(A987,matriz,IF(generador!B987=1,16,IF(generador!B987=2,19,IF(generador!B987=3,22,IF(generador!B987=4,25,IF(generador!B987=5,28,IF(generador!B987=6,31,IF(generador!B987=7,34,IF(generador!B987=8,37,IF(generador!B987=9,40,IF(generador!B987=10,43,IF(generador!B987=11,46,IF(generador!B987=12,49,IF(generador!B987=13,52,IF(generador!B987=14,55,IF(generador!B987=15,58))))))))))))))),FALSE),"dd/mm/yyyy")," Y ",TEXT(VLOOKUP(A987,matriz,IF(generador!B987=1,17,IF(generador!B987=2,20,IF(generador!B987=3,23,IF(generador!B987=4,26,IF(generador!B987=5,29,IF(generador!B987=6,32,IF(generador!B987=7,35,IF(generador!B987=8,38,IF(generador!B987=9,41,IF(generador!B987=10,44,IF(generador!B987=11,47,IF(generador!B987=12,50,IF(generador!B987=13,53,IF(generador!B987=14,56,IF(generador!B987=15,59))))))))))))))),FALSE),"dd/mm/yyyy")),"")</f>
        <v/>
      </c>
    </row>
    <row r="988" spans="1:23" x14ac:dyDescent="0.3">
      <c r="A988" s="15"/>
      <c r="B988" s="14"/>
      <c r="C988" s="6"/>
      <c r="D988" s="26" t="str">
        <f t="shared" si="263"/>
        <v/>
      </c>
      <c r="E988" s="19" t="str">
        <f>IFERROR(IF(A988&lt;&gt;"",VLOOKUP(A988,matriz,IF(generador!B988=1,15,IF(generador!B988=2,18,IF(generador!B988=3,21,IF(generador!B988=4,24,IF(generador!B988=5,27,IF(generador!B988=6,30,IF(generador!B988=7,33,IF(generador!B988=8,36,IF(generador!B988=9,39,IF(generador!B988=10,42,IF(generador!B988=11,45,IF(generador!B988=12,48,IF(generador!B988=13,51,IF(generador!B988=14,54,IF(generador!B988=15,57))))))))))))))),FALSE),""),"")</f>
        <v/>
      </c>
      <c r="F988" s="20" t="str">
        <f t="shared" si="264"/>
        <v/>
      </c>
      <c r="G988" s="29" t="str">
        <f t="shared" si="265"/>
        <v/>
      </c>
      <c r="H988" s="21" t="str">
        <f t="shared" ca="1" si="268"/>
        <v/>
      </c>
      <c r="I988" s="18" t="str">
        <f t="shared" si="269"/>
        <v/>
      </c>
      <c r="J988" s="18" t="str">
        <f>""</f>
        <v/>
      </c>
      <c r="K988" s="18" t="str">
        <f t="shared" si="270"/>
        <v/>
      </c>
      <c r="L988" s="18" t="str">
        <f t="shared" si="271"/>
        <v/>
      </c>
      <c r="M988" s="18" t="str">
        <f t="shared" si="272"/>
        <v/>
      </c>
      <c r="N988" s="18" t="str">
        <f t="shared" si="273"/>
        <v/>
      </c>
      <c r="O988" s="18" t="str">
        <f t="shared" si="274"/>
        <v/>
      </c>
      <c r="P988" s="18" t="str">
        <f t="shared" si="275"/>
        <v/>
      </c>
      <c r="Q988" s="18" t="str">
        <f t="shared" si="276"/>
        <v/>
      </c>
      <c r="R988" s="122" t="str">
        <f t="shared" si="266"/>
        <v/>
      </c>
      <c r="S988" s="18" t="str">
        <f t="shared" si="277"/>
        <v/>
      </c>
      <c r="T988" s="26" t="str">
        <f t="shared" si="267"/>
        <v/>
      </c>
      <c r="U988" s="18" t="str">
        <f t="shared" si="278"/>
        <v/>
      </c>
      <c r="V988" s="18" t="str">
        <f t="shared" si="279"/>
        <v/>
      </c>
      <c r="W988" s="18" t="str">
        <f>IFERROR(CONCATENATE("PAGO N° ",B988," DEL CONTRATO CPS ",V988," ENTRE ",TEXT(VLOOKUP(A988,matriz,IF(generador!B988=1,16,IF(generador!B988=2,19,IF(generador!B988=3,22,IF(generador!B988=4,25,IF(generador!B988=5,28,IF(generador!B988=6,31,IF(generador!B988=7,34,IF(generador!B988=8,37,IF(generador!B988=9,40,IF(generador!B988=10,43,IF(generador!B988=11,46,IF(generador!B988=12,49,IF(generador!B988=13,52,IF(generador!B988=14,55,IF(generador!B988=15,58))))))))))))))),FALSE),"dd/mm/yyyy")," Y ",TEXT(VLOOKUP(A988,matriz,IF(generador!B988=1,17,IF(generador!B988=2,20,IF(generador!B988=3,23,IF(generador!B988=4,26,IF(generador!B988=5,29,IF(generador!B988=6,32,IF(generador!B988=7,35,IF(generador!B988=8,38,IF(generador!B988=9,41,IF(generador!B988=10,44,IF(generador!B988=11,47,IF(generador!B988=12,50,IF(generador!B988=13,53,IF(generador!B988=14,56,IF(generador!B988=15,59))))))))))))))),FALSE),"dd/mm/yyyy")),"")</f>
        <v/>
      </c>
    </row>
    <row r="989" spans="1:23" x14ac:dyDescent="0.3">
      <c r="A989" s="15"/>
      <c r="B989" s="14"/>
      <c r="C989" s="6"/>
      <c r="D989" s="26" t="str">
        <f t="shared" si="263"/>
        <v/>
      </c>
      <c r="E989" s="19" t="str">
        <f>IFERROR(IF(A989&lt;&gt;"",VLOOKUP(A989,matriz,IF(generador!B989=1,15,IF(generador!B989=2,18,IF(generador!B989=3,21,IF(generador!B989=4,24,IF(generador!B989=5,27,IF(generador!B989=6,30,IF(generador!B989=7,33,IF(generador!B989=8,36,IF(generador!B989=9,39,IF(generador!B989=10,42,IF(generador!B989=11,45,IF(generador!B989=12,48,IF(generador!B989=13,51,IF(generador!B989=14,54,IF(generador!B989=15,57))))))))))))))),FALSE),""),"")</f>
        <v/>
      </c>
      <c r="F989" s="20" t="str">
        <f t="shared" si="264"/>
        <v/>
      </c>
      <c r="G989" s="29" t="str">
        <f t="shared" si="265"/>
        <v/>
      </c>
      <c r="H989" s="21" t="str">
        <f t="shared" ca="1" si="268"/>
        <v/>
      </c>
      <c r="I989" s="18" t="str">
        <f t="shared" si="269"/>
        <v/>
      </c>
      <c r="J989" s="18" t="str">
        <f>""</f>
        <v/>
      </c>
      <c r="K989" s="18" t="str">
        <f t="shared" si="270"/>
        <v/>
      </c>
      <c r="L989" s="18" t="str">
        <f t="shared" si="271"/>
        <v/>
      </c>
      <c r="M989" s="18" t="str">
        <f t="shared" si="272"/>
        <v/>
      </c>
      <c r="N989" s="18" t="str">
        <f t="shared" si="273"/>
        <v/>
      </c>
      <c r="O989" s="18" t="str">
        <f t="shared" si="274"/>
        <v/>
      </c>
      <c r="P989" s="18" t="str">
        <f t="shared" si="275"/>
        <v/>
      </c>
      <c r="Q989" s="18" t="str">
        <f t="shared" si="276"/>
        <v/>
      </c>
      <c r="R989" s="122" t="str">
        <f t="shared" si="266"/>
        <v/>
      </c>
      <c r="S989" s="18" t="str">
        <f t="shared" si="277"/>
        <v/>
      </c>
      <c r="T989" s="26" t="str">
        <f t="shared" si="267"/>
        <v/>
      </c>
      <c r="U989" s="18" t="str">
        <f t="shared" si="278"/>
        <v/>
      </c>
      <c r="V989" s="18" t="str">
        <f t="shared" si="279"/>
        <v/>
      </c>
      <c r="W989" s="18" t="str">
        <f>IFERROR(CONCATENATE("PAGO N° ",B989," DEL CONTRATO CPS ",V989," ENTRE ",TEXT(VLOOKUP(A989,matriz,IF(generador!B989=1,16,IF(generador!B989=2,19,IF(generador!B989=3,22,IF(generador!B989=4,25,IF(generador!B989=5,28,IF(generador!B989=6,31,IF(generador!B989=7,34,IF(generador!B989=8,37,IF(generador!B989=9,40,IF(generador!B989=10,43,IF(generador!B989=11,46,IF(generador!B989=12,49,IF(generador!B989=13,52,IF(generador!B989=14,55,IF(generador!B989=15,58))))))))))))))),FALSE),"dd/mm/yyyy")," Y ",TEXT(VLOOKUP(A989,matriz,IF(generador!B989=1,17,IF(generador!B989=2,20,IF(generador!B989=3,23,IF(generador!B989=4,26,IF(generador!B989=5,29,IF(generador!B989=6,32,IF(generador!B989=7,35,IF(generador!B989=8,38,IF(generador!B989=9,41,IF(generador!B989=10,44,IF(generador!B989=11,47,IF(generador!B989=12,50,IF(generador!B989=13,53,IF(generador!B989=14,56,IF(generador!B989=15,59))))))))))))))),FALSE),"dd/mm/yyyy")),"")</f>
        <v/>
      </c>
    </row>
    <row r="990" spans="1:23" x14ac:dyDescent="0.3">
      <c r="A990" s="15"/>
      <c r="B990" s="14"/>
      <c r="C990" s="6"/>
      <c r="D990" s="26" t="str">
        <f t="shared" si="263"/>
        <v/>
      </c>
      <c r="E990" s="19" t="str">
        <f>IFERROR(IF(A990&lt;&gt;"",VLOOKUP(A990,matriz,IF(generador!B990=1,15,IF(generador!B990=2,18,IF(generador!B990=3,21,IF(generador!B990=4,24,IF(generador!B990=5,27,IF(generador!B990=6,30,IF(generador!B990=7,33,IF(generador!B990=8,36,IF(generador!B990=9,39,IF(generador!B990=10,42,IF(generador!B990=11,45,IF(generador!B990=12,48,IF(generador!B990=13,51,IF(generador!B990=14,54,IF(generador!B990=15,57))))))))))))))),FALSE),""),"")</f>
        <v/>
      </c>
      <c r="F990" s="20" t="str">
        <f t="shared" si="264"/>
        <v/>
      </c>
      <c r="G990" s="29" t="str">
        <f t="shared" si="265"/>
        <v/>
      </c>
      <c r="H990" s="21" t="str">
        <f t="shared" ca="1" si="268"/>
        <v/>
      </c>
      <c r="I990" s="18" t="str">
        <f t="shared" si="269"/>
        <v/>
      </c>
      <c r="J990" s="18" t="str">
        <f>""</f>
        <v/>
      </c>
      <c r="K990" s="18" t="str">
        <f t="shared" si="270"/>
        <v/>
      </c>
      <c r="L990" s="18" t="str">
        <f t="shared" si="271"/>
        <v/>
      </c>
      <c r="M990" s="18" t="str">
        <f t="shared" si="272"/>
        <v/>
      </c>
      <c r="N990" s="18" t="str">
        <f t="shared" si="273"/>
        <v/>
      </c>
      <c r="O990" s="18" t="str">
        <f t="shared" si="274"/>
        <v/>
      </c>
      <c r="P990" s="18" t="str">
        <f t="shared" si="275"/>
        <v/>
      </c>
      <c r="Q990" s="18" t="str">
        <f t="shared" si="276"/>
        <v/>
      </c>
      <c r="R990" s="122" t="str">
        <f t="shared" si="266"/>
        <v/>
      </c>
      <c r="S990" s="18" t="str">
        <f t="shared" si="277"/>
        <v/>
      </c>
      <c r="T990" s="26" t="str">
        <f t="shared" si="267"/>
        <v/>
      </c>
      <c r="U990" s="18" t="str">
        <f t="shared" si="278"/>
        <v/>
      </c>
      <c r="V990" s="18" t="str">
        <f t="shared" si="279"/>
        <v/>
      </c>
      <c r="W990" s="18" t="str">
        <f>IFERROR(CONCATENATE("PAGO N° ",B990," DEL CONTRATO CPS ",V990," ENTRE ",TEXT(VLOOKUP(A990,matriz,IF(generador!B990=1,16,IF(generador!B990=2,19,IF(generador!B990=3,22,IF(generador!B990=4,25,IF(generador!B990=5,28,IF(generador!B990=6,31,IF(generador!B990=7,34,IF(generador!B990=8,37,IF(generador!B990=9,40,IF(generador!B990=10,43,IF(generador!B990=11,46,IF(generador!B990=12,49,IF(generador!B990=13,52,IF(generador!B990=14,55,IF(generador!B990=15,58))))))))))))))),FALSE),"dd/mm/yyyy")," Y ",TEXT(VLOOKUP(A990,matriz,IF(generador!B990=1,17,IF(generador!B990=2,20,IF(generador!B990=3,23,IF(generador!B990=4,26,IF(generador!B990=5,29,IF(generador!B990=6,32,IF(generador!B990=7,35,IF(generador!B990=8,38,IF(generador!B990=9,41,IF(generador!B990=10,44,IF(generador!B990=11,47,IF(generador!B990=12,50,IF(generador!B990=13,53,IF(generador!B990=14,56,IF(generador!B990=15,59))))))))))))))),FALSE),"dd/mm/yyyy")),"")</f>
        <v/>
      </c>
    </row>
    <row r="991" spans="1:23" x14ac:dyDescent="0.3">
      <c r="A991" s="15"/>
      <c r="B991" s="14"/>
      <c r="C991" s="6"/>
      <c r="D991" s="26" t="str">
        <f t="shared" si="263"/>
        <v/>
      </c>
      <c r="E991" s="19" t="str">
        <f>IFERROR(IF(A991&lt;&gt;"",VLOOKUP(A991,matriz,IF(generador!B991=1,15,IF(generador!B991=2,18,IF(generador!B991=3,21,IF(generador!B991=4,24,IF(generador!B991=5,27,IF(generador!B991=6,30,IF(generador!B991=7,33,IF(generador!B991=8,36,IF(generador!B991=9,39,IF(generador!B991=10,42,IF(generador!B991=11,45,IF(generador!B991=12,48,IF(generador!B991=13,51,IF(generador!B991=14,54,IF(generador!B991=15,57))))))))))))))),FALSE),""),"")</f>
        <v/>
      </c>
      <c r="F991" s="20" t="str">
        <f t="shared" si="264"/>
        <v/>
      </c>
      <c r="G991" s="29" t="str">
        <f t="shared" si="265"/>
        <v/>
      </c>
      <c r="H991" s="21" t="str">
        <f t="shared" ca="1" si="268"/>
        <v/>
      </c>
      <c r="I991" s="18" t="str">
        <f t="shared" si="269"/>
        <v/>
      </c>
      <c r="J991" s="18" t="str">
        <f>""</f>
        <v/>
      </c>
      <c r="K991" s="18" t="str">
        <f t="shared" si="270"/>
        <v/>
      </c>
      <c r="L991" s="18" t="str">
        <f t="shared" si="271"/>
        <v/>
      </c>
      <c r="M991" s="18" t="str">
        <f t="shared" si="272"/>
        <v/>
      </c>
      <c r="N991" s="18" t="str">
        <f t="shared" si="273"/>
        <v/>
      </c>
      <c r="O991" s="18" t="str">
        <f t="shared" si="274"/>
        <v/>
      </c>
      <c r="P991" s="18" t="str">
        <f t="shared" si="275"/>
        <v/>
      </c>
      <c r="Q991" s="18" t="str">
        <f t="shared" si="276"/>
        <v/>
      </c>
      <c r="R991" s="122" t="str">
        <f t="shared" si="266"/>
        <v/>
      </c>
      <c r="S991" s="18" t="str">
        <f t="shared" si="277"/>
        <v/>
      </c>
      <c r="T991" s="26" t="str">
        <f t="shared" si="267"/>
        <v/>
      </c>
      <c r="U991" s="18" t="str">
        <f t="shared" si="278"/>
        <v/>
      </c>
      <c r="V991" s="18" t="str">
        <f t="shared" si="279"/>
        <v/>
      </c>
      <c r="W991" s="18" t="str">
        <f>IFERROR(CONCATENATE("PAGO N° ",B991," DEL CONTRATO CPS ",V991," ENTRE ",TEXT(VLOOKUP(A991,matriz,IF(generador!B991=1,16,IF(generador!B991=2,19,IF(generador!B991=3,22,IF(generador!B991=4,25,IF(generador!B991=5,28,IF(generador!B991=6,31,IF(generador!B991=7,34,IF(generador!B991=8,37,IF(generador!B991=9,40,IF(generador!B991=10,43,IF(generador!B991=11,46,IF(generador!B991=12,49,IF(generador!B991=13,52,IF(generador!B991=14,55,IF(generador!B991=15,58))))))))))))))),FALSE),"dd/mm/yyyy")," Y ",TEXT(VLOOKUP(A991,matriz,IF(generador!B991=1,17,IF(generador!B991=2,20,IF(generador!B991=3,23,IF(generador!B991=4,26,IF(generador!B991=5,29,IF(generador!B991=6,32,IF(generador!B991=7,35,IF(generador!B991=8,38,IF(generador!B991=9,41,IF(generador!B991=10,44,IF(generador!B991=11,47,IF(generador!B991=12,50,IF(generador!B991=13,53,IF(generador!B991=14,56,IF(generador!B991=15,59))))))))))))))),FALSE),"dd/mm/yyyy")),"")</f>
        <v/>
      </c>
    </row>
    <row r="992" spans="1:23" x14ac:dyDescent="0.3">
      <c r="A992" s="15"/>
      <c r="B992" s="14"/>
      <c r="C992" s="6"/>
      <c r="D992" s="26" t="str">
        <f t="shared" si="263"/>
        <v/>
      </c>
      <c r="E992" s="19" t="str">
        <f>IFERROR(IF(A992&lt;&gt;"",VLOOKUP(A992,matriz,IF(generador!B992=1,15,IF(generador!B992=2,18,IF(generador!B992=3,21,IF(generador!B992=4,24,IF(generador!B992=5,27,IF(generador!B992=6,30,IF(generador!B992=7,33,IF(generador!B992=8,36,IF(generador!B992=9,39,IF(generador!B992=10,42,IF(generador!B992=11,45,IF(generador!B992=12,48,IF(generador!B992=13,51,IF(generador!B992=14,54,IF(generador!B992=15,57))))))))))))))),FALSE),""),"")</f>
        <v/>
      </c>
      <c r="F992" s="20" t="str">
        <f t="shared" si="264"/>
        <v/>
      </c>
      <c r="G992" s="29" t="str">
        <f t="shared" si="265"/>
        <v/>
      </c>
      <c r="H992" s="21" t="str">
        <f t="shared" ca="1" si="268"/>
        <v/>
      </c>
      <c r="I992" s="18" t="str">
        <f t="shared" si="269"/>
        <v/>
      </c>
      <c r="J992" s="18" t="str">
        <f>""</f>
        <v/>
      </c>
      <c r="K992" s="18" t="str">
        <f t="shared" si="270"/>
        <v/>
      </c>
      <c r="L992" s="18" t="str">
        <f t="shared" si="271"/>
        <v/>
      </c>
      <c r="M992" s="18" t="str">
        <f t="shared" si="272"/>
        <v/>
      </c>
      <c r="N992" s="18" t="str">
        <f t="shared" si="273"/>
        <v/>
      </c>
      <c r="O992" s="18" t="str">
        <f t="shared" si="274"/>
        <v/>
      </c>
      <c r="P992" s="18" t="str">
        <f t="shared" si="275"/>
        <v/>
      </c>
      <c r="Q992" s="18" t="str">
        <f t="shared" si="276"/>
        <v/>
      </c>
      <c r="R992" s="122" t="str">
        <f t="shared" si="266"/>
        <v/>
      </c>
      <c r="S992" s="18" t="str">
        <f t="shared" si="277"/>
        <v/>
      </c>
      <c r="T992" s="26" t="str">
        <f t="shared" si="267"/>
        <v/>
      </c>
      <c r="U992" s="18" t="str">
        <f t="shared" si="278"/>
        <v/>
      </c>
      <c r="V992" s="18" t="str">
        <f t="shared" si="279"/>
        <v/>
      </c>
      <c r="W992" s="18" t="str">
        <f>IFERROR(CONCATENATE("PAGO N° ",B992," DEL CONTRATO CPS ",V992," ENTRE ",TEXT(VLOOKUP(A992,matriz,IF(generador!B992=1,16,IF(generador!B992=2,19,IF(generador!B992=3,22,IF(generador!B992=4,25,IF(generador!B992=5,28,IF(generador!B992=6,31,IF(generador!B992=7,34,IF(generador!B992=8,37,IF(generador!B992=9,40,IF(generador!B992=10,43,IF(generador!B992=11,46,IF(generador!B992=12,49,IF(generador!B992=13,52,IF(generador!B992=14,55,IF(generador!B992=15,58))))))))))))))),FALSE),"dd/mm/yyyy")," Y ",TEXT(VLOOKUP(A992,matriz,IF(generador!B992=1,17,IF(generador!B992=2,20,IF(generador!B992=3,23,IF(generador!B992=4,26,IF(generador!B992=5,29,IF(generador!B992=6,32,IF(generador!B992=7,35,IF(generador!B992=8,38,IF(generador!B992=9,41,IF(generador!B992=10,44,IF(generador!B992=11,47,IF(generador!B992=12,50,IF(generador!B992=13,53,IF(generador!B992=14,56,IF(generador!B992=15,59))))))))))))))),FALSE),"dd/mm/yyyy")),"")</f>
        <v/>
      </c>
    </row>
    <row r="993" spans="1:23" x14ac:dyDescent="0.3">
      <c r="A993" s="15"/>
      <c r="B993" s="14"/>
      <c r="C993" s="6"/>
      <c r="D993" s="26" t="str">
        <f t="shared" si="263"/>
        <v/>
      </c>
      <c r="E993" s="19" t="str">
        <f>IFERROR(IF(A993&lt;&gt;"",VLOOKUP(A993,matriz,IF(generador!B993=1,15,IF(generador!B993=2,18,IF(generador!B993=3,21,IF(generador!B993=4,24,IF(generador!B993=5,27,IF(generador!B993=6,30,IF(generador!B993=7,33,IF(generador!B993=8,36,IF(generador!B993=9,39,IF(generador!B993=10,42,IF(generador!B993=11,45,IF(generador!B993=12,48,IF(generador!B993=13,51,IF(generador!B993=14,54,IF(generador!B993=15,57))))))))))))))),FALSE),""),"")</f>
        <v/>
      </c>
      <c r="F993" s="20" t="str">
        <f t="shared" si="264"/>
        <v/>
      </c>
      <c r="G993" s="29" t="str">
        <f t="shared" si="265"/>
        <v/>
      </c>
      <c r="H993" s="21" t="str">
        <f t="shared" ca="1" si="268"/>
        <v/>
      </c>
      <c r="I993" s="18" t="str">
        <f t="shared" si="269"/>
        <v/>
      </c>
      <c r="J993" s="18" t="str">
        <f>""</f>
        <v/>
      </c>
      <c r="K993" s="18" t="str">
        <f t="shared" si="270"/>
        <v/>
      </c>
      <c r="L993" s="18" t="str">
        <f t="shared" si="271"/>
        <v/>
      </c>
      <c r="M993" s="18" t="str">
        <f t="shared" si="272"/>
        <v/>
      </c>
      <c r="N993" s="18" t="str">
        <f t="shared" si="273"/>
        <v/>
      </c>
      <c r="O993" s="18" t="str">
        <f t="shared" si="274"/>
        <v/>
      </c>
      <c r="P993" s="18" t="str">
        <f t="shared" si="275"/>
        <v/>
      </c>
      <c r="Q993" s="18" t="str">
        <f t="shared" si="276"/>
        <v/>
      </c>
      <c r="R993" s="122" t="str">
        <f t="shared" si="266"/>
        <v/>
      </c>
      <c r="S993" s="18" t="str">
        <f t="shared" si="277"/>
        <v/>
      </c>
      <c r="T993" s="26" t="str">
        <f t="shared" si="267"/>
        <v/>
      </c>
      <c r="U993" s="18" t="str">
        <f t="shared" si="278"/>
        <v/>
      </c>
      <c r="V993" s="18" t="str">
        <f t="shared" si="279"/>
        <v/>
      </c>
      <c r="W993" s="18" t="str">
        <f>IFERROR(CONCATENATE("PAGO N° ",B993," DEL CONTRATO CPS ",V993," ENTRE ",TEXT(VLOOKUP(A993,matriz,IF(generador!B993=1,16,IF(generador!B993=2,19,IF(generador!B993=3,22,IF(generador!B993=4,25,IF(generador!B993=5,28,IF(generador!B993=6,31,IF(generador!B993=7,34,IF(generador!B993=8,37,IF(generador!B993=9,40,IF(generador!B993=10,43,IF(generador!B993=11,46,IF(generador!B993=12,49,IF(generador!B993=13,52,IF(generador!B993=14,55,IF(generador!B993=15,58))))))))))))))),FALSE),"dd/mm/yyyy")," Y ",TEXT(VLOOKUP(A993,matriz,IF(generador!B993=1,17,IF(generador!B993=2,20,IF(generador!B993=3,23,IF(generador!B993=4,26,IF(generador!B993=5,29,IF(generador!B993=6,32,IF(generador!B993=7,35,IF(generador!B993=8,38,IF(generador!B993=9,41,IF(generador!B993=10,44,IF(generador!B993=11,47,IF(generador!B993=12,50,IF(generador!B993=13,53,IF(generador!B993=14,56,IF(generador!B993=15,59))))))))))))))),FALSE),"dd/mm/yyyy")),"")</f>
        <v/>
      </c>
    </row>
    <row r="994" spans="1:23" x14ac:dyDescent="0.3">
      <c r="A994" s="15"/>
      <c r="B994" s="14"/>
      <c r="C994" s="6"/>
      <c r="D994" s="26" t="str">
        <f t="shared" si="263"/>
        <v/>
      </c>
      <c r="E994" s="19" t="str">
        <f>IFERROR(IF(A994&lt;&gt;"",VLOOKUP(A994,matriz,IF(generador!B994=1,15,IF(generador!B994=2,18,IF(generador!B994=3,21,IF(generador!B994=4,24,IF(generador!B994=5,27,IF(generador!B994=6,30,IF(generador!B994=7,33,IF(generador!B994=8,36,IF(generador!B994=9,39,IF(generador!B994=10,42,IF(generador!B994=11,45,IF(generador!B994=12,48,IF(generador!B994=13,51,IF(generador!B994=14,54,IF(generador!B994=15,57))))))))))))))),FALSE),""),"")</f>
        <v/>
      </c>
      <c r="F994" s="20" t="str">
        <f t="shared" si="264"/>
        <v/>
      </c>
      <c r="G994" s="29" t="str">
        <f t="shared" si="265"/>
        <v/>
      </c>
      <c r="H994" s="21" t="str">
        <f t="shared" ca="1" si="268"/>
        <v/>
      </c>
      <c r="I994" s="18" t="str">
        <f t="shared" si="269"/>
        <v/>
      </c>
      <c r="J994" s="18" t="str">
        <f>""</f>
        <v/>
      </c>
      <c r="K994" s="18" t="str">
        <f t="shared" si="270"/>
        <v/>
      </c>
      <c r="L994" s="18" t="str">
        <f t="shared" si="271"/>
        <v/>
      </c>
      <c r="M994" s="18" t="str">
        <f t="shared" si="272"/>
        <v/>
      </c>
      <c r="N994" s="18" t="str">
        <f t="shared" si="273"/>
        <v/>
      </c>
      <c r="O994" s="18" t="str">
        <f t="shared" si="274"/>
        <v/>
      </c>
      <c r="P994" s="18" t="str">
        <f t="shared" si="275"/>
        <v/>
      </c>
      <c r="Q994" s="18" t="str">
        <f t="shared" si="276"/>
        <v/>
      </c>
      <c r="R994" s="122" t="str">
        <f t="shared" si="266"/>
        <v/>
      </c>
      <c r="S994" s="18" t="str">
        <f t="shared" si="277"/>
        <v/>
      </c>
      <c r="T994" s="26" t="str">
        <f t="shared" si="267"/>
        <v/>
      </c>
      <c r="U994" s="18" t="str">
        <f t="shared" si="278"/>
        <v/>
      </c>
      <c r="V994" s="18" t="str">
        <f t="shared" si="279"/>
        <v/>
      </c>
      <c r="W994" s="18" t="str">
        <f>IFERROR(CONCATENATE("PAGO N° ",B994," DEL CONTRATO CPS ",V994," ENTRE ",TEXT(VLOOKUP(A994,matriz,IF(generador!B994=1,16,IF(generador!B994=2,19,IF(generador!B994=3,22,IF(generador!B994=4,25,IF(generador!B994=5,28,IF(generador!B994=6,31,IF(generador!B994=7,34,IF(generador!B994=8,37,IF(generador!B994=9,40,IF(generador!B994=10,43,IF(generador!B994=11,46,IF(generador!B994=12,49,IF(generador!B994=13,52,IF(generador!B994=14,55,IF(generador!B994=15,58))))))))))))))),FALSE),"dd/mm/yyyy")," Y ",TEXT(VLOOKUP(A994,matriz,IF(generador!B994=1,17,IF(generador!B994=2,20,IF(generador!B994=3,23,IF(generador!B994=4,26,IF(generador!B994=5,29,IF(generador!B994=6,32,IF(generador!B994=7,35,IF(generador!B994=8,38,IF(generador!B994=9,41,IF(generador!B994=10,44,IF(generador!B994=11,47,IF(generador!B994=12,50,IF(generador!B994=13,53,IF(generador!B994=14,56,IF(generador!B994=15,59))))))))))))))),FALSE),"dd/mm/yyyy")),"")</f>
        <v/>
      </c>
    </row>
    <row r="995" spans="1:23" x14ac:dyDescent="0.3">
      <c r="A995" s="15"/>
      <c r="B995" s="14"/>
      <c r="C995" s="6"/>
      <c r="D995" s="26" t="str">
        <f t="shared" si="263"/>
        <v/>
      </c>
      <c r="E995" s="19" t="str">
        <f>IFERROR(IF(A995&lt;&gt;"",VLOOKUP(A995,matriz,IF(generador!B995=1,15,IF(generador!B995=2,18,IF(generador!B995=3,21,IF(generador!B995=4,24,IF(generador!B995=5,27,IF(generador!B995=6,30,IF(generador!B995=7,33,IF(generador!B995=8,36,IF(generador!B995=9,39,IF(generador!B995=10,42,IF(generador!B995=11,45,IF(generador!B995=12,48,IF(generador!B995=13,51,IF(generador!B995=14,54,IF(generador!B995=15,57))))))))))))))),FALSE),""),"")</f>
        <v/>
      </c>
      <c r="F995" s="20" t="str">
        <f t="shared" si="264"/>
        <v/>
      </c>
      <c r="G995" s="29" t="str">
        <f t="shared" si="265"/>
        <v/>
      </c>
      <c r="H995" s="21" t="str">
        <f t="shared" ca="1" si="268"/>
        <v/>
      </c>
      <c r="I995" s="18" t="str">
        <f t="shared" si="269"/>
        <v/>
      </c>
      <c r="J995" s="18" t="str">
        <f>""</f>
        <v/>
      </c>
      <c r="K995" s="18" t="str">
        <f t="shared" si="270"/>
        <v/>
      </c>
      <c r="L995" s="18" t="str">
        <f t="shared" si="271"/>
        <v/>
      </c>
      <c r="M995" s="18" t="str">
        <f t="shared" si="272"/>
        <v/>
      </c>
      <c r="N995" s="18" t="str">
        <f t="shared" si="273"/>
        <v/>
      </c>
      <c r="O995" s="18" t="str">
        <f t="shared" si="274"/>
        <v/>
      </c>
      <c r="P995" s="18" t="str">
        <f t="shared" si="275"/>
        <v/>
      </c>
      <c r="Q995" s="18" t="str">
        <f t="shared" si="276"/>
        <v/>
      </c>
      <c r="R995" s="122" t="str">
        <f t="shared" si="266"/>
        <v/>
      </c>
      <c r="S995" s="18" t="str">
        <f t="shared" si="277"/>
        <v/>
      </c>
      <c r="T995" s="26" t="str">
        <f t="shared" si="267"/>
        <v/>
      </c>
      <c r="U995" s="18" t="str">
        <f t="shared" si="278"/>
        <v/>
      </c>
      <c r="V995" s="18" t="str">
        <f t="shared" si="279"/>
        <v/>
      </c>
      <c r="W995" s="18" t="str">
        <f>IFERROR(CONCATENATE("PAGO N° ",B995," DEL CONTRATO CPS ",V995," ENTRE ",TEXT(VLOOKUP(A995,matriz,IF(generador!B995=1,16,IF(generador!B995=2,19,IF(generador!B995=3,22,IF(generador!B995=4,25,IF(generador!B995=5,28,IF(generador!B995=6,31,IF(generador!B995=7,34,IF(generador!B995=8,37,IF(generador!B995=9,40,IF(generador!B995=10,43,IF(generador!B995=11,46,IF(generador!B995=12,49,IF(generador!B995=13,52,IF(generador!B995=14,55,IF(generador!B995=15,58))))))))))))))),FALSE),"dd/mm/yyyy")," Y ",TEXT(VLOOKUP(A995,matriz,IF(generador!B995=1,17,IF(generador!B995=2,20,IF(generador!B995=3,23,IF(generador!B995=4,26,IF(generador!B995=5,29,IF(generador!B995=6,32,IF(generador!B995=7,35,IF(generador!B995=8,38,IF(generador!B995=9,41,IF(generador!B995=10,44,IF(generador!B995=11,47,IF(generador!B995=12,50,IF(generador!B995=13,53,IF(generador!B995=14,56,IF(generador!B995=15,59))))))))))))))),FALSE),"dd/mm/yyyy")),"")</f>
        <v/>
      </c>
    </row>
    <row r="996" spans="1:23" x14ac:dyDescent="0.3">
      <c r="A996" s="15"/>
      <c r="B996" s="14"/>
      <c r="C996" s="6"/>
      <c r="D996" s="26" t="str">
        <f t="shared" si="263"/>
        <v/>
      </c>
      <c r="E996" s="19" t="str">
        <f>IFERROR(IF(A996&lt;&gt;"",VLOOKUP(A996,matriz,IF(generador!B996=1,15,IF(generador!B996=2,18,IF(generador!B996=3,21,IF(generador!B996=4,24,IF(generador!B996=5,27,IF(generador!B996=6,30,IF(generador!B996=7,33,IF(generador!B996=8,36,IF(generador!B996=9,39,IF(generador!B996=10,42,IF(generador!B996=11,45,IF(generador!B996=12,48,IF(generador!B996=13,51,IF(generador!B996=14,54,IF(generador!B996=15,57))))))))))))))),FALSE),""),"")</f>
        <v/>
      </c>
      <c r="F996" s="20" t="str">
        <f t="shared" si="264"/>
        <v/>
      </c>
      <c r="G996" s="29" t="str">
        <f t="shared" si="265"/>
        <v/>
      </c>
      <c r="H996" s="21" t="str">
        <f t="shared" ca="1" si="268"/>
        <v/>
      </c>
      <c r="I996" s="18" t="str">
        <f t="shared" si="269"/>
        <v/>
      </c>
      <c r="J996" s="18" t="str">
        <f>""</f>
        <v/>
      </c>
      <c r="K996" s="18" t="str">
        <f t="shared" si="270"/>
        <v/>
      </c>
      <c r="L996" s="18" t="str">
        <f t="shared" si="271"/>
        <v/>
      </c>
      <c r="M996" s="18" t="str">
        <f t="shared" si="272"/>
        <v/>
      </c>
      <c r="N996" s="18" t="str">
        <f t="shared" si="273"/>
        <v/>
      </c>
      <c r="O996" s="18" t="str">
        <f t="shared" si="274"/>
        <v/>
      </c>
      <c r="P996" s="18" t="str">
        <f t="shared" si="275"/>
        <v/>
      </c>
      <c r="Q996" s="18" t="str">
        <f t="shared" si="276"/>
        <v/>
      </c>
      <c r="R996" s="122" t="str">
        <f t="shared" si="266"/>
        <v/>
      </c>
      <c r="S996" s="18" t="str">
        <f t="shared" si="277"/>
        <v/>
      </c>
      <c r="T996" s="26" t="str">
        <f t="shared" si="267"/>
        <v/>
      </c>
      <c r="U996" s="18" t="str">
        <f t="shared" si="278"/>
        <v/>
      </c>
      <c r="V996" s="18" t="str">
        <f t="shared" si="279"/>
        <v/>
      </c>
      <c r="W996" s="18" t="str">
        <f>IFERROR(CONCATENATE("PAGO N° ",B996," DEL CONTRATO CPS ",V996," ENTRE ",TEXT(VLOOKUP(A996,matriz,IF(generador!B996=1,16,IF(generador!B996=2,19,IF(generador!B996=3,22,IF(generador!B996=4,25,IF(generador!B996=5,28,IF(generador!B996=6,31,IF(generador!B996=7,34,IF(generador!B996=8,37,IF(generador!B996=9,40,IF(generador!B996=10,43,IF(generador!B996=11,46,IF(generador!B996=12,49,IF(generador!B996=13,52,IF(generador!B996=14,55,IF(generador!B996=15,58))))))))))))))),FALSE),"dd/mm/yyyy")," Y ",TEXT(VLOOKUP(A996,matriz,IF(generador!B996=1,17,IF(generador!B996=2,20,IF(generador!B996=3,23,IF(generador!B996=4,26,IF(generador!B996=5,29,IF(generador!B996=6,32,IF(generador!B996=7,35,IF(generador!B996=8,38,IF(generador!B996=9,41,IF(generador!B996=10,44,IF(generador!B996=11,47,IF(generador!B996=12,50,IF(generador!B996=13,53,IF(generador!B996=14,56,IF(generador!B996=15,59))))))))))))))),FALSE),"dd/mm/yyyy")),"")</f>
        <v/>
      </c>
    </row>
    <row r="997" spans="1:23" x14ac:dyDescent="0.3">
      <c r="A997" s="15"/>
      <c r="B997" s="14"/>
      <c r="C997" s="6"/>
      <c r="D997" s="26" t="str">
        <f t="shared" si="263"/>
        <v/>
      </c>
      <c r="E997" s="19" t="str">
        <f>IFERROR(IF(A997&lt;&gt;"",VLOOKUP(A997,matriz,IF(generador!B997=1,15,IF(generador!B997=2,18,IF(generador!B997=3,21,IF(generador!B997=4,24,IF(generador!B997=5,27,IF(generador!B997=6,30,IF(generador!B997=7,33,IF(generador!B997=8,36,IF(generador!B997=9,39,IF(generador!B997=10,42,IF(generador!B997=11,45,IF(generador!B997=12,48,IF(generador!B997=13,51,IF(generador!B997=14,54,IF(generador!B997=15,57))))))))))))))),FALSE),""),"")</f>
        <v/>
      </c>
      <c r="F997" s="20" t="str">
        <f t="shared" si="264"/>
        <v/>
      </c>
      <c r="G997" s="29" t="str">
        <f t="shared" si="265"/>
        <v/>
      </c>
      <c r="H997" s="21" t="str">
        <f t="shared" ca="1" si="268"/>
        <v/>
      </c>
      <c r="I997" s="18" t="str">
        <f t="shared" si="269"/>
        <v/>
      </c>
      <c r="J997" s="18" t="str">
        <f>""</f>
        <v/>
      </c>
      <c r="K997" s="18" t="str">
        <f t="shared" si="270"/>
        <v/>
      </c>
      <c r="L997" s="18" t="str">
        <f t="shared" si="271"/>
        <v/>
      </c>
      <c r="M997" s="18" t="str">
        <f t="shared" si="272"/>
        <v/>
      </c>
      <c r="N997" s="18" t="str">
        <f t="shared" si="273"/>
        <v/>
      </c>
      <c r="O997" s="18" t="str">
        <f t="shared" si="274"/>
        <v/>
      </c>
      <c r="P997" s="18" t="str">
        <f t="shared" si="275"/>
        <v/>
      </c>
      <c r="Q997" s="18" t="str">
        <f t="shared" si="276"/>
        <v/>
      </c>
      <c r="R997" s="122" t="str">
        <f t="shared" si="266"/>
        <v/>
      </c>
      <c r="S997" s="18" t="str">
        <f t="shared" si="277"/>
        <v/>
      </c>
      <c r="T997" s="26" t="str">
        <f t="shared" si="267"/>
        <v/>
      </c>
      <c r="U997" s="18" t="str">
        <f t="shared" si="278"/>
        <v/>
      </c>
      <c r="V997" s="18" t="str">
        <f t="shared" si="279"/>
        <v/>
      </c>
      <c r="W997" s="18" t="str">
        <f>IFERROR(CONCATENATE("PAGO N° ",B997," DEL CONTRATO CPS ",V997," ENTRE ",TEXT(VLOOKUP(A997,matriz,IF(generador!B997=1,16,IF(generador!B997=2,19,IF(generador!B997=3,22,IF(generador!B997=4,25,IF(generador!B997=5,28,IF(generador!B997=6,31,IF(generador!B997=7,34,IF(generador!B997=8,37,IF(generador!B997=9,40,IF(generador!B997=10,43,IF(generador!B997=11,46,IF(generador!B997=12,49,IF(generador!B997=13,52,IF(generador!B997=14,55,IF(generador!B997=15,58))))))))))))))),FALSE),"dd/mm/yyyy")," Y ",TEXT(VLOOKUP(A997,matriz,IF(generador!B997=1,17,IF(generador!B997=2,20,IF(generador!B997=3,23,IF(generador!B997=4,26,IF(generador!B997=5,29,IF(generador!B997=6,32,IF(generador!B997=7,35,IF(generador!B997=8,38,IF(generador!B997=9,41,IF(generador!B997=10,44,IF(generador!B997=11,47,IF(generador!B997=12,50,IF(generador!B997=13,53,IF(generador!B997=14,56,IF(generador!B997=15,59))))))))))))))),FALSE),"dd/mm/yyyy")),"")</f>
        <v/>
      </c>
    </row>
    <row r="998" spans="1:23" x14ac:dyDescent="0.3">
      <c r="A998" s="15"/>
      <c r="B998" s="14"/>
      <c r="C998" s="6"/>
      <c r="D998" s="26" t="str">
        <f t="shared" si="263"/>
        <v/>
      </c>
      <c r="E998" s="19" t="str">
        <f>IFERROR(IF(A998&lt;&gt;"",VLOOKUP(A998,matriz,IF(generador!B998=1,15,IF(generador!B998=2,18,IF(generador!B998=3,21,IF(generador!B998=4,24,IF(generador!B998=5,27,IF(generador!B998=6,30,IF(generador!B998=7,33,IF(generador!B998=8,36,IF(generador!B998=9,39,IF(generador!B998=10,42,IF(generador!B998=11,45,IF(generador!B998=12,48,IF(generador!B998=13,51,IF(generador!B998=14,54,IF(generador!B998=15,57))))))))))))))),FALSE),""),"")</f>
        <v/>
      </c>
      <c r="F998" s="20" t="str">
        <f t="shared" si="264"/>
        <v/>
      </c>
      <c r="G998" s="29" t="str">
        <f t="shared" si="265"/>
        <v/>
      </c>
      <c r="H998" s="21" t="str">
        <f t="shared" ca="1" si="268"/>
        <v/>
      </c>
      <c r="I998" s="18" t="str">
        <f t="shared" si="269"/>
        <v/>
      </c>
      <c r="J998" s="18" t="str">
        <f>""</f>
        <v/>
      </c>
      <c r="K998" s="18" t="str">
        <f t="shared" si="270"/>
        <v/>
      </c>
      <c r="L998" s="18" t="str">
        <f t="shared" si="271"/>
        <v/>
      </c>
      <c r="M998" s="18" t="str">
        <f t="shared" si="272"/>
        <v/>
      </c>
      <c r="N998" s="18" t="str">
        <f t="shared" si="273"/>
        <v/>
      </c>
      <c r="O998" s="18" t="str">
        <f t="shared" si="274"/>
        <v/>
      </c>
      <c r="P998" s="18" t="str">
        <f t="shared" si="275"/>
        <v/>
      </c>
      <c r="Q998" s="18" t="str">
        <f t="shared" si="276"/>
        <v/>
      </c>
      <c r="R998" s="122" t="str">
        <f t="shared" si="266"/>
        <v/>
      </c>
      <c r="S998" s="18" t="str">
        <f t="shared" si="277"/>
        <v/>
      </c>
      <c r="T998" s="26" t="str">
        <f t="shared" si="267"/>
        <v/>
      </c>
      <c r="U998" s="18" t="str">
        <f t="shared" si="278"/>
        <v/>
      </c>
      <c r="V998" s="18" t="str">
        <f t="shared" si="279"/>
        <v/>
      </c>
      <c r="W998" s="18" t="str">
        <f>IFERROR(CONCATENATE("PAGO N° ",B998," DEL CONTRATO CPS ",V998," ENTRE ",TEXT(VLOOKUP(A998,matriz,IF(generador!B998=1,16,IF(generador!B998=2,19,IF(generador!B998=3,22,IF(generador!B998=4,25,IF(generador!B998=5,28,IF(generador!B998=6,31,IF(generador!B998=7,34,IF(generador!B998=8,37,IF(generador!B998=9,40,IF(generador!B998=10,43,IF(generador!B998=11,46,IF(generador!B998=12,49,IF(generador!B998=13,52,IF(generador!B998=14,55,IF(generador!B998=15,58))))))))))))))),FALSE),"dd/mm/yyyy")," Y ",TEXT(VLOOKUP(A998,matriz,IF(generador!B998=1,17,IF(generador!B998=2,20,IF(generador!B998=3,23,IF(generador!B998=4,26,IF(generador!B998=5,29,IF(generador!B998=6,32,IF(generador!B998=7,35,IF(generador!B998=8,38,IF(generador!B998=9,41,IF(generador!B998=10,44,IF(generador!B998=11,47,IF(generador!B998=12,50,IF(generador!B998=13,53,IF(generador!B998=14,56,IF(generador!B998=15,59))))))))))))))),FALSE),"dd/mm/yyyy")),"")</f>
        <v/>
      </c>
    </row>
    <row r="999" spans="1:23" x14ac:dyDescent="0.3">
      <c r="A999" s="15"/>
      <c r="B999" s="14"/>
      <c r="C999" s="6"/>
      <c r="D999" s="26" t="str">
        <f t="shared" si="263"/>
        <v/>
      </c>
      <c r="E999" s="19" t="str">
        <f>IFERROR(IF(A999&lt;&gt;"",VLOOKUP(A999,matriz,IF(generador!B999=1,15,IF(generador!B999=2,18,IF(generador!B999=3,21,IF(generador!B999=4,24,IF(generador!B999=5,27,IF(generador!B999=6,30,IF(generador!B999=7,33,IF(generador!B999=8,36,IF(generador!B999=9,39,IF(generador!B999=10,42,IF(generador!B999=11,45,IF(generador!B999=12,48,IF(generador!B999=13,51,IF(generador!B999=14,54,IF(generador!B999=15,57))))))))))))))),FALSE),""),"")</f>
        <v/>
      </c>
      <c r="F999" s="20" t="str">
        <f t="shared" si="264"/>
        <v/>
      </c>
      <c r="G999" s="29" t="str">
        <f t="shared" si="265"/>
        <v/>
      </c>
      <c r="H999" s="21" t="str">
        <f t="shared" ca="1" si="268"/>
        <v/>
      </c>
      <c r="I999" s="18" t="str">
        <f t="shared" si="269"/>
        <v/>
      </c>
      <c r="J999" s="18" t="str">
        <f>""</f>
        <v/>
      </c>
      <c r="K999" s="18" t="str">
        <f t="shared" si="270"/>
        <v/>
      </c>
      <c r="L999" s="18" t="str">
        <f t="shared" si="271"/>
        <v/>
      </c>
      <c r="M999" s="18" t="str">
        <f t="shared" si="272"/>
        <v/>
      </c>
      <c r="N999" s="18" t="str">
        <f t="shared" si="273"/>
        <v/>
      </c>
      <c r="O999" s="18" t="str">
        <f t="shared" si="274"/>
        <v/>
      </c>
      <c r="P999" s="18" t="str">
        <f t="shared" si="275"/>
        <v/>
      </c>
      <c r="Q999" s="18" t="str">
        <f t="shared" si="276"/>
        <v/>
      </c>
      <c r="R999" s="122" t="str">
        <f t="shared" si="266"/>
        <v/>
      </c>
      <c r="S999" s="18" t="str">
        <f t="shared" si="277"/>
        <v/>
      </c>
      <c r="T999" s="26" t="str">
        <f t="shared" si="267"/>
        <v/>
      </c>
      <c r="U999" s="18" t="str">
        <f t="shared" si="278"/>
        <v/>
      </c>
      <c r="V999" s="18" t="str">
        <f t="shared" si="279"/>
        <v/>
      </c>
      <c r="W999" s="18" t="str">
        <f>IFERROR(CONCATENATE("PAGO N° ",B999," DEL CONTRATO CPS ",V999," ENTRE ",TEXT(VLOOKUP(A999,matriz,IF(generador!B999=1,16,IF(generador!B999=2,19,IF(generador!B999=3,22,IF(generador!B999=4,25,IF(generador!B999=5,28,IF(generador!B999=6,31,IF(generador!B999=7,34,IF(generador!B999=8,37,IF(generador!B999=9,40,IF(generador!B999=10,43,IF(generador!B999=11,46,IF(generador!B999=12,49,IF(generador!B999=13,52,IF(generador!B999=14,55,IF(generador!B999=15,58))))))))))))))),FALSE),"dd/mm/yyyy")," Y ",TEXT(VLOOKUP(A999,matriz,IF(generador!B999=1,17,IF(generador!B999=2,20,IF(generador!B999=3,23,IF(generador!B999=4,26,IF(generador!B999=5,29,IF(generador!B999=6,32,IF(generador!B999=7,35,IF(generador!B999=8,38,IF(generador!B999=9,41,IF(generador!B999=10,44,IF(generador!B999=11,47,IF(generador!B999=12,50,IF(generador!B999=13,53,IF(generador!B999=14,56,IF(generador!B999=15,59))))))))))))))),FALSE),"dd/mm/yyyy")),"")</f>
        <v/>
      </c>
    </row>
    <row r="1000" spans="1:23" x14ac:dyDescent="0.3">
      <c r="A1000" s="15"/>
      <c r="B1000" s="14"/>
      <c r="C1000" s="6"/>
      <c r="D1000" s="26" t="str">
        <f t="shared" si="263"/>
        <v/>
      </c>
      <c r="E1000" s="19" t="str">
        <f>IFERROR(IF(A1000&lt;&gt;"",VLOOKUP(A1000,matriz,IF(generador!B1000=1,15,IF(generador!B1000=2,18,IF(generador!B1000=3,21,IF(generador!B1000=4,24,IF(generador!B1000=5,27,IF(generador!B1000=6,30,IF(generador!B1000=7,33,IF(generador!B1000=8,36,IF(generador!B1000=9,39,IF(generador!B1000=10,42,IF(generador!B1000=11,45,IF(generador!B1000=12,48,IF(generador!B1000=13,51,IF(generador!B1000=14,54,IF(generador!B1000=15,57))))))))))))))),FALSE),""),"")</f>
        <v/>
      </c>
      <c r="F1000" s="20" t="str">
        <f t="shared" si="264"/>
        <v/>
      </c>
      <c r="G1000" s="29" t="str">
        <f t="shared" si="265"/>
        <v/>
      </c>
      <c r="H1000" s="21" t="str">
        <f t="shared" ca="1" si="268"/>
        <v/>
      </c>
      <c r="I1000" s="18" t="str">
        <f t="shared" si="269"/>
        <v/>
      </c>
      <c r="J1000" s="18" t="str">
        <f>""</f>
        <v/>
      </c>
      <c r="K1000" s="18" t="str">
        <f t="shared" si="270"/>
        <v/>
      </c>
      <c r="L1000" s="18" t="str">
        <f t="shared" si="271"/>
        <v/>
      </c>
      <c r="M1000" s="18" t="str">
        <f t="shared" si="272"/>
        <v/>
      </c>
      <c r="N1000" s="18" t="str">
        <f t="shared" si="273"/>
        <v/>
      </c>
      <c r="O1000" s="18" t="str">
        <f t="shared" si="274"/>
        <v/>
      </c>
      <c r="P1000" s="18" t="str">
        <f t="shared" si="275"/>
        <v/>
      </c>
      <c r="Q1000" s="18" t="str">
        <f t="shared" si="276"/>
        <v/>
      </c>
      <c r="R1000" s="122" t="str">
        <f t="shared" si="266"/>
        <v/>
      </c>
      <c r="S1000" s="18" t="str">
        <f t="shared" si="277"/>
        <v/>
      </c>
      <c r="T1000" s="26" t="str">
        <f t="shared" si="267"/>
        <v/>
      </c>
      <c r="U1000" s="18" t="str">
        <f t="shared" si="278"/>
        <v/>
      </c>
      <c r="V1000" s="18" t="str">
        <f t="shared" si="279"/>
        <v/>
      </c>
      <c r="W1000" s="18" t="str">
        <f>IFERROR(CONCATENATE("PAGO N° ",B1000," DEL CONTRATO CPS ",V1000," ENTRE ",TEXT(VLOOKUP(A1000,matriz,IF(generador!B1000=1,16,IF(generador!B1000=2,19,IF(generador!B1000=3,22,IF(generador!B1000=4,25,IF(generador!B1000=5,28,IF(generador!B1000=6,31,IF(generador!B1000=7,34,IF(generador!B1000=8,37,IF(generador!B1000=9,40,IF(generador!B1000=10,43,IF(generador!B1000=11,46,IF(generador!B1000=12,49,IF(generador!B1000=13,52,IF(generador!B1000=14,55,IF(generador!B1000=15,58))))))))))))))),FALSE),"dd/mm/yyyy")," Y ",TEXT(VLOOKUP(A1000,matriz,IF(generador!B1000=1,17,IF(generador!B1000=2,20,IF(generador!B1000=3,23,IF(generador!B1000=4,26,IF(generador!B1000=5,29,IF(generador!B1000=6,32,IF(generador!B1000=7,35,IF(generador!B1000=8,38,IF(generador!B1000=9,41,IF(generador!B1000=10,44,IF(generador!B1000=11,47,IF(generador!B1000=12,50,IF(generador!B1000=13,53,IF(generador!B1000=14,56,IF(generador!B1000=15,59))))))))))))))),FALSE),"dd/mm/yyyy")),"")</f>
        <v/>
      </c>
    </row>
  </sheetData>
  <autoFilter ref="A2:W1000" xr:uid="{00000000-0009-0000-0000-000009000000}"/>
  <dataConsolidate>
    <dataRefs count="1">
      <dataRef ref="B4:B1117" sheet="datos"/>
    </dataRefs>
  </dataConsolidate>
  <mergeCells count="2">
    <mergeCell ref="A1:B1"/>
    <mergeCell ref="E1:F1"/>
  </mergeCells>
  <conditionalFormatting sqref="G3:G1000">
    <cfRule type="containsText" priority="7" operator="containsText" text="* ">
      <formula>NOT(ISERROR(SEARCH("* ",G3)))</formula>
    </cfRule>
    <cfRule type="containsText" priority="8" operator="containsText" text="*-">
      <formula>NOT(ISERROR(SEARCH("*-",G3)))</formula>
    </cfRule>
  </conditionalFormatting>
  <dataValidations count="2">
    <dataValidation type="list" allowBlank="1" showInputMessage="1" showErrorMessage="1" sqref="C3:C1000" xr:uid="{00000000-0002-0000-0900-000000000000}">
      <formula1>"SI,NO"</formula1>
    </dataValidation>
    <dataValidation type="list" allowBlank="1" showInputMessage="1" showErrorMessage="1" sqref="B3:B1000" xr:uid="{00000000-0002-0000-0900-000001000000}">
      <formula1>"1,2,3,4,5,6,7,8,9,10,11,12,13,14,15"</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datos!$B$4:$B$8301</xm:f>
          </x14:formula1>
          <xm:sqref>A3:A1000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B11"/>
  <sheetViews>
    <sheetView workbookViewId="0">
      <selection activeCell="B12" sqref="B12"/>
    </sheetView>
  </sheetViews>
  <sheetFormatPr baseColWidth="10" defaultRowHeight="14.4" x14ac:dyDescent="0.3"/>
  <cols>
    <col min="1" max="1" width="16" customWidth="1"/>
    <col min="2" max="2" width="45.5546875" customWidth="1"/>
  </cols>
  <sheetData>
    <row r="2" spans="1:2" x14ac:dyDescent="0.3">
      <c r="A2" s="72" t="s">
        <v>211</v>
      </c>
      <c r="B2" t="s">
        <v>212</v>
      </c>
    </row>
    <row r="3" spans="1:2" x14ac:dyDescent="0.3">
      <c r="B3" t="s">
        <v>215</v>
      </c>
    </row>
    <row r="4" spans="1:2" x14ac:dyDescent="0.3">
      <c r="B4" t="s">
        <v>260</v>
      </c>
    </row>
    <row r="5" spans="1:2" x14ac:dyDescent="0.3">
      <c r="B5" t="s">
        <v>216</v>
      </c>
    </row>
    <row r="6" spans="1:2" x14ac:dyDescent="0.3">
      <c r="B6" t="s">
        <v>213</v>
      </c>
    </row>
    <row r="7" spans="1:2" x14ac:dyDescent="0.3">
      <c r="B7" t="s">
        <v>214</v>
      </c>
    </row>
    <row r="9" spans="1:2" x14ac:dyDescent="0.3">
      <c r="A9" t="s">
        <v>264</v>
      </c>
      <c r="B9" t="s">
        <v>266</v>
      </c>
    </row>
    <row r="10" spans="1:2" x14ac:dyDescent="0.3">
      <c r="B10" t="s">
        <v>265</v>
      </c>
    </row>
    <row r="11" spans="1:2" x14ac:dyDescent="0.3">
      <c r="B11" t="s">
        <v>267</v>
      </c>
    </row>
  </sheetData>
  <sheetProtection sheet="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B1:N34"/>
  <sheetViews>
    <sheetView view="pageBreakPreview" zoomScaleNormal="100" zoomScaleSheetLayoutView="100" workbookViewId="0">
      <selection activeCell="E9" sqref="E9:M9"/>
    </sheetView>
  </sheetViews>
  <sheetFormatPr baseColWidth="10" defaultRowHeight="13.2" x14ac:dyDescent="0.3"/>
  <cols>
    <col min="1" max="1" width="1.109375" style="38" customWidth="1"/>
    <col min="2" max="2" width="2.6640625" style="38" customWidth="1"/>
    <col min="3" max="3" width="10.88671875" style="38" customWidth="1"/>
    <col min="4" max="4" width="10.5546875" style="38" customWidth="1"/>
    <col min="5" max="5" width="10.44140625" style="38" customWidth="1"/>
    <col min="6" max="6" width="8.6640625" style="38" customWidth="1"/>
    <col min="7" max="7" width="9" style="38" customWidth="1"/>
    <col min="8" max="8" width="12" style="38" customWidth="1"/>
    <col min="9" max="9" width="9" style="38" customWidth="1"/>
    <col min="10" max="10" width="8.6640625" style="38" customWidth="1"/>
    <col min="11" max="11" width="8.33203125" style="38" customWidth="1"/>
    <col min="12" max="12" width="11.5546875" style="38" customWidth="1"/>
    <col min="13" max="13" width="17.44140625" style="38" customWidth="1"/>
    <col min="14" max="14" width="1" style="38" customWidth="1"/>
    <col min="15" max="247" width="11.44140625" style="38"/>
    <col min="248" max="248" width="1.109375" style="38" customWidth="1"/>
    <col min="249" max="249" width="2.6640625" style="38" customWidth="1"/>
    <col min="250" max="250" width="10.88671875" style="38" customWidth="1"/>
    <col min="251" max="251" width="10.5546875" style="38" customWidth="1"/>
    <col min="252" max="252" width="10.44140625" style="38" customWidth="1"/>
    <col min="253" max="253" width="8.6640625" style="38" customWidth="1"/>
    <col min="254" max="254" width="9" style="38" customWidth="1"/>
    <col min="255" max="255" width="12" style="38" customWidth="1"/>
    <col min="256" max="256" width="9" style="38" customWidth="1"/>
    <col min="257" max="257" width="8.6640625" style="38" customWidth="1"/>
    <col min="258" max="258" width="8.33203125" style="38" customWidth="1"/>
    <col min="259" max="259" width="11.5546875" style="38" customWidth="1"/>
    <col min="260" max="260" width="19" style="38" customWidth="1"/>
    <col min="261" max="261" width="1" style="38" customWidth="1"/>
    <col min="262" max="262" width="8.44140625" style="38" customWidth="1"/>
    <col min="263" max="263" width="7.109375" style="38" customWidth="1"/>
    <col min="264" max="264" width="3.88671875" style="38" bestFit="1" customWidth="1"/>
    <col min="265" max="265" width="9.6640625" style="38" customWidth="1"/>
    <col min="266" max="266" width="7.88671875" style="38" customWidth="1"/>
    <col min="267" max="267" width="8.6640625" style="38" customWidth="1"/>
    <col min="268" max="268" width="8.5546875" style="38" customWidth="1"/>
    <col min="269" max="503" width="11.44140625" style="38"/>
    <col min="504" max="504" width="1.109375" style="38" customWidth="1"/>
    <col min="505" max="505" width="2.6640625" style="38" customWidth="1"/>
    <col min="506" max="506" width="10.88671875" style="38" customWidth="1"/>
    <col min="507" max="507" width="10.5546875" style="38" customWidth="1"/>
    <col min="508" max="508" width="10.44140625" style="38" customWidth="1"/>
    <col min="509" max="509" width="8.6640625" style="38" customWidth="1"/>
    <col min="510" max="510" width="9" style="38" customWidth="1"/>
    <col min="511" max="511" width="12" style="38" customWidth="1"/>
    <col min="512" max="512" width="9" style="38" customWidth="1"/>
    <col min="513" max="513" width="8.6640625" style="38" customWidth="1"/>
    <col min="514" max="514" width="8.33203125" style="38" customWidth="1"/>
    <col min="515" max="515" width="11.5546875" style="38" customWidth="1"/>
    <col min="516" max="516" width="19" style="38" customWidth="1"/>
    <col min="517" max="517" width="1" style="38" customWidth="1"/>
    <col min="518" max="518" width="8.44140625" style="38" customWidth="1"/>
    <col min="519" max="519" width="7.109375" style="38" customWidth="1"/>
    <col min="520" max="520" width="3.88671875" style="38" bestFit="1" customWidth="1"/>
    <col min="521" max="521" width="9.6640625" style="38" customWidth="1"/>
    <col min="522" max="522" width="7.88671875" style="38" customWidth="1"/>
    <col min="523" max="523" width="8.6640625" style="38" customWidth="1"/>
    <col min="524" max="524" width="8.5546875" style="38" customWidth="1"/>
    <col min="525" max="759" width="11.44140625" style="38"/>
    <col min="760" max="760" width="1.109375" style="38" customWidth="1"/>
    <col min="761" max="761" width="2.6640625" style="38" customWidth="1"/>
    <col min="762" max="762" width="10.88671875" style="38" customWidth="1"/>
    <col min="763" max="763" width="10.5546875" style="38" customWidth="1"/>
    <col min="764" max="764" width="10.44140625" style="38" customWidth="1"/>
    <col min="765" max="765" width="8.6640625" style="38" customWidth="1"/>
    <col min="766" max="766" width="9" style="38" customWidth="1"/>
    <col min="767" max="767" width="12" style="38" customWidth="1"/>
    <col min="768" max="768" width="9" style="38" customWidth="1"/>
    <col min="769" max="769" width="8.6640625" style="38" customWidth="1"/>
    <col min="770" max="770" width="8.33203125" style="38" customWidth="1"/>
    <col min="771" max="771" width="11.5546875" style="38" customWidth="1"/>
    <col min="772" max="772" width="19" style="38" customWidth="1"/>
    <col min="773" max="773" width="1" style="38" customWidth="1"/>
    <col min="774" max="774" width="8.44140625" style="38" customWidth="1"/>
    <col min="775" max="775" width="7.109375" style="38" customWidth="1"/>
    <col min="776" max="776" width="3.88671875" style="38" bestFit="1" customWidth="1"/>
    <col min="777" max="777" width="9.6640625" style="38" customWidth="1"/>
    <col min="778" max="778" width="7.88671875" style="38" customWidth="1"/>
    <col min="779" max="779" width="8.6640625" style="38" customWidth="1"/>
    <col min="780" max="780" width="8.5546875" style="38" customWidth="1"/>
    <col min="781" max="1015" width="11.44140625" style="38"/>
    <col min="1016" max="1016" width="1.109375" style="38" customWidth="1"/>
    <col min="1017" max="1017" width="2.6640625" style="38" customWidth="1"/>
    <col min="1018" max="1018" width="10.88671875" style="38" customWidth="1"/>
    <col min="1019" max="1019" width="10.5546875" style="38" customWidth="1"/>
    <col min="1020" max="1020" width="10.44140625" style="38" customWidth="1"/>
    <col min="1021" max="1021" width="8.6640625" style="38" customWidth="1"/>
    <col min="1022" max="1022" width="9" style="38" customWidth="1"/>
    <col min="1023" max="1023" width="12" style="38" customWidth="1"/>
    <col min="1024" max="1024" width="9" style="38" customWidth="1"/>
    <col min="1025" max="1025" width="8.6640625" style="38" customWidth="1"/>
    <col min="1026" max="1026" width="8.33203125" style="38" customWidth="1"/>
    <col min="1027" max="1027" width="11.5546875" style="38" customWidth="1"/>
    <col min="1028" max="1028" width="19" style="38" customWidth="1"/>
    <col min="1029" max="1029" width="1" style="38" customWidth="1"/>
    <col min="1030" max="1030" width="8.44140625" style="38" customWidth="1"/>
    <col min="1031" max="1031" width="7.109375" style="38" customWidth="1"/>
    <col min="1032" max="1032" width="3.88671875" style="38" bestFit="1" customWidth="1"/>
    <col min="1033" max="1033" width="9.6640625" style="38" customWidth="1"/>
    <col min="1034" max="1034" width="7.88671875" style="38" customWidth="1"/>
    <col min="1035" max="1035" width="8.6640625" style="38" customWidth="1"/>
    <col min="1036" max="1036" width="8.5546875" style="38" customWidth="1"/>
    <col min="1037" max="1271" width="11.44140625" style="38"/>
    <col min="1272" max="1272" width="1.109375" style="38" customWidth="1"/>
    <col min="1273" max="1273" width="2.6640625" style="38" customWidth="1"/>
    <col min="1274" max="1274" width="10.88671875" style="38" customWidth="1"/>
    <col min="1275" max="1275" width="10.5546875" style="38" customWidth="1"/>
    <col min="1276" max="1276" width="10.44140625" style="38" customWidth="1"/>
    <col min="1277" max="1277" width="8.6640625" style="38" customWidth="1"/>
    <col min="1278" max="1278" width="9" style="38" customWidth="1"/>
    <col min="1279" max="1279" width="12" style="38" customWidth="1"/>
    <col min="1280" max="1280" width="9" style="38" customWidth="1"/>
    <col min="1281" max="1281" width="8.6640625" style="38" customWidth="1"/>
    <col min="1282" max="1282" width="8.33203125" style="38" customWidth="1"/>
    <col min="1283" max="1283" width="11.5546875" style="38" customWidth="1"/>
    <col min="1284" max="1284" width="19" style="38" customWidth="1"/>
    <col min="1285" max="1285" width="1" style="38" customWidth="1"/>
    <col min="1286" max="1286" width="8.44140625" style="38" customWidth="1"/>
    <col min="1287" max="1287" width="7.109375" style="38" customWidth="1"/>
    <col min="1288" max="1288" width="3.88671875" style="38" bestFit="1" customWidth="1"/>
    <col min="1289" max="1289" width="9.6640625" style="38" customWidth="1"/>
    <col min="1290" max="1290" width="7.88671875" style="38" customWidth="1"/>
    <col min="1291" max="1291" width="8.6640625" style="38" customWidth="1"/>
    <col min="1292" max="1292" width="8.5546875" style="38" customWidth="1"/>
    <col min="1293" max="1527" width="11.44140625" style="38"/>
    <col min="1528" max="1528" width="1.109375" style="38" customWidth="1"/>
    <col min="1529" max="1529" width="2.6640625" style="38" customWidth="1"/>
    <col min="1530" max="1530" width="10.88671875" style="38" customWidth="1"/>
    <col min="1531" max="1531" width="10.5546875" style="38" customWidth="1"/>
    <col min="1532" max="1532" width="10.44140625" style="38" customWidth="1"/>
    <col min="1533" max="1533" width="8.6640625" style="38" customWidth="1"/>
    <col min="1534" max="1534" width="9" style="38" customWidth="1"/>
    <col min="1535" max="1535" width="12" style="38" customWidth="1"/>
    <col min="1536" max="1536" width="9" style="38" customWidth="1"/>
    <col min="1537" max="1537" width="8.6640625" style="38" customWidth="1"/>
    <col min="1538" max="1538" width="8.33203125" style="38" customWidth="1"/>
    <col min="1539" max="1539" width="11.5546875" style="38" customWidth="1"/>
    <col min="1540" max="1540" width="19" style="38" customWidth="1"/>
    <col min="1541" max="1541" width="1" style="38" customWidth="1"/>
    <col min="1542" max="1542" width="8.44140625" style="38" customWidth="1"/>
    <col min="1543" max="1543" width="7.109375" style="38" customWidth="1"/>
    <col min="1544" max="1544" width="3.88671875" style="38" bestFit="1" customWidth="1"/>
    <col min="1545" max="1545" width="9.6640625" style="38" customWidth="1"/>
    <col min="1546" max="1546" width="7.88671875" style="38" customWidth="1"/>
    <col min="1547" max="1547" width="8.6640625" style="38" customWidth="1"/>
    <col min="1548" max="1548" width="8.5546875" style="38" customWidth="1"/>
    <col min="1549" max="1783" width="11.44140625" style="38"/>
    <col min="1784" max="1784" width="1.109375" style="38" customWidth="1"/>
    <col min="1785" max="1785" width="2.6640625" style="38" customWidth="1"/>
    <col min="1786" max="1786" width="10.88671875" style="38" customWidth="1"/>
    <col min="1787" max="1787" width="10.5546875" style="38" customWidth="1"/>
    <col min="1788" max="1788" width="10.44140625" style="38" customWidth="1"/>
    <col min="1789" max="1789" width="8.6640625" style="38" customWidth="1"/>
    <col min="1790" max="1790" width="9" style="38" customWidth="1"/>
    <col min="1791" max="1791" width="12" style="38" customWidth="1"/>
    <col min="1792" max="1792" width="9" style="38" customWidth="1"/>
    <col min="1793" max="1793" width="8.6640625" style="38" customWidth="1"/>
    <col min="1794" max="1794" width="8.33203125" style="38" customWidth="1"/>
    <col min="1795" max="1795" width="11.5546875" style="38" customWidth="1"/>
    <col min="1796" max="1796" width="19" style="38" customWidth="1"/>
    <col min="1797" max="1797" width="1" style="38" customWidth="1"/>
    <col min="1798" max="1798" width="8.44140625" style="38" customWidth="1"/>
    <col min="1799" max="1799" width="7.109375" style="38" customWidth="1"/>
    <col min="1800" max="1800" width="3.88671875" style="38" bestFit="1" customWidth="1"/>
    <col min="1801" max="1801" width="9.6640625" style="38" customWidth="1"/>
    <col min="1802" max="1802" width="7.88671875" style="38" customWidth="1"/>
    <col min="1803" max="1803" width="8.6640625" style="38" customWidth="1"/>
    <col min="1804" max="1804" width="8.5546875" style="38" customWidth="1"/>
    <col min="1805" max="2039" width="11.44140625" style="38"/>
    <col min="2040" max="2040" width="1.109375" style="38" customWidth="1"/>
    <col min="2041" max="2041" width="2.6640625" style="38" customWidth="1"/>
    <col min="2042" max="2042" width="10.88671875" style="38" customWidth="1"/>
    <col min="2043" max="2043" width="10.5546875" style="38" customWidth="1"/>
    <col min="2044" max="2044" width="10.44140625" style="38" customWidth="1"/>
    <col min="2045" max="2045" width="8.6640625" style="38" customWidth="1"/>
    <col min="2046" max="2046" width="9" style="38" customWidth="1"/>
    <col min="2047" max="2047" width="12" style="38" customWidth="1"/>
    <col min="2048" max="2048" width="9" style="38" customWidth="1"/>
    <col min="2049" max="2049" width="8.6640625" style="38" customWidth="1"/>
    <col min="2050" max="2050" width="8.33203125" style="38" customWidth="1"/>
    <col min="2051" max="2051" width="11.5546875" style="38" customWidth="1"/>
    <col min="2052" max="2052" width="19" style="38" customWidth="1"/>
    <col min="2053" max="2053" width="1" style="38" customWidth="1"/>
    <col min="2054" max="2054" width="8.44140625" style="38" customWidth="1"/>
    <col min="2055" max="2055" width="7.109375" style="38" customWidth="1"/>
    <col min="2056" max="2056" width="3.88671875" style="38" bestFit="1" customWidth="1"/>
    <col min="2057" max="2057" width="9.6640625" style="38" customWidth="1"/>
    <col min="2058" max="2058" width="7.88671875" style="38" customWidth="1"/>
    <col min="2059" max="2059" width="8.6640625" style="38" customWidth="1"/>
    <col min="2060" max="2060" width="8.5546875" style="38" customWidth="1"/>
    <col min="2061" max="2295" width="11.44140625" style="38"/>
    <col min="2296" max="2296" width="1.109375" style="38" customWidth="1"/>
    <col min="2297" max="2297" width="2.6640625" style="38" customWidth="1"/>
    <col min="2298" max="2298" width="10.88671875" style="38" customWidth="1"/>
    <col min="2299" max="2299" width="10.5546875" style="38" customWidth="1"/>
    <col min="2300" max="2300" width="10.44140625" style="38" customWidth="1"/>
    <col min="2301" max="2301" width="8.6640625" style="38" customWidth="1"/>
    <col min="2302" max="2302" width="9" style="38" customWidth="1"/>
    <col min="2303" max="2303" width="12" style="38" customWidth="1"/>
    <col min="2304" max="2304" width="9" style="38" customWidth="1"/>
    <col min="2305" max="2305" width="8.6640625" style="38" customWidth="1"/>
    <col min="2306" max="2306" width="8.33203125" style="38" customWidth="1"/>
    <col min="2307" max="2307" width="11.5546875" style="38" customWidth="1"/>
    <col min="2308" max="2308" width="19" style="38" customWidth="1"/>
    <col min="2309" max="2309" width="1" style="38" customWidth="1"/>
    <col min="2310" max="2310" width="8.44140625" style="38" customWidth="1"/>
    <col min="2311" max="2311" width="7.109375" style="38" customWidth="1"/>
    <col min="2312" max="2312" width="3.88671875" style="38" bestFit="1" customWidth="1"/>
    <col min="2313" max="2313" width="9.6640625" style="38" customWidth="1"/>
    <col min="2314" max="2314" width="7.88671875" style="38" customWidth="1"/>
    <col min="2315" max="2315" width="8.6640625" style="38" customWidth="1"/>
    <col min="2316" max="2316" width="8.5546875" style="38" customWidth="1"/>
    <col min="2317" max="2551" width="11.44140625" style="38"/>
    <col min="2552" max="2552" width="1.109375" style="38" customWidth="1"/>
    <col min="2553" max="2553" width="2.6640625" style="38" customWidth="1"/>
    <col min="2554" max="2554" width="10.88671875" style="38" customWidth="1"/>
    <col min="2555" max="2555" width="10.5546875" style="38" customWidth="1"/>
    <col min="2556" max="2556" width="10.44140625" style="38" customWidth="1"/>
    <col min="2557" max="2557" width="8.6640625" style="38" customWidth="1"/>
    <col min="2558" max="2558" width="9" style="38" customWidth="1"/>
    <col min="2559" max="2559" width="12" style="38" customWidth="1"/>
    <col min="2560" max="2560" width="9" style="38" customWidth="1"/>
    <col min="2561" max="2561" width="8.6640625" style="38" customWidth="1"/>
    <col min="2562" max="2562" width="8.33203125" style="38" customWidth="1"/>
    <col min="2563" max="2563" width="11.5546875" style="38" customWidth="1"/>
    <col min="2564" max="2564" width="19" style="38" customWidth="1"/>
    <col min="2565" max="2565" width="1" style="38" customWidth="1"/>
    <col min="2566" max="2566" width="8.44140625" style="38" customWidth="1"/>
    <col min="2567" max="2567" width="7.109375" style="38" customWidth="1"/>
    <col min="2568" max="2568" width="3.88671875" style="38" bestFit="1" customWidth="1"/>
    <col min="2569" max="2569" width="9.6640625" style="38" customWidth="1"/>
    <col min="2570" max="2570" width="7.88671875" style="38" customWidth="1"/>
    <col min="2571" max="2571" width="8.6640625" style="38" customWidth="1"/>
    <col min="2572" max="2572" width="8.5546875" style="38" customWidth="1"/>
    <col min="2573" max="2807" width="11.44140625" style="38"/>
    <col min="2808" max="2808" width="1.109375" style="38" customWidth="1"/>
    <col min="2809" max="2809" width="2.6640625" style="38" customWidth="1"/>
    <col min="2810" max="2810" width="10.88671875" style="38" customWidth="1"/>
    <col min="2811" max="2811" width="10.5546875" style="38" customWidth="1"/>
    <col min="2812" max="2812" width="10.44140625" style="38" customWidth="1"/>
    <col min="2813" max="2813" width="8.6640625" style="38" customWidth="1"/>
    <col min="2814" max="2814" width="9" style="38" customWidth="1"/>
    <col min="2815" max="2815" width="12" style="38" customWidth="1"/>
    <col min="2816" max="2816" width="9" style="38" customWidth="1"/>
    <col min="2817" max="2817" width="8.6640625" style="38" customWidth="1"/>
    <col min="2818" max="2818" width="8.33203125" style="38" customWidth="1"/>
    <col min="2819" max="2819" width="11.5546875" style="38" customWidth="1"/>
    <col min="2820" max="2820" width="19" style="38" customWidth="1"/>
    <col min="2821" max="2821" width="1" style="38" customWidth="1"/>
    <col min="2822" max="2822" width="8.44140625" style="38" customWidth="1"/>
    <col min="2823" max="2823" width="7.109375" style="38" customWidth="1"/>
    <col min="2824" max="2824" width="3.88671875" style="38" bestFit="1" customWidth="1"/>
    <col min="2825" max="2825" width="9.6640625" style="38" customWidth="1"/>
    <col min="2826" max="2826" width="7.88671875" style="38" customWidth="1"/>
    <col min="2827" max="2827" width="8.6640625" style="38" customWidth="1"/>
    <col min="2828" max="2828" width="8.5546875" style="38" customWidth="1"/>
    <col min="2829" max="3063" width="11.44140625" style="38"/>
    <col min="3064" max="3064" width="1.109375" style="38" customWidth="1"/>
    <col min="3065" max="3065" width="2.6640625" style="38" customWidth="1"/>
    <col min="3066" max="3066" width="10.88671875" style="38" customWidth="1"/>
    <col min="3067" max="3067" width="10.5546875" style="38" customWidth="1"/>
    <col min="3068" max="3068" width="10.44140625" style="38" customWidth="1"/>
    <col min="3069" max="3069" width="8.6640625" style="38" customWidth="1"/>
    <col min="3070" max="3070" width="9" style="38" customWidth="1"/>
    <col min="3071" max="3071" width="12" style="38" customWidth="1"/>
    <col min="3072" max="3072" width="9" style="38" customWidth="1"/>
    <col min="3073" max="3073" width="8.6640625" style="38" customWidth="1"/>
    <col min="3074" max="3074" width="8.33203125" style="38" customWidth="1"/>
    <col min="3075" max="3075" width="11.5546875" style="38" customWidth="1"/>
    <col min="3076" max="3076" width="19" style="38" customWidth="1"/>
    <col min="3077" max="3077" width="1" style="38" customWidth="1"/>
    <col min="3078" max="3078" width="8.44140625" style="38" customWidth="1"/>
    <col min="3079" max="3079" width="7.109375" style="38" customWidth="1"/>
    <col min="3080" max="3080" width="3.88671875" style="38" bestFit="1" customWidth="1"/>
    <col min="3081" max="3081" width="9.6640625" style="38" customWidth="1"/>
    <col min="3082" max="3082" width="7.88671875" style="38" customWidth="1"/>
    <col min="3083" max="3083" width="8.6640625" style="38" customWidth="1"/>
    <col min="3084" max="3084" width="8.5546875" style="38" customWidth="1"/>
    <col min="3085" max="3319" width="11.44140625" style="38"/>
    <col min="3320" max="3320" width="1.109375" style="38" customWidth="1"/>
    <col min="3321" max="3321" width="2.6640625" style="38" customWidth="1"/>
    <col min="3322" max="3322" width="10.88671875" style="38" customWidth="1"/>
    <col min="3323" max="3323" width="10.5546875" style="38" customWidth="1"/>
    <col min="3324" max="3324" width="10.44140625" style="38" customWidth="1"/>
    <col min="3325" max="3325" width="8.6640625" style="38" customWidth="1"/>
    <col min="3326" max="3326" width="9" style="38" customWidth="1"/>
    <col min="3327" max="3327" width="12" style="38" customWidth="1"/>
    <col min="3328" max="3328" width="9" style="38" customWidth="1"/>
    <col min="3329" max="3329" width="8.6640625" style="38" customWidth="1"/>
    <col min="3330" max="3330" width="8.33203125" style="38" customWidth="1"/>
    <col min="3331" max="3331" width="11.5546875" style="38" customWidth="1"/>
    <col min="3332" max="3332" width="19" style="38" customWidth="1"/>
    <col min="3333" max="3333" width="1" style="38" customWidth="1"/>
    <col min="3334" max="3334" width="8.44140625" style="38" customWidth="1"/>
    <col min="3335" max="3335" width="7.109375" style="38" customWidth="1"/>
    <col min="3336" max="3336" width="3.88671875" style="38" bestFit="1" customWidth="1"/>
    <col min="3337" max="3337" width="9.6640625" style="38" customWidth="1"/>
    <col min="3338" max="3338" width="7.88671875" style="38" customWidth="1"/>
    <col min="3339" max="3339" width="8.6640625" style="38" customWidth="1"/>
    <col min="3340" max="3340" width="8.5546875" style="38" customWidth="1"/>
    <col min="3341" max="3575" width="11.44140625" style="38"/>
    <col min="3576" max="3576" width="1.109375" style="38" customWidth="1"/>
    <col min="3577" max="3577" width="2.6640625" style="38" customWidth="1"/>
    <col min="3578" max="3578" width="10.88671875" style="38" customWidth="1"/>
    <col min="3579" max="3579" width="10.5546875" style="38" customWidth="1"/>
    <col min="3580" max="3580" width="10.44140625" style="38" customWidth="1"/>
    <col min="3581" max="3581" width="8.6640625" style="38" customWidth="1"/>
    <col min="3582" max="3582" width="9" style="38" customWidth="1"/>
    <col min="3583" max="3583" width="12" style="38" customWidth="1"/>
    <col min="3584" max="3584" width="9" style="38" customWidth="1"/>
    <col min="3585" max="3585" width="8.6640625" style="38" customWidth="1"/>
    <col min="3586" max="3586" width="8.33203125" style="38" customWidth="1"/>
    <col min="3587" max="3587" width="11.5546875" style="38" customWidth="1"/>
    <col min="3588" max="3588" width="19" style="38" customWidth="1"/>
    <col min="3589" max="3589" width="1" style="38" customWidth="1"/>
    <col min="3590" max="3590" width="8.44140625" style="38" customWidth="1"/>
    <col min="3591" max="3591" width="7.109375" style="38" customWidth="1"/>
    <col min="3592" max="3592" width="3.88671875" style="38" bestFit="1" customWidth="1"/>
    <col min="3593" max="3593" width="9.6640625" style="38" customWidth="1"/>
    <col min="3594" max="3594" width="7.88671875" style="38" customWidth="1"/>
    <col min="3595" max="3595" width="8.6640625" style="38" customWidth="1"/>
    <col min="3596" max="3596" width="8.5546875" style="38" customWidth="1"/>
    <col min="3597" max="3831" width="11.44140625" style="38"/>
    <col min="3832" max="3832" width="1.109375" style="38" customWidth="1"/>
    <col min="3833" max="3833" width="2.6640625" style="38" customWidth="1"/>
    <col min="3834" max="3834" width="10.88671875" style="38" customWidth="1"/>
    <col min="3835" max="3835" width="10.5546875" style="38" customWidth="1"/>
    <col min="3836" max="3836" width="10.44140625" style="38" customWidth="1"/>
    <col min="3837" max="3837" width="8.6640625" style="38" customWidth="1"/>
    <col min="3838" max="3838" width="9" style="38" customWidth="1"/>
    <col min="3839" max="3839" width="12" style="38" customWidth="1"/>
    <col min="3840" max="3840" width="9" style="38" customWidth="1"/>
    <col min="3841" max="3841" width="8.6640625" style="38" customWidth="1"/>
    <col min="3842" max="3842" width="8.33203125" style="38" customWidth="1"/>
    <col min="3843" max="3843" width="11.5546875" style="38" customWidth="1"/>
    <col min="3844" max="3844" width="19" style="38" customWidth="1"/>
    <col min="3845" max="3845" width="1" style="38" customWidth="1"/>
    <col min="3846" max="3846" width="8.44140625" style="38" customWidth="1"/>
    <col min="3847" max="3847" width="7.109375" style="38" customWidth="1"/>
    <col min="3848" max="3848" width="3.88671875" style="38" bestFit="1" customWidth="1"/>
    <col min="3849" max="3849" width="9.6640625" style="38" customWidth="1"/>
    <col min="3850" max="3850" width="7.88671875" style="38" customWidth="1"/>
    <col min="3851" max="3851" width="8.6640625" style="38" customWidth="1"/>
    <col min="3852" max="3852" width="8.5546875" style="38" customWidth="1"/>
    <col min="3853" max="4087" width="11.44140625" style="38"/>
    <col min="4088" max="4088" width="1.109375" style="38" customWidth="1"/>
    <col min="4089" max="4089" width="2.6640625" style="38" customWidth="1"/>
    <col min="4090" max="4090" width="10.88671875" style="38" customWidth="1"/>
    <col min="4091" max="4091" width="10.5546875" style="38" customWidth="1"/>
    <col min="4092" max="4092" width="10.44140625" style="38" customWidth="1"/>
    <col min="4093" max="4093" width="8.6640625" style="38" customWidth="1"/>
    <col min="4094" max="4094" width="9" style="38" customWidth="1"/>
    <col min="4095" max="4095" width="12" style="38" customWidth="1"/>
    <col min="4096" max="4096" width="9" style="38" customWidth="1"/>
    <col min="4097" max="4097" width="8.6640625" style="38" customWidth="1"/>
    <col min="4098" max="4098" width="8.33203125" style="38" customWidth="1"/>
    <col min="4099" max="4099" width="11.5546875" style="38" customWidth="1"/>
    <col min="4100" max="4100" width="19" style="38" customWidth="1"/>
    <col min="4101" max="4101" width="1" style="38" customWidth="1"/>
    <col min="4102" max="4102" width="8.44140625" style="38" customWidth="1"/>
    <col min="4103" max="4103" width="7.109375" style="38" customWidth="1"/>
    <col min="4104" max="4104" width="3.88671875" style="38" bestFit="1" customWidth="1"/>
    <col min="4105" max="4105" width="9.6640625" style="38" customWidth="1"/>
    <col min="4106" max="4106" width="7.88671875" style="38" customWidth="1"/>
    <col min="4107" max="4107" width="8.6640625" style="38" customWidth="1"/>
    <col min="4108" max="4108" width="8.5546875" style="38" customWidth="1"/>
    <col min="4109" max="4343" width="11.44140625" style="38"/>
    <col min="4344" max="4344" width="1.109375" style="38" customWidth="1"/>
    <col min="4345" max="4345" width="2.6640625" style="38" customWidth="1"/>
    <col min="4346" max="4346" width="10.88671875" style="38" customWidth="1"/>
    <col min="4347" max="4347" width="10.5546875" style="38" customWidth="1"/>
    <col min="4348" max="4348" width="10.44140625" style="38" customWidth="1"/>
    <col min="4349" max="4349" width="8.6640625" style="38" customWidth="1"/>
    <col min="4350" max="4350" width="9" style="38" customWidth="1"/>
    <col min="4351" max="4351" width="12" style="38" customWidth="1"/>
    <col min="4352" max="4352" width="9" style="38" customWidth="1"/>
    <col min="4353" max="4353" width="8.6640625" style="38" customWidth="1"/>
    <col min="4354" max="4354" width="8.33203125" style="38" customWidth="1"/>
    <col min="4355" max="4355" width="11.5546875" style="38" customWidth="1"/>
    <col min="4356" max="4356" width="19" style="38" customWidth="1"/>
    <col min="4357" max="4357" width="1" style="38" customWidth="1"/>
    <col min="4358" max="4358" width="8.44140625" style="38" customWidth="1"/>
    <col min="4359" max="4359" width="7.109375" style="38" customWidth="1"/>
    <col min="4360" max="4360" width="3.88671875" style="38" bestFit="1" customWidth="1"/>
    <col min="4361" max="4361" width="9.6640625" style="38" customWidth="1"/>
    <col min="4362" max="4362" width="7.88671875" style="38" customWidth="1"/>
    <col min="4363" max="4363" width="8.6640625" style="38" customWidth="1"/>
    <col min="4364" max="4364" width="8.5546875" style="38" customWidth="1"/>
    <col min="4365" max="4599" width="11.44140625" style="38"/>
    <col min="4600" max="4600" width="1.109375" style="38" customWidth="1"/>
    <col min="4601" max="4601" width="2.6640625" style="38" customWidth="1"/>
    <col min="4602" max="4602" width="10.88671875" style="38" customWidth="1"/>
    <col min="4603" max="4603" width="10.5546875" style="38" customWidth="1"/>
    <col min="4604" max="4604" width="10.44140625" style="38" customWidth="1"/>
    <col min="4605" max="4605" width="8.6640625" style="38" customWidth="1"/>
    <col min="4606" max="4606" width="9" style="38" customWidth="1"/>
    <col min="4607" max="4607" width="12" style="38" customWidth="1"/>
    <col min="4608" max="4608" width="9" style="38" customWidth="1"/>
    <col min="4609" max="4609" width="8.6640625" style="38" customWidth="1"/>
    <col min="4610" max="4610" width="8.33203125" style="38" customWidth="1"/>
    <col min="4611" max="4611" width="11.5546875" style="38" customWidth="1"/>
    <col min="4612" max="4612" width="19" style="38" customWidth="1"/>
    <col min="4613" max="4613" width="1" style="38" customWidth="1"/>
    <col min="4614" max="4614" width="8.44140625" style="38" customWidth="1"/>
    <col min="4615" max="4615" width="7.109375" style="38" customWidth="1"/>
    <col min="4616" max="4616" width="3.88671875" style="38" bestFit="1" customWidth="1"/>
    <col min="4617" max="4617" width="9.6640625" style="38" customWidth="1"/>
    <col min="4618" max="4618" width="7.88671875" style="38" customWidth="1"/>
    <col min="4619" max="4619" width="8.6640625" style="38" customWidth="1"/>
    <col min="4620" max="4620" width="8.5546875" style="38" customWidth="1"/>
    <col min="4621" max="4855" width="11.44140625" style="38"/>
    <col min="4856" max="4856" width="1.109375" style="38" customWidth="1"/>
    <col min="4857" max="4857" width="2.6640625" style="38" customWidth="1"/>
    <col min="4858" max="4858" width="10.88671875" style="38" customWidth="1"/>
    <col min="4859" max="4859" width="10.5546875" style="38" customWidth="1"/>
    <col min="4860" max="4860" width="10.44140625" style="38" customWidth="1"/>
    <col min="4861" max="4861" width="8.6640625" style="38" customWidth="1"/>
    <col min="4862" max="4862" width="9" style="38" customWidth="1"/>
    <col min="4863" max="4863" width="12" style="38" customWidth="1"/>
    <col min="4864" max="4864" width="9" style="38" customWidth="1"/>
    <col min="4865" max="4865" width="8.6640625" style="38" customWidth="1"/>
    <col min="4866" max="4866" width="8.33203125" style="38" customWidth="1"/>
    <col min="4867" max="4867" width="11.5546875" style="38" customWidth="1"/>
    <col min="4868" max="4868" width="19" style="38" customWidth="1"/>
    <col min="4869" max="4869" width="1" style="38" customWidth="1"/>
    <col min="4870" max="4870" width="8.44140625" style="38" customWidth="1"/>
    <col min="4871" max="4871" width="7.109375" style="38" customWidth="1"/>
    <col min="4872" max="4872" width="3.88671875" style="38" bestFit="1" customWidth="1"/>
    <col min="4873" max="4873" width="9.6640625" style="38" customWidth="1"/>
    <col min="4874" max="4874" width="7.88671875" style="38" customWidth="1"/>
    <col min="4875" max="4875" width="8.6640625" style="38" customWidth="1"/>
    <col min="4876" max="4876" width="8.5546875" style="38" customWidth="1"/>
    <col min="4877" max="5111" width="11.44140625" style="38"/>
    <col min="5112" max="5112" width="1.109375" style="38" customWidth="1"/>
    <col min="5113" max="5113" width="2.6640625" style="38" customWidth="1"/>
    <col min="5114" max="5114" width="10.88671875" style="38" customWidth="1"/>
    <col min="5115" max="5115" width="10.5546875" style="38" customWidth="1"/>
    <col min="5116" max="5116" width="10.44140625" style="38" customWidth="1"/>
    <col min="5117" max="5117" width="8.6640625" style="38" customWidth="1"/>
    <col min="5118" max="5118" width="9" style="38" customWidth="1"/>
    <col min="5119" max="5119" width="12" style="38" customWidth="1"/>
    <col min="5120" max="5120" width="9" style="38" customWidth="1"/>
    <col min="5121" max="5121" width="8.6640625" style="38" customWidth="1"/>
    <col min="5122" max="5122" width="8.33203125" style="38" customWidth="1"/>
    <col min="5123" max="5123" width="11.5546875" style="38" customWidth="1"/>
    <col min="5124" max="5124" width="19" style="38" customWidth="1"/>
    <col min="5125" max="5125" width="1" style="38" customWidth="1"/>
    <col min="5126" max="5126" width="8.44140625" style="38" customWidth="1"/>
    <col min="5127" max="5127" width="7.109375" style="38" customWidth="1"/>
    <col min="5128" max="5128" width="3.88671875" style="38" bestFit="1" customWidth="1"/>
    <col min="5129" max="5129" width="9.6640625" style="38" customWidth="1"/>
    <col min="5130" max="5130" width="7.88671875" style="38" customWidth="1"/>
    <col min="5131" max="5131" width="8.6640625" style="38" customWidth="1"/>
    <col min="5132" max="5132" width="8.5546875" style="38" customWidth="1"/>
    <col min="5133" max="5367" width="11.44140625" style="38"/>
    <col min="5368" max="5368" width="1.109375" style="38" customWidth="1"/>
    <col min="5369" max="5369" width="2.6640625" style="38" customWidth="1"/>
    <col min="5370" max="5370" width="10.88671875" style="38" customWidth="1"/>
    <col min="5371" max="5371" width="10.5546875" style="38" customWidth="1"/>
    <col min="5372" max="5372" width="10.44140625" style="38" customWidth="1"/>
    <col min="5373" max="5373" width="8.6640625" style="38" customWidth="1"/>
    <col min="5374" max="5374" width="9" style="38" customWidth="1"/>
    <col min="5375" max="5375" width="12" style="38" customWidth="1"/>
    <col min="5376" max="5376" width="9" style="38" customWidth="1"/>
    <col min="5377" max="5377" width="8.6640625" style="38" customWidth="1"/>
    <col min="5378" max="5378" width="8.33203125" style="38" customWidth="1"/>
    <col min="5379" max="5379" width="11.5546875" style="38" customWidth="1"/>
    <col min="5380" max="5380" width="19" style="38" customWidth="1"/>
    <col min="5381" max="5381" width="1" style="38" customWidth="1"/>
    <col min="5382" max="5382" width="8.44140625" style="38" customWidth="1"/>
    <col min="5383" max="5383" width="7.109375" style="38" customWidth="1"/>
    <col min="5384" max="5384" width="3.88671875" style="38" bestFit="1" customWidth="1"/>
    <col min="5385" max="5385" width="9.6640625" style="38" customWidth="1"/>
    <col min="5386" max="5386" width="7.88671875" style="38" customWidth="1"/>
    <col min="5387" max="5387" width="8.6640625" style="38" customWidth="1"/>
    <col min="5388" max="5388" width="8.5546875" style="38" customWidth="1"/>
    <col min="5389" max="5623" width="11.44140625" style="38"/>
    <col min="5624" max="5624" width="1.109375" style="38" customWidth="1"/>
    <col min="5625" max="5625" width="2.6640625" style="38" customWidth="1"/>
    <col min="5626" max="5626" width="10.88671875" style="38" customWidth="1"/>
    <col min="5627" max="5627" width="10.5546875" style="38" customWidth="1"/>
    <col min="5628" max="5628" width="10.44140625" style="38" customWidth="1"/>
    <col min="5629" max="5629" width="8.6640625" style="38" customWidth="1"/>
    <col min="5630" max="5630" width="9" style="38" customWidth="1"/>
    <col min="5631" max="5631" width="12" style="38" customWidth="1"/>
    <col min="5632" max="5632" width="9" style="38" customWidth="1"/>
    <col min="5633" max="5633" width="8.6640625" style="38" customWidth="1"/>
    <col min="5634" max="5634" width="8.33203125" style="38" customWidth="1"/>
    <col min="5635" max="5635" width="11.5546875" style="38" customWidth="1"/>
    <col min="5636" max="5636" width="19" style="38" customWidth="1"/>
    <col min="5637" max="5637" width="1" style="38" customWidth="1"/>
    <col min="5638" max="5638" width="8.44140625" style="38" customWidth="1"/>
    <col min="5639" max="5639" width="7.109375" style="38" customWidth="1"/>
    <col min="5640" max="5640" width="3.88671875" style="38" bestFit="1" customWidth="1"/>
    <col min="5641" max="5641" width="9.6640625" style="38" customWidth="1"/>
    <col min="5642" max="5642" width="7.88671875" style="38" customWidth="1"/>
    <col min="5643" max="5643" width="8.6640625" style="38" customWidth="1"/>
    <col min="5644" max="5644" width="8.5546875" style="38" customWidth="1"/>
    <col min="5645" max="5879" width="11.44140625" style="38"/>
    <col min="5880" max="5880" width="1.109375" style="38" customWidth="1"/>
    <col min="5881" max="5881" width="2.6640625" style="38" customWidth="1"/>
    <col min="5882" max="5882" width="10.88671875" style="38" customWidth="1"/>
    <col min="5883" max="5883" width="10.5546875" style="38" customWidth="1"/>
    <col min="5884" max="5884" width="10.44140625" style="38" customWidth="1"/>
    <col min="5885" max="5885" width="8.6640625" style="38" customWidth="1"/>
    <col min="5886" max="5886" width="9" style="38" customWidth="1"/>
    <col min="5887" max="5887" width="12" style="38" customWidth="1"/>
    <col min="5888" max="5888" width="9" style="38" customWidth="1"/>
    <col min="5889" max="5889" width="8.6640625" style="38" customWidth="1"/>
    <col min="5890" max="5890" width="8.33203125" style="38" customWidth="1"/>
    <col min="5891" max="5891" width="11.5546875" style="38" customWidth="1"/>
    <col min="5892" max="5892" width="19" style="38" customWidth="1"/>
    <col min="5893" max="5893" width="1" style="38" customWidth="1"/>
    <col min="5894" max="5894" width="8.44140625" style="38" customWidth="1"/>
    <col min="5895" max="5895" width="7.109375" style="38" customWidth="1"/>
    <col min="5896" max="5896" width="3.88671875" style="38" bestFit="1" customWidth="1"/>
    <col min="5897" max="5897" width="9.6640625" style="38" customWidth="1"/>
    <col min="5898" max="5898" width="7.88671875" style="38" customWidth="1"/>
    <col min="5899" max="5899" width="8.6640625" style="38" customWidth="1"/>
    <col min="5900" max="5900" width="8.5546875" style="38" customWidth="1"/>
    <col min="5901" max="6135" width="11.44140625" style="38"/>
    <col min="6136" max="6136" width="1.109375" style="38" customWidth="1"/>
    <col min="6137" max="6137" width="2.6640625" style="38" customWidth="1"/>
    <col min="6138" max="6138" width="10.88671875" style="38" customWidth="1"/>
    <col min="6139" max="6139" width="10.5546875" style="38" customWidth="1"/>
    <col min="6140" max="6140" width="10.44140625" style="38" customWidth="1"/>
    <col min="6141" max="6141" width="8.6640625" style="38" customWidth="1"/>
    <col min="6142" max="6142" width="9" style="38" customWidth="1"/>
    <col min="6143" max="6143" width="12" style="38" customWidth="1"/>
    <col min="6144" max="6144" width="9" style="38" customWidth="1"/>
    <col min="6145" max="6145" width="8.6640625" style="38" customWidth="1"/>
    <col min="6146" max="6146" width="8.33203125" style="38" customWidth="1"/>
    <col min="6147" max="6147" width="11.5546875" style="38" customWidth="1"/>
    <col min="6148" max="6148" width="19" style="38" customWidth="1"/>
    <col min="6149" max="6149" width="1" style="38" customWidth="1"/>
    <col min="6150" max="6150" width="8.44140625" style="38" customWidth="1"/>
    <col min="6151" max="6151" width="7.109375" style="38" customWidth="1"/>
    <col min="6152" max="6152" width="3.88671875" style="38" bestFit="1" customWidth="1"/>
    <col min="6153" max="6153" width="9.6640625" style="38" customWidth="1"/>
    <col min="6154" max="6154" width="7.88671875" style="38" customWidth="1"/>
    <col min="6155" max="6155" width="8.6640625" style="38" customWidth="1"/>
    <col min="6156" max="6156" width="8.5546875" style="38" customWidth="1"/>
    <col min="6157" max="6391" width="11.44140625" style="38"/>
    <col min="6392" max="6392" width="1.109375" style="38" customWidth="1"/>
    <col min="6393" max="6393" width="2.6640625" style="38" customWidth="1"/>
    <col min="6394" max="6394" width="10.88671875" style="38" customWidth="1"/>
    <col min="6395" max="6395" width="10.5546875" style="38" customWidth="1"/>
    <col min="6396" max="6396" width="10.44140625" style="38" customWidth="1"/>
    <col min="6397" max="6397" width="8.6640625" style="38" customWidth="1"/>
    <col min="6398" max="6398" width="9" style="38" customWidth="1"/>
    <col min="6399" max="6399" width="12" style="38" customWidth="1"/>
    <col min="6400" max="6400" width="9" style="38" customWidth="1"/>
    <col min="6401" max="6401" width="8.6640625" style="38" customWidth="1"/>
    <col min="6402" max="6402" width="8.33203125" style="38" customWidth="1"/>
    <col min="6403" max="6403" width="11.5546875" style="38" customWidth="1"/>
    <col min="6404" max="6404" width="19" style="38" customWidth="1"/>
    <col min="6405" max="6405" width="1" style="38" customWidth="1"/>
    <col min="6406" max="6406" width="8.44140625" style="38" customWidth="1"/>
    <col min="6407" max="6407" width="7.109375" style="38" customWidth="1"/>
    <col min="6408" max="6408" width="3.88671875" style="38" bestFit="1" customWidth="1"/>
    <col min="6409" max="6409" width="9.6640625" style="38" customWidth="1"/>
    <col min="6410" max="6410" width="7.88671875" style="38" customWidth="1"/>
    <col min="6411" max="6411" width="8.6640625" style="38" customWidth="1"/>
    <col min="6412" max="6412" width="8.5546875" style="38" customWidth="1"/>
    <col min="6413" max="6647" width="11.44140625" style="38"/>
    <col min="6648" max="6648" width="1.109375" style="38" customWidth="1"/>
    <col min="6649" max="6649" width="2.6640625" style="38" customWidth="1"/>
    <col min="6650" max="6650" width="10.88671875" style="38" customWidth="1"/>
    <col min="6651" max="6651" width="10.5546875" style="38" customWidth="1"/>
    <col min="6652" max="6652" width="10.44140625" style="38" customWidth="1"/>
    <col min="6653" max="6653" width="8.6640625" style="38" customWidth="1"/>
    <col min="6654" max="6654" width="9" style="38" customWidth="1"/>
    <col min="6655" max="6655" width="12" style="38" customWidth="1"/>
    <col min="6656" max="6656" width="9" style="38" customWidth="1"/>
    <col min="6657" max="6657" width="8.6640625" style="38" customWidth="1"/>
    <col min="6658" max="6658" width="8.33203125" style="38" customWidth="1"/>
    <col min="6659" max="6659" width="11.5546875" style="38" customWidth="1"/>
    <col min="6660" max="6660" width="19" style="38" customWidth="1"/>
    <col min="6661" max="6661" width="1" style="38" customWidth="1"/>
    <col min="6662" max="6662" width="8.44140625" style="38" customWidth="1"/>
    <col min="6663" max="6663" width="7.109375" style="38" customWidth="1"/>
    <col min="6664" max="6664" width="3.88671875" style="38" bestFit="1" customWidth="1"/>
    <col min="6665" max="6665" width="9.6640625" style="38" customWidth="1"/>
    <col min="6666" max="6666" width="7.88671875" style="38" customWidth="1"/>
    <col min="6667" max="6667" width="8.6640625" style="38" customWidth="1"/>
    <col min="6668" max="6668" width="8.5546875" style="38" customWidth="1"/>
    <col min="6669" max="6903" width="11.44140625" style="38"/>
    <col min="6904" max="6904" width="1.109375" style="38" customWidth="1"/>
    <col min="6905" max="6905" width="2.6640625" style="38" customWidth="1"/>
    <col min="6906" max="6906" width="10.88671875" style="38" customWidth="1"/>
    <col min="6907" max="6907" width="10.5546875" style="38" customWidth="1"/>
    <col min="6908" max="6908" width="10.44140625" style="38" customWidth="1"/>
    <col min="6909" max="6909" width="8.6640625" style="38" customWidth="1"/>
    <col min="6910" max="6910" width="9" style="38" customWidth="1"/>
    <col min="6911" max="6911" width="12" style="38" customWidth="1"/>
    <col min="6912" max="6912" width="9" style="38" customWidth="1"/>
    <col min="6913" max="6913" width="8.6640625" style="38" customWidth="1"/>
    <col min="6914" max="6914" width="8.33203125" style="38" customWidth="1"/>
    <col min="6915" max="6915" width="11.5546875" style="38" customWidth="1"/>
    <col min="6916" max="6916" width="19" style="38" customWidth="1"/>
    <col min="6917" max="6917" width="1" style="38" customWidth="1"/>
    <col min="6918" max="6918" width="8.44140625" style="38" customWidth="1"/>
    <col min="6919" max="6919" width="7.109375" style="38" customWidth="1"/>
    <col min="6920" max="6920" width="3.88671875" style="38" bestFit="1" customWidth="1"/>
    <col min="6921" max="6921" width="9.6640625" style="38" customWidth="1"/>
    <col min="6922" max="6922" width="7.88671875" style="38" customWidth="1"/>
    <col min="6923" max="6923" width="8.6640625" style="38" customWidth="1"/>
    <col min="6924" max="6924" width="8.5546875" style="38" customWidth="1"/>
    <col min="6925" max="7159" width="11.44140625" style="38"/>
    <col min="7160" max="7160" width="1.109375" style="38" customWidth="1"/>
    <col min="7161" max="7161" width="2.6640625" style="38" customWidth="1"/>
    <col min="7162" max="7162" width="10.88671875" style="38" customWidth="1"/>
    <col min="7163" max="7163" width="10.5546875" style="38" customWidth="1"/>
    <col min="7164" max="7164" width="10.44140625" style="38" customWidth="1"/>
    <col min="7165" max="7165" width="8.6640625" style="38" customWidth="1"/>
    <col min="7166" max="7166" width="9" style="38" customWidth="1"/>
    <col min="7167" max="7167" width="12" style="38" customWidth="1"/>
    <col min="7168" max="7168" width="9" style="38" customWidth="1"/>
    <col min="7169" max="7169" width="8.6640625" style="38" customWidth="1"/>
    <col min="7170" max="7170" width="8.33203125" style="38" customWidth="1"/>
    <col min="7171" max="7171" width="11.5546875" style="38" customWidth="1"/>
    <col min="7172" max="7172" width="19" style="38" customWidth="1"/>
    <col min="7173" max="7173" width="1" style="38" customWidth="1"/>
    <col min="7174" max="7174" width="8.44140625" style="38" customWidth="1"/>
    <col min="7175" max="7175" width="7.109375" style="38" customWidth="1"/>
    <col min="7176" max="7176" width="3.88671875" style="38" bestFit="1" customWidth="1"/>
    <col min="7177" max="7177" width="9.6640625" style="38" customWidth="1"/>
    <col min="7178" max="7178" width="7.88671875" style="38" customWidth="1"/>
    <col min="7179" max="7179" width="8.6640625" style="38" customWidth="1"/>
    <col min="7180" max="7180" width="8.5546875" style="38" customWidth="1"/>
    <col min="7181" max="7415" width="11.44140625" style="38"/>
    <col min="7416" max="7416" width="1.109375" style="38" customWidth="1"/>
    <col min="7417" max="7417" width="2.6640625" style="38" customWidth="1"/>
    <col min="7418" max="7418" width="10.88671875" style="38" customWidth="1"/>
    <col min="7419" max="7419" width="10.5546875" style="38" customWidth="1"/>
    <col min="7420" max="7420" width="10.44140625" style="38" customWidth="1"/>
    <col min="7421" max="7421" width="8.6640625" style="38" customWidth="1"/>
    <col min="7422" max="7422" width="9" style="38" customWidth="1"/>
    <col min="7423" max="7423" width="12" style="38" customWidth="1"/>
    <col min="7424" max="7424" width="9" style="38" customWidth="1"/>
    <col min="7425" max="7425" width="8.6640625" style="38" customWidth="1"/>
    <col min="7426" max="7426" width="8.33203125" style="38" customWidth="1"/>
    <col min="7427" max="7427" width="11.5546875" style="38" customWidth="1"/>
    <col min="7428" max="7428" width="19" style="38" customWidth="1"/>
    <col min="7429" max="7429" width="1" style="38" customWidth="1"/>
    <col min="7430" max="7430" width="8.44140625" style="38" customWidth="1"/>
    <col min="7431" max="7431" width="7.109375" style="38" customWidth="1"/>
    <col min="7432" max="7432" width="3.88671875" style="38" bestFit="1" customWidth="1"/>
    <col min="7433" max="7433" width="9.6640625" style="38" customWidth="1"/>
    <col min="7434" max="7434" width="7.88671875" style="38" customWidth="1"/>
    <col min="7435" max="7435" width="8.6640625" style="38" customWidth="1"/>
    <col min="7436" max="7436" width="8.5546875" style="38" customWidth="1"/>
    <col min="7437" max="7671" width="11.44140625" style="38"/>
    <col min="7672" max="7672" width="1.109375" style="38" customWidth="1"/>
    <col min="7673" max="7673" width="2.6640625" style="38" customWidth="1"/>
    <col min="7674" max="7674" width="10.88671875" style="38" customWidth="1"/>
    <col min="7675" max="7675" width="10.5546875" style="38" customWidth="1"/>
    <col min="7676" max="7676" width="10.44140625" style="38" customWidth="1"/>
    <col min="7677" max="7677" width="8.6640625" style="38" customWidth="1"/>
    <col min="7678" max="7678" width="9" style="38" customWidth="1"/>
    <col min="7679" max="7679" width="12" style="38" customWidth="1"/>
    <col min="7680" max="7680" width="9" style="38" customWidth="1"/>
    <col min="7681" max="7681" width="8.6640625" style="38" customWidth="1"/>
    <col min="7682" max="7682" width="8.33203125" style="38" customWidth="1"/>
    <col min="7683" max="7683" width="11.5546875" style="38" customWidth="1"/>
    <col min="7684" max="7684" width="19" style="38" customWidth="1"/>
    <col min="7685" max="7685" width="1" style="38" customWidth="1"/>
    <col min="7686" max="7686" width="8.44140625" style="38" customWidth="1"/>
    <col min="7687" max="7687" width="7.109375" style="38" customWidth="1"/>
    <col min="7688" max="7688" width="3.88671875" style="38" bestFit="1" customWidth="1"/>
    <col min="7689" max="7689" width="9.6640625" style="38" customWidth="1"/>
    <col min="7690" max="7690" width="7.88671875" style="38" customWidth="1"/>
    <col min="7691" max="7691" width="8.6640625" style="38" customWidth="1"/>
    <col min="7692" max="7692" width="8.5546875" style="38" customWidth="1"/>
    <col min="7693" max="7927" width="11.44140625" style="38"/>
    <col min="7928" max="7928" width="1.109375" style="38" customWidth="1"/>
    <col min="7929" max="7929" width="2.6640625" style="38" customWidth="1"/>
    <col min="7930" max="7930" width="10.88671875" style="38" customWidth="1"/>
    <col min="7931" max="7931" width="10.5546875" style="38" customWidth="1"/>
    <col min="7932" max="7932" width="10.44140625" style="38" customWidth="1"/>
    <col min="7933" max="7933" width="8.6640625" style="38" customWidth="1"/>
    <col min="7934" max="7934" width="9" style="38" customWidth="1"/>
    <col min="7935" max="7935" width="12" style="38" customWidth="1"/>
    <col min="7936" max="7936" width="9" style="38" customWidth="1"/>
    <col min="7937" max="7937" width="8.6640625" style="38" customWidth="1"/>
    <col min="7938" max="7938" width="8.33203125" style="38" customWidth="1"/>
    <col min="7939" max="7939" width="11.5546875" style="38" customWidth="1"/>
    <col min="7940" max="7940" width="19" style="38" customWidth="1"/>
    <col min="7941" max="7941" width="1" style="38" customWidth="1"/>
    <col min="7942" max="7942" width="8.44140625" style="38" customWidth="1"/>
    <col min="7943" max="7943" width="7.109375" style="38" customWidth="1"/>
    <col min="7944" max="7944" width="3.88671875" style="38" bestFit="1" customWidth="1"/>
    <col min="7945" max="7945" width="9.6640625" style="38" customWidth="1"/>
    <col min="7946" max="7946" width="7.88671875" style="38" customWidth="1"/>
    <col min="7947" max="7947" width="8.6640625" style="38" customWidth="1"/>
    <col min="7948" max="7948" width="8.5546875" style="38" customWidth="1"/>
    <col min="7949" max="8183" width="11.44140625" style="38"/>
    <col min="8184" max="8184" width="1.109375" style="38" customWidth="1"/>
    <col min="8185" max="8185" width="2.6640625" style="38" customWidth="1"/>
    <col min="8186" max="8186" width="10.88671875" style="38" customWidth="1"/>
    <col min="8187" max="8187" width="10.5546875" style="38" customWidth="1"/>
    <col min="8188" max="8188" width="10.44140625" style="38" customWidth="1"/>
    <col min="8189" max="8189" width="8.6640625" style="38" customWidth="1"/>
    <col min="8190" max="8190" width="9" style="38" customWidth="1"/>
    <col min="8191" max="8191" width="12" style="38" customWidth="1"/>
    <col min="8192" max="8192" width="9" style="38" customWidth="1"/>
    <col min="8193" max="8193" width="8.6640625" style="38" customWidth="1"/>
    <col min="8194" max="8194" width="8.33203125" style="38" customWidth="1"/>
    <col min="8195" max="8195" width="11.5546875" style="38" customWidth="1"/>
    <col min="8196" max="8196" width="19" style="38" customWidth="1"/>
    <col min="8197" max="8197" width="1" style="38" customWidth="1"/>
    <col min="8198" max="8198" width="8.44140625" style="38" customWidth="1"/>
    <col min="8199" max="8199" width="7.109375" style="38" customWidth="1"/>
    <col min="8200" max="8200" width="3.88671875" style="38" bestFit="1" customWidth="1"/>
    <col min="8201" max="8201" width="9.6640625" style="38" customWidth="1"/>
    <col min="8202" max="8202" width="7.88671875" style="38" customWidth="1"/>
    <col min="8203" max="8203" width="8.6640625" style="38" customWidth="1"/>
    <col min="8204" max="8204" width="8.5546875" style="38" customWidth="1"/>
    <col min="8205" max="8439" width="11.44140625" style="38"/>
    <col min="8440" max="8440" width="1.109375" style="38" customWidth="1"/>
    <col min="8441" max="8441" width="2.6640625" style="38" customWidth="1"/>
    <col min="8442" max="8442" width="10.88671875" style="38" customWidth="1"/>
    <col min="8443" max="8443" width="10.5546875" style="38" customWidth="1"/>
    <col min="8444" max="8444" width="10.44140625" style="38" customWidth="1"/>
    <col min="8445" max="8445" width="8.6640625" style="38" customWidth="1"/>
    <col min="8446" max="8446" width="9" style="38" customWidth="1"/>
    <col min="8447" max="8447" width="12" style="38" customWidth="1"/>
    <col min="8448" max="8448" width="9" style="38" customWidth="1"/>
    <col min="8449" max="8449" width="8.6640625" style="38" customWidth="1"/>
    <col min="8450" max="8450" width="8.33203125" style="38" customWidth="1"/>
    <col min="8451" max="8451" width="11.5546875" style="38" customWidth="1"/>
    <col min="8452" max="8452" width="19" style="38" customWidth="1"/>
    <col min="8453" max="8453" width="1" style="38" customWidth="1"/>
    <col min="8454" max="8454" width="8.44140625" style="38" customWidth="1"/>
    <col min="8455" max="8455" width="7.109375" style="38" customWidth="1"/>
    <col min="8456" max="8456" width="3.88671875" style="38" bestFit="1" customWidth="1"/>
    <col min="8457" max="8457" width="9.6640625" style="38" customWidth="1"/>
    <col min="8458" max="8458" width="7.88671875" style="38" customWidth="1"/>
    <col min="8459" max="8459" width="8.6640625" style="38" customWidth="1"/>
    <col min="8460" max="8460" width="8.5546875" style="38" customWidth="1"/>
    <col min="8461" max="8695" width="11.44140625" style="38"/>
    <col min="8696" max="8696" width="1.109375" style="38" customWidth="1"/>
    <col min="8697" max="8697" width="2.6640625" style="38" customWidth="1"/>
    <col min="8698" max="8698" width="10.88671875" style="38" customWidth="1"/>
    <col min="8699" max="8699" width="10.5546875" style="38" customWidth="1"/>
    <col min="8700" max="8700" width="10.44140625" style="38" customWidth="1"/>
    <col min="8701" max="8701" width="8.6640625" style="38" customWidth="1"/>
    <col min="8702" max="8702" width="9" style="38" customWidth="1"/>
    <col min="8703" max="8703" width="12" style="38" customWidth="1"/>
    <col min="8704" max="8704" width="9" style="38" customWidth="1"/>
    <col min="8705" max="8705" width="8.6640625" style="38" customWidth="1"/>
    <col min="8706" max="8706" width="8.33203125" style="38" customWidth="1"/>
    <col min="8707" max="8707" width="11.5546875" style="38" customWidth="1"/>
    <col min="8708" max="8708" width="19" style="38" customWidth="1"/>
    <col min="8709" max="8709" width="1" style="38" customWidth="1"/>
    <col min="8710" max="8710" width="8.44140625" style="38" customWidth="1"/>
    <col min="8711" max="8711" width="7.109375" style="38" customWidth="1"/>
    <col min="8712" max="8712" width="3.88671875" style="38" bestFit="1" customWidth="1"/>
    <col min="8713" max="8713" width="9.6640625" style="38" customWidth="1"/>
    <col min="8714" max="8714" width="7.88671875" style="38" customWidth="1"/>
    <col min="8715" max="8715" width="8.6640625" style="38" customWidth="1"/>
    <col min="8716" max="8716" width="8.5546875" style="38" customWidth="1"/>
    <col min="8717" max="8951" width="11.44140625" style="38"/>
    <col min="8952" max="8952" width="1.109375" style="38" customWidth="1"/>
    <col min="8953" max="8953" width="2.6640625" style="38" customWidth="1"/>
    <col min="8954" max="8954" width="10.88671875" style="38" customWidth="1"/>
    <col min="8955" max="8955" width="10.5546875" style="38" customWidth="1"/>
    <col min="8956" max="8956" width="10.44140625" style="38" customWidth="1"/>
    <col min="8957" max="8957" width="8.6640625" style="38" customWidth="1"/>
    <col min="8958" max="8958" width="9" style="38" customWidth="1"/>
    <col min="8959" max="8959" width="12" style="38" customWidth="1"/>
    <col min="8960" max="8960" width="9" style="38" customWidth="1"/>
    <col min="8961" max="8961" width="8.6640625" style="38" customWidth="1"/>
    <col min="8962" max="8962" width="8.33203125" style="38" customWidth="1"/>
    <col min="8963" max="8963" width="11.5546875" style="38" customWidth="1"/>
    <col min="8964" max="8964" width="19" style="38" customWidth="1"/>
    <col min="8965" max="8965" width="1" style="38" customWidth="1"/>
    <col min="8966" max="8966" width="8.44140625" style="38" customWidth="1"/>
    <col min="8967" max="8967" width="7.109375" style="38" customWidth="1"/>
    <col min="8968" max="8968" width="3.88671875" style="38" bestFit="1" customWidth="1"/>
    <col min="8969" max="8969" width="9.6640625" style="38" customWidth="1"/>
    <col min="8970" max="8970" width="7.88671875" style="38" customWidth="1"/>
    <col min="8971" max="8971" width="8.6640625" style="38" customWidth="1"/>
    <col min="8972" max="8972" width="8.5546875" style="38" customWidth="1"/>
    <col min="8973" max="9207" width="11.44140625" style="38"/>
    <col min="9208" max="9208" width="1.109375" style="38" customWidth="1"/>
    <col min="9209" max="9209" width="2.6640625" style="38" customWidth="1"/>
    <col min="9210" max="9210" width="10.88671875" style="38" customWidth="1"/>
    <col min="9211" max="9211" width="10.5546875" style="38" customWidth="1"/>
    <col min="9212" max="9212" width="10.44140625" style="38" customWidth="1"/>
    <col min="9213" max="9213" width="8.6640625" style="38" customWidth="1"/>
    <col min="9214" max="9214" width="9" style="38" customWidth="1"/>
    <col min="9215" max="9215" width="12" style="38" customWidth="1"/>
    <col min="9216" max="9216" width="9" style="38" customWidth="1"/>
    <col min="9217" max="9217" width="8.6640625" style="38" customWidth="1"/>
    <col min="9218" max="9218" width="8.33203125" style="38" customWidth="1"/>
    <col min="9219" max="9219" width="11.5546875" style="38" customWidth="1"/>
    <col min="9220" max="9220" width="19" style="38" customWidth="1"/>
    <col min="9221" max="9221" width="1" style="38" customWidth="1"/>
    <col min="9222" max="9222" width="8.44140625" style="38" customWidth="1"/>
    <col min="9223" max="9223" width="7.109375" style="38" customWidth="1"/>
    <col min="9224" max="9224" width="3.88671875" style="38" bestFit="1" customWidth="1"/>
    <col min="9225" max="9225" width="9.6640625" style="38" customWidth="1"/>
    <col min="9226" max="9226" width="7.88671875" style="38" customWidth="1"/>
    <col min="9227" max="9227" width="8.6640625" style="38" customWidth="1"/>
    <col min="9228" max="9228" width="8.5546875" style="38" customWidth="1"/>
    <col min="9229" max="9463" width="11.44140625" style="38"/>
    <col min="9464" max="9464" width="1.109375" style="38" customWidth="1"/>
    <col min="9465" max="9465" width="2.6640625" style="38" customWidth="1"/>
    <col min="9466" max="9466" width="10.88671875" style="38" customWidth="1"/>
    <col min="9467" max="9467" width="10.5546875" style="38" customWidth="1"/>
    <col min="9468" max="9468" width="10.44140625" style="38" customWidth="1"/>
    <col min="9469" max="9469" width="8.6640625" style="38" customWidth="1"/>
    <col min="9470" max="9470" width="9" style="38" customWidth="1"/>
    <col min="9471" max="9471" width="12" style="38" customWidth="1"/>
    <col min="9472" max="9472" width="9" style="38" customWidth="1"/>
    <col min="9473" max="9473" width="8.6640625" style="38" customWidth="1"/>
    <col min="9474" max="9474" width="8.33203125" style="38" customWidth="1"/>
    <col min="9475" max="9475" width="11.5546875" style="38" customWidth="1"/>
    <col min="9476" max="9476" width="19" style="38" customWidth="1"/>
    <col min="9477" max="9477" width="1" style="38" customWidth="1"/>
    <col min="9478" max="9478" width="8.44140625" style="38" customWidth="1"/>
    <col min="9479" max="9479" width="7.109375" style="38" customWidth="1"/>
    <col min="9480" max="9480" width="3.88671875" style="38" bestFit="1" customWidth="1"/>
    <col min="9481" max="9481" width="9.6640625" style="38" customWidth="1"/>
    <col min="9482" max="9482" width="7.88671875" style="38" customWidth="1"/>
    <col min="9483" max="9483" width="8.6640625" style="38" customWidth="1"/>
    <col min="9484" max="9484" width="8.5546875" style="38" customWidth="1"/>
    <col min="9485" max="9719" width="11.44140625" style="38"/>
    <col min="9720" max="9720" width="1.109375" style="38" customWidth="1"/>
    <col min="9721" max="9721" width="2.6640625" style="38" customWidth="1"/>
    <col min="9722" max="9722" width="10.88671875" style="38" customWidth="1"/>
    <col min="9723" max="9723" width="10.5546875" style="38" customWidth="1"/>
    <col min="9724" max="9724" width="10.44140625" style="38" customWidth="1"/>
    <col min="9725" max="9725" width="8.6640625" style="38" customWidth="1"/>
    <col min="9726" max="9726" width="9" style="38" customWidth="1"/>
    <col min="9727" max="9727" width="12" style="38" customWidth="1"/>
    <col min="9728" max="9728" width="9" style="38" customWidth="1"/>
    <col min="9729" max="9729" width="8.6640625" style="38" customWidth="1"/>
    <col min="9730" max="9730" width="8.33203125" style="38" customWidth="1"/>
    <col min="9731" max="9731" width="11.5546875" style="38" customWidth="1"/>
    <col min="9732" max="9732" width="19" style="38" customWidth="1"/>
    <col min="9733" max="9733" width="1" style="38" customWidth="1"/>
    <col min="9734" max="9734" width="8.44140625" style="38" customWidth="1"/>
    <col min="9735" max="9735" width="7.109375" style="38" customWidth="1"/>
    <col min="9736" max="9736" width="3.88671875" style="38" bestFit="1" customWidth="1"/>
    <col min="9737" max="9737" width="9.6640625" style="38" customWidth="1"/>
    <col min="9738" max="9738" width="7.88671875" style="38" customWidth="1"/>
    <col min="9739" max="9739" width="8.6640625" style="38" customWidth="1"/>
    <col min="9740" max="9740" width="8.5546875" style="38" customWidth="1"/>
    <col min="9741" max="9975" width="11.44140625" style="38"/>
    <col min="9976" max="9976" width="1.109375" style="38" customWidth="1"/>
    <col min="9977" max="9977" width="2.6640625" style="38" customWidth="1"/>
    <col min="9978" max="9978" width="10.88671875" style="38" customWidth="1"/>
    <col min="9979" max="9979" width="10.5546875" style="38" customWidth="1"/>
    <col min="9980" max="9980" width="10.44140625" style="38" customWidth="1"/>
    <col min="9981" max="9981" width="8.6640625" style="38" customWidth="1"/>
    <col min="9982" max="9982" width="9" style="38" customWidth="1"/>
    <col min="9983" max="9983" width="12" style="38" customWidth="1"/>
    <col min="9984" max="9984" width="9" style="38" customWidth="1"/>
    <col min="9985" max="9985" width="8.6640625" style="38" customWidth="1"/>
    <col min="9986" max="9986" width="8.33203125" style="38" customWidth="1"/>
    <col min="9987" max="9987" width="11.5546875" style="38" customWidth="1"/>
    <col min="9988" max="9988" width="19" style="38" customWidth="1"/>
    <col min="9989" max="9989" width="1" style="38" customWidth="1"/>
    <col min="9990" max="9990" width="8.44140625" style="38" customWidth="1"/>
    <col min="9991" max="9991" width="7.109375" style="38" customWidth="1"/>
    <col min="9992" max="9992" width="3.88671875" style="38" bestFit="1" customWidth="1"/>
    <col min="9993" max="9993" width="9.6640625" style="38" customWidth="1"/>
    <col min="9994" max="9994" width="7.88671875" style="38" customWidth="1"/>
    <col min="9995" max="9995" width="8.6640625" style="38" customWidth="1"/>
    <col min="9996" max="9996" width="8.5546875" style="38" customWidth="1"/>
    <col min="9997" max="10231" width="11.44140625" style="38"/>
    <col min="10232" max="10232" width="1.109375" style="38" customWidth="1"/>
    <col min="10233" max="10233" width="2.6640625" style="38" customWidth="1"/>
    <col min="10234" max="10234" width="10.88671875" style="38" customWidth="1"/>
    <col min="10235" max="10235" width="10.5546875" style="38" customWidth="1"/>
    <col min="10236" max="10236" width="10.44140625" style="38" customWidth="1"/>
    <col min="10237" max="10237" width="8.6640625" style="38" customWidth="1"/>
    <col min="10238" max="10238" width="9" style="38" customWidth="1"/>
    <col min="10239" max="10239" width="12" style="38" customWidth="1"/>
    <col min="10240" max="10240" width="9" style="38" customWidth="1"/>
    <col min="10241" max="10241" width="8.6640625" style="38" customWidth="1"/>
    <col min="10242" max="10242" width="8.33203125" style="38" customWidth="1"/>
    <col min="10243" max="10243" width="11.5546875" style="38" customWidth="1"/>
    <col min="10244" max="10244" width="19" style="38" customWidth="1"/>
    <col min="10245" max="10245" width="1" style="38" customWidth="1"/>
    <col min="10246" max="10246" width="8.44140625" style="38" customWidth="1"/>
    <col min="10247" max="10247" width="7.109375" style="38" customWidth="1"/>
    <col min="10248" max="10248" width="3.88671875" style="38" bestFit="1" customWidth="1"/>
    <col min="10249" max="10249" width="9.6640625" style="38" customWidth="1"/>
    <col min="10250" max="10250" width="7.88671875" style="38" customWidth="1"/>
    <col min="10251" max="10251" width="8.6640625" style="38" customWidth="1"/>
    <col min="10252" max="10252" width="8.5546875" style="38" customWidth="1"/>
    <col min="10253" max="10487" width="11.44140625" style="38"/>
    <col min="10488" max="10488" width="1.109375" style="38" customWidth="1"/>
    <col min="10489" max="10489" width="2.6640625" style="38" customWidth="1"/>
    <col min="10490" max="10490" width="10.88671875" style="38" customWidth="1"/>
    <col min="10491" max="10491" width="10.5546875" style="38" customWidth="1"/>
    <col min="10492" max="10492" width="10.44140625" style="38" customWidth="1"/>
    <col min="10493" max="10493" width="8.6640625" style="38" customWidth="1"/>
    <col min="10494" max="10494" width="9" style="38" customWidth="1"/>
    <col min="10495" max="10495" width="12" style="38" customWidth="1"/>
    <col min="10496" max="10496" width="9" style="38" customWidth="1"/>
    <col min="10497" max="10497" width="8.6640625" style="38" customWidth="1"/>
    <col min="10498" max="10498" width="8.33203125" style="38" customWidth="1"/>
    <col min="10499" max="10499" width="11.5546875" style="38" customWidth="1"/>
    <col min="10500" max="10500" width="19" style="38" customWidth="1"/>
    <col min="10501" max="10501" width="1" style="38" customWidth="1"/>
    <col min="10502" max="10502" width="8.44140625" style="38" customWidth="1"/>
    <col min="10503" max="10503" width="7.109375" style="38" customWidth="1"/>
    <col min="10504" max="10504" width="3.88671875" style="38" bestFit="1" customWidth="1"/>
    <col min="10505" max="10505" width="9.6640625" style="38" customWidth="1"/>
    <col min="10506" max="10506" width="7.88671875" style="38" customWidth="1"/>
    <col min="10507" max="10507" width="8.6640625" style="38" customWidth="1"/>
    <col min="10508" max="10508" width="8.5546875" style="38" customWidth="1"/>
    <col min="10509" max="10743" width="11.44140625" style="38"/>
    <col min="10744" max="10744" width="1.109375" style="38" customWidth="1"/>
    <col min="10745" max="10745" width="2.6640625" style="38" customWidth="1"/>
    <col min="10746" max="10746" width="10.88671875" style="38" customWidth="1"/>
    <col min="10747" max="10747" width="10.5546875" style="38" customWidth="1"/>
    <col min="10748" max="10748" width="10.44140625" style="38" customWidth="1"/>
    <col min="10749" max="10749" width="8.6640625" style="38" customWidth="1"/>
    <col min="10750" max="10750" width="9" style="38" customWidth="1"/>
    <col min="10751" max="10751" width="12" style="38" customWidth="1"/>
    <col min="10752" max="10752" width="9" style="38" customWidth="1"/>
    <col min="10753" max="10753" width="8.6640625" style="38" customWidth="1"/>
    <col min="10754" max="10754" width="8.33203125" style="38" customWidth="1"/>
    <col min="10755" max="10755" width="11.5546875" style="38" customWidth="1"/>
    <col min="10756" max="10756" width="19" style="38" customWidth="1"/>
    <col min="10757" max="10757" width="1" style="38" customWidth="1"/>
    <col min="10758" max="10758" width="8.44140625" style="38" customWidth="1"/>
    <col min="10759" max="10759" width="7.109375" style="38" customWidth="1"/>
    <col min="10760" max="10760" width="3.88671875" style="38" bestFit="1" customWidth="1"/>
    <col min="10761" max="10761" width="9.6640625" style="38" customWidth="1"/>
    <col min="10762" max="10762" width="7.88671875" style="38" customWidth="1"/>
    <col min="10763" max="10763" width="8.6640625" style="38" customWidth="1"/>
    <col min="10764" max="10764" width="8.5546875" style="38" customWidth="1"/>
    <col min="10765" max="10999" width="11.44140625" style="38"/>
    <col min="11000" max="11000" width="1.109375" style="38" customWidth="1"/>
    <col min="11001" max="11001" width="2.6640625" style="38" customWidth="1"/>
    <col min="11002" max="11002" width="10.88671875" style="38" customWidth="1"/>
    <col min="11003" max="11003" width="10.5546875" style="38" customWidth="1"/>
    <col min="11004" max="11004" width="10.44140625" style="38" customWidth="1"/>
    <col min="11005" max="11005" width="8.6640625" style="38" customWidth="1"/>
    <col min="11006" max="11006" width="9" style="38" customWidth="1"/>
    <col min="11007" max="11007" width="12" style="38" customWidth="1"/>
    <col min="11008" max="11008" width="9" style="38" customWidth="1"/>
    <col min="11009" max="11009" width="8.6640625" style="38" customWidth="1"/>
    <col min="11010" max="11010" width="8.33203125" style="38" customWidth="1"/>
    <col min="11011" max="11011" width="11.5546875" style="38" customWidth="1"/>
    <col min="11012" max="11012" width="19" style="38" customWidth="1"/>
    <col min="11013" max="11013" width="1" style="38" customWidth="1"/>
    <col min="11014" max="11014" width="8.44140625" style="38" customWidth="1"/>
    <col min="11015" max="11015" width="7.109375" style="38" customWidth="1"/>
    <col min="11016" max="11016" width="3.88671875" style="38" bestFit="1" customWidth="1"/>
    <col min="11017" max="11017" width="9.6640625" style="38" customWidth="1"/>
    <col min="11018" max="11018" width="7.88671875" style="38" customWidth="1"/>
    <col min="11019" max="11019" width="8.6640625" style="38" customWidth="1"/>
    <col min="11020" max="11020" width="8.5546875" style="38" customWidth="1"/>
    <col min="11021" max="11255" width="11.44140625" style="38"/>
    <col min="11256" max="11256" width="1.109375" style="38" customWidth="1"/>
    <col min="11257" max="11257" width="2.6640625" style="38" customWidth="1"/>
    <col min="11258" max="11258" width="10.88671875" style="38" customWidth="1"/>
    <col min="11259" max="11259" width="10.5546875" style="38" customWidth="1"/>
    <col min="11260" max="11260" width="10.44140625" style="38" customWidth="1"/>
    <col min="11261" max="11261" width="8.6640625" style="38" customWidth="1"/>
    <col min="11262" max="11262" width="9" style="38" customWidth="1"/>
    <col min="11263" max="11263" width="12" style="38" customWidth="1"/>
    <col min="11264" max="11264" width="9" style="38" customWidth="1"/>
    <col min="11265" max="11265" width="8.6640625" style="38" customWidth="1"/>
    <col min="11266" max="11266" width="8.33203125" style="38" customWidth="1"/>
    <col min="11267" max="11267" width="11.5546875" style="38" customWidth="1"/>
    <col min="11268" max="11268" width="19" style="38" customWidth="1"/>
    <col min="11269" max="11269" width="1" style="38" customWidth="1"/>
    <col min="11270" max="11270" width="8.44140625" style="38" customWidth="1"/>
    <col min="11271" max="11271" width="7.109375" style="38" customWidth="1"/>
    <col min="11272" max="11272" width="3.88671875" style="38" bestFit="1" customWidth="1"/>
    <col min="11273" max="11273" width="9.6640625" style="38" customWidth="1"/>
    <col min="11274" max="11274" width="7.88671875" style="38" customWidth="1"/>
    <col min="11275" max="11275" width="8.6640625" style="38" customWidth="1"/>
    <col min="11276" max="11276" width="8.5546875" style="38" customWidth="1"/>
    <col min="11277" max="11511" width="11.44140625" style="38"/>
    <col min="11512" max="11512" width="1.109375" style="38" customWidth="1"/>
    <col min="11513" max="11513" width="2.6640625" style="38" customWidth="1"/>
    <col min="11514" max="11514" width="10.88671875" style="38" customWidth="1"/>
    <col min="11515" max="11515" width="10.5546875" style="38" customWidth="1"/>
    <col min="11516" max="11516" width="10.44140625" style="38" customWidth="1"/>
    <col min="11517" max="11517" width="8.6640625" style="38" customWidth="1"/>
    <col min="11518" max="11518" width="9" style="38" customWidth="1"/>
    <col min="11519" max="11519" width="12" style="38" customWidth="1"/>
    <col min="11520" max="11520" width="9" style="38" customWidth="1"/>
    <col min="11521" max="11521" width="8.6640625" style="38" customWidth="1"/>
    <col min="11522" max="11522" width="8.33203125" style="38" customWidth="1"/>
    <col min="11523" max="11523" width="11.5546875" style="38" customWidth="1"/>
    <col min="11524" max="11524" width="19" style="38" customWidth="1"/>
    <col min="11525" max="11525" width="1" style="38" customWidth="1"/>
    <col min="11526" max="11526" width="8.44140625" style="38" customWidth="1"/>
    <col min="11527" max="11527" width="7.109375" style="38" customWidth="1"/>
    <col min="11528" max="11528" width="3.88671875" style="38" bestFit="1" customWidth="1"/>
    <col min="11529" max="11529" width="9.6640625" style="38" customWidth="1"/>
    <col min="11530" max="11530" width="7.88671875" style="38" customWidth="1"/>
    <col min="11531" max="11531" width="8.6640625" style="38" customWidth="1"/>
    <col min="11532" max="11532" width="8.5546875" style="38" customWidth="1"/>
    <col min="11533" max="11767" width="11.44140625" style="38"/>
    <col min="11768" max="11768" width="1.109375" style="38" customWidth="1"/>
    <col min="11769" max="11769" width="2.6640625" style="38" customWidth="1"/>
    <col min="11770" max="11770" width="10.88671875" style="38" customWidth="1"/>
    <col min="11771" max="11771" width="10.5546875" style="38" customWidth="1"/>
    <col min="11772" max="11772" width="10.44140625" style="38" customWidth="1"/>
    <col min="11773" max="11773" width="8.6640625" style="38" customWidth="1"/>
    <col min="11774" max="11774" width="9" style="38" customWidth="1"/>
    <col min="11775" max="11775" width="12" style="38" customWidth="1"/>
    <col min="11776" max="11776" width="9" style="38" customWidth="1"/>
    <col min="11777" max="11777" width="8.6640625" style="38" customWidth="1"/>
    <col min="11778" max="11778" width="8.33203125" style="38" customWidth="1"/>
    <col min="11779" max="11779" width="11.5546875" style="38" customWidth="1"/>
    <col min="11780" max="11780" width="19" style="38" customWidth="1"/>
    <col min="11781" max="11781" width="1" style="38" customWidth="1"/>
    <col min="11782" max="11782" width="8.44140625" style="38" customWidth="1"/>
    <col min="11783" max="11783" width="7.109375" style="38" customWidth="1"/>
    <col min="11784" max="11784" width="3.88671875" style="38" bestFit="1" customWidth="1"/>
    <col min="11785" max="11785" width="9.6640625" style="38" customWidth="1"/>
    <col min="11786" max="11786" width="7.88671875" style="38" customWidth="1"/>
    <col min="11787" max="11787" width="8.6640625" style="38" customWidth="1"/>
    <col min="11788" max="11788" width="8.5546875" style="38" customWidth="1"/>
    <col min="11789" max="12023" width="11.44140625" style="38"/>
    <col min="12024" max="12024" width="1.109375" style="38" customWidth="1"/>
    <col min="12025" max="12025" width="2.6640625" style="38" customWidth="1"/>
    <col min="12026" max="12026" width="10.88671875" style="38" customWidth="1"/>
    <col min="12027" max="12027" width="10.5546875" style="38" customWidth="1"/>
    <col min="12028" max="12028" width="10.44140625" style="38" customWidth="1"/>
    <col min="12029" max="12029" width="8.6640625" style="38" customWidth="1"/>
    <col min="12030" max="12030" width="9" style="38" customWidth="1"/>
    <col min="12031" max="12031" width="12" style="38" customWidth="1"/>
    <col min="12032" max="12032" width="9" style="38" customWidth="1"/>
    <col min="12033" max="12033" width="8.6640625" style="38" customWidth="1"/>
    <col min="12034" max="12034" width="8.33203125" style="38" customWidth="1"/>
    <col min="12035" max="12035" width="11.5546875" style="38" customWidth="1"/>
    <col min="12036" max="12036" width="19" style="38" customWidth="1"/>
    <col min="12037" max="12037" width="1" style="38" customWidth="1"/>
    <col min="12038" max="12038" width="8.44140625" style="38" customWidth="1"/>
    <col min="12039" max="12039" width="7.109375" style="38" customWidth="1"/>
    <col min="12040" max="12040" width="3.88671875" style="38" bestFit="1" customWidth="1"/>
    <col min="12041" max="12041" width="9.6640625" style="38" customWidth="1"/>
    <col min="12042" max="12042" width="7.88671875" style="38" customWidth="1"/>
    <col min="12043" max="12043" width="8.6640625" style="38" customWidth="1"/>
    <col min="12044" max="12044" width="8.5546875" style="38" customWidth="1"/>
    <col min="12045" max="12279" width="11.44140625" style="38"/>
    <col min="12280" max="12280" width="1.109375" style="38" customWidth="1"/>
    <col min="12281" max="12281" width="2.6640625" style="38" customWidth="1"/>
    <col min="12282" max="12282" width="10.88671875" style="38" customWidth="1"/>
    <col min="12283" max="12283" width="10.5546875" style="38" customWidth="1"/>
    <col min="12284" max="12284" width="10.44140625" style="38" customWidth="1"/>
    <col min="12285" max="12285" width="8.6640625" style="38" customWidth="1"/>
    <col min="12286" max="12286" width="9" style="38" customWidth="1"/>
    <col min="12287" max="12287" width="12" style="38" customWidth="1"/>
    <col min="12288" max="12288" width="9" style="38" customWidth="1"/>
    <col min="12289" max="12289" width="8.6640625" style="38" customWidth="1"/>
    <col min="12290" max="12290" width="8.33203125" style="38" customWidth="1"/>
    <col min="12291" max="12291" width="11.5546875" style="38" customWidth="1"/>
    <col min="12292" max="12292" width="19" style="38" customWidth="1"/>
    <col min="12293" max="12293" width="1" style="38" customWidth="1"/>
    <col min="12294" max="12294" width="8.44140625" style="38" customWidth="1"/>
    <col min="12295" max="12295" width="7.109375" style="38" customWidth="1"/>
    <col min="12296" max="12296" width="3.88671875" style="38" bestFit="1" customWidth="1"/>
    <col min="12297" max="12297" width="9.6640625" style="38" customWidth="1"/>
    <col min="12298" max="12298" width="7.88671875" style="38" customWidth="1"/>
    <col min="12299" max="12299" width="8.6640625" style="38" customWidth="1"/>
    <col min="12300" max="12300" width="8.5546875" style="38" customWidth="1"/>
    <col min="12301" max="12535" width="11.44140625" style="38"/>
    <col min="12536" max="12536" width="1.109375" style="38" customWidth="1"/>
    <col min="12537" max="12537" width="2.6640625" style="38" customWidth="1"/>
    <col min="12538" max="12538" width="10.88671875" style="38" customWidth="1"/>
    <col min="12539" max="12539" width="10.5546875" style="38" customWidth="1"/>
    <col min="12540" max="12540" width="10.44140625" style="38" customWidth="1"/>
    <col min="12541" max="12541" width="8.6640625" style="38" customWidth="1"/>
    <col min="12542" max="12542" width="9" style="38" customWidth="1"/>
    <col min="12543" max="12543" width="12" style="38" customWidth="1"/>
    <col min="12544" max="12544" width="9" style="38" customWidth="1"/>
    <col min="12545" max="12545" width="8.6640625" style="38" customWidth="1"/>
    <col min="12546" max="12546" width="8.33203125" style="38" customWidth="1"/>
    <col min="12547" max="12547" width="11.5546875" style="38" customWidth="1"/>
    <col min="12548" max="12548" width="19" style="38" customWidth="1"/>
    <col min="12549" max="12549" width="1" style="38" customWidth="1"/>
    <col min="12550" max="12550" width="8.44140625" style="38" customWidth="1"/>
    <col min="12551" max="12551" width="7.109375" style="38" customWidth="1"/>
    <col min="12552" max="12552" width="3.88671875" style="38" bestFit="1" customWidth="1"/>
    <col min="12553" max="12553" width="9.6640625" style="38" customWidth="1"/>
    <col min="12554" max="12554" width="7.88671875" style="38" customWidth="1"/>
    <col min="12555" max="12555" width="8.6640625" style="38" customWidth="1"/>
    <col min="12556" max="12556" width="8.5546875" style="38" customWidth="1"/>
    <col min="12557" max="12791" width="11.44140625" style="38"/>
    <col min="12792" max="12792" width="1.109375" style="38" customWidth="1"/>
    <col min="12793" max="12793" width="2.6640625" style="38" customWidth="1"/>
    <col min="12794" max="12794" width="10.88671875" style="38" customWidth="1"/>
    <col min="12795" max="12795" width="10.5546875" style="38" customWidth="1"/>
    <col min="12796" max="12796" width="10.44140625" style="38" customWidth="1"/>
    <col min="12797" max="12797" width="8.6640625" style="38" customWidth="1"/>
    <col min="12798" max="12798" width="9" style="38" customWidth="1"/>
    <col min="12799" max="12799" width="12" style="38" customWidth="1"/>
    <col min="12800" max="12800" width="9" style="38" customWidth="1"/>
    <col min="12801" max="12801" width="8.6640625" style="38" customWidth="1"/>
    <col min="12802" max="12802" width="8.33203125" style="38" customWidth="1"/>
    <col min="12803" max="12803" width="11.5546875" style="38" customWidth="1"/>
    <col min="12804" max="12804" width="19" style="38" customWidth="1"/>
    <col min="12805" max="12805" width="1" style="38" customWidth="1"/>
    <col min="12806" max="12806" width="8.44140625" style="38" customWidth="1"/>
    <col min="12807" max="12807" width="7.109375" style="38" customWidth="1"/>
    <col min="12808" max="12808" width="3.88671875" style="38" bestFit="1" customWidth="1"/>
    <col min="12809" max="12809" width="9.6640625" style="38" customWidth="1"/>
    <col min="12810" max="12810" width="7.88671875" style="38" customWidth="1"/>
    <col min="12811" max="12811" width="8.6640625" style="38" customWidth="1"/>
    <col min="12812" max="12812" width="8.5546875" style="38" customWidth="1"/>
    <col min="12813" max="13047" width="11.44140625" style="38"/>
    <col min="13048" max="13048" width="1.109375" style="38" customWidth="1"/>
    <col min="13049" max="13049" width="2.6640625" style="38" customWidth="1"/>
    <col min="13050" max="13050" width="10.88671875" style="38" customWidth="1"/>
    <col min="13051" max="13051" width="10.5546875" style="38" customWidth="1"/>
    <col min="13052" max="13052" width="10.44140625" style="38" customWidth="1"/>
    <col min="13053" max="13053" width="8.6640625" style="38" customWidth="1"/>
    <col min="13054" max="13054" width="9" style="38" customWidth="1"/>
    <col min="13055" max="13055" width="12" style="38" customWidth="1"/>
    <col min="13056" max="13056" width="9" style="38" customWidth="1"/>
    <col min="13057" max="13057" width="8.6640625" style="38" customWidth="1"/>
    <col min="13058" max="13058" width="8.33203125" style="38" customWidth="1"/>
    <col min="13059" max="13059" width="11.5546875" style="38" customWidth="1"/>
    <col min="13060" max="13060" width="19" style="38" customWidth="1"/>
    <col min="13061" max="13061" width="1" style="38" customWidth="1"/>
    <col min="13062" max="13062" width="8.44140625" style="38" customWidth="1"/>
    <col min="13063" max="13063" width="7.109375" style="38" customWidth="1"/>
    <col min="13064" max="13064" width="3.88671875" style="38" bestFit="1" customWidth="1"/>
    <col min="13065" max="13065" width="9.6640625" style="38" customWidth="1"/>
    <col min="13066" max="13066" width="7.88671875" style="38" customWidth="1"/>
    <col min="13067" max="13067" width="8.6640625" style="38" customWidth="1"/>
    <col min="13068" max="13068" width="8.5546875" style="38" customWidth="1"/>
    <col min="13069" max="13303" width="11.44140625" style="38"/>
    <col min="13304" max="13304" width="1.109375" style="38" customWidth="1"/>
    <col min="13305" max="13305" width="2.6640625" style="38" customWidth="1"/>
    <col min="13306" max="13306" width="10.88671875" style="38" customWidth="1"/>
    <col min="13307" max="13307" width="10.5546875" style="38" customWidth="1"/>
    <col min="13308" max="13308" width="10.44140625" style="38" customWidth="1"/>
    <col min="13309" max="13309" width="8.6640625" style="38" customWidth="1"/>
    <col min="13310" max="13310" width="9" style="38" customWidth="1"/>
    <col min="13311" max="13311" width="12" style="38" customWidth="1"/>
    <col min="13312" max="13312" width="9" style="38" customWidth="1"/>
    <col min="13313" max="13313" width="8.6640625" style="38" customWidth="1"/>
    <col min="13314" max="13314" width="8.33203125" style="38" customWidth="1"/>
    <col min="13315" max="13315" width="11.5546875" style="38" customWidth="1"/>
    <col min="13316" max="13316" width="19" style="38" customWidth="1"/>
    <col min="13317" max="13317" width="1" style="38" customWidth="1"/>
    <col min="13318" max="13318" width="8.44140625" style="38" customWidth="1"/>
    <col min="13319" max="13319" width="7.109375" style="38" customWidth="1"/>
    <col min="13320" max="13320" width="3.88671875" style="38" bestFit="1" customWidth="1"/>
    <col min="13321" max="13321" width="9.6640625" style="38" customWidth="1"/>
    <col min="13322" max="13322" width="7.88671875" style="38" customWidth="1"/>
    <col min="13323" max="13323" width="8.6640625" style="38" customWidth="1"/>
    <col min="13324" max="13324" width="8.5546875" style="38" customWidth="1"/>
    <col min="13325" max="13559" width="11.44140625" style="38"/>
    <col min="13560" max="13560" width="1.109375" style="38" customWidth="1"/>
    <col min="13561" max="13561" width="2.6640625" style="38" customWidth="1"/>
    <col min="13562" max="13562" width="10.88671875" style="38" customWidth="1"/>
    <col min="13563" max="13563" width="10.5546875" style="38" customWidth="1"/>
    <col min="13564" max="13564" width="10.44140625" style="38" customWidth="1"/>
    <col min="13565" max="13565" width="8.6640625" style="38" customWidth="1"/>
    <col min="13566" max="13566" width="9" style="38" customWidth="1"/>
    <col min="13567" max="13567" width="12" style="38" customWidth="1"/>
    <col min="13568" max="13568" width="9" style="38" customWidth="1"/>
    <col min="13569" max="13569" width="8.6640625" style="38" customWidth="1"/>
    <col min="13570" max="13570" width="8.33203125" style="38" customWidth="1"/>
    <col min="13571" max="13571" width="11.5546875" style="38" customWidth="1"/>
    <col min="13572" max="13572" width="19" style="38" customWidth="1"/>
    <col min="13573" max="13573" width="1" style="38" customWidth="1"/>
    <col min="13574" max="13574" width="8.44140625" style="38" customWidth="1"/>
    <col min="13575" max="13575" width="7.109375" style="38" customWidth="1"/>
    <col min="13576" max="13576" width="3.88671875" style="38" bestFit="1" customWidth="1"/>
    <col min="13577" max="13577" width="9.6640625" style="38" customWidth="1"/>
    <col min="13578" max="13578" width="7.88671875" style="38" customWidth="1"/>
    <col min="13579" max="13579" width="8.6640625" style="38" customWidth="1"/>
    <col min="13580" max="13580" width="8.5546875" style="38" customWidth="1"/>
    <col min="13581" max="13815" width="11.44140625" style="38"/>
    <col min="13816" max="13816" width="1.109375" style="38" customWidth="1"/>
    <col min="13817" max="13817" width="2.6640625" style="38" customWidth="1"/>
    <col min="13818" max="13818" width="10.88671875" style="38" customWidth="1"/>
    <col min="13819" max="13819" width="10.5546875" style="38" customWidth="1"/>
    <col min="13820" max="13820" width="10.44140625" style="38" customWidth="1"/>
    <col min="13821" max="13821" width="8.6640625" style="38" customWidth="1"/>
    <col min="13822" max="13822" width="9" style="38" customWidth="1"/>
    <col min="13823" max="13823" width="12" style="38" customWidth="1"/>
    <col min="13824" max="13824" width="9" style="38" customWidth="1"/>
    <col min="13825" max="13825" width="8.6640625" style="38" customWidth="1"/>
    <col min="13826" max="13826" width="8.33203125" style="38" customWidth="1"/>
    <col min="13827" max="13827" width="11.5546875" style="38" customWidth="1"/>
    <col min="13828" max="13828" width="19" style="38" customWidth="1"/>
    <col min="13829" max="13829" width="1" style="38" customWidth="1"/>
    <col min="13830" max="13830" width="8.44140625" style="38" customWidth="1"/>
    <col min="13831" max="13831" width="7.109375" style="38" customWidth="1"/>
    <col min="13832" max="13832" width="3.88671875" style="38" bestFit="1" customWidth="1"/>
    <col min="13833" max="13833" width="9.6640625" style="38" customWidth="1"/>
    <col min="13834" max="13834" width="7.88671875" style="38" customWidth="1"/>
    <col min="13835" max="13835" width="8.6640625" style="38" customWidth="1"/>
    <col min="13836" max="13836" width="8.5546875" style="38" customWidth="1"/>
    <col min="13837" max="14071" width="11.44140625" style="38"/>
    <col min="14072" max="14072" width="1.109375" style="38" customWidth="1"/>
    <col min="14073" max="14073" width="2.6640625" style="38" customWidth="1"/>
    <col min="14074" max="14074" width="10.88671875" style="38" customWidth="1"/>
    <col min="14075" max="14075" width="10.5546875" style="38" customWidth="1"/>
    <col min="14076" max="14076" width="10.44140625" style="38" customWidth="1"/>
    <col min="14077" max="14077" width="8.6640625" style="38" customWidth="1"/>
    <col min="14078" max="14078" width="9" style="38" customWidth="1"/>
    <col min="14079" max="14079" width="12" style="38" customWidth="1"/>
    <col min="14080" max="14080" width="9" style="38" customWidth="1"/>
    <col min="14081" max="14081" width="8.6640625" style="38" customWidth="1"/>
    <col min="14082" max="14082" width="8.33203125" style="38" customWidth="1"/>
    <col min="14083" max="14083" width="11.5546875" style="38" customWidth="1"/>
    <col min="14084" max="14084" width="19" style="38" customWidth="1"/>
    <col min="14085" max="14085" width="1" style="38" customWidth="1"/>
    <col min="14086" max="14086" width="8.44140625" style="38" customWidth="1"/>
    <col min="14087" max="14087" width="7.109375" style="38" customWidth="1"/>
    <col min="14088" max="14088" width="3.88671875" style="38" bestFit="1" customWidth="1"/>
    <col min="14089" max="14089" width="9.6640625" style="38" customWidth="1"/>
    <col min="14090" max="14090" width="7.88671875" style="38" customWidth="1"/>
    <col min="14091" max="14091" width="8.6640625" style="38" customWidth="1"/>
    <col min="14092" max="14092" width="8.5546875" style="38" customWidth="1"/>
    <col min="14093" max="14327" width="11.44140625" style="38"/>
    <col min="14328" max="14328" width="1.109375" style="38" customWidth="1"/>
    <col min="14329" max="14329" width="2.6640625" style="38" customWidth="1"/>
    <col min="14330" max="14330" width="10.88671875" style="38" customWidth="1"/>
    <col min="14331" max="14331" width="10.5546875" style="38" customWidth="1"/>
    <col min="14332" max="14332" width="10.44140625" style="38" customWidth="1"/>
    <col min="14333" max="14333" width="8.6640625" style="38" customWidth="1"/>
    <col min="14334" max="14334" width="9" style="38" customWidth="1"/>
    <col min="14335" max="14335" width="12" style="38" customWidth="1"/>
    <col min="14336" max="14336" width="9" style="38" customWidth="1"/>
    <col min="14337" max="14337" width="8.6640625" style="38" customWidth="1"/>
    <col min="14338" max="14338" width="8.33203125" style="38" customWidth="1"/>
    <col min="14339" max="14339" width="11.5546875" style="38" customWidth="1"/>
    <col min="14340" max="14340" width="19" style="38" customWidth="1"/>
    <col min="14341" max="14341" width="1" style="38" customWidth="1"/>
    <col min="14342" max="14342" width="8.44140625" style="38" customWidth="1"/>
    <col min="14343" max="14343" width="7.109375" style="38" customWidth="1"/>
    <col min="14344" max="14344" width="3.88671875" style="38" bestFit="1" customWidth="1"/>
    <col min="14345" max="14345" width="9.6640625" style="38" customWidth="1"/>
    <col min="14346" max="14346" width="7.88671875" style="38" customWidth="1"/>
    <col min="14347" max="14347" width="8.6640625" style="38" customWidth="1"/>
    <col min="14348" max="14348" width="8.5546875" style="38" customWidth="1"/>
    <col min="14349" max="14583" width="11.44140625" style="38"/>
    <col min="14584" max="14584" width="1.109375" style="38" customWidth="1"/>
    <col min="14585" max="14585" width="2.6640625" style="38" customWidth="1"/>
    <col min="14586" max="14586" width="10.88671875" style="38" customWidth="1"/>
    <col min="14587" max="14587" width="10.5546875" style="38" customWidth="1"/>
    <col min="14588" max="14588" width="10.44140625" style="38" customWidth="1"/>
    <col min="14589" max="14589" width="8.6640625" style="38" customWidth="1"/>
    <col min="14590" max="14590" width="9" style="38" customWidth="1"/>
    <col min="14591" max="14591" width="12" style="38" customWidth="1"/>
    <col min="14592" max="14592" width="9" style="38" customWidth="1"/>
    <col min="14593" max="14593" width="8.6640625" style="38" customWidth="1"/>
    <col min="14594" max="14594" width="8.33203125" style="38" customWidth="1"/>
    <col min="14595" max="14595" width="11.5546875" style="38" customWidth="1"/>
    <col min="14596" max="14596" width="19" style="38" customWidth="1"/>
    <col min="14597" max="14597" width="1" style="38" customWidth="1"/>
    <col min="14598" max="14598" width="8.44140625" style="38" customWidth="1"/>
    <col min="14599" max="14599" width="7.109375" style="38" customWidth="1"/>
    <col min="14600" max="14600" width="3.88671875" style="38" bestFit="1" customWidth="1"/>
    <col min="14601" max="14601" width="9.6640625" style="38" customWidth="1"/>
    <col min="14602" max="14602" width="7.88671875" style="38" customWidth="1"/>
    <col min="14603" max="14603" width="8.6640625" style="38" customWidth="1"/>
    <col min="14604" max="14604" width="8.5546875" style="38" customWidth="1"/>
    <col min="14605" max="14839" width="11.44140625" style="38"/>
    <col min="14840" max="14840" width="1.109375" style="38" customWidth="1"/>
    <col min="14841" max="14841" width="2.6640625" style="38" customWidth="1"/>
    <col min="14842" max="14842" width="10.88671875" style="38" customWidth="1"/>
    <col min="14843" max="14843" width="10.5546875" style="38" customWidth="1"/>
    <col min="14844" max="14844" width="10.44140625" style="38" customWidth="1"/>
    <col min="14845" max="14845" width="8.6640625" style="38" customWidth="1"/>
    <col min="14846" max="14846" width="9" style="38" customWidth="1"/>
    <col min="14847" max="14847" width="12" style="38" customWidth="1"/>
    <col min="14848" max="14848" width="9" style="38" customWidth="1"/>
    <col min="14849" max="14849" width="8.6640625" style="38" customWidth="1"/>
    <col min="14850" max="14850" width="8.33203125" style="38" customWidth="1"/>
    <col min="14851" max="14851" width="11.5546875" style="38" customWidth="1"/>
    <col min="14852" max="14852" width="19" style="38" customWidth="1"/>
    <col min="14853" max="14853" width="1" style="38" customWidth="1"/>
    <col min="14854" max="14854" width="8.44140625" style="38" customWidth="1"/>
    <col min="14855" max="14855" width="7.109375" style="38" customWidth="1"/>
    <col min="14856" max="14856" width="3.88671875" style="38" bestFit="1" customWidth="1"/>
    <col min="14857" max="14857" width="9.6640625" style="38" customWidth="1"/>
    <col min="14858" max="14858" width="7.88671875" style="38" customWidth="1"/>
    <col min="14859" max="14859" width="8.6640625" style="38" customWidth="1"/>
    <col min="14860" max="14860" width="8.5546875" style="38" customWidth="1"/>
    <col min="14861" max="15095" width="11.44140625" style="38"/>
    <col min="15096" max="15096" width="1.109375" style="38" customWidth="1"/>
    <col min="15097" max="15097" width="2.6640625" style="38" customWidth="1"/>
    <col min="15098" max="15098" width="10.88671875" style="38" customWidth="1"/>
    <col min="15099" max="15099" width="10.5546875" style="38" customWidth="1"/>
    <col min="15100" max="15100" width="10.44140625" style="38" customWidth="1"/>
    <col min="15101" max="15101" width="8.6640625" style="38" customWidth="1"/>
    <col min="15102" max="15102" width="9" style="38" customWidth="1"/>
    <col min="15103" max="15103" width="12" style="38" customWidth="1"/>
    <col min="15104" max="15104" width="9" style="38" customWidth="1"/>
    <col min="15105" max="15105" width="8.6640625" style="38" customWidth="1"/>
    <col min="15106" max="15106" width="8.33203125" style="38" customWidth="1"/>
    <col min="15107" max="15107" width="11.5546875" style="38" customWidth="1"/>
    <col min="15108" max="15108" width="19" style="38" customWidth="1"/>
    <col min="15109" max="15109" width="1" style="38" customWidth="1"/>
    <col min="15110" max="15110" width="8.44140625" style="38" customWidth="1"/>
    <col min="15111" max="15111" width="7.109375" style="38" customWidth="1"/>
    <col min="15112" max="15112" width="3.88671875" style="38" bestFit="1" customWidth="1"/>
    <col min="15113" max="15113" width="9.6640625" style="38" customWidth="1"/>
    <col min="15114" max="15114" width="7.88671875" style="38" customWidth="1"/>
    <col min="15115" max="15115" width="8.6640625" style="38" customWidth="1"/>
    <col min="15116" max="15116" width="8.5546875" style="38" customWidth="1"/>
    <col min="15117" max="15351" width="11.44140625" style="38"/>
    <col min="15352" max="15352" width="1.109375" style="38" customWidth="1"/>
    <col min="15353" max="15353" width="2.6640625" style="38" customWidth="1"/>
    <col min="15354" max="15354" width="10.88671875" style="38" customWidth="1"/>
    <col min="15355" max="15355" width="10.5546875" style="38" customWidth="1"/>
    <col min="15356" max="15356" width="10.44140625" style="38" customWidth="1"/>
    <col min="15357" max="15357" width="8.6640625" style="38" customWidth="1"/>
    <col min="15358" max="15358" width="9" style="38" customWidth="1"/>
    <col min="15359" max="15359" width="12" style="38" customWidth="1"/>
    <col min="15360" max="15360" width="9" style="38" customWidth="1"/>
    <col min="15361" max="15361" width="8.6640625" style="38" customWidth="1"/>
    <col min="15362" max="15362" width="8.33203125" style="38" customWidth="1"/>
    <col min="15363" max="15363" width="11.5546875" style="38" customWidth="1"/>
    <col min="15364" max="15364" width="19" style="38" customWidth="1"/>
    <col min="15365" max="15365" width="1" style="38" customWidth="1"/>
    <col min="15366" max="15366" width="8.44140625" style="38" customWidth="1"/>
    <col min="15367" max="15367" width="7.109375" style="38" customWidth="1"/>
    <col min="15368" max="15368" width="3.88671875" style="38" bestFit="1" customWidth="1"/>
    <col min="15369" max="15369" width="9.6640625" style="38" customWidth="1"/>
    <col min="15370" max="15370" width="7.88671875" style="38" customWidth="1"/>
    <col min="15371" max="15371" width="8.6640625" style="38" customWidth="1"/>
    <col min="15372" max="15372" width="8.5546875" style="38" customWidth="1"/>
    <col min="15373" max="15607" width="11.44140625" style="38"/>
    <col min="15608" max="15608" width="1.109375" style="38" customWidth="1"/>
    <col min="15609" max="15609" width="2.6640625" style="38" customWidth="1"/>
    <col min="15610" max="15610" width="10.88671875" style="38" customWidth="1"/>
    <col min="15611" max="15611" width="10.5546875" style="38" customWidth="1"/>
    <col min="15612" max="15612" width="10.44140625" style="38" customWidth="1"/>
    <col min="15613" max="15613" width="8.6640625" style="38" customWidth="1"/>
    <col min="15614" max="15614" width="9" style="38" customWidth="1"/>
    <col min="15615" max="15615" width="12" style="38" customWidth="1"/>
    <col min="15616" max="15616" width="9" style="38" customWidth="1"/>
    <col min="15617" max="15617" width="8.6640625" style="38" customWidth="1"/>
    <col min="15618" max="15618" width="8.33203125" style="38" customWidth="1"/>
    <col min="15619" max="15619" width="11.5546875" style="38" customWidth="1"/>
    <col min="15620" max="15620" width="19" style="38" customWidth="1"/>
    <col min="15621" max="15621" width="1" style="38" customWidth="1"/>
    <col min="15622" max="15622" width="8.44140625" style="38" customWidth="1"/>
    <col min="15623" max="15623" width="7.109375" style="38" customWidth="1"/>
    <col min="15624" max="15624" width="3.88671875" style="38" bestFit="1" customWidth="1"/>
    <col min="15625" max="15625" width="9.6640625" style="38" customWidth="1"/>
    <col min="15626" max="15626" width="7.88671875" style="38" customWidth="1"/>
    <col min="15627" max="15627" width="8.6640625" style="38" customWidth="1"/>
    <col min="15628" max="15628" width="8.5546875" style="38" customWidth="1"/>
    <col min="15629" max="15863" width="11.44140625" style="38"/>
    <col min="15864" max="15864" width="1.109375" style="38" customWidth="1"/>
    <col min="15865" max="15865" width="2.6640625" style="38" customWidth="1"/>
    <col min="15866" max="15866" width="10.88671875" style="38" customWidth="1"/>
    <col min="15867" max="15867" width="10.5546875" style="38" customWidth="1"/>
    <col min="15868" max="15868" width="10.44140625" style="38" customWidth="1"/>
    <col min="15869" max="15869" width="8.6640625" style="38" customWidth="1"/>
    <col min="15870" max="15870" width="9" style="38" customWidth="1"/>
    <col min="15871" max="15871" width="12" style="38" customWidth="1"/>
    <col min="15872" max="15872" width="9" style="38" customWidth="1"/>
    <col min="15873" max="15873" width="8.6640625" style="38" customWidth="1"/>
    <col min="15874" max="15874" width="8.33203125" style="38" customWidth="1"/>
    <col min="15875" max="15875" width="11.5546875" style="38" customWidth="1"/>
    <col min="15876" max="15876" width="19" style="38" customWidth="1"/>
    <col min="15877" max="15877" width="1" style="38" customWidth="1"/>
    <col min="15878" max="15878" width="8.44140625" style="38" customWidth="1"/>
    <col min="15879" max="15879" width="7.109375" style="38" customWidth="1"/>
    <col min="15880" max="15880" width="3.88671875" style="38" bestFit="1" customWidth="1"/>
    <col min="15881" max="15881" width="9.6640625" style="38" customWidth="1"/>
    <col min="15882" max="15882" width="7.88671875" style="38" customWidth="1"/>
    <col min="15883" max="15883" width="8.6640625" style="38" customWidth="1"/>
    <col min="15884" max="15884" width="8.5546875" style="38" customWidth="1"/>
    <col min="15885" max="16119" width="11.44140625" style="38"/>
    <col min="16120" max="16120" width="1.109375" style="38" customWidth="1"/>
    <col min="16121" max="16121" width="2.6640625" style="38" customWidth="1"/>
    <col min="16122" max="16122" width="10.88671875" style="38" customWidth="1"/>
    <col min="16123" max="16123" width="10.5546875" style="38" customWidth="1"/>
    <col min="16124" max="16124" width="10.44140625" style="38" customWidth="1"/>
    <col min="16125" max="16125" width="8.6640625" style="38" customWidth="1"/>
    <col min="16126" max="16126" width="9" style="38" customWidth="1"/>
    <col min="16127" max="16127" width="12" style="38" customWidth="1"/>
    <col min="16128" max="16128" width="9" style="38" customWidth="1"/>
    <col min="16129" max="16129" width="8.6640625" style="38" customWidth="1"/>
    <col min="16130" max="16130" width="8.33203125" style="38" customWidth="1"/>
    <col min="16131" max="16131" width="11.5546875" style="38" customWidth="1"/>
    <col min="16132" max="16132" width="19" style="38" customWidth="1"/>
    <col min="16133" max="16133" width="1" style="38" customWidth="1"/>
    <col min="16134" max="16134" width="8.44140625" style="38" customWidth="1"/>
    <col min="16135" max="16135" width="7.109375" style="38" customWidth="1"/>
    <col min="16136" max="16136" width="3.88671875" style="38" bestFit="1" customWidth="1"/>
    <col min="16137" max="16137" width="9.6640625" style="38" customWidth="1"/>
    <col min="16138" max="16138" width="7.88671875" style="38" customWidth="1"/>
    <col min="16139" max="16139" width="8.6640625" style="38" customWidth="1"/>
    <col min="16140" max="16140" width="8.5546875" style="38" customWidth="1"/>
    <col min="16141" max="16384" width="11.44140625" style="38"/>
  </cols>
  <sheetData>
    <row r="1" spans="2:14" ht="6.75" customHeight="1" x14ac:dyDescent="0.3"/>
    <row r="2" spans="2:14" ht="17.100000000000001" customHeight="1" x14ac:dyDescent="0.3">
      <c r="B2" s="375"/>
      <c r="C2" s="375"/>
      <c r="D2" s="375"/>
      <c r="E2" s="376" t="s">
        <v>125</v>
      </c>
      <c r="F2" s="376"/>
      <c r="G2" s="376"/>
      <c r="H2" s="376"/>
      <c r="I2" s="376"/>
      <c r="J2" s="376"/>
      <c r="K2" s="376"/>
      <c r="L2" s="376"/>
      <c r="M2" s="376"/>
    </row>
    <row r="3" spans="2:14" ht="17.100000000000001" customHeight="1" x14ac:dyDescent="0.3">
      <c r="B3" s="375"/>
      <c r="C3" s="375"/>
      <c r="D3" s="375"/>
      <c r="E3" s="377" t="s">
        <v>126</v>
      </c>
      <c r="F3" s="377"/>
      <c r="G3" s="377"/>
      <c r="H3" s="377"/>
      <c r="I3" s="377"/>
      <c r="J3" s="377"/>
      <c r="K3" s="377"/>
      <c r="L3" s="377"/>
      <c r="M3" s="377"/>
    </row>
    <row r="4" spans="2:14" ht="17.100000000000001" customHeight="1" x14ac:dyDescent="0.3">
      <c r="B4" s="375"/>
      <c r="C4" s="375"/>
      <c r="D4" s="375"/>
      <c r="E4" s="378" t="s">
        <v>127</v>
      </c>
      <c r="F4" s="378"/>
      <c r="G4" s="378" t="s">
        <v>128</v>
      </c>
      <c r="H4" s="378"/>
      <c r="I4" s="378" t="s">
        <v>129</v>
      </c>
      <c r="J4" s="378"/>
      <c r="K4" s="378"/>
      <c r="L4" s="378"/>
      <c r="M4" s="39" t="s">
        <v>112</v>
      </c>
    </row>
    <row r="5" spans="2:14" ht="12.75" customHeight="1" x14ac:dyDescent="0.3">
      <c r="B5" s="379"/>
      <c r="C5" s="379"/>
      <c r="D5" s="379"/>
      <c r="E5" s="379"/>
      <c r="F5" s="379"/>
      <c r="G5" s="379"/>
      <c r="H5" s="379"/>
      <c r="I5" s="379"/>
      <c r="J5" s="379"/>
      <c r="K5" s="379"/>
      <c r="L5" s="379"/>
      <c r="M5" s="379"/>
    </row>
    <row r="6" spans="2:14" ht="33.75" customHeight="1" x14ac:dyDescent="0.3">
      <c r="B6" s="380" t="s">
        <v>130</v>
      </c>
      <c r="C6" s="380"/>
      <c r="D6" s="380"/>
      <c r="E6" s="381" t="str">
        <f>IF(E8="","",VLOOKUP(E8,datos!B:DB,2,FALSE))</f>
        <v/>
      </c>
      <c r="F6" s="381"/>
      <c r="G6" s="381"/>
      <c r="H6" s="381"/>
      <c r="I6" s="381"/>
      <c r="J6" s="381"/>
      <c r="K6" s="381"/>
      <c r="L6" s="381"/>
      <c r="M6" s="381"/>
    </row>
    <row r="7" spans="2:14" ht="33.75" customHeight="1" x14ac:dyDescent="0.3">
      <c r="B7" s="380" t="s">
        <v>131</v>
      </c>
      <c r="C7" s="380"/>
      <c r="D7" s="380"/>
      <c r="E7" s="382" t="str">
        <f>IF($E$8="","",VLOOKUP($E$8,datos!B:DB,3,FALSE))</f>
        <v/>
      </c>
      <c r="F7" s="382"/>
      <c r="G7" s="382"/>
      <c r="H7" s="382"/>
      <c r="I7" s="382"/>
      <c r="J7" s="382"/>
      <c r="K7" s="382"/>
      <c r="L7" s="382"/>
      <c r="M7" s="382"/>
    </row>
    <row r="8" spans="2:14" ht="24" customHeight="1" x14ac:dyDescent="0.3">
      <c r="B8" s="373" t="s">
        <v>4</v>
      </c>
      <c r="C8" s="373"/>
      <c r="D8" s="373"/>
      <c r="E8" s="374"/>
      <c r="F8" s="374"/>
      <c r="G8" s="374"/>
      <c r="H8" s="374"/>
      <c r="I8" s="374"/>
      <c r="J8" s="374"/>
      <c r="K8" s="374"/>
      <c r="L8" s="374"/>
      <c r="M8" s="374"/>
    </row>
    <row r="9" spans="2:14" ht="23.25" customHeight="1" x14ac:dyDescent="0.3">
      <c r="B9" s="380" t="s">
        <v>132</v>
      </c>
      <c r="C9" s="380"/>
      <c r="D9" s="380"/>
      <c r="E9" s="382" t="str">
        <f>IF($E$8="","",VLOOKUP($E$8,datos!B:DB,4,FALSE))</f>
        <v/>
      </c>
      <c r="F9" s="382"/>
      <c r="G9" s="382"/>
      <c r="H9" s="382"/>
      <c r="I9" s="382"/>
      <c r="J9" s="382"/>
      <c r="K9" s="382"/>
      <c r="L9" s="382"/>
      <c r="M9" s="382"/>
    </row>
    <row r="10" spans="2:14" ht="95.25" customHeight="1" x14ac:dyDescent="0.3">
      <c r="B10" s="380" t="s">
        <v>133</v>
      </c>
      <c r="C10" s="380"/>
      <c r="D10" s="380"/>
      <c r="E10" s="383" t="str">
        <f>IF($E$8="","",VLOOKUP($E$8,datos!B:DB,5,FALSE))</f>
        <v/>
      </c>
      <c r="F10" s="383"/>
      <c r="G10" s="383"/>
      <c r="H10" s="383"/>
      <c r="I10" s="383"/>
      <c r="J10" s="383"/>
      <c r="K10" s="383"/>
      <c r="L10" s="383"/>
      <c r="M10" s="383"/>
    </row>
    <row r="11" spans="2:14" ht="25.5" customHeight="1" x14ac:dyDescent="0.3">
      <c r="B11" s="380" t="s">
        <v>134</v>
      </c>
      <c r="C11" s="380"/>
      <c r="D11" s="380"/>
      <c r="E11" s="384" t="str">
        <f>IF($E$8="","",VLOOKUP($E$8,datos!B:DB,6,FALSE))</f>
        <v/>
      </c>
      <c r="F11" s="384"/>
      <c r="G11" s="384"/>
      <c r="H11" s="384"/>
      <c r="I11" s="384"/>
      <c r="J11" s="384"/>
      <c r="K11" s="384"/>
      <c r="L11" s="384"/>
      <c r="M11" s="384"/>
      <c r="N11" s="40"/>
    </row>
    <row r="12" spans="2:14" ht="24.75" customHeight="1" x14ac:dyDescent="0.3">
      <c r="B12" s="380" t="s">
        <v>45</v>
      </c>
      <c r="C12" s="380"/>
      <c r="D12" s="380"/>
      <c r="E12" s="385" t="str">
        <f>IF($E$8="","",VLOOKUP($E$8,datos!B:DB,7,FALSE))</f>
        <v/>
      </c>
      <c r="F12" s="385"/>
      <c r="G12" s="385"/>
      <c r="H12" s="385"/>
      <c r="I12" s="385"/>
      <c r="J12" s="385"/>
      <c r="K12" s="385"/>
      <c r="L12" s="385"/>
      <c r="M12" s="385"/>
      <c r="N12" s="40"/>
    </row>
    <row r="13" spans="2:14" ht="40.5" customHeight="1" x14ac:dyDescent="0.3">
      <c r="B13" s="380" t="s">
        <v>135</v>
      </c>
      <c r="C13" s="380"/>
      <c r="D13" s="380"/>
      <c r="E13" s="382" t="str">
        <f>IF($E$8="","",VLOOKUP($E$8,datos!B:DB,8,FALSE))</f>
        <v/>
      </c>
      <c r="F13" s="382"/>
      <c r="G13" s="382"/>
      <c r="H13" s="382"/>
      <c r="I13" s="382"/>
      <c r="J13" s="382"/>
      <c r="K13" s="382"/>
      <c r="L13" s="382"/>
      <c r="M13" s="382"/>
      <c r="N13" s="40"/>
    </row>
    <row r="14" spans="2:14" ht="27" customHeight="1" x14ac:dyDescent="0.3">
      <c r="B14" s="380" t="s">
        <v>136</v>
      </c>
      <c r="C14" s="380"/>
      <c r="D14" s="380"/>
      <c r="E14" s="386" t="str">
        <f>IF($E$8="","",VLOOKUP($E$8,datos!B:DB,63,FALSE))</f>
        <v/>
      </c>
      <c r="F14" s="386"/>
      <c r="G14" s="387" t="s">
        <v>137</v>
      </c>
      <c r="H14" s="387"/>
      <c r="I14" s="388" t="str">
        <f>IF($E$8="","",VLOOKUP($E$8,datos!B:DB,64,FALSE))</f>
        <v/>
      </c>
      <c r="J14" s="388"/>
      <c r="K14" s="388"/>
      <c r="L14" s="388"/>
      <c r="M14" s="388"/>
      <c r="N14" s="40"/>
    </row>
    <row r="15" spans="2:14" ht="27" customHeight="1" x14ac:dyDescent="0.3">
      <c r="B15" s="380" t="s">
        <v>138</v>
      </c>
      <c r="C15" s="380"/>
      <c r="D15" s="380"/>
      <c r="E15" s="386" t="str">
        <f>IF($E$8="","",VLOOKUP($E$8,datos!B:DB,66,FALSE))</f>
        <v/>
      </c>
      <c r="F15" s="386"/>
      <c r="G15" s="387" t="s">
        <v>137</v>
      </c>
      <c r="H15" s="387"/>
      <c r="I15" s="388" t="str">
        <f>IF($E$8="","",VLOOKUP($E$8,datos!B:DB,67,FALSE))</f>
        <v/>
      </c>
      <c r="J15" s="388"/>
      <c r="K15" s="388"/>
      <c r="L15" s="388"/>
      <c r="M15" s="388"/>
      <c r="N15" s="40"/>
    </row>
    <row r="16" spans="2:14" ht="27" customHeight="1" x14ac:dyDescent="0.3">
      <c r="B16" s="380" t="s">
        <v>139</v>
      </c>
      <c r="C16" s="380"/>
      <c r="D16" s="380"/>
      <c r="E16" s="386" t="str">
        <f>IF($E$8="","",VLOOKUP($E$8,datos!B:DB,11,FALSE))</f>
        <v/>
      </c>
      <c r="F16" s="386"/>
      <c r="G16" s="386"/>
      <c r="H16" s="386"/>
      <c r="I16" s="389" t="s">
        <v>76</v>
      </c>
      <c r="J16" s="389"/>
      <c r="K16" s="388" t="str">
        <f>IF($E$8="","",VLOOKUP($E$8,datos!B:DB,12,FALSE))</f>
        <v/>
      </c>
      <c r="L16" s="388"/>
      <c r="M16" s="388"/>
      <c r="N16" s="40"/>
    </row>
    <row r="17" spans="2:14" ht="27" customHeight="1" x14ac:dyDescent="0.3">
      <c r="B17" s="380" t="s">
        <v>77</v>
      </c>
      <c r="C17" s="380"/>
      <c r="D17" s="380"/>
      <c r="E17" s="391" t="str">
        <f>IF($E$8="","",VLOOKUP($E$8,datos!B:DB,13,FALSE))</f>
        <v/>
      </c>
      <c r="F17" s="391"/>
      <c r="G17" s="391"/>
      <c r="H17" s="391"/>
      <c r="I17" s="391"/>
      <c r="J17" s="391"/>
      <c r="K17" s="391"/>
      <c r="L17" s="391"/>
      <c r="M17" s="391"/>
      <c r="N17" s="40"/>
    </row>
    <row r="18" spans="2:14" ht="27" customHeight="1" x14ac:dyDescent="0.3">
      <c r="B18" s="380" t="s">
        <v>140</v>
      </c>
      <c r="C18" s="380"/>
      <c r="D18" s="380"/>
      <c r="E18" s="384" t="str">
        <f>IF($E$8="","",VLOOKUP($E$8,datos!B:DB,9,FALSE))</f>
        <v/>
      </c>
      <c r="F18" s="384"/>
      <c r="G18" s="384"/>
      <c r="H18" s="384"/>
      <c r="I18" s="384"/>
      <c r="J18" s="384"/>
      <c r="K18" s="384"/>
      <c r="L18" s="384"/>
      <c r="M18" s="384"/>
      <c r="N18" s="40"/>
    </row>
    <row r="19" spans="2:14" ht="27" customHeight="1" x14ac:dyDescent="0.3">
      <c r="B19" s="380" t="s">
        <v>141</v>
      </c>
      <c r="C19" s="380"/>
      <c r="D19" s="380"/>
      <c r="E19" s="384" t="str">
        <f>IF($E$8="","",VLOOKUP($E$8,datos!B:DB,10,FALSE))</f>
        <v/>
      </c>
      <c r="F19" s="384"/>
      <c r="G19" s="384"/>
      <c r="H19" s="384"/>
      <c r="I19" s="384"/>
      <c r="J19" s="384"/>
      <c r="K19" s="384"/>
      <c r="L19" s="384"/>
      <c r="M19" s="384"/>
      <c r="N19" s="40"/>
    </row>
    <row r="20" spans="2:14" ht="9" customHeight="1" x14ac:dyDescent="0.3">
      <c r="B20" s="41"/>
      <c r="C20" s="41"/>
      <c r="D20" s="41"/>
      <c r="E20" s="42"/>
      <c r="F20" s="42"/>
      <c r="G20" s="43"/>
      <c r="H20" s="43"/>
      <c r="I20" s="43"/>
      <c r="J20" s="43"/>
      <c r="K20" s="43"/>
      <c r="L20" s="43"/>
      <c r="M20" s="43"/>
      <c r="N20" s="40"/>
    </row>
    <row r="21" spans="2:14" ht="62.25" customHeight="1" x14ac:dyDescent="0.3">
      <c r="B21" s="392" t="str">
        <f>CONCATENATE(textos!B2, TEXT(E18, "dd/mm/yyyy"),textos!B3,B31,textos!B4,E9,textos!B5, E8,textos!B6,I31,textos!B7)</f>
        <v>En Villavicencio - Meta el:  se reunieron las siguientes personas:  como supervisor(a), del  No. , y  como contratista, dejando constancia que por medio de la presente se da inicio a la ejecución del contrato en mención, previa verificación del cumplimiento de los requisitos de perfeccionamiento, legalización y ejecución.</v>
      </c>
      <c r="C21" s="392"/>
      <c r="D21" s="392"/>
      <c r="E21" s="392"/>
      <c r="F21" s="392"/>
      <c r="G21" s="392"/>
      <c r="H21" s="392"/>
      <c r="I21" s="392"/>
      <c r="J21" s="392"/>
      <c r="K21" s="392"/>
      <c r="L21" s="392"/>
      <c r="M21" s="392"/>
    </row>
    <row r="22" spans="2:14" ht="27.75" customHeight="1" x14ac:dyDescent="0.3">
      <c r="B22" s="393" t="s">
        <v>142</v>
      </c>
      <c r="C22" s="393"/>
      <c r="D22" s="393"/>
      <c r="E22" s="393"/>
      <c r="F22" s="393"/>
      <c r="G22" s="393"/>
      <c r="H22" s="393"/>
      <c r="I22" s="393"/>
      <c r="J22" s="393"/>
      <c r="K22" s="393"/>
      <c r="L22" s="393"/>
      <c r="M22" s="393"/>
    </row>
    <row r="23" spans="2:14" ht="12" customHeight="1" x14ac:dyDescent="0.3">
      <c r="B23" s="74"/>
      <c r="C23" s="74"/>
      <c r="D23" s="74"/>
      <c r="E23" s="74"/>
      <c r="F23" s="74"/>
      <c r="G23" s="74"/>
      <c r="H23" s="74"/>
      <c r="I23" s="74"/>
      <c r="J23" s="74"/>
      <c r="K23" s="74"/>
      <c r="L23" s="74"/>
      <c r="M23" s="74"/>
    </row>
    <row r="24" spans="2:14" x14ac:dyDescent="0.3">
      <c r="B24" s="394" t="str">
        <f>CONCATENATE("Para constancia se firma la presenta acta, en Villavicencio Meta el: ",TEXT(E18,"dd/mm/yyyy"))</f>
        <v xml:space="preserve">Para constancia se firma la presenta acta, en Villavicencio Meta el: </v>
      </c>
      <c r="C24" s="394"/>
      <c r="D24" s="394"/>
      <c r="E24" s="394"/>
      <c r="F24" s="394"/>
      <c r="G24" s="394"/>
      <c r="H24" s="394"/>
      <c r="I24" s="394"/>
      <c r="J24" s="394"/>
      <c r="K24" s="394"/>
      <c r="L24" s="394"/>
      <c r="M24" s="394"/>
    </row>
    <row r="25" spans="2:14" ht="8.25" customHeight="1" x14ac:dyDescent="0.3">
      <c r="G25" s="105"/>
      <c r="H25" s="105"/>
      <c r="I25" s="105"/>
      <c r="J25" s="44"/>
      <c r="K25" s="44"/>
      <c r="L25" s="44"/>
    </row>
    <row r="26" spans="2:14" x14ac:dyDescent="0.3">
      <c r="B26" s="395" t="s">
        <v>143</v>
      </c>
      <c r="C26" s="395"/>
      <c r="D26" s="395"/>
      <c r="E26" s="395"/>
      <c r="F26" s="395"/>
      <c r="G26" s="45"/>
      <c r="I26" s="395" t="s">
        <v>144</v>
      </c>
      <c r="J26" s="395"/>
      <c r="K26" s="395"/>
      <c r="L26" s="395"/>
      <c r="M26" s="395"/>
    </row>
    <row r="27" spans="2:14" x14ac:dyDescent="0.3">
      <c r="B27" s="390"/>
      <c r="C27" s="390"/>
      <c r="D27" s="390"/>
      <c r="E27" s="390"/>
      <c r="F27" s="390"/>
      <c r="G27" s="45"/>
      <c r="I27" s="390"/>
      <c r="J27" s="390"/>
      <c r="K27" s="390"/>
      <c r="L27" s="390"/>
      <c r="M27" s="390"/>
    </row>
    <row r="28" spans="2:14" ht="15.75" customHeight="1" x14ac:dyDescent="0.3">
      <c r="B28" s="390"/>
      <c r="C28" s="390"/>
      <c r="D28" s="390"/>
      <c r="E28" s="390"/>
      <c r="F28" s="390"/>
      <c r="G28" s="45"/>
      <c r="I28" s="390"/>
      <c r="J28" s="390"/>
      <c r="K28" s="390"/>
      <c r="L28" s="390"/>
      <c r="M28" s="390"/>
    </row>
    <row r="29" spans="2:14" ht="17.25" customHeight="1" x14ac:dyDescent="0.3">
      <c r="B29" s="390"/>
      <c r="C29" s="390"/>
      <c r="D29" s="390"/>
      <c r="E29" s="390"/>
      <c r="F29" s="390"/>
      <c r="G29" s="45"/>
      <c r="I29" s="390"/>
      <c r="J29" s="390"/>
      <c r="K29" s="390"/>
      <c r="L29" s="390"/>
      <c r="M29" s="390"/>
    </row>
    <row r="30" spans="2:14" x14ac:dyDescent="0.3">
      <c r="B30" s="390"/>
      <c r="C30" s="390"/>
      <c r="D30" s="390"/>
      <c r="E30" s="390"/>
      <c r="F30" s="390"/>
      <c r="G30" s="45"/>
      <c r="I30" s="390"/>
      <c r="J30" s="390"/>
      <c r="K30" s="390"/>
      <c r="L30" s="390"/>
      <c r="M30" s="390"/>
    </row>
    <row r="31" spans="2:14" ht="25.5" customHeight="1" x14ac:dyDescent="0.3">
      <c r="B31" s="395" t="str">
        <f>IF($E$8="","",VLOOKUP($E$8,datos!B:DB,61,FALSE))</f>
        <v/>
      </c>
      <c r="C31" s="395"/>
      <c r="D31" s="395"/>
      <c r="E31" s="395"/>
      <c r="F31" s="395"/>
      <c r="G31" s="73"/>
      <c r="I31" s="395" t="str">
        <f>IF($E$8="","",VLOOKUP($E$8,datos!B:DB,3,FALSE))</f>
        <v/>
      </c>
      <c r="J31" s="395"/>
      <c r="K31" s="395"/>
      <c r="L31" s="395"/>
      <c r="M31" s="395"/>
    </row>
    <row r="32" spans="2:14" ht="24.9" customHeight="1" x14ac:dyDescent="0.3">
      <c r="B32" s="396" t="str">
        <f>IF($E$8="","",VLOOKUP($E$8,datos!B:DB,62,FALSE))</f>
        <v/>
      </c>
      <c r="C32" s="396"/>
      <c r="D32" s="396"/>
      <c r="E32" s="396"/>
      <c r="F32" s="396"/>
      <c r="G32" s="73"/>
      <c r="I32" s="396" t="str">
        <f>CONCATENATE("C.C. No. ",IF(E8="","",VLOOKUP(E8,datos!B:DB,2,FALSE)))</f>
        <v xml:space="preserve">C.C. No. </v>
      </c>
      <c r="J32" s="396"/>
      <c r="K32" s="396"/>
      <c r="L32" s="396"/>
      <c r="M32" s="396"/>
    </row>
    <row r="33" spans="2:13" ht="24.9" customHeight="1" x14ac:dyDescent="0.3">
      <c r="B33" s="396" t="str">
        <f>IF($E$8="","",VLOOKUP($E$8,datos!B:DB,60,FALSE))</f>
        <v/>
      </c>
      <c r="C33" s="396"/>
      <c r="D33" s="396"/>
      <c r="E33" s="396"/>
      <c r="F33" s="396"/>
      <c r="G33" s="77"/>
      <c r="H33" s="45"/>
      <c r="I33" s="390"/>
      <c r="J33" s="390"/>
      <c r="K33" s="390"/>
      <c r="L33" s="390"/>
      <c r="M33" s="390"/>
    </row>
    <row r="34" spans="2:13" ht="4.5" customHeight="1" x14ac:dyDescent="0.3"/>
  </sheetData>
  <sheetProtection algorithmName="SHA-512" hashValue="B7ILdWlKpQaTD/NKS++mNqnM5IIS/saQ4j1t6ikbWgAq01VbVHzczWtj6jaBFyTZ0qTPwa416uFNV5ipzSTUhw==" saltValue="YDIdbpUttSvpG8GG1JseMQ==" spinCount="100000" sheet="1" formatCells="0" formatRows="0" insertHyperlinks="0"/>
  <mergeCells count="54">
    <mergeCell ref="B31:F31"/>
    <mergeCell ref="I31:M31"/>
    <mergeCell ref="I32:M32"/>
    <mergeCell ref="B32:F32"/>
    <mergeCell ref="B33:F33"/>
    <mergeCell ref="I33:M33"/>
    <mergeCell ref="B27:F30"/>
    <mergeCell ref="I27:M30"/>
    <mergeCell ref="B17:D17"/>
    <mergeCell ref="E17:M17"/>
    <mergeCell ref="B18:D18"/>
    <mergeCell ref="E18:M18"/>
    <mergeCell ref="B19:D19"/>
    <mergeCell ref="E19:M19"/>
    <mergeCell ref="B21:M21"/>
    <mergeCell ref="B22:M22"/>
    <mergeCell ref="B24:M24"/>
    <mergeCell ref="B26:F26"/>
    <mergeCell ref="I26:M26"/>
    <mergeCell ref="B15:D15"/>
    <mergeCell ref="E15:F15"/>
    <mergeCell ref="G15:H15"/>
    <mergeCell ref="I15:M15"/>
    <mergeCell ref="B16:D16"/>
    <mergeCell ref="E16:H16"/>
    <mergeCell ref="I16:J16"/>
    <mergeCell ref="K16:M16"/>
    <mergeCell ref="B12:D12"/>
    <mergeCell ref="E12:M12"/>
    <mergeCell ref="B13:D13"/>
    <mergeCell ref="E13:M13"/>
    <mergeCell ref="B14:D14"/>
    <mergeCell ref="E14:F14"/>
    <mergeCell ref="G14:H14"/>
    <mergeCell ref="I14:M14"/>
    <mergeCell ref="B9:D9"/>
    <mergeCell ref="E9:M9"/>
    <mergeCell ref="B10:D10"/>
    <mergeCell ref="E10:M10"/>
    <mergeCell ref="B11:D11"/>
    <mergeCell ref="E11:M11"/>
    <mergeCell ref="B8:D8"/>
    <mergeCell ref="E8:M8"/>
    <mergeCell ref="B2:D4"/>
    <mergeCell ref="E2:M2"/>
    <mergeCell ref="E3:M3"/>
    <mergeCell ref="E4:F4"/>
    <mergeCell ref="G4:H4"/>
    <mergeCell ref="I4:L4"/>
    <mergeCell ref="B5:M5"/>
    <mergeCell ref="B6:D6"/>
    <mergeCell ref="E6:M6"/>
    <mergeCell ref="B7:D7"/>
    <mergeCell ref="E7:M7"/>
  </mergeCells>
  <conditionalFormatting sqref="E8:M8">
    <cfRule type="containsBlanks" dxfId="260" priority="1">
      <formula>LEN(TRIM(E8))=0</formula>
    </cfRule>
  </conditionalFormatting>
  <printOptions horizontalCentered="1"/>
  <pageMargins left="0.39370078740157483" right="0.39370078740157483" top="0.59055118110236227" bottom="0.39370078740157483" header="0" footer="0"/>
  <pageSetup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B1:N36"/>
  <sheetViews>
    <sheetView view="pageBreakPreview" zoomScaleNormal="100" zoomScaleSheetLayoutView="100" workbookViewId="0">
      <selection activeCell="L1" sqref="L1:L1048576"/>
    </sheetView>
  </sheetViews>
  <sheetFormatPr baseColWidth="10" defaultColWidth="11.44140625" defaultRowHeight="13.2" x14ac:dyDescent="0.3"/>
  <cols>
    <col min="1" max="1" width="1" style="35" customWidth="1"/>
    <col min="2" max="2" width="12.88671875" style="35" customWidth="1"/>
    <col min="3" max="3" width="10" style="35" customWidth="1"/>
    <col min="4" max="4" width="18.6640625" style="35" customWidth="1"/>
    <col min="5" max="5" width="12.6640625" style="35" customWidth="1"/>
    <col min="6" max="6" width="15.44140625" style="35" customWidth="1"/>
    <col min="7" max="7" width="14.44140625" style="35" customWidth="1"/>
    <col min="8" max="8" width="15.5546875" style="35" customWidth="1"/>
    <col min="9" max="9" width="1" style="35" customWidth="1"/>
    <col min="10" max="10" width="11.88671875" style="35" bestFit="1" customWidth="1"/>
    <col min="11" max="11" width="11.44140625" style="35"/>
    <col min="12" max="12" width="22.33203125" style="35" hidden="1" customWidth="1"/>
    <col min="13" max="13" width="11.6640625" style="35" customWidth="1"/>
    <col min="14" max="14" width="5.6640625" style="35" hidden="1" customWidth="1"/>
    <col min="15" max="16384" width="11.44140625" style="35"/>
  </cols>
  <sheetData>
    <row r="1" spans="2:12" ht="6" customHeight="1" x14ac:dyDescent="0.3"/>
    <row r="2" spans="2:12" ht="15" customHeight="1" x14ac:dyDescent="0.3">
      <c r="B2" s="398"/>
      <c r="C2" s="398"/>
      <c r="D2" s="399" t="s">
        <v>107</v>
      </c>
      <c r="E2" s="399"/>
      <c r="F2" s="399"/>
      <c r="G2" s="399"/>
      <c r="H2" s="399"/>
    </row>
    <row r="3" spans="2:12" ht="15" customHeight="1" x14ac:dyDescent="0.3">
      <c r="B3" s="398"/>
      <c r="C3" s="398"/>
      <c r="D3" s="400" t="s">
        <v>108</v>
      </c>
      <c r="E3" s="400"/>
      <c r="F3" s="400"/>
      <c r="G3" s="400"/>
      <c r="H3" s="400"/>
    </row>
    <row r="4" spans="2:12" ht="15" customHeight="1" x14ac:dyDescent="0.3">
      <c r="B4" s="398"/>
      <c r="C4" s="398"/>
      <c r="D4" s="80" t="s">
        <v>109</v>
      </c>
      <c r="E4" s="80" t="s">
        <v>110</v>
      </c>
      <c r="F4" s="401" t="s">
        <v>111</v>
      </c>
      <c r="G4" s="401"/>
      <c r="H4" s="80" t="s">
        <v>112</v>
      </c>
    </row>
    <row r="5" spans="2:12" ht="15" customHeight="1" x14ac:dyDescent="0.3">
      <c r="B5" s="402"/>
      <c r="C5" s="402"/>
      <c r="D5" s="402"/>
      <c r="E5" s="402"/>
      <c r="F5" s="402"/>
      <c r="G5" s="402"/>
      <c r="H5" s="402"/>
    </row>
    <row r="6" spans="2:12" ht="18" customHeight="1" x14ac:dyDescent="0.3">
      <c r="B6" s="79" t="s">
        <v>113</v>
      </c>
      <c r="C6" s="397" t="str">
        <f>IF(ActadeInicio!E8="","",ActadeInicio!E18)</f>
        <v/>
      </c>
      <c r="D6" s="397"/>
      <c r="E6" s="397"/>
      <c r="F6" s="397"/>
      <c r="G6" s="397"/>
      <c r="H6" s="397"/>
      <c r="L6" s="123">
        <v>45341</v>
      </c>
    </row>
    <row r="7" spans="2:12" ht="15" customHeight="1" x14ac:dyDescent="0.3">
      <c r="B7" s="79"/>
      <c r="C7" s="78"/>
      <c r="D7" s="78"/>
      <c r="E7" s="78"/>
      <c r="F7" s="36"/>
      <c r="G7" s="81"/>
      <c r="H7" s="81"/>
    </row>
    <row r="8" spans="2:12" ht="18" customHeight="1" x14ac:dyDescent="0.3">
      <c r="B8" s="37" t="s">
        <v>114</v>
      </c>
      <c r="C8" s="404" t="str">
        <f>IF(ActadeInicio!E8="","",ActadeInicio!B31)</f>
        <v/>
      </c>
      <c r="D8" s="404"/>
      <c r="E8" s="404"/>
      <c r="F8" s="404"/>
      <c r="G8" s="404"/>
      <c r="H8" s="404"/>
    </row>
    <row r="9" spans="2:12" ht="18" customHeight="1" x14ac:dyDescent="0.3">
      <c r="B9" s="79"/>
      <c r="C9" s="397" t="s">
        <v>115</v>
      </c>
      <c r="D9" s="397"/>
      <c r="E9" s="397"/>
      <c r="F9" s="397"/>
      <c r="G9" s="397"/>
      <c r="H9" s="397"/>
    </row>
    <row r="10" spans="2:12" ht="15" customHeight="1" x14ac:dyDescent="0.3">
      <c r="B10" s="79"/>
      <c r="C10" s="78"/>
      <c r="D10" s="78"/>
      <c r="E10" s="78"/>
      <c r="F10" s="78"/>
      <c r="G10" s="78"/>
      <c r="H10" s="78"/>
    </row>
    <row r="11" spans="2:12" ht="18" customHeight="1" x14ac:dyDescent="0.3">
      <c r="B11" s="37" t="s">
        <v>116</v>
      </c>
      <c r="C11" s="404" t="str">
        <f>IF($C$6="","",IF($C$6&lt;$L$6," WILSON EDUARDO ZARATE TORRES","WILSON FERNANDO SALGADO CIFUENTES"))</f>
        <v/>
      </c>
      <c r="D11" s="404"/>
      <c r="E11" s="404"/>
      <c r="F11" s="404"/>
      <c r="G11" s="404"/>
      <c r="H11" s="404"/>
    </row>
    <row r="12" spans="2:12" ht="18" customHeight="1" x14ac:dyDescent="0.3">
      <c r="B12" s="79"/>
      <c r="C12" s="397" t="s">
        <v>207</v>
      </c>
      <c r="D12" s="397"/>
      <c r="E12" s="397"/>
      <c r="F12" s="397"/>
      <c r="G12" s="397"/>
      <c r="H12" s="397"/>
    </row>
    <row r="13" spans="2:12" ht="15" customHeight="1" x14ac:dyDescent="0.3">
      <c r="B13" s="79"/>
      <c r="C13" s="78"/>
      <c r="D13" s="78"/>
      <c r="E13" s="78"/>
      <c r="F13" s="78"/>
      <c r="G13" s="81"/>
      <c r="H13" s="81"/>
    </row>
    <row r="14" spans="2:12" ht="18" customHeight="1" x14ac:dyDescent="0.3">
      <c r="B14" s="37" t="s">
        <v>117</v>
      </c>
      <c r="C14" s="404" t="s">
        <v>118</v>
      </c>
      <c r="D14" s="404"/>
      <c r="E14" s="404"/>
      <c r="F14" s="404"/>
      <c r="G14" s="404"/>
      <c r="H14" s="404"/>
    </row>
    <row r="15" spans="2:12" ht="15" customHeight="1" x14ac:dyDescent="0.3">
      <c r="B15" s="79"/>
      <c r="C15" s="78"/>
      <c r="D15" s="78"/>
      <c r="E15" s="78"/>
      <c r="F15" s="78"/>
      <c r="G15" s="81"/>
      <c r="H15" s="81"/>
    </row>
    <row r="16" spans="2:12" ht="15" customHeight="1" x14ac:dyDescent="0.3">
      <c r="B16" s="79"/>
      <c r="C16" s="78"/>
      <c r="D16" s="78"/>
      <c r="E16" s="78"/>
      <c r="F16" s="78"/>
      <c r="G16" s="81"/>
      <c r="H16" s="81"/>
    </row>
    <row r="17" spans="2:8" ht="46.5" customHeight="1" x14ac:dyDescent="0.3">
      <c r="B17" s="405" t="s">
        <v>119</v>
      </c>
      <c r="C17" s="406"/>
      <c r="D17" s="406"/>
      <c r="E17" s="406"/>
      <c r="F17" s="406"/>
      <c r="G17" s="406"/>
      <c r="H17" s="406"/>
    </row>
    <row r="18" spans="2:8" ht="15" customHeight="1" x14ac:dyDescent="0.3">
      <c r="B18" s="81"/>
      <c r="C18" s="81"/>
      <c r="D18" s="81"/>
      <c r="E18" s="81"/>
      <c r="F18" s="81"/>
      <c r="G18" s="81"/>
      <c r="H18" s="81"/>
    </row>
    <row r="19" spans="2:8" ht="28.5" customHeight="1" x14ac:dyDescent="0.3">
      <c r="B19" s="407" t="s">
        <v>120</v>
      </c>
      <c r="C19" s="407"/>
      <c r="D19" s="407"/>
      <c r="E19" s="407" t="s">
        <v>6</v>
      </c>
      <c r="F19" s="407"/>
      <c r="G19" s="407"/>
      <c r="H19" s="407"/>
    </row>
    <row r="20" spans="2:8" ht="33" customHeight="1" x14ac:dyDescent="0.3">
      <c r="B20" s="398" t="str">
        <f>IF(ActadeInicio!E8="","",ActadeInicio!E8)</f>
        <v/>
      </c>
      <c r="C20" s="398"/>
      <c r="D20" s="398"/>
      <c r="E20" s="408" t="str">
        <f>IF(ActadeInicio!E8="","",ActadeInicio!E7)</f>
        <v/>
      </c>
      <c r="F20" s="408"/>
      <c r="G20" s="408"/>
      <c r="H20" s="408"/>
    </row>
    <row r="21" spans="2:8" ht="15" customHeight="1" x14ac:dyDescent="0.3">
      <c r="G21" s="409"/>
      <c r="H21" s="409"/>
    </row>
    <row r="22" spans="2:8" ht="22.5" customHeight="1" x14ac:dyDescent="0.3">
      <c r="B22" s="403" t="s">
        <v>121</v>
      </c>
      <c r="C22" s="403"/>
      <c r="D22" s="403"/>
      <c r="E22" s="403"/>
      <c r="F22" s="403"/>
      <c r="G22" s="403"/>
      <c r="H22" s="403"/>
    </row>
    <row r="23" spans="2:8" ht="15" customHeight="1" x14ac:dyDescent="0.3">
      <c r="G23" s="79"/>
      <c r="H23" s="79"/>
    </row>
    <row r="24" spans="2:8" ht="46.5" customHeight="1" x14ac:dyDescent="0.3">
      <c r="B24" s="405" t="s">
        <v>122</v>
      </c>
      <c r="C24" s="406"/>
      <c r="D24" s="406"/>
      <c r="E24" s="406"/>
      <c r="F24" s="406"/>
      <c r="G24" s="406"/>
      <c r="H24" s="406"/>
    </row>
    <row r="25" spans="2:8" ht="15" customHeight="1" x14ac:dyDescent="0.3">
      <c r="G25" s="79"/>
      <c r="H25" s="79"/>
    </row>
    <row r="26" spans="2:8" ht="15" customHeight="1" x14ac:dyDescent="0.3">
      <c r="G26" s="79"/>
      <c r="H26" s="79"/>
    </row>
    <row r="27" spans="2:8" ht="15" customHeight="1" x14ac:dyDescent="0.3">
      <c r="B27" s="411" t="s">
        <v>123</v>
      </c>
      <c r="C27" s="411"/>
      <c r="D27" s="75"/>
      <c r="F27" s="411" t="s">
        <v>124</v>
      </c>
      <c r="G27" s="411"/>
      <c r="H27" s="411"/>
    </row>
    <row r="28" spans="2:8" ht="15" customHeight="1" x14ac:dyDescent="0.3"/>
    <row r="29" spans="2:8" ht="15" customHeight="1" x14ac:dyDescent="0.3"/>
    <row r="30" spans="2:8" ht="15" customHeight="1" x14ac:dyDescent="0.3"/>
    <row r="31" spans="2:8" ht="15" customHeight="1" x14ac:dyDescent="0.3"/>
    <row r="32" spans="2:8" ht="15" customHeight="1" x14ac:dyDescent="0.3"/>
    <row r="33" spans="2:8" ht="15" customHeight="1" x14ac:dyDescent="0.3">
      <c r="B33" s="412" t="str">
        <f>IF(C11="","",C11)</f>
        <v/>
      </c>
      <c r="C33" s="413"/>
      <c r="D33" s="413"/>
      <c r="E33" s="76"/>
      <c r="F33" s="412" t="str">
        <f>IF(ActadeInicio!E8="","",ActadeInicio!B31)</f>
        <v/>
      </c>
      <c r="G33" s="413"/>
      <c r="H33" s="413"/>
    </row>
    <row r="34" spans="2:8" ht="26.25" customHeight="1" x14ac:dyDescent="0.3">
      <c r="B34" s="396" t="s">
        <v>207</v>
      </c>
      <c r="C34" s="396"/>
      <c r="D34" s="396"/>
      <c r="E34" s="75"/>
      <c r="F34" s="414" t="str">
        <f>IF(ActadeInicio!E8="","",VLOOKUP(ActadeInicio!E8,datos!B:DB,62,FALSE))</f>
        <v/>
      </c>
      <c r="G34" s="396"/>
      <c r="H34" s="396"/>
    </row>
    <row r="35" spans="2:8" ht="26.25" customHeight="1" x14ac:dyDescent="0.3">
      <c r="B35" s="396"/>
      <c r="C35" s="396"/>
      <c r="D35" s="396"/>
      <c r="E35" s="75"/>
      <c r="F35" s="410" t="str">
        <f>IF(ActadeInicio!E8="","",VLOOKUP(ActadeInicio!E8,datos!B:DB,60,FALSE))</f>
        <v/>
      </c>
      <c r="G35" s="403"/>
      <c r="H35" s="403"/>
    </row>
    <row r="36" spans="2:8" ht="9.9" customHeight="1" x14ac:dyDescent="0.3"/>
  </sheetData>
  <sheetProtection algorithmName="SHA-512" hashValue="R30wGid7VTckaSkxD5vz9CEBmPtzcuyYFr0hvN4OoO3eKu9+Qk9rMPpoC7bpKoGIoVKWbMhfo2/DoHm3vne85g==" saltValue="G2cioh6tZYzho9omaCa3Pw==" spinCount="100000" sheet="1" scenarios="1"/>
  <mergeCells count="27">
    <mergeCell ref="F35:H35"/>
    <mergeCell ref="B24:H24"/>
    <mergeCell ref="B27:C27"/>
    <mergeCell ref="F27:H27"/>
    <mergeCell ref="B33:D33"/>
    <mergeCell ref="F33:H33"/>
    <mergeCell ref="B34:D34"/>
    <mergeCell ref="F34:H34"/>
    <mergeCell ref="B35:D35"/>
    <mergeCell ref="B22:H22"/>
    <mergeCell ref="C8:H8"/>
    <mergeCell ref="C9:H9"/>
    <mergeCell ref="C11:H11"/>
    <mergeCell ref="C12:H12"/>
    <mergeCell ref="C14:H14"/>
    <mergeCell ref="B17:H17"/>
    <mergeCell ref="B19:D19"/>
    <mergeCell ref="E19:H19"/>
    <mergeCell ref="B20:D20"/>
    <mergeCell ref="E20:H20"/>
    <mergeCell ref="G21:H21"/>
    <mergeCell ref="C6:H6"/>
    <mergeCell ref="B2:C4"/>
    <mergeCell ref="D2:H2"/>
    <mergeCell ref="D3:H3"/>
    <mergeCell ref="F4:G4"/>
    <mergeCell ref="B5:H5"/>
  </mergeCells>
  <printOptions horizontalCentered="1"/>
  <pageMargins left="0.78740157480314965" right="0.59055118110236227" top="0.59055118110236227" bottom="0.59055118110236227" header="0" footer="0"/>
  <pageSetup paperSize="125"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1:H25"/>
  <sheetViews>
    <sheetView view="pageBreakPreview" zoomScaleNormal="100" zoomScaleSheetLayoutView="100" workbookViewId="0">
      <selection activeCell="B22" sqref="B22:D22"/>
    </sheetView>
  </sheetViews>
  <sheetFormatPr baseColWidth="10" defaultColWidth="11.44140625" defaultRowHeight="13.2" x14ac:dyDescent="0.3"/>
  <cols>
    <col min="1" max="1" width="1" style="35" customWidth="1"/>
    <col min="2" max="2" width="12.88671875" style="35" customWidth="1"/>
    <col min="3" max="3" width="10" style="35" customWidth="1"/>
    <col min="4" max="4" width="17.88671875" style="35" customWidth="1"/>
    <col min="5" max="5" width="11.109375" style="35" customWidth="1"/>
    <col min="6" max="6" width="15.44140625" style="35" customWidth="1"/>
    <col min="7" max="8" width="13" style="35" customWidth="1"/>
    <col min="9" max="9" width="1" style="35" customWidth="1"/>
    <col min="10" max="10" width="11.88671875" style="35" bestFit="1" customWidth="1"/>
    <col min="11" max="11" width="11.44140625" style="35"/>
    <col min="12" max="12" width="22.33203125" style="35" customWidth="1"/>
    <col min="13" max="13" width="11.6640625" style="35" customWidth="1"/>
    <col min="14" max="14" width="5.6640625" style="35" customWidth="1"/>
    <col min="15" max="16384" width="11.44140625" style="35"/>
  </cols>
  <sheetData>
    <row r="1" spans="2:8" ht="6" customHeight="1" x14ac:dyDescent="0.3"/>
    <row r="2" spans="2:8" ht="17.100000000000001" customHeight="1" x14ac:dyDescent="0.3">
      <c r="B2" s="415"/>
      <c r="C2" s="415"/>
      <c r="D2" s="416" t="s">
        <v>107</v>
      </c>
      <c r="E2" s="416"/>
      <c r="F2" s="416"/>
      <c r="G2" s="416"/>
      <c r="H2" s="416"/>
    </row>
    <row r="3" spans="2:8" ht="17.100000000000001" customHeight="1" x14ac:dyDescent="0.3">
      <c r="B3" s="415"/>
      <c r="C3" s="415"/>
      <c r="D3" s="417" t="s">
        <v>262</v>
      </c>
      <c r="E3" s="417"/>
      <c r="F3" s="417"/>
      <c r="G3" s="417"/>
      <c r="H3" s="417"/>
    </row>
    <row r="4" spans="2:8" ht="17.100000000000001" customHeight="1" x14ac:dyDescent="0.3">
      <c r="B4" s="415"/>
      <c r="C4" s="415"/>
      <c r="D4" s="121" t="s">
        <v>261</v>
      </c>
      <c r="E4" s="121" t="s">
        <v>110</v>
      </c>
      <c r="F4" s="418" t="s">
        <v>111</v>
      </c>
      <c r="G4" s="418"/>
      <c r="H4" s="121" t="s">
        <v>112</v>
      </c>
    </row>
    <row r="5" spans="2:8" ht="28.5" customHeight="1" x14ac:dyDescent="0.3">
      <c r="B5" s="402"/>
      <c r="C5" s="402"/>
      <c r="D5" s="402"/>
      <c r="E5" s="402"/>
      <c r="F5" s="402"/>
      <c r="G5" s="402"/>
      <c r="H5" s="402"/>
    </row>
    <row r="6" spans="2:8" ht="18" customHeight="1" x14ac:dyDescent="0.3">
      <c r="B6" s="112" t="s">
        <v>113</v>
      </c>
      <c r="C6" s="397" t="str">
        <f>IF(ActadeInicio!E8="","",ActadeInicio!E18)</f>
        <v/>
      </c>
      <c r="D6" s="397"/>
      <c r="E6" s="397"/>
      <c r="F6" s="397"/>
      <c r="G6" s="397"/>
      <c r="H6" s="397"/>
    </row>
    <row r="7" spans="2:8" ht="29.25" customHeight="1" x14ac:dyDescent="0.3">
      <c r="B7" s="402"/>
      <c r="C7" s="402"/>
      <c r="D7" s="402"/>
      <c r="E7" s="402"/>
      <c r="F7" s="402"/>
      <c r="G7" s="402"/>
      <c r="H7" s="402"/>
    </row>
    <row r="8" spans="2:8" ht="39" customHeight="1" x14ac:dyDescent="0.3">
      <c r="B8" s="420" t="s">
        <v>263</v>
      </c>
      <c r="C8" s="420"/>
      <c r="D8" s="420"/>
      <c r="E8" s="420"/>
      <c r="F8" s="420"/>
      <c r="G8" s="420"/>
      <c r="H8" s="420"/>
    </row>
    <row r="9" spans="2:8" ht="27.75" customHeight="1" x14ac:dyDescent="0.3">
      <c r="B9" s="402"/>
      <c r="C9" s="402"/>
      <c r="D9" s="402"/>
      <c r="E9" s="402"/>
      <c r="F9" s="402"/>
      <c r="G9" s="402"/>
      <c r="H9" s="402"/>
    </row>
    <row r="10" spans="2:8" ht="46.5" customHeight="1" x14ac:dyDescent="0.3">
      <c r="B10" s="421" t="str">
        <f>IF(ActadeInicio!E8="","",CONCATENATE(textos!B9,ActadeInicio!E9,textos!B10,ActadeInicio!E7,textos!B11,ActadeInicio!E10))</f>
        <v/>
      </c>
      <c r="C10" s="421"/>
      <c r="D10" s="421"/>
      <c r="E10" s="421"/>
      <c r="F10" s="421"/>
      <c r="G10" s="421"/>
      <c r="H10" s="421"/>
    </row>
    <row r="11" spans="2:8" ht="46.5" customHeight="1" x14ac:dyDescent="0.3">
      <c r="B11" s="421"/>
      <c r="C11" s="421"/>
      <c r="D11" s="421"/>
      <c r="E11" s="421"/>
      <c r="F11" s="421"/>
      <c r="G11" s="421"/>
      <c r="H11" s="421"/>
    </row>
    <row r="12" spans="2:8" ht="46.5" customHeight="1" x14ac:dyDescent="0.3">
      <c r="B12" s="421"/>
      <c r="C12" s="421"/>
      <c r="D12" s="421"/>
      <c r="E12" s="421"/>
      <c r="F12" s="421"/>
      <c r="G12" s="421"/>
      <c r="H12" s="421"/>
    </row>
    <row r="13" spans="2:8" ht="36" customHeight="1" x14ac:dyDescent="0.3">
      <c r="B13" s="421"/>
      <c r="C13" s="421"/>
      <c r="D13" s="421"/>
      <c r="E13" s="421"/>
      <c r="F13" s="421"/>
      <c r="G13" s="421"/>
      <c r="H13" s="421"/>
    </row>
    <row r="14" spans="2:8" ht="15" customHeight="1" x14ac:dyDescent="0.3">
      <c r="B14" s="113"/>
      <c r="C14" s="113"/>
      <c r="D14" s="113"/>
      <c r="E14" s="113"/>
      <c r="F14" s="113"/>
      <c r="G14" s="113"/>
      <c r="H14" s="113"/>
    </row>
    <row r="15" spans="2:8" ht="15" customHeight="1" x14ac:dyDescent="0.3">
      <c r="B15" s="411" t="s">
        <v>123</v>
      </c>
      <c r="C15" s="411"/>
      <c r="D15" s="411"/>
    </row>
    <row r="16" spans="2:8" ht="15" customHeight="1" x14ac:dyDescent="0.3">
      <c r="B16" s="411"/>
      <c r="C16" s="411"/>
      <c r="D16" s="411"/>
    </row>
    <row r="17" spans="2:8" ht="15" customHeight="1" x14ac:dyDescent="0.3">
      <c r="B17" s="411"/>
      <c r="C17" s="411"/>
      <c r="D17" s="411"/>
    </row>
    <row r="18" spans="2:8" ht="15" customHeight="1" x14ac:dyDescent="0.3">
      <c r="B18" s="411"/>
      <c r="C18" s="411"/>
      <c r="D18" s="411"/>
    </row>
    <row r="19" spans="2:8" ht="15" customHeight="1" x14ac:dyDescent="0.3">
      <c r="B19" s="411"/>
      <c r="C19" s="411"/>
      <c r="D19" s="411"/>
    </row>
    <row r="20" spans="2:8" ht="15" customHeight="1" x14ac:dyDescent="0.3">
      <c r="B20" s="411"/>
      <c r="C20" s="411"/>
      <c r="D20" s="411"/>
    </row>
    <row r="21" spans="2:8" ht="15" customHeight="1" x14ac:dyDescent="0.3">
      <c r="B21" s="412" t="str">
        <f>IF($C$6="","",IF($C$6&lt;ComunicacionSupervisor!L6,"WILSON EDUARDO ZARATE TORRES"," WILSON FERNANDO SALGADO CIFUENTES"))</f>
        <v/>
      </c>
      <c r="C21" s="413"/>
      <c r="D21" s="413"/>
      <c r="E21" s="111"/>
      <c r="F21" s="117"/>
      <c r="G21" s="118"/>
      <c r="H21" s="118"/>
    </row>
    <row r="22" spans="2:8" x14ac:dyDescent="0.3">
      <c r="B22" s="396" t="s">
        <v>207</v>
      </c>
      <c r="C22" s="396"/>
      <c r="D22" s="396"/>
      <c r="E22" s="110"/>
      <c r="F22" s="119"/>
      <c r="G22" s="116"/>
      <c r="H22" s="116"/>
    </row>
    <row r="23" spans="2:8" x14ac:dyDescent="0.3">
      <c r="B23" s="116"/>
      <c r="C23" s="116"/>
      <c r="D23" s="116"/>
      <c r="E23" s="110"/>
      <c r="F23" s="120"/>
      <c r="G23" s="120"/>
      <c r="H23" s="120"/>
    </row>
    <row r="24" spans="2:8" x14ac:dyDescent="0.3">
      <c r="B24" s="114" t="s">
        <v>268</v>
      </c>
      <c r="C24" s="419"/>
      <c r="D24" s="419"/>
      <c r="E24" s="419"/>
      <c r="F24" s="419"/>
      <c r="G24" s="120"/>
      <c r="H24" s="120"/>
    </row>
    <row r="25" spans="2:8" x14ac:dyDescent="0.3">
      <c r="B25" s="114" t="s">
        <v>269</v>
      </c>
      <c r="C25" s="419"/>
      <c r="D25" s="419"/>
      <c r="E25" s="419"/>
      <c r="F25" s="419"/>
    </row>
  </sheetData>
  <sheetProtection algorithmName="SHA-512" hashValue="EH2yE96cJP9YjLiMLZBD4qZGnF0tPPnewFDuYRIHN7M/frVW0T8DRT08pvdD6E1JitVf0YFkc5anGBuuGqt5oA==" saltValue="1HHSEXyFrU6tu9IPFjzLLw==" spinCount="100000" sheet="1" scenarios="1"/>
  <mergeCells count="16">
    <mergeCell ref="B7:H7"/>
    <mergeCell ref="B9:H9"/>
    <mergeCell ref="B8:H8"/>
    <mergeCell ref="B16:D20"/>
    <mergeCell ref="B10:H13"/>
    <mergeCell ref="C24:F24"/>
    <mergeCell ref="B21:D21"/>
    <mergeCell ref="B22:D22"/>
    <mergeCell ref="C25:F25"/>
    <mergeCell ref="B15:D15"/>
    <mergeCell ref="C6:H6"/>
    <mergeCell ref="B2:C4"/>
    <mergeCell ref="D2:H2"/>
    <mergeCell ref="D3:H3"/>
    <mergeCell ref="F4:G4"/>
    <mergeCell ref="B5:H5"/>
  </mergeCells>
  <conditionalFormatting sqref="C24:F25">
    <cfRule type="containsBlanks" dxfId="259" priority="1">
      <formula>LEN(TRIM(C24))=0</formula>
    </cfRule>
  </conditionalFormatting>
  <printOptions horizontalCentered="1"/>
  <pageMargins left="0.78740157480314965" right="0.59055118110236227" top="0.78740157480314965" bottom="0.59055118110236227" header="0" footer="0"/>
  <pageSetup paperSize="125" scale="9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B1:T50"/>
  <sheetViews>
    <sheetView view="pageBreakPreview" zoomScaleNormal="100" zoomScaleSheetLayoutView="100" workbookViewId="0">
      <selection activeCell="H39" sqref="H39"/>
    </sheetView>
  </sheetViews>
  <sheetFormatPr baseColWidth="10" defaultColWidth="11.44140625" defaultRowHeight="13.2" x14ac:dyDescent="0.3"/>
  <cols>
    <col min="1" max="1" width="0.6640625" style="67" customWidth="1"/>
    <col min="2" max="2" width="8.88671875" style="67" customWidth="1"/>
    <col min="3" max="3" width="14.44140625" style="67" customWidth="1"/>
    <col min="4" max="4" width="4.88671875" style="67" customWidth="1"/>
    <col min="5" max="5" width="9.33203125" style="67" customWidth="1"/>
    <col min="6" max="6" width="14.6640625" style="67" customWidth="1"/>
    <col min="7" max="7" width="7.5546875" style="67" customWidth="1"/>
    <col min="8" max="8" width="15.88671875" style="67" customWidth="1"/>
    <col min="9" max="9" width="15.6640625" style="67" customWidth="1"/>
    <col min="10" max="10" width="10.5546875" style="67" customWidth="1"/>
    <col min="11" max="11" width="12.109375" style="67" customWidth="1"/>
    <col min="12" max="12" width="20.44140625" style="67" customWidth="1"/>
    <col min="13" max="13" width="0.88671875" style="67" customWidth="1"/>
    <col min="14" max="14" width="5.109375" style="67" customWidth="1"/>
    <col min="15" max="17" width="11.44140625" style="67"/>
    <col min="18" max="18" width="24.6640625" style="67" hidden="1" customWidth="1"/>
    <col min="19" max="19" width="13.109375" style="67" hidden="1" customWidth="1"/>
    <col min="20" max="16384" width="11.44140625" style="67"/>
  </cols>
  <sheetData>
    <row r="1" spans="2:19" ht="6" customHeight="1" x14ac:dyDescent="0.3"/>
    <row r="2" spans="2:19" s="87" customFormat="1" ht="18" customHeight="1" x14ac:dyDescent="0.3">
      <c r="B2" s="425"/>
      <c r="C2" s="425"/>
      <c r="D2" s="425"/>
      <c r="E2" s="426" t="s">
        <v>125</v>
      </c>
      <c r="F2" s="426"/>
      <c r="G2" s="426"/>
      <c r="H2" s="426"/>
      <c r="I2" s="426"/>
      <c r="J2" s="426"/>
      <c r="K2" s="426"/>
      <c r="L2" s="426"/>
    </row>
    <row r="3" spans="2:19" ht="24.75" customHeight="1" x14ac:dyDescent="0.3">
      <c r="B3" s="425"/>
      <c r="C3" s="425"/>
      <c r="D3" s="425"/>
      <c r="E3" s="427" t="s">
        <v>161</v>
      </c>
      <c r="F3" s="427"/>
      <c r="G3" s="427"/>
      <c r="H3" s="427"/>
      <c r="I3" s="427"/>
      <c r="J3" s="427"/>
      <c r="K3" s="427"/>
      <c r="L3" s="427"/>
    </row>
    <row r="4" spans="2:19" s="88" customFormat="1" ht="17.100000000000001" customHeight="1" x14ac:dyDescent="0.3">
      <c r="B4" s="425"/>
      <c r="C4" s="425"/>
      <c r="D4" s="425"/>
      <c r="E4" s="428" t="s">
        <v>162</v>
      </c>
      <c r="F4" s="428"/>
      <c r="G4" s="428" t="s">
        <v>163</v>
      </c>
      <c r="H4" s="428"/>
      <c r="I4" s="428" t="s">
        <v>164</v>
      </c>
      <c r="J4" s="428"/>
      <c r="K4" s="428"/>
      <c r="L4" s="47" t="s">
        <v>165</v>
      </c>
    </row>
    <row r="5" spans="2:19" ht="9" customHeight="1" x14ac:dyDescent="0.3">
      <c r="B5" s="429"/>
      <c r="C5" s="429"/>
      <c r="D5" s="429"/>
      <c r="E5" s="429"/>
      <c r="F5" s="429"/>
      <c r="G5" s="429"/>
      <c r="H5" s="429"/>
      <c r="I5" s="429"/>
      <c r="J5" s="429"/>
      <c r="K5" s="429"/>
      <c r="L5" s="429"/>
    </row>
    <row r="6" spans="2:19" ht="18.899999999999999" customHeight="1" x14ac:dyDescent="0.3">
      <c r="B6" s="430" t="s">
        <v>130</v>
      </c>
      <c r="C6" s="430"/>
      <c r="D6" s="431"/>
      <c r="E6" s="483" t="str">
        <f>IF(E8="","",VLOOKUP(E8,datos!B:DB,2,FALSE))</f>
        <v/>
      </c>
      <c r="F6" s="483"/>
      <c r="G6" s="483"/>
      <c r="H6" s="483"/>
      <c r="I6" s="483"/>
      <c r="J6" s="483"/>
      <c r="K6" s="483"/>
      <c r="L6" s="483"/>
      <c r="M6" s="104"/>
      <c r="N6" s="57"/>
    </row>
    <row r="7" spans="2:19" ht="18.899999999999999" customHeight="1" x14ac:dyDescent="0.3">
      <c r="B7" s="430" t="s">
        <v>131</v>
      </c>
      <c r="C7" s="430"/>
      <c r="D7" s="430"/>
      <c r="E7" s="432" t="str">
        <f>IF(E8="","",VLOOKUP(E8,datos!B:DB,3,FALSE))</f>
        <v/>
      </c>
      <c r="F7" s="432"/>
      <c r="G7" s="432"/>
      <c r="H7" s="432"/>
      <c r="I7" s="432"/>
      <c r="J7" s="432"/>
      <c r="K7" s="432"/>
      <c r="L7" s="432"/>
    </row>
    <row r="8" spans="2:19" ht="18.899999999999999" customHeight="1" x14ac:dyDescent="0.3">
      <c r="B8" s="423" t="s">
        <v>166</v>
      </c>
      <c r="C8" s="423"/>
      <c r="D8" s="423"/>
      <c r="E8" s="424"/>
      <c r="F8" s="424"/>
      <c r="G8" s="424"/>
      <c r="H8" s="424"/>
      <c r="I8" s="424"/>
      <c r="J8" s="424"/>
      <c r="K8" s="424"/>
      <c r="L8" s="424"/>
    </row>
    <row r="9" spans="2:19" ht="18" customHeight="1" x14ac:dyDescent="0.3">
      <c r="B9" s="430" t="s">
        <v>132</v>
      </c>
      <c r="C9" s="430"/>
      <c r="D9" s="430"/>
      <c r="E9" s="436" t="str">
        <f>IF(E8="","",VLOOKUP(E8,datos!B:DB,4,FALSE))</f>
        <v/>
      </c>
      <c r="F9" s="436"/>
      <c r="G9" s="436"/>
      <c r="H9" s="436"/>
      <c r="I9" s="436"/>
      <c r="J9" s="436"/>
      <c r="K9" s="436"/>
      <c r="L9" s="436"/>
    </row>
    <row r="10" spans="2:19" ht="83.25" customHeight="1" x14ac:dyDescent="0.3">
      <c r="B10" s="430" t="s">
        <v>133</v>
      </c>
      <c r="C10" s="430"/>
      <c r="D10" s="430"/>
      <c r="E10" s="433" t="str">
        <f>IF(E8="","",VLOOKUP(E8,datos!B:DB,5,FALSE))</f>
        <v/>
      </c>
      <c r="F10" s="433"/>
      <c r="G10" s="433"/>
      <c r="H10" s="433"/>
      <c r="I10" s="433"/>
      <c r="J10" s="433"/>
      <c r="K10" s="433"/>
      <c r="L10" s="433"/>
    </row>
    <row r="11" spans="2:19" ht="20.100000000000001" customHeight="1" x14ac:dyDescent="0.3">
      <c r="B11" s="430" t="s">
        <v>167</v>
      </c>
      <c r="C11" s="430"/>
      <c r="D11" s="430"/>
      <c r="E11" s="434" t="str">
        <f>IF($E$8="","",VLOOKUP($E$8,datos!B:DB,6,FALSE))</f>
        <v/>
      </c>
      <c r="F11" s="434"/>
      <c r="G11" s="434"/>
      <c r="H11" s="434"/>
      <c r="I11" s="434"/>
      <c r="J11" s="434"/>
      <c r="K11" s="434"/>
      <c r="L11" s="434"/>
      <c r="N11" s="89"/>
    </row>
    <row r="12" spans="2:19" ht="20.100000000000001" customHeight="1" x14ac:dyDescent="0.3">
      <c r="B12" s="430" t="s">
        <v>45</v>
      </c>
      <c r="C12" s="430"/>
      <c r="D12" s="430"/>
      <c r="E12" s="435" t="str">
        <f>IF($E$8="","",VLOOKUP($E$8,datos!B:DB,7,FALSE))</f>
        <v/>
      </c>
      <c r="F12" s="435"/>
      <c r="G12" s="435"/>
      <c r="H12" s="435"/>
      <c r="I12" s="435"/>
      <c r="J12" s="435"/>
      <c r="K12" s="435"/>
      <c r="L12" s="435"/>
      <c r="N12" s="89"/>
    </row>
    <row r="13" spans="2:19" ht="27.75" customHeight="1" x14ac:dyDescent="0.3">
      <c r="B13" s="430" t="s">
        <v>135</v>
      </c>
      <c r="C13" s="430"/>
      <c r="D13" s="430"/>
      <c r="E13" s="436" t="str">
        <f>IF($E$8="","",VLOOKUP($E$8,datos!B:DB,8,FALSE))</f>
        <v/>
      </c>
      <c r="F13" s="436"/>
      <c r="G13" s="436"/>
      <c r="H13" s="436"/>
      <c r="I13" s="436"/>
      <c r="J13" s="436"/>
      <c r="K13" s="436"/>
      <c r="L13" s="436"/>
      <c r="N13" s="89"/>
    </row>
    <row r="14" spans="2:19" ht="18.899999999999999" customHeight="1" x14ac:dyDescent="0.3">
      <c r="B14" s="430" t="s">
        <v>140</v>
      </c>
      <c r="C14" s="430"/>
      <c r="D14" s="430"/>
      <c r="E14" s="434" t="str">
        <f>IF($E$8="","",VLOOKUP($E$8,datos!B:DB,9,FALSE))</f>
        <v/>
      </c>
      <c r="F14" s="434"/>
      <c r="G14" s="434"/>
      <c r="H14" s="434"/>
      <c r="I14" s="434"/>
      <c r="J14" s="434"/>
      <c r="K14" s="434"/>
      <c r="L14" s="434"/>
      <c r="M14" s="89"/>
      <c r="N14" s="89"/>
    </row>
    <row r="15" spans="2:19" ht="27" customHeight="1" x14ac:dyDescent="0.3">
      <c r="B15" s="437" t="s">
        <v>168</v>
      </c>
      <c r="C15" s="437"/>
      <c r="D15" s="437"/>
      <c r="E15" s="434" t="str">
        <f>IF($E$8="","",VLOOKUP($E$8,datos!B:DB,10,FALSE))</f>
        <v/>
      </c>
      <c r="F15" s="434"/>
      <c r="G15" s="434"/>
      <c r="H15" s="434"/>
      <c r="I15" s="434"/>
      <c r="J15" s="434"/>
      <c r="K15" s="434"/>
      <c r="L15" s="434"/>
      <c r="M15" s="89"/>
      <c r="N15" s="89"/>
    </row>
    <row r="16" spans="2:19" ht="18.75" customHeight="1" x14ac:dyDescent="0.3">
      <c r="B16" s="407" t="s">
        <v>169</v>
      </c>
      <c r="C16" s="407"/>
      <c r="D16" s="407"/>
      <c r="E16" s="438"/>
      <c r="F16" s="438"/>
      <c r="G16" s="438"/>
      <c r="H16" s="438"/>
      <c r="I16" s="438"/>
      <c r="J16" s="438"/>
      <c r="K16" s="438"/>
      <c r="L16" s="438"/>
      <c r="M16" s="89"/>
      <c r="N16" s="89"/>
      <c r="R16" s="67" t="s">
        <v>224</v>
      </c>
      <c r="S16" s="67" t="str">
        <f>IF($E$8="","",VLOOKUP($E$8,datos!B:DB,14,FALSE))</f>
        <v/>
      </c>
    </row>
    <row r="17" spans="2:19" ht="18" customHeight="1" x14ac:dyDescent="0.3">
      <c r="B17" s="440" t="s">
        <v>217</v>
      </c>
      <c r="C17" s="441"/>
      <c r="D17" s="441"/>
      <c r="E17" s="484" t="str">
        <f>IF(E8="","",IF(VLOOKUP($E$8,datos!B:DB,86,FALSE)=FALSE,"No aplica",VLOOKUP($E$8,datos!B:DB,86,FALSE)))</f>
        <v/>
      </c>
      <c r="F17" s="485"/>
      <c r="G17" s="439" t="s">
        <v>247</v>
      </c>
      <c r="H17" s="439"/>
      <c r="I17" s="474" t="str">
        <f>IF(E8="","",IF(VLOOKUP($E$8,datos!B:DB,87,FALSE)=FALSE,"No aplica",VLOOKUP($E$8,datos!B:DB,87,FALSE)))</f>
        <v/>
      </c>
      <c r="J17" s="475"/>
      <c r="K17" s="475"/>
      <c r="L17" s="476"/>
      <c r="R17" s="67" t="s">
        <v>225</v>
      </c>
      <c r="S17" s="90" t="str">
        <f>IF(E8="","",IF(VLOOKUP($E$8,datos!B:DB,75,FALSE)=FALSE,VLOOKUP($E$8,datos!B:DB,7,FALSE),VLOOKUP($E$8,datos!B:DB,7,FALSE)+VLOOKUP($E$8,datos!B:DB,77,FALSE)))</f>
        <v/>
      </c>
    </row>
    <row r="18" spans="2:19" ht="18" customHeight="1" x14ac:dyDescent="0.3">
      <c r="B18" s="440" t="s">
        <v>218</v>
      </c>
      <c r="C18" s="441"/>
      <c r="D18" s="441"/>
      <c r="E18" s="442" t="str">
        <f>IF(E8="","",IF(VLOOKUP($E$8,datos!B:DB,84,FALSE)=FALSE,"No aplica",VLOOKUP($E$8,datos!B:DB,84,FALSE)))</f>
        <v/>
      </c>
      <c r="F18" s="443"/>
      <c r="G18" s="430" t="s">
        <v>247</v>
      </c>
      <c r="H18" s="430"/>
      <c r="I18" s="477" t="str">
        <f>IF(E8="","",IF(VLOOKUP($E$8,datos!B:DB,85,FALSE)=FALSE,"No aplica",VLOOKUP($E$8,datos!B:DB,85,FALSE)))</f>
        <v/>
      </c>
      <c r="J18" s="478"/>
      <c r="K18" s="478"/>
      <c r="L18" s="479"/>
      <c r="R18" s="67" t="s">
        <v>226</v>
      </c>
      <c r="S18" s="91" t="str">
        <f>IF(G32="","",IF(G32=1,VLOOKUP($E$8,datos!B:DB,16,FALSE),IF(G32=2,VLOOKUP($E$8,datos!B:DB,19,FALSE),IF(G32=3,VLOOKUP($E$8,datos!B:DB,22,FALSE),IF(G32=4,VLOOKUP($E$8,datos!B:DB,25,FALSE),IF(G32=5,VLOOKUP($E$8,datos!B:DB,28,FALSE),IF(G32=6,VLOOKUP($E$8,datos!B:DB,31,FALSE),IF(G32=7,VLOOKUP($E$8,datos!B:DB,34,FALSE),IF(G32=8,VLOOKUP($E$8,datos!B:DB,37,FALSE),IF(G32=9,VLOOKUP($E$8,datos!B:DB,40,FALSE),IF(G32=10,VLOOKUP($E$8,datos!B:DB,43,FALSE),IF(G32=11,VLOOKUP($E$8,datos!B:DB,46,FALSE),IF(G32=12,VLOOKUP($E$8,datos!B:DB,49,FALSE),IF(G32=13,VLOOKUP($E$8,datos!B:DB,52,FALSE),IF(G32=14,VLOOKUP($E$8,datos!B:DB,55,FALSE),IF(G32=15,VLOOKUP($E$8,datos!B:DB,58,FALSE),""))))))))))))))))</f>
        <v/>
      </c>
    </row>
    <row r="19" spans="2:19" ht="18" customHeight="1" x14ac:dyDescent="0.3">
      <c r="B19" s="440" t="s">
        <v>219</v>
      </c>
      <c r="C19" s="441"/>
      <c r="D19" s="441"/>
      <c r="E19" s="442" t="str">
        <f>IF(E8="","",IF(VLOOKUP($E$8,datos!B:DB,69,FALSE)=FALSE,"No aplica",VLOOKUP($E$8,datos!B:DB,69,FALSE)))</f>
        <v/>
      </c>
      <c r="F19" s="443"/>
      <c r="G19" s="430" t="s">
        <v>247</v>
      </c>
      <c r="H19" s="430"/>
      <c r="I19" s="99" t="str">
        <f>IF(E8="","",IF(VLOOKUP($E$8,datos!B:DB,70,FALSE)=FALSE,"No aplica",VLOOKUP($E$8,datos!B:DB,70,FALSE)))</f>
        <v/>
      </c>
      <c r="J19" s="480" t="s">
        <v>248</v>
      </c>
      <c r="K19" s="480"/>
      <c r="L19" s="96" t="str">
        <f>IF(E8="","",IF(VLOOKUP($E$8,datos!B:DB,72,FALSE)=FALSE,"No aplica",VLOOKUP($E$8,datos!B:DB,72,FALSE)))</f>
        <v/>
      </c>
      <c r="R19" s="67" t="s">
        <v>227</v>
      </c>
      <c r="S19" s="91" t="str">
        <f>IF(G32="","",IF(G32=1,VLOOKUP($E$8,datos!B:DB,17,FALSE),IF(G32=2,VLOOKUP($E$8,datos!B:DB,20,FALSE),IF(G32=3,VLOOKUP($E$8,datos!B:DB,23,FALSE),IF(G32=4,VLOOKUP($E$8,datos!B:DB,26,FALSE),IF(G32=5,VLOOKUP($E$8,datos!B:DB,29,FALSE),IF(G32=6,VLOOKUP($E$8,datos!B:DB,32,FALSE),IF(G32=7,VLOOKUP($E$8,datos!B:DB,35,FALSE),IF(G32=8,VLOOKUP($E$8,datos!B:DB,38,FALSE),IF(G32=9,VLOOKUP($E$8,datos!B:DB,41,FALSE),IF(G32=10,VLOOKUP($E$8,datos!B:DB,44,FALSE),IF(G32=11,VLOOKUP($E$8,datos!B:DB,47,FALSE),IF(G32=12,VLOOKUP($E$8,datos!B:DB,50,FALSE),IF(G32=13,VLOOKUP($E$8,datos!B:DB,53,FALSE),IF(G32=14,VLOOKUP($E$8,datos!B:DB,56,FALSE),IF(G32=15,VLOOKUP($E$8,datos!B:DB,59,FALSE),""))))))))))))))))</f>
        <v/>
      </c>
    </row>
    <row r="20" spans="2:19" ht="18" customHeight="1" x14ac:dyDescent="0.3">
      <c r="B20" s="440" t="s">
        <v>220</v>
      </c>
      <c r="C20" s="441"/>
      <c r="D20" s="441"/>
      <c r="E20" s="442" t="str">
        <f>IF(E8="","",IF(VLOOKUP($E$8,datos!B:DB,75,FALSE)=FALSE,"No aplica",VLOOKUP($E$8,datos!B:DB,75,FALSE)))</f>
        <v/>
      </c>
      <c r="F20" s="443"/>
      <c r="G20" s="430" t="s">
        <v>247</v>
      </c>
      <c r="H20" s="430"/>
      <c r="I20" s="471" t="str">
        <f>IF(E8="","",IF(VLOOKUP($E$8,datos!B:DB,76,FALSE)=FALSE,"No aplica",VLOOKUP($E$8,datos!B:DB,76,FALSE)))</f>
        <v/>
      </c>
      <c r="J20" s="472"/>
      <c r="K20" s="472"/>
      <c r="L20" s="473"/>
      <c r="R20" s="67" t="s">
        <v>228</v>
      </c>
      <c r="S20" s="92" t="str">
        <f>IF(E8="","",VLOOKUP(E8,datos!B:DB,15,FALSE))</f>
        <v/>
      </c>
    </row>
    <row r="21" spans="2:19" ht="18" customHeight="1" x14ac:dyDescent="0.3">
      <c r="B21" s="440" t="s">
        <v>221</v>
      </c>
      <c r="C21" s="441"/>
      <c r="D21" s="441"/>
      <c r="E21" s="481" t="str">
        <f>IF(E8="","",IF(VLOOKUP($E$8,datos!B:DB,77,FALSE)=FALSE,"No aplica",VLOOKUP($E$8,datos!B:DB,77,FALSE)))</f>
        <v/>
      </c>
      <c r="F21" s="482"/>
      <c r="G21" s="430" t="s">
        <v>170</v>
      </c>
      <c r="H21" s="430"/>
      <c r="I21" s="106" t="str">
        <f>IF(E8="","",IF(VLOOKUP($E$8,datos!B:DB,78,FALSE)=FALSE,"No aplica",VLOOKUP($E$8,datos!B:DB,78,FALSE)))</f>
        <v/>
      </c>
      <c r="J21" s="430" t="s">
        <v>171</v>
      </c>
      <c r="K21" s="430"/>
      <c r="L21" s="95" t="str">
        <f>IF(E8="","",IF(VLOOKUP($E$8,datos!B:DB,81,FALSE)=FALSE,"No aplica",VLOOKUP($E$8,datos!B:DB,81,FALSE)))</f>
        <v/>
      </c>
      <c r="R21" s="67" t="s">
        <v>229</v>
      </c>
      <c r="S21" s="92" t="str">
        <f>IF(E8="","",VLOOKUP(E8,datos!B:DB,18,FALSE))</f>
        <v/>
      </c>
    </row>
    <row r="22" spans="2:19" ht="18" customHeight="1" x14ac:dyDescent="0.3">
      <c r="B22" s="440" t="s">
        <v>222</v>
      </c>
      <c r="C22" s="441"/>
      <c r="D22" s="441"/>
      <c r="E22" s="442" t="str">
        <f>IF(E8="","",IF(VLOOKUP($E$8,datos!B:DB,88,FALSE)=FALSE,"No aplica",VLOOKUP($E$8,datos!B:DB,88,FALSE)))</f>
        <v/>
      </c>
      <c r="F22" s="443"/>
      <c r="G22" s="430" t="s">
        <v>247</v>
      </c>
      <c r="H22" s="430"/>
      <c r="I22" s="471" t="str">
        <f>IF(E8="","",IF(VLOOKUP($E$8,datos!B:DB,89,FALSE)=FALSE,"No aplica",VLOOKUP($E$8,datos!B:DB,89,FALSE)))</f>
        <v/>
      </c>
      <c r="J22" s="472"/>
      <c r="K22" s="472"/>
      <c r="L22" s="473"/>
      <c r="R22" s="67" t="s">
        <v>230</v>
      </c>
      <c r="S22" s="92" t="str">
        <f>IF(E8="","",VLOOKUP(E8,datos!B:DB,21,FALSE))</f>
        <v/>
      </c>
    </row>
    <row r="23" spans="2:19" ht="18" customHeight="1" x14ac:dyDescent="0.3">
      <c r="B23" s="440" t="s">
        <v>223</v>
      </c>
      <c r="C23" s="441"/>
      <c r="D23" s="441"/>
      <c r="E23" s="442" t="str">
        <f>IF(E8="","",IF(VLOOKUP($E$8,datos!B:DB,90,FALSE)=FALSE,"No aplica",VLOOKUP($E$8,datos!B:DB,90,FALSE)))</f>
        <v/>
      </c>
      <c r="F23" s="443"/>
      <c r="G23" s="430" t="s">
        <v>247</v>
      </c>
      <c r="H23" s="430"/>
      <c r="I23" s="98" t="str">
        <f>IF(E8="","",IF(VLOOKUP($E$8,datos!B:DB,91,FALSE)=FALSE,"No aplica",VLOOKUP($E$8,datos!B:DB,91,FALSE)))</f>
        <v/>
      </c>
      <c r="J23" s="470" t="s">
        <v>248</v>
      </c>
      <c r="K23" s="470"/>
      <c r="L23" s="97" t="str">
        <f>IF(E8="","",IF(VLOOKUP($E$8,datos!B:DB,92,FALSE)=FALSE,"No aplica",VLOOKUP($E$8,datos!B:DB,92,FALSE)))</f>
        <v/>
      </c>
      <c r="R23" s="67" t="s">
        <v>231</v>
      </c>
      <c r="S23" s="92" t="str">
        <f>IF(E8="","",VLOOKUP(E8,datos!B:DB,24,FALSE))</f>
        <v/>
      </c>
    </row>
    <row r="24" spans="2:19" s="38" customFormat="1" ht="18" customHeight="1" x14ac:dyDescent="0.3">
      <c r="B24" s="440" t="s">
        <v>249</v>
      </c>
      <c r="C24" s="441"/>
      <c r="D24" s="441"/>
      <c r="E24" s="442" t="str">
        <f>IF(E8="","",IF(VLOOKUP($E$8,datos!B:DB,94,FALSE)=FALSE,"No aplica",VLOOKUP($E$8,datos!B:DB,94,FALSE)))</f>
        <v/>
      </c>
      <c r="F24" s="443"/>
      <c r="G24" s="445" t="s">
        <v>247</v>
      </c>
      <c r="H24" s="446"/>
      <c r="I24" s="457" t="str">
        <f>IF(E8="","",IF(VLOOKUP($E$8,datos!B:DB,95,FALSE)=FALSE,"No aplica",VLOOKUP($E$8,datos!B:DB,95,FALSE)))</f>
        <v/>
      </c>
      <c r="J24" s="458"/>
      <c r="K24" s="458"/>
      <c r="L24" s="459"/>
      <c r="R24" s="67" t="s">
        <v>232</v>
      </c>
      <c r="S24" s="93" t="str">
        <f>IF(E8="","",VLOOKUP(E8,datos!B:DB,27,FALSE))</f>
        <v/>
      </c>
    </row>
    <row r="25" spans="2:19" ht="18" customHeight="1" x14ac:dyDescent="0.3">
      <c r="B25" s="440" t="s">
        <v>246</v>
      </c>
      <c r="C25" s="441"/>
      <c r="D25" s="441"/>
      <c r="E25" s="451" t="str">
        <f>IF(E8="","",IF(VLOOKUP($E$8,datos!B:DB,74,FALSE)=FALSE,"No aplica",VLOOKUP($E$8,datos!B:DB,74,FALSE)))</f>
        <v/>
      </c>
      <c r="F25" s="452"/>
      <c r="G25" s="452"/>
      <c r="H25" s="452"/>
      <c r="I25" s="452"/>
      <c r="J25" s="452"/>
      <c r="K25" s="452"/>
      <c r="L25" s="453"/>
      <c r="R25" s="67" t="s">
        <v>233</v>
      </c>
      <c r="S25" s="92" t="str">
        <f>IF(E8="","",VLOOKUP(E8,datos!B:DB,30,FALSE))</f>
        <v/>
      </c>
    </row>
    <row r="26" spans="2:19" ht="18" customHeight="1" x14ac:dyDescent="0.3">
      <c r="B26" s="440" t="s">
        <v>245</v>
      </c>
      <c r="C26" s="441"/>
      <c r="D26" s="441"/>
      <c r="E26" s="454" t="str">
        <f>IF(E8="","",IF(VLOOKUP($E$8,datos!B:DB,93,FALSE)=FALSE,"No aplica",VLOOKUP($E$8,datos!B:DB,93,FALSE)))</f>
        <v/>
      </c>
      <c r="F26" s="455"/>
      <c r="G26" s="455"/>
      <c r="H26" s="455"/>
      <c r="I26" s="455"/>
      <c r="J26" s="455"/>
      <c r="K26" s="455"/>
      <c r="L26" s="456"/>
      <c r="R26" s="67" t="s">
        <v>234</v>
      </c>
      <c r="S26" s="92" t="str">
        <f>IF(E8="","",VLOOKUP(E8,datos!B:DB,33,FALSE))</f>
        <v/>
      </c>
    </row>
    <row r="27" spans="2:19" x14ac:dyDescent="0.3">
      <c r="R27" s="67" t="s">
        <v>235</v>
      </c>
      <c r="S27" s="92" t="str">
        <f>IF(E8="","",VLOOKUP(E8,datos!B:DB,36,FALSE))</f>
        <v/>
      </c>
    </row>
    <row r="28" spans="2:19" ht="40.5" customHeight="1" x14ac:dyDescent="0.3">
      <c r="B28" s="447" t="s">
        <v>172</v>
      </c>
      <c r="C28" s="447"/>
      <c r="D28" s="447"/>
      <c r="E28" s="447"/>
      <c r="F28" s="447"/>
      <c r="G28" s="447"/>
      <c r="H28" s="447"/>
      <c r="I28" s="447"/>
      <c r="J28" s="447"/>
      <c r="K28" s="447"/>
      <c r="L28" s="447"/>
      <c r="R28" s="67" t="s">
        <v>236</v>
      </c>
      <c r="S28" s="92" t="str">
        <f>IF(E8="","",VLOOKUP(E8,datos!B:DB,39,FALSE))</f>
        <v/>
      </c>
    </row>
    <row r="29" spans="2:19" x14ac:dyDescent="0.3">
      <c r="B29" s="448" t="str">
        <f>IF(S18="","",S18)</f>
        <v/>
      </c>
      <c r="C29" s="448"/>
      <c r="D29" s="63" t="s">
        <v>173</v>
      </c>
      <c r="E29" s="449" t="str">
        <f>IF(S19="","",S19)</f>
        <v/>
      </c>
      <c r="F29" s="449"/>
      <c r="G29" s="450" t="s">
        <v>174</v>
      </c>
      <c r="H29" s="450"/>
      <c r="I29" s="450"/>
      <c r="J29" s="450"/>
      <c r="K29" s="450"/>
      <c r="L29" s="450"/>
      <c r="R29" s="67" t="s">
        <v>237</v>
      </c>
      <c r="S29" s="92" t="str">
        <f>IF(E8="","",VLOOKUP(E8,datos!B:DB,42,FALSE))</f>
        <v/>
      </c>
    </row>
    <row r="30" spans="2:19" x14ac:dyDescent="0.3">
      <c r="B30" s="429"/>
      <c r="C30" s="429"/>
      <c r="D30" s="429"/>
      <c r="E30" s="429"/>
      <c r="F30" s="429"/>
      <c r="G30" s="429"/>
      <c r="H30" s="429"/>
      <c r="I30" s="429"/>
      <c r="J30" s="429"/>
      <c r="K30" s="429"/>
      <c r="L30" s="429"/>
      <c r="R30" s="67" t="s">
        <v>238</v>
      </c>
      <c r="S30" s="92" t="str">
        <f>IF(E8="","",VLOOKUP(E8,datos!B:DB,45,FALSE))</f>
        <v/>
      </c>
    </row>
    <row r="31" spans="2:19" ht="24.9" customHeight="1" x14ac:dyDescent="0.3">
      <c r="B31" s="444" t="s">
        <v>175</v>
      </c>
      <c r="C31" s="444"/>
      <c r="D31" s="444"/>
      <c r="E31" s="444"/>
      <c r="F31" s="444"/>
      <c r="G31" s="444"/>
      <c r="H31" s="444" t="s">
        <v>45</v>
      </c>
      <c r="I31" s="444"/>
      <c r="J31" s="444"/>
      <c r="K31" s="444" t="s">
        <v>137</v>
      </c>
      <c r="L31" s="444"/>
      <c r="R31" s="67" t="s">
        <v>239</v>
      </c>
      <c r="S31" s="92" t="str">
        <f>IF(E8="","",VLOOKUP(E8,datos!B:DB,48,FALSE))</f>
        <v/>
      </c>
    </row>
    <row r="32" spans="2:19" ht="20.100000000000001" customHeight="1" x14ac:dyDescent="0.3">
      <c r="B32" s="436" t="s">
        <v>176</v>
      </c>
      <c r="C32" s="436"/>
      <c r="D32" s="436"/>
      <c r="E32" s="436"/>
      <c r="F32" s="436"/>
      <c r="G32" s="64"/>
      <c r="H32" s="460"/>
      <c r="I32" s="460"/>
      <c r="J32" s="460"/>
      <c r="K32" s="460"/>
      <c r="L32" s="460"/>
      <c r="R32" s="67" t="s">
        <v>240</v>
      </c>
      <c r="S32" s="92" t="str">
        <f>IF(E8="","",VLOOKUP(E8,datos!B:DB,51,FALSE))</f>
        <v/>
      </c>
    </row>
    <row r="33" spans="2:20" ht="20.100000000000001" customHeight="1" x14ac:dyDescent="0.3">
      <c r="B33" s="436" t="s">
        <v>177</v>
      </c>
      <c r="C33" s="436"/>
      <c r="D33" s="436"/>
      <c r="E33" s="436"/>
      <c r="F33" s="436"/>
      <c r="G33" s="436"/>
      <c r="H33" s="461" t="str">
        <f>IF(E8="","",S36)</f>
        <v/>
      </c>
      <c r="I33" s="461"/>
      <c r="J33" s="461"/>
      <c r="K33" s="460"/>
      <c r="L33" s="460"/>
      <c r="R33" s="67" t="s">
        <v>241</v>
      </c>
      <c r="S33" s="92" t="str">
        <f>IF(E8="","",VLOOKUP(E8,datos!B:DB,54,FALSE))</f>
        <v/>
      </c>
    </row>
    <row r="34" spans="2:20" ht="20.100000000000001" customHeight="1" x14ac:dyDescent="0.3">
      <c r="B34" s="436" t="s">
        <v>178</v>
      </c>
      <c r="C34" s="436"/>
      <c r="D34" s="436"/>
      <c r="E34" s="436"/>
      <c r="F34" s="436"/>
      <c r="G34" s="436"/>
      <c r="H34" s="461" t="str">
        <f>IF(E8="","",S35)</f>
        <v/>
      </c>
      <c r="I34" s="461"/>
      <c r="J34" s="461"/>
      <c r="K34" s="462" t="str">
        <f>IF(E8="","",E29)</f>
        <v/>
      </c>
      <c r="L34" s="462"/>
      <c r="R34" s="67" t="s">
        <v>242</v>
      </c>
      <c r="S34" s="92" t="str">
        <f>IF(E8="","",VLOOKUP(E8,datos!B:DB,57,FALSE))</f>
        <v/>
      </c>
    </row>
    <row r="35" spans="2:20" ht="24.75" customHeight="1" x14ac:dyDescent="0.3">
      <c r="B35" s="436" t="s">
        <v>179</v>
      </c>
      <c r="C35" s="436"/>
      <c r="D35" s="436"/>
      <c r="E35" s="436"/>
      <c r="F35" s="436"/>
      <c r="G35" s="436"/>
      <c r="H35" s="461" t="str">
        <f>IF(G32="","",S37)</f>
        <v/>
      </c>
      <c r="I35" s="461"/>
      <c r="J35" s="461"/>
      <c r="K35" s="460"/>
      <c r="L35" s="460"/>
      <c r="R35" s="67" t="s">
        <v>178</v>
      </c>
      <c r="S35" s="92" t="str">
        <f>IF(G32=1,S20,IF(G32=2,S21,IF(G32=3,S22,IF(G32=4,S23,IF(G32=5,S24,IF(G32=6,S25,IF(G32=7,S26,IF(G32=8,S27,IF(G32=9,S28,IF(G32=10,S29,IF(G32=11,S30,IF(G32=12,S31,IF(G32=13,S32,IF(G32=14,S33,IF(G32=15,S34,"")))))))))))))))</f>
        <v/>
      </c>
    </row>
    <row r="36" spans="2:20" s="65" customFormat="1" ht="67.5" customHeight="1" x14ac:dyDescent="0.3">
      <c r="B36" s="436" t="s">
        <v>180</v>
      </c>
      <c r="C36" s="436"/>
      <c r="D36" s="436"/>
      <c r="E36" s="436"/>
      <c r="F36" s="436"/>
      <c r="G36" s="436"/>
      <c r="H36" s="463" t="s">
        <v>181</v>
      </c>
      <c r="I36" s="463"/>
      <c r="J36" s="463"/>
      <c r="K36" s="463"/>
      <c r="L36" s="463"/>
      <c r="R36" s="84" t="s">
        <v>177</v>
      </c>
      <c r="S36" s="85" t="str">
        <f>IF(G32=1,0,IF(G32=2,S20,IF(G32=3,SUM(S20:S21),IF(G32=4,SUM(S20:S22),IF(G32=5,SUM(S20:S23),IF(G32=6,SUM(S20:S24),IF(G32=7,SUM(S20:S25),IF(G32=8,SUM(S20:S26),IF(G32=9,SUM(S20:S27),IF(G32=10,SUM(S20:S28),IF(G32=11,SUM(S20:S29),IF(G32=12,SUM(S20:S30),IF(G32=13,SUM(S20:S31),IF(G32=14,SUM(S20:S32),IF(G32=15,SUM(S20:S23),"")))))))))))))))</f>
        <v/>
      </c>
      <c r="T36" s="84"/>
    </row>
    <row r="37" spans="2:20" s="38" customFormat="1" x14ac:dyDescent="0.3">
      <c r="B37" s="464"/>
      <c r="C37" s="464"/>
      <c r="D37" s="464"/>
      <c r="E37" s="464"/>
      <c r="F37" s="464"/>
      <c r="G37" s="464"/>
      <c r="H37" s="464"/>
      <c r="I37" s="464"/>
      <c r="J37" s="464"/>
      <c r="K37" s="464"/>
      <c r="L37" s="464"/>
      <c r="R37" s="38" t="s">
        <v>243</v>
      </c>
      <c r="S37" s="93" t="e">
        <f>IFERROR(S17-S36,"")-S35</f>
        <v>#VALUE!</v>
      </c>
    </row>
    <row r="38" spans="2:20" x14ac:dyDescent="0.3">
      <c r="B38" s="450" t="s">
        <v>182</v>
      </c>
      <c r="C38" s="450"/>
      <c r="D38" s="450"/>
      <c r="E38" s="450"/>
      <c r="F38" s="450"/>
      <c r="G38" s="450"/>
      <c r="H38" s="465">
        <v>45716</v>
      </c>
      <c r="I38" s="465"/>
    </row>
    <row r="40" spans="2:20" ht="20.25" customHeight="1" x14ac:dyDescent="0.3">
      <c r="B40" s="450" t="s">
        <v>143</v>
      </c>
      <c r="C40" s="450"/>
      <c r="D40" s="450"/>
    </row>
    <row r="41" spans="2:20" ht="25.5" customHeight="1" x14ac:dyDescent="0.3">
      <c r="B41" s="466"/>
      <c r="C41" s="466"/>
      <c r="D41" s="466"/>
      <c r="E41" s="466"/>
      <c r="F41" s="466"/>
      <c r="H41" s="94"/>
      <c r="I41" s="94"/>
    </row>
    <row r="42" spans="2:20" ht="25.5" customHeight="1" x14ac:dyDescent="0.3">
      <c r="B42" s="466"/>
      <c r="C42" s="466"/>
      <c r="D42" s="466"/>
      <c r="E42" s="466"/>
      <c r="F42" s="466"/>
    </row>
    <row r="43" spans="2:20" ht="15" customHeight="1" x14ac:dyDescent="0.3">
      <c r="B43" s="467" t="str">
        <f>IF($E$8="","",VLOOKUP($E$8,datos!B:DB,61,FALSE))</f>
        <v/>
      </c>
      <c r="C43" s="467"/>
      <c r="D43" s="467"/>
      <c r="E43" s="467"/>
      <c r="F43" s="467"/>
    </row>
    <row r="44" spans="2:20" ht="25.5" customHeight="1" x14ac:dyDescent="0.3">
      <c r="B44" s="468" t="str">
        <f>IF($E$8="","",VLOOKUP($E$8,datos!B:DB,62,FALSE))</f>
        <v/>
      </c>
      <c r="C44" s="468"/>
      <c r="D44" s="468"/>
      <c r="E44" s="468"/>
      <c r="F44" s="468"/>
      <c r="H44" s="66" t="str">
        <f>IF(G43="","",IF(G43=1,0,IF(G43=2,#REF!,IF(G43=3,(#REF!*2),IF(G43=4,(#REF!*3),IF(G43=5,(#REF!*4),IF(G43=6,(#REF!*5)," ")))))))</f>
        <v/>
      </c>
      <c r="I44" s="66"/>
      <c r="J44" s="66"/>
    </row>
    <row r="45" spans="2:20" ht="25.5" customHeight="1" x14ac:dyDescent="0.3">
      <c r="B45" s="468" t="str">
        <f>IF($E$8="","",VLOOKUP($E$8,datos!B:DB,60,FALSE))</f>
        <v/>
      </c>
      <c r="C45" s="468"/>
      <c r="D45" s="468"/>
      <c r="E45" s="468"/>
      <c r="F45" s="468"/>
      <c r="H45" s="66"/>
      <c r="I45" s="66"/>
      <c r="J45" s="66"/>
    </row>
    <row r="46" spans="2:20" x14ac:dyDescent="0.3">
      <c r="B46" s="469" t="s">
        <v>183</v>
      </c>
      <c r="C46" s="469"/>
      <c r="D46" s="469"/>
      <c r="E46" s="469"/>
      <c r="F46" s="469"/>
    </row>
    <row r="47" spans="2:20" ht="6.75" customHeight="1" x14ac:dyDescent="0.3"/>
    <row r="48" spans="2:20" ht="12.75" customHeight="1" x14ac:dyDescent="0.3">
      <c r="B48" s="86" t="s">
        <v>184</v>
      </c>
      <c r="C48" s="422"/>
      <c r="D48" s="422"/>
      <c r="E48" s="422"/>
      <c r="F48" s="422"/>
    </row>
    <row r="49" spans="2:6" ht="12.75" customHeight="1" x14ac:dyDescent="0.3">
      <c r="B49" s="86" t="s">
        <v>185</v>
      </c>
      <c r="C49" s="422"/>
      <c r="D49" s="422"/>
      <c r="E49" s="422"/>
      <c r="F49" s="422"/>
    </row>
    <row r="50" spans="2:6" ht="6" customHeight="1" x14ac:dyDescent="0.3"/>
  </sheetData>
  <sheetProtection algorithmName="SHA-512" hashValue="88ohIv070jCjBux2pccmOSQxHb8/Sn/AHrJ5q12K7OY9R7uD03GvF+siBcsRRXYJzF86/vR9Ydl1fAr3BnPHeQ==" saltValue="YUPZArmDSHjjLlJZhrzt5g==" spinCount="100000" sheet="1" scenarios="1" formatRows="0"/>
  <mergeCells count="97">
    <mergeCell ref="E21:F21"/>
    <mergeCell ref="E22:F22"/>
    <mergeCell ref="E9:L9"/>
    <mergeCell ref="E6:L6"/>
    <mergeCell ref="E17:F17"/>
    <mergeCell ref="E18:F18"/>
    <mergeCell ref="E19:F19"/>
    <mergeCell ref="E20:F20"/>
    <mergeCell ref="G21:H21"/>
    <mergeCell ref="G18:H18"/>
    <mergeCell ref="G19:H19"/>
    <mergeCell ref="J23:K23"/>
    <mergeCell ref="I22:L22"/>
    <mergeCell ref="I20:L20"/>
    <mergeCell ref="I17:L17"/>
    <mergeCell ref="I18:L18"/>
    <mergeCell ref="J21:K21"/>
    <mergeCell ref="J19:K19"/>
    <mergeCell ref="B23:D23"/>
    <mergeCell ref="B24:D24"/>
    <mergeCell ref="B25:D25"/>
    <mergeCell ref="B26:D26"/>
    <mergeCell ref="G22:H22"/>
    <mergeCell ref="G23:H23"/>
    <mergeCell ref="B18:D18"/>
    <mergeCell ref="B19:D19"/>
    <mergeCell ref="B20:D20"/>
    <mergeCell ref="B21:D21"/>
    <mergeCell ref="B22:D22"/>
    <mergeCell ref="B41:F42"/>
    <mergeCell ref="B43:F43"/>
    <mergeCell ref="B44:F44"/>
    <mergeCell ref="B46:F46"/>
    <mergeCell ref="B36:G36"/>
    <mergeCell ref="B45:F45"/>
    <mergeCell ref="H36:L36"/>
    <mergeCell ref="B37:L37"/>
    <mergeCell ref="B38:G38"/>
    <mergeCell ref="H38:I38"/>
    <mergeCell ref="B40:D40"/>
    <mergeCell ref="B34:G34"/>
    <mergeCell ref="H34:J34"/>
    <mergeCell ref="K34:L34"/>
    <mergeCell ref="B35:G35"/>
    <mergeCell ref="H35:J35"/>
    <mergeCell ref="K35:L35"/>
    <mergeCell ref="B32:F32"/>
    <mergeCell ref="H32:J32"/>
    <mergeCell ref="K32:L32"/>
    <mergeCell ref="B33:G33"/>
    <mergeCell ref="H33:J33"/>
    <mergeCell ref="K33:L33"/>
    <mergeCell ref="B31:G31"/>
    <mergeCell ref="H31:J31"/>
    <mergeCell ref="K31:L31"/>
    <mergeCell ref="G24:H24"/>
    <mergeCell ref="B28:L28"/>
    <mergeCell ref="B29:C29"/>
    <mergeCell ref="E29:F29"/>
    <mergeCell ref="G29:L29"/>
    <mergeCell ref="B30:L30"/>
    <mergeCell ref="E24:F24"/>
    <mergeCell ref="E25:L25"/>
    <mergeCell ref="E26:L26"/>
    <mergeCell ref="I24:L24"/>
    <mergeCell ref="B11:D11"/>
    <mergeCell ref="E11:L11"/>
    <mergeCell ref="C48:F48"/>
    <mergeCell ref="B12:D12"/>
    <mergeCell ref="E12:L12"/>
    <mergeCell ref="B13:D13"/>
    <mergeCell ref="E13:L13"/>
    <mergeCell ref="B14:D14"/>
    <mergeCell ref="E14:L14"/>
    <mergeCell ref="B15:D15"/>
    <mergeCell ref="E15:L15"/>
    <mergeCell ref="B16:L16"/>
    <mergeCell ref="G17:H17"/>
    <mergeCell ref="B17:D17"/>
    <mergeCell ref="E23:F23"/>
    <mergeCell ref="G20:H20"/>
    <mergeCell ref="C49:F49"/>
    <mergeCell ref="B8:D8"/>
    <mergeCell ref="E8:L8"/>
    <mergeCell ref="B2:D4"/>
    <mergeCell ref="E2:L2"/>
    <mergeCell ref="E3:L3"/>
    <mergeCell ref="E4:F4"/>
    <mergeCell ref="G4:H4"/>
    <mergeCell ref="I4:K4"/>
    <mergeCell ref="B5:L5"/>
    <mergeCell ref="B6:D6"/>
    <mergeCell ref="B7:D7"/>
    <mergeCell ref="E7:L7"/>
    <mergeCell ref="B9:D9"/>
    <mergeCell ref="B10:D10"/>
    <mergeCell ref="E10:L10"/>
  </mergeCells>
  <conditionalFormatting sqref="E8:L8">
    <cfRule type="containsBlanks" dxfId="258" priority="4">
      <formula>LEN(TRIM(E8))=0</formula>
    </cfRule>
  </conditionalFormatting>
  <conditionalFormatting sqref="C48:F49">
    <cfRule type="containsBlanks" dxfId="257" priority="3">
      <formula>LEN(TRIM(C48))=0</formula>
    </cfRule>
  </conditionalFormatting>
  <conditionalFormatting sqref="H38:I38">
    <cfRule type="containsBlanks" dxfId="256" priority="2">
      <formula>LEN(TRIM(H38))=0</formula>
    </cfRule>
  </conditionalFormatting>
  <conditionalFormatting sqref="G32">
    <cfRule type="containsBlanks" dxfId="255" priority="1">
      <formula>LEN(TRIM(G32))=0</formula>
    </cfRule>
  </conditionalFormatting>
  <dataValidations xWindow="419" yWindow="442" count="2">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2" xr:uid="{00000000-0002-0000-0400-000000000000}">
      <formula1>1</formula1>
      <formula2>S16</formula2>
    </dataValidation>
    <dataValidation type="date" allowBlank="1" showInputMessage="1" showErrorMessage="1" errorTitle="ADVERTENCIA" error="Verifique la fecha que está tratando de ingresar." promptTitle="TENGA EN CUENTA" prompt="Ingrese la fecha de la siguiente manera: dd/mm/aaaa (Ejemplo: 07/01/2021)." sqref="H38:I38" xr:uid="{00000000-0002-0000-0400-000001000000}">
      <formula1>44197</formula1>
      <formula2>46022</formula2>
    </dataValidation>
  </dataValidations>
  <printOptions horizontalCentered="1"/>
  <pageMargins left="0.39370078740157483" right="0.39370078740157483" top="0.39370078740157483" bottom="0.39370078740157483" header="0" footer="0"/>
  <pageSetup paperSize="125" scale="70" orientation="portrait" r:id="rId1"/>
  <colBreaks count="1" manualBreakCount="1">
    <brk id="13"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1:O57"/>
  <sheetViews>
    <sheetView view="pageBreakPreview" zoomScaleNormal="100" zoomScaleSheetLayoutView="100" workbookViewId="0">
      <selection activeCell="B19" sqref="B19:K39"/>
    </sheetView>
  </sheetViews>
  <sheetFormatPr baseColWidth="10" defaultColWidth="11.44140625" defaultRowHeight="14.4" x14ac:dyDescent="0.3"/>
  <cols>
    <col min="1" max="1" width="0.88671875" style="46" customWidth="1"/>
    <col min="2" max="2" width="9.44140625" style="46" customWidth="1"/>
    <col min="3" max="3" width="17.88671875" style="46" customWidth="1"/>
    <col min="4" max="4" width="24" style="46" customWidth="1"/>
    <col min="5" max="5" width="7" style="46" customWidth="1"/>
    <col min="6" max="6" width="4.88671875" style="46" customWidth="1"/>
    <col min="7" max="7" width="11.5546875" style="46" customWidth="1"/>
    <col min="8" max="8" width="12.88671875" style="46" customWidth="1"/>
    <col min="9" max="9" width="7.5546875" style="46" customWidth="1"/>
    <col min="10" max="10" width="7.109375" style="46" customWidth="1"/>
    <col min="11" max="11" width="18.44140625" style="46" customWidth="1"/>
    <col min="12" max="12" width="0.88671875" style="46" customWidth="1"/>
    <col min="13" max="13" width="11.88671875" style="46" bestFit="1" customWidth="1"/>
    <col min="14" max="15" width="22.6640625" style="46" hidden="1" customWidth="1"/>
    <col min="16" max="16" width="11.6640625" style="46" customWidth="1"/>
    <col min="17" max="16384" width="11.44140625" style="46"/>
  </cols>
  <sheetData>
    <row r="1" spans="2:15" ht="4.5" customHeight="1" x14ac:dyDescent="0.3"/>
    <row r="2" spans="2:15" ht="17.100000000000001" customHeight="1" x14ac:dyDescent="0.3">
      <c r="B2" s="486"/>
      <c r="C2" s="486"/>
      <c r="D2" s="426" t="s">
        <v>156</v>
      </c>
      <c r="E2" s="426"/>
      <c r="F2" s="426"/>
      <c r="G2" s="426"/>
      <c r="H2" s="426"/>
      <c r="I2" s="426"/>
      <c r="J2" s="426"/>
      <c r="K2" s="426"/>
    </row>
    <row r="3" spans="2:15" ht="26.25" customHeight="1" x14ac:dyDescent="0.3">
      <c r="B3" s="486"/>
      <c r="C3" s="486"/>
      <c r="D3" s="427" t="s">
        <v>157</v>
      </c>
      <c r="E3" s="427"/>
      <c r="F3" s="427"/>
      <c r="G3" s="427"/>
      <c r="H3" s="427"/>
      <c r="I3" s="427"/>
      <c r="J3" s="427"/>
      <c r="K3" s="427"/>
    </row>
    <row r="4" spans="2:15" ht="17.100000000000001" customHeight="1" x14ac:dyDescent="0.3">
      <c r="B4" s="486"/>
      <c r="C4" s="486"/>
      <c r="D4" s="82" t="s">
        <v>158</v>
      </c>
      <c r="E4" s="428" t="s">
        <v>159</v>
      </c>
      <c r="F4" s="428"/>
      <c r="G4" s="487" t="s">
        <v>160</v>
      </c>
      <c r="H4" s="487"/>
      <c r="I4" s="487"/>
      <c r="J4" s="487"/>
      <c r="K4" s="47"/>
    </row>
    <row r="5" spans="2:15" ht="3" customHeight="1" x14ac:dyDescent="0.3">
      <c r="B5" s="48"/>
      <c r="C5" s="48"/>
      <c r="D5" s="49"/>
      <c r="E5" s="49"/>
      <c r="F5" s="49"/>
      <c r="G5" s="49"/>
      <c r="H5" s="49"/>
      <c r="I5" s="49"/>
      <c r="J5" s="50"/>
      <c r="K5" s="50"/>
    </row>
    <row r="6" spans="2:15" ht="3" customHeight="1" x14ac:dyDescent="0.3"/>
    <row r="7" spans="2:15" ht="17.100000000000001" customHeight="1" x14ac:dyDescent="0.3">
      <c r="B7" s="423" t="s">
        <v>130</v>
      </c>
      <c r="C7" s="423"/>
      <c r="D7" s="423"/>
      <c r="E7" s="423"/>
      <c r="F7" s="423"/>
      <c r="G7" s="423"/>
      <c r="H7" s="423"/>
      <c r="I7" s="423" t="s">
        <v>146</v>
      </c>
      <c r="J7" s="423"/>
      <c r="K7" s="423"/>
      <c r="N7" s="83"/>
      <c r="O7" s="51"/>
    </row>
    <row r="8" spans="2:15" ht="17.100000000000001" customHeight="1" x14ac:dyDescent="0.3">
      <c r="B8" s="488" t="str">
        <f>IF(CertificaciónSupervisor!E8="","",CertificaciónSupervisor!E6)</f>
        <v/>
      </c>
      <c r="C8" s="489"/>
      <c r="D8" s="489"/>
      <c r="E8" s="489"/>
      <c r="F8" s="489"/>
      <c r="G8" s="489"/>
      <c r="H8" s="490"/>
      <c r="I8" s="488" t="str">
        <f>IF(CertificaciónSupervisor!G32="","",CertificaciónSupervisor!G32)</f>
        <v/>
      </c>
      <c r="J8" s="489"/>
      <c r="K8" s="490"/>
    </row>
    <row r="9" spans="2:15" ht="17.100000000000001" customHeight="1" x14ac:dyDescent="0.3">
      <c r="B9" s="423" t="s">
        <v>131</v>
      </c>
      <c r="C9" s="423"/>
      <c r="D9" s="423"/>
      <c r="E9" s="423"/>
      <c r="F9" s="423"/>
      <c r="G9" s="423"/>
      <c r="H9" s="423"/>
      <c r="I9" s="423" t="s">
        <v>4</v>
      </c>
      <c r="J9" s="423"/>
      <c r="K9" s="423"/>
    </row>
    <row r="10" spans="2:15" ht="17.100000000000001" customHeight="1" x14ac:dyDescent="0.3">
      <c r="B10" s="491" t="str">
        <f>IF(CertificaciónSupervisor!E8="","",CertificaciónSupervisor!E7)</f>
        <v/>
      </c>
      <c r="C10" s="492"/>
      <c r="D10" s="492"/>
      <c r="E10" s="492"/>
      <c r="F10" s="492"/>
      <c r="G10" s="492"/>
      <c r="H10" s="493"/>
      <c r="I10" s="491" t="str">
        <f>IF(CertificaciónSupervisor!E8="","",CertificaciónSupervisor!E8)</f>
        <v/>
      </c>
      <c r="J10" s="492"/>
      <c r="K10" s="493"/>
    </row>
    <row r="11" spans="2:15" ht="17.100000000000001" customHeight="1" thickBot="1" x14ac:dyDescent="0.35">
      <c r="B11" s="423" t="s">
        <v>147</v>
      </c>
      <c r="C11" s="423"/>
      <c r="D11" s="423"/>
      <c r="E11" s="423"/>
      <c r="F11" s="423"/>
      <c r="G11" s="423"/>
      <c r="H11" s="423"/>
      <c r="I11" s="423" t="s">
        <v>148</v>
      </c>
      <c r="J11" s="423"/>
      <c r="K11" s="423"/>
    </row>
    <row r="12" spans="2:15" ht="17.100000000000001" customHeight="1" x14ac:dyDescent="0.3">
      <c r="B12" s="107" t="s">
        <v>149</v>
      </c>
      <c r="C12" s="497" t="str">
        <f>IF(CertificaciónSupervisor!G32="","",CertificaciónSupervisor!B29)</f>
        <v/>
      </c>
      <c r="D12" s="498"/>
      <c r="E12" s="52" t="s">
        <v>150</v>
      </c>
      <c r="F12" s="497" t="str">
        <f>IF(CertificaciónSupervisor!G32="","",CertificaciónSupervisor!E29)</f>
        <v/>
      </c>
      <c r="G12" s="499"/>
      <c r="H12" s="498"/>
      <c r="I12" s="500">
        <v>45716</v>
      </c>
      <c r="J12" s="500"/>
      <c r="K12" s="500"/>
      <c r="N12" s="53" t="s">
        <v>17</v>
      </c>
      <c r="O12" s="54" t="str">
        <f>IF(OR(B$8="",I8=""),"",IF(I8=7,VLOOKUP(B$8,#REF!,27,FALSE),IF(I8=8,VLOOKUP(B$8,#REF!,29,FALSE),IF(I8=9,VLOOKUP(B$8,#REF!,31,FALSE),IF(I8=10,VLOOKUP(B$8,#REF!,33,FALSE),IF(I8=11,VLOOKUP(B$8,#REF!,35,FALSE),IF(I8=12,VLOOKUP(B$8,#REF!,37,FALSE), "")))))))</f>
        <v/>
      </c>
    </row>
    <row r="13" spans="2:15" ht="17.100000000000001" customHeight="1" thickBot="1" x14ac:dyDescent="0.35">
      <c r="B13" s="444" t="s">
        <v>8</v>
      </c>
      <c r="C13" s="444"/>
      <c r="D13" s="444"/>
      <c r="E13" s="444"/>
      <c r="F13" s="444"/>
      <c r="G13" s="444"/>
      <c r="H13" s="444"/>
      <c r="I13" s="444"/>
      <c r="J13" s="444"/>
      <c r="K13" s="444"/>
      <c r="N13" s="55" t="s">
        <v>18</v>
      </c>
      <c r="O13" s="56" t="str">
        <f>IF(OR(B$8="",I8=""),"",IF(I8=7,VLOOKUP(B$8,#REF!,28,FALSE),IF(I8=8,VLOOKUP(B$8,#REF!,30,FALSE),IF(I8=9,VLOOKUP(B$8,#REF!,32,FALSE),IF(I8=10,VLOOKUP(B$8,#REF!,34,FALSE),IF(I8=11,VLOOKUP(B$8,#REF!,36,FALSE),IF(I8=12,VLOOKUP(B$8,#REF!,38,FALSE), "")))))))</f>
        <v/>
      </c>
    </row>
    <row r="14" spans="2:15" ht="66.75" customHeight="1" x14ac:dyDescent="0.3">
      <c r="B14" s="501" t="str">
        <f>IF(CertificaciónSupervisor!E8="","",CertificaciónSupervisor!E10)</f>
        <v/>
      </c>
      <c r="C14" s="502"/>
      <c r="D14" s="502"/>
      <c r="E14" s="502"/>
      <c r="F14" s="502"/>
      <c r="G14" s="502"/>
      <c r="H14" s="502"/>
      <c r="I14" s="502"/>
      <c r="J14" s="502"/>
      <c r="K14" s="503"/>
    </row>
    <row r="15" spans="2:15" ht="17.100000000000001" customHeight="1" x14ac:dyDescent="0.3">
      <c r="B15" s="444" t="s">
        <v>151</v>
      </c>
      <c r="C15" s="444"/>
      <c r="D15" s="444"/>
      <c r="E15" s="444"/>
      <c r="F15" s="444"/>
      <c r="G15" s="444"/>
      <c r="H15" s="444"/>
      <c r="I15" s="444"/>
      <c r="J15" s="444"/>
      <c r="K15" s="444"/>
    </row>
    <row r="16" spans="2:15" ht="60" customHeight="1" x14ac:dyDescent="0.3">
      <c r="B16" s="504" t="str">
        <f>IF(CertificaciónSupervisor!E8="","",VLOOKUP(CertificaciónSupervisor!E8,datos!B:DB,96,FALSE))</f>
        <v/>
      </c>
      <c r="C16" s="505"/>
      <c r="D16" s="505"/>
      <c r="E16" s="505"/>
      <c r="F16" s="505"/>
      <c r="G16" s="505"/>
      <c r="H16" s="505"/>
      <c r="I16" s="505"/>
      <c r="J16" s="505"/>
      <c r="K16" s="506"/>
    </row>
    <row r="17" spans="2:12" ht="60" customHeight="1" x14ac:dyDescent="0.3">
      <c r="B17" s="507"/>
      <c r="C17" s="508"/>
      <c r="D17" s="508"/>
      <c r="E17" s="508"/>
      <c r="F17" s="508"/>
      <c r="G17" s="508"/>
      <c r="H17" s="508"/>
      <c r="I17" s="508"/>
      <c r="J17" s="508"/>
      <c r="K17" s="509"/>
    </row>
    <row r="18" spans="2:12" ht="18" customHeight="1" x14ac:dyDescent="0.3">
      <c r="B18" s="444" t="s">
        <v>152</v>
      </c>
      <c r="C18" s="444"/>
      <c r="D18" s="444"/>
      <c r="E18" s="444"/>
      <c r="F18" s="444"/>
      <c r="G18" s="444"/>
      <c r="H18" s="444"/>
      <c r="I18" s="444"/>
      <c r="J18" s="444"/>
      <c r="K18" s="444"/>
    </row>
    <row r="19" spans="2:12" s="187" customFormat="1" ht="18" customHeight="1" x14ac:dyDescent="0.3">
      <c r="B19" s="510"/>
      <c r="C19" s="510"/>
      <c r="D19" s="510"/>
      <c r="E19" s="510"/>
      <c r="F19" s="510"/>
      <c r="G19" s="510"/>
      <c r="H19" s="510"/>
      <c r="I19" s="510"/>
      <c r="J19" s="510"/>
      <c r="K19" s="510"/>
      <c r="L19" s="187" t="s">
        <v>153</v>
      </c>
    </row>
    <row r="20" spans="2:12" s="187" customFormat="1" ht="18" customHeight="1" x14ac:dyDescent="0.3">
      <c r="B20" s="510"/>
      <c r="C20" s="510"/>
      <c r="D20" s="510"/>
      <c r="E20" s="510"/>
      <c r="F20" s="510"/>
      <c r="G20" s="510"/>
      <c r="H20" s="510"/>
      <c r="I20" s="510"/>
      <c r="J20" s="510"/>
      <c r="K20" s="510"/>
    </row>
    <row r="21" spans="2:12" s="187" customFormat="1" ht="18" customHeight="1" x14ac:dyDescent="0.3">
      <c r="B21" s="510"/>
      <c r="C21" s="510"/>
      <c r="D21" s="510"/>
      <c r="E21" s="510"/>
      <c r="F21" s="510"/>
      <c r="G21" s="510"/>
      <c r="H21" s="510"/>
      <c r="I21" s="510"/>
      <c r="J21" s="510"/>
      <c r="K21" s="510"/>
    </row>
    <row r="22" spans="2:12" s="187" customFormat="1" ht="18" customHeight="1" x14ac:dyDescent="0.3">
      <c r="B22" s="510"/>
      <c r="C22" s="510"/>
      <c r="D22" s="510"/>
      <c r="E22" s="510"/>
      <c r="F22" s="510"/>
      <c r="G22" s="510"/>
      <c r="H22" s="510"/>
      <c r="I22" s="510"/>
      <c r="J22" s="510"/>
      <c r="K22" s="510"/>
    </row>
    <row r="23" spans="2:12" s="187" customFormat="1" ht="18" customHeight="1" x14ac:dyDescent="0.3">
      <c r="B23" s="510"/>
      <c r="C23" s="510"/>
      <c r="D23" s="510"/>
      <c r="E23" s="510"/>
      <c r="F23" s="510"/>
      <c r="G23" s="510"/>
      <c r="H23" s="510"/>
      <c r="I23" s="510"/>
      <c r="J23" s="510"/>
      <c r="K23" s="510"/>
    </row>
    <row r="24" spans="2:12" s="187" customFormat="1" ht="18" customHeight="1" x14ac:dyDescent="0.3">
      <c r="B24" s="510"/>
      <c r="C24" s="510"/>
      <c r="D24" s="510"/>
      <c r="E24" s="510"/>
      <c r="F24" s="510"/>
      <c r="G24" s="510"/>
      <c r="H24" s="510"/>
      <c r="I24" s="510"/>
      <c r="J24" s="510"/>
      <c r="K24" s="510"/>
    </row>
    <row r="25" spans="2:12" s="187" customFormat="1" ht="18" customHeight="1" x14ac:dyDescent="0.3">
      <c r="B25" s="510"/>
      <c r="C25" s="510"/>
      <c r="D25" s="510"/>
      <c r="E25" s="510"/>
      <c r="F25" s="510"/>
      <c r="G25" s="510"/>
      <c r="H25" s="510"/>
      <c r="I25" s="510"/>
      <c r="J25" s="510"/>
      <c r="K25" s="510"/>
    </row>
    <row r="26" spans="2:12" s="187" customFormat="1" ht="18" customHeight="1" x14ac:dyDescent="0.3">
      <c r="B26" s="510"/>
      <c r="C26" s="510"/>
      <c r="D26" s="510"/>
      <c r="E26" s="510"/>
      <c r="F26" s="510"/>
      <c r="G26" s="510"/>
      <c r="H26" s="510"/>
      <c r="I26" s="510"/>
      <c r="J26" s="510"/>
      <c r="K26" s="510"/>
    </row>
    <row r="27" spans="2:12" s="187" customFormat="1" ht="18" customHeight="1" x14ac:dyDescent="0.3">
      <c r="B27" s="510"/>
      <c r="C27" s="510"/>
      <c r="D27" s="510"/>
      <c r="E27" s="510"/>
      <c r="F27" s="510"/>
      <c r="G27" s="510"/>
      <c r="H27" s="510"/>
      <c r="I27" s="510"/>
      <c r="J27" s="510"/>
      <c r="K27" s="510"/>
    </row>
    <row r="28" spans="2:12" s="187" customFormat="1" ht="18" customHeight="1" x14ac:dyDescent="0.3">
      <c r="B28" s="510"/>
      <c r="C28" s="510"/>
      <c r="D28" s="510"/>
      <c r="E28" s="510"/>
      <c r="F28" s="510"/>
      <c r="G28" s="510"/>
      <c r="H28" s="510"/>
      <c r="I28" s="510"/>
      <c r="J28" s="510"/>
      <c r="K28" s="510"/>
    </row>
    <row r="29" spans="2:12" s="187" customFormat="1" ht="18" customHeight="1" x14ac:dyDescent="0.3">
      <c r="B29" s="510"/>
      <c r="C29" s="510"/>
      <c r="D29" s="510"/>
      <c r="E29" s="510"/>
      <c r="F29" s="510"/>
      <c r="G29" s="510"/>
      <c r="H29" s="510"/>
      <c r="I29" s="510"/>
      <c r="J29" s="510"/>
      <c r="K29" s="510"/>
    </row>
    <row r="30" spans="2:12" s="187" customFormat="1" ht="18" customHeight="1" x14ac:dyDescent="0.3">
      <c r="B30" s="510"/>
      <c r="C30" s="510"/>
      <c r="D30" s="510"/>
      <c r="E30" s="510"/>
      <c r="F30" s="510"/>
      <c r="G30" s="510"/>
      <c r="H30" s="510"/>
      <c r="I30" s="510"/>
      <c r="J30" s="510"/>
      <c r="K30" s="510"/>
    </row>
    <row r="31" spans="2:12" s="187" customFormat="1" ht="18" customHeight="1" x14ac:dyDescent="0.3">
      <c r="B31" s="510"/>
      <c r="C31" s="510"/>
      <c r="D31" s="510"/>
      <c r="E31" s="510"/>
      <c r="F31" s="510"/>
      <c r="G31" s="510"/>
      <c r="H31" s="510"/>
      <c r="I31" s="510"/>
      <c r="J31" s="510"/>
      <c r="K31" s="510"/>
    </row>
    <row r="32" spans="2:12" s="187" customFormat="1" ht="18" customHeight="1" x14ac:dyDescent="0.3">
      <c r="B32" s="510"/>
      <c r="C32" s="510"/>
      <c r="D32" s="510"/>
      <c r="E32" s="510"/>
      <c r="F32" s="510"/>
      <c r="G32" s="510"/>
      <c r="H32" s="510"/>
      <c r="I32" s="510"/>
      <c r="J32" s="510"/>
      <c r="K32" s="510"/>
    </row>
    <row r="33" spans="2:11" s="187" customFormat="1" ht="18" customHeight="1" x14ac:dyDescent="0.3">
      <c r="B33" s="510"/>
      <c r="C33" s="510"/>
      <c r="D33" s="510"/>
      <c r="E33" s="510"/>
      <c r="F33" s="510"/>
      <c r="G33" s="510"/>
      <c r="H33" s="510"/>
      <c r="I33" s="510"/>
      <c r="J33" s="510"/>
      <c r="K33" s="510"/>
    </row>
    <row r="34" spans="2:11" s="187" customFormat="1" ht="18" customHeight="1" x14ac:dyDescent="0.3">
      <c r="B34" s="510"/>
      <c r="C34" s="510"/>
      <c r="D34" s="510"/>
      <c r="E34" s="510"/>
      <c r="F34" s="510"/>
      <c r="G34" s="510"/>
      <c r="H34" s="510"/>
      <c r="I34" s="510"/>
      <c r="J34" s="510"/>
      <c r="K34" s="510"/>
    </row>
    <row r="35" spans="2:11" s="187" customFormat="1" ht="18" customHeight="1" x14ac:dyDescent="0.3">
      <c r="B35" s="510"/>
      <c r="C35" s="510"/>
      <c r="D35" s="510"/>
      <c r="E35" s="510"/>
      <c r="F35" s="510"/>
      <c r="G35" s="510"/>
      <c r="H35" s="510"/>
      <c r="I35" s="510"/>
      <c r="J35" s="510"/>
      <c r="K35" s="510"/>
    </row>
    <row r="36" spans="2:11" s="187" customFormat="1" ht="18" customHeight="1" x14ac:dyDescent="0.3">
      <c r="B36" s="510"/>
      <c r="C36" s="510"/>
      <c r="D36" s="510"/>
      <c r="E36" s="510"/>
      <c r="F36" s="510"/>
      <c r="G36" s="510"/>
      <c r="H36" s="510"/>
      <c r="I36" s="510"/>
      <c r="J36" s="510"/>
      <c r="K36" s="510"/>
    </row>
    <row r="37" spans="2:11" s="187" customFormat="1" ht="18" customHeight="1" x14ac:dyDescent="0.3">
      <c r="B37" s="510"/>
      <c r="C37" s="510"/>
      <c r="D37" s="510"/>
      <c r="E37" s="510"/>
      <c r="F37" s="510"/>
      <c r="G37" s="510"/>
      <c r="H37" s="510"/>
      <c r="I37" s="510"/>
      <c r="J37" s="510"/>
      <c r="K37" s="510"/>
    </row>
    <row r="38" spans="2:11" s="187" customFormat="1" ht="18" customHeight="1" x14ac:dyDescent="0.3">
      <c r="B38" s="510"/>
      <c r="C38" s="510"/>
      <c r="D38" s="510"/>
      <c r="E38" s="510"/>
      <c r="F38" s="510"/>
      <c r="G38" s="510"/>
      <c r="H38" s="510"/>
      <c r="I38" s="510"/>
      <c r="J38" s="510"/>
      <c r="K38" s="510"/>
    </row>
    <row r="39" spans="2:11" s="187" customFormat="1" ht="18" customHeight="1" x14ac:dyDescent="0.3">
      <c r="B39" s="510"/>
      <c r="C39" s="510"/>
      <c r="D39" s="510"/>
      <c r="E39" s="510"/>
      <c r="F39" s="510"/>
      <c r="G39" s="510"/>
      <c r="H39" s="510"/>
      <c r="I39" s="510"/>
      <c r="J39" s="510"/>
      <c r="K39" s="510"/>
    </row>
    <row r="40" spans="2:11" ht="18" customHeight="1" x14ac:dyDescent="0.3">
      <c r="B40" s="494" t="s">
        <v>154</v>
      </c>
      <c r="C40" s="494"/>
      <c r="D40" s="494"/>
      <c r="E40" s="494"/>
      <c r="F40" s="495"/>
      <c r="G40" s="496" t="s">
        <v>155</v>
      </c>
      <c r="H40" s="494"/>
      <c r="I40" s="494"/>
      <c r="J40" s="494"/>
      <c r="K40" s="494"/>
    </row>
    <row r="41" spans="2:11" ht="18" customHeight="1" x14ac:dyDescent="0.3">
      <c r="B41" s="514"/>
      <c r="C41" s="515"/>
      <c r="D41" s="515"/>
      <c r="E41" s="515"/>
      <c r="F41" s="515"/>
      <c r="G41" s="515"/>
      <c r="H41" s="515"/>
      <c r="I41" s="515"/>
      <c r="J41" s="515"/>
      <c r="K41" s="518"/>
    </row>
    <row r="42" spans="2:11" ht="18" customHeight="1" x14ac:dyDescent="0.3">
      <c r="B42" s="516"/>
      <c r="C42" s="517"/>
      <c r="D42" s="517"/>
      <c r="E42" s="517"/>
      <c r="F42" s="515"/>
      <c r="G42" s="517"/>
      <c r="H42" s="517"/>
      <c r="I42" s="517"/>
      <c r="J42" s="517"/>
      <c r="K42" s="519"/>
    </row>
    <row r="43" spans="2:11" ht="24" customHeight="1" x14ac:dyDescent="0.3">
      <c r="B43" s="520" t="str">
        <f>IF(B10="","",B10)</f>
        <v/>
      </c>
      <c r="C43" s="521"/>
      <c r="D43" s="521"/>
      <c r="E43" s="521"/>
      <c r="F43" s="57"/>
      <c r="G43" s="522" t="str">
        <f>IF(CertificaciónSupervisor!B43="","",CertificaciónSupervisor!B43)</f>
        <v/>
      </c>
      <c r="H43" s="522"/>
      <c r="I43" s="522"/>
      <c r="J43" s="522"/>
      <c r="K43" s="523"/>
    </row>
    <row r="44" spans="2:11" ht="24.9" customHeight="1" x14ac:dyDescent="0.3">
      <c r="B44" s="58" t="s">
        <v>145</v>
      </c>
      <c r="C44" s="524" t="str">
        <f>IF(B$8="","",B$8)</f>
        <v/>
      </c>
      <c r="D44" s="524"/>
      <c r="E44" s="524"/>
      <c r="F44" s="59"/>
      <c r="G44" s="525" t="str">
        <f>IF(CertificaciónSupervisor!B44="","",CertificaciónSupervisor!B44)</f>
        <v/>
      </c>
      <c r="H44" s="525"/>
      <c r="I44" s="525"/>
      <c r="J44" s="525"/>
      <c r="K44" s="526"/>
    </row>
    <row r="45" spans="2:11" ht="24.9" customHeight="1" x14ac:dyDescent="0.3">
      <c r="B45" s="60"/>
      <c r="C45" s="511"/>
      <c r="D45" s="511"/>
      <c r="E45" s="511"/>
      <c r="F45" s="61"/>
      <c r="G45" s="512" t="str">
        <f>IF(CertificaciónSupervisor!E8="","",VLOOKUP(CertificaciónSupervisor!E8,datos!B:DB,60,FALSE))</f>
        <v/>
      </c>
      <c r="H45" s="512"/>
      <c r="I45" s="512"/>
      <c r="J45" s="512"/>
      <c r="K45" s="513"/>
    </row>
    <row r="46" spans="2:11" ht="4.5" customHeight="1" x14ac:dyDescent="0.3">
      <c r="B46" s="62"/>
      <c r="C46" s="62"/>
      <c r="D46" s="62"/>
      <c r="E46" s="62"/>
      <c r="F46" s="62"/>
      <c r="G46" s="62"/>
      <c r="H46" s="62"/>
      <c r="I46" s="62"/>
      <c r="J46" s="62"/>
      <c r="K46" s="62"/>
    </row>
    <row r="47" spans="2:11" x14ac:dyDescent="0.3">
      <c r="B47" s="62"/>
      <c r="C47" s="62"/>
      <c r="D47" s="62"/>
      <c r="E47" s="62"/>
      <c r="F47" s="62"/>
      <c r="G47" s="62"/>
      <c r="H47" s="62"/>
      <c r="I47" s="62"/>
      <c r="J47" s="62"/>
      <c r="K47" s="62"/>
    </row>
    <row r="48" spans="2:11" x14ac:dyDescent="0.3">
      <c r="B48" s="62"/>
      <c r="C48" s="62"/>
      <c r="D48" s="62"/>
      <c r="E48" s="62"/>
      <c r="F48" s="62"/>
      <c r="G48" s="62"/>
      <c r="H48" s="62"/>
      <c r="I48" s="62"/>
      <c r="J48" s="62"/>
      <c r="K48" s="62"/>
    </row>
    <row r="49" spans="2:11" x14ac:dyDescent="0.3">
      <c r="B49" s="62"/>
      <c r="C49" s="62"/>
      <c r="D49" s="62"/>
      <c r="E49" s="62"/>
      <c r="F49" s="62"/>
      <c r="G49" s="62"/>
      <c r="H49" s="62"/>
      <c r="I49" s="62"/>
      <c r="J49" s="62"/>
      <c r="K49" s="62"/>
    </row>
    <row r="50" spans="2:11" x14ac:dyDescent="0.3">
      <c r="B50" s="62"/>
      <c r="C50" s="62"/>
      <c r="D50" s="62"/>
      <c r="E50" s="62"/>
      <c r="F50" s="62"/>
      <c r="G50" s="62"/>
      <c r="H50" s="62"/>
      <c r="I50" s="62"/>
      <c r="J50" s="62"/>
      <c r="K50" s="62"/>
    </row>
    <row r="51" spans="2:11" x14ac:dyDescent="0.3">
      <c r="B51" s="62"/>
      <c r="C51" s="62"/>
      <c r="D51" s="62"/>
      <c r="E51" s="62"/>
      <c r="F51" s="62"/>
      <c r="G51" s="62"/>
      <c r="H51" s="62"/>
      <c r="I51" s="62"/>
      <c r="J51" s="62"/>
      <c r="K51" s="62"/>
    </row>
    <row r="52" spans="2:11" x14ac:dyDescent="0.3">
      <c r="B52" s="62"/>
      <c r="C52" s="62"/>
      <c r="D52" s="62"/>
      <c r="E52" s="62"/>
      <c r="F52" s="62"/>
      <c r="G52" s="62"/>
      <c r="H52" s="62"/>
      <c r="I52" s="62"/>
      <c r="J52" s="62"/>
      <c r="K52" s="62"/>
    </row>
    <row r="53" spans="2:11" x14ac:dyDescent="0.3">
      <c r="B53" s="62"/>
      <c r="C53" s="62"/>
      <c r="D53" s="62"/>
      <c r="E53" s="62"/>
      <c r="F53" s="62"/>
      <c r="G53" s="62"/>
      <c r="H53" s="62"/>
      <c r="I53" s="62"/>
      <c r="J53" s="62"/>
      <c r="K53" s="62"/>
    </row>
    <row r="54" spans="2:11" x14ac:dyDescent="0.3">
      <c r="B54" s="62"/>
      <c r="C54" s="62"/>
      <c r="D54" s="62"/>
      <c r="E54" s="62"/>
      <c r="F54" s="62"/>
      <c r="G54" s="62"/>
      <c r="H54" s="62"/>
      <c r="I54" s="62"/>
      <c r="J54" s="62"/>
      <c r="K54" s="62"/>
    </row>
    <row r="55" spans="2:11" x14ac:dyDescent="0.3">
      <c r="B55" s="62"/>
      <c r="C55" s="62"/>
      <c r="D55" s="62"/>
      <c r="E55" s="62"/>
      <c r="F55" s="62"/>
      <c r="G55" s="62"/>
      <c r="H55" s="62"/>
      <c r="I55" s="62"/>
      <c r="J55" s="62"/>
      <c r="K55" s="62"/>
    </row>
    <row r="56" spans="2:11" x14ac:dyDescent="0.3">
      <c r="B56" s="62"/>
      <c r="C56" s="62"/>
      <c r="D56" s="62"/>
      <c r="E56" s="62"/>
      <c r="F56" s="62"/>
      <c r="G56" s="62"/>
      <c r="H56" s="62"/>
      <c r="I56" s="62"/>
      <c r="J56" s="62"/>
      <c r="K56" s="62"/>
    </row>
    <row r="57" spans="2:11" x14ac:dyDescent="0.3">
      <c r="B57" s="62"/>
      <c r="C57" s="62"/>
      <c r="D57" s="62"/>
      <c r="E57" s="62"/>
      <c r="F57" s="62"/>
      <c r="G57" s="62"/>
      <c r="H57" s="62"/>
      <c r="I57" s="62"/>
      <c r="J57" s="62"/>
      <c r="K57" s="62"/>
    </row>
  </sheetData>
  <sheetProtection algorithmName="SHA-512" hashValue="/MJOUc67gWosLFzdDsXGE06wKO58AuJuDwkDs7K+DI+/fmQPk/W2PalkQal+4BhC08IJkZwr8LC5GckLUR6qXQ==" saltValue="lAn2mrhQ9S8dZVCq9hSVvQ==" spinCount="100000" sheet="1" scenarios="1" formatRows="0" insertRows="0" deleteRows="0" selectLockedCells="1"/>
  <mergeCells count="35">
    <mergeCell ref="C45:E45"/>
    <mergeCell ref="G45:K45"/>
    <mergeCell ref="B41:E42"/>
    <mergeCell ref="F41:F42"/>
    <mergeCell ref="G41:K42"/>
    <mergeCell ref="B43:E43"/>
    <mergeCell ref="G43:K43"/>
    <mergeCell ref="C44:E44"/>
    <mergeCell ref="G44:K44"/>
    <mergeCell ref="B40:F40"/>
    <mergeCell ref="G40:K40"/>
    <mergeCell ref="B11:H11"/>
    <mergeCell ref="I11:K11"/>
    <mergeCell ref="C12:D12"/>
    <mergeCell ref="F12:H12"/>
    <mergeCell ref="I12:K12"/>
    <mergeCell ref="B13:K13"/>
    <mergeCell ref="B14:K14"/>
    <mergeCell ref="B15:K15"/>
    <mergeCell ref="B16:K17"/>
    <mergeCell ref="B18:K18"/>
    <mergeCell ref="B19:K39"/>
    <mergeCell ref="B8:H8"/>
    <mergeCell ref="I8:K8"/>
    <mergeCell ref="B9:H9"/>
    <mergeCell ref="I9:K9"/>
    <mergeCell ref="B10:H10"/>
    <mergeCell ref="I10:K10"/>
    <mergeCell ref="B7:H7"/>
    <mergeCell ref="I7:K7"/>
    <mergeCell ref="B2:C4"/>
    <mergeCell ref="D2:K2"/>
    <mergeCell ref="D3:K3"/>
    <mergeCell ref="E4:F4"/>
    <mergeCell ref="G4:J4"/>
  </mergeCells>
  <conditionalFormatting sqref="I12:K12">
    <cfRule type="containsBlanks" dxfId="254" priority="2">
      <formula>LEN(TRIM(I12))=0</formula>
    </cfRule>
  </conditionalFormatting>
  <conditionalFormatting sqref="B19:K39">
    <cfRule type="containsBlanks" dxfId="253" priority="1">
      <formula>LEN(TRIM(B19))=0</formula>
    </cfRule>
  </conditionalFormatting>
  <printOptions horizontalCentered="1"/>
  <pageMargins left="0.39370078740157483" right="0.39370078740157483" top="0.39370078740157483" bottom="0.39370078740157483" header="0.94488188976377963" footer="0"/>
  <pageSetup paperSize="125" scale="77" orientation="portrait" r:id="rId1"/>
  <headerFooter>
    <oddHeader>&amp;R&amp;"Arial,Negrita Cursiva"&amp;9Página: &amp;"Arial,Cursiva"&amp;P de &amp;N&amp;K00+000           .</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
  <dimension ref="B1:AZ60"/>
  <sheetViews>
    <sheetView view="pageBreakPreview" zoomScaleNormal="100" zoomScaleSheetLayoutView="100" workbookViewId="0">
      <selection activeCell="I12" sqref="I12:K12"/>
    </sheetView>
  </sheetViews>
  <sheetFormatPr baseColWidth="10" defaultColWidth="11.44140625" defaultRowHeight="14.4" x14ac:dyDescent="0.3"/>
  <cols>
    <col min="1" max="1" width="0.88671875" style="46" customWidth="1"/>
    <col min="2" max="2" width="9.44140625" style="46" customWidth="1"/>
    <col min="3" max="3" width="17.88671875" style="46" customWidth="1"/>
    <col min="4" max="4" width="17.44140625" style="46" customWidth="1"/>
    <col min="5" max="5" width="7.88671875" style="46" customWidth="1"/>
    <col min="6" max="6" width="8.109375" style="46" customWidth="1"/>
    <col min="7" max="7" width="11.5546875" style="46" customWidth="1"/>
    <col min="8" max="8" width="12.88671875" style="46" customWidth="1"/>
    <col min="9" max="9" width="7.5546875" style="46" customWidth="1"/>
    <col min="10" max="10" width="7.109375" style="46" customWidth="1"/>
    <col min="11" max="11" width="18.44140625" style="46" customWidth="1"/>
    <col min="12" max="12" width="0.88671875" style="46" customWidth="1"/>
    <col min="13" max="13" width="11.88671875" style="46" bestFit="1" customWidth="1"/>
    <col min="14" max="15" width="22.6640625" style="46" hidden="1" customWidth="1"/>
    <col min="16" max="16" width="11.6640625" style="46" customWidth="1"/>
    <col min="17" max="17" width="11.44140625" style="46"/>
    <col min="18" max="18" width="0" style="46" hidden="1" customWidth="1"/>
    <col min="19" max="19" width="12.88671875" style="46" hidden="1" customWidth="1"/>
    <col min="20" max="21" width="0" style="46" hidden="1" customWidth="1"/>
    <col min="22" max="16384" width="11.44140625" style="46"/>
  </cols>
  <sheetData>
    <row r="1" spans="2:52" ht="4.5" customHeight="1" x14ac:dyDescent="0.3"/>
    <row r="2" spans="2:52" ht="17.100000000000001" customHeight="1" x14ac:dyDescent="0.3">
      <c r="B2" s="486"/>
      <c r="C2" s="486"/>
      <c r="D2" s="426" t="s">
        <v>156</v>
      </c>
      <c r="E2" s="426"/>
      <c r="F2" s="426"/>
      <c r="G2" s="426"/>
      <c r="H2" s="426"/>
      <c r="I2" s="426"/>
      <c r="J2" s="426"/>
      <c r="K2" s="426"/>
    </row>
    <row r="3" spans="2:52" ht="17.100000000000001" customHeight="1" x14ac:dyDescent="0.3">
      <c r="B3" s="486"/>
      <c r="C3" s="486"/>
      <c r="D3" s="427" t="s">
        <v>426</v>
      </c>
      <c r="E3" s="427"/>
      <c r="F3" s="427"/>
      <c r="G3" s="427"/>
      <c r="H3" s="427"/>
      <c r="I3" s="427"/>
      <c r="J3" s="427"/>
      <c r="K3" s="427"/>
    </row>
    <row r="4" spans="2:52" ht="17.100000000000001" customHeight="1" x14ac:dyDescent="0.3">
      <c r="B4" s="486"/>
      <c r="C4" s="486"/>
      <c r="D4" s="225" t="s">
        <v>427</v>
      </c>
      <c r="E4" s="487" t="s">
        <v>159</v>
      </c>
      <c r="F4" s="487"/>
      <c r="G4" s="487" t="s">
        <v>428</v>
      </c>
      <c r="H4" s="487"/>
      <c r="I4" s="487"/>
      <c r="J4" s="487"/>
      <c r="K4" s="47"/>
    </row>
    <row r="5" spans="2:52" ht="3" customHeight="1" x14ac:dyDescent="0.3">
      <c r="B5" s="48"/>
      <c r="C5" s="48"/>
      <c r="D5" s="49"/>
      <c r="E5" s="49"/>
      <c r="F5" s="49"/>
      <c r="G5" s="49"/>
      <c r="H5" s="49"/>
      <c r="I5" s="49"/>
      <c r="J5" s="50"/>
      <c r="K5" s="50"/>
    </row>
    <row r="6" spans="2:52" ht="3" customHeight="1" x14ac:dyDescent="0.3"/>
    <row r="7" spans="2:52" ht="17.100000000000001" customHeight="1" x14ac:dyDescent="0.3">
      <c r="B7" s="423" t="s">
        <v>429</v>
      </c>
      <c r="C7" s="423"/>
      <c r="D7" s="423"/>
      <c r="E7" s="423"/>
      <c r="F7" s="423"/>
      <c r="G7" s="423"/>
      <c r="H7" s="423"/>
      <c r="I7" s="423" t="s">
        <v>146</v>
      </c>
      <c r="J7" s="423"/>
      <c r="K7" s="423"/>
      <c r="N7" s="223"/>
      <c r="O7" s="51"/>
    </row>
    <row r="8" spans="2:52" ht="17.100000000000001" customHeight="1" x14ac:dyDescent="0.3">
      <c r="B8" s="488" t="str">
        <f>IF(I10="","",VLOOKUP(I10,datos!B:DB,2,FALSE))</f>
        <v/>
      </c>
      <c r="C8" s="489"/>
      <c r="D8" s="489"/>
      <c r="E8" s="489"/>
      <c r="F8" s="489"/>
      <c r="G8" s="489"/>
      <c r="H8" s="490"/>
      <c r="I8" s="541"/>
      <c r="J8" s="542"/>
      <c r="K8" s="543"/>
    </row>
    <row r="9" spans="2:52" ht="17.100000000000001" customHeight="1" x14ac:dyDescent="0.3">
      <c r="B9" s="423" t="s">
        <v>431</v>
      </c>
      <c r="C9" s="423"/>
      <c r="D9" s="423"/>
      <c r="E9" s="423"/>
      <c r="F9" s="423"/>
      <c r="G9" s="423"/>
      <c r="H9" s="423"/>
      <c r="I9" s="544" t="s">
        <v>432</v>
      </c>
      <c r="J9" s="544"/>
      <c r="K9" s="544"/>
    </row>
    <row r="10" spans="2:52" ht="17.100000000000001" customHeight="1" x14ac:dyDescent="0.3">
      <c r="B10" s="491" t="str">
        <f>IF(I10="","",VLOOKUP(I10,datos!B:DB,3,FALSE))</f>
        <v/>
      </c>
      <c r="C10" s="492"/>
      <c r="D10" s="492"/>
      <c r="E10" s="492"/>
      <c r="F10" s="492"/>
      <c r="G10" s="492"/>
      <c r="H10" s="493"/>
      <c r="I10" s="500"/>
      <c r="J10" s="500"/>
      <c r="K10" s="500"/>
    </row>
    <row r="11" spans="2:52" ht="17.100000000000001" customHeight="1" thickBot="1" x14ac:dyDescent="0.35">
      <c r="B11" s="423" t="s">
        <v>147</v>
      </c>
      <c r="C11" s="423"/>
      <c r="D11" s="423"/>
      <c r="E11" s="423"/>
      <c r="F11" s="423"/>
      <c r="G11" s="423"/>
      <c r="H11" s="423"/>
      <c r="I11" s="423" t="s">
        <v>148</v>
      </c>
      <c r="J11" s="423"/>
      <c r="K11" s="423"/>
    </row>
    <row r="12" spans="2:52" ht="17.100000000000001" customHeight="1" x14ac:dyDescent="0.3">
      <c r="B12" s="224" t="s">
        <v>149</v>
      </c>
      <c r="C12" s="497" t="str">
        <f>IF(S18="","",S18)</f>
        <v/>
      </c>
      <c r="D12" s="498"/>
      <c r="E12" s="52" t="s">
        <v>150</v>
      </c>
      <c r="F12" s="497" t="str">
        <f>IF(S19="","",S19)</f>
        <v/>
      </c>
      <c r="G12" s="499"/>
      <c r="H12" s="498"/>
      <c r="I12" s="500"/>
      <c r="J12" s="500"/>
      <c r="K12" s="500"/>
      <c r="N12" s="53" t="s">
        <v>17</v>
      </c>
      <c r="O12" s="54" t="str">
        <f>IF(OR(B$8="",I8=""),"",IF(I8=7,VLOOKUP(B$8,#REF!,27,FALSE),IF(I8=8,VLOOKUP(B$8,#REF!,29,FALSE),IF(I8=9,VLOOKUP(B$8,#REF!,31,FALSE),IF(I8=10,VLOOKUP(B$8,#REF!,33,FALSE),IF(I8=11,VLOOKUP(B$8,#REF!,35,FALSE),IF(I8=12,VLOOKUP(B$8,#REF!,37,FALSE), "")))))))</f>
        <v/>
      </c>
    </row>
    <row r="13" spans="2:52" ht="17.100000000000001" customHeight="1" thickBot="1" x14ac:dyDescent="0.35">
      <c r="B13" s="400" t="s">
        <v>433</v>
      </c>
      <c r="C13" s="400"/>
      <c r="D13" s="400"/>
      <c r="E13" s="400"/>
      <c r="F13" s="400"/>
      <c r="G13" s="400"/>
      <c r="H13" s="400"/>
      <c r="I13" s="400"/>
      <c r="J13" s="400"/>
      <c r="K13" s="400"/>
      <c r="N13" s="55" t="s">
        <v>18</v>
      </c>
      <c r="O13" s="56" t="str">
        <f>IF(OR(B$8="",I8=""),"",IF(I8=7,VLOOKUP(B$8,#REF!,28,FALSE),IF(I8=8,VLOOKUP(B$8,#REF!,30,FALSE),IF(I8=9,VLOOKUP(B$8,#REF!,32,FALSE),IF(I8=10,VLOOKUP(B$8,#REF!,34,FALSE),IF(I8=11,VLOOKUP(B$8,#REF!,36,FALSE),IF(I8=12,VLOOKUP(B$8,#REF!,38,FALSE), "")))))))</f>
        <v/>
      </c>
    </row>
    <row r="14" spans="2:52" ht="66.75" customHeight="1" x14ac:dyDescent="0.3">
      <c r="B14" s="501" t="str">
        <f>IF(I10="","",VLOOKUP(I10,datos!B:DB,5,FALSE))</f>
        <v/>
      </c>
      <c r="C14" s="502"/>
      <c r="D14" s="502"/>
      <c r="E14" s="502"/>
      <c r="F14" s="502"/>
      <c r="G14" s="502"/>
      <c r="H14" s="502"/>
      <c r="I14" s="502"/>
      <c r="J14" s="502"/>
      <c r="K14" s="503"/>
    </row>
    <row r="15" spans="2:52" ht="18" customHeight="1" x14ac:dyDescent="0.3">
      <c r="B15" s="444" t="s">
        <v>152</v>
      </c>
      <c r="C15" s="444"/>
      <c r="D15" s="444"/>
      <c r="E15" s="444"/>
      <c r="F15" s="444"/>
      <c r="G15" s="444"/>
      <c r="H15" s="444"/>
      <c r="I15" s="444"/>
      <c r="J15" s="444"/>
      <c r="K15" s="444"/>
    </row>
    <row r="16" spans="2:52" s="187" customFormat="1" ht="18" customHeight="1" x14ac:dyDescent="0.3">
      <c r="B16" s="532"/>
      <c r="C16" s="533"/>
      <c r="D16" s="533"/>
      <c r="E16" s="533"/>
      <c r="F16" s="533"/>
      <c r="G16" s="533"/>
      <c r="H16" s="533"/>
      <c r="I16" s="533"/>
      <c r="J16" s="533"/>
      <c r="K16" s="534"/>
      <c r="L16" s="46" t="s">
        <v>153</v>
      </c>
      <c r="M16" s="46"/>
      <c r="N16" s="46"/>
      <c r="O16" s="46"/>
      <c r="P16" s="46"/>
      <c r="Q16" s="46"/>
      <c r="R16" s="67" t="s">
        <v>224</v>
      </c>
      <c r="S16" s="67" t="str">
        <f>IF($I$10="","",VLOOKUP($I$10,datos!B:DB,14,FALSE))</f>
        <v/>
      </c>
      <c r="T16" s="227"/>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row>
    <row r="17" spans="2:52" s="187" customFormat="1" ht="18" customHeight="1" x14ac:dyDescent="0.3">
      <c r="B17" s="535"/>
      <c r="C17" s="536"/>
      <c r="D17" s="536"/>
      <c r="E17" s="536"/>
      <c r="F17" s="536"/>
      <c r="G17" s="536"/>
      <c r="H17" s="536"/>
      <c r="I17" s="536"/>
      <c r="J17" s="536"/>
      <c r="K17" s="537"/>
      <c r="L17" s="46"/>
      <c r="M17" s="46"/>
      <c r="N17" s="46"/>
      <c r="O17" s="46"/>
      <c r="P17" s="46"/>
      <c r="Q17" s="46"/>
      <c r="R17" s="67" t="s">
        <v>225</v>
      </c>
      <c r="S17" s="90" t="str">
        <f>IF(I10="","",IF(VLOOKUP($I$10,datos!B:DB,75,FALSE)=FALSE,VLOOKUP($I$10,datos!B:DB,7,FALSE),VLOOKUP($I$10,datos!B:DB,7,FALSE)+VLOOKUP($I$10,datos!B:DB,77,FALSE)))</f>
        <v/>
      </c>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row>
    <row r="18" spans="2:52" s="187" customFormat="1" ht="18" customHeight="1" x14ac:dyDescent="0.3">
      <c r="B18" s="535"/>
      <c r="C18" s="536"/>
      <c r="D18" s="536"/>
      <c r="E18" s="536"/>
      <c r="F18" s="536"/>
      <c r="G18" s="536"/>
      <c r="H18" s="536"/>
      <c r="I18" s="536"/>
      <c r="J18" s="536"/>
      <c r="K18" s="537"/>
      <c r="L18" s="46"/>
      <c r="M18" s="46"/>
      <c r="N18" s="46"/>
      <c r="O18" s="46"/>
      <c r="P18" s="46"/>
      <c r="Q18" s="46"/>
      <c r="R18" s="67" t="s">
        <v>226</v>
      </c>
      <c r="S18" s="91" t="str">
        <f>IF(I8="","",IF(I8=1,VLOOKUP($I$10,datos!B:DB,16,FALSE),IF(I8=2,VLOOKUP($I$10,datos!B:DB,19,FALSE),IF(I8=3,VLOOKUP($I$10,datos!B:DB,22,FALSE),IF(I8=4,VLOOKUP($I$10,datos!B:DB,25,FALSE),IF(I8=5,VLOOKUP($I$10,datos!B:DB,28,FALSE),IF(I8=6,VLOOKUP($I$10,datos!B:DB,31,FALSE),IF(I8=7,VLOOKUP($I$10,datos!B:DB,34,FALSE),IF(I8=8,VLOOKUP($I$10,datos!B:DB,37,FALSE),IF(I8=9,VLOOKUP($I$10,datos!B:DB,40,FALSE),IF(I8=10,VLOOKUP($I$10,datos!B:DB,43,FALSE),IF(I8=11,VLOOKUP($I$10,datos!B:DB,46,FALSE),IF(I8=12,VLOOKUP($I$10,datos!B:DB,49,FALSE),IF(I8=13,VLOOKUP($I$10,datos!B:DB,52,FALSE),IF(I8=14,VLOOKUP($I$10,datos!B:DB,55,FALSE),IF(I8=15,VLOOKUP($I$10,datos!B:DB,58,FALSE),""))))))))))))))))</f>
        <v/>
      </c>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row>
    <row r="19" spans="2:52" s="187" customFormat="1" ht="18" customHeight="1" x14ac:dyDescent="0.3">
      <c r="B19" s="535"/>
      <c r="C19" s="536"/>
      <c r="D19" s="536"/>
      <c r="E19" s="536"/>
      <c r="F19" s="536"/>
      <c r="G19" s="536"/>
      <c r="H19" s="536"/>
      <c r="I19" s="536"/>
      <c r="J19" s="536"/>
      <c r="K19" s="537"/>
      <c r="L19" s="46"/>
      <c r="M19" s="46"/>
      <c r="N19" s="46"/>
      <c r="O19" s="46"/>
      <c r="P19" s="46"/>
      <c r="Q19" s="46"/>
      <c r="R19" s="67" t="s">
        <v>227</v>
      </c>
      <c r="S19" s="91" t="str">
        <f>IF(I8="","",IF(I8=1,VLOOKUP($I$10,datos!B:DB,17,FALSE),IF(I8=2,VLOOKUP($I$10,datos!B:DB,20,FALSE),IF(I8=3,VLOOKUP($I$10,datos!B:DB,23,FALSE),IF(I8=4,VLOOKUP($I$10,datos!B:DB,26,FALSE),IF(I8=5,VLOOKUP($I$10,datos!B:DB,29,FALSE),IF(I8=6,VLOOKUP($I$10,datos!B:DB,32,FALSE),IF(I8=7,VLOOKUP($I$10,datos!B:DB,35,FALSE),IF(I8=8,VLOOKUP($I$10,datos!B:DB,38,FALSE),IF(I8=9,VLOOKUP($I$10,datos!B:DB,41,FALSE),IF(I8=10,VLOOKUP($I$10,datos!B:DB,44,FALSE),IF(I8=11,VLOOKUP($I$10,datos!B:DB,47,FALSE),IF(I8=12,VLOOKUP($I$10,datos!B:DB,50,FALSE),IF(I8=13,VLOOKUP($I$10,datos!B:DB,53,FALSE),IF(I8=14,VLOOKUP($I$10,datos!B:DB,56,FALSE),IF(I8=15,VLOOKUP($I$10,datos!B:DB,59,FALSE),""))))))))))))))))</f>
        <v/>
      </c>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row>
    <row r="20" spans="2:52" s="187" customFormat="1" ht="18" customHeight="1" x14ac:dyDescent="0.3">
      <c r="B20" s="535"/>
      <c r="C20" s="536"/>
      <c r="D20" s="536"/>
      <c r="E20" s="536"/>
      <c r="F20" s="536"/>
      <c r="G20" s="536"/>
      <c r="H20" s="536"/>
      <c r="I20" s="536"/>
      <c r="J20" s="536"/>
      <c r="K20" s="537"/>
      <c r="L20" s="46"/>
      <c r="M20" s="46"/>
      <c r="N20" s="46"/>
      <c r="O20" s="46"/>
      <c r="P20" s="46"/>
      <c r="Q20" s="46"/>
      <c r="R20" s="67" t="s">
        <v>228</v>
      </c>
      <c r="S20" s="92" t="str">
        <f>IF(I10="","",VLOOKUP(I10,datos!B:DB,15,FALSE))</f>
        <v/>
      </c>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row>
    <row r="21" spans="2:52" s="187" customFormat="1" ht="18" customHeight="1" x14ac:dyDescent="0.3">
      <c r="B21" s="535"/>
      <c r="C21" s="536"/>
      <c r="D21" s="536"/>
      <c r="E21" s="536"/>
      <c r="F21" s="536"/>
      <c r="G21" s="536"/>
      <c r="H21" s="536"/>
      <c r="I21" s="536"/>
      <c r="J21" s="536"/>
      <c r="K21" s="537"/>
      <c r="L21" s="46"/>
      <c r="M21" s="46"/>
      <c r="N21" s="46"/>
      <c r="O21" s="46"/>
      <c r="P21" s="46"/>
      <c r="Q21" s="46"/>
      <c r="R21" s="67" t="s">
        <v>229</v>
      </c>
      <c r="S21" s="92" t="str">
        <f>IF(I10="","",VLOOKUP(I10,datos!B:DB,18,FALSE))</f>
        <v/>
      </c>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row>
    <row r="22" spans="2:52" s="187" customFormat="1" ht="18" customHeight="1" x14ac:dyDescent="0.3">
      <c r="B22" s="535"/>
      <c r="C22" s="536"/>
      <c r="D22" s="536"/>
      <c r="E22" s="536"/>
      <c r="F22" s="536"/>
      <c r="G22" s="536"/>
      <c r="H22" s="536"/>
      <c r="I22" s="536"/>
      <c r="J22" s="536"/>
      <c r="K22" s="537"/>
      <c r="L22" s="46"/>
      <c r="M22" s="46"/>
      <c r="N22" s="46"/>
      <c r="O22" s="46"/>
      <c r="P22" s="46"/>
      <c r="Q22" s="46"/>
      <c r="R22" s="67" t="s">
        <v>230</v>
      </c>
      <c r="S22" s="92" t="str">
        <f>IF(I10="","",VLOOKUP(I10,datos!B:DB,21,FALSE))</f>
        <v/>
      </c>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row>
    <row r="23" spans="2:52" s="187" customFormat="1" ht="18" customHeight="1" x14ac:dyDescent="0.3">
      <c r="B23" s="535"/>
      <c r="C23" s="536"/>
      <c r="D23" s="536"/>
      <c r="E23" s="536"/>
      <c r="F23" s="536"/>
      <c r="G23" s="536"/>
      <c r="H23" s="536"/>
      <c r="I23" s="536"/>
      <c r="J23" s="536"/>
      <c r="K23" s="537"/>
      <c r="L23" s="46"/>
      <c r="M23" s="46"/>
      <c r="N23" s="46"/>
      <c r="O23" s="46"/>
      <c r="P23" s="46"/>
      <c r="Q23" s="46"/>
      <c r="R23" s="67" t="s">
        <v>231</v>
      </c>
      <c r="S23" s="92" t="str">
        <f>IF(I10="","",VLOOKUP(I10,datos!B:DB,24,FALSE))</f>
        <v/>
      </c>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2:52" s="187" customFormat="1" ht="18" customHeight="1" x14ac:dyDescent="0.3">
      <c r="B24" s="535"/>
      <c r="C24" s="536"/>
      <c r="D24" s="536"/>
      <c r="E24" s="536"/>
      <c r="F24" s="536"/>
      <c r="G24" s="536"/>
      <c r="H24" s="536"/>
      <c r="I24" s="536"/>
      <c r="J24" s="536"/>
      <c r="K24" s="537"/>
      <c r="L24" s="46"/>
      <c r="M24" s="46"/>
      <c r="N24" s="46"/>
      <c r="O24" s="46"/>
      <c r="P24" s="46"/>
      <c r="Q24" s="46"/>
      <c r="R24" s="67" t="s">
        <v>232</v>
      </c>
      <c r="S24" s="93" t="str">
        <f>IF(I10="","",VLOOKUP(I10,datos!B:DB,27,FALSE))</f>
        <v/>
      </c>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row>
    <row r="25" spans="2:52" s="187" customFormat="1" ht="18" customHeight="1" x14ac:dyDescent="0.3">
      <c r="B25" s="535"/>
      <c r="C25" s="536"/>
      <c r="D25" s="536"/>
      <c r="E25" s="536"/>
      <c r="F25" s="536"/>
      <c r="G25" s="536"/>
      <c r="H25" s="536"/>
      <c r="I25" s="536"/>
      <c r="J25" s="536"/>
      <c r="K25" s="537"/>
      <c r="L25" s="46"/>
      <c r="M25" s="46"/>
      <c r="N25" s="46"/>
      <c r="O25" s="46"/>
      <c r="P25" s="46"/>
      <c r="Q25" s="46"/>
      <c r="R25" s="67" t="s">
        <v>233</v>
      </c>
      <c r="S25" s="92" t="str">
        <f>IF(I10="","",VLOOKUP(I10,datos!B:DB,30,FALSE))</f>
        <v/>
      </c>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row>
    <row r="26" spans="2:52" s="187" customFormat="1" ht="18" customHeight="1" x14ac:dyDescent="0.3">
      <c r="B26" s="535"/>
      <c r="C26" s="536"/>
      <c r="D26" s="536"/>
      <c r="E26" s="536"/>
      <c r="F26" s="536"/>
      <c r="G26" s="536"/>
      <c r="H26" s="536"/>
      <c r="I26" s="536"/>
      <c r="J26" s="536"/>
      <c r="K26" s="537"/>
      <c r="L26" s="46"/>
      <c r="M26" s="46"/>
      <c r="N26" s="46"/>
      <c r="O26" s="46"/>
      <c r="P26" s="46"/>
      <c r="Q26" s="46"/>
      <c r="R26" s="67" t="s">
        <v>234</v>
      </c>
      <c r="S26" s="92" t="str">
        <f>IF(I10="","",VLOOKUP(I10,datos!B:DB,33,FALSE))</f>
        <v/>
      </c>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row>
    <row r="27" spans="2:52" s="187" customFormat="1" ht="18" customHeight="1" x14ac:dyDescent="0.3">
      <c r="B27" s="535"/>
      <c r="C27" s="536"/>
      <c r="D27" s="536"/>
      <c r="E27" s="536"/>
      <c r="F27" s="536"/>
      <c r="G27" s="536"/>
      <c r="H27" s="536"/>
      <c r="I27" s="536"/>
      <c r="J27" s="536"/>
      <c r="K27" s="537"/>
      <c r="L27" s="46"/>
      <c r="M27" s="46"/>
      <c r="N27" s="46"/>
      <c r="O27" s="46"/>
      <c r="P27" s="46"/>
      <c r="Q27" s="46"/>
      <c r="R27" s="67" t="s">
        <v>235</v>
      </c>
      <c r="S27" s="92" t="str">
        <f>IF(I10="","",VLOOKUP(I10,datos!B:DB,36,FALSE))</f>
        <v/>
      </c>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row>
    <row r="28" spans="2:52" s="187" customFormat="1" ht="18" customHeight="1" x14ac:dyDescent="0.3">
      <c r="B28" s="535"/>
      <c r="C28" s="536"/>
      <c r="D28" s="536"/>
      <c r="E28" s="536"/>
      <c r="F28" s="536"/>
      <c r="G28" s="536"/>
      <c r="H28" s="536"/>
      <c r="I28" s="536"/>
      <c r="J28" s="536"/>
      <c r="K28" s="537"/>
      <c r="L28" s="46"/>
      <c r="M28" s="46"/>
      <c r="N28" s="46"/>
      <c r="O28" s="46"/>
      <c r="P28" s="46"/>
      <c r="Q28" s="46"/>
      <c r="R28" s="67" t="s">
        <v>236</v>
      </c>
      <c r="S28" s="92" t="str">
        <f>IF(I10="","",VLOOKUP(I10,datos!B:DB,39,FALSE))</f>
        <v/>
      </c>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row>
    <row r="29" spans="2:52" s="187" customFormat="1" ht="18" customHeight="1" x14ac:dyDescent="0.3">
      <c r="B29" s="535"/>
      <c r="C29" s="536"/>
      <c r="D29" s="536"/>
      <c r="E29" s="536"/>
      <c r="F29" s="536"/>
      <c r="G29" s="536"/>
      <c r="H29" s="536"/>
      <c r="I29" s="536"/>
      <c r="J29" s="536"/>
      <c r="K29" s="537"/>
      <c r="L29" s="46"/>
      <c r="M29" s="46"/>
      <c r="N29" s="46"/>
      <c r="O29" s="46"/>
      <c r="P29" s="46"/>
      <c r="Q29" s="46"/>
      <c r="R29" s="67" t="s">
        <v>237</v>
      </c>
      <c r="S29" s="92" t="str">
        <f>IF(I10="","",VLOOKUP(I10,datos!B:DB,42,FALSE))</f>
        <v/>
      </c>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row>
    <row r="30" spans="2:52" s="187" customFormat="1" ht="18" customHeight="1" x14ac:dyDescent="0.3">
      <c r="B30" s="535"/>
      <c r="C30" s="536"/>
      <c r="D30" s="536"/>
      <c r="E30" s="536"/>
      <c r="F30" s="536"/>
      <c r="G30" s="536"/>
      <c r="H30" s="536"/>
      <c r="I30" s="536"/>
      <c r="J30" s="536"/>
      <c r="K30" s="537"/>
      <c r="L30" s="46"/>
      <c r="M30" s="46"/>
      <c r="N30" s="46"/>
      <c r="O30" s="46"/>
      <c r="P30" s="46"/>
      <c r="Q30" s="46"/>
      <c r="R30" s="67" t="s">
        <v>238</v>
      </c>
      <c r="S30" s="92" t="str">
        <f>IF(I10="","",VLOOKUP(I10,datos!B:DB,45,FALSE))</f>
        <v/>
      </c>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row>
    <row r="31" spans="2:52" s="187" customFormat="1" ht="18" customHeight="1" x14ac:dyDescent="0.3">
      <c r="B31" s="535"/>
      <c r="C31" s="536"/>
      <c r="D31" s="536"/>
      <c r="E31" s="536"/>
      <c r="F31" s="536"/>
      <c r="G31" s="536"/>
      <c r="H31" s="536"/>
      <c r="I31" s="536"/>
      <c r="J31" s="536"/>
      <c r="K31" s="537"/>
      <c r="L31" s="46"/>
      <c r="M31" s="46"/>
      <c r="N31" s="46"/>
      <c r="O31" s="46"/>
      <c r="P31" s="46"/>
      <c r="Q31" s="46"/>
      <c r="R31" s="67" t="s">
        <v>239</v>
      </c>
      <c r="S31" s="92" t="str">
        <f>IF(I10="","",VLOOKUP(I10,datos!B:DB,48,FALSE))</f>
        <v/>
      </c>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row>
    <row r="32" spans="2:52" s="187" customFormat="1" ht="18" customHeight="1" x14ac:dyDescent="0.3">
      <c r="B32" s="535"/>
      <c r="C32" s="536"/>
      <c r="D32" s="536"/>
      <c r="E32" s="536"/>
      <c r="F32" s="536"/>
      <c r="G32" s="536"/>
      <c r="H32" s="536"/>
      <c r="I32" s="536"/>
      <c r="J32" s="536"/>
      <c r="K32" s="537"/>
      <c r="L32" s="46"/>
      <c r="M32" s="46"/>
      <c r="N32" s="46"/>
      <c r="O32" s="46"/>
      <c r="P32" s="46"/>
      <c r="Q32" s="46"/>
      <c r="R32" s="67" t="s">
        <v>240</v>
      </c>
      <c r="S32" s="92" t="str">
        <f>IF(I10="","",VLOOKUP(I10,datos!B:DB,51,FALSE))</f>
        <v/>
      </c>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row>
    <row r="33" spans="2:52" s="187" customFormat="1" ht="18" customHeight="1" x14ac:dyDescent="0.3">
      <c r="B33" s="535"/>
      <c r="C33" s="536"/>
      <c r="D33" s="536"/>
      <c r="E33" s="536"/>
      <c r="F33" s="536"/>
      <c r="G33" s="536"/>
      <c r="H33" s="536"/>
      <c r="I33" s="536"/>
      <c r="J33" s="536"/>
      <c r="K33" s="537"/>
      <c r="L33" s="46"/>
      <c r="M33" s="46"/>
      <c r="N33" s="46"/>
      <c r="O33" s="46"/>
      <c r="P33" s="46"/>
      <c r="Q33" s="46"/>
      <c r="R33" s="67" t="s">
        <v>241</v>
      </c>
      <c r="S33" s="92" t="str">
        <f>IF(I10="","",VLOOKUP(I10,datos!B:DB,54,FALSE))</f>
        <v/>
      </c>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row>
    <row r="34" spans="2:52" s="187" customFormat="1" ht="18" customHeight="1" x14ac:dyDescent="0.3">
      <c r="B34" s="535"/>
      <c r="C34" s="536"/>
      <c r="D34" s="536"/>
      <c r="E34" s="536"/>
      <c r="F34" s="536"/>
      <c r="G34" s="536"/>
      <c r="H34" s="536"/>
      <c r="I34" s="536"/>
      <c r="J34" s="536"/>
      <c r="K34" s="537"/>
      <c r="L34" s="46"/>
      <c r="M34" s="46"/>
      <c r="N34" s="46"/>
      <c r="O34" s="46"/>
      <c r="P34" s="46"/>
      <c r="Q34" s="46"/>
      <c r="R34" s="67" t="s">
        <v>242</v>
      </c>
      <c r="S34" s="92" t="str">
        <f>IF(I10="","",VLOOKUP(I10,datos!B:DB,57,FALSE))</f>
        <v/>
      </c>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row>
    <row r="35" spans="2:52" s="187" customFormat="1" ht="18" customHeight="1" x14ac:dyDescent="0.3">
      <c r="B35" s="535"/>
      <c r="C35" s="536"/>
      <c r="D35" s="536"/>
      <c r="E35" s="536"/>
      <c r="F35" s="536"/>
      <c r="G35" s="536"/>
      <c r="H35" s="536"/>
      <c r="I35" s="536"/>
      <c r="J35" s="536"/>
      <c r="K35" s="537"/>
      <c r="L35" s="46"/>
      <c r="M35" s="46"/>
      <c r="N35" s="46"/>
      <c r="O35" s="46"/>
      <c r="P35" s="46"/>
      <c r="Q35" s="46"/>
      <c r="R35" s="67" t="s">
        <v>178</v>
      </c>
      <c r="S35" s="92" t="str">
        <f>IF(I8=1,S20,IF(I8=2,S21,IF(I8=3,S22,IF(I8=4,S23,IF(I8=5,S24,IF(I8=6,S25,IF(I8=7,S26,IF(I8=8,S27,IF(I8=9,S28,IF(I8=10,S29,IF(I8=11,S30,IF(I8=12,S31,IF(I8=13,S32,IF(I8=14,S33,IF(I8=15,S34,"")))))))))))))))</f>
        <v/>
      </c>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row>
    <row r="36" spans="2:52" s="187" customFormat="1" ht="18" customHeight="1" x14ac:dyDescent="0.3">
      <c r="B36" s="538"/>
      <c r="C36" s="539"/>
      <c r="D36" s="539"/>
      <c r="E36" s="539"/>
      <c r="F36" s="539"/>
      <c r="G36" s="539"/>
      <c r="H36" s="539"/>
      <c r="I36" s="539"/>
      <c r="J36" s="539"/>
      <c r="K36" s="540"/>
      <c r="L36" s="46"/>
      <c r="M36" s="46"/>
      <c r="N36" s="46"/>
      <c r="O36" s="46"/>
      <c r="P36" s="46"/>
      <c r="Q36" s="46"/>
      <c r="R36" s="84" t="s">
        <v>177</v>
      </c>
      <c r="S36" s="85" t="str">
        <f>IF(I8=1,0,IF(I8=2,S20,IF(I8=3,SUM(S20:S21),IF(I8=4,SUM(S20:S22),IF(I8=5,SUM(S20:S23),IF(I8=6,SUM(S20:S24),IF(I8=7,SUM(S20:S25),IF(I8=8,SUM(S20:S26),IF(I8=9,SUM(S20:S27),IF(I8=10,SUM(S20:S28),IF(I8=11,SUM(S20:S29),IF(I8=12,SUM(S20:S30),IF(I8=13,SUM(S20:S31),IF(I8=14,SUM(S20:S32),IF(I8=15,SUM(S20:S23),"")))))))))))))))</f>
        <v/>
      </c>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row>
    <row r="37" spans="2:52" s="187" customFormat="1" ht="18" customHeight="1" x14ac:dyDescent="0.3">
      <c r="B37" s="444" t="s">
        <v>175</v>
      </c>
      <c r="C37" s="444"/>
      <c r="D37" s="444"/>
      <c r="E37" s="444"/>
      <c r="F37" s="444"/>
      <c r="G37" s="444"/>
      <c r="H37" s="444" t="s">
        <v>45</v>
      </c>
      <c r="I37" s="444"/>
      <c r="J37" s="444"/>
      <c r="K37" s="444" t="s">
        <v>137</v>
      </c>
      <c r="L37" s="444"/>
      <c r="M37" s="46"/>
      <c r="N37" s="46"/>
      <c r="O37" s="46"/>
      <c r="P37" s="46"/>
      <c r="Q37" s="46"/>
      <c r="R37" s="38" t="s">
        <v>243</v>
      </c>
      <c r="S37" s="93" t="e">
        <f>IFERROR(S17-S36,"")-S35</f>
        <v>#VALUE!</v>
      </c>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row>
    <row r="38" spans="2:52" s="187" customFormat="1" ht="18" customHeight="1" x14ac:dyDescent="0.3">
      <c r="B38" s="436" t="s">
        <v>176</v>
      </c>
      <c r="C38" s="436"/>
      <c r="D38" s="436"/>
      <c r="E38" s="436"/>
      <c r="F38" s="436"/>
      <c r="G38" s="226">
        <f>I8</f>
        <v>0</v>
      </c>
      <c r="H38" s="460"/>
      <c r="I38" s="460"/>
      <c r="J38" s="460"/>
      <c r="K38" s="460"/>
      <c r="L38" s="460"/>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2:52" s="187" customFormat="1" ht="18" customHeight="1" x14ac:dyDescent="0.3">
      <c r="B39" s="436" t="s">
        <v>434</v>
      </c>
      <c r="C39" s="436"/>
      <c r="D39" s="436"/>
      <c r="E39" s="436"/>
      <c r="F39" s="436"/>
      <c r="G39" s="436"/>
      <c r="H39" s="461" t="str">
        <f>IF(I10="","",S36)</f>
        <v/>
      </c>
      <c r="I39" s="461"/>
      <c r="J39" s="461"/>
      <c r="K39" s="460"/>
      <c r="L39" s="460"/>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row>
    <row r="40" spans="2:52" s="187" customFormat="1" ht="18" customHeight="1" x14ac:dyDescent="0.3">
      <c r="B40" s="436" t="s">
        <v>435</v>
      </c>
      <c r="C40" s="436"/>
      <c r="D40" s="436"/>
      <c r="E40" s="436"/>
      <c r="F40" s="436"/>
      <c r="G40" s="436"/>
      <c r="H40" s="461" t="str">
        <f>IF(I10="","",S35)</f>
        <v/>
      </c>
      <c r="I40" s="461"/>
      <c r="J40" s="461"/>
      <c r="K40" s="462" t="str">
        <f>IF(I10="","",F12)</f>
        <v/>
      </c>
      <c r="L40" s="462"/>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row>
    <row r="41" spans="2:52" s="187" customFormat="1" ht="18" customHeight="1" x14ac:dyDescent="0.3">
      <c r="B41" s="436" t="s">
        <v>179</v>
      </c>
      <c r="C41" s="436"/>
      <c r="D41" s="436"/>
      <c r="E41" s="436"/>
      <c r="F41" s="436"/>
      <c r="G41" s="436"/>
      <c r="H41" s="461" t="str">
        <f>IF(I8="","",S37)</f>
        <v/>
      </c>
      <c r="I41" s="461"/>
      <c r="J41" s="461"/>
      <c r="K41" s="460"/>
      <c r="L41" s="460"/>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row>
    <row r="42" spans="2:52" s="187" customFormat="1" ht="54" customHeight="1" x14ac:dyDescent="0.3">
      <c r="B42" s="527" t="s">
        <v>180</v>
      </c>
      <c r="C42" s="528"/>
      <c r="D42" s="529" t="s">
        <v>436</v>
      </c>
      <c r="E42" s="530"/>
      <c r="F42" s="530"/>
      <c r="G42" s="530"/>
      <c r="H42" s="530"/>
      <c r="I42" s="530"/>
      <c r="J42" s="530"/>
      <c r="K42" s="530"/>
      <c r="L42" s="531"/>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row>
    <row r="43" spans="2:52" ht="18" customHeight="1" x14ac:dyDescent="0.3">
      <c r="B43" s="494" t="s">
        <v>437</v>
      </c>
      <c r="C43" s="494"/>
      <c r="D43" s="494"/>
      <c r="E43" s="494"/>
      <c r="F43" s="495"/>
      <c r="G43" s="496" t="s">
        <v>438</v>
      </c>
      <c r="H43" s="494"/>
      <c r="I43" s="494"/>
      <c r="J43" s="494"/>
      <c r="K43" s="494"/>
    </row>
    <row r="44" spans="2:52" ht="18" customHeight="1" x14ac:dyDescent="0.3">
      <c r="B44" s="514"/>
      <c r="C44" s="515"/>
      <c r="D44" s="515"/>
      <c r="E44" s="515"/>
      <c r="F44" s="515"/>
      <c r="G44" s="515"/>
      <c r="H44" s="515"/>
      <c r="I44" s="515"/>
      <c r="J44" s="515"/>
      <c r="K44" s="518"/>
    </row>
    <row r="45" spans="2:52" ht="18" customHeight="1" x14ac:dyDescent="0.3">
      <c r="B45" s="516"/>
      <c r="C45" s="517"/>
      <c r="D45" s="517"/>
      <c r="E45" s="517"/>
      <c r="F45" s="515"/>
      <c r="G45" s="517"/>
      <c r="H45" s="517"/>
      <c r="I45" s="517"/>
      <c r="J45" s="517"/>
      <c r="K45" s="519"/>
    </row>
    <row r="46" spans="2:52" ht="24" customHeight="1" x14ac:dyDescent="0.3">
      <c r="B46" s="520" t="str">
        <f>IF(B10="","",B10)</f>
        <v/>
      </c>
      <c r="C46" s="521"/>
      <c r="D46" s="521"/>
      <c r="E46" s="521"/>
      <c r="F46" s="57"/>
      <c r="G46" s="522" t="str">
        <f>IF($I$10="","",VLOOKUP($I$10,datos!B:DB,61,FALSE))</f>
        <v/>
      </c>
      <c r="H46" s="522"/>
      <c r="I46" s="522"/>
      <c r="J46" s="522"/>
      <c r="K46" s="523"/>
    </row>
    <row r="47" spans="2:52" ht="24.9" customHeight="1" x14ac:dyDescent="0.3">
      <c r="B47" s="58" t="s">
        <v>145</v>
      </c>
      <c r="C47" s="524" t="str">
        <f>IF(B$8="","",B$8)</f>
        <v/>
      </c>
      <c r="D47" s="524"/>
      <c r="E47" s="524"/>
      <c r="F47" s="59"/>
      <c r="G47" s="525" t="str">
        <f>IF($I$10="","",VLOOKUP($I$10,datos!B:DB,62,FALSE))</f>
        <v/>
      </c>
      <c r="H47" s="525"/>
      <c r="I47" s="525"/>
      <c r="J47" s="525"/>
      <c r="K47" s="526"/>
    </row>
    <row r="48" spans="2:52" ht="6.75" customHeight="1" x14ac:dyDescent="0.3">
      <c r="B48" s="60"/>
      <c r="C48" s="511"/>
      <c r="D48" s="511"/>
      <c r="E48" s="511"/>
      <c r="F48" s="61"/>
      <c r="G48" s="512" t="s">
        <v>430</v>
      </c>
      <c r="H48" s="512"/>
      <c r="I48" s="512"/>
      <c r="J48" s="512"/>
      <c r="K48" s="513"/>
    </row>
    <row r="49" spans="2:11" ht="4.5" customHeight="1" x14ac:dyDescent="0.3">
      <c r="B49" s="62"/>
      <c r="C49" s="62"/>
      <c r="D49" s="62"/>
      <c r="E49" s="62"/>
      <c r="F49" s="62"/>
      <c r="G49" s="62"/>
      <c r="H49" s="62"/>
      <c r="I49" s="62"/>
      <c r="J49" s="62"/>
      <c r="K49" s="62"/>
    </row>
    <row r="50" spans="2:11" x14ac:dyDescent="0.3">
      <c r="B50" s="62"/>
      <c r="C50" s="62"/>
      <c r="D50" s="62"/>
      <c r="E50" s="62"/>
      <c r="F50" s="62"/>
      <c r="G50" s="62"/>
      <c r="H50" s="62"/>
      <c r="I50" s="62"/>
      <c r="J50" s="62"/>
      <c r="K50" s="62"/>
    </row>
    <row r="51" spans="2:11" x14ac:dyDescent="0.3">
      <c r="B51" s="62"/>
      <c r="C51" s="62"/>
      <c r="D51" s="62"/>
      <c r="E51" s="62"/>
      <c r="F51" s="62"/>
      <c r="G51" s="62"/>
      <c r="H51" s="62"/>
      <c r="I51" s="62"/>
      <c r="J51" s="62"/>
      <c r="K51" s="62"/>
    </row>
    <row r="52" spans="2:11" x14ac:dyDescent="0.3">
      <c r="B52" s="62"/>
      <c r="C52" s="62"/>
      <c r="D52" s="62"/>
      <c r="E52" s="62"/>
      <c r="F52" s="62"/>
      <c r="G52" s="62"/>
      <c r="H52" s="62"/>
      <c r="I52" s="62"/>
      <c r="J52" s="62"/>
      <c r="K52" s="62"/>
    </row>
    <row r="53" spans="2:11" x14ac:dyDescent="0.3">
      <c r="B53" s="62"/>
      <c r="C53" s="62"/>
      <c r="D53" s="62"/>
      <c r="E53" s="62"/>
      <c r="F53" s="62"/>
      <c r="G53" s="62"/>
      <c r="H53" s="62"/>
      <c r="I53" s="62"/>
      <c r="J53" s="62"/>
      <c r="K53" s="62"/>
    </row>
    <row r="54" spans="2:11" x14ac:dyDescent="0.3">
      <c r="B54" s="62"/>
      <c r="C54" s="62"/>
      <c r="D54" s="62"/>
      <c r="E54" s="62"/>
      <c r="F54" s="62"/>
      <c r="G54" s="62"/>
      <c r="H54" s="62"/>
      <c r="I54" s="62"/>
      <c r="J54" s="62"/>
      <c r="K54" s="62"/>
    </row>
    <row r="55" spans="2:11" x14ac:dyDescent="0.3">
      <c r="B55" s="62"/>
      <c r="C55" s="62"/>
      <c r="D55" s="62"/>
      <c r="E55" s="62"/>
      <c r="F55" s="62"/>
      <c r="G55" s="62"/>
      <c r="H55" s="62"/>
      <c r="I55" s="62"/>
      <c r="J55" s="62"/>
      <c r="K55" s="62"/>
    </row>
    <row r="56" spans="2:11" x14ac:dyDescent="0.3">
      <c r="B56" s="62"/>
      <c r="C56" s="62"/>
      <c r="D56" s="62"/>
      <c r="E56" s="62"/>
      <c r="F56" s="62"/>
      <c r="G56" s="62"/>
      <c r="H56" s="62"/>
      <c r="I56" s="62"/>
      <c r="J56" s="62"/>
      <c r="K56" s="62"/>
    </row>
    <row r="57" spans="2:11" x14ac:dyDescent="0.3">
      <c r="B57" s="62"/>
      <c r="C57" s="62"/>
      <c r="D57" s="62"/>
      <c r="E57" s="62"/>
      <c r="F57" s="62"/>
      <c r="G57" s="62"/>
      <c r="H57" s="62"/>
      <c r="I57" s="62"/>
      <c r="J57" s="62"/>
      <c r="K57" s="62"/>
    </row>
    <row r="58" spans="2:11" x14ac:dyDescent="0.3">
      <c r="B58" s="62"/>
      <c r="C58" s="62"/>
      <c r="D58" s="62"/>
      <c r="E58" s="62"/>
      <c r="F58" s="62"/>
      <c r="G58" s="62"/>
      <c r="H58" s="62"/>
      <c r="I58" s="62"/>
      <c r="J58" s="62"/>
      <c r="K58" s="62"/>
    </row>
    <row r="59" spans="2:11" x14ac:dyDescent="0.3">
      <c r="B59" s="62"/>
      <c r="C59" s="62"/>
      <c r="D59" s="62"/>
      <c r="E59" s="62"/>
      <c r="F59" s="62"/>
      <c r="G59" s="62"/>
      <c r="H59" s="62"/>
      <c r="I59" s="62"/>
      <c r="J59" s="62"/>
      <c r="K59" s="62"/>
    </row>
    <row r="60" spans="2:11" x14ac:dyDescent="0.3">
      <c r="B60" s="62"/>
      <c r="C60" s="62"/>
      <c r="D60" s="62"/>
      <c r="E60" s="62"/>
      <c r="F60" s="62"/>
      <c r="G60" s="62"/>
      <c r="H60" s="62"/>
      <c r="I60" s="62"/>
      <c r="J60" s="62"/>
      <c r="K60" s="62"/>
    </row>
  </sheetData>
  <sheetProtection algorithmName="SHA-512" hashValue="klhLjZglIksHEmZ+HGytqXUIYf2AZp/TxWSSdJAbHbb62/WLXC0gTTU9D1KWAib/C2Vnittt/vuu3eeguRFyaQ==" saltValue="+AC/YrjJejs20Z6NAjoDAQ==" spinCount="100000" sheet="1" formatCells="0" formatColumns="0" formatRows="0" insertRows="0" deleteRows="0" selectLockedCells="1"/>
  <mergeCells count="50">
    <mergeCell ref="B7:H7"/>
    <mergeCell ref="I7:K7"/>
    <mergeCell ref="B2:C4"/>
    <mergeCell ref="D2:K2"/>
    <mergeCell ref="D3:K3"/>
    <mergeCell ref="E4:F4"/>
    <mergeCell ref="G4:J4"/>
    <mergeCell ref="B13:K13"/>
    <mergeCell ref="B8:H8"/>
    <mergeCell ref="I8:K8"/>
    <mergeCell ref="B9:H9"/>
    <mergeCell ref="I9:K9"/>
    <mergeCell ref="B10:H10"/>
    <mergeCell ref="I10:K10"/>
    <mergeCell ref="B11:H11"/>
    <mergeCell ref="I11:K11"/>
    <mergeCell ref="C12:D12"/>
    <mergeCell ref="F12:H12"/>
    <mergeCell ref="I12:K12"/>
    <mergeCell ref="B14:K14"/>
    <mergeCell ref="B15:K15"/>
    <mergeCell ref="B16:K36"/>
    <mergeCell ref="B37:G37"/>
    <mergeCell ref="H37:J37"/>
    <mergeCell ref="K37:L37"/>
    <mergeCell ref="B38:F38"/>
    <mergeCell ref="H38:J38"/>
    <mergeCell ref="K38:L38"/>
    <mergeCell ref="B39:G39"/>
    <mergeCell ref="H39:J39"/>
    <mergeCell ref="K39:L39"/>
    <mergeCell ref="B40:G40"/>
    <mergeCell ref="H40:J40"/>
    <mergeCell ref="K40:L40"/>
    <mergeCell ref="B41:G41"/>
    <mergeCell ref="H41:J41"/>
    <mergeCell ref="K41:L41"/>
    <mergeCell ref="B42:C42"/>
    <mergeCell ref="D42:L42"/>
    <mergeCell ref="B43:F43"/>
    <mergeCell ref="G43:K43"/>
    <mergeCell ref="B44:E45"/>
    <mergeCell ref="F44:F45"/>
    <mergeCell ref="G44:K45"/>
    <mergeCell ref="B46:E46"/>
    <mergeCell ref="G46:K46"/>
    <mergeCell ref="C47:E47"/>
    <mergeCell ref="G47:K47"/>
    <mergeCell ref="C48:E48"/>
    <mergeCell ref="G48:K48"/>
  </mergeCells>
  <conditionalFormatting sqref="I12:K12">
    <cfRule type="containsBlanks" dxfId="252" priority="6">
      <formula>LEN(TRIM(I12))=0</formula>
    </cfRule>
  </conditionalFormatting>
  <conditionalFormatting sqref="B16">
    <cfRule type="containsBlanks" dxfId="251" priority="5">
      <formula>LEN(TRIM(B16))=0</formula>
    </cfRule>
  </conditionalFormatting>
  <conditionalFormatting sqref="I8:K8 B46:E46 C47:E47 G46:K47">
    <cfRule type="containsBlanks" dxfId="250" priority="3">
      <formula>LEN(TRIM(B8))=0</formula>
    </cfRule>
  </conditionalFormatting>
  <conditionalFormatting sqref="G38">
    <cfRule type="containsBlanks" dxfId="249" priority="2">
      <formula>LEN(TRIM(G38))=0</formula>
    </cfRule>
  </conditionalFormatting>
  <conditionalFormatting sqref="I10:K10">
    <cfRule type="containsBlanks" dxfId="248" priority="1">
      <formula>LEN(TRIM(I10))=0</formula>
    </cfRule>
  </conditionalFormatting>
  <dataValidations count="1">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8" xr:uid="{00000000-0002-0000-0600-000000000000}">
      <formula1>1</formula1>
      <formula2>S22</formula2>
    </dataValidation>
  </dataValidations>
  <printOptions horizontalCentered="1"/>
  <pageMargins left="0.39370078740157483" right="0.39370078740157483" top="0.39370078740157483" bottom="0.39370078740157483" header="0.78740157480314965" footer="0"/>
  <pageSetup paperSize="125" scale="77" orientation="portrait" r:id="rId1"/>
  <headerFooter>
    <oddHeader>&amp;R&amp;"Arial,Negrita Cursiva"&amp;9Página: &amp;"Arial,Cursiva"&amp;P de &amp;N&amp;K00+000           .</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K46"/>
  <sheetViews>
    <sheetView view="pageBreakPreview" zoomScaleNormal="100" zoomScaleSheetLayoutView="100" workbookViewId="0">
      <selection activeCell="H40" sqref="H40:J40"/>
    </sheetView>
  </sheetViews>
  <sheetFormatPr baseColWidth="10" defaultColWidth="11.44140625" defaultRowHeight="13.2" x14ac:dyDescent="0.3"/>
  <cols>
    <col min="1" max="1" width="1.109375" style="67" customWidth="1"/>
    <col min="2" max="2" width="13.44140625" style="67" customWidth="1"/>
    <col min="3" max="3" width="13.33203125" style="67" customWidth="1"/>
    <col min="4" max="4" width="6.33203125" style="67" customWidth="1"/>
    <col min="5" max="5" width="17.5546875" style="67" customWidth="1"/>
    <col min="6" max="6" width="14.6640625" style="67" customWidth="1"/>
    <col min="7" max="7" width="6.5546875" style="67" customWidth="1"/>
    <col min="8" max="8" width="13.44140625" style="67" customWidth="1"/>
    <col min="9" max="9" width="21.109375" style="67" customWidth="1"/>
    <col min="10" max="10" width="14.6640625" style="67" customWidth="1"/>
    <col min="11" max="11" width="0.88671875" style="67" customWidth="1"/>
    <col min="12" max="16384" width="11.44140625" style="67"/>
  </cols>
  <sheetData>
    <row r="1" spans="1:11" ht="4.5" customHeight="1" x14ac:dyDescent="0.3"/>
    <row r="2" spans="1:11" ht="18" customHeight="1" x14ac:dyDescent="0.3">
      <c r="B2" s="546"/>
      <c r="C2" s="546"/>
      <c r="D2" s="547" t="s">
        <v>125</v>
      </c>
      <c r="E2" s="547"/>
      <c r="F2" s="547"/>
      <c r="G2" s="547"/>
      <c r="H2" s="547"/>
      <c r="I2" s="547"/>
      <c r="J2" s="547"/>
    </row>
    <row r="3" spans="1:11" ht="26.25" customHeight="1" x14ac:dyDescent="0.3">
      <c r="B3" s="546"/>
      <c r="C3" s="546"/>
      <c r="D3" s="548" t="s">
        <v>186</v>
      </c>
      <c r="E3" s="548"/>
      <c r="F3" s="548"/>
      <c r="G3" s="548"/>
      <c r="H3" s="548"/>
      <c r="I3" s="548"/>
      <c r="J3" s="548"/>
    </row>
    <row r="4" spans="1:11" ht="17.100000000000001" customHeight="1" x14ac:dyDescent="0.3">
      <c r="B4" s="546"/>
      <c r="C4" s="546"/>
      <c r="D4" s="549" t="s">
        <v>187</v>
      </c>
      <c r="E4" s="550"/>
      <c r="F4" s="551" t="s">
        <v>188</v>
      </c>
      <c r="G4" s="552"/>
      <c r="H4" s="553" t="s">
        <v>189</v>
      </c>
      <c r="I4" s="553"/>
      <c r="J4" s="68" t="s">
        <v>190</v>
      </c>
    </row>
    <row r="5" spans="1:11" ht="17.100000000000001" customHeight="1" x14ac:dyDescent="0.3">
      <c r="A5" s="57"/>
      <c r="B5" s="556"/>
      <c r="C5" s="556"/>
      <c r="D5" s="556"/>
      <c r="E5" s="556"/>
      <c r="F5" s="556"/>
      <c r="G5" s="556"/>
      <c r="H5" s="556"/>
      <c r="I5" s="556"/>
      <c r="J5" s="556"/>
      <c r="K5" s="57"/>
    </row>
    <row r="6" spans="1:11" ht="15.75" customHeight="1" x14ac:dyDescent="0.3">
      <c r="B6" s="554" t="s">
        <v>191</v>
      </c>
      <c r="C6" s="554"/>
      <c r="D6" s="554"/>
      <c r="E6" s="554"/>
      <c r="F6" s="554"/>
      <c r="G6" s="554"/>
      <c r="H6" s="554"/>
      <c r="I6" s="554"/>
      <c r="J6" s="554"/>
    </row>
    <row r="7" spans="1:11" ht="20.100000000000001" customHeight="1" x14ac:dyDescent="0.3">
      <c r="B7" s="380" t="s">
        <v>130</v>
      </c>
      <c r="C7" s="380"/>
      <c r="D7" s="380"/>
      <c r="E7" s="483" t="str">
        <f>IF(E9="","",VLOOKUP(E9,datos!B:DB,2,FALSE))</f>
        <v/>
      </c>
      <c r="F7" s="483"/>
      <c r="G7" s="483"/>
      <c r="H7" s="483"/>
      <c r="I7" s="483"/>
      <c r="J7" s="483"/>
    </row>
    <row r="8" spans="1:11" ht="20.100000000000001" customHeight="1" x14ac:dyDescent="0.3">
      <c r="B8" s="380" t="s">
        <v>131</v>
      </c>
      <c r="C8" s="380"/>
      <c r="D8" s="380"/>
      <c r="E8" s="555" t="str">
        <f>IF(E9="","",VLOOKUP(E9,datos!B:DB,3,FALSE))</f>
        <v/>
      </c>
      <c r="F8" s="555"/>
      <c r="G8" s="555"/>
      <c r="H8" s="555"/>
      <c r="I8" s="555"/>
      <c r="J8" s="555"/>
    </row>
    <row r="9" spans="1:11" ht="20.100000000000001" customHeight="1" x14ac:dyDescent="0.3">
      <c r="B9" s="380" t="s">
        <v>166</v>
      </c>
      <c r="C9" s="380"/>
      <c r="D9" s="380"/>
      <c r="E9" s="545"/>
      <c r="F9" s="545"/>
      <c r="G9" s="545"/>
      <c r="H9" s="545"/>
      <c r="I9" s="545"/>
      <c r="J9" s="545"/>
    </row>
    <row r="10" spans="1:11" ht="20.100000000000001" customHeight="1" x14ac:dyDescent="0.3">
      <c r="B10" s="380" t="s">
        <v>132</v>
      </c>
      <c r="C10" s="380"/>
      <c r="D10" s="380"/>
      <c r="E10" s="555" t="str">
        <f>IF(E9="","",VLOOKUP(E9,datos!B:DB,4,FALSE))</f>
        <v/>
      </c>
      <c r="F10" s="555"/>
      <c r="G10" s="555"/>
      <c r="H10" s="555"/>
      <c r="I10" s="555"/>
      <c r="J10" s="555"/>
    </row>
    <row r="11" spans="1:11" ht="20.100000000000001" customHeight="1" x14ac:dyDescent="0.3">
      <c r="B11" s="380" t="s">
        <v>192</v>
      </c>
      <c r="C11" s="380"/>
      <c r="D11" s="380"/>
      <c r="E11" s="555" t="s">
        <v>193</v>
      </c>
      <c r="F11" s="555"/>
      <c r="G11" s="555"/>
      <c r="H11" s="555"/>
      <c r="I11" s="555"/>
      <c r="J11" s="555"/>
    </row>
    <row r="12" spans="1:11" ht="20.100000000000001" customHeight="1" x14ac:dyDescent="0.3">
      <c r="B12" s="380" t="s">
        <v>194</v>
      </c>
      <c r="C12" s="380"/>
      <c r="D12" s="380"/>
      <c r="E12" s="555" t="s">
        <v>195</v>
      </c>
      <c r="F12" s="555"/>
      <c r="G12" s="555"/>
      <c r="H12" s="555"/>
      <c r="I12" s="555"/>
      <c r="J12" s="555"/>
    </row>
    <row r="13" spans="1:11" ht="60" customHeight="1" x14ac:dyDescent="0.3">
      <c r="B13" s="380" t="s">
        <v>133</v>
      </c>
      <c r="C13" s="380"/>
      <c r="D13" s="380"/>
      <c r="E13" s="558" t="str">
        <f>IF(E9="","",VLOOKUP(E9,datos!B:DB,5,FALSE))</f>
        <v/>
      </c>
      <c r="F13" s="559"/>
      <c r="G13" s="559"/>
      <c r="H13" s="559"/>
      <c r="I13" s="559"/>
      <c r="J13" s="560"/>
    </row>
    <row r="14" spans="1:11" ht="20.100000000000001" customHeight="1" x14ac:dyDescent="0.3">
      <c r="B14" s="380" t="s">
        <v>167</v>
      </c>
      <c r="C14" s="380"/>
      <c r="D14" s="380"/>
      <c r="E14" s="557" t="str">
        <f>IF($E$9="","",VLOOKUP($E$9,datos!B:DB,6,FALSE))</f>
        <v/>
      </c>
      <c r="F14" s="557"/>
      <c r="G14" s="557"/>
      <c r="H14" s="557"/>
      <c r="I14" s="557"/>
      <c r="J14" s="557"/>
    </row>
    <row r="15" spans="1:11" ht="20.100000000000001" customHeight="1" x14ac:dyDescent="0.3">
      <c r="B15" s="380" t="s">
        <v>196</v>
      </c>
      <c r="C15" s="380"/>
      <c r="D15" s="380"/>
      <c r="E15" s="561" t="str">
        <f>IF($E$9="","",VLOOKUP($E$9,datos!B:DB,7,FALSE))</f>
        <v/>
      </c>
      <c r="F15" s="561"/>
      <c r="G15" s="561"/>
      <c r="H15" s="561"/>
      <c r="I15" s="561"/>
      <c r="J15" s="561"/>
    </row>
    <row r="16" spans="1:11" ht="20.100000000000001" customHeight="1" x14ac:dyDescent="0.3">
      <c r="B16" s="380" t="s">
        <v>197</v>
      </c>
      <c r="C16" s="380"/>
      <c r="D16" s="380"/>
      <c r="E16" s="555" t="str">
        <f>IF($E$9="","",VLOOKUP($E$9,datos!B:DB,8,FALSE))</f>
        <v/>
      </c>
      <c r="F16" s="555"/>
      <c r="G16" s="555"/>
      <c r="H16" s="555"/>
      <c r="I16" s="555"/>
      <c r="J16" s="555"/>
    </row>
    <row r="17" spans="2:11" ht="20.100000000000001" customHeight="1" x14ac:dyDescent="0.3">
      <c r="B17" s="380" t="s">
        <v>140</v>
      </c>
      <c r="C17" s="380"/>
      <c r="D17" s="380"/>
      <c r="E17" s="557" t="str">
        <f>IF($E$9="","",VLOOKUP($E$9,datos!B:DB,9,FALSE))</f>
        <v/>
      </c>
      <c r="F17" s="557"/>
      <c r="G17" s="557"/>
      <c r="H17" s="557"/>
      <c r="I17" s="557"/>
      <c r="J17" s="557"/>
      <c r="K17" s="89"/>
    </row>
    <row r="18" spans="2:11" ht="20.100000000000001" customHeight="1" x14ac:dyDescent="0.3">
      <c r="B18" s="380" t="s">
        <v>168</v>
      </c>
      <c r="C18" s="380"/>
      <c r="D18" s="380"/>
      <c r="E18" s="557" t="str">
        <f>IF($E$9="","",VLOOKUP($E$9,datos!B:DB,10,FALSE))</f>
        <v/>
      </c>
      <c r="F18" s="557"/>
      <c r="G18" s="557"/>
      <c r="H18" s="557"/>
      <c r="I18" s="557"/>
      <c r="J18" s="557"/>
      <c r="K18" s="89"/>
    </row>
    <row r="19" spans="2:11" ht="24" customHeight="1" x14ac:dyDescent="0.3">
      <c r="B19" s="380" t="s">
        <v>198</v>
      </c>
      <c r="C19" s="380"/>
      <c r="D19" s="380"/>
      <c r="E19" s="567" t="str">
        <f>IF($E$9="","",VLOOKUP($E$9,datos!B:DB,63,FALSE))</f>
        <v/>
      </c>
      <c r="F19" s="567"/>
      <c r="G19" s="567"/>
      <c r="H19" s="100" t="s">
        <v>137</v>
      </c>
      <c r="I19" s="454" t="str">
        <f>IF($E$9="","",VLOOKUP($E$9,datos!B:DB,64,FALSE))</f>
        <v/>
      </c>
      <c r="J19" s="456"/>
      <c r="K19" s="89"/>
    </row>
    <row r="20" spans="2:11" ht="20.100000000000001" customHeight="1" x14ac:dyDescent="0.3">
      <c r="B20" s="380" t="s">
        <v>199</v>
      </c>
      <c r="C20" s="380"/>
      <c r="D20" s="380"/>
      <c r="E20" s="567" t="str">
        <f>IF($E$9="","",VLOOKUP($E$9,datos!B:DB,66,FALSE))</f>
        <v/>
      </c>
      <c r="F20" s="567"/>
      <c r="G20" s="567"/>
      <c r="H20" s="100" t="s">
        <v>137</v>
      </c>
      <c r="I20" s="454" t="str">
        <f>IF($E$9="","",VLOOKUP($E$9,datos!B:DB,67,FALSE))</f>
        <v/>
      </c>
      <c r="J20" s="456"/>
      <c r="K20" s="89"/>
    </row>
    <row r="21" spans="2:11" ht="20.100000000000001" customHeight="1" x14ac:dyDescent="0.3">
      <c r="B21" s="380" t="s">
        <v>200</v>
      </c>
      <c r="C21" s="380"/>
      <c r="D21" s="380"/>
      <c r="E21" s="557" t="str">
        <f>IF($E$9="","",VLOOKUP($E$9,datos!B:DB,61,FALSE))</f>
        <v/>
      </c>
      <c r="F21" s="557"/>
      <c r="G21" s="557"/>
      <c r="H21" s="557"/>
      <c r="I21" s="557"/>
      <c r="J21" s="557"/>
      <c r="K21" s="89"/>
    </row>
    <row r="22" spans="2:11" x14ac:dyDescent="0.3">
      <c r="B22" s="568"/>
      <c r="C22" s="568"/>
      <c r="D22" s="568"/>
      <c r="E22" s="568"/>
      <c r="F22" s="568"/>
      <c r="G22" s="568"/>
      <c r="H22" s="568"/>
      <c r="I22" s="568"/>
      <c r="J22" s="568"/>
      <c r="K22" s="89"/>
    </row>
    <row r="23" spans="2:11" ht="16.5" customHeight="1" x14ac:dyDescent="0.3">
      <c r="B23" s="563" t="s">
        <v>201</v>
      </c>
      <c r="C23" s="564"/>
      <c r="D23" s="564"/>
      <c r="E23" s="564"/>
      <c r="F23" s="564"/>
      <c r="G23" s="564"/>
      <c r="H23" s="564"/>
      <c r="I23" s="564"/>
      <c r="J23" s="565"/>
      <c r="K23" s="89"/>
    </row>
    <row r="24" spans="2:11" x14ac:dyDescent="0.3">
      <c r="B24" s="566"/>
      <c r="C24" s="566"/>
      <c r="D24" s="566"/>
      <c r="E24" s="566"/>
      <c r="F24" s="566"/>
      <c r="G24" s="566"/>
      <c r="H24" s="566"/>
      <c r="I24" s="566"/>
      <c r="J24" s="566"/>
      <c r="K24" s="89"/>
    </row>
    <row r="25" spans="2:11" ht="20.100000000000001" customHeight="1" x14ac:dyDescent="0.3">
      <c r="B25" s="562" t="s">
        <v>250</v>
      </c>
      <c r="C25" s="562"/>
      <c r="D25" s="562"/>
      <c r="E25" s="101" t="str">
        <f>IF(E9="","",IF(VLOOKUP($E$9,datos!B:DB,86,FALSE)=FALSE,"No aplica",VLOOKUP($E$9,datos!B:DB,86,FALSE)))</f>
        <v/>
      </c>
      <c r="F25" s="380" t="s">
        <v>247</v>
      </c>
      <c r="G25" s="380"/>
      <c r="H25" s="457" t="str">
        <f>IF(E9="","",IF(VLOOKUP($E$9,datos!B:DB,87,FALSE)=FALSE,"No aplica",VLOOKUP($E$9,datos!B:DB,87,FALSE)))</f>
        <v/>
      </c>
      <c r="I25" s="458"/>
      <c r="J25" s="459"/>
    </row>
    <row r="26" spans="2:11" ht="20.100000000000001" customHeight="1" x14ac:dyDescent="0.3">
      <c r="B26" s="562" t="s">
        <v>251</v>
      </c>
      <c r="C26" s="562"/>
      <c r="D26" s="562"/>
      <c r="E26" s="101" t="str">
        <f>IF(E9="","",IF(VLOOKUP($E$9,datos!B:DB,84,FALSE)=FALSE,"No aplica",VLOOKUP($E$9,datos!B:DB,84,FALSE)))</f>
        <v/>
      </c>
      <c r="F26" s="380" t="s">
        <v>247</v>
      </c>
      <c r="G26" s="380"/>
      <c r="H26" s="457" t="str">
        <f>IF(E9="","",IF(VLOOKUP($E$9,datos!B:DB,85,FALSE)=FALSE,"No aplica",VLOOKUP($E$9,datos!B:DB,85,FALSE)))</f>
        <v/>
      </c>
      <c r="I26" s="458"/>
      <c r="J26" s="459"/>
    </row>
    <row r="27" spans="2:11" ht="20.100000000000001" customHeight="1" x14ac:dyDescent="0.3">
      <c r="B27" s="562" t="s">
        <v>252</v>
      </c>
      <c r="C27" s="562"/>
      <c r="D27" s="562"/>
      <c r="E27" s="101" t="str">
        <f>IF(E9="","",IF(VLOOKUP($E$9,datos!B:DB,69,FALSE)=FALSE,"No aplica",VLOOKUP($E$9,datos!B:DB,69,FALSE)))</f>
        <v/>
      </c>
      <c r="F27" s="380" t="s">
        <v>247</v>
      </c>
      <c r="G27" s="380"/>
      <c r="H27" s="103" t="str">
        <f>IF(E9="","",IF(VLOOKUP($E$9,datos!B:DB,70,FALSE)=FALSE,"No aplica",VLOOKUP($E$9,datos!B:DB,70,FALSE)))</f>
        <v/>
      </c>
      <c r="I27" s="102" t="s">
        <v>248</v>
      </c>
      <c r="J27" s="103" t="str">
        <f>IF(E9="","",IF(VLOOKUP($E$9,datos!B:DB,72,FALSE)=FALSE,"No aplica",VLOOKUP($E$9,datos!B:DB,72,FALSE)))</f>
        <v/>
      </c>
      <c r="K27" s="69"/>
    </row>
    <row r="28" spans="2:11" ht="20.100000000000001" customHeight="1" x14ac:dyDescent="0.3">
      <c r="B28" s="562" t="s">
        <v>253</v>
      </c>
      <c r="C28" s="562"/>
      <c r="D28" s="562"/>
      <c r="E28" s="101" t="str">
        <f>IF(E9="","",IF(VLOOKUP($E$9,datos!B:DB,75,FALSE)=FALSE,"No aplica",VLOOKUP($E$9,datos!B:DB,75,FALSE)))</f>
        <v/>
      </c>
      <c r="F28" s="380" t="s">
        <v>247</v>
      </c>
      <c r="G28" s="380"/>
      <c r="H28" s="457" t="str">
        <f>IF(E9="","",IF(VLOOKUP($E$9,datos!B:DB,76,FALSE)=FALSE,"No aplica",VLOOKUP($E$9,datos!B:DB,76,FALSE)))</f>
        <v/>
      </c>
      <c r="I28" s="458"/>
      <c r="J28" s="459"/>
    </row>
    <row r="29" spans="2:11" ht="20.100000000000001" customHeight="1" x14ac:dyDescent="0.3">
      <c r="B29" s="380" t="s">
        <v>221</v>
      </c>
      <c r="C29" s="380"/>
      <c r="D29" s="380"/>
      <c r="E29" s="115" t="str">
        <f>IF(E9="","",IF(VLOOKUP($E$9,datos!B:DB,77,FALSE)=FALSE,"No aplica",VLOOKUP($E$9,datos!B:DB,77,FALSE)))</f>
        <v/>
      </c>
      <c r="F29" s="571" t="s">
        <v>170</v>
      </c>
      <c r="G29" s="572"/>
      <c r="H29" s="109" t="str">
        <f>IF(E9="","",IF(VLOOKUP($E$9,datos!B:DB,78,FALSE)=FALSE,"No aplica",VLOOKUP($E$9,datos!B:DB,78,FALSE)))</f>
        <v/>
      </c>
      <c r="I29" s="100" t="s">
        <v>171</v>
      </c>
      <c r="J29" s="109" t="str">
        <f>IF(E9="","",IF(VLOOKUP($E$9,datos!B:DB,81,FALSE)=FALSE,"No aplica",VLOOKUP($E$9,datos!B:DB,81,FALSE)))</f>
        <v/>
      </c>
    </row>
    <row r="30" spans="2:11" ht="20.100000000000001" customHeight="1" x14ac:dyDescent="0.3">
      <c r="B30" s="562" t="s">
        <v>254</v>
      </c>
      <c r="C30" s="562"/>
      <c r="D30" s="562"/>
      <c r="E30" s="101" t="str">
        <f>IF(E9="","",IF(VLOOKUP($E$9,datos!B:DB,88,FALSE)=FALSE,"No aplica",VLOOKUP($E$9,datos!B:DB,88,FALSE)))</f>
        <v/>
      </c>
      <c r="F30" s="380" t="s">
        <v>247</v>
      </c>
      <c r="G30" s="380"/>
      <c r="H30" s="457" t="str">
        <f>IF(E9="","",IF(VLOOKUP($E$9,datos!B:DB,89,FALSE)=FALSE,"No aplica",VLOOKUP($E$9,datos!B:DB,89,FALSE)))</f>
        <v/>
      </c>
      <c r="I30" s="458"/>
      <c r="J30" s="459"/>
    </row>
    <row r="31" spans="2:11" ht="20.100000000000001" customHeight="1" x14ac:dyDescent="0.3">
      <c r="B31" s="562" t="s">
        <v>255</v>
      </c>
      <c r="C31" s="562"/>
      <c r="D31" s="562"/>
      <c r="E31" s="101" t="str">
        <f>IF(E9="","",IF(VLOOKUP($E$9,datos!B:DB,90,FALSE)=FALSE,"No aplica",VLOOKUP($E$9,datos!B:DB,90,FALSE)))</f>
        <v/>
      </c>
      <c r="F31" s="380" t="s">
        <v>247</v>
      </c>
      <c r="G31" s="380"/>
      <c r="H31" s="108" t="str">
        <f>IF(E9="","",IF(VLOOKUP($E$9,datos!B:DB,91,FALSE)=FALSE,"No aplica",VLOOKUP($E$9,datos!B:DB,91,FALSE)))</f>
        <v/>
      </c>
      <c r="I31" s="102" t="s">
        <v>248</v>
      </c>
      <c r="J31" s="108" t="str">
        <f>IF(E9="","",IF(VLOOKUP($E$9,datos!B:DB,92,FALSE)=FALSE,"No aplica",VLOOKUP($E$9,datos!B:DB,92,FALSE)))</f>
        <v/>
      </c>
    </row>
    <row r="32" spans="2:11" s="38" customFormat="1" ht="20.100000000000001" customHeight="1" x14ac:dyDescent="0.3">
      <c r="B32" s="373" t="s">
        <v>256</v>
      </c>
      <c r="C32" s="373"/>
      <c r="D32" s="373"/>
      <c r="E32" s="101" t="str">
        <f>IF(E9="","",IF(VLOOKUP($E$9,datos!B:DB,94,FALSE)=FALSE,"No aplica",VLOOKUP($E$9,datos!B:DB,94,FALSE)))</f>
        <v/>
      </c>
      <c r="F32" s="380" t="s">
        <v>247</v>
      </c>
      <c r="G32" s="380"/>
      <c r="H32" s="457" t="str">
        <f>IF(E9="","",IF(VLOOKUP($E$9,datos!B:DB,95,FALSE)=FALSE,"No aplica",VLOOKUP($E$9,datos!B:DB,95,FALSE)))</f>
        <v/>
      </c>
      <c r="I32" s="458"/>
      <c r="J32" s="459"/>
    </row>
    <row r="33" spans="2:11" ht="20.100000000000001" customHeight="1" x14ac:dyDescent="0.3">
      <c r="B33" s="380" t="s">
        <v>257</v>
      </c>
      <c r="C33" s="380"/>
      <c r="D33" s="380"/>
      <c r="E33" s="555" t="str">
        <f>IF(E9="","",IF(VLOOKUP($E$9,datos!B:DB,74,FALSE)=FALSE,"No aplica",VLOOKUP($E$9,datos!B:DB,74,FALSE)))</f>
        <v/>
      </c>
      <c r="F33" s="555"/>
      <c r="G33" s="555"/>
      <c r="H33" s="555"/>
      <c r="I33" s="555"/>
      <c r="J33" s="555"/>
    </row>
    <row r="34" spans="2:11" ht="20.100000000000001" customHeight="1" x14ac:dyDescent="0.3">
      <c r="B34" s="380" t="s">
        <v>258</v>
      </c>
      <c r="C34" s="380"/>
      <c r="D34" s="380"/>
      <c r="E34" s="557" t="str">
        <f>IF(E9="","",IF(VLOOKUP($E$9,datos!B:DB,93,FALSE)=FALSE,"No aplica",VLOOKUP($E$9,datos!B:DB,93,FALSE)))</f>
        <v/>
      </c>
      <c r="F34" s="557"/>
      <c r="G34" s="557"/>
      <c r="H34" s="557"/>
      <c r="I34" s="557"/>
      <c r="J34" s="557"/>
      <c r="K34" s="89"/>
    </row>
    <row r="35" spans="2:11" s="38" customFormat="1" x14ac:dyDescent="0.3">
      <c r="B35" s="570"/>
      <c r="C35" s="570"/>
      <c r="D35" s="570"/>
      <c r="E35" s="570"/>
      <c r="F35" s="570"/>
      <c r="G35" s="570"/>
      <c r="H35" s="570"/>
      <c r="I35" s="570"/>
      <c r="J35" s="570"/>
    </row>
    <row r="36" spans="2:11" x14ac:dyDescent="0.3">
      <c r="B36" s="569" t="s">
        <v>202</v>
      </c>
      <c r="C36" s="569"/>
      <c r="D36" s="569"/>
      <c r="E36" s="569"/>
      <c r="F36" s="569"/>
      <c r="G36" s="569"/>
      <c r="H36" s="569"/>
      <c r="I36" s="569"/>
      <c r="J36" s="569"/>
    </row>
    <row r="37" spans="2:11" ht="9.75" customHeight="1" x14ac:dyDescent="0.3">
      <c r="B37" s="450"/>
      <c r="C37" s="450"/>
      <c r="D37" s="450"/>
      <c r="E37" s="450"/>
      <c r="F37" s="450"/>
      <c r="G37" s="450"/>
      <c r="H37" s="450"/>
      <c r="I37" s="450"/>
      <c r="J37" s="450"/>
    </row>
    <row r="38" spans="2:11" ht="26.25" customHeight="1" x14ac:dyDescent="0.3">
      <c r="B38" s="578" t="s">
        <v>203</v>
      </c>
      <c r="C38" s="578"/>
      <c r="D38" s="578"/>
      <c r="E38" s="578"/>
      <c r="F38" s="578"/>
      <c r="G38" s="578"/>
      <c r="H38" s="578"/>
      <c r="I38" s="578"/>
      <c r="J38" s="578"/>
    </row>
    <row r="39" spans="2:11" x14ac:dyDescent="0.3">
      <c r="B39" s="466"/>
      <c r="C39" s="466"/>
      <c r="D39" s="466"/>
      <c r="E39" s="466"/>
      <c r="F39" s="466"/>
      <c r="G39" s="466"/>
      <c r="H39" s="466"/>
      <c r="I39" s="466"/>
      <c r="J39" s="466"/>
    </row>
    <row r="40" spans="2:11" x14ac:dyDescent="0.3">
      <c r="B40" s="450" t="s">
        <v>204</v>
      </c>
      <c r="C40" s="450"/>
      <c r="D40" s="450"/>
      <c r="E40" s="450"/>
      <c r="F40" s="450"/>
      <c r="G40" s="450"/>
      <c r="H40" s="579"/>
      <c r="I40" s="580"/>
      <c r="J40" s="580"/>
    </row>
    <row r="41" spans="2:11" x14ac:dyDescent="0.3">
      <c r="B41" s="577"/>
      <c r="C41" s="577"/>
      <c r="D41" s="577"/>
      <c r="E41" s="577"/>
      <c r="F41" s="577"/>
      <c r="G41" s="577"/>
      <c r="H41" s="577"/>
      <c r="I41" s="577"/>
      <c r="J41" s="577"/>
    </row>
    <row r="42" spans="2:11" ht="15" customHeight="1" x14ac:dyDescent="0.3">
      <c r="B42" s="576" t="s">
        <v>205</v>
      </c>
      <c r="C42" s="576"/>
      <c r="D42" s="576"/>
      <c r="E42" s="576"/>
      <c r="F42" s="576"/>
      <c r="G42" s="71"/>
      <c r="H42" s="576" t="s">
        <v>206</v>
      </c>
      <c r="I42" s="576"/>
      <c r="J42" s="576"/>
    </row>
    <row r="43" spans="2:11" ht="62.25" customHeight="1" x14ac:dyDescent="0.3">
      <c r="B43" s="577"/>
      <c r="C43" s="577"/>
      <c r="D43" s="577"/>
      <c r="E43" s="577"/>
      <c r="F43" s="577"/>
      <c r="G43" s="71"/>
      <c r="H43" s="577"/>
      <c r="I43" s="577"/>
      <c r="J43" s="577"/>
    </row>
    <row r="44" spans="2:11" ht="23.25" customHeight="1" x14ac:dyDescent="0.3">
      <c r="B44" s="574" t="str">
        <f>IF(E9="","",E21)</f>
        <v/>
      </c>
      <c r="C44" s="574"/>
      <c r="D44" s="574"/>
      <c r="E44" s="574"/>
      <c r="F44" s="574"/>
      <c r="G44" s="70"/>
      <c r="H44" s="574" t="str">
        <f>IF(E9="","",E8)</f>
        <v/>
      </c>
      <c r="I44" s="574"/>
      <c r="J44" s="574"/>
    </row>
    <row r="45" spans="2:11" ht="24.9" customHeight="1" x14ac:dyDescent="0.3">
      <c r="B45" s="575" t="str">
        <f>IF($E$9="","",VLOOKUP($E$9,datos!B:DB,62,FALSE))</f>
        <v/>
      </c>
      <c r="C45" s="575"/>
      <c r="D45" s="575"/>
      <c r="E45" s="575"/>
      <c r="F45" s="575"/>
      <c r="G45" s="71"/>
      <c r="H45" s="573" t="str">
        <f>CONCATENATE("C.C. No. ",IF(E9="","",VLOOKUP(E9,datos!B:DB,2,FALSE)))</f>
        <v xml:space="preserve">C.C. No. </v>
      </c>
      <c r="I45" s="573"/>
      <c r="J45" s="573"/>
    </row>
    <row r="46" spans="2:11" ht="24.9" customHeight="1" x14ac:dyDescent="0.3">
      <c r="B46" s="468" t="str">
        <f>IF($E$9="","",VLOOKUP($E$9,datos!B:DB,60,FALSE))</f>
        <v/>
      </c>
      <c r="C46" s="468"/>
      <c r="D46" s="468"/>
      <c r="E46" s="468"/>
      <c r="F46" s="468"/>
    </row>
  </sheetData>
  <sheetProtection algorithmName="SHA-512" hashValue="QHg+uzQRVYbMh/x8j0dfvN9G2NGLQxQnmnOG5XXQpysKJDJsHb/z1moP5nwe2cA8f7ECTtlr7NGCt9NnJb5p1g==" saltValue="QGOhqq2llQ7tTHpO4/4C3A==" spinCount="100000" sheet="1" scenarios="1" formatCells="0" formatRows="0" insertRows="0" insertHyperlinks="0" deleteRows="0"/>
  <mergeCells count="85">
    <mergeCell ref="H45:J45"/>
    <mergeCell ref="B44:F44"/>
    <mergeCell ref="H44:J44"/>
    <mergeCell ref="B45:F45"/>
    <mergeCell ref="B37:J37"/>
    <mergeCell ref="B42:F42"/>
    <mergeCell ref="H42:J42"/>
    <mergeCell ref="B43:F43"/>
    <mergeCell ref="H43:J43"/>
    <mergeCell ref="B38:J38"/>
    <mergeCell ref="B41:J41"/>
    <mergeCell ref="B40:G40"/>
    <mergeCell ref="H40:J40"/>
    <mergeCell ref="B39:J39"/>
    <mergeCell ref="B36:J36"/>
    <mergeCell ref="B35:J35"/>
    <mergeCell ref="B34:D34"/>
    <mergeCell ref="E34:J34"/>
    <mergeCell ref="H25:J25"/>
    <mergeCell ref="H26:J26"/>
    <mergeCell ref="H28:J28"/>
    <mergeCell ref="F29:G29"/>
    <mergeCell ref="H30:J30"/>
    <mergeCell ref="F27:G27"/>
    <mergeCell ref="B29:D29"/>
    <mergeCell ref="B30:D30"/>
    <mergeCell ref="F30:G30"/>
    <mergeCell ref="B28:D28"/>
    <mergeCell ref="F28:G28"/>
    <mergeCell ref="B31:D31"/>
    <mergeCell ref="F31:G31"/>
    <mergeCell ref="B32:D32"/>
    <mergeCell ref="F32:G32"/>
    <mergeCell ref="B33:D33"/>
    <mergeCell ref="E33:J33"/>
    <mergeCell ref="H32:J32"/>
    <mergeCell ref="B27:D27"/>
    <mergeCell ref="B21:D21"/>
    <mergeCell ref="E21:J21"/>
    <mergeCell ref="B23:J23"/>
    <mergeCell ref="I19:J19"/>
    <mergeCell ref="I20:J20"/>
    <mergeCell ref="B24:J24"/>
    <mergeCell ref="B25:D25"/>
    <mergeCell ref="F25:G25"/>
    <mergeCell ref="B26:D26"/>
    <mergeCell ref="F26:G26"/>
    <mergeCell ref="B19:D19"/>
    <mergeCell ref="B20:D20"/>
    <mergeCell ref="E19:G19"/>
    <mergeCell ref="E20:G20"/>
    <mergeCell ref="B22:J22"/>
    <mergeCell ref="B13:D13"/>
    <mergeCell ref="E13:J13"/>
    <mergeCell ref="B14:D14"/>
    <mergeCell ref="E14:J14"/>
    <mergeCell ref="B15:D15"/>
    <mergeCell ref="E15:J15"/>
    <mergeCell ref="B16:D16"/>
    <mergeCell ref="E16:J16"/>
    <mergeCell ref="B17:D17"/>
    <mergeCell ref="E17:J17"/>
    <mergeCell ref="B18:D18"/>
    <mergeCell ref="E18:J18"/>
    <mergeCell ref="E10:J10"/>
    <mergeCell ref="B11:D11"/>
    <mergeCell ref="E11:J11"/>
    <mergeCell ref="B12:D12"/>
    <mergeCell ref="E12:J12"/>
    <mergeCell ref="B46:F46"/>
    <mergeCell ref="B9:D9"/>
    <mergeCell ref="E9:J9"/>
    <mergeCell ref="B2:C4"/>
    <mergeCell ref="D2:J2"/>
    <mergeCell ref="D3:J3"/>
    <mergeCell ref="D4:E4"/>
    <mergeCell ref="F4:G4"/>
    <mergeCell ref="H4:I4"/>
    <mergeCell ref="B6:J6"/>
    <mergeCell ref="B7:D7"/>
    <mergeCell ref="E7:J7"/>
    <mergeCell ref="B8:D8"/>
    <mergeCell ref="E8:J8"/>
    <mergeCell ref="B5:J5"/>
    <mergeCell ref="B10:D10"/>
  </mergeCells>
  <conditionalFormatting sqref="E9:J9">
    <cfRule type="containsBlanks" dxfId="247" priority="2">
      <formula>LEN(TRIM(E9))=0</formula>
    </cfRule>
  </conditionalFormatting>
  <conditionalFormatting sqref="H40:J40">
    <cfRule type="containsBlanks" dxfId="246" priority="1">
      <formula>LEN(TRIM(H40))=0</formula>
    </cfRule>
  </conditionalFormatting>
  <printOptions horizontalCentered="1"/>
  <pageMargins left="0.59055118110236227" right="0.59055118110236227" top="0.59055118110236227" bottom="0.39370078740157483" header="0.86614173228346458" footer="0"/>
  <pageSetup paperSize="125" scale="73" orientation="portrait" r:id="rId1"/>
  <headerFooter>
    <oddHeader>&amp;R&amp;"Arial,Negrita Cursiva"&amp;9Página:&amp;"Arial,Cursiva" &amp;P de &amp;N              &amp;"Arial,Normal"&amp;10                  &amp;K00+000.</oddHeader>
  </headerFooter>
  <colBreaks count="1" manualBreakCount="1">
    <brk id="10" max="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
  <dimension ref="A1:EB627"/>
  <sheetViews>
    <sheetView zoomScaleNormal="100" zoomScaleSheetLayoutView="100" workbookViewId="0">
      <pane xSplit="4" ySplit="3" topLeftCell="BF491" activePane="bottomRight" state="frozen"/>
      <selection pane="topRight" activeCell="E1" sqref="E1"/>
      <selection pane="bottomLeft" activeCell="A4" sqref="A4"/>
      <selection pane="bottomRight" activeCell="BP497" sqref="BP497:BP500"/>
    </sheetView>
  </sheetViews>
  <sheetFormatPr baseColWidth="10" defaultColWidth="11.44140625" defaultRowHeight="13.8" x14ac:dyDescent="0.3"/>
  <cols>
    <col min="1" max="1" width="4.33203125" style="139" customWidth="1"/>
    <col min="2" max="2" width="14.88671875" style="131" customWidth="1"/>
    <col min="3" max="3" width="15.6640625" style="131" customWidth="1"/>
    <col min="4" max="4" width="24.5546875" style="131" customWidth="1"/>
    <col min="5" max="5" width="17.44140625" style="131" customWidth="1"/>
    <col min="6" max="6" width="15.6640625" style="131" customWidth="1"/>
    <col min="7" max="7" width="13.33203125" style="169" customWidth="1"/>
    <col min="8" max="8" width="15" style="140" customWidth="1"/>
    <col min="9" max="9" width="16" style="131" customWidth="1"/>
    <col min="10" max="10" width="13.44140625" style="169" customWidth="1"/>
    <col min="11" max="11" width="12" style="169" customWidth="1"/>
    <col min="12" max="14" width="10.88671875" style="131" customWidth="1"/>
    <col min="15" max="15" width="9.109375" style="173" customWidth="1"/>
    <col min="16" max="16" width="16.88671875" style="172" customWidth="1"/>
    <col min="17" max="17" width="11.44140625" style="173" customWidth="1"/>
    <col min="18" max="18" width="11.44140625" style="169" customWidth="1"/>
    <col min="19" max="19" width="16.33203125" style="138" customWidth="1"/>
    <col min="20" max="20" width="11.44140625" style="169" customWidth="1"/>
    <col min="21" max="21" width="12.109375" style="169" customWidth="1"/>
    <col min="22" max="22" width="15.6640625" style="138" customWidth="1"/>
    <col min="23" max="24" width="11.44140625" style="169" customWidth="1"/>
    <col min="25" max="25" width="15.6640625" style="138" customWidth="1"/>
    <col min="26" max="27" width="11.44140625" style="169" customWidth="1"/>
    <col min="28" max="28" width="15.6640625" style="138" customWidth="1"/>
    <col min="29" max="30" width="11.44140625" style="169" customWidth="1"/>
    <col min="31" max="31" width="15.6640625" style="138" customWidth="1"/>
    <col min="32" max="32" width="14.88671875" style="169" customWidth="1"/>
    <col min="33" max="33" width="11.44140625" style="169" customWidth="1"/>
    <col min="34" max="34" width="15.6640625" style="138" customWidth="1"/>
    <col min="35" max="36" width="11.44140625" style="131" customWidth="1"/>
    <col min="37" max="37" width="15.6640625" style="138" customWidth="1"/>
    <col min="38" max="39" width="11.44140625" style="131" customWidth="1"/>
    <col min="40" max="40" width="15.6640625" style="138" customWidth="1"/>
    <col min="41" max="42" width="11.44140625" style="131" customWidth="1"/>
    <col min="43" max="43" width="15.6640625" style="138" customWidth="1"/>
    <col min="44" max="45" width="11.44140625" style="131" customWidth="1"/>
    <col min="46" max="46" width="15.6640625" style="138" customWidth="1"/>
    <col min="47" max="48" width="11.44140625" style="131" customWidth="1"/>
    <col min="49" max="49" width="15.6640625" style="138" customWidth="1"/>
    <col min="50" max="60" width="15.6640625" style="131" customWidth="1"/>
    <col min="61" max="61" width="12.6640625" style="131" customWidth="1"/>
    <col min="62" max="62" width="20.109375" style="131" customWidth="1"/>
    <col min="63" max="63" width="19" style="131" customWidth="1"/>
    <col min="64" max="64" width="9" style="167" customWidth="1"/>
    <col min="65" max="65" width="12.88671875" style="169" customWidth="1"/>
    <col min="66" max="66" width="14.88671875" style="172" customWidth="1"/>
    <col min="67" max="67" width="8.6640625" style="167" customWidth="1"/>
    <col min="68" max="68" width="12.109375" style="131" customWidth="1"/>
    <col min="69" max="69" width="12.5546875" style="172" customWidth="1"/>
    <col min="70" max="70" width="15.6640625" style="172" customWidth="1"/>
    <col min="71" max="71" width="15.6640625" style="170" customWidth="1"/>
    <col min="72" max="72" width="14" style="131" customWidth="1"/>
    <col min="73" max="73" width="14.88671875" style="131" customWidth="1"/>
    <col min="74" max="75" width="21.44140625" style="131" customWidth="1"/>
    <col min="76" max="76" width="21.44140625" style="167" customWidth="1"/>
    <col min="77" max="77" width="21.44140625" style="169" customWidth="1"/>
    <col min="78" max="78" width="13.33203125" style="138" customWidth="1"/>
    <col min="79" max="79" width="11.88671875" style="167" customWidth="1"/>
    <col min="80" max="80" width="11.88671875" style="131" customWidth="1"/>
    <col min="81" max="81" width="15.109375" style="138" customWidth="1"/>
    <col min="82" max="82" width="11.44140625" style="167" customWidth="1"/>
    <col min="83" max="83" width="11.44140625" style="131" customWidth="1"/>
    <col min="84" max="85" width="12.44140625" style="168" customWidth="1"/>
    <col min="86" max="93" width="17.109375" style="168" customWidth="1"/>
    <col min="94" max="97" width="19.44140625" style="168" customWidth="1"/>
    <col min="98" max="98" width="17.33203125" style="171" customWidth="1"/>
    <col min="99" max="99" width="19.88671875" style="167" customWidth="1"/>
    <col min="100" max="100" width="27.33203125" style="167" customWidth="1"/>
    <col min="101" max="101" width="19.109375" style="167" customWidth="1"/>
    <col min="102" max="102" width="16.88671875" style="167" customWidth="1"/>
    <col min="103" max="103" width="14" style="131" customWidth="1"/>
    <col min="104" max="106" width="11.44140625" style="131" customWidth="1"/>
    <col min="107" max="107" width="12.44140625" style="131" customWidth="1"/>
    <col min="108" max="109" width="11.44140625" style="131" customWidth="1"/>
    <col min="110" max="16384" width="11.44140625" style="131"/>
  </cols>
  <sheetData>
    <row r="1" spans="1:132" x14ac:dyDescent="0.3">
      <c r="B1" s="254"/>
      <c r="C1" s="254"/>
      <c r="D1" s="254"/>
      <c r="E1" s="254"/>
      <c r="F1" s="254"/>
      <c r="G1" s="254"/>
      <c r="I1" s="254"/>
      <c r="J1" s="254"/>
      <c r="K1" s="254"/>
      <c r="L1" s="254"/>
      <c r="M1" s="254"/>
      <c r="N1" s="254"/>
      <c r="O1" s="254"/>
      <c r="P1" s="582" t="s">
        <v>0</v>
      </c>
      <c r="Q1" s="582"/>
      <c r="R1" s="582"/>
      <c r="S1" s="582" t="s">
        <v>1</v>
      </c>
      <c r="T1" s="582"/>
      <c r="U1" s="582"/>
      <c r="V1" s="582" t="s">
        <v>44</v>
      </c>
      <c r="W1" s="582"/>
      <c r="X1" s="582"/>
      <c r="Y1" s="582" t="s">
        <v>2</v>
      </c>
      <c r="Z1" s="582"/>
      <c r="AA1" s="582"/>
      <c r="AB1" s="582" t="s">
        <v>3</v>
      </c>
      <c r="AC1" s="582"/>
      <c r="AD1" s="582"/>
      <c r="AE1" s="582" t="s">
        <v>43</v>
      </c>
      <c r="AF1" s="582"/>
      <c r="AG1" s="582"/>
      <c r="AH1" s="582" t="s">
        <v>42</v>
      </c>
      <c r="AI1" s="582"/>
      <c r="AJ1" s="582"/>
      <c r="AK1" s="582" t="s">
        <v>41</v>
      </c>
      <c r="AL1" s="582"/>
      <c r="AM1" s="582"/>
      <c r="AN1" s="582" t="s">
        <v>40</v>
      </c>
      <c r="AO1" s="582"/>
      <c r="AP1" s="582"/>
      <c r="AQ1" s="582" t="s">
        <v>39</v>
      </c>
      <c r="AR1" s="582"/>
      <c r="AS1" s="582"/>
      <c r="AT1" s="582" t="s">
        <v>80</v>
      </c>
      <c r="AU1" s="582"/>
      <c r="AV1" s="582"/>
      <c r="AW1" s="582" t="s">
        <v>83</v>
      </c>
      <c r="AX1" s="582"/>
      <c r="AY1" s="582"/>
      <c r="AZ1" s="582" t="s">
        <v>79</v>
      </c>
      <c r="BA1" s="582"/>
      <c r="BB1" s="582"/>
      <c r="BC1" s="582" t="s">
        <v>85</v>
      </c>
      <c r="BD1" s="582"/>
      <c r="BE1" s="582"/>
      <c r="BF1" s="582" t="s">
        <v>87</v>
      </c>
      <c r="BG1" s="582"/>
      <c r="BH1" s="582"/>
      <c r="BI1" s="254"/>
      <c r="BJ1" s="254"/>
      <c r="BK1" s="254"/>
      <c r="BL1" s="141"/>
      <c r="BM1" s="254"/>
      <c r="BN1" s="142"/>
      <c r="BO1" s="141"/>
      <c r="BP1" s="254"/>
      <c r="BQ1" s="142"/>
      <c r="BR1" s="142"/>
      <c r="BS1" s="143"/>
      <c r="BT1" s="254"/>
      <c r="BU1" s="254"/>
      <c r="BV1" s="254"/>
      <c r="BW1" s="254"/>
      <c r="BX1" s="141"/>
      <c r="BY1" s="144"/>
      <c r="BZ1" s="254"/>
      <c r="CA1" s="141"/>
      <c r="CB1" s="254"/>
      <c r="CC1" s="254"/>
      <c r="CD1" s="141"/>
      <c r="CE1" s="254"/>
      <c r="CF1" s="142"/>
      <c r="CG1" s="142"/>
      <c r="CH1" s="142"/>
      <c r="CI1" s="142"/>
      <c r="CJ1" s="142"/>
      <c r="CK1" s="142"/>
      <c r="CL1" s="142"/>
      <c r="CM1" s="142"/>
      <c r="CN1" s="142"/>
      <c r="CO1" s="142"/>
      <c r="CP1" s="142"/>
      <c r="CQ1" s="142"/>
      <c r="CR1" s="142"/>
      <c r="CS1" s="142"/>
      <c r="CT1" s="581" t="s">
        <v>299</v>
      </c>
      <c r="CU1" s="581"/>
      <c r="CV1" s="581"/>
      <c r="CW1" s="581"/>
      <c r="CX1" s="581"/>
      <c r="CY1" s="581"/>
      <c r="CZ1" s="581"/>
    </row>
    <row r="2" spans="1:132" x14ac:dyDescent="0.3">
      <c r="B2" s="145">
        <v>1</v>
      </c>
      <c r="C2" s="145">
        <v>2</v>
      </c>
      <c r="D2" s="145">
        <v>3</v>
      </c>
      <c r="E2" s="145">
        <v>4</v>
      </c>
      <c r="F2" s="145">
        <v>5</v>
      </c>
      <c r="G2" s="145">
        <v>6</v>
      </c>
      <c r="H2" s="332">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c r="AH2" s="145">
        <v>33</v>
      </c>
      <c r="AI2" s="145">
        <v>34</v>
      </c>
      <c r="AJ2" s="145">
        <v>35</v>
      </c>
      <c r="AK2" s="145">
        <v>36</v>
      </c>
      <c r="AL2" s="145">
        <v>37</v>
      </c>
      <c r="AM2" s="145">
        <v>38</v>
      </c>
      <c r="AN2" s="145">
        <v>39</v>
      </c>
      <c r="AO2" s="145">
        <v>40</v>
      </c>
      <c r="AP2" s="145">
        <v>41</v>
      </c>
      <c r="AQ2" s="145">
        <v>42</v>
      </c>
      <c r="AR2" s="145">
        <v>43</v>
      </c>
      <c r="AS2" s="145">
        <v>44</v>
      </c>
      <c r="AT2" s="145">
        <v>45</v>
      </c>
      <c r="AU2" s="145">
        <v>46</v>
      </c>
      <c r="AV2" s="145">
        <v>47</v>
      </c>
      <c r="AW2" s="145">
        <v>48</v>
      </c>
      <c r="AX2" s="145">
        <v>49</v>
      </c>
      <c r="AY2" s="145">
        <v>50</v>
      </c>
      <c r="AZ2" s="145">
        <v>51</v>
      </c>
      <c r="BA2" s="145">
        <v>52</v>
      </c>
      <c r="BB2" s="145">
        <v>53</v>
      </c>
      <c r="BC2" s="145">
        <v>54</v>
      </c>
      <c r="BD2" s="145">
        <v>55</v>
      </c>
      <c r="BE2" s="145">
        <v>56</v>
      </c>
      <c r="BF2" s="145">
        <v>57</v>
      </c>
      <c r="BG2" s="145">
        <v>58</v>
      </c>
      <c r="BH2" s="145">
        <v>59</v>
      </c>
      <c r="BI2" s="145">
        <v>60</v>
      </c>
      <c r="BJ2" s="145">
        <v>61</v>
      </c>
      <c r="BK2" s="145">
        <v>62</v>
      </c>
      <c r="BL2" s="145">
        <v>63</v>
      </c>
      <c r="BM2" s="145">
        <v>64</v>
      </c>
      <c r="BN2" s="145">
        <v>65</v>
      </c>
      <c r="BO2" s="145">
        <v>66</v>
      </c>
      <c r="BP2" s="145">
        <v>67</v>
      </c>
      <c r="BQ2" s="145">
        <v>68</v>
      </c>
      <c r="BR2" s="145">
        <v>69</v>
      </c>
      <c r="BS2" s="145">
        <v>70</v>
      </c>
      <c r="BT2" s="145">
        <v>71</v>
      </c>
      <c r="BU2" s="145">
        <v>72</v>
      </c>
      <c r="BV2" s="145">
        <v>73</v>
      </c>
      <c r="BW2" s="145">
        <v>74</v>
      </c>
      <c r="BX2" s="145">
        <v>75</v>
      </c>
      <c r="BY2" s="145">
        <v>76</v>
      </c>
      <c r="BZ2" s="145">
        <v>77</v>
      </c>
      <c r="CA2" s="145">
        <v>78</v>
      </c>
      <c r="CB2" s="145">
        <v>79</v>
      </c>
      <c r="CC2" s="145">
        <v>80</v>
      </c>
      <c r="CD2" s="145">
        <v>81</v>
      </c>
      <c r="CE2" s="145">
        <v>82</v>
      </c>
      <c r="CF2" s="145">
        <v>83</v>
      </c>
      <c r="CG2" s="145">
        <v>84</v>
      </c>
      <c r="CH2" s="145">
        <v>85</v>
      </c>
      <c r="CI2" s="145">
        <v>86</v>
      </c>
      <c r="CJ2" s="145">
        <v>87</v>
      </c>
      <c r="CK2" s="145">
        <v>88</v>
      </c>
      <c r="CL2" s="145">
        <v>89</v>
      </c>
      <c r="CM2" s="145">
        <v>90</v>
      </c>
      <c r="CN2" s="145">
        <v>91</v>
      </c>
      <c r="CO2" s="145">
        <v>92</v>
      </c>
      <c r="CP2" s="145">
        <v>93</v>
      </c>
      <c r="CQ2" s="145">
        <v>94</v>
      </c>
      <c r="CR2" s="145">
        <v>95</v>
      </c>
      <c r="CS2" s="145">
        <v>96</v>
      </c>
      <c r="CT2" s="145">
        <v>97</v>
      </c>
      <c r="CU2" s="145">
        <v>98</v>
      </c>
      <c r="CV2" s="145">
        <v>99</v>
      </c>
      <c r="CW2" s="145">
        <v>100</v>
      </c>
      <c r="CX2" s="145">
        <v>101</v>
      </c>
      <c r="CY2" s="145">
        <v>102</v>
      </c>
      <c r="CZ2" s="145">
        <v>103</v>
      </c>
      <c r="DA2" s="145">
        <v>104</v>
      </c>
      <c r="DB2" s="145">
        <v>105</v>
      </c>
      <c r="DC2" s="145">
        <v>106</v>
      </c>
      <c r="DD2" s="145">
        <v>107</v>
      </c>
      <c r="DE2" s="145">
        <v>108</v>
      </c>
      <c r="DF2" s="145">
        <v>109</v>
      </c>
      <c r="DG2" s="145">
        <v>110</v>
      </c>
      <c r="DH2" s="145">
        <v>111</v>
      </c>
      <c r="DI2" s="145">
        <v>112</v>
      </c>
      <c r="DJ2" s="145">
        <v>113</v>
      </c>
      <c r="DK2" s="145">
        <v>114</v>
      </c>
      <c r="DL2" s="145">
        <v>115</v>
      </c>
      <c r="DM2" s="145">
        <v>116</v>
      </c>
      <c r="DN2" s="145">
        <v>117</v>
      </c>
      <c r="DO2" s="145">
        <v>118</v>
      </c>
      <c r="DP2" s="145">
        <v>119</v>
      </c>
      <c r="DQ2" s="145">
        <v>120</v>
      </c>
      <c r="DR2" s="145">
        <v>121</v>
      </c>
      <c r="DS2" s="145">
        <v>122</v>
      </c>
      <c r="DT2" s="145">
        <v>123</v>
      </c>
      <c r="DU2" s="145">
        <v>124</v>
      </c>
      <c r="DV2" s="145">
        <v>125</v>
      </c>
      <c r="DW2" s="145">
        <v>126</v>
      </c>
      <c r="DX2" s="145">
        <v>127</v>
      </c>
      <c r="DY2" s="183">
        <v>128</v>
      </c>
      <c r="DZ2" s="211"/>
      <c r="EA2" s="189"/>
    </row>
    <row r="3" spans="1:132" s="163" customFormat="1" ht="110.4" x14ac:dyDescent="0.3">
      <c r="A3" s="146"/>
      <c r="B3" s="147" t="s">
        <v>4</v>
      </c>
      <c r="C3" s="147" t="s">
        <v>5</v>
      </c>
      <c r="D3" s="147" t="s">
        <v>6</v>
      </c>
      <c r="E3" s="147" t="s">
        <v>7</v>
      </c>
      <c r="F3" s="147" t="s">
        <v>8</v>
      </c>
      <c r="G3" s="148" t="s">
        <v>9</v>
      </c>
      <c r="H3" s="149" t="s">
        <v>10</v>
      </c>
      <c r="I3" s="147" t="s">
        <v>11</v>
      </c>
      <c r="J3" s="148" t="s">
        <v>12</v>
      </c>
      <c r="K3" s="148" t="s">
        <v>13</v>
      </c>
      <c r="L3" s="147" t="s">
        <v>14</v>
      </c>
      <c r="M3" s="147" t="s">
        <v>76</v>
      </c>
      <c r="N3" s="147" t="s">
        <v>77</v>
      </c>
      <c r="O3" s="150" t="s">
        <v>16</v>
      </c>
      <c r="P3" s="149" t="s">
        <v>15</v>
      </c>
      <c r="Q3" s="151" t="s">
        <v>17</v>
      </c>
      <c r="R3" s="152" t="s">
        <v>18</v>
      </c>
      <c r="S3" s="149" t="s">
        <v>38</v>
      </c>
      <c r="T3" s="152" t="s">
        <v>17</v>
      </c>
      <c r="U3" s="152" t="s">
        <v>18</v>
      </c>
      <c r="V3" s="149" t="s">
        <v>37</v>
      </c>
      <c r="W3" s="152" t="s">
        <v>17</v>
      </c>
      <c r="X3" s="152" t="s">
        <v>18</v>
      </c>
      <c r="Y3" s="149" t="s">
        <v>36</v>
      </c>
      <c r="Z3" s="152" t="s">
        <v>17</v>
      </c>
      <c r="AA3" s="152" t="s">
        <v>18</v>
      </c>
      <c r="AB3" s="149" t="s">
        <v>35</v>
      </c>
      <c r="AC3" s="153" t="s">
        <v>17</v>
      </c>
      <c r="AD3" s="153" t="s">
        <v>18</v>
      </c>
      <c r="AE3" s="154" t="s">
        <v>34</v>
      </c>
      <c r="AF3" s="153" t="s">
        <v>17</v>
      </c>
      <c r="AG3" s="153" t="s">
        <v>18</v>
      </c>
      <c r="AH3" s="154" t="s">
        <v>33</v>
      </c>
      <c r="AI3" s="152" t="s">
        <v>17</v>
      </c>
      <c r="AJ3" s="152" t="s">
        <v>18</v>
      </c>
      <c r="AK3" s="154" t="s">
        <v>32</v>
      </c>
      <c r="AL3" s="152" t="s">
        <v>17</v>
      </c>
      <c r="AM3" s="152" t="s">
        <v>18</v>
      </c>
      <c r="AN3" s="154" t="s">
        <v>31</v>
      </c>
      <c r="AO3" s="152" t="s">
        <v>17</v>
      </c>
      <c r="AP3" s="152" t="s">
        <v>18</v>
      </c>
      <c r="AQ3" s="154" t="s">
        <v>30</v>
      </c>
      <c r="AR3" s="152" t="s">
        <v>17</v>
      </c>
      <c r="AS3" s="152" t="s">
        <v>18</v>
      </c>
      <c r="AT3" s="154" t="s">
        <v>81</v>
      </c>
      <c r="AU3" s="152" t="s">
        <v>17</v>
      </c>
      <c r="AV3" s="152" t="s">
        <v>18</v>
      </c>
      <c r="AW3" s="154" t="s">
        <v>82</v>
      </c>
      <c r="AX3" s="152" t="s">
        <v>17</v>
      </c>
      <c r="AY3" s="152" t="s">
        <v>18</v>
      </c>
      <c r="AZ3" s="154" t="s">
        <v>78</v>
      </c>
      <c r="BA3" s="152" t="s">
        <v>17</v>
      </c>
      <c r="BB3" s="152" t="s">
        <v>18</v>
      </c>
      <c r="BC3" s="154" t="s">
        <v>84</v>
      </c>
      <c r="BD3" s="152" t="s">
        <v>17</v>
      </c>
      <c r="BE3" s="152" t="s">
        <v>18</v>
      </c>
      <c r="BF3" s="154" t="s">
        <v>86</v>
      </c>
      <c r="BG3" s="152" t="s">
        <v>17</v>
      </c>
      <c r="BH3" s="152" t="s">
        <v>18</v>
      </c>
      <c r="BI3" s="155" t="s">
        <v>244</v>
      </c>
      <c r="BJ3" s="147" t="s">
        <v>19</v>
      </c>
      <c r="BK3" s="147" t="s">
        <v>20</v>
      </c>
      <c r="BL3" s="155" t="s">
        <v>29</v>
      </c>
      <c r="BM3" s="148" t="s">
        <v>21</v>
      </c>
      <c r="BN3" s="149" t="s">
        <v>22</v>
      </c>
      <c r="BO3" s="155" t="s">
        <v>208</v>
      </c>
      <c r="BP3" s="147" t="s">
        <v>209</v>
      </c>
      <c r="BQ3" s="149" t="s">
        <v>210</v>
      </c>
      <c r="BR3" s="149" t="s">
        <v>88</v>
      </c>
      <c r="BS3" s="156" t="s">
        <v>89</v>
      </c>
      <c r="BT3" s="157" t="s">
        <v>24</v>
      </c>
      <c r="BU3" s="157" t="s">
        <v>25</v>
      </c>
      <c r="BV3" s="157" t="s">
        <v>28</v>
      </c>
      <c r="BW3" s="157" t="s">
        <v>90</v>
      </c>
      <c r="BX3" s="158" t="s">
        <v>91</v>
      </c>
      <c r="BY3" s="156" t="s">
        <v>92</v>
      </c>
      <c r="BZ3" s="158" t="s">
        <v>26</v>
      </c>
      <c r="CA3" s="155" t="s">
        <v>66</v>
      </c>
      <c r="CB3" s="147" t="s">
        <v>67</v>
      </c>
      <c r="CC3" s="155" t="s">
        <v>68</v>
      </c>
      <c r="CD3" s="158" t="s">
        <v>93</v>
      </c>
      <c r="CE3" s="157" t="s">
        <v>94</v>
      </c>
      <c r="CF3" s="157" t="s">
        <v>95</v>
      </c>
      <c r="CG3" s="157" t="s">
        <v>96</v>
      </c>
      <c r="CH3" s="157" t="s">
        <v>97</v>
      </c>
      <c r="CI3" s="157" t="s">
        <v>98</v>
      </c>
      <c r="CJ3" s="157" t="s">
        <v>99</v>
      </c>
      <c r="CK3" s="157" t="s">
        <v>100</v>
      </c>
      <c r="CL3" s="157" t="s">
        <v>101</v>
      </c>
      <c r="CM3" s="157" t="s">
        <v>102</v>
      </c>
      <c r="CN3" s="157" t="s">
        <v>103</v>
      </c>
      <c r="CO3" s="157" t="s">
        <v>104</v>
      </c>
      <c r="CP3" s="157" t="s">
        <v>329</v>
      </c>
      <c r="CQ3" s="157" t="s">
        <v>105</v>
      </c>
      <c r="CR3" s="157" t="s">
        <v>106</v>
      </c>
      <c r="CS3" s="157" t="s">
        <v>75</v>
      </c>
      <c r="CT3" s="159" t="s">
        <v>64</v>
      </c>
      <c r="CU3" s="158" t="s">
        <v>69</v>
      </c>
      <c r="CV3" s="158" t="s">
        <v>70</v>
      </c>
      <c r="CW3" s="158" t="s">
        <v>71</v>
      </c>
      <c r="CX3" s="158" t="s">
        <v>72</v>
      </c>
      <c r="CY3" s="160" t="s">
        <v>74</v>
      </c>
      <c r="CZ3" s="161" t="s">
        <v>73</v>
      </c>
      <c r="DA3" s="162" t="s">
        <v>321</v>
      </c>
      <c r="DB3" s="162" t="s">
        <v>330</v>
      </c>
      <c r="DC3" s="162" t="s">
        <v>331</v>
      </c>
      <c r="DD3" s="128" t="s">
        <v>100</v>
      </c>
      <c r="DE3" s="128" t="s">
        <v>322</v>
      </c>
      <c r="DF3" s="128" t="s">
        <v>102</v>
      </c>
      <c r="DG3" s="128" t="s">
        <v>103</v>
      </c>
      <c r="DH3" s="128" t="s">
        <v>104</v>
      </c>
      <c r="DI3" s="128" t="s">
        <v>323</v>
      </c>
      <c r="DJ3" s="174" t="s">
        <v>88</v>
      </c>
      <c r="DK3" s="175" t="s">
        <v>89</v>
      </c>
      <c r="DL3" s="176" t="s">
        <v>24</v>
      </c>
      <c r="DM3" s="176" t="s">
        <v>25</v>
      </c>
      <c r="DN3" s="176" t="s">
        <v>28</v>
      </c>
      <c r="DO3" s="176" t="s">
        <v>90</v>
      </c>
      <c r="DP3" s="177" t="s">
        <v>91</v>
      </c>
      <c r="DQ3" s="175" t="s">
        <v>92</v>
      </c>
      <c r="DR3" s="177" t="s">
        <v>26</v>
      </c>
      <c r="DS3" s="155" t="s">
        <v>66</v>
      </c>
      <c r="DT3" s="147" t="s">
        <v>67</v>
      </c>
      <c r="DU3" s="155" t="s">
        <v>68</v>
      </c>
      <c r="DV3" s="178" t="s">
        <v>93</v>
      </c>
      <c r="DW3" s="179" t="s">
        <v>94</v>
      </c>
      <c r="DX3" s="179" t="s">
        <v>95</v>
      </c>
      <c r="DY3" s="128" t="s">
        <v>323</v>
      </c>
      <c r="DZ3" s="309" t="s">
        <v>319</v>
      </c>
      <c r="EA3" s="321" t="s">
        <v>2554</v>
      </c>
    </row>
    <row r="4" spans="1:132" x14ac:dyDescent="0.3">
      <c r="A4" s="197" t="s">
        <v>326</v>
      </c>
      <c r="B4" s="197" t="s">
        <v>341</v>
      </c>
      <c r="C4" s="265">
        <v>86042424</v>
      </c>
      <c r="D4" s="197" t="s">
        <v>311</v>
      </c>
      <c r="E4" s="197" t="s">
        <v>298</v>
      </c>
      <c r="F4" s="197" t="s">
        <v>327</v>
      </c>
      <c r="G4" s="124">
        <v>44944</v>
      </c>
      <c r="H4" s="280">
        <v>9459480</v>
      </c>
      <c r="I4" s="197" t="s">
        <v>302</v>
      </c>
      <c r="J4" s="124">
        <v>44944</v>
      </c>
      <c r="K4" s="124">
        <v>45124</v>
      </c>
      <c r="L4" s="197" t="s">
        <v>291</v>
      </c>
      <c r="M4" s="197" t="s">
        <v>291</v>
      </c>
      <c r="N4" s="197" t="s">
        <v>291</v>
      </c>
      <c r="O4" s="215">
        <v>7</v>
      </c>
      <c r="P4" s="132">
        <v>683185</v>
      </c>
      <c r="Q4" s="129">
        <v>44944</v>
      </c>
      <c r="R4" s="129">
        <v>44957</v>
      </c>
      <c r="S4" s="132">
        <v>1576580</v>
      </c>
      <c r="T4" s="129">
        <v>44958</v>
      </c>
      <c r="U4" s="193">
        <v>44985</v>
      </c>
      <c r="V4" s="132">
        <v>1576580</v>
      </c>
      <c r="W4" s="129">
        <v>44986</v>
      </c>
      <c r="X4" s="129">
        <v>45016</v>
      </c>
      <c r="Y4" s="132">
        <v>1576580</v>
      </c>
      <c r="Z4" s="193">
        <v>45017</v>
      </c>
      <c r="AA4" s="193">
        <v>45046</v>
      </c>
      <c r="AB4" s="132">
        <v>1576580</v>
      </c>
      <c r="AC4" s="193">
        <v>45047</v>
      </c>
      <c r="AD4" s="193">
        <v>45077</v>
      </c>
      <c r="AE4" s="132">
        <v>1576580</v>
      </c>
      <c r="AF4" s="193">
        <v>45078</v>
      </c>
      <c r="AG4" s="193">
        <v>45107</v>
      </c>
      <c r="AH4" s="130">
        <v>893395</v>
      </c>
      <c r="AI4" s="193">
        <v>45108</v>
      </c>
      <c r="AJ4" s="193">
        <v>45124</v>
      </c>
      <c r="AK4" s="213"/>
      <c r="AL4" s="214"/>
      <c r="AM4" s="214"/>
      <c r="AN4" s="213"/>
      <c r="AO4" s="214"/>
      <c r="AP4" s="166"/>
      <c r="AQ4" s="213"/>
      <c r="AR4" s="214"/>
      <c r="AS4" s="214"/>
      <c r="AT4" s="204"/>
      <c r="AU4" s="194"/>
      <c r="AV4" s="194"/>
      <c r="AW4" s="204"/>
      <c r="AX4" s="189"/>
      <c r="AY4" s="189"/>
      <c r="AZ4" s="189"/>
      <c r="BA4" s="189"/>
      <c r="BB4" s="189"/>
      <c r="BC4" s="189"/>
      <c r="BD4" s="189"/>
      <c r="BE4" s="189"/>
      <c r="BF4" s="189"/>
      <c r="BG4" s="189"/>
      <c r="BH4" s="189"/>
      <c r="BI4" s="195" t="s">
        <v>278</v>
      </c>
      <c r="BJ4" s="196" t="s">
        <v>300</v>
      </c>
      <c r="BK4" s="125" t="s">
        <v>301</v>
      </c>
      <c r="BL4" s="192">
        <v>12</v>
      </c>
      <c r="BM4" s="193">
        <v>44944.787187499998</v>
      </c>
      <c r="BN4" s="212">
        <v>2431266061</v>
      </c>
      <c r="BO4" s="206">
        <v>106</v>
      </c>
      <c r="BP4" s="193">
        <v>44944</v>
      </c>
      <c r="BQ4" s="207">
        <v>9459480</v>
      </c>
      <c r="BR4" s="197"/>
      <c r="BS4" s="124"/>
      <c r="BT4" s="124"/>
      <c r="BU4" s="124"/>
      <c r="BV4" s="197"/>
      <c r="BW4" s="197"/>
      <c r="BX4" s="197"/>
      <c r="BY4" s="124"/>
      <c r="BZ4" s="132"/>
      <c r="CA4" s="192"/>
      <c r="CB4" s="193"/>
      <c r="CC4" s="205"/>
      <c r="CD4" s="192"/>
      <c r="CE4" s="193"/>
      <c r="CF4" s="205"/>
      <c r="CG4" s="209"/>
      <c r="CH4" s="209"/>
      <c r="CI4" s="209"/>
      <c r="CJ4" s="209"/>
      <c r="CK4" s="209"/>
      <c r="CL4" s="209"/>
      <c r="CM4" s="209"/>
      <c r="CN4" s="209"/>
      <c r="CO4" s="209"/>
      <c r="CP4" s="208"/>
      <c r="CQ4" s="210"/>
      <c r="CR4" s="209"/>
      <c r="CS4" s="200" t="s">
        <v>362</v>
      </c>
      <c r="CT4" s="202">
        <v>86042424</v>
      </c>
      <c r="CU4" s="206">
        <v>436</v>
      </c>
      <c r="CV4" s="206" t="s">
        <v>294</v>
      </c>
      <c r="CW4" s="192"/>
      <c r="CX4" s="192"/>
      <c r="CY4" s="195">
        <v>8299</v>
      </c>
      <c r="CZ4" s="195" t="s">
        <v>293</v>
      </c>
      <c r="DA4" s="204">
        <f t="shared" ref="DA4:DA12" si="0">P4+S4+V4+Y4+AB4+AE4+AH4+AK4+AN4+AQ4+AT4+AW4+AZ4+BC4+BF4</f>
        <v>9459480</v>
      </c>
      <c r="DB4" s="130">
        <f t="shared" ref="DB4:DB12" si="1">H4+BZ4-DA4</f>
        <v>0</v>
      </c>
      <c r="DC4" s="204">
        <f t="shared" ref="DC4:DC12" si="2">BQ4+CF4-DA4</f>
        <v>0</v>
      </c>
      <c r="DD4" s="211"/>
      <c r="DZ4" s="182" t="s">
        <v>358</v>
      </c>
      <c r="EA4" s="135" t="e">
        <v>#N/A</v>
      </c>
    </row>
    <row r="5" spans="1:132" x14ac:dyDescent="0.3">
      <c r="A5" s="197" t="s">
        <v>394</v>
      </c>
      <c r="B5" s="197" t="s">
        <v>342</v>
      </c>
      <c r="C5" s="265">
        <v>86064731</v>
      </c>
      <c r="D5" s="197" t="s">
        <v>320</v>
      </c>
      <c r="E5" s="197" t="s">
        <v>298</v>
      </c>
      <c r="F5" s="197" t="s">
        <v>327</v>
      </c>
      <c r="G5" s="124">
        <v>44944</v>
      </c>
      <c r="H5" s="280">
        <v>9459480</v>
      </c>
      <c r="I5" s="197" t="s">
        <v>302</v>
      </c>
      <c r="J5" s="124">
        <v>44944</v>
      </c>
      <c r="K5" s="124">
        <v>45124</v>
      </c>
      <c r="L5" s="197" t="s">
        <v>291</v>
      </c>
      <c r="M5" s="197" t="s">
        <v>291</v>
      </c>
      <c r="N5" s="197" t="s">
        <v>291</v>
      </c>
      <c r="O5" s="215">
        <v>8</v>
      </c>
      <c r="P5" s="132">
        <v>683185</v>
      </c>
      <c r="Q5" s="129">
        <v>44944</v>
      </c>
      <c r="R5" s="129">
        <v>44957</v>
      </c>
      <c r="S5" s="132">
        <v>1576580</v>
      </c>
      <c r="T5" s="129">
        <v>44958</v>
      </c>
      <c r="U5" s="193">
        <v>44985</v>
      </c>
      <c r="V5" s="132">
        <v>1576580</v>
      </c>
      <c r="W5" s="129">
        <v>44986</v>
      </c>
      <c r="X5" s="129">
        <v>45016</v>
      </c>
      <c r="Y5" s="132">
        <v>525527</v>
      </c>
      <c r="Z5" s="193">
        <v>45017</v>
      </c>
      <c r="AA5" s="193">
        <v>45026</v>
      </c>
      <c r="AB5" s="132">
        <v>1576580</v>
      </c>
      <c r="AC5" s="193">
        <v>45047</v>
      </c>
      <c r="AD5" s="193">
        <v>45077</v>
      </c>
      <c r="AE5" s="132">
        <v>1576580</v>
      </c>
      <c r="AF5" s="193">
        <v>45078</v>
      </c>
      <c r="AG5" s="193">
        <v>45107</v>
      </c>
      <c r="AH5" s="130">
        <v>1576580</v>
      </c>
      <c r="AI5" s="193">
        <v>45108</v>
      </c>
      <c r="AJ5" s="193">
        <v>45138</v>
      </c>
      <c r="AK5" s="213">
        <v>367868</v>
      </c>
      <c r="AL5" s="214">
        <v>45139</v>
      </c>
      <c r="AM5" s="214">
        <v>45144</v>
      </c>
      <c r="AN5" s="213"/>
      <c r="AO5" s="214"/>
      <c r="AP5" s="166"/>
      <c r="AQ5" s="213"/>
      <c r="AR5" s="214"/>
      <c r="AS5" s="214"/>
      <c r="AT5" s="204"/>
      <c r="AU5" s="194"/>
      <c r="AV5" s="194"/>
      <c r="AW5" s="204"/>
      <c r="AX5" s="189"/>
      <c r="AY5" s="189"/>
      <c r="AZ5" s="189"/>
      <c r="BA5" s="189"/>
      <c r="BB5" s="189"/>
      <c r="BC5" s="189"/>
      <c r="BD5" s="189"/>
      <c r="BE5" s="189"/>
      <c r="BF5" s="189"/>
      <c r="BG5" s="189"/>
      <c r="BH5" s="189"/>
      <c r="BI5" s="195" t="s">
        <v>278</v>
      </c>
      <c r="BJ5" s="196" t="s">
        <v>300</v>
      </c>
      <c r="BK5" s="125" t="s">
        <v>301</v>
      </c>
      <c r="BL5" s="192">
        <v>12</v>
      </c>
      <c r="BM5" s="193">
        <v>44944.787187499998</v>
      </c>
      <c r="BN5" s="212">
        <v>2431266061</v>
      </c>
      <c r="BO5" s="206">
        <v>111</v>
      </c>
      <c r="BP5" s="193">
        <v>44944</v>
      </c>
      <c r="BQ5" s="207">
        <v>9459480</v>
      </c>
      <c r="BR5" s="197"/>
      <c r="BS5" s="124"/>
      <c r="BT5" s="124"/>
      <c r="BU5" s="124"/>
      <c r="BV5" s="197"/>
      <c r="BW5" s="197"/>
      <c r="BX5" s="197"/>
      <c r="BY5" s="124"/>
      <c r="BZ5" s="132"/>
      <c r="CA5" s="192"/>
      <c r="CB5" s="193"/>
      <c r="CC5" s="205"/>
      <c r="CD5" s="192"/>
      <c r="CE5" s="193"/>
      <c r="CF5" s="205"/>
      <c r="CG5" s="209"/>
      <c r="CH5" s="209"/>
      <c r="CI5" s="209"/>
      <c r="CJ5" s="209"/>
      <c r="CK5" s="184">
        <v>1</v>
      </c>
      <c r="CL5" s="185">
        <v>45027</v>
      </c>
      <c r="CM5" s="184">
        <v>1</v>
      </c>
      <c r="CN5" s="185">
        <v>45047</v>
      </c>
      <c r="CO5" s="185">
        <v>45144</v>
      </c>
      <c r="CP5" s="185">
        <v>45144</v>
      </c>
      <c r="CQ5" s="210"/>
      <c r="CR5" s="209"/>
      <c r="CS5" s="200" t="s">
        <v>352</v>
      </c>
      <c r="CT5" s="202">
        <v>86064731</v>
      </c>
      <c r="CU5" s="206">
        <v>436</v>
      </c>
      <c r="CV5" s="206" t="s">
        <v>294</v>
      </c>
      <c r="CW5" s="192"/>
      <c r="CX5" s="192"/>
      <c r="CY5" s="195">
        <v>8299</v>
      </c>
      <c r="CZ5" s="195" t="s">
        <v>293</v>
      </c>
      <c r="DA5" s="204">
        <f t="shared" si="0"/>
        <v>9459480</v>
      </c>
      <c r="DB5" s="130">
        <f t="shared" si="1"/>
        <v>0</v>
      </c>
      <c r="DC5" s="204">
        <f t="shared" si="2"/>
        <v>0</v>
      </c>
      <c r="DD5" s="211"/>
      <c r="DZ5" s="182" t="s">
        <v>359</v>
      </c>
      <c r="EA5" s="135" t="e">
        <v>#N/A</v>
      </c>
    </row>
    <row r="6" spans="1:132" x14ac:dyDescent="0.3">
      <c r="A6" s="266"/>
      <c r="B6" s="197" t="s">
        <v>343</v>
      </c>
      <c r="C6" s="267">
        <v>1119886943</v>
      </c>
      <c r="D6" s="189" t="s">
        <v>286</v>
      </c>
      <c r="E6" s="197" t="s">
        <v>298</v>
      </c>
      <c r="F6" s="189" t="s">
        <v>344</v>
      </c>
      <c r="G6" s="124">
        <v>44944</v>
      </c>
      <c r="H6" s="280">
        <v>11911944</v>
      </c>
      <c r="I6" s="197" t="s">
        <v>302</v>
      </c>
      <c r="J6" s="124">
        <v>44944</v>
      </c>
      <c r="K6" s="124">
        <v>45124</v>
      </c>
      <c r="L6" s="189" t="s">
        <v>291</v>
      </c>
      <c r="M6" s="197" t="s">
        <v>291</v>
      </c>
      <c r="N6" s="197" t="s">
        <v>291</v>
      </c>
      <c r="O6" s="215">
        <v>7</v>
      </c>
      <c r="P6" s="132">
        <v>860307</v>
      </c>
      <c r="Q6" s="129">
        <v>44944</v>
      </c>
      <c r="R6" s="129">
        <v>44957</v>
      </c>
      <c r="S6" s="132">
        <v>1985324</v>
      </c>
      <c r="T6" s="129">
        <v>44958</v>
      </c>
      <c r="U6" s="193">
        <v>44985</v>
      </c>
      <c r="V6" s="132">
        <v>1985324</v>
      </c>
      <c r="W6" s="129">
        <v>44986</v>
      </c>
      <c r="X6" s="129">
        <v>45016</v>
      </c>
      <c r="Y6" s="132">
        <v>1985324</v>
      </c>
      <c r="Z6" s="193">
        <v>45017</v>
      </c>
      <c r="AA6" s="193">
        <v>45046</v>
      </c>
      <c r="AB6" s="132">
        <v>1985324</v>
      </c>
      <c r="AC6" s="193">
        <v>45047</v>
      </c>
      <c r="AD6" s="193">
        <v>45077</v>
      </c>
      <c r="AE6" s="132">
        <v>1985324</v>
      </c>
      <c r="AF6" s="193">
        <v>45078</v>
      </c>
      <c r="AG6" s="193">
        <v>45107</v>
      </c>
      <c r="AH6" s="130">
        <v>1125017</v>
      </c>
      <c r="AI6" s="193">
        <v>45108</v>
      </c>
      <c r="AJ6" s="193">
        <v>45124</v>
      </c>
      <c r="AK6" s="213"/>
      <c r="AL6" s="214"/>
      <c r="AM6" s="214"/>
      <c r="AN6" s="213"/>
      <c r="AO6" s="214"/>
      <c r="AP6" s="166"/>
      <c r="AQ6" s="213"/>
      <c r="AR6" s="214"/>
      <c r="AS6" s="214"/>
      <c r="AT6" s="204"/>
      <c r="AU6" s="194"/>
      <c r="AV6" s="194"/>
      <c r="AW6" s="204"/>
      <c r="AX6" s="189"/>
      <c r="AY6" s="189"/>
      <c r="AZ6" s="189"/>
      <c r="BA6" s="189"/>
      <c r="BB6" s="189"/>
      <c r="BC6" s="189"/>
      <c r="BD6" s="189"/>
      <c r="BE6" s="189"/>
      <c r="BF6" s="189"/>
      <c r="BG6" s="189"/>
      <c r="BH6" s="189"/>
      <c r="BI6" s="190" t="s">
        <v>271</v>
      </c>
      <c r="BJ6" s="196" t="s">
        <v>283</v>
      </c>
      <c r="BK6" s="190" t="s">
        <v>351</v>
      </c>
      <c r="BL6" s="192">
        <v>11</v>
      </c>
      <c r="BM6" s="193">
        <v>44944.774837962963</v>
      </c>
      <c r="BN6" s="212">
        <v>949606500</v>
      </c>
      <c r="BO6" s="206">
        <v>139</v>
      </c>
      <c r="BP6" s="193">
        <v>44944</v>
      </c>
      <c r="BQ6" s="207">
        <v>11911944</v>
      </c>
      <c r="BR6" s="197"/>
      <c r="BS6" s="124"/>
      <c r="BT6" s="124"/>
      <c r="BU6" s="124"/>
      <c r="BV6" s="197"/>
      <c r="BW6" s="197"/>
      <c r="BX6" s="197"/>
      <c r="BY6" s="124"/>
      <c r="BZ6" s="132"/>
      <c r="CA6" s="192"/>
      <c r="CB6" s="193"/>
      <c r="CC6" s="205"/>
      <c r="CD6" s="192"/>
      <c r="CE6" s="193"/>
      <c r="CF6" s="205"/>
      <c r="CG6" s="209"/>
      <c r="CH6" s="209"/>
      <c r="CI6" s="209"/>
      <c r="CJ6" s="209"/>
      <c r="CK6" s="209"/>
      <c r="CL6" s="209"/>
      <c r="CM6" s="209"/>
      <c r="CN6" s="209"/>
      <c r="CO6" s="209"/>
      <c r="CP6" s="208"/>
      <c r="CQ6" s="210"/>
      <c r="CR6" s="209"/>
      <c r="CS6" s="200" t="s">
        <v>353</v>
      </c>
      <c r="CT6" s="137">
        <v>1119886943</v>
      </c>
      <c r="CU6" s="206">
        <v>27</v>
      </c>
      <c r="CV6" s="206" t="s">
        <v>296</v>
      </c>
      <c r="CW6" s="192"/>
      <c r="CX6" s="192"/>
      <c r="CY6" s="195">
        <v>8299</v>
      </c>
      <c r="CZ6" s="195" t="s">
        <v>293</v>
      </c>
      <c r="DA6" s="204">
        <f t="shared" si="0"/>
        <v>11911944</v>
      </c>
      <c r="DB6" s="130">
        <f t="shared" si="1"/>
        <v>0</v>
      </c>
      <c r="DC6" s="204">
        <f t="shared" si="2"/>
        <v>0</v>
      </c>
      <c r="DD6" s="211"/>
      <c r="DZ6" s="182" t="s">
        <v>360</v>
      </c>
      <c r="EA6" s="135" t="e">
        <v>#N/A</v>
      </c>
    </row>
    <row r="7" spans="1:132" x14ac:dyDescent="0.3">
      <c r="A7" s="189"/>
      <c r="B7" s="197" t="s">
        <v>349</v>
      </c>
      <c r="C7" s="265">
        <v>12201507</v>
      </c>
      <c r="D7" s="197" t="s">
        <v>350</v>
      </c>
      <c r="E7" s="197" t="s">
        <v>297</v>
      </c>
      <c r="F7" s="197" t="s">
        <v>348</v>
      </c>
      <c r="G7" s="124">
        <v>44944</v>
      </c>
      <c r="H7" s="280">
        <v>14014044</v>
      </c>
      <c r="I7" s="197" t="s">
        <v>302</v>
      </c>
      <c r="J7" s="124">
        <v>44944</v>
      </c>
      <c r="K7" s="124">
        <v>45124</v>
      </c>
      <c r="L7" s="189" t="s">
        <v>291</v>
      </c>
      <c r="M7" s="197" t="s">
        <v>291</v>
      </c>
      <c r="N7" s="197" t="s">
        <v>291</v>
      </c>
      <c r="O7" s="215">
        <v>7</v>
      </c>
      <c r="P7" s="132">
        <v>1012125</v>
      </c>
      <c r="Q7" s="129">
        <v>44944</v>
      </c>
      <c r="R7" s="129">
        <v>44957</v>
      </c>
      <c r="S7" s="132">
        <v>2335674</v>
      </c>
      <c r="T7" s="129">
        <v>44958</v>
      </c>
      <c r="U7" s="193">
        <v>44985</v>
      </c>
      <c r="V7" s="132">
        <v>2335674</v>
      </c>
      <c r="W7" s="129">
        <v>44986</v>
      </c>
      <c r="X7" s="129">
        <v>45016</v>
      </c>
      <c r="Y7" s="132">
        <v>2335674</v>
      </c>
      <c r="Z7" s="193">
        <v>45017</v>
      </c>
      <c r="AA7" s="193">
        <v>45046</v>
      </c>
      <c r="AB7" s="132">
        <v>2335674</v>
      </c>
      <c r="AC7" s="193">
        <v>45047</v>
      </c>
      <c r="AD7" s="193">
        <v>45077</v>
      </c>
      <c r="AE7" s="132">
        <v>2335674</v>
      </c>
      <c r="AF7" s="193">
        <v>45078</v>
      </c>
      <c r="AG7" s="193">
        <v>45107</v>
      </c>
      <c r="AH7" s="130">
        <v>1323549</v>
      </c>
      <c r="AI7" s="193">
        <v>45108</v>
      </c>
      <c r="AJ7" s="193">
        <v>45124</v>
      </c>
      <c r="AK7" s="213"/>
      <c r="AL7" s="214"/>
      <c r="AM7" s="214"/>
      <c r="AN7" s="213"/>
      <c r="AO7" s="214"/>
      <c r="AP7" s="166"/>
      <c r="AQ7" s="213"/>
      <c r="AR7" s="214"/>
      <c r="AS7" s="214"/>
      <c r="AT7" s="204"/>
      <c r="AU7" s="194"/>
      <c r="AV7" s="194"/>
      <c r="AW7" s="204"/>
      <c r="AX7" s="189"/>
      <c r="AY7" s="189"/>
      <c r="AZ7" s="189"/>
      <c r="BA7" s="189"/>
      <c r="BB7" s="189"/>
      <c r="BC7" s="189"/>
      <c r="BD7" s="189"/>
      <c r="BE7" s="189"/>
      <c r="BF7" s="189"/>
      <c r="BG7" s="189"/>
      <c r="BH7" s="189"/>
      <c r="BI7" s="188" t="s">
        <v>282</v>
      </c>
      <c r="BJ7" s="190" t="s">
        <v>338</v>
      </c>
      <c r="BK7" s="188" t="s">
        <v>336</v>
      </c>
      <c r="BL7" s="192">
        <v>16</v>
      </c>
      <c r="BM7" s="193">
        <v>44944.929143518515</v>
      </c>
      <c r="BN7" s="212">
        <v>99096906</v>
      </c>
      <c r="BO7" s="206">
        <v>288</v>
      </c>
      <c r="BP7" s="193">
        <v>44944</v>
      </c>
      <c r="BQ7" s="207">
        <v>14014044</v>
      </c>
      <c r="BR7" s="197"/>
      <c r="BS7" s="124"/>
      <c r="BT7" s="124"/>
      <c r="BU7" s="124"/>
      <c r="BV7" s="197"/>
      <c r="BW7" s="197"/>
      <c r="BX7" s="197"/>
      <c r="BY7" s="124"/>
      <c r="BZ7" s="132"/>
      <c r="CA7" s="192"/>
      <c r="CB7" s="193"/>
      <c r="CC7" s="205"/>
      <c r="CD7" s="192"/>
      <c r="CE7" s="193"/>
      <c r="CF7" s="205"/>
      <c r="CG7" s="209"/>
      <c r="CH7" s="209"/>
      <c r="CI7" s="209"/>
      <c r="CJ7" s="209"/>
      <c r="CK7" s="209"/>
      <c r="CL7" s="209"/>
      <c r="CM7" s="209"/>
      <c r="CN7" s="209"/>
      <c r="CO7" s="209"/>
      <c r="CP7" s="208"/>
      <c r="CQ7" s="210"/>
      <c r="CR7" s="209"/>
      <c r="CS7" s="200" t="s">
        <v>357</v>
      </c>
      <c r="CT7" s="201">
        <v>12201507</v>
      </c>
      <c r="CU7" s="206">
        <v>471</v>
      </c>
      <c r="CV7" s="206" t="s">
        <v>369</v>
      </c>
      <c r="CW7" s="192"/>
      <c r="CX7" s="192"/>
      <c r="CY7" s="195">
        <v>7490</v>
      </c>
      <c r="CZ7" s="195" t="s">
        <v>293</v>
      </c>
      <c r="DA7" s="204">
        <f t="shared" si="0"/>
        <v>14014044</v>
      </c>
      <c r="DB7" s="130">
        <f t="shared" si="1"/>
        <v>0</v>
      </c>
      <c r="DC7" s="204">
        <f t="shared" si="2"/>
        <v>0</v>
      </c>
      <c r="DD7" s="211"/>
      <c r="DZ7" s="182" t="s">
        <v>361</v>
      </c>
      <c r="EA7" s="135" t="e">
        <v>#N/A</v>
      </c>
    </row>
    <row r="8" spans="1:132" x14ac:dyDescent="0.3">
      <c r="A8" s="197"/>
      <c r="B8" s="197" t="s">
        <v>374</v>
      </c>
      <c r="C8" s="265">
        <v>1121885815</v>
      </c>
      <c r="D8" s="197" t="s">
        <v>375</v>
      </c>
      <c r="E8" s="197" t="s">
        <v>298</v>
      </c>
      <c r="F8" s="197" t="s">
        <v>332</v>
      </c>
      <c r="G8" s="124">
        <v>44958</v>
      </c>
      <c r="H8" s="280">
        <v>1261264</v>
      </c>
      <c r="I8" s="197" t="s">
        <v>373</v>
      </c>
      <c r="J8" s="124">
        <v>44958</v>
      </c>
      <c r="K8" s="124">
        <v>44981</v>
      </c>
      <c r="L8" s="197" t="s">
        <v>291</v>
      </c>
      <c r="M8" s="197" t="s">
        <v>291</v>
      </c>
      <c r="N8" s="197" t="s">
        <v>291</v>
      </c>
      <c r="O8" s="215">
        <v>1</v>
      </c>
      <c r="P8" s="132">
        <v>1261264</v>
      </c>
      <c r="Q8" s="203">
        <v>44958</v>
      </c>
      <c r="R8" s="193">
        <v>44981</v>
      </c>
      <c r="S8" s="132"/>
      <c r="T8" s="129"/>
      <c r="U8" s="129"/>
      <c r="V8" s="132"/>
      <c r="W8" s="193"/>
      <c r="X8" s="193"/>
      <c r="Y8" s="132"/>
      <c r="Z8" s="193"/>
      <c r="AA8" s="193"/>
      <c r="AB8" s="132"/>
      <c r="AC8" s="193"/>
      <c r="AD8" s="193"/>
      <c r="AE8" s="189"/>
      <c r="AF8" s="193"/>
      <c r="AG8" s="193"/>
      <c r="AH8" s="191"/>
      <c r="AI8" s="199"/>
      <c r="AJ8" s="199"/>
      <c r="AK8" s="213"/>
      <c r="AL8" s="214"/>
      <c r="AM8" s="214"/>
      <c r="AN8" s="213"/>
      <c r="AO8" s="214"/>
      <c r="AP8" s="166"/>
      <c r="AQ8" s="213"/>
      <c r="AR8" s="214"/>
      <c r="AS8" s="214"/>
      <c r="AT8" s="204"/>
      <c r="AU8" s="194"/>
      <c r="AV8" s="194"/>
      <c r="AW8" s="204"/>
      <c r="AX8" s="189"/>
      <c r="AY8" s="189"/>
      <c r="AZ8" s="189"/>
      <c r="BA8" s="189"/>
      <c r="BB8" s="189"/>
      <c r="BC8" s="189"/>
      <c r="BD8" s="189"/>
      <c r="BE8" s="189"/>
      <c r="BF8" s="189"/>
      <c r="BG8" s="189"/>
      <c r="BH8" s="189"/>
      <c r="BI8" s="192" t="s">
        <v>304</v>
      </c>
      <c r="BJ8" s="192" t="s">
        <v>305</v>
      </c>
      <c r="BK8" s="192" t="s">
        <v>276</v>
      </c>
      <c r="BL8" s="199">
        <v>12</v>
      </c>
      <c r="BM8" s="203">
        <v>44944.787187499998</v>
      </c>
      <c r="BN8" s="134">
        <v>2431266061</v>
      </c>
      <c r="BO8" s="199">
        <v>606</v>
      </c>
      <c r="BP8" s="203">
        <v>44958</v>
      </c>
      <c r="BQ8" s="134">
        <v>1261264</v>
      </c>
      <c r="BR8" s="197"/>
      <c r="BS8" s="124"/>
      <c r="BT8" s="124"/>
      <c r="BU8" s="124"/>
      <c r="BV8" s="197"/>
      <c r="BW8" s="197"/>
      <c r="BX8" s="197"/>
      <c r="BY8" s="124"/>
      <c r="BZ8" s="132"/>
      <c r="CA8" s="192"/>
      <c r="CB8" s="193"/>
      <c r="CC8" s="205"/>
      <c r="CD8" s="192"/>
      <c r="CE8" s="193"/>
      <c r="CF8" s="205"/>
      <c r="CG8" s="209"/>
      <c r="CH8" s="209"/>
      <c r="CI8" s="209"/>
      <c r="CJ8" s="209"/>
      <c r="CK8" s="209"/>
      <c r="CL8" s="209"/>
      <c r="CM8" s="209"/>
      <c r="CN8" s="209"/>
      <c r="CO8" s="209"/>
      <c r="CP8" s="208"/>
      <c r="CQ8" s="210"/>
      <c r="CR8" s="209"/>
      <c r="CS8" s="200" t="s">
        <v>356</v>
      </c>
      <c r="CT8" s="201">
        <v>1121885815</v>
      </c>
      <c r="CU8" s="199">
        <v>436</v>
      </c>
      <c r="CV8" s="199" t="s">
        <v>303</v>
      </c>
      <c r="CW8" s="192"/>
      <c r="CX8" s="192"/>
      <c r="CY8" s="195">
        <v>7490</v>
      </c>
      <c r="CZ8" s="195" t="s">
        <v>293</v>
      </c>
      <c r="DA8" s="204">
        <f t="shared" si="0"/>
        <v>1261264</v>
      </c>
      <c r="DB8" s="130">
        <f t="shared" si="1"/>
        <v>0</v>
      </c>
      <c r="DC8" s="204">
        <f t="shared" si="2"/>
        <v>0</v>
      </c>
      <c r="DD8" s="211"/>
      <c r="DZ8" s="310" t="s">
        <v>380</v>
      </c>
      <c r="EA8" s="135" t="e">
        <v>#N/A</v>
      </c>
    </row>
    <row r="9" spans="1:132" x14ac:dyDescent="0.3">
      <c r="A9" s="197"/>
      <c r="B9" s="197" t="s">
        <v>377</v>
      </c>
      <c r="C9" s="265">
        <v>86073607</v>
      </c>
      <c r="D9" s="197" t="s">
        <v>378</v>
      </c>
      <c r="E9" s="197" t="s">
        <v>298</v>
      </c>
      <c r="F9" s="197" t="s">
        <v>379</v>
      </c>
      <c r="G9" s="124">
        <v>44958</v>
      </c>
      <c r="H9" s="280">
        <v>1588259</v>
      </c>
      <c r="I9" s="197" t="s">
        <v>373</v>
      </c>
      <c r="J9" s="124">
        <v>44958</v>
      </c>
      <c r="K9" s="124">
        <v>44981</v>
      </c>
      <c r="L9" s="197" t="s">
        <v>291</v>
      </c>
      <c r="M9" s="197" t="s">
        <v>291</v>
      </c>
      <c r="N9" s="197" t="s">
        <v>291</v>
      </c>
      <c r="O9" s="215">
        <v>1</v>
      </c>
      <c r="P9" s="132">
        <v>1588259</v>
      </c>
      <c r="Q9" s="203">
        <v>44958</v>
      </c>
      <c r="R9" s="193">
        <v>44981</v>
      </c>
      <c r="S9" s="132"/>
      <c r="T9" s="129"/>
      <c r="U9" s="129"/>
      <c r="V9" s="132"/>
      <c r="W9" s="193"/>
      <c r="X9" s="193"/>
      <c r="Y9" s="132"/>
      <c r="Z9" s="193"/>
      <c r="AA9" s="193"/>
      <c r="AB9" s="132"/>
      <c r="AC9" s="193"/>
      <c r="AD9" s="193"/>
      <c r="AE9" s="189"/>
      <c r="AF9" s="193"/>
      <c r="AG9" s="193"/>
      <c r="AH9" s="191"/>
      <c r="AI9" s="199"/>
      <c r="AJ9" s="199"/>
      <c r="AK9" s="213"/>
      <c r="AL9" s="214"/>
      <c r="AM9" s="214"/>
      <c r="AN9" s="213"/>
      <c r="AO9" s="214"/>
      <c r="AP9" s="166"/>
      <c r="AQ9" s="213"/>
      <c r="AR9" s="214"/>
      <c r="AS9" s="214"/>
      <c r="AT9" s="204"/>
      <c r="AU9" s="194"/>
      <c r="AV9" s="194"/>
      <c r="AW9" s="204"/>
      <c r="AX9" s="189"/>
      <c r="AY9" s="189"/>
      <c r="AZ9" s="189"/>
      <c r="BA9" s="189"/>
      <c r="BB9" s="189"/>
      <c r="BC9" s="189"/>
      <c r="BD9" s="189"/>
      <c r="BE9" s="189"/>
      <c r="BF9" s="189"/>
      <c r="BG9" s="189"/>
      <c r="BH9" s="189"/>
      <c r="BI9" s="188" t="s">
        <v>275</v>
      </c>
      <c r="BJ9" s="188" t="s">
        <v>284</v>
      </c>
      <c r="BK9" s="188" t="s">
        <v>276</v>
      </c>
      <c r="BL9" s="199">
        <v>291</v>
      </c>
      <c r="BM9" s="203">
        <v>44958</v>
      </c>
      <c r="BN9" s="134">
        <v>21815205</v>
      </c>
      <c r="BO9" s="199">
        <v>632</v>
      </c>
      <c r="BP9" s="203">
        <v>44958</v>
      </c>
      <c r="BQ9" s="134">
        <v>1588259</v>
      </c>
      <c r="BR9" s="197"/>
      <c r="BS9" s="124"/>
      <c r="BT9" s="124"/>
      <c r="BU9" s="124"/>
      <c r="BV9" s="197"/>
      <c r="BW9" s="197"/>
      <c r="BX9" s="197"/>
      <c r="BY9" s="124"/>
      <c r="BZ9" s="132"/>
      <c r="CA9" s="192"/>
      <c r="CB9" s="193"/>
      <c r="CC9" s="205"/>
      <c r="CD9" s="192"/>
      <c r="CE9" s="193"/>
      <c r="CF9" s="205"/>
      <c r="CG9" s="209"/>
      <c r="CH9" s="209"/>
      <c r="CI9" s="209"/>
      <c r="CJ9" s="209"/>
      <c r="CK9" s="209"/>
      <c r="CL9" s="209"/>
      <c r="CM9" s="209"/>
      <c r="CN9" s="209"/>
      <c r="CO9" s="209"/>
      <c r="CP9" s="208"/>
      <c r="CQ9" s="210"/>
      <c r="CR9" s="209"/>
      <c r="CS9" s="199" t="s">
        <v>363</v>
      </c>
      <c r="CT9" s="201">
        <v>86073607</v>
      </c>
      <c r="CU9" s="199">
        <v>453</v>
      </c>
      <c r="CV9" s="199" t="s">
        <v>370</v>
      </c>
      <c r="CW9" s="192"/>
      <c r="CX9" s="192"/>
      <c r="CY9" s="195">
        <v>8299</v>
      </c>
      <c r="CZ9" s="195" t="s">
        <v>293</v>
      </c>
      <c r="DA9" s="204">
        <f t="shared" si="0"/>
        <v>1588259</v>
      </c>
      <c r="DB9" s="130">
        <f t="shared" si="1"/>
        <v>0</v>
      </c>
      <c r="DC9" s="204">
        <f t="shared" si="2"/>
        <v>0</v>
      </c>
      <c r="DD9" s="211"/>
      <c r="DZ9" s="182" t="s">
        <v>381</v>
      </c>
      <c r="EA9" s="135" t="e">
        <v>#N/A</v>
      </c>
    </row>
    <row r="10" spans="1:132" x14ac:dyDescent="0.3">
      <c r="A10" s="197" t="s">
        <v>324</v>
      </c>
      <c r="B10" s="197" t="s">
        <v>385</v>
      </c>
      <c r="C10" s="265">
        <v>1121924363</v>
      </c>
      <c r="D10" s="197" t="s">
        <v>317</v>
      </c>
      <c r="E10" s="197" t="s">
        <v>298</v>
      </c>
      <c r="F10" s="197" t="s">
        <v>345</v>
      </c>
      <c r="G10" s="124">
        <v>44986</v>
      </c>
      <c r="H10" s="280">
        <v>9319338</v>
      </c>
      <c r="I10" s="197" t="s">
        <v>386</v>
      </c>
      <c r="J10" s="124">
        <v>44986</v>
      </c>
      <c r="K10" s="124">
        <v>45113</v>
      </c>
      <c r="L10" s="197" t="s">
        <v>291</v>
      </c>
      <c r="M10" s="197" t="s">
        <v>291</v>
      </c>
      <c r="N10" s="197" t="s">
        <v>291</v>
      </c>
      <c r="O10" s="215">
        <v>6</v>
      </c>
      <c r="P10" s="132">
        <v>2218890</v>
      </c>
      <c r="Q10" s="203">
        <v>44986</v>
      </c>
      <c r="R10" s="129">
        <v>45016</v>
      </c>
      <c r="S10" s="132">
        <v>2218890</v>
      </c>
      <c r="T10" s="193">
        <v>45017</v>
      </c>
      <c r="U10" s="193">
        <v>45046</v>
      </c>
      <c r="V10" s="132">
        <v>2218890</v>
      </c>
      <c r="W10" s="193">
        <v>45047</v>
      </c>
      <c r="X10" s="193">
        <v>45077</v>
      </c>
      <c r="Y10" s="132">
        <v>2218890</v>
      </c>
      <c r="Z10" s="193">
        <v>45078</v>
      </c>
      <c r="AA10" s="193">
        <v>45107</v>
      </c>
      <c r="AB10" s="132">
        <v>443778</v>
      </c>
      <c r="AC10" s="193">
        <v>45108</v>
      </c>
      <c r="AD10" s="193">
        <v>45113</v>
      </c>
      <c r="AE10" s="130">
        <v>1109445</v>
      </c>
      <c r="AF10" s="203">
        <v>45114</v>
      </c>
      <c r="AG10" s="203">
        <v>45128</v>
      </c>
      <c r="AH10" s="191"/>
      <c r="AI10" s="199"/>
      <c r="AJ10" s="199"/>
      <c r="AK10" s="213"/>
      <c r="AL10" s="214"/>
      <c r="AM10" s="214"/>
      <c r="AN10" s="213"/>
      <c r="AO10" s="214"/>
      <c r="AP10" s="166"/>
      <c r="AQ10" s="213"/>
      <c r="AR10" s="214"/>
      <c r="AS10" s="214"/>
      <c r="AT10" s="204"/>
      <c r="AU10" s="194"/>
      <c r="AV10" s="194"/>
      <c r="AW10" s="204"/>
      <c r="AX10" s="189"/>
      <c r="AY10" s="189"/>
      <c r="AZ10" s="189"/>
      <c r="BA10" s="189"/>
      <c r="BB10" s="189"/>
      <c r="BC10" s="189"/>
      <c r="BD10" s="189"/>
      <c r="BE10" s="189"/>
      <c r="BF10" s="189"/>
      <c r="BG10" s="189"/>
      <c r="BH10" s="189"/>
      <c r="BI10" s="197" t="s">
        <v>271</v>
      </c>
      <c r="BJ10" s="189" t="s">
        <v>283</v>
      </c>
      <c r="BK10" s="190" t="s">
        <v>351</v>
      </c>
      <c r="BL10" s="192">
        <v>521</v>
      </c>
      <c r="BM10" s="193">
        <v>44986.661608796298</v>
      </c>
      <c r="BN10" s="212">
        <v>18662046</v>
      </c>
      <c r="BO10" s="206">
        <v>989</v>
      </c>
      <c r="BP10" s="193">
        <v>44986</v>
      </c>
      <c r="BQ10" s="207">
        <v>9331023</v>
      </c>
      <c r="BR10" s="197">
        <v>1</v>
      </c>
      <c r="BS10" s="124">
        <v>45113</v>
      </c>
      <c r="BT10" s="124">
        <v>45114</v>
      </c>
      <c r="BU10" s="124">
        <v>45128</v>
      </c>
      <c r="BV10" s="197" t="s">
        <v>399</v>
      </c>
      <c r="BW10" s="197" t="s">
        <v>384</v>
      </c>
      <c r="BX10" s="197">
        <v>1</v>
      </c>
      <c r="BY10" s="124">
        <v>45113</v>
      </c>
      <c r="BZ10" s="132">
        <v>1109445</v>
      </c>
      <c r="CA10" s="199">
        <v>1578</v>
      </c>
      <c r="CB10" s="203">
        <v>45113</v>
      </c>
      <c r="CC10" s="134">
        <v>1109445</v>
      </c>
      <c r="CD10" s="199">
        <v>3251</v>
      </c>
      <c r="CE10" s="203">
        <v>45113</v>
      </c>
      <c r="CF10" s="134">
        <v>1109445</v>
      </c>
      <c r="CG10" s="209"/>
      <c r="CH10" s="209"/>
      <c r="CI10" s="209"/>
      <c r="CJ10" s="209"/>
      <c r="CK10" s="209"/>
      <c r="CL10" s="209"/>
      <c r="CM10" s="209"/>
      <c r="CN10" s="209"/>
      <c r="CO10" s="209"/>
      <c r="CP10" s="208">
        <v>45128</v>
      </c>
      <c r="CQ10" s="210"/>
      <c r="CR10" s="209"/>
      <c r="CS10" s="200" t="s">
        <v>354</v>
      </c>
      <c r="CT10" s="126">
        <v>1121924363</v>
      </c>
      <c r="CU10" s="206">
        <v>27</v>
      </c>
      <c r="CV10" s="206" t="s">
        <v>365</v>
      </c>
      <c r="CW10" s="199">
        <v>27</v>
      </c>
      <c r="CX10" s="199">
        <v>54614</v>
      </c>
      <c r="CY10" s="195">
        <v>8299</v>
      </c>
      <c r="CZ10" s="195" t="s">
        <v>293</v>
      </c>
      <c r="DA10" s="204">
        <f t="shared" si="0"/>
        <v>10428783</v>
      </c>
      <c r="DB10" s="130">
        <f t="shared" si="1"/>
        <v>0</v>
      </c>
      <c r="DC10" s="204">
        <f t="shared" si="2"/>
        <v>11685</v>
      </c>
      <c r="DD10" s="211"/>
      <c r="DZ10" s="182" t="s">
        <v>387</v>
      </c>
      <c r="EA10" s="135" t="e">
        <v>#N/A</v>
      </c>
    </row>
    <row r="11" spans="1:132" x14ac:dyDescent="0.3">
      <c r="A11" s="197"/>
      <c r="B11" s="197" t="s">
        <v>396</v>
      </c>
      <c r="C11" s="265">
        <v>1121874914</v>
      </c>
      <c r="D11" s="197" t="s">
        <v>397</v>
      </c>
      <c r="E11" s="197" t="s">
        <v>298</v>
      </c>
      <c r="F11" s="197" t="s">
        <v>371</v>
      </c>
      <c r="G11" s="194">
        <v>45084</v>
      </c>
      <c r="H11" s="280">
        <v>8933958</v>
      </c>
      <c r="I11" s="197" t="s">
        <v>390</v>
      </c>
      <c r="J11" s="194">
        <v>45084</v>
      </c>
      <c r="K11" s="268">
        <v>45220</v>
      </c>
      <c r="L11" s="197" t="s">
        <v>291</v>
      </c>
      <c r="M11" s="197" t="s">
        <v>291</v>
      </c>
      <c r="N11" s="197" t="s">
        <v>291</v>
      </c>
      <c r="O11" s="215">
        <v>5</v>
      </c>
      <c r="P11" s="132">
        <v>1588259</v>
      </c>
      <c r="Q11" s="129">
        <v>45084</v>
      </c>
      <c r="R11" s="193">
        <v>45107</v>
      </c>
      <c r="S11" s="132">
        <v>1985324</v>
      </c>
      <c r="T11" s="193">
        <v>45108</v>
      </c>
      <c r="U11" s="193">
        <v>45138</v>
      </c>
      <c r="V11" s="132">
        <v>1985324</v>
      </c>
      <c r="W11" s="193">
        <v>45139</v>
      </c>
      <c r="X11" s="193">
        <v>45169</v>
      </c>
      <c r="Y11" s="132">
        <v>1985324</v>
      </c>
      <c r="Z11" s="193">
        <v>45170</v>
      </c>
      <c r="AA11" s="193">
        <v>45199</v>
      </c>
      <c r="AB11" s="130">
        <v>1389727</v>
      </c>
      <c r="AC11" s="193">
        <v>45200</v>
      </c>
      <c r="AD11" s="193">
        <v>45220</v>
      </c>
      <c r="AE11" s="132"/>
      <c r="AF11" s="193"/>
      <c r="AG11" s="193"/>
      <c r="AH11" s="130"/>
      <c r="AI11" s="193"/>
      <c r="AJ11" s="193"/>
      <c r="AK11" s="213"/>
      <c r="AL11" s="214"/>
      <c r="AM11" s="214"/>
      <c r="AN11" s="213"/>
      <c r="AO11" s="214"/>
      <c r="AP11" s="166"/>
      <c r="AQ11" s="213"/>
      <c r="AR11" s="214"/>
      <c r="AS11" s="214"/>
      <c r="AT11" s="204"/>
      <c r="AU11" s="194"/>
      <c r="AV11" s="194"/>
      <c r="AW11" s="204"/>
      <c r="AX11" s="189"/>
      <c r="AY11" s="189"/>
      <c r="AZ11" s="189"/>
      <c r="BA11" s="189"/>
      <c r="BB11" s="189"/>
      <c r="BC11" s="189"/>
      <c r="BD11" s="189"/>
      <c r="BE11" s="189"/>
      <c r="BF11" s="189"/>
      <c r="BG11" s="189"/>
      <c r="BH11" s="189"/>
      <c r="BI11" s="190" t="s">
        <v>279</v>
      </c>
      <c r="BJ11" s="190" t="s">
        <v>393</v>
      </c>
      <c r="BK11" s="190" t="s">
        <v>389</v>
      </c>
      <c r="BL11" s="199">
        <v>1357</v>
      </c>
      <c r="BM11" s="203">
        <v>45084.635416666664</v>
      </c>
      <c r="BN11" s="134">
        <v>8933958</v>
      </c>
      <c r="BO11" s="199">
        <v>2841</v>
      </c>
      <c r="BP11" s="203">
        <v>45084</v>
      </c>
      <c r="BQ11" s="134">
        <v>8933958</v>
      </c>
      <c r="BR11" s="197"/>
      <c r="BS11" s="124"/>
      <c r="BT11" s="124"/>
      <c r="BU11" s="124"/>
      <c r="BV11" s="197"/>
      <c r="BW11" s="197"/>
      <c r="BX11" s="197"/>
      <c r="BY11" s="124"/>
      <c r="BZ11" s="132"/>
      <c r="CA11" s="192"/>
      <c r="CB11" s="193"/>
      <c r="CC11" s="205"/>
      <c r="CD11" s="192"/>
      <c r="CE11" s="193"/>
      <c r="CF11" s="205"/>
      <c r="CG11" s="209"/>
      <c r="CH11" s="209"/>
      <c r="CI11" s="209"/>
      <c r="CJ11" s="209"/>
      <c r="CK11" s="209"/>
      <c r="CL11" s="209"/>
      <c r="CM11" s="209"/>
      <c r="CN11" s="209"/>
      <c r="CO11" s="209"/>
      <c r="CP11" s="208"/>
      <c r="CQ11" s="210"/>
      <c r="CR11" s="209"/>
      <c r="CS11" s="180" t="s">
        <v>372</v>
      </c>
      <c r="CT11" s="126">
        <v>1121874914</v>
      </c>
      <c r="CU11" s="199">
        <v>486</v>
      </c>
      <c r="CV11" s="199" t="s">
        <v>367</v>
      </c>
      <c r="CW11" s="192"/>
      <c r="CX11" s="192"/>
      <c r="CY11" s="195">
        <v>7490</v>
      </c>
      <c r="CZ11" s="195" t="s">
        <v>293</v>
      </c>
      <c r="DA11" s="204">
        <f t="shared" si="0"/>
        <v>8933958</v>
      </c>
      <c r="DB11" s="130">
        <f t="shared" si="1"/>
        <v>0</v>
      </c>
      <c r="DC11" s="204">
        <f t="shared" si="2"/>
        <v>0</v>
      </c>
      <c r="DD11" s="211"/>
      <c r="DZ11" s="182" t="s">
        <v>398</v>
      </c>
      <c r="EA11" s="135" t="e">
        <v>#N/A</v>
      </c>
    </row>
    <row r="12" spans="1:132" x14ac:dyDescent="0.3">
      <c r="A12" s="197"/>
      <c r="B12" s="197" t="s">
        <v>402</v>
      </c>
      <c r="C12" s="265">
        <v>1144024742</v>
      </c>
      <c r="D12" s="197" t="s">
        <v>376</v>
      </c>
      <c r="E12" s="197" t="s">
        <v>297</v>
      </c>
      <c r="F12" s="197" t="s">
        <v>347</v>
      </c>
      <c r="G12" s="124">
        <v>45125</v>
      </c>
      <c r="H12" s="280">
        <v>13827191</v>
      </c>
      <c r="I12" s="197" t="s">
        <v>383</v>
      </c>
      <c r="J12" s="124">
        <v>45125</v>
      </c>
      <c r="K12" s="124">
        <v>45275</v>
      </c>
      <c r="L12" s="197" t="s">
        <v>291</v>
      </c>
      <c r="M12" s="197" t="s">
        <v>291</v>
      </c>
      <c r="N12" s="197" t="s">
        <v>291</v>
      </c>
      <c r="O12" s="215">
        <v>6</v>
      </c>
      <c r="P12" s="132">
        <v>1214551</v>
      </c>
      <c r="Q12" s="129">
        <v>45125</v>
      </c>
      <c r="R12" s="193">
        <v>45138</v>
      </c>
      <c r="S12" s="132">
        <v>2802809</v>
      </c>
      <c r="T12" s="193">
        <v>45139</v>
      </c>
      <c r="U12" s="193">
        <v>45169</v>
      </c>
      <c r="V12" s="132">
        <v>2802809</v>
      </c>
      <c r="W12" s="193">
        <v>45170</v>
      </c>
      <c r="X12" s="193">
        <v>45199</v>
      </c>
      <c r="Y12" s="132">
        <v>2802809</v>
      </c>
      <c r="Z12" s="193">
        <v>45200</v>
      </c>
      <c r="AA12" s="193">
        <v>45230</v>
      </c>
      <c r="AB12" s="132">
        <v>2802809</v>
      </c>
      <c r="AC12" s="193">
        <v>45231</v>
      </c>
      <c r="AD12" s="193">
        <v>45260</v>
      </c>
      <c r="AE12" s="130">
        <v>1401404</v>
      </c>
      <c r="AF12" s="193">
        <v>45261</v>
      </c>
      <c r="AG12" s="193">
        <v>45275</v>
      </c>
      <c r="AH12" s="191"/>
      <c r="AI12" s="199"/>
      <c r="AJ12" s="199"/>
      <c r="AK12" s="213"/>
      <c r="AL12" s="214"/>
      <c r="AM12" s="214"/>
      <c r="AN12" s="213"/>
      <c r="AO12" s="214"/>
      <c r="AP12" s="166"/>
      <c r="AQ12" s="213"/>
      <c r="AR12" s="214"/>
      <c r="AS12" s="214"/>
      <c r="AT12" s="204"/>
      <c r="AU12" s="194"/>
      <c r="AV12" s="194"/>
      <c r="AW12" s="204"/>
      <c r="AX12" s="189"/>
      <c r="AY12" s="189"/>
      <c r="AZ12" s="189"/>
      <c r="BA12" s="189"/>
      <c r="BB12" s="189"/>
      <c r="BC12" s="189"/>
      <c r="BD12" s="189"/>
      <c r="BE12" s="189"/>
      <c r="BF12" s="189"/>
      <c r="BG12" s="189"/>
      <c r="BH12" s="189"/>
      <c r="BI12" s="188" t="s">
        <v>270</v>
      </c>
      <c r="BJ12" s="190" t="s">
        <v>532</v>
      </c>
      <c r="BK12" s="188" t="s">
        <v>533</v>
      </c>
      <c r="BL12" s="192">
        <v>1621</v>
      </c>
      <c r="BM12" s="193">
        <v>45121</v>
      </c>
      <c r="BN12" s="212">
        <v>177137529</v>
      </c>
      <c r="BO12" s="206">
        <v>3703</v>
      </c>
      <c r="BP12" s="193">
        <v>45125</v>
      </c>
      <c r="BQ12" s="207">
        <v>13827191</v>
      </c>
      <c r="BR12" s="206"/>
      <c r="BS12" s="193"/>
      <c r="BT12" s="207"/>
      <c r="BU12" s="124"/>
      <c r="BV12" s="197"/>
      <c r="BW12" s="197"/>
      <c r="BX12" s="197"/>
      <c r="BY12" s="124"/>
      <c r="BZ12" s="132"/>
      <c r="CA12" s="192"/>
      <c r="CB12" s="193"/>
      <c r="CC12" s="205"/>
      <c r="CD12" s="192"/>
      <c r="CE12" s="193"/>
      <c r="CF12" s="205"/>
      <c r="CG12" s="209"/>
      <c r="CH12" s="209"/>
      <c r="CI12" s="209"/>
      <c r="CJ12" s="209"/>
      <c r="CK12" s="209"/>
      <c r="CL12" s="209"/>
      <c r="CM12" s="209"/>
      <c r="CN12" s="209"/>
      <c r="CO12" s="209"/>
      <c r="CP12" s="208"/>
      <c r="CQ12" s="210"/>
      <c r="CR12" s="209"/>
      <c r="CS12" s="200" t="s">
        <v>382</v>
      </c>
      <c r="CT12" s="201">
        <v>1144024742</v>
      </c>
      <c r="CU12" s="206">
        <v>469</v>
      </c>
      <c r="CV12" s="206" t="s">
        <v>368</v>
      </c>
      <c r="CW12" s="192"/>
      <c r="CX12" s="192"/>
      <c r="CY12" s="195">
        <v>7310</v>
      </c>
      <c r="CZ12" s="195" t="s">
        <v>293</v>
      </c>
      <c r="DA12" s="204">
        <f t="shared" si="0"/>
        <v>13827191</v>
      </c>
      <c r="DB12" s="130">
        <f t="shared" si="1"/>
        <v>0</v>
      </c>
      <c r="DC12" s="204">
        <f t="shared" si="2"/>
        <v>0</v>
      </c>
      <c r="DD12" s="211"/>
      <c r="DZ12" s="182" t="s">
        <v>403</v>
      </c>
      <c r="EA12" s="135" t="e">
        <v>#N/A</v>
      </c>
    </row>
    <row r="13" spans="1:132" x14ac:dyDescent="0.3">
      <c r="A13" s="197"/>
      <c r="B13" s="197" t="s">
        <v>418</v>
      </c>
      <c r="C13" s="265">
        <v>1121888669</v>
      </c>
      <c r="D13" s="197" t="s">
        <v>419</v>
      </c>
      <c r="E13" s="197" t="s">
        <v>298</v>
      </c>
      <c r="F13" s="197" t="s">
        <v>332</v>
      </c>
      <c r="G13" s="124">
        <v>45334</v>
      </c>
      <c r="H13" s="280">
        <v>7028069</v>
      </c>
      <c r="I13" s="197" t="s">
        <v>417</v>
      </c>
      <c r="J13" s="124">
        <v>45334</v>
      </c>
      <c r="K13" s="124">
        <v>45450</v>
      </c>
      <c r="L13" s="197" t="s">
        <v>291</v>
      </c>
      <c r="M13" s="197" t="s">
        <v>291</v>
      </c>
      <c r="N13" s="197" t="s">
        <v>291</v>
      </c>
      <c r="O13" s="215">
        <v>5</v>
      </c>
      <c r="P13" s="132">
        <v>1151149</v>
      </c>
      <c r="Q13" s="203">
        <v>45334</v>
      </c>
      <c r="R13" s="193">
        <v>45351</v>
      </c>
      <c r="S13" s="132">
        <v>1817604</v>
      </c>
      <c r="T13" s="129">
        <v>45352</v>
      </c>
      <c r="U13" s="129">
        <v>45382</v>
      </c>
      <c r="V13" s="132">
        <v>1817604</v>
      </c>
      <c r="W13" s="193">
        <v>45383</v>
      </c>
      <c r="X13" s="193">
        <v>45412</v>
      </c>
      <c r="Y13" s="132">
        <v>1817604</v>
      </c>
      <c r="Z13" s="193">
        <v>45413</v>
      </c>
      <c r="AA13" s="193">
        <v>45443</v>
      </c>
      <c r="AB13" s="132">
        <v>424108</v>
      </c>
      <c r="AC13" s="193">
        <v>45444</v>
      </c>
      <c r="AD13" s="193">
        <v>45450</v>
      </c>
      <c r="AE13" s="130"/>
      <c r="AF13" s="193"/>
      <c r="AG13" s="193"/>
      <c r="AH13" s="191"/>
      <c r="AI13" s="199"/>
      <c r="AJ13" s="199"/>
      <c r="AK13" s="213"/>
      <c r="AL13" s="214"/>
      <c r="AM13" s="214"/>
      <c r="AN13" s="213"/>
      <c r="AO13" s="214"/>
      <c r="AP13" s="166"/>
      <c r="AQ13" s="213"/>
      <c r="AR13" s="214"/>
      <c r="AS13" s="214"/>
      <c r="AT13" s="204"/>
      <c r="AU13" s="194"/>
      <c r="AV13" s="194"/>
      <c r="AW13" s="204"/>
      <c r="AX13" s="189"/>
      <c r="AY13" s="189"/>
      <c r="AZ13" s="189"/>
      <c r="BA13" s="189"/>
      <c r="BB13" s="189"/>
      <c r="BC13" s="189"/>
      <c r="BD13" s="189"/>
      <c r="BE13" s="189"/>
      <c r="BF13" s="189"/>
      <c r="BG13" s="189"/>
      <c r="BH13" s="189"/>
      <c r="BI13" s="192" t="s">
        <v>304</v>
      </c>
      <c r="BJ13" s="192" t="s">
        <v>305</v>
      </c>
      <c r="BK13" s="192" t="s">
        <v>276</v>
      </c>
      <c r="BL13" s="192">
        <v>153</v>
      </c>
      <c r="BM13" s="193">
        <v>45327.49181712963</v>
      </c>
      <c r="BN13" s="212">
        <v>275013935</v>
      </c>
      <c r="BO13" s="206">
        <v>966</v>
      </c>
      <c r="BP13" s="193">
        <v>45334</v>
      </c>
      <c r="BQ13" s="207">
        <v>7028069</v>
      </c>
      <c r="BR13" s="206"/>
      <c r="BS13" s="206"/>
      <c r="BT13" s="124"/>
      <c r="BU13" s="124"/>
      <c r="BV13" s="197"/>
      <c r="BW13" s="197"/>
      <c r="BX13" s="197"/>
      <c r="BY13" s="124"/>
      <c r="BZ13" s="132"/>
      <c r="CA13" s="192"/>
      <c r="CB13" s="193"/>
      <c r="CC13" s="205"/>
      <c r="CD13" s="192"/>
      <c r="CE13" s="193"/>
      <c r="CF13" s="205"/>
      <c r="CG13" s="209"/>
      <c r="CH13" s="209"/>
      <c r="CI13" s="209"/>
      <c r="CJ13" s="209"/>
      <c r="CK13" s="209"/>
      <c r="CL13" s="209"/>
      <c r="CM13" s="209"/>
      <c r="CN13" s="209"/>
      <c r="CO13" s="209"/>
      <c r="CP13" s="208"/>
      <c r="CQ13" s="210"/>
      <c r="CR13" s="209"/>
      <c r="CS13" s="200" t="s">
        <v>421</v>
      </c>
      <c r="CT13" s="202">
        <v>1121888669</v>
      </c>
      <c r="CU13" s="206">
        <v>436</v>
      </c>
      <c r="CV13" s="206" t="s">
        <v>303</v>
      </c>
      <c r="CW13" s="192"/>
      <c r="CX13" s="192"/>
      <c r="CY13" s="195">
        <v>8299</v>
      </c>
      <c r="CZ13" s="195" t="s">
        <v>293</v>
      </c>
      <c r="DA13" s="204">
        <f t="shared" ref="DA13" si="3">P13+S13+V13+Y13+AB13+AE13+AH13+AK13+AN13+AQ13+AT13+AW13+AZ13+BC13+BF13</f>
        <v>7028069</v>
      </c>
      <c r="DB13" s="130">
        <f t="shared" ref="DB13" si="4">H13+BZ13-DA13</f>
        <v>0</v>
      </c>
      <c r="DC13" s="204">
        <f t="shared" ref="DC13" si="5">BQ13+CF13-DA13</f>
        <v>0</v>
      </c>
      <c r="DD13" s="211"/>
      <c r="DZ13" s="182" t="s">
        <v>420</v>
      </c>
      <c r="EA13" s="135" t="e">
        <v>#N/A</v>
      </c>
    </row>
    <row r="14" spans="1:132" s="189" customFormat="1" x14ac:dyDescent="0.3">
      <c r="B14" s="197" t="s">
        <v>439</v>
      </c>
      <c r="C14" s="265">
        <v>1234791093</v>
      </c>
      <c r="D14" s="197" t="s">
        <v>440</v>
      </c>
      <c r="E14" s="189" t="s">
        <v>424</v>
      </c>
      <c r="F14" s="197" t="s">
        <v>441</v>
      </c>
      <c r="G14" s="124">
        <v>45383</v>
      </c>
      <c r="H14" s="204">
        <v>14940000</v>
      </c>
      <c r="I14" s="189" t="s">
        <v>425</v>
      </c>
      <c r="J14" s="124">
        <v>45383</v>
      </c>
      <c r="K14" s="124">
        <v>45635</v>
      </c>
      <c r="L14" s="197" t="s">
        <v>291</v>
      </c>
      <c r="M14" s="197" t="s">
        <v>291</v>
      </c>
      <c r="N14" s="197" t="s">
        <v>291</v>
      </c>
      <c r="O14" s="222">
        <v>9</v>
      </c>
      <c r="P14" s="132">
        <v>1800000</v>
      </c>
      <c r="Q14" s="203">
        <v>45383</v>
      </c>
      <c r="R14" s="193">
        <v>45412</v>
      </c>
      <c r="S14" s="132">
        <v>1800000</v>
      </c>
      <c r="T14" s="193">
        <v>45413</v>
      </c>
      <c r="U14" s="193">
        <v>45443</v>
      </c>
      <c r="V14" s="132">
        <v>1800000</v>
      </c>
      <c r="W14" s="193">
        <v>45444</v>
      </c>
      <c r="X14" s="193">
        <v>45473</v>
      </c>
      <c r="Y14" s="132">
        <v>1800000</v>
      </c>
      <c r="Z14" s="193">
        <v>45474</v>
      </c>
      <c r="AA14" s="193">
        <v>45504</v>
      </c>
      <c r="AB14" s="132">
        <v>1800000</v>
      </c>
      <c r="AC14" s="193">
        <v>45505</v>
      </c>
      <c r="AD14" s="193">
        <v>45535</v>
      </c>
      <c r="AE14" s="132">
        <v>1800000</v>
      </c>
      <c r="AF14" s="193">
        <v>45536</v>
      </c>
      <c r="AG14" s="193">
        <v>45565</v>
      </c>
      <c r="AH14" s="132">
        <v>1800000</v>
      </c>
      <c r="AI14" s="193">
        <v>45566</v>
      </c>
      <c r="AJ14" s="193">
        <v>45596</v>
      </c>
      <c r="AK14" s="132">
        <v>1800000</v>
      </c>
      <c r="AL14" s="193">
        <v>45597</v>
      </c>
      <c r="AM14" s="193">
        <v>45626</v>
      </c>
      <c r="AN14" s="130">
        <v>540000</v>
      </c>
      <c r="AO14" s="193">
        <v>45627</v>
      </c>
      <c r="AP14" s="193">
        <v>45635</v>
      </c>
      <c r="AQ14" s="213"/>
      <c r="AR14" s="214"/>
      <c r="AS14" s="214"/>
      <c r="AT14" s="204"/>
      <c r="AU14" s="194"/>
      <c r="AV14" s="194"/>
      <c r="AW14" s="204"/>
      <c r="BI14" s="198" t="s">
        <v>277</v>
      </c>
      <c r="BJ14" s="190" t="s">
        <v>443</v>
      </c>
      <c r="BK14" s="198" t="s">
        <v>444</v>
      </c>
      <c r="BL14" s="192">
        <v>670</v>
      </c>
      <c r="BM14" s="193">
        <v>45373</v>
      </c>
      <c r="BN14" s="212">
        <v>60240000</v>
      </c>
      <c r="BO14" s="206">
        <v>1873</v>
      </c>
      <c r="BP14" s="193">
        <v>45383</v>
      </c>
      <c r="BQ14" s="207">
        <v>14940000</v>
      </c>
      <c r="BR14" s="197"/>
      <c r="BS14" s="124"/>
      <c r="BT14" s="124"/>
      <c r="BU14" s="124"/>
      <c r="BV14" s="197"/>
      <c r="BW14" s="197"/>
      <c r="BX14" s="197"/>
      <c r="BY14" s="124"/>
      <c r="BZ14" s="132"/>
      <c r="CA14" s="192"/>
      <c r="CB14" s="193"/>
      <c r="CC14" s="205"/>
      <c r="CD14" s="192"/>
      <c r="CE14" s="193"/>
      <c r="CF14" s="205"/>
      <c r="CG14" s="209"/>
      <c r="CH14" s="209"/>
      <c r="CI14" s="209"/>
      <c r="CJ14" s="209"/>
      <c r="CK14" s="209"/>
      <c r="CL14" s="209"/>
      <c r="CM14" s="209"/>
      <c r="CN14" s="209"/>
      <c r="CO14" s="209"/>
      <c r="CP14" s="208"/>
      <c r="CQ14" s="210"/>
      <c r="CR14" s="209"/>
      <c r="CS14" s="210" t="s">
        <v>446</v>
      </c>
      <c r="CT14" s="202">
        <v>1234791093</v>
      </c>
      <c r="CU14" s="206">
        <v>660</v>
      </c>
      <c r="CV14" s="206" t="s">
        <v>415</v>
      </c>
      <c r="CW14" s="192"/>
      <c r="CX14" s="192"/>
      <c r="CY14" s="195">
        <v>7490</v>
      </c>
      <c r="CZ14" s="195" t="s">
        <v>293</v>
      </c>
      <c r="DA14" s="204">
        <f t="shared" ref="DA14" si="6">P14+S14+V14+Y14+AB14+AE14+AH14+AK14+AN14+AQ14+AT14+AW14+AZ14+BC14+BF14</f>
        <v>14940000</v>
      </c>
      <c r="DB14" s="130">
        <f t="shared" ref="DB14" si="7">H14+BZ14-DA14</f>
        <v>0</v>
      </c>
      <c r="DC14" s="204">
        <f t="shared" ref="DC14" si="8">BQ14+CF14-DA14</f>
        <v>0</v>
      </c>
      <c r="DZ14" s="182" t="s">
        <v>447</v>
      </c>
      <c r="EA14" s="135" t="e">
        <v>#N/A</v>
      </c>
      <c r="EB14" s="320"/>
    </row>
    <row r="15" spans="1:132" x14ac:dyDescent="0.3">
      <c r="A15" s="269"/>
      <c r="B15" s="270" t="s">
        <v>459</v>
      </c>
      <c r="C15" s="271">
        <v>41749943</v>
      </c>
      <c r="D15" s="269" t="s">
        <v>460</v>
      </c>
      <c r="E15" s="269" t="s">
        <v>297</v>
      </c>
      <c r="F15" s="269" t="s">
        <v>461</v>
      </c>
      <c r="G15" s="272">
        <v>45457</v>
      </c>
      <c r="H15" s="333">
        <v>18100000</v>
      </c>
      <c r="I15" s="269" t="s">
        <v>316</v>
      </c>
      <c r="J15" s="272">
        <v>45457</v>
      </c>
      <c r="K15" s="272">
        <v>45578</v>
      </c>
      <c r="L15" s="269" t="s">
        <v>291</v>
      </c>
      <c r="M15" s="269" t="s">
        <v>291</v>
      </c>
      <c r="N15" s="269" t="s">
        <v>291</v>
      </c>
      <c r="O15" s="215">
        <v>5</v>
      </c>
      <c r="P15" s="273">
        <v>2564167</v>
      </c>
      <c r="Q15" s="203">
        <v>45457</v>
      </c>
      <c r="R15" s="193">
        <v>45473</v>
      </c>
      <c r="S15" s="273">
        <v>4525000</v>
      </c>
      <c r="T15" s="193">
        <v>45474</v>
      </c>
      <c r="U15" s="193">
        <v>45504</v>
      </c>
      <c r="V15" s="273">
        <v>4525000</v>
      </c>
      <c r="W15" s="193">
        <v>45505</v>
      </c>
      <c r="X15" s="193">
        <v>45535</v>
      </c>
      <c r="Y15" s="273">
        <v>4525000</v>
      </c>
      <c r="Z15" s="193">
        <v>45536</v>
      </c>
      <c r="AA15" s="193">
        <v>45565</v>
      </c>
      <c r="AB15" s="274">
        <v>1960833</v>
      </c>
      <c r="AC15" s="193">
        <v>45566</v>
      </c>
      <c r="AD15" s="193">
        <v>45578</v>
      </c>
      <c r="AE15" s="273"/>
      <c r="AF15" s="193"/>
      <c r="AG15" s="193"/>
      <c r="AH15" s="274"/>
      <c r="AI15" s="193"/>
      <c r="AJ15" s="193"/>
      <c r="AK15" s="213"/>
      <c r="AL15" s="214"/>
      <c r="AM15" s="214"/>
      <c r="AN15" s="213"/>
      <c r="AO15" s="214"/>
      <c r="AP15" s="166"/>
      <c r="AQ15" s="213"/>
      <c r="AR15" s="214"/>
      <c r="AS15" s="214"/>
      <c r="AT15" s="204"/>
      <c r="AU15" s="194"/>
      <c r="AV15" s="194"/>
      <c r="AW15" s="204"/>
      <c r="AX15" s="189"/>
      <c r="AY15" s="189"/>
      <c r="AZ15" s="189"/>
      <c r="BA15" s="189"/>
      <c r="BB15" s="189"/>
      <c r="BC15" s="189"/>
      <c r="BD15" s="189"/>
      <c r="BE15" s="189"/>
      <c r="BF15" s="189"/>
      <c r="BG15" s="189"/>
      <c r="BH15" s="189"/>
      <c r="BI15" s="196" t="s">
        <v>274</v>
      </c>
      <c r="BJ15" s="190" t="s">
        <v>338</v>
      </c>
      <c r="BK15" s="198" t="s">
        <v>336</v>
      </c>
      <c r="BL15" s="192">
        <v>945</v>
      </c>
      <c r="BM15" s="193">
        <v>45411.381099537037</v>
      </c>
      <c r="BN15" s="212">
        <v>18100000</v>
      </c>
      <c r="BO15" s="206">
        <v>3801</v>
      </c>
      <c r="BP15" s="193">
        <v>45457</v>
      </c>
      <c r="BQ15" s="207">
        <v>18100000</v>
      </c>
      <c r="BR15" s="197"/>
      <c r="BS15" s="124"/>
      <c r="BT15" s="124"/>
      <c r="BU15" s="124"/>
      <c r="BV15" s="197"/>
      <c r="BW15" s="197"/>
      <c r="BX15" s="197"/>
      <c r="BY15" s="124"/>
      <c r="BZ15" s="132"/>
      <c r="CA15" s="192"/>
      <c r="CB15" s="193"/>
      <c r="CC15" s="205"/>
      <c r="CD15" s="192"/>
      <c r="CE15" s="193"/>
      <c r="CF15" s="205"/>
      <c r="CG15" s="209"/>
      <c r="CH15" s="209"/>
      <c r="CI15" s="209"/>
      <c r="CJ15" s="209"/>
      <c r="CK15" s="209"/>
      <c r="CL15" s="209"/>
      <c r="CM15" s="209"/>
      <c r="CN15" s="209"/>
      <c r="CO15" s="209"/>
      <c r="CP15" s="208"/>
      <c r="CQ15" s="210"/>
      <c r="CR15" s="209"/>
      <c r="CS15" s="200" t="s">
        <v>462</v>
      </c>
      <c r="CT15" s="201">
        <v>41749943</v>
      </c>
      <c r="CU15" s="206">
        <v>472</v>
      </c>
      <c r="CV15" s="206" t="s">
        <v>450</v>
      </c>
      <c r="CW15" s="192"/>
      <c r="CX15" s="192"/>
      <c r="CY15" s="195">
        <v>7490</v>
      </c>
      <c r="CZ15" s="195" t="s">
        <v>293</v>
      </c>
      <c r="DA15" s="204">
        <f t="shared" ref="DA15" si="9">P15+S15+V15+Y15+AB15+AE15+AH15+AK15+AN15+AQ15+AT15+AW15+AZ15+BC15+BF15</f>
        <v>18100000</v>
      </c>
      <c r="DB15" s="130">
        <f t="shared" ref="DB15" si="10">H15+BZ15-DA15</f>
        <v>0</v>
      </c>
      <c r="DC15" s="204">
        <f t="shared" ref="DC15" si="11">BQ15+CF15-DA15</f>
        <v>0</v>
      </c>
      <c r="DD15" s="211"/>
      <c r="DZ15" s="311" t="s">
        <v>463</v>
      </c>
      <c r="EA15" s="135" t="e">
        <v>#N/A</v>
      </c>
    </row>
    <row r="16" spans="1:132" x14ac:dyDescent="0.3">
      <c r="A16" s="197"/>
      <c r="B16" s="275" t="s">
        <v>466</v>
      </c>
      <c r="C16" s="267">
        <v>52556099</v>
      </c>
      <c r="D16" s="197" t="s">
        <v>467</v>
      </c>
      <c r="E16" s="197" t="s">
        <v>297</v>
      </c>
      <c r="F16" s="197" t="s">
        <v>468</v>
      </c>
      <c r="G16" s="124">
        <v>45475</v>
      </c>
      <c r="H16" s="280">
        <v>12000000</v>
      </c>
      <c r="I16" s="197" t="s">
        <v>340</v>
      </c>
      <c r="J16" s="124">
        <v>45475</v>
      </c>
      <c r="K16" s="124">
        <v>45566</v>
      </c>
      <c r="L16" s="197" t="s">
        <v>291</v>
      </c>
      <c r="M16" s="197" t="s">
        <v>291</v>
      </c>
      <c r="N16" s="197" t="s">
        <v>291</v>
      </c>
      <c r="O16" s="215">
        <v>3</v>
      </c>
      <c r="P16" s="132">
        <v>3866667</v>
      </c>
      <c r="Q16" s="193">
        <v>45475</v>
      </c>
      <c r="R16" s="193">
        <v>45504</v>
      </c>
      <c r="S16" s="132">
        <v>4000000</v>
      </c>
      <c r="T16" s="193">
        <v>45505</v>
      </c>
      <c r="U16" s="193">
        <v>45535</v>
      </c>
      <c r="V16" s="130">
        <v>4133333</v>
      </c>
      <c r="W16" s="193">
        <v>45536</v>
      </c>
      <c r="X16" s="193">
        <v>45566</v>
      </c>
      <c r="Y16" s="132"/>
      <c r="Z16" s="193"/>
      <c r="AA16" s="193"/>
      <c r="AB16" s="130"/>
      <c r="AC16" s="193"/>
      <c r="AD16" s="193"/>
      <c r="AE16" s="130"/>
      <c r="AF16" s="228"/>
      <c r="AG16" s="193"/>
      <c r="AH16" s="191"/>
      <c r="AI16" s="199"/>
      <c r="AJ16" s="199"/>
      <c r="AK16" s="213"/>
      <c r="AL16" s="214"/>
      <c r="AM16" s="214"/>
      <c r="AN16" s="213"/>
      <c r="AO16" s="214"/>
      <c r="AP16" s="166"/>
      <c r="AQ16" s="213"/>
      <c r="AR16" s="214"/>
      <c r="AS16" s="214"/>
      <c r="AT16" s="204"/>
      <c r="AU16" s="194"/>
      <c r="AV16" s="194"/>
      <c r="AW16" s="204"/>
      <c r="AX16" s="189"/>
      <c r="AY16" s="189"/>
      <c r="AZ16" s="189"/>
      <c r="BA16" s="189"/>
      <c r="BB16" s="189"/>
      <c r="BC16" s="189"/>
      <c r="BD16" s="189"/>
      <c r="BE16" s="189"/>
      <c r="BF16" s="189"/>
      <c r="BG16" s="189"/>
      <c r="BH16" s="189"/>
      <c r="BI16" s="196" t="s">
        <v>309</v>
      </c>
      <c r="BJ16" s="199" t="s">
        <v>310</v>
      </c>
      <c r="BK16" s="196" t="s">
        <v>333</v>
      </c>
      <c r="BL16" s="192">
        <v>1480</v>
      </c>
      <c r="BM16" s="193">
        <v>45475.586909722224</v>
      </c>
      <c r="BN16" s="212">
        <v>12000000</v>
      </c>
      <c r="BO16" s="206">
        <v>3927</v>
      </c>
      <c r="BP16" s="193">
        <v>45475.615011574075</v>
      </c>
      <c r="BQ16" s="207">
        <v>12000000</v>
      </c>
      <c r="BR16" s="197"/>
      <c r="BS16" s="124"/>
      <c r="BT16" s="124"/>
      <c r="BU16" s="124"/>
      <c r="BV16" s="197"/>
      <c r="BW16" s="197"/>
      <c r="BX16" s="197"/>
      <c r="BY16" s="124"/>
      <c r="BZ16" s="132"/>
      <c r="CA16" s="192"/>
      <c r="CB16" s="193"/>
      <c r="CC16" s="205"/>
      <c r="CD16" s="192"/>
      <c r="CE16" s="193"/>
      <c r="CF16" s="205"/>
      <c r="CG16" s="209"/>
      <c r="CH16" s="209"/>
      <c r="CI16" s="209"/>
      <c r="CJ16" s="209"/>
      <c r="CK16" s="209"/>
      <c r="CL16" s="209"/>
      <c r="CM16" s="209"/>
      <c r="CN16" s="209"/>
      <c r="CO16" s="209"/>
      <c r="CP16" s="208"/>
      <c r="CQ16" s="210"/>
      <c r="CR16" s="209"/>
      <c r="CS16" s="200" t="s">
        <v>470</v>
      </c>
      <c r="CT16" s="201">
        <v>52556099</v>
      </c>
      <c r="CU16" s="206">
        <v>244</v>
      </c>
      <c r="CV16" s="206" t="s">
        <v>469</v>
      </c>
      <c r="CW16" s="192"/>
      <c r="CX16" s="192"/>
      <c r="CY16" s="195">
        <v>7490</v>
      </c>
      <c r="CZ16" s="195" t="s">
        <v>293</v>
      </c>
      <c r="DA16" s="204">
        <f t="shared" ref="DA16" si="12">P16+S16+V16+Y16+AB16+AE16+AH16+AK16+AN16+AQ16+AT16+AW16+AZ16+BC16+BF16</f>
        <v>12000000</v>
      </c>
      <c r="DB16" s="130">
        <f t="shared" ref="DB16" si="13">H16+BZ16-DA16</f>
        <v>0</v>
      </c>
      <c r="DC16" s="204">
        <f t="shared" ref="DC16" si="14">BQ16+CF16-DA16</f>
        <v>0</v>
      </c>
      <c r="DD16" s="211"/>
      <c r="DZ16" s="312" t="s">
        <v>471</v>
      </c>
      <c r="EA16" s="135" t="e">
        <v>#N/A</v>
      </c>
    </row>
    <row r="17" spans="1:132" x14ac:dyDescent="0.3">
      <c r="A17" s="197"/>
      <c r="B17" s="197" t="s">
        <v>493</v>
      </c>
      <c r="C17" s="265">
        <v>1120504145</v>
      </c>
      <c r="D17" s="197" t="s">
        <v>409</v>
      </c>
      <c r="E17" s="197" t="s">
        <v>298</v>
      </c>
      <c r="F17" s="197" t="s">
        <v>410</v>
      </c>
      <c r="G17" s="124">
        <v>45495</v>
      </c>
      <c r="H17" s="280">
        <v>10263623</v>
      </c>
      <c r="I17" s="197" t="s">
        <v>492</v>
      </c>
      <c r="J17" s="124">
        <v>45495</v>
      </c>
      <c r="K17" s="124">
        <v>45639</v>
      </c>
      <c r="L17" s="197" t="s">
        <v>291</v>
      </c>
      <c r="M17" s="197" t="s">
        <v>291</v>
      </c>
      <c r="N17" s="197" t="s">
        <v>291</v>
      </c>
      <c r="O17" s="215">
        <v>6</v>
      </c>
      <c r="P17" s="132">
        <v>650511</v>
      </c>
      <c r="Q17" s="129">
        <v>45495</v>
      </c>
      <c r="R17" s="193">
        <v>45504</v>
      </c>
      <c r="S17" s="132">
        <v>2168371</v>
      </c>
      <c r="T17" s="193">
        <v>45505</v>
      </c>
      <c r="U17" s="193">
        <v>45535</v>
      </c>
      <c r="V17" s="132">
        <v>2168371</v>
      </c>
      <c r="W17" s="193">
        <v>45536</v>
      </c>
      <c r="X17" s="193">
        <v>45565</v>
      </c>
      <c r="Y17" s="132">
        <v>2168371</v>
      </c>
      <c r="Z17" s="193">
        <v>45566</v>
      </c>
      <c r="AA17" s="193">
        <v>45596</v>
      </c>
      <c r="AB17" s="132">
        <v>2168371</v>
      </c>
      <c r="AC17" s="193">
        <v>45597</v>
      </c>
      <c r="AD17" s="193">
        <v>45626</v>
      </c>
      <c r="AE17" s="130">
        <v>939628</v>
      </c>
      <c r="AF17" s="193">
        <v>45627</v>
      </c>
      <c r="AG17" s="193">
        <v>45639</v>
      </c>
      <c r="BI17" s="188" t="s">
        <v>282</v>
      </c>
      <c r="BJ17" s="190" t="s">
        <v>337</v>
      </c>
      <c r="BK17" s="188" t="s">
        <v>336</v>
      </c>
      <c r="BL17" s="192">
        <v>1555</v>
      </c>
      <c r="BM17" s="193">
        <v>45488.71471064815</v>
      </c>
      <c r="BN17" s="212">
        <v>843740769</v>
      </c>
      <c r="BO17" s="206">
        <v>4391</v>
      </c>
      <c r="BP17" s="193">
        <v>45495</v>
      </c>
      <c r="BQ17" s="207">
        <v>10263623</v>
      </c>
      <c r="CS17" s="221" t="s">
        <v>412</v>
      </c>
      <c r="CT17" s="202">
        <v>1120504145</v>
      </c>
      <c r="CU17" s="206">
        <v>82</v>
      </c>
      <c r="CV17" s="206" t="s">
        <v>413</v>
      </c>
      <c r="CY17" s="195">
        <v>7490</v>
      </c>
      <c r="CZ17" s="195" t="s">
        <v>293</v>
      </c>
      <c r="DA17" s="204">
        <f t="shared" ref="DA17" si="15">P17+S17+V17+Y17+AB17+AE17+AH17+AK17+AN17+AQ17+AT17+AW17+AZ17+BC17+BF17</f>
        <v>10263623</v>
      </c>
      <c r="DB17" s="130">
        <f t="shared" ref="DB17" si="16">H17+BZ17-DA17</f>
        <v>0</v>
      </c>
      <c r="DC17" s="204">
        <f t="shared" ref="DC17" si="17">BQ17+CF17-DA17</f>
        <v>0</v>
      </c>
      <c r="DZ17" s="182" t="s">
        <v>494</v>
      </c>
      <c r="EA17" s="135" t="e">
        <v>#N/A</v>
      </c>
    </row>
    <row r="18" spans="1:132" x14ac:dyDescent="0.3">
      <c r="A18" s="197"/>
      <c r="B18" s="197" t="s">
        <v>495</v>
      </c>
      <c r="C18" s="265">
        <v>1123801560</v>
      </c>
      <c r="D18" s="197" t="s">
        <v>496</v>
      </c>
      <c r="E18" s="197" t="s">
        <v>298</v>
      </c>
      <c r="F18" s="197" t="s">
        <v>497</v>
      </c>
      <c r="G18" s="124">
        <v>45516</v>
      </c>
      <c r="H18" s="280">
        <v>6000000</v>
      </c>
      <c r="I18" s="197" t="s">
        <v>340</v>
      </c>
      <c r="J18" s="124">
        <v>45516</v>
      </c>
      <c r="K18" s="124">
        <v>45607</v>
      </c>
      <c r="L18" s="197" t="s">
        <v>291</v>
      </c>
      <c r="M18" s="197" t="s">
        <v>291</v>
      </c>
      <c r="N18" s="197" t="s">
        <v>291</v>
      </c>
      <c r="O18" s="215">
        <v>4</v>
      </c>
      <c r="P18" s="132">
        <v>1266667</v>
      </c>
      <c r="Q18" s="203">
        <v>45516</v>
      </c>
      <c r="R18" s="193">
        <v>45535</v>
      </c>
      <c r="S18" s="132">
        <v>2000000</v>
      </c>
      <c r="T18" s="193">
        <v>45536</v>
      </c>
      <c r="U18" s="193">
        <v>45565</v>
      </c>
      <c r="V18" s="132">
        <v>2000000</v>
      </c>
      <c r="W18" s="193">
        <v>45566</v>
      </c>
      <c r="X18" s="193">
        <v>45596</v>
      </c>
      <c r="Y18" s="132">
        <v>733333</v>
      </c>
      <c r="Z18" s="193">
        <v>45597</v>
      </c>
      <c r="AA18" s="193">
        <v>45607</v>
      </c>
      <c r="AB18" s="130"/>
      <c r="AC18" s="193"/>
      <c r="AD18" s="193"/>
      <c r="AE18" s="130"/>
      <c r="AF18" s="193"/>
      <c r="AG18" s="193"/>
      <c r="BI18" s="198" t="s">
        <v>277</v>
      </c>
      <c r="BJ18" s="190" t="s">
        <v>442</v>
      </c>
      <c r="BK18" s="198" t="s">
        <v>272</v>
      </c>
      <c r="BL18" s="192">
        <v>1443</v>
      </c>
      <c r="BM18" s="193">
        <v>45467.606793981482</v>
      </c>
      <c r="BN18" s="212">
        <v>21800000</v>
      </c>
      <c r="BO18" s="206">
        <v>5033</v>
      </c>
      <c r="BP18" s="193">
        <v>45516</v>
      </c>
      <c r="BQ18" s="207">
        <v>6000000</v>
      </c>
      <c r="CS18" s="200" t="s">
        <v>498</v>
      </c>
      <c r="CT18" s="201">
        <v>1123801560</v>
      </c>
      <c r="CU18" s="206">
        <v>660</v>
      </c>
      <c r="CV18" s="206" t="s">
        <v>415</v>
      </c>
      <c r="CY18" s="195">
        <v>8560</v>
      </c>
      <c r="CZ18" s="195" t="s">
        <v>292</v>
      </c>
      <c r="DA18" s="204">
        <f t="shared" ref="DA18:DA19" si="18">P18+S18+V18+Y18+AB18+AE18+AH18+AK18+AN18+AQ18+AT18+AW18+AZ18+BC18+BF18</f>
        <v>6000000</v>
      </c>
      <c r="DB18" s="130">
        <f t="shared" ref="DB18:DB19" si="19">H18+BZ18-DA18</f>
        <v>0</v>
      </c>
      <c r="DC18" s="204">
        <f t="shared" ref="DC18:DC19" si="20">BQ18+CF18-DA18</f>
        <v>0</v>
      </c>
      <c r="DZ18" s="182" t="s">
        <v>499</v>
      </c>
      <c r="EA18" s="135" t="e">
        <v>#N/A</v>
      </c>
    </row>
    <row r="19" spans="1:132" x14ac:dyDescent="0.3">
      <c r="A19" s="197"/>
      <c r="B19" s="197" t="s">
        <v>500</v>
      </c>
      <c r="C19" s="265">
        <v>52935228</v>
      </c>
      <c r="D19" s="276" t="s">
        <v>501</v>
      </c>
      <c r="E19" s="197" t="s">
        <v>298</v>
      </c>
      <c r="F19" s="197" t="s">
        <v>502</v>
      </c>
      <c r="G19" s="124">
        <v>45537</v>
      </c>
      <c r="H19" s="280">
        <v>12000000</v>
      </c>
      <c r="I19" s="197" t="s">
        <v>340</v>
      </c>
      <c r="J19" s="124">
        <v>45537</v>
      </c>
      <c r="K19" s="124">
        <v>45627</v>
      </c>
      <c r="L19" s="197" t="s">
        <v>291</v>
      </c>
      <c r="M19" s="197" t="s">
        <v>291</v>
      </c>
      <c r="N19" s="197" t="s">
        <v>291</v>
      </c>
      <c r="O19" s="215">
        <v>3</v>
      </c>
      <c r="P19" s="132">
        <v>3866667</v>
      </c>
      <c r="Q19" s="193">
        <v>45537</v>
      </c>
      <c r="R19" s="193">
        <v>45565</v>
      </c>
      <c r="S19" s="132">
        <v>4000000</v>
      </c>
      <c r="T19" s="193">
        <v>45566</v>
      </c>
      <c r="U19" s="193">
        <v>45596</v>
      </c>
      <c r="V19" s="130">
        <v>4133333</v>
      </c>
      <c r="W19" s="193">
        <v>45597</v>
      </c>
      <c r="X19" s="193">
        <v>45627</v>
      </c>
      <c r="Y19" s="130"/>
      <c r="Z19" s="193"/>
      <c r="AA19" s="193"/>
      <c r="AB19" s="132"/>
      <c r="AC19" s="193"/>
      <c r="AD19" s="193"/>
      <c r="AE19" s="130"/>
      <c r="AF19" s="193"/>
      <c r="AG19" s="193"/>
      <c r="BI19" s="198" t="s">
        <v>277</v>
      </c>
      <c r="BJ19" s="190" t="s">
        <v>442</v>
      </c>
      <c r="BK19" s="198" t="s">
        <v>272</v>
      </c>
      <c r="BL19" s="192">
        <v>1443</v>
      </c>
      <c r="BM19" s="193">
        <v>45467.606793981482</v>
      </c>
      <c r="BN19" s="212">
        <v>21800000</v>
      </c>
      <c r="BO19" s="206">
        <v>5429</v>
      </c>
      <c r="BP19" s="193">
        <v>45537</v>
      </c>
      <c r="BQ19" s="212">
        <v>12000000</v>
      </c>
      <c r="CS19" s="220" t="s">
        <v>503</v>
      </c>
      <c r="CT19" s="201">
        <v>52935228</v>
      </c>
      <c r="CU19" s="206">
        <v>660</v>
      </c>
      <c r="CV19" s="206" t="s">
        <v>415</v>
      </c>
      <c r="CY19" s="195">
        <v>7490</v>
      </c>
      <c r="CZ19" s="195" t="s">
        <v>293</v>
      </c>
      <c r="DA19" s="204">
        <f t="shared" si="18"/>
        <v>12000000</v>
      </c>
      <c r="DB19" s="130">
        <f t="shared" si="19"/>
        <v>0</v>
      </c>
      <c r="DC19" s="204">
        <f t="shared" si="20"/>
        <v>0</v>
      </c>
      <c r="DZ19" s="313" t="s">
        <v>504</v>
      </c>
      <c r="EA19" s="135" t="e">
        <v>#N/A</v>
      </c>
    </row>
    <row r="20" spans="1:132" x14ac:dyDescent="0.3">
      <c r="A20" s="197"/>
      <c r="B20" s="197" t="s">
        <v>506</v>
      </c>
      <c r="C20" s="267">
        <v>1152717436</v>
      </c>
      <c r="D20" s="189" t="s">
        <v>507</v>
      </c>
      <c r="E20" s="197" t="s">
        <v>298</v>
      </c>
      <c r="F20" s="197" t="s">
        <v>508</v>
      </c>
      <c r="G20" s="124">
        <v>45566</v>
      </c>
      <c r="H20" s="280">
        <v>2500000</v>
      </c>
      <c r="I20" s="197" t="s">
        <v>318</v>
      </c>
      <c r="J20" s="124">
        <v>45566</v>
      </c>
      <c r="K20" s="124">
        <v>45596</v>
      </c>
      <c r="L20" s="197" t="s">
        <v>291</v>
      </c>
      <c r="M20" s="197" t="s">
        <v>291</v>
      </c>
      <c r="N20" s="197" t="s">
        <v>291</v>
      </c>
      <c r="O20" s="277">
        <v>1</v>
      </c>
      <c r="P20" s="132">
        <v>2500000</v>
      </c>
      <c r="Q20" s="203">
        <v>45566</v>
      </c>
      <c r="R20" s="193">
        <v>45596</v>
      </c>
      <c r="S20" s="132"/>
      <c r="T20" s="193"/>
      <c r="U20" s="193"/>
      <c r="V20" s="189"/>
      <c r="W20" s="193"/>
      <c r="X20" s="193"/>
      <c r="Y20" s="132"/>
      <c r="Z20" s="193"/>
      <c r="AA20" s="193"/>
      <c r="AB20" s="132"/>
      <c r="AC20" s="193"/>
      <c r="AD20" s="193"/>
      <c r="AE20" s="130"/>
      <c r="AF20" s="193"/>
      <c r="AG20" s="193"/>
      <c r="BI20" s="198" t="s">
        <v>277</v>
      </c>
      <c r="BJ20" s="190" t="s">
        <v>445</v>
      </c>
      <c r="BK20" s="198" t="s">
        <v>272</v>
      </c>
      <c r="BL20" s="192">
        <v>1786</v>
      </c>
      <c r="BM20" s="193">
        <v>45520.697754629633</v>
      </c>
      <c r="BN20" s="212">
        <v>2500000</v>
      </c>
      <c r="BO20" s="206">
        <v>6315</v>
      </c>
      <c r="BP20" s="193">
        <v>45566.683032407411</v>
      </c>
      <c r="BQ20" s="209">
        <v>2500000</v>
      </c>
      <c r="CS20" s="200" t="s">
        <v>510</v>
      </c>
      <c r="CT20" s="202">
        <v>1152717436</v>
      </c>
      <c r="CU20" s="206">
        <v>660</v>
      </c>
      <c r="CV20" s="206" t="s">
        <v>415</v>
      </c>
      <c r="CW20" s="195"/>
      <c r="CX20" s="195"/>
      <c r="CY20" s="195">
        <v>8299</v>
      </c>
      <c r="CZ20" s="195" t="s">
        <v>293</v>
      </c>
      <c r="DA20" s="204">
        <f t="shared" ref="DA20:DA21" si="21">P20+S20+V20+Y20+AB20+AE20+AH20+AK20+AN20+AQ20+AT20+AW20+AZ20+BC20+BF20</f>
        <v>2500000</v>
      </c>
      <c r="DB20" s="130">
        <f t="shared" ref="DB20:DB100" si="22">H20+BZ20-DA20</f>
        <v>0</v>
      </c>
      <c r="DC20" s="204">
        <f t="shared" ref="DC20:DC21" si="23">BQ20+CF20-DA20</f>
        <v>0</v>
      </c>
      <c r="DZ20" s="182" t="s">
        <v>511</v>
      </c>
      <c r="EA20" s="135" t="e">
        <v>#N/A</v>
      </c>
    </row>
    <row r="21" spans="1:132" x14ac:dyDescent="0.3">
      <c r="A21" s="197"/>
      <c r="B21" s="197" t="s">
        <v>512</v>
      </c>
      <c r="C21" s="265">
        <v>86088956</v>
      </c>
      <c r="D21" s="276" t="s">
        <v>513</v>
      </c>
      <c r="E21" s="197" t="s">
        <v>297</v>
      </c>
      <c r="F21" s="197" t="s">
        <v>509</v>
      </c>
      <c r="G21" s="124">
        <v>45572</v>
      </c>
      <c r="H21" s="280">
        <v>6938783</v>
      </c>
      <c r="I21" s="197" t="s">
        <v>514</v>
      </c>
      <c r="J21" s="124">
        <v>45572</v>
      </c>
      <c r="K21" s="124">
        <v>45640</v>
      </c>
      <c r="L21" s="197" t="s">
        <v>291</v>
      </c>
      <c r="M21" s="197" t="s">
        <v>291</v>
      </c>
      <c r="N21" s="197" t="s">
        <v>291</v>
      </c>
      <c r="O21" s="278">
        <v>3</v>
      </c>
      <c r="P21" s="132">
        <v>2448982</v>
      </c>
      <c r="Q21" s="203">
        <v>45572</v>
      </c>
      <c r="R21" s="193">
        <v>45596</v>
      </c>
      <c r="S21" s="132">
        <v>3061228</v>
      </c>
      <c r="T21" s="193">
        <v>45597</v>
      </c>
      <c r="U21" s="193">
        <v>45626</v>
      </c>
      <c r="V21" s="130">
        <v>1428573</v>
      </c>
      <c r="W21" s="193">
        <v>45627</v>
      </c>
      <c r="X21" s="193">
        <v>45640</v>
      </c>
      <c r="Y21" s="197"/>
      <c r="Z21" s="199"/>
      <c r="AA21" s="199"/>
      <c r="AB21" s="197"/>
      <c r="AC21" s="199"/>
      <c r="AD21" s="199"/>
      <c r="AE21" s="197"/>
      <c r="AF21" s="199"/>
      <c r="AG21" s="199"/>
      <c r="BI21" s="188" t="s">
        <v>270</v>
      </c>
      <c r="BJ21" s="190" t="s">
        <v>532</v>
      </c>
      <c r="BK21" s="188" t="s">
        <v>533</v>
      </c>
      <c r="BL21" s="192">
        <v>2270</v>
      </c>
      <c r="BM21" s="230">
        <v>45572.605983796297</v>
      </c>
      <c r="BN21" s="212">
        <v>6938783</v>
      </c>
      <c r="BO21" s="206">
        <v>6601</v>
      </c>
      <c r="BP21" s="193">
        <v>45572</v>
      </c>
      <c r="BQ21" s="209">
        <v>6938783</v>
      </c>
      <c r="CS21" s="200" t="s">
        <v>491</v>
      </c>
      <c r="CT21" s="202">
        <v>86088956</v>
      </c>
      <c r="CU21" s="206">
        <v>624</v>
      </c>
      <c r="CV21" s="206" t="s">
        <v>416</v>
      </c>
      <c r="CY21" s="195">
        <v>7490</v>
      </c>
      <c r="CZ21" s="195" t="s">
        <v>293</v>
      </c>
      <c r="DA21" s="204">
        <f t="shared" si="21"/>
        <v>6938783</v>
      </c>
      <c r="DB21" s="130">
        <f t="shared" si="22"/>
        <v>0</v>
      </c>
      <c r="DC21" s="204">
        <f t="shared" si="23"/>
        <v>0</v>
      </c>
      <c r="DZ21" s="314" t="s">
        <v>515</v>
      </c>
      <c r="EA21" s="135" t="e">
        <v>#N/A</v>
      </c>
    </row>
    <row r="22" spans="1:132" s="189" customFormat="1" x14ac:dyDescent="0.3">
      <c r="A22" s="197"/>
      <c r="B22" s="197" t="s">
        <v>517</v>
      </c>
      <c r="C22" s="265">
        <v>1121894892</v>
      </c>
      <c r="D22" s="276" t="s">
        <v>391</v>
      </c>
      <c r="E22" s="197" t="s">
        <v>297</v>
      </c>
      <c r="F22" s="197" t="s">
        <v>518</v>
      </c>
      <c r="G22" s="124">
        <v>45595</v>
      </c>
      <c r="H22" s="280">
        <v>4459817</v>
      </c>
      <c r="I22" s="197" t="s">
        <v>519</v>
      </c>
      <c r="J22" s="124">
        <v>45595</v>
      </c>
      <c r="K22" s="124">
        <v>45644</v>
      </c>
      <c r="L22" s="197" t="s">
        <v>291</v>
      </c>
      <c r="M22" s="197" t="s">
        <v>291</v>
      </c>
      <c r="N22" s="197" t="s">
        <v>291</v>
      </c>
      <c r="O22" s="279">
        <v>2</v>
      </c>
      <c r="P22" s="132">
        <v>2821517</v>
      </c>
      <c r="Q22" s="228">
        <v>45595</v>
      </c>
      <c r="R22" s="193">
        <v>45626</v>
      </c>
      <c r="S22" s="130">
        <v>1638300</v>
      </c>
      <c r="T22" s="228">
        <v>45627</v>
      </c>
      <c r="U22" s="193">
        <v>45644</v>
      </c>
      <c r="V22" s="130"/>
      <c r="W22" s="193"/>
      <c r="X22" s="193"/>
      <c r="Y22" s="197"/>
      <c r="Z22" s="199"/>
      <c r="AA22" s="199"/>
      <c r="AB22" s="197"/>
      <c r="AC22" s="199"/>
      <c r="AD22" s="199"/>
      <c r="AE22" s="197"/>
      <c r="AF22" s="199"/>
      <c r="AG22" s="199"/>
      <c r="AH22" s="204"/>
      <c r="AK22" s="204"/>
      <c r="AN22" s="204"/>
      <c r="AQ22" s="204"/>
      <c r="AT22" s="204"/>
      <c r="AW22" s="204"/>
      <c r="BI22" s="197" t="s">
        <v>271</v>
      </c>
      <c r="BJ22" s="189" t="s">
        <v>283</v>
      </c>
      <c r="BK22" s="190" t="s">
        <v>351</v>
      </c>
      <c r="BL22" s="192">
        <v>2515</v>
      </c>
      <c r="BM22" s="193">
        <v>45595.620150462964</v>
      </c>
      <c r="BN22" s="212">
        <v>4459817</v>
      </c>
      <c r="BO22" s="206">
        <v>6947</v>
      </c>
      <c r="BP22" s="193">
        <v>45595.631238425929</v>
      </c>
      <c r="BQ22" s="212">
        <v>4459817</v>
      </c>
      <c r="BR22" s="164"/>
      <c r="BS22" s="165"/>
      <c r="BX22" s="135"/>
      <c r="BY22" s="194"/>
      <c r="BZ22" s="204"/>
      <c r="CA22" s="135"/>
      <c r="CC22" s="204"/>
      <c r="CD22" s="135"/>
      <c r="CF22" s="136"/>
      <c r="CG22" s="136"/>
      <c r="CH22" s="136"/>
      <c r="CI22" s="136"/>
      <c r="CJ22" s="136"/>
      <c r="CK22" s="136"/>
      <c r="CL22" s="136"/>
      <c r="CM22" s="136"/>
      <c r="CN22" s="136"/>
      <c r="CO22" s="136"/>
      <c r="CP22" s="136"/>
      <c r="CQ22" s="136"/>
      <c r="CR22" s="136"/>
      <c r="CS22" s="220" t="s">
        <v>520</v>
      </c>
      <c r="CT22" s="201">
        <v>1121894892</v>
      </c>
      <c r="CU22" s="206">
        <v>241</v>
      </c>
      <c r="CV22" s="206" t="s">
        <v>392</v>
      </c>
      <c r="CW22" s="135"/>
      <c r="CX22" s="135"/>
      <c r="CY22" s="195">
        <v>7490</v>
      </c>
      <c r="CZ22" s="195" t="s">
        <v>293</v>
      </c>
      <c r="DA22" s="204">
        <f t="shared" ref="DA22:DA101" si="24">P22+S22+V22+Y22+AB22+AE22+AH22+AK22+AN22+AQ22+AT22+AW22+AZ22+BC22+BF22</f>
        <v>4459817</v>
      </c>
      <c r="DB22" s="130">
        <f t="shared" ref="DB22:DB43" si="25">H22+BZ22-DA22</f>
        <v>0</v>
      </c>
      <c r="DC22" s="204">
        <f t="shared" ref="DC22:DC85" si="26">BQ22+CF22-DA22</f>
        <v>0</v>
      </c>
      <c r="DZ22" s="182" t="s">
        <v>516</v>
      </c>
      <c r="EA22" s="135" t="e">
        <v>#N/A</v>
      </c>
      <c r="EB22" s="320"/>
    </row>
    <row r="23" spans="1:132" s="189" customFormat="1" x14ac:dyDescent="0.3">
      <c r="A23" s="197"/>
      <c r="B23" s="197" t="s">
        <v>522</v>
      </c>
      <c r="C23" s="265">
        <v>40327946</v>
      </c>
      <c r="D23" s="197" t="s">
        <v>523</v>
      </c>
      <c r="E23" s="197" t="s">
        <v>298</v>
      </c>
      <c r="F23" s="197" t="s">
        <v>524</v>
      </c>
      <c r="G23" s="124">
        <v>45595</v>
      </c>
      <c r="H23" s="280">
        <v>4083333</v>
      </c>
      <c r="I23" s="197" t="s">
        <v>519</v>
      </c>
      <c r="J23" s="124">
        <v>45595</v>
      </c>
      <c r="K23" s="124">
        <v>45644</v>
      </c>
      <c r="L23" s="197" t="s">
        <v>291</v>
      </c>
      <c r="M23" s="197" t="s">
        <v>291</v>
      </c>
      <c r="N23" s="197" t="s">
        <v>291</v>
      </c>
      <c r="O23" s="279">
        <v>2</v>
      </c>
      <c r="P23" s="132">
        <v>2583333</v>
      </c>
      <c r="Q23" s="228">
        <v>45595</v>
      </c>
      <c r="R23" s="193">
        <v>45626</v>
      </c>
      <c r="S23" s="130">
        <v>1500000</v>
      </c>
      <c r="T23" s="228">
        <v>45627</v>
      </c>
      <c r="U23" s="193">
        <v>45644</v>
      </c>
      <c r="V23" s="130"/>
      <c r="W23" s="193"/>
      <c r="X23" s="193"/>
      <c r="Y23" s="197"/>
      <c r="Z23" s="199"/>
      <c r="AA23" s="199"/>
      <c r="AB23" s="197"/>
      <c r="AC23" s="199"/>
      <c r="AD23" s="199"/>
      <c r="AE23" s="197"/>
      <c r="AF23" s="199"/>
      <c r="AG23" s="199"/>
      <c r="AH23" s="204"/>
      <c r="AK23" s="204"/>
      <c r="AN23" s="204"/>
      <c r="AQ23" s="204"/>
      <c r="AT23" s="204"/>
      <c r="AW23" s="204"/>
      <c r="BI23" s="217" t="s">
        <v>277</v>
      </c>
      <c r="BJ23" s="218" t="s">
        <v>525</v>
      </c>
      <c r="BK23" s="217" t="s">
        <v>272</v>
      </c>
      <c r="BL23" s="192">
        <v>2356</v>
      </c>
      <c r="BM23" s="193">
        <v>45581.364351851851</v>
      </c>
      <c r="BN23" s="212">
        <v>5000000</v>
      </c>
      <c r="BO23" s="206">
        <v>6949</v>
      </c>
      <c r="BP23" s="193">
        <v>45595.646701388891</v>
      </c>
      <c r="BQ23" s="212">
        <v>4083333</v>
      </c>
      <c r="BR23" s="164"/>
      <c r="BS23" s="165"/>
      <c r="BX23" s="135"/>
      <c r="BY23" s="194"/>
      <c r="BZ23" s="204"/>
      <c r="CA23" s="135"/>
      <c r="CC23" s="204"/>
      <c r="CD23" s="135"/>
      <c r="CF23" s="136"/>
      <c r="CG23" s="136"/>
      <c r="CH23" s="136"/>
      <c r="CI23" s="136"/>
      <c r="CJ23" s="136"/>
      <c r="CK23" s="136"/>
      <c r="CL23" s="136"/>
      <c r="CM23" s="136"/>
      <c r="CN23" s="136"/>
      <c r="CO23" s="136"/>
      <c r="CP23" s="136"/>
      <c r="CQ23" s="136"/>
      <c r="CR23" s="136"/>
      <c r="CS23" s="229" t="s">
        <v>526</v>
      </c>
      <c r="CT23" s="181">
        <v>40327946</v>
      </c>
      <c r="CU23" s="206">
        <v>660</v>
      </c>
      <c r="CV23" s="206" t="s">
        <v>415</v>
      </c>
      <c r="CW23" s="135"/>
      <c r="CX23" s="135"/>
      <c r="CY23" s="216">
        <v>8299</v>
      </c>
      <c r="CZ23" s="216" t="s">
        <v>293</v>
      </c>
      <c r="DA23" s="204">
        <f t="shared" si="24"/>
        <v>4083333</v>
      </c>
      <c r="DB23" s="130">
        <f t="shared" si="25"/>
        <v>0</v>
      </c>
      <c r="DC23" s="204">
        <f t="shared" si="26"/>
        <v>0</v>
      </c>
      <c r="DZ23" s="315" t="s">
        <v>521</v>
      </c>
      <c r="EA23" s="135" t="e">
        <v>#N/A</v>
      </c>
      <c r="EB23" s="320"/>
    </row>
    <row r="24" spans="1:132" x14ac:dyDescent="0.3">
      <c r="A24" s="197" t="s">
        <v>324</v>
      </c>
      <c r="B24" s="275" t="s">
        <v>452</v>
      </c>
      <c r="C24" s="265">
        <v>1121960792</v>
      </c>
      <c r="D24" s="197" t="s">
        <v>453</v>
      </c>
      <c r="E24" s="197" t="s">
        <v>298</v>
      </c>
      <c r="F24" s="197" t="s">
        <v>454</v>
      </c>
      <c r="G24" s="124">
        <v>45449</v>
      </c>
      <c r="H24" s="280">
        <v>13588458</v>
      </c>
      <c r="I24" s="197" t="s">
        <v>451</v>
      </c>
      <c r="J24" s="124">
        <v>45449</v>
      </c>
      <c r="K24" s="124">
        <v>45639</v>
      </c>
      <c r="L24" s="197" t="s">
        <v>291</v>
      </c>
      <c r="M24" s="197" t="s">
        <v>291</v>
      </c>
      <c r="N24" s="197" t="s">
        <v>291</v>
      </c>
      <c r="O24" s="215">
        <v>9</v>
      </c>
      <c r="P24" s="132">
        <v>1806976</v>
      </c>
      <c r="Q24" s="203">
        <v>45449</v>
      </c>
      <c r="R24" s="193">
        <v>45473</v>
      </c>
      <c r="S24" s="132">
        <v>2168371</v>
      </c>
      <c r="T24" s="193">
        <v>45474</v>
      </c>
      <c r="U24" s="193">
        <v>45504</v>
      </c>
      <c r="V24" s="132">
        <v>2168371</v>
      </c>
      <c r="W24" s="193">
        <v>45505</v>
      </c>
      <c r="X24" s="193">
        <v>45535</v>
      </c>
      <c r="Y24" s="132">
        <v>2168371</v>
      </c>
      <c r="Z24" s="193">
        <v>45536</v>
      </c>
      <c r="AA24" s="193">
        <v>45565</v>
      </c>
      <c r="AB24" s="132">
        <v>2168371</v>
      </c>
      <c r="AC24" s="193">
        <v>45566</v>
      </c>
      <c r="AD24" s="193">
        <v>45596</v>
      </c>
      <c r="AE24" s="132">
        <v>2168371</v>
      </c>
      <c r="AF24" s="193">
        <v>45597</v>
      </c>
      <c r="AG24" s="193">
        <v>45626</v>
      </c>
      <c r="AH24" s="130">
        <v>939627</v>
      </c>
      <c r="AI24" s="193">
        <v>45627</v>
      </c>
      <c r="AJ24" s="193">
        <v>45639</v>
      </c>
      <c r="AK24" s="132">
        <v>1011906</v>
      </c>
      <c r="AL24" s="193">
        <v>45640</v>
      </c>
      <c r="AM24" s="193">
        <v>45653</v>
      </c>
      <c r="AN24" s="132">
        <v>1517860</v>
      </c>
      <c r="AO24" s="193">
        <v>45654</v>
      </c>
      <c r="AP24" s="203">
        <v>45675</v>
      </c>
      <c r="AQ24" s="213"/>
      <c r="AR24" s="190"/>
      <c r="AS24" s="214"/>
      <c r="AT24" s="204"/>
      <c r="AU24" s="194"/>
      <c r="AV24" s="194"/>
      <c r="AW24" s="204"/>
      <c r="AX24" s="189"/>
      <c r="AY24" s="189"/>
      <c r="AZ24" s="189"/>
      <c r="BA24" s="189"/>
      <c r="BB24" s="189"/>
      <c r="BC24" s="189"/>
      <c r="BD24" s="189"/>
      <c r="BE24" s="189"/>
      <c r="BF24" s="189"/>
      <c r="BG24" s="189"/>
      <c r="BH24" s="189"/>
      <c r="BI24" s="190" t="s">
        <v>273</v>
      </c>
      <c r="BJ24" s="196" t="s">
        <v>411</v>
      </c>
      <c r="BK24" s="190" t="s">
        <v>455</v>
      </c>
      <c r="BL24" s="192">
        <v>1331</v>
      </c>
      <c r="BM24" s="193">
        <v>45449.64167824074</v>
      </c>
      <c r="BN24" s="212">
        <v>31930769</v>
      </c>
      <c r="BO24" s="206">
        <v>3700</v>
      </c>
      <c r="BP24" s="193">
        <v>45449</v>
      </c>
      <c r="BQ24" s="186">
        <v>13588458</v>
      </c>
      <c r="BR24" s="197">
        <v>1</v>
      </c>
      <c r="BS24" s="124">
        <v>45616</v>
      </c>
      <c r="BT24" s="124">
        <v>45640</v>
      </c>
      <c r="BU24" s="124">
        <v>45675</v>
      </c>
      <c r="BV24" s="197" t="s">
        <v>505</v>
      </c>
      <c r="BW24" s="197" t="s">
        <v>527</v>
      </c>
      <c r="BX24" s="197">
        <v>1</v>
      </c>
      <c r="BY24" s="124">
        <v>45616</v>
      </c>
      <c r="BZ24" s="132">
        <v>2529766</v>
      </c>
      <c r="CA24" s="219">
        <v>2709</v>
      </c>
      <c r="CB24" s="193">
        <v>45611.642210648148</v>
      </c>
      <c r="CC24" s="205">
        <v>2529766</v>
      </c>
      <c r="CD24" s="192">
        <v>7336</v>
      </c>
      <c r="CE24" s="193">
        <v>45616.635231481479</v>
      </c>
      <c r="CF24" s="205">
        <v>2529766</v>
      </c>
      <c r="CG24" s="209"/>
      <c r="CH24" s="209"/>
      <c r="CI24" s="209"/>
      <c r="CJ24" s="209"/>
      <c r="CK24" s="209"/>
      <c r="CL24" s="209"/>
      <c r="CM24" s="209"/>
      <c r="CN24" s="209"/>
      <c r="CO24" s="209"/>
      <c r="CP24" s="208">
        <v>45675</v>
      </c>
      <c r="CQ24" s="210"/>
      <c r="CR24" s="209"/>
      <c r="CS24" s="200" t="s">
        <v>456</v>
      </c>
      <c r="CT24" s="202">
        <v>1121960792</v>
      </c>
      <c r="CU24" s="206">
        <v>337</v>
      </c>
      <c r="CV24" s="206" t="s">
        <v>457</v>
      </c>
      <c r="CW24" s="192">
        <v>337</v>
      </c>
      <c r="CX24" s="192" t="s">
        <v>457</v>
      </c>
      <c r="CY24" s="195">
        <v>7490</v>
      </c>
      <c r="CZ24" s="195" t="s">
        <v>293</v>
      </c>
      <c r="DA24" s="204">
        <f t="shared" ref="DA24:DA31" si="27">P24+S24+V24+Y24+AB24+AE24+AH24+AK24+AN24+AQ24+AT24+AW24+AZ24+BC24+BF24</f>
        <v>16118224</v>
      </c>
      <c r="DB24" s="130">
        <f t="shared" ref="DB24:DB31" si="28">H24+BZ24-DA24</f>
        <v>0</v>
      </c>
      <c r="DC24" s="204">
        <f t="shared" ref="DC24:DC31" si="29">BQ24+CF24-DA24</f>
        <v>0</v>
      </c>
      <c r="DD24" s="211"/>
      <c r="DZ24" s="316" t="s">
        <v>458</v>
      </c>
      <c r="EA24" s="135" t="e">
        <v>#N/A</v>
      </c>
    </row>
    <row r="25" spans="1:132" x14ac:dyDescent="0.3">
      <c r="A25" s="197" t="s">
        <v>324</v>
      </c>
      <c r="B25" s="197" t="s">
        <v>480</v>
      </c>
      <c r="C25" s="265">
        <v>1122121514</v>
      </c>
      <c r="D25" s="197" t="s">
        <v>313</v>
      </c>
      <c r="E25" s="197" t="s">
        <v>297</v>
      </c>
      <c r="F25" s="197" t="s">
        <v>339</v>
      </c>
      <c r="G25" s="124">
        <v>45488</v>
      </c>
      <c r="H25" s="280">
        <v>20097813</v>
      </c>
      <c r="I25" s="197" t="s">
        <v>486</v>
      </c>
      <c r="J25" s="124">
        <v>45488</v>
      </c>
      <c r="K25" s="124">
        <v>45653</v>
      </c>
      <c r="L25" s="197" t="s">
        <v>291</v>
      </c>
      <c r="M25" s="197" t="s">
        <v>291</v>
      </c>
      <c r="N25" s="197" t="s">
        <v>291</v>
      </c>
      <c r="O25" s="215">
        <v>7</v>
      </c>
      <c r="P25" s="280">
        <v>1972791</v>
      </c>
      <c r="Q25" s="129">
        <v>45488</v>
      </c>
      <c r="R25" s="193">
        <v>45504</v>
      </c>
      <c r="S25" s="280">
        <v>3698984</v>
      </c>
      <c r="T25" s="193">
        <v>45505</v>
      </c>
      <c r="U25" s="193">
        <v>45535</v>
      </c>
      <c r="V25" s="280">
        <v>3698984</v>
      </c>
      <c r="W25" s="193">
        <v>45536</v>
      </c>
      <c r="X25" s="193">
        <v>45565</v>
      </c>
      <c r="Y25" s="280">
        <v>3698984</v>
      </c>
      <c r="Z25" s="193">
        <v>45566</v>
      </c>
      <c r="AA25" s="193">
        <v>45596</v>
      </c>
      <c r="AB25" s="280">
        <v>3698984</v>
      </c>
      <c r="AC25" s="193">
        <v>45597</v>
      </c>
      <c r="AD25" s="193">
        <v>45626</v>
      </c>
      <c r="AE25" s="204">
        <v>3329086</v>
      </c>
      <c r="AF25" s="193">
        <v>45627</v>
      </c>
      <c r="AG25" s="193">
        <v>45653</v>
      </c>
      <c r="AH25" s="132">
        <v>1602893</v>
      </c>
      <c r="AI25" s="193">
        <v>45654</v>
      </c>
      <c r="AJ25" s="208">
        <v>45666</v>
      </c>
      <c r="AK25" s="197"/>
      <c r="AL25" s="192"/>
      <c r="AM25" s="192"/>
      <c r="AN25" s="197"/>
      <c r="AO25" s="192"/>
      <c r="AP25" s="192"/>
      <c r="AQ25" s="213"/>
      <c r="AR25" s="190"/>
      <c r="AS25" s="214"/>
      <c r="AT25" s="204"/>
      <c r="AU25" s="194"/>
      <c r="AV25" s="194"/>
      <c r="AW25" s="204"/>
      <c r="AX25" s="189"/>
      <c r="AY25" s="189"/>
      <c r="AZ25" s="189"/>
      <c r="BA25" s="189"/>
      <c r="BB25" s="189"/>
      <c r="BC25" s="189"/>
      <c r="BD25" s="189"/>
      <c r="BE25" s="189"/>
      <c r="BF25" s="189"/>
      <c r="BG25" s="189"/>
      <c r="BH25" s="189"/>
      <c r="BI25" s="188" t="s">
        <v>275</v>
      </c>
      <c r="BJ25" s="188" t="s">
        <v>284</v>
      </c>
      <c r="BK25" s="188" t="s">
        <v>276</v>
      </c>
      <c r="BL25" s="192">
        <v>1554</v>
      </c>
      <c r="BM25" s="193">
        <v>45488.714699074073</v>
      </c>
      <c r="BN25" s="212">
        <v>1668331667</v>
      </c>
      <c r="BO25" s="206">
        <v>4192</v>
      </c>
      <c r="BP25" s="193">
        <v>45488</v>
      </c>
      <c r="BQ25" s="186">
        <v>20097813</v>
      </c>
      <c r="BR25" s="197">
        <v>1</v>
      </c>
      <c r="BS25" s="124">
        <v>45617</v>
      </c>
      <c r="BT25" s="124">
        <v>45654</v>
      </c>
      <c r="BU25" s="124">
        <v>45666</v>
      </c>
      <c r="BV25" s="197" t="s">
        <v>464</v>
      </c>
      <c r="BW25" s="197" t="s">
        <v>465</v>
      </c>
      <c r="BX25" s="197">
        <v>1</v>
      </c>
      <c r="BY25" s="124">
        <v>45617</v>
      </c>
      <c r="BZ25" s="132">
        <v>1602893</v>
      </c>
      <c r="CA25" s="219">
        <v>2684</v>
      </c>
      <c r="CB25" s="193">
        <v>45610.695937500001</v>
      </c>
      <c r="CC25" s="205">
        <v>32288892</v>
      </c>
      <c r="CD25" s="192">
        <v>7369</v>
      </c>
      <c r="CE25" s="193">
        <v>45617.63181712963</v>
      </c>
      <c r="CF25" s="205">
        <v>1602893</v>
      </c>
      <c r="CG25" s="209"/>
      <c r="CH25" s="209"/>
      <c r="CI25" s="209"/>
      <c r="CJ25" s="209"/>
      <c r="CK25" s="209"/>
      <c r="CL25" s="209"/>
      <c r="CM25" s="209"/>
      <c r="CN25" s="209"/>
      <c r="CO25" s="209"/>
      <c r="CP25" s="208">
        <v>45666</v>
      </c>
      <c r="CQ25" s="210"/>
      <c r="CR25" s="209"/>
      <c r="CS25" s="200" t="s">
        <v>400</v>
      </c>
      <c r="CT25" s="201">
        <v>1122121514</v>
      </c>
      <c r="CU25" s="206">
        <v>436</v>
      </c>
      <c r="CV25" s="206" t="s">
        <v>364</v>
      </c>
      <c r="CW25" s="192">
        <v>436</v>
      </c>
      <c r="CX25" s="192" t="s">
        <v>364</v>
      </c>
      <c r="CY25" s="195">
        <v>7220</v>
      </c>
      <c r="CZ25" s="195" t="s">
        <v>293</v>
      </c>
      <c r="DA25" s="204">
        <f t="shared" si="27"/>
        <v>21700706</v>
      </c>
      <c r="DB25" s="130">
        <f t="shared" si="28"/>
        <v>0</v>
      </c>
      <c r="DC25" s="204">
        <f t="shared" si="29"/>
        <v>0</v>
      </c>
      <c r="DD25" s="211"/>
      <c r="DZ25" s="182" t="s">
        <v>481</v>
      </c>
      <c r="EA25" s="135" t="e">
        <v>#N/A</v>
      </c>
    </row>
    <row r="26" spans="1:132" x14ac:dyDescent="0.3">
      <c r="A26" s="197" t="s">
        <v>324</v>
      </c>
      <c r="B26" s="197" t="s">
        <v>474</v>
      </c>
      <c r="C26" s="265">
        <v>1121883302</v>
      </c>
      <c r="D26" s="197" t="s">
        <v>405</v>
      </c>
      <c r="E26" s="197" t="s">
        <v>297</v>
      </c>
      <c r="F26" s="197" t="s">
        <v>325</v>
      </c>
      <c r="G26" s="124">
        <v>45488</v>
      </c>
      <c r="H26" s="280">
        <v>15714304</v>
      </c>
      <c r="I26" s="197" t="s">
        <v>487</v>
      </c>
      <c r="J26" s="124">
        <v>45488</v>
      </c>
      <c r="K26" s="124">
        <v>45644</v>
      </c>
      <c r="L26" s="197" t="s">
        <v>291</v>
      </c>
      <c r="M26" s="197" t="s">
        <v>291</v>
      </c>
      <c r="N26" s="197" t="s">
        <v>291</v>
      </c>
      <c r="O26" s="192">
        <v>8</v>
      </c>
      <c r="P26" s="280">
        <v>1632655</v>
      </c>
      <c r="Q26" s="129">
        <v>45488</v>
      </c>
      <c r="R26" s="193">
        <v>45504</v>
      </c>
      <c r="S26" s="280">
        <v>3061228</v>
      </c>
      <c r="T26" s="193">
        <v>45505</v>
      </c>
      <c r="U26" s="193">
        <v>45535</v>
      </c>
      <c r="V26" s="280">
        <v>3061228</v>
      </c>
      <c r="W26" s="193">
        <v>45536</v>
      </c>
      <c r="X26" s="193">
        <v>45565</v>
      </c>
      <c r="Y26" s="280">
        <v>3061228</v>
      </c>
      <c r="Z26" s="193">
        <v>45566</v>
      </c>
      <c r="AA26" s="193">
        <v>45596</v>
      </c>
      <c r="AB26" s="280">
        <v>3061228</v>
      </c>
      <c r="AC26" s="193">
        <v>45597</v>
      </c>
      <c r="AD26" s="193">
        <v>45626</v>
      </c>
      <c r="AE26" s="204">
        <v>1836737</v>
      </c>
      <c r="AF26" s="193">
        <v>45627</v>
      </c>
      <c r="AG26" s="193">
        <v>45644</v>
      </c>
      <c r="AH26" s="132">
        <v>918368</v>
      </c>
      <c r="AI26" s="193">
        <v>45645</v>
      </c>
      <c r="AJ26" s="193">
        <v>45653</v>
      </c>
      <c r="AK26" s="132">
        <v>1326533</v>
      </c>
      <c r="AL26" s="193">
        <v>45654</v>
      </c>
      <c r="AM26" s="203">
        <v>45666</v>
      </c>
      <c r="AN26" s="213"/>
      <c r="AO26" s="193"/>
      <c r="AP26" s="203"/>
      <c r="AQ26" s="213"/>
      <c r="AR26" s="190"/>
      <c r="AS26" s="214"/>
      <c r="AT26" s="204"/>
      <c r="AU26" s="194"/>
      <c r="AV26" s="194"/>
      <c r="AW26" s="204"/>
      <c r="AX26" s="189"/>
      <c r="AY26" s="189"/>
      <c r="AZ26" s="189"/>
      <c r="BA26" s="189"/>
      <c r="BB26" s="189"/>
      <c r="BC26" s="189"/>
      <c r="BD26" s="189"/>
      <c r="BE26" s="189"/>
      <c r="BF26" s="189"/>
      <c r="BG26" s="189"/>
      <c r="BH26" s="189"/>
      <c r="BI26" s="190" t="s">
        <v>281</v>
      </c>
      <c r="BJ26" s="190" t="s">
        <v>312</v>
      </c>
      <c r="BK26" s="192" t="s">
        <v>388</v>
      </c>
      <c r="BL26" s="192">
        <v>1554</v>
      </c>
      <c r="BM26" s="193">
        <v>45488.714699074073</v>
      </c>
      <c r="BN26" s="212">
        <v>1668331667</v>
      </c>
      <c r="BO26" s="206">
        <v>4177</v>
      </c>
      <c r="BP26" s="193">
        <v>45488</v>
      </c>
      <c r="BQ26" s="186">
        <v>15714304</v>
      </c>
      <c r="BR26" s="197">
        <v>1</v>
      </c>
      <c r="BS26" s="124">
        <v>45616</v>
      </c>
      <c r="BT26" s="124">
        <v>45645</v>
      </c>
      <c r="BU26" s="124">
        <v>45666</v>
      </c>
      <c r="BV26" s="197" t="s">
        <v>528</v>
      </c>
      <c r="BW26" s="197" t="s">
        <v>465</v>
      </c>
      <c r="BX26" s="197">
        <v>1</v>
      </c>
      <c r="BY26" s="124">
        <v>45616</v>
      </c>
      <c r="BZ26" s="132">
        <v>2244901</v>
      </c>
      <c r="CA26" s="219">
        <v>2684</v>
      </c>
      <c r="CB26" s="193">
        <v>45610.695937500001</v>
      </c>
      <c r="CC26" s="205">
        <v>32288892</v>
      </c>
      <c r="CD26" s="192">
        <v>7326</v>
      </c>
      <c r="CE26" s="193">
        <v>45616.624594907407</v>
      </c>
      <c r="CF26" s="205">
        <v>2244901</v>
      </c>
      <c r="CG26" s="209"/>
      <c r="CH26" s="209"/>
      <c r="CI26" s="209"/>
      <c r="CJ26" s="209"/>
      <c r="CK26" s="209"/>
      <c r="CL26" s="209"/>
      <c r="CM26" s="209"/>
      <c r="CN26" s="209"/>
      <c r="CO26" s="209"/>
      <c r="CP26" s="208">
        <v>45666</v>
      </c>
      <c r="CQ26" s="210"/>
      <c r="CR26" s="209"/>
      <c r="CS26" s="200" t="s">
        <v>422</v>
      </c>
      <c r="CT26" s="133">
        <v>1121883302</v>
      </c>
      <c r="CU26" s="206">
        <v>436</v>
      </c>
      <c r="CV26" s="206" t="s">
        <v>295</v>
      </c>
      <c r="CW26" s="192">
        <v>436</v>
      </c>
      <c r="CX26" s="192" t="s">
        <v>295</v>
      </c>
      <c r="CY26" s="195">
        <v>7490</v>
      </c>
      <c r="CZ26" s="195" t="s">
        <v>293</v>
      </c>
      <c r="DA26" s="204">
        <f t="shared" si="27"/>
        <v>17959205</v>
      </c>
      <c r="DB26" s="130">
        <f t="shared" si="28"/>
        <v>0</v>
      </c>
      <c r="DC26" s="204">
        <f t="shared" si="29"/>
        <v>0</v>
      </c>
      <c r="DD26" s="211"/>
      <c r="DZ26" s="182" t="s">
        <v>475</v>
      </c>
      <c r="EA26" s="135" t="e">
        <v>#N/A</v>
      </c>
    </row>
    <row r="27" spans="1:132" x14ac:dyDescent="0.3">
      <c r="A27" s="197" t="s">
        <v>324</v>
      </c>
      <c r="B27" s="197" t="s">
        <v>476</v>
      </c>
      <c r="C27" s="267">
        <v>1006826802</v>
      </c>
      <c r="D27" s="197" t="s">
        <v>448</v>
      </c>
      <c r="E27" s="197" t="s">
        <v>297</v>
      </c>
      <c r="F27" s="197" t="s">
        <v>325</v>
      </c>
      <c r="G27" s="124">
        <v>45488</v>
      </c>
      <c r="H27" s="280">
        <v>14016567</v>
      </c>
      <c r="I27" s="197" t="s">
        <v>487</v>
      </c>
      <c r="J27" s="124">
        <v>45488</v>
      </c>
      <c r="K27" s="124">
        <v>45644</v>
      </c>
      <c r="L27" s="197" t="s">
        <v>291</v>
      </c>
      <c r="M27" s="197" t="s">
        <v>291</v>
      </c>
      <c r="N27" s="197" t="s">
        <v>291</v>
      </c>
      <c r="O27" s="192">
        <v>8</v>
      </c>
      <c r="P27" s="280">
        <v>1456267</v>
      </c>
      <c r="Q27" s="129">
        <v>45488</v>
      </c>
      <c r="R27" s="193">
        <v>45504</v>
      </c>
      <c r="S27" s="280">
        <v>2730500</v>
      </c>
      <c r="T27" s="193">
        <v>45505</v>
      </c>
      <c r="U27" s="193">
        <v>45535</v>
      </c>
      <c r="V27" s="280">
        <v>2730500</v>
      </c>
      <c r="W27" s="193">
        <v>45536</v>
      </c>
      <c r="X27" s="193">
        <v>45565</v>
      </c>
      <c r="Y27" s="280">
        <v>2730500</v>
      </c>
      <c r="Z27" s="193">
        <v>45566</v>
      </c>
      <c r="AA27" s="193">
        <v>45596</v>
      </c>
      <c r="AB27" s="280">
        <v>2730500</v>
      </c>
      <c r="AC27" s="193">
        <v>45597</v>
      </c>
      <c r="AD27" s="193">
        <v>45626</v>
      </c>
      <c r="AE27" s="204">
        <v>1638300</v>
      </c>
      <c r="AF27" s="193">
        <v>45627</v>
      </c>
      <c r="AG27" s="193">
        <v>45644</v>
      </c>
      <c r="AH27" s="132">
        <v>819150</v>
      </c>
      <c r="AI27" s="193">
        <v>45645</v>
      </c>
      <c r="AJ27" s="193">
        <v>45653</v>
      </c>
      <c r="AK27" s="132">
        <v>1183217</v>
      </c>
      <c r="AL27" s="193">
        <v>45654</v>
      </c>
      <c r="AM27" s="203">
        <v>45666</v>
      </c>
      <c r="AN27" s="213"/>
      <c r="AO27" s="193"/>
      <c r="AP27" s="203"/>
      <c r="AQ27" s="213"/>
      <c r="AR27" s="190"/>
      <c r="AS27" s="214"/>
      <c r="AT27" s="204"/>
      <c r="AU27" s="194"/>
      <c r="AV27" s="194"/>
      <c r="AW27" s="204"/>
      <c r="AX27" s="189"/>
      <c r="AY27" s="189"/>
      <c r="AZ27" s="189"/>
      <c r="BA27" s="189"/>
      <c r="BB27" s="189"/>
      <c r="BC27" s="189"/>
      <c r="BD27" s="189"/>
      <c r="BE27" s="189"/>
      <c r="BF27" s="189"/>
      <c r="BG27" s="189"/>
      <c r="BH27" s="189"/>
      <c r="BI27" s="190" t="s">
        <v>281</v>
      </c>
      <c r="BJ27" s="190" t="s">
        <v>312</v>
      </c>
      <c r="BK27" s="192" t="s">
        <v>388</v>
      </c>
      <c r="BL27" s="192">
        <v>1554</v>
      </c>
      <c r="BM27" s="193">
        <v>45488.714699074073</v>
      </c>
      <c r="BN27" s="212">
        <v>1668331667</v>
      </c>
      <c r="BO27" s="206">
        <v>4145</v>
      </c>
      <c r="BP27" s="193">
        <v>45488</v>
      </c>
      <c r="BQ27" s="186">
        <v>14016567</v>
      </c>
      <c r="BR27" s="197">
        <v>1</v>
      </c>
      <c r="BS27" s="124">
        <v>45616</v>
      </c>
      <c r="BT27" s="124">
        <v>45645</v>
      </c>
      <c r="BU27" s="124">
        <v>45666</v>
      </c>
      <c r="BV27" s="197" t="s">
        <v>528</v>
      </c>
      <c r="BW27" s="197" t="s">
        <v>465</v>
      </c>
      <c r="BX27" s="197">
        <v>1</v>
      </c>
      <c r="BY27" s="124">
        <v>45616</v>
      </c>
      <c r="BZ27" s="132">
        <v>2002367</v>
      </c>
      <c r="CA27" s="219">
        <v>2684</v>
      </c>
      <c r="CB27" s="193">
        <v>45610.695937500001</v>
      </c>
      <c r="CC27" s="205">
        <v>32288892</v>
      </c>
      <c r="CD27" s="192">
        <v>7325</v>
      </c>
      <c r="CE27" s="193">
        <v>45616.623993055553</v>
      </c>
      <c r="CF27" s="205">
        <v>2002367</v>
      </c>
      <c r="CG27" s="209"/>
      <c r="CH27" s="209"/>
      <c r="CI27" s="209"/>
      <c r="CJ27" s="209"/>
      <c r="CK27" s="209"/>
      <c r="CL27" s="209"/>
      <c r="CM27" s="209"/>
      <c r="CN27" s="209"/>
      <c r="CO27" s="209"/>
      <c r="CP27" s="208">
        <v>45666</v>
      </c>
      <c r="CQ27" s="210"/>
      <c r="CR27" s="209"/>
      <c r="CS27" s="200" t="s">
        <v>449</v>
      </c>
      <c r="CT27" s="201">
        <v>1006826802</v>
      </c>
      <c r="CU27" s="206">
        <v>436</v>
      </c>
      <c r="CV27" s="206" t="s">
        <v>295</v>
      </c>
      <c r="CW27" s="192">
        <v>436</v>
      </c>
      <c r="CX27" s="192" t="s">
        <v>295</v>
      </c>
      <c r="CY27" s="189">
        <v>6910</v>
      </c>
      <c r="CZ27" s="189" t="s">
        <v>292</v>
      </c>
      <c r="DA27" s="204">
        <f t="shared" si="27"/>
        <v>16018934</v>
      </c>
      <c r="DB27" s="130">
        <f t="shared" si="28"/>
        <v>0</v>
      </c>
      <c r="DC27" s="204">
        <f t="shared" si="29"/>
        <v>0</v>
      </c>
      <c r="DD27" s="211"/>
      <c r="DZ27" s="182" t="s">
        <v>477</v>
      </c>
      <c r="EA27" s="135" t="e">
        <v>#N/A</v>
      </c>
    </row>
    <row r="28" spans="1:132" x14ac:dyDescent="0.3">
      <c r="A28" s="197" t="s">
        <v>324</v>
      </c>
      <c r="B28" s="197" t="s">
        <v>472</v>
      </c>
      <c r="C28" s="265">
        <v>86053801</v>
      </c>
      <c r="D28" s="197" t="s">
        <v>407</v>
      </c>
      <c r="E28" s="197" t="s">
        <v>298</v>
      </c>
      <c r="F28" s="197" t="s">
        <v>408</v>
      </c>
      <c r="G28" s="124">
        <v>45488</v>
      </c>
      <c r="H28" s="280">
        <v>12440490</v>
      </c>
      <c r="I28" s="197" t="s">
        <v>487</v>
      </c>
      <c r="J28" s="124">
        <v>45488</v>
      </c>
      <c r="K28" s="124">
        <v>45644</v>
      </c>
      <c r="L28" s="189" t="s">
        <v>291</v>
      </c>
      <c r="M28" s="197" t="s">
        <v>291</v>
      </c>
      <c r="N28" s="197" t="s">
        <v>291</v>
      </c>
      <c r="O28" s="192">
        <v>8</v>
      </c>
      <c r="P28" s="280">
        <v>1292518</v>
      </c>
      <c r="Q28" s="129">
        <v>45488</v>
      </c>
      <c r="R28" s="193">
        <v>45504</v>
      </c>
      <c r="S28" s="280">
        <v>2423472</v>
      </c>
      <c r="T28" s="193">
        <v>45505</v>
      </c>
      <c r="U28" s="193">
        <v>45535</v>
      </c>
      <c r="V28" s="280">
        <v>2423472</v>
      </c>
      <c r="W28" s="193">
        <v>45536</v>
      </c>
      <c r="X28" s="193">
        <v>45565</v>
      </c>
      <c r="Y28" s="280">
        <v>2423472</v>
      </c>
      <c r="Z28" s="193">
        <v>45566</v>
      </c>
      <c r="AA28" s="193">
        <v>45596</v>
      </c>
      <c r="AB28" s="280">
        <v>2423472</v>
      </c>
      <c r="AC28" s="193">
        <v>45597</v>
      </c>
      <c r="AD28" s="193">
        <v>45626</v>
      </c>
      <c r="AE28" s="204">
        <v>1454084</v>
      </c>
      <c r="AF28" s="193">
        <v>45627</v>
      </c>
      <c r="AG28" s="193">
        <v>45644</v>
      </c>
      <c r="AH28" s="132">
        <v>727042</v>
      </c>
      <c r="AI28" s="193">
        <v>45645</v>
      </c>
      <c r="AJ28" s="193">
        <v>45653</v>
      </c>
      <c r="AK28" s="132">
        <v>1050171</v>
      </c>
      <c r="AL28" s="193">
        <v>45654</v>
      </c>
      <c r="AM28" s="203">
        <v>45666</v>
      </c>
      <c r="AN28" s="213"/>
      <c r="AO28" s="193"/>
      <c r="AP28" s="203"/>
      <c r="AQ28" s="213"/>
      <c r="AR28" s="190"/>
      <c r="AS28" s="214"/>
      <c r="AT28" s="204"/>
      <c r="AU28" s="194"/>
      <c r="AV28" s="194"/>
      <c r="AW28" s="204"/>
      <c r="AX28" s="189"/>
      <c r="AY28" s="189"/>
      <c r="AZ28" s="189"/>
      <c r="BA28" s="189"/>
      <c r="BB28" s="189"/>
      <c r="BC28" s="189"/>
      <c r="BD28" s="189"/>
      <c r="BE28" s="189"/>
      <c r="BF28" s="189"/>
      <c r="BG28" s="189"/>
      <c r="BH28" s="189"/>
      <c r="BI28" s="195" t="s">
        <v>278</v>
      </c>
      <c r="BJ28" s="196" t="s">
        <v>300</v>
      </c>
      <c r="BK28" s="125" t="s">
        <v>301</v>
      </c>
      <c r="BL28" s="192">
        <v>1554</v>
      </c>
      <c r="BM28" s="193">
        <v>45488.714699074073</v>
      </c>
      <c r="BN28" s="212">
        <v>1668331667</v>
      </c>
      <c r="BO28" s="206">
        <v>4138</v>
      </c>
      <c r="BP28" s="193">
        <v>45488</v>
      </c>
      <c r="BQ28" s="186">
        <v>12440490</v>
      </c>
      <c r="BR28" s="197">
        <v>1</v>
      </c>
      <c r="BS28" s="124">
        <v>45617</v>
      </c>
      <c r="BT28" s="124">
        <v>45645</v>
      </c>
      <c r="BU28" s="124">
        <v>45666</v>
      </c>
      <c r="BV28" s="197" t="s">
        <v>528</v>
      </c>
      <c r="BW28" s="197" t="s">
        <v>465</v>
      </c>
      <c r="BX28" s="197">
        <v>1</v>
      </c>
      <c r="BY28" s="124">
        <v>45617</v>
      </c>
      <c r="BZ28" s="132">
        <v>1777213</v>
      </c>
      <c r="CA28" s="219">
        <v>2684</v>
      </c>
      <c r="CB28" s="193">
        <v>45610.695937500001</v>
      </c>
      <c r="CC28" s="205">
        <v>32288892</v>
      </c>
      <c r="CD28" s="192">
        <v>7368</v>
      </c>
      <c r="CE28" s="193">
        <v>45617.631354166668</v>
      </c>
      <c r="CF28" s="205">
        <v>1777213</v>
      </c>
      <c r="CG28" s="209"/>
      <c r="CH28" s="209"/>
      <c r="CI28" s="209"/>
      <c r="CJ28" s="209"/>
      <c r="CK28" s="209"/>
      <c r="CL28" s="209"/>
      <c r="CM28" s="209"/>
      <c r="CN28" s="209"/>
      <c r="CO28" s="209"/>
      <c r="CP28" s="208">
        <v>45666</v>
      </c>
      <c r="CQ28" s="210"/>
      <c r="CR28" s="209"/>
      <c r="CS28" s="200" t="s">
        <v>488</v>
      </c>
      <c r="CT28" s="127">
        <v>86053801</v>
      </c>
      <c r="CU28" s="206">
        <v>436</v>
      </c>
      <c r="CV28" s="206" t="s">
        <v>294</v>
      </c>
      <c r="CW28" s="192">
        <v>436</v>
      </c>
      <c r="CX28" s="192" t="s">
        <v>294</v>
      </c>
      <c r="CY28" s="195">
        <v>7010</v>
      </c>
      <c r="CZ28" s="195" t="s">
        <v>293</v>
      </c>
      <c r="DA28" s="204">
        <f t="shared" si="27"/>
        <v>14217703</v>
      </c>
      <c r="DB28" s="130">
        <f t="shared" si="28"/>
        <v>0</v>
      </c>
      <c r="DC28" s="204">
        <f t="shared" si="29"/>
        <v>0</v>
      </c>
      <c r="DD28" s="211"/>
      <c r="DZ28" s="182" t="s">
        <v>473</v>
      </c>
      <c r="EA28" s="135" t="e">
        <v>#N/A</v>
      </c>
    </row>
    <row r="29" spans="1:132" x14ac:dyDescent="0.3">
      <c r="A29" s="197" t="s">
        <v>324</v>
      </c>
      <c r="B29" s="197" t="s">
        <v>478</v>
      </c>
      <c r="C29" s="265">
        <v>1121860221</v>
      </c>
      <c r="D29" s="197" t="s">
        <v>308</v>
      </c>
      <c r="E29" s="197" t="s">
        <v>298</v>
      </c>
      <c r="F29" s="197" t="s">
        <v>346</v>
      </c>
      <c r="G29" s="124">
        <v>45488</v>
      </c>
      <c r="H29" s="280">
        <v>10769576</v>
      </c>
      <c r="I29" s="197" t="s">
        <v>489</v>
      </c>
      <c r="J29" s="124">
        <v>45488</v>
      </c>
      <c r="K29" s="124">
        <v>45639</v>
      </c>
      <c r="L29" s="197" t="s">
        <v>291</v>
      </c>
      <c r="M29" s="197" t="s">
        <v>291</v>
      </c>
      <c r="N29" s="197" t="s">
        <v>291</v>
      </c>
      <c r="O29" s="192">
        <v>8</v>
      </c>
      <c r="P29" s="280">
        <v>1156465</v>
      </c>
      <c r="Q29" s="129">
        <v>45488</v>
      </c>
      <c r="R29" s="193">
        <v>45504</v>
      </c>
      <c r="S29" s="280">
        <v>2168371</v>
      </c>
      <c r="T29" s="193">
        <v>45505</v>
      </c>
      <c r="U29" s="193">
        <v>45535</v>
      </c>
      <c r="V29" s="280">
        <v>2168371</v>
      </c>
      <c r="W29" s="193">
        <v>45536</v>
      </c>
      <c r="X29" s="193">
        <v>45565</v>
      </c>
      <c r="Y29" s="280">
        <v>2168371</v>
      </c>
      <c r="Z29" s="193">
        <v>45566</v>
      </c>
      <c r="AA29" s="193">
        <v>45596</v>
      </c>
      <c r="AB29" s="280">
        <v>2168371</v>
      </c>
      <c r="AC29" s="193">
        <v>45597</v>
      </c>
      <c r="AD29" s="193">
        <v>45626</v>
      </c>
      <c r="AE29" s="204">
        <v>939627</v>
      </c>
      <c r="AF29" s="193">
        <v>45627</v>
      </c>
      <c r="AG29" s="193">
        <v>45639</v>
      </c>
      <c r="AH29" s="132">
        <v>1011906</v>
      </c>
      <c r="AI29" s="193">
        <v>45640</v>
      </c>
      <c r="AJ29" s="193">
        <v>45653</v>
      </c>
      <c r="AK29" s="132">
        <v>939628</v>
      </c>
      <c r="AL29" s="193">
        <v>45654</v>
      </c>
      <c r="AM29" s="203">
        <v>45666</v>
      </c>
      <c r="AN29" s="213"/>
      <c r="AO29" s="193"/>
      <c r="AP29" s="203"/>
      <c r="AQ29" s="213"/>
      <c r="AR29" s="190"/>
      <c r="AS29" s="214"/>
      <c r="AT29" s="204"/>
      <c r="AU29" s="194"/>
      <c r="AV29" s="194"/>
      <c r="AW29" s="204"/>
      <c r="AX29" s="189"/>
      <c r="AY29" s="189"/>
      <c r="AZ29" s="189"/>
      <c r="BA29" s="189"/>
      <c r="BB29" s="189"/>
      <c r="BC29" s="189"/>
      <c r="BD29" s="189"/>
      <c r="BE29" s="189"/>
      <c r="BF29" s="189"/>
      <c r="BG29" s="189"/>
      <c r="BH29" s="189"/>
      <c r="BI29" s="190" t="s">
        <v>307</v>
      </c>
      <c r="BJ29" s="190" t="s">
        <v>335</v>
      </c>
      <c r="BK29" s="190" t="s">
        <v>334</v>
      </c>
      <c r="BL29" s="192">
        <v>1555</v>
      </c>
      <c r="BM29" s="193">
        <v>45488.71471064815</v>
      </c>
      <c r="BN29" s="212">
        <v>843740769</v>
      </c>
      <c r="BO29" s="206">
        <v>4285</v>
      </c>
      <c r="BP29" s="193">
        <v>45488</v>
      </c>
      <c r="BQ29" s="186">
        <v>10769576</v>
      </c>
      <c r="BR29" s="189">
        <v>1</v>
      </c>
      <c r="BS29" s="124">
        <v>45622</v>
      </c>
      <c r="BT29" s="194">
        <v>45640</v>
      </c>
      <c r="BU29" s="194">
        <v>45666</v>
      </c>
      <c r="BV29" s="197" t="s">
        <v>529</v>
      </c>
      <c r="BW29" s="189" t="s">
        <v>465</v>
      </c>
      <c r="BX29" s="197">
        <v>1</v>
      </c>
      <c r="BY29" s="124">
        <v>45622</v>
      </c>
      <c r="BZ29" s="132">
        <v>1951534</v>
      </c>
      <c r="CA29" s="219">
        <v>1555</v>
      </c>
      <c r="CB29" s="193">
        <v>45488</v>
      </c>
      <c r="CC29" s="205">
        <v>843740769</v>
      </c>
      <c r="CD29" s="192">
        <v>7416</v>
      </c>
      <c r="CE29" s="193">
        <v>45622</v>
      </c>
      <c r="CF29" s="205">
        <v>1951534</v>
      </c>
      <c r="CG29" s="209"/>
      <c r="CH29" s="209"/>
      <c r="CI29" s="209"/>
      <c r="CJ29" s="209"/>
      <c r="CK29" s="209"/>
      <c r="CL29" s="209"/>
      <c r="CM29" s="209"/>
      <c r="CN29" s="209"/>
      <c r="CO29" s="209"/>
      <c r="CP29" s="208">
        <v>45666</v>
      </c>
      <c r="CQ29" s="210"/>
      <c r="CR29" s="209"/>
      <c r="CS29" s="221" t="s">
        <v>355</v>
      </c>
      <c r="CT29" s="126">
        <v>1121860221</v>
      </c>
      <c r="CU29" s="206">
        <v>109</v>
      </c>
      <c r="CV29" s="206" t="s">
        <v>366</v>
      </c>
      <c r="CW29" s="192">
        <v>109</v>
      </c>
      <c r="CX29" s="192" t="s">
        <v>531</v>
      </c>
      <c r="CY29" s="195">
        <v>8299</v>
      </c>
      <c r="CZ29" s="195" t="s">
        <v>293</v>
      </c>
      <c r="DA29" s="204">
        <f t="shared" si="27"/>
        <v>12721110</v>
      </c>
      <c r="DB29" s="130">
        <f t="shared" si="28"/>
        <v>0</v>
      </c>
      <c r="DC29" s="204">
        <f t="shared" si="29"/>
        <v>0</v>
      </c>
      <c r="DD29" s="211"/>
      <c r="DZ29" s="182" t="s">
        <v>479</v>
      </c>
      <c r="EA29" s="135" t="e">
        <v>#N/A</v>
      </c>
    </row>
    <row r="30" spans="1:132" x14ac:dyDescent="0.3">
      <c r="A30" s="197" t="s">
        <v>324</v>
      </c>
      <c r="B30" s="197" t="s">
        <v>482</v>
      </c>
      <c r="C30" s="267">
        <v>35264344</v>
      </c>
      <c r="D30" s="189" t="s">
        <v>315</v>
      </c>
      <c r="E30" s="197" t="s">
        <v>298</v>
      </c>
      <c r="F30" s="197" t="s">
        <v>490</v>
      </c>
      <c r="G30" s="124">
        <v>45488</v>
      </c>
      <c r="H30" s="280">
        <v>10841855</v>
      </c>
      <c r="I30" s="197" t="s">
        <v>306</v>
      </c>
      <c r="J30" s="124">
        <v>45488</v>
      </c>
      <c r="K30" s="124">
        <v>45640</v>
      </c>
      <c r="L30" s="197" t="s">
        <v>291</v>
      </c>
      <c r="M30" s="197" t="s">
        <v>291</v>
      </c>
      <c r="N30" s="197" t="s">
        <v>291</v>
      </c>
      <c r="O30" s="192">
        <v>8</v>
      </c>
      <c r="P30" s="280">
        <v>1156465</v>
      </c>
      <c r="Q30" s="129">
        <v>45488</v>
      </c>
      <c r="R30" s="193">
        <v>45504</v>
      </c>
      <c r="S30" s="280">
        <v>2168371</v>
      </c>
      <c r="T30" s="193">
        <v>45505</v>
      </c>
      <c r="U30" s="193">
        <v>45535</v>
      </c>
      <c r="V30" s="280">
        <v>2168371</v>
      </c>
      <c r="W30" s="193">
        <v>45536</v>
      </c>
      <c r="X30" s="193">
        <v>45565</v>
      </c>
      <c r="Y30" s="280">
        <v>2168371</v>
      </c>
      <c r="Z30" s="193">
        <v>45566</v>
      </c>
      <c r="AA30" s="193">
        <v>45596</v>
      </c>
      <c r="AB30" s="280">
        <v>2168371</v>
      </c>
      <c r="AC30" s="193">
        <v>45597</v>
      </c>
      <c r="AD30" s="193">
        <v>45626</v>
      </c>
      <c r="AE30" s="204">
        <v>1011906</v>
      </c>
      <c r="AF30" s="193">
        <v>45627</v>
      </c>
      <c r="AG30" s="193">
        <v>45640</v>
      </c>
      <c r="AH30" s="132">
        <v>939627</v>
      </c>
      <c r="AI30" s="193">
        <v>45641</v>
      </c>
      <c r="AJ30" s="193">
        <v>45653</v>
      </c>
      <c r="AK30" s="132">
        <v>939628</v>
      </c>
      <c r="AL30" s="193">
        <v>45654</v>
      </c>
      <c r="AM30" s="203">
        <v>45666</v>
      </c>
      <c r="AN30" s="213"/>
      <c r="AO30" s="193"/>
      <c r="AP30" s="203"/>
      <c r="AQ30" s="213"/>
      <c r="AR30" s="190"/>
      <c r="AS30" s="214"/>
      <c r="AT30" s="204"/>
      <c r="AU30" s="194"/>
      <c r="AV30" s="194"/>
      <c r="AW30" s="204"/>
      <c r="AX30" s="189"/>
      <c r="AY30" s="189"/>
      <c r="AZ30" s="189"/>
      <c r="BA30" s="189"/>
      <c r="BB30" s="189"/>
      <c r="BC30" s="189"/>
      <c r="BD30" s="189"/>
      <c r="BE30" s="189"/>
      <c r="BF30" s="189"/>
      <c r="BG30" s="189"/>
      <c r="BH30" s="189"/>
      <c r="BI30" s="188" t="s">
        <v>275</v>
      </c>
      <c r="BJ30" s="188" t="s">
        <v>284</v>
      </c>
      <c r="BK30" s="188" t="s">
        <v>276</v>
      </c>
      <c r="BL30" s="192">
        <v>1538</v>
      </c>
      <c r="BM30" s="193">
        <v>45485.410810185182</v>
      </c>
      <c r="BN30" s="212">
        <v>607126686</v>
      </c>
      <c r="BO30" s="206">
        <v>4048</v>
      </c>
      <c r="BP30" s="193">
        <v>45488</v>
      </c>
      <c r="BQ30" s="186">
        <v>10841855</v>
      </c>
      <c r="BR30" s="197">
        <v>1</v>
      </c>
      <c r="BS30" s="124">
        <v>45617</v>
      </c>
      <c r="BT30" s="124">
        <v>45641</v>
      </c>
      <c r="BU30" s="124">
        <v>45666</v>
      </c>
      <c r="BV30" s="197" t="s">
        <v>530</v>
      </c>
      <c r="BW30" s="197" t="s">
        <v>465</v>
      </c>
      <c r="BX30" s="197">
        <v>1</v>
      </c>
      <c r="BY30" s="124">
        <v>45617</v>
      </c>
      <c r="BZ30" s="132">
        <v>1879255</v>
      </c>
      <c r="CA30" s="219">
        <v>2684</v>
      </c>
      <c r="CB30" s="193">
        <v>45610.695937500001</v>
      </c>
      <c r="CC30" s="205">
        <v>32288892</v>
      </c>
      <c r="CD30" s="192">
        <v>7370</v>
      </c>
      <c r="CE30" s="193">
        <v>45617.632106481484</v>
      </c>
      <c r="CF30" s="205">
        <v>1879255</v>
      </c>
      <c r="CG30" s="209"/>
      <c r="CH30" s="209"/>
      <c r="CI30" s="209"/>
      <c r="CJ30" s="209"/>
      <c r="CK30" s="209"/>
      <c r="CL30" s="209"/>
      <c r="CM30" s="209"/>
      <c r="CN30" s="209"/>
      <c r="CO30" s="209"/>
      <c r="CP30" s="208">
        <v>45666</v>
      </c>
      <c r="CQ30" s="210"/>
      <c r="CR30" s="209"/>
      <c r="CS30" s="200" t="s">
        <v>401</v>
      </c>
      <c r="CT30" s="127">
        <v>35264344</v>
      </c>
      <c r="CU30" s="206">
        <v>612</v>
      </c>
      <c r="CV30" s="206" t="s">
        <v>414</v>
      </c>
      <c r="CW30" s="192">
        <v>436</v>
      </c>
      <c r="CX30" s="192" t="s">
        <v>364</v>
      </c>
      <c r="CY30" s="195">
        <v>7490</v>
      </c>
      <c r="CZ30" s="195" t="s">
        <v>293</v>
      </c>
      <c r="DA30" s="204">
        <f t="shared" si="27"/>
        <v>12721110</v>
      </c>
      <c r="DB30" s="130">
        <f t="shared" si="28"/>
        <v>0</v>
      </c>
      <c r="DC30" s="204">
        <f t="shared" si="29"/>
        <v>0</v>
      </c>
      <c r="DD30" s="211"/>
      <c r="DZ30" s="182" t="s">
        <v>483</v>
      </c>
      <c r="EA30" s="135" t="e">
        <v>#N/A</v>
      </c>
    </row>
    <row r="31" spans="1:132" x14ac:dyDescent="0.3">
      <c r="A31" s="281" t="s">
        <v>324</v>
      </c>
      <c r="B31" s="281" t="s">
        <v>484</v>
      </c>
      <c r="C31" s="282">
        <v>1121830981</v>
      </c>
      <c r="D31" s="283" t="s">
        <v>314</v>
      </c>
      <c r="E31" s="281" t="s">
        <v>298</v>
      </c>
      <c r="F31" s="281" t="s">
        <v>490</v>
      </c>
      <c r="G31" s="284">
        <v>45488</v>
      </c>
      <c r="H31" s="334">
        <v>10841855</v>
      </c>
      <c r="I31" s="281" t="s">
        <v>306</v>
      </c>
      <c r="J31" s="284">
        <v>45488</v>
      </c>
      <c r="K31" s="284">
        <v>45640</v>
      </c>
      <c r="L31" s="281" t="s">
        <v>291</v>
      </c>
      <c r="M31" s="281" t="s">
        <v>291</v>
      </c>
      <c r="N31" s="281" t="s">
        <v>291</v>
      </c>
      <c r="O31" s="192">
        <v>8</v>
      </c>
      <c r="P31" s="280">
        <v>1156465</v>
      </c>
      <c r="Q31" s="129">
        <v>45488</v>
      </c>
      <c r="R31" s="193">
        <v>45504</v>
      </c>
      <c r="S31" s="280">
        <v>2168371</v>
      </c>
      <c r="T31" s="193">
        <v>45505</v>
      </c>
      <c r="U31" s="193">
        <v>45535</v>
      </c>
      <c r="V31" s="280">
        <v>2168371</v>
      </c>
      <c r="W31" s="193">
        <v>45536</v>
      </c>
      <c r="X31" s="193">
        <v>45565</v>
      </c>
      <c r="Y31" s="280">
        <v>2168371</v>
      </c>
      <c r="Z31" s="193">
        <v>45566</v>
      </c>
      <c r="AA31" s="193">
        <v>45596</v>
      </c>
      <c r="AB31" s="280">
        <v>2168371</v>
      </c>
      <c r="AC31" s="193">
        <v>45597</v>
      </c>
      <c r="AD31" s="193">
        <v>45626</v>
      </c>
      <c r="AE31" s="204">
        <v>1011906</v>
      </c>
      <c r="AF31" s="193">
        <v>45627</v>
      </c>
      <c r="AG31" s="193">
        <v>45640</v>
      </c>
      <c r="AH31" s="132">
        <v>939627</v>
      </c>
      <c r="AI31" s="193">
        <v>45641</v>
      </c>
      <c r="AJ31" s="193">
        <v>45653</v>
      </c>
      <c r="AK31" s="132">
        <v>939628</v>
      </c>
      <c r="AL31" s="193">
        <v>45654</v>
      </c>
      <c r="AM31" s="203">
        <v>45666</v>
      </c>
      <c r="AN31" s="213"/>
      <c r="AO31" s="193"/>
      <c r="AP31" s="203"/>
      <c r="AQ31" s="213"/>
      <c r="AR31" s="190"/>
      <c r="AS31" s="214"/>
      <c r="AT31" s="204"/>
      <c r="AU31" s="194"/>
      <c r="AV31" s="194"/>
      <c r="AW31" s="204"/>
      <c r="AX31" s="189"/>
      <c r="AY31" s="189"/>
      <c r="AZ31" s="189"/>
      <c r="BA31" s="189"/>
      <c r="BB31" s="189"/>
      <c r="BC31" s="189"/>
      <c r="BD31" s="189"/>
      <c r="BE31" s="189"/>
      <c r="BF31" s="189"/>
      <c r="BG31" s="189"/>
      <c r="BH31" s="189"/>
      <c r="BI31" s="188" t="s">
        <v>275</v>
      </c>
      <c r="BJ31" s="188" t="s">
        <v>284</v>
      </c>
      <c r="BK31" s="188" t="s">
        <v>276</v>
      </c>
      <c r="BL31" s="192">
        <v>1538</v>
      </c>
      <c r="BM31" s="193">
        <v>45485.410810185182</v>
      </c>
      <c r="BN31" s="212">
        <v>607126686</v>
      </c>
      <c r="BO31" s="206">
        <v>4049</v>
      </c>
      <c r="BP31" s="193">
        <v>45488</v>
      </c>
      <c r="BQ31" s="186">
        <v>10841855</v>
      </c>
      <c r="BR31" s="197">
        <v>1</v>
      </c>
      <c r="BS31" s="124">
        <v>45617</v>
      </c>
      <c r="BT31" s="124">
        <v>45641</v>
      </c>
      <c r="BU31" s="124">
        <v>45666</v>
      </c>
      <c r="BV31" s="197" t="s">
        <v>530</v>
      </c>
      <c r="BW31" s="197" t="s">
        <v>465</v>
      </c>
      <c r="BX31" s="197">
        <v>1</v>
      </c>
      <c r="BY31" s="124">
        <v>45617</v>
      </c>
      <c r="BZ31" s="132">
        <v>1879255</v>
      </c>
      <c r="CA31" s="219">
        <v>2684</v>
      </c>
      <c r="CB31" s="193">
        <v>45610.695937500001</v>
      </c>
      <c r="CC31" s="205">
        <v>32288892</v>
      </c>
      <c r="CD31" s="192">
        <v>7371</v>
      </c>
      <c r="CE31" s="193">
        <v>45617.632453703707</v>
      </c>
      <c r="CF31" s="205">
        <v>1879255</v>
      </c>
      <c r="CG31" s="209"/>
      <c r="CH31" s="209"/>
      <c r="CI31" s="209"/>
      <c r="CJ31" s="209"/>
      <c r="CK31" s="209"/>
      <c r="CL31" s="209"/>
      <c r="CM31" s="209"/>
      <c r="CN31" s="209"/>
      <c r="CO31" s="209"/>
      <c r="CP31" s="208">
        <v>45666</v>
      </c>
      <c r="CQ31" s="210"/>
      <c r="CR31" s="209"/>
      <c r="CS31" s="200" t="s">
        <v>401</v>
      </c>
      <c r="CT31" s="202">
        <v>1121830981</v>
      </c>
      <c r="CU31" s="206">
        <v>612</v>
      </c>
      <c r="CV31" s="206" t="s">
        <v>414</v>
      </c>
      <c r="CW31" s="192">
        <v>436</v>
      </c>
      <c r="CX31" s="192" t="s">
        <v>364</v>
      </c>
      <c r="CY31" s="195">
        <v>7490</v>
      </c>
      <c r="CZ31" s="195" t="s">
        <v>293</v>
      </c>
      <c r="DA31" s="204">
        <f t="shared" si="27"/>
        <v>12721110</v>
      </c>
      <c r="DB31" s="130">
        <f t="shared" si="28"/>
        <v>0</v>
      </c>
      <c r="DC31" s="204">
        <f t="shared" si="29"/>
        <v>0</v>
      </c>
      <c r="DD31" s="211"/>
      <c r="DZ31" s="182" t="s">
        <v>485</v>
      </c>
      <c r="EA31" s="135" t="e">
        <v>#N/A</v>
      </c>
    </row>
    <row r="32" spans="1:132" s="189" customFormat="1" x14ac:dyDescent="0.3">
      <c r="B32" s="197" t="s">
        <v>534</v>
      </c>
      <c r="C32" s="265">
        <v>1234791971</v>
      </c>
      <c r="D32" s="197" t="s">
        <v>395</v>
      </c>
      <c r="E32" s="197" t="s">
        <v>297</v>
      </c>
      <c r="F32" s="197" t="s">
        <v>325</v>
      </c>
      <c r="G32" s="124">
        <v>45666</v>
      </c>
      <c r="H32" s="280">
        <v>17944846</v>
      </c>
      <c r="I32" s="197" t="s">
        <v>535</v>
      </c>
      <c r="J32" s="124">
        <v>45666</v>
      </c>
      <c r="K32" s="124">
        <v>45852</v>
      </c>
      <c r="L32" s="197" t="s">
        <v>291</v>
      </c>
      <c r="M32" s="197" t="s">
        <v>291</v>
      </c>
      <c r="N32" s="197" t="s">
        <v>291</v>
      </c>
      <c r="O32" s="215">
        <v>7</v>
      </c>
      <c r="P32" s="132">
        <v>2122509</v>
      </c>
      <c r="Q32" s="203">
        <v>45666</v>
      </c>
      <c r="R32" s="129">
        <v>45688</v>
      </c>
      <c r="S32" s="132">
        <v>2894330</v>
      </c>
      <c r="T32" s="129">
        <v>45689</v>
      </c>
      <c r="U32" s="193">
        <v>45716</v>
      </c>
      <c r="V32" s="132">
        <v>2894330</v>
      </c>
      <c r="W32" s="129">
        <v>45717</v>
      </c>
      <c r="X32" s="129">
        <v>45747</v>
      </c>
      <c r="Y32" s="132">
        <v>2894330</v>
      </c>
      <c r="Z32" s="193">
        <v>45748</v>
      </c>
      <c r="AA32" s="193">
        <v>45777</v>
      </c>
      <c r="AB32" s="132">
        <v>2894330</v>
      </c>
      <c r="AC32" s="193">
        <v>45778</v>
      </c>
      <c r="AD32" s="193">
        <v>45808</v>
      </c>
      <c r="AE32" s="132">
        <v>2894330</v>
      </c>
      <c r="AF32" s="193">
        <v>45809</v>
      </c>
      <c r="AG32" s="193">
        <v>45838</v>
      </c>
      <c r="AH32" s="130">
        <v>1350687</v>
      </c>
      <c r="AI32" s="193">
        <v>45839</v>
      </c>
      <c r="AJ32" s="193">
        <v>45852</v>
      </c>
      <c r="AK32" s="204"/>
      <c r="AN32" s="204"/>
      <c r="AQ32" s="204"/>
      <c r="AT32" s="204"/>
      <c r="AW32" s="204"/>
      <c r="BI32" s="195" t="s">
        <v>278</v>
      </c>
      <c r="BJ32" s="190" t="s">
        <v>423</v>
      </c>
      <c r="BK32" s="195" t="s">
        <v>280</v>
      </c>
      <c r="BL32" s="192">
        <v>2</v>
      </c>
      <c r="BM32" s="193">
        <v>45666</v>
      </c>
      <c r="BN32" s="212">
        <v>286175130</v>
      </c>
      <c r="BO32" s="206">
        <v>1</v>
      </c>
      <c r="BP32" s="193">
        <v>45666</v>
      </c>
      <c r="BQ32" s="207">
        <v>17944846</v>
      </c>
      <c r="BR32" s="164"/>
      <c r="BS32" s="165"/>
      <c r="BX32" s="135"/>
      <c r="BY32" s="194"/>
      <c r="BZ32" s="204"/>
      <c r="CA32" s="135"/>
      <c r="CC32" s="204"/>
      <c r="CD32" s="135"/>
      <c r="CF32" s="136"/>
      <c r="CG32" s="136"/>
      <c r="CH32" s="136"/>
      <c r="CI32" s="136"/>
      <c r="CJ32" s="136"/>
      <c r="CK32" s="136"/>
      <c r="CL32" s="136"/>
      <c r="CM32" s="136"/>
      <c r="CN32" s="136"/>
      <c r="CO32" s="136"/>
      <c r="CP32" s="136"/>
      <c r="CQ32" s="136"/>
      <c r="CR32" s="136"/>
      <c r="CS32" s="200" t="s">
        <v>561</v>
      </c>
      <c r="CT32" s="201">
        <v>1234791971</v>
      </c>
      <c r="CU32" s="206">
        <v>504</v>
      </c>
      <c r="CV32" s="206" t="s">
        <v>295</v>
      </c>
      <c r="CW32" s="135"/>
      <c r="CX32" s="135"/>
      <c r="CY32" s="195">
        <v>8299</v>
      </c>
      <c r="CZ32" s="195" t="s">
        <v>293</v>
      </c>
      <c r="DA32" s="204">
        <f t="shared" ref="DA32:DA37" si="30">P32+S32+V32+Y32+AB32+AE32+AH32+AK32+AN32+AQ32+AT32+AW32+AZ32+BC32+BF32</f>
        <v>17944846</v>
      </c>
      <c r="DB32" s="130">
        <f t="shared" ref="DB32:DB37" si="31">H32+BZ32-DA32</f>
        <v>0</v>
      </c>
      <c r="DC32" s="204">
        <f t="shared" ref="DC32:DC37" si="32">BQ32+CF32-DA32</f>
        <v>0</v>
      </c>
      <c r="DZ32" s="182" t="s">
        <v>574</v>
      </c>
      <c r="EA32" s="135" t="s">
        <v>281</v>
      </c>
      <c r="EB32" s="320"/>
    </row>
    <row r="33" spans="1:132" x14ac:dyDescent="0.3">
      <c r="A33" s="285"/>
      <c r="B33" s="197" t="s">
        <v>536</v>
      </c>
      <c r="C33" s="265">
        <v>1121845439</v>
      </c>
      <c r="D33" s="197" t="s">
        <v>287</v>
      </c>
      <c r="E33" s="197" t="s">
        <v>297</v>
      </c>
      <c r="F33" s="197" t="s">
        <v>537</v>
      </c>
      <c r="G33" s="124">
        <v>45666</v>
      </c>
      <c r="H33" s="280">
        <v>24309723</v>
      </c>
      <c r="I33" s="197" t="s">
        <v>535</v>
      </c>
      <c r="J33" s="124">
        <v>45666</v>
      </c>
      <c r="K33" s="124">
        <v>45852</v>
      </c>
      <c r="L33" s="189" t="s">
        <v>291</v>
      </c>
      <c r="M33" s="197" t="s">
        <v>291</v>
      </c>
      <c r="N33" s="197" t="s">
        <v>291</v>
      </c>
      <c r="O33" s="215">
        <v>7</v>
      </c>
      <c r="P33" s="132">
        <v>2875344</v>
      </c>
      <c r="Q33" s="203">
        <v>45666</v>
      </c>
      <c r="R33" s="129">
        <v>45688</v>
      </c>
      <c r="S33" s="132">
        <v>3920923</v>
      </c>
      <c r="T33" s="129">
        <v>45689</v>
      </c>
      <c r="U33" s="193">
        <v>45716</v>
      </c>
      <c r="V33" s="132">
        <v>3920923</v>
      </c>
      <c r="W33" s="129">
        <v>45717</v>
      </c>
      <c r="X33" s="129">
        <v>45747</v>
      </c>
      <c r="Y33" s="132">
        <v>3920923</v>
      </c>
      <c r="Z33" s="193">
        <v>45748</v>
      </c>
      <c r="AA33" s="193">
        <v>45777</v>
      </c>
      <c r="AB33" s="132">
        <v>3920923</v>
      </c>
      <c r="AC33" s="193">
        <v>45778</v>
      </c>
      <c r="AD33" s="193">
        <v>45808</v>
      </c>
      <c r="AE33" s="132">
        <v>3920923</v>
      </c>
      <c r="AF33" s="193">
        <v>45809</v>
      </c>
      <c r="AG33" s="193">
        <v>45838</v>
      </c>
      <c r="AH33" s="130">
        <v>1829764</v>
      </c>
      <c r="AI33" s="193">
        <v>45839</v>
      </c>
      <c r="AJ33" s="193">
        <v>45852</v>
      </c>
      <c r="BI33" s="195" t="s">
        <v>278</v>
      </c>
      <c r="BJ33" s="190" t="s">
        <v>423</v>
      </c>
      <c r="BK33" s="195" t="s">
        <v>280</v>
      </c>
      <c r="BL33" s="192">
        <v>2</v>
      </c>
      <c r="BM33" s="193">
        <v>45666</v>
      </c>
      <c r="BN33" s="212">
        <v>286175130</v>
      </c>
      <c r="BO33" s="206">
        <v>2</v>
      </c>
      <c r="BP33" s="193">
        <v>45666</v>
      </c>
      <c r="BQ33" s="207">
        <v>24309723</v>
      </c>
      <c r="CS33" s="200" t="s">
        <v>562</v>
      </c>
      <c r="CT33" s="126">
        <v>1121845439.5999999</v>
      </c>
      <c r="CU33" s="206">
        <v>504</v>
      </c>
      <c r="CV33" s="206" t="s">
        <v>295</v>
      </c>
      <c r="CY33" s="195">
        <v>6920</v>
      </c>
      <c r="CZ33" s="195" t="s">
        <v>292</v>
      </c>
      <c r="DA33" s="204">
        <f t="shared" si="30"/>
        <v>24309723</v>
      </c>
      <c r="DB33" s="231">
        <f t="shared" si="31"/>
        <v>0</v>
      </c>
      <c r="DC33" s="204">
        <f t="shared" si="32"/>
        <v>0</v>
      </c>
      <c r="DZ33" s="182" t="s">
        <v>575</v>
      </c>
      <c r="EA33" s="135" t="s">
        <v>281</v>
      </c>
    </row>
    <row r="34" spans="1:132" x14ac:dyDescent="0.3">
      <c r="A34" s="285"/>
      <c r="B34" s="197" t="s">
        <v>538</v>
      </c>
      <c r="C34" s="265">
        <v>86080967</v>
      </c>
      <c r="D34" s="197" t="s">
        <v>404</v>
      </c>
      <c r="E34" s="197" t="s">
        <v>298</v>
      </c>
      <c r="F34" s="197" t="s">
        <v>539</v>
      </c>
      <c r="G34" s="124">
        <v>45666</v>
      </c>
      <c r="H34" s="280">
        <v>15927056</v>
      </c>
      <c r="I34" s="197" t="s">
        <v>535</v>
      </c>
      <c r="J34" s="124">
        <v>45666</v>
      </c>
      <c r="K34" s="124">
        <v>45852</v>
      </c>
      <c r="L34" s="197" t="s">
        <v>291</v>
      </c>
      <c r="M34" s="197" t="s">
        <v>291</v>
      </c>
      <c r="N34" s="197" t="s">
        <v>291</v>
      </c>
      <c r="O34" s="215">
        <v>7</v>
      </c>
      <c r="P34" s="132">
        <v>1883845</v>
      </c>
      <c r="Q34" s="203">
        <v>45666</v>
      </c>
      <c r="R34" s="129">
        <v>45688</v>
      </c>
      <c r="S34" s="132">
        <v>2568880</v>
      </c>
      <c r="T34" s="129">
        <v>45689</v>
      </c>
      <c r="U34" s="193">
        <v>45716</v>
      </c>
      <c r="V34" s="132">
        <v>2568880</v>
      </c>
      <c r="W34" s="129">
        <v>45717</v>
      </c>
      <c r="X34" s="129">
        <v>45747</v>
      </c>
      <c r="Y34" s="132">
        <v>2568880</v>
      </c>
      <c r="Z34" s="193">
        <v>45748</v>
      </c>
      <c r="AA34" s="193">
        <v>45777</v>
      </c>
      <c r="AB34" s="132">
        <v>2568880</v>
      </c>
      <c r="AC34" s="193">
        <v>45778</v>
      </c>
      <c r="AD34" s="193">
        <v>45808</v>
      </c>
      <c r="AE34" s="132">
        <v>2568880</v>
      </c>
      <c r="AF34" s="193">
        <v>45809</v>
      </c>
      <c r="AG34" s="193">
        <v>45838</v>
      </c>
      <c r="AH34" s="130">
        <v>1198811</v>
      </c>
      <c r="AI34" s="193">
        <v>45839</v>
      </c>
      <c r="AJ34" s="193">
        <v>45852</v>
      </c>
      <c r="BI34" s="195" t="s">
        <v>278</v>
      </c>
      <c r="BJ34" s="190" t="s">
        <v>423</v>
      </c>
      <c r="BK34" s="195" t="s">
        <v>280</v>
      </c>
      <c r="BL34" s="192">
        <v>2</v>
      </c>
      <c r="BM34" s="193">
        <v>45666</v>
      </c>
      <c r="BN34" s="212">
        <v>286175130</v>
      </c>
      <c r="BO34" s="206">
        <v>3</v>
      </c>
      <c r="BP34" s="193">
        <v>45666</v>
      </c>
      <c r="BQ34" s="207">
        <v>15927056</v>
      </c>
      <c r="CS34" s="200" t="s">
        <v>563</v>
      </c>
      <c r="CT34" s="201">
        <v>86080967</v>
      </c>
      <c r="CU34" s="206">
        <v>504</v>
      </c>
      <c r="CV34" s="206" t="s">
        <v>295</v>
      </c>
      <c r="CY34" s="195">
        <v>7490</v>
      </c>
      <c r="CZ34" s="195" t="s">
        <v>293</v>
      </c>
      <c r="DA34" s="204">
        <f t="shared" si="30"/>
        <v>15927056</v>
      </c>
      <c r="DB34" s="130">
        <f t="shared" si="31"/>
        <v>0</v>
      </c>
      <c r="DC34" s="204">
        <f t="shared" si="32"/>
        <v>0</v>
      </c>
      <c r="DZ34" s="182" t="s">
        <v>576</v>
      </c>
      <c r="EA34" s="135" t="s">
        <v>281</v>
      </c>
    </row>
    <row r="35" spans="1:132" x14ac:dyDescent="0.3">
      <c r="A35" s="285"/>
      <c r="B35" s="197" t="s">
        <v>540</v>
      </c>
      <c r="C35" s="265">
        <v>40439797</v>
      </c>
      <c r="D35" s="197" t="s">
        <v>288</v>
      </c>
      <c r="E35" s="197" t="s">
        <v>297</v>
      </c>
      <c r="F35" s="197" t="s">
        <v>541</v>
      </c>
      <c r="G35" s="124">
        <v>45666</v>
      </c>
      <c r="H35" s="280">
        <v>32273251</v>
      </c>
      <c r="I35" s="197" t="s">
        <v>535</v>
      </c>
      <c r="J35" s="124">
        <v>45666</v>
      </c>
      <c r="K35" s="124">
        <v>45852</v>
      </c>
      <c r="L35" s="189" t="s">
        <v>291</v>
      </c>
      <c r="M35" s="197" t="s">
        <v>291</v>
      </c>
      <c r="N35" s="197" t="s">
        <v>291</v>
      </c>
      <c r="O35" s="215">
        <v>7</v>
      </c>
      <c r="P35" s="132">
        <v>3817266</v>
      </c>
      <c r="Q35" s="203">
        <v>45666</v>
      </c>
      <c r="R35" s="129">
        <v>45688</v>
      </c>
      <c r="S35" s="132">
        <v>5205363</v>
      </c>
      <c r="T35" s="129">
        <v>45689</v>
      </c>
      <c r="U35" s="193">
        <v>45716</v>
      </c>
      <c r="V35" s="132">
        <v>5205363</v>
      </c>
      <c r="W35" s="129">
        <v>45717</v>
      </c>
      <c r="X35" s="129">
        <v>45747</v>
      </c>
      <c r="Y35" s="132">
        <v>5205363</v>
      </c>
      <c r="Z35" s="193">
        <v>45748</v>
      </c>
      <c r="AA35" s="193">
        <v>45777</v>
      </c>
      <c r="AB35" s="132">
        <v>5205363</v>
      </c>
      <c r="AC35" s="193">
        <v>45778</v>
      </c>
      <c r="AD35" s="193">
        <v>45808</v>
      </c>
      <c r="AE35" s="132">
        <v>5205363</v>
      </c>
      <c r="AF35" s="193">
        <v>45809</v>
      </c>
      <c r="AG35" s="193">
        <v>45838</v>
      </c>
      <c r="AH35" s="130">
        <v>2429170</v>
      </c>
      <c r="AI35" s="193">
        <v>45839</v>
      </c>
      <c r="AJ35" s="193">
        <v>45852</v>
      </c>
      <c r="BI35" s="195" t="s">
        <v>278</v>
      </c>
      <c r="BJ35" s="190" t="s">
        <v>423</v>
      </c>
      <c r="BK35" s="195" t="s">
        <v>280</v>
      </c>
      <c r="BL35" s="192">
        <v>2</v>
      </c>
      <c r="BM35" s="193">
        <v>45666</v>
      </c>
      <c r="BN35" s="212">
        <v>286175130</v>
      </c>
      <c r="BO35" s="206">
        <v>4</v>
      </c>
      <c r="BP35" s="193">
        <v>45666</v>
      </c>
      <c r="BQ35" s="207">
        <v>32273251</v>
      </c>
      <c r="CS35" s="200" t="s">
        <v>564</v>
      </c>
      <c r="CT35" s="202">
        <v>40439797.200000003</v>
      </c>
      <c r="CU35" s="206">
        <v>504</v>
      </c>
      <c r="CV35" s="206" t="s">
        <v>295</v>
      </c>
      <c r="CY35" s="195">
        <v>8299</v>
      </c>
      <c r="CZ35" s="195" t="s">
        <v>293</v>
      </c>
      <c r="DA35" s="204">
        <f t="shared" si="30"/>
        <v>32273251</v>
      </c>
      <c r="DB35" s="130">
        <f t="shared" si="31"/>
        <v>0</v>
      </c>
      <c r="DC35" s="204">
        <f t="shared" si="32"/>
        <v>0</v>
      </c>
      <c r="DZ35" s="182" t="s">
        <v>577</v>
      </c>
      <c r="EA35" s="135" t="s">
        <v>281</v>
      </c>
    </row>
    <row r="36" spans="1:132" x14ac:dyDescent="0.3">
      <c r="A36" s="285"/>
      <c r="B36" s="197" t="s">
        <v>542</v>
      </c>
      <c r="C36" s="265">
        <v>1121912878</v>
      </c>
      <c r="D36" s="197" t="s">
        <v>289</v>
      </c>
      <c r="E36" s="197" t="s">
        <v>297</v>
      </c>
      <c r="F36" s="197" t="s">
        <v>543</v>
      </c>
      <c r="G36" s="124">
        <v>45666</v>
      </c>
      <c r="H36" s="280">
        <v>26546211</v>
      </c>
      <c r="I36" s="197" t="s">
        <v>535</v>
      </c>
      <c r="J36" s="124">
        <v>45666</v>
      </c>
      <c r="K36" s="124">
        <v>45852</v>
      </c>
      <c r="L36" s="189" t="s">
        <v>291</v>
      </c>
      <c r="M36" s="197" t="s">
        <v>291</v>
      </c>
      <c r="N36" s="197" t="s">
        <v>291</v>
      </c>
      <c r="O36" s="215">
        <v>7</v>
      </c>
      <c r="P36" s="132">
        <v>3139874</v>
      </c>
      <c r="Q36" s="203">
        <v>45666</v>
      </c>
      <c r="R36" s="129">
        <v>45688</v>
      </c>
      <c r="S36" s="132">
        <v>4281647</v>
      </c>
      <c r="T36" s="129">
        <v>45689</v>
      </c>
      <c r="U36" s="193">
        <v>45716</v>
      </c>
      <c r="V36" s="132">
        <v>4281647</v>
      </c>
      <c r="W36" s="129">
        <v>45717</v>
      </c>
      <c r="X36" s="129">
        <v>45747</v>
      </c>
      <c r="Y36" s="132">
        <v>4281647</v>
      </c>
      <c r="Z36" s="193">
        <v>45748</v>
      </c>
      <c r="AA36" s="193">
        <v>45777</v>
      </c>
      <c r="AB36" s="132">
        <v>4281647</v>
      </c>
      <c r="AC36" s="193">
        <v>45778</v>
      </c>
      <c r="AD36" s="193">
        <v>45808</v>
      </c>
      <c r="AE36" s="132">
        <v>4281647</v>
      </c>
      <c r="AF36" s="193">
        <v>45809</v>
      </c>
      <c r="AG36" s="193">
        <v>45838</v>
      </c>
      <c r="AH36" s="130">
        <v>1998102</v>
      </c>
      <c r="AI36" s="193">
        <v>45839</v>
      </c>
      <c r="AJ36" s="193">
        <v>45852</v>
      </c>
      <c r="BI36" s="195" t="s">
        <v>278</v>
      </c>
      <c r="BJ36" s="190" t="s">
        <v>423</v>
      </c>
      <c r="BK36" s="195" t="s">
        <v>280</v>
      </c>
      <c r="BL36" s="192">
        <v>2</v>
      </c>
      <c r="BM36" s="193">
        <v>45666</v>
      </c>
      <c r="BN36" s="212">
        <v>286175130</v>
      </c>
      <c r="BO36" s="206">
        <v>5</v>
      </c>
      <c r="BP36" s="193">
        <v>45666</v>
      </c>
      <c r="BQ36" s="207">
        <v>26546211</v>
      </c>
      <c r="CS36" s="200" t="s">
        <v>565</v>
      </c>
      <c r="CT36" s="201">
        <v>1121912878</v>
      </c>
      <c r="CU36" s="206">
        <v>504</v>
      </c>
      <c r="CV36" s="206" t="s">
        <v>295</v>
      </c>
      <c r="CY36" s="195">
        <v>7490</v>
      </c>
      <c r="CZ36" s="195" t="s">
        <v>293</v>
      </c>
      <c r="DA36" s="204">
        <f t="shared" si="30"/>
        <v>26546211</v>
      </c>
      <c r="DB36" s="130">
        <f t="shared" si="31"/>
        <v>0</v>
      </c>
      <c r="DC36" s="204">
        <f t="shared" si="32"/>
        <v>0</v>
      </c>
      <c r="DZ36" s="182" t="s">
        <v>578</v>
      </c>
      <c r="EA36" s="135" t="s">
        <v>281</v>
      </c>
    </row>
    <row r="37" spans="1:132" x14ac:dyDescent="0.3">
      <c r="A37" s="197"/>
      <c r="B37" s="197" t="s">
        <v>544</v>
      </c>
      <c r="C37" s="265">
        <v>37293593</v>
      </c>
      <c r="D37" s="197" t="s">
        <v>406</v>
      </c>
      <c r="E37" s="197" t="s">
        <v>297</v>
      </c>
      <c r="F37" s="197" t="s">
        <v>325</v>
      </c>
      <c r="G37" s="124">
        <v>45666</v>
      </c>
      <c r="H37" s="280">
        <v>17944846</v>
      </c>
      <c r="I37" s="197" t="s">
        <v>535</v>
      </c>
      <c r="J37" s="124">
        <v>45666</v>
      </c>
      <c r="K37" s="124">
        <v>45852</v>
      </c>
      <c r="L37" s="197" t="s">
        <v>291</v>
      </c>
      <c r="M37" s="197" t="s">
        <v>291</v>
      </c>
      <c r="N37" s="197" t="s">
        <v>291</v>
      </c>
      <c r="O37" s="215">
        <v>7</v>
      </c>
      <c r="P37" s="132">
        <v>2122509</v>
      </c>
      <c r="Q37" s="203">
        <v>45666</v>
      </c>
      <c r="R37" s="129">
        <v>45688</v>
      </c>
      <c r="S37" s="132">
        <v>2894330</v>
      </c>
      <c r="T37" s="129">
        <v>45689</v>
      </c>
      <c r="U37" s="193">
        <v>45716</v>
      </c>
      <c r="V37" s="132">
        <v>2894330</v>
      </c>
      <c r="W37" s="129">
        <v>45717</v>
      </c>
      <c r="X37" s="129">
        <v>45747</v>
      </c>
      <c r="Y37" s="132">
        <v>2894330</v>
      </c>
      <c r="Z37" s="193">
        <v>45748</v>
      </c>
      <c r="AA37" s="193">
        <v>45777</v>
      </c>
      <c r="AB37" s="132">
        <v>2894330</v>
      </c>
      <c r="AC37" s="193">
        <v>45778</v>
      </c>
      <c r="AD37" s="193">
        <v>45808</v>
      </c>
      <c r="AE37" s="132">
        <v>2894330</v>
      </c>
      <c r="AF37" s="193">
        <v>45809</v>
      </c>
      <c r="AG37" s="193">
        <v>45838</v>
      </c>
      <c r="AH37" s="130">
        <v>1350687</v>
      </c>
      <c r="AI37" s="193">
        <v>45839</v>
      </c>
      <c r="AJ37" s="193">
        <v>45852</v>
      </c>
      <c r="BI37" s="195" t="s">
        <v>278</v>
      </c>
      <c r="BJ37" s="190" t="s">
        <v>423</v>
      </c>
      <c r="BK37" s="195" t="s">
        <v>280</v>
      </c>
      <c r="BL37" s="192">
        <v>2</v>
      </c>
      <c r="BM37" s="193">
        <v>45666</v>
      </c>
      <c r="BN37" s="212">
        <v>286175130</v>
      </c>
      <c r="BO37" s="206">
        <v>6</v>
      </c>
      <c r="BP37" s="193">
        <v>45666</v>
      </c>
      <c r="BQ37" s="207">
        <v>17944846</v>
      </c>
      <c r="CS37" s="200" t="s">
        <v>566</v>
      </c>
      <c r="CT37" s="202">
        <v>37293593</v>
      </c>
      <c r="CU37" s="206">
        <v>504</v>
      </c>
      <c r="CV37" s="206" t="s">
        <v>295</v>
      </c>
      <c r="CY37" s="195">
        <v>8299</v>
      </c>
      <c r="CZ37" s="195" t="s">
        <v>293</v>
      </c>
      <c r="DA37" s="204">
        <f t="shared" si="30"/>
        <v>17944846</v>
      </c>
      <c r="DB37" s="130">
        <f t="shared" si="31"/>
        <v>0</v>
      </c>
      <c r="DC37" s="204">
        <f t="shared" si="32"/>
        <v>0</v>
      </c>
      <c r="DZ37" s="182" t="s">
        <v>579</v>
      </c>
      <c r="EA37" s="135" t="s">
        <v>281</v>
      </c>
    </row>
    <row r="38" spans="1:132" s="189" customFormat="1" x14ac:dyDescent="0.3">
      <c r="A38" s="285"/>
      <c r="B38" s="197" t="s">
        <v>545</v>
      </c>
      <c r="C38" s="265">
        <v>17267844</v>
      </c>
      <c r="D38" s="197" t="s">
        <v>546</v>
      </c>
      <c r="E38" s="197" t="s">
        <v>298</v>
      </c>
      <c r="F38" s="197" t="s">
        <v>547</v>
      </c>
      <c r="G38" s="124">
        <v>45666</v>
      </c>
      <c r="H38" s="280">
        <v>14250533</v>
      </c>
      <c r="I38" s="197" t="s">
        <v>535</v>
      </c>
      <c r="J38" s="124">
        <v>45666</v>
      </c>
      <c r="K38" s="124">
        <v>45852</v>
      </c>
      <c r="L38" s="197" t="s">
        <v>291</v>
      </c>
      <c r="M38" s="197" t="s">
        <v>291</v>
      </c>
      <c r="N38" s="197" t="s">
        <v>291</v>
      </c>
      <c r="O38" s="215">
        <v>7</v>
      </c>
      <c r="P38" s="132">
        <v>1685547</v>
      </c>
      <c r="Q38" s="203">
        <v>45666</v>
      </c>
      <c r="R38" s="129">
        <v>45688</v>
      </c>
      <c r="S38" s="132">
        <v>2298473</v>
      </c>
      <c r="T38" s="129">
        <v>45689</v>
      </c>
      <c r="U38" s="193">
        <v>45716</v>
      </c>
      <c r="V38" s="132">
        <v>2298473</v>
      </c>
      <c r="W38" s="129">
        <v>45717</v>
      </c>
      <c r="X38" s="129">
        <v>45747</v>
      </c>
      <c r="Y38" s="132">
        <v>2298473</v>
      </c>
      <c r="Z38" s="193">
        <v>45748</v>
      </c>
      <c r="AA38" s="193">
        <v>45777</v>
      </c>
      <c r="AB38" s="132">
        <v>2298473</v>
      </c>
      <c r="AC38" s="193">
        <v>45778</v>
      </c>
      <c r="AD38" s="193">
        <v>45808</v>
      </c>
      <c r="AE38" s="132">
        <v>2298473</v>
      </c>
      <c r="AF38" s="193">
        <v>45809</v>
      </c>
      <c r="AG38" s="193">
        <v>45838</v>
      </c>
      <c r="AH38" s="130">
        <v>1072621</v>
      </c>
      <c r="AI38" s="193">
        <v>45839</v>
      </c>
      <c r="AJ38" s="193">
        <v>45852</v>
      </c>
      <c r="AK38" s="204"/>
      <c r="AN38" s="204"/>
      <c r="AQ38" s="204"/>
      <c r="AT38" s="204"/>
      <c r="AW38" s="204"/>
      <c r="BI38" s="195" t="s">
        <v>278</v>
      </c>
      <c r="BJ38" s="190" t="s">
        <v>423</v>
      </c>
      <c r="BK38" s="195" t="s">
        <v>280</v>
      </c>
      <c r="BL38" s="192">
        <v>2</v>
      </c>
      <c r="BM38" s="193">
        <v>45666</v>
      </c>
      <c r="BN38" s="212">
        <v>286175130</v>
      </c>
      <c r="BO38" s="206">
        <v>7</v>
      </c>
      <c r="BP38" s="193">
        <v>45666</v>
      </c>
      <c r="BQ38" s="207">
        <v>14250533</v>
      </c>
      <c r="BR38" s="164"/>
      <c r="BS38" s="165"/>
      <c r="BX38" s="135"/>
      <c r="BY38" s="194"/>
      <c r="BZ38" s="204"/>
      <c r="CA38" s="135"/>
      <c r="CC38" s="204"/>
      <c r="CD38" s="135"/>
      <c r="CF38" s="136"/>
      <c r="CG38" s="136"/>
      <c r="CH38" s="136"/>
      <c r="CI38" s="136"/>
      <c r="CJ38" s="136"/>
      <c r="CK38" s="136"/>
      <c r="CL38" s="136"/>
      <c r="CM38" s="136"/>
      <c r="CN38" s="136"/>
      <c r="CO38" s="136"/>
      <c r="CP38" s="136"/>
      <c r="CQ38" s="136"/>
      <c r="CR38" s="136"/>
      <c r="CS38" s="200" t="s">
        <v>567</v>
      </c>
      <c r="CT38" s="202">
        <v>17267844</v>
      </c>
      <c r="CU38" s="206">
        <v>27</v>
      </c>
      <c r="CV38" s="206" t="s">
        <v>296</v>
      </c>
      <c r="CW38" s="135"/>
      <c r="CX38" s="135"/>
      <c r="CY38" s="195">
        <v>8299</v>
      </c>
      <c r="CZ38" s="195" t="s">
        <v>293</v>
      </c>
      <c r="DA38" s="204">
        <f t="shared" si="24"/>
        <v>14250533</v>
      </c>
      <c r="DB38" s="130">
        <f t="shared" si="25"/>
        <v>0</v>
      </c>
      <c r="DC38" s="204">
        <f t="shared" si="26"/>
        <v>0</v>
      </c>
      <c r="DZ38" s="182" t="s">
        <v>580</v>
      </c>
      <c r="EA38" s="135" t="s">
        <v>271</v>
      </c>
      <c r="EB38" s="320"/>
    </row>
    <row r="39" spans="1:132" s="189" customFormat="1" x14ac:dyDescent="0.3">
      <c r="A39" s="285"/>
      <c r="B39" s="197" t="s">
        <v>548</v>
      </c>
      <c r="C39" s="267">
        <v>11518445</v>
      </c>
      <c r="D39" s="189" t="s">
        <v>285</v>
      </c>
      <c r="E39" s="197" t="s">
        <v>298</v>
      </c>
      <c r="F39" s="197" t="s">
        <v>549</v>
      </c>
      <c r="G39" s="124">
        <v>45666</v>
      </c>
      <c r="H39" s="280">
        <v>14250532</v>
      </c>
      <c r="I39" s="197" t="s">
        <v>535</v>
      </c>
      <c r="J39" s="124">
        <v>45666</v>
      </c>
      <c r="K39" s="124">
        <v>45852</v>
      </c>
      <c r="L39" s="197" t="s">
        <v>291</v>
      </c>
      <c r="M39" s="197" t="s">
        <v>291</v>
      </c>
      <c r="N39" s="197" t="s">
        <v>291</v>
      </c>
      <c r="O39" s="215">
        <v>7</v>
      </c>
      <c r="P39" s="132">
        <v>1685547</v>
      </c>
      <c r="Q39" s="203">
        <v>45666</v>
      </c>
      <c r="R39" s="129">
        <v>45688</v>
      </c>
      <c r="S39" s="132">
        <v>2298473</v>
      </c>
      <c r="T39" s="129">
        <v>45689</v>
      </c>
      <c r="U39" s="193">
        <v>45716</v>
      </c>
      <c r="V39" s="132">
        <v>2298473</v>
      </c>
      <c r="W39" s="129">
        <v>45717</v>
      </c>
      <c r="X39" s="129">
        <v>45747</v>
      </c>
      <c r="Y39" s="132">
        <v>2298473</v>
      </c>
      <c r="Z39" s="193">
        <v>45748</v>
      </c>
      <c r="AA39" s="193">
        <v>45777</v>
      </c>
      <c r="AB39" s="132">
        <v>2298473</v>
      </c>
      <c r="AC39" s="193">
        <v>45778</v>
      </c>
      <c r="AD39" s="193">
        <v>45808</v>
      </c>
      <c r="AE39" s="132">
        <v>2298473</v>
      </c>
      <c r="AF39" s="193">
        <v>45809</v>
      </c>
      <c r="AG39" s="193">
        <v>45838</v>
      </c>
      <c r="AH39" s="130">
        <v>1072620</v>
      </c>
      <c r="AI39" s="193">
        <v>45839</v>
      </c>
      <c r="AJ39" s="193">
        <v>45852</v>
      </c>
      <c r="AK39" s="204"/>
      <c r="AN39" s="204"/>
      <c r="AQ39" s="204"/>
      <c r="AT39" s="204"/>
      <c r="AW39" s="204"/>
      <c r="BI39" s="195" t="s">
        <v>278</v>
      </c>
      <c r="BJ39" s="190" t="s">
        <v>423</v>
      </c>
      <c r="BK39" s="195" t="s">
        <v>280</v>
      </c>
      <c r="BL39" s="192">
        <v>2</v>
      </c>
      <c r="BM39" s="193">
        <v>45666</v>
      </c>
      <c r="BN39" s="212">
        <v>286175130</v>
      </c>
      <c r="BO39" s="206">
        <v>10</v>
      </c>
      <c r="BP39" s="193">
        <v>45666</v>
      </c>
      <c r="BQ39" s="207">
        <v>14250532</v>
      </c>
      <c r="BR39" s="164"/>
      <c r="BS39" s="165"/>
      <c r="BX39" s="135"/>
      <c r="BY39" s="194"/>
      <c r="BZ39" s="204"/>
      <c r="CA39" s="135"/>
      <c r="CC39" s="204"/>
      <c r="CD39" s="135"/>
      <c r="CF39" s="136"/>
      <c r="CG39" s="136"/>
      <c r="CH39" s="136"/>
      <c r="CI39" s="136"/>
      <c r="CJ39" s="136"/>
      <c r="CK39" s="136"/>
      <c r="CL39" s="136"/>
      <c r="CM39" s="136"/>
      <c r="CN39" s="136"/>
      <c r="CO39" s="136"/>
      <c r="CP39" s="136"/>
      <c r="CQ39" s="136"/>
      <c r="CR39" s="136"/>
      <c r="CS39" s="200" t="s">
        <v>568</v>
      </c>
      <c r="CT39" s="201">
        <v>11518445</v>
      </c>
      <c r="CU39" s="206">
        <v>27</v>
      </c>
      <c r="CV39" s="206" t="s">
        <v>296</v>
      </c>
      <c r="CW39" s="135"/>
      <c r="CX39" s="135"/>
      <c r="CY39" s="195">
        <v>7490</v>
      </c>
      <c r="CZ39" s="195" t="s">
        <v>293</v>
      </c>
      <c r="DA39" s="204">
        <f t="shared" si="24"/>
        <v>14250532</v>
      </c>
      <c r="DB39" s="130">
        <f t="shared" si="25"/>
        <v>0</v>
      </c>
      <c r="DC39" s="204">
        <f t="shared" si="26"/>
        <v>0</v>
      </c>
      <c r="DZ39" s="182" t="s">
        <v>581</v>
      </c>
      <c r="EA39" s="135" t="s">
        <v>271</v>
      </c>
      <c r="EB39" s="320"/>
    </row>
    <row r="40" spans="1:132" s="189" customFormat="1" x14ac:dyDescent="0.3">
      <c r="A40" s="285"/>
      <c r="B40" s="197" t="s">
        <v>550</v>
      </c>
      <c r="C40" s="267">
        <v>1006729308</v>
      </c>
      <c r="D40" s="197" t="s">
        <v>290</v>
      </c>
      <c r="E40" s="197" t="s">
        <v>297</v>
      </c>
      <c r="F40" s="197" t="s">
        <v>551</v>
      </c>
      <c r="G40" s="124">
        <v>45666</v>
      </c>
      <c r="H40" s="280">
        <v>24309723</v>
      </c>
      <c r="I40" s="197" t="s">
        <v>535</v>
      </c>
      <c r="J40" s="124">
        <v>45666</v>
      </c>
      <c r="K40" s="124">
        <v>45852</v>
      </c>
      <c r="L40" s="197" t="s">
        <v>291</v>
      </c>
      <c r="M40" s="197" t="s">
        <v>291</v>
      </c>
      <c r="N40" s="197" t="s">
        <v>291</v>
      </c>
      <c r="O40" s="215">
        <v>7</v>
      </c>
      <c r="P40" s="132">
        <v>2875344</v>
      </c>
      <c r="Q40" s="203">
        <v>45666</v>
      </c>
      <c r="R40" s="129">
        <v>45688</v>
      </c>
      <c r="S40" s="132">
        <v>3920923</v>
      </c>
      <c r="T40" s="129">
        <v>45689</v>
      </c>
      <c r="U40" s="193">
        <v>45716</v>
      </c>
      <c r="V40" s="132">
        <v>3920923</v>
      </c>
      <c r="W40" s="129">
        <v>45717</v>
      </c>
      <c r="X40" s="129">
        <v>45747</v>
      </c>
      <c r="Y40" s="132">
        <v>3920923</v>
      </c>
      <c r="Z40" s="193">
        <v>45748</v>
      </c>
      <c r="AA40" s="193">
        <v>45777</v>
      </c>
      <c r="AB40" s="132">
        <v>3920923</v>
      </c>
      <c r="AC40" s="193">
        <v>45778</v>
      </c>
      <c r="AD40" s="193">
        <v>45808</v>
      </c>
      <c r="AE40" s="132">
        <v>3920923</v>
      </c>
      <c r="AF40" s="193">
        <v>45809</v>
      </c>
      <c r="AG40" s="193">
        <v>45838</v>
      </c>
      <c r="AH40" s="130">
        <v>1829764</v>
      </c>
      <c r="AI40" s="193">
        <v>45839</v>
      </c>
      <c r="AJ40" s="193">
        <v>45852</v>
      </c>
      <c r="AK40" s="204"/>
      <c r="AN40" s="204"/>
      <c r="AQ40" s="204"/>
      <c r="AT40" s="204"/>
      <c r="AW40" s="204"/>
      <c r="BI40" s="195" t="s">
        <v>278</v>
      </c>
      <c r="BJ40" s="190" t="s">
        <v>423</v>
      </c>
      <c r="BK40" s="195" t="s">
        <v>280</v>
      </c>
      <c r="BL40" s="192">
        <v>2</v>
      </c>
      <c r="BM40" s="193">
        <v>45666</v>
      </c>
      <c r="BN40" s="212">
        <v>286175130</v>
      </c>
      <c r="BO40" s="206">
        <v>8</v>
      </c>
      <c r="BP40" s="193">
        <v>45666</v>
      </c>
      <c r="BQ40" s="207">
        <v>24309723</v>
      </c>
      <c r="BR40" s="164"/>
      <c r="BS40" s="165"/>
      <c r="BX40" s="135"/>
      <c r="BY40" s="194"/>
      <c r="BZ40" s="204"/>
      <c r="CA40" s="135"/>
      <c r="CC40" s="204"/>
      <c r="CD40" s="135"/>
      <c r="CF40" s="136"/>
      <c r="CG40" s="136"/>
      <c r="CH40" s="136"/>
      <c r="CI40" s="136"/>
      <c r="CJ40" s="136"/>
      <c r="CK40" s="136"/>
      <c r="CL40" s="136"/>
      <c r="CM40" s="136"/>
      <c r="CN40" s="136"/>
      <c r="CO40" s="136"/>
      <c r="CP40" s="136"/>
      <c r="CQ40" s="136"/>
      <c r="CR40" s="136"/>
      <c r="CS40" s="200" t="s">
        <v>569</v>
      </c>
      <c r="CT40" s="202">
        <v>1006729308</v>
      </c>
      <c r="CU40" s="206">
        <v>504</v>
      </c>
      <c r="CV40" s="206" t="s">
        <v>571</v>
      </c>
      <c r="CW40" s="135"/>
      <c r="CX40" s="135"/>
      <c r="CY40" s="195">
        <v>7490</v>
      </c>
      <c r="CZ40" s="195" t="s">
        <v>293</v>
      </c>
      <c r="DA40" s="204">
        <f t="shared" si="24"/>
        <v>24309723</v>
      </c>
      <c r="DB40" s="130">
        <f t="shared" si="25"/>
        <v>0</v>
      </c>
      <c r="DC40" s="204">
        <f t="shared" si="26"/>
        <v>0</v>
      </c>
      <c r="DZ40" s="182" t="s">
        <v>582</v>
      </c>
      <c r="EA40" s="135" t="s">
        <v>1389</v>
      </c>
      <c r="EB40" s="320"/>
    </row>
    <row r="41" spans="1:132" s="189" customFormat="1" x14ac:dyDescent="0.3">
      <c r="A41" s="285"/>
      <c r="B41" s="197" t="s">
        <v>552</v>
      </c>
      <c r="C41" s="265">
        <v>40340708</v>
      </c>
      <c r="D41" s="197" t="s">
        <v>328</v>
      </c>
      <c r="E41" s="197" t="s">
        <v>297</v>
      </c>
      <c r="F41" s="197" t="s">
        <v>553</v>
      </c>
      <c r="G41" s="124">
        <v>45666</v>
      </c>
      <c r="H41" s="280">
        <v>20118392</v>
      </c>
      <c r="I41" s="197" t="s">
        <v>535</v>
      </c>
      <c r="J41" s="124">
        <v>45666</v>
      </c>
      <c r="K41" s="124">
        <v>45852</v>
      </c>
      <c r="L41" s="189" t="s">
        <v>291</v>
      </c>
      <c r="M41" s="197" t="s">
        <v>291</v>
      </c>
      <c r="N41" s="197" t="s">
        <v>291</v>
      </c>
      <c r="O41" s="215">
        <v>7</v>
      </c>
      <c r="P41" s="132">
        <v>2379595</v>
      </c>
      <c r="Q41" s="203">
        <v>45666</v>
      </c>
      <c r="R41" s="129">
        <v>45688</v>
      </c>
      <c r="S41" s="132">
        <v>3244902</v>
      </c>
      <c r="T41" s="129">
        <v>45689</v>
      </c>
      <c r="U41" s="193">
        <v>45716</v>
      </c>
      <c r="V41" s="132">
        <v>3244902</v>
      </c>
      <c r="W41" s="129">
        <v>45717</v>
      </c>
      <c r="X41" s="129">
        <v>45747</v>
      </c>
      <c r="Y41" s="132">
        <v>3244902</v>
      </c>
      <c r="Z41" s="193">
        <v>45748</v>
      </c>
      <c r="AA41" s="193">
        <v>45777</v>
      </c>
      <c r="AB41" s="132">
        <v>3244902</v>
      </c>
      <c r="AC41" s="193">
        <v>45778</v>
      </c>
      <c r="AD41" s="193">
        <v>45808</v>
      </c>
      <c r="AE41" s="132">
        <v>3244902</v>
      </c>
      <c r="AF41" s="193">
        <v>45809</v>
      </c>
      <c r="AG41" s="193">
        <v>45838</v>
      </c>
      <c r="AH41" s="130">
        <v>1514287</v>
      </c>
      <c r="AI41" s="193">
        <v>45839</v>
      </c>
      <c r="AJ41" s="193">
        <v>45852</v>
      </c>
      <c r="AK41" s="204"/>
      <c r="AN41" s="204"/>
      <c r="AQ41" s="204"/>
      <c r="AT41" s="204"/>
      <c r="AW41" s="204"/>
      <c r="BI41" s="195" t="s">
        <v>278</v>
      </c>
      <c r="BJ41" s="190" t="s">
        <v>423</v>
      </c>
      <c r="BK41" s="195" t="s">
        <v>280</v>
      </c>
      <c r="BL41" s="192">
        <v>2</v>
      </c>
      <c r="BM41" s="193">
        <v>45666</v>
      </c>
      <c r="BN41" s="212">
        <v>286175130</v>
      </c>
      <c r="BO41" s="206">
        <v>9</v>
      </c>
      <c r="BP41" s="193">
        <v>45666</v>
      </c>
      <c r="BQ41" s="207">
        <v>20118392</v>
      </c>
      <c r="BR41" s="164"/>
      <c r="BS41" s="165"/>
      <c r="BX41" s="135"/>
      <c r="BY41" s="194"/>
      <c r="BZ41" s="204"/>
      <c r="CA41" s="135"/>
      <c r="CC41" s="204"/>
      <c r="CD41" s="135"/>
      <c r="CF41" s="136"/>
      <c r="CG41" s="136"/>
      <c r="CH41" s="136"/>
      <c r="CI41" s="136"/>
      <c r="CJ41" s="136"/>
      <c r="CK41" s="136"/>
      <c r="CL41" s="136"/>
      <c r="CM41" s="136"/>
      <c r="CN41" s="136"/>
      <c r="CO41" s="136"/>
      <c r="CP41" s="136"/>
      <c r="CQ41" s="136"/>
      <c r="CR41" s="136"/>
      <c r="CS41" s="234" t="s">
        <v>570</v>
      </c>
      <c r="CT41" s="202">
        <v>40340708</v>
      </c>
      <c r="CU41" s="206">
        <v>504</v>
      </c>
      <c r="CV41" s="206" t="s">
        <v>572</v>
      </c>
      <c r="CW41" s="135"/>
      <c r="CX41" s="135"/>
      <c r="CY41" s="195">
        <v>6920</v>
      </c>
      <c r="CZ41" s="195" t="s">
        <v>292</v>
      </c>
      <c r="DA41" s="204">
        <f t="shared" si="24"/>
        <v>20118392</v>
      </c>
      <c r="DB41" s="130">
        <f t="shared" si="25"/>
        <v>0</v>
      </c>
      <c r="DC41" s="204">
        <f t="shared" si="26"/>
        <v>0</v>
      </c>
      <c r="DZ41" s="182" t="s">
        <v>583</v>
      </c>
      <c r="EA41" s="135" t="s">
        <v>2555</v>
      </c>
      <c r="EB41" s="320"/>
    </row>
    <row r="42" spans="1:132" s="189" customFormat="1" x14ac:dyDescent="0.3">
      <c r="A42" s="197"/>
      <c r="B42" s="197" t="s">
        <v>554</v>
      </c>
      <c r="C42" s="265">
        <v>1121883302</v>
      </c>
      <c r="D42" s="197" t="s">
        <v>405</v>
      </c>
      <c r="E42" s="197" t="s">
        <v>297</v>
      </c>
      <c r="F42" s="197" t="s">
        <v>325</v>
      </c>
      <c r="G42" s="124">
        <v>45667</v>
      </c>
      <c r="H42" s="280">
        <v>20010229</v>
      </c>
      <c r="I42" s="197" t="s">
        <v>555</v>
      </c>
      <c r="J42" s="124">
        <v>45667</v>
      </c>
      <c r="K42" s="124">
        <v>45852</v>
      </c>
      <c r="L42" s="197" t="s">
        <v>291</v>
      </c>
      <c r="M42" s="197" t="s">
        <v>291</v>
      </c>
      <c r="N42" s="197" t="s">
        <v>291</v>
      </c>
      <c r="O42" s="215">
        <v>7</v>
      </c>
      <c r="P42" s="132">
        <v>2271431</v>
      </c>
      <c r="Q42" s="203">
        <v>45667</v>
      </c>
      <c r="R42" s="129">
        <v>45688</v>
      </c>
      <c r="S42" s="132">
        <v>3244902</v>
      </c>
      <c r="T42" s="129">
        <v>45689</v>
      </c>
      <c r="U42" s="193">
        <v>45716</v>
      </c>
      <c r="V42" s="132">
        <v>3244902</v>
      </c>
      <c r="W42" s="129">
        <v>45717</v>
      </c>
      <c r="X42" s="129">
        <v>45747</v>
      </c>
      <c r="Y42" s="132">
        <v>3244902</v>
      </c>
      <c r="Z42" s="193">
        <v>45748</v>
      </c>
      <c r="AA42" s="193">
        <v>45777</v>
      </c>
      <c r="AB42" s="132">
        <v>3244902</v>
      </c>
      <c r="AC42" s="193">
        <v>45778</v>
      </c>
      <c r="AD42" s="193">
        <v>45808</v>
      </c>
      <c r="AE42" s="132">
        <v>3244902</v>
      </c>
      <c r="AF42" s="193">
        <v>45809</v>
      </c>
      <c r="AG42" s="193">
        <v>45838</v>
      </c>
      <c r="AH42" s="130">
        <v>1514288</v>
      </c>
      <c r="AI42" s="193">
        <v>45839</v>
      </c>
      <c r="AJ42" s="193">
        <v>45852</v>
      </c>
      <c r="AK42" s="204"/>
      <c r="AN42" s="204"/>
      <c r="AQ42" s="204"/>
      <c r="AT42" s="204"/>
      <c r="AW42" s="204"/>
      <c r="BI42" s="195" t="s">
        <v>278</v>
      </c>
      <c r="BJ42" s="190" t="s">
        <v>423</v>
      </c>
      <c r="BK42" s="195" t="s">
        <v>280</v>
      </c>
      <c r="BL42" s="192">
        <v>2</v>
      </c>
      <c r="BM42" s="193">
        <v>45666</v>
      </c>
      <c r="BN42" s="212">
        <v>286175130</v>
      </c>
      <c r="BO42" s="206">
        <v>11</v>
      </c>
      <c r="BP42" s="193">
        <v>45667</v>
      </c>
      <c r="BQ42" s="207">
        <v>20010229</v>
      </c>
      <c r="BR42" s="164"/>
      <c r="BS42" s="165"/>
      <c r="BX42" s="135"/>
      <c r="BY42" s="194"/>
      <c r="BZ42" s="204"/>
      <c r="CA42" s="135"/>
      <c r="CC42" s="204"/>
      <c r="CD42" s="135"/>
      <c r="CF42" s="136"/>
      <c r="CG42" s="136"/>
      <c r="CH42" s="136"/>
      <c r="CI42" s="136"/>
      <c r="CJ42" s="136"/>
      <c r="CK42" s="136"/>
      <c r="CL42" s="136"/>
      <c r="CM42" s="136"/>
      <c r="CN42" s="136"/>
      <c r="CO42" s="136"/>
      <c r="CP42" s="136"/>
      <c r="CQ42" s="136"/>
      <c r="CR42" s="136"/>
      <c r="CS42" s="200" t="s">
        <v>422</v>
      </c>
      <c r="CT42" s="133">
        <v>1121883302</v>
      </c>
      <c r="CU42" s="206">
        <v>504</v>
      </c>
      <c r="CV42" s="206" t="s">
        <v>295</v>
      </c>
      <c r="CW42" s="135"/>
      <c r="CX42" s="135"/>
      <c r="CY42" s="195">
        <v>7490</v>
      </c>
      <c r="CZ42" s="195" t="s">
        <v>293</v>
      </c>
      <c r="DA42" s="204">
        <f t="shared" si="24"/>
        <v>20010229</v>
      </c>
      <c r="DB42" s="130">
        <f t="shared" si="25"/>
        <v>0</v>
      </c>
      <c r="DC42" s="204">
        <f t="shared" si="26"/>
        <v>0</v>
      </c>
      <c r="DZ42" s="182" t="s">
        <v>584</v>
      </c>
      <c r="EA42" s="135" t="s">
        <v>281</v>
      </c>
      <c r="EB42" s="320"/>
    </row>
    <row r="43" spans="1:132" s="189" customFormat="1" x14ac:dyDescent="0.3">
      <c r="A43" s="197"/>
      <c r="B43" s="197" t="s">
        <v>556</v>
      </c>
      <c r="C43" s="267">
        <v>1006826802</v>
      </c>
      <c r="D43" s="197" t="s">
        <v>448</v>
      </c>
      <c r="E43" s="197" t="s">
        <v>297</v>
      </c>
      <c r="F43" s="197" t="s">
        <v>325</v>
      </c>
      <c r="G43" s="124">
        <v>45667</v>
      </c>
      <c r="H43" s="280">
        <v>17848368</v>
      </c>
      <c r="I43" s="197" t="s">
        <v>555</v>
      </c>
      <c r="J43" s="124">
        <v>45667</v>
      </c>
      <c r="K43" s="124">
        <v>45852</v>
      </c>
      <c r="L43" s="197" t="s">
        <v>291</v>
      </c>
      <c r="M43" s="197" t="s">
        <v>291</v>
      </c>
      <c r="N43" s="197" t="s">
        <v>291</v>
      </c>
      <c r="O43" s="215">
        <v>7</v>
      </c>
      <c r="P43" s="132">
        <v>2026031</v>
      </c>
      <c r="Q43" s="203">
        <v>45667</v>
      </c>
      <c r="R43" s="129">
        <v>45688</v>
      </c>
      <c r="S43" s="132">
        <v>2894330</v>
      </c>
      <c r="T43" s="129">
        <v>45689</v>
      </c>
      <c r="U43" s="193">
        <v>45716</v>
      </c>
      <c r="V43" s="132">
        <v>2894330</v>
      </c>
      <c r="W43" s="129">
        <v>45717</v>
      </c>
      <c r="X43" s="129">
        <v>45747</v>
      </c>
      <c r="Y43" s="132">
        <v>2894330</v>
      </c>
      <c r="Z43" s="193">
        <v>45748</v>
      </c>
      <c r="AA43" s="193">
        <v>45777</v>
      </c>
      <c r="AB43" s="132">
        <v>2894330</v>
      </c>
      <c r="AC43" s="193">
        <v>45778</v>
      </c>
      <c r="AD43" s="193">
        <v>45808</v>
      </c>
      <c r="AE43" s="132">
        <v>2894330</v>
      </c>
      <c r="AF43" s="193">
        <v>45809</v>
      </c>
      <c r="AG43" s="193">
        <v>45838</v>
      </c>
      <c r="AH43" s="130">
        <v>1350687</v>
      </c>
      <c r="AI43" s="193">
        <v>45839</v>
      </c>
      <c r="AJ43" s="193">
        <v>45852</v>
      </c>
      <c r="AK43" s="204"/>
      <c r="AN43" s="204"/>
      <c r="AQ43" s="204"/>
      <c r="AT43" s="204"/>
      <c r="AW43" s="204"/>
      <c r="BI43" s="195" t="s">
        <v>278</v>
      </c>
      <c r="BJ43" s="190" t="s">
        <v>423</v>
      </c>
      <c r="BK43" s="195" t="s">
        <v>280</v>
      </c>
      <c r="BL43" s="192">
        <v>2</v>
      </c>
      <c r="BM43" s="193">
        <v>45666</v>
      </c>
      <c r="BN43" s="212">
        <v>286175130</v>
      </c>
      <c r="BO43" s="206">
        <v>12</v>
      </c>
      <c r="BP43" s="193">
        <v>45667</v>
      </c>
      <c r="BQ43" s="207">
        <v>17848368</v>
      </c>
      <c r="BR43" s="164"/>
      <c r="BS43" s="165"/>
      <c r="BX43" s="135"/>
      <c r="BY43" s="194"/>
      <c r="BZ43" s="204"/>
      <c r="CA43" s="135"/>
      <c r="CC43" s="204"/>
      <c r="CD43" s="135"/>
      <c r="CF43" s="136"/>
      <c r="CG43" s="136"/>
      <c r="CH43" s="136"/>
      <c r="CI43" s="136"/>
      <c r="CJ43" s="136"/>
      <c r="CK43" s="136"/>
      <c r="CL43" s="136"/>
      <c r="CM43" s="136"/>
      <c r="CN43" s="136"/>
      <c r="CO43" s="136"/>
      <c r="CP43" s="136"/>
      <c r="CQ43" s="136"/>
      <c r="CR43" s="136"/>
      <c r="CS43" s="200" t="s">
        <v>449</v>
      </c>
      <c r="CT43" s="201">
        <v>1006826802</v>
      </c>
      <c r="CU43" s="206">
        <v>504</v>
      </c>
      <c r="CV43" s="206" t="s">
        <v>295</v>
      </c>
      <c r="CW43" s="135"/>
      <c r="CX43" s="135"/>
      <c r="CY43" s="189">
        <v>6910</v>
      </c>
      <c r="CZ43" s="189" t="s">
        <v>292</v>
      </c>
      <c r="DA43" s="204">
        <f t="shared" si="24"/>
        <v>17848368</v>
      </c>
      <c r="DB43" s="130">
        <f t="shared" si="25"/>
        <v>0</v>
      </c>
      <c r="DC43" s="204">
        <f t="shared" si="26"/>
        <v>0</v>
      </c>
      <c r="DZ43" s="182" t="s">
        <v>585</v>
      </c>
      <c r="EA43" s="135" t="s">
        <v>281</v>
      </c>
      <c r="EB43" s="320"/>
    </row>
    <row r="44" spans="1:132" x14ac:dyDescent="0.3">
      <c r="A44" s="197"/>
      <c r="B44" s="197" t="s">
        <v>557</v>
      </c>
      <c r="C44" s="267">
        <v>35264344</v>
      </c>
      <c r="D44" s="189" t="s">
        <v>315</v>
      </c>
      <c r="E44" s="197" t="s">
        <v>298</v>
      </c>
      <c r="F44" s="197" t="s">
        <v>558</v>
      </c>
      <c r="G44" s="124">
        <v>45667</v>
      </c>
      <c r="H44" s="280">
        <v>14173917</v>
      </c>
      <c r="I44" s="197" t="s">
        <v>555</v>
      </c>
      <c r="J44" s="124">
        <v>45667</v>
      </c>
      <c r="K44" s="124">
        <v>45852</v>
      </c>
      <c r="L44" s="197" t="s">
        <v>291</v>
      </c>
      <c r="M44" s="197" t="s">
        <v>291</v>
      </c>
      <c r="N44" s="197" t="s">
        <v>291</v>
      </c>
      <c r="O44" s="215">
        <v>7</v>
      </c>
      <c r="P44" s="132">
        <v>1608931</v>
      </c>
      <c r="Q44" s="203">
        <v>45667</v>
      </c>
      <c r="R44" s="129">
        <v>45688</v>
      </c>
      <c r="S44" s="132">
        <v>2298473</v>
      </c>
      <c r="T44" s="129">
        <v>45689</v>
      </c>
      <c r="U44" s="193">
        <v>45716</v>
      </c>
      <c r="V44" s="132">
        <v>2298473</v>
      </c>
      <c r="W44" s="129">
        <v>45717</v>
      </c>
      <c r="X44" s="129">
        <v>45747</v>
      </c>
      <c r="Y44" s="132">
        <v>2298473</v>
      </c>
      <c r="Z44" s="193">
        <v>45748</v>
      </c>
      <c r="AA44" s="193">
        <v>45777</v>
      </c>
      <c r="AB44" s="132">
        <v>2298473</v>
      </c>
      <c r="AC44" s="193">
        <v>45778</v>
      </c>
      <c r="AD44" s="193">
        <v>45808</v>
      </c>
      <c r="AE44" s="132">
        <v>2298473</v>
      </c>
      <c r="AF44" s="193">
        <v>45809</v>
      </c>
      <c r="AG44" s="193">
        <v>45838</v>
      </c>
      <c r="AH44" s="130">
        <v>1072621</v>
      </c>
      <c r="AI44" s="193">
        <v>45839</v>
      </c>
      <c r="AJ44" s="193">
        <v>45852</v>
      </c>
      <c r="BI44" s="188" t="s">
        <v>275</v>
      </c>
      <c r="BJ44" s="188" t="s">
        <v>284</v>
      </c>
      <c r="BK44" s="188" t="s">
        <v>276</v>
      </c>
      <c r="BL44" s="192">
        <v>8</v>
      </c>
      <c r="BM44" s="193">
        <v>45667</v>
      </c>
      <c r="BN44" s="212">
        <v>28501065</v>
      </c>
      <c r="BO44" s="206">
        <v>17</v>
      </c>
      <c r="BP44" s="193">
        <v>45667</v>
      </c>
      <c r="BQ44" s="207">
        <v>14173917</v>
      </c>
      <c r="CS44" s="200" t="s">
        <v>816</v>
      </c>
      <c r="CT44" s="127">
        <v>35264344</v>
      </c>
      <c r="CU44" s="206">
        <v>717</v>
      </c>
      <c r="CV44" s="206" t="s">
        <v>573</v>
      </c>
      <c r="CY44" s="195">
        <v>7490</v>
      </c>
      <c r="CZ44" s="195" t="s">
        <v>293</v>
      </c>
      <c r="DA44" s="204">
        <f t="shared" si="24"/>
        <v>14173917</v>
      </c>
      <c r="DB44" s="231">
        <f t="shared" si="22"/>
        <v>0</v>
      </c>
      <c r="DC44" s="204">
        <f t="shared" si="26"/>
        <v>0</v>
      </c>
      <c r="DZ44" s="182" t="s">
        <v>586</v>
      </c>
      <c r="EA44" s="135"/>
    </row>
    <row r="45" spans="1:132" x14ac:dyDescent="0.3">
      <c r="A45" s="197"/>
      <c r="B45" s="197" t="s">
        <v>559</v>
      </c>
      <c r="C45" s="267">
        <v>1121830981</v>
      </c>
      <c r="D45" s="189" t="s">
        <v>314</v>
      </c>
      <c r="E45" s="197" t="s">
        <v>298</v>
      </c>
      <c r="F45" s="197" t="s">
        <v>558</v>
      </c>
      <c r="G45" s="124">
        <v>45667</v>
      </c>
      <c r="H45" s="280">
        <v>14173917</v>
      </c>
      <c r="I45" s="197" t="s">
        <v>555</v>
      </c>
      <c r="J45" s="124">
        <v>45667</v>
      </c>
      <c r="K45" s="124">
        <v>45852</v>
      </c>
      <c r="L45" s="197" t="s">
        <v>291</v>
      </c>
      <c r="M45" s="197" t="s">
        <v>291</v>
      </c>
      <c r="N45" s="197" t="s">
        <v>291</v>
      </c>
      <c r="O45" s="215">
        <v>7</v>
      </c>
      <c r="P45" s="132">
        <v>1608931</v>
      </c>
      <c r="Q45" s="203">
        <v>45667</v>
      </c>
      <c r="R45" s="129">
        <v>45688</v>
      </c>
      <c r="S45" s="132">
        <v>2298473</v>
      </c>
      <c r="T45" s="129">
        <v>45689</v>
      </c>
      <c r="U45" s="193">
        <v>45716</v>
      </c>
      <c r="V45" s="132">
        <v>2298473</v>
      </c>
      <c r="W45" s="129">
        <v>45717</v>
      </c>
      <c r="X45" s="129">
        <v>45747</v>
      </c>
      <c r="Y45" s="132">
        <v>2298473</v>
      </c>
      <c r="Z45" s="193">
        <v>45748</v>
      </c>
      <c r="AA45" s="193">
        <v>45777</v>
      </c>
      <c r="AB45" s="132">
        <v>2298473</v>
      </c>
      <c r="AC45" s="193">
        <v>45778</v>
      </c>
      <c r="AD45" s="193">
        <v>45808</v>
      </c>
      <c r="AE45" s="132">
        <v>2298473</v>
      </c>
      <c r="AF45" s="193">
        <v>45809</v>
      </c>
      <c r="AG45" s="193">
        <v>45838</v>
      </c>
      <c r="AH45" s="130">
        <v>1072621</v>
      </c>
      <c r="AI45" s="193">
        <v>45839</v>
      </c>
      <c r="AJ45" s="193">
        <v>45852</v>
      </c>
      <c r="BI45" s="188" t="s">
        <v>275</v>
      </c>
      <c r="BJ45" s="188" t="s">
        <v>284</v>
      </c>
      <c r="BK45" s="188" t="s">
        <v>276</v>
      </c>
      <c r="BL45" s="192">
        <v>8</v>
      </c>
      <c r="BM45" s="193">
        <v>45667</v>
      </c>
      <c r="BN45" s="212">
        <v>28501065</v>
      </c>
      <c r="BO45" s="206">
        <v>18</v>
      </c>
      <c r="BP45" s="193">
        <v>45667</v>
      </c>
      <c r="BQ45" s="207">
        <v>14173917</v>
      </c>
      <c r="CS45" s="200" t="s">
        <v>816</v>
      </c>
      <c r="CT45" s="202">
        <v>1121830981</v>
      </c>
      <c r="CU45" s="206">
        <v>717</v>
      </c>
      <c r="CV45" s="206" t="s">
        <v>573</v>
      </c>
      <c r="CY45" s="195">
        <v>7490</v>
      </c>
      <c r="CZ45" s="195" t="s">
        <v>293</v>
      </c>
      <c r="DA45" s="204">
        <f t="shared" si="24"/>
        <v>14173917</v>
      </c>
      <c r="DB45" s="231">
        <f t="shared" si="22"/>
        <v>0</v>
      </c>
      <c r="DC45" s="204">
        <f t="shared" si="26"/>
        <v>0</v>
      </c>
      <c r="DZ45" s="182" t="s">
        <v>587</v>
      </c>
      <c r="EA45" s="135"/>
    </row>
    <row r="46" spans="1:132" x14ac:dyDescent="0.3">
      <c r="A46" s="283"/>
      <c r="B46" s="281" t="s">
        <v>560</v>
      </c>
      <c r="C46" s="286">
        <v>1122121514</v>
      </c>
      <c r="D46" s="281" t="s">
        <v>313</v>
      </c>
      <c r="E46" s="281" t="s">
        <v>297</v>
      </c>
      <c r="F46" s="281" t="s">
        <v>339</v>
      </c>
      <c r="G46" s="284">
        <v>45667</v>
      </c>
      <c r="H46" s="334">
        <v>24179025</v>
      </c>
      <c r="I46" s="281" t="s">
        <v>555</v>
      </c>
      <c r="J46" s="284">
        <v>45667</v>
      </c>
      <c r="K46" s="284">
        <v>45852</v>
      </c>
      <c r="L46" s="281" t="s">
        <v>291</v>
      </c>
      <c r="M46" s="281" t="s">
        <v>291</v>
      </c>
      <c r="N46" s="281" t="s">
        <v>291</v>
      </c>
      <c r="O46" s="215">
        <v>7</v>
      </c>
      <c r="P46" s="132">
        <v>2744646</v>
      </c>
      <c r="Q46" s="203">
        <v>45667</v>
      </c>
      <c r="R46" s="129">
        <v>45688</v>
      </c>
      <c r="S46" s="132">
        <v>3920923</v>
      </c>
      <c r="T46" s="129">
        <v>45689</v>
      </c>
      <c r="U46" s="193">
        <v>45716</v>
      </c>
      <c r="V46" s="132">
        <v>3920923</v>
      </c>
      <c r="W46" s="129">
        <v>45717</v>
      </c>
      <c r="X46" s="129">
        <v>45747</v>
      </c>
      <c r="Y46" s="132">
        <v>3920923</v>
      </c>
      <c r="Z46" s="193">
        <v>45748</v>
      </c>
      <c r="AA46" s="193">
        <v>45777</v>
      </c>
      <c r="AB46" s="132">
        <v>3920923</v>
      </c>
      <c r="AC46" s="193">
        <v>45778</v>
      </c>
      <c r="AD46" s="193">
        <v>45808</v>
      </c>
      <c r="AE46" s="132">
        <v>3920923</v>
      </c>
      <c r="AF46" s="193">
        <v>45809</v>
      </c>
      <c r="AG46" s="193">
        <v>45838</v>
      </c>
      <c r="AH46" s="130">
        <v>1829764</v>
      </c>
      <c r="AI46" s="193">
        <v>45839</v>
      </c>
      <c r="AJ46" s="193">
        <v>45852</v>
      </c>
      <c r="BI46" s="195" t="s">
        <v>278</v>
      </c>
      <c r="BJ46" s="190" t="s">
        <v>423</v>
      </c>
      <c r="BK46" s="195" t="s">
        <v>280</v>
      </c>
      <c r="BL46" s="192">
        <v>2</v>
      </c>
      <c r="BM46" s="193">
        <v>45666</v>
      </c>
      <c r="BN46" s="212">
        <v>286175130</v>
      </c>
      <c r="BO46" s="206">
        <v>13</v>
      </c>
      <c r="BP46" s="193">
        <v>45667</v>
      </c>
      <c r="BQ46" s="207">
        <v>24179025</v>
      </c>
      <c r="CS46" s="200" t="s">
        <v>817</v>
      </c>
      <c r="CT46" s="201">
        <v>1122121514</v>
      </c>
      <c r="CU46" s="206">
        <v>504</v>
      </c>
      <c r="CV46" s="206" t="s">
        <v>364</v>
      </c>
      <c r="CY46" s="195">
        <v>7220</v>
      </c>
      <c r="CZ46" s="195" t="s">
        <v>293</v>
      </c>
      <c r="DA46" s="204">
        <f t="shared" si="24"/>
        <v>24179025</v>
      </c>
      <c r="DB46" s="231">
        <f t="shared" si="22"/>
        <v>0</v>
      </c>
      <c r="DC46" s="204">
        <f t="shared" si="26"/>
        <v>0</v>
      </c>
      <c r="DZ46" s="182" t="s">
        <v>588</v>
      </c>
      <c r="EA46" s="135" t="s">
        <v>275</v>
      </c>
    </row>
    <row r="47" spans="1:132" x14ac:dyDescent="0.3">
      <c r="A47" s="197"/>
      <c r="B47" s="197" t="s">
        <v>589</v>
      </c>
      <c r="C47" s="267">
        <v>1121969024</v>
      </c>
      <c r="D47" s="189" t="s">
        <v>590</v>
      </c>
      <c r="E47" s="197" t="s">
        <v>297</v>
      </c>
      <c r="F47" s="197" t="s">
        <v>551</v>
      </c>
      <c r="G47" s="124">
        <v>45672</v>
      </c>
      <c r="H47" s="280">
        <v>19469412</v>
      </c>
      <c r="I47" s="197" t="s">
        <v>302</v>
      </c>
      <c r="J47" s="124">
        <v>45672</v>
      </c>
      <c r="K47" s="124">
        <v>45852</v>
      </c>
      <c r="L47" s="197" t="s">
        <v>291</v>
      </c>
      <c r="M47" s="197" t="s">
        <v>291</v>
      </c>
      <c r="N47" s="197" t="s">
        <v>291</v>
      </c>
      <c r="O47" s="215">
        <v>7</v>
      </c>
      <c r="P47" s="132">
        <v>1730614</v>
      </c>
      <c r="Q47" s="203">
        <v>45672</v>
      </c>
      <c r="R47" s="129">
        <v>45688</v>
      </c>
      <c r="S47" s="132">
        <v>3244902</v>
      </c>
      <c r="T47" s="129">
        <v>45689</v>
      </c>
      <c r="U47" s="193">
        <v>45716</v>
      </c>
      <c r="V47" s="132">
        <v>3244902</v>
      </c>
      <c r="W47" s="129">
        <v>45717</v>
      </c>
      <c r="X47" s="129">
        <v>45747</v>
      </c>
      <c r="Y47" s="132">
        <v>3244902</v>
      </c>
      <c r="Z47" s="193">
        <v>45748</v>
      </c>
      <c r="AA47" s="193">
        <v>45777</v>
      </c>
      <c r="AB47" s="132">
        <v>3244902</v>
      </c>
      <c r="AC47" s="193">
        <v>45778</v>
      </c>
      <c r="AD47" s="193">
        <v>45808</v>
      </c>
      <c r="AE47" s="132">
        <v>3244902</v>
      </c>
      <c r="AF47" s="193">
        <v>45809</v>
      </c>
      <c r="AG47" s="193">
        <v>45838</v>
      </c>
      <c r="AH47" s="130">
        <v>1514288</v>
      </c>
      <c r="AI47" s="193">
        <v>45839</v>
      </c>
      <c r="AJ47" s="193">
        <v>45852</v>
      </c>
      <c r="BI47" s="195" t="s">
        <v>278</v>
      </c>
      <c r="BJ47" s="190" t="s">
        <v>423</v>
      </c>
      <c r="BK47" s="195" t="s">
        <v>280</v>
      </c>
      <c r="BL47" s="192">
        <v>89</v>
      </c>
      <c r="BM47" s="193">
        <v>45672</v>
      </c>
      <c r="BN47" s="212">
        <v>1044514812</v>
      </c>
      <c r="BO47" s="206">
        <v>35</v>
      </c>
      <c r="BP47" s="193">
        <v>45672</v>
      </c>
      <c r="BQ47" s="207">
        <v>19469412</v>
      </c>
      <c r="CS47" s="206" t="s">
        <v>729</v>
      </c>
      <c r="CT47" s="127">
        <v>1121969024</v>
      </c>
      <c r="CU47" s="206">
        <v>504</v>
      </c>
      <c r="CV47" s="206" t="s">
        <v>571</v>
      </c>
      <c r="CY47" s="239">
        <v>6920</v>
      </c>
      <c r="CZ47" s="191" t="s">
        <v>292</v>
      </c>
      <c r="DA47" s="204">
        <f t="shared" si="24"/>
        <v>19469412</v>
      </c>
      <c r="DB47" s="231">
        <f t="shared" si="22"/>
        <v>0</v>
      </c>
      <c r="DC47" s="204">
        <f t="shared" si="26"/>
        <v>0</v>
      </c>
      <c r="DZ47" s="182" t="s">
        <v>764</v>
      </c>
      <c r="EA47" s="135" t="s">
        <v>1389</v>
      </c>
    </row>
    <row r="48" spans="1:132" x14ac:dyDescent="0.3">
      <c r="A48" s="266"/>
      <c r="B48" s="197" t="s">
        <v>591</v>
      </c>
      <c r="C48" s="267">
        <v>35263186</v>
      </c>
      <c r="D48" s="189" t="s">
        <v>592</v>
      </c>
      <c r="E48" s="197" t="s">
        <v>297</v>
      </c>
      <c r="F48" s="189" t="s">
        <v>593</v>
      </c>
      <c r="G48" s="124">
        <v>45672</v>
      </c>
      <c r="H48" s="280">
        <v>23525538</v>
      </c>
      <c r="I48" s="197" t="s">
        <v>302</v>
      </c>
      <c r="J48" s="124">
        <v>45672</v>
      </c>
      <c r="K48" s="124">
        <v>45852</v>
      </c>
      <c r="L48" s="197" t="s">
        <v>291</v>
      </c>
      <c r="M48" s="197" t="s">
        <v>291</v>
      </c>
      <c r="N48" s="197" t="s">
        <v>291</v>
      </c>
      <c r="O48" s="215">
        <v>7</v>
      </c>
      <c r="P48" s="132">
        <v>2091159</v>
      </c>
      <c r="Q48" s="203">
        <v>45672</v>
      </c>
      <c r="R48" s="129">
        <v>45688</v>
      </c>
      <c r="S48" s="132">
        <v>3920923</v>
      </c>
      <c r="T48" s="129">
        <v>45689</v>
      </c>
      <c r="U48" s="193">
        <v>45716</v>
      </c>
      <c r="V48" s="132">
        <v>3920923</v>
      </c>
      <c r="W48" s="129">
        <v>45717</v>
      </c>
      <c r="X48" s="129">
        <v>45747</v>
      </c>
      <c r="Y48" s="132">
        <v>3920923</v>
      </c>
      <c r="Z48" s="193">
        <v>45748</v>
      </c>
      <c r="AA48" s="193">
        <v>45777</v>
      </c>
      <c r="AB48" s="132">
        <v>3920923</v>
      </c>
      <c r="AC48" s="193">
        <v>45778</v>
      </c>
      <c r="AD48" s="193">
        <v>45808</v>
      </c>
      <c r="AE48" s="132">
        <v>3920923</v>
      </c>
      <c r="AF48" s="193">
        <v>45809</v>
      </c>
      <c r="AG48" s="193">
        <v>45838</v>
      </c>
      <c r="AH48" s="130">
        <v>1829764</v>
      </c>
      <c r="AI48" s="193">
        <v>45839</v>
      </c>
      <c r="AJ48" s="193">
        <v>45852</v>
      </c>
      <c r="BI48" s="195" t="s">
        <v>278</v>
      </c>
      <c r="BJ48" s="190" t="s">
        <v>423</v>
      </c>
      <c r="BK48" s="195" t="s">
        <v>280</v>
      </c>
      <c r="BL48" s="192">
        <v>89</v>
      </c>
      <c r="BM48" s="193">
        <v>45672</v>
      </c>
      <c r="BN48" s="212">
        <v>1044514812</v>
      </c>
      <c r="BO48" s="206">
        <v>36</v>
      </c>
      <c r="BP48" s="193">
        <v>45672</v>
      </c>
      <c r="BQ48" s="207">
        <v>23525538</v>
      </c>
      <c r="CS48" s="200" t="s">
        <v>730</v>
      </c>
      <c r="CT48" s="137">
        <v>35263186</v>
      </c>
      <c r="CU48" s="206">
        <v>504</v>
      </c>
      <c r="CV48" s="206" t="s">
        <v>830</v>
      </c>
      <c r="CY48" s="195">
        <v>7110</v>
      </c>
      <c r="CZ48" s="195" t="s">
        <v>292</v>
      </c>
      <c r="DA48" s="204">
        <f t="shared" si="24"/>
        <v>23525538</v>
      </c>
      <c r="DB48" s="231">
        <f t="shared" si="22"/>
        <v>0</v>
      </c>
      <c r="DC48" s="204">
        <f t="shared" si="26"/>
        <v>0</v>
      </c>
      <c r="DZ48" s="182" t="s">
        <v>765</v>
      </c>
      <c r="EA48" s="135" t="s">
        <v>2556</v>
      </c>
    </row>
    <row r="49" spans="1:131" x14ac:dyDescent="0.3">
      <c r="A49" s="197"/>
      <c r="B49" s="197" t="s">
        <v>594</v>
      </c>
      <c r="C49" s="267">
        <v>30083064</v>
      </c>
      <c r="D49" s="189" t="s">
        <v>595</v>
      </c>
      <c r="E49" s="197" t="s">
        <v>298</v>
      </c>
      <c r="F49" s="197" t="s">
        <v>596</v>
      </c>
      <c r="G49" s="124">
        <v>45672</v>
      </c>
      <c r="H49" s="280">
        <v>15413280</v>
      </c>
      <c r="I49" s="197" t="s">
        <v>302</v>
      </c>
      <c r="J49" s="124">
        <v>45672</v>
      </c>
      <c r="K49" s="124">
        <v>45852</v>
      </c>
      <c r="L49" s="197" t="s">
        <v>291</v>
      </c>
      <c r="M49" s="197" t="s">
        <v>291</v>
      </c>
      <c r="N49" s="197" t="s">
        <v>291</v>
      </c>
      <c r="O49" s="215">
        <v>7</v>
      </c>
      <c r="P49" s="132">
        <v>1370069</v>
      </c>
      <c r="Q49" s="203">
        <v>45672</v>
      </c>
      <c r="R49" s="129">
        <v>45688</v>
      </c>
      <c r="S49" s="132">
        <v>2568880</v>
      </c>
      <c r="T49" s="129">
        <v>45689</v>
      </c>
      <c r="U49" s="193">
        <v>45716</v>
      </c>
      <c r="V49" s="132">
        <v>2568880</v>
      </c>
      <c r="W49" s="129">
        <v>45717</v>
      </c>
      <c r="X49" s="129">
        <v>45747</v>
      </c>
      <c r="Y49" s="132">
        <v>2568880</v>
      </c>
      <c r="Z49" s="193">
        <v>45748</v>
      </c>
      <c r="AA49" s="193">
        <v>45777</v>
      </c>
      <c r="AB49" s="132">
        <v>2568880</v>
      </c>
      <c r="AC49" s="193">
        <v>45778</v>
      </c>
      <c r="AD49" s="193">
        <v>45808</v>
      </c>
      <c r="AE49" s="132">
        <v>2568880</v>
      </c>
      <c r="AF49" s="193">
        <v>45809</v>
      </c>
      <c r="AG49" s="193">
        <v>45838</v>
      </c>
      <c r="AH49" s="130">
        <v>1198811</v>
      </c>
      <c r="AI49" s="193">
        <v>45839</v>
      </c>
      <c r="AJ49" s="193">
        <v>45852</v>
      </c>
      <c r="BI49" s="195" t="s">
        <v>278</v>
      </c>
      <c r="BJ49" s="190" t="s">
        <v>423</v>
      </c>
      <c r="BK49" s="195" t="s">
        <v>280</v>
      </c>
      <c r="BL49" s="192">
        <v>89</v>
      </c>
      <c r="BM49" s="193">
        <v>45672</v>
      </c>
      <c r="BN49" s="212">
        <v>1044514812</v>
      </c>
      <c r="BO49" s="206">
        <v>37</v>
      </c>
      <c r="BP49" s="193">
        <v>45672</v>
      </c>
      <c r="BQ49" s="207">
        <v>15413280</v>
      </c>
      <c r="CS49" s="200" t="s">
        <v>731</v>
      </c>
      <c r="CT49" s="127">
        <v>30083064.600000001</v>
      </c>
      <c r="CU49" s="206">
        <v>504</v>
      </c>
      <c r="CV49" s="206" t="s">
        <v>830</v>
      </c>
      <c r="CY49" s="195">
        <v>8299</v>
      </c>
      <c r="CZ49" s="195" t="s">
        <v>293</v>
      </c>
      <c r="DA49" s="204">
        <f t="shared" si="24"/>
        <v>15413280</v>
      </c>
      <c r="DB49" s="231">
        <f t="shared" si="22"/>
        <v>0</v>
      </c>
      <c r="DC49" s="204">
        <f t="shared" si="26"/>
        <v>0</v>
      </c>
      <c r="DZ49" s="182" t="s">
        <v>766</v>
      </c>
      <c r="EA49" s="135" t="s">
        <v>2556</v>
      </c>
    </row>
    <row r="50" spans="1:131" x14ac:dyDescent="0.3">
      <c r="A50" s="197"/>
      <c r="B50" s="197" t="s">
        <v>597</v>
      </c>
      <c r="C50" s="265">
        <v>1121832460</v>
      </c>
      <c r="D50" s="197" t="s">
        <v>598</v>
      </c>
      <c r="E50" s="197" t="s">
        <v>298</v>
      </c>
      <c r="F50" s="197" t="s">
        <v>596</v>
      </c>
      <c r="G50" s="124">
        <v>45672</v>
      </c>
      <c r="H50" s="280">
        <v>15413280</v>
      </c>
      <c r="I50" s="197" t="s">
        <v>302</v>
      </c>
      <c r="J50" s="124">
        <v>45672</v>
      </c>
      <c r="K50" s="124">
        <v>45852</v>
      </c>
      <c r="L50" s="197" t="s">
        <v>291</v>
      </c>
      <c r="M50" s="197" t="s">
        <v>291</v>
      </c>
      <c r="N50" s="197" t="s">
        <v>291</v>
      </c>
      <c r="O50" s="215">
        <v>7</v>
      </c>
      <c r="P50" s="132">
        <v>1370069</v>
      </c>
      <c r="Q50" s="203">
        <v>45672</v>
      </c>
      <c r="R50" s="129">
        <v>45688</v>
      </c>
      <c r="S50" s="132">
        <v>2568880</v>
      </c>
      <c r="T50" s="129">
        <v>45689</v>
      </c>
      <c r="U50" s="193">
        <v>45716</v>
      </c>
      <c r="V50" s="132">
        <v>2568880</v>
      </c>
      <c r="W50" s="129">
        <v>45717</v>
      </c>
      <c r="X50" s="129">
        <v>45747</v>
      </c>
      <c r="Y50" s="132">
        <v>2568880</v>
      </c>
      <c r="Z50" s="193">
        <v>45748</v>
      </c>
      <c r="AA50" s="193">
        <v>45777</v>
      </c>
      <c r="AB50" s="132">
        <v>2568880</v>
      </c>
      <c r="AC50" s="193">
        <v>45778</v>
      </c>
      <c r="AD50" s="193">
        <v>45808</v>
      </c>
      <c r="AE50" s="132">
        <v>2568880</v>
      </c>
      <c r="AF50" s="193">
        <v>45809</v>
      </c>
      <c r="AG50" s="193">
        <v>45838</v>
      </c>
      <c r="AH50" s="130">
        <v>1198811</v>
      </c>
      <c r="AI50" s="193">
        <v>45839</v>
      </c>
      <c r="AJ50" s="193">
        <v>45852</v>
      </c>
      <c r="BI50" s="195" t="s">
        <v>278</v>
      </c>
      <c r="BJ50" s="190" t="s">
        <v>423</v>
      </c>
      <c r="BK50" s="195" t="s">
        <v>280</v>
      </c>
      <c r="BL50" s="192">
        <v>89</v>
      </c>
      <c r="BM50" s="193">
        <v>45672</v>
      </c>
      <c r="BN50" s="212">
        <v>1044514812</v>
      </c>
      <c r="BO50" s="206">
        <v>38</v>
      </c>
      <c r="BP50" s="193">
        <v>45672</v>
      </c>
      <c r="BQ50" s="207">
        <v>15413280</v>
      </c>
      <c r="CS50" s="200" t="s">
        <v>732</v>
      </c>
      <c r="CT50" s="201">
        <v>1121832460.5</v>
      </c>
      <c r="CU50" s="206">
        <v>504</v>
      </c>
      <c r="CV50" s="206" t="s">
        <v>830</v>
      </c>
      <c r="CY50" s="195">
        <v>8299</v>
      </c>
      <c r="CZ50" s="195" t="s">
        <v>293</v>
      </c>
      <c r="DA50" s="204">
        <f t="shared" si="24"/>
        <v>15413280</v>
      </c>
      <c r="DB50" s="231">
        <f t="shared" si="22"/>
        <v>0</v>
      </c>
      <c r="DC50" s="204">
        <f t="shared" si="26"/>
        <v>0</v>
      </c>
      <c r="DZ50" s="182" t="s">
        <v>767</v>
      </c>
      <c r="EA50" s="135" t="s">
        <v>2556</v>
      </c>
    </row>
    <row r="51" spans="1:131" x14ac:dyDescent="0.3">
      <c r="A51" s="285"/>
      <c r="B51" s="197" t="s">
        <v>599</v>
      </c>
      <c r="C51" s="265">
        <v>1193218812</v>
      </c>
      <c r="D51" s="197" t="s">
        <v>600</v>
      </c>
      <c r="E51" s="197" t="s">
        <v>298</v>
      </c>
      <c r="F51" s="197" t="s">
        <v>601</v>
      </c>
      <c r="G51" s="124">
        <v>45672</v>
      </c>
      <c r="H51" s="280">
        <v>13790838</v>
      </c>
      <c r="I51" s="197" t="s">
        <v>302</v>
      </c>
      <c r="J51" s="124">
        <v>45672</v>
      </c>
      <c r="K51" s="124">
        <v>45852</v>
      </c>
      <c r="L51" s="197" t="s">
        <v>291</v>
      </c>
      <c r="M51" s="197" t="s">
        <v>291</v>
      </c>
      <c r="N51" s="197" t="s">
        <v>291</v>
      </c>
      <c r="O51" s="215">
        <v>7</v>
      </c>
      <c r="P51" s="132">
        <v>1225852</v>
      </c>
      <c r="Q51" s="203">
        <v>45672</v>
      </c>
      <c r="R51" s="129">
        <v>45688</v>
      </c>
      <c r="S51" s="132">
        <v>2298473</v>
      </c>
      <c r="T51" s="129">
        <v>45689</v>
      </c>
      <c r="U51" s="193">
        <v>45716</v>
      </c>
      <c r="V51" s="132">
        <v>2298473</v>
      </c>
      <c r="W51" s="129">
        <v>45717</v>
      </c>
      <c r="X51" s="129">
        <v>45747</v>
      </c>
      <c r="Y51" s="132">
        <v>2298473</v>
      </c>
      <c r="Z51" s="193">
        <v>45748</v>
      </c>
      <c r="AA51" s="193">
        <v>45777</v>
      </c>
      <c r="AB51" s="132">
        <v>2298473</v>
      </c>
      <c r="AC51" s="193">
        <v>45778</v>
      </c>
      <c r="AD51" s="193">
        <v>45808</v>
      </c>
      <c r="AE51" s="132">
        <v>2298473</v>
      </c>
      <c r="AF51" s="193">
        <v>45809</v>
      </c>
      <c r="AG51" s="193">
        <v>45838</v>
      </c>
      <c r="AH51" s="130">
        <v>1072621</v>
      </c>
      <c r="AI51" s="193">
        <v>45839</v>
      </c>
      <c r="AJ51" s="193">
        <v>45852</v>
      </c>
      <c r="BI51" s="195" t="s">
        <v>278</v>
      </c>
      <c r="BJ51" s="190" t="s">
        <v>423</v>
      </c>
      <c r="BK51" s="195" t="s">
        <v>280</v>
      </c>
      <c r="BL51" s="192">
        <v>89</v>
      </c>
      <c r="BM51" s="193">
        <v>45672</v>
      </c>
      <c r="BN51" s="212">
        <v>1044514812</v>
      </c>
      <c r="BO51" s="206">
        <v>39</v>
      </c>
      <c r="BP51" s="193">
        <v>45672</v>
      </c>
      <c r="BQ51" s="207">
        <v>13790838</v>
      </c>
      <c r="CS51" s="200" t="s">
        <v>733</v>
      </c>
      <c r="CT51" s="202">
        <v>1193218812</v>
      </c>
      <c r="CU51" s="206">
        <v>504</v>
      </c>
      <c r="CV51" s="206" t="s">
        <v>831</v>
      </c>
      <c r="CY51" s="195">
        <v>8211</v>
      </c>
      <c r="CZ51" s="195" t="s">
        <v>293</v>
      </c>
      <c r="DA51" s="204">
        <f t="shared" si="24"/>
        <v>13790838</v>
      </c>
      <c r="DB51" s="231">
        <f t="shared" si="22"/>
        <v>0</v>
      </c>
      <c r="DC51" s="204">
        <f t="shared" si="26"/>
        <v>0</v>
      </c>
      <c r="DZ51" s="182" t="s">
        <v>768</v>
      </c>
      <c r="EA51" s="135" t="s">
        <v>2557</v>
      </c>
    </row>
    <row r="52" spans="1:131" x14ac:dyDescent="0.3">
      <c r="A52" s="197"/>
      <c r="B52" s="197" t="s">
        <v>602</v>
      </c>
      <c r="C52" s="265">
        <v>52821671</v>
      </c>
      <c r="D52" s="197" t="s">
        <v>603</v>
      </c>
      <c r="E52" s="197" t="s">
        <v>298</v>
      </c>
      <c r="F52" s="197" t="s">
        <v>601</v>
      </c>
      <c r="G52" s="124">
        <v>45672</v>
      </c>
      <c r="H52" s="280">
        <v>13790838</v>
      </c>
      <c r="I52" s="197" t="s">
        <v>302</v>
      </c>
      <c r="J52" s="124">
        <v>45672</v>
      </c>
      <c r="K52" s="124">
        <v>45852</v>
      </c>
      <c r="L52" s="189" t="s">
        <v>291</v>
      </c>
      <c r="M52" s="197" t="s">
        <v>291</v>
      </c>
      <c r="N52" s="197" t="s">
        <v>291</v>
      </c>
      <c r="O52" s="215">
        <v>7</v>
      </c>
      <c r="P52" s="132">
        <v>1225852</v>
      </c>
      <c r="Q52" s="203">
        <v>45672</v>
      </c>
      <c r="R52" s="129">
        <v>45688</v>
      </c>
      <c r="S52" s="132">
        <v>2298473</v>
      </c>
      <c r="T52" s="129">
        <v>45689</v>
      </c>
      <c r="U52" s="193">
        <v>45716</v>
      </c>
      <c r="V52" s="132">
        <v>2298473</v>
      </c>
      <c r="W52" s="129">
        <v>45717</v>
      </c>
      <c r="X52" s="129">
        <v>45747</v>
      </c>
      <c r="Y52" s="132">
        <v>2298473</v>
      </c>
      <c r="Z52" s="193">
        <v>45748</v>
      </c>
      <c r="AA52" s="193">
        <v>45777</v>
      </c>
      <c r="AB52" s="132">
        <v>2298473</v>
      </c>
      <c r="AC52" s="193">
        <v>45778</v>
      </c>
      <c r="AD52" s="193">
        <v>45808</v>
      </c>
      <c r="AE52" s="132">
        <v>2298473</v>
      </c>
      <c r="AF52" s="193">
        <v>45809</v>
      </c>
      <c r="AG52" s="193">
        <v>45838</v>
      </c>
      <c r="AH52" s="130">
        <v>1072621</v>
      </c>
      <c r="AI52" s="193">
        <v>45839</v>
      </c>
      <c r="AJ52" s="193">
        <v>45852</v>
      </c>
      <c r="BI52" s="195" t="s">
        <v>278</v>
      </c>
      <c r="BJ52" s="190" t="s">
        <v>423</v>
      </c>
      <c r="BK52" s="195" t="s">
        <v>280</v>
      </c>
      <c r="BL52" s="192">
        <v>89</v>
      </c>
      <c r="BM52" s="193">
        <v>45672</v>
      </c>
      <c r="BN52" s="212">
        <v>1044514812</v>
      </c>
      <c r="BO52" s="206">
        <v>40</v>
      </c>
      <c r="BP52" s="193">
        <v>45672</v>
      </c>
      <c r="BQ52" s="207">
        <v>13790838</v>
      </c>
      <c r="CS52" s="200" t="s">
        <v>733</v>
      </c>
      <c r="CT52" s="126">
        <v>52821671</v>
      </c>
      <c r="CU52" s="206">
        <v>504</v>
      </c>
      <c r="CV52" s="206" t="s">
        <v>831</v>
      </c>
      <c r="CY52" s="195">
        <v>8299</v>
      </c>
      <c r="CZ52" s="195" t="s">
        <v>293</v>
      </c>
      <c r="DA52" s="204">
        <f t="shared" si="24"/>
        <v>13790838</v>
      </c>
      <c r="DB52" s="231">
        <f t="shared" si="22"/>
        <v>0</v>
      </c>
      <c r="DC52" s="204">
        <f t="shared" si="26"/>
        <v>0</v>
      </c>
      <c r="DZ52" s="182" t="s">
        <v>769</v>
      </c>
      <c r="EA52" s="135" t="s">
        <v>2557</v>
      </c>
    </row>
    <row r="53" spans="1:131" x14ac:dyDescent="0.3">
      <c r="A53" s="266" t="s">
        <v>604</v>
      </c>
      <c r="B53" s="197" t="s">
        <v>605</v>
      </c>
      <c r="C53" s="265">
        <v>1121839035</v>
      </c>
      <c r="D53" s="197" t="s">
        <v>606</v>
      </c>
      <c r="E53" s="197" t="s">
        <v>298</v>
      </c>
      <c r="F53" s="197" t="s">
        <v>607</v>
      </c>
      <c r="G53" s="124">
        <v>45672</v>
      </c>
      <c r="H53" s="280">
        <v>18413280</v>
      </c>
      <c r="I53" s="197" t="s">
        <v>302</v>
      </c>
      <c r="J53" s="124">
        <v>45672</v>
      </c>
      <c r="K53" s="124">
        <v>45852</v>
      </c>
      <c r="L53" s="197" t="s">
        <v>291</v>
      </c>
      <c r="M53" s="197" t="s">
        <v>291</v>
      </c>
      <c r="N53" s="197" t="s">
        <v>291</v>
      </c>
      <c r="O53" s="215">
        <v>7</v>
      </c>
      <c r="P53" s="132">
        <v>1636736</v>
      </c>
      <c r="Q53" s="203">
        <v>45672</v>
      </c>
      <c r="R53" s="129">
        <v>45688</v>
      </c>
      <c r="S53" s="132">
        <v>3068880</v>
      </c>
      <c r="T53" s="129">
        <v>45689</v>
      </c>
      <c r="U53" s="193">
        <v>45716</v>
      </c>
      <c r="V53" s="132">
        <v>3068880</v>
      </c>
      <c r="W53" s="129">
        <v>45717</v>
      </c>
      <c r="X53" s="129">
        <v>45747</v>
      </c>
      <c r="Y53" s="132">
        <v>3068880</v>
      </c>
      <c r="Z53" s="193">
        <v>45748</v>
      </c>
      <c r="AA53" s="193">
        <v>45777</v>
      </c>
      <c r="AB53" s="132">
        <v>3068880</v>
      </c>
      <c r="AC53" s="193">
        <v>45778</v>
      </c>
      <c r="AD53" s="193">
        <v>45808</v>
      </c>
      <c r="AE53" s="132">
        <v>3068880</v>
      </c>
      <c r="AF53" s="193">
        <v>45809</v>
      </c>
      <c r="AG53" s="193">
        <v>45838</v>
      </c>
      <c r="AH53" s="130">
        <v>1432144</v>
      </c>
      <c r="AI53" s="193">
        <v>45839</v>
      </c>
      <c r="AJ53" s="193">
        <v>45852</v>
      </c>
      <c r="BI53" s="195" t="s">
        <v>278</v>
      </c>
      <c r="BJ53" s="190" t="s">
        <v>423</v>
      </c>
      <c r="BK53" s="195" t="s">
        <v>280</v>
      </c>
      <c r="BL53" s="192">
        <v>89</v>
      </c>
      <c r="BM53" s="193">
        <v>45672</v>
      </c>
      <c r="BN53" s="212">
        <v>1044514812</v>
      </c>
      <c r="BO53" s="206">
        <v>41</v>
      </c>
      <c r="BP53" s="193">
        <v>45672</v>
      </c>
      <c r="BQ53" s="207">
        <v>18413280</v>
      </c>
      <c r="CS53" s="200" t="s">
        <v>734</v>
      </c>
      <c r="CT53" s="201">
        <v>1121839035.0999999</v>
      </c>
      <c r="CU53" s="206">
        <v>504</v>
      </c>
      <c r="CV53" s="206" t="s">
        <v>832</v>
      </c>
      <c r="CY53" s="195">
        <v>9007</v>
      </c>
      <c r="CZ53" s="195" t="s">
        <v>293</v>
      </c>
      <c r="DA53" s="204">
        <f t="shared" si="24"/>
        <v>18413280</v>
      </c>
      <c r="DB53" s="231">
        <f t="shared" si="22"/>
        <v>0</v>
      </c>
      <c r="DC53" s="204">
        <f t="shared" si="26"/>
        <v>0</v>
      </c>
      <c r="DZ53" s="182" t="s">
        <v>770</v>
      </c>
      <c r="EA53" s="135" t="s">
        <v>2558</v>
      </c>
    </row>
    <row r="54" spans="1:131" x14ac:dyDescent="0.3">
      <c r="A54" s="197"/>
      <c r="B54" s="197" t="s">
        <v>608</v>
      </c>
      <c r="C54" s="265">
        <v>1121936076</v>
      </c>
      <c r="D54" s="197" t="s">
        <v>609</v>
      </c>
      <c r="E54" s="197" t="s">
        <v>297</v>
      </c>
      <c r="F54" s="197" t="s">
        <v>610</v>
      </c>
      <c r="G54" s="124">
        <v>45672</v>
      </c>
      <c r="H54" s="280">
        <v>19469412</v>
      </c>
      <c r="I54" s="197" t="s">
        <v>302</v>
      </c>
      <c r="J54" s="124">
        <v>45672</v>
      </c>
      <c r="K54" s="124">
        <v>45852</v>
      </c>
      <c r="L54" s="197" t="s">
        <v>291</v>
      </c>
      <c r="M54" s="197" t="s">
        <v>291</v>
      </c>
      <c r="N54" s="197" t="s">
        <v>291</v>
      </c>
      <c r="O54" s="215">
        <v>7</v>
      </c>
      <c r="P54" s="132">
        <v>1730614</v>
      </c>
      <c r="Q54" s="203">
        <v>45672</v>
      </c>
      <c r="R54" s="129">
        <v>45688</v>
      </c>
      <c r="S54" s="132">
        <v>3244902</v>
      </c>
      <c r="T54" s="129">
        <v>45689</v>
      </c>
      <c r="U54" s="193">
        <v>45716</v>
      </c>
      <c r="V54" s="132">
        <v>3244902</v>
      </c>
      <c r="W54" s="129">
        <v>45717</v>
      </c>
      <c r="X54" s="129">
        <v>45747</v>
      </c>
      <c r="Y54" s="132">
        <v>3244902</v>
      </c>
      <c r="Z54" s="193">
        <v>45748</v>
      </c>
      <c r="AA54" s="193">
        <v>45777</v>
      </c>
      <c r="AB54" s="132">
        <v>3244902</v>
      </c>
      <c r="AC54" s="193">
        <v>45778</v>
      </c>
      <c r="AD54" s="193">
        <v>45808</v>
      </c>
      <c r="AE54" s="132">
        <v>3244902</v>
      </c>
      <c r="AF54" s="193">
        <v>45809</v>
      </c>
      <c r="AG54" s="193">
        <v>45838</v>
      </c>
      <c r="AH54" s="130">
        <v>1514288</v>
      </c>
      <c r="AI54" s="193">
        <v>45839</v>
      </c>
      <c r="AJ54" s="193">
        <v>45852</v>
      </c>
      <c r="BI54" s="195" t="s">
        <v>278</v>
      </c>
      <c r="BJ54" s="190" t="s">
        <v>423</v>
      </c>
      <c r="BK54" s="195" t="s">
        <v>280</v>
      </c>
      <c r="BL54" s="192">
        <v>89</v>
      </c>
      <c r="BM54" s="193">
        <v>45672</v>
      </c>
      <c r="BN54" s="212">
        <v>1044514812</v>
      </c>
      <c r="BO54" s="206">
        <v>42</v>
      </c>
      <c r="BP54" s="193">
        <v>45672</v>
      </c>
      <c r="BQ54" s="207">
        <v>19469412</v>
      </c>
      <c r="CS54" s="200" t="s">
        <v>735</v>
      </c>
      <c r="CT54" s="202">
        <v>1121936076</v>
      </c>
      <c r="CU54" s="206">
        <v>504</v>
      </c>
      <c r="CV54" s="206" t="s">
        <v>833</v>
      </c>
      <c r="CY54" s="195">
        <v>8299</v>
      </c>
      <c r="CZ54" s="195" t="s">
        <v>293</v>
      </c>
      <c r="DA54" s="204">
        <f t="shared" si="24"/>
        <v>19469412</v>
      </c>
      <c r="DB54" s="231">
        <f t="shared" si="22"/>
        <v>0</v>
      </c>
      <c r="DC54" s="204">
        <f t="shared" si="26"/>
        <v>0</v>
      </c>
      <c r="DZ54" s="182" t="s">
        <v>771</v>
      </c>
      <c r="EA54" s="135" t="s">
        <v>2559</v>
      </c>
    </row>
    <row r="55" spans="1:131" x14ac:dyDescent="0.3">
      <c r="A55" s="197"/>
      <c r="B55" s="197" t="s">
        <v>611</v>
      </c>
      <c r="C55" s="265">
        <v>12636578</v>
      </c>
      <c r="D55" s="197" t="s">
        <v>612</v>
      </c>
      <c r="E55" s="197" t="s">
        <v>297</v>
      </c>
      <c r="F55" s="197" t="s">
        <v>613</v>
      </c>
      <c r="G55" s="124">
        <v>45672</v>
      </c>
      <c r="H55" s="280">
        <v>19469412</v>
      </c>
      <c r="I55" s="197" t="s">
        <v>302</v>
      </c>
      <c r="J55" s="124">
        <v>45672</v>
      </c>
      <c r="K55" s="124">
        <v>45852</v>
      </c>
      <c r="L55" s="197" t="s">
        <v>291</v>
      </c>
      <c r="M55" s="197" t="s">
        <v>291</v>
      </c>
      <c r="N55" s="197" t="s">
        <v>291</v>
      </c>
      <c r="O55" s="215">
        <v>7</v>
      </c>
      <c r="P55" s="132">
        <v>1730614</v>
      </c>
      <c r="Q55" s="203">
        <v>45672</v>
      </c>
      <c r="R55" s="129">
        <v>45688</v>
      </c>
      <c r="S55" s="132">
        <v>3244902</v>
      </c>
      <c r="T55" s="129">
        <v>45689</v>
      </c>
      <c r="U55" s="193">
        <v>45716</v>
      </c>
      <c r="V55" s="132">
        <v>3244902</v>
      </c>
      <c r="W55" s="129">
        <v>45717</v>
      </c>
      <c r="X55" s="129">
        <v>45747</v>
      </c>
      <c r="Y55" s="132">
        <v>3244902</v>
      </c>
      <c r="Z55" s="193">
        <v>45748</v>
      </c>
      <c r="AA55" s="193">
        <v>45777</v>
      </c>
      <c r="AB55" s="132">
        <v>3244902</v>
      </c>
      <c r="AC55" s="193">
        <v>45778</v>
      </c>
      <c r="AD55" s="193">
        <v>45808</v>
      </c>
      <c r="AE55" s="132">
        <v>3244902</v>
      </c>
      <c r="AF55" s="193">
        <v>45809</v>
      </c>
      <c r="AG55" s="193">
        <v>45838</v>
      </c>
      <c r="AH55" s="130">
        <v>1514288</v>
      </c>
      <c r="AI55" s="193">
        <v>45839</v>
      </c>
      <c r="AJ55" s="193">
        <v>45852</v>
      </c>
      <c r="BI55" s="195" t="s">
        <v>278</v>
      </c>
      <c r="BJ55" s="190" t="s">
        <v>423</v>
      </c>
      <c r="BK55" s="195" t="s">
        <v>280</v>
      </c>
      <c r="BL55" s="192">
        <v>89</v>
      </c>
      <c r="BM55" s="193">
        <v>45672</v>
      </c>
      <c r="BN55" s="212">
        <v>1044514812</v>
      </c>
      <c r="BO55" s="206">
        <v>43</v>
      </c>
      <c r="BP55" s="193">
        <v>45672</v>
      </c>
      <c r="BQ55" s="207">
        <v>19469412</v>
      </c>
      <c r="CS55" s="200" t="s">
        <v>736</v>
      </c>
      <c r="CT55" s="126">
        <v>12636578</v>
      </c>
      <c r="CU55" s="206">
        <v>504</v>
      </c>
      <c r="CV55" s="206" t="s">
        <v>834</v>
      </c>
      <c r="CY55" s="195">
        <v>7490</v>
      </c>
      <c r="CZ55" s="195" t="s">
        <v>293</v>
      </c>
      <c r="DA55" s="204">
        <f t="shared" si="24"/>
        <v>19469412</v>
      </c>
      <c r="DB55" s="231">
        <f t="shared" si="22"/>
        <v>0</v>
      </c>
      <c r="DC55" s="204">
        <f t="shared" si="26"/>
        <v>0</v>
      </c>
      <c r="DZ55" s="182" t="s">
        <v>772</v>
      </c>
      <c r="EA55" s="135" t="s">
        <v>2560</v>
      </c>
    </row>
    <row r="56" spans="1:131" x14ac:dyDescent="0.3">
      <c r="A56" s="197" t="s">
        <v>2553</v>
      </c>
      <c r="B56" s="197" t="s">
        <v>614</v>
      </c>
      <c r="C56" s="267">
        <v>53122303</v>
      </c>
      <c r="D56" s="189" t="s">
        <v>615</v>
      </c>
      <c r="E56" s="197" t="s">
        <v>297</v>
      </c>
      <c r="F56" s="197" t="s">
        <v>613</v>
      </c>
      <c r="G56" s="124">
        <v>45672</v>
      </c>
      <c r="H56" s="280">
        <v>23525538</v>
      </c>
      <c r="I56" s="197" t="s">
        <v>302</v>
      </c>
      <c r="J56" s="124">
        <v>45672</v>
      </c>
      <c r="K56" s="124">
        <v>45852</v>
      </c>
      <c r="L56" s="189" t="s">
        <v>291</v>
      </c>
      <c r="M56" s="197" t="s">
        <v>291</v>
      </c>
      <c r="N56" s="197" t="s">
        <v>291</v>
      </c>
      <c r="O56" s="215">
        <v>7</v>
      </c>
      <c r="P56" s="132">
        <v>914882</v>
      </c>
      <c r="Q56" s="203">
        <v>45672</v>
      </c>
      <c r="R56" s="129">
        <v>45678</v>
      </c>
      <c r="S56" s="132"/>
      <c r="T56" s="129">
        <v>45689</v>
      </c>
      <c r="U56" s="193">
        <v>45716</v>
      </c>
      <c r="V56" s="132"/>
      <c r="W56" s="129">
        <v>45717</v>
      </c>
      <c r="X56" s="129">
        <v>45747</v>
      </c>
      <c r="Y56" s="132"/>
      <c r="Z56" s="193">
        <v>45748</v>
      </c>
      <c r="AA56" s="193">
        <v>45777</v>
      </c>
      <c r="AB56" s="132"/>
      <c r="AC56" s="193">
        <v>45778</v>
      </c>
      <c r="AD56" s="193">
        <v>45808</v>
      </c>
      <c r="AE56" s="132"/>
      <c r="AF56" s="193">
        <v>45809</v>
      </c>
      <c r="AG56" s="193">
        <v>45838</v>
      </c>
      <c r="AH56" s="130"/>
      <c r="AI56" s="193">
        <v>45839</v>
      </c>
      <c r="AJ56" s="193">
        <v>45852</v>
      </c>
      <c r="BI56" s="195" t="s">
        <v>278</v>
      </c>
      <c r="BJ56" s="190" t="s">
        <v>423</v>
      </c>
      <c r="BK56" s="195" t="s">
        <v>280</v>
      </c>
      <c r="BL56" s="192">
        <v>89</v>
      </c>
      <c r="BM56" s="193">
        <v>45672</v>
      </c>
      <c r="BN56" s="212">
        <v>1044514812</v>
      </c>
      <c r="BO56" s="206">
        <v>44</v>
      </c>
      <c r="BP56" s="193">
        <v>45672</v>
      </c>
      <c r="BQ56" s="207">
        <v>23525538</v>
      </c>
      <c r="CS56" s="200" t="s">
        <v>737</v>
      </c>
      <c r="CT56" s="201">
        <v>53122303</v>
      </c>
      <c r="CU56" s="206">
        <v>504</v>
      </c>
      <c r="CV56" s="206" t="s">
        <v>834</v>
      </c>
      <c r="CY56" s="195">
        <v>6920</v>
      </c>
      <c r="CZ56" s="195" t="s">
        <v>292</v>
      </c>
      <c r="DA56" s="204">
        <f t="shared" si="24"/>
        <v>914882</v>
      </c>
      <c r="DB56" s="231">
        <f t="shared" si="22"/>
        <v>22610656</v>
      </c>
      <c r="DC56" s="204">
        <f t="shared" si="26"/>
        <v>22610656</v>
      </c>
      <c r="DZ56" s="182" t="s">
        <v>773</v>
      </c>
      <c r="EA56" s="135" t="s">
        <v>2560</v>
      </c>
    </row>
    <row r="57" spans="1:131" x14ac:dyDescent="0.3">
      <c r="A57" s="285"/>
      <c r="B57" s="197" t="s">
        <v>616</v>
      </c>
      <c r="C57" s="267">
        <v>17266494</v>
      </c>
      <c r="D57" s="189" t="s">
        <v>617</v>
      </c>
      <c r="E57" s="197" t="s">
        <v>297</v>
      </c>
      <c r="F57" s="197" t="s">
        <v>613</v>
      </c>
      <c r="G57" s="124">
        <v>45672</v>
      </c>
      <c r="H57" s="280">
        <v>23525538</v>
      </c>
      <c r="I57" s="197" t="s">
        <v>302</v>
      </c>
      <c r="J57" s="124">
        <v>45672</v>
      </c>
      <c r="K57" s="124">
        <v>45852</v>
      </c>
      <c r="L57" s="197" t="s">
        <v>291</v>
      </c>
      <c r="M57" s="197" t="s">
        <v>291</v>
      </c>
      <c r="N57" s="197" t="s">
        <v>291</v>
      </c>
      <c r="O57" s="215">
        <v>7</v>
      </c>
      <c r="P57" s="132">
        <v>2091159</v>
      </c>
      <c r="Q57" s="203">
        <v>45672</v>
      </c>
      <c r="R57" s="129">
        <v>45688</v>
      </c>
      <c r="S57" s="132">
        <v>3920923</v>
      </c>
      <c r="T57" s="129">
        <v>45689</v>
      </c>
      <c r="U57" s="193">
        <v>45716</v>
      </c>
      <c r="V57" s="132">
        <v>3920923</v>
      </c>
      <c r="W57" s="129">
        <v>45717</v>
      </c>
      <c r="X57" s="129">
        <v>45747</v>
      </c>
      <c r="Y57" s="132">
        <v>3920923</v>
      </c>
      <c r="Z57" s="193">
        <v>45748</v>
      </c>
      <c r="AA57" s="193">
        <v>45777</v>
      </c>
      <c r="AB57" s="132">
        <v>3920923</v>
      </c>
      <c r="AC57" s="193">
        <v>45778</v>
      </c>
      <c r="AD57" s="193">
        <v>45808</v>
      </c>
      <c r="AE57" s="132">
        <v>3920923</v>
      </c>
      <c r="AF57" s="193">
        <v>45809</v>
      </c>
      <c r="AG57" s="193">
        <v>45838</v>
      </c>
      <c r="AH57" s="130">
        <v>1829764</v>
      </c>
      <c r="AI57" s="193">
        <v>45839</v>
      </c>
      <c r="AJ57" s="193">
        <v>45852</v>
      </c>
      <c r="BI57" s="195" t="s">
        <v>278</v>
      </c>
      <c r="BJ57" s="190" t="s">
        <v>423</v>
      </c>
      <c r="BK57" s="195" t="s">
        <v>280</v>
      </c>
      <c r="BL57" s="192">
        <v>89</v>
      </c>
      <c r="BM57" s="193">
        <v>45672</v>
      </c>
      <c r="BN57" s="212">
        <v>1044514812</v>
      </c>
      <c r="BO57" s="206">
        <v>45</v>
      </c>
      <c r="BP57" s="193">
        <v>45672</v>
      </c>
      <c r="BQ57" s="207">
        <v>23525538</v>
      </c>
      <c r="CS57" s="200" t="s">
        <v>738</v>
      </c>
      <c r="CT57" s="127">
        <v>17266494</v>
      </c>
      <c r="CU57" s="206">
        <v>504</v>
      </c>
      <c r="CV57" s="206" t="s">
        <v>834</v>
      </c>
      <c r="CY57" s="195">
        <v>6920</v>
      </c>
      <c r="CZ57" s="195" t="s">
        <v>292</v>
      </c>
      <c r="DA57" s="204">
        <f t="shared" si="24"/>
        <v>23525538</v>
      </c>
      <c r="DB57" s="231">
        <f t="shared" si="22"/>
        <v>0</v>
      </c>
      <c r="DC57" s="204">
        <f t="shared" si="26"/>
        <v>0</v>
      </c>
      <c r="DZ57" s="182" t="s">
        <v>774</v>
      </c>
      <c r="EA57" s="135" t="s">
        <v>2560</v>
      </c>
    </row>
    <row r="58" spans="1:131" x14ac:dyDescent="0.3">
      <c r="A58" s="197"/>
      <c r="B58" s="197" t="s">
        <v>618</v>
      </c>
      <c r="C58" s="265">
        <v>1121860595</v>
      </c>
      <c r="D58" s="197" t="s">
        <v>619</v>
      </c>
      <c r="E58" s="197" t="s">
        <v>297</v>
      </c>
      <c r="F58" s="197" t="s">
        <v>613</v>
      </c>
      <c r="G58" s="124">
        <v>45672</v>
      </c>
      <c r="H58" s="280">
        <v>19469412</v>
      </c>
      <c r="I58" s="197" t="s">
        <v>302</v>
      </c>
      <c r="J58" s="124">
        <v>45672</v>
      </c>
      <c r="K58" s="124">
        <v>45852</v>
      </c>
      <c r="L58" s="189" t="s">
        <v>291</v>
      </c>
      <c r="M58" s="197" t="s">
        <v>291</v>
      </c>
      <c r="N58" s="197" t="s">
        <v>291</v>
      </c>
      <c r="O58" s="215">
        <v>7</v>
      </c>
      <c r="P58" s="132">
        <v>1730614</v>
      </c>
      <c r="Q58" s="203">
        <v>45672</v>
      </c>
      <c r="R58" s="129">
        <v>45688</v>
      </c>
      <c r="S58" s="132">
        <v>3244902</v>
      </c>
      <c r="T58" s="129">
        <v>45689</v>
      </c>
      <c r="U58" s="193">
        <v>45716</v>
      </c>
      <c r="V58" s="132">
        <v>3244902</v>
      </c>
      <c r="W58" s="129">
        <v>45717</v>
      </c>
      <c r="X58" s="129">
        <v>45747</v>
      </c>
      <c r="Y58" s="132">
        <v>3244902</v>
      </c>
      <c r="Z58" s="193">
        <v>45748</v>
      </c>
      <c r="AA58" s="193">
        <v>45777</v>
      </c>
      <c r="AB58" s="132">
        <v>3244902</v>
      </c>
      <c r="AC58" s="193">
        <v>45778</v>
      </c>
      <c r="AD58" s="193">
        <v>45808</v>
      </c>
      <c r="AE58" s="132">
        <v>3244902</v>
      </c>
      <c r="AF58" s="193">
        <v>45809</v>
      </c>
      <c r="AG58" s="193">
        <v>45838</v>
      </c>
      <c r="AH58" s="130">
        <v>1514288</v>
      </c>
      <c r="AI58" s="193">
        <v>45839</v>
      </c>
      <c r="AJ58" s="193">
        <v>45852</v>
      </c>
      <c r="BI58" s="195" t="s">
        <v>278</v>
      </c>
      <c r="BJ58" s="190" t="s">
        <v>423</v>
      </c>
      <c r="BK58" s="195" t="s">
        <v>280</v>
      </c>
      <c r="BL58" s="192">
        <v>89</v>
      </c>
      <c r="BM58" s="193">
        <v>45672</v>
      </c>
      <c r="BN58" s="212">
        <v>1044514812</v>
      </c>
      <c r="BO58" s="206">
        <v>46</v>
      </c>
      <c r="BP58" s="193">
        <v>45672</v>
      </c>
      <c r="BQ58" s="207">
        <v>19469412</v>
      </c>
      <c r="CS58" s="200" t="s">
        <v>739</v>
      </c>
      <c r="CT58" s="201">
        <v>1121860595</v>
      </c>
      <c r="CU58" s="206">
        <v>504</v>
      </c>
      <c r="CV58" s="206" t="s">
        <v>834</v>
      </c>
      <c r="CY58" s="190">
        <v>6920</v>
      </c>
      <c r="CZ58" s="192" t="s">
        <v>292</v>
      </c>
      <c r="DA58" s="204">
        <f t="shared" si="24"/>
        <v>19469412</v>
      </c>
      <c r="DB58" s="231">
        <f t="shared" si="22"/>
        <v>0</v>
      </c>
      <c r="DC58" s="204">
        <f t="shared" si="26"/>
        <v>0</v>
      </c>
      <c r="DZ58" s="182" t="s">
        <v>775</v>
      </c>
      <c r="EA58" s="135" t="s">
        <v>2560</v>
      </c>
    </row>
    <row r="59" spans="1:131" x14ac:dyDescent="0.3">
      <c r="A59" s="197" t="s">
        <v>326</v>
      </c>
      <c r="B59" s="197" t="s">
        <v>620</v>
      </c>
      <c r="C59" s="265">
        <v>1121845699</v>
      </c>
      <c r="D59" s="197" t="s">
        <v>621</v>
      </c>
      <c r="E59" s="197" t="s">
        <v>297</v>
      </c>
      <c r="F59" s="197" t="s">
        <v>622</v>
      </c>
      <c r="G59" s="124">
        <v>45672</v>
      </c>
      <c r="H59" s="280">
        <v>23525538</v>
      </c>
      <c r="I59" s="197" t="s">
        <v>302</v>
      </c>
      <c r="J59" s="124">
        <v>45672</v>
      </c>
      <c r="K59" s="124">
        <v>45852</v>
      </c>
      <c r="L59" s="189" t="s">
        <v>291</v>
      </c>
      <c r="M59" s="197" t="s">
        <v>291</v>
      </c>
      <c r="N59" s="197" t="s">
        <v>291</v>
      </c>
      <c r="O59" s="215">
        <v>7</v>
      </c>
      <c r="P59" s="132">
        <v>2091159</v>
      </c>
      <c r="Q59" s="203">
        <v>45672</v>
      </c>
      <c r="R59" s="129">
        <v>45688</v>
      </c>
      <c r="S59" s="132">
        <v>3920923</v>
      </c>
      <c r="T59" s="129">
        <v>45689</v>
      </c>
      <c r="U59" s="193">
        <v>45716</v>
      </c>
      <c r="V59" s="132">
        <v>3920923</v>
      </c>
      <c r="W59" s="129">
        <v>45717</v>
      </c>
      <c r="X59" s="129">
        <v>45747</v>
      </c>
      <c r="Y59" s="132">
        <v>3920923</v>
      </c>
      <c r="Z59" s="193">
        <v>45748</v>
      </c>
      <c r="AA59" s="193">
        <v>45777</v>
      </c>
      <c r="AB59" s="132">
        <v>3920923</v>
      </c>
      <c r="AC59" s="193">
        <v>45778</v>
      </c>
      <c r="AD59" s="193">
        <v>45808</v>
      </c>
      <c r="AE59" s="132">
        <v>3920923</v>
      </c>
      <c r="AF59" s="193">
        <v>45809</v>
      </c>
      <c r="AG59" s="193">
        <v>45838</v>
      </c>
      <c r="AH59" s="130">
        <v>1829764</v>
      </c>
      <c r="AI59" s="193">
        <v>45839</v>
      </c>
      <c r="AJ59" s="193">
        <v>45852</v>
      </c>
      <c r="BI59" s="195" t="s">
        <v>278</v>
      </c>
      <c r="BJ59" s="190" t="s">
        <v>423</v>
      </c>
      <c r="BK59" s="195" t="s">
        <v>280</v>
      </c>
      <c r="BL59" s="192">
        <v>89</v>
      </c>
      <c r="BM59" s="193">
        <v>45672</v>
      </c>
      <c r="BN59" s="212">
        <v>1044514812</v>
      </c>
      <c r="BO59" s="206">
        <v>47</v>
      </c>
      <c r="BP59" s="193">
        <v>45672</v>
      </c>
      <c r="BQ59" s="207">
        <v>23525538</v>
      </c>
      <c r="CS59" s="200" t="s">
        <v>818</v>
      </c>
      <c r="CT59" s="137">
        <v>1121845699</v>
      </c>
      <c r="CU59" s="206">
        <v>504</v>
      </c>
      <c r="CV59" s="206" t="s">
        <v>835</v>
      </c>
      <c r="CY59" s="195">
        <v>7110</v>
      </c>
      <c r="CZ59" s="195" t="s">
        <v>292</v>
      </c>
      <c r="DA59" s="204">
        <f t="shared" si="24"/>
        <v>23525538</v>
      </c>
      <c r="DB59" s="231">
        <f t="shared" si="22"/>
        <v>0</v>
      </c>
      <c r="DC59" s="204">
        <f t="shared" si="26"/>
        <v>0</v>
      </c>
      <c r="DZ59" s="182" t="s">
        <v>776</v>
      </c>
      <c r="EA59" s="135" t="s">
        <v>727</v>
      </c>
    </row>
    <row r="60" spans="1:131" x14ac:dyDescent="0.3">
      <c r="A60" s="197" t="s">
        <v>326</v>
      </c>
      <c r="B60" s="197" t="s">
        <v>623</v>
      </c>
      <c r="C60" s="265">
        <v>1121825157</v>
      </c>
      <c r="D60" s="197" t="s">
        <v>624</v>
      </c>
      <c r="E60" s="197" t="s">
        <v>297</v>
      </c>
      <c r="F60" s="197" t="s">
        <v>625</v>
      </c>
      <c r="G60" s="124">
        <v>45672</v>
      </c>
      <c r="H60" s="280">
        <v>19469412</v>
      </c>
      <c r="I60" s="197" t="s">
        <v>302</v>
      </c>
      <c r="J60" s="124">
        <v>45672</v>
      </c>
      <c r="K60" s="124">
        <v>45852</v>
      </c>
      <c r="L60" s="197" t="s">
        <v>291</v>
      </c>
      <c r="M60" s="197" t="s">
        <v>291</v>
      </c>
      <c r="N60" s="197" t="s">
        <v>291</v>
      </c>
      <c r="O60" s="215">
        <v>7</v>
      </c>
      <c r="P60" s="132">
        <v>1730614</v>
      </c>
      <c r="Q60" s="203">
        <v>45672</v>
      </c>
      <c r="R60" s="129">
        <v>45688</v>
      </c>
      <c r="S60" s="132">
        <v>3244902</v>
      </c>
      <c r="T60" s="129">
        <v>45689</v>
      </c>
      <c r="U60" s="193">
        <v>45716</v>
      </c>
      <c r="V60" s="132">
        <v>3244902</v>
      </c>
      <c r="W60" s="129">
        <v>45717</v>
      </c>
      <c r="X60" s="129">
        <v>45747</v>
      </c>
      <c r="Y60" s="132">
        <v>3244902</v>
      </c>
      <c r="Z60" s="193">
        <v>45748</v>
      </c>
      <c r="AA60" s="193">
        <v>45777</v>
      </c>
      <c r="AB60" s="132">
        <v>3244902</v>
      </c>
      <c r="AC60" s="193">
        <v>45778</v>
      </c>
      <c r="AD60" s="193">
        <v>45808</v>
      </c>
      <c r="AE60" s="132">
        <v>3244902</v>
      </c>
      <c r="AF60" s="193">
        <v>45809</v>
      </c>
      <c r="AG60" s="193">
        <v>45838</v>
      </c>
      <c r="AH60" s="130">
        <v>1514288</v>
      </c>
      <c r="AI60" s="193">
        <v>45839</v>
      </c>
      <c r="AJ60" s="193">
        <v>45852</v>
      </c>
      <c r="BI60" s="195" t="s">
        <v>278</v>
      </c>
      <c r="BJ60" s="190" t="s">
        <v>423</v>
      </c>
      <c r="BK60" s="195" t="s">
        <v>280</v>
      </c>
      <c r="BL60" s="192">
        <v>89</v>
      </c>
      <c r="BM60" s="193">
        <v>45672</v>
      </c>
      <c r="BN60" s="212">
        <v>1044514812</v>
      </c>
      <c r="BO60" s="206">
        <v>48</v>
      </c>
      <c r="BP60" s="193">
        <v>45672</v>
      </c>
      <c r="BQ60" s="207">
        <v>19469412</v>
      </c>
      <c r="CS60" s="200" t="s">
        <v>819</v>
      </c>
      <c r="CT60" s="201">
        <v>1121825157</v>
      </c>
      <c r="CU60" s="206">
        <v>504</v>
      </c>
      <c r="CV60" s="206" t="s">
        <v>835</v>
      </c>
      <c r="CY60" s="195">
        <v>6209</v>
      </c>
      <c r="CZ60" s="195" t="s">
        <v>293</v>
      </c>
      <c r="DA60" s="204">
        <f t="shared" si="24"/>
        <v>19469412</v>
      </c>
      <c r="DB60" s="231">
        <f t="shared" si="22"/>
        <v>0</v>
      </c>
      <c r="DC60" s="204">
        <f t="shared" si="26"/>
        <v>0</v>
      </c>
      <c r="DZ60" s="182" t="s">
        <v>777</v>
      </c>
      <c r="EA60" s="135" t="s">
        <v>727</v>
      </c>
    </row>
    <row r="61" spans="1:131" x14ac:dyDescent="0.3">
      <c r="A61" s="285"/>
      <c r="B61" s="197" t="s">
        <v>626</v>
      </c>
      <c r="C61" s="265">
        <v>1121855170</v>
      </c>
      <c r="D61" s="197" t="s">
        <v>627</v>
      </c>
      <c r="E61" s="197" t="s">
        <v>297</v>
      </c>
      <c r="F61" s="197" t="s">
        <v>628</v>
      </c>
      <c r="G61" s="124">
        <v>45672</v>
      </c>
      <c r="H61" s="280">
        <v>19469412</v>
      </c>
      <c r="I61" s="197" t="s">
        <v>302</v>
      </c>
      <c r="J61" s="124">
        <v>45672</v>
      </c>
      <c r="K61" s="124">
        <v>45852</v>
      </c>
      <c r="L61" s="197" t="s">
        <v>291</v>
      </c>
      <c r="M61" s="197" t="s">
        <v>291</v>
      </c>
      <c r="N61" s="197" t="s">
        <v>291</v>
      </c>
      <c r="O61" s="215">
        <v>7</v>
      </c>
      <c r="P61" s="132">
        <v>1730614</v>
      </c>
      <c r="Q61" s="203">
        <v>45672</v>
      </c>
      <c r="R61" s="129">
        <v>45688</v>
      </c>
      <c r="S61" s="132">
        <v>3244902</v>
      </c>
      <c r="T61" s="129">
        <v>45689</v>
      </c>
      <c r="U61" s="193">
        <v>45716</v>
      </c>
      <c r="V61" s="132">
        <v>3244902</v>
      </c>
      <c r="W61" s="129">
        <v>45717</v>
      </c>
      <c r="X61" s="129">
        <v>45747</v>
      </c>
      <c r="Y61" s="132">
        <v>3244902</v>
      </c>
      <c r="Z61" s="193">
        <v>45748</v>
      </c>
      <c r="AA61" s="193">
        <v>45777</v>
      </c>
      <c r="AB61" s="132">
        <v>3244902</v>
      </c>
      <c r="AC61" s="193">
        <v>45778</v>
      </c>
      <c r="AD61" s="193">
        <v>45808</v>
      </c>
      <c r="AE61" s="132">
        <v>3244902</v>
      </c>
      <c r="AF61" s="193">
        <v>45809</v>
      </c>
      <c r="AG61" s="193">
        <v>45838</v>
      </c>
      <c r="AH61" s="130">
        <v>1514288</v>
      </c>
      <c r="AI61" s="193">
        <v>45839</v>
      </c>
      <c r="AJ61" s="193">
        <v>45852</v>
      </c>
      <c r="BI61" s="195" t="s">
        <v>278</v>
      </c>
      <c r="BJ61" s="190" t="s">
        <v>423</v>
      </c>
      <c r="BK61" s="195" t="s">
        <v>280</v>
      </c>
      <c r="BL61" s="192">
        <v>89</v>
      </c>
      <c r="BM61" s="193">
        <v>45672</v>
      </c>
      <c r="BN61" s="212">
        <v>1044514812</v>
      </c>
      <c r="BO61" s="206">
        <v>49</v>
      </c>
      <c r="BP61" s="193">
        <v>45672</v>
      </c>
      <c r="BQ61" s="207">
        <v>19469412</v>
      </c>
      <c r="CS61" s="200" t="s">
        <v>740</v>
      </c>
      <c r="CT61" s="137">
        <v>1121855170</v>
      </c>
      <c r="CU61" s="206">
        <v>504</v>
      </c>
      <c r="CV61" s="206" t="s">
        <v>835</v>
      </c>
      <c r="CY61" s="195">
        <v>8299</v>
      </c>
      <c r="CZ61" s="195" t="s">
        <v>293</v>
      </c>
      <c r="DA61" s="204">
        <f t="shared" si="24"/>
        <v>19469412</v>
      </c>
      <c r="DB61" s="231">
        <f t="shared" si="22"/>
        <v>0</v>
      </c>
      <c r="DC61" s="204">
        <f t="shared" si="26"/>
        <v>0</v>
      </c>
      <c r="DZ61" s="182" t="s">
        <v>778</v>
      </c>
      <c r="EA61" s="135" t="s">
        <v>727</v>
      </c>
    </row>
    <row r="62" spans="1:131" x14ac:dyDescent="0.3">
      <c r="A62" s="197" t="s">
        <v>326</v>
      </c>
      <c r="B62" s="197" t="s">
        <v>629</v>
      </c>
      <c r="C62" s="265">
        <v>1121859904</v>
      </c>
      <c r="D62" s="197" t="s">
        <v>630</v>
      </c>
      <c r="E62" s="197" t="s">
        <v>297</v>
      </c>
      <c r="F62" s="197" t="s">
        <v>628</v>
      </c>
      <c r="G62" s="124">
        <v>45672</v>
      </c>
      <c r="H62" s="280">
        <v>19469412</v>
      </c>
      <c r="I62" s="197" t="s">
        <v>302</v>
      </c>
      <c r="J62" s="124">
        <v>45672</v>
      </c>
      <c r="K62" s="124">
        <v>45852</v>
      </c>
      <c r="L62" s="197" t="s">
        <v>291</v>
      </c>
      <c r="M62" s="197" t="s">
        <v>291</v>
      </c>
      <c r="N62" s="197" t="s">
        <v>291</v>
      </c>
      <c r="O62" s="215">
        <v>7</v>
      </c>
      <c r="P62" s="132">
        <v>1730614</v>
      </c>
      <c r="Q62" s="203">
        <v>45672</v>
      </c>
      <c r="R62" s="129">
        <v>45688</v>
      </c>
      <c r="S62" s="132">
        <v>3244902</v>
      </c>
      <c r="T62" s="129">
        <v>45689</v>
      </c>
      <c r="U62" s="193">
        <v>45716</v>
      </c>
      <c r="V62" s="132">
        <v>3244902</v>
      </c>
      <c r="W62" s="129">
        <v>45717</v>
      </c>
      <c r="X62" s="129">
        <v>45747</v>
      </c>
      <c r="Y62" s="132">
        <v>3244902</v>
      </c>
      <c r="Z62" s="193">
        <v>45748</v>
      </c>
      <c r="AA62" s="193">
        <v>45777</v>
      </c>
      <c r="AB62" s="132">
        <v>3244902</v>
      </c>
      <c r="AC62" s="193">
        <v>45778</v>
      </c>
      <c r="AD62" s="193">
        <v>45808</v>
      </c>
      <c r="AE62" s="132">
        <v>3244902</v>
      </c>
      <c r="AF62" s="193">
        <v>45809</v>
      </c>
      <c r="AG62" s="193">
        <v>45838</v>
      </c>
      <c r="AH62" s="130">
        <v>1514288</v>
      </c>
      <c r="AI62" s="193">
        <v>45839</v>
      </c>
      <c r="AJ62" s="193">
        <v>45852</v>
      </c>
      <c r="BI62" s="195" t="s">
        <v>278</v>
      </c>
      <c r="BJ62" s="190" t="s">
        <v>423</v>
      </c>
      <c r="BK62" s="195" t="s">
        <v>280</v>
      </c>
      <c r="BL62" s="192">
        <v>89</v>
      </c>
      <c r="BM62" s="193">
        <v>45672</v>
      </c>
      <c r="BN62" s="212">
        <v>1044514812</v>
      </c>
      <c r="BO62" s="206">
        <v>50</v>
      </c>
      <c r="BP62" s="193">
        <v>45672</v>
      </c>
      <c r="BQ62" s="207">
        <v>19469412</v>
      </c>
      <c r="CS62" s="200" t="s">
        <v>820</v>
      </c>
      <c r="CT62" s="201">
        <v>1121859904</v>
      </c>
      <c r="CU62" s="206">
        <v>504</v>
      </c>
      <c r="CV62" s="206" t="s">
        <v>835</v>
      </c>
      <c r="CY62" s="195">
        <v>8299</v>
      </c>
      <c r="CZ62" s="195" t="s">
        <v>293</v>
      </c>
      <c r="DA62" s="204">
        <f t="shared" si="24"/>
        <v>19469412</v>
      </c>
      <c r="DB62" s="231">
        <f t="shared" si="22"/>
        <v>0</v>
      </c>
      <c r="DC62" s="204">
        <f t="shared" si="26"/>
        <v>0</v>
      </c>
      <c r="DZ62" s="182" t="s">
        <v>779</v>
      </c>
      <c r="EA62" s="135" t="s">
        <v>727</v>
      </c>
    </row>
    <row r="63" spans="1:131" x14ac:dyDescent="0.3">
      <c r="A63" s="197"/>
      <c r="B63" s="197" t="s">
        <v>631</v>
      </c>
      <c r="C63" s="265">
        <v>1121902199</v>
      </c>
      <c r="D63" s="197" t="s">
        <v>632</v>
      </c>
      <c r="E63" s="197" t="s">
        <v>297</v>
      </c>
      <c r="F63" s="197" t="s">
        <v>633</v>
      </c>
      <c r="G63" s="124">
        <v>45672</v>
      </c>
      <c r="H63" s="280">
        <v>31232178</v>
      </c>
      <c r="I63" s="197" t="s">
        <v>302</v>
      </c>
      <c r="J63" s="124">
        <v>45672</v>
      </c>
      <c r="K63" s="124">
        <v>45852</v>
      </c>
      <c r="L63" s="197" t="s">
        <v>291</v>
      </c>
      <c r="M63" s="197" t="s">
        <v>291</v>
      </c>
      <c r="N63" s="197" t="s">
        <v>291</v>
      </c>
      <c r="O63" s="215">
        <v>7</v>
      </c>
      <c r="P63" s="132">
        <v>2776194</v>
      </c>
      <c r="Q63" s="203">
        <v>45672</v>
      </c>
      <c r="R63" s="129">
        <v>45688</v>
      </c>
      <c r="S63" s="132">
        <v>5205363</v>
      </c>
      <c r="T63" s="129">
        <v>45689</v>
      </c>
      <c r="U63" s="193">
        <v>45716</v>
      </c>
      <c r="V63" s="132">
        <v>5205363</v>
      </c>
      <c r="W63" s="129">
        <v>45717</v>
      </c>
      <c r="X63" s="129">
        <v>45747</v>
      </c>
      <c r="Y63" s="132">
        <v>5205363</v>
      </c>
      <c r="Z63" s="193">
        <v>45748</v>
      </c>
      <c r="AA63" s="193">
        <v>45777</v>
      </c>
      <c r="AB63" s="132">
        <v>5205363</v>
      </c>
      <c r="AC63" s="193">
        <v>45778</v>
      </c>
      <c r="AD63" s="193">
        <v>45808</v>
      </c>
      <c r="AE63" s="132">
        <v>5205363</v>
      </c>
      <c r="AF63" s="193">
        <v>45809</v>
      </c>
      <c r="AG63" s="193">
        <v>45838</v>
      </c>
      <c r="AH63" s="130">
        <v>2429169</v>
      </c>
      <c r="AI63" s="193">
        <v>45839</v>
      </c>
      <c r="AJ63" s="193">
        <v>45852</v>
      </c>
      <c r="BI63" s="190" t="s">
        <v>727</v>
      </c>
      <c r="BJ63" s="190" t="s">
        <v>728</v>
      </c>
      <c r="BK63" s="190" t="s">
        <v>276</v>
      </c>
      <c r="BL63" s="192">
        <v>88</v>
      </c>
      <c r="BM63" s="193">
        <v>45672</v>
      </c>
      <c r="BN63" s="212">
        <v>117222072</v>
      </c>
      <c r="BO63" s="206">
        <v>31</v>
      </c>
      <c r="BP63" s="193">
        <v>45672</v>
      </c>
      <c r="BQ63" s="207">
        <v>31232178</v>
      </c>
      <c r="CS63" s="220" t="s">
        <v>741</v>
      </c>
      <c r="CT63" s="201">
        <v>1121902199.8</v>
      </c>
      <c r="CU63" s="206">
        <v>761</v>
      </c>
      <c r="CV63" s="206" t="s">
        <v>836</v>
      </c>
      <c r="CY63" s="195">
        <v>8299</v>
      </c>
      <c r="CZ63" s="195" t="s">
        <v>293</v>
      </c>
      <c r="DA63" s="204">
        <f t="shared" si="24"/>
        <v>31232178</v>
      </c>
      <c r="DB63" s="231">
        <f t="shared" si="22"/>
        <v>0</v>
      </c>
      <c r="DC63" s="204">
        <f t="shared" si="26"/>
        <v>0</v>
      </c>
      <c r="DZ63" s="182" t="s">
        <v>780</v>
      </c>
      <c r="EA63" s="135"/>
    </row>
    <row r="64" spans="1:131" x14ac:dyDescent="0.3">
      <c r="A64" s="197"/>
      <c r="B64" s="197" t="s">
        <v>634</v>
      </c>
      <c r="C64" s="265">
        <v>1121919590</v>
      </c>
      <c r="D64" s="197" t="s">
        <v>635</v>
      </c>
      <c r="E64" s="197" t="s">
        <v>297</v>
      </c>
      <c r="F64" s="197" t="s">
        <v>633</v>
      </c>
      <c r="G64" s="124">
        <v>45672</v>
      </c>
      <c r="H64" s="280">
        <v>31232178</v>
      </c>
      <c r="I64" s="197" t="s">
        <v>302</v>
      </c>
      <c r="J64" s="124">
        <v>45672</v>
      </c>
      <c r="K64" s="124">
        <v>45852</v>
      </c>
      <c r="L64" s="197" t="s">
        <v>291</v>
      </c>
      <c r="M64" s="197" t="s">
        <v>291</v>
      </c>
      <c r="N64" s="197" t="s">
        <v>291</v>
      </c>
      <c r="O64" s="215">
        <v>7</v>
      </c>
      <c r="P64" s="132">
        <v>2776194</v>
      </c>
      <c r="Q64" s="203">
        <v>45672</v>
      </c>
      <c r="R64" s="129">
        <v>45688</v>
      </c>
      <c r="S64" s="132">
        <v>5205363</v>
      </c>
      <c r="T64" s="129">
        <v>45689</v>
      </c>
      <c r="U64" s="193">
        <v>45716</v>
      </c>
      <c r="V64" s="132">
        <v>5205363</v>
      </c>
      <c r="W64" s="129">
        <v>45717</v>
      </c>
      <c r="X64" s="129">
        <v>45747</v>
      </c>
      <c r="Y64" s="132">
        <v>5205363</v>
      </c>
      <c r="Z64" s="193">
        <v>45748</v>
      </c>
      <c r="AA64" s="193">
        <v>45777</v>
      </c>
      <c r="AB64" s="132">
        <v>5205363</v>
      </c>
      <c r="AC64" s="193">
        <v>45778</v>
      </c>
      <c r="AD64" s="193">
        <v>45808</v>
      </c>
      <c r="AE64" s="132">
        <v>5205363</v>
      </c>
      <c r="AF64" s="193">
        <v>45809</v>
      </c>
      <c r="AG64" s="193">
        <v>45838</v>
      </c>
      <c r="AH64" s="130">
        <v>2429169</v>
      </c>
      <c r="AI64" s="193">
        <v>45839</v>
      </c>
      <c r="AJ64" s="193">
        <v>45852</v>
      </c>
      <c r="BI64" s="190" t="s">
        <v>727</v>
      </c>
      <c r="BJ64" s="190" t="s">
        <v>728</v>
      </c>
      <c r="BK64" s="190" t="s">
        <v>276</v>
      </c>
      <c r="BL64" s="192">
        <v>88</v>
      </c>
      <c r="BM64" s="193">
        <v>45672</v>
      </c>
      <c r="BN64" s="212">
        <v>117222072</v>
      </c>
      <c r="BO64" s="206">
        <v>32</v>
      </c>
      <c r="BP64" s="193">
        <v>45672</v>
      </c>
      <c r="BQ64" s="207">
        <v>31232178</v>
      </c>
      <c r="CS64" s="220" t="s">
        <v>741</v>
      </c>
      <c r="CT64" s="126">
        <v>1121919590.0999999</v>
      </c>
      <c r="CU64" s="206">
        <v>761</v>
      </c>
      <c r="CV64" s="206" t="s">
        <v>836</v>
      </c>
      <c r="CY64" s="195">
        <v>6201</v>
      </c>
      <c r="CZ64" s="195" t="s">
        <v>293</v>
      </c>
      <c r="DA64" s="204">
        <f t="shared" si="24"/>
        <v>31232178</v>
      </c>
      <c r="DB64" s="231">
        <f t="shared" si="22"/>
        <v>0</v>
      </c>
      <c r="DC64" s="204">
        <f t="shared" si="26"/>
        <v>0</v>
      </c>
      <c r="DZ64" s="182" t="s">
        <v>781</v>
      </c>
      <c r="EA64" s="135"/>
    </row>
    <row r="65" spans="1:131" x14ac:dyDescent="0.3">
      <c r="A65" s="197"/>
      <c r="B65" s="197" t="s">
        <v>636</v>
      </c>
      <c r="C65" s="267">
        <v>1121905626</v>
      </c>
      <c r="D65" s="189" t="s">
        <v>637</v>
      </c>
      <c r="E65" s="197" t="s">
        <v>297</v>
      </c>
      <c r="F65" s="197" t="s">
        <v>633</v>
      </c>
      <c r="G65" s="124">
        <v>45672</v>
      </c>
      <c r="H65" s="280">
        <v>23525538</v>
      </c>
      <c r="I65" s="197" t="s">
        <v>302</v>
      </c>
      <c r="J65" s="124">
        <v>45672</v>
      </c>
      <c r="K65" s="124">
        <v>45852</v>
      </c>
      <c r="L65" s="197" t="s">
        <v>291</v>
      </c>
      <c r="M65" s="197" t="s">
        <v>291</v>
      </c>
      <c r="N65" s="197" t="s">
        <v>291</v>
      </c>
      <c r="O65" s="215">
        <v>7</v>
      </c>
      <c r="P65" s="132">
        <v>2091159</v>
      </c>
      <c r="Q65" s="203">
        <v>45672</v>
      </c>
      <c r="R65" s="129">
        <v>45688</v>
      </c>
      <c r="S65" s="132">
        <v>3920923</v>
      </c>
      <c r="T65" s="129">
        <v>45689</v>
      </c>
      <c r="U65" s="193">
        <v>45716</v>
      </c>
      <c r="V65" s="132">
        <v>3920923</v>
      </c>
      <c r="W65" s="129">
        <v>45717</v>
      </c>
      <c r="X65" s="129">
        <v>45747</v>
      </c>
      <c r="Y65" s="132">
        <v>3920923</v>
      </c>
      <c r="Z65" s="193">
        <v>45748</v>
      </c>
      <c r="AA65" s="193">
        <v>45777</v>
      </c>
      <c r="AB65" s="132">
        <v>3920923</v>
      </c>
      <c r="AC65" s="193">
        <v>45778</v>
      </c>
      <c r="AD65" s="193">
        <v>45808</v>
      </c>
      <c r="AE65" s="132">
        <v>3920923</v>
      </c>
      <c r="AF65" s="193">
        <v>45809</v>
      </c>
      <c r="AG65" s="193">
        <v>45838</v>
      </c>
      <c r="AH65" s="130">
        <v>1829764</v>
      </c>
      <c r="AI65" s="193">
        <v>45839</v>
      </c>
      <c r="AJ65" s="193">
        <v>45852</v>
      </c>
      <c r="BI65" s="190" t="s">
        <v>727</v>
      </c>
      <c r="BJ65" s="190" t="s">
        <v>728</v>
      </c>
      <c r="BK65" s="190" t="s">
        <v>276</v>
      </c>
      <c r="BL65" s="192">
        <v>88</v>
      </c>
      <c r="BM65" s="193">
        <v>45672</v>
      </c>
      <c r="BN65" s="212">
        <v>117222072</v>
      </c>
      <c r="BO65" s="206">
        <v>33</v>
      </c>
      <c r="BP65" s="193">
        <v>45672</v>
      </c>
      <c r="BQ65" s="207">
        <v>23525538</v>
      </c>
      <c r="CS65" s="234" t="s">
        <v>741</v>
      </c>
      <c r="CT65" s="202">
        <v>1121905626</v>
      </c>
      <c r="CU65" s="206">
        <v>761</v>
      </c>
      <c r="CV65" s="206" t="s">
        <v>836</v>
      </c>
      <c r="CY65" s="195">
        <v>6201</v>
      </c>
      <c r="CZ65" s="195" t="s">
        <v>293</v>
      </c>
      <c r="DA65" s="204">
        <f t="shared" si="24"/>
        <v>23525538</v>
      </c>
      <c r="DB65" s="231">
        <f t="shared" si="22"/>
        <v>0</v>
      </c>
      <c r="DC65" s="204">
        <f t="shared" si="26"/>
        <v>0</v>
      </c>
      <c r="DZ65" s="182" t="s">
        <v>782</v>
      </c>
      <c r="EA65" s="135"/>
    </row>
    <row r="66" spans="1:131" x14ac:dyDescent="0.3">
      <c r="A66" s="197"/>
      <c r="B66" s="197" t="s">
        <v>638</v>
      </c>
      <c r="C66" s="265">
        <v>1121926294</v>
      </c>
      <c r="D66" s="197" t="s">
        <v>639</v>
      </c>
      <c r="E66" s="197" t="s">
        <v>297</v>
      </c>
      <c r="F66" s="197" t="s">
        <v>633</v>
      </c>
      <c r="G66" s="124">
        <v>45672</v>
      </c>
      <c r="H66" s="280">
        <v>31232178</v>
      </c>
      <c r="I66" s="197" t="s">
        <v>302</v>
      </c>
      <c r="J66" s="124">
        <v>45672</v>
      </c>
      <c r="K66" s="124">
        <v>45852</v>
      </c>
      <c r="L66" s="197" t="s">
        <v>291</v>
      </c>
      <c r="M66" s="197" t="s">
        <v>291</v>
      </c>
      <c r="N66" s="197" t="s">
        <v>291</v>
      </c>
      <c r="O66" s="215">
        <v>7</v>
      </c>
      <c r="P66" s="132">
        <v>2776194</v>
      </c>
      <c r="Q66" s="203">
        <v>45672</v>
      </c>
      <c r="R66" s="129">
        <v>45688</v>
      </c>
      <c r="S66" s="132">
        <v>5205363</v>
      </c>
      <c r="T66" s="129">
        <v>45689</v>
      </c>
      <c r="U66" s="193">
        <v>45716</v>
      </c>
      <c r="V66" s="132">
        <v>5205363</v>
      </c>
      <c r="W66" s="129">
        <v>45717</v>
      </c>
      <c r="X66" s="129">
        <v>45747</v>
      </c>
      <c r="Y66" s="132">
        <v>5205363</v>
      </c>
      <c r="Z66" s="193">
        <v>45748</v>
      </c>
      <c r="AA66" s="193">
        <v>45777</v>
      </c>
      <c r="AB66" s="132">
        <v>5205363</v>
      </c>
      <c r="AC66" s="193">
        <v>45778</v>
      </c>
      <c r="AD66" s="193">
        <v>45808</v>
      </c>
      <c r="AE66" s="132">
        <v>5205363</v>
      </c>
      <c r="AF66" s="193">
        <v>45809</v>
      </c>
      <c r="AG66" s="193">
        <v>45838</v>
      </c>
      <c r="AH66" s="130">
        <v>2429169</v>
      </c>
      <c r="AI66" s="193">
        <v>45839</v>
      </c>
      <c r="AJ66" s="193">
        <v>45852</v>
      </c>
      <c r="BI66" s="190" t="s">
        <v>727</v>
      </c>
      <c r="BJ66" s="190" t="s">
        <v>728</v>
      </c>
      <c r="BK66" s="190" t="s">
        <v>276</v>
      </c>
      <c r="BL66" s="192">
        <v>88</v>
      </c>
      <c r="BM66" s="193">
        <v>45672</v>
      </c>
      <c r="BN66" s="212">
        <v>117222072</v>
      </c>
      <c r="BO66" s="206">
        <v>34</v>
      </c>
      <c r="BP66" s="193">
        <v>45672</v>
      </c>
      <c r="BQ66" s="207">
        <v>31232178</v>
      </c>
      <c r="CS66" s="220" t="s">
        <v>742</v>
      </c>
      <c r="CT66" s="201">
        <v>1121926294</v>
      </c>
      <c r="CU66" s="206">
        <v>761</v>
      </c>
      <c r="CV66" s="206" t="s">
        <v>836</v>
      </c>
      <c r="CY66" s="195">
        <v>6201</v>
      </c>
      <c r="CZ66" s="195" t="s">
        <v>293</v>
      </c>
      <c r="DA66" s="204">
        <f t="shared" si="24"/>
        <v>31232178</v>
      </c>
      <c r="DB66" s="231">
        <f t="shared" si="22"/>
        <v>0</v>
      </c>
      <c r="DC66" s="204">
        <f t="shared" si="26"/>
        <v>0</v>
      </c>
      <c r="DZ66" s="182" t="s">
        <v>783</v>
      </c>
      <c r="EA66" s="135"/>
    </row>
    <row r="67" spans="1:131" x14ac:dyDescent="0.3">
      <c r="A67" s="266"/>
      <c r="B67" s="197" t="s">
        <v>640</v>
      </c>
      <c r="C67" s="265">
        <v>1026577505</v>
      </c>
      <c r="D67" s="197" t="s">
        <v>641</v>
      </c>
      <c r="E67" s="197" t="s">
        <v>297</v>
      </c>
      <c r="F67" s="197" t="s">
        <v>325</v>
      </c>
      <c r="G67" s="124">
        <v>45672</v>
      </c>
      <c r="H67" s="280">
        <v>31232178</v>
      </c>
      <c r="I67" s="197" t="s">
        <v>302</v>
      </c>
      <c r="J67" s="124">
        <v>45672</v>
      </c>
      <c r="K67" s="124">
        <v>45852</v>
      </c>
      <c r="L67" s="197" t="s">
        <v>291</v>
      </c>
      <c r="M67" s="197" t="s">
        <v>291</v>
      </c>
      <c r="N67" s="197" t="s">
        <v>291</v>
      </c>
      <c r="O67" s="215">
        <v>7</v>
      </c>
      <c r="P67" s="132">
        <v>2776194</v>
      </c>
      <c r="Q67" s="203">
        <v>45672</v>
      </c>
      <c r="R67" s="129">
        <v>45688</v>
      </c>
      <c r="S67" s="132">
        <v>5205363</v>
      </c>
      <c r="T67" s="129">
        <v>45689</v>
      </c>
      <c r="U67" s="193">
        <v>45716</v>
      </c>
      <c r="V67" s="132">
        <v>5205363</v>
      </c>
      <c r="W67" s="129">
        <v>45717</v>
      </c>
      <c r="X67" s="129">
        <v>45747</v>
      </c>
      <c r="Y67" s="132">
        <v>5205363</v>
      </c>
      <c r="Z67" s="193">
        <v>45748</v>
      </c>
      <c r="AA67" s="193">
        <v>45777</v>
      </c>
      <c r="AB67" s="132">
        <v>5205363</v>
      </c>
      <c r="AC67" s="193">
        <v>45778</v>
      </c>
      <c r="AD67" s="193">
        <v>45808</v>
      </c>
      <c r="AE67" s="132">
        <v>5205363</v>
      </c>
      <c r="AF67" s="193">
        <v>45809</v>
      </c>
      <c r="AG67" s="193">
        <v>45838</v>
      </c>
      <c r="AH67" s="130">
        <v>2429169</v>
      </c>
      <c r="AI67" s="193">
        <v>45839</v>
      </c>
      <c r="AJ67" s="193">
        <v>45852</v>
      </c>
      <c r="BI67" s="195" t="s">
        <v>278</v>
      </c>
      <c r="BJ67" s="190" t="s">
        <v>423</v>
      </c>
      <c r="BK67" s="195" t="s">
        <v>280</v>
      </c>
      <c r="BL67" s="192">
        <v>89</v>
      </c>
      <c r="BM67" s="193">
        <v>45672</v>
      </c>
      <c r="BN67" s="212">
        <v>1044514812</v>
      </c>
      <c r="BO67" s="206">
        <v>51</v>
      </c>
      <c r="BP67" s="193">
        <v>45672</v>
      </c>
      <c r="BQ67" s="207">
        <v>31232178</v>
      </c>
      <c r="CS67" s="200" t="s">
        <v>743</v>
      </c>
      <c r="CT67" s="201">
        <v>1026577505</v>
      </c>
      <c r="CU67" s="206">
        <v>504</v>
      </c>
      <c r="CV67" s="206" t="s">
        <v>295</v>
      </c>
      <c r="CY67" s="195">
        <v>6920</v>
      </c>
      <c r="CZ67" s="195" t="s">
        <v>292</v>
      </c>
      <c r="DA67" s="204">
        <f t="shared" si="24"/>
        <v>31232178</v>
      </c>
      <c r="DB67" s="231">
        <f t="shared" si="22"/>
        <v>0</v>
      </c>
      <c r="DC67" s="204">
        <f t="shared" si="26"/>
        <v>0</v>
      </c>
      <c r="DZ67" s="182" t="s">
        <v>784</v>
      </c>
      <c r="EA67" s="135" t="s">
        <v>281</v>
      </c>
    </row>
    <row r="68" spans="1:131" x14ac:dyDescent="0.3">
      <c r="A68" s="197"/>
      <c r="B68" s="197" t="s">
        <v>642</v>
      </c>
      <c r="C68" s="265">
        <v>1122138868</v>
      </c>
      <c r="D68" s="197" t="s">
        <v>643</v>
      </c>
      <c r="E68" s="197" t="s">
        <v>297</v>
      </c>
      <c r="F68" s="197" t="s">
        <v>325</v>
      </c>
      <c r="G68" s="124">
        <v>45672</v>
      </c>
      <c r="H68" s="280">
        <v>19469412</v>
      </c>
      <c r="I68" s="197" t="s">
        <v>302</v>
      </c>
      <c r="J68" s="124">
        <v>45672</v>
      </c>
      <c r="K68" s="124">
        <v>45852</v>
      </c>
      <c r="L68" s="197" t="s">
        <v>291</v>
      </c>
      <c r="M68" s="197" t="s">
        <v>291</v>
      </c>
      <c r="N68" s="197" t="s">
        <v>291</v>
      </c>
      <c r="O68" s="215">
        <v>7</v>
      </c>
      <c r="P68" s="132">
        <v>1730614</v>
      </c>
      <c r="Q68" s="203">
        <v>45672</v>
      </c>
      <c r="R68" s="129">
        <v>45688</v>
      </c>
      <c r="S68" s="132">
        <v>3244902</v>
      </c>
      <c r="T68" s="129">
        <v>45689</v>
      </c>
      <c r="U68" s="193">
        <v>45716</v>
      </c>
      <c r="V68" s="132">
        <v>3244902</v>
      </c>
      <c r="W68" s="129">
        <v>45717</v>
      </c>
      <c r="X68" s="129">
        <v>45747</v>
      </c>
      <c r="Y68" s="132">
        <v>3244902</v>
      </c>
      <c r="Z68" s="193">
        <v>45748</v>
      </c>
      <c r="AA68" s="193">
        <v>45777</v>
      </c>
      <c r="AB68" s="132">
        <v>3244902</v>
      </c>
      <c r="AC68" s="193">
        <v>45778</v>
      </c>
      <c r="AD68" s="193">
        <v>45808</v>
      </c>
      <c r="AE68" s="132">
        <v>3244902</v>
      </c>
      <c r="AF68" s="193">
        <v>45809</v>
      </c>
      <c r="AG68" s="193">
        <v>45838</v>
      </c>
      <c r="AH68" s="130">
        <v>1514288</v>
      </c>
      <c r="AI68" s="193">
        <v>45839</v>
      </c>
      <c r="AJ68" s="193">
        <v>45852</v>
      </c>
      <c r="BI68" s="195" t="s">
        <v>278</v>
      </c>
      <c r="BJ68" s="190" t="s">
        <v>423</v>
      </c>
      <c r="BK68" s="195" t="s">
        <v>280</v>
      </c>
      <c r="BL68" s="192">
        <v>89</v>
      </c>
      <c r="BM68" s="193">
        <v>45672</v>
      </c>
      <c r="BN68" s="212">
        <v>1044514812</v>
      </c>
      <c r="BO68" s="206">
        <v>52</v>
      </c>
      <c r="BP68" s="193">
        <v>45672</v>
      </c>
      <c r="BQ68" s="207">
        <v>19469412</v>
      </c>
      <c r="CS68" s="200" t="s">
        <v>744</v>
      </c>
      <c r="CT68" s="201">
        <v>1122138868</v>
      </c>
      <c r="CU68" s="206">
        <v>504</v>
      </c>
      <c r="CV68" s="206" t="s">
        <v>295</v>
      </c>
      <c r="CY68" s="195">
        <v>6910</v>
      </c>
      <c r="CZ68" s="195" t="s">
        <v>292</v>
      </c>
      <c r="DA68" s="204">
        <f t="shared" si="24"/>
        <v>19469412</v>
      </c>
      <c r="DB68" s="231">
        <f t="shared" si="22"/>
        <v>0</v>
      </c>
      <c r="DC68" s="204">
        <f t="shared" si="26"/>
        <v>0</v>
      </c>
      <c r="DZ68" s="182" t="s">
        <v>785</v>
      </c>
      <c r="EA68" s="135" t="s">
        <v>281</v>
      </c>
    </row>
    <row r="69" spans="1:131" x14ac:dyDescent="0.3">
      <c r="A69" s="197" t="s">
        <v>726</v>
      </c>
      <c r="B69" s="197" t="s">
        <v>644</v>
      </c>
      <c r="C69" s="197"/>
      <c r="D69" s="197" t="s">
        <v>726</v>
      </c>
      <c r="E69" s="197"/>
      <c r="F69" s="197"/>
      <c r="G69" s="197"/>
      <c r="H69" s="280"/>
      <c r="I69" s="197"/>
      <c r="J69" s="197"/>
      <c r="K69" s="197"/>
      <c r="L69" s="189"/>
      <c r="M69" s="197"/>
      <c r="N69" s="197"/>
      <c r="O69" s="215"/>
      <c r="P69" s="197"/>
      <c r="Q69" s="203"/>
      <c r="R69" s="129"/>
      <c r="S69" s="197"/>
      <c r="T69" s="129"/>
      <c r="U69" s="193"/>
      <c r="V69" s="197"/>
      <c r="W69" s="129"/>
      <c r="X69" s="129"/>
      <c r="Y69" s="197"/>
      <c r="Z69" s="193"/>
      <c r="AA69" s="193"/>
      <c r="AB69" s="197"/>
      <c r="AC69" s="193"/>
      <c r="AD69" s="193"/>
      <c r="AE69" s="197"/>
      <c r="AF69" s="193"/>
      <c r="AG69" s="193"/>
      <c r="AH69" s="189"/>
      <c r="AI69" s="193"/>
      <c r="AJ69" s="193"/>
      <c r="BI69" s="195"/>
      <c r="BJ69" s="190"/>
      <c r="BK69" s="195"/>
      <c r="BL69" s="192" t="e">
        <v>#N/A</v>
      </c>
      <c r="BM69" s="193" t="e">
        <v>#N/A</v>
      </c>
      <c r="BN69" s="212" t="e">
        <v>#N/A</v>
      </c>
      <c r="BO69" s="206" t="e">
        <v>#N/A</v>
      </c>
      <c r="BP69" s="193" t="e">
        <v>#N/A</v>
      </c>
      <c r="BQ69" s="207" t="e">
        <v>#N/A</v>
      </c>
      <c r="CS69" s="237"/>
      <c r="CT69" s="202"/>
      <c r="CU69" s="206" t="e">
        <v>#N/A</v>
      </c>
      <c r="CV69" s="206" t="e">
        <v>#N/A</v>
      </c>
      <c r="CY69" s="195"/>
      <c r="CZ69" s="195"/>
      <c r="DA69" s="204">
        <f t="shared" si="24"/>
        <v>0</v>
      </c>
      <c r="DB69" s="231">
        <f t="shared" si="22"/>
        <v>0</v>
      </c>
      <c r="DC69" s="204" t="e">
        <f t="shared" si="26"/>
        <v>#N/A</v>
      </c>
      <c r="DZ69" s="182"/>
      <c r="EA69" s="135"/>
    </row>
    <row r="70" spans="1:131" x14ac:dyDescent="0.3">
      <c r="A70" s="197"/>
      <c r="B70" s="197" t="s">
        <v>645</v>
      </c>
      <c r="C70" s="265">
        <v>1010052404</v>
      </c>
      <c r="D70" s="197" t="s">
        <v>646</v>
      </c>
      <c r="E70" s="197" t="s">
        <v>297</v>
      </c>
      <c r="F70" s="197" t="s">
        <v>325</v>
      </c>
      <c r="G70" s="124">
        <v>45672</v>
      </c>
      <c r="H70" s="280">
        <v>17365980</v>
      </c>
      <c r="I70" s="197" t="s">
        <v>302</v>
      </c>
      <c r="J70" s="124">
        <v>45672</v>
      </c>
      <c r="K70" s="124">
        <v>45852</v>
      </c>
      <c r="L70" s="189" t="s">
        <v>291</v>
      </c>
      <c r="M70" s="197" t="s">
        <v>291</v>
      </c>
      <c r="N70" s="197" t="s">
        <v>291</v>
      </c>
      <c r="O70" s="215">
        <v>7</v>
      </c>
      <c r="P70" s="132">
        <v>1543643</v>
      </c>
      <c r="Q70" s="203">
        <v>45672</v>
      </c>
      <c r="R70" s="129">
        <v>45688</v>
      </c>
      <c r="S70" s="132">
        <v>2894330</v>
      </c>
      <c r="T70" s="129">
        <v>45689</v>
      </c>
      <c r="U70" s="193">
        <v>45716</v>
      </c>
      <c r="V70" s="132">
        <v>2894330</v>
      </c>
      <c r="W70" s="129">
        <v>45717</v>
      </c>
      <c r="X70" s="129">
        <v>45747</v>
      </c>
      <c r="Y70" s="132">
        <v>2894330</v>
      </c>
      <c r="Z70" s="193">
        <v>45748</v>
      </c>
      <c r="AA70" s="193">
        <v>45777</v>
      </c>
      <c r="AB70" s="132">
        <v>2894330</v>
      </c>
      <c r="AC70" s="193">
        <v>45778</v>
      </c>
      <c r="AD70" s="193">
        <v>45808</v>
      </c>
      <c r="AE70" s="132">
        <v>2894330</v>
      </c>
      <c r="AF70" s="193">
        <v>45809</v>
      </c>
      <c r="AG70" s="193">
        <v>45838</v>
      </c>
      <c r="AH70" s="130">
        <v>1350687</v>
      </c>
      <c r="AI70" s="193">
        <v>45839</v>
      </c>
      <c r="AJ70" s="193">
        <v>45852</v>
      </c>
      <c r="BI70" s="195" t="s">
        <v>278</v>
      </c>
      <c r="BJ70" s="190" t="s">
        <v>423</v>
      </c>
      <c r="BK70" s="195" t="s">
        <v>280</v>
      </c>
      <c r="BL70" s="192">
        <v>89</v>
      </c>
      <c r="BM70" s="193">
        <v>45672</v>
      </c>
      <c r="BN70" s="212">
        <v>1044514812</v>
      </c>
      <c r="BO70" s="206">
        <v>53</v>
      </c>
      <c r="BP70" s="193">
        <v>45672</v>
      </c>
      <c r="BQ70" s="207">
        <v>17365980</v>
      </c>
      <c r="CS70" s="200" t="s">
        <v>745</v>
      </c>
      <c r="CT70" s="126">
        <v>1010052404</v>
      </c>
      <c r="CU70" s="206">
        <v>504</v>
      </c>
      <c r="CV70" s="206" t="s">
        <v>295</v>
      </c>
      <c r="CY70" s="195">
        <v>6910</v>
      </c>
      <c r="CZ70" s="195" t="s">
        <v>292</v>
      </c>
      <c r="DA70" s="204">
        <f t="shared" si="24"/>
        <v>17365980</v>
      </c>
      <c r="DB70" s="231">
        <f t="shared" si="22"/>
        <v>0</v>
      </c>
      <c r="DC70" s="204">
        <f t="shared" si="26"/>
        <v>0</v>
      </c>
      <c r="DZ70" s="182" t="s">
        <v>786</v>
      </c>
      <c r="EA70" s="135" t="s">
        <v>281</v>
      </c>
    </row>
    <row r="71" spans="1:131" x14ac:dyDescent="0.3">
      <c r="A71" s="287"/>
      <c r="B71" s="197" t="s">
        <v>647</v>
      </c>
      <c r="C71" s="265">
        <v>40218615</v>
      </c>
      <c r="D71" s="189" t="s">
        <v>648</v>
      </c>
      <c r="E71" s="197" t="s">
        <v>297</v>
      </c>
      <c r="F71" s="197" t="s">
        <v>649</v>
      </c>
      <c r="G71" s="124">
        <v>45672</v>
      </c>
      <c r="H71" s="280">
        <v>23525538</v>
      </c>
      <c r="I71" s="197" t="s">
        <v>302</v>
      </c>
      <c r="J71" s="124">
        <v>45672</v>
      </c>
      <c r="K71" s="124">
        <v>45852</v>
      </c>
      <c r="L71" s="189" t="s">
        <v>291</v>
      </c>
      <c r="M71" s="197" t="s">
        <v>291</v>
      </c>
      <c r="N71" s="197" t="s">
        <v>291</v>
      </c>
      <c r="O71" s="215">
        <v>7</v>
      </c>
      <c r="P71" s="132">
        <v>2091159</v>
      </c>
      <c r="Q71" s="203">
        <v>45672</v>
      </c>
      <c r="R71" s="129">
        <v>45688</v>
      </c>
      <c r="S71" s="132">
        <v>3920923</v>
      </c>
      <c r="T71" s="129">
        <v>45689</v>
      </c>
      <c r="U71" s="193">
        <v>45716</v>
      </c>
      <c r="V71" s="132">
        <v>3920923</v>
      </c>
      <c r="W71" s="129">
        <v>45717</v>
      </c>
      <c r="X71" s="129">
        <v>45747</v>
      </c>
      <c r="Y71" s="132">
        <v>3920923</v>
      </c>
      <c r="Z71" s="193">
        <v>45748</v>
      </c>
      <c r="AA71" s="193">
        <v>45777</v>
      </c>
      <c r="AB71" s="132">
        <v>3920923</v>
      </c>
      <c r="AC71" s="193">
        <v>45778</v>
      </c>
      <c r="AD71" s="193">
        <v>45808</v>
      </c>
      <c r="AE71" s="132">
        <v>3920923</v>
      </c>
      <c r="AF71" s="193">
        <v>45809</v>
      </c>
      <c r="AG71" s="193">
        <v>45838</v>
      </c>
      <c r="AH71" s="130">
        <v>1829764</v>
      </c>
      <c r="AI71" s="193">
        <v>45839</v>
      </c>
      <c r="AJ71" s="193">
        <v>45852</v>
      </c>
      <c r="BI71" s="195" t="s">
        <v>278</v>
      </c>
      <c r="BJ71" s="190" t="s">
        <v>423</v>
      </c>
      <c r="BK71" s="195" t="s">
        <v>280</v>
      </c>
      <c r="BL71" s="192">
        <v>89</v>
      </c>
      <c r="BM71" s="193">
        <v>45672</v>
      </c>
      <c r="BN71" s="212">
        <v>1044514812</v>
      </c>
      <c r="BO71" s="206">
        <v>54</v>
      </c>
      <c r="BP71" s="193">
        <v>45672</v>
      </c>
      <c r="BQ71" s="207">
        <v>23525538</v>
      </c>
      <c r="CS71" s="200" t="s">
        <v>746</v>
      </c>
      <c r="CT71" s="202">
        <v>40218615</v>
      </c>
      <c r="CU71" s="206">
        <v>504</v>
      </c>
      <c r="CV71" s="206" t="s">
        <v>837</v>
      </c>
      <c r="CY71" s="195">
        <v>8299</v>
      </c>
      <c r="CZ71" s="195" t="s">
        <v>293</v>
      </c>
      <c r="DA71" s="204">
        <f t="shared" si="24"/>
        <v>23525538</v>
      </c>
      <c r="DB71" s="231">
        <f t="shared" si="22"/>
        <v>0</v>
      </c>
      <c r="DC71" s="204">
        <f t="shared" si="26"/>
        <v>0</v>
      </c>
      <c r="DZ71" s="182" t="s">
        <v>787</v>
      </c>
      <c r="EA71" s="135" t="s">
        <v>2561</v>
      </c>
    </row>
    <row r="72" spans="1:131" x14ac:dyDescent="0.3">
      <c r="A72" s="287"/>
      <c r="B72" s="197" t="s">
        <v>650</v>
      </c>
      <c r="C72" s="267">
        <v>40447397</v>
      </c>
      <c r="D72" s="189" t="s">
        <v>651</v>
      </c>
      <c r="E72" s="197" t="s">
        <v>297</v>
      </c>
      <c r="F72" s="197" t="s">
        <v>649</v>
      </c>
      <c r="G72" s="124">
        <v>45672</v>
      </c>
      <c r="H72" s="280">
        <v>23525538</v>
      </c>
      <c r="I72" s="197" t="s">
        <v>302</v>
      </c>
      <c r="J72" s="124">
        <v>45672</v>
      </c>
      <c r="K72" s="124">
        <v>45852</v>
      </c>
      <c r="L72" s="189" t="s">
        <v>291</v>
      </c>
      <c r="M72" s="197" t="s">
        <v>291</v>
      </c>
      <c r="N72" s="197" t="s">
        <v>291</v>
      </c>
      <c r="O72" s="215">
        <v>7</v>
      </c>
      <c r="P72" s="132">
        <v>2091159</v>
      </c>
      <c r="Q72" s="203">
        <v>45672</v>
      </c>
      <c r="R72" s="129">
        <v>45688</v>
      </c>
      <c r="S72" s="132">
        <v>3920923</v>
      </c>
      <c r="T72" s="129">
        <v>45689</v>
      </c>
      <c r="U72" s="193">
        <v>45716</v>
      </c>
      <c r="V72" s="132">
        <v>3920923</v>
      </c>
      <c r="W72" s="129">
        <v>45717</v>
      </c>
      <c r="X72" s="129">
        <v>45747</v>
      </c>
      <c r="Y72" s="132">
        <v>3920923</v>
      </c>
      <c r="Z72" s="193">
        <v>45748</v>
      </c>
      <c r="AA72" s="193">
        <v>45777</v>
      </c>
      <c r="AB72" s="132">
        <v>3920923</v>
      </c>
      <c r="AC72" s="193">
        <v>45778</v>
      </c>
      <c r="AD72" s="193">
        <v>45808</v>
      </c>
      <c r="AE72" s="132">
        <v>3920923</v>
      </c>
      <c r="AF72" s="193">
        <v>45809</v>
      </c>
      <c r="AG72" s="193">
        <v>45838</v>
      </c>
      <c r="AH72" s="130">
        <v>1829764</v>
      </c>
      <c r="AI72" s="193">
        <v>45839</v>
      </c>
      <c r="AJ72" s="193">
        <v>45852</v>
      </c>
      <c r="BI72" s="195" t="s">
        <v>278</v>
      </c>
      <c r="BJ72" s="190" t="s">
        <v>423</v>
      </c>
      <c r="BK72" s="195" t="s">
        <v>280</v>
      </c>
      <c r="BL72" s="192">
        <v>89</v>
      </c>
      <c r="BM72" s="193">
        <v>45672</v>
      </c>
      <c r="BN72" s="212">
        <v>1044514812</v>
      </c>
      <c r="BO72" s="206">
        <v>55</v>
      </c>
      <c r="BP72" s="193">
        <v>45672</v>
      </c>
      <c r="BQ72" s="207">
        <v>23525538</v>
      </c>
      <c r="CS72" s="200" t="s">
        <v>747</v>
      </c>
      <c r="CT72" s="127">
        <v>40447397</v>
      </c>
      <c r="CU72" s="206">
        <v>504</v>
      </c>
      <c r="CV72" s="206" t="s">
        <v>837</v>
      </c>
      <c r="CY72" s="195">
        <v>8299</v>
      </c>
      <c r="CZ72" s="195" t="s">
        <v>293</v>
      </c>
      <c r="DA72" s="204">
        <f t="shared" si="24"/>
        <v>23525538</v>
      </c>
      <c r="DB72" s="231">
        <f t="shared" si="22"/>
        <v>0</v>
      </c>
      <c r="DC72" s="204">
        <f t="shared" si="26"/>
        <v>0</v>
      </c>
      <c r="DZ72" s="182" t="s">
        <v>788</v>
      </c>
      <c r="EA72" s="135" t="s">
        <v>2561</v>
      </c>
    </row>
    <row r="73" spans="1:131" x14ac:dyDescent="0.3">
      <c r="A73" s="197"/>
      <c r="B73" s="197" t="s">
        <v>652</v>
      </c>
      <c r="C73" s="265">
        <v>1121845390</v>
      </c>
      <c r="D73" s="197" t="s">
        <v>653</v>
      </c>
      <c r="E73" s="197" t="s">
        <v>298</v>
      </c>
      <c r="F73" s="197" t="s">
        <v>654</v>
      </c>
      <c r="G73" s="124">
        <v>45672</v>
      </c>
      <c r="H73" s="280">
        <v>15413280</v>
      </c>
      <c r="I73" s="197" t="s">
        <v>302</v>
      </c>
      <c r="J73" s="124">
        <v>45672</v>
      </c>
      <c r="K73" s="124">
        <v>45852</v>
      </c>
      <c r="L73" s="189" t="s">
        <v>291</v>
      </c>
      <c r="M73" s="197" t="s">
        <v>291</v>
      </c>
      <c r="N73" s="197" t="s">
        <v>291</v>
      </c>
      <c r="O73" s="215">
        <v>7</v>
      </c>
      <c r="P73" s="132">
        <v>1370069</v>
      </c>
      <c r="Q73" s="203">
        <v>45672</v>
      </c>
      <c r="R73" s="129">
        <v>45688</v>
      </c>
      <c r="S73" s="132">
        <v>2568880</v>
      </c>
      <c r="T73" s="129">
        <v>45689</v>
      </c>
      <c r="U73" s="193">
        <v>45716</v>
      </c>
      <c r="V73" s="132">
        <v>2568880</v>
      </c>
      <c r="W73" s="129">
        <v>45717</v>
      </c>
      <c r="X73" s="129">
        <v>45747</v>
      </c>
      <c r="Y73" s="132">
        <v>2568880</v>
      </c>
      <c r="Z73" s="193">
        <v>45748</v>
      </c>
      <c r="AA73" s="193">
        <v>45777</v>
      </c>
      <c r="AB73" s="132">
        <v>2568880</v>
      </c>
      <c r="AC73" s="193">
        <v>45778</v>
      </c>
      <c r="AD73" s="193">
        <v>45808</v>
      </c>
      <c r="AE73" s="132">
        <v>2568880</v>
      </c>
      <c r="AF73" s="193">
        <v>45809</v>
      </c>
      <c r="AG73" s="193">
        <v>45838</v>
      </c>
      <c r="AH73" s="130">
        <v>1198811</v>
      </c>
      <c r="AI73" s="193">
        <v>45839</v>
      </c>
      <c r="AJ73" s="193">
        <v>45852</v>
      </c>
      <c r="BI73" s="195" t="s">
        <v>278</v>
      </c>
      <c r="BJ73" s="190" t="s">
        <v>423</v>
      </c>
      <c r="BK73" s="195" t="s">
        <v>280</v>
      </c>
      <c r="BL73" s="192">
        <v>89</v>
      </c>
      <c r="BM73" s="193">
        <v>45672</v>
      </c>
      <c r="BN73" s="212">
        <v>1044514812</v>
      </c>
      <c r="BO73" s="206">
        <v>56</v>
      </c>
      <c r="BP73" s="193">
        <v>45672</v>
      </c>
      <c r="BQ73" s="207">
        <v>15413280</v>
      </c>
      <c r="CS73" s="200" t="s">
        <v>748</v>
      </c>
      <c r="CT73" s="126">
        <v>1121845390.4000001</v>
      </c>
      <c r="CU73" s="206">
        <v>504</v>
      </c>
      <c r="CV73" s="206" t="s">
        <v>837</v>
      </c>
      <c r="CY73" s="195">
        <v>9609</v>
      </c>
      <c r="CZ73" s="195" t="s">
        <v>293</v>
      </c>
      <c r="DA73" s="204">
        <f t="shared" si="24"/>
        <v>15413280</v>
      </c>
      <c r="DB73" s="231">
        <f t="shared" si="22"/>
        <v>0</v>
      </c>
      <c r="DC73" s="204">
        <f t="shared" si="26"/>
        <v>0</v>
      </c>
      <c r="DZ73" s="182" t="s">
        <v>789</v>
      </c>
      <c r="EA73" s="135" t="s">
        <v>2561</v>
      </c>
    </row>
    <row r="74" spans="1:131" x14ac:dyDescent="0.3">
      <c r="A74" s="285"/>
      <c r="B74" s="197" t="s">
        <v>655</v>
      </c>
      <c r="C74" s="265">
        <v>40445474</v>
      </c>
      <c r="D74" s="197" t="s">
        <v>656</v>
      </c>
      <c r="E74" s="197" t="s">
        <v>297</v>
      </c>
      <c r="F74" s="197" t="s">
        <v>657</v>
      </c>
      <c r="G74" s="124">
        <v>45672</v>
      </c>
      <c r="H74" s="280">
        <v>31232178</v>
      </c>
      <c r="I74" s="197" t="s">
        <v>302</v>
      </c>
      <c r="J74" s="124">
        <v>45672</v>
      </c>
      <c r="K74" s="124">
        <v>45852</v>
      </c>
      <c r="L74" s="197" t="s">
        <v>291</v>
      </c>
      <c r="M74" s="197" t="s">
        <v>291</v>
      </c>
      <c r="N74" s="197" t="s">
        <v>291</v>
      </c>
      <c r="O74" s="215">
        <v>7</v>
      </c>
      <c r="P74" s="132">
        <v>2776194</v>
      </c>
      <c r="Q74" s="203">
        <v>45672</v>
      </c>
      <c r="R74" s="129">
        <v>45688</v>
      </c>
      <c r="S74" s="132">
        <v>5205363</v>
      </c>
      <c r="T74" s="129">
        <v>45689</v>
      </c>
      <c r="U74" s="193">
        <v>45716</v>
      </c>
      <c r="V74" s="132">
        <v>5205363</v>
      </c>
      <c r="W74" s="129">
        <v>45717</v>
      </c>
      <c r="X74" s="129">
        <v>45747</v>
      </c>
      <c r="Y74" s="132">
        <v>5205363</v>
      </c>
      <c r="Z74" s="193">
        <v>45748</v>
      </c>
      <c r="AA74" s="193">
        <v>45777</v>
      </c>
      <c r="AB74" s="132">
        <v>5205363</v>
      </c>
      <c r="AC74" s="193">
        <v>45778</v>
      </c>
      <c r="AD74" s="193">
        <v>45808</v>
      </c>
      <c r="AE74" s="132">
        <v>5205363</v>
      </c>
      <c r="AF74" s="193">
        <v>45809</v>
      </c>
      <c r="AG74" s="193">
        <v>45838</v>
      </c>
      <c r="AH74" s="130">
        <v>2429169</v>
      </c>
      <c r="AI74" s="193">
        <v>45839</v>
      </c>
      <c r="AJ74" s="193">
        <v>45852</v>
      </c>
      <c r="BI74" s="195" t="s">
        <v>278</v>
      </c>
      <c r="BJ74" s="190" t="s">
        <v>423</v>
      </c>
      <c r="BK74" s="195" t="s">
        <v>280</v>
      </c>
      <c r="BL74" s="192">
        <v>89</v>
      </c>
      <c r="BM74" s="193">
        <v>45672</v>
      </c>
      <c r="BN74" s="212">
        <v>1044514812</v>
      </c>
      <c r="BO74" s="206">
        <v>57</v>
      </c>
      <c r="BP74" s="193">
        <v>45672</v>
      </c>
      <c r="BQ74" s="207">
        <v>31232178</v>
      </c>
      <c r="CS74" s="200" t="s">
        <v>821</v>
      </c>
      <c r="CT74" s="199">
        <v>40445474.299999997</v>
      </c>
      <c r="CU74" s="206">
        <v>504</v>
      </c>
      <c r="CV74" s="206" t="s">
        <v>837</v>
      </c>
      <c r="CY74" s="195">
        <v>7110</v>
      </c>
      <c r="CZ74" s="195" t="s">
        <v>292</v>
      </c>
      <c r="DA74" s="204">
        <f t="shared" si="24"/>
        <v>31232178</v>
      </c>
      <c r="DB74" s="231">
        <f t="shared" si="22"/>
        <v>0</v>
      </c>
      <c r="DC74" s="204">
        <f t="shared" si="26"/>
        <v>0</v>
      </c>
      <c r="DZ74" s="182" t="s">
        <v>790</v>
      </c>
      <c r="EA74" s="135" t="s">
        <v>2561</v>
      </c>
    </row>
    <row r="75" spans="1:131" x14ac:dyDescent="0.3">
      <c r="A75" s="197"/>
      <c r="B75" s="197" t="s">
        <v>658</v>
      </c>
      <c r="C75" s="265">
        <v>1121880108</v>
      </c>
      <c r="D75" s="197" t="s">
        <v>659</v>
      </c>
      <c r="E75" s="197" t="s">
        <v>298</v>
      </c>
      <c r="F75" s="197" t="s">
        <v>660</v>
      </c>
      <c r="G75" s="124">
        <v>45672</v>
      </c>
      <c r="H75" s="280">
        <v>15413280</v>
      </c>
      <c r="I75" s="197" t="s">
        <v>302</v>
      </c>
      <c r="J75" s="124">
        <v>45672</v>
      </c>
      <c r="K75" s="124">
        <v>45852</v>
      </c>
      <c r="L75" s="197" t="s">
        <v>291</v>
      </c>
      <c r="M75" s="197" t="s">
        <v>291</v>
      </c>
      <c r="N75" s="197" t="s">
        <v>291</v>
      </c>
      <c r="O75" s="215">
        <v>7</v>
      </c>
      <c r="P75" s="132">
        <v>1370069</v>
      </c>
      <c r="Q75" s="203">
        <v>45672</v>
      </c>
      <c r="R75" s="129">
        <v>45688</v>
      </c>
      <c r="S75" s="132">
        <v>2568880</v>
      </c>
      <c r="T75" s="129">
        <v>45689</v>
      </c>
      <c r="U75" s="193">
        <v>45716</v>
      </c>
      <c r="V75" s="132">
        <v>2568880</v>
      </c>
      <c r="W75" s="129">
        <v>45717</v>
      </c>
      <c r="X75" s="129">
        <v>45747</v>
      </c>
      <c r="Y75" s="132">
        <v>2568880</v>
      </c>
      <c r="Z75" s="193">
        <v>45748</v>
      </c>
      <c r="AA75" s="193">
        <v>45777</v>
      </c>
      <c r="AB75" s="132">
        <v>2568880</v>
      </c>
      <c r="AC75" s="193">
        <v>45778</v>
      </c>
      <c r="AD75" s="193">
        <v>45808</v>
      </c>
      <c r="AE75" s="132">
        <v>2568880</v>
      </c>
      <c r="AF75" s="193">
        <v>45809</v>
      </c>
      <c r="AG75" s="193">
        <v>45838</v>
      </c>
      <c r="AH75" s="130">
        <v>1198811</v>
      </c>
      <c r="AI75" s="193">
        <v>45839</v>
      </c>
      <c r="AJ75" s="193">
        <v>45852</v>
      </c>
      <c r="BI75" s="195" t="s">
        <v>278</v>
      </c>
      <c r="BJ75" s="190" t="s">
        <v>423</v>
      </c>
      <c r="BK75" s="195" t="s">
        <v>280</v>
      </c>
      <c r="BL75" s="192">
        <v>89</v>
      </c>
      <c r="BM75" s="193">
        <v>45672</v>
      </c>
      <c r="BN75" s="212">
        <v>1044514812</v>
      </c>
      <c r="BO75" s="206">
        <v>58</v>
      </c>
      <c r="BP75" s="193">
        <v>45672</v>
      </c>
      <c r="BQ75" s="207">
        <v>15413280</v>
      </c>
      <c r="CS75" s="200" t="s">
        <v>749</v>
      </c>
      <c r="CT75" s="126">
        <v>1121880108</v>
      </c>
      <c r="CU75" s="206">
        <v>504</v>
      </c>
      <c r="CV75" s="206" t="s">
        <v>837</v>
      </c>
      <c r="CY75" s="195">
        <v>8299</v>
      </c>
      <c r="CZ75" s="195" t="s">
        <v>293</v>
      </c>
      <c r="DA75" s="204">
        <f t="shared" si="24"/>
        <v>15413280</v>
      </c>
      <c r="DB75" s="231">
        <f t="shared" si="22"/>
        <v>0</v>
      </c>
      <c r="DC75" s="204">
        <f t="shared" si="26"/>
        <v>0</v>
      </c>
      <c r="DZ75" s="182" t="s">
        <v>791</v>
      </c>
      <c r="EA75" s="135" t="s">
        <v>2561</v>
      </c>
    </row>
    <row r="76" spans="1:131" x14ac:dyDescent="0.3">
      <c r="A76" s="285"/>
      <c r="B76" s="197" t="s">
        <v>661</v>
      </c>
      <c r="C76" s="267">
        <v>40441513</v>
      </c>
      <c r="D76" s="189" t="s">
        <v>662</v>
      </c>
      <c r="E76" s="197" t="s">
        <v>297</v>
      </c>
      <c r="F76" s="197" t="s">
        <v>663</v>
      </c>
      <c r="G76" s="124">
        <v>45672</v>
      </c>
      <c r="H76" s="280">
        <v>23525538</v>
      </c>
      <c r="I76" s="197" t="s">
        <v>302</v>
      </c>
      <c r="J76" s="124">
        <v>45672</v>
      </c>
      <c r="K76" s="124">
        <v>45852</v>
      </c>
      <c r="L76" s="197" t="s">
        <v>291</v>
      </c>
      <c r="M76" s="197" t="s">
        <v>291</v>
      </c>
      <c r="N76" s="197" t="s">
        <v>291</v>
      </c>
      <c r="O76" s="215">
        <v>7</v>
      </c>
      <c r="P76" s="132">
        <v>2091159</v>
      </c>
      <c r="Q76" s="203">
        <v>45672</v>
      </c>
      <c r="R76" s="129">
        <v>45688</v>
      </c>
      <c r="S76" s="132">
        <v>3920923</v>
      </c>
      <c r="T76" s="129">
        <v>45689</v>
      </c>
      <c r="U76" s="193">
        <v>45716</v>
      </c>
      <c r="V76" s="132">
        <v>3920923</v>
      </c>
      <c r="W76" s="129">
        <v>45717</v>
      </c>
      <c r="X76" s="129">
        <v>45747</v>
      </c>
      <c r="Y76" s="132">
        <v>3920923</v>
      </c>
      <c r="Z76" s="193">
        <v>45748</v>
      </c>
      <c r="AA76" s="193">
        <v>45777</v>
      </c>
      <c r="AB76" s="132">
        <v>3920923</v>
      </c>
      <c r="AC76" s="193">
        <v>45778</v>
      </c>
      <c r="AD76" s="193">
        <v>45808</v>
      </c>
      <c r="AE76" s="132">
        <v>3920923</v>
      </c>
      <c r="AF76" s="193">
        <v>45809</v>
      </c>
      <c r="AG76" s="193">
        <v>45838</v>
      </c>
      <c r="AH76" s="130">
        <v>1829764</v>
      </c>
      <c r="AI76" s="193">
        <v>45839</v>
      </c>
      <c r="AJ76" s="193">
        <v>45852</v>
      </c>
      <c r="BI76" s="195" t="s">
        <v>278</v>
      </c>
      <c r="BJ76" s="190" t="s">
        <v>423</v>
      </c>
      <c r="BK76" s="195" t="s">
        <v>280</v>
      </c>
      <c r="BL76" s="192">
        <v>89</v>
      </c>
      <c r="BM76" s="193">
        <v>45672</v>
      </c>
      <c r="BN76" s="212">
        <v>1044514812</v>
      </c>
      <c r="BO76" s="206">
        <v>59</v>
      </c>
      <c r="BP76" s="193">
        <v>45672</v>
      </c>
      <c r="BQ76" s="207">
        <v>23525538</v>
      </c>
      <c r="CS76" s="200" t="s">
        <v>750</v>
      </c>
      <c r="CT76" s="127">
        <v>40441513</v>
      </c>
      <c r="CU76" s="206">
        <v>504</v>
      </c>
      <c r="CV76" s="206" t="s">
        <v>838</v>
      </c>
      <c r="CY76" s="195">
        <v>8299</v>
      </c>
      <c r="CZ76" s="195" t="s">
        <v>293</v>
      </c>
      <c r="DA76" s="204">
        <f t="shared" si="24"/>
        <v>23525538</v>
      </c>
      <c r="DB76" s="231">
        <f t="shared" si="22"/>
        <v>0</v>
      </c>
      <c r="DC76" s="204">
        <f t="shared" si="26"/>
        <v>0</v>
      </c>
      <c r="DZ76" s="182" t="s">
        <v>792</v>
      </c>
      <c r="EA76" s="135" t="s">
        <v>279</v>
      </c>
    </row>
    <row r="77" spans="1:131" x14ac:dyDescent="0.3">
      <c r="A77" s="285"/>
      <c r="B77" s="197" t="s">
        <v>664</v>
      </c>
      <c r="C77" s="267">
        <v>80830452</v>
      </c>
      <c r="D77" s="189" t="s">
        <v>665</v>
      </c>
      <c r="E77" s="197" t="s">
        <v>297</v>
      </c>
      <c r="F77" s="197" t="s">
        <v>666</v>
      </c>
      <c r="G77" s="124">
        <v>45672</v>
      </c>
      <c r="H77" s="280">
        <v>31232178</v>
      </c>
      <c r="I77" s="197" t="s">
        <v>302</v>
      </c>
      <c r="J77" s="124">
        <v>45672</v>
      </c>
      <c r="K77" s="124">
        <v>45852</v>
      </c>
      <c r="L77" s="197" t="s">
        <v>291</v>
      </c>
      <c r="M77" s="197" t="s">
        <v>291</v>
      </c>
      <c r="N77" s="197" t="s">
        <v>291</v>
      </c>
      <c r="O77" s="215">
        <v>7</v>
      </c>
      <c r="P77" s="132">
        <v>2776194</v>
      </c>
      <c r="Q77" s="203">
        <v>45672</v>
      </c>
      <c r="R77" s="129">
        <v>45688</v>
      </c>
      <c r="S77" s="132">
        <v>5205363</v>
      </c>
      <c r="T77" s="129">
        <v>45689</v>
      </c>
      <c r="U77" s="193">
        <v>45716</v>
      </c>
      <c r="V77" s="132">
        <v>5205363</v>
      </c>
      <c r="W77" s="129">
        <v>45717</v>
      </c>
      <c r="X77" s="129">
        <v>45747</v>
      </c>
      <c r="Y77" s="132">
        <v>5205363</v>
      </c>
      <c r="Z77" s="193">
        <v>45748</v>
      </c>
      <c r="AA77" s="193">
        <v>45777</v>
      </c>
      <c r="AB77" s="132">
        <v>5205363</v>
      </c>
      <c r="AC77" s="193">
        <v>45778</v>
      </c>
      <c r="AD77" s="193">
        <v>45808</v>
      </c>
      <c r="AE77" s="132">
        <v>5205363</v>
      </c>
      <c r="AF77" s="193">
        <v>45809</v>
      </c>
      <c r="AG77" s="193">
        <v>45838</v>
      </c>
      <c r="AH77" s="130">
        <v>2429169</v>
      </c>
      <c r="AI77" s="193">
        <v>45839</v>
      </c>
      <c r="AJ77" s="193">
        <v>45852</v>
      </c>
      <c r="BI77" s="195" t="s">
        <v>278</v>
      </c>
      <c r="BJ77" s="190" t="s">
        <v>423</v>
      </c>
      <c r="BK77" s="195" t="s">
        <v>280</v>
      </c>
      <c r="BL77" s="192">
        <v>89</v>
      </c>
      <c r="BM77" s="193">
        <v>45672</v>
      </c>
      <c r="BN77" s="212">
        <v>1044514812</v>
      </c>
      <c r="BO77" s="206">
        <v>60</v>
      </c>
      <c r="BP77" s="193">
        <v>45672</v>
      </c>
      <c r="BQ77" s="207">
        <v>31232178</v>
      </c>
      <c r="CS77" s="200" t="s">
        <v>822</v>
      </c>
      <c r="CT77" s="202">
        <v>80830452</v>
      </c>
      <c r="CU77" s="206">
        <v>504</v>
      </c>
      <c r="CV77" s="206" t="s">
        <v>838</v>
      </c>
      <c r="CY77" s="195">
        <v>4290</v>
      </c>
      <c r="CZ77" s="195" t="s">
        <v>292</v>
      </c>
      <c r="DA77" s="204">
        <f t="shared" si="24"/>
        <v>31232178</v>
      </c>
      <c r="DB77" s="231">
        <f t="shared" si="22"/>
        <v>0</v>
      </c>
      <c r="DC77" s="204">
        <f t="shared" si="26"/>
        <v>0</v>
      </c>
      <c r="DZ77" s="182" t="s">
        <v>793</v>
      </c>
      <c r="EA77" s="135" t="s">
        <v>279</v>
      </c>
    </row>
    <row r="78" spans="1:131" x14ac:dyDescent="0.3">
      <c r="A78" s="266"/>
      <c r="B78" s="197" t="s">
        <v>667</v>
      </c>
      <c r="C78" s="267">
        <v>17342779</v>
      </c>
      <c r="D78" s="189" t="s">
        <v>668</v>
      </c>
      <c r="E78" s="197" t="s">
        <v>297</v>
      </c>
      <c r="F78" s="197" t="s">
        <v>666</v>
      </c>
      <c r="G78" s="124">
        <v>45672</v>
      </c>
      <c r="H78" s="280">
        <v>31232178</v>
      </c>
      <c r="I78" s="197" t="s">
        <v>302</v>
      </c>
      <c r="J78" s="124">
        <v>45672</v>
      </c>
      <c r="K78" s="124">
        <v>45852</v>
      </c>
      <c r="L78" s="197" t="s">
        <v>291</v>
      </c>
      <c r="M78" s="197" t="s">
        <v>291</v>
      </c>
      <c r="N78" s="197" t="s">
        <v>291</v>
      </c>
      <c r="O78" s="215">
        <v>7</v>
      </c>
      <c r="P78" s="132">
        <v>2776194</v>
      </c>
      <c r="Q78" s="203">
        <v>45672</v>
      </c>
      <c r="R78" s="129">
        <v>45688</v>
      </c>
      <c r="S78" s="132">
        <v>5205363</v>
      </c>
      <c r="T78" s="129">
        <v>45689</v>
      </c>
      <c r="U78" s="193">
        <v>45716</v>
      </c>
      <c r="V78" s="132">
        <v>5205363</v>
      </c>
      <c r="W78" s="129">
        <v>45717</v>
      </c>
      <c r="X78" s="129">
        <v>45747</v>
      </c>
      <c r="Y78" s="132">
        <v>5205363</v>
      </c>
      <c r="Z78" s="193">
        <v>45748</v>
      </c>
      <c r="AA78" s="193">
        <v>45777</v>
      </c>
      <c r="AB78" s="132">
        <v>5205363</v>
      </c>
      <c r="AC78" s="193">
        <v>45778</v>
      </c>
      <c r="AD78" s="193">
        <v>45808</v>
      </c>
      <c r="AE78" s="132">
        <v>5205363</v>
      </c>
      <c r="AF78" s="193">
        <v>45809</v>
      </c>
      <c r="AG78" s="193">
        <v>45838</v>
      </c>
      <c r="AH78" s="130">
        <v>2429169</v>
      </c>
      <c r="AI78" s="193">
        <v>45839</v>
      </c>
      <c r="AJ78" s="193">
        <v>45852</v>
      </c>
      <c r="BI78" s="195" t="s">
        <v>278</v>
      </c>
      <c r="BJ78" s="190" t="s">
        <v>423</v>
      </c>
      <c r="BK78" s="195" t="s">
        <v>280</v>
      </c>
      <c r="BL78" s="192">
        <v>89</v>
      </c>
      <c r="BM78" s="193">
        <v>45672</v>
      </c>
      <c r="BN78" s="212">
        <v>1044514812</v>
      </c>
      <c r="BO78" s="206">
        <v>61</v>
      </c>
      <c r="BP78" s="193">
        <v>45672</v>
      </c>
      <c r="BQ78" s="207">
        <v>31232178</v>
      </c>
      <c r="CS78" s="200" t="s">
        <v>823</v>
      </c>
      <c r="CT78" s="127">
        <v>17342779</v>
      </c>
      <c r="CU78" s="206">
        <v>504</v>
      </c>
      <c r="CV78" s="206" t="s">
        <v>838</v>
      </c>
      <c r="CY78" s="195">
        <v>7020</v>
      </c>
      <c r="CZ78" s="195" t="s">
        <v>292</v>
      </c>
      <c r="DA78" s="204">
        <f t="shared" si="24"/>
        <v>31232178</v>
      </c>
      <c r="DB78" s="231">
        <f t="shared" si="22"/>
        <v>0</v>
      </c>
      <c r="DC78" s="204">
        <f t="shared" si="26"/>
        <v>0</v>
      </c>
      <c r="DZ78" s="182" t="s">
        <v>794</v>
      </c>
      <c r="EA78" s="135" t="s">
        <v>279</v>
      </c>
    </row>
    <row r="79" spans="1:131" x14ac:dyDescent="0.3">
      <c r="A79" s="197"/>
      <c r="B79" s="197" t="s">
        <v>669</v>
      </c>
      <c r="C79" s="265">
        <v>1121848597</v>
      </c>
      <c r="D79" s="197" t="s">
        <v>670</v>
      </c>
      <c r="E79" s="197" t="s">
        <v>297</v>
      </c>
      <c r="F79" s="197" t="s">
        <v>671</v>
      </c>
      <c r="G79" s="124">
        <v>45672</v>
      </c>
      <c r="H79" s="280">
        <v>23525538</v>
      </c>
      <c r="I79" s="197" t="s">
        <v>302</v>
      </c>
      <c r="J79" s="124">
        <v>45672</v>
      </c>
      <c r="K79" s="124">
        <v>45852</v>
      </c>
      <c r="L79" s="197" t="s">
        <v>291</v>
      </c>
      <c r="M79" s="197" t="s">
        <v>291</v>
      </c>
      <c r="N79" s="197" t="s">
        <v>291</v>
      </c>
      <c r="O79" s="215">
        <v>7</v>
      </c>
      <c r="P79" s="132">
        <v>2091159</v>
      </c>
      <c r="Q79" s="203">
        <v>45672</v>
      </c>
      <c r="R79" s="129">
        <v>45688</v>
      </c>
      <c r="S79" s="132">
        <v>3920923</v>
      </c>
      <c r="T79" s="129">
        <v>45689</v>
      </c>
      <c r="U79" s="193">
        <v>45716</v>
      </c>
      <c r="V79" s="132">
        <v>3920923</v>
      </c>
      <c r="W79" s="129">
        <v>45717</v>
      </c>
      <c r="X79" s="129">
        <v>45747</v>
      </c>
      <c r="Y79" s="132">
        <v>3920923</v>
      </c>
      <c r="Z79" s="193">
        <v>45748</v>
      </c>
      <c r="AA79" s="193">
        <v>45777</v>
      </c>
      <c r="AB79" s="132">
        <v>3920923</v>
      </c>
      <c r="AC79" s="193">
        <v>45778</v>
      </c>
      <c r="AD79" s="193">
        <v>45808</v>
      </c>
      <c r="AE79" s="132">
        <v>3920923</v>
      </c>
      <c r="AF79" s="193">
        <v>45809</v>
      </c>
      <c r="AG79" s="193">
        <v>45838</v>
      </c>
      <c r="AH79" s="130">
        <v>1829764</v>
      </c>
      <c r="AI79" s="193">
        <v>45839</v>
      </c>
      <c r="AJ79" s="193">
        <v>45852</v>
      </c>
      <c r="BI79" s="195" t="s">
        <v>278</v>
      </c>
      <c r="BJ79" s="190" t="s">
        <v>423</v>
      </c>
      <c r="BK79" s="195" t="s">
        <v>280</v>
      </c>
      <c r="BL79" s="192">
        <v>89</v>
      </c>
      <c r="BM79" s="193">
        <v>45672</v>
      </c>
      <c r="BN79" s="212">
        <v>1044514812</v>
      </c>
      <c r="BO79" s="206">
        <v>62</v>
      </c>
      <c r="BP79" s="193">
        <v>45672</v>
      </c>
      <c r="BQ79" s="207">
        <v>23525538</v>
      </c>
      <c r="CS79" s="200" t="s">
        <v>751</v>
      </c>
      <c r="CT79" s="202">
        <v>1121848597</v>
      </c>
      <c r="CU79" s="206">
        <v>504</v>
      </c>
      <c r="CV79" s="206" t="s">
        <v>838</v>
      </c>
      <c r="CY79" s="195">
        <v>7490</v>
      </c>
      <c r="CZ79" s="195" t="s">
        <v>293</v>
      </c>
      <c r="DA79" s="204">
        <f t="shared" si="24"/>
        <v>23525538</v>
      </c>
      <c r="DB79" s="231">
        <f t="shared" si="22"/>
        <v>0</v>
      </c>
      <c r="DC79" s="204">
        <f t="shared" si="26"/>
        <v>0</v>
      </c>
      <c r="DZ79" s="182" t="s">
        <v>795</v>
      </c>
      <c r="EA79" s="135" t="s">
        <v>279</v>
      </c>
    </row>
    <row r="80" spans="1:131" x14ac:dyDescent="0.3">
      <c r="A80" s="197"/>
      <c r="B80" s="197" t="s">
        <v>672</v>
      </c>
      <c r="C80" s="267">
        <v>1121889543</v>
      </c>
      <c r="D80" s="189" t="s">
        <v>673</v>
      </c>
      <c r="E80" s="197" t="s">
        <v>297</v>
      </c>
      <c r="F80" s="197" t="s">
        <v>671</v>
      </c>
      <c r="G80" s="124">
        <v>45672</v>
      </c>
      <c r="H80" s="280">
        <v>31232178</v>
      </c>
      <c r="I80" s="197" t="s">
        <v>302</v>
      </c>
      <c r="J80" s="124">
        <v>45672</v>
      </c>
      <c r="K80" s="124">
        <v>45852</v>
      </c>
      <c r="L80" s="197" t="s">
        <v>291</v>
      </c>
      <c r="M80" s="197" t="s">
        <v>291</v>
      </c>
      <c r="N80" s="197" t="s">
        <v>291</v>
      </c>
      <c r="O80" s="215">
        <v>7</v>
      </c>
      <c r="P80" s="132">
        <v>2776194</v>
      </c>
      <c r="Q80" s="203">
        <v>45672</v>
      </c>
      <c r="R80" s="129">
        <v>45688</v>
      </c>
      <c r="S80" s="132">
        <v>5205363</v>
      </c>
      <c r="T80" s="129">
        <v>45689</v>
      </c>
      <c r="U80" s="193">
        <v>45716</v>
      </c>
      <c r="V80" s="132">
        <v>5205363</v>
      </c>
      <c r="W80" s="129">
        <v>45717</v>
      </c>
      <c r="X80" s="129">
        <v>45747</v>
      </c>
      <c r="Y80" s="132">
        <v>5205363</v>
      </c>
      <c r="Z80" s="193">
        <v>45748</v>
      </c>
      <c r="AA80" s="193">
        <v>45777</v>
      </c>
      <c r="AB80" s="132">
        <v>5205363</v>
      </c>
      <c r="AC80" s="193">
        <v>45778</v>
      </c>
      <c r="AD80" s="193">
        <v>45808</v>
      </c>
      <c r="AE80" s="132">
        <v>5205363</v>
      </c>
      <c r="AF80" s="193">
        <v>45809</v>
      </c>
      <c r="AG80" s="193">
        <v>45838</v>
      </c>
      <c r="AH80" s="130">
        <v>2429169</v>
      </c>
      <c r="AI80" s="193">
        <v>45839</v>
      </c>
      <c r="AJ80" s="193">
        <v>45852</v>
      </c>
      <c r="BI80" s="195" t="s">
        <v>278</v>
      </c>
      <c r="BJ80" s="190" t="s">
        <v>423</v>
      </c>
      <c r="BK80" s="195" t="s">
        <v>280</v>
      </c>
      <c r="BL80" s="192">
        <v>89</v>
      </c>
      <c r="BM80" s="193">
        <v>45672</v>
      </c>
      <c r="BN80" s="212">
        <v>1044514812</v>
      </c>
      <c r="BO80" s="206">
        <v>63</v>
      </c>
      <c r="BP80" s="193">
        <v>45672</v>
      </c>
      <c r="BQ80" s="207">
        <v>31232178</v>
      </c>
      <c r="CS80" s="200" t="s">
        <v>752</v>
      </c>
      <c r="CT80" s="201">
        <v>1121889543</v>
      </c>
      <c r="CU80" s="206">
        <v>504</v>
      </c>
      <c r="CV80" s="206" t="s">
        <v>838</v>
      </c>
      <c r="CY80" s="195">
        <v>8299</v>
      </c>
      <c r="CZ80" s="195" t="s">
        <v>293</v>
      </c>
      <c r="DA80" s="204">
        <f t="shared" si="24"/>
        <v>31232178</v>
      </c>
      <c r="DB80" s="231">
        <f t="shared" si="22"/>
        <v>0</v>
      </c>
      <c r="DC80" s="204">
        <f t="shared" si="26"/>
        <v>0</v>
      </c>
      <c r="DZ80" s="182" t="s">
        <v>796</v>
      </c>
      <c r="EA80" s="135" t="s">
        <v>279</v>
      </c>
    </row>
    <row r="81" spans="1:131" x14ac:dyDescent="0.3">
      <c r="A81" s="197" t="s">
        <v>726</v>
      </c>
      <c r="B81" s="197" t="s">
        <v>674</v>
      </c>
      <c r="C81" s="197"/>
      <c r="D81" s="197" t="s">
        <v>726</v>
      </c>
      <c r="E81" s="197"/>
      <c r="F81" s="197"/>
      <c r="G81" s="197"/>
      <c r="H81" s="280"/>
      <c r="I81" s="197"/>
      <c r="J81" s="197"/>
      <c r="K81" s="197"/>
      <c r="L81" s="189"/>
      <c r="M81" s="197"/>
      <c r="N81" s="197"/>
      <c r="O81" s="215"/>
      <c r="P81" s="197"/>
      <c r="Q81" s="203"/>
      <c r="R81" s="129"/>
      <c r="S81" s="197"/>
      <c r="T81" s="129"/>
      <c r="U81" s="193"/>
      <c r="V81" s="197"/>
      <c r="W81" s="129"/>
      <c r="X81" s="129"/>
      <c r="Y81" s="197"/>
      <c r="Z81" s="193"/>
      <c r="AA81" s="193"/>
      <c r="AB81" s="197"/>
      <c r="AC81" s="193"/>
      <c r="AD81" s="193"/>
      <c r="AE81" s="197"/>
      <c r="AF81" s="193"/>
      <c r="AG81" s="193"/>
      <c r="AH81" s="189"/>
      <c r="AI81" s="193"/>
      <c r="AJ81" s="193"/>
      <c r="BI81" s="195"/>
      <c r="BJ81" s="190"/>
      <c r="BK81" s="195"/>
      <c r="BL81" s="192" t="e">
        <v>#N/A</v>
      </c>
      <c r="BM81" s="193" t="e">
        <v>#N/A</v>
      </c>
      <c r="BN81" s="212" t="e">
        <v>#N/A</v>
      </c>
      <c r="BO81" s="206" t="e">
        <v>#N/A</v>
      </c>
      <c r="BP81" s="193" t="e">
        <v>#N/A</v>
      </c>
      <c r="BQ81" s="207" t="e">
        <v>#N/A</v>
      </c>
      <c r="CS81" s="200"/>
      <c r="CT81" s="202"/>
      <c r="CU81" s="206" t="e">
        <v>#N/A</v>
      </c>
      <c r="CV81" s="206" t="e">
        <v>#N/A</v>
      </c>
      <c r="CY81" s="195"/>
      <c r="CZ81" s="195"/>
      <c r="DA81" s="204">
        <f t="shared" si="24"/>
        <v>0</v>
      </c>
      <c r="DB81" s="231">
        <f t="shared" si="22"/>
        <v>0</v>
      </c>
      <c r="DC81" s="204" t="e">
        <f t="shared" si="26"/>
        <v>#N/A</v>
      </c>
      <c r="DZ81" s="182"/>
      <c r="EA81" s="135"/>
    </row>
    <row r="82" spans="1:131" x14ac:dyDescent="0.3">
      <c r="A82" s="197"/>
      <c r="B82" s="197" t="s">
        <v>675</v>
      </c>
      <c r="C82" s="265">
        <v>1121884982</v>
      </c>
      <c r="D82" s="197" t="s">
        <v>676</v>
      </c>
      <c r="E82" s="197" t="s">
        <v>297</v>
      </c>
      <c r="F82" s="197" t="s">
        <v>677</v>
      </c>
      <c r="G82" s="124">
        <v>45672</v>
      </c>
      <c r="H82" s="280">
        <v>23525538</v>
      </c>
      <c r="I82" s="197" t="s">
        <v>302</v>
      </c>
      <c r="J82" s="124">
        <v>45672</v>
      </c>
      <c r="K82" s="124">
        <v>45852</v>
      </c>
      <c r="L82" s="197" t="s">
        <v>291</v>
      </c>
      <c r="M82" s="197" t="s">
        <v>291</v>
      </c>
      <c r="N82" s="197" t="s">
        <v>291</v>
      </c>
      <c r="O82" s="215">
        <v>7</v>
      </c>
      <c r="P82" s="132">
        <v>2091159</v>
      </c>
      <c r="Q82" s="203">
        <v>45672</v>
      </c>
      <c r="R82" s="129">
        <v>45688</v>
      </c>
      <c r="S82" s="132">
        <v>3920923</v>
      </c>
      <c r="T82" s="129">
        <v>45689</v>
      </c>
      <c r="U82" s="193">
        <v>45716</v>
      </c>
      <c r="V82" s="132">
        <v>3920923</v>
      </c>
      <c r="W82" s="129">
        <v>45717</v>
      </c>
      <c r="X82" s="129">
        <v>45747</v>
      </c>
      <c r="Y82" s="132">
        <v>3920923</v>
      </c>
      <c r="Z82" s="193">
        <v>45748</v>
      </c>
      <c r="AA82" s="193">
        <v>45777</v>
      </c>
      <c r="AB82" s="132">
        <v>3920923</v>
      </c>
      <c r="AC82" s="193">
        <v>45778</v>
      </c>
      <c r="AD82" s="193">
        <v>45808</v>
      </c>
      <c r="AE82" s="132">
        <v>3920923</v>
      </c>
      <c r="AF82" s="193">
        <v>45809</v>
      </c>
      <c r="AG82" s="193">
        <v>45838</v>
      </c>
      <c r="AH82" s="130">
        <v>1829764</v>
      </c>
      <c r="AI82" s="193">
        <v>45839</v>
      </c>
      <c r="AJ82" s="193">
        <v>45852</v>
      </c>
      <c r="BI82" s="195" t="s">
        <v>278</v>
      </c>
      <c r="BJ82" s="190" t="s">
        <v>423</v>
      </c>
      <c r="BK82" s="195" t="s">
        <v>280</v>
      </c>
      <c r="BL82" s="192">
        <v>89</v>
      </c>
      <c r="BM82" s="193">
        <v>45672</v>
      </c>
      <c r="BN82" s="212">
        <v>1044514812</v>
      </c>
      <c r="BO82" s="206">
        <v>64</v>
      </c>
      <c r="BP82" s="193">
        <v>45672</v>
      </c>
      <c r="BQ82" s="207">
        <v>23525538</v>
      </c>
      <c r="CS82" s="200" t="s">
        <v>824</v>
      </c>
      <c r="CT82" s="126">
        <v>1121884982</v>
      </c>
      <c r="CU82" s="206">
        <v>504</v>
      </c>
      <c r="CV82" s="206" t="s">
        <v>839</v>
      </c>
      <c r="CY82" s="195">
        <v>7490</v>
      </c>
      <c r="CZ82" s="195" t="s">
        <v>293</v>
      </c>
      <c r="DA82" s="204">
        <f t="shared" si="24"/>
        <v>23525538</v>
      </c>
      <c r="DB82" s="231">
        <f t="shared" si="22"/>
        <v>0</v>
      </c>
      <c r="DC82" s="204">
        <f t="shared" si="26"/>
        <v>0</v>
      </c>
      <c r="DZ82" s="182" t="s">
        <v>797</v>
      </c>
      <c r="EA82" s="135" t="s">
        <v>2562</v>
      </c>
    </row>
    <row r="83" spans="1:131" x14ac:dyDescent="0.3">
      <c r="A83" s="288"/>
      <c r="B83" s="197" t="s">
        <v>678</v>
      </c>
      <c r="C83" s="267">
        <v>86067232</v>
      </c>
      <c r="D83" s="189" t="s">
        <v>679</v>
      </c>
      <c r="E83" s="197" t="s">
        <v>298</v>
      </c>
      <c r="F83" s="189" t="s">
        <v>680</v>
      </c>
      <c r="G83" s="124">
        <v>45672</v>
      </c>
      <c r="H83" s="280">
        <v>13790838</v>
      </c>
      <c r="I83" s="197" t="s">
        <v>302</v>
      </c>
      <c r="J83" s="124">
        <v>45672</v>
      </c>
      <c r="K83" s="124">
        <v>45852</v>
      </c>
      <c r="L83" s="197" t="s">
        <v>291</v>
      </c>
      <c r="M83" s="197" t="s">
        <v>291</v>
      </c>
      <c r="N83" s="197" t="s">
        <v>291</v>
      </c>
      <c r="O83" s="215">
        <v>7</v>
      </c>
      <c r="P83" s="132">
        <v>1225852</v>
      </c>
      <c r="Q83" s="203">
        <v>45672</v>
      </c>
      <c r="R83" s="129">
        <v>45688</v>
      </c>
      <c r="S83" s="132">
        <v>2298473</v>
      </c>
      <c r="T83" s="129">
        <v>45689</v>
      </c>
      <c r="U83" s="193">
        <v>45716</v>
      </c>
      <c r="V83" s="132">
        <v>2298473</v>
      </c>
      <c r="W83" s="129">
        <v>45717</v>
      </c>
      <c r="X83" s="129">
        <v>45747</v>
      </c>
      <c r="Y83" s="132">
        <v>2298473</v>
      </c>
      <c r="Z83" s="193">
        <v>45748</v>
      </c>
      <c r="AA83" s="193">
        <v>45777</v>
      </c>
      <c r="AB83" s="132">
        <v>2298473</v>
      </c>
      <c r="AC83" s="193">
        <v>45778</v>
      </c>
      <c r="AD83" s="193">
        <v>45808</v>
      </c>
      <c r="AE83" s="132">
        <v>2298473</v>
      </c>
      <c r="AF83" s="193">
        <v>45809</v>
      </c>
      <c r="AG83" s="193">
        <v>45838</v>
      </c>
      <c r="AH83" s="130">
        <v>1072621</v>
      </c>
      <c r="AI83" s="193">
        <v>45839</v>
      </c>
      <c r="AJ83" s="193">
        <v>45852</v>
      </c>
      <c r="BI83" s="195" t="s">
        <v>278</v>
      </c>
      <c r="BJ83" s="190" t="s">
        <v>423</v>
      </c>
      <c r="BK83" s="195" t="s">
        <v>280</v>
      </c>
      <c r="BL83" s="192">
        <v>89</v>
      </c>
      <c r="BM83" s="193">
        <v>45672</v>
      </c>
      <c r="BN83" s="212">
        <v>1044514812</v>
      </c>
      <c r="BO83" s="206">
        <v>66</v>
      </c>
      <c r="BP83" s="193">
        <v>45672</v>
      </c>
      <c r="BQ83" s="207">
        <v>13790838</v>
      </c>
      <c r="CS83" s="200" t="s">
        <v>825</v>
      </c>
      <c r="CT83" s="127">
        <v>86067232</v>
      </c>
      <c r="CU83" s="206">
        <v>27</v>
      </c>
      <c r="CV83" s="206" t="s">
        <v>296</v>
      </c>
      <c r="CY83" s="195">
        <v>4111</v>
      </c>
      <c r="CZ83" s="195" t="s">
        <v>292</v>
      </c>
      <c r="DA83" s="204">
        <f t="shared" si="24"/>
        <v>13790838</v>
      </c>
      <c r="DB83" s="231">
        <f t="shared" si="22"/>
        <v>0</v>
      </c>
      <c r="DC83" s="204">
        <f t="shared" si="26"/>
        <v>0</v>
      </c>
      <c r="DZ83" s="182" t="s">
        <v>798</v>
      </c>
      <c r="EA83" s="135" t="s">
        <v>271</v>
      </c>
    </row>
    <row r="84" spans="1:131" x14ac:dyDescent="0.3">
      <c r="A84" s="197"/>
      <c r="B84" s="197" t="s">
        <v>681</v>
      </c>
      <c r="C84" s="267">
        <v>1122651218</v>
      </c>
      <c r="D84" s="189" t="s">
        <v>682</v>
      </c>
      <c r="E84" s="197" t="s">
        <v>298</v>
      </c>
      <c r="F84" s="197" t="s">
        <v>683</v>
      </c>
      <c r="G84" s="124">
        <v>45672</v>
      </c>
      <c r="H84" s="280">
        <v>11559960</v>
      </c>
      <c r="I84" s="197" t="s">
        <v>302</v>
      </c>
      <c r="J84" s="124">
        <v>45672</v>
      </c>
      <c r="K84" s="124">
        <v>45852</v>
      </c>
      <c r="L84" s="197" t="s">
        <v>291</v>
      </c>
      <c r="M84" s="197" t="s">
        <v>291</v>
      </c>
      <c r="N84" s="197" t="s">
        <v>291</v>
      </c>
      <c r="O84" s="215">
        <v>7</v>
      </c>
      <c r="P84" s="132">
        <v>1027552</v>
      </c>
      <c r="Q84" s="203">
        <v>45672</v>
      </c>
      <c r="R84" s="129">
        <v>45688</v>
      </c>
      <c r="S84" s="132">
        <v>1926660</v>
      </c>
      <c r="T84" s="129">
        <v>45689</v>
      </c>
      <c r="U84" s="193">
        <v>45716</v>
      </c>
      <c r="V84" s="132">
        <v>1926660</v>
      </c>
      <c r="W84" s="129">
        <v>45717</v>
      </c>
      <c r="X84" s="129">
        <v>45747</v>
      </c>
      <c r="Y84" s="132">
        <v>1926660</v>
      </c>
      <c r="Z84" s="193">
        <v>45748</v>
      </c>
      <c r="AA84" s="193">
        <v>45777</v>
      </c>
      <c r="AB84" s="132">
        <v>1926660</v>
      </c>
      <c r="AC84" s="193">
        <v>45778</v>
      </c>
      <c r="AD84" s="193">
        <v>45808</v>
      </c>
      <c r="AE84" s="132">
        <v>1926660</v>
      </c>
      <c r="AF84" s="193">
        <v>45809</v>
      </c>
      <c r="AG84" s="193">
        <v>45838</v>
      </c>
      <c r="AH84" s="130">
        <v>899108</v>
      </c>
      <c r="AI84" s="193">
        <v>45839</v>
      </c>
      <c r="AJ84" s="193">
        <v>45852</v>
      </c>
      <c r="BI84" s="195" t="s">
        <v>278</v>
      </c>
      <c r="BJ84" s="190" t="s">
        <v>423</v>
      </c>
      <c r="BK84" s="195" t="s">
        <v>280</v>
      </c>
      <c r="BL84" s="192">
        <v>89</v>
      </c>
      <c r="BM84" s="193">
        <v>45672</v>
      </c>
      <c r="BN84" s="212">
        <v>1044514812</v>
      </c>
      <c r="BO84" s="206">
        <v>67</v>
      </c>
      <c r="BP84" s="193">
        <v>45672</v>
      </c>
      <c r="BQ84" s="207">
        <v>11559960</v>
      </c>
      <c r="CS84" s="200" t="s">
        <v>826</v>
      </c>
      <c r="CT84" s="202">
        <v>1122651218.5</v>
      </c>
      <c r="CU84" s="206">
        <v>27</v>
      </c>
      <c r="CV84" s="206" t="s">
        <v>296</v>
      </c>
      <c r="CY84" s="195">
        <v>8299</v>
      </c>
      <c r="CZ84" s="195" t="s">
        <v>293</v>
      </c>
      <c r="DA84" s="204">
        <f t="shared" si="24"/>
        <v>11559960</v>
      </c>
      <c r="DB84" s="231">
        <f t="shared" si="22"/>
        <v>0</v>
      </c>
      <c r="DC84" s="204">
        <f t="shared" si="26"/>
        <v>0</v>
      </c>
      <c r="DZ84" s="182" t="s">
        <v>799</v>
      </c>
      <c r="EA84" s="135" t="s">
        <v>271</v>
      </c>
    </row>
    <row r="85" spans="1:131" x14ac:dyDescent="0.3">
      <c r="A85" s="266"/>
      <c r="B85" s="197" t="s">
        <v>684</v>
      </c>
      <c r="C85" s="267">
        <v>1119888213</v>
      </c>
      <c r="D85" s="189" t="s">
        <v>685</v>
      </c>
      <c r="E85" s="197" t="s">
        <v>298</v>
      </c>
      <c r="F85" s="189" t="s">
        <v>344</v>
      </c>
      <c r="G85" s="124">
        <v>45672</v>
      </c>
      <c r="H85" s="280">
        <v>13790838</v>
      </c>
      <c r="I85" s="197" t="s">
        <v>302</v>
      </c>
      <c r="J85" s="124">
        <v>45672</v>
      </c>
      <c r="K85" s="124">
        <v>45852</v>
      </c>
      <c r="L85" s="189" t="s">
        <v>291</v>
      </c>
      <c r="M85" s="197" t="s">
        <v>291</v>
      </c>
      <c r="N85" s="197" t="s">
        <v>291</v>
      </c>
      <c r="O85" s="215">
        <v>7</v>
      </c>
      <c r="P85" s="132">
        <v>1225852</v>
      </c>
      <c r="Q85" s="203">
        <v>45672</v>
      </c>
      <c r="R85" s="129">
        <v>45688</v>
      </c>
      <c r="S85" s="132">
        <v>2298473</v>
      </c>
      <c r="T85" s="129">
        <v>45689</v>
      </c>
      <c r="U85" s="193">
        <v>45716</v>
      </c>
      <c r="V85" s="132">
        <v>2298473</v>
      </c>
      <c r="W85" s="129">
        <v>45717</v>
      </c>
      <c r="X85" s="129">
        <v>45747</v>
      </c>
      <c r="Y85" s="132">
        <v>2298473</v>
      </c>
      <c r="Z85" s="193">
        <v>45748</v>
      </c>
      <c r="AA85" s="193">
        <v>45777</v>
      </c>
      <c r="AB85" s="132">
        <v>2298473</v>
      </c>
      <c r="AC85" s="193">
        <v>45778</v>
      </c>
      <c r="AD85" s="193">
        <v>45808</v>
      </c>
      <c r="AE85" s="132">
        <v>2298473</v>
      </c>
      <c r="AF85" s="193">
        <v>45809</v>
      </c>
      <c r="AG85" s="193">
        <v>45838</v>
      </c>
      <c r="AH85" s="130">
        <v>1072621</v>
      </c>
      <c r="AI85" s="193">
        <v>45839</v>
      </c>
      <c r="AJ85" s="193">
        <v>45852</v>
      </c>
      <c r="BI85" s="195" t="s">
        <v>278</v>
      </c>
      <c r="BJ85" s="190" t="s">
        <v>423</v>
      </c>
      <c r="BK85" s="195" t="s">
        <v>280</v>
      </c>
      <c r="BL85" s="192">
        <v>89</v>
      </c>
      <c r="BM85" s="193">
        <v>45672</v>
      </c>
      <c r="BN85" s="212">
        <v>1044514812</v>
      </c>
      <c r="BO85" s="206">
        <v>68</v>
      </c>
      <c r="BP85" s="193">
        <v>45672</v>
      </c>
      <c r="BQ85" s="207">
        <v>13790838</v>
      </c>
      <c r="CS85" s="200" t="s">
        <v>353</v>
      </c>
      <c r="CT85" s="137">
        <v>1119888213</v>
      </c>
      <c r="CU85" s="206">
        <v>27</v>
      </c>
      <c r="CV85" s="206" t="s">
        <v>296</v>
      </c>
      <c r="CY85" s="195">
        <v>8299</v>
      </c>
      <c r="CZ85" s="195" t="s">
        <v>293</v>
      </c>
      <c r="DA85" s="204">
        <f t="shared" si="24"/>
        <v>13790838</v>
      </c>
      <c r="DB85" s="231">
        <f t="shared" si="22"/>
        <v>0</v>
      </c>
      <c r="DC85" s="204">
        <f t="shared" si="26"/>
        <v>0</v>
      </c>
      <c r="DZ85" s="182" t="s">
        <v>800</v>
      </c>
      <c r="EA85" s="135" t="s">
        <v>271</v>
      </c>
    </row>
    <row r="86" spans="1:131" x14ac:dyDescent="0.3">
      <c r="A86" s="285"/>
      <c r="B86" s="197" t="s">
        <v>686</v>
      </c>
      <c r="C86" s="265">
        <v>1121849188</v>
      </c>
      <c r="D86" s="197" t="s">
        <v>687</v>
      </c>
      <c r="E86" s="197" t="s">
        <v>297</v>
      </c>
      <c r="F86" s="197" t="s">
        <v>688</v>
      </c>
      <c r="G86" s="124">
        <v>45672</v>
      </c>
      <c r="H86" s="280">
        <v>23525538</v>
      </c>
      <c r="I86" s="197" t="s">
        <v>302</v>
      </c>
      <c r="J86" s="124">
        <v>45672</v>
      </c>
      <c r="K86" s="124">
        <v>45852</v>
      </c>
      <c r="L86" s="197" t="s">
        <v>291</v>
      </c>
      <c r="M86" s="197" t="s">
        <v>291</v>
      </c>
      <c r="N86" s="197" t="s">
        <v>291</v>
      </c>
      <c r="O86" s="215">
        <v>7</v>
      </c>
      <c r="P86" s="132">
        <v>2091159</v>
      </c>
      <c r="Q86" s="203">
        <v>45672</v>
      </c>
      <c r="R86" s="129">
        <v>45688</v>
      </c>
      <c r="S86" s="132">
        <v>3920923</v>
      </c>
      <c r="T86" s="129">
        <v>45689</v>
      </c>
      <c r="U86" s="193">
        <v>45716</v>
      </c>
      <c r="V86" s="132">
        <v>3920923</v>
      </c>
      <c r="W86" s="129">
        <v>45717</v>
      </c>
      <c r="X86" s="129">
        <v>45747</v>
      </c>
      <c r="Y86" s="132">
        <v>3920923</v>
      </c>
      <c r="Z86" s="193">
        <v>45748</v>
      </c>
      <c r="AA86" s="193">
        <v>45777</v>
      </c>
      <c r="AB86" s="132">
        <v>3920923</v>
      </c>
      <c r="AC86" s="193">
        <v>45778</v>
      </c>
      <c r="AD86" s="193">
        <v>45808</v>
      </c>
      <c r="AE86" s="132">
        <v>3920923</v>
      </c>
      <c r="AF86" s="193">
        <v>45809</v>
      </c>
      <c r="AG86" s="193">
        <v>45838</v>
      </c>
      <c r="AH86" s="130">
        <v>1829764</v>
      </c>
      <c r="AI86" s="193">
        <v>45839</v>
      </c>
      <c r="AJ86" s="193">
        <v>45852</v>
      </c>
      <c r="BI86" s="195" t="s">
        <v>278</v>
      </c>
      <c r="BJ86" s="190" t="s">
        <v>423</v>
      </c>
      <c r="BK86" s="195" t="s">
        <v>280</v>
      </c>
      <c r="BL86" s="192">
        <v>89</v>
      </c>
      <c r="BM86" s="193">
        <v>45672</v>
      </c>
      <c r="BN86" s="212">
        <v>1044514812</v>
      </c>
      <c r="BO86" s="206">
        <v>69</v>
      </c>
      <c r="BP86" s="193">
        <v>45672</v>
      </c>
      <c r="BQ86" s="207">
        <v>23525538</v>
      </c>
      <c r="CS86" s="200" t="s">
        <v>753</v>
      </c>
      <c r="CT86" s="202">
        <v>1121849188</v>
      </c>
      <c r="CU86" s="206">
        <v>504</v>
      </c>
      <c r="CV86" s="206" t="s">
        <v>840</v>
      </c>
      <c r="CY86" s="195">
        <v>6910</v>
      </c>
      <c r="CZ86" s="195" t="s">
        <v>292</v>
      </c>
      <c r="DA86" s="204">
        <f t="shared" si="24"/>
        <v>23525538</v>
      </c>
      <c r="DB86" s="231">
        <f t="shared" si="22"/>
        <v>0</v>
      </c>
      <c r="DC86" s="204">
        <f t="shared" ref="DC86:DC149" si="33">BQ86+CF86-DA86</f>
        <v>0</v>
      </c>
      <c r="DZ86" s="182" t="s">
        <v>801</v>
      </c>
      <c r="EA86" s="135" t="s">
        <v>1375</v>
      </c>
    </row>
    <row r="87" spans="1:131" x14ac:dyDescent="0.3">
      <c r="A87" s="285"/>
      <c r="B87" s="197" t="s">
        <v>689</v>
      </c>
      <c r="C87" s="267">
        <v>86058755</v>
      </c>
      <c r="D87" s="189" t="s">
        <v>690</v>
      </c>
      <c r="E87" s="197" t="s">
        <v>297</v>
      </c>
      <c r="F87" s="197" t="s">
        <v>691</v>
      </c>
      <c r="G87" s="124">
        <v>45672</v>
      </c>
      <c r="H87" s="280">
        <v>19469412</v>
      </c>
      <c r="I87" s="197" t="s">
        <v>302</v>
      </c>
      <c r="J87" s="124">
        <v>45672</v>
      </c>
      <c r="K87" s="124">
        <v>45852</v>
      </c>
      <c r="L87" s="197" t="s">
        <v>291</v>
      </c>
      <c r="M87" s="197" t="s">
        <v>291</v>
      </c>
      <c r="N87" s="197" t="s">
        <v>291</v>
      </c>
      <c r="O87" s="215">
        <v>7</v>
      </c>
      <c r="P87" s="132">
        <v>1730614</v>
      </c>
      <c r="Q87" s="203">
        <v>45672</v>
      </c>
      <c r="R87" s="129">
        <v>45688</v>
      </c>
      <c r="S87" s="132">
        <v>3244902</v>
      </c>
      <c r="T87" s="129">
        <v>45689</v>
      </c>
      <c r="U87" s="193">
        <v>45716</v>
      </c>
      <c r="V87" s="132">
        <v>3244902</v>
      </c>
      <c r="W87" s="129">
        <v>45717</v>
      </c>
      <c r="X87" s="129">
        <v>45747</v>
      </c>
      <c r="Y87" s="132">
        <v>3244902</v>
      </c>
      <c r="Z87" s="193">
        <v>45748</v>
      </c>
      <c r="AA87" s="193">
        <v>45777</v>
      </c>
      <c r="AB87" s="132">
        <v>3244902</v>
      </c>
      <c r="AC87" s="193">
        <v>45778</v>
      </c>
      <c r="AD87" s="193">
        <v>45808</v>
      </c>
      <c r="AE87" s="132">
        <v>3244902</v>
      </c>
      <c r="AF87" s="193">
        <v>45809</v>
      </c>
      <c r="AG87" s="193">
        <v>45838</v>
      </c>
      <c r="AH87" s="130">
        <v>1514288</v>
      </c>
      <c r="AI87" s="193">
        <v>45839</v>
      </c>
      <c r="AJ87" s="193">
        <v>45852</v>
      </c>
      <c r="BI87" s="195" t="s">
        <v>278</v>
      </c>
      <c r="BJ87" s="190" t="s">
        <v>423</v>
      </c>
      <c r="BK87" s="195" t="s">
        <v>280</v>
      </c>
      <c r="BL87" s="192">
        <v>89</v>
      </c>
      <c r="BM87" s="193">
        <v>45672</v>
      </c>
      <c r="BN87" s="212">
        <v>1044514812</v>
      </c>
      <c r="BO87" s="206">
        <v>70</v>
      </c>
      <c r="BP87" s="193">
        <v>45672</v>
      </c>
      <c r="BQ87" s="207">
        <v>19469412</v>
      </c>
      <c r="CS87" s="200" t="s">
        <v>754</v>
      </c>
      <c r="CT87" s="202">
        <v>86058755</v>
      </c>
      <c r="CU87" s="206">
        <v>504</v>
      </c>
      <c r="CV87" s="206" t="s">
        <v>840</v>
      </c>
      <c r="CY87" s="195">
        <v>7020</v>
      </c>
      <c r="CZ87" s="195" t="s">
        <v>292</v>
      </c>
      <c r="DA87" s="204">
        <f t="shared" si="24"/>
        <v>19469412</v>
      </c>
      <c r="DB87" s="231">
        <f t="shared" si="22"/>
        <v>0</v>
      </c>
      <c r="DC87" s="204">
        <f t="shared" si="33"/>
        <v>0</v>
      </c>
      <c r="DZ87" s="182" t="s">
        <v>802</v>
      </c>
      <c r="EA87" s="135" t="s">
        <v>1375</v>
      </c>
    </row>
    <row r="88" spans="1:131" x14ac:dyDescent="0.3">
      <c r="A88" s="285"/>
      <c r="B88" s="197" t="s">
        <v>692</v>
      </c>
      <c r="C88" s="265">
        <v>1120870734</v>
      </c>
      <c r="D88" s="197" t="s">
        <v>693</v>
      </c>
      <c r="E88" s="197" t="s">
        <v>297</v>
      </c>
      <c r="F88" s="197" t="s">
        <v>694</v>
      </c>
      <c r="G88" s="124">
        <v>45672</v>
      </c>
      <c r="H88" s="280">
        <v>17365980</v>
      </c>
      <c r="I88" s="197" t="s">
        <v>302</v>
      </c>
      <c r="J88" s="124">
        <v>45672</v>
      </c>
      <c r="K88" s="124">
        <v>45852</v>
      </c>
      <c r="L88" s="189" t="s">
        <v>291</v>
      </c>
      <c r="M88" s="197" t="s">
        <v>291</v>
      </c>
      <c r="N88" s="197" t="s">
        <v>291</v>
      </c>
      <c r="O88" s="215">
        <v>7</v>
      </c>
      <c r="P88" s="132">
        <v>1543643</v>
      </c>
      <c r="Q88" s="203">
        <v>45672</v>
      </c>
      <c r="R88" s="129">
        <v>45688</v>
      </c>
      <c r="S88" s="132">
        <v>2894330</v>
      </c>
      <c r="T88" s="129">
        <v>45689</v>
      </c>
      <c r="U88" s="193">
        <v>45716</v>
      </c>
      <c r="V88" s="132">
        <v>2894330</v>
      </c>
      <c r="W88" s="129">
        <v>45717</v>
      </c>
      <c r="X88" s="129">
        <v>45747</v>
      </c>
      <c r="Y88" s="132">
        <v>2894330</v>
      </c>
      <c r="Z88" s="193">
        <v>45748</v>
      </c>
      <c r="AA88" s="193">
        <v>45777</v>
      </c>
      <c r="AB88" s="132">
        <v>2894330</v>
      </c>
      <c r="AC88" s="193">
        <v>45778</v>
      </c>
      <c r="AD88" s="193">
        <v>45808</v>
      </c>
      <c r="AE88" s="132">
        <v>2894330</v>
      </c>
      <c r="AF88" s="193">
        <v>45809</v>
      </c>
      <c r="AG88" s="193">
        <v>45838</v>
      </c>
      <c r="AH88" s="130">
        <v>1350687</v>
      </c>
      <c r="AI88" s="193">
        <v>45839</v>
      </c>
      <c r="AJ88" s="193">
        <v>45852</v>
      </c>
      <c r="BI88" s="195" t="s">
        <v>278</v>
      </c>
      <c r="BJ88" s="190" t="s">
        <v>423</v>
      </c>
      <c r="BK88" s="195" t="s">
        <v>280</v>
      </c>
      <c r="BL88" s="192">
        <v>89</v>
      </c>
      <c r="BM88" s="193">
        <v>45672</v>
      </c>
      <c r="BN88" s="212">
        <v>1044514812</v>
      </c>
      <c r="BO88" s="206">
        <v>71</v>
      </c>
      <c r="BP88" s="193">
        <v>45672</v>
      </c>
      <c r="BQ88" s="207">
        <v>17365980</v>
      </c>
      <c r="CS88" s="200" t="s">
        <v>755</v>
      </c>
      <c r="CT88" s="202">
        <v>1120870734</v>
      </c>
      <c r="CU88" s="206">
        <v>504</v>
      </c>
      <c r="CV88" s="206" t="s">
        <v>840</v>
      </c>
      <c r="CY88" s="195">
        <v>8299</v>
      </c>
      <c r="CZ88" s="195" t="s">
        <v>293</v>
      </c>
      <c r="DA88" s="204">
        <f t="shared" si="24"/>
        <v>17365980</v>
      </c>
      <c r="DB88" s="231">
        <f t="shared" si="22"/>
        <v>0</v>
      </c>
      <c r="DC88" s="204">
        <f t="shared" si="33"/>
        <v>0</v>
      </c>
      <c r="DZ88" s="182" t="s">
        <v>803</v>
      </c>
      <c r="EA88" s="135" t="s">
        <v>1375</v>
      </c>
    </row>
    <row r="89" spans="1:131" x14ac:dyDescent="0.3">
      <c r="A89" s="285"/>
      <c r="B89" s="197" t="s">
        <v>695</v>
      </c>
      <c r="C89" s="267">
        <v>38239974</v>
      </c>
      <c r="D89" s="189" t="s">
        <v>696</v>
      </c>
      <c r="E89" s="197" t="s">
        <v>297</v>
      </c>
      <c r="F89" s="197" t="s">
        <v>553</v>
      </c>
      <c r="G89" s="124">
        <v>45672</v>
      </c>
      <c r="H89" s="280">
        <v>19469412</v>
      </c>
      <c r="I89" s="197" t="s">
        <v>302</v>
      </c>
      <c r="J89" s="124">
        <v>45672</v>
      </c>
      <c r="K89" s="124">
        <v>45852</v>
      </c>
      <c r="L89" s="189" t="s">
        <v>291</v>
      </c>
      <c r="M89" s="197" t="s">
        <v>291</v>
      </c>
      <c r="N89" s="197" t="s">
        <v>291</v>
      </c>
      <c r="O89" s="215">
        <v>7</v>
      </c>
      <c r="P89" s="132">
        <v>1730614</v>
      </c>
      <c r="Q89" s="203">
        <v>45672</v>
      </c>
      <c r="R89" s="129">
        <v>45688</v>
      </c>
      <c r="S89" s="132">
        <v>3244902</v>
      </c>
      <c r="T89" s="129">
        <v>45689</v>
      </c>
      <c r="U89" s="193">
        <v>45716</v>
      </c>
      <c r="V89" s="132">
        <v>3244902</v>
      </c>
      <c r="W89" s="129">
        <v>45717</v>
      </c>
      <c r="X89" s="129">
        <v>45747</v>
      </c>
      <c r="Y89" s="132">
        <v>3244902</v>
      </c>
      <c r="Z89" s="193">
        <v>45748</v>
      </c>
      <c r="AA89" s="193">
        <v>45777</v>
      </c>
      <c r="AB89" s="132">
        <v>3244902</v>
      </c>
      <c r="AC89" s="193">
        <v>45778</v>
      </c>
      <c r="AD89" s="193">
        <v>45808</v>
      </c>
      <c r="AE89" s="132">
        <v>3244902</v>
      </c>
      <c r="AF89" s="193">
        <v>45809</v>
      </c>
      <c r="AG89" s="193">
        <v>45838</v>
      </c>
      <c r="AH89" s="130">
        <v>1514288</v>
      </c>
      <c r="AI89" s="193">
        <v>45839</v>
      </c>
      <c r="AJ89" s="193">
        <v>45852</v>
      </c>
      <c r="BI89" s="195" t="s">
        <v>278</v>
      </c>
      <c r="BJ89" s="190" t="s">
        <v>423</v>
      </c>
      <c r="BK89" s="195" t="s">
        <v>280</v>
      </c>
      <c r="BL89" s="192">
        <v>89</v>
      </c>
      <c r="BM89" s="193">
        <v>45672</v>
      </c>
      <c r="BN89" s="212">
        <v>1044514812</v>
      </c>
      <c r="BO89" s="206">
        <v>72</v>
      </c>
      <c r="BP89" s="193">
        <v>45672</v>
      </c>
      <c r="BQ89" s="207">
        <v>19469412</v>
      </c>
      <c r="CS89" s="238" t="s">
        <v>756</v>
      </c>
      <c r="CT89" s="127">
        <v>38239974</v>
      </c>
      <c r="CU89" s="206">
        <v>504</v>
      </c>
      <c r="CV89" s="206" t="s">
        <v>572</v>
      </c>
      <c r="CY89" s="192">
        <v>9609</v>
      </c>
      <c r="CZ89" s="192" t="s">
        <v>293</v>
      </c>
      <c r="DA89" s="204">
        <f t="shared" si="24"/>
        <v>19469412</v>
      </c>
      <c r="DB89" s="231">
        <f t="shared" si="22"/>
        <v>0</v>
      </c>
      <c r="DC89" s="204">
        <f t="shared" si="33"/>
        <v>0</v>
      </c>
      <c r="DZ89" s="182" t="s">
        <v>804</v>
      </c>
      <c r="EA89" s="135" t="s">
        <v>2555</v>
      </c>
    </row>
    <row r="90" spans="1:131" x14ac:dyDescent="0.3">
      <c r="A90" s="285"/>
      <c r="B90" s="197" t="s">
        <v>697</v>
      </c>
      <c r="C90" s="265">
        <v>1016064134</v>
      </c>
      <c r="D90" s="197" t="s">
        <v>698</v>
      </c>
      <c r="E90" s="197" t="s">
        <v>297</v>
      </c>
      <c r="F90" s="197" t="s">
        <v>553</v>
      </c>
      <c r="G90" s="124">
        <v>45672</v>
      </c>
      <c r="H90" s="280">
        <v>19469412</v>
      </c>
      <c r="I90" s="197" t="s">
        <v>302</v>
      </c>
      <c r="J90" s="124">
        <v>45672</v>
      </c>
      <c r="K90" s="124">
        <v>45852</v>
      </c>
      <c r="L90" s="189" t="s">
        <v>291</v>
      </c>
      <c r="M90" s="197" t="s">
        <v>291</v>
      </c>
      <c r="N90" s="197" t="s">
        <v>291</v>
      </c>
      <c r="O90" s="215">
        <v>7</v>
      </c>
      <c r="P90" s="132">
        <v>1730614</v>
      </c>
      <c r="Q90" s="203">
        <v>45672</v>
      </c>
      <c r="R90" s="129">
        <v>45688</v>
      </c>
      <c r="S90" s="132">
        <v>3244902</v>
      </c>
      <c r="T90" s="129">
        <v>45689</v>
      </c>
      <c r="U90" s="193">
        <v>45716</v>
      </c>
      <c r="V90" s="132">
        <v>3244902</v>
      </c>
      <c r="W90" s="129">
        <v>45717</v>
      </c>
      <c r="X90" s="129">
        <v>45747</v>
      </c>
      <c r="Y90" s="132">
        <v>3244902</v>
      </c>
      <c r="Z90" s="193">
        <v>45748</v>
      </c>
      <c r="AA90" s="193">
        <v>45777</v>
      </c>
      <c r="AB90" s="132">
        <v>3244902</v>
      </c>
      <c r="AC90" s="193">
        <v>45778</v>
      </c>
      <c r="AD90" s="193">
        <v>45808</v>
      </c>
      <c r="AE90" s="132">
        <v>3244902</v>
      </c>
      <c r="AF90" s="193">
        <v>45809</v>
      </c>
      <c r="AG90" s="193">
        <v>45838</v>
      </c>
      <c r="AH90" s="130">
        <v>1514288</v>
      </c>
      <c r="AI90" s="193">
        <v>45839</v>
      </c>
      <c r="AJ90" s="193">
        <v>45852</v>
      </c>
      <c r="BI90" s="195" t="s">
        <v>278</v>
      </c>
      <c r="BJ90" s="190" t="s">
        <v>423</v>
      </c>
      <c r="BK90" s="195" t="s">
        <v>280</v>
      </c>
      <c r="BL90" s="192">
        <v>89</v>
      </c>
      <c r="BM90" s="193">
        <v>45672</v>
      </c>
      <c r="BN90" s="212">
        <v>1044514812</v>
      </c>
      <c r="BO90" s="206">
        <v>73</v>
      </c>
      <c r="BP90" s="193">
        <v>45672</v>
      </c>
      <c r="BQ90" s="207">
        <v>19469412</v>
      </c>
      <c r="CS90" s="234" t="s">
        <v>757</v>
      </c>
      <c r="CT90" s="137">
        <v>1016064134</v>
      </c>
      <c r="CU90" s="206">
        <v>504</v>
      </c>
      <c r="CV90" s="206" t="s">
        <v>572</v>
      </c>
      <c r="CY90" s="195">
        <v>6920</v>
      </c>
      <c r="CZ90" s="195" t="s">
        <v>292</v>
      </c>
      <c r="DA90" s="204">
        <f t="shared" si="24"/>
        <v>19469412</v>
      </c>
      <c r="DB90" s="231">
        <f t="shared" si="22"/>
        <v>0</v>
      </c>
      <c r="DC90" s="204">
        <f t="shared" si="33"/>
        <v>0</v>
      </c>
      <c r="DZ90" s="182" t="s">
        <v>805</v>
      </c>
      <c r="EA90" s="135" t="s">
        <v>2555</v>
      </c>
    </row>
    <row r="91" spans="1:131" x14ac:dyDescent="0.3">
      <c r="A91" s="285"/>
      <c r="B91" s="197" t="s">
        <v>699</v>
      </c>
      <c r="C91" s="267">
        <v>40442774</v>
      </c>
      <c r="D91" s="189" t="s">
        <v>700</v>
      </c>
      <c r="E91" s="197" t="s">
        <v>297</v>
      </c>
      <c r="F91" s="197" t="s">
        <v>701</v>
      </c>
      <c r="G91" s="124">
        <v>45672</v>
      </c>
      <c r="H91" s="280">
        <v>23525538</v>
      </c>
      <c r="I91" s="197" t="s">
        <v>302</v>
      </c>
      <c r="J91" s="124">
        <v>45672</v>
      </c>
      <c r="K91" s="124">
        <v>45852</v>
      </c>
      <c r="L91" s="189" t="s">
        <v>291</v>
      </c>
      <c r="M91" s="197" t="s">
        <v>291</v>
      </c>
      <c r="N91" s="197" t="s">
        <v>291</v>
      </c>
      <c r="O91" s="215">
        <v>7</v>
      </c>
      <c r="P91" s="132">
        <v>2091159</v>
      </c>
      <c r="Q91" s="203">
        <v>45672</v>
      </c>
      <c r="R91" s="129">
        <v>45688</v>
      </c>
      <c r="S91" s="132">
        <v>3920923</v>
      </c>
      <c r="T91" s="129">
        <v>45689</v>
      </c>
      <c r="U91" s="193">
        <v>45716</v>
      </c>
      <c r="V91" s="132">
        <v>3920923</v>
      </c>
      <c r="W91" s="129">
        <v>45717</v>
      </c>
      <c r="X91" s="129">
        <v>45747</v>
      </c>
      <c r="Y91" s="132">
        <v>3920923</v>
      </c>
      <c r="Z91" s="193">
        <v>45748</v>
      </c>
      <c r="AA91" s="193">
        <v>45777</v>
      </c>
      <c r="AB91" s="132">
        <v>3920923</v>
      </c>
      <c r="AC91" s="193">
        <v>45778</v>
      </c>
      <c r="AD91" s="193">
        <v>45808</v>
      </c>
      <c r="AE91" s="132">
        <v>3920923</v>
      </c>
      <c r="AF91" s="193">
        <v>45809</v>
      </c>
      <c r="AG91" s="193">
        <v>45838</v>
      </c>
      <c r="AH91" s="130">
        <v>1829764</v>
      </c>
      <c r="AI91" s="193">
        <v>45839</v>
      </c>
      <c r="AJ91" s="193">
        <v>45852</v>
      </c>
      <c r="BI91" s="195" t="s">
        <v>278</v>
      </c>
      <c r="BJ91" s="190" t="s">
        <v>423</v>
      </c>
      <c r="BK91" s="195" t="s">
        <v>280</v>
      </c>
      <c r="BL91" s="192">
        <v>89</v>
      </c>
      <c r="BM91" s="193">
        <v>45672</v>
      </c>
      <c r="BN91" s="212">
        <v>1044514812</v>
      </c>
      <c r="BO91" s="206">
        <v>74</v>
      </c>
      <c r="BP91" s="193">
        <v>45672</v>
      </c>
      <c r="BQ91" s="207">
        <v>23525538</v>
      </c>
      <c r="CS91" s="200" t="s">
        <v>758</v>
      </c>
      <c r="CT91" s="137">
        <v>40442774</v>
      </c>
      <c r="CU91" s="206">
        <v>504</v>
      </c>
      <c r="CV91" s="206" t="s">
        <v>841</v>
      </c>
      <c r="CY91" s="236">
        <v>6209</v>
      </c>
      <c r="CZ91" s="236" t="s">
        <v>293</v>
      </c>
      <c r="DA91" s="204">
        <f t="shared" si="24"/>
        <v>23525538</v>
      </c>
      <c r="DB91" s="231">
        <f t="shared" si="22"/>
        <v>0</v>
      </c>
      <c r="DC91" s="204">
        <f t="shared" si="33"/>
        <v>0</v>
      </c>
      <c r="DZ91" s="182" t="s">
        <v>806</v>
      </c>
      <c r="EA91" s="135" t="s">
        <v>1374</v>
      </c>
    </row>
    <row r="92" spans="1:131" x14ac:dyDescent="0.3">
      <c r="A92" s="266"/>
      <c r="B92" s="197" t="s">
        <v>702</v>
      </c>
      <c r="C92" s="265">
        <v>35263210</v>
      </c>
      <c r="D92" s="197" t="s">
        <v>703</v>
      </c>
      <c r="E92" s="197" t="s">
        <v>297</v>
      </c>
      <c r="F92" s="197" t="s">
        <v>704</v>
      </c>
      <c r="G92" s="124">
        <v>45672</v>
      </c>
      <c r="H92" s="280">
        <v>23525538</v>
      </c>
      <c r="I92" s="197" t="s">
        <v>302</v>
      </c>
      <c r="J92" s="124">
        <v>45672</v>
      </c>
      <c r="K92" s="124">
        <v>45852</v>
      </c>
      <c r="L92" s="189" t="s">
        <v>291</v>
      </c>
      <c r="M92" s="197" t="s">
        <v>291</v>
      </c>
      <c r="N92" s="197" t="s">
        <v>291</v>
      </c>
      <c r="O92" s="215">
        <v>7</v>
      </c>
      <c r="P92" s="132">
        <v>2091159</v>
      </c>
      <c r="Q92" s="203">
        <v>45672</v>
      </c>
      <c r="R92" s="129">
        <v>45688</v>
      </c>
      <c r="S92" s="132">
        <v>3920923</v>
      </c>
      <c r="T92" s="129">
        <v>45689</v>
      </c>
      <c r="U92" s="193">
        <v>45716</v>
      </c>
      <c r="V92" s="132">
        <v>3920923</v>
      </c>
      <c r="W92" s="129">
        <v>45717</v>
      </c>
      <c r="X92" s="129">
        <v>45747</v>
      </c>
      <c r="Y92" s="132">
        <v>3920923</v>
      </c>
      <c r="Z92" s="193">
        <v>45748</v>
      </c>
      <c r="AA92" s="193">
        <v>45777</v>
      </c>
      <c r="AB92" s="132">
        <v>3920923</v>
      </c>
      <c r="AC92" s="193">
        <v>45778</v>
      </c>
      <c r="AD92" s="193">
        <v>45808</v>
      </c>
      <c r="AE92" s="132">
        <v>3920923</v>
      </c>
      <c r="AF92" s="193">
        <v>45809</v>
      </c>
      <c r="AG92" s="193">
        <v>45838</v>
      </c>
      <c r="AH92" s="130">
        <v>1829764</v>
      </c>
      <c r="AI92" s="193">
        <v>45839</v>
      </c>
      <c r="AJ92" s="193">
        <v>45852</v>
      </c>
      <c r="BI92" s="195" t="s">
        <v>278</v>
      </c>
      <c r="BJ92" s="190" t="s">
        <v>423</v>
      </c>
      <c r="BK92" s="195" t="s">
        <v>280</v>
      </c>
      <c r="BL92" s="192">
        <v>89</v>
      </c>
      <c r="BM92" s="193">
        <v>45672</v>
      </c>
      <c r="BN92" s="212">
        <v>1044514812</v>
      </c>
      <c r="BO92" s="206">
        <v>78</v>
      </c>
      <c r="BP92" s="193">
        <v>45672</v>
      </c>
      <c r="BQ92" s="207">
        <v>23525538</v>
      </c>
      <c r="CS92" s="200" t="s">
        <v>759</v>
      </c>
      <c r="CT92" s="201">
        <v>35263210</v>
      </c>
      <c r="CU92" s="206">
        <v>504</v>
      </c>
      <c r="CV92" s="206" t="s">
        <v>842</v>
      </c>
      <c r="CY92" s="195">
        <v>6920</v>
      </c>
      <c r="CZ92" s="195" t="s">
        <v>292</v>
      </c>
      <c r="DA92" s="204">
        <f t="shared" si="24"/>
        <v>23525538</v>
      </c>
      <c r="DB92" s="231">
        <f t="shared" si="22"/>
        <v>0</v>
      </c>
      <c r="DC92" s="204">
        <f t="shared" si="33"/>
        <v>0</v>
      </c>
      <c r="DZ92" s="182" t="s">
        <v>807</v>
      </c>
      <c r="EA92" s="135" t="s">
        <v>278</v>
      </c>
    </row>
    <row r="93" spans="1:131" x14ac:dyDescent="0.3">
      <c r="A93" s="197"/>
      <c r="B93" s="197" t="s">
        <v>705</v>
      </c>
      <c r="C93" s="265">
        <v>40386556</v>
      </c>
      <c r="D93" s="197" t="s">
        <v>706</v>
      </c>
      <c r="E93" s="197" t="s">
        <v>297</v>
      </c>
      <c r="F93" s="197" t="s">
        <v>707</v>
      </c>
      <c r="G93" s="124">
        <v>45672</v>
      </c>
      <c r="H93" s="280">
        <v>23525538</v>
      </c>
      <c r="I93" s="197" t="s">
        <v>302</v>
      </c>
      <c r="J93" s="124">
        <v>45672</v>
      </c>
      <c r="K93" s="124">
        <v>45852</v>
      </c>
      <c r="L93" s="197" t="s">
        <v>291</v>
      </c>
      <c r="M93" s="197" t="s">
        <v>291</v>
      </c>
      <c r="N93" s="197" t="s">
        <v>291</v>
      </c>
      <c r="O93" s="215">
        <v>7</v>
      </c>
      <c r="P93" s="132">
        <v>2091159</v>
      </c>
      <c r="Q93" s="203">
        <v>45672</v>
      </c>
      <c r="R93" s="129">
        <v>45688</v>
      </c>
      <c r="S93" s="132">
        <v>3920923</v>
      </c>
      <c r="T93" s="129">
        <v>45689</v>
      </c>
      <c r="U93" s="193">
        <v>45716</v>
      </c>
      <c r="V93" s="132">
        <v>3920923</v>
      </c>
      <c r="W93" s="129">
        <v>45717</v>
      </c>
      <c r="X93" s="129">
        <v>45747</v>
      </c>
      <c r="Y93" s="132">
        <v>3920923</v>
      </c>
      <c r="Z93" s="193">
        <v>45748</v>
      </c>
      <c r="AA93" s="193">
        <v>45777</v>
      </c>
      <c r="AB93" s="132">
        <v>3920923</v>
      </c>
      <c r="AC93" s="193">
        <v>45778</v>
      </c>
      <c r="AD93" s="193">
        <v>45808</v>
      </c>
      <c r="AE93" s="132">
        <v>3920923</v>
      </c>
      <c r="AF93" s="193">
        <v>45809</v>
      </c>
      <c r="AG93" s="193">
        <v>45838</v>
      </c>
      <c r="AH93" s="130">
        <v>1829764</v>
      </c>
      <c r="AI93" s="193">
        <v>45839</v>
      </c>
      <c r="AJ93" s="193">
        <v>45852</v>
      </c>
      <c r="BI93" s="195" t="s">
        <v>278</v>
      </c>
      <c r="BJ93" s="190" t="s">
        <v>423</v>
      </c>
      <c r="BK93" s="195" t="s">
        <v>280</v>
      </c>
      <c r="BL93" s="192">
        <v>89</v>
      </c>
      <c r="BM93" s="193">
        <v>45672</v>
      </c>
      <c r="BN93" s="212">
        <v>1044514812</v>
      </c>
      <c r="BO93" s="206">
        <v>79</v>
      </c>
      <c r="BP93" s="193">
        <v>45672</v>
      </c>
      <c r="BQ93" s="207">
        <v>23525538</v>
      </c>
      <c r="CS93" s="200" t="s">
        <v>760</v>
      </c>
      <c r="CT93" s="201">
        <v>40386556</v>
      </c>
      <c r="CU93" s="206">
        <v>504</v>
      </c>
      <c r="CV93" s="206" t="s">
        <v>842</v>
      </c>
      <c r="CY93" s="195">
        <v>8299</v>
      </c>
      <c r="CZ93" s="195" t="s">
        <v>293</v>
      </c>
      <c r="DA93" s="204">
        <f t="shared" si="24"/>
        <v>23525538</v>
      </c>
      <c r="DB93" s="231">
        <f t="shared" si="22"/>
        <v>0</v>
      </c>
      <c r="DC93" s="204">
        <f t="shared" si="33"/>
        <v>0</v>
      </c>
      <c r="DZ93" s="182" t="s">
        <v>808</v>
      </c>
      <c r="EA93" s="135" t="s">
        <v>278</v>
      </c>
    </row>
    <row r="94" spans="1:131" x14ac:dyDescent="0.3">
      <c r="A94" s="197"/>
      <c r="B94" s="197" t="s">
        <v>708</v>
      </c>
      <c r="C94" s="265">
        <v>86054622</v>
      </c>
      <c r="D94" s="197" t="s">
        <v>709</v>
      </c>
      <c r="E94" s="197" t="s">
        <v>297</v>
      </c>
      <c r="F94" s="197" t="s">
        <v>710</v>
      </c>
      <c r="G94" s="124">
        <v>45672</v>
      </c>
      <c r="H94" s="280">
        <v>31232178</v>
      </c>
      <c r="I94" s="197" t="s">
        <v>302</v>
      </c>
      <c r="J94" s="124">
        <v>45672</v>
      </c>
      <c r="K94" s="124">
        <v>45852</v>
      </c>
      <c r="L94" s="197" t="s">
        <v>291</v>
      </c>
      <c r="M94" s="197" t="s">
        <v>291</v>
      </c>
      <c r="N94" s="197" t="s">
        <v>291</v>
      </c>
      <c r="O94" s="215">
        <v>7</v>
      </c>
      <c r="P94" s="132">
        <v>2776194</v>
      </c>
      <c r="Q94" s="203">
        <v>45672</v>
      </c>
      <c r="R94" s="129">
        <v>45688</v>
      </c>
      <c r="S94" s="132">
        <v>5205363</v>
      </c>
      <c r="T94" s="129">
        <v>45689</v>
      </c>
      <c r="U94" s="193">
        <v>45716</v>
      </c>
      <c r="V94" s="132">
        <v>5205363</v>
      </c>
      <c r="W94" s="129">
        <v>45717</v>
      </c>
      <c r="X94" s="129">
        <v>45747</v>
      </c>
      <c r="Y94" s="132">
        <v>5205363</v>
      </c>
      <c r="Z94" s="193">
        <v>45748</v>
      </c>
      <c r="AA94" s="193">
        <v>45777</v>
      </c>
      <c r="AB94" s="132">
        <v>5205363</v>
      </c>
      <c r="AC94" s="193">
        <v>45778</v>
      </c>
      <c r="AD94" s="193">
        <v>45808</v>
      </c>
      <c r="AE94" s="132">
        <v>5205363</v>
      </c>
      <c r="AF94" s="193">
        <v>45809</v>
      </c>
      <c r="AG94" s="193">
        <v>45838</v>
      </c>
      <c r="AH94" s="130">
        <v>2429169</v>
      </c>
      <c r="AI94" s="193">
        <v>45839</v>
      </c>
      <c r="AJ94" s="193">
        <v>45852</v>
      </c>
      <c r="BI94" s="195" t="s">
        <v>278</v>
      </c>
      <c r="BJ94" s="190" t="s">
        <v>423</v>
      </c>
      <c r="BK94" s="195" t="s">
        <v>280</v>
      </c>
      <c r="BL94" s="192">
        <v>89</v>
      </c>
      <c r="BM94" s="193">
        <v>45672</v>
      </c>
      <c r="BN94" s="212">
        <v>1044514812</v>
      </c>
      <c r="BO94" s="206">
        <v>80</v>
      </c>
      <c r="BP94" s="193">
        <v>45672</v>
      </c>
      <c r="BQ94" s="207">
        <v>31232178</v>
      </c>
      <c r="CS94" s="200" t="s">
        <v>827</v>
      </c>
      <c r="CT94" s="126">
        <v>86054622.599999994</v>
      </c>
      <c r="CU94" s="206">
        <v>504</v>
      </c>
      <c r="CV94" s="206" t="s">
        <v>842</v>
      </c>
      <c r="CY94" s="195">
        <v>4290</v>
      </c>
      <c r="CZ94" s="195" t="s">
        <v>292</v>
      </c>
      <c r="DA94" s="204">
        <f t="shared" si="24"/>
        <v>31232178</v>
      </c>
      <c r="DB94" s="231">
        <f t="shared" si="22"/>
        <v>0</v>
      </c>
      <c r="DC94" s="204">
        <f t="shared" si="33"/>
        <v>0</v>
      </c>
      <c r="DZ94" s="182" t="s">
        <v>809</v>
      </c>
      <c r="EA94" s="135" t="s">
        <v>278</v>
      </c>
    </row>
    <row r="95" spans="1:131" x14ac:dyDescent="0.3">
      <c r="A95" s="197"/>
      <c r="B95" s="197" t="s">
        <v>711</v>
      </c>
      <c r="C95" s="267">
        <v>1121955665</v>
      </c>
      <c r="D95" s="197" t="s">
        <v>712</v>
      </c>
      <c r="E95" s="197" t="s">
        <v>297</v>
      </c>
      <c r="F95" s="189" t="s">
        <v>713</v>
      </c>
      <c r="G95" s="124">
        <v>45672</v>
      </c>
      <c r="H95" s="280">
        <v>19469412</v>
      </c>
      <c r="I95" s="197" t="s">
        <v>302</v>
      </c>
      <c r="J95" s="124">
        <v>45672</v>
      </c>
      <c r="K95" s="124">
        <v>45852</v>
      </c>
      <c r="L95" s="197" t="s">
        <v>291</v>
      </c>
      <c r="M95" s="197" t="s">
        <v>291</v>
      </c>
      <c r="N95" s="197" t="s">
        <v>291</v>
      </c>
      <c r="O95" s="215">
        <v>7</v>
      </c>
      <c r="P95" s="132">
        <v>1730614</v>
      </c>
      <c r="Q95" s="203">
        <v>45672</v>
      </c>
      <c r="R95" s="129">
        <v>45688</v>
      </c>
      <c r="S95" s="132">
        <v>3244902</v>
      </c>
      <c r="T95" s="129">
        <v>45689</v>
      </c>
      <c r="U95" s="193">
        <v>45716</v>
      </c>
      <c r="V95" s="132">
        <v>3244902</v>
      </c>
      <c r="W95" s="129">
        <v>45717</v>
      </c>
      <c r="X95" s="129">
        <v>45747</v>
      </c>
      <c r="Y95" s="132">
        <v>3244902</v>
      </c>
      <c r="Z95" s="193">
        <v>45748</v>
      </c>
      <c r="AA95" s="193">
        <v>45777</v>
      </c>
      <c r="AB95" s="132">
        <v>3244902</v>
      </c>
      <c r="AC95" s="193">
        <v>45778</v>
      </c>
      <c r="AD95" s="193">
        <v>45808</v>
      </c>
      <c r="AE95" s="132">
        <v>3244902</v>
      </c>
      <c r="AF95" s="193">
        <v>45809</v>
      </c>
      <c r="AG95" s="193">
        <v>45838</v>
      </c>
      <c r="AH95" s="130">
        <v>1514288</v>
      </c>
      <c r="AI95" s="193">
        <v>45839</v>
      </c>
      <c r="AJ95" s="193">
        <v>45852</v>
      </c>
      <c r="BI95" s="195" t="s">
        <v>278</v>
      </c>
      <c r="BJ95" s="190" t="s">
        <v>423</v>
      </c>
      <c r="BK95" s="195" t="s">
        <v>280</v>
      </c>
      <c r="BL95" s="192">
        <v>89</v>
      </c>
      <c r="BM95" s="193">
        <v>45672</v>
      </c>
      <c r="BN95" s="212">
        <v>1044514812</v>
      </c>
      <c r="BO95" s="206">
        <v>81</v>
      </c>
      <c r="BP95" s="193">
        <v>45672</v>
      </c>
      <c r="BQ95" s="207">
        <v>19469412</v>
      </c>
      <c r="CS95" s="200" t="s">
        <v>828</v>
      </c>
      <c r="CT95" s="201">
        <v>1121955665</v>
      </c>
      <c r="CU95" s="206">
        <v>504</v>
      </c>
      <c r="CV95" s="206" t="s">
        <v>842</v>
      </c>
      <c r="CY95" s="195">
        <v>7490</v>
      </c>
      <c r="CZ95" s="195" t="s">
        <v>293</v>
      </c>
      <c r="DA95" s="204">
        <f t="shared" si="24"/>
        <v>19469412</v>
      </c>
      <c r="DB95" s="231">
        <f t="shared" si="22"/>
        <v>0</v>
      </c>
      <c r="DC95" s="204">
        <f t="shared" si="33"/>
        <v>0</v>
      </c>
      <c r="DZ95" s="182" t="s">
        <v>810</v>
      </c>
      <c r="EA95" s="135" t="s">
        <v>278</v>
      </c>
    </row>
    <row r="96" spans="1:131" x14ac:dyDescent="0.3">
      <c r="A96" s="276"/>
      <c r="B96" s="197" t="s">
        <v>714</v>
      </c>
      <c r="C96" s="265">
        <v>1121894142</v>
      </c>
      <c r="D96" s="276" t="s">
        <v>715</v>
      </c>
      <c r="E96" s="197" t="s">
        <v>297</v>
      </c>
      <c r="F96" s="197" t="s">
        <v>716</v>
      </c>
      <c r="G96" s="124">
        <v>45672</v>
      </c>
      <c r="H96" s="280">
        <v>23525538</v>
      </c>
      <c r="I96" s="197" t="s">
        <v>302</v>
      </c>
      <c r="J96" s="124">
        <v>45672</v>
      </c>
      <c r="K96" s="124">
        <v>45852</v>
      </c>
      <c r="L96" s="197" t="s">
        <v>291</v>
      </c>
      <c r="M96" s="197" t="s">
        <v>291</v>
      </c>
      <c r="N96" s="197" t="s">
        <v>291</v>
      </c>
      <c r="O96" s="215">
        <v>7</v>
      </c>
      <c r="P96" s="132">
        <v>2091159</v>
      </c>
      <c r="Q96" s="203">
        <v>45672</v>
      </c>
      <c r="R96" s="129">
        <v>45688</v>
      </c>
      <c r="S96" s="132">
        <v>3920923</v>
      </c>
      <c r="T96" s="129">
        <v>45689</v>
      </c>
      <c r="U96" s="193">
        <v>45716</v>
      </c>
      <c r="V96" s="132">
        <v>3920923</v>
      </c>
      <c r="W96" s="129">
        <v>45717</v>
      </c>
      <c r="X96" s="129">
        <v>45747</v>
      </c>
      <c r="Y96" s="132">
        <v>3920923</v>
      </c>
      <c r="Z96" s="193">
        <v>45748</v>
      </c>
      <c r="AA96" s="193">
        <v>45777</v>
      </c>
      <c r="AB96" s="132">
        <v>3920923</v>
      </c>
      <c r="AC96" s="193">
        <v>45778</v>
      </c>
      <c r="AD96" s="193">
        <v>45808</v>
      </c>
      <c r="AE96" s="132">
        <v>3920923</v>
      </c>
      <c r="AF96" s="193">
        <v>45809</v>
      </c>
      <c r="AG96" s="193">
        <v>45838</v>
      </c>
      <c r="AH96" s="130">
        <v>1829764</v>
      </c>
      <c r="AI96" s="193">
        <v>45839</v>
      </c>
      <c r="AJ96" s="193">
        <v>45852</v>
      </c>
      <c r="BI96" s="195" t="s">
        <v>278</v>
      </c>
      <c r="BJ96" s="190" t="s">
        <v>423</v>
      </c>
      <c r="BK96" s="195" t="s">
        <v>280</v>
      </c>
      <c r="BL96" s="192">
        <v>89</v>
      </c>
      <c r="BM96" s="193">
        <v>45672</v>
      </c>
      <c r="BN96" s="212">
        <v>1044514812</v>
      </c>
      <c r="BO96" s="206">
        <v>82</v>
      </c>
      <c r="BP96" s="193">
        <v>45672</v>
      </c>
      <c r="BQ96" s="207">
        <v>23525538</v>
      </c>
      <c r="CS96" s="200" t="s">
        <v>761</v>
      </c>
      <c r="CT96" s="201">
        <v>1121894142</v>
      </c>
      <c r="CU96" s="206">
        <v>504</v>
      </c>
      <c r="CV96" s="206" t="s">
        <v>842</v>
      </c>
      <c r="CY96" s="195">
        <v>8299</v>
      </c>
      <c r="CZ96" s="195" t="s">
        <v>293</v>
      </c>
      <c r="DA96" s="204">
        <f t="shared" si="24"/>
        <v>23525538</v>
      </c>
      <c r="DB96" s="231">
        <f t="shared" si="22"/>
        <v>0</v>
      </c>
      <c r="DC96" s="204">
        <f t="shared" si="33"/>
        <v>0</v>
      </c>
      <c r="DZ96" s="182" t="s">
        <v>811</v>
      </c>
      <c r="EA96" s="135" t="s">
        <v>278</v>
      </c>
    </row>
    <row r="97" spans="1:131" x14ac:dyDescent="0.3">
      <c r="A97" s="189"/>
      <c r="B97" s="197" t="s">
        <v>717</v>
      </c>
      <c r="C97" s="265">
        <v>86059230</v>
      </c>
      <c r="D97" s="197" t="s">
        <v>718</v>
      </c>
      <c r="E97" s="197" t="s">
        <v>297</v>
      </c>
      <c r="F97" s="197" t="s">
        <v>719</v>
      </c>
      <c r="G97" s="124">
        <v>45672</v>
      </c>
      <c r="H97" s="280">
        <v>31232178</v>
      </c>
      <c r="I97" s="197" t="s">
        <v>302</v>
      </c>
      <c r="J97" s="124">
        <v>45672</v>
      </c>
      <c r="K97" s="124">
        <v>45852</v>
      </c>
      <c r="L97" s="189" t="s">
        <v>291</v>
      </c>
      <c r="M97" s="197" t="s">
        <v>291</v>
      </c>
      <c r="N97" s="197" t="s">
        <v>291</v>
      </c>
      <c r="O97" s="215">
        <v>7</v>
      </c>
      <c r="P97" s="132">
        <v>2776194</v>
      </c>
      <c r="Q97" s="203">
        <v>45672</v>
      </c>
      <c r="R97" s="129">
        <v>45688</v>
      </c>
      <c r="S97" s="132">
        <v>5205363</v>
      </c>
      <c r="T97" s="129">
        <v>45689</v>
      </c>
      <c r="U97" s="193">
        <v>45716</v>
      </c>
      <c r="V97" s="132">
        <v>5205363</v>
      </c>
      <c r="W97" s="129">
        <v>45717</v>
      </c>
      <c r="X97" s="129">
        <v>45747</v>
      </c>
      <c r="Y97" s="132">
        <v>5205363</v>
      </c>
      <c r="Z97" s="193">
        <v>45748</v>
      </c>
      <c r="AA97" s="193">
        <v>45777</v>
      </c>
      <c r="AB97" s="132">
        <v>5205363</v>
      </c>
      <c r="AC97" s="193">
        <v>45778</v>
      </c>
      <c r="AD97" s="193">
        <v>45808</v>
      </c>
      <c r="AE97" s="132">
        <v>5205363</v>
      </c>
      <c r="AF97" s="193">
        <v>45809</v>
      </c>
      <c r="AG97" s="193">
        <v>45838</v>
      </c>
      <c r="AH97" s="130">
        <v>2429169</v>
      </c>
      <c r="AI97" s="193">
        <v>45839</v>
      </c>
      <c r="AJ97" s="193">
        <v>45852</v>
      </c>
      <c r="BI97" s="195" t="s">
        <v>278</v>
      </c>
      <c r="BJ97" s="190" t="s">
        <v>423</v>
      </c>
      <c r="BK97" s="195" t="s">
        <v>280</v>
      </c>
      <c r="BL97" s="192">
        <v>89</v>
      </c>
      <c r="BM97" s="193">
        <v>45672</v>
      </c>
      <c r="BN97" s="212">
        <v>1044514812</v>
      </c>
      <c r="BO97" s="206">
        <v>83</v>
      </c>
      <c r="BP97" s="193">
        <v>45672</v>
      </c>
      <c r="BQ97" s="207">
        <v>31232178</v>
      </c>
      <c r="CS97" s="200" t="s">
        <v>762</v>
      </c>
      <c r="CT97" s="202">
        <v>86059230</v>
      </c>
      <c r="CU97" s="206">
        <v>504</v>
      </c>
      <c r="CV97" s="206" t="s">
        <v>842</v>
      </c>
      <c r="CY97" s="239">
        <v>7310</v>
      </c>
      <c r="CZ97" s="191" t="s">
        <v>293</v>
      </c>
      <c r="DA97" s="204">
        <f t="shared" si="24"/>
        <v>31232178</v>
      </c>
      <c r="DB97" s="231">
        <f t="shared" si="22"/>
        <v>0</v>
      </c>
      <c r="DC97" s="204">
        <f t="shared" si="33"/>
        <v>0</v>
      </c>
      <c r="DZ97" s="182" t="s">
        <v>812</v>
      </c>
      <c r="EA97" s="135" t="s">
        <v>278</v>
      </c>
    </row>
    <row r="98" spans="1:131" x14ac:dyDescent="0.3">
      <c r="A98" s="197" t="s">
        <v>326</v>
      </c>
      <c r="B98" s="197" t="s">
        <v>720</v>
      </c>
      <c r="C98" s="265">
        <v>17335623</v>
      </c>
      <c r="D98" s="197" t="s">
        <v>721</v>
      </c>
      <c r="E98" s="197" t="s">
        <v>298</v>
      </c>
      <c r="F98" s="197" t="s">
        <v>327</v>
      </c>
      <c r="G98" s="124">
        <v>45672</v>
      </c>
      <c r="H98" s="280">
        <v>11559960</v>
      </c>
      <c r="I98" s="197" t="s">
        <v>302</v>
      </c>
      <c r="J98" s="124">
        <v>45672</v>
      </c>
      <c r="K98" s="124">
        <v>45852</v>
      </c>
      <c r="L98" s="189" t="s">
        <v>291</v>
      </c>
      <c r="M98" s="197" t="s">
        <v>291</v>
      </c>
      <c r="N98" s="197" t="s">
        <v>291</v>
      </c>
      <c r="O98" s="215">
        <v>7</v>
      </c>
      <c r="P98" s="132">
        <v>1027552</v>
      </c>
      <c r="Q98" s="203">
        <v>45672</v>
      </c>
      <c r="R98" s="129">
        <v>45688</v>
      </c>
      <c r="S98" s="132">
        <v>1926660</v>
      </c>
      <c r="T98" s="129">
        <v>45689</v>
      </c>
      <c r="U98" s="193">
        <v>45716</v>
      </c>
      <c r="V98" s="132">
        <v>1926660</v>
      </c>
      <c r="W98" s="129">
        <v>45717</v>
      </c>
      <c r="X98" s="129">
        <v>45747</v>
      </c>
      <c r="Y98" s="132">
        <v>1926660</v>
      </c>
      <c r="Z98" s="193">
        <v>45748</v>
      </c>
      <c r="AA98" s="193">
        <v>45777</v>
      </c>
      <c r="AB98" s="132">
        <v>1926660</v>
      </c>
      <c r="AC98" s="193">
        <v>45778</v>
      </c>
      <c r="AD98" s="193">
        <v>45808</v>
      </c>
      <c r="AE98" s="132">
        <v>1926660</v>
      </c>
      <c r="AF98" s="193">
        <v>45809</v>
      </c>
      <c r="AG98" s="193">
        <v>45838</v>
      </c>
      <c r="AH98" s="130">
        <v>899108</v>
      </c>
      <c r="AI98" s="193">
        <v>45839</v>
      </c>
      <c r="AJ98" s="193">
        <v>45852</v>
      </c>
      <c r="BI98" s="195" t="s">
        <v>278</v>
      </c>
      <c r="BJ98" s="190" t="s">
        <v>423</v>
      </c>
      <c r="BK98" s="195" t="s">
        <v>280</v>
      </c>
      <c r="BL98" s="192">
        <v>89</v>
      </c>
      <c r="BM98" s="193">
        <v>45672</v>
      </c>
      <c r="BN98" s="212">
        <v>1044514812</v>
      </c>
      <c r="BO98" s="206">
        <v>84</v>
      </c>
      <c r="BP98" s="193">
        <v>45672</v>
      </c>
      <c r="BQ98" s="207">
        <v>11559960</v>
      </c>
      <c r="CS98" s="200" t="s">
        <v>829</v>
      </c>
      <c r="CT98" s="202">
        <v>17335623</v>
      </c>
      <c r="CU98" s="206">
        <v>504</v>
      </c>
      <c r="CV98" s="206" t="s">
        <v>294</v>
      </c>
      <c r="CY98" s="195">
        <v>8010</v>
      </c>
      <c r="CZ98" s="195" t="s">
        <v>293</v>
      </c>
      <c r="DA98" s="204">
        <f t="shared" si="24"/>
        <v>11559960</v>
      </c>
      <c r="DB98" s="231">
        <f t="shared" si="22"/>
        <v>0</v>
      </c>
      <c r="DC98" s="204">
        <f t="shared" si="33"/>
        <v>0</v>
      </c>
      <c r="DZ98" s="182" t="s">
        <v>813</v>
      </c>
      <c r="EA98" s="135" t="s">
        <v>278</v>
      </c>
    </row>
    <row r="99" spans="1:131" x14ac:dyDescent="0.3">
      <c r="A99" s="197" t="s">
        <v>326</v>
      </c>
      <c r="B99" s="197" t="s">
        <v>722</v>
      </c>
      <c r="C99" s="265">
        <v>86067601</v>
      </c>
      <c r="D99" s="197" t="s">
        <v>723</v>
      </c>
      <c r="E99" s="197" t="s">
        <v>298</v>
      </c>
      <c r="F99" s="197" t="s">
        <v>327</v>
      </c>
      <c r="G99" s="124">
        <v>45672</v>
      </c>
      <c r="H99" s="280">
        <v>11559960</v>
      </c>
      <c r="I99" s="197" t="s">
        <v>302</v>
      </c>
      <c r="J99" s="124">
        <v>45672</v>
      </c>
      <c r="K99" s="124">
        <v>45852</v>
      </c>
      <c r="L99" s="197" t="s">
        <v>291</v>
      </c>
      <c r="M99" s="197" t="s">
        <v>291</v>
      </c>
      <c r="N99" s="197" t="s">
        <v>291</v>
      </c>
      <c r="O99" s="215">
        <v>7</v>
      </c>
      <c r="P99" s="132">
        <v>1027552</v>
      </c>
      <c r="Q99" s="203">
        <v>45672</v>
      </c>
      <c r="R99" s="129">
        <v>45688</v>
      </c>
      <c r="S99" s="132">
        <v>1926660</v>
      </c>
      <c r="T99" s="129">
        <v>45689</v>
      </c>
      <c r="U99" s="193">
        <v>45716</v>
      </c>
      <c r="V99" s="132">
        <v>1926660</v>
      </c>
      <c r="W99" s="129">
        <v>45717</v>
      </c>
      <c r="X99" s="129">
        <v>45747</v>
      </c>
      <c r="Y99" s="132">
        <v>1926660</v>
      </c>
      <c r="Z99" s="193">
        <v>45748</v>
      </c>
      <c r="AA99" s="193">
        <v>45777</v>
      </c>
      <c r="AB99" s="132">
        <v>1926660</v>
      </c>
      <c r="AC99" s="193">
        <v>45778</v>
      </c>
      <c r="AD99" s="193">
        <v>45808</v>
      </c>
      <c r="AE99" s="132">
        <v>1926660</v>
      </c>
      <c r="AF99" s="193">
        <v>45809</v>
      </c>
      <c r="AG99" s="193">
        <v>45838</v>
      </c>
      <c r="AH99" s="130">
        <v>899108</v>
      </c>
      <c r="AI99" s="193">
        <v>45839</v>
      </c>
      <c r="AJ99" s="193">
        <v>45852</v>
      </c>
      <c r="BI99" s="195" t="s">
        <v>278</v>
      </c>
      <c r="BJ99" s="190" t="s">
        <v>423</v>
      </c>
      <c r="BK99" s="195" t="s">
        <v>280</v>
      </c>
      <c r="BL99" s="192">
        <v>89</v>
      </c>
      <c r="BM99" s="193">
        <v>45672</v>
      </c>
      <c r="BN99" s="212">
        <v>1044514812</v>
      </c>
      <c r="BO99" s="206">
        <v>85</v>
      </c>
      <c r="BP99" s="193">
        <v>45672</v>
      </c>
      <c r="BQ99" s="207">
        <v>11559960</v>
      </c>
      <c r="CS99" s="200" t="s">
        <v>829</v>
      </c>
      <c r="CT99" s="201">
        <v>86067601</v>
      </c>
      <c r="CU99" s="206">
        <v>504</v>
      </c>
      <c r="CV99" s="206" t="s">
        <v>294</v>
      </c>
      <c r="CY99" s="195">
        <v>8299</v>
      </c>
      <c r="CZ99" s="195" t="s">
        <v>293</v>
      </c>
      <c r="DA99" s="204">
        <f t="shared" si="24"/>
        <v>11559960</v>
      </c>
      <c r="DB99" s="231">
        <f t="shared" si="22"/>
        <v>0</v>
      </c>
      <c r="DC99" s="204">
        <f t="shared" si="33"/>
        <v>0</v>
      </c>
      <c r="DZ99" s="182" t="s">
        <v>814</v>
      </c>
      <c r="EA99" s="135" t="s">
        <v>278</v>
      </c>
    </row>
    <row r="100" spans="1:131" x14ac:dyDescent="0.3">
      <c r="A100" s="197"/>
      <c r="B100" s="197" t="s">
        <v>724</v>
      </c>
      <c r="C100" s="265">
        <v>1018406309</v>
      </c>
      <c r="D100" s="197" t="s">
        <v>725</v>
      </c>
      <c r="E100" s="197" t="s">
        <v>297</v>
      </c>
      <c r="F100" s="197" t="s">
        <v>671</v>
      </c>
      <c r="G100" s="124">
        <v>45672</v>
      </c>
      <c r="H100" s="280">
        <v>23525538</v>
      </c>
      <c r="I100" s="197" t="s">
        <v>302</v>
      </c>
      <c r="J100" s="124">
        <v>45672</v>
      </c>
      <c r="K100" s="124">
        <v>45852</v>
      </c>
      <c r="L100" s="197" t="s">
        <v>291</v>
      </c>
      <c r="M100" s="197" t="s">
        <v>291</v>
      </c>
      <c r="N100" s="197" t="s">
        <v>291</v>
      </c>
      <c r="O100" s="215">
        <v>7</v>
      </c>
      <c r="P100" s="132">
        <v>2091159</v>
      </c>
      <c r="Q100" s="203">
        <v>45672</v>
      </c>
      <c r="R100" s="129">
        <v>45688</v>
      </c>
      <c r="S100" s="132">
        <v>3920923</v>
      </c>
      <c r="T100" s="129">
        <v>45689</v>
      </c>
      <c r="U100" s="193">
        <v>45716</v>
      </c>
      <c r="V100" s="132">
        <v>3920923</v>
      </c>
      <c r="W100" s="129">
        <v>45717</v>
      </c>
      <c r="X100" s="129">
        <v>45747</v>
      </c>
      <c r="Y100" s="132">
        <v>3920923</v>
      </c>
      <c r="Z100" s="193">
        <v>45748</v>
      </c>
      <c r="AA100" s="193">
        <v>45777</v>
      </c>
      <c r="AB100" s="132">
        <v>3920923</v>
      </c>
      <c r="AC100" s="193">
        <v>45778</v>
      </c>
      <c r="AD100" s="193">
        <v>45808</v>
      </c>
      <c r="AE100" s="132">
        <v>3920923</v>
      </c>
      <c r="AF100" s="193">
        <v>45809</v>
      </c>
      <c r="AG100" s="193">
        <v>45838</v>
      </c>
      <c r="AH100" s="130">
        <v>1829764</v>
      </c>
      <c r="AI100" s="193">
        <v>45839</v>
      </c>
      <c r="AJ100" s="193">
        <v>45852</v>
      </c>
      <c r="BI100" s="195" t="s">
        <v>278</v>
      </c>
      <c r="BJ100" s="190" t="s">
        <v>423</v>
      </c>
      <c r="BK100" s="195" t="s">
        <v>280</v>
      </c>
      <c r="BL100" s="192">
        <v>89</v>
      </c>
      <c r="BM100" s="193">
        <v>45672</v>
      </c>
      <c r="BN100" s="212">
        <v>1044514812</v>
      </c>
      <c r="BO100" s="206">
        <v>86</v>
      </c>
      <c r="BP100" s="193">
        <v>45672</v>
      </c>
      <c r="BQ100" s="207">
        <v>23525538</v>
      </c>
      <c r="CS100" s="200" t="s">
        <v>763</v>
      </c>
      <c r="CT100" s="201">
        <v>1018406309</v>
      </c>
      <c r="CU100" s="206">
        <v>504</v>
      </c>
      <c r="CV100" s="206" t="s">
        <v>838</v>
      </c>
      <c r="CY100" s="195">
        <v>7490</v>
      </c>
      <c r="CZ100" s="195" t="s">
        <v>293</v>
      </c>
      <c r="DA100" s="204">
        <f t="shared" si="24"/>
        <v>23525538</v>
      </c>
      <c r="DB100" s="231">
        <f t="shared" si="22"/>
        <v>0</v>
      </c>
      <c r="DC100" s="204">
        <f t="shared" si="33"/>
        <v>0</v>
      </c>
      <c r="DZ100" s="182" t="s">
        <v>815</v>
      </c>
      <c r="EA100" s="135" t="s">
        <v>279</v>
      </c>
    </row>
    <row r="101" spans="1:131" ht="14.4" x14ac:dyDescent="0.3">
      <c r="A101" s="289" t="s">
        <v>843</v>
      </c>
      <c r="B101" s="197" t="s">
        <v>844</v>
      </c>
      <c r="C101" s="290"/>
      <c r="D101" s="290" t="s">
        <v>843</v>
      </c>
      <c r="E101" s="290"/>
      <c r="F101" s="290"/>
      <c r="G101" s="290"/>
      <c r="H101" s="335"/>
      <c r="I101" s="290"/>
      <c r="J101" s="290"/>
      <c r="K101" s="290"/>
      <c r="L101" s="290"/>
      <c r="M101" s="290"/>
      <c r="N101" s="290"/>
      <c r="O101" s="232"/>
      <c r="P101" s="132"/>
      <c r="Q101" s="129"/>
      <c r="R101" s="193"/>
      <c r="S101" s="132"/>
      <c r="T101" s="193"/>
      <c r="U101" s="193"/>
      <c r="V101" s="132"/>
      <c r="W101" s="193"/>
      <c r="X101" s="193"/>
      <c r="Y101" s="132"/>
      <c r="Z101" s="193"/>
      <c r="AA101" s="193"/>
      <c r="AB101" s="132"/>
      <c r="AC101" s="193"/>
      <c r="AD101" s="193"/>
      <c r="AE101" s="130"/>
      <c r="AF101" s="193"/>
      <c r="AG101" s="193"/>
      <c r="BI101" s="233"/>
      <c r="BJ101" s="233"/>
      <c r="BK101" s="233"/>
      <c r="BL101" s="233"/>
      <c r="BM101" s="233"/>
      <c r="BN101" s="233"/>
      <c r="BO101" s="233"/>
      <c r="BP101" s="233"/>
      <c r="BQ101" s="233"/>
      <c r="CS101" s="233"/>
      <c r="CT101" s="233"/>
      <c r="CU101" s="233"/>
      <c r="CV101" s="233"/>
      <c r="CY101" s="233"/>
      <c r="CZ101" s="233"/>
      <c r="DA101" s="204">
        <f t="shared" si="24"/>
        <v>0</v>
      </c>
      <c r="DB101" s="231">
        <f t="shared" ref="DB101:DB164" si="34">H101+BZ101-DA101</f>
        <v>0</v>
      </c>
      <c r="DC101" s="204">
        <f t="shared" si="33"/>
        <v>0</v>
      </c>
      <c r="DZ101" s="233"/>
      <c r="EA101" s="135"/>
    </row>
    <row r="102" spans="1:131" ht="14.4" x14ac:dyDescent="0.3">
      <c r="A102" s="289" t="s">
        <v>843</v>
      </c>
      <c r="B102" s="197" t="s">
        <v>845</v>
      </c>
      <c r="C102" s="197"/>
      <c r="D102" s="290" t="s">
        <v>843</v>
      </c>
      <c r="E102" s="197"/>
      <c r="F102" s="197"/>
      <c r="G102" s="197"/>
      <c r="H102" s="280"/>
      <c r="I102" s="197"/>
      <c r="J102" s="197"/>
      <c r="K102" s="197"/>
      <c r="L102" s="197"/>
      <c r="M102" s="197"/>
      <c r="N102" s="197"/>
      <c r="O102" s="199"/>
      <c r="P102" s="197"/>
      <c r="Q102" s="199"/>
      <c r="R102" s="199"/>
      <c r="S102" s="197"/>
      <c r="T102" s="199"/>
      <c r="U102" s="199"/>
      <c r="V102" s="197"/>
      <c r="W102" s="199"/>
      <c r="X102" s="199"/>
      <c r="Y102" s="197"/>
      <c r="Z102" s="199"/>
      <c r="AA102" s="199"/>
      <c r="AB102" s="197"/>
      <c r="AC102" s="199"/>
      <c r="AD102" s="199"/>
      <c r="AE102" s="197"/>
      <c r="AF102" s="199"/>
      <c r="AG102" s="199"/>
      <c r="BI102" s="199"/>
      <c r="BJ102" s="199"/>
      <c r="BK102" s="199"/>
      <c r="BL102" s="199"/>
      <c r="BM102" s="199"/>
      <c r="BN102" s="199"/>
      <c r="BO102" s="199"/>
      <c r="BP102" s="199"/>
      <c r="BQ102" s="199"/>
      <c r="CS102" s="199"/>
      <c r="CT102" s="199"/>
      <c r="CU102" s="199"/>
      <c r="CV102" s="199"/>
      <c r="CY102" s="199"/>
      <c r="CZ102" s="199"/>
      <c r="DA102" s="204">
        <f t="shared" ref="DA102:DA165" si="35">P102+S102+V102+Y102+AB102+AE102+AH102+AK102+AN102+AQ102+AT102+AW102+AZ102+BC102+BF102</f>
        <v>0</v>
      </c>
      <c r="DB102" s="231">
        <f t="shared" si="34"/>
        <v>0</v>
      </c>
      <c r="DC102" s="204">
        <f t="shared" si="33"/>
        <v>0</v>
      </c>
      <c r="DZ102" s="252"/>
      <c r="EA102" s="135"/>
    </row>
    <row r="103" spans="1:131" ht="14.4" x14ac:dyDescent="0.3">
      <c r="A103" s="289" t="s">
        <v>843</v>
      </c>
      <c r="B103" s="197" t="s">
        <v>846</v>
      </c>
      <c r="C103" s="290"/>
      <c r="D103" s="290" t="s">
        <v>843</v>
      </c>
      <c r="E103" s="290"/>
      <c r="F103" s="290"/>
      <c r="G103" s="290"/>
      <c r="H103" s="335"/>
      <c r="I103" s="290"/>
      <c r="J103" s="290"/>
      <c r="K103" s="290"/>
      <c r="L103" s="290"/>
      <c r="M103" s="290"/>
      <c r="N103" s="290"/>
      <c r="O103" s="233"/>
      <c r="P103" s="290"/>
      <c r="Q103" s="233"/>
      <c r="R103" s="233"/>
      <c r="S103" s="290"/>
      <c r="T103" s="233"/>
      <c r="U103" s="233"/>
      <c r="V103" s="290"/>
      <c r="W103" s="233"/>
      <c r="X103" s="233"/>
      <c r="Y103" s="290"/>
      <c r="Z103" s="233"/>
      <c r="AA103" s="233"/>
      <c r="AB103" s="290"/>
      <c r="AC103" s="233"/>
      <c r="AD103" s="233"/>
      <c r="AE103" s="290"/>
      <c r="AF103" s="233"/>
      <c r="AG103" s="233"/>
      <c r="AH103" s="290"/>
      <c r="AI103" s="233"/>
      <c r="AJ103" s="233"/>
      <c r="BI103" s="233"/>
      <c r="BJ103" s="233"/>
      <c r="BK103" s="233"/>
      <c r="BL103" s="233"/>
      <c r="BM103" s="233"/>
      <c r="BN103" s="233"/>
      <c r="BO103" s="233"/>
      <c r="BP103" s="233"/>
      <c r="BQ103" s="233"/>
      <c r="CS103" s="233"/>
      <c r="CT103" s="233"/>
      <c r="CU103" s="233"/>
      <c r="CV103" s="233"/>
      <c r="CY103" s="233"/>
      <c r="CZ103" s="233"/>
      <c r="DA103" s="204">
        <f t="shared" si="35"/>
        <v>0</v>
      </c>
      <c r="DB103" s="231">
        <f t="shared" si="34"/>
        <v>0</v>
      </c>
      <c r="DC103" s="204">
        <f t="shared" si="33"/>
        <v>0</v>
      </c>
      <c r="DZ103" s="233"/>
      <c r="EA103" s="135"/>
    </row>
    <row r="104" spans="1:131" ht="14.4" x14ac:dyDescent="0.3">
      <c r="A104" s="289" t="s">
        <v>843</v>
      </c>
      <c r="B104" s="197" t="s">
        <v>847</v>
      </c>
      <c r="C104" s="290"/>
      <c r="D104" s="290" t="s">
        <v>843</v>
      </c>
      <c r="E104" s="290"/>
      <c r="F104" s="290"/>
      <c r="G104" s="290"/>
      <c r="H104" s="335"/>
      <c r="I104" s="290"/>
      <c r="J104" s="290"/>
      <c r="K104" s="290"/>
      <c r="L104" s="290"/>
      <c r="M104" s="290"/>
      <c r="N104" s="290"/>
      <c r="O104" s="232"/>
      <c r="P104" s="132"/>
      <c r="Q104" s="129"/>
      <c r="R104" s="193"/>
      <c r="S104" s="132"/>
      <c r="T104" s="193"/>
      <c r="U104" s="193"/>
      <c r="V104" s="132"/>
      <c r="W104" s="193"/>
      <c r="X104" s="193"/>
      <c r="Y104" s="132"/>
      <c r="Z104" s="193"/>
      <c r="AA104" s="193"/>
      <c r="AB104" s="132"/>
      <c r="AC104" s="193"/>
      <c r="AD104" s="193"/>
      <c r="AE104" s="130"/>
      <c r="AF104" s="193"/>
      <c r="AG104" s="193"/>
      <c r="BI104" s="190"/>
      <c r="BJ104" s="196"/>
      <c r="BK104" s="190"/>
      <c r="BL104" s="192"/>
      <c r="BM104" s="193"/>
      <c r="BN104" s="212"/>
      <c r="BO104" s="206"/>
      <c r="BP104" s="193"/>
      <c r="BQ104" s="207"/>
      <c r="CS104" s="200"/>
      <c r="CT104" s="201"/>
      <c r="CU104" s="206"/>
      <c r="CV104" s="206"/>
      <c r="CY104" s="195"/>
      <c r="CZ104" s="195"/>
      <c r="DA104" s="204">
        <f t="shared" si="35"/>
        <v>0</v>
      </c>
      <c r="DB104" s="231">
        <f t="shared" si="34"/>
        <v>0</v>
      </c>
      <c r="DC104" s="204">
        <f t="shared" si="33"/>
        <v>0</v>
      </c>
      <c r="DZ104" s="182"/>
      <c r="EA104" s="135"/>
    </row>
    <row r="105" spans="1:131" ht="14.4" x14ac:dyDescent="0.3">
      <c r="A105" s="289" t="s">
        <v>843</v>
      </c>
      <c r="B105" s="197" t="s">
        <v>848</v>
      </c>
      <c r="C105" s="265"/>
      <c r="D105" s="290" t="s">
        <v>843</v>
      </c>
      <c r="E105" s="197"/>
      <c r="F105" s="197"/>
      <c r="G105" s="124"/>
      <c r="H105" s="280"/>
      <c r="I105" s="197"/>
      <c r="J105" s="124"/>
      <c r="K105" s="124"/>
      <c r="L105" s="197"/>
      <c r="M105" s="197"/>
      <c r="N105" s="197"/>
      <c r="O105" s="232"/>
      <c r="P105" s="132"/>
      <c r="Q105" s="203"/>
      <c r="R105" s="129"/>
      <c r="S105" s="132"/>
      <c r="T105" s="129"/>
      <c r="U105" s="193"/>
      <c r="V105" s="132"/>
      <c r="W105" s="129"/>
      <c r="X105" s="129"/>
      <c r="Y105" s="132"/>
      <c r="Z105" s="193"/>
      <c r="AA105" s="193"/>
      <c r="AB105" s="132"/>
      <c r="AC105" s="193"/>
      <c r="AD105" s="193"/>
      <c r="AE105" s="132"/>
      <c r="AF105" s="193"/>
      <c r="AG105" s="193"/>
      <c r="AH105" s="291"/>
      <c r="AI105" s="235"/>
      <c r="AJ105" s="235"/>
      <c r="BI105" s="195"/>
      <c r="BJ105" s="190"/>
      <c r="BK105" s="195"/>
      <c r="BL105" s="192"/>
      <c r="BM105" s="193"/>
      <c r="BN105" s="212"/>
      <c r="BO105" s="206"/>
      <c r="BP105" s="193"/>
      <c r="BQ105" s="207"/>
      <c r="CS105" s="200"/>
      <c r="CT105" s="201"/>
      <c r="CU105" s="206"/>
      <c r="CV105" s="206"/>
      <c r="CY105" s="195"/>
      <c r="CZ105" s="195"/>
      <c r="DA105" s="204">
        <f t="shared" si="35"/>
        <v>0</v>
      </c>
      <c r="DB105" s="231">
        <f t="shared" si="34"/>
        <v>0</v>
      </c>
      <c r="DC105" s="204">
        <f t="shared" si="33"/>
        <v>0</v>
      </c>
      <c r="DZ105" s="182"/>
      <c r="EA105" s="135"/>
    </row>
    <row r="106" spans="1:131" ht="14.4" x14ac:dyDescent="0.3">
      <c r="A106" s="292" t="s">
        <v>843</v>
      </c>
      <c r="B106" s="281" t="s">
        <v>849</v>
      </c>
      <c r="C106" s="286"/>
      <c r="D106" s="293" t="s">
        <v>843</v>
      </c>
      <c r="E106" s="281"/>
      <c r="F106" s="281"/>
      <c r="G106" s="284"/>
      <c r="H106" s="334"/>
      <c r="I106" s="281"/>
      <c r="J106" s="284"/>
      <c r="K106" s="284"/>
      <c r="L106" s="281"/>
      <c r="M106" s="281"/>
      <c r="N106" s="281"/>
      <c r="O106" s="232"/>
      <c r="P106" s="132"/>
      <c r="Q106" s="203"/>
      <c r="R106" s="129"/>
      <c r="S106" s="132"/>
      <c r="T106" s="129"/>
      <c r="U106" s="193"/>
      <c r="V106" s="132"/>
      <c r="W106" s="129"/>
      <c r="X106" s="129"/>
      <c r="Y106" s="132"/>
      <c r="Z106" s="193"/>
      <c r="AA106" s="193"/>
      <c r="AB106" s="132"/>
      <c r="AC106" s="193"/>
      <c r="AD106" s="193"/>
      <c r="AE106" s="132"/>
      <c r="AF106" s="193"/>
      <c r="AG106" s="193"/>
      <c r="AH106" s="291"/>
      <c r="AI106" s="235"/>
      <c r="AJ106" s="235"/>
      <c r="BI106" s="195"/>
      <c r="BJ106" s="190"/>
      <c r="BK106" s="195"/>
      <c r="BL106" s="192"/>
      <c r="BM106" s="193"/>
      <c r="BN106" s="212"/>
      <c r="BO106" s="206"/>
      <c r="BP106" s="193"/>
      <c r="BQ106" s="207"/>
      <c r="CS106" s="200"/>
      <c r="CT106" s="201"/>
      <c r="CU106" s="206"/>
      <c r="CV106" s="206"/>
      <c r="CY106" s="195"/>
      <c r="CZ106" s="195"/>
      <c r="DA106" s="204">
        <f t="shared" si="35"/>
        <v>0</v>
      </c>
      <c r="DB106" s="231">
        <f t="shared" si="34"/>
        <v>0</v>
      </c>
      <c r="DC106" s="204">
        <f t="shared" si="33"/>
        <v>0</v>
      </c>
      <c r="DZ106" s="182"/>
      <c r="EA106" s="135"/>
    </row>
    <row r="107" spans="1:131" x14ac:dyDescent="0.3">
      <c r="A107" s="285"/>
      <c r="B107" s="197" t="s">
        <v>850</v>
      </c>
      <c r="C107" s="265">
        <v>40383789</v>
      </c>
      <c r="D107" s="197" t="s">
        <v>851</v>
      </c>
      <c r="E107" s="197" t="s">
        <v>298</v>
      </c>
      <c r="F107" s="197" t="s">
        <v>596</v>
      </c>
      <c r="G107" s="124">
        <v>45680</v>
      </c>
      <c r="H107" s="280">
        <v>13177912</v>
      </c>
      <c r="I107" s="197" t="s">
        <v>852</v>
      </c>
      <c r="J107" s="124">
        <v>45680</v>
      </c>
      <c r="K107" s="124">
        <v>45852</v>
      </c>
      <c r="L107" s="197" t="s">
        <v>291</v>
      </c>
      <c r="M107" s="197" t="s">
        <v>291</v>
      </c>
      <c r="N107" s="197" t="s">
        <v>291</v>
      </c>
      <c r="O107" s="215">
        <v>6</v>
      </c>
      <c r="P107" s="132">
        <v>2911399</v>
      </c>
      <c r="Q107" s="203">
        <v>45680</v>
      </c>
      <c r="R107" s="193">
        <v>45716</v>
      </c>
      <c r="S107" s="132">
        <v>2298473</v>
      </c>
      <c r="T107" s="129">
        <v>45717</v>
      </c>
      <c r="U107" s="129">
        <v>45747</v>
      </c>
      <c r="V107" s="132">
        <v>2298473</v>
      </c>
      <c r="W107" s="193">
        <v>45748</v>
      </c>
      <c r="X107" s="193">
        <v>45777</v>
      </c>
      <c r="Y107" s="132">
        <v>2298473</v>
      </c>
      <c r="Z107" s="193">
        <v>45778</v>
      </c>
      <c r="AA107" s="193">
        <v>45808</v>
      </c>
      <c r="AB107" s="132">
        <v>2298473</v>
      </c>
      <c r="AC107" s="193">
        <v>45809</v>
      </c>
      <c r="AD107" s="193">
        <v>45838</v>
      </c>
      <c r="AE107" s="130">
        <v>1072621</v>
      </c>
      <c r="AF107" s="193">
        <v>45839</v>
      </c>
      <c r="AG107" s="193">
        <v>45852</v>
      </c>
      <c r="BI107" s="195" t="s">
        <v>278</v>
      </c>
      <c r="BJ107" s="190" t="s">
        <v>423</v>
      </c>
      <c r="BK107" s="195" t="s">
        <v>280</v>
      </c>
      <c r="BL107" s="192">
        <v>138</v>
      </c>
      <c r="BM107" s="193">
        <v>45680</v>
      </c>
      <c r="BN107" s="212">
        <v>2002609177</v>
      </c>
      <c r="BO107" s="206">
        <v>335</v>
      </c>
      <c r="BP107" s="193">
        <v>45680</v>
      </c>
      <c r="BQ107" s="207">
        <v>13177912</v>
      </c>
      <c r="CS107" s="200" t="s">
        <v>1390</v>
      </c>
      <c r="CT107" s="126">
        <v>40383789</v>
      </c>
      <c r="CU107" s="206">
        <v>504</v>
      </c>
      <c r="CV107" s="206" t="s">
        <v>1515</v>
      </c>
      <c r="CY107" s="195">
        <v>8219</v>
      </c>
      <c r="CZ107" s="195" t="s">
        <v>293</v>
      </c>
      <c r="DA107" s="204">
        <f t="shared" si="35"/>
        <v>13177912</v>
      </c>
      <c r="DB107" s="231">
        <f t="shared" si="34"/>
        <v>0</v>
      </c>
      <c r="DC107" s="204">
        <f t="shared" si="33"/>
        <v>0</v>
      </c>
      <c r="DZ107" s="312" t="s">
        <v>1582</v>
      </c>
      <c r="EA107" s="135" t="s">
        <v>2556</v>
      </c>
    </row>
    <row r="108" spans="1:131" ht="14.4" x14ac:dyDescent="0.3">
      <c r="A108" s="285"/>
      <c r="B108" s="197" t="s">
        <v>853</v>
      </c>
      <c r="C108" s="265">
        <v>1121838496</v>
      </c>
      <c r="D108" s="197" t="s">
        <v>854</v>
      </c>
      <c r="E108" s="197" t="s">
        <v>297</v>
      </c>
      <c r="F108" s="197" t="s">
        <v>855</v>
      </c>
      <c r="G108" s="124">
        <v>45680</v>
      </c>
      <c r="H108" s="280">
        <v>18604105</v>
      </c>
      <c r="I108" s="197" t="s">
        <v>852</v>
      </c>
      <c r="J108" s="124">
        <v>45680</v>
      </c>
      <c r="K108" s="124">
        <v>45852</v>
      </c>
      <c r="L108" s="197" t="s">
        <v>291</v>
      </c>
      <c r="M108" s="197" t="s">
        <v>291</v>
      </c>
      <c r="N108" s="197" t="s">
        <v>291</v>
      </c>
      <c r="O108" s="215">
        <v>6</v>
      </c>
      <c r="P108" s="132">
        <v>4110209</v>
      </c>
      <c r="Q108" s="203">
        <v>45680</v>
      </c>
      <c r="R108" s="193">
        <v>45716</v>
      </c>
      <c r="S108" s="132">
        <v>3244902</v>
      </c>
      <c r="T108" s="129">
        <v>45717</v>
      </c>
      <c r="U108" s="129">
        <v>45747</v>
      </c>
      <c r="V108" s="132">
        <v>3244902</v>
      </c>
      <c r="W108" s="193">
        <v>45748</v>
      </c>
      <c r="X108" s="193">
        <v>45777</v>
      </c>
      <c r="Y108" s="132">
        <v>3244902</v>
      </c>
      <c r="Z108" s="193">
        <v>45778</v>
      </c>
      <c r="AA108" s="193">
        <v>45808</v>
      </c>
      <c r="AB108" s="132">
        <v>3244902</v>
      </c>
      <c r="AC108" s="193">
        <v>45809</v>
      </c>
      <c r="AD108" s="193">
        <v>45838</v>
      </c>
      <c r="AE108" s="130">
        <v>1514288</v>
      </c>
      <c r="AF108" s="193">
        <v>45839</v>
      </c>
      <c r="AG108" s="193">
        <v>45852</v>
      </c>
      <c r="AH108" s="290"/>
      <c r="AI108" s="233"/>
      <c r="AJ108" s="233"/>
      <c r="BI108" s="195" t="s">
        <v>278</v>
      </c>
      <c r="BJ108" s="190" t="s">
        <v>423</v>
      </c>
      <c r="BK108" s="195" t="s">
        <v>280</v>
      </c>
      <c r="BL108" s="192">
        <v>138</v>
      </c>
      <c r="BM108" s="193">
        <v>45680</v>
      </c>
      <c r="BN108" s="212">
        <v>2002609177</v>
      </c>
      <c r="BO108" s="206">
        <v>306</v>
      </c>
      <c r="BP108" s="193">
        <v>45680</v>
      </c>
      <c r="BQ108" s="207">
        <v>18604105</v>
      </c>
      <c r="CS108" s="200" t="s">
        <v>1391</v>
      </c>
      <c r="CT108" s="201">
        <v>1121838496.7</v>
      </c>
      <c r="CU108" s="206">
        <v>504</v>
      </c>
      <c r="CV108" s="206" t="s">
        <v>1516</v>
      </c>
      <c r="CY108" s="195">
        <v>7490</v>
      </c>
      <c r="CZ108" s="195" t="s">
        <v>293</v>
      </c>
      <c r="DA108" s="204">
        <f t="shared" si="35"/>
        <v>18604105</v>
      </c>
      <c r="DB108" s="231">
        <f t="shared" si="34"/>
        <v>0</v>
      </c>
      <c r="DC108" s="204">
        <f t="shared" si="33"/>
        <v>0</v>
      </c>
      <c r="DZ108" s="312" t="s">
        <v>1583</v>
      </c>
      <c r="EA108" s="135" t="s">
        <v>2557</v>
      </c>
    </row>
    <row r="109" spans="1:131" x14ac:dyDescent="0.3">
      <c r="A109" s="197"/>
      <c r="B109" s="197" t="s">
        <v>856</v>
      </c>
      <c r="C109" s="265">
        <v>1121875719</v>
      </c>
      <c r="D109" s="197" t="s">
        <v>857</v>
      </c>
      <c r="E109" s="197" t="s">
        <v>298</v>
      </c>
      <c r="F109" s="197" t="s">
        <v>601</v>
      </c>
      <c r="G109" s="124">
        <v>45680</v>
      </c>
      <c r="H109" s="280">
        <v>13177912</v>
      </c>
      <c r="I109" s="197" t="s">
        <v>852</v>
      </c>
      <c r="J109" s="124">
        <v>45680</v>
      </c>
      <c r="K109" s="124">
        <v>45852</v>
      </c>
      <c r="L109" s="197" t="s">
        <v>291</v>
      </c>
      <c r="M109" s="197" t="s">
        <v>291</v>
      </c>
      <c r="N109" s="197" t="s">
        <v>291</v>
      </c>
      <c r="O109" s="215">
        <v>6</v>
      </c>
      <c r="P109" s="132">
        <v>2911399</v>
      </c>
      <c r="Q109" s="203">
        <v>45680</v>
      </c>
      <c r="R109" s="193">
        <v>45716</v>
      </c>
      <c r="S109" s="132">
        <v>2298473</v>
      </c>
      <c r="T109" s="129">
        <v>45717</v>
      </c>
      <c r="U109" s="129">
        <v>45747</v>
      </c>
      <c r="V109" s="132">
        <v>2298473</v>
      </c>
      <c r="W109" s="193">
        <v>45748</v>
      </c>
      <c r="X109" s="193">
        <v>45777</v>
      </c>
      <c r="Y109" s="132">
        <v>2298473</v>
      </c>
      <c r="Z109" s="193">
        <v>45778</v>
      </c>
      <c r="AA109" s="193">
        <v>45808</v>
      </c>
      <c r="AB109" s="132">
        <v>2298473</v>
      </c>
      <c r="AC109" s="193">
        <v>45809</v>
      </c>
      <c r="AD109" s="193">
        <v>45838</v>
      </c>
      <c r="AE109" s="130">
        <v>1072621</v>
      </c>
      <c r="AF109" s="193">
        <v>45839</v>
      </c>
      <c r="AG109" s="193">
        <v>45852</v>
      </c>
      <c r="BI109" s="195" t="s">
        <v>278</v>
      </c>
      <c r="BJ109" s="190" t="s">
        <v>423</v>
      </c>
      <c r="BK109" s="195" t="s">
        <v>280</v>
      </c>
      <c r="BL109" s="192">
        <v>138</v>
      </c>
      <c r="BM109" s="193">
        <v>45680</v>
      </c>
      <c r="BN109" s="212">
        <v>2002609177</v>
      </c>
      <c r="BO109" s="206">
        <v>361</v>
      </c>
      <c r="BP109" s="193">
        <v>45680</v>
      </c>
      <c r="BQ109" s="207">
        <v>13177912</v>
      </c>
      <c r="CS109" s="200" t="s">
        <v>733</v>
      </c>
      <c r="CT109" s="126">
        <v>1121875719</v>
      </c>
      <c r="CU109" s="206">
        <v>504</v>
      </c>
      <c r="CV109" s="206" t="s">
        <v>1516</v>
      </c>
      <c r="CY109" s="195">
        <v>8299</v>
      </c>
      <c r="CZ109" s="195" t="s">
        <v>293</v>
      </c>
      <c r="DA109" s="204">
        <f t="shared" si="35"/>
        <v>13177912</v>
      </c>
      <c r="DB109" s="231">
        <f t="shared" si="34"/>
        <v>0</v>
      </c>
      <c r="DC109" s="204">
        <f t="shared" si="33"/>
        <v>0</v>
      </c>
      <c r="DZ109" s="312" t="s">
        <v>1584</v>
      </c>
      <c r="EA109" s="135" t="s">
        <v>2557</v>
      </c>
    </row>
    <row r="110" spans="1:131" ht="14.4" x14ac:dyDescent="0.3">
      <c r="A110" s="189"/>
      <c r="B110" s="197" t="s">
        <v>858</v>
      </c>
      <c r="C110" s="265">
        <v>40391742</v>
      </c>
      <c r="D110" s="197" t="s">
        <v>859</v>
      </c>
      <c r="E110" s="197" t="s">
        <v>298</v>
      </c>
      <c r="F110" s="197" t="s">
        <v>860</v>
      </c>
      <c r="G110" s="124">
        <v>45680</v>
      </c>
      <c r="H110" s="280">
        <v>13177912</v>
      </c>
      <c r="I110" s="197" t="s">
        <v>852</v>
      </c>
      <c r="J110" s="124">
        <v>45680</v>
      </c>
      <c r="K110" s="124">
        <v>45852</v>
      </c>
      <c r="L110" s="197" t="s">
        <v>291</v>
      </c>
      <c r="M110" s="197" t="s">
        <v>291</v>
      </c>
      <c r="N110" s="197" t="s">
        <v>291</v>
      </c>
      <c r="O110" s="215">
        <v>6</v>
      </c>
      <c r="P110" s="132">
        <v>2911399</v>
      </c>
      <c r="Q110" s="203">
        <v>45680</v>
      </c>
      <c r="R110" s="193">
        <v>45716</v>
      </c>
      <c r="S110" s="132">
        <v>2298473</v>
      </c>
      <c r="T110" s="129">
        <v>45717</v>
      </c>
      <c r="U110" s="129">
        <v>45747</v>
      </c>
      <c r="V110" s="132">
        <v>2298473</v>
      </c>
      <c r="W110" s="193">
        <v>45748</v>
      </c>
      <c r="X110" s="193">
        <v>45777</v>
      </c>
      <c r="Y110" s="132">
        <v>2298473</v>
      </c>
      <c r="Z110" s="193">
        <v>45778</v>
      </c>
      <c r="AA110" s="193">
        <v>45808</v>
      </c>
      <c r="AB110" s="132">
        <v>2298473</v>
      </c>
      <c r="AC110" s="193">
        <v>45809</v>
      </c>
      <c r="AD110" s="193">
        <v>45838</v>
      </c>
      <c r="AE110" s="130">
        <v>1072621</v>
      </c>
      <c r="AF110" s="193">
        <v>45839</v>
      </c>
      <c r="AG110" s="193">
        <v>45852</v>
      </c>
      <c r="AH110" s="290"/>
      <c r="AI110" s="233"/>
      <c r="AJ110" s="233"/>
      <c r="BI110" s="195" t="s">
        <v>278</v>
      </c>
      <c r="BJ110" s="190" t="s">
        <v>423</v>
      </c>
      <c r="BK110" s="195" t="s">
        <v>280</v>
      </c>
      <c r="BL110" s="192">
        <v>138</v>
      </c>
      <c r="BM110" s="193">
        <v>45680</v>
      </c>
      <c r="BN110" s="212">
        <v>2002609177</v>
      </c>
      <c r="BO110" s="206">
        <v>336</v>
      </c>
      <c r="BP110" s="193">
        <v>45680</v>
      </c>
      <c r="BQ110" s="207">
        <v>13177912</v>
      </c>
      <c r="CS110" s="200" t="s">
        <v>1392</v>
      </c>
      <c r="CT110" s="201">
        <v>40391742</v>
      </c>
      <c r="CU110" s="206">
        <v>504</v>
      </c>
      <c r="CV110" s="206" t="s">
        <v>1517</v>
      </c>
      <c r="CY110" s="195">
        <v>7490</v>
      </c>
      <c r="CZ110" s="195" t="s">
        <v>293</v>
      </c>
      <c r="DA110" s="204">
        <f t="shared" si="35"/>
        <v>13177912</v>
      </c>
      <c r="DB110" s="231">
        <f t="shared" si="34"/>
        <v>0</v>
      </c>
      <c r="DC110" s="204">
        <f t="shared" si="33"/>
        <v>0</v>
      </c>
      <c r="DZ110" s="312" t="s">
        <v>1585</v>
      </c>
      <c r="EA110" s="135" t="s">
        <v>2558</v>
      </c>
    </row>
    <row r="111" spans="1:131" x14ac:dyDescent="0.3">
      <c r="A111" s="276"/>
      <c r="B111" s="197" t="s">
        <v>861</v>
      </c>
      <c r="C111" s="265">
        <v>35261474</v>
      </c>
      <c r="D111" s="276" t="s">
        <v>862</v>
      </c>
      <c r="E111" s="197" t="s">
        <v>298</v>
      </c>
      <c r="F111" s="197" t="s">
        <v>863</v>
      </c>
      <c r="G111" s="124">
        <v>45680</v>
      </c>
      <c r="H111" s="280">
        <v>13177912</v>
      </c>
      <c r="I111" s="197" t="s">
        <v>852</v>
      </c>
      <c r="J111" s="124">
        <v>45680</v>
      </c>
      <c r="K111" s="124">
        <v>45852</v>
      </c>
      <c r="L111" s="197" t="s">
        <v>291</v>
      </c>
      <c r="M111" s="197" t="s">
        <v>291</v>
      </c>
      <c r="N111" s="197" t="s">
        <v>291</v>
      </c>
      <c r="O111" s="215">
        <v>6</v>
      </c>
      <c r="P111" s="132">
        <v>2911399</v>
      </c>
      <c r="Q111" s="203">
        <v>45680</v>
      </c>
      <c r="R111" s="193">
        <v>45716</v>
      </c>
      <c r="S111" s="132">
        <v>2298473</v>
      </c>
      <c r="T111" s="129">
        <v>45717</v>
      </c>
      <c r="U111" s="129">
        <v>45747</v>
      </c>
      <c r="V111" s="132">
        <v>2298473</v>
      </c>
      <c r="W111" s="193">
        <v>45748</v>
      </c>
      <c r="X111" s="193">
        <v>45777</v>
      </c>
      <c r="Y111" s="132">
        <v>2298473</v>
      </c>
      <c r="Z111" s="193">
        <v>45778</v>
      </c>
      <c r="AA111" s="193">
        <v>45808</v>
      </c>
      <c r="AB111" s="132">
        <v>2298473</v>
      </c>
      <c r="AC111" s="193">
        <v>45809</v>
      </c>
      <c r="AD111" s="193">
        <v>45838</v>
      </c>
      <c r="AE111" s="130">
        <v>1072621</v>
      </c>
      <c r="AF111" s="193">
        <v>45839</v>
      </c>
      <c r="AG111" s="193">
        <v>45852</v>
      </c>
      <c r="BI111" s="195" t="s">
        <v>278</v>
      </c>
      <c r="BJ111" s="190" t="s">
        <v>423</v>
      </c>
      <c r="BK111" s="195" t="s">
        <v>280</v>
      </c>
      <c r="BL111" s="192">
        <v>138</v>
      </c>
      <c r="BM111" s="193">
        <v>45680</v>
      </c>
      <c r="BN111" s="212">
        <v>2002609177</v>
      </c>
      <c r="BO111" s="206">
        <v>330</v>
      </c>
      <c r="BP111" s="193">
        <v>45680</v>
      </c>
      <c r="BQ111" s="207">
        <v>13177912</v>
      </c>
      <c r="CS111" s="200" t="s">
        <v>1393</v>
      </c>
      <c r="CT111" s="201">
        <v>35261474</v>
      </c>
      <c r="CU111" s="206">
        <v>504</v>
      </c>
      <c r="CV111" s="206" t="s">
        <v>1517</v>
      </c>
      <c r="CY111" s="195">
        <v>8299</v>
      </c>
      <c r="CZ111" s="195" t="s">
        <v>293</v>
      </c>
      <c r="DA111" s="204">
        <f t="shared" si="35"/>
        <v>13177912</v>
      </c>
      <c r="DB111" s="231">
        <f t="shared" si="34"/>
        <v>0</v>
      </c>
      <c r="DC111" s="204">
        <f t="shared" si="33"/>
        <v>0</v>
      </c>
      <c r="DZ111" s="312" t="s">
        <v>1586</v>
      </c>
      <c r="EA111" s="135" t="s">
        <v>2558</v>
      </c>
    </row>
    <row r="112" spans="1:131" x14ac:dyDescent="0.3">
      <c r="A112" s="197"/>
      <c r="B112" s="197" t="s">
        <v>864</v>
      </c>
      <c r="C112" s="265">
        <v>35261731</v>
      </c>
      <c r="D112" s="197" t="s">
        <v>865</v>
      </c>
      <c r="E112" s="197" t="s">
        <v>298</v>
      </c>
      <c r="F112" s="197" t="s">
        <v>863</v>
      </c>
      <c r="G112" s="124">
        <v>45680</v>
      </c>
      <c r="H112" s="280">
        <v>13177912</v>
      </c>
      <c r="I112" s="197" t="s">
        <v>852</v>
      </c>
      <c r="J112" s="124">
        <v>45680</v>
      </c>
      <c r="K112" s="124">
        <v>45852</v>
      </c>
      <c r="L112" s="197" t="s">
        <v>291</v>
      </c>
      <c r="M112" s="197" t="s">
        <v>291</v>
      </c>
      <c r="N112" s="197" t="s">
        <v>291</v>
      </c>
      <c r="O112" s="215">
        <v>6</v>
      </c>
      <c r="P112" s="132">
        <v>2911399</v>
      </c>
      <c r="Q112" s="203">
        <v>45680</v>
      </c>
      <c r="R112" s="193">
        <v>45716</v>
      </c>
      <c r="S112" s="132">
        <v>2298473</v>
      </c>
      <c r="T112" s="129">
        <v>45717</v>
      </c>
      <c r="U112" s="129">
        <v>45747</v>
      </c>
      <c r="V112" s="132">
        <v>2298473</v>
      </c>
      <c r="W112" s="193">
        <v>45748</v>
      </c>
      <c r="X112" s="193">
        <v>45777</v>
      </c>
      <c r="Y112" s="132">
        <v>2298473</v>
      </c>
      <c r="Z112" s="193">
        <v>45778</v>
      </c>
      <c r="AA112" s="193">
        <v>45808</v>
      </c>
      <c r="AB112" s="132">
        <v>2298473</v>
      </c>
      <c r="AC112" s="193">
        <v>45809</v>
      </c>
      <c r="AD112" s="193">
        <v>45838</v>
      </c>
      <c r="AE112" s="130">
        <v>1072621</v>
      </c>
      <c r="AF112" s="193">
        <v>45839</v>
      </c>
      <c r="AG112" s="193">
        <v>45852</v>
      </c>
      <c r="AH112" s="291"/>
      <c r="AI112" s="235"/>
      <c r="AJ112" s="235"/>
      <c r="BI112" s="195" t="s">
        <v>278</v>
      </c>
      <c r="BJ112" s="190" t="s">
        <v>423</v>
      </c>
      <c r="BK112" s="195" t="s">
        <v>280</v>
      </c>
      <c r="BL112" s="192">
        <v>138</v>
      </c>
      <c r="BM112" s="193">
        <v>45680</v>
      </c>
      <c r="BN112" s="212">
        <v>2002609177</v>
      </c>
      <c r="BO112" s="206">
        <v>331</v>
      </c>
      <c r="BP112" s="193">
        <v>45680</v>
      </c>
      <c r="BQ112" s="207">
        <v>13177912</v>
      </c>
      <c r="CS112" s="200" t="s">
        <v>1394</v>
      </c>
      <c r="CT112" s="202">
        <v>35261731</v>
      </c>
      <c r="CU112" s="206">
        <v>504</v>
      </c>
      <c r="CV112" s="206" t="s">
        <v>1517</v>
      </c>
      <c r="CY112" s="195">
        <v>8211</v>
      </c>
      <c r="CZ112" s="195" t="s">
        <v>293</v>
      </c>
      <c r="DA112" s="204">
        <f t="shared" si="35"/>
        <v>13177912</v>
      </c>
      <c r="DB112" s="231">
        <f t="shared" si="34"/>
        <v>0</v>
      </c>
      <c r="DC112" s="204">
        <f t="shared" si="33"/>
        <v>0</v>
      </c>
      <c r="DZ112" s="312" t="s">
        <v>1587</v>
      </c>
      <c r="EA112" s="135" t="s">
        <v>2558</v>
      </c>
    </row>
    <row r="113" spans="1:131" x14ac:dyDescent="0.3">
      <c r="A113" s="285"/>
      <c r="B113" s="197" t="s">
        <v>866</v>
      </c>
      <c r="C113" s="265">
        <v>21181039</v>
      </c>
      <c r="D113" s="197" t="s">
        <v>867</v>
      </c>
      <c r="E113" s="197" t="s">
        <v>297</v>
      </c>
      <c r="F113" s="197" t="s">
        <v>610</v>
      </c>
      <c r="G113" s="124">
        <v>45680</v>
      </c>
      <c r="H113" s="280">
        <v>18604105</v>
      </c>
      <c r="I113" s="197" t="s">
        <v>852</v>
      </c>
      <c r="J113" s="124">
        <v>45680</v>
      </c>
      <c r="K113" s="124">
        <v>45852</v>
      </c>
      <c r="L113" s="197" t="s">
        <v>291</v>
      </c>
      <c r="M113" s="197" t="s">
        <v>291</v>
      </c>
      <c r="N113" s="197" t="s">
        <v>291</v>
      </c>
      <c r="O113" s="215">
        <v>6</v>
      </c>
      <c r="P113" s="132">
        <v>4110209</v>
      </c>
      <c r="Q113" s="203">
        <v>45680</v>
      </c>
      <c r="R113" s="193">
        <v>45716</v>
      </c>
      <c r="S113" s="132">
        <v>3244902</v>
      </c>
      <c r="T113" s="129">
        <v>45717</v>
      </c>
      <c r="U113" s="129">
        <v>45747</v>
      </c>
      <c r="V113" s="132">
        <v>3244902</v>
      </c>
      <c r="W113" s="193">
        <v>45748</v>
      </c>
      <c r="X113" s="193">
        <v>45777</v>
      </c>
      <c r="Y113" s="132">
        <v>3244902</v>
      </c>
      <c r="Z113" s="193">
        <v>45778</v>
      </c>
      <c r="AA113" s="193">
        <v>45808</v>
      </c>
      <c r="AB113" s="132">
        <v>3244902</v>
      </c>
      <c r="AC113" s="193">
        <v>45809</v>
      </c>
      <c r="AD113" s="193">
        <v>45838</v>
      </c>
      <c r="AE113" s="130">
        <v>1514288</v>
      </c>
      <c r="AF113" s="193">
        <v>45839</v>
      </c>
      <c r="AG113" s="193">
        <v>45852</v>
      </c>
      <c r="BI113" s="195" t="s">
        <v>278</v>
      </c>
      <c r="BJ113" s="190" t="s">
        <v>423</v>
      </c>
      <c r="BK113" s="195" t="s">
        <v>280</v>
      </c>
      <c r="BL113" s="192">
        <v>138</v>
      </c>
      <c r="BM113" s="193">
        <v>45680</v>
      </c>
      <c r="BN113" s="212">
        <v>2002609177</v>
      </c>
      <c r="BO113" s="206">
        <v>328</v>
      </c>
      <c r="BP113" s="193">
        <v>45680</v>
      </c>
      <c r="BQ113" s="207">
        <v>18604105</v>
      </c>
      <c r="CS113" s="200" t="s">
        <v>1395</v>
      </c>
      <c r="CT113" s="202">
        <v>21181039</v>
      </c>
      <c r="CU113" s="206">
        <v>504</v>
      </c>
      <c r="CV113" s="206" t="s">
        <v>1518</v>
      </c>
      <c r="CY113" s="195">
        <v>8299</v>
      </c>
      <c r="CZ113" s="195" t="s">
        <v>293</v>
      </c>
      <c r="DA113" s="204">
        <f t="shared" si="35"/>
        <v>18604105</v>
      </c>
      <c r="DB113" s="231">
        <f t="shared" si="34"/>
        <v>0</v>
      </c>
      <c r="DC113" s="204">
        <f t="shared" si="33"/>
        <v>0</v>
      </c>
      <c r="DZ113" s="312" t="s">
        <v>1588</v>
      </c>
      <c r="EA113" s="135" t="s">
        <v>2559</v>
      </c>
    </row>
    <row r="114" spans="1:131" x14ac:dyDescent="0.3">
      <c r="A114" s="285"/>
      <c r="B114" s="197" t="s">
        <v>868</v>
      </c>
      <c r="C114" s="267">
        <v>40443276</v>
      </c>
      <c r="D114" s="189" t="s">
        <v>869</v>
      </c>
      <c r="E114" s="197" t="s">
        <v>297</v>
      </c>
      <c r="F114" s="197" t="s">
        <v>610</v>
      </c>
      <c r="G114" s="124">
        <v>45680</v>
      </c>
      <c r="H114" s="280">
        <v>18604105</v>
      </c>
      <c r="I114" s="197" t="s">
        <v>852</v>
      </c>
      <c r="J114" s="124">
        <v>45680</v>
      </c>
      <c r="K114" s="124">
        <v>45852</v>
      </c>
      <c r="L114" s="197" t="s">
        <v>291</v>
      </c>
      <c r="M114" s="197" t="s">
        <v>291</v>
      </c>
      <c r="N114" s="197" t="s">
        <v>291</v>
      </c>
      <c r="O114" s="215">
        <v>6</v>
      </c>
      <c r="P114" s="132">
        <v>4110209</v>
      </c>
      <c r="Q114" s="203">
        <v>45680</v>
      </c>
      <c r="R114" s="193">
        <v>45716</v>
      </c>
      <c r="S114" s="132">
        <v>3244902</v>
      </c>
      <c r="T114" s="129">
        <v>45717</v>
      </c>
      <c r="U114" s="129">
        <v>45747</v>
      </c>
      <c r="V114" s="132">
        <v>3244902</v>
      </c>
      <c r="W114" s="193">
        <v>45748</v>
      </c>
      <c r="X114" s="193">
        <v>45777</v>
      </c>
      <c r="Y114" s="132">
        <v>3244902</v>
      </c>
      <c r="Z114" s="193">
        <v>45778</v>
      </c>
      <c r="AA114" s="193">
        <v>45808</v>
      </c>
      <c r="AB114" s="132">
        <v>3244902</v>
      </c>
      <c r="AC114" s="193">
        <v>45809</v>
      </c>
      <c r="AD114" s="193">
        <v>45838</v>
      </c>
      <c r="AE114" s="130">
        <v>1514288</v>
      </c>
      <c r="AF114" s="193">
        <v>45839</v>
      </c>
      <c r="AG114" s="193">
        <v>45852</v>
      </c>
      <c r="BI114" s="195" t="s">
        <v>278</v>
      </c>
      <c r="BJ114" s="190" t="s">
        <v>423</v>
      </c>
      <c r="BK114" s="195" t="s">
        <v>280</v>
      </c>
      <c r="BL114" s="192">
        <v>138</v>
      </c>
      <c r="BM114" s="193">
        <v>45680</v>
      </c>
      <c r="BN114" s="212">
        <v>2002609177</v>
      </c>
      <c r="BO114" s="206">
        <v>339</v>
      </c>
      <c r="BP114" s="193">
        <v>45680</v>
      </c>
      <c r="BQ114" s="207">
        <v>18604105</v>
      </c>
      <c r="CS114" s="200" t="s">
        <v>1396</v>
      </c>
      <c r="CT114" s="127">
        <v>40443276</v>
      </c>
      <c r="CU114" s="206">
        <v>504</v>
      </c>
      <c r="CV114" s="206" t="s">
        <v>1518</v>
      </c>
      <c r="CY114" s="195">
        <v>8299</v>
      </c>
      <c r="CZ114" s="195" t="s">
        <v>293</v>
      </c>
      <c r="DA114" s="204">
        <f t="shared" si="35"/>
        <v>18604105</v>
      </c>
      <c r="DB114" s="231">
        <f t="shared" si="34"/>
        <v>0</v>
      </c>
      <c r="DC114" s="204">
        <f t="shared" si="33"/>
        <v>0</v>
      </c>
      <c r="DZ114" s="312" t="s">
        <v>1589</v>
      </c>
      <c r="EA114" s="135" t="s">
        <v>2559</v>
      </c>
    </row>
    <row r="115" spans="1:131" ht="14.4" x14ac:dyDescent="0.3">
      <c r="A115" s="197"/>
      <c r="B115" s="197" t="s">
        <v>870</v>
      </c>
      <c r="C115" s="265">
        <v>40444467</v>
      </c>
      <c r="D115" s="197" t="s">
        <v>871</v>
      </c>
      <c r="E115" s="197" t="s">
        <v>297</v>
      </c>
      <c r="F115" s="197" t="s">
        <v>872</v>
      </c>
      <c r="G115" s="124">
        <v>45680</v>
      </c>
      <c r="H115" s="280">
        <v>16594159</v>
      </c>
      <c r="I115" s="197" t="s">
        <v>852</v>
      </c>
      <c r="J115" s="124">
        <v>45680</v>
      </c>
      <c r="K115" s="124">
        <v>45852</v>
      </c>
      <c r="L115" s="197" t="s">
        <v>291</v>
      </c>
      <c r="M115" s="197" t="s">
        <v>291</v>
      </c>
      <c r="N115" s="197" t="s">
        <v>291</v>
      </c>
      <c r="O115" s="215">
        <v>6</v>
      </c>
      <c r="P115" s="132">
        <v>3666151</v>
      </c>
      <c r="Q115" s="203">
        <v>45680</v>
      </c>
      <c r="R115" s="193">
        <v>45716</v>
      </c>
      <c r="S115" s="132">
        <v>2894330</v>
      </c>
      <c r="T115" s="129">
        <v>45717</v>
      </c>
      <c r="U115" s="129">
        <v>45747</v>
      </c>
      <c r="V115" s="132">
        <v>2894330</v>
      </c>
      <c r="W115" s="193">
        <v>45748</v>
      </c>
      <c r="X115" s="193">
        <v>45777</v>
      </c>
      <c r="Y115" s="132">
        <v>2894330</v>
      </c>
      <c r="Z115" s="193">
        <v>45778</v>
      </c>
      <c r="AA115" s="193">
        <v>45808</v>
      </c>
      <c r="AB115" s="132">
        <v>2894330</v>
      </c>
      <c r="AC115" s="193">
        <v>45809</v>
      </c>
      <c r="AD115" s="193">
        <v>45838</v>
      </c>
      <c r="AE115" s="130">
        <v>1350688</v>
      </c>
      <c r="AF115" s="193">
        <v>45839</v>
      </c>
      <c r="AG115" s="193">
        <v>45852</v>
      </c>
      <c r="AH115" s="290"/>
      <c r="AI115" s="233"/>
      <c r="AJ115" s="233"/>
      <c r="BI115" s="195" t="s">
        <v>278</v>
      </c>
      <c r="BJ115" s="190" t="s">
        <v>423</v>
      </c>
      <c r="BK115" s="195" t="s">
        <v>280</v>
      </c>
      <c r="BL115" s="192">
        <v>138</v>
      </c>
      <c r="BM115" s="193">
        <v>45680</v>
      </c>
      <c r="BN115" s="212">
        <v>2002609177</v>
      </c>
      <c r="BO115" s="206">
        <v>340</v>
      </c>
      <c r="BP115" s="193">
        <v>45680</v>
      </c>
      <c r="BQ115" s="207">
        <v>16594159</v>
      </c>
      <c r="CS115" s="200" t="s">
        <v>1397</v>
      </c>
      <c r="CT115" s="202">
        <v>40444467</v>
      </c>
      <c r="CU115" s="206">
        <v>504</v>
      </c>
      <c r="CV115" s="206" t="s">
        <v>1518</v>
      </c>
      <c r="CY115" s="195">
        <v>8299</v>
      </c>
      <c r="CZ115" s="195" t="s">
        <v>293</v>
      </c>
      <c r="DA115" s="204">
        <f t="shared" si="35"/>
        <v>16594159</v>
      </c>
      <c r="DB115" s="231">
        <f t="shared" si="34"/>
        <v>0</v>
      </c>
      <c r="DC115" s="204">
        <f t="shared" si="33"/>
        <v>0</v>
      </c>
      <c r="DZ115" s="312" t="s">
        <v>1590</v>
      </c>
      <c r="EA115" s="135" t="s">
        <v>1374</v>
      </c>
    </row>
    <row r="116" spans="1:131" x14ac:dyDescent="0.3">
      <c r="A116" s="197"/>
      <c r="B116" s="197" t="s">
        <v>873</v>
      </c>
      <c r="C116" s="267">
        <v>40362349</v>
      </c>
      <c r="D116" s="197" t="s">
        <v>874</v>
      </c>
      <c r="E116" s="197" t="s">
        <v>298</v>
      </c>
      <c r="F116" s="197" t="s">
        <v>875</v>
      </c>
      <c r="G116" s="124">
        <v>45680</v>
      </c>
      <c r="H116" s="280">
        <v>14728245</v>
      </c>
      <c r="I116" s="197" t="s">
        <v>852</v>
      </c>
      <c r="J116" s="124">
        <v>45680</v>
      </c>
      <c r="K116" s="124">
        <v>45852</v>
      </c>
      <c r="L116" s="197" t="s">
        <v>291</v>
      </c>
      <c r="M116" s="197" t="s">
        <v>291</v>
      </c>
      <c r="N116" s="197" t="s">
        <v>291</v>
      </c>
      <c r="O116" s="215">
        <v>6</v>
      </c>
      <c r="P116" s="132">
        <v>3253915</v>
      </c>
      <c r="Q116" s="203">
        <v>45680</v>
      </c>
      <c r="R116" s="193">
        <v>45716</v>
      </c>
      <c r="S116" s="132">
        <v>2568880</v>
      </c>
      <c r="T116" s="129">
        <v>45717</v>
      </c>
      <c r="U116" s="129">
        <v>45747</v>
      </c>
      <c r="V116" s="132">
        <v>2568880</v>
      </c>
      <c r="W116" s="193">
        <v>45748</v>
      </c>
      <c r="X116" s="193">
        <v>45777</v>
      </c>
      <c r="Y116" s="132">
        <v>2568880</v>
      </c>
      <c r="Z116" s="193">
        <v>45778</v>
      </c>
      <c r="AA116" s="193">
        <v>45808</v>
      </c>
      <c r="AB116" s="132">
        <v>2568880</v>
      </c>
      <c r="AC116" s="193">
        <v>45809</v>
      </c>
      <c r="AD116" s="193">
        <v>45838</v>
      </c>
      <c r="AE116" s="130">
        <v>1198810</v>
      </c>
      <c r="AF116" s="193">
        <v>45839</v>
      </c>
      <c r="AG116" s="193">
        <v>45852</v>
      </c>
      <c r="BI116" s="195" t="s">
        <v>278</v>
      </c>
      <c r="BJ116" s="190" t="s">
        <v>423</v>
      </c>
      <c r="BK116" s="195" t="s">
        <v>280</v>
      </c>
      <c r="BL116" s="192">
        <v>138</v>
      </c>
      <c r="BM116" s="193">
        <v>45680</v>
      </c>
      <c r="BN116" s="212">
        <v>2002609177</v>
      </c>
      <c r="BO116" s="206">
        <v>334</v>
      </c>
      <c r="BP116" s="193">
        <v>45680</v>
      </c>
      <c r="BQ116" s="207">
        <v>14728245</v>
      </c>
      <c r="CS116" s="200" t="s">
        <v>1398</v>
      </c>
      <c r="CT116" s="137">
        <v>40362349</v>
      </c>
      <c r="CU116" s="206">
        <v>504</v>
      </c>
      <c r="CV116" s="206" t="s">
        <v>1518</v>
      </c>
      <c r="CY116" s="195">
        <v>8299</v>
      </c>
      <c r="CZ116" s="195" t="s">
        <v>293</v>
      </c>
      <c r="DA116" s="204">
        <f t="shared" si="35"/>
        <v>14728245</v>
      </c>
      <c r="DB116" s="231">
        <f t="shared" si="34"/>
        <v>0</v>
      </c>
      <c r="DC116" s="204">
        <f t="shared" si="33"/>
        <v>0</v>
      </c>
      <c r="DZ116" s="312" t="s">
        <v>1591</v>
      </c>
      <c r="EA116" s="135" t="s">
        <v>1374</v>
      </c>
    </row>
    <row r="117" spans="1:131" x14ac:dyDescent="0.3">
      <c r="A117" s="197"/>
      <c r="B117" s="197" t="s">
        <v>876</v>
      </c>
      <c r="C117" s="265">
        <v>1006775775</v>
      </c>
      <c r="D117" s="197" t="s">
        <v>877</v>
      </c>
      <c r="E117" s="197" t="s">
        <v>298</v>
      </c>
      <c r="F117" s="197" t="s">
        <v>878</v>
      </c>
      <c r="G117" s="124">
        <v>45680</v>
      </c>
      <c r="H117" s="280">
        <v>13177912</v>
      </c>
      <c r="I117" s="197" t="s">
        <v>852</v>
      </c>
      <c r="J117" s="124">
        <v>45680</v>
      </c>
      <c r="K117" s="124">
        <v>45852</v>
      </c>
      <c r="L117" s="197" t="s">
        <v>291</v>
      </c>
      <c r="M117" s="197" t="s">
        <v>291</v>
      </c>
      <c r="N117" s="197" t="s">
        <v>291</v>
      </c>
      <c r="O117" s="215">
        <v>6</v>
      </c>
      <c r="P117" s="132">
        <v>2911399</v>
      </c>
      <c r="Q117" s="203">
        <v>45680</v>
      </c>
      <c r="R117" s="193">
        <v>45716</v>
      </c>
      <c r="S117" s="132">
        <v>2298473</v>
      </c>
      <c r="T117" s="129">
        <v>45717</v>
      </c>
      <c r="U117" s="129">
        <v>45747</v>
      </c>
      <c r="V117" s="132">
        <v>2298473</v>
      </c>
      <c r="W117" s="193">
        <v>45748</v>
      </c>
      <c r="X117" s="193">
        <v>45777</v>
      </c>
      <c r="Y117" s="132">
        <v>2298473</v>
      </c>
      <c r="Z117" s="193">
        <v>45778</v>
      </c>
      <c r="AA117" s="193">
        <v>45808</v>
      </c>
      <c r="AB117" s="132">
        <v>2298473</v>
      </c>
      <c r="AC117" s="193">
        <v>45809</v>
      </c>
      <c r="AD117" s="193">
        <v>45838</v>
      </c>
      <c r="AE117" s="130">
        <v>1072621</v>
      </c>
      <c r="AF117" s="193">
        <v>45839</v>
      </c>
      <c r="AG117" s="193">
        <v>45852</v>
      </c>
      <c r="AH117" s="291"/>
      <c r="AI117" s="235"/>
      <c r="AJ117" s="235"/>
      <c r="BI117" s="195" t="s">
        <v>278</v>
      </c>
      <c r="BJ117" s="190" t="s">
        <v>423</v>
      </c>
      <c r="BK117" s="195" t="s">
        <v>280</v>
      </c>
      <c r="BL117" s="192">
        <v>138</v>
      </c>
      <c r="BM117" s="193">
        <v>45680</v>
      </c>
      <c r="BN117" s="212">
        <v>2002609177</v>
      </c>
      <c r="BO117" s="206">
        <v>349</v>
      </c>
      <c r="BP117" s="193">
        <v>45680</v>
      </c>
      <c r="BQ117" s="207">
        <v>13177912</v>
      </c>
      <c r="CS117" s="180" t="s">
        <v>1793</v>
      </c>
      <c r="CT117" s="126">
        <v>1006775775</v>
      </c>
      <c r="CU117" s="206">
        <v>504</v>
      </c>
      <c r="CV117" s="206" t="s">
        <v>1519</v>
      </c>
      <c r="CY117" s="195">
        <v>7490</v>
      </c>
      <c r="CZ117" s="195" t="s">
        <v>293</v>
      </c>
      <c r="DA117" s="204">
        <f t="shared" si="35"/>
        <v>13177912</v>
      </c>
      <c r="DB117" s="231">
        <f t="shared" si="34"/>
        <v>0</v>
      </c>
      <c r="DC117" s="204">
        <f t="shared" si="33"/>
        <v>0</v>
      </c>
      <c r="DZ117" s="312" t="s">
        <v>1592</v>
      </c>
      <c r="EA117" s="135" t="s">
        <v>2563</v>
      </c>
    </row>
    <row r="118" spans="1:131" x14ac:dyDescent="0.3">
      <c r="A118" s="285"/>
      <c r="B118" s="197" t="s">
        <v>879</v>
      </c>
      <c r="C118" s="267">
        <v>17333043</v>
      </c>
      <c r="D118" s="189" t="s">
        <v>880</v>
      </c>
      <c r="E118" s="197" t="s">
        <v>297</v>
      </c>
      <c r="F118" s="197" t="s">
        <v>881</v>
      </c>
      <c r="G118" s="124">
        <v>45680</v>
      </c>
      <c r="H118" s="280">
        <v>22479958</v>
      </c>
      <c r="I118" s="197" t="s">
        <v>852</v>
      </c>
      <c r="J118" s="124">
        <v>45680</v>
      </c>
      <c r="K118" s="124">
        <v>45852</v>
      </c>
      <c r="L118" s="197" t="s">
        <v>291</v>
      </c>
      <c r="M118" s="197" t="s">
        <v>291</v>
      </c>
      <c r="N118" s="197" t="s">
        <v>291</v>
      </c>
      <c r="O118" s="215">
        <v>6</v>
      </c>
      <c r="P118" s="132">
        <v>4966502</v>
      </c>
      <c r="Q118" s="203">
        <v>45680</v>
      </c>
      <c r="R118" s="193">
        <v>45716</v>
      </c>
      <c r="S118" s="132">
        <v>3920923</v>
      </c>
      <c r="T118" s="129">
        <v>45717</v>
      </c>
      <c r="U118" s="129">
        <v>45747</v>
      </c>
      <c r="V118" s="132">
        <v>3920923</v>
      </c>
      <c r="W118" s="193">
        <v>45748</v>
      </c>
      <c r="X118" s="193">
        <v>45777</v>
      </c>
      <c r="Y118" s="132">
        <v>3920923</v>
      </c>
      <c r="Z118" s="193">
        <v>45778</v>
      </c>
      <c r="AA118" s="193">
        <v>45808</v>
      </c>
      <c r="AB118" s="132">
        <v>3920923</v>
      </c>
      <c r="AC118" s="193">
        <v>45809</v>
      </c>
      <c r="AD118" s="193">
        <v>45838</v>
      </c>
      <c r="AE118" s="130">
        <v>1829764</v>
      </c>
      <c r="AF118" s="193">
        <v>45839</v>
      </c>
      <c r="AG118" s="193">
        <v>45852</v>
      </c>
      <c r="BI118" s="195" t="s">
        <v>278</v>
      </c>
      <c r="BJ118" s="190" t="s">
        <v>423</v>
      </c>
      <c r="BK118" s="195" t="s">
        <v>280</v>
      </c>
      <c r="BL118" s="192">
        <v>138</v>
      </c>
      <c r="BM118" s="193">
        <v>45680</v>
      </c>
      <c r="BN118" s="212">
        <v>2002609177</v>
      </c>
      <c r="BO118" s="206">
        <v>326</v>
      </c>
      <c r="BP118" s="193">
        <v>45680</v>
      </c>
      <c r="BQ118" s="207">
        <v>22479958</v>
      </c>
      <c r="CS118" s="200" t="s">
        <v>1794</v>
      </c>
      <c r="CT118" s="202">
        <v>17333043</v>
      </c>
      <c r="CU118" s="206">
        <v>504</v>
      </c>
      <c r="CV118" s="206" t="s">
        <v>1520</v>
      </c>
      <c r="CY118" s="195">
        <v>8299</v>
      </c>
      <c r="CZ118" s="195" t="s">
        <v>293</v>
      </c>
      <c r="DA118" s="204">
        <f t="shared" si="35"/>
        <v>22479958</v>
      </c>
      <c r="DB118" s="231">
        <f t="shared" si="34"/>
        <v>0</v>
      </c>
      <c r="DC118" s="204">
        <f t="shared" si="33"/>
        <v>0</v>
      </c>
      <c r="DZ118" s="312" t="s">
        <v>1593</v>
      </c>
      <c r="EA118" s="135" t="s">
        <v>275</v>
      </c>
    </row>
    <row r="119" spans="1:131" x14ac:dyDescent="0.3">
      <c r="A119" s="285"/>
      <c r="B119" s="197" t="s">
        <v>882</v>
      </c>
      <c r="C119" s="265">
        <v>1121817216</v>
      </c>
      <c r="D119" s="197" t="s">
        <v>883</v>
      </c>
      <c r="E119" s="197" t="s">
        <v>298</v>
      </c>
      <c r="F119" s="197" t="s">
        <v>884</v>
      </c>
      <c r="G119" s="124">
        <v>45680</v>
      </c>
      <c r="H119" s="280">
        <v>14728245</v>
      </c>
      <c r="I119" s="197" t="s">
        <v>852</v>
      </c>
      <c r="J119" s="124">
        <v>45680</v>
      </c>
      <c r="K119" s="124">
        <v>45852</v>
      </c>
      <c r="L119" s="197" t="s">
        <v>291</v>
      </c>
      <c r="M119" s="197" t="s">
        <v>291</v>
      </c>
      <c r="N119" s="197" t="s">
        <v>291</v>
      </c>
      <c r="O119" s="215">
        <v>6</v>
      </c>
      <c r="P119" s="132">
        <v>3253915</v>
      </c>
      <c r="Q119" s="203">
        <v>45680</v>
      </c>
      <c r="R119" s="193">
        <v>45716</v>
      </c>
      <c r="S119" s="132">
        <v>2568880</v>
      </c>
      <c r="T119" s="129">
        <v>45717</v>
      </c>
      <c r="U119" s="129">
        <v>45747</v>
      </c>
      <c r="V119" s="132">
        <v>2568880</v>
      </c>
      <c r="W119" s="193">
        <v>45748</v>
      </c>
      <c r="X119" s="193">
        <v>45777</v>
      </c>
      <c r="Y119" s="132">
        <v>2568880</v>
      </c>
      <c r="Z119" s="193">
        <v>45778</v>
      </c>
      <c r="AA119" s="193">
        <v>45808</v>
      </c>
      <c r="AB119" s="132">
        <v>2568880</v>
      </c>
      <c r="AC119" s="193">
        <v>45809</v>
      </c>
      <c r="AD119" s="193">
        <v>45838</v>
      </c>
      <c r="AE119" s="130">
        <v>1198810</v>
      </c>
      <c r="AF119" s="193">
        <v>45839</v>
      </c>
      <c r="AG119" s="193">
        <v>45852</v>
      </c>
      <c r="BI119" s="195" t="s">
        <v>278</v>
      </c>
      <c r="BJ119" s="190" t="s">
        <v>423</v>
      </c>
      <c r="BK119" s="195" t="s">
        <v>280</v>
      </c>
      <c r="BL119" s="192">
        <v>138</v>
      </c>
      <c r="BM119" s="193">
        <v>45680</v>
      </c>
      <c r="BN119" s="212">
        <v>2002609177</v>
      </c>
      <c r="BO119" s="206">
        <v>305</v>
      </c>
      <c r="BP119" s="193">
        <v>45680</v>
      </c>
      <c r="BQ119" s="207">
        <v>14728245</v>
      </c>
      <c r="CS119" s="200" t="s">
        <v>1399</v>
      </c>
      <c r="CT119" s="201">
        <v>1121817216.0999999</v>
      </c>
      <c r="CU119" s="206">
        <v>504</v>
      </c>
      <c r="CV119" s="206" t="s">
        <v>1521</v>
      </c>
      <c r="CY119" s="195">
        <v>6202</v>
      </c>
      <c r="CZ119" s="195" t="s">
        <v>293</v>
      </c>
      <c r="DA119" s="204">
        <f t="shared" si="35"/>
        <v>14728245</v>
      </c>
      <c r="DB119" s="231">
        <f t="shared" si="34"/>
        <v>0</v>
      </c>
      <c r="DC119" s="204">
        <f t="shared" si="33"/>
        <v>0</v>
      </c>
      <c r="DZ119" s="312" t="s">
        <v>1594</v>
      </c>
      <c r="EA119" s="135" t="s">
        <v>304</v>
      </c>
    </row>
    <row r="120" spans="1:131" ht="14.4" x14ac:dyDescent="0.3">
      <c r="A120" s="197"/>
      <c r="B120" s="197" t="s">
        <v>885</v>
      </c>
      <c r="C120" s="265">
        <v>1006779215</v>
      </c>
      <c r="D120" s="197" t="s">
        <v>886</v>
      </c>
      <c r="E120" s="197" t="s">
        <v>298</v>
      </c>
      <c r="F120" s="197" t="s">
        <v>887</v>
      </c>
      <c r="G120" s="124">
        <v>45680</v>
      </c>
      <c r="H120" s="280">
        <v>13177912</v>
      </c>
      <c r="I120" s="197" t="s">
        <v>852</v>
      </c>
      <c r="J120" s="124">
        <v>45680</v>
      </c>
      <c r="K120" s="124">
        <v>45852</v>
      </c>
      <c r="L120" s="197" t="s">
        <v>291</v>
      </c>
      <c r="M120" s="197" t="s">
        <v>291</v>
      </c>
      <c r="N120" s="197" t="s">
        <v>291</v>
      </c>
      <c r="O120" s="215">
        <v>6</v>
      </c>
      <c r="P120" s="132">
        <v>2911399</v>
      </c>
      <c r="Q120" s="203">
        <v>45680</v>
      </c>
      <c r="R120" s="193">
        <v>45716</v>
      </c>
      <c r="S120" s="132">
        <v>2298473</v>
      </c>
      <c r="T120" s="129">
        <v>45717</v>
      </c>
      <c r="U120" s="129">
        <v>45747</v>
      </c>
      <c r="V120" s="132">
        <v>2298473</v>
      </c>
      <c r="W120" s="193">
        <v>45748</v>
      </c>
      <c r="X120" s="193">
        <v>45777</v>
      </c>
      <c r="Y120" s="132">
        <v>2298473</v>
      </c>
      <c r="Z120" s="193">
        <v>45778</v>
      </c>
      <c r="AA120" s="193">
        <v>45808</v>
      </c>
      <c r="AB120" s="132">
        <v>2298473</v>
      </c>
      <c r="AC120" s="193">
        <v>45809</v>
      </c>
      <c r="AD120" s="193">
        <v>45838</v>
      </c>
      <c r="AE120" s="130">
        <v>1072621</v>
      </c>
      <c r="AF120" s="193">
        <v>45839</v>
      </c>
      <c r="AG120" s="193">
        <v>45852</v>
      </c>
      <c r="AH120" s="290"/>
      <c r="AI120" s="233"/>
      <c r="AJ120" s="233"/>
      <c r="BI120" s="195" t="s">
        <v>278</v>
      </c>
      <c r="BJ120" s="190" t="s">
        <v>423</v>
      </c>
      <c r="BK120" s="195" t="s">
        <v>280</v>
      </c>
      <c r="BL120" s="192">
        <v>138</v>
      </c>
      <c r="BM120" s="193">
        <v>45680</v>
      </c>
      <c r="BN120" s="212">
        <v>2002609177</v>
      </c>
      <c r="BO120" s="206">
        <v>397</v>
      </c>
      <c r="BP120" s="193">
        <v>45680</v>
      </c>
      <c r="BQ120" s="207">
        <v>13177912</v>
      </c>
      <c r="CS120" s="200" t="s">
        <v>1400</v>
      </c>
      <c r="CT120" s="201">
        <v>1006779215</v>
      </c>
      <c r="CU120" s="206">
        <v>440</v>
      </c>
      <c r="CV120" s="206" t="s">
        <v>1522</v>
      </c>
      <c r="CY120" s="195">
        <v>8299</v>
      </c>
      <c r="CZ120" s="195" t="s">
        <v>293</v>
      </c>
      <c r="DA120" s="204">
        <f t="shared" si="35"/>
        <v>13177912</v>
      </c>
      <c r="DB120" s="231">
        <f t="shared" si="34"/>
        <v>0</v>
      </c>
      <c r="DC120" s="204">
        <f t="shared" si="33"/>
        <v>0</v>
      </c>
      <c r="DZ120" s="312" t="s">
        <v>1595</v>
      </c>
      <c r="EA120" s="135" t="s">
        <v>282</v>
      </c>
    </row>
    <row r="121" spans="1:131" x14ac:dyDescent="0.3">
      <c r="A121" s="197"/>
      <c r="B121" s="197" t="s">
        <v>888</v>
      </c>
      <c r="C121" s="265">
        <v>86060931</v>
      </c>
      <c r="D121" s="197" t="s">
        <v>889</v>
      </c>
      <c r="E121" s="197" t="s">
        <v>298</v>
      </c>
      <c r="F121" s="197" t="s">
        <v>890</v>
      </c>
      <c r="G121" s="124">
        <v>45680</v>
      </c>
      <c r="H121" s="280">
        <v>14728245</v>
      </c>
      <c r="I121" s="197" t="s">
        <v>852</v>
      </c>
      <c r="J121" s="124">
        <v>45680</v>
      </c>
      <c r="K121" s="124">
        <v>45852</v>
      </c>
      <c r="L121" s="197" t="s">
        <v>291</v>
      </c>
      <c r="M121" s="197" t="s">
        <v>291</v>
      </c>
      <c r="N121" s="197" t="s">
        <v>291</v>
      </c>
      <c r="O121" s="215">
        <v>6</v>
      </c>
      <c r="P121" s="132">
        <v>3253915</v>
      </c>
      <c r="Q121" s="203">
        <v>45680</v>
      </c>
      <c r="R121" s="193">
        <v>45716</v>
      </c>
      <c r="S121" s="132">
        <v>2568880</v>
      </c>
      <c r="T121" s="129">
        <v>45717</v>
      </c>
      <c r="U121" s="129">
        <v>45747</v>
      </c>
      <c r="V121" s="132">
        <v>2568880</v>
      </c>
      <c r="W121" s="193">
        <v>45748</v>
      </c>
      <c r="X121" s="193">
        <v>45777</v>
      </c>
      <c r="Y121" s="132">
        <v>2568880</v>
      </c>
      <c r="Z121" s="193">
        <v>45778</v>
      </c>
      <c r="AA121" s="193">
        <v>45808</v>
      </c>
      <c r="AB121" s="132">
        <v>2568880</v>
      </c>
      <c r="AC121" s="193">
        <v>45809</v>
      </c>
      <c r="AD121" s="193">
        <v>45838</v>
      </c>
      <c r="AE121" s="130">
        <v>1198810</v>
      </c>
      <c r="AF121" s="193">
        <v>45839</v>
      </c>
      <c r="AG121" s="193">
        <v>45852</v>
      </c>
      <c r="BI121" s="195" t="s">
        <v>278</v>
      </c>
      <c r="BJ121" s="190" t="s">
        <v>423</v>
      </c>
      <c r="BK121" s="195" t="s">
        <v>280</v>
      </c>
      <c r="BL121" s="192">
        <v>138</v>
      </c>
      <c r="BM121" s="193">
        <v>45680</v>
      </c>
      <c r="BN121" s="212">
        <v>2002609177</v>
      </c>
      <c r="BO121" s="206">
        <v>380</v>
      </c>
      <c r="BP121" s="193">
        <v>45680</v>
      </c>
      <c r="BQ121" s="207">
        <v>14728245</v>
      </c>
      <c r="CS121" s="200" t="s">
        <v>1795</v>
      </c>
      <c r="CT121" s="202">
        <v>86060931</v>
      </c>
      <c r="CU121" s="206">
        <v>440</v>
      </c>
      <c r="CV121" s="206" t="s">
        <v>1522</v>
      </c>
      <c r="CY121" s="195">
        <v>7490</v>
      </c>
      <c r="CZ121" s="195" t="s">
        <v>293</v>
      </c>
      <c r="DA121" s="204">
        <f t="shared" si="35"/>
        <v>14728245</v>
      </c>
      <c r="DB121" s="231">
        <f t="shared" si="34"/>
        <v>0</v>
      </c>
      <c r="DC121" s="204">
        <f t="shared" si="33"/>
        <v>0</v>
      </c>
      <c r="DZ121" s="312" t="s">
        <v>1596</v>
      </c>
      <c r="EA121" s="135" t="s">
        <v>282</v>
      </c>
    </row>
    <row r="122" spans="1:131" x14ac:dyDescent="0.3">
      <c r="A122" s="197"/>
      <c r="B122" s="197" t="s">
        <v>891</v>
      </c>
      <c r="C122" s="265">
        <v>1121822577</v>
      </c>
      <c r="D122" s="197" t="s">
        <v>892</v>
      </c>
      <c r="E122" s="197" t="s">
        <v>298</v>
      </c>
      <c r="F122" s="189" t="s">
        <v>887</v>
      </c>
      <c r="G122" s="124">
        <v>45680</v>
      </c>
      <c r="H122" s="280">
        <v>13177912</v>
      </c>
      <c r="I122" s="197" t="s">
        <v>852</v>
      </c>
      <c r="J122" s="124">
        <v>45680</v>
      </c>
      <c r="K122" s="124">
        <v>45852</v>
      </c>
      <c r="L122" s="197" t="s">
        <v>291</v>
      </c>
      <c r="M122" s="197" t="s">
        <v>291</v>
      </c>
      <c r="N122" s="197" t="s">
        <v>291</v>
      </c>
      <c r="O122" s="215">
        <v>6</v>
      </c>
      <c r="P122" s="132">
        <v>2911399</v>
      </c>
      <c r="Q122" s="203">
        <v>45680</v>
      </c>
      <c r="R122" s="193">
        <v>45716</v>
      </c>
      <c r="S122" s="132">
        <v>2298473</v>
      </c>
      <c r="T122" s="129">
        <v>45717</v>
      </c>
      <c r="U122" s="129">
        <v>45747</v>
      </c>
      <c r="V122" s="132">
        <v>2298473</v>
      </c>
      <c r="W122" s="193">
        <v>45748</v>
      </c>
      <c r="X122" s="193">
        <v>45777</v>
      </c>
      <c r="Y122" s="132">
        <v>2298473</v>
      </c>
      <c r="Z122" s="193">
        <v>45778</v>
      </c>
      <c r="AA122" s="193">
        <v>45808</v>
      </c>
      <c r="AB122" s="132">
        <v>2298473</v>
      </c>
      <c r="AC122" s="193">
        <v>45809</v>
      </c>
      <c r="AD122" s="193">
        <v>45838</v>
      </c>
      <c r="AE122" s="130">
        <v>1072621</v>
      </c>
      <c r="AF122" s="193">
        <v>45839</v>
      </c>
      <c r="AG122" s="193">
        <v>45852</v>
      </c>
      <c r="AH122" s="291"/>
      <c r="AI122" s="235"/>
      <c r="AJ122" s="235"/>
      <c r="BI122" s="195" t="s">
        <v>278</v>
      </c>
      <c r="BJ122" s="190" t="s">
        <v>423</v>
      </c>
      <c r="BK122" s="195" t="s">
        <v>280</v>
      </c>
      <c r="BL122" s="192">
        <v>138</v>
      </c>
      <c r="BM122" s="193">
        <v>45680</v>
      </c>
      <c r="BN122" s="212">
        <v>2002609177</v>
      </c>
      <c r="BO122" s="206">
        <v>384</v>
      </c>
      <c r="BP122" s="193">
        <v>45680</v>
      </c>
      <c r="BQ122" s="207">
        <v>13177912</v>
      </c>
      <c r="CS122" s="200" t="s">
        <v>1401</v>
      </c>
      <c r="CT122" s="202">
        <v>1121822577</v>
      </c>
      <c r="CU122" s="206">
        <v>440</v>
      </c>
      <c r="CV122" s="206" t="s">
        <v>1522</v>
      </c>
      <c r="CY122" s="239">
        <v>8299</v>
      </c>
      <c r="CZ122" s="191" t="s">
        <v>293</v>
      </c>
      <c r="DA122" s="204">
        <f t="shared" si="35"/>
        <v>13177912</v>
      </c>
      <c r="DB122" s="231">
        <f t="shared" si="34"/>
        <v>0</v>
      </c>
      <c r="DC122" s="204">
        <f t="shared" si="33"/>
        <v>0</v>
      </c>
      <c r="DZ122" s="312" t="s">
        <v>1597</v>
      </c>
      <c r="EA122" s="135" t="s">
        <v>282</v>
      </c>
    </row>
    <row r="123" spans="1:131" x14ac:dyDescent="0.3">
      <c r="A123" s="197"/>
      <c r="B123" s="197" t="s">
        <v>893</v>
      </c>
      <c r="C123" s="265">
        <v>1121943954</v>
      </c>
      <c r="D123" s="197" t="s">
        <v>894</v>
      </c>
      <c r="E123" s="197" t="s">
        <v>297</v>
      </c>
      <c r="F123" s="197" t="s">
        <v>895</v>
      </c>
      <c r="G123" s="124">
        <v>45680</v>
      </c>
      <c r="H123" s="280">
        <v>18604104</v>
      </c>
      <c r="I123" s="197" t="s">
        <v>852</v>
      </c>
      <c r="J123" s="124">
        <v>45680</v>
      </c>
      <c r="K123" s="124">
        <v>45852</v>
      </c>
      <c r="L123" s="197" t="s">
        <v>291</v>
      </c>
      <c r="M123" s="197" t="s">
        <v>291</v>
      </c>
      <c r="N123" s="197" t="s">
        <v>291</v>
      </c>
      <c r="O123" s="215">
        <v>6</v>
      </c>
      <c r="P123" s="132">
        <v>4110209</v>
      </c>
      <c r="Q123" s="203">
        <v>45680</v>
      </c>
      <c r="R123" s="193">
        <v>45716</v>
      </c>
      <c r="S123" s="132">
        <v>3244902</v>
      </c>
      <c r="T123" s="129">
        <v>45717</v>
      </c>
      <c r="U123" s="129">
        <v>45747</v>
      </c>
      <c r="V123" s="132">
        <v>3244902</v>
      </c>
      <c r="W123" s="193">
        <v>45748</v>
      </c>
      <c r="X123" s="193">
        <v>45777</v>
      </c>
      <c r="Y123" s="132">
        <v>3244902</v>
      </c>
      <c r="Z123" s="193">
        <v>45778</v>
      </c>
      <c r="AA123" s="193">
        <v>45808</v>
      </c>
      <c r="AB123" s="132">
        <v>3244902</v>
      </c>
      <c r="AC123" s="193">
        <v>45809</v>
      </c>
      <c r="AD123" s="193">
        <v>45838</v>
      </c>
      <c r="AE123" s="130">
        <v>1514287</v>
      </c>
      <c r="AF123" s="193">
        <v>45839</v>
      </c>
      <c r="AG123" s="193">
        <v>45852</v>
      </c>
      <c r="BI123" s="195" t="s">
        <v>278</v>
      </c>
      <c r="BJ123" s="190" t="s">
        <v>423</v>
      </c>
      <c r="BK123" s="195" t="s">
        <v>280</v>
      </c>
      <c r="BL123" s="192">
        <v>138</v>
      </c>
      <c r="BM123" s="193">
        <v>45680</v>
      </c>
      <c r="BN123" s="212">
        <v>2002609177</v>
      </c>
      <c r="BO123" s="206">
        <v>392</v>
      </c>
      <c r="BP123" s="193">
        <v>45680</v>
      </c>
      <c r="BQ123" s="207">
        <v>18604104</v>
      </c>
      <c r="CS123" s="200" t="s">
        <v>1796</v>
      </c>
      <c r="CT123" s="201">
        <v>1121943954</v>
      </c>
      <c r="CU123" s="206">
        <v>440</v>
      </c>
      <c r="CV123" s="206" t="s">
        <v>1522</v>
      </c>
      <c r="CY123" s="195">
        <v>8299</v>
      </c>
      <c r="CZ123" s="195" t="s">
        <v>293</v>
      </c>
      <c r="DA123" s="204">
        <f t="shared" si="35"/>
        <v>18604104</v>
      </c>
      <c r="DB123" s="231">
        <f t="shared" si="34"/>
        <v>0</v>
      </c>
      <c r="DC123" s="204">
        <f t="shared" si="33"/>
        <v>0</v>
      </c>
      <c r="DZ123" s="312" t="s">
        <v>1598</v>
      </c>
      <c r="EA123" s="135" t="s">
        <v>282</v>
      </c>
    </row>
    <row r="124" spans="1:131" x14ac:dyDescent="0.3">
      <c r="A124" s="197"/>
      <c r="B124" s="197" t="s">
        <v>896</v>
      </c>
      <c r="C124" s="265">
        <v>40329632</v>
      </c>
      <c r="D124" s="197" t="s">
        <v>897</v>
      </c>
      <c r="E124" s="197" t="s">
        <v>297</v>
      </c>
      <c r="F124" s="189" t="s">
        <v>898</v>
      </c>
      <c r="G124" s="124">
        <v>45680</v>
      </c>
      <c r="H124" s="280">
        <v>16594159</v>
      </c>
      <c r="I124" s="197" t="s">
        <v>852</v>
      </c>
      <c r="J124" s="124">
        <v>45680</v>
      </c>
      <c r="K124" s="124">
        <v>45852</v>
      </c>
      <c r="L124" s="197" t="s">
        <v>291</v>
      </c>
      <c r="M124" s="197" t="s">
        <v>291</v>
      </c>
      <c r="N124" s="197" t="s">
        <v>291</v>
      </c>
      <c r="O124" s="215">
        <v>6</v>
      </c>
      <c r="P124" s="132">
        <v>3666151</v>
      </c>
      <c r="Q124" s="203">
        <v>45680</v>
      </c>
      <c r="R124" s="193">
        <v>45716</v>
      </c>
      <c r="S124" s="132">
        <v>2894330</v>
      </c>
      <c r="T124" s="129">
        <v>45717</v>
      </c>
      <c r="U124" s="129">
        <v>45747</v>
      </c>
      <c r="V124" s="132">
        <v>2894330</v>
      </c>
      <c r="W124" s="193">
        <v>45748</v>
      </c>
      <c r="X124" s="193">
        <v>45777</v>
      </c>
      <c r="Y124" s="132">
        <v>2894330</v>
      </c>
      <c r="Z124" s="193">
        <v>45778</v>
      </c>
      <c r="AA124" s="193">
        <v>45808</v>
      </c>
      <c r="AB124" s="132">
        <v>2894330</v>
      </c>
      <c r="AC124" s="193">
        <v>45809</v>
      </c>
      <c r="AD124" s="193">
        <v>45838</v>
      </c>
      <c r="AE124" s="130">
        <v>1350688</v>
      </c>
      <c r="AF124" s="193">
        <v>45839</v>
      </c>
      <c r="AG124" s="193">
        <v>45852</v>
      </c>
      <c r="BI124" s="195" t="s">
        <v>278</v>
      </c>
      <c r="BJ124" s="190" t="s">
        <v>423</v>
      </c>
      <c r="BK124" s="195" t="s">
        <v>280</v>
      </c>
      <c r="BL124" s="192">
        <v>138</v>
      </c>
      <c r="BM124" s="193">
        <v>45680</v>
      </c>
      <c r="BN124" s="212">
        <v>2002609177</v>
      </c>
      <c r="BO124" s="206">
        <v>283</v>
      </c>
      <c r="BP124" s="193">
        <v>45680</v>
      </c>
      <c r="BQ124" s="207">
        <v>16594159</v>
      </c>
      <c r="CS124" s="200" t="s">
        <v>1797</v>
      </c>
      <c r="CT124" s="202">
        <v>40329632.399999999</v>
      </c>
      <c r="CU124" s="206">
        <v>440</v>
      </c>
      <c r="CV124" s="206" t="s">
        <v>1522</v>
      </c>
      <c r="CY124" s="239">
        <v>8299</v>
      </c>
      <c r="CZ124" s="191" t="s">
        <v>293</v>
      </c>
      <c r="DA124" s="204">
        <f t="shared" si="35"/>
        <v>16594159</v>
      </c>
      <c r="DB124" s="231">
        <f t="shared" si="34"/>
        <v>0</v>
      </c>
      <c r="DC124" s="204">
        <f t="shared" si="33"/>
        <v>0</v>
      </c>
      <c r="DZ124" s="312" t="s">
        <v>1599</v>
      </c>
      <c r="EA124" s="135" t="s">
        <v>282</v>
      </c>
    </row>
    <row r="125" spans="1:131" ht="14.4" x14ac:dyDescent="0.3">
      <c r="A125" s="197"/>
      <c r="B125" s="197" t="s">
        <v>899</v>
      </c>
      <c r="C125" s="265">
        <v>1235241161</v>
      </c>
      <c r="D125" s="197" t="s">
        <v>900</v>
      </c>
      <c r="E125" s="197" t="s">
        <v>298</v>
      </c>
      <c r="F125" s="197" t="s">
        <v>901</v>
      </c>
      <c r="G125" s="124">
        <v>45680</v>
      </c>
      <c r="H125" s="280">
        <v>13177912</v>
      </c>
      <c r="I125" s="197" t="s">
        <v>852</v>
      </c>
      <c r="J125" s="124">
        <v>45680</v>
      </c>
      <c r="K125" s="124">
        <v>45852</v>
      </c>
      <c r="L125" s="197" t="s">
        <v>291</v>
      </c>
      <c r="M125" s="197" t="s">
        <v>291</v>
      </c>
      <c r="N125" s="197" t="s">
        <v>291</v>
      </c>
      <c r="O125" s="215">
        <v>6</v>
      </c>
      <c r="P125" s="132">
        <v>2911399</v>
      </c>
      <c r="Q125" s="203">
        <v>45680</v>
      </c>
      <c r="R125" s="193">
        <v>45716</v>
      </c>
      <c r="S125" s="132">
        <v>2298473</v>
      </c>
      <c r="T125" s="129">
        <v>45717</v>
      </c>
      <c r="U125" s="129">
        <v>45747</v>
      </c>
      <c r="V125" s="132">
        <v>2298473</v>
      </c>
      <c r="W125" s="193">
        <v>45748</v>
      </c>
      <c r="X125" s="193">
        <v>45777</v>
      </c>
      <c r="Y125" s="132">
        <v>2298473</v>
      </c>
      <c r="Z125" s="193">
        <v>45778</v>
      </c>
      <c r="AA125" s="193">
        <v>45808</v>
      </c>
      <c r="AB125" s="132">
        <v>2298473</v>
      </c>
      <c r="AC125" s="193">
        <v>45809</v>
      </c>
      <c r="AD125" s="193">
        <v>45838</v>
      </c>
      <c r="AE125" s="130">
        <v>1072621</v>
      </c>
      <c r="AF125" s="193">
        <v>45839</v>
      </c>
      <c r="AG125" s="193">
        <v>45852</v>
      </c>
      <c r="AH125" s="290"/>
      <c r="AI125" s="233"/>
      <c r="AJ125" s="233"/>
      <c r="BI125" s="195" t="s">
        <v>278</v>
      </c>
      <c r="BJ125" s="190" t="s">
        <v>423</v>
      </c>
      <c r="BK125" s="195" t="s">
        <v>280</v>
      </c>
      <c r="BL125" s="192">
        <v>138</v>
      </c>
      <c r="BM125" s="193">
        <v>45680</v>
      </c>
      <c r="BN125" s="212">
        <v>2002609177</v>
      </c>
      <c r="BO125" s="206">
        <v>395</v>
      </c>
      <c r="BP125" s="193">
        <v>45680</v>
      </c>
      <c r="BQ125" s="207">
        <v>13177912</v>
      </c>
      <c r="CS125" s="200" t="s">
        <v>1798</v>
      </c>
      <c r="CT125" s="201">
        <v>1235241161</v>
      </c>
      <c r="CU125" s="206">
        <v>440</v>
      </c>
      <c r="CV125" s="206" t="s">
        <v>1522</v>
      </c>
      <c r="CY125" s="195">
        <v>7490</v>
      </c>
      <c r="CZ125" s="195" t="s">
        <v>293</v>
      </c>
      <c r="DA125" s="204">
        <f t="shared" si="35"/>
        <v>13177912</v>
      </c>
      <c r="DB125" s="231">
        <f t="shared" si="34"/>
        <v>0</v>
      </c>
      <c r="DC125" s="204">
        <f t="shared" si="33"/>
        <v>0</v>
      </c>
      <c r="DZ125" s="312" t="s">
        <v>1600</v>
      </c>
      <c r="EA125" s="135" t="s">
        <v>282</v>
      </c>
    </row>
    <row r="126" spans="1:131" x14ac:dyDescent="0.3">
      <c r="A126" s="189"/>
      <c r="B126" s="197" t="s">
        <v>902</v>
      </c>
      <c r="C126" s="265">
        <v>1013667031</v>
      </c>
      <c r="D126" s="197" t="s">
        <v>903</v>
      </c>
      <c r="E126" s="197" t="s">
        <v>297</v>
      </c>
      <c r="F126" s="197" t="s">
        <v>895</v>
      </c>
      <c r="G126" s="124">
        <v>45680</v>
      </c>
      <c r="H126" s="280">
        <v>16594159</v>
      </c>
      <c r="I126" s="197" t="s">
        <v>852</v>
      </c>
      <c r="J126" s="124">
        <v>45680</v>
      </c>
      <c r="K126" s="124">
        <v>45852</v>
      </c>
      <c r="L126" s="197" t="s">
        <v>291</v>
      </c>
      <c r="M126" s="197" t="s">
        <v>291</v>
      </c>
      <c r="N126" s="197" t="s">
        <v>291</v>
      </c>
      <c r="O126" s="215">
        <v>6</v>
      </c>
      <c r="P126" s="132">
        <v>3666151</v>
      </c>
      <c r="Q126" s="203">
        <v>45680</v>
      </c>
      <c r="R126" s="193">
        <v>45716</v>
      </c>
      <c r="S126" s="132">
        <v>2894330</v>
      </c>
      <c r="T126" s="129">
        <v>45717</v>
      </c>
      <c r="U126" s="129">
        <v>45747</v>
      </c>
      <c r="V126" s="132">
        <v>2894330</v>
      </c>
      <c r="W126" s="193">
        <v>45748</v>
      </c>
      <c r="X126" s="193">
        <v>45777</v>
      </c>
      <c r="Y126" s="132">
        <v>2894330</v>
      </c>
      <c r="Z126" s="193">
        <v>45778</v>
      </c>
      <c r="AA126" s="193">
        <v>45808</v>
      </c>
      <c r="AB126" s="132">
        <v>2894330</v>
      </c>
      <c r="AC126" s="193">
        <v>45809</v>
      </c>
      <c r="AD126" s="193">
        <v>45838</v>
      </c>
      <c r="AE126" s="130">
        <v>1350688</v>
      </c>
      <c r="AF126" s="193">
        <v>45839</v>
      </c>
      <c r="AG126" s="193">
        <v>45852</v>
      </c>
      <c r="BI126" s="195" t="s">
        <v>278</v>
      </c>
      <c r="BJ126" s="190" t="s">
        <v>423</v>
      </c>
      <c r="BK126" s="195" t="s">
        <v>280</v>
      </c>
      <c r="BL126" s="192">
        <v>138</v>
      </c>
      <c r="BM126" s="193">
        <v>45680</v>
      </c>
      <c r="BN126" s="212">
        <v>2002609177</v>
      </c>
      <c r="BO126" s="206">
        <v>297</v>
      </c>
      <c r="BP126" s="193">
        <v>45680</v>
      </c>
      <c r="BQ126" s="207">
        <v>16594159</v>
      </c>
      <c r="CS126" s="200" t="s">
        <v>1402</v>
      </c>
      <c r="CT126" s="202">
        <v>1013667031.1</v>
      </c>
      <c r="CU126" s="206">
        <v>440</v>
      </c>
      <c r="CV126" s="206" t="s">
        <v>1522</v>
      </c>
      <c r="CY126" s="239">
        <v>8299</v>
      </c>
      <c r="CZ126" s="191" t="s">
        <v>293</v>
      </c>
      <c r="DA126" s="204">
        <f t="shared" si="35"/>
        <v>16594159</v>
      </c>
      <c r="DB126" s="231">
        <f t="shared" si="34"/>
        <v>0</v>
      </c>
      <c r="DC126" s="204">
        <f t="shared" si="33"/>
        <v>0</v>
      </c>
      <c r="DZ126" s="312" t="s">
        <v>1601</v>
      </c>
      <c r="EA126" s="135" t="s">
        <v>282</v>
      </c>
    </row>
    <row r="127" spans="1:131" x14ac:dyDescent="0.3">
      <c r="A127" s="189"/>
      <c r="B127" s="197" t="s">
        <v>904</v>
      </c>
      <c r="C127" s="265">
        <v>1121955600</v>
      </c>
      <c r="D127" s="197" t="s">
        <v>905</v>
      </c>
      <c r="E127" s="197" t="s">
        <v>298</v>
      </c>
      <c r="F127" s="197" t="s">
        <v>887</v>
      </c>
      <c r="G127" s="124">
        <v>45680</v>
      </c>
      <c r="H127" s="280">
        <v>13177912</v>
      </c>
      <c r="I127" s="197" t="s">
        <v>852</v>
      </c>
      <c r="J127" s="124">
        <v>45680</v>
      </c>
      <c r="K127" s="124">
        <v>45852</v>
      </c>
      <c r="L127" s="197" t="s">
        <v>291</v>
      </c>
      <c r="M127" s="197" t="s">
        <v>291</v>
      </c>
      <c r="N127" s="197" t="s">
        <v>291</v>
      </c>
      <c r="O127" s="215">
        <v>6</v>
      </c>
      <c r="P127" s="132">
        <v>2911399</v>
      </c>
      <c r="Q127" s="203">
        <v>45680</v>
      </c>
      <c r="R127" s="193">
        <v>45716</v>
      </c>
      <c r="S127" s="132">
        <v>2298473</v>
      </c>
      <c r="T127" s="129">
        <v>45717</v>
      </c>
      <c r="U127" s="129">
        <v>45747</v>
      </c>
      <c r="V127" s="132">
        <v>2298473</v>
      </c>
      <c r="W127" s="193">
        <v>45748</v>
      </c>
      <c r="X127" s="193">
        <v>45777</v>
      </c>
      <c r="Y127" s="132">
        <v>2298473</v>
      </c>
      <c r="Z127" s="193">
        <v>45778</v>
      </c>
      <c r="AA127" s="193">
        <v>45808</v>
      </c>
      <c r="AB127" s="132">
        <v>2298473</v>
      </c>
      <c r="AC127" s="193">
        <v>45809</v>
      </c>
      <c r="AD127" s="193">
        <v>45838</v>
      </c>
      <c r="AE127" s="130">
        <v>1072621</v>
      </c>
      <c r="AF127" s="193">
        <v>45839</v>
      </c>
      <c r="AG127" s="193">
        <v>45852</v>
      </c>
      <c r="AH127" s="291"/>
      <c r="AI127" s="235"/>
      <c r="AJ127" s="235"/>
      <c r="BI127" s="195" t="s">
        <v>278</v>
      </c>
      <c r="BJ127" s="190" t="s">
        <v>423</v>
      </c>
      <c r="BK127" s="195" t="s">
        <v>280</v>
      </c>
      <c r="BL127" s="192">
        <v>138</v>
      </c>
      <c r="BM127" s="193">
        <v>45680</v>
      </c>
      <c r="BN127" s="212">
        <v>2002609177</v>
      </c>
      <c r="BO127" s="206">
        <v>393</v>
      </c>
      <c r="BP127" s="193">
        <v>45680</v>
      </c>
      <c r="BQ127" s="207">
        <v>13177912</v>
      </c>
      <c r="CS127" s="200" t="s">
        <v>1403</v>
      </c>
      <c r="CT127" s="202">
        <v>1121955600</v>
      </c>
      <c r="CU127" s="206">
        <v>440</v>
      </c>
      <c r="CV127" s="206" t="s">
        <v>1522</v>
      </c>
      <c r="CY127" s="239">
        <v>8299</v>
      </c>
      <c r="CZ127" s="191" t="s">
        <v>293</v>
      </c>
      <c r="DA127" s="204">
        <f t="shared" si="35"/>
        <v>13177912</v>
      </c>
      <c r="DB127" s="231">
        <f t="shared" si="34"/>
        <v>0</v>
      </c>
      <c r="DC127" s="204">
        <f t="shared" si="33"/>
        <v>0</v>
      </c>
      <c r="DZ127" s="312" t="s">
        <v>1602</v>
      </c>
      <c r="EA127" s="135" t="s">
        <v>282</v>
      </c>
    </row>
    <row r="128" spans="1:131" x14ac:dyDescent="0.3">
      <c r="A128" s="189"/>
      <c r="B128" s="197" t="s">
        <v>906</v>
      </c>
      <c r="C128" s="267">
        <v>1119894154</v>
      </c>
      <c r="D128" s="197" t="s">
        <v>907</v>
      </c>
      <c r="E128" s="197" t="s">
        <v>297</v>
      </c>
      <c r="F128" s="197" t="s">
        <v>908</v>
      </c>
      <c r="G128" s="124">
        <v>45680</v>
      </c>
      <c r="H128" s="280">
        <v>18604105</v>
      </c>
      <c r="I128" s="197" t="s">
        <v>852</v>
      </c>
      <c r="J128" s="124">
        <v>45680</v>
      </c>
      <c r="K128" s="124">
        <v>45852</v>
      </c>
      <c r="L128" s="197" t="s">
        <v>291</v>
      </c>
      <c r="M128" s="197" t="s">
        <v>291</v>
      </c>
      <c r="N128" s="197" t="s">
        <v>291</v>
      </c>
      <c r="O128" s="215">
        <v>6</v>
      </c>
      <c r="P128" s="132">
        <v>4110209</v>
      </c>
      <c r="Q128" s="203">
        <v>45680</v>
      </c>
      <c r="R128" s="193">
        <v>45716</v>
      </c>
      <c r="S128" s="132">
        <v>3244902</v>
      </c>
      <c r="T128" s="129">
        <v>45717</v>
      </c>
      <c r="U128" s="129">
        <v>45747</v>
      </c>
      <c r="V128" s="132">
        <v>3244902</v>
      </c>
      <c r="W128" s="193">
        <v>45748</v>
      </c>
      <c r="X128" s="193">
        <v>45777</v>
      </c>
      <c r="Y128" s="132">
        <v>3244902</v>
      </c>
      <c r="Z128" s="193">
        <v>45778</v>
      </c>
      <c r="AA128" s="193">
        <v>45808</v>
      </c>
      <c r="AB128" s="132">
        <v>3244902</v>
      </c>
      <c r="AC128" s="193">
        <v>45809</v>
      </c>
      <c r="AD128" s="193">
        <v>45838</v>
      </c>
      <c r="AE128" s="130">
        <v>1514288</v>
      </c>
      <c r="AF128" s="193">
        <v>45839</v>
      </c>
      <c r="AG128" s="193">
        <v>45852</v>
      </c>
      <c r="BI128" s="195" t="s">
        <v>278</v>
      </c>
      <c r="BJ128" s="190" t="s">
        <v>423</v>
      </c>
      <c r="BK128" s="195" t="s">
        <v>280</v>
      </c>
      <c r="BL128" s="192">
        <v>138</v>
      </c>
      <c r="BM128" s="193">
        <v>45680</v>
      </c>
      <c r="BN128" s="212">
        <v>2002609177</v>
      </c>
      <c r="BO128" s="206">
        <v>300</v>
      </c>
      <c r="BP128" s="193">
        <v>45680</v>
      </c>
      <c r="BQ128" s="207">
        <v>18604105</v>
      </c>
      <c r="CS128" s="200" t="s">
        <v>1799</v>
      </c>
      <c r="CT128" s="201">
        <v>1119894154.4000001</v>
      </c>
      <c r="CU128" s="206">
        <v>440</v>
      </c>
      <c r="CV128" s="206" t="s">
        <v>1522</v>
      </c>
      <c r="CY128" s="195">
        <v>8299</v>
      </c>
      <c r="CZ128" s="195" t="s">
        <v>293</v>
      </c>
      <c r="DA128" s="204">
        <f t="shared" si="35"/>
        <v>18604105</v>
      </c>
      <c r="DB128" s="231">
        <f t="shared" si="34"/>
        <v>0</v>
      </c>
      <c r="DC128" s="204">
        <f t="shared" si="33"/>
        <v>0</v>
      </c>
      <c r="DZ128" s="312" t="s">
        <v>1603</v>
      </c>
      <c r="EA128" s="135" t="s">
        <v>282</v>
      </c>
    </row>
    <row r="129" spans="1:131" x14ac:dyDescent="0.3">
      <c r="A129" s="266"/>
      <c r="B129" s="197" t="s">
        <v>909</v>
      </c>
      <c r="C129" s="265">
        <v>1121900999</v>
      </c>
      <c r="D129" s="197" t="s">
        <v>910</v>
      </c>
      <c r="E129" s="197" t="s">
        <v>297</v>
      </c>
      <c r="F129" s="197" t="s">
        <v>911</v>
      </c>
      <c r="G129" s="124">
        <v>45680</v>
      </c>
      <c r="H129" s="280">
        <v>22479958</v>
      </c>
      <c r="I129" s="197" t="s">
        <v>852</v>
      </c>
      <c r="J129" s="124">
        <v>45680</v>
      </c>
      <c r="K129" s="124">
        <v>45852</v>
      </c>
      <c r="L129" s="197" t="s">
        <v>291</v>
      </c>
      <c r="M129" s="197" t="s">
        <v>291</v>
      </c>
      <c r="N129" s="197" t="s">
        <v>291</v>
      </c>
      <c r="O129" s="215">
        <v>6</v>
      </c>
      <c r="P129" s="132">
        <v>4966502</v>
      </c>
      <c r="Q129" s="203">
        <v>45680</v>
      </c>
      <c r="R129" s="193">
        <v>45716</v>
      </c>
      <c r="S129" s="132">
        <v>3920923</v>
      </c>
      <c r="T129" s="129">
        <v>45717</v>
      </c>
      <c r="U129" s="129">
        <v>45747</v>
      </c>
      <c r="V129" s="132">
        <v>3920923</v>
      </c>
      <c r="W129" s="193">
        <v>45748</v>
      </c>
      <c r="X129" s="193">
        <v>45777</v>
      </c>
      <c r="Y129" s="132">
        <v>3920923</v>
      </c>
      <c r="Z129" s="193">
        <v>45778</v>
      </c>
      <c r="AA129" s="193">
        <v>45808</v>
      </c>
      <c r="AB129" s="132">
        <v>3920923</v>
      </c>
      <c r="AC129" s="193">
        <v>45809</v>
      </c>
      <c r="AD129" s="193">
        <v>45838</v>
      </c>
      <c r="AE129" s="130">
        <v>1829764</v>
      </c>
      <c r="AF129" s="193">
        <v>45839</v>
      </c>
      <c r="AG129" s="193">
        <v>45852</v>
      </c>
      <c r="BI129" s="195" t="s">
        <v>278</v>
      </c>
      <c r="BJ129" s="190" t="s">
        <v>423</v>
      </c>
      <c r="BK129" s="195" t="s">
        <v>280</v>
      </c>
      <c r="BL129" s="192">
        <v>138</v>
      </c>
      <c r="BM129" s="193">
        <v>45680</v>
      </c>
      <c r="BN129" s="212">
        <v>2002609177</v>
      </c>
      <c r="BO129" s="206">
        <v>365</v>
      </c>
      <c r="BP129" s="193">
        <v>45680</v>
      </c>
      <c r="BQ129" s="207">
        <v>22479958</v>
      </c>
      <c r="CS129" s="200" t="s">
        <v>1404</v>
      </c>
      <c r="CT129" s="202">
        <v>1121900999</v>
      </c>
      <c r="CU129" s="206">
        <v>504</v>
      </c>
      <c r="CV129" s="206" t="s">
        <v>1523</v>
      </c>
      <c r="CY129" s="195">
        <v>8299</v>
      </c>
      <c r="CZ129" s="195" t="s">
        <v>293</v>
      </c>
      <c r="DA129" s="204">
        <f t="shared" si="35"/>
        <v>22479958</v>
      </c>
      <c r="DB129" s="231">
        <f t="shared" si="34"/>
        <v>0</v>
      </c>
      <c r="DC129" s="204">
        <f t="shared" si="33"/>
        <v>0</v>
      </c>
      <c r="DZ129" s="312" t="s">
        <v>1604</v>
      </c>
      <c r="EA129" s="135" t="s">
        <v>2564</v>
      </c>
    </row>
    <row r="130" spans="1:131" ht="14.4" x14ac:dyDescent="0.3">
      <c r="A130" s="197"/>
      <c r="B130" s="197" t="s">
        <v>912</v>
      </c>
      <c r="C130" s="265">
        <v>1121963548</v>
      </c>
      <c r="D130" s="197" t="s">
        <v>913</v>
      </c>
      <c r="E130" s="197" t="s">
        <v>297</v>
      </c>
      <c r="F130" s="197" t="s">
        <v>911</v>
      </c>
      <c r="G130" s="124">
        <v>45680</v>
      </c>
      <c r="H130" s="280">
        <v>16594159</v>
      </c>
      <c r="I130" s="197" t="s">
        <v>852</v>
      </c>
      <c r="J130" s="124">
        <v>45680</v>
      </c>
      <c r="K130" s="124">
        <v>45852</v>
      </c>
      <c r="L130" s="197" t="s">
        <v>291</v>
      </c>
      <c r="M130" s="197" t="s">
        <v>291</v>
      </c>
      <c r="N130" s="197" t="s">
        <v>291</v>
      </c>
      <c r="O130" s="215">
        <v>6</v>
      </c>
      <c r="P130" s="132">
        <v>3666151</v>
      </c>
      <c r="Q130" s="203">
        <v>45680</v>
      </c>
      <c r="R130" s="193">
        <v>45716</v>
      </c>
      <c r="S130" s="132">
        <v>2894330</v>
      </c>
      <c r="T130" s="129">
        <v>45717</v>
      </c>
      <c r="U130" s="129">
        <v>45747</v>
      </c>
      <c r="V130" s="132">
        <v>2894330</v>
      </c>
      <c r="W130" s="193">
        <v>45748</v>
      </c>
      <c r="X130" s="193">
        <v>45777</v>
      </c>
      <c r="Y130" s="132">
        <v>2894330</v>
      </c>
      <c r="Z130" s="193">
        <v>45778</v>
      </c>
      <c r="AA130" s="193">
        <v>45808</v>
      </c>
      <c r="AB130" s="132">
        <v>2894330</v>
      </c>
      <c r="AC130" s="193">
        <v>45809</v>
      </c>
      <c r="AD130" s="193">
        <v>45838</v>
      </c>
      <c r="AE130" s="130">
        <v>1350688</v>
      </c>
      <c r="AF130" s="193">
        <v>45839</v>
      </c>
      <c r="AG130" s="193">
        <v>45852</v>
      </c>
      <c r="AH130" s="290"/>
      <c r="AI130" s="233"/>
      <c r="AJ130" s="233"/>
      <c r="BI130" s="195" t="s">
        <v>278</v>
      </c>
      <c r="BJ130" s="190" t="s">
        <v>423</v>
      </c>
      <c r="BK130" s="195" t="s">
        <v>280</v>
      </c>
      <c r="BL130" s="192">
        <v>138</v>
      </c>
      <c r="BM130" s="193">
        <v>45680</v>
      </c>
      <c r="BN130" s="212">
        <v>2002609177</v>
      </c>
      <c r="BO130" s="206">
        <v>368</v>
      </c>
      <c r="BP130" s="193">
        <v>45680</v>
      </c>
      <c r="BQ130" s="207">
        <v>16594159</v>
      </c>
      <c r="CS130" s="200" t="s">
        <v>1405</v>
      </c>
      <c r="CT130" s="126">
        <v>1121963548</v>
      </c>
      <c r="CU130" s="206">
        <v>504</v>
      </c>
      <c r="CV130" s="206" t="s">
        <v>1523</v>
      </c>
      <c r="CY130" s="195">
        <v>8299</v>
      </c>
      <c r="CZ130" s="195" t="s">
        <v>293</v>
      </c>
      <c r="DA130" s="204">
        <f t="shared" si="35"/>
        <v>16594159</v>
      </c>
      <c r="DB130" s="231">
        <f t="shared" si="34"/>
        <v>0</v>
      </c>
      <c r="DC130" s="204">
        <f t="shared" si="33"/>
        <v>0</v>
      </c>
      <c r="DZ130" s="312" t="s">
        <v>1605</v>
      </c>
      <c r="EA130" s="135" t="s">
        <v>2564</v>
      </c>
    </row>
    <row r="131" spans="1:131" x14ac:dyDescent="0.3">
      <c r="A131" s="197"/>
      <c r="B131" s="197" t="s">
        <v>914</v>
      </c>
      <c r="C131" s="265">
        <v>1013599680</v>
      </c>
      <c r="D131" s="197" t="s">
        <v>915</v>
      </c>
      <c r="E131" s="197" t="s">
        <v>297</v>
      </c>
      <c r="F131" s="197" t="s">
        <v>911</v>
      </c>
      <c r="G131" s="124">
        <v>45680</v>
      </c>
      <c r="H131" s="280">
        <v>16594159</v>
      </c>
      <c r="I131" s="197" t="s">
        <v>852</v>
      </c>
      <c r="J131" s="124">
        <v>45680</v>
      </c>
      <c r="K131" s="124">
        <v>45852</v>
      </c>
      <c r="L131" s="197" t="s">
        <v>291</v>
      </c>
      <c r="M131" s="197" t="s">
        <v>291</v>
      </c>
      <c r="N131" s="197" t="s">
        <v>291</v>
      </c>
      <c r="O131" s="215">
        <v>6</v>
      </c>
      <c r="P131" s="132">
        <v>3666151</v>
      </c>
      <c r="Q131" s="203">
        <v>45680</v>
      </c>
      <c r="R131" s="193">
        <v>45716</v>
      </c>
      <c r="S131" s="132">
        <v>2894330</v>
      </c>
      <c r="T131" s="129">
        <v>45717</v>
      </c>
      <c r="U131" s="129">
        <v>45747</v>
      </c>
      <c r="V131" s="132">
        <v>2894330</v>
      </c>
      <c r="W131" s="193">
        <v>45748</v>
      </c>
      <c r="X131" s="193">
        <v>45777</v>
      </c>
      <c r="Y131" s="132">
        <v>2894330</v>
      </c>
      <c r="Z131" s="193">
        <v>45778</v>
      </c>
      <c r="AA131" s="193">
        <v>45808</v>
      </c>
      <c r="AB131" s="132">
        <v>2894330</v>
      </c>
      <c r="AC131" s="193">
        <v>45809</v>
      </c>
      <c r="AD131" s="193">
        <v>45838</v>
      </c>
      <c r="AE131" s="130">
        <v>1350688</v>
      </c>
      <c r="AF131" s="193">
        <v>45839</v>
      </c>
      <c r="AG131" s="193">
        <v>45852</v>
      </c>
      <c r="BI131" s="195" t="s">
        <v>278</v>
      </c>
      <c r="BJ131" s="190" t="s">
        <v>423</v>
      </c>
      <c r="BK131" s="195" t="s">
        <v>280</v>
      </c>
      <c r="BL131" s="192">
        <v>138</v>
      </c>
      <c r="BM131" s="193">
        <v>45680</v>
      </c>
      <c r="BN131" s="212">
        <v>2002609177</v>
      </c>
      <c r="BO131" s="206">
        <v>352</v>
      </c>
      <c r="BP131" s="193">
        <v>45680</v>
      </c>
      <c r="BQ131" s="207">
        <v>16594159</v>
      </c>
      <c r="CS131" s="200" t="s">
        <v>1406</v>
      </c>
      <c r="CT131" s="201">
        <v>1013599680</v>
      </c>
      <c r="CU131" s="206">
        <v>504</v>
      </c>
      <c r="CV131" s="206" t="s">
        <v>1523</v>
      </c>
      <c r="CY131" s="195">
        <v>8299</v>
      </c>
      <c r="CZ131" s="195" t="s">
        <v>293</v>
      </c>
      <c r="DA131" s="204">
        <f t="shared" si="35"/>
        <v>16594159</v>
      </c>
      <c r="DB131" s="231">
        <f t="shared" si="34"/>
        <v>0</v>
      </c>
      <c r="DC131" s="204">
        <f t="shared" si="33"/>
        <v>0</v>
      </c>
      <c r="DZ131" s="312" t="s">
        <v>1606</v>
      </c>
      <c r="EA131" s="135" t="s">
        <v>2564</v>
      </c>
    </row>
    <row r="132" spans="1:131" x14ac:dyDescent="0.3">
      <c r="A132" s="197"/>
      <c r="B132" s="197" t="s">
        <v>916</v>
      </c>
      <c r="C132" s="265">
        <v>1006877996</v>
      </c>
      <c r="D132" s="197" t="s">
        <v>917</v>
      </c>
      <c r="E132" s="197" t="s">
        <v>298</v>
      </c>
      <c r="F132" s="197" t="s">
        <v>918</v>
      </c>
      <c r="G132" s="124">
        <v>45680</v>
      </c>
      <c r="H132" s="280">
        <v>8930974</v>
      </c>
      <c r="I132" s="197" t="s">
        <v>852</v>
      </c>
      <c r="J132" s="124">
        <v>45680</v>
      </c>
      <c r="K132" s="124">
        <v>45852</v>
      </c>
      <c r="L132" s="197" t="s">
        <v>291</v>
      </c>
      <c r="M132" s="197" t="s">
        <v>291</v>
      </c>
      <c r="N132" s="197" t="s">
        <v>291</v>
      </c>
      <c r="O132" s="215">
        <v>6</v>
      </c>
      <c r="P132" s="132">
        <v>1973122</v>
      </c>
      <c r="Q132" s="203">
        <v>45680</v>
      </c>
      <c r="R132" s="193">
        <v>45716</v>
      </c>
      <c r="S132" s="132">
        <v>1557728</v>
      </c>
      <c r="T132" s="129">
        <v>45717</v>
      </c>
      <c r="U132" s="129">
        <v>45747</v>
      </c>
      <c r="V132" s="132">
        <v>1557728</v>
      </c>
      <c r="W132" s="193">
        <v>45748</v>
      </c>
      <c r="X132" s="193">
        <v>45777</v>
      </c>
      <c r="Y132" s="132">
        <v>1557728</v>
      </c>
      <c r="Z132" s="193">
        <v>45778</v>
      </c>
      <c r="AA132" s="193">
        <v>45808</v>
      </c>
      <c r="AB132" s="132">
        <v>1557728</v>
      </c>
      <c r="AC132" s="193">
        <v>45809</v>
      </c>
      <c r="AD132" s="193">
        <v>45838</v>
      </c>
      <c r="AE132" s="130">
        <v>726940</v>
      </c>
      <c r="AF132" s="193">
        <v>45839</v>
      </c>
      <c r="AG132" s="193">
        <v>45852</v>
      </c>
      <c r="AH132" s="291"/>
      <c r="AI132" s="235"/>
      <c r="AJ132" s="235"/>
      <c r="BI132" s="195" t="s">
        <v>278</v>
      </c>
      <c r="BJ132" s="190" t="s">
        <v>423</v>
      </c>
      <c r="BK132" s="195" t="s">
        <v>280</v>
      </c>
      <c r="BL132" s="192">
        <v>138</v>
      </c>
      <c r="BM132" s="193">
        <v>45680</v>
      </c>
      <c r="BN132" s="212">
        <v>2002609177</v>
      </c>
      <c r="BO132" s="206">
        <v>350</v>
      </c>
      <c r="BP132" s="193">
        <v>45680</v>
      </c>
      <c r="BQ132" s="207">
        <v>8930974</v>
      </c>
      <c r="CS132" s="200" t="s">
        <v>1407</v>
      </c>
      <c r="CT132" s="202">
        <v>1006877996</v>
      </c>
      <c r="CU132" s="206">
        <v>504</v>
      </c>
      <c r="CV132" s="206" t="s">
        <v>1523</v>
      </c>
      <c r="CY132" s="195">
        <v>8299</v>
      </c>
      <c r="CZ132" s="195" t="s">
        <v>293</v>
      </c>
      <c r="DA132" s="204">
        <f t="shared" si="35"/>
        <v>8930974</v>
      </c>
      <c r="DB132" s="231">
        <f t="shared" si="34"/>
        <v>0</v>
      </c>
      <c r="DC132" s="204">
        <f t="shared" si="33"/>
        <v>0</v>
      </c>
      <c r="DZ132" s="312" t="s">
        <v>1607</v>
      </c>
      <c r="EA132" s="135" t="s">
        <v>2564</v>
      </c>
    </row>
    <row r="133" spans="1:131" x14ac:dyDescent="0.3">
      <c r="A133" s="197"/>
      <c r="B133" s="197" t="s">
        <v>919</v>
      </c>
      <c r="C133" s="265">
        <v>40326102</v>
      </c>
      <c r="D133" s="197" t="s">
        <v>920</v>
      </c>
      <c r="E133" s="197" t="s">
        <v>297</v>
      </c>
      <c r="F133" s="197" t="s">
        <v>921</v>
      </c>
      <c r="G133" s="124">
        <v>45680</v>
      </c>
      <c r="H133" s="280">
        <v>18604105</v>
      </c>
      <c r="I133" s="197" t="s">
        <v>852</v>
      </c>
      <c r="J133" s="124">
        <v>45680</v>
      </c>
      <c r="K133" s="124">
        <v>45852</v>
      </c>
      <c r="L133" s="197" t="s">
        <v>291</v>
      </c>
      <c r="M133" s="197" t="s">
        <v>291</v>
      </c>
      <c r="N133" s="197" t="s">
        <v>291</v>
      </c>
      <c r="O133" s="215">
        <v>6</v>
      </c>
      <c r="P133" s="132">
        <v>4110209</v>
      </c>
      <c r="Q133" s="203">
        <v>45680</v>
      </c>
      <c r="R133" s="193">
        <v>45716</v>
      </c>
      <c r="S133" s="132">
        <v>3244902</v>
      </c>
      <c r="T133" s="129">
        <v>45717</v>
      </c>
      <c r="U133" s="129">
        <v>45747</v>
      </c>
      <c r="V133" s="132">
        <v>3244902</v>
      </c>
      <c r="W133" s="193">
        <v>45748</v>
      </c>
      <c r="X133" s="193">
        <v>45777</v>
      </c>
      <c r="Y133" s="132">
        <v>3244902</v>
      </c>
      <c r="Z133" s="193">
        <v>45778</v>
      </c>
      <c r="AA133" s="193">
        <v>45808</v>
      </c>
      <c r="AB133" s="132">
        <v>3244902</v>
      </c>
      <c r="AC133" s="193">
        <v>45809</v>
      </c>
      <c r="AD133" s="193">
        <v>45838</v>
      </c>
      <c r="AE133" s="130">
        <v>1514288</v>
      </c>
      <c r="AF133" s="193">
        <v>45839</v>
      </c>
      <c r="AG133" s="193">
        <v>45852</v>
      </c>
      <c r="BI133" s="195" t="s">
        <v>278</v>
      </c>
      <c r="BJ133" s="190" t="s">
        <v>423</v>
      </c>
      <c r="BK133" s="195" t="s">
        <v>280</v>
      </c>
      <c r="BL133" s="192">
        <v>138</v>
      </c>
      <c r="BM133" s="193">
        <v>45680</v>
      </c>
      <c r="BN133" s="212">
        <v>2002609177</v>
      </c>
      <c r="BO133" s="206">
        <v>333</v>
      </c>
      <c r="BP133" s="193">
        <v>45680</v>
      </c>
      <c r="BQ133" s="207">
        <v>18604105</v>
      </c>
      <c r="CS133" s="200" t="s">
        <v>1408</v>
      </c>
      <c r="CT133" s="126">
        <v>40326102</v>
      </c>
      <c r="CU133" s="206">
        <v>504</v>
      </c>
      <c r="CV133" s="206" t="s">
        <v>1524</v>
      </c>
      <c r="CY133" s="195">
        <v>8211</v>
      </c>
      <c r="CZ133" s="195" t="s">
        <v>293</v>
      </c>
      <c r="DA133" s="204">
        <f t="shared" si="35"/>
        <v>18604105</v>
      </c>
      <c r="DB133" s="231">
        <f t="shared" si="34"/>
        <v>0</v>
      </c>
      <c r="DC133" s="204">
        <f t="shared" si="33"/>
        <v>0</v>
      </c>
      <c r="DZ133" s="312" t="s">
        <v>1608</v>
      </c>
      <c r="EA133" s="135" t="s">
        <v>2565</v>
      </c>
    </row>
    <row r="134" spans="1:131" x14ac:dyDescent="0.3">
      <c r="A134" s="285"/>
      <c r="B134" s="197" t="s">
        <v>922</v>
      </c>
      <c r="C134" s="265">
        <v>52726343</v>
      </c>
      <c r="D134" s="197" t="s">
        <v>923</v>
      </c>
      <c r="E134" s="197" t="s">
        <v>297</v>
      </c>
      <c r="F134" s="197" t="s">
        <v>921</v>
      </c>
      <c r="G134" s="124">
        <v>45680</v>
      </c>
      <c r="H134" s="280">
        <v>18604105</v>
      </c>
      <c r="I134" s="197" t="s">
        <v>852</v>
      </c>
      <c r="J134" s="124">
        <v>45680</v>
      </c>
      <c r="K134" s="124">
        <v>45852</v>
      </c>
      <c r="L134" s="197" t="s">
        <v>291</v>
      </c>
      <c r="M134" s="197" t="s">
        <v>291</v>
      </c>
      <c r="N134" s="197" t="s">
        <v>291</v>
      </c>
      <c r="O134" s="215">
        <v>6</v>
      </c>
      <c r="P134" s="132">
        <v>4110209</v>
      </c>
      <c r="Q134" s="203">
        <v>45680</v>
      </c>
      <c r="R134" s="193">
        <v>45716</v>
      </c>
      <c r="S134" s="132">
        <v>3244902</v>
      </c>
      <c r="T134" s="129">
        <v>45717</v>
      </c>
      <c r="U134" s="129">
        <v>45747</v>
      </c>
      <c r="V134" s="132">
        <v>3244902</v>
      </c>
      <c r="W134" s="193">
        <v>45748</v>
      </c>
      <c r="X134" s="193">
        <v>45777</v>
      </c>
      <c r="Y134" s="132">
        <v>3244902</v>
      </c>
      <c r="Z134" s="193">
        <v>45778</v>
      </c>
      <c r="AA134" s="193">
        <v>45808</v>
      </c>
      <c r="AB134" s="132">
        <v>3244902</v>
      </c>
      <c r="AC134" s="193">
        <v>45809</v>
      </c>
      <c r="AD134" s="193">
        <v>45838</v>
      </c>
      <c r="AE134" s="130">
        <v>1514288</v>
      </c>
      <c r="AF134" s="193">
        <v>45839</v>
      </c>
      <c r="AG134" s="193">
        <v>45852</v>
      </c>
      <c r="BI134" s="195" t="s">
        <v>278</v>
      </c>
      <c r="BJ134" s="190" t="s">
        <v>423</v>
      </c>
      <c r="BK134" s="195" t="s">
        <v>280</v>
      </c>
      <c r="BL134" s="192">
        <v>138</v>
      </c>
      <c r="BM134" s="193">
        <v>45680</v>
      </c>
      <c r="BN134" s="212">
        <v>2002609177</v>
      </c>
      <c r="BO134" s="206">
        <v>291</v>
      </c>
      <c r="BP134" s="193">
        <v>45680</v>
      </c>
      <c r="BQ134" s="207">
        <v>18604105</v>
      </c>
      <c r="CS134" s="200" t="s">
        <v>1409</v>
      </c>
      <c r="CT134" s="126">
        <v>52726343</v>
      </c>
      <c r="CU134" s="206">
        <v>504</v>
      </c>
      <c r="CV134" s="206" t="s">
        <v>1524</v>
      </c>
      <c r="CY134" s="195">
        <v>6920</v>
      </c>
      <c r="CZ134" s="195" t="s">
        <v>292</v>
      </c>
      <c r="DA134" s="204">
        <f t="shared" si="35"/>
        <v>18604105</v>
      </c>
      <c r="DB134" s="231">
        <f t="shared" si="34"/>
        <v>0</v>
      </c>
      <c r="DC134" s="204">
        <f t="shared" si="33"/>
        <v>0</v>
      </c>
      <c r="DZ134" s="312" t="s">
        <v>1609</v>
      </c>
      <c r="EA134" s="135" t="s">
        <v>2565</v>
      </c>
    </row>
    <row r="135" spans="1:131" ht="14.4" x14ac:dyDescent="0.3">
      <c r="A135" s="285"/>
      <c r="B135" s="197" t="s">
        <v>924</v>
      </c>
      <c r="C135" s="265">
        <v>17338535</v>
      </c>
      <c r="D135" s="197" t="s">
        <v>925</v>
      </c>
      <c r="E135" s="197" t="s">
        <v>297</v>
      </c>
      <c r="F135" s="197" t="s">
        <v>921</v>
      </c>
      <c r="G135" s="124">
        <v>45680</v>
      </c>
      <c r="H135" s="280">
        <v>18604105</v>
      </c>
      <c r="I135" s="197" t="s">
        <v>852</v>
      </c>
      <c r="J135" s="124">
        <v>45680</v>
      </c>
      <c r="K135" s="124">
        <v>45852</v>
      </c>
      <c r="L135" s="197" t="s">
        <v>291</v>
      </c>
      <c r="M135" s="197" t="s">
        <v>291</v>
      </c>
      <c r="N135" s="197" t="s">
        <v>291</v>
      </c>
      <c r="O135" s="215">
        <v>6</v>
      </c>
      <c r="P135" s="132">
        <v>4110209</v>
      </c>
      <c r="Q135" s="203">
        <v>45680</v>
      </c>
      <c r="R135" s="193">
        <v>45716</v>
      </c>
      <c r="S135" s="132">
        <v>3244902</v>
      </c>
      <c r="T135" s="129">
        <v>45717</v>
      </c>
      <c r="U135" s="129">
        <v>45747</v>
      </c>
      <c r="V135" s="132">
        <v>3244902</v>
      </c>
      <c r="W135" s="193">
        <v>45748</v>
      </c>
      <c r="X135" s="193">
        <v>45777</v>
      </c>
      <c r="Y135" s="132">
        <v>3244902</v>
      </c>
      <c r="Z135" s="193">
        <v>45778</v>
      </c>
      <c r="AA135" s="193">
        <v>45808</v>
      </c>
      <c r="AB135" s="132">
        <v>3244902</v>
      </c>
      <c r="AC135" s="193">
        <v>45809</v>
      </c>
      <c r="AD135" s="193">
        <v>45838</v>
      </c>
      <c r="AE135" s="130">
        <v>1514288</v>
      </c>
      <c r="AF135" s="193">
        <v>45839</v>
      </c>
      <c r="AG135" s="193">
        <v>45852</v>
      </c>
      <c r="AH135" s="290"/>
      <c r="AI135" s="233"/>
      <c r="AJ135" s="233"/>
      <c r="BI135" s="195" t="s">
        <v>278</v>
      </c>
      <c r="BJ135" s="190" t="s">
        <v>423</v>
      </c>
      <c r="BK135" s="195" t="s">
        <v>280</v>
      </c>
      <c r="BL135" s="192">
        <v>138</v>
      </c>
      <c r="BM135" s="193">
        <v>45680</v>
      </c>
      <c r="BN135" s="212">
        <v>2002609177</v>
      </c>
      <c r="BO135" s="206">
        <v>278</v>
      </c>
      <c r="BP135" s="193">
        <v>45680</v>
      </c>
      <c r="BQ135" s="207">
        <v>18604105</v>
      </c>
      <c r="CS135" s="200" t="s">
        <v>1410</v>
      </c>
      <c r="CT135" s="201">
        <v>17338535</v>
      </c>
      <c r="CU135" s="206">
        <v>504</v>
      </c>
      <c r="CV135" s="206" t="s">
        <v>1524</v>
      </c>
      <c r="CY135" s="195">
        <v>8299</v>
      </c>
      <c r="CZ135" s="195" t="s">
        <v>293</v>
      </c>
      <c r="DA135" s="204">
        <f t="shared" si="35"/>
        <v>18604105</v>
      </c>
      <c r="DB135" s="231">
        <f t="shared" si="34"/>
        <v>0</v>
      </c>
      <c r="DC135" s="204">
        <f t="shared" si="33"/>
        <v>0</v>
      </c>
      <c r="DZ135" s="312" t="s">
        <v>1610</v>
      </c>
      <c r="EA135" s="135" t="s">
        <v>2565</v>
      </c>
    </row>
    <row r="136" spans="1:131" x14ac:dyDescent="0.3">
      <c r="A136" s="197"/>
      <c r="B136" s="197" t="s">
        <v>926</v>
      </c>
      <c r="C136" s="267">
        <v>40411676</v>
      </c>
      <c r="D136" s="189" t="s">
        <v>927</v>
      </c>
      <c r="E136" s="197" t="s">
        <v>297</v>
      </c>
      <c r="F136" s="197" t="s">
        <v>921</v>
      </c>
      <c r="G136" s="124">
        <v>45680</v>
      </c>
      <c r="H136" s="280">
        <v>22479958</v>
      </c>
      <c r="I136" s="197" t="s">
        <v>852</v>
      </c>
      <c r="J136" s="124">
        <v>45680</v>
      </c>
      <c r="K136" s="124">
        <v>45852</v>
      </c>
      <c r="L136" s="197" t="s">
        <v>291</v>
      </c>
      <c r="M136" s="197" t="s">
        <v>291</v>
      </c>
      <c r="N136" s="197" t="s">
        <v>291</v>
      </c>
      <c r="O136" s="215">
        <v>6</v>
      </c>
      <c r="P136" s="132">
        <v>4966502</v>
      </c>
      <c r="Q136" s="203">
        <v>45680</v>
      </c>
      <c r="R136" s="193">
        <v>45716</v>
      </c>
      <c r="S136" s="132">
        <v>3920923</v>
      </c>
      <c r="T136" s="129">
        <v>45717</v>
      </c>
      <c r="U136" s="129">
        <v>45747</v>
      </c>
      <c r="V136" s="132">
        <v>3920923</v>
      </c>
      <c r="W136" s="193">
        <v>45748</v>
      </c>
      <c r="X136" s="193">
        <v>45777</v>
      </c>
      <c r="Y136" s="132">
        <v>3920923</v>
      </c>
      <c r="Z136" s="193">
        <v>45778</v>
      </c>
      <c r="AA136" s="193">
        <v>45808</v>
      </c>
      <c r="AB136" s="132">
        <v>3920923</v>
      </c>
      <c r="AC136" s="193">
        <v>45809</v>
      </c>
      <c r="AD136" s="193">
        <v>45838</v>
      </c>
      <c r="AE136" s="130">
        <v>1829764</v>
      </c>
      <c r="AF136" s="193">
        <v>45839</v>
      </c>
      <c r="AG136" s="193">
        <v>45852</v>
      </c>
      <c r="BI136" s="195" t="s">
        <v>278</v>
      </c>
      <c r="BJ136" s="190" t="s">
        <v>423</v>
      </c>
      <c r="BK136" s="195" t="s">
        <v>280</v>
      </c>
      <c r="BL136" s="192">
        <v>138</v>
      </c>
      <c r="BM136" s="193">
        <v>45680</v>
      </c>
      <c r="BN136" s="212">
        <v>2002609177</v>
      </c>
      <c r="BO136" s="206">
        <v>337</v>
      </c>
      <c r="BP136" s="193">
        <v>45680</v>
      </c>
      <c r="BQ136" s="207">
        <v>22479958</v>
      </c>
      <c r="CS136" s="200" t="s">
        <v>1411</v>
      </c>
      <c r="CT136" s="127">
        <v>40411676</v>
      </c>
      <c r="CU136" s="206">
        <v>504</v>
      </c>
      <c r="CV136" s="206" t="s">
        <v>1524</v>
      </c>
      <c r="CY136" s="239">
        <v>7020</v>
      </c>
      <c r="CZ136" s="191" t="s">
        <v>292</v>
      </c>
      <c r="DA136" s="204">
        <f t="shared" si="35"/>
        <v>22479958</v>
      </c>
      <c r="DB136" s="231">
        <f t="shared" si="34"/>
        <v>0</v>
      </c>
      <c r="DC136" s="204">
        <f t="shared" si="33"/>
        <v>0</v>
      </c>
      <c r="DZ136" s="312" t="s">
        <v>1611</v>
      </c>
      <c r="EA136" s="135" t="s">
        <v>2565</v>
      </c>
    </row>
    <row r="137" spans="1:131" x14ac:dyDescent="0.3">
      <c r="A137" s="285"/>
      <c r="B137" s="197" t="s">
        <v>928</v>
      </c>
      <c r="C137" s="265">
        <v>40334933</v>
      </c>
      <c r="D137" s="197" t="s">
        <v>929</v>
      </c>
      <c r="E137" s="197" t="s">
        <v>297</v>
      </c>
      <c r="F137" s="197" t="s">
        <v>930</v>
      </c>
      <c r="G137" s="124">
        <v>45680</v>
      </c>
      <c r="H137" s="280">
        <v>18604105</v>
      </c>
      <c r="I137" s="197" t="s">
        <v>852</v>
      </c>
      <c r="J137" s="124">
        <v>45680</v>
      </c>
      <c r="K137" s="124">
        <v>45852</v>
      </c>
      <c r="L137" s="197" t="s">
        <v>291</v>
      </c>
      <c r="M137" s="197" t="s">
        <v>291</v>
      </c>
      <c r="N137" s="197" t="s">
        <v>291</v>
      </c>
      <c r="O137" s="215">
        <v>6</v>
      </c>
      <c r="P137" s="132">
        <v>4110209</v>
      </c>
      <c r="Q137" s="203">
        <v>45680</v>
      </c>
      <c r="R137" s="193">
        <v>45716</v>
      </c>
      <c r="S137" s="132">
        <v>3244902</v>
      </c>
      <c r="T137" s="129">
        <v>45717</v>
      </c>
      <c r="U137" s="129">
        <v>45747</v>
      </c>
      <c r="V137" s="132">
        <v>3244902</v>
      </c>
      <c r="W137" s="193">
        <v>45748</v>
      </c>
      <c r="X137" s="193">
        <v>45777</v>
      </c>
      <c r="Y137" s="132">
        <v>3244902</v>
      </c>
      <c r="Z137" s="193">
        <v>45778</v>
      </c>
      <c r="AA137" s="193">
        <v>45808</v>
      </c>
      <c r="AB137" s="132">
        <v>3244902</v>
      </c>
      <c r="AC137" s="193">
        <v>45809</v>
      </c>
      <c r="AD137" s="193">
        <v>45838</v>
      </c>
      <c r="AE137" s="130">
        <v>1514288</v>
      </c>
      <c r="AF137" s="193">
        <v>45839</v>
      </c>
      <c r="AG137" s="193">
        <v>45852</v>
      </c>
      <c r="AH137" s="291"/>
      <c r="AI137" s="235"/>
      <c r="AJ137" s="235"/>
      <c r="BI137" s="195" t="s">
        <v>278</v>
      </c>
      <c r="BJ137" s="190" t="s">
        <v>423</v>
      </c>
      <c r="BK137" s="195" t="s">
        <v>280</v>
      </c>
      <c r="BL137" s="192">
        <v>138</v>
      </c>
      <c r="BM137" s="193">
        <v>45680</v>
      </c>
      <c r="BN137" s="212">
        <v>2002609177</v>
      </c>
      <c r="BO137" s="206">
        <v>286</v>
      </c>
      <c r="BP137" s="193">
        <v>45680</v>
      </c>
      <c r="BQ137" s="207">
        <v>18604105</v>
      </c>
      <c r="CS137" s="200" t="s">
        <v>1412</v>
      </c>
      <c r="CT137" s="201">
        <v>40334933</v>
      </c>
      <c r="CU137" s="206">
        <v>504</v>
      </c>
      <c r="CV137" s="206" t="s">
        <v>1525</v>
      </c>
      <c r="CY137" s="195">
        <v>8299</v>
      </c>
      <c r="CZ137" s="195" t="s">
        <v>293</v>
      </c>
      <c r="DA137" s="204">
        <f t="shared" si="35"/>
        <v>18604105</v>
      </c>
      <c r="DB137" s="231">
        <f t="shared" si="34"/>
        <v>0</v>
      </c>
      <c r="DC137" s="204">
        <f t="shared" si="33"/>
        <v>0</v>
      </c>
      <c r="DZ137" s="312" t="s">
        <v>1612</v>
      </c>
      <c r="EA137" s="135" t="s">
        <v>274</v>
      </c>
    </row>
    <row r="138" spans="1:131" x14ac:dyDescent="0.3">
      <c r="A138" s="189"/>
      <c r="B138" s="197" t="s">
        <v>931</v>
      </c>
      <c r="C138" s="267">
        <v>86078257</v>
      </c>
      <c r="D138" s="189" t="s">
        <v>932</v>
      </c>
      <c r="E138" s="197" t="s">
        <v>297</v>
      </c>
      <c r="F138" s="197" t="s">
        <v>933</v>
      </c>
      <c r="G138" s="124">
        <v>45680</v>
      </c>
      <c r="H138" s="280">
        <v>18604105</v>
      </c>
      <c r="I138" s="197" t="s">
        <v>852</v>
      </c>
      <c r="J138" s="124">
        <v>45680</v>
      </c>
      <c r="K138" s="124">
        <v>45852</v>
      </c>
      <c r="L138" s="197" t="s">
        <v>291</v>
      </c>
      <c r="M138" s="197" t="s">
        <v>291</v>
      </c>
      <c r="N138" s="197" t="s">
        <v>291</v>
      </c>
      <c r="O138" s="215">
        <v>6</v>
      </c>
      <c r="P138" s="132">
        <v>4110209</v>
      </c>
      <c r="Q138" s="203">
        <v>45680</v>
      </c>
      <c r="R138" s="193">
        <v>45716</v>
      </c>
      <c r="S138" s="132">
        <v>3244902</v>
      </c>
      <c r="T138" s="129">
        <v>45717</v>
      </c>
      <c r="U138" s="129">
        <v>45747</v>
      </c>
      <c r="V138" s="132">
        <v>3244902</v>
      </c>
      <c r="W138" s="193">
        <v>45748</v>
      </c>
      <c r="X138" s="193">
        <v>45777</v>
      </c>
      <c r="Y138" s="132">
        <v>3244902</v>
      </c>
      <c r="Z138" s="193">
        <v>45778</v>
      </c>
      <c r="AA138" s="193">
        <v>45808</v>
      </c>
      <c r="AB138" s="132">
        <v>3244902</v>
      </c>
      <c r="AC138" s="193">
        <v>45809</v>
      </c>
      <c r="AD138" s="193">
        <v>45838</v>
      </c>
      <c r="AE138" s="130">
        <v>1514288</v>
      </c>
      <c r="AF138" s="193">
        <v>45839</v>
      </c>
      <c r="AG138" s="193">
        <v>45852</v>
      </c>
      <c r="AH138" s="291"/>
      <c r="AI138" s="235"/>
      <c r="AJ138" s="235"/>
      <c r="BI138" s="195" t="s">
        <v>278</v>
      </c>
      <c r="BJ138" s="190" t="s">
        <v>423</v>
      </c>
      <c r="BK138" s="195" t="s">
        <v>280</v>
      </c>
      <c r="BL138" s="192">
        <v>138</v>
      </c>
      <c r="BM138" s="193">
        <v>45680</v>
      </c>
      <c r="BN138" s="212">
        <v>2002609177</v>
      </c>
      <c r="BO138" s="206">
        <v>294</v>
      </c>
      <c r="BP138" s="193">
        <v>45680</v>
      </c>
      <c r="BQ138" s="207">
        <v>18604105</v>
      </c>
      <c r="CS138" s="200" t="s">
        <v>1413</v>
      </c>
      <c r="CT138" s="127">
        <v>86078257</v>
      </c>
      <c r="CU138" s="206">
        <v>504</v>
      </c>
      <c r="CV138" s="206" t="s">
        <v>1525</v>
      </c>
      <c r="CY138" s="195">
        <v>7490</v>
      </c>
      <c r="CZ138" s="195" t="s">
        <v>293</v>
      </c>
      <c r="DA138" s="204">
        <f t="shared" si="35"/>
        <v>18604105</v>
      </c>
      <c r="DB138" s="231">
        <f t="shared" si="34"/>
        <v>0</v>
      </c>
      <c r="DC138" s="204">
        <f t="shared" si="33"/>
        <v>0</v>
      </c>
      <c r="DZ138" s="312" t="s">
        <v>1613</v>
      </c>
      <c r="EA138" s="135" t="s">
        <v>274</v>
      </c>
    </row>
    <row r="139" spans="1:131" x14ac:dyDescent="0.3">
      <c r="A139" s="285"/>
      <c r="B139" s="197" t="s">
        <v>934</v>
      </c>
      <c r="C139" s="265">
        <v>1119887606</v>
      </c>
      <c r="D139" s="197" t="s">
        <v>935</v>
      </c>
      <c r="E139" s="197" t="s">
        <v>297</v>
      </c>
      <c r="F139" s="197" t="s">
        <v>936</v>
      </c>
      <c r="G139" s="124">
        <v>45680</v>
      </c>
      <c r="H139" s="280">
        <v>22479958</v>
      </c>
      <c r="I139" s="197" t="s">
        <v>852</v>
      </c>
      <c r="J139" s="124">
        <v>45680</v>
      </c>
      <c r="K139" s="124">
        <v>45852</v>
      </c>
      <c r="L139" s="197" t="s">
        <v>291</v>
      </c>
      <c r="M139" s="197" t="s">
        <v>291</v>
      </c>
      <c r="N139" s="197" t="s">
        <v>291</v>
      </c>
      <c r="O139" s="215">
        <v>6</v>
      </c>
      <c r="P139" s="132">
        <v>4966502</v>
      </c>
      <c r="Q139" s="203">
        <v>45680</v>
      </c>
      <c r="R139" s="193">
        <v>45716</v>
      </c>
      <c r="S139" s="132">
        <v>3920923</v>
      </c>
      <c r="T139" s="129">
        <v>45717</v>
      </c>
      <c r="U139" s="129">
        <v>45747</v>
      </c>
      <c r="V139" s="132">
        <v>3920923</v>
      </c>
      <c r="W139" s="193">
        <v>45748</v>
      </c>
      <c r="X139" s="193">
        <v>45777</v>
      </c>
      <c r="Y139" s="132">
        <v>3920923</v>
      </c>
      <c r="Z139" s="193">
        <v>45778</v>
      </c>
      <c r="AA139" s="193">
        <v>45808</v>
      </c>
      <c r="AB139" s="132">
        <v>3920923</v>
      </c>
      <c r="AC139" s="193">
        <v>45809</v>
      </c>
      <c r="AD139" s="193">
        <v>45838</v>
      </c>
      <c r="AE139" s="130">
        <v>1829764</v>
      </c>
      <c r="AF139" s="193">
        <v>45839</v>
      </c>
      <c r="AG139" s="193">
        <v>45852</v>
      </c>
      <c r="BI139" s="195" t="s">
        <v>278</v>
      </c>
      <c r="BJ139" s="190" t="s">
        <v>423</v>
      </c>
      <c r="BK139" s="195" t="s">
        <v>280</v>
      </c>
      <c r="BL139" s="192">
        <v>138</v>
      </c>
      <c r="BM139" s="193">
        <v>45680</v>
      </c>
      <c r="BN139" s="212">
        <v>2002609177</v>
      </c>
      <c r="BO139" s="206">
        <v>299</v>
      </c>
      <c r="BP139" s="193">
        <v>45680</v>
      </c>
      <c r="BQ139" s="207">
        <v>22479958</v>
      </c>
      <c r="CS139" s="200" t="s">
        <v>1414</v>
      </c>
      <c r="CT139" s="202">
        <v>1119887606</v>
      </c>
      <c r="CU139" s="206">
        <v>504</v>
      </c>
      <c r="CV139" s="206" t="s">
        <v>1526</v>
      </c>
      <c r="CY139" s="195">
        <v>6201</v>
      </c>
      <c r="CZ139" s="195" t="s">
        <v>293</v>
      </c>
      <c r="DA139" s="204">
        <f t="shared" si="35"/>
        <v>22479958</v>
      </c>
      <c r="DB139" s="231">
        <f t="shared" si="34"/>
        <v>0</v>
      </c>
      <c r="DC139" s="204">
        <f t="shared" si="33"/>
        <v>0</v>
      </c>
      <c r="DZ139" s="312" t="s">
        <v>1614</v>
      </c>
      <c r="EA139" s="135" t="s">
        <v>1380</v>
      </c>
    </row>
    <row r="140" spans="1:131" x14ac:dyDescent="0.3">
      <c r="A140" s="197"/>
      <c r="B140" s="197" t="s">
        <v>937</v>
      </c>
      <c r="C140" s="265">
        <v>40185261</v>
      </c>
      <c r="D140" s="197" t="s">
        <v>938</v>
      </c>
      <c r="E140" s="197" t="s">
        <v>298</v>
      </c>
      <c r="F140" s="197" t="s">
        <v>939</v>
      </c>
      <c r="G140" s="124">
        <v>45680</v>
      </c>
      <c r="H140" s="280">
        <v>13177912</v>
      </c>
      <c r="I140" s="197" t="s">
        <v>852</v>
      </c>
      <c r="J140" s="124">
        <v>45680</v>
      </c>
      <c r="K140" s="124">
        <v>45852</v>
      </c>
      <c r="L140" s="197" t="s">
        <v>291</v>
      </c>
      <c r="M140" s="197" t="s">
        <v>291</v>
      </c>
      <c r="N140" s="197" t="s">
        <v>291</v>
      </c>
      <c r="O140" s="215">
        <v>6</v>
      </c>
      <c r="P140" s="132">
        <v>2911399</v>
      </c>
      <c r="Q140" s="203">
        <v>45680</v>
      </c>
      <c r="R140" s="193">
        <v>45716</v>
      </c>
      <c r="S140" s="132">
        <v>2298473</v>
      </c>
      <c r="T140" s="129">
        <v>45717</v>
      </c>
      <c r="U140" s="129">
        <v>45747</v>
      </c>
      <c r="V140" s="132">
        <v>2298473</v>
      </c>
      <c r="W140" s="193">
        <v>45748</v>
      </c>
      <c r="X140" s="193">
        <v>45777</v>
      </c>
      <c r="Y140" s="132">
        <v>2298473</v>
      </c>
      <c r="Z140" s="193">
        <v>45778</v>
      </c>
      <c r="AA140" s="193">
        <v>45808</v>
      </c>
      <c r="AB140" s="132">
        <v>2298473</v>
      </c>
      <c r="AC140" s="193">
        <v>45809</v>
      </c>
      <c r="AD140" s="193">
        <v>45838</v>
      </c>
      <c r="AE140" s="130">
        <v>1072621</v>
      </c>
      <c r="AF140" s="193">
        <v>45839</v>
      </c>
      <c r="AG140" s="193">
        <v>45852</v>
      </c>
      <c r="BI140" s="195" t="s">
        <v>278</v>
      </c>
      <c r="BJ140" s="190" t="s">
        <v>423</v>
      </c>
      <c r="BK140" s="195" t="s">
        <v>280</v>
      </c>
      <c r="BL140" s="192">
        <v>138</v>
      </c>
      <c r="BM140" s="193">
        <v>45680</v>
      </c>
      <c r="BN140" s="212">
        <v>2002609177</v>
      </c>
      <c r="BO140" s="206">
        <v>281</v>
      </c>
      <c r="BP140" s="193">
        <v>45680</v>
      </c>
      <c r="BQ140" s="207">
        <v>13177912</v>
      </c>
      <c r="CS140" s="180" t="s">
        <v>1415</v>
      </c>
      <c r="CT140" s="126">
        <v>40185261</v>
      </c>
      <c r="CU140" s="206">
        <v>504</v>
      </c>
      <c r="CV140" s="206" t="s">
        <v>1526</v>
      </c>
      <c r="CY140" s="195">
        <v>7020</v>
      </c>
      <c r="CZ140" s="195" t="s">
        <v>292</v>
      </c>
      <c r="DA140" s="204">
        <f t="shared" si="35"/>
        <v>13177912</v>
      </c>
      <c r="DB140" s="231">
        <f t="shared" si="34"/>
        <v>0</v>
      </c>
      <c r="DC140" s="204">
        <f t="shared" si="33"/>
        <v>0</v>
      </c>
      <c r="DZ140" s="312" t="s">
        <v>1615</v>
      </c>
      <c r="EA140" s="135" t="s">
        <v>1380</v>
      </c>
    </row>
    <row r="141" spans="1:131" ht="14.4" x14ac:dyDescent="0.3">
      <c r="A141" s="266"/>
      <c r="B141" s="197" t="s">
        <v>940</v>
      </c>
      <c r="C141" s="265">
        <v>1006874501</v>
      </c>
      <c r="D141" s="197" t="s">
        <v>941</v>
      </c>
      <c r="E141" s="197" t="s">
        <v>297</v>
      </c>
      <c r="F141" s="197" t="s">
        <v>942</v>
      </c>
      <c r="G141" s="124">
        <v>45680</v>
      </c>
      <c r="H141" s="280">
        <v>18604105</v>
      </c>
      <c r="I141" s="197" t="s">
        <v>852</v>
      </c>
      <c r="J141" s="124">
        <v>45680</v>
      </c>
      <c r="K141" s="124">
        <v>45852</v>
      </c>
      <c r="L141" s="197" t="s">
        <v>291</v>
      </c>
      <c r="M141" s="197" t="s">
        <v>291</v>
      </c>
      <c r="N141" s="197" t="s">
        <v>291</v>
      </c>
      <c r="O141" s="215">
        <v>6</v>
      </c>
      <c r="P141" s="132">
        <v>4110209</v>
      </c>
      <c r="Q141" s="203">
        <v>45680</v>
      </c>
      <c r="R141" s="193">
        <v>45716</v>
      </c>
      <c r="S141" s="132">
        <v>3244902</v>
      </c>
      <c r="T141" s="129">
        <v>45717</v>
      </c>
      <c r="U141" s="129">
        <v>45747</v>
      </c>
      <c r="V141" s="132">
        <v>3244902</v>
      </c>
      <c r="W141" s="193">
        <v>45748</v>
      </c>
      <c r="X141" s="193">
        <v>45777</v>
      </c>
      <c r="Y141" s="132">
        <v>3244902</v>
      </c>
      <c r="Z141" s="193">
        <v>45778</v>
      </c>
      <c r="AA141" s="193">
        <v>45808</v>
      </c>
      <c r="AB141" s="132">
        <v>3244902</v>
      </c>
      <c r="AC141" s="193">
        <v>45809</v>
      </c>
      <c r="AD141" s="193">
        <v>45838</v>
      </c>
      <c r="AE141" s="130">
        <v>1514288</v>
      </c>
      <c r="AF141" s="193">
        <v>45839</v>
      </c>
      <c r="AG141" s="193">
        <v>45852</v>
      </c>
      <c r="AH141" s="290"/>
      <c r="AI141" s="233"/>
      <c r="AJ141" s="233"/>
      <c r="BI141" s="195" t="s">
        <v>278</v>
      </c>
      <c r="BJ141" s="190" t="s">
        <v>423</v>
      </c>
      <c r="BK141" s="195" t="s">
        <v>280</v>
      </c>
      <c r="BL141" s="192">
        <v>138</v>
      </c>
      <c r="BM141" s="193">
        <v>45680</v>
      </c>
      <c r="BN141" s="212">
        <v>2002609177</v>
      </c>
      <c r="BO141" s="206">
        <v>295</v>
      </c>
      <c r="BP141" s="193">
        <v>45680</v>
      </c>
      <c r="BQ141" s="207">
        <v>18604105</v>
      </c>
      <c r="CS141" s="200" t="s">
        <v>1416</v>
      </c>
      <c r="CT141" s="201">
        <v>1006874501</v>
      </c>
      <c r="CU141" s="206">
        <v>504</v>
      </c>
      <c r="CV141" s="206" t="s">
        <v>1526</v>
      </c>
      <c r="CY141" s="195">
        <v>8299</v>
      </c>
      <c r="CZ141" s="195" t="s">
        <v>293</v>
      </c>
      <c r="DA141" s="204">
        <f t="shared" si="35"/>
        <v>18604105</v>
      </c>
      <c r="DB141" s="231">
        <f t="shared" si="34"/>
        <v>0</v>
      </c>
      <c r="DC141" s="204">
        <f t="shared" si="33"/>
        <v>0</v>
      </c>
      <c r="DZ141" s="312" t="s">
        <v>1616</v>
      </c>
      <c r="EA141" s="135" t="s">
        <v>1380</v>
      </c>
    </row>
    <row r="142" spans="1:131" x14ac:dyDescent="0.3">
      <c r="A142" s="285"/>
      <c r="B142" s="197" t="s">
        <v>943</v>
      </c>
      <c r="C142" s="265">
        <v>1121948386</v>
      </c>
      <c r="D142" s="197" t="s">
        <v>944</v>
      </c>
      <c r="E142" s="197" t="s">
        <v>297</v>
      </c>
      <c r="F142" s="197" t="s">
        <v>325</v>
      </c>
      <c r="G142" s="124">
        <v>45680</v>
      </c>
      <c r="H142" s="280">
        <v>16593987</v>
      </c>
      <c r="I142" s="197" t="s">
        <v>852</v>
      </c>
      <c r="J142" s="124">
        <v>45680</v>
      </c>
      <c r="K142" s="124">
        <v>45852</v>
      </c>
      <c r="L142" s="197" t="s">
        <v>291</v>
      </c>
      <c r="M142" s="197" t="s">
        <v>291</v>
      </c>
      <c r="N142" s="197" t="s">
        <v>291</v>
      </c>
      <c r="O142" s="215">
        <v>6</v>
      </c>
      <c r="P142" s="132">
        <v>3666151</v>
      </c>
      <c r="Q142" s="203">
        <v>45680</v>
      </c>
      <c r="R142" s="193">
        <v>45716</v>
      </c>
      <c r="S142" s="132">
        <v>2894330</v>
      </c>
      <c r="T142" s="129">
        <v>45717</v>
      </c>
      <c r="U142" s="129">
        <v>45747</v>
      </c>
      <c r="V142" s="132">
        <v>2894330</v>
      </c>
      <c r="W142" s="193">
        <v>45748</v>
      </c>
      <c r="X142" s="193">
        <v>45777</v>
      </c>
      <c r="Y142" s="132">
        <v>2894330</v>
      </c>
      <c r="Z142" s="193">
        <v>45778</v>
      </c>
      <c r="AA142" s="193">
        <v>45808</v>
      </c>
      <c r="AB142" s="132">
        <v>2894330</v>
      </c>
      <c r="AC142" s="193">
        <v>45809</v>
      </c>
      <c r="AD142" s="193">
        <v>45838</v>
      </c>
      <c r="AE142" s="130">
        <v>1350516</v>
      </c>
      <c r="AF142" s="193">
        <v>45839</v>
      </c>
      <c r="AG142" s="193">
        <v>45852</v>
      </c>
      <c r="BI142" s="195" t="s">
        <v>278</v>
      </c>
      <c r="BJ142" s="190" t="s">
        <v>423</v>
      </c>
      <c r="BK142" s="195" t="s">
        <v>280</v>
      </c>
      <c r="BL142" s="192">
        <v>138</v>
      </c>
      <c r="BM142" s="193">
        <v>45680</v>
      </c>
      <c r="BN142" s="212">
        <v>2002609177</v>
      </c>
      <c r="BO142" s="206">
        <v>320</v>
      </c>
      <c r="BP142" s="193">
        <v>45680</v>
      </c>
      <c r="BQ142" s="207">
        <v>16593987</v>
      </c>
      <c r="CS142" s="200" t="s">
        <v>1417</v>
      </c>
      <c r="CT142" s="126">
        <v>1121948386</v>
      </c>
      <c r="CU142" s="206">
        <v>504</v>
      </c>
      <c r="CV142" s="206" t="s">
        <v>1527</v>
      </c>
      <c r="CY142" s="195">
        <v>6910</v>
      </c>
      <c r="CZ142" s="195" t="s">
        <v>292</v>
      </c>
      <c r="DA142" s="204">
        <f t="shared" si="35"/>
        <v>16593987</v>
      </c>
      <c r="DB142" s="231">
        <f t="shared" si="34"/>
        <v>0</v>
      </c>
      <c r="DC142" s="204">
        <f t="shared" si="33"/>
        <v>0</v>
      </c>
      <c r="DZ142" s="312" t="s">
        <v>1617</v>
      </c>
      <c r="EA142" s="135" t="s">
        <v>281</v>
      </c>
    </row>
    <row r="143" spans="1:131" ht="14.4" x14ac:dyDescent="0.3">
      <c r="A143" s="285"/>
      <c r="B143" s="197" t="s">
        <v>945</v>
      </c>
      <c r="C143" s="265">
        <v>1120352344</v>
      </c>
      <c r="D143" s="197" t="s">
        <v>946</v>
      </c>
      <c r="E143" s="197" t="s">
        <v>298</v>
      </c>
      <c r="F143" s="197" t="s">
        <v>947</v>
      </c>
      <c r="G143" s="124">
        <v>45680</v>
      </c>
      <c r="H143" s="280">
        <v>8930974</v>
      </c>
      <c r="I143" s="197" t="s">
        <v>852</v>
      </c>
      <c r="J143" s="124">
        <v>45680</v>
      </c>
      <c r="K143" s="124">
        <v>45852</v>
      </c>
      <c r="L143" s="197" t="s">
        <v>291</v>
      </c>
      <c r="M143" s="197" t="s">
        <v>291</v>
      </c>
      <c r="N143" s="197" t="s">
        <v>291</v>
      </c>
      <c r="O143" s="215">
        <v>6</v>
      </c>
      <c r="P143" s="132">
        <v>1973122</v>
      </c>
      <c r="Q143" s="203">
        <v>45680</v>
      </c>
      <c r="R143" s="193">
        <v>45716</v>
      </c>
      <c r="S143" s="132">
        <v>1557728</v>
      </c>
      <c r="T143" s="129">
        <v>45717</v>
      </c>
      <c r="U143" s="129">
        <v>45747</v>
      </c>
      <c r="V143" s="132">
        <v>1557728</v>
      </c>
      <c r="W143" s="193">
        <v>45748</v>
      </c>
      <c r="X143" s="193">
        <v>45777</v>
      </c>
      <c r="Y143" s="132">
        <v>1557728</v>
      </c>
      <c r="Z143" s="193">
        <v>45778</v>
      </c>
      <c r="AA143" s="193">
        <v>45808</v>
      </c>
      <c r="AB143" s="132">
        <v>1557728</v>
      </c>
      <c r="AC143" s="193">
        <v>45809</v>
      </c>
      <c r="AD143" s="193">
        <v>45838</v>
      </c>
      <c r="AE143" s="130">
        <v>726940</v>
      </c>
      <c r="AF143" s="193">
        <v>45839</v>
      </c>
      <c r="AG143" s="193">
        <v>45852</v>
      </c>
      <c r="AH143" s="290"/>
      <c r="AI143" s="233"/>
      <c r="AJ143" s="233"/>
      <c r="BI143" s="195" t="s">
        <v>278</v>
      </c>
      <c r="BJ143" s="190" t="s">
        <v>423</v>
      </c>
      <c r="BK143" s="195" t="s">
        <v>280</v>
      </c>
      <c r="BL143" s="192">
        <v>138</v>
      </c>
      <c r="BM143" s="193">
        <v>45680</v>
      </c>
      <c r="BN143" s="212">
        <v>2002609177</v>
      </c>
      <c r="BO143" s="206">
        <v>301</v>
      </c>
      <c r="BP143" s="193">
        <v>45680</v>
      </c>
      <c r="BQ143" s="207">
        <v>8930974</v>
      </c>
      <c r="CS143" s="200" t="s">
        <v>1418</v>
      </c>
      <c r="CT143" s="126">
        <v>1120352344</v>
      </c>
      <c r="CU143" s="206">
        <v>504</v>
      </c>
      <c r="CV143" s="206" t="s">
        <v>1527</v>
      </c>
      <c r="CY143" s="195">
        <v>7490</v>
      </c>
      <c r="CZ143" s="195" t="s">
        <v>293</v>
      </c>
      <c r="DA143" s="204">
        <f t="shared" si="35"/>
        <v>8930974</v>
      </c>
      <c r="DB143" s="231">
        <f t="shared" si="34"/>
        <v>0</v>
      </c>
      <c r="DC143" s="204">
        <f t="shared" si="33"/>
        <v>0</v>
      </c>
      <c r="DZ143" s="312" t="s">
        <v>1618</v>
      </c>
      <c r="EA143" s="135" t="s">
        <v>281</v>
      </c>
    </row>
    <row r="144" spans="1:131" x14ac:dyDescent="0.3">
      <c r="A144" s="285"/>
      <c r="B144" s="197" t="s">
        <v>948</v>
      </c>
      <c r="C144" s="265">
        <v>1121898024</v>
      </c>
      <c r="D144" s="197" t="s">
        <v>949</v>
      </c>
      <c r="E144" s="197" t="s">
        <v>297</v>
      </c>
      <c r="F144" s="197" t="s">
        <v>325</v>
      </c>
      <c r="G144" s="124">
        <v>45680</v>
      </c>
      <c r="H144" s="280">
        <v>16594158</v>
      </c>
      <c r="I144" s="197" t="s">
        <v>852</v>
      </c>
      <c r="J144" s="124">
        <v>45680</v>
      </c>
      <c r="K144" s="124">
        <v>45852</v>
      </c>
      <c r="L144" s="197" t="s">
        <v>291</v>
      </c>
      <c r="M144" s="197" t="s">
        <v>291</v>
      </c>
      <c r="N144" s="197" t="s">
        <v>291</v>
      </c>
      <c r="O144" s="215">
        <v>6</v>
      </c>
      <c r="P144" s="132">
        <v>3666151</v>
      </c>
      <c r="Q144" s="203">
        <v>45680</v>
      </c>
      <c r="R144" s="193">
        <v>45716</v>
      </c>
      <c r="S144" s="132">
        <v>2894330</v>
      </c>
      <c r="T144" s="129">
        <v>45717</v>
      </c>
      <c r="U144" s="129">
        <v>45747</v>
      </c>
      <c r="V144" s="132">
        <v>2894330</v>
      </c>
      <c r="W144" s="193">
        <v>45748</v>
      </c>
      <c r="X144" s="193">
        <v>45777</v>
      </c>
      <c r="Y144" s="132">
        <v>2894330</v>
      </c>
      <c r="Z144" s="193">
        <v>45778</v>
      </c>
      <c r="AA144" s="193">
        <v>45808</v>
      </c>
      <c r="AB144" s="132">
        <v>2894330</v>
      </c>
      <c r="AC144" s="193">
        <v>45809</v>
      </c>
      <c r="AD144" s="193">
        <v>45838</v>
      </c>
      <c r="AE144" s="130">
        <v>1350687</v>
      </c>
      <c r="AF144" s="193">
        <v>45839</v>
      </c>
      <c r="AG144" s="193">
        <v>45852</v>
      </c>
      <c r="BI144" s="195" t="s">
        <v>278</v>
      </c>
      <c r="BJ144" s="190" t="s">
        <v>423</v>
      </c>
      <c r="BK144" s="195" t="s">
        <v>280</v>
      </c>
      <c r="BL144" s="192">
        <v>138</v>
      </c>
      <c r="BM144" s="193">
        <v>45680</v>
      </c>
      <c r="BN144" s="212">
        <v>2002609177</v>
      </c>
      <c r="BO144" s="206">
        <v>314</v>
      </c>
      <c r="BP144" s="193">
        <v>45680</v>
      </c>
      <c r="BQ144" s="207">
        <v>16594158</v>
      </c>
      <c r="CS144" s="200" t="s">
        <v>1419</v>
      </c>
      <c r="CT144" s="126">
        <v>1121898024</v>
      </c>
      <c r="CU144" s="206">
        <v>504</v>
      </c>
      <c r="CV144" s="206" t="s">
        <v>1527</v>
      </c>
      <c r="CY144" s="189">
        <v>6910</v>
      </c>
      <c r="CZ144" s="189" t="s">
        <v>292</v>
      </c>
      <c r="DA144" s="204">
        <f t="shared" si="35"/>
        <v>16594158</v>
      </c>
      <c r="DB144" s="231">
        <f t="shared" si="34"/>
        <v>0</v>
      </c>
      <c r="DC144" s="204">
        <f t="shared" si="33"/>
        <v>0</v>
      </c>
      <c r="DZ144" s="312" t="s">
        <v>1619</v>
      </c>
      <c r="EA144" s="135" t="s">
        <v>281</v>
      </c>
    </row>
    <row r="145" spans="1:131" x14ac:dyDescent="0.3">
      <c r="A145" s="197"/>
      <c r="B145" s="197" t="s">
        <v>950</v>
      </c>
      <c r="C145" s="265">
        <v>1121840543</v>
      </c>
      <c r="D145" s="197" t="s">
        <v>951</v>
      </c>
      <c r="E145" s="197" t="s">
        <v>297</v>
      </c>
      <c r="F145" s="197" t="s">
        <v>952</v>
      </c>
      <c r="G145" s="124">
        <v>45680</v>
      </c>
      <c r="H145" s="280">
        <v>16594159</v>
      </c>
      <c r="I145" s="197" t="s">
        <v>852</v>
      </c>
      <c r="J145" s="124">
        <v>45680</v>
      </c>
      <c r="K145" s="124">
        <v>45852</v>
      </c>
      <c r="L145" s="197" t="s">
        <v>291</v>
      </c>
      <c r="M145" s="197" t="s">
        <v>291</v>
      </c>
      <c r="N145" s="197" t="s">
        <v>291</v>
      </c>
      <c r="O145" s="215">
        <v>6</v>
      </c>
      <c r="P145" s="132">
        <v>3666151</v>
      </c>
      <c r="Q145" s="203">
        <v>45680</v>
      </c>
      <c r="R145" s="193">
        <v>45716</v>
      </c>
      <c r="S145" s="132">
        <v>2894330</v>
      </c>
      <c r="T145" s="129">
        <v>45717</v>
      </c>
      <c r="U145" s="129">
        <v>45747</v>
      </c>
      <c r="V145" s="132">
        <v>2894330</v>
      </c>
      <c r="W145" s="193">
        <v>45748</v>
      </c>
      <c r="X145" s="193">
        <v>45777</v>
      </c>
      <c r="Y145" s="132">
        <v>2894330</v>
      </c>
      <c r="Z145" s="193">
        <v>45778</v>
      </c>
      <c r="AA145" s="193">
        <v>45808</v>
      </c>
      <c r="AB145" s="132">
        <v>2894330</v>
      </c>
      <c r="AC145" s="193">
        <v>45809</v>
      </c>
      <c r="AD145" s="193">
        <v>45838</v>
      </c>
      <c r="AE145" s="130">
        <v>1350688</v>
      </c>
      <c r="AF145" s="193">
        <v>45839</v>
      </c>
      <c r="AG145" s="193">
        <v>45852</v>
      </c>
      <c r="AH145" s="291"/>
      <c r="AI145" s="235"/>
      <c r="AJ145" s="235"/>
      <c r="BI145" s="195" t="s">
        <v>278</v>
      </c>
      <c r="BJ145" s="190" t="s">
        <v>423</v>
      </c>
      <c r="BK145" s="195" t="s">
        <v>280</v>
      </c>
      <c r="BL145" s="192">
        <v>138</v>
      </c>
      <c r="BM145" s="193">
        <v>45680</v>
      </c>
      <c r="BN145" s="212">
        <v>2002609177</v>
      </c>
      <c r="BO145" s="206">
        <v>357</v>
      </c>
      <c r="BP145" s="193">
        <v>45680</v>
      </c>
      <c r="BQ145" s="207">
        <v>16594159</v>
      </c>
      <c r="CS145" s="200" t="s">
        <v>1420</v>
      </c>
      <c r="CT145" s="202">
        <v>1121840543</v>
      </c>
      <c r="CU145" s="206">
        <v>504</v>
      </c>
      <c r="CV145" s="206" t="s">
        <v>1528</v>
      </c>
      <c r="CY145" s="195">
        <v>8299</v>
      </c>
      <c r="CZ145" s="195" t="s">
        <v>293</v>
      </c>
      <c r="DA145" s="204">
        <f t="shared" si="35"/>
        <v>16594159</v>
      </c>
      <c r="DB145" s="231">
        <f t="shared" si="34"/>
        <v>0</v>
      </c>
      <c r="DC145" s="204">
        <f t="shared" si="33"/>
        <v>0</v>
      </c>
      <c r="DZ145" s="312" t="s">
        <v>1620</v>
      </c>
      <c r="EA145" s="135" t="s">
        <v>2561</v>
      </c>
    </row>
    <row r="146" spans="1:131" x14ac:dyDescent="0.3">
      <c r="A146" s="285"/>
      <c r="B146" s="197" t="s">
        <v>953</v>
      </c>
      <c r="C146" s="265">
        <v>40441400</v>
      </c>
      <c r="D146" s="197" t="s">
        <v>954</v>
      </c>
      <c r="E146" s="197" t="s">
        <v>298</v>
      </c>
      <c r="F146" s="197" t="s">
        <v>955</v>
      </c>
      <c r="G146" s="124">
        <v>45680</v>
      </c>
      <c r="H146" s="280">
        <v>13177912</v>
      </c>
      <c r="I146" s="197" t="s">
        <v>852</v>
      </c>
      <c r="J146" s="124">
        <v>45680</v>
      </c>
      <c r="K146" s="124">
        <v>45852</v>
      </c>
      <c r="L146" s="197" t="s">
        <v>291</v>
      </c>
      <c r="M146" s="197" t="s">
        <v>291</v>
      </c>
      <c r="N146" s="197" t="s">
        <v>291</v>
      </c>
      <c r="O146" s="215">
        <v>6</v>
      </c>
      <c r="P146" s="132">
        <v>2911399</v>
      </c>
      <c r="Q146" s="203">
        <v>45680</v>
      </c>
      <c r="R146" s="193">
        <v>45716</v>
      </c>
      <c r="S146" s="132">
        <v>2298473</v>
      </c>
      <c r="T146" s="129">
        <v>45717</v>
      </c>
      <c r="U146" s="129">
        <v>45747</v>
      </c>
      <c r="V146" s="132">
        <v>2298473</v>
      </c>
      <c r="W146" s="193">
        <v>45748</v>
      </c>
      <c r="X146" s="193">
        <v>45777</v>
      </c>
      <c r="Y146" s="132">
        <v>2298473</v>
      </c>
      <c r="Z146" s="193">
        <v>45778</v>
      </c>
      <c r="AA146" s="193">
        <v>45808</v>
      </c>
      <c r="AB146" s="132">
        <v>2298473</v>
      </c>
      <c r="AC146" s="193">
        <v>45809</v>
      </c>
      <c r="AD146" s="193">
        <v>45838</v>
      </c>
      <c r="AE146" s="130">
        <v>1072621</v>
      </c>
      <c r="AF146" s="193">
        <v>45839</v>
      </c>
      <c r="AG146" s="193">
        <v>45852</v>
      </c>
      <c r="BI146" s="195" t="s">
        <v>278</v>
      </c>
      <c r="BJ146" s="190" t="s">
        <v>423</v>
      </c>
      <c r="BK146" s="195" t="s">
        <v>280</v>
      </c>
      <c r="BL146" s="192">
        <v>138</v>
      </c>
      <c r="BM146" s="193">
        <v>45680</v>
      </c>
      <c r="BN146" s="212">
        <v>2002609177</v>
      </c>
      <c r="BO146" s="206">
        <v>290</v>
      </c>
      <c r="BP146" s="193">
        <v>45680</v>
      </c>
      <c r="BQ146" s="207">
        <v>13177912</v>
      </c>
      <c r="CS146" s="200" t="s">
        <v>1421</v>
      </c>
      <c r="CT146" s="202">
        <v>40441400</v>
      </c>
      <c r="CU146" s="206">
        <v>504</v>
      </c>
      <c r="CV146" s="206" t="s">
        <v>1528</v>
      </c>
      <c r="CY146" s="195">
        <v>8211</v>
      </c>
      <c r="CZ146" s="195" t="s">
        <v>293</v>
      </c>
      <c r="DA146" s="204">
        <f t="shared" si="35"/>
        <v>13177912</v>
      </c>
      <c r="DB146" s="231">
        <f t="shared" si="34"/>
        <v>0</v>
      </c>
      <c r="DC146" s="204">
        <f t="shared" si="33"/>
        <v>0</v>
      </c>
      <c r="DZ146" s="312" t="s">
        <v>1621</v>
      </c>
      <c r="EA146" s="135" t="s">
        <v>2561</v>
      </c>
    </row>
    <row r="147" spans="1:131" x14ac:dyDescent="0.3">
      <c r="A147" s="285"/>
      <c r="B147" s="197" t="s">
        <v>956</v>
      </c>
      <c r="C147" s="265">
        <v>1121932495</v>
      </c>
      <c r="D147" s="197" t="s">
        <v>957</v>
      </c>
      <c r="E147" s="197" t="s">
        <v>297</v>
      </c>
      <c r="F147" s="197" t="s">
        <v>958</v>
      </c>
      <c r="G147" s="124">
        <v>45680</v>
      </c>
      <c r="H147" s="280">
        <v>18604104</v>
      </c>
      <c r="I147" s="197" t="s">
        <v>852</v>
      </c>
      <c r="J147" s="124">
        <v>45680</v>
      </c>
      <c r="K147" s="124">
        <v>45852</v>
      </c>
      <c r="L147" s="197" t="s">
        <v>291</v>
      </c>
      <c r="M147" s="197" t="s">
        <v>291</v>
      </c>
      <c r="N147" s="197" t="s">
        <v>291</v>
      </c>
      <c r="O147" s="215">
        <v>6</v>
      </c>
      <c r="P147" s="132">
        <v>4110209</v>
      </c>
      <c r="Q147" s="203">
        <v>45680</v>
      </c>
      <c r="R147" s="193">
        <v>45716</v>
      </c>
      <c r="S147" s="132">
        <v>3244902</v>
      </c>
      <c r="T147" s="129">
        <v>45717</v>
      </c>
      <c r="U147" s="129">
        <v>45747</v>
      </c>
      <c r="V147" s="132">
        <v>3244902</v>
      </c>
      <c r="W147" s="193">
        <v>45748</v>
      </c>
      <c r="X147" s="193">
        <v>45777</v>
      </c>
      <c r="Y147" s="132">
        <v>3244902</v>
      </c>
      <c r="Z147" s="193">
        <v>45778</v>
      </c>
      <c r="AA147" s="193">
        <v>45808</v>
      </c>
      <c r="AB147" s="132">
        <v>3244902</v>
      </c>
      <c r="AC147" s="193">
        <v>45809</v>
      </c>
      <c r="AD147" s="193">
        <v>45838</v>
      </c>
      <c r="AE147" s="130">
        <v>1514287</v>
      </c>
      <c r="AF147" s="193">
        <v>45839</v>
      </c>
      <c r="AG147" s="193">
        <v>45852</v>
      </c>
      <c r="BI147" s="195" t="s">
        <v>278</v>
      </c>
      <c r="BJ147" s="190" t="s">
        <v>423</v>
      </c>
      <c r="BK147" s="195" t="s">
        <v>280</v>
      </c>
      <c r="BL147" s="192">
        <v>138</v>
      </c>
      <c r="BM147" s="193">
        <v>45680</v>
      </c>
      <c r="BN147" s="212">
        <v>2002609177</v>
      </c>
      <c r="BO147" s="206">
        <v>366</v>
      </c>
      <c r="BP147" s="193">
        <v>45680</v>
      </c>
      <c r="BQ147" s="207">
        <v>18604104</v>
      </c>
      <c r="CS147" s="200" t="s">
        <v>1422</v>
      </c>
      <c r="CT147" s="137">
        <v>1121932495</v>
      </c>
      <c r="CU147" s="206">
        <v>504</v>
      </c>
      <c r="CV147" s="206" t="s">
        <v>1528</v>
      </c>
      <c r="CY147" s="195">
        <v>8299</v>
      </c>
      <c r="CZ147" s="195" t="s">
        <v>293</v>
      </c>
      <c r="DA147" s="204">
        <f t="shared" si="35"/>
        <v>18604104</v>
      </c>
      <c r="DB147" s="231">
        <f t="shared" si="34"/>
        <v>0</v>
      </c>
      <c r="DC147" s="204">
        <f t="shared" si="33"/>
        <v>0</v>
      </c>
      <c r="DZ147" s="312" t="s">
        <v>1622</v>
      </c>
      <c r="EA147" s="135" t="s">
        <v>2561</v>
      </c>
    </row>
    <row r="148" spans="1:131" ht="14.4" x14ac:dyDescent="0.3">
      <c r="A148" s="197"/>
      <c r="B148" s="197" t="s">
        <v>959</v>
      </c>
      <c r="C148" s="265">
        <v>21176898</v>
      </c>
      <c r="D148" s="197" t="s">
        <v>960</v>
      </c>
      <c r="E148" s="197" t="s">
        <v>297</v>
      </c>
      <c r="F148" s="189" t="s">
        <v>961</v>
      </c>
      <c r="G148" s="124">
        <v>45680</v>
      </c>
      <c r="H148" s="280">
        <v>18604105</v>
      </c>
      <c r="I148" s="197" t="s">
        <v>852</v>
      </c>
      <c r="J148" s="124">
        <v>45680</v>
      </c>
      <c r="K148" s="124">
        <v>45852</v>
      </c>
      <c r="L148" s="197" t="s">
        <v>291</v>
      </c>
      <c r="M148" s="197" t="s">
        <v>291</v>
      </c>
      <c r="N148" s="197" t="s">
        <v>291</v>
      </c>
      <c r="O148" s="215">
        <v>6</v>
      </c>
      <c r="P148" s="132">
        <v>4110209</v>
      </c>
      <c r="Q148" s="203">
        <v>45680</v>
      </c>
      <c r="R148" s="193">
        <v>45716</v>
      </c>
      <c r="S148" s="132">
        <v>3244902</v>
      </c>
      <c r="T148" s="129">
        <v>45717</v>
      </c>
      <c r="U148" s="129">
        <v>45747</v>
      </c>
      <c r="V148" s="132">
        <v>3244902</v>
      </c>
      <c r="W148" s="193">
        <v>45748</v>
      </c>
      <c r="X148" s="193">
        <v>45777</v>
      </c>
      <c r="Y148" s="132">
        <v>3244902</v>
      </c>
      <c r="Z148" s="193">
        <v>45778</v>
      </c>
      <c r="AA148" s="193">
        <v>45808</v>
      </c>
      <c r="AB148" s="132">
        <v>3244902</v>
      </c>
      <c r="AC148" s="193">
        <v>45809</v>
      </c>
      <c r="AD148" s="193">
        <v>45838</v>
      </c>
      <c r="AE148" s="130">
        <v>1514288</v>
      </c>
      <c r="AF148" s="193">
        <v>45839</v>
      </c>
      <c r="AG148" s="193">
        <v>45852</v>
      </c>
      <c r="AH148" s="290"/>
      <c r="AI148" s="233"/>
      <c r="AJ148" s="233"/>
      <c r="BI148" s="195" t="s">
        <v>278</v>
      </c>
      <c r="BJ148" s="190" t="s">
        <v>423</v>
      </c>
      <c r="BK148" s="195" t="s">
        <v>280</v>
      </c>
      <c r="BL148" s="192">
        <v>138</v>
      </c>
      <c r="BM148" s="193">
        <v>45680</v>
      </c>
      <c r="BN148" s="212">
        <v>2002609177</v>
      </c>
      <c r="BO148" s="206">
        <v>280</v>
      </c>
      <c r="BP148" s="193">
        <v>45680</v>
      </c>
      <c r="BQ148" s="207">
        <v>18604105</v>
      </c>
      <c r="CS148" s="200" t="s">
        <v>1423</v>
      </c>
      <c r="CT148" s="201">
        <v>21176898.899999999</v>
      </c>
      <c r="CU148" s="206">
        <v>504</v>
      </c>
      <c r="CV148" s="206" t="s">
        <v>1528</v>
      </c>
      <c r="CY148" s="195">
        <v>8299</v>
      </c>
      <c r="CZ148" s="195" t="s">
        <v>293</v>
      </c>
      <c r="DA148" s="204">
        <f t="shared" si="35"/>
        <v>18604105</v>
      </c>
      <c r="DB148" s="231">
        <f t="shared" si="34"/>
        <v>0</v>
      </c>
      <c r="DC148" s="204">
        <f t="shared" si="33"/>
        <v>0</v>
      </c>
      <c r="DZ148" s="312" t="s">
        <v>1623</v>
      </c>
      <c r="EA148" s="135" t="s">
        <v>2561</v>
      </c>
    </row>
    <row r="149" spans="1:131" x14ac:dyDescent="0.3">
      <c r="A149" s="285"/>
      <c r="B149" s="197" t="s">
        <v>962</v>
      </c>
      <c r="C149" s="265">
        <v>1121892819</v>
      </c>
      <c r="D149" s="197" t="s">
        <v>963</v>
      </c>
      <c r="E149" s="197" t="s">
        <v>297</v>
      </c>
      <c r="F149" s="197" t="s">
        <v>964</v>
      </c>
      <c r="G149" s="124">
        <v>45680</v>
      </c>
      <c r="H149" s="280">
        <v>16594159</v>
      </c>
      <c r="I149" s="197" t="s">
        <v>852</v>
      </c>
      <c r="J149" s="124">
        <v>45680</v>
      </c>
      <c r="K149" s="124">
        <v>45852</v>
      </c>
      <c r="L149" s="197" t="s">
        <v>291</v>
      </c>
      <c r="M149" s="197" t="s">
        <v>291</v>
      </c>
      <c r="N149" s="197" t="s">
        <v>291</v>
      </c>
      <c r="O149" s="215">
        <v>6</v>
      </c>
      <c r="P149" s="132">
        <v>3666151</v>
      </c>
      <c r="Q149" s="203">
        <v>45680</v>
      </c>
      <c r="R149" s="193">
        <v>45716</v>
      </c>
      <c r="S149" s="132">
        <v>2894330</v>
      </c>
      <c r="T149" s="129">
        <v>45717</v>
      </c>
      <c r="U149" s="129">
        <v>45747</v>
      </c>
      <c r="V149" s="132">
        <v>2894330</v>
      </c>
      <c r="W149" s="193">
        <v>45748</v>
      </c>
      <c r="X149" s="193">
        <v>45777</v>
      </c>
      <c r="Y149" s="132">
        <v>2894330</v>
      </c>
      <c r="Z149" s="193">
        <v>45778</v>
      </c>
      <c r="AA149" s="193">
        <v>45808</v>
      </c>
      <c r="AB149" s="132">
        <v>2894330</v>
      </c>
      <c r="AC149" s="193">
        <v>45809</v>
      </c>
      <c r="AD149" s="193">
        <v>45838</v>
      </c>
      <c r="AE149" s="130">
        <v>1350688</v>
      </c>
      <c r="AF149" s="193">
        <v>45839</v>
      </c>
      <c r="AG149" s="193">
        <v>45852</v>
      </c>
      <c r="BI149" s="195" t="s">
        <v>278</v>
      </c>
      <c r="BJ149" s="190" t="s">
        <v>423</v>
      </c>
      <c r="BK149" s="195" t="s">
        <v>280</v>
      </c>
      <c r="BL149" s="192">
        <v>138</v>
      </c>
      <c r="BM149" s="193">
        <v>45680</v>
      </c>
      <c r="BN149" s="212">
        <v>2002609177</v>
      </c>
      <c r="BO149" s="206">
        <v>312</v>
      </c>
      <c r="BP149" s="193">
        <v>45680</v>
      </c>
      <c r="BQ149" s="207">
        <v>16594159</v>
      </c>
      <c r="CS149" s="200" t="s">
        <v>1424</v>
      </c>
      <c r="CT149" s="202">
        <v>1121892819</v>
      </c>
      <c r="CU149" s="206">
        <v>504</v>
      </c>
      <c r="CV149" s="206" t="s">
        <v>1528</v>
      </c>
      <c r="CY149" s="195">
        <v>8211</v>
      </c>
      <c r="CZ149" s="195" t="s">
        <v>293</v>
      </c>
      <c r="DA149" s="204">
        <f t="shared" si="35"/>
        <v>16594159</v>
      </c>
      <c r="DB149" s="231">
        <f t="shared" si="34"/>
        <v>0</v>
      </c>
      <c r="DC149" s="204">
        <f t="shared" si="33"/>
        <v>0</v>
      </c>
      <c r="DZ149" s="312" t="s">
        <v>1624</v>
      </c>
      <c r="EA149" s="135" t="s">
        <v>2561</v>
      </c>
    </row>
    <row r="150" spans="1:131" x14ac:dyDescent="0.3">
      <c r="A150" s="285"/>
      <c r="B150" s="197" t="s">
        <v>965</v>
      </c>
      <c r="C150" s="267">
        <v>1121936007</v>
      </c>
      <c r="D150" s="189" t="s">
        <v>966</v>
      </c>
      <c r="E150" s="197" t="s">
        <v>297</v>
      </c>
      <c r="F150" s="197" t="s">
        <v>666</v>
      </c>
      <c r="G150" s="124">
        <v>45680</v>
      </c>
      <c r="H150" s="280">
        <v>22479958</v>
      </c>
      <c r="I150" s="197" t="s">
        <v>852</v>
      </c>
      <c r="J150" s="124">
        <v>45680</v>
      </c>
      <c r="K150" s="124">
        <v>45852</v>
      </c>
      <c r="L150" s="197" t="s">
        <v>291</v>
      </c>
      <c r="M150" s="197" t="s">
        <v>291</v>
      </c>
      <c r="N150" s="197" t="s">
        <v>291</v>
      </c>
      <c r="O150" s="215">
        <v>6</v>
      </c>
      <c r="P150" s="132">
        <v>4966502</v>
      </c>
      <c r="Q150" s="203">
        <v>45680</v>
      </c>
      <c r="R150" s="193">
        <v>45716</v>
      </c>
      <c r="S150" s="132">
        <v>3920923</v>
      </c>
      <c r="T150" s="129">
        <v>45717</v>
      </c>
      <c r="U150" s="129">
        <v>45747</v>
      </c>
      <c r="V150" s="132">
        <v>3920923</v>
      </c>
      <c r="W150" s="193">
        <v>45748</v>
      </c>
      <c r="X150" s="193">
        <v>45777</v>
      </c>
      <c r="Y150" s="132">
        <v>3920923</v>
      </c>
      <c r="Z150" s="193">
        <v>45778</v>
      </c>
      <c r="AA150" s="193">
        <v>45808</v>
      </c>
      <c r="AB150" s="132">
        <v>3920923</v>
      </c>
      <c r="AC150" s="193">
        <v>45809</v>
      </c>
      <c r="AD150" s="193">
        <v>45838</v>
      </c>
      <c r="AE150" s="130">
        <v>1829764</v>
      </c>
      <c r="AF150" s="193">
        <v>45839</v>
      </c>
      <c r="AG150" s="193">
        <v>45852</v>
      </c>
      <c r="AH150" s="291"/>
      <c r="AI150" s="235"/>
      <c r="AJ150" s="235"/>
      <c r="BI150" s="195" t="s">
        <v>278</v>
      </c>
      <c r="BJ150" s="190" t="s">
        <v>423</v>
      </c>
      <c r="BK150" s="195" t="s">
        <v>280</v>
      </c>
      <c r="BL150" s="192">
        <v>138</v>
      </c>
      <c r="BM150" s="193">
        <v>45680</v>
      </c>
      <c r="BN150" s="212">
        <v>2002609177</v>
      </c>
      <c r="BO150" s="206">
        <v>317</v>
      </c>
      <c r="BP150" s="193">
        <v>45680</v>
      </c>
      <c r="BQ150" s="207">
        <v>22479958</v>
      </c>
      <c r="CS150" s="200" t="s">
        <v>1800</v>
      </c>
      <c r="CT150" s="202">
        <v>1121936007.9000001</v>
      </c>
      <c r="CU150" s="206">
        <v>504</v>
      </c>
      <c r="CV150" s="206" t="s">
        <v>1529</v>
      </c>
      <c r="CY150" s="195">
        <v>9609</v>
      </c>
      <c r="CZ150" s="195" t="s">
        <v>293</v>
      </c>
      <c r="DA150" s="204">
        <f t="shared" si="35"/>
        <v>22479958</v>
      </c>
      <c r="DB150" s="231">
        <f t="shared" si="34"/>
        <v>0</v>
      </c>
      <c r="DC150" s="204">
        <f t="shared" ref="DC150:DC213" si="36">BQ150+CF150-DA150</f>
        <v>0</v>
      </c>
      <c r="DZ150" s="312" t="s">
        <v>1625</v>
      </c>
      <c r="EA150" s="135" t="s">
        <v>279</v>
      </c>
    </row>
    <row r="151" spans="1:131" x14ac:dyDescent="0.3">
      <c r="A151" s="285"/>
      <c r="B151" s="197" t="s">
        <v>967</v>
      </c>
      <c r="C151" s="267">
        <v>1121883647</v>
      </c>
      <c r="D151" s="189" t="s">
        <v>968</v>
      </c>
      <c r="E151" s="197" t="s">
        <v>297</v>
      </c>
      <c r="F151" s="197" t="s">
        <v>666</v>
      </c>
      <c r="G151" s="124">
        <v>45680</v>
      </c>
      <c r="H151" s="280">
        <v>22479958</v>
      </c>
      <c r="I151" s="197" t="s">
        <v>852</v>
      </c>
      <c r="J151" s="124">
        <v>45680</v>
      </c>
      <c r="K151" s="124">
        <v>45852</v>
      </c>
      <c r="L151" s="197" t="s">
        <v>291</v>
      </c>
      <c r="M151" s="197" t="s">
        <v>291</v>
      </c>
      <c r="N151" s="197" t="s">
        <v>291</v>
      </c>
      <c r="O151" s="215">
        <v>6</v>
      </c>
      <c r="P151" s="132">
        <v>4966502</v>
      </c>
      <c r="Q151" s="203">
        <v>45680</v>
      </c>
      <c r="R151" s="193">
        <v>45716</v>
      </c>
      <c r="S151" s="132">
        <v>3920923</v>
      </c>
      <c r="T151" s="129">
        <v>45717</v>
      </c>
      <c r="U151" s="129">
        <v>45747</v>
      </c>
      <c r="V151" s="132">
        <v>3920923</v>
      </c>
      <c r="W151" s="193">
        <v>45748</v>
      </c>
      <c r="X151" s="193">
        <v>45777</v>
      </c>
      <c r="Y151" s="132">
        <v>3920923</v>
      </c>
      <c r="Z151" s="193">
        <v>45778</v>
      </c>
      <c r="AA151" s="193">
        <v>45808</v>
      </c>
      <c r="AB151" s="132">
        <v>3920923</v>
      </c>
      <c r="AC151" s="193">
        <v>45809</v>
      </c>
      <c r="AD151" s="193">
        <v>45838</v>
      </c>
      <c r="AE151" s="130">
        <v>1829764</v>
      </c>
      <c r="AF151" s="193">
        <v>45839</v>
      </c>
      <c r="AG151" s="193">
        <v>45852</v>
      </c>
      <c r="BI151" s="195" t="s">
        <v>278</v>
      </c>
      <c r="BJ151" s="190" t="s">
        <v>423</v>
      </c>
      <c r="BK151" s="195" t="s">
        <v>280</v>
      </c>
      <c r="BL151" s="192">
        <v>138</v>
      </c>
      <c r="BM151" s="193">
        <v>45680</v>
      </c>
      <c r="BN151" s="212">
        <v>2002609177</v>
      </c>
      <c r="BO151" s="206">
        <v>363</v>
      </c>
      <c r="BP151" s="193">
        <v>45680</v>
      </c>
      <c r="BQ151" s="207">
        <v>22479958</v>
      </c>
      <c r="CS151" s="200" t="s">
        <v>1801</v>
      </c>
      <c r="CT151" s="202">
        <v>1121883647</v>
      </c>
      <c r="CU151" s="206">
        <v>504</v>
      </c>
      <c r="CV151" s="206" t="s">
        <v>1529</v>
      </c>
      <c r="CY151" s="195">
        <v>4111</v>
      </c>
      <c r="CZ151" s="195" t="s">
        <v>292</v>
      </c>
      <c r="DA151" s="204">
        <f t="shared" si="35"/>
        <v>22479958</v>
      </c>
      <c r="DB151" s="231">
        <f t="shared" si="34"/>
        <v>0</v>
      </c>
      <c r="DC151" s="204">
        <f t="shared" si="36"/>
        <v>0</v>
      </c>
      <c r="DZ151" s="312" t="s">
        <v>1626</v>
      </c>
      <c r="EA151" s="135" t="s">
        <v>279</v>
      </c>
    </row>
    <row r="152" spans="1:131" x14ac:dyDescent="0.3">
      <c r="A152" s="266"/>
      <c r="B152" s="197" t="s">
        <v>969</v>
      </c>
      <c r="C152" s="265">
        <v>1121835568</v>
      </c>
      <c r="D152" s="197" t="s">
        <v>970</v>
      </c>
      <c r="E152" s="197" t="s">
        <v>297</v>
      </c>
      <c r="F152" s="197" t="s">
        <v>971</v>
      </c>
      <c r="G152" s="124">
        <v>45680</v>
      </c>
      <c r="H152" s="280">
        <v>29844080</v>
      </c>
      <c r="I152" s="197" t="s">
        <v>852</v>
      </c>
      <c r="J152" s="124">
        <v>45680</v>
      </c>
      <c r="K152" s="124">
        <v>45852</v>
      </c>
      <c r="L152" s="197" t="s">
        <v>291</v>
      </c>
      <c r="M152" s="197" t="s">
        <v>291</v>
      </c>
      <c r="N152" s="197" t="s">
        <v>291</v>
      </c>
      <c r="O152" s="215">
        <v>6</v>
      </c>
      <c r="P152" s="132">
        <v>6593460</v>
      </c>
      <c r="Q152" s="203">
        <v>45680</v>
      </c>
      <c r="R152" s="193">
        <v>45716</v>
      </c>
      <c r="S152" s="132">
        <v>5205363</v>
      </c>
      <c r="T152" s="129">
        <v>45717</v>
      </c>
      <c r="U152" s="129">
        <v>45747</v>
      </c>
      <c r="V152" s="132">
        <v>5205363</v>
      </c>
      <c r="W152" s="193">
        <v>45748</v>
      </c>
      <c r="X152" s="193">
        <v>45777</v>
      </c>
      <c r="Y152" s="132">
        <v>5205363</v>
      </c>
      <c r="Z152" s="193">
        <v>45778</v>
      </c>
      <c r="AA152" s="193">
        <v>45808</v>
      </c>
      <c r="AB152" s="132">
        <v>5205363</v>
      </c>
      <c r="AC152" s="193">
        <v>45809</v>
      </c>
      <c r="AD152" s="193">
        <v>45838</v>
      </c>
      <c r="AE152" s="130">
        <v>2429168</v>
      </c>
      <c r="AF152" s="193">
        <v>45839</v>
      </c>
      <c r="AG152" s="193">
        <v>45852</v>
      </c>
      <c r="BI152" s="195" t="s">
        <v>278</v>
      </c>
      <c r="BJ152" s="190" t="s">
        <v>423</v>
      </c>
      <c r="BK152" s="195" t="s">
        <v>280</v>
      </c>
      <c r="BL152" s="192">
        <v>138</v>
      </c>
      <c r="BM152" s="193">
        <v>45680</v>
      </c>
      <c r="BN152" s="212">
        <v>2002609177</v>
      </c>
      <c r="BO152" s="206">
        <v>356</v>
      </c>
      <c r="BP152" s="193">
        <v>45680</v>
      </c>
      <c r="BQ152" s="207">
        <v>29844080</v>
      </c>
      <c r="CS152" s="200" t="s">
        <v>1802</v>
      </c>
      <c r="CT152" s="202">
        <v>1121835568</v>
      </c>
      <c r="CU152" s="206">
        <v>504</v>
      </c>
      <c r="CV152" s="206" t="s">
        <v>1529</v>
      </c>
      <c r="CY152" s="195">
        <v>8211</v>
      </c>
      <c r="CZ152" s="195" t="s">
        <v>293</v>
      </c>
      <c r="DA152" s="204">
        <f t="shared" si="35"/>
        <v>29844080</v>
      </c>
      <c r="DB152" s="231">
        <f t="shared" si="34"/>
        <v>0</v>
      </c>
      <c r="DC152" s="204">
        <f t="shared" si="36"/>
        <v>0</v>
      </c>
      <c r="DZ152" s="312" t="s">
        <v>1627</v>
      </c>
      <c r="EA152" s="135" t="s">
        <v>279</v>
      </c>
    </row>
    <row r="153" spans="1:131" ht="14.4" x14ac:dyDescent="0.3">
      <c r="A153" s="197"/>
      <c r="B153" s="197" t="s">
        <v>972</v>
      </c>
      <c r="C153" s="265">
        <v>1121862805</v>
      </c>
      <c r="D153" s="197" t="s">
        <v>973</v>
      </c>
      <c r="E153" s="197" t="s">
        <v>297</v>
      </c>
      <c r="F153" s="197" t="s">
        <v>671</v>
      </c>
      <c r="G153" s="124">
        <v>45680</v>
      </c>
      <c r="H153" s="280">
        <v>29844080</v>
      </c>
      <c r="I153" s="197" t="s">
        <v>852</v>
      </c>
      <c r="J153" s="124">
        <v>45680</v>
      </c>
      <c r="K153" s="124">
        <v>45852</v>
      </c>
      <c r="L153" s="197" t="s">
        <v>291</v>
      </c>
      <c r="M153" s="197" t="s">
        <v>291</v>
      </c>
      <c r="N153" s="197" t="s">
        <v>291</v>
      </c>
      <c r="O153" s="215">
        <v>6</v>
      </c>
      <c r="P153" s="132">
        <v>6593460</v>
      </c>
      <c r="Q153" s="203">
        <v>45680</v>
      </c>
      <c r="R153" s="193">
        <v>45716</v>
      </c>
      <c r="S153" s="132">
        <v>5205363</v>
      </c>
      <c r="T153" s="129">
        <v>45717</v>
      </c>
      <c r="U153" s="129">
        <v>45747</v>
      </c>
      <c r="V153" s="132">
        <v>5205363</v>
      </c>
      <c r="W153" s="193">
        <v>45748</v>
      </c>
      <c r="X153" s="193">
        <v>45777</v>
      </c>
      <c r="Y153" s="132">
        <v>5205363</v>
      </c>
      <c r="Z153" s="193">
        <v>45778</v>
      </c>
      <c r="AA153" s="193">
        <v>45808</v>
      </c>
      <c r="AB153" s="132">
        <v>5205363</v>
      </c>
      <c r="AC153" s="193">
        <v>45809</v>
      </c>
      <c r="AD153" s="193">
        <v>45838</v>
      </c>
      <c r="AE153" s="130">
        <v>2429168</v>
      </c>
      <c r="AF153" s="193">
        <v>45839</v>
      </c>
      <c r="AG153" s="193">
        <v>45852</v>
      </c>
      <c r="AH153" s="290"/>
      <c r="AI153" s="233"/>
      <c r="AJ153" s="233"/>
      <c r="BI153" s="195" t="s">
        <v>278</v>
      </c>
      <c r="BJ153" s="190" t="s">
        <v>423</v>
      </c>
      <c r="BK153" s="195" t="s">
        <v>280</v>
      </c>
      <c r="BL153" s="192">
        <v>138</v>
      </c>
      <c r="BM153" s="193">
        <v>45680</v>
      </c>
      <c r="BN153" s="212">
        <v>2002609177</v>
      </c>
      <c r="BO153" s="206">
        <v>309</v>
      </c>
      <c r="BP153" s="193">
        <v>45680</v>
      </c>
      <c r="BQ153" s="207">
        <v>29844080</v>
      </c>
      <c r="CS153" s="200" t="s">
        <v>1803</v>
      </c>
      <c r="CT153" s="126">
        <v>1121862805</v>
      </c>
      <c r="CU153" s="206">
        <v>504</v>
      </c>
      <c r="CV153" s="206" t="s">
        <v>1529</v>
      </c>
      <c r="CY153" s="195">
        <v>6920</v>
      </c>
      <c r="CZ153" s="195" t="s">
        <v>292</v>
      </c>
      <c r="DA153" s="204">
        <f t="shared" si="35"/>
        <v>29844080</v>
      </c>
      <c r="DB153" s="231">
        <f t="shared" si="34"/>
        <v>0</v>
      </c>
      <c r="DC153" s="204">
        <f t="shared" si="36"/>
        <v>0</v>
      </c>
      <c r="DZ153" s="312" t="s">
        <v>1628</v>
      </c>
      <c r="EA153" s="135" t="s">
        <v>279</v>
      </c>
    </row>
    <row r="154" spans="1:131" x14ac:dyDescent="0.3">
      <c r="A154" s="197"/>
      <c r="B154" s="197" t="s">
        <v>974</v>
      </c>
      <c r="C154" s="267">
        <v>40441260</v>
      </c>
      <c r="D154" s="189" t="s">
        <v>975</v>
      </c>
      <c r="E154" s="197" t="s">
        <v>297</v>
      </c>
      <c r="F154" s="197" t="s">
        <v>671</v>
      </c>
      <c r="G154" s="124">
        <v>45680</v>
      </c>
      <c r="H154" s="280">
        <v>29844080</v>
      </c>
      <c r="I154" s="197" t="s">
        <v>852</v>
      </c>
      <c r="J154" s="124">
        <v>45680</v>
      </c>
      <c r="K154" s="124">
        <v>45852</v>
      </c>
      <c r="L154" s="197" t="s">
        <v>291</v>
      </c>
      <c r="M154" s="197" t="s">
        <v>291</v>
      </c>
      <c r="N154" s="197" t="s">
        <v>291</v>
      </c>
      <c r="O154" s="215">
        <v>6</v>
      </c>
      <c r="P154" s="132">
        <v>6593460</v>
      </c>
      <c r="Q154" s="203">
        <v>45680</v>
      </c>
      <c r="R154" s="193">
        <v>45716</v>
      </c>
      <c r="S154" s="132">
        <v>5205363</v>
      </c>
      <c r="T154" s="129">
        <v>45717</v>
      </c>
      <c r="U154" s="129">
        <v>45747</v>
      </c>
      <c r="V154" s="132">
        <v>5205363</v>
      </c>
      <c r="W154" s="193">
        <v>45748</v>
      </c>
      <c r="X154" s="193">
        <v>45777</v>
      </c>
      <c r="Y154" s="132">
        <v>5205363</v>
      </c>
      <c r="Z154" s="193">
        <v>45778</v>
      </c>
      <c r="AA154" s="193">
        <v>45808</v>
      </c>
      <c r="AB154" s="132">
        <v>5205363</v>
      </c>
      <c r="AC154" s="193">
        <v>45809</v>
      </c>
      <c r="AD154" s="193">
        <v>45838</v>
      </c>
      <c r="AE154" s="130">
        <v>2429168</v>
      </c>
      <c r="AF154" s="193">
        <v>45839</v>
      </c>
      <c r="AG154" s="193">
        <v>45852</v>
      </c>
      <c r="BI154" s="195" t="s">
        <v>278</v>
      </c>
      <c r="BJ154" s="190" t="s">
        <v>423</v>
      </c>
      <c r="BK154" s="195" t="s">
        <v>280</v>
      </c>
      <c r="BL154" s="192">
        <v>138</v>
      </c>
      <c r="BM154" s="193">
        <v>45680</v>
      </c>
      <c r="BN154" s="212">
        <v>2002609177</v>
      </c>
      <c r="BO154" s="206">
        <v>338</v>
      </c>
      <c r="BP154" s="193">
        <v>45680</v>
      </c>
      <c r="BQ154" s="207">
        <v>29844080</v>
      </c>
      <c r="CS154" s="200" t="s">
        <v>1425</v>
      </c>
      <c r="CT154" s="202">
        <v>40441260</v>
      </c>
      <c r="CU154" s="206">
        <v>504</v>
      </c>
      <c r="CV154" s="206" t="s">
        <v>1529</v>
      </c>
      <c r="CY154" s="195">
        <v>8299</v>
      </c>
      <c r="CZ154" s="195" t="s">
        <v>293</v>
      </c>
      <c r="DA154" s="204">
        <f t="shared" si="35"/>
        <v>29844080</v>
      </c>
      <c r="DB154" s="231">
        <f t="shared" si="34"/>
        <v>0</v>
      </c>
      <c r="DC154" s="204">
        <f t="shared" si="36"/>
        <v>0</v>
      </c>
      <c r="DZ154" s="312" t="s">
        <v>1629</v>
      </c>
      <c r="EA154" s="135" t="s">
        <v>279</v>
      </c>
    </row>
    <row r="155" spans="1:131" x14ac:dyDescent="0.3">
      <c r="A155" s="197"/>
      <c r="B155" s="197" t="s">
        <v>976</v>
      </c>
      <c r="C155" s="267">
        <v>1121867716</v>
      </c>
      <c r="D155" s="197" t="s">
        <v>977</v>
      </c>
      <c r="E155" s="197" t="s">
        <v>297</v>
      </c>
      <c r="F155" s="197" t="s">
        <v>671</v>
      </c>
      <c r="G155" s="124">
        <v>45680</v>
      </c>
      <c r="H155" s="280">
        <v>22479958</v>
      </c>
      <c r="I155" s="197" t="s">
        <v>852</v>
      </c>
      <c r="J155" s="124">
        <v>45680</v>
      </c>
      <c r="K155" s="124">
        <v>45852</v>
      </c>
      <c r="L155" s="197" t="s">
        <v>291</v>
      </c>
      <c r="M155" s="197" t="s">
        <v>291</v>
      </c>
      <c r="N155" s="197" t="s">
        <v>291</v>
      </c>
      <c r="O155" s="215">
        <v>6</v>
      </c>
      <c r="P155" s="132">
        <v>4966502</v>
      </c>
      <c r="Q155" s="203">
        <v>45680</v>
      </c>
      <c r="R155" s="193">
        <v>45716</v>
      </c>
      <c r="S155" s="132">
        <v>3920923</v>
      </c>
      <c r="T155" s="129">
        <v>45717</v>
      </c>
      <c r="U155" s="129">
        <v>45747</v>
      </c>
      <c r="V155" s="132">
        <v>3920923</v>
      </c>
      <c r="W155" s="193">
        <v>45748</v>
      </c>
      <c r="X155" s="193">
        <v>45777</v>
      </c>
      <c r="Y155" s="132">
        <v>3920923</v>
      </c>
      <c r="Z155" s="193">
        <v>45778</v>
      </c>
      <c r="AA155" s="193">
        <v>45808</v>
      </c>
      <c r="AB155" s="132">
        <v>3920923</v>
      </c>
      <c r="AC155" s="193">
        <v>45809</v>
      </c>
      <c r="AD155" s="193">
        <v>45838</v>
      </c>
      <c r="AE155" s="130">
        <v>1829764</v>
      </c>
      <c r="AF155" s="193">
        <v>45839</v>
      </c>
      <c r="AG155" s="193">
        <v>45852</v>
      </c>
      <c r="AH155" s="291"/>
      <c r="AI155" s="235"/>
      <c r="AJ155" s="235"/>
      <c r="BI155" s="195" t="s">
        <v>278</v>
      </c>
      <c r="BJ155" s="190" t="s">
        <v>423</v>
      </c>
      <c r="BK155" s="195" t="s">
        <v>280</v>
      </c>
      <c r="BL155" s="192">
        <v>138</v>
      </c>
      <c r="BM155" s="193">
        <v>45680</v>
      </c>
      <c r="BN155" s="212">
        <v>2002609177</v>
      </c>
      <c r="BO155" s="206">
        <v>310</v>
      </c>
      <c r="BP155" s="193">
        <v>45680</v>
      </c>
      <c r="BQ155" s="207">
        <v>22479958</v>
      </c>
      <c r="CS155" s="200" t="s">
        <v>1804</v>
      </c>
      <c r="CT155" s="201">
        <v>1121867716.5999999</v>
      </c>
      <c r="CU155" s="206">
        <v>504</v>
      </c>
      <c r="CV155" s="206" t="s">
        <v>1529</v>
      </c>
      <c r="CY155" s="195">
        <v>7490</v>
      </c>
      <c r="CZ155" s="195" t="s">
        <v>293</v>
      </c>
      <c r="DA155" s="204">
        <f t="shared" si="35"/>
        <v>22479958</v>
      </c>
      <c r="DB155" s="231">
        <f t="shared" si="34"/>
        <v>0</v>
      </c>
      <c r="DC155" s="204">
        <f t="shared" si="36"/>
        <v>0</v>
      </c>
      <c r="DZ155" s="312" t="s">
        <v>1630</v>
      </c>
      <c r="EA155" s="135" t="s">
        <v>279</v>
      </c>
    </row>
    <row r="156" spans="1:131" x14ac:dyDescent="0.3">
      <c r="A156" s="266"/>
      <c r="B156" s="197" t="s">
        <v>978</v>
      </c>
      <c r="C156" s="265">
        <v>1121882104</v>
      </c>
      <c r="D156" s="197" t="s">
        <v>979</v>
      </c>
      <c r="E156" s="197" t="s">
        <v>297</v>
      </c>
      <c r="F156" s="197" t="s">
        <v>980</v>
      </c>
      <c r="G156" s="124">
        <v>45680</v>
      </c>
      <c r="H156" s="280">
        <v>22479958</v>
      </c>
      <c r="I156" s="197" t="s">
        <v>852</v>
      </c>
      <c r="J156" s="124">
        <v>45680</v>
      </c>
      <c r="K156" s="124">
        <v>45852</v>
      </c>
      <c r="L156" s="197" t="s">
        <v>291</v>
      </c>
      <c r="M156" s="197" t="s">
        <v>291</v>
      </c>
      <c r="N156" s="197" t="s">
        <v>291</v>
      </c>
      <c r="O156" s="215">
        <v>6</v>
      </c>
      <c r="P156" s="132">
        <v>4966502</v>
      </c>
      <c r="Q156" s="203">
        <v>45680</v>
      </c>
      <c r="R156" s="193">
        <v>45716</v>
      </c>
      <c r="S156" s="132">
        <v>3920923</v>
      </c>
      <c r="T156" s="129">
        <v>45717</v>
      </c>
      <c r="U156" s="129">
        <v>45747</v>
      </c>
      <c r="V156" s="132">
        <v>3920923</v>
      </c>
      <c r="W156" s="193">
        <v>45748</v>
      </c>
      <c r="X156" s="193">
        <v>45777</v>
      </c>
      <c r="Y156" s="132">
        <v>3920923</v>
      </c>
      <c r="Z156" s="193">
        <v>45778</v>
      </c>
      <c r="AA156" s="193">
        <v>45808</v>
      </c>
      <c r="AB156" s="132">
        <v>3920923</v>
      </c>
      <c r="AC156" s="193">
        <v>45809</v>
      </c>
      <c r="AD156" s="193">
        <v>45838</v>
      </c>
      <c r="AE156" s="130">
        <v>1829764</v>
      </c>
      <c r="AF156" s="193">
        <v>45839</v>
      </c>
      <c r="AG156" s="193">
        <v>45852</v>
      </c>
      <c r="BI156" s="195" t="s">
        <v>278</v>
      </c>
      <c r="BJ156" s="190" t="s">
        <v>423</v>
      </c>
      <c r="BK156" s="195" t="s">
        <v>280</v>
      </c>
      <c r="BL156" s="192">
        <v>138</v>
      </c>
      <c r="BM156" s="193">
        <v>45680</v>
      </c>
      <c r="BN156" s="212">
        <v>2002609177</v>
      </c>
      <c r="BO156" s="206">
        <v>362</v>
      </c>
      <c r="BP156" s="193">
        <v>45680</v>
      </c>
      <c r="BQ156" s="207">
        <v>22479958</v>
      </c>
      <c r="CS156" s="200" t="s">
        <v>1426</v>
      </c>
      <c r="CT156" s="201">
        <v>1121882104</v>
      </c>
      <c r="CU156" s="206">
        <v>504</v>
      </c>
      <c r="CV156" s="206" t="s">
        <v>1529</v>
      </c>
      <c r="CY156" s="195">
        <v>7020</v>
      </c>
      <c r="CZ156" s="195" t="s">
        <v>292</v>
      </c>
      <c r="DA156" s="204">
        <f t="shared" si="35"/>
        <v>22479958</v>
      </c>
      <c r="DB156" s="231">
        <f t="shared" si="34"/>
        <v>0</v>
      </c>
      <c r="DC156" s="204">
        <f t="shared" si="36"/>
        <v>0</v>
      </c>
      <c r="DZ156" s="312" t="s">
        <v>1631</v>
      </c>
      <c r="EA156" s="135" t="s">
        <v>279</v>
      </c>
    </row>
    <row r="157" spans="1:131" x14ac:dyDescent="0.3">
      <c r="A157" s="285"/>
      <c r="B157" s="197" t="s">
        <v>981</v>
      </c>
      <c r="C157" s="267">
        <v>40215719</v>
      </c>
      <c r="D157" s="189" t="s">
        <v>982</v>
      </c>
      <c r="E157" s="197" t="s">
        <v>297</v>
      </c>
      <c r="F157" s="197" t="s">
        <v>980</v>
      </c>
      <c r="G157" s="124">
        <v>45680</v>
      </c>
      <c r="H157" s="280">
        <v>22479958</v>
      </c>
      <c r="I157" s="197" t="s">
        <v>852</v>
      </c>
      <c r="J157" s="124">
        <v>45680</v>
      </c>
      <c r="K157" s="124">
        <v>45852</v>
      </c>
      <c r="L157" s="197" t="s">
        <v>291</v>
      </c>
      <c r="M157" s="197" t="s">
        <v>291</v>
      </c>
      <c r="N157" s="197" t="s">
        <v>291</v>
      </c>
      <c r="O157" s="215">
        <v>6</v>
      </c>
      <c r="P157" s="132">
        <v>4966502</v>
      </c>
      <c r="Q157" s="203">
        <v>45680</v>
      </c>
      <c r="R157" s="193">
        <v>45716</v>
      </c>
      <c r="S157" s="132">
        <v>3920923</v>
      </c>
      <c r="T157" s="129">
        <v>45717</v>
      </c>
      <c r="U157" s="129">
        <v>45747</v>
      </c>
      <c r="V157" s="132">
        <v>3920923</v>
      </c>
      <c r="W157" s="193">
        <v>45748</v>
      </c>
      <c r="X157" s="193">
        <v>45777</v>
      </c>
      <c r="Y157" s="132">
        <v>3920923</v>
      </c>
      <c r="Z157" s="193">
        <v>45778</v>
      </c>
      <c r="AA157" s="193">
        <v>45808</v>
      </c>
      <c r="AB157" s="132">
        <v>3920923</v>
      </c>
      <c r="AC157" s="193">
        <v>45809</v>
      </c>
      <c r="AD157" s="193">
        <v>45838</v>
      </c>
      <c r="AE157" s="130">
        <v>1829764</v>
      </c>
      <c r="AF157" s="193">
        <v>45839</v>
      </c>
      <c r="AG157" s="193">
        <v>45852</v>
      </c>
      <c r="BI157" s="195" t="s">
        <v>278</v>
      </c>
      <c r="BJ157" s="190" t="s">
        <v>423</v>
      </c>
      <c r="BK157" s="195" t="s">
        <v>280</v>
      </c>
      <c r="BL157" s="192">
        <v>138</v>
      </c>
      <c r="BM157" s="193">
        <v>45680</v>
      </c>
      <c r="BN157" s="212">
        <v>2002609177</v>
      </c>
      <c r="BO157" s="206">
        <v>332</v>
      </c>
      <c r="BP157" s="193">
        <v>45680</v>
      </c>
      <c r="BQ157" s="207">
        <v>22479958</v>
      </c>
      <c r="CS157" s="200" t="s">
        <v>1427</v>
      </c>
      <c r="CT157" s="202">
        <v>40215719</v>
      </c>
      <c r="CU157" s="206">
        <v>504</v>
      </c>
      <c r="CV157" s="206" t="s">
        <v>1529</v>
      </c>
      <c r="CY157" s="195">
        <v>7110</v>
      </c>
      <c r="CZ157" s="195" t="s">
        <v>292</v>
      </c>
      <c r="DA157" s="204">
        <f t="shared" si="35"/>
        <v>22479958</v>
      </c>
      <c r="DB157" s="231">
        <f t="shared" si="34"/>
        <v>0</v>
      </c>
      <c r="DC157" s="204">
        <f t="shared" si="36"/>
        <v>0</v>
      </c>
      <c r="DZ157" s="312" t="s">
        <v>1632</v>
      </c>
      <c r="EA157" s="135" t="s">
        <v>279</v>
      </c>
    </row>
    <row r="158" spans="1:131" ht="14.4" x14ac:dyDescent="0.3">
      <c r="A158" s="197"/>
      <c r="B158" s="197" t="s">
        <v>983</v>
      </c>
      <c r="C158" s="265">
        <v>1121938368</v>
      </c>
      <c r="D158" s="197" t="s">
        <v>984</v>
      </c>
      <c r="E158" s="197" t="s">
        <v>297</v>
      </c>
      <c r="F158" s="197" t="s">
        <v>980</v>
      </c>
      <c r="G158" s="124">
        <v>45680</v>
      </c>
      <c r="H158" s="280">
        <v>18604105</v>
      </c>
      <c r="I158" s="197" t="s">
        <v>852</v>
      </c>
      <c r="J158" s="124">
        <v>45680</v>
      </c>
      <c r="K158" s="124">
        <v>45852</v>
      </c>
      <c r="L158" s="197" t="s">
        <v>291</v>
      </c>
      <c r="M158" s="197" t="s">
        <v>291</v>
      </c>
      <c r="N158" s="197" t="s">
        <v>291</v>
      </c>
      <c r="O158" s="215">
        <v>6</v>
      </c>
      <c r="P158" s="132">
        <v>4110209</v>
      </c>
      <c r="Q158" s="203">
        <v>45680</v>
      </c>
      <c r="R158" s="193">
        <v>45716</v>
      </c>
      <c r="S158" s="132">
        <v>3244902</v>
      </c>
      <c r="T158" s="129">
        <v>45717</v>
      </c>
      <c r="U158" s="129">
        <v>45747</v>
      </c>
      <c r="V158" s="132">
        <v>3244902</v>
      </c>
      <c r="W158" s="193">
        <v>45748</v>
      </c>
      <c r="X158" s="193">
        <v>45777</v>
      </c>
      <c r="Y158" s="132">
        <v>3244902</v>
      </c>
      <c r="Z158" s="193">
        <v>45778</v>
      </c>
      <c r="AA158" s="193">
        <v>45808</v>
      </c>
      <c r="AB158" s="132">
        <v>3244902</v>
      </c>
      <c r="AC158" s="193">
        <v>45809</v>
      </c>
      <c r="AD158" s="193">
        <v>45838</v>
      </c>
      <c r="AE158" s="130">
        <v>1514288</v>
      </c>
      <c r="AF158" s="193">
        <v>45839</v>
      </c>
      <c r="AG158" s="193">
        <v>45852</v>
      </c>
      <c r="AH158" s="290"/>
      <c r="AI158" s="233"/>
      <c r="AJ158" s="233"/>
      <c r="BI158" s="195" t="s">
        <v>278</v>
      </c>
      <c r="BJ158" s="190" t="s">
        <v>423</v>
      </c>
      <c r="BK158" s="195" t="s">
        <v>280</v>
      </c>
      <c r="BL158" s="192">
        <v>138</v>
      </c>
      <c r="BM158" s="193">
        <v>45680</v>
      </c>
      <c r="BN158" s="212">
        <v>2002609177</v>
      </c>
      <c r="BO158" s="206">
        <v>319</v>
      </c>
      <c r="BP158" s="193">
        <v>45680</v>
      </c>
      <c r="BQ158" s="207">
        <v>18604105</v>
      </c>
      <c r="CS158" s="200" t="s">
        <v>1428</v>
      </c>
      <c r="CT158" s="201">
        <v>1121938368.0999999</v>
      </c>
      <c r="CU158" s="206">
        <v>504</v>
      </c>
      <c r="CV158" s="206" t="s">
        <v>1529</v>
      </c>
      <c r="CY158" s="195">
        <v>8299</v>
      </c>
      <c r="CZ158" s="195" t="s">
        <v>293</v>
      </c>
      <c r="DA158" s="204">
        <f t="shared" si="35"/>
        <v>18604105</v>
      </c>
      <c r="DB158" s="231">
        <f t="shared" si="34"/>
        <v>0</v>
      </c>
      <c r="DC158" s="204">
        <f t="shared" si="36"/>
        <v>0</v>
      </c>
      <c r="DZ158" s="312" t="s">
        <v>1633</v>
      </c>
      <c r="EA158" s="135" t="s">
        <v>279</v>
      </c>
    </row>
    <row r="159" spans="1:131" x14ac:dyDescent="0.3">
      <c r="A159" s="285"/>
      <c r="B159" s="197" t="s">
        <v>985</v>
      </c>
      <c r="C159" s="265">
        <v>17315532</v>
      </c>
      <c r="D159" s="197" t="s">
        <v>986</v>
      </c>
      <c r="E159" s="197" t="s">
        <v>297</v>
      </c>
      <c r="F159" s="197" t="s">
        <v>671</v>
      </c>
      <c r="G159" s="124">
        <v>45680</v>
      </c>
      <c r="H159" s="280">
        <v>29844080</v>
      </c>
      <c r="I159" s="197" t="s">
        <v>852</v>
      </c>
      <c r="J159" s="124">
        <v>45680</v>
      </c>
      <c r="K159" s="124">
        <v>45852</v>
      </c>
      <c r="L159" s="197" t="s">
        <v>291</v>
      </c>
      <c r="M159" s="197" t="s">
        <v>291</v>
      </c>
      <c r="N159" s="197" t="s">
        <v>291</v>
      </c>
      <c r="O159" s="215">
        <v>6</v>
      </c>
      <c r="P159" s="132">
        <v>6593460</v>
      </c>
      <c r="Q159" s="203">
        <v>45680</v>
      </c>
      <c r="R159" s="193">
        <v>45716</v>
      </c>
      <c r="S159" s="132">
        <v>5205363</v>
      </c>
      <c r="T159" s="129">
        <v>45717</v>
      </c>
      <c r="U159" s="129">
        <v>45747</v>
      </c>
      <c r="V159" s="132">
        <v>5205363</v>
      </c>
      <c r="W159" s="193">
        <v>45748</v>
      </c>
      <c r="X159" s="193">
        <v>45777</v>
      </c>
      <c r="Y159" s="132">
        <v>5205363</v>
      </c>
      <c r="Z159" s="193">
        <v>45778</v>
      </c>
      <c r="AA159" s="193">
        <v>45808</v>
      </c>
      <c r="AB159" s="132">
        <v>5205363</v>
      </c>
      <c r="AC159" s="193">
        <v>45809</v>
      </c>
      <c r="AD159" s="193">
        <v>45838</v>
      </c>
      <c r="AE159" s="130">
        <v>2429168</v>
      </c>
      <c r="AF159" s="193">
        <v>45839</v>
      </c>
      <c r="AG159" s="193">
        <v>45852</v>
      </c>
      <c r="BI159" s="195" t="s">
        <v>278</v>
      </c>
      <c r="BJ159" s="190" t="s">
        <v>423</v>
      </c>
      <c r="BK159" s="195" t="s">
        <v>280</v>
      </c>
      <c r="BL159" s="192">
        <v>138</v>
      </c>
      <c r="BM159" s="193">
        <v>45680</v>
      </c>
      <c r="BN159" s="212">
        <v>2002609177</v>
      </c>
      <c r="BO159" s="206">
        <v>325</v>
      </c>
      <c r="BP159" s="193">
        <v>45680</v>
      </c>
      <c r="BQ159" s="207">
        <v>29844080</v>
      </c>
      <c r="CS159" s="200" t="s">
        <v>1429</v>
      </c>
      <c r="CT159" s="202">
        <v>17315532</v>
      </c>
      <c r="CU159" s="206">
        <v>504</v>
      </c>
      <c r="CV159" s="206" t="s">
        <v>1529</v>
      </c>
      <c r="CY159" s="239">
        <v>7490</v>
      </c>
      <c r="CZ159" s="191" t="s">
        <v>293</v>
      </c>
      <c r="DA159" s="204">
        <f t="shared" si="35"/>
        <v>29844080</v>
      </c>
      <c r="DB159" s="231">
        <f t="shared" si="34"/>
        <v>0</v>
      </c>
      <c r="DC159" s="204">
        <f t="shared" si="36"/>
        <v>0</v>
      </c>
      <c r="DZ159" s="312" t="s">
        <v>1634</v>
      </c>
      <c r="EA159" s="135" t="s">
        <v>279</v>
      </c>
    </row>
    <row r="160" spans="1:131" x14ac:dyDescent="0.3">
      <c r="A160" s="285"/>
      <c r="B160" s="197" t="s">
        <v>987</v>
      </c>
      <c r="C160" s="265">
        <v>1007701625</v>
      </c>
      <c r="D160" s="197" t="s">
        <v>988</v>
      </c>
      <c r="E160" s="197" t="s">
        <v>297</v>
      </c>
      <c r="F160" s="197" t="s">
        <v>671</v>
      </c>
      <c r="G160" s="124">
        <v>45680</v>
      </c>
      <c r="H160" s="280">
        <v>16594159</v>
      </c>
      <c r="I160" s="197" t="s">
        <v>852</v>
      </c>
      <c r="J160" s="124">
        <v>45680</v>
      </c>
      <c r="K160" s="124">
        <v>45852</v>
      </c>
      <c r="L160" s="197" t="s">
        <v>291</v>
      </c>
      <c r="M160" s="197" t="s">
        <v>291</v>
      </c>
      <c r="N160" s="197" t="s">
        <v>291</v>
      </c>
      <c r="O160" s="215">
        <v>6</v>
      </c>
      <c r="P160" s="132">
        <v>3666151</v>
      </c>
      <c r="Q160" s="203">
        <v>45680</v>
      </c>
      <c r="R160" s="193">
        <v>45716</v>
      </c>
      <c r="S160" s="132">
        <v>2894330</v>
      </c>
      <c r="T160" s="129">
        <v>45717</v>
      </c>
      <c r="U160" s="129">
        <v>45747</v>
      </c>
      <c r="V160" s="132">
        <v>2894330</v>
      </c>
      <c r="W160" s="193">
        <v>45748</v>
      </c>
      <c r="X160" s="193">
        <v>45777</v>
      </c>
      <c r="Y160" s="132">
        <v>2894330</v>
      </c>
      <c r="Z160" s="193">
        <v>45778</v>
      </c>
      <c r="AA160" s="193">
        <v>45808</v>
      </c>
      <c r="AB160" s="132">
        <v>2894330</v>
      </c>
      <c r="AC160" s="193">
        <v>45809</v>
      </c>
      <c r="AD160" s="193">
        <v>45838</v>
      </c>
      <c r="AE160" s="130">
        <v>1350688</v>
      </c>
      <c r="AF160" s="193">
        <v>45839</v>
      </c>
      <c r="AG160" s="193">
        <v>45852</v>
      </c>
      <c r="AH160" s="291"/>
      <c r="AI160" s="235"/>
      <c r="AJ160" s="235"/>
      <c r="BI160" s="195" t="s">
        <v>278</v>
      </c>
      <c r="BJ160" s="190" t="s">
        <v>423</v>
      </c>
      <c r="BK160" s="195" t="s">
        <v>280</v>
      </c>
      <c r="BL160" s="192">
        <v>138</v>
      </c>
      <c r="BM160" s="193">
        <v>45680</v>
      </c>
      <c r="BN160" s="212">
        <v>2002609177</v>
      </c>
      <c r="BO160" s="206">
        <v>296</v>
      </c>
      <c r="BP160" s="193">
        <v>45680</v>
      </c>
      <c r="BQ160" s="207">
        <v>16594159</v>
      </c>
      <c r="CS160" s="200" t="s">
        <v>1430</v>
      </c>
      <c r="CT160" s="201">
        <v>1007701625</v>
      </c>
      <c r="CU160" s="206">
        <v>504</v>
      </c>
      <c r="CV160" s="206" t="s">
        <v>1529</v>
      </c>
      <c r="CY160" s="195">
        <v>8299</v>
      </c>
      <c r="CZ160" s="195" t="s">
        <v>293</v>
      </c>
      <c r="DA160" s="204">
        <f t="shared" si="35"/>
        <v>16594159</v>
      </c>
      <c r="DB160" s="231">
        <f t="shared" si="34"/>
        <v>0</v>
      </c>
      <c r="DC160" s="204">
        <f t="shared" si="36"/>
        <v>0</v>
      </c>
      <c r="DZ160" s="312" t="s">
        <v>1635</v>
      </c>
      <c r="EA160" s="135" t="s">
        <v>279</v>
      </c>
    </row>
    <row r="161" spans="1:131" x14ac:dyDescent="0.3">
      <c r="A161" s="197"/>
      <c r="B161" s="197" t="s">
        <v>989</v>
      </c>
      <c r="C161" s="265">
        <v>1121954993</v>
      </c>
      <c r="D161" s="197" t="s">
        <v>990</v>
      </c>
      <c r="E161" s="197" t="s">
        <v>297</v>
      </c>
      <c r="F161" s="197" t="s">
        <v>1849</v>
      </c>
      <c r="G161" s="124">
        <v>45680</v>
      </c>
      <c r="H161" s="280">
        <v>18604105</v>
      </c>
      <c r="I161" s="197" t="s">
        <v>852</v>
      </c>
      <c r="J161" s="124">
        <v>45680</v>
      </c>
      <c r="K161" s="124">
        <v>45852</v>
      </c>
      <c r="L161" s="197" t="s">
        <v>291</v>
      </c>
      <c r="M161" s="197" t="s">
        <v>291</v>
      </c>
      <c r="N161" s="197" t="s">
        <v>291</v>
      </c>
      <c r="O161" s="215">
        <v>6</v>
      </c>
      <c r="P161" s="132">
        <v>4110209</v>
      </c>
      <c r="Q161" s="203">
        <v>45680</v>
      </c>
      <c r="R161" s="193">
        <v>45716</v>
      </c>
      <c r="S161" s="132">
        <v>3244902</v>
      </c>
      <c r="T161" s="129">
        <v>45717</v>
      </c>
      <c r="U161" s="129">
        <v>45747</v>
      </c>
      <c r="V161" s="132">
        <v>3244902</v>
      </c>
      <c r="W161" s="193">
        <v>45748</v>
      </c>
      <c r="X161" s="193">
        <v>45777</v>
      </c>
      <c r="Y161" s="132">
        <v>3244902</v>
      </c>
      <c r="Z161" s="193">
        <v>45778</v>
      </c>
      <c r="AA161" s="193">
        <v>45808</v>
      </c>
      <c r="AB161" s="132">
        <v>3244902</v>
      </c>
      <c r="AC161" s="193">
        <v>45809</v>
      </c>
      <c r="AD161" s="193">
        <v>45838</v>
      </c>
      <c r="AE161" s="130">
        <v>1514288</v>
      </c>
      <c r="AF161" s="193">
        <v>45839</v>
      </c>
      <c r="AG161" s="193">
        <v>45852</v>
      </c>
      <c r="BI161" s="190" t="s">
        <v>279</v>
      </c>
      <c r="BJ161" s="190" t="s">
        <v>393</v>
      </c>
      <c r="BK161" s="190" t="s">
        <v>389</v>
      </c>
      <c r="BL161" s="192">
        <v>123</v>
      </c>
      <c r="BM161" s="193">
        <v>45680</v>
      </c>
      <c r="BN161" s="212">
        <v>63564022</v>
      </c>
      <c r="BO161" s="206">
        <v>191</v>
      </c>
      <c r="BP161" s="193">
        <v>45680</v>
      </c>
      <c r="BQ161" s="207">
        <v>18604105</v>
      </c>
      <c r="CS161" s="200" t="s">
        <v>2186</v>
      </c>
      <c r="CT161" s="126">
        <v>1121954993</v>
      </c>
      <c r="CU161" s="206">
        <v>757</v>
      </c>
      <c r="CV161" s="206" t="s">
        <v>1530</v>
      </c>
      <c r="CY161" s="195">
        <v>7490</v>
      </c>
      <c r="CZ161" s="195" t="s">
        <v>293</v>
      </c>
      <c r="DA161" s="204">
        <f t="shared" si="35"/>
        <v>18604105</v>
      </c>
      <c r="DB161" s="231">
        <f t="shared" si="34"/>
        <v>0</v>
      </c>
      <c r="DC161" s="204">
        <f t="shared" si="36"/>
        <v>0</v>
      </c>
      <c r="DZ161" s="317" t="s">
        <v>1636</v>
      </c>
      <c r="EA161" s="135"/>
    </row>
    <row r="162" spans="1:131" x14ac:dyDescent="0.3">
      <c r="A162" s="197"/>
      <c r="B162" s="197" t="s">
        <v>991</v>
      </c>
      <c r="C162" s="265">
        <v>40187367</v>
      </c>
      <c r="D162" s="197" t="s">
        <v>992</v>
      </c>
      <c r="E162" s="197" t="s">
        <v>297</v>
      </c>
      <c r="F162" s="197" t="s">
        <v>1849</v>
      </c>
      <c r="G162" s="124">
        <v>45680</v>
      </c>
      <c r="H162" s="280">
        <v>22479958</v>
      </c>
      <c r="I162" s="197" t="s">
        <v>852</v>
      </c>
      <c r="J162" s="124">
        <v>45680</v>
      </c>
      <c r="K162" s="124">
        <v>45852</v>
      </c>
      <c r="L162" s="197" t="s">
        <v>291</v>
      </c>
      <c r="M162" s="197" t="s">
        <v>291</v>
      </c>
      <c r="N162" s="197" t="s">
        <v>291</v>
      </c>
      <c r="O162" s="215">
        <v>6</v>
      </c>
      <c r="P162" s="132">
        <v>4966502</v>
      </c>
      <c r="Q162" s="203">
        <v>45680</v>
      </c>
      <c r="R162" s="193">
        <v>45716</v>
      </c>
      <c r="S162" s="132">
        <v>3920923</v>
      </c>
      <c r="T162" s="129">
        <v>45717</v>
      </c>
      <c r="U162" s="129">
        <v>45747</v>
      </c>
      <c r="V162" s="132">
        <v>3920923</v>
      </c>
      <c r="W162" s="193">
        <v>45748</v>
      </c>
      <c r="X162" s="193">
        <v>45777</v>
      </c>
      <c r="Y162" s="132">
        <v>3920923</v>
      </c>
      <c r="Z162" s="193">
        <v>45778</v>
      </c>
      <c r="AA162" s="193">
        <v>45808</v>
      </c>
      <c r="AB162" s="132">
        <v>3920923</v>
      </c>
      <c r="AC162" s="193">
        <v>45809</v>
      </c>
      <c r="AD162" s="193">
        <v>45838</v>
      </c>
      <c r="AE162" s="130">
        <v>1829764</v>
      </c>
      <c r="AF162" s="193">
        <v>45839</v>
      </c>
      <c r="AG162" s="193">
        <v>45852</v>
      </c>
      <c r="BI162" s="190" t="s">
        <v>279</v>
      </c>
      <c r="BJ162" s="190" t="s">
        <v>393</v>
      </c>
      <c r="BK162" s="190" t="s">
        <v>389</v>
      </c>
      <c r="BL162" s="192">
        <v>123</v>
      </c>
      <c r="BM162" s="193">
        <v>45680</v>
      </c>
      <c r="BN162" s="212">
        <v>63564022</v>
      </c>
      <c r="BO162" s="206">
        <v>193</v>
      </c>
      <c r="BP162" s="193">
        <v>45680</v>
      </c>
      <c r="BQ162" s="207">
        <v>22479958</v>
      </c>
      <c r="CS162" s="200" t="s">
        <v>2187</v>
      </c>
      <c r="CT162" s="202">
        <v>40187367</v>
      </c>
      <c r="CU162" s="206">
        <v>757</v>
      </c>
      <c r="CV162" s="206" t="s">
        <v>1530</v>
      </c>
      <c r="CY162" s="195">
        <v>3900</v>
      </c>
      <c r="CZ162" s="195" t="s">
        <v>293</v>
      </c>
      <c r="DA162" s="204">
        <f t="shared" si="35"/>
        <v>22479958</v>
      </c>
      <c r="DB162" s="231">
        <f t="shared" si="34"/>
        <v>0</v>
      </c>
      <c r="DC162" s="204">
        <f t="shared" si="36"/>
        <v>0</v>
      </c>
      <c r="DZ162" s="317" t="s">
        <v>1637</v>
      </c>
      <c r="EA162" s="135"/>
    </row>
    <row r="163" spans="1:131" ht="14.4" x14ac:dyDescent="0.3">
      <c r="A163" s="285"/>
      <c r="B163" s="197" t="s">
        <v>993</v>
      </c>
      <c r="C163" s="267">
        <v>3141035</v>
      </c>
      <c r="D163" s="189" t="s">
        <v>994</v>
      </c>
      <c r="E163" s="197" t="s">
        <v>298</v>
      </c>
      <c r="F163" s="197" t="s">
        <v>327</v>
      </c>
      <c r="G163" s="124">
        <v>45680</v>
      </c>
      <c r="H163" s="280">
        <v>11046184</v>
      </c>
      <c r="I163" s="197" t="s">
        <v>852</v>
      </c>
      <c r="J163" s="124">
        <v>45680</v>
      </c>
      <c r="K163" s="124">
        <v>45852</v>
      </c>
      <c r="L163" s="197" t="s">
        <v>291</v>
      </c>
      <c r="M163" s="197" t="s">
        <v>291</v>
      </c>
      <c r="N163" s="197" t="s">
        <v>291</v>
      </c>
      <c r="O163" s="215">
        <v>6</v>
      </c>
      <c r="P163" s="132">
        <v>2440436</v>
      </c>
      <c r="Q163" s="203">
        <v>45680</v>
      </c>
      <c r="R163" s="193">
        <v>45716</v>
      </c>
      <c r="S163" s="132">
        <v>1926660</v>
      </c>
      <c r="T163" s="129">
        <v>45717</v>
      </c>
      <c r="U163" s="129">
        <v>45747</v>
      </c>
      <c r="V163" s="132">
        <v>1926660</v>
      </c>
      <c r="W163" s="193">
        <v>45748</v>
      </c>
      <c r="X163" s="193">
        <v>45777</v>
      </c>
      <c r="Y163" s="132">
        <v>1926660</v>
      </c>
      <c r="Z163" s="193">
        <v>45778</v>
      </c>
      <c r="AA163" s="193">
        <v>45808</v>
      </c>
      <c r="AB163" s="132">
        <v>1926660</v>
      </c>
      <c r="AC163" s="193">
        <v>45809</v>
      </c>
      <c r="AD163" s="193">
        <v>45838</v>
      </c>
      <c r="AE163" s="130">
        <v>899108</v>
      </c>
      <c r="AF163" s="193">
        <v>45839</v>
      </c>
      <c r="AG163" s="193">
        <v>45852</v>
      </c>
      <c r="AH163" s="290"/>
      <c r="AI163" s="233"/>
      <c r="AJ163" s="233"/>
      <c r="BI163" s="195" t="s">
        <v>278</v>
      </c>
      <c r="BJ163" s="190" t="s">
        <v>423</v>
      </c>
      <c r="BK163" s="195" t="s">
        <v>280</v>
      </c>
      <c r="BL163" s="192">
        <v>138</v>
      </c>
      <c r="BM163" s="193">
        <v>45680</v>
      </c>
      <c r="BN163" s="212">
        <v>2002609177</v>
      </c>
      <c r="BO163" s="206">
        <v>275</v>
      </c>
      <c r="BP163" s="193">
        <v>45680</v>
      </c>
      <c r="BQ163" s="207">
        <v>11046184</v>
      </c>
      <c r="CS163" s="200" t="s">
        <v>1805</v>
      </c>
      <c r="CT163" s="202">
        <v>3141035.3</v>
      </c>
      <c r="CU163" s="206">
        <v>504</v>
      </c>
      <c r="CV163" s="206" t="s">
        <v>1531</v>
      </c>
      <c r="CY163" s="195">
        <v>8299</v>
      </c>
      <c r="CZ163" s="195" t="s">
        <v>293</v>
      </c>
      <c r="DA163" s="204">
        <f t="shared" si="35"/>
        <v>11046184</v>
      </c>
      <c r="DB163" s="231">
        <f t="shared" si="34"/>
        <v>0</v>
      </c>
      <c r="DC163" s="204">
        <f t="shared" si="36"/>
        <v>0</v>
      </c>
      <c r="DZ163" s="312" t="s">
        <v>1638</v>
      </c>
      <c r="EA163" s="135" t="s">
        <v>278</v>
      </c>
    </row>
    <row r="164" spans="1:131" x14ac:dyDescent="0.3">
      <c r="A164" s="266"/>
      <c r="B164" s="197" t="s">
        <v>995</v>
      </c>
      <c r="C164" s="265">
        <v>17330174</v>
      </c>
      <c r="D164" s="197" t="s">
        <v>996</v>
      </c>
      <c r="E164" s="197" t="s">
        <v>298</v>
      </c>
      <c r="F164" s="197" t="s">
        <v>327</v>
      </c>
      <c r="G164" s="124">
        <v>45680</v>
      </c>
      <c r="H164" s="280">
        <v>13177912</v>
      </c>
      <c r="I164" s="197" t="s">
        <v>852</v>
      </c>
      <c r="J164" s="124">
        <v>45680</v>
      </c>
      <c r="K164" s="124">
        <v>45852</v>
      </c>
      <c r="L164" s="197" t="s">
        <v>291</v>
      </c>
      <c r="M164" s="197" t="s">
        <v>291</v>
      </c>
      <c r="N164" s="197" t="s">
        <v>291</v>
      </c>
      <c r="O164" s="215">
        <v>6</v>
      </c>
      <c r="P164" s="132">
        <v>2911399</v>
      </c>
      <c r="Q164" s="203">
        <v>45680</v>
      </c>
      <c r="R164" s="193">
        <v>45716</v>
      </c>
      <c r="S164" s="132">
        <v>2298473</v>
      </c>
      <c r="T164" s="129">
        <v>45717</v>
      </c>
      <c r="U164" s="129">
        <v>45747</v>
      </c>
      <c r="V164" s="132">
        <v>2298473</v>
      </c>
      <c r="W164" s="193">
        <v>45748</v>
      </c>
      <c r="X164" s="193">
        <v>45777</v>
      </c>
      <c r="Y164" s="132">
        <v>2298473</v>
      </c>
      <c r="Z164" s="193">
        <v>45778</v>
      </c>
      <c r="AA164" s="193">
        <v>45808</v>
      </c>
      <c r="AB164" s="132">
        <v>2298473</v>
      </c>
      <c r="AC164" s="193">
        <v>45809</v>
      </c>
      <c r="AD164" s="193">
        <v>45838</v>
      </c>
      <c r="AE164" s="130">
        <v>1072621</v>
      </c>
      <c r="AF164" s="193">
        <v>45839</v>
      </c>
      <c r="AG164" s="193">
        <v>45852</v>
      </c>
      <c r="BI164" s="195" t="s">
        <v>278</v>
      </c>
      <c r="BJ164" s="190" t="s">
        <v>423</v>
      </c>
      <c r="BK164" s="195" t="s">
        <v>280</v>
      </c>
      <c r="BL164" s="192">
        <v>138</v>
      </c>
      <c r="BM164" s="193">
        <v>45680</v>
      </c>
      <c r="BN164" s="212">
        <v>2002609177</v>
      </c>
      <c r="BO164" s="206">
        <v>276</v>
      </c>
      <c r="BP164" s="193">
        <v>45680</v>
      </c>
      <c r="BQ164" s="207">
        <v>13177912</v>
      </c>
      <c r="CS164" s="200" t="s">
        <v>1431</v>
      </c>
      <c r="CT164" s="202">
        <v>17330174</v>
      </c>
      <c r="CU164" s="206">
        <v>504</v>
      </c>
      <c r="CV164" s="206" t="s">
        <v>1531</v>
      </c>
      <c r="CY164" s="195">
        <v>8299</v>
      </c>
      <c r="CZ164" s="195" t="s">
        <v>293</v>
      </c>
      <c r="DA164" s="204">
        <f t="shared" si="35"/>
        <v>13177912</v>
      </c>
      <c r="DB164" s="231">
        <f t="shared" si="34"/>
        <v>0</v>
      </c>
      <c r="DC164" s="204">
        <f t="shared" si="36"/>
        <v>0</v>
      </c>
      <c r="DZ164" s="312" t="s">
        <v>1639</v>
      </c>
      <c r="EA164" s="135" t="s">
        <v>278</v>
      </c>
    </row>
    <row r="165" spans="1:131" x14ac:dyDescent="0.3">
      <c r="A165" s="285"/>
      <c r="B165" s="197" t="s">
        <v>997</v>
      </c>
      <c r="C165" s="265">
        <v>86060899</v>
      </c>
      <c r="D165" s="197" t="s">
        <v>998</v>
      </c>
      <c r="E165" s="197" t="s">
        <v>298</v>
      </c>
      <c r="F165" s="197" t="s">
        <v>327</v>
      </c>
      <c r="G165" s="124">
        <v>45680</v>
      </c>
      <c r="H165" s="280">
        <v>11046184</v>
      </c>
      <c r="I165" s="197" t="s">
        <v>852</v>
      </c>
      <c r="J165" s="124">
        <v>45680</v>
      </c>
      <c r="K165" s="124">
        <v>45852</v>
      </c>
      <c r="L165" s="197" t="s">
        <v>291</v>
      </c>
      <c r="M165" s="197" t="s">
        <v>291</v>
      </c>
      <c r="N165" s="197" t="s">
        <v>291</v>
      </c>
      <c r="O165" s="215">
        <v>6</v>
      </c>
      <c r="P165" s="132">
        <v>2440436</v>
      </c>
      <c r="Q165" s="203">
        <v>45680</v>
      </c>
      <c r="R165" s="193">
        <v>45716</v>
      </c>
      <c r="S165" s="132">
        <v>1926660</v>
      </c>
      <c r="T165" s="129">
        <v>45717</v>
      </c>
      <c r="U165" s="129">
        <v>45747</v>
      </c>
      <c r="V165" s="132">
        <v>1926660</v>
      </c>
      <c r="W165" s="193">
        <v>45748</v>
      </c>
      <c r="X165" s="193">
        <v>45777</v>
      </c>
      <c r="Y165" s="132">
        <v>1926660</v>
      </c>
      <c r="Z165" s="193">
        <v>45778</v>
      </c>
      <c r="AA165" s="193">
        <v>45808</v>
      </c>
      <c r="AB165" s="132">
        <v>1926660</v>
      </c>
      <c r="AC165" s="193">
        <v>45809</v>
      </c>
      <c r="AD165" s="193">
        <v>45838</v>
      </c>
      <c r="AE165" s="130">
        <v>899108</v>
      </c>
      <c r="AF165" s="193">
        <v>45839</v>
      </c>
      <c r="AG165" s="193">
        <v>45852</v>
      </c>
      <c r="AH165" s="291"/>
      <c r="AI165" s="235"/>
      <c r="AJ165" s="235"/>
      <c r="BI165" s="195" t="s">
        <v>278</v>
      </c>
      <c r="BJ165" s="190" t="s">
        <v>423</v>
      </c>
      <c r="BK165" s="195" t="s">
        <v>280</v>
      </c>
      <c r="BL165" s="192">
        <v>138</v>
      </c>
      <c r="BM165" s="193">
        <v>45680</v>
      </c>
      <c r="BN165" s="212">
        <v>2002609177</v>
      </c>
      <c r="BO165" s="206">
        <v>293</v>
      </c>
      <c r="BP165" s="193">
        <v>45680</v>
      </c>
      <c r="BQ165" s="207">
        <v>11046184</v>
      </c>
      <c r="CS165" s="200" t="s">
        <v>1432</v>
      </c>
      <c r="CT165" s="202">
        <v>86060899</v>
      </c>
      <c r="CU165" s="206">
        <v>504</v>
      </c>
      <c r="CV165" s="206" t="s">
        <v>1531</v>
      </c>
      <c r="CY165" s="195">
        <v>8299</v>
      </c>
      <c r="CZ165" s="195" t="s">
        <v>293</v>
      </c>
      <c r="DA165" s="204">
        <f t="shared" si="35"/>
        <v>11046184</v>
      </c>
      <c r="DB165" s="231">
        <f t="shared" ref="DB165:DB228" si="37">H165+BZ165-DA165</f>
        <v>0</v>
      </c>
      <c r="DC165" s="204">
        <f t="shared" si="36"/>
        <v>0</v>
      </c>
      <c r="DZ165" s="312" t="s">
        <v>1640</v>
      </c>
      <c r="EA165" s="135" t="s">
        <v>278</v>
      </c>
    </row>
    <row r="166" spans="1:131" x14ac:dyDescent="0.3">
      <c r="A166" s="266"/>
      <c r="B166" s="197" t="s">
        <v>999</v>
      </c>
      <c r="C166" s="265">
        <v>86048667</v>
      </c>
      <c r="D166" s="197" t="s">
        <v>1000</v>
      </c>
      <c r="E166" s="197" t="s">
        <v>298</v>
      </c>
      <c r="F166" s="197" t="s">
        <v>408</v>
      </c>
      <c r="G166" s="124">
        <v>45680</v>
      </c>
      <c r="H166" s="280">
        <v>13177911</v>
      </c>
      <c r="I166" s="197" t="s">
        <v>852</v>
      </c>
      <c r="J166" s="124">
        <v>45680</v>
      </c>
      <c r="K166" s="124">
        <v>45852</v>
      </c>
      <c r="L166" s="197" t="s">
        <v>291</v>
      </c>
      <c r="M166" s="197" t="s">
        <v>291</v>
      </c>
      <c r="N166" s="197" t="s">
        <v>291</v>
      </c>
      <c r="O166" s="215">
        <v>6</v>
      </c>
      <c r="P166" s="132">
        <v>2911399</v>
      </c>
      <c r="Q166" s="203">
        <v>45680</v>
      </c>
      <c r="R166" s="193">
        <v>45716</v>
      </c>
      <c r="S166" s="132">
        <v>2298473</v>
      </c>
      <c r="T166" s="129">
        <v>45717</v>
      </c>
      <c r="U166" s="129">
        <v>45747</v>
      </c>
      <c r="V166" s="132">
        <v>2298473</v>
      </c>
      <c r="W166" s="193">
        <v>45748</v>
      </c>
      <c r="X166" s="193">
        <v>45777</v>
      </c>
      <c r="Y166" s="132">
        <v>2298473</v>
      </c>
      <c r="Z166" s="193">
        <v>45778</v>
      </c>
      <c r="AA166" s="193">
        <v>45808</v>
      </c>
      <c r="AB166" s="132">
        <v>2298473</v>
      </c>
      <c r="AC166" s="193">
        <v>45809</v>
      </c>
      <c r="AD166" s="193">
        <v>45838</v>
      </c>
      <c r="AE166" s="130">
        <v>1072620</v>
      </c>
      <c r="AF166" s="193">
        <v>45839</v>
      </c>
      <c r="AG166" s="193">
        <v>45852</v>
      </c>
      <c r="BI166" s="195" t="s">
        <v>278</v>
      </c>
      <c r="BJ166" s="190" t="s">
        <v>423</v>
      </c>
      <c r="BK166" s="195" t="s">
        <v>280</v>
      </c>
      <c r="BL166" s="192">
        <v>138</v>
      </c>
      <c r="BM166" s="193">
        <v>45680</v>
      </c>
      <c r="BN166" s="212">
        <v>2002609177</v>
      </c>
      <c r="BO166" s="206">
        <v>346</v>
      </c>
      <c r="BP166" s="193">
        <v>45680</v>
      </c>
      <c r="BQ166" s="207">
        <v>13177911</v>
      </c>
      <c r="CS166" s="221" t="s">
        <v>1433</v>
      </c>
      <c r="CT166" s="127">
        <v>86048667</v>
      </c>
      <c r="CU166" s="206">
        <v>504</v>
      </c>
      <c r="CV166" s="206" t="s">
        <v>1531</v>
      </c>
      <c r="CY166" s="195">
        <v>8220</v>
      </c>
      <c r="CZ166" s="195" t="s">
        <v>293</v>
      </c>
      <c r="DA166" s="204">
        <f t="shared" ref="DA166:DA229" si="38">P166+S166+V166+Y166+AB166+AE166+AH166+AK166+AN166+AQ166+AT166+AW166+AZ166+BC166+BF166</f>
        <v>13177911</v>
      </c>
      <c r="DB166" s="231">
        <f t="shared" si="37"/>
        <v>0</v>
      </c>
      <c r="DC166" s="204">
        <f t="shared" si="36"/>
        <v>0</v>
      </c>
      <c r="DZ166" s="312" t="s">
        <v>1641</v>
      </c>
      <c r="EA166" s="135" t="s">
        <v>278</v>
      </c>
    </row>
    <row r="167" spans="1:131" x14ac:dyDescent="0.3">
      <c r="A167" s="285"/>
      <c r="B167" s="197" t="s">
        <v>1001</v>
      </c>
      <c r="C167" s="267">
        <v>17346256</v>
      </c>
      <c r="D167" s="189" t="s">
        <v>1002</v>
      </c>
      <c r="E167" s="197" t="s">
        <v>298</v>
      </c>
      <c r="F167" s="197" t="s">
        <v>1003</v>
      </c>
      <c r="G167" s="124">
        <v>45680</v>
      </c>
      <c r="H167" s="280">
        <v>11046184</v>
      </c>
      <c r="I167" s="197" t="s">
        <v>852</v>
      </c>
      <c r="J167" s="124">
        <v>45680</v>
      </c>
      <c r="K167" s="124">
        <v>45852</v>
      </c>
      <c r="L167" s="197" t="s">
        <v>291</v>
      </c>
      <c r="M167" s="197" t="s">
        <v>291</v>
      </c>
      <c r="N167" s="197" t="s">
        <v>291</v>
      </c>
      <c r="O167" s="215">
        <v>6</v>
      </c>
      <c r="P167" s="132">
        <v>2440436</v>
      </c>
      <c r="Q167" s="203">
        <v>45680</v>
      </c>
      <c r="R167" s="193">
        <v>45716</v>
      </c>
      <c r="S167" s="132">
        <v>1926660</v>
      </c>
      <c r="T167" s="129">
        <v>45717</v>
      </c>
      <c r="U167" s="129">
        <v>45747</v>
      </c>
      <c r="V167" s="132">
        <v>1926660</v>
      </c>
      <c r="W167" s="193">
        <v>45748</v>
      </c>
      <c r="X167" s="193">
        <v>45777</v>
      </c>
      <c r="Y167" s="132">
        <v>1926660</v>
      </c>
      <c r="Z167" s="193">
        <v>45778</v>
      </c>
      <c r="AA167" s="193">
        <v>45808</v>
      </c>
      <c r="AB167" s="132">
        <v>1926660</v>
      </c>
      <c r="AC167" s="193">
        <v>45809</v>
      </c>
      <c r="AD167" s="193">
        <v>45838</v>
      </c>
      <c r="AE167" s="130">
        <v>899108</v>
      </c>
      <c r="AF167" s="193">
        <v>45839</v>
      </c>
      <c r="AG167" s="193">
        <v>45852</v>
      </c>
      <c r="BI167" s="195" t="s">
        <v>278</v>
      </c>
      <c r="BJ167" s="190" t="s">
        <v>423</v>
      </c>
      <c r="BK167" s="195" t="s">
        <v>280</v>
      </c>
      <c r="BL167" s="192">
        <v>138</v>
      </c>
      <c r="BM167" s="193">
        <v>45680</v>
      </c>
      <c r="BN167" s="212">
        <v>2002609177</v>
      </c>
      <c r="BO167" s="206">
        <v>279</v>
      </c>
      <c r="BP167" s="193">
        <v>45680</v>
      </c>
      <c r="BQ167" s="207">
        <v>11046184</v>
      </c>
      <c r="CS167" s="200" t="s">
        <v>1434</v>
      </c>
      <c r="CT167" s="202">
        <v>17346256</v>
      </c>
      <c r="CU167" s="206">
        <v>504</v>
      </c>
      <c r="CV167" s="206" t="s">
        <v>1531</v>
      </c>
      <c r="CY167" s="195">
        <v>7490</v>
      </c>
      <c r="CZ167" s="195" t="s">
        <v>293</v>
      </c>
      <c r="DA167" s="204">
        <f t="shared" si="38"/>
        <v>11046184</v>
      </c>
      <c r="DB167" s="231">
        <f t="shared" si="37"/>
        <v>0</v>
      </c>
      <c r="DC167" s="204">
        <f t="shared" si="36"/>
        <v>0</v>
      </c>
      <c r="DZ167" s="312" t="s">
        <v>1642</v>
      </c>
      <c r="EA167" s="135" t="s">
        <v>278</v>
      </c>
    </row>
    <row r="168" spans="1:131" ht="14.4" x14ac:dyDescent="0.3">
      <c r="A168" s="285"/>
      <c r="B168" s="197" t="s">
        <v>1004</v>
      </c>
      <c r="C168" s="265">
        <v>86047982</v>
      </c>
      <c r="D168" s="197" t="s">
        <v>1005</v>
      </c>
      <c r="E168" s="197" t="s">
        <v>298</v>
      </c>
      <c r="F168" s="197" t="s">
        <v>327</v>
      </c>
      <c r="G168" s="124">
        <v>45680</v>
      </c>
      <c r="H168" s="280">
        <v>11046184</v>
      </c>
      <c r="I168" s="197" t="s">
        <v>852</v>
      </c>
      <c r="J168" s="124">
        <v>45680</v>
      </c>
      <c r="K168" s="124">
        <v>45852</v>
      </c>
      <c r="L168" s="197" t="s">
        <v>291</v>
      </c>
      <c r="M168" s="197" t="s">
        <v>291</v>
      </c>
      <c r="N168" s="197" t="s">
        <v>291</v>
      </c>
      <c r="O168" s="215">
        <v>6</v>
      </c>
      <c r="P168" s="132">
        <v>2440436</v>
      </c>
      <c r="Q168" s="203">
        <v>45680</v>
      </c>
      <c r="R168" s="193">
        <v>45716</v>
      </c>
      <c r="S168" s="132">
        <v>1926660</v>
      </c>
      <c r="T168" s="129">
        <v>45717</v>
      </c>
      <c r="U168" s="129">
        <v>45747</v>
      </c>
      <c r="V168" s="132">
        <v>1926660</v>
      </c>
      <c r="W168" s="193">
        <v>45748</v>
      </c>
      <c r="X168" s="193">
        <v>45777</v>
      </c>
      <c r="Y168" s="132">
        <v>1926660</v>
      </c>
      <c r="Z168" s="193">
        <v>45778</v>
      </c>
      <c r="AA168" s="193">
        <v>45808</v>
      </c>
      <c r="AB168" s="132">
        <v>1926660</v>
      </c>
      <c r="AC168" s="193">
        <v>45809</v>
      </c>
      <c r="AD168" s="193">
        <v>45838</v>
      </c>
      <c r="AE168" s="130">
        <v>899108</v>
      </c>
      <c r="AF168" s="193">
        <v>45839</v>
      </c>
      <c r="AG168" s="193">
        <v>45852</v>
      </c>
      <c r="AH168" s="290"/>
      <c r="AI168" s="233"/>
      <c r="AJ168" s="233"/>
      <c r="BI168" s="195" t="s">
        <v>278</v>
      </c>
      <c r="BJ168" s="190" t="s">
        <v>423</v>
      </c>
      <c r="BK168" s="195" t="s">
        <v>280</v>
      </c>
      <c r="BL168" s="192">
        <v>138</v>
      </c>
      <c r="BM168" s="193">
        <v>45680</v>
      </c>
      <c r="BN168" s="212">
        <v>2002609177</v>
      </c>
      <c r="BO168" s="206">
        <v>345</v>
      </c>
      <c r="BP168" s="193">
        <v>45680</v>
      </c>
      <c r="BQ168" s="207">
        <v>11046184</v>
      </c>
      <c r="CS168" s="200" t="s">
        <v>1435</v>
      </c>
      <c r="CT168" s="202">
        <v>86047982</v>
      </c>
      <c r="CU168" s="206">
        <v>504</v>
      </c>
      <c r="CV168" s="206" t="s">
        <v>1531</v>
      </c>
      <c r="CY168" s="195">
        <v>8299</v>
      </c>
      <c r="CZ168" s="195" t="s">
        <v>293</v>
      </c>
      <c r="DA168" s="204">
        <f t="shared" si="38"/>
        <v>11046184</v>
      </c>
      <c r="DB168" s="231">
        <f t="shared" si="37"/>
        <v>0</v>
      </c>
      <c r="DC168" s="204">
        <f t="shared" si="36"/>
        <v>0</v>
      </c>
      <c r="DZ168" s="312" t="s">
        <v>1643</v>
      </c>
      <c r="EA168" s="135" t="s">
        <v>278</v>
      </c>
    </row>
    <row r="169" spans="1:131" x14ac:dyDescent="0.3">
      <c r="A169" s="197"/>
      <c r="B169" s="197" t="s">
        <v>1006</v>
      </c>
      <c r="C169" s="265">
        <v>1120502507</v>
      </c>
      <c r="D169" s="197" t="s">
        <v>1007</v>
      </c>
      <c r="E169" s="197" t="s">
        <v>298</v>
      </c>
      <c r="F169" s="197" t="s">
        <v>1008</v>
      </c>
      <c r="G169" s="124">
        <v>45680</v>
      </c>
      <c r="H169" s="280">
        <v>13177912</v>
      </c>
      <c r="I169" s="197" t="s">
        <v>852</v>
      </c>
      <c r="J169" s="124">
        <v>45680</v>
      </c>
      <c r="K169" s="124">
        <v>45852</v>
      </c>
      <c r="L169" s="197" t="s">
        <v>291</v>
      </c>
      <c r="M169" s="197" t="s">
        <v>291</v>
      </c>
      <c r="N169" s="197" t="s">
        <v>291</v>
      </c>
      <c r="O169" s="215">
        <v>6</v>
      </c>
      <c r="P169" s="132">
        <v>2911399</v>
      </c>
      <c r="Q169" s="203">
        <v>45680</v>
      </c>
      <c r="R169" s="193">
        <v>45716</v>
      </c>
      <c r="S169" s="132">
        <v>2298473</v>
      </c>
      <c r="T169" s="129">
        <v>45717</v>
      </c>
      <c r="U169" s="129">
        <v>45747</v>
      </c>
      <c r="V169" s="132">
        <v>2298473</v>
      </c>
      <c r="W169" s="193">
        <v>45748</v>
      </c>
      <c r="X169" s="193">
        <v>45777</v>
      </c>
      <c r="Y169" s="132">
        <v>2298473</v>
      </c>
      <c r="Z169" s="193">
        <v>45778</v>
      </c>
      <c r="AA169" s="193">
        <v>45808</v>
      </c>
      <c r="AB169" s="132">
        <v>2298473</v>
      </c>
      <c r="AC169" s="193">
        <v>45809</v>
      </c>
      <c r="AD169" s="193">
        <v>45838</v>
      </c>
      <c r="AE169" s="130">
        <v>1072621</v>
      </c>
      <c r="AF169" s="193">
        <v>45839</v>
      </c>
      <c r="AG169" s="193">
        <v>45852</v>
      </c>
      <c r="BI169" s="195" t="s">
        <v>278</v>
      </c>
      <c r="BJ169" s="190" t="s">
        <v>423</v>
      </c>
      <c r="BK169" s="195" t="s">
        <v>280</v>
      </c>
      <c r="BL169" s="192">
        <v>138</v>
      </c>
      <c r="BM169" s="193">
        <v>45680</v>
      </c>
      <c r="BN169" s="212">
        <v>2002609177</v>
      </c>
      <c r="BO169" s="206">
        <v>355</v>
      </c>
      <c r="BP169" s="193">
        <v>45680</v>
      </c>
      <c r="BQ169" s="207">
        <v>13177912</v>
      </c>
      <c r="CS169" s="200" t="s">
        <v>1806</v>
      </c>
      <c r="CT169" s="202">
        <v>1120502507</v>
      </c>
      <c r="CU169" s="206">
        <v>504</v>
      </c>
      <c r="CV169" s="206" t="s">
        <v>1531</v>
      </c>
      <c r="CY169" s="195">
        <v>8299</v>
      </c>
      <c r="CZ169" s="195" t="s">
        <v>293</v>
      </c>
      <c r="DA169" s="204">
        <f t="shared" si="38"/>
        <v>13177912</v>
      </c>
      <c r="DB169" s="231">
        <f t="shared" si="37"/>
        <v>0</v>
      </c>
      <c r="DC169" s="204">
        <f t="shared" si="36"/>
        <v>0</v>
      </c>
      <c r="DZ169" s="312" t="s">
        <v>1644</v>
      </c>
      <c r="EA169" s="135" t="s">
        <v>278</v>
      </c>
    </row>
    <row r="170" spans="1:131" x14ac:dyDescent="0.3">
      <c r="A170" s="197"/>
      <c r="B170" s="197" t="s">
        <v>1009</v>
      </c>
      <c r="C170" s="265">
        <v>17331143</v>
      </c>
      <c r="D170" s="197" t="s">
        <v>1010</v>
      </c>
      <c r="E170" s="197" t="s">
        <v>298</v>
      </c>
      <c r="F170" s="197" t="s">
        <v>1011</v>
      </c>
      <c r="G170" s="124">
        <v>45680</v>
      </c>
      <c r="H170" s="280">
        <v>13177912</v>
      </c>
      <c r="I170" s="197" t="s">
        <v>852</v>
      </c>
      <c r="J170" s="124">
        <v>45680</v>
      </c>
      <c r="K170" s="124">
        <v>45852</v>
      </c>
      <c r="L170" s="197" t="s">
        <v>291</v>
      </c>
      <c r="M170" s="197" t="s">
        <v>291</v>
      </c>
      <c r="N170" s="197" t="s">
        <v>291</v>
      </c>
      <c r="O170" s="215">
        <v>6</v>
      </c>
      <c r="P170" s="132">
        <v>2911399</v>
      </c>
      <c r="Q170" s="203">
        <v>45680</v>
      </c>
      <c r="R170" s="193">
        <v>45716</v>
      </c>
      <c r="S170" s="132">
        <v>2298473</v>
      </c>
      <c r="T170" s="129">
        <v>45717</v>
      </c>
      <c r="U170" s="129">
        <v>45747</v>
      </c>
      <c r="V170" s="132">
        <v>2298473</v>
      </c>
      <c r="W170" s="193">
        <v>45748</v>
      </c>
      <c r="X170" s="193">
        <v>45777</v>
      </c>
      <c r="Y170" s="132">
        <v>2298473</v>
      </c>
      <c r="Z170" s="193">
        <v>45778</v>
      </c>
      <c r="AA170" s="193">
        <v>45808</v>
      </c>
      <c r="AB170" s="132">
        <v>2298473</v>
      </c>
      <c r="AC170" s="193">
        <v>45809</v>
      </c>
      <c r="AD170" s="193">
        <v>45838</v>
      </c>
      <c r="AE170" s="130">
        <v>1072621</v>
      </c>
      <c r="AF170" s="193">
        <v>45839</v>
      </c>
      <c r="AG170" s="193">
        <v>45852</v>
      </c>
      <c r="AH170" s="291"/>
      <c r="AI170" s="235"/>
      <c r="AJ170" s="235"/>
      <c r="BI170" s="195" t="s">
        <v>278</v>
      </c>
      <c r="BJ170" s="190" t="s">
        <v>423</v>
      </c>
      <c r="BK170" s="195" t="s">
        <v>280</v>
      </c>
      <c r="BL170" s="192">
        <v>138</v>
      </c>
      <c r="BM170" s="193">
        <v>45680</v>
      </c>
      <c r="BN170" s="212">
        <v>2002609177</v>
      </c>
      <c r="BO170" s="206">
        <v>277</v>
      </c>
      <c r="BP170" s="193">
        <v>45680</v>
      </c>
      <c r="BQ170" s="207">
        <v>13177912</v>
      </c>
      <c r="CS170" s="200" t="s">
        <v>1436</v>
      </c>
      <c r="CT170" s="201">
        <v>17331143.699999999</v>
      </c>
      <c r="CU170" s="206">
        <v>504</v>
      </c>
      <c r="CV170" s="206" t="s">
        <v>1531</v>
      </c>
      <c r="CY170" s="195">
        <v>8299</v>
      </c>
      <c r="CZ170" s="195" t="s">
        <v>293</v>
      </c>
      <c r="DA170" s="204">
        <f t="shared" si="38"/>
        <v>13177912</v>
      </c>
      <c r="DB170" s="231">
        <f t="shared" si="37"/>
        <v>0</v>
      </c>
      <c r="DC170" s="204">
        <f t="shared" si="36"/>
        <v>0</v>
      </c>
      <c r="DZ170" s="312" t="s">
        <v>1645</v>
      </c>
      <c r="EA170" s="135" t="s">
        <v>278</v>
      </c>
    </row>
    <row r="171" spans="1:131" x14ac:dyDescent="0.3">
      <c r="A171" s="197"/>
      <c r="B171" s="197" t="s">
        <v>1012</v>
      </c>
      <c r="C171" s="265">
        <v>40446918</v>
      </c>
      <c r="D171" s="197" t="s">
        <v>1013</v>
      </c>
      <c r="E171" s="197" t="s">
        <v>298</v>
      </c>
      <c r="F171" s="197" t="s">
        <v>1014</v>
      </c>
      <c r="G171" s="124">
        <v>45680</v>
      </c>
      <c r="H171" s="280">
        <v>14728245</v>
      </c>
      <c r="I171" s="197" t="s">
        <v>852</v>
      </c>
      <c r="J171" s="124">
        <v>45680</v>
      </c>
      <c r="K171" s="124">
        <v>45852</v>
      </c>
      <c r="L171" s="197" t="s">
        <v>291</v>
      </c>
      <c r="M171" s="197" t="s">
        <v>291</v>
      </c>
      <c r="N171" s="197" t="s">
        <v>291</v>
      </c>
      <c r="O171" s="215">
        <v>6</v>
      </c>
      <c r="P171" s="132">
        <v>3253915</v>
      </c>
      <c r="Q171" s="203">
        <v>45680</v>
      </c>
      <c r="R171" s="193">
        <v>45716</v>
      </c>
      <c r="S171" s="132">
        <v>2568880</v>
      </c>
      <c r="T171" s="129">
        <v>45717</v>
      </c>
      <c r="U171" s="129">
        <v>45747</v>
      </c>
      <c r="V171" s="132">
        <v>2568880</v>
      </c>
      <c r="W171" s="193">
        <v>45748</v>
      </c>
      <c r="X171" s="193">
        <v>45777</v>
      </c>
      <c r="Y171" s="132">
        <v>2568880</v>
      </c>
      <c r="Z171" s="193">
        <v>45778</v>
      </c>
      <c r="AA171" s="193">
        <v>45808</v>
      </c>
      <c r="AB171" s="132">
        <v>2568880</v>
      </c>
      <c r="AC171" s="193">
        <v>45809</v>
      </c>
      <c r="AD171" s="193">
        <v>45838</v>
      </c>
      <c r="AE171" s="130">
        <v>1198810</v>
      </c>
      <c r="AF171" s="193">
        <v>45839</v>
      </c>
      <c r="AG171" s="193">
        <v>45852</v>
      </c>
      <c r="AH171" s="291"/>
      <c r="AI171" s="235"/>
      <c r="AJ171" s="235"/>
      <c r="BI171" s="195" t="s">
        <v>278</v>
      </c>
      <c r="BJ171" s="190" t="s">
        <v>423</v>
      </c>
      <c r="BK171" s="195" t="s">
        <v>280</v>
      </c>
      <c r="BL171" s="192">
        <v>138</v>
      </c>
      <c r="BM171" s="193">
        <v>45680</v>
      </c>
      <c r="BN171" s="212">
        <v>2002609177</v>
      </c>
      <c r="BO171" s="206">
        <v>341</v>
      </c>
      <c r="BP171" s="193">
        <v>45680</v>
      </c>
      <c r="BQ171" s="207">
        <v>14728245</v>
      </c>
      <c r="CS171" s="200" t="s">
        <v>1807</v>
      </c>
      <c r="CT171" s="201">
        <v>40446918</v>
      </c>
      <c r="CU171" s="206">
        <v>504</v>
      </c>
      <c r="CV171" s="206" t="s">
        <v>1532</v>
      </c>
      <c r="CY171" s="195">
        <v>6209</v>
      </c>
      <c r="CZ171" s="195" t="s">
        <v>293</v>
      </c>
      <c r="DA171" s="204">
        <f t="shared" si="38"/>
        <v>14728245</v>
      </c>
      <c r="DB171" s="231">
        <f t="shared" si="37"/>
        <v>0</v>
      </c>
      <c r="DC171" s="204">
        <f t="shared" si="36"/>
        <v>0</v>
      </c>
      <c r="DZ171" s="312" t="s">
        <v>1646</v>
      </c>
      <c r="EA171" s="135" t="s">
        <v>727</v>
      </c>
    </row>
    <row r="172" spans="1:131" x14ac:dyDescent="0.3">
      <c r="A172" s="197" t="s">
        <v>326</v>
      </c>
      <c r="B172" s="197" t="s">
        <v>1015</v>
      </c>
      <c r="C172" s="267">
        <v>86049427</v>
      </c>
      <c r="D172" s="197" t="s">
        <v>1016</v>
      </c>
      <c r="E172" s="197" t="s">
        <v>298</v>
      </c>
      <c r="F172" s="197" t="s">
        <v>1017</v>
      </c>
      <c r="G172" s="124">
        <v>45680</v>
      </c>
      <c r="H172" s="280">
        <v>13177912</v>
      </c>
      <c r="I172" s="197" t="s">
        <v>852</v>
      </c>
      <c r="J172" s="124">
        <v>45680</v>
      </c>
      <c r="K172" s="124">
        <v>45852</v>
      </c>
      <c r="L172" s="197" t="s">
        <v>291</v>
      </c>
      <c r="M172" s="197" t="s">
        <v>291</v>
      </c>
      <c r="N172" s="197" t="s">
        <v>291</v>
      </c>
      <c r="O172" s="215">
        <v>6</v>
      </c>
      <c r="P172" s="132">
        <v>2911399</v>
      </c>
      <c r="Q172" s="203">
        <v>45680</v>
      </c>
      <c r="R172" s="193">
        <v>45716</v>
      </c>
      <c r="S172" s="132">
        <v>2298473</v>
      </c>
      <c r="T172" s="129">
        <v>45717</v>
      </c>
      <c r="U172" s="129">
        <v>45747</v>
      </c>
      <c r="V172" s="132">
        <v>2298473</v>
      </c>
      <c r="W172" s="193">
        <v>45748</v>
      </c>
      <c r="X172" s="193">
        <v>45777</v>
      </c>
      <c r="Y172" s="132">
        <v>2298473</v>
      </c>
      <c r="Z172" s="193">
        <v>45778</v>
      </c>
      <c r="AA172" s="193">
        <v>45808</v>
      </c>
      <c r="AB172" s="132">
        <v>2298473</v>
      </c>
      <c r="AC172" s="193">
        <v>45809</v>
      </c>
      <c r="AD172" s="193">
        <v>45838</v>
      </c>
      <c r="AE172" s="130">
        <v>1072621</v>
      </c>
      <c r="AF172" s="193">
        <v>45839</v>
      </c>
      <c r="AG172" s="193">
        <v>45852</v>
      </c>
      <c r="BI172" s="195" t="s">
        <v>278</v>
      </c>
      <c r="BJ172" s="190" t="s">
        <v>423</v>
      </c>
      <c r="BK172" s="195" t="s">
        <v>280</v>
      </c>
      <c r="BL172" s="192">
        <v>138</v>
      </c>
      <c r="BM172" s="193">
        <v>45680</v>
      </c>
      <c r="BN172" s="212">
        <v>2002609177</v>
      </c>
      <c r="BO172" s="206">
        <v>347</v>
      </c>
      <c r="BP172" s="193">
        <v>45680</v>
      </c>
      <c r="BQ172" s="207">
        <v>13177912</v>
      </c>
      <c r="CS172" s="200" t="s">
        <v>1808</v>
      </c>
      <c r="CT172" s="201">
        <v>86049427</v>
      </c>
      <c r="CU172" s="206">
        <v>504</v>
      </c>
      <c r="CV172" s="206" t="s">
        <v>1531</v>
      </c>
      <c r="CY172" s="195">
        <v>4321</v>
      </c>
      <c r="CZ172" s="195" t="s">
        <v>292</v>
      </c>
      <c r="DA172" s="204">
        <f t="shared" si="38"/>
        <v>13177912</v>
      </c>
      <c r="DB172" s="231">
        <f t="shared" si="37"/>
        <v>0</v>
      </c>
      <c r="DC172" s="204">
        <f t="shared" si="36"/>
        <v>0</v>
      </c>
      <c r="DZ172" s="312" t="s">
        <v>1647</v>
      </c>
      <c r="EA172" s="135" t="s">
        <v>278</v>
      </c>
    </row>
    <row r="173" spans="1:131" x14ac:dyDescent="0.3">
      <c r="A173" s="197" t="s">
        <v>326</v>
      </c>
      <c r="B173" s="197" t="s">
        <v>1018</v>
      </c>
      <c r="C173" s="265">
        <v>17347467</v>
      </c>
      <c r="D173" s="197" t="s">
        <v>1019</v>
      </c>
      <c r="E173" s="197" t="s">
        <v>298</v>
      </c>
      <c r="F173" s="197" t="s">
        <v>327</v>
      </c>
      <c r="G173" s="124">
        <v>45680</v>
      </c>
      <c r="H173" s="280">
        <v>13177912</v>
      </c>
      <c r="I173" s="197" t="s">
        <v>852</v>
      </c>
      <c r="J173" s="124">
        <v>45680</v>
      </c>
      <c r="K173" s="124">
        <v>45852</v>
      </c>
      <c r="L173" s="197" t="s">
        <v>291</v>
      </c>
      <c r="M173" s="197" t="s">
        <v>291</v>
      </c>
      <c r="N173" s="197" t="s">
        <v>291</v>
      </c>
      <c r="O173" s="215">
        <v>6</v>
      </c>
      <c r="P173" s="132">
        <v>2911399</v>
      </c>
      <c r="Q173" s="203">
        <v>45680</v>
      </c>
      <c r="R173" s="193">
        <v>45716</v>
      </c>
      <c r="S173" s="132">
        <v>2298473</v>
      </c>
      <c r="T173" s="129">
        <v>45717</v>
      </c>
      <c r="U173" s="129">
        <v>45747</v>
      </c>
      <c r="V173" s="132">
        <v>2298473</v>
      </c>
      <c r="W173" s="193">
        <v>45748</v>
      </c>
      <c r="X173" s="193">
        <v>45777</v>
      </c>
      <c r="Y173" s="132">
        <v>2298473</v>
      </c>
      <c r="Z173" s="193">
        <v>45778</v>
      </c>
      <c r="AA173" s="193">
        <v>45808</v>
      </c>
      <c r="AB173" s="132">
        <v>2298473</v>
      </c>
      <c r="AC173" s="193">
        <v>45809</v>
      </c>
      <c r="AD173" s="193">
        <v>45838</v>
      </c>
      <c r="AE173" s="130">
        <v>1072621</v>
      </c>
      <c r="AF173" s="193">
        <v>45839</v>
      </c>
      <c r="AG173" s="193">
        <v>45852</v>
      </c>
      <c r="BI173" s="195" t="s">
        <v>278</v>
      </c>
      <c r="BJ173" s="190" t="s">
        <v>423</v>
      </c>
      <c r="BK173" s="195" t="s">
        <v>280</v>
      </c>
      <c r="BL173" s="192">
        <v>138</v>
      </c>
      <c r="BM173" s="193">
        <v>45680</v>
      </c>
      <c r="BN173" s="212">
        <v>2002609177</v>
      </c>
      <c r="BO173" s="206">
        <v>327</v>
      </c>
      <c r="BP173" s="193">
        <v>45680</v>
      </c>
      <c r="BQ173" s="207">
        <v>13177912</v>
      </c>
      <c r="CS173" s="200" t="s">
        <v>1809</v>
      </c>
      <c r="CT173" s="127">
        <v>17347467</v>
      </c>
      <c r="CU173" s="206">
        <v>504</v>
      </c>
      <c r="CV173" s="206" t="s">
        <v>1531</v>
      </c>
      <c r="CY173" s="195">
        <v>8299</v>
      </c>
      <c r="CZ173" s="195" t="s">
        <v>293</v>
      </c>
      <c r="DA173" s="204">
        <f t="shared" si="38"/>
        <v>13177912</v>
      </c>
      <c r="DB173" s="231">
        <f t="shared" si="37"/>
        <v>0</v>
      </c>
      <c r="DC173" s="204">
        <f t="shared" si="36"/>
        <v>0</v>
      </c>
      <c r="DZ173" s="312" t="s">
        <v>1648</v>
      </c>
      <c r="EA173" s="135" t="s">
        <v>278</v>
      </c>
    </row>
    <row r="174" spans="1:131" ht="14.4" x14ac:dyDescent="0.3">
      <c r="A174" s="197" t="s">
        <v>326</v>
      </c>
      <c r="B174" s="197" t="s">
        <v>1020</v>
      </c>
      <c r="C174" s="265">
        <v>86067624</v>
      </c>
      <c r="D174" s="197" t="s">
        <v>1021</v>
      </c>
      <c r="E174" s="197" t="s">
        <v>298</v>
      </c>
      <c r="F174" s="197" t="s">
        <v>327</v>
      </c>
      <c r="G174" s="124">
        <v>45680</v>
      </c>
      <c r="H174" s="280">
        <v>11046184</v>
      </c>
      <c r="I174" s="197" t="s">
        <v>852</v>
      </c>
      <c r="J174" s="124">
        <v>45680</v>
      </c>
      <c r="K174" s="124">
        <v>45852</v>
      </c>
      <c r="L174" s="197" t="s">
        <v>291</v>
      </c>
      <c r="M174" s="197" t="s">
        <v>291</v>
      </c>
      <c r="N174" s="197" t="s">
        <v>291</v>
      </c>
      <c r="O174" s="215">
        <v>6</v>
      </c>
      <c r="P174" s="132">
        <v>2440436</v>
      </c>
      <c r="Q174" s="203">
        <v>45680</v>
      </c>
      <c r="R174" s="193">
        <v>45716</v>
      </c>
      <c r="S174" s="132">
        <v>1926660</v>
      </c>
      <c r="T174" s="129">
        <v>45717</v>
      </c>
      <c r="U174" s="129">
        <v>45747</v>
      </c>
      <c r="V174" s="132">
        <v>1926660</v>
      </c>
      <c r="W174" s="193">
        <v>45748</v>
      </c>
      <c r="X174" s="193">
        <v>45777</v>
      </c>
      <c r="Y174" s="132">
        <v>1926660</v>
      </c>
      <c r="Z174" s="193">
        <v>45778</v>
      </c>
      <c r="AA174" s="193">
        <v>45808</v>
      </c>
      <c r="AB174" s="132">
        <v>1926660</v>
      </c>
      <c r="AC174" s="193">
        <v>45809</v>
      </c>
      <c r="AD174" s="193">
        <v>45838</v>
      </c>
      <c r="AE174" s="130">
        <v>899108</v>
      </c>
      <c r="AF174" s="193">
        <v>45839</v>
      </c>
      <c r="AG174" s="193">
        <v>45852</v>
      </c>
      <c r="AH174" s="290"/>
      <c r="AI174" s="233"/>
      <c r="AJ174" s="233"/>
      <c r="BI174" s="195" t="s">
        <v>278</v>
      </c>
      <c r="BJ174" s="190" t="s">
        <v>423</v>
      </c>
      <c r="BK174" s="195" t="s">
        <v>280</v>
      </c>
      <c r="BL174" s="192">
        <v>138</v>
      </c>
      <c r="BM174" s="193">
        <v>45680</v>
      </c>
      <c r="BN174" s="212">
        <v>2002609177</v>
      </c>
      <c r="BO174" s="206">
        <v>348</v>
      </c>
      <c r="BP174" s="193">
        <v>45680</v>
      </c>
      <c r="BQ174" s="207">
        <v>11046184</v>
      </c>
      <c r="CS174" s="200" t="s">
        <v>829</v>
      </c>
      <c r="CT174" s="202">
        <v>86067624</v>
      </c>
      <c r="CU174" s="206">
        <v>504</v>
      </c>
      <c r="CV174" s="206" t="s">
        <v>1531</v>
      </c>
      <c r="CY174" s="195">
        <v>8299</v>
      </c>
      <c r="CZ174" s="195" t="s">
        <v>293</v>
      </c>
      <c r="DA174" s="204">
        <f t="shared" si="38"/>
        <v>11046184</v>
      </c>
      <c r="DB174" s="231">
        <f t="shared" si="37"/>
        <v>0</v>
      </c>
      <c r="DC174" s="204">
        <f t="shared" si="36"/>
        <v>0</v>
      </c>
      <c r="DZ174" s="312" t="s">
        <v>1649</v>
      </c>
      <c r="EA174" s="135" t="s">
        <v>278</v>
      </c>
    </row>
    <row r="175" spans="1:131" x14ac:dyDescent="0.3">
      <c r="A175" s="197"/>
      <c r="B175" s="197" t="s">
        <v>1022</v>
      </c>
      <c r="C175" s="265">
        <v>1121396500</v>
      </c>
      <c r="D175" s="197" t="s">
        <v>1023</v>
      </c>
      <c r="E175" s="197" t="s">
        <v>297</v>
      </c>
      <c r="F175" s="197" t="s">
        <v>553</v>
      </c>
      <c r="G175" s="124">
        <v>45680</v>
      </c>
      <c r="H175" s="280">
        <v>16594159</v>
      </c>
      <c r="I175" s="197" t="s">
        <v>852</v>
      </c>
      <c r="J175" s="124">
        <v>45680</v>
      </c>
      <c r="K175" s="124">
        <v>45852</v>
      </c>
      <c r="L175" s="197" t="s">
        <v>291</v>
      </c>
      <c r="M175" s="197" t="s">
        <v>291</v>
      </c>
      <c r="N175" s="197" t="s">
        <v>291</v>
      </c>
      <c r="O175" s="215">
        <v>6</v>
      </c>
      <c r="P175" s="132">
        <v>3666151</v>
      </c>
      <c r="Q175" s="203">
        <v>45680</v>
      </c>
      <c r="R175" s="193">
        <v>45716</v>
      </c>
      <c r="S175" s="132">
        <v>2894330</v>
      </c>
      <c r="T175" s="129">
        <v>45717</v>
      </c>
      <c r="U175" s="129">
        <v>45747</v>
      </c>
      <c r="V175" s="132">
        <v>2894330</v>
      </c>
      <c r="W175" s="193">
        <v>45748</v>
      </c>
      <c r="X175" s="193">
        <v>45777</v>
      </c>
      <c r="Y175" s="132">
        <v>2894330</v>
      </c>
      <c r="Z175" s="193">
        <v>45778</v>
      </c>
      <c r="AA175" s="193">
        <v>45808</v>
      </c>
      <c r="AB175" s="132">
        <v>2894330</v>
      </c>
      <c r="AC175" s="193">
        <v>45809</v>
      </c>
      <c r="AD175" s="193">
        <v>45838</v>
      </c>
      <c r="AE175" s="130">
        <v>1350688</v>
      </c>
      <c r="AF175" s="193">
        <v>45839</v>
      </c>
      <c r="AG175" s="193">
        <v>45852</v>
      </c>
      <c r="BI175" s="195" t="s">
        <v>278</v>
      </c>
      <c r="BJ175" s="190" t="s">
        <v>423</v>
      </c>
      <c r="BK175" s="195" t="s">
        <v>280</v>
      </c>
      <c r="BL175" s="192">
        <v>138</v>
      </c>
      <c r="BM175" s="193">
        <v>45680</v>
      </c>
      <c r="BN175" s="212">
        <v>2002609177</v>
      </c>
      <c r="BO175" s="206">
        <v>303</v>
      </c>
      <c r="BP175" s="193">
        <v>45680</v>
      </c>
      <c r="BQ175" s="207">
        <v>16594159</v>
      </c>
      <c r="CS175" s="241" t="s">
        <v>1437</v>
      </c>
      <c r="CT175" s="126">
        <v>1121396500</v>
      </c>
      <c r="CU175" s="206">
        <v>504</v>
      </c>
      <c r="CV175" s="206" t="s">
        <v>1533</v>
      </c>
      <c r="CY175" s="195">
        <v>8299</v>
      </c>
      <c r="CZ175" s="195" t="s">
        <v>293</v>
      </c>
      <c r="DA175" s="204">
        <f t="shared" si="38"/>
        <v>16594159</v>
      </c>
      <c r="DB175" s="231">
        <f t="shared" si="37"/>
        <v>0</v>
      </c>
      <c r="DC175" s="204">
        <f t="shared" si="36"/>
        <v>0</v>
      </c>
      <c r="DZ175" s="312" t="s">
        <v>1650</v>
      </c>
      <c r="EA175" s="135" t="s">
        <v>2555</v>
      </c>
    </row>
    <row r="176" spans="1:131" ht="14.4" x14ac:dyDescent="0.3">
      <c r="A176" s="285"/>
      <c r="B176" s="197" t="s">
        <v>1024</v>
      </c>
      <c r="C176" s="265">
        <v>1121894853</v>
      </c>
      <c r="D176" s="197" t="s">
        <v>1025</v>
      </c>
      <c r="E176" s="197" t="s">
        <v>297</v>
      </c>
      <c r="F176" s="197" t="s">
        <v>1026</v>
      </c>
      <c r="G176" s="124">
        <v>45680</v>
      </c>
      <c r="H176" s="280">
        <v>16594159</v>
      </c>
      <c r="I176" s="197" t="s">
        <v>852</v>
      </c>
      <c r="J176" s="124">
        <v>45680</v>
      </c>
      <c r="K176" s="124">
        <v>45852</v>
      </c>
      <c r="L176" s="197" t="s">
        <v>291</v>
      </c>
      <c r="M176" s="197" t="s">
        <v>291</v>
      </c>
      <c r="N176" s="197" t="s">
        <v>291</v>
      </c>
      <c r="O176" s="215">
        <v>6</v>
      </c>
      <c r="P176" s="132">
        <v>3666151</v>
      </c>
      <c r="Q176" s="203">
        <v>45680</v>
      </c>
      <c r="R176" s="193">
        <v>45716</v>
      </c>
      <c r="S176" s="132">
        <v>2894330</v>
      </c>
      <c r="T176" s="129">
        <v>45717</v>
      </c>
      <c r="U176" s="129">
        <v>45747</v>
      </c>
      <c r="V176" s="132">
        <v>2894330</v>
      </c>
      <c r="W176" s="193">
        <v>45748</v>
      </c>
      <c r="X176" s="193">
        <v>45777</v>
      </c>
      <c r="Y176" s="132">
        <v>2894330</v>
      </c>
      <c r="Z176" s="193">
        <v>45778</v>
      </c>
      <c r="AA176" s="193">
        <v>45808</v>
      </c>
      <c r="AB176" s="132">
        <v>2894330</v>
      </c>
      <c r="AC176" s="193">
        <v>45809</v>
      </c>
      <c r="AD176" s="193">
        <v>45838</v>
      </c>
      <c r="AE176" s="130">
        <v>1350688</v>
      </c>
      <c r="AF176" s="193">
        <v>45839</v>
      </c>
      <c r="AG176" s="193">
        <v>45852</v>
      </c>
      <c r="AH176" s="290"/>
      <c r="AI176" s="233"/>
      <c r="AJ176" s="233"/>
      <c r="BI176" s="195" t="s">
        <v>278</v>
      </c>
      <c r="BJ176" s="190" t="s">
        <v>423</v>
      </c>
      <c r="BK176" s="195" t="s">
        <v>280</v>
      </c>
      <c r="BL176" s="192">
        <v>138</v>
      </c>
      <c r="BM176" s="193">
        <v>45680</v>
      </c>
      <c r="BN176" s="212">
        <v>2002609177</v>
      </c>
      <c r="BO176" s="206">
        <v>313</v>
      </c>
      <c r="BP176" s="193">
        <v>45680</v>
      </c>
      <c r="BQ176" s="207">
        <v>16594159</v>
      </c>
      <c r="CS176" s="200" t="s">
        <v>1438</v>
      </c>
      <c r="CT176" s="202">
        <v>1121894853.0999999</v>
      </c>
      <c r="CU176" s="206">
        <v>504</v>
      </c>
      <c r="CV176" s="206" t="s">
        <v>1534</v>
      </c>
      <c r="CY176" s="195">
        <v>8219</v>
      </c>
      <c r="CZ176" s="195" t="s">
        <v>293</v>
      </c>
      <c r="DA176" s="204">
        <f t="shared" si="38"/>
        <v>16594159</v>
      </c>
      <c r="DB176" s="231">
        <f t="shared" si="37"/>
        <v>0</v>
      </c>
      <c r="DC176" s="204">
        <f t="shared" si="36"/>
        <v>0</v>
      </c>
      <c r="DZ176" s="312" t="s">
        <v>1651</v>
      </c>
      <c r="EA176" s="135" t="s">
        <v>1374</v>
      </c>
    </row>
    <row r="177" spans="1:131" x14ac:dyDescent="0.3">
      <c r="A177" s="197"/>
      <c r="B177" s="197" t="s">
        <v>1027</v>
      </c>
      <c r="C177" s="265">
        <v>45505263</v>
      </c>
      <c r="D177" s="197" t="s">
        <v>1028</v>
      </c>
      <c r="E177" s="197" t="s">
        <v>297</v>
      </c>
      <c r="F177" s="197" t="s">
        <v>1029</v>
      </c>
      <c r="G177" s="124">
        <v>45680</v>
      </c>
      <c r="H177" s="280">
        <v>18604104</v>
      </c>
      <c r="I177" s="197" t="s">
        <v>852</v>
      </c>
      <c r="J177" s="124">
        <v>45680</v>
      </c>
      <c r="K177" s="124">
        <v>45852</v>
      </c>
      <c r="L177" s="197" t="s">
        <v>291</v>
      </c>
      <c r="M177" s="197" t="s">
        <v>291</v>
      </c>
      <c r="N177" s="197" t="s">
        <v>291</v>
      </c>
      <c r="O177" s="215">
        <v>6</v>
      </c>
      <c r="P177" s="132">
        <v>4110209</v>
      </c>
      <c r="Q177" s="203">
        <v>45680</v>
      </c>
      <c r="R177" s="193">
        <v>45716</v>
      </c>
      <c r="S177" s="132">
        <v>3244902</v>
      </c>
      <c r="T177" s="129">
        <v>45717</v>
      </c>
      <c r="U177" s="129">
        <v>45747</v>
      </c>
      <c r="V177" s="132">
        <v>3244902</v>
      </c>
      <c r="W177" s="193">
        <v>45748</v>
      </c>
      <c r="X177" s="193">
        <v>45777</v>
      </c>
      <c r="Y177" s="132">
        <v>3244902</v>
      </c>
      <c r="Z177" s="193">
        <v>45778</v>
      </c>
      <c r="AA177" s="193">
        <v>45808</v>
      </c>
      <c r="AB177" s="132">
        <v>3244902</v>
      </c>
      <c r="AC177" s="193">
        <v>45809</v>
      </c>
      <c r="AD177" s="193">
        <v>45838</v>
      </c>
      <c r="AE177" s="130">
        <v>1514287</v>
      </c>
      <c r="AF177" s="193">
        <v>45839</v>
      </c>
      <c r="AG177" s="193">
        <v>45852</v>
      </c>
      <c r="BI177" s="195" t="s">
        <v>278</v>
      </c>
      <c r="BJ177" s="190" t="s">
        <v>423</v>
      </c>
      <c r="BK177" s="195" t="s">
        <v>280</v>
      </c>
      <c r="BL177" s="192">
        <v>138</v>
      </c>
      <c r="BM177" s="193">
        <v>45680</v>
      </c>
      <c r="BN177" s="212">
        <v>2002609177</v>
      </c>
      <c r="BO177" s="206">
        <v>342</v>
      </c>
      <c r="BP177" s="193">
        <v>45680</v>
      </c>
      <c r="BQ177" s="207">
        <v>18604104</v>
      </c>
      <c r="CS177" s="180" t="s">
        <v>1439</v>
      </c>
      <c r="CT177" s="201">
        <v>45505263</v>
      </c>
      <c r="CU177" s="206">
        <v>504</v>
      </c>
      <c r="CV177" s="206" t="s">
        <v>1534</v>
      </c>
      <c r="CY177" s="195">
        <v>8299</v>
      </c>
      <c r="CZ177" s="195" t="s">
        <v>293</v>
      </c>
      <c r="DA177" s="204">
        <f t="shared" si="38"/>
        <v>18604104</v>
      </c>
      <c r="DB177" s="231">
        <f t="shared" si="37"/>
        <v>0</v>
      </c>
      <c r="DC177" s="204">
        <f t="shared" si="36"/>
        <v>0</v>
      </c>
      <c r="DZ177" s="312" t="s">
        <v>1652</v>
      </c>
      <c r="EA177" s="135" t="s">
        <v>1374</v>
      </c>
    </row>
    <row r="178" spans="1:131" x14ac:dyDescent="0.3">
      <c r="A178" s="294"/>
      <c r="B178" s="197" t="s">
        <v>1030</v>
      </c>
      <c r="C178" s="265">
        <v>52714560</v>
      </c>
      <c r="D178" s="197" t="s">
        <v>1031</v>
      </c>
      <c r="E178" s="197" t="s">
        <v>298</v>
      </c>
      <c r="F178" s="197" t="s">
        <v>1032</v>
      </c>
      <c r="G178" s="124">
        <v>45680</v>
      </c>
      <c r="H178" s="280">
        <v>11046184</v>
      </c>
      <c r="I178" s="197" t="s">
        <v>852</v>
      </c>
      <c r="J178" s="124">
        <v>45680</v>
      </c>
      <c r="K178" s="124">
        <v>45852</v>
      </c>
      <c r="L178" s="197" t="s">
        <v>291</v>
      </c>
      <c r="M178" s="197" t="s">
        <v>291</v>
      </c>
      <c r="N178" s="197" t="s">
        <v>291</v>
      </c>
      <c r="O178" s="215">
        <v>6</v>
      </c>
      <c r="P178" s="132">
        <v>2440436</v>
      </c>
      <c r="Q178" s="203">
        <v>45680</v>
      </c>
      <c r="R178" s="193">
        <v>45716</v>
      </c>
      <c r="S178" s="132">
        <v>1926660</v>
      </c>
      <c r="T178" s="129">
        <v>45717</v>
      </c>
      <c r="U178" s="129">
        <v>45747</v>
      </c>
      <c r="V178" s="132">
        <v>1926660</v>
      </c>
      <c r="W178" s="193">
        <v>45748</v>
      </c>
      <c r="X178" s="193">
        <v>45777</v>
      </c>
      <c r="Y178" s="132">
        <v>1926660</v>
      </c>
      <c r="Z178" s="193">
        <v>45778</v>
      </c>
      <c r="AA178" s="193">
        <v>45808</v>
      </c>
      <c r="AB178" s="132">
        <v>1926660</v>
      </c>
      <c r="AC178" s="193">
        <v>45809</v>
      </c>
      <c r="AD178" s="193">
        <v>45838</v>
      </c>
      <c r="AE178" s="130">
        <v>899108</v>
      </c>
      <c r="AF178" s="193">
        <v>45839</v>
      </c>
      <c r="AG178" s="193">
        <v>45852</v>
      </c>
      <c r="AH178" s="291"/>
      <c r="AI178" s="235"/>
      <c r="AJ178" s="235"/>
      <c r="BI178" s="195" t="s">
        <v>278</v>
      </c>
      <c r="BJ178" s="190" t="s">
        <v>423</v>
      </c>
      <c r="BK178" s="195" t="s">
        <v>280</v>
      </c>
      <c r="BL178" s="192">
        <v>138</v>
      </c>
      <c r="BM178" s="193">
        <v>45680</v>
      </c>
      <c r="BN178" s="212">
        <v>2002609177</v>
      </c>
      <c r="BO178" s="206">
        <v>343</v>
      </c>
      <c r="BP178" s="193">
        <v>45680</v>
      </c>
      <c r="BQ178" s="207">
        <v>11046184</v>
      </c>
      <c r="CS178" s="242" t="s">
        <v>1440</v>
      </c>
      <c r="CT178" s="201">
        <v>52714560</v>
      </c>
      <c r="CU178" s="206">
        <v>504</v>
      </c>
      <c r="CV178" s="206" t="s">
        <v>1535</v>
      </c>
      <c r="CY178" s="195">
        <v>8299</v>
      </c>
      <c r="CZ178" s="195" t="s">
        <v>293</v>
      </c>
      <c r="DA178" s="204">
        <f t="shared" si="38"/>
        <v>11046184</v>
      </c>
      <c r="DB178" s="231">
        <f t="shared" si="37"/>
        <v>0</v>
      </c>
      <c r="DC178" s="204">
        <f t="shared" si="36"/>
        <v>0</v>
      </c>
      <c r="DZ178" s="312" t="s">
        <v>1653</v>
      </c>
      <c r="EA178" s="135" t="s">
        <v>278</v>
      </c>
    </row>
    <row r="179" spans="1:131" x14ac:dyDescent="0.3">
      <c r="A179" s="197" t="s">
        <v>1033</v>
      </c>
      <c r="B179" s="197" t="s">
        <v>1034</v>
      </c>
      <c r="C179" s="265">
        <v>1123115650</v>
      </c>
      <c r="D179" s="197" t="s">
        <v>1035</v>
      </c>
      <c r="E179" s="197" t="s">
        <v>297</v>
      </c>
      <c r="F179" s="197" t="s">
        <v>1036</v>
      </c>
      <c r="G179" s="124">
        <v>45680</v>
      </c>
      <c r="H179" s="280">
        <v>22479958</v>
      </c>
      <c r="I179" s="197" t="s">
        <v>852</v>
      </c>
      <c r="J179" s="124">
        <v>45680</v>
      </c>
      <c r="K179" s="124">
        <v>45852</v>
      </c>
      <c r="L179" s="197" t="s">
        <v>291</v>
      </c>
      <c r="M179" s="197" t="s">
        <v>291</v>
      </c>
      <c r="N179" s="197" t="s">
        <v>291</v>
      </c>
      <c r="O179" s="215">
        <v>6</v>
      </c>
      <c r="P179" s="132">
        <v>4966502</v>
      </c>
      <c r="Q179" s="203">
        <v>45680</v>
      </c>
      <c r="R179" s="193">
        <v>45716</v>
      </c>
      <c r="S179" s="132">
        <v>3920923</v>
      </c>
      <c r="T179" s="129">
        <v>45717</v>
      </c>
      <c r="U179" s="129">
        <v>45747</v>
      </c>
      <c r="V179" s="132">
        <v>3920923</v>
      </c>
      <c r="W179" s="193">
        <v>45748</v>
      </c>
      <c r="X179" s="193">
        <v>45777</v>
      </c>
      <c r="Y179" s="132">
        <v>3920923</v>
      </c>
      <c r="Z179" s="193">
        <v>45778</v>
      </c>
      <c r="AA179" s="193">
        <v>45808</v>
      </c>
      <c r="AB179" s="132">
        <v>3920923</v>
      </c>
      <c r="AC179" s="193">
        <v>45809</v>
      </c>
      <c r="AD179" s="193">
        <v>45838</v>
      </c>
      <c r="AE179" s="130">
        <v>1829764</v>
      </c>
      <c r="AF179" s="193">
        <v>45839</v>
      </c>
      <c r="AG179" s="193">
        <v>45852</v>
      </c>
      <c r="BI179" s="195" t="s">
        <v>278</v>
      </c>
      <c r="BJ179" s="190" t="s">
        <v>423</v>
      </c>
      <c r="BK179" s="195" t="s">
        <v>280</v>
      </c>
      <c r="BL179" s="192">
        <v>138</v>
      </c>
      <c r="BM179" s="193">
        <v>45680</v>
      </c>
      <c r="BN179" s="212">
        <v>2002609177</v>
      </c>
      <c r="BO179" s="206">
        <v>321</v>
      </c>
      <c r="BP179" s="193">
        <v>45680</v>
      </c>
      <c r="BQ179" s="207">
        <v>22479958</v>
      </c>
      <c r="CS179" s="200" t="s">
        <v>1441</v>
      </c>
      <c r="CT179" s="201">
        <v>1123115650.0999999</v>
      </c>
      <c r="CU179" s="206">
        <v>504</v>
      </c>
      <c r="CV179" s="206" t="s">
        <v>1535</v>
      </c>
      <c r="CY179" s="195">
        <v>8299</v>
      </c>
      <c r="CZ179" s="195" t="s">
        <v>293</v>
      </c>
      <c r="DA179" s="204">
        <f t="shared" si="38"/>
        <v>22479958</v>
      </c>
      <c r="DB179" s="231">
        <f t="shared" si="37"/>
        <v>0</v>
      </c>
      <c r="DC179" s="204">
        <f t="shared" si="36"/>
        <v>0</v>
      </c>
      <c r="DZ179" s="312" t="s">
        <v>1654</v>
      </c>
      <c r="EA179" s="135" t="s">
        <v>278</v>
      </c>
    </row>
    <row r="180" spans="1:131" x14ac:dyDescent="0.3">
      <c r="A180" s="285"/>
      <c r="B180" s="197" t="s">
        <v>1037</v>
      </c>
      <c r="C180" s="265">
        <v>40332720</v>
      </c>
      <c r="D180" s="197" t="s">
        <v>1038</v>
      </c>
      <c r="E180" s="197" t="s">
        <v>297</v>
      </c>
      <c r="F180" s="197" t="s">
        <v>1039</v>
      </c>
      <c r="G180" s="124">
        <v>45680</v>
      </c>
      <c r="H180" s="280">
        <v>16594159</v>
      </c>
      <c r="I180" s="197" t="s">
        <v>852</v>
      </c>
      <c r="J180" s="124">
        <v>45680</v>
      </c>
      <c r="K180" s="124">
        <v>45852</v>
      </c>
      <c r="L180" s="197" t="s">
        <v>291</v>
      </c>
      <c r="M180" s="197" t="s">
        <v>291</v>
      </c>
      <c r="N180" s="197" t="s">
        <v>291</v>
      </c>
      <c r="O180" s="215">
        <v>6</v>
      </c>
      <c r="P180" s="132">
        <v>3666151</v>
      </c>
      <c r="Q180" s="203">
        <v>45680</v>
      </c>
      <c r="R180" s="193">
        <v>45716</v>
      </c>
      <c r="S180" s="132">
        <v>2894330</v>
      </c>
      <c r="T180" s="129">
        <v>45717</v>
      </c>
      <c r="U180" s="129">
        <v>45747</v>
      </c>
      <c r="V180" s="132">
        <v>2894330</v>
      </c>
      <c r="W180" s="193">
        <v>45748</v>
      </c>
      <c r="X180" s="193">
        <v>45777</v>
      </c>
      <c r="Y180" s="132">
        <v>2894330</v>
      </c>
      <c r="Z180" s="193">
        <v>45778</v>
      </c>
      <c r="AA180" s="193">
        <v>45808</v>
      </c>
      <c r="AB180" s="132">
        <v>2894330</v>
      </c>
      <c r="AC180" s="193">
        <v>45809</v>
      </c>
      <c r="AD180" s="193">
        <v>45838</v>
      </c>
      <c r="AE180" s="130">
        <v>1350688</v>
      </c>
      <c r="AF180" s="193">
        <v>45839</v>
      </c>
      <c r="AG180" s="193">
        <v>45852</v>
      </c>
      <c r="BI180" s="195" t="s">
        <v>278</v>
      </c>
      <c r="BJ180" s="190" t="s">
        <v>423</v>
      </c>
      <c r="BK180" s="195" t="s">
        <v>280</v>
      </c>
      <c r="BL180" s="192">
        <v>138</v>
      </c>
      <c r="BM180" s="193">
        <v>45680</v>
      </c>
      <c r="BN180" s="212">
        <v>2002609177</v>
      </c>
      <c r="BO180" s="206">
        <v>284</v>
      </c>
      <c r="BP180" s="193">
        <v>45680</v>
      </c>
      <c r="BQ180" s="207">
        <v>16594159</v>
      </c>
      <c r="CS180" s="200" t="s">
        <v>1442</v>
      </c>
      <c r="CT180" s="202">
        <v>40332720</v>
      </c>
      <c r="CU180" s="206">
        <v>504</v>
      </c>
      <c r="CV180" s="206" t="s">
        <v>1535</v>
      </c>
      <c r="CY180" s="195">
        <v>7310</v>
      </c>
      <c r="CZ180" s="195" t="s">
        <v>293</v>
      </c>
      <c r="DA180" s="204">
        <f t="shared" si="38"/>
        <v>16594159</v>
      </c>
      <c r="DB180" s="231">
        <f t="shared" si="37"/>
        <v>0</v>
      </c>
      <c r="DC180" s="204">
        <f t="shared" si="36"/>
        <v>0</v>
      </c>
      <c r="DZ180" s="312" t="s">
        <v>1655</v>
      </c>
      <c r="EA180" s="135" t="s">
        <v>278</v>
      </c>
    </row>
    <row r="181" spans="1:131" ht="14.4" x14ac:dyDescent="0.3">
      <c r="A181" s="197"/>
      <c r="B181" s="197" t="s">
        <v>1040</v>
      </c>
      <c r="C181" s="265">
        <v>1120352925</v>
      </c>
      <c r="D181" s="197" t="s">
        <v>1041</v>
      </c>
      <c r="E181" s="197" t="s">
        <v>297</v>
      </c>
      <c r="F181" s="197" t="s">
        <v>716</v>
      </c>
      <c r="G181" s="124">
        <v>45680</v>
      </c>
      <c r="H181" s="280">
        <v>22479958</v>
      </c>
      <c r="I181" s="197" t="s">
        <v>852</v>
      </c>
      <c r="J181" s="124">
        <v>45680</v>
      </c>
      <c r="K181" s="124">
        <v>45852</v>
      </c>
      <c r="L181" s="197" t="s">
        <v>291</v>
      </c>
      <c r="M181" s="197" t="s">
        <v>291</v>
      </c>
      <c r="N181" s="197" t="s">
        <v>291</v>
      </c>
      <c r="O181" s="215">
        <v>6</v>
      </c>
      <c r="P181" s="132">
        <v>4966502</v>
      </c>
      <c r="Q181" s="203">
        <v>45680</v>
      </c>
      <c r="R181" s="193">
        <v>45716</v>
      </c>
      <c r="S181" s="132">
        <v>3920923</v>
      </c>
      <c r="T181" s="129">
        <v>45717</v>
      </c>
      <c r="U181" s="129">
        <v>45747</v>
      </c>
      <c r="V181" s="132">
        <v>3920923</v>
      </c>
      <c r="W181" s="193">
        <v>45748</v>
      </c>
      <c r="X181" s="193">
        <v>45777</v>
      </c>
      <c r="Y181" s="132">
        <v>3920923</v>
      </c>
      <c r="Z181" s="193">
        <v>45778</v>
      </c>
      <c r="AA181" s="193">
        <v>45808</v>
      </c>
      <c r="AB181" s="132">
        <v>3920923</v>
      </c>
      <c r="AC181" s="193">
        <v>45809</v>
      </c>
      <c r="AD181" s="193">
        <v>45838</v>
      </c>
      <c r="AE181" s="130">
        <v>1829764</v>
      </c>
      <c r="AF181" s="193">
        <v>45839</v>
      </c>
      <c r="AG181" s="193">
        <v>45852</v>
      </c>
      <c r="AH181" s="290"/>
      <c r="AI181" s="233"/>
      <c r="AJ181" s="233"/>
      <c r="BI181" s="195" t="s">
        <v>278</v>
      </c>
      <c r="BJ181" s="190" t="s">
        <v>423</v>
      </c>
      <c r="BK181" s="195" t="s">
        <v>280</v>
      </c>
      <c r="BL181" s="192">
        <v>138</v>
      </c>
      <c r="BM181" s="193">
        <v>45680</v>
      </c>
      <c r="BN181" s="212">
        <v>2002609177</v>
      </c>
      <c r="BO181" s="206">
        <v>354</v>
      </c>
      <c r="BP181" s="193">
        <v>45680</v>
      </c>
      <c r="BQ181" s="207">
        <v>22479958</v>
      </c>
      <c r="CS181" s="200" t="s">
        <v>1443</v>
      </c>
      <c r="CT181" s="201">
        <v>1120352925</v>
      </c>
      <c r="CU181" s="206">
        <v>504</v>
      </c>
      <c r="CV181" s="206" t="s">
        <v>1535</v>
      </c>
      <c r="CY181" s="195">
        <v>8299</v>
      </c>
      <c r="CZ181" s="195" t="s">
        <v>293</v>
      </c>
      <c r="DA181" s="204">
        <f t="shared" si="38"/>
        <v>22479958</v>
      </c>
      <c r="DB181" s="231">
        <f t="shared" si="37"/>
        <v>0</v>
      </c>
      <c r="DC181" s="204">
        <f t="shared" si="36"/>
        <v>0</v>
      </c>
      <c r="DZ181" s="312" t="s">
        <v>1656</v>
      </c>
      <c r="EA181" s="135" t="s">
        <v>278</v>
      </c>
    </row>
    <row r="182" spans="1:131" x14ac:dyDescent="0.3">
      <c r="A182" s="197"/>
      <c r="B182" s="197" t="s">
        <v>1042</v>
      </c>
      <c r="C182" s="265">
        <v>1121844160</v>
      </c>
      <c r="D182" s="197" t="s">
        <v>1043</v>
      </c>
      <c r="E182" s="197" t="s">
        <v>297</v>
      </c>
      <c r="F182" s="197" t="s">
        <v>716</v>
      </c>
      <c r="G182" s="124">
        <v>45680</v>
      </c>
      <c r="H182" s="280">
        <v>16594159</v>
      </c>
      <c r="I182" s="197" t="s">
        <v>852</v>
      </c>
      <c r="J182" s="124">
        <v>45680</v>
      </c>
      <c r="K182" s="124">
        <v>45852</v>
      </c>
      <c r="L182" s="197" t="s">
        <v>291</v>
      </c>
      <c r="M182" s="197" t="s">
        <v>291</v>
      </c>
      <c r="N182" s="197" t="s">
        <v>291</v>
      </c>
      <c r="O182" s="215">
        <v>6</v>
      </c>
      <c r="P182" s="132">
        <v>3666151</v>
      </c>
      <c r="Q182" s="203">
        <v>45680</v>
      </c>
      <c r="R182" s="193">
        <v>45716</v>
      </c>
      <c r="S182" s="132">
        <v>2894330</v>
      </c>
      <c r="T182" s="129">
        <v>45717</v>
      </c>
      <c r="U182" s="129">
        <v>45747</v>
      </c>
      <c r="V182" s="132">
        <v>2894330</v>
      </c>
      <c r="W182" s="193">
        <v>45748</v>
      </c>
      <c r="X182" s="193">
        <v>45777</v>
      </c>
      <c r="Y182" s="132">
        <v>2894330</v>
      </c>
      <c r="Z182" s="193">
        <v>45778</v>
      </c>
      <c r="AA182" s="193">
        <v>45808</v>
      </c>
      <c r="AB182" s="132">
        <v>2894330</v>
      </c>
      <c r="AC182" s="193">
        <v>45809</v>
      </c>
      <c r="AD182" s="193">
        <v>45838</v>
      </c>
      <c r="AE182" s="130">
        <v>1350688</v>
      </c>
      <c r="AF182" s="193">
        <v>45839</v>
      </c>
      <c r="AG182" s="193">
        <v>45852</v>
      </c>
      <c r="BI182" s="195" t="s">
        <v>278</v>
      </c>
      <c r="BJ182" s="190" t="s">
        <v>423</v>
      </c>
      <c r="BK182" s="195" t="s">
        <v>280</v>
      </c>
      <c r="BL182" s="192">
        <v>138</v>
      </c>
      <c r="BM182" s="193">
        <v>45680</v>
      </c>
      <c r="BN182" s="212">
        <v>2002609177</v>
      </c>
      <c r="BO182" s="206">
        <v>358</v>
      </c>
      <c r="BP182" s="193">
        <v>45680</v>
      </c>
      <c r="BQ182" s="207">
        <v>16594159</v>
      </c>
      <c r="CS182" s="200" t="s">
        <v>1444</v>
      </c>
      <c r="CT182" s="201">
        <v>1121844160</v>
      </c>
      <c r="CU182" s="206">
        <v>504</v>
      </c>
      <c r="CV182" s="206" t="s">
        <v>1535</v>
      </c>
      <c r="CY182" s="239">
        <v>8299</v>
      </c>
      <c r="CZ182" s="191" t="s">
        <v>293</v>
      </c>
      <c r="DA182" s="204">
        <f t="shared" si="38"/>
        <v>16594159</v>
      </c>
      <c r="DB182" s="231">
        <f t="shared" si="37"/>
        <v>0</v>
      </c>
      <c r="DC182" s="204">
        <f t="shared" si="36"/>
        <v>0</v>
      </c>
      <c r="DZ182" s="312" t="s">
        <v>1657</v>
      </c>
      <c r="EA182" s="135" t="s">
        <v>278</v>
      </c>
    </row>
    <row r="183" spans="1:131" x14ac:dyDescent="0.3">
      <c r="A183" s="197"/>
      <c r="B183" s="197" t="s">
        <v>1044</v>
      </c>
      <c r="C183" s="265">
        <v>1121896951</v>
      </c>
      <c r="D183" s="197" t="s">
        <v>1045</v>
      </c>
      <c r="E183" s="197" t="s">
        <v>298</v>
      </c>
      <c r="F183" s="189" t="s">
        <v>1046</v>
      </c>
      <c r="G183" s="124">
        <v>45680</v>
      </c>
      <c r="H183" s="280">
        <v>14728245</v>
      </c>
      <c r="I183" s="197" t="s">
        <v>852</v>
      </c>
      <c r="J183" s="124">
        <v>45680</v>
      </c>
      <c r="K183" s="124">
        <v>45852</v>
      </c>
      <c r="L183" s="197" t="s">
        <v>291</v>
      </c>
      <c r="M183" s="197" t="s">
        <v>291</v>
      </c>
      <c r="N183" s="197" t="s">
        <v>291</v>
      </c>
      <c r="O183" s="215">
        <v>6</v>
      </c>
      <c r="P183" s="132">
        <v>3253915</v>
      </c>
      <c r="Q183" s="203">
        <v>45680</v>
      </c>
      <c r="R183" s="193">
        <v>45716</v>
      </c>
      <c r="S183" s="132">
        <v>2568880</v>
      </c>
      <c r="T183" s="129">
        <v>45717</v>
      </c>
      <c r="U183" s="129">
        <v>45747</v>
      </c>
      <c r="V183" s="132">
        <v>2568880</v>
      </c>
      <c r="W183" s="193">
        <v>45748</v>
      </c>
      <c r="X183" s="193">
        <v>45777</v>
      </c>
      <c r="Y183" s="132">
        <v>2568880</v>
      </c>
      <c r="Z183" s="193">
        <v>45778</v>
      </c>
      <c r="AA183" s="193">
        <v>45808</v>
      </c>
      <c r="AB183" s="132">
        <v>2568880</v>
      </c>
      <c r="AC183" s="193">
        <v>45809</v>
      </c>
      <c r="AD183" s="193">
        <v>45838</v>
      </c>
      <c r="AE183" s="130">
        <v>1198810</v>
      </c>
      <c r="AF183" s="193">
        <v>45839</v>
      </c>
      <c r="AG183" s="193">
        <v>45852</v>
      </c>
      <c r="AH183" s="291"/>
      <c r="AI183" s="235"/>
      <c r="AJ183" s="235"/>
      <c r="BI183" s="195" t="s">
        <v>278</v>
      </c>
      <c r="BJ183" s="190" t="s">
        <v>423</v>
      </c>
      <c r="BK183" s="195" t="s">
        <v>280</v>
      </c>
      <c r="BL183" s="192">
        <v>138</v>
      </c>
      <c r="BM183" s="193">
        <v>45680</v>
      </c>
      <c r="BN183" s="212">
        <v>2002609177</v>
      </c>
      <c r="BO183" s="206">
        <v>364</v>
      </c>
      <c r="BP183" s="193">
        <v>45680</v>
      </c>
      <c r="BQ183" s="207">
        <v>14728245</v>
      </c>
      <c r="CS183" s="200" t="s">
        <v>1445</v>
      </c>
      <c r="CT183" s="202">
        <v>1121896951</v>
      </c>
      <c r="CU183" s="206">
        <v>504</v>
      </c>
      <c r="CV183" s="206" t="s">
        <v>1535</v>
      </c>
      <c r="CY183" s="239">
        <v>6920</v>
      </c>
      <c r="CZ183" s="191" t="s">
        <v>292</v>
      </c>
      <c r="DA183" s="204">
        <f t="shared" si="38"/>
        <v>14728245</v>
      </c>
      <c r="DB183" s="231">
        <f t="shared" si="37"/>
        <v>0</v>
      </c>
      <c r="DC183" s="204">
        <f t="shared" si="36"/>
        <v>0</v>
      </c>
      <c r="DZ183" s="312" t="s">
        <v>1658</v>
      </c>
      <c r="EA183" s="135" t="s">
        <v>278</v>
      </c>
    </row>
    <row r="184" spans="1:131" x14ac:dyDescent="0.3">
      <c r="A184" s="197"/>
      <c r="B184" s="197" t="s">
        <v>1047</v>
      </c>
      <c r="C184" s="265">
        <v>1120358889</v>
      </c>
      <c r="D184" s="197" t="s">
        <v>1048</v>
      </c>
      <c r="E184" s="197" t="s">
        <v>298</v>
      </c>
      <c r="F184" s="197" t="s">
        <v>1049</v>
      </c>
      <c r="G184" s="124">
        <v>45680</v>
      </c>
      <c r="H184" s="280">
        <v>13177912</v>
      </c>
      <c r="I184" s="197" t="s">
        <v>852</v>
      </c>
      <c r="J184" s="124">
        <v>45680</v>
      </c>
      <c r="K184" s="124">
        <v>45852</v>
      </c>
      <c r="L184" s="197" t="s">
        <v>291</v>
      </c>
      <c r="M184" s="197" t="s">
        <v>291</v>
      </c>
      <c r="N184" s="197" t="s">
        <v>291</v>
      </c>
      <c r="O184" s="215">
        <v>6</v>
      </c>
      <c r="P184" s="132">
        <v>2911399</v>
      </c>
      <c r="Q184" s="203">
        <v>45680</v>
      </c>
      <c r="R184" s="193">
        <v>45716</v>
      </c>
      <c r="S184" s="132">
        <v>2298473</v>
      </c>
      <c r="T184" s="129">
        <v>45717</v>
      </c>
      <c r="U184" s="129">
        <v>45747</v>
      </c>
      <c r="V184" s="132">
        <v>2298473</v>
      </c>
      <c r="W184" s="193">
        <v>45748</v>
      </c>
      <c r="X184" s="193">
        <v>45777</v>
      </c>
      <c r="Y184" s="132">
        <v>2298473</v>
      </c>
      <c r="Z184" s="193">
        <v>45778</v>
      </c>
      <c r="AA184" s="193">
        <v>45808</v>
      </c>
      <c r="AB184" s="132">
        <v>2298473</v>
      </c>
      <c r="AC184" s="193">
        <v>45809</v>
      </c>
      <c r="AD184" s="193">
        <v>45838</v>
      </c>
      <c r="AE184" s="130">
        <v>1072621</v>
      </c>
      <c r="AF184" s="193">
        <v>45839</v>
      </c>
      <c r="AG184" s="193">
        <v>45852</v>
      </c>
      <c r="BI184" s="195" t="s">
        <v>278</v>
      </c>
      <c r="BJ184" s="190" t="s">
        <v>423</v>
      </c>
      <c r="BK184" s="195" t="s">
        <v>280</v>
      </c>
      <c r="BL184" s="192">
        <v>138</v>
      </c>
      <c r="BM184" s="193">
        <v>45680</v>
      </c>
      <c r="BN184" s="212">
        <v>2002609177</v>
      </c>
      <c r="BO184" s="206">
        <v>302</v>
      </c>
      <c r="BP184" s="193">
        <v>45680</v>
      </c>
      <c r="BQ184" s="207">
        <v>13177912</v>
      </c>
      <c r="CS184" s="200" t="s">
        <v>1446</v>
      </c>
      <c r="CT184" s="202">
        <v>1120358889.4000001</v>
      </c>
      <c r="CU184" s="206">
        <v>504</v>
      </c>
      <c r="CV184" s="206" t="s">
        <v>1535</v>
      </c>
      <c r="CY184" s="195">
        <v>8299</v>
      </c>
      <c r="CZ184" s="195" t="s">
        <v>1580</v>
      </c>
      <c r="DA184" s="204">
        <f t="shared" si="38"/>
        <v>13177912</v>
      </c>
      <c r="DB184" s="231">
        <f t="shared" si="37"/>
        <v>0</v>
      </c>
      <c r="DC184" s="204">
        <f t="shared" si="36"/>
        <v>0</v>
      </c>
      <c r="DZ184" s="312" t="s">
        <v>1659</v>
      </c>
      <c r="EA184" s="135" t="s">
        <v>278</v>
      </c>
    </row>
    <row r="185" spans="1:131" x14ac:dyDescent="0.3">
      <c r="A185" s="197"/>
      <c r="B185" s="197" t="s">
        <v>1050</v>
      </c>
      <c r="C185" s="265">
        <v>53139345</v>
      </c>
      <c r="D185" s="197" t="s">
        <v>1051</v>
      </c>
      <c r="E185" s="197" t="s">
        <v>298</v>
      </c>
      <c r="F185" s="197" t="s">
        <v>1052</v>
      </c>
      <c r="G185" s="124">
        <v>45680</v>
      </c>
      <c r="H185" s="280">
        <v>13177912</v>
      </c>
      <c r="I185" s="197" t="s">
        <v>852</v>
      </c>
      <c r="J185" s="124">
        <v>45680</v>
      </c>
      <c r="K185" s="124">
        <v>45852</v>
      </c>
      <c r="L185" s="197" t="s">
        <v>291</v>
      </c>
      <c r="M185" s="197" t="s">
        <v>291</v>
      </c>
      <c r="N185" s="197" t="s">
        <v>291</v>
      </c>
      <c r="O185" s="215">
        <v>6</v>
      </c>
      <c r="P185" s="132">
        <v>2911399</v>
      </c>
      <c r="Q185" s="203">
        <v>45680</v>
      </c>
      <c r="R185" s="193">
        <v>45716</v>
      </c>
      <c r="S185" s="132">
        <v>2298473</v>
      </c>
      <c r="T185" s="129">
        <v>45717</v>
      </c>
      <c r="U185" s="129">
        <v>45747</v>
      </c>
      <c r="V185" s="132">
        <v>2298473</v>
      </c>
      <c r="W185" s="193">
        <v>45748</v>
      </c>
      <c r="X185" s="193">
        <v>45777</v>
      </c>
      <c r="Y185" s="132">
        <v>2298473</v>
      </c>
      <c r="Z185" s="193">
        <v>45778</v>
      </c>
      <c r="AA185" s="193">
        <v>45808</v>
      </c>
      <c r="AB185" s="132">
        <v>2298473</v>
      </c>
      <c r="AC185" s="193">
        <v>45809</v>
      </c>
      <c r="AD185" s="193">
        <v>45838</v>
      </c>
      <c r="AE185" s="130">
        <v>1072621</v>
      </c>
      <c r="AF185" s="193">
        <v>45839</v>
      </c>
      <c r="AG185" s="193">
        <v>45852</v>
      </c>
      <c r="BI185" s="195" t="s">
        <v>278</v>
      </c>
      <c r="BJ185" s="190" t="s">
        <v>423</v>
      </c>
      <c r="BK185" s="195" t="s">
        <v>280</v>
      </c>
      <c r="BL185" s="192">
        <v>138</v>
      </c>
      <c r="BM185" s="193">
        <v>45680</v>
      </c>
      <c r="BN185" s="212">
        <v>2002609177</v>
      </c>
      <c r="BO185" s="206">
        <v>344</v>
      </c>
      <c r="BP185" s="193">
        <v>45680</v>
      </c>
      <c r="BQ185" s="207">
        <v>13177912</v>
      </c>
      <c r="CS185" s="200" t="s">
        <v>1447</v>
      </c>
      <c r="CT185" s="202">
        <v>53139345</v>
      </c>
      <c r="CU185" s="206">
        <v>504</v>
      </c>
      <c r="CV185" s="206" t="s">
        <v>1535</v>
      </c>
      <c r="CY185" s="195">
        <v>8299</v>
      </c>
      <c r="CZ185" s="195" t="s">
        <v>293</v>
      </c>
      <c r="DA185" s="204">
        <f t="shared" si="38"/>
        <v>13177912</v>
      </c>
      <c r="DB185" s="231">
        <f t="shared" si="37"/>
        <v>0</v>
      </c>
      <c r="DC185" s="204">
        <f t="shared" si="36"/>
        <v>0</v>
      </c>
      <c r="DZ185" s="312" t="s">
        <v>1660</v>
      </c>
      <c r="EA185" s="135" t="s">
        <v>278</v>
      </c>
    </row>
    <row r="186" spans="1:131" ht="14.4" x14ac:dyDescent="0.3">
      <c r="A186" s="197"/>
      <c r="B186" s="197" t="s">
        <v>1053</v>
      </c>
      <c r="C186" s="265">
        <v>1010063403</v>
      </c>
      <c r="D186" s="197" t="s">
        <v>1054</v>
      </c>
      <c r="E186" s="197" t="s">
        <v>297</v>
      </c>
      <c r="F186" s="197" t="s">
        <v>1039</v>
      </c>
      <c r="G186" s="124">
        <v>45680</v>
      </c>
      <c r="H186" s="280">
        <v>18604105</v>
      </c>
      <c r="I186" s="197" t="s">
        <v>852</v>
      </c>
      <c r="J186" s="124">
        <v>45680</v>
      </c>
      <c r="K186" s="124">
        <v>45852</v>
      </c>
      <c r="L186" s="197" t="s">
        <v>291</v>
      </c>
      <c r="M186" s="197" t="s">
        <v>291</v>
      </c>
      <c r="N186" s="197" t="s">
        <v>291</v>
      </c>
      <c r="O186" s="215">
        <v>6</v>
      </c>
      <c r="P186" s="132">
        <v>4110209</v>
      </c>
      <c r="Q186" s="203">
        <v>45680</v>
      </c>
      <c r="R186" s="193">
        <v>45716</v>
      </c>
      <c r="S186" s="132">
        <v>3244902</v>
      </c>
      <c r="T186" s="129">
        <v>45717</v>
      </c>
      <c r="U186" s="129">
        <v>45747</v>
      </c>
      <c r="V186" s="132">
        <v>3244902</v>
      </c>
      <c r="W186" s="193">
        <v>45748</v>
      </c>
      <c r="X186" s="193">
        <v>45777</v>
      </c>
      <c r="Y186" s="132">
        <v>3244902</v>
      </c>
      <c r="Z186" s="193">
        <v>45778</v>
      </c>
      <c r="AA186" s="193">
        <v>45808</v>
      </c>
      <c r="AB186" s="132">
        <v>3244902</v>
      </c>
      <c r="AC186" s="193">
        <v>45809</v>
      </c>
      <c r="AD186" s="193">
        <v>45838</v>
      </c>
      <c r="AE186" s="130">
        <v>1514288</v>
      </c>
      <c r="AF186" s="193">
        <v>45839</v>
      </c>
      <c r="AG186" s="193">
        <v>45852</v>
      </c>
      <c r="AH186" s="290"/>
      <c r="AI186" s="233"/>
      <c r="AJ186" s="233"/>
      <c r="BI186" s="195" t="s">
        <v>278</v>
      </c>
      <c r="BJ186" s="190" t="s">
        <v>423</v>
      </c>
      <c r="BK186" s="195" t="s">
        <v>280</v>
      </c>
      <c r="BL186" s="192">
        <v>138</v>
      </c>
      <c r="BM186" s="193">
        <v>45680</v>
      </c>
      <c r="BN186" s="212">
        <v>2002609177</v>
      </c>
      <c r="BO186" s="206">
        <v>351</v>
      </c>
      <c r="BP186" s="193">
        <v>45680</v>
      </c>
      <c r="BQ186" s="207">
        <v>18604105</v>
      </c>
      <c r="CS186" s="221" t="s">
        <v>1448</v>
      </c>
      <c r="CT186" s="202">
        <v>1010063403</v>
      </c>
      <c r="CU186" s="206">
        <v>504</v>
      </c>
      <c r="CV186" s="206" t="s">
        <v>1535</v>
      </c>
      <c r="CY186" s="195">
        <v>8299</v>
      </c>
      <c r="CZ186" s="195" t="s">
        <v>293</v>
      </c>
      <c r="DA186" s="204">
        <f t="shared" si="38"/>
        <v>18604105</v>
      </c>
      <c r="DB186" s="231">
        <f t="shared" si="37"/>
        <v>0</v>
      </c>
      <c r="DC186" s="204">
        <f t="shared" si="36"/>
        <v>0</v>
      </c>
      <c r="DZ186" s="312" t="s">
        <v>1661</v>
      </c>
      <c r="EA186" s="135" t="s">
        <v>278</v>
      </c>
    </row>
    <row r="187" spans="1:131" x14ac:dyDescent="0.3">
      <c r="A187" s="197"/>
      <c r="B187" s="197" t="s">
        <v>1055</v>
      </c>
      <c r="C187" s="265">
        <v>1121957218</v>
      </c>
      <c r="D187" s="295" t="s">
        <v>1056</v>
      </c>
      <c r="E187" s="197" t="s">
        <v>297</v>
      </c>
      <c r="F187" s="197" t="s">
        <v>1039</v>
      </c>
      <c r="G187" s="124">
        <v>45680</v>
      </c>
      <c r="H187" s="280">
        <v>16594159</v>
      </c>
      <c r="I187" s="197" t="s">
        <v>852</v>
      </c>
      <c r="J187" s="124">
        <v>45680</v>
      </c>
      <c r="K187" s="124">
        <v>45852</v>
      </c>
      <c r="L187" s="197" t="s">
        <v>291</v>
      </c>
      <c r="M187" s="197" t="s">
        <v>291</v>
      </c>
      <c r="N187" s="197" t="s">
        <v>291</v>
      </c>
      <c r="O187" s="215">
        <v>6</v>
      </c>
      <c r="P187" s="132">
        <v>3666151</v>
      </c>
      <c r="Q187" s="203">
        <v>45680</v>
      </c>
      <c r="R187" s="193">
        <v>45716</v>
      </c>
      <c r="S187" s="132">
        <v>2894330</v>
      </c>
      <c r="T187" s="129">
        <v>45717</v>
      </c>
      <c r="U187" s="129">
        <v>45747</v>
      </c>
      <c r="V187" s="132">
        <v>2894330</v>
      </c>
      <c r="W187" s="193">
        <v>45748</v>
      </c>
      <c r="X187" s="193">
        <v>45777</v>
      </c>
      <c r="Y187" s="132">
        <v>2894330</v>
      </c>
      <c r="Z187" s="193">
        <v>45778</v>
      </c>
      <c r="AA187" s="193">
        <v>45808</v>
      </c>
      <c r="AB187" s="132">
        <v>2894330</v>
      </c>
      <c r="AC187" s="193">
        <v>45809</v>
      </c>
      <c r="AD187" s="193">
        <v>45838</v>
      </c>
      <c r="AE187" s="130">
        <v>1350688</v>
      </c>
      <c r="AF187" s="193">
        <v>45839</v>
      </c>
      <c r="AG187" s="193">
        <v>45852</v>
      </c>
      <c r="BI187" s="195" t="s">
        <v>278</v>
      </c>
      <c r="BJ187" s="190" t="s">
        <v>423</v>
      </c>
      <c r="BK187" s="195" t="s">
        <v>280</v>
      </c>
      <c r="BL187" s="192">
        <v>138</v>
      </c>
      <c r="BM187" s="193">
        <v>45680</v>
      </c>
      <c r="BN187" s="212">
        <v>2002609177</v>
      </c>
      <c r="BO187" s="206">
        <v>367</v>
      </c>
      <c r="BP187" s="193">
        <v>45680</v>
      </c>
      <c r="BQ187" s="207">
        <v>16594159</v>
      </c>
      <c r="CS187" s="243" t="s">
        <v>1449</v>
      </c>
      <c r="CT187" s="201">
        <v>1121957218</v>
      </c>
      <c r="CU187" s="206">
        <v>504</v>
      </c>
      <c r="CV187" s="206" t="s">
        <v>1535</v>
      </c>
      <c r="CY187" s="195">
        <v>8211</v>
      </c>
      <c r="CZ187" s="195" t="s">
        <v>293</v>
      </c>
      <c r="DA187" s="204">
        <f t="shared" si="38"/>
        <v>16594159</v>
      </c>
      <c r="DB187" s="231">
        <f t="shared" si="37"/>
        <v>0</v>
      </c>
      <c r="DC187" s="204">
        <f t="shared" si="36"/>
        <v>0</v>
      </c>
      <c r="DZ187" s="312" t="s">
        <v>1662</v>
      </c>
      <c r="EA187" s="135" t="s">
        <v>278</v>
      </c>
    </row>
    <row r="188" spans="1:131" x14ac:dyDescent="0.3">
      <c r="A188" s="197"/>
      <c r="B188" s="197" t="s">
        <v>1057</v>
      </c>
      <c r="C188" s="267">
        <v>35260583</v>
      </c>
      <c r="D188" s="189" t="s">
        <v>1058</v>
      </c>
      <c r="E188" s="197" t="s">
        <v>297</v>
      </c>
      <c r="F188" s="197" t="s">
        <v>1039</v>
      </c>
      <c r="G188" s="124">
        <v>45680</v>
      </c>
      <c r="H188" s="280">
        <v>18604105</v>
      </c>
      <c r="I188" s="197" t="s">
        <v>852</v>
      </c>
      <c r="J188" s="124">
        <v>45680</v>
      </c>
      <c r="K188" s="124">
        <v>45852</v>
      </c>
      <c r="L188" s="197" t="s">
        <v>291</v>
      </c>
      <c r="M188" s="197" t="s">
        <v>291</v>
      </c>
      <c r="N188" s="197" t="s">
        <v>291</v>
      </c>
      <c r="O188" s="215">
        <v>6</v>
      </c>
      <c r="P188" s="132">
        <v>4110209</v>
      </c>
      <c r="Q188" s="203">
        <v>45680</v>
      </c>
      <c r="R188" s="193">
        <v>45716</v>
      </c>
      <c r="S188" s="132">
        <v>3244902</v>
      </c>
      <c r="T188" s="129">
        <v>45717</v>
      </c>
      <c r="U188" s="129">
        <v>45747</v>
      </c>
      <c r="V188" s="132">
        <v>3244902</v>
      </c>
      <c r="W188" s="193">
        <v>45748</v>
      </c>
      <c r="X188" s="193">
        <v>45777</v>
      </c>
      <c r="Y188" s="132">
        <v>3244902</v>
      </c>
      <c r="Z188" s="193">
        <v>45778</v>
      </c>
      <c r="AA188" s="193">
        <v>45808</v>
      </c>
      <c r="AB188" s="132">
        <v>3244902</v>
      </c>
      <c r="AC188" s="193">
        <v>45809</v>
      </c>
      <c r="AD188" s="193">
        <v>45838</v>
      </c>
      <c r="AE188" s="130">
        <v>1514288</v>
      </c>
      <c r="AF188" s="193">
        <v>45839</v>
      </c>
      <c r="AG188" s="193">
        <v>45852</v>
      </c>
      <c r="AH188" s="291"/>
      <c r="AI188" s="235"/>
      <c r="AJ188" s="235"/>
      <c r="BI188" s="195" t="s">
        <v>278</v>
      </c>
      <c r="BJ188" s="190" t="s">
        <v>423</v>
      </c>
      <c r="BK188" s="195" t="s">
        <v>280</v>
      </c>
      <c r="BL188" s="192">
        <v>138</v>
      </c>
      <c r="BM188" s="193">
        <v>45680</v>
      </c>
      <c r="BN188" s="212">
        <v>2002609177</v>
      </c>
      <c r="BO188" s="206">
        <v>329</v>
      </c>
      <c r="BP188" s="193">
        <v>45680</v>
      </c>
      <c r="BQ188" s="207">
        <v>18604105</v>
      </c>
      <c r="CS188" s="221" t="s">
        <v>1449</v>
      </c>
      <c r="CT188" s="202">
        <v>35260583</v>
      </c>
      <c r="CU188" s="206">
        <v>504</v>
      </c>
      <c r="CV188" s="206" t="s">
        <v>1535</v>
      </c>
      <c r="CY188" s="195">
        <v>7490</v>
      </c>
      <c r="CZ188" s="195" t="s">
        <v>293</v>
      </c>
      <c r="DA188" s="204">
        <f t="shared" si="38"/>
        <v>18604105</v>
      </c>
      <c r="DB188" s="231">
        <f t="shared" si="37"/>
        <v>0</v>
      </c>
      <c r="DC188" s="204">
        <f t="shared" si="36"/>
        <v>0</v>
      </c>
      <c r="DZ188" s="312" t="s">
        <v>1663</v>
      </c>
      <c r="EA188" s="135" t="s">
        <v>278</v>
      </c>
    </row>
    <row r="189" spans="1:131" x14ac:dyDescent="0.3">
      <c r="A189" s="197"/>
      <c r="B189" s="197" t="s">
        <v>1059</v>
      </c>
      <c r="C189" s="265">
        <v>1118536819</v>
      </c>
      <c r="D189" s="197" t="s">
        <v>1060</v>
      </c>
      <c r="E189" s="197" t="s">
        <v>297</v>
      </c>
      <c r="F189" s="197" t="s">
        <v>1061</v>
      </c>
      <c r="G189" s="124">
        <v>45680</v>
      </c>
      <c r="H189" s="280">
        <v>22479959</v>
      </c>
      <c r="I189" s="197" t="s">
        <v>852</v>
      </c>
      <c r="J189" s="124">
        <v>45680</v>
      </c>
      <c r="K189" s="124">
        <v>45852</v>
      </c>
      <c r="L189" s="197" t="s">
        <v>291</v>
      </c>
      <c r="M189" s="197" t="s">
        <v>291</v>
      </c>
      <c r="N189" s="197" t="s">
        <v>291</v>
      </c>
      <c r="O189" s="215">
        <v>6</v>
      </c>
      <c r="P189" s="132">
        <v>4966502</v>
      </c>
      <c r="Q189" s="203">
        <v>45680</v>
      </c>
      <c r="R189" s="193">
        <v>45716</v>
      </c>
      <c r="S189" s="132">
        <v>3920923</v>
      </c>
      <c r="T189" s="129">
        <v>45717</v>
      </c>
      <c r="U189" s="129">
        <v>45747</v>
      </c>
      <c r="V189" s="132">
        <v>3920923</v>
      </c>
      <c r="W189" s="193">
        <v>45748</v>
      </c>
      <c r="X189" s="193">
        <v>45777</v>
      </c>
      <c r="Y189" s="132">
        <v>3920923</v>
      </c>
      <c r="Z189" s="193">
        <v>45778</v>
      </c>
      <c r="AA189" s="193">
        <v>45808</v>
      </c>
      <c r="AB189" s="132">
        <v>3920923</v>
      </c>
      <c r="AC189" s="193">
        <v>45809</v>
      </c>
      <c r="AD189" s="193">
        <v>45838</v>
      </c>
      <c r="AE189" s="130">
        <v>1829765</v>
      </c>
      <c r="AF189" s="193">
        <v>45839</v>
      </c>
      <c r="AG189" s="193">
        <v>45852</v>
      </c>
      <c r="BI189" s="188" t="s">
        <v>1374</v>
      </c>
      <c r="BJ189" s="188" t="s">
        <v>1383</v>
      </c>
      <c r="BK189" s="188" t="s">
        <v>280</v>
      </c>
      <c r="BL189" s="192">
        <v>122</v>
      </c>
      <c r="BM189" s="193">
        <v>45680</v>
      </c>
      <c r="BN189" s="212">
        <v>187203791</v>
      </c>
      <c r="BO189" s="206">
        <v>183</v>
      </c>
      <c r="BP189" s="193">
        <v>45680</v>
      </c>
      <c r="BQ189" s="207">
        <v>22479959</v>
      </c>
      <c r="CS189" s="200" t="s">
        <v>1810</v>
      </c>
      <c r="CT189" s="202">
        <v>1118536819</v>
      </c>
      <c r="CU189" s="206">
        <v>729</v>
      </c>
      <c r="CV189" s="206" t="s">
        <v>1536</v>
      </c>
      <c r="CY189" s="195">
        <v>8560</v>
      </c>
      <c r="CZ189" s="195" t="s">
        <v>292</v>
      </c>
      <c r="DA189" s="204">
        <f t="shared" si="38"/>
        <v>22479959</v>
      </c>
      <c r="DB189" s="231">
        <f t="shared" si="37"/>
        <v>0</v>
      </c>
      <c r="DC189" s="204">
        <f t="shared" si="36"/>
        <v>0</v>
      </c>
      <c r="DZ189" s="317" t="s">
        <v>1664</v>
      </c>
      <c r="EA189" s="135"/>
    </row>
    <row r="190" spans="1:131" x14ac:dyDescent="0.3">
      <c r="A190" s="197"/>
      <c r="B190" s="197" t="s">
        <v>1062</v>
      </c>
      <c r="C190" s="267">
        <v>37310820</v>
      </c>
      <c r="D190" s="189" t="s">
        <v>1063</v>
      </c>
      <c r="E190" s="197" t="s">
        <v>297</v>
      </c>
      <c r="F190" s="197" t="s">
        <v>1061</v>
      </c>
      <c r="G190" s="124">
        <v>45680</v>
      </c>
      <c r="H190" s="280">
        <v>29844081</v>
      </c>
      <c r="I190" s="197" t="s">
        <v>852</v>
      </c>
      <c r="J190" s="124">
        <v>45680</v>
      </c>
      <c r="K190" s="124">
        <v>45852</v>
      </c>
      <c r="L190" s="197" t="s">
        <v>291</v>
      </c>
      <c r="M190" s="197" t="s">
        <v>291</v>
      </c>
      <c r="N190" s="197" t="s">
        <v>291</v>
      </c>
      <c r="O190" s="215">
        <v>6</v>
      </c>
      <c r="P190" s="132">
        <v>6593460</v>
      </c>
      <c r="Q190" s="203">
        <v>45680</v>
      </c>
      <c r="R190" s="193">
        <v>45716</v>
      </c>
      <c r="S190" s="132">
        <v>5205363</v>
      </c>
      <c r="T190" s="129">
        <v>45717</v>
      </c>
      <c r="U190" s="129">
        <v>45747</v>
      </c>
      <c r="V190" s="132">
        <v>5205363</v>
      </c>
      <c r="W190" s="193">
        <v>45748</v>
      </c>
      <c r="X190" s="193">
        <v>45777</v>
      </c>
      <c r="Y190" s="132">
        <v>5205363</v>
      </c>
      <c r="Z190" s="193">
        <v>45778</v>
      </c>
      <c r="AA190" s="193">
        <v>45808</v>
      </c>
      <c r="AB190" s="132">
        <v>5205363</v>
      </c>
      <c r="AC190" s="193">
        <v>45809</v>
      </c>
      <c r="AD190" s="193">
        <v>45838</v>
      </c>
      <c r="AE190" s="130">
        <v>2429169</v>
      </c>
      <c r="AF190" s="193">
        <v>45839</v>
      </c>
      <c r="AG190" s="193">
        <v>45852</v>
      </c>
      <c r="BI190" s="188" t="s">
        <v>1374</v>
      </c>
      <c r="BJ190" s="188" t="s">
        <v>1383</v>
      </c>
      <c r="BK190" s="188" t="s">
        <v>280</v>
      </c>
      <c r="BL190" s="192">
        <v>122</v>
      </c>
      <c r="BM190" s="193">
        <v>45680</v>
      </c>
      <c r="BN190" s="212">
        <v>187203791</v>
      </c>
      <c r="BO190" s="206">
        <v>184</v>
      </c>
      <c r="BP190" s="193">
        <v>45680</v>
      </c>
      <c r="BQ190" s="207">
        <v>29844081</v>
      </c>
      <c r="CS190" s="200" t="s">
        <v>1811</v>
      </c>
      <c r="CT190" s="127">
        <v>37310820</v>
      </c>
      <c r="CU190" s="206">
        <v>729</v>
      </c>
      <c r="CV190" s="206" t="s">
        <v>1536</v>
      </c>
      <c r="CY190" s="195">
        <v>8299</v>
      </c>
      <c r="CZ190" s="195" t="s">
        <v>293</v>
      </c>
      <c r="DA190" s="204">
        <f t="shared" si="38"/>
        <v>29844081</v>
      </c>
      <c r="DB190" s="231">
        <f t="shared" si="37"/>
        <v>0</v>
      </c>
      <c r="DC190" s="204">
        <f t="shared" si="36"/>
        <v>0</v>
      </c>
      <c r="DZ190" s="317" t="s">
        <v>1665</v>
      </c>
      <c r="EA190" s="135"/>
    </row>
    <row r="191" spans="1:131" ht="14.4" x14ac:dyDescent="0.3">
      <c r="A191" s="197"/>
      <c r="B191" s="197" t="s">
        <v>1064</v>
      </c>
      <c r="C191" s="265">
        <v>1121875337</v>
      </c>
      <c r="D191" s="197" t="s">
        <v>1065</v>
      </c>
      <c r="E191" s="197" t="s">
        <v>297</v>
      </c>
      <c r="F191" s="197" t="s">
        <v>1061</v>
      </c>
      <c r="G191" s="124">
        <v>45680</v>
      </c>
      <c r="H191" s="280">
        <v>22479959</v>
      </c>
      <c r="I191" s="197" t="s">
        <v>852</v>
      </c>
      <c r="J191" s="124">
        <v>45680</v>
      </c>
      <c r="K191" s="124">
        <v>45852</v>
      </c>
      <c r="L191" s="197" t="s">
        <v>291</v>
      </c>
      <c r="M191" s="197" t="s">
        <v>291</v>
      </c>
      <c r="N191" s="197" t="s">
        <v>291</v>
      </c>
      <c r="O191" s="215">
        <v>6</v>
      </c>
      <c r="P191" s="132">
        <v>4966502</v>
      </c>
      <c r="Q191" s="203">
        <v>45680</v>
      </c>
      <c r="R191" s="193">
        <v>45716</v>
      </c>
      <c r="S191" s="132">
        <v>3920923</v>
      </c>
      <c r="T191" s="129">
        <v>45717</v>
      </c>
      <c r="U191" s="129">
        <v>45747</v>
      </c>
      <c r="V191" s="132">
        <v>3920923</v>
      </c>
      <c r="W191" s="193">
        <v>45748</v>
      </c>
      <c r="X191" s="193">
        <v>45777</v>
      </c>
      <c r="Y191" s="132">
        <v>3920923</v>
      </c>
      <c r="Z191" s="193">
        <v>45778</v>
      </c>
      <c r="AA191" s="193">
        <v>45808</v>
      </c>
      <c r="AB191" s="132">
        <v>3920923</v>
      </c>
      <c r="AC191" s="193">
        <v>45809</v>
      </c>
      <c r="AD191" s="193">
        <v>45838</v>
      </c>
      <c r="AE191" s="130">
        <v>1829765</v>
      </c>
      <c r="AF191" s="193">
        <v>45839</v>
      </c>
      <c r="AG191" s="193">
        <v>45852</v>
      </c>
      <c r="AH191" s="290"/>
      <c r="AI191" s="233"/>
      <c r="AJ191" s="233"/>
      <c r="BI191" s="188" t="s">
        <v>1374</v>
      </c>
      <c r="BJ191" s="188" t="s">
        <v>1383</v>
      </c>
      <c r="BK191" s="188" t="s">
        <v>280</v>
      </c>
      <c r="BL191" s="192">
        <v>122</v>
      </c>
      <c r="BM191" s="193">
        <v>45680</v>
      </c>
      <c r="BN191" s="212">
        <v>187203791</v>
      </c>
      <c r="BO191" s="206">
        <v>185</v>
      </c>
      <c r="BP191" s="193">
        <v>45680</v>
      </c>
      <c r="BQ191" s="207">
        <v>22479959</v>
      </c>
      <c r="CS191" s="200" t="s">
        <v>1812</v>
      </c>
      <c r="CT191" s="202">
        <v>1121875337.0999999</v>
      </c>
      <c r="CU191" s="206">
        <v>729</v>
      </c>
      <c r="CV191" s="206" t="s">
        <v>1536</v>
      </c>
      <c r="CY191" s="195">
        <v>8299</v>
      </c>
      <c r="CZ191" s="195" t="s">
        <v>293</v>
      </c>
      <c r="DA191" s="204">
        <f t="shared" si="38"/>
        <v>22479959</v>
      </c>
      <c r="DB191" s="231">
        <f t="shared" si="37"/>
        <v>0</v>
      </c>
      <c r="DC191" s="204">
        <f t="shared" si="36"/>
        <v>0</v>
      </c>
      <c r="DZ191" s="317" t="s">
        <v>1666</v>
      </c>
      <c r="EA191" s="135"/>
    </row>
    <row r="192" spans="1:131" x14ac:dyDescent="0.3">
      <c r="A192" s="197"/>
      <c r="B192" s="197" t="s">
        <v>1066</v>
      </c>
      <c r="C192" s="265">
        <v>1121858318</v>
      </c>
      <c r="D192" s="197" t="s">
        <v>1067</v>
      </c>
      <c r="E192" s="197" t="s">
        <v>297</v>
      </c>
      <c r="F192" s="197" t="s">
        <v>1061</v>
      </c>
      <c r="G192" s="124">
        <v>45680</v>
      </c>
      <c r="H192" s="280">
        <v>22479959</v>
      </c>
      <c r="I192" s="197" t="s">
        <v>852</v>
      </c>
      <c r="J192" s="124">
        <v>45680</v>
      </c>
      <c r="K192" s="124">
        <v>45852</v>
      </c>
      <c r="L192" s="197" t="s">
        <v>291</v>
      </c>
      <c r="M192" s="197" t="s">
        <v>291</v>
      </c>
      <c r="N192" s="197" t="s">
        <v>291</v>
      </c>
      <c r="O192" s="215">
        <v>6</v>
      </c>
      <c r="P192" s="132">
        <v>4966502</v>
      </c>
      <c r="Q192" s="203">
        <v>45680</v>
      </c>
      <c r="R192" s="193">
        <v>45716</v>
      </c>
      <c r="S192" s="132">
        <v>3920923</v>
      </c>
      <c r="T192" s="129">
        <v>45717</v>
      </c>
      <c r="U192" s="129">
        <v>45747</v>
      </c>
      <c r="V192" s="132">
        <v>3920923</v>
      </c>
      <c r="W192" s="193">
        <v>45748</v>
      </c>
      <c r="X192" s="193">
        <v>45777</v>
      </c>
      <c r="Y192" s="132">
        <v>3920923</v>
      </c>
      <c r="Z192" s="193">
        <v>45778</v>
      </c>
      <c r="AA192" s="193">
        <v>45808</v>
      </c>
      <c r="AB192" s="132">
        <v>3920923</v>
      </c>
      <c r="AC192" s="193">
        <v>45809</v>
      </c>
      <c r="AD192" s="193">
        <v>45838</v>
      </c>
      <c r="AE192" s="130">
        <v>1829765</v>
      </c>
      <c r="AF192" s="193">
        <v>45839</v>
      </c>
      <c r="AG192" s="193">
        <v>45852</v>
      </c>
      <c r="BI192" s="188" t="s">
        <v>1374</v>
      </c>
      <c r="BJ192" s="188" t="s">
        <v>1383</v>
      </c>
      <c r="BK192" s="188" t="s">
        <v>280</v>
      </c>
      <c r="BL192" s="192">
        <v>122</v>
      </c>
      <c r="BM192" s="193">
        <v>45680</v>
      </c>
      <c r="BN192" s="212">
        <v>187203791</v>
      </c>
      <c r="BO192" s="206">
        <v>186</v>
      </c>
      <c r="BP192" s="193">
        <v>45680</v>
      </c>
      <c r="BQ192" s="207">
        <v>22479959</v>
      </c>
      <c r="CS192" s="200" t="s">
        <v>1813</v>
      </c>
      <c r="CT192" s="126">
        <v>1121858318.0999999</v>
      </c>
      <c r="CU192" s="206">
        <v>729</v>
      </c>
      <c r="CV192" s="206" t="s">
        <v>1536</v>
      </c>
      <c r="CY192" s="195">
        <v>8299</v>
      </c>
      <c r="CZ192" s="195" t="s">
        <v>293</v>
      </c>
      <c r="DA192" s="204">
        <f t="shared" si="38"/>
        <v>22479959</v>
      </c>
      <c r="DB192" s="231">
        <f t="shared" si="37"/>
        <v>0</v>
      </c>
      <c r="DC192" s="204">
        <f t="shared" si="36"/>
        <v>0</v>
      </c>
      <c r="DZ192" s="317" t="s">
        <v>1667</v>
      </c>
      <c r="EA192" s="135"/>
    </row>
    <row r="193" spans="1:131" x14ac:dyDescent="0.3">
      <c r="A193" s="197"/>
      <c r="B193" s="197" t="s">
        <v>1068</v>
      </c>
      <c r="C193" s="265">
        <v>86055150</v>
      </c>
      <c r="D193" s="197" t="s">
        <v>1069</v>
      </c>
      <c r="E193" s="197" t="s">
        <v>297</v>
      </c>
      <c r="F193" s="197" t="s">
        <v>1061</v>
      </c>
      <c r="G193" s="124">
        <v>45680</v>
      </c>
      <c r="H193" s="280">
        <v>22479959</v>
      </c>
      <c r="I193" s="197" t="s">
        <v>852</v>
      </c>
      <c r="J193" s="124">
        <v>45680</v>
      </c>
      <c r="K193" s="124">
        <v>45852</v>
      </c>
      <c r="L193" s="197" t="s">
        <v>291</v>
      </c>
      <c r="M193" s="197" t="s">
        <v>291</v>
      </c>
      <c r="N193" s="197" t="s">
        <v>291</v>
      </c>
      <c r="O193" s="215">
        <v>6</v>
      </c>
      <c r="P193" s="132">
        <v>4966502</v>
      </c>
      <c r="Q193" s="203">
        <v>45680</v>
      </c>
      <c r="R193" s="193">
        <v>45716</v>
      </c>
      <c r="S193" s="132">
        <v>3920923</v>
      </c>
      <c r="T193" s="129">
        <v>45717</v>
      </c>
      <c r="U193" s="129">
        <v>45747</v>
      </c>
      <c r="V193" s="132">
        <v>3920923</v>
      </c>
      <c r="W193" s="193">
        <v>45748</v>
      </c>
      <c r="X193" s="193">
        <v>45777</v>
      </c>
      <c r="Y193" s="132">
        <v>3920923</v>
      </c>
      <c r="Z193" s="193">
        <v>45778</v>
      </c>
      <c r="AA193" s="193">
        <v>45808</v>
      </c>
      <c r="AB193" s="132">
        <v>3920923</v>
      </c>
      <c r="AC193" s="193">
        <v>45809</v>
      </c>
      <c r="AD193" s="193">
        <v>45838</v>
      </c>
      <c r="AE193" s="130">
        <v>1829765</v>
      </c>
      <c r="AF193" s="193">
        <v>45839</v>
      </c>
      <c r="AG193" s="193">
        <v>45852</v>
      </c>
      <c r="AH193" s="291"/>
      <c r="AI193" s="235"/>
      <c r="AJ193" s="235"/>
      <c r="BI193" s="188" t="s">
        <v>1374</v>
      </c>
      <c r="BJ193" s="188" t="s">
        <v>1383</v>
      </c>
      <c r="BK193" s="188" t="s">
        <v>280</v>
      </c>
      <c r="BL193" s="192">
        <v>122</v>
      </c>
      <c r="BM193" s="193">
        <v>45680</v>
      </c>
      <c r="BN193" s="212">
        <v>187203791</v>
      </c>
      <c r="BO193" s="206">
        <v>187</v>
      </c>
      <c r="BP193" s="193">
        <v>45680</v>
      </c>
      <c r="BQ193" s="207">
        <v>22479959</v>
      </c>
      <c r="CS193" s="200" t="s">
        <v>1814</v>
      </c>
      <c r="CT193" s="201">
        <v>86055150</v>
      </c>
      <c r="CU193" s="206">
        <v>729</v>
      </c>
      <c r="CV193" s="206" t="s">
        <v>1536</v>
      </c>
      <c r="CY193" s="195">
        <v>7490</v>
      </c>
      <c r="CZ193" s="195" t="s">
        <v>293</v>
      </c>
      <c r="DA193" s="204">
        <f t="shared" si="38"/>
        <v>22479959</v>
      </c>
      <c r="DB193" s="231">
        <f t="shared" si="37"/>
        <v>0</v>
      </c>
      <c r="DC193" s="204">
        <f t="shared" si="36"/>
        <v>0</v>
      </c>
      <c r="DZ193" s="317" t="s">
        <v>1668</v>
      </c>
      <c r="EA193" s="135"/>
    </row>
    <row r="194" spans="1:131" x14ac:dyDescent="0.3">
      <c r="A194" s="197"/>
      <c r="B194" s="197" t="s">
        <v>1070</v>
      </c>
      <c r="C194" s="265">
        <v>1121839991</v>
      </c>
      <c r="D194" s="197" t="s">
        <v>1071</v>
      </c>
      <c r="E194" s="197" t="s">
        <v>297</v>
      </c>
      <c r="F194" s="197" t="s">
        <v>1061</v>
      </c>
      <c r="G194" s="124">
        <v>45680</v>
      </c>
      <c r="H194" s="280">
        <v>22479959</v>
      </c>
      <c r="I194" s="197" t="s">
        <v>852</v>
      </c>
      <c r="J194" s="124">
        <v>45680</v>
      </c>
      <c r="K194" s="124">
        <v>45852</v>
      </c>
      <c r="L194" s="197" t="s">
        <v>291</v>
      </c>
      <c r="M194" s="197" t="s">
        <v>291</v>
      </c>
      <c r="N194" s="197" t="s">
        <v>291</v>
      </c>
      <c r="O194" s="215">
        <v>6</v>
      </c>
      <c r="P194" s="132">
        <v>4966502</v>
      </c>
      <c r="Q194" s="203">
        <v>45680</v>
      </c>
      <c r="R194" s="193">
        <v>45716</v>
      </c>
      <c r="S194" s="132">
        <v>3920923</v>
      </c>
      <c r="T194" s="129">
        <v>45717</v>
      </c>
      <c r="U194" s="129">
        <v>45747</v>
      </c>
      <c r="V194" s="132">
        <v>3920923</v>
      </c>
      <c r="W194" s="193">
        <v>45748</v>
      </c>
      <c r="X194" s="193">
        <v>45777</v>
      </c>
      <c r="Y194" s="132">
        <v>3920923</v>
      </c>
      <c r="Z194" s="193">
        <v>45778</v>
      </c>
      <c r="AA194" s="193">
        <v>45808</v>
      </c>
      <c r="AB194" s="132">
        <v>3920923</v>
      </c>
      <c r="AC194" s="193">
        <v>45809</v>
      </c>
      <c r="AD194" s="193">
        <v>45838</v>
      </c>
      <c r="AE194" s="130">
        <v>1829765</v>
      </c>
      <c r="AF194" s="193">
        <v>45839</v>
      </c>
      <c r="AG194" s="193">
        <v>45852</v>
      </c>
      <c r="BI194" s="188" t="s">
        <v>1374</v>
      </c>
      <c r="BJ194" s="188" t="s">
        <v>1383</v>
      </c>
      <c r="BK194" s="188" t="s">
        <v>280</v>
      </c>
      <c r="BL194" s="192">
        <v>122</v>
      </c>
      <c r="BM194" s="193">
        <v>45680</v>
      </c>
      <c r="BN194" s="212">
        <v>187203791</v>
      </c>
      <c r="BO194" s="206">
        <v>188</v>
      </c>
      <c r="BP194" s="193">
        <v>45680</v>
      </c>
      <c r="BQ194" s="207">
        <v>22479959</v>
      </c>
      <c r="CS194" s="200" t="s">
        <v>1815</v>
      </c>
      <c r="CT194" s="202">
        <v>1121839991</v>
      </c>
      <c r="CU194" s="206">
        <v>729</v>
      </c>
      <c r="CV194" s="206" t="s">
        <v>1536</v>
      </c>
      <c r="CY194" s="195">
        <v>7010</v>
      </c>
      <c r="CZ194" s="195" t="s">
        <v>293</v>
      </c>
      <c r="DA194" s="204">
        <f t="shared" si="38"/>
        <v>22479959</v>
      </c>
      <c r="DB194" s="231">
        <f t="shared" si="37"/>
        <v>0</v>
      </c>
      <c r="DC194" s="204">
        <f t="shared" si="36"/>
        <v>0</v>
      </c>
      <c r="DZ194" s="317" t="s">
        <v>1669</v>
      </c>
      <c r="EA194" s="135"/>
    </row>
    <row r="195" spans="1:131" x14ac:dyDescent="0.3">
      <c r="A195" s="197"/>
      <c r="B195" s="197" t="s">
        <v>1072</v>
      </c>
      <c r="C195" s="265">
        <v>40388625</v>
      </c>
      <c r="D195" s="197" t="s">
        <v>1073</v>
      </c>
      <c r="E195" s="197" t="s">
        <v>297</v>
      </c>
      <c r="F195" s="197" t="s">
        <v>1061</v>
      </c>
      <c r="G195" s="124">
        <v>45680</v>
      </c>
      <c r="H195" s="280">
        <v>22479959</v>
      </c>
      <c r="I195" s="197" t="s">
        <v>852</v>
      </c>
      <c r="J195" s="124">
        <v>45680</v>
      </c>
      <c r="K195" s="124">
        <v>45852</v>
      </c>
      <c r="L195" s="197" t="s">
        <v>291</v>
      </c>
      <c r="M195" s="197" t="s">
        <v>291</v>
      </c>
      <c r="N195" s="197" t="s">
        <v>291</v>
      </c>
      <c r="O195" s="215">
        <v>6</v>
      </c>
      <c r="P195" s="132">
        <v>4966502</v>
      </c>
      <c r="Q195" s="203">
        <v>45680</v>
      </c>
      <c r="R195" s="193">
        <v>45716</v>
      </c>
      <c r="S195" s="132">
        <v>3920923</v>
      </c>
      <c r="T195" s="129">
        <v>45717</v>
      </c>
      <c r="U195" s="129">
        <v>45747</v>
      </c>
      <c r="V195" s="132">
        <v>3920923</v>
      </c>
      <c r="W195" s="193">
        <v>45748</v>
      </c>
      <c r="X195" s="193">
        <v>45777</v>
      </c>
      <c r="Y195" s="132">
        <v>3920923</v>
      </c>
      <c r="Z195" s="193">
        <v>45778</v>
      </c>
      <c r="AA195" s="193">
        <v>45808</v>
      </c>
      <c r="AB195" s="132">
        <v>3920923</v>
      </c>
      <c r="AC195" s="193">
        <v>45809</v>
      </c>
      <c r="AD195" s="193">
        <v>45838</v>
      </c>
      <c r="AE195" s="130">
        <v>1829765</v>
      </c>
      <c r="AF195" s="193">
        <v>45839</v>
      </c>
      <c r="AG195" s="193">
        <v>45852</v>
      </c>
      <c r="BI195" s="188" t="s">
        <v>1374</v>
      </c>
      <c r="BJ195" s="188" t="s">
        <v>1383</v>
      </c>
      <c r="BK195" s="188" t="s">
        <v>280</v>
      </c>
      <c r="BL195" s="192">
        <v>122</v>
      </c>
      <c r="BM195" s="193">
        <v>45680</v>
      </c>
      <c r="BN195" s="212">
        <v>187203791</v>
      </c>
      <c r="BO195" s="206">
        <v>189</v>
      </c>
      <c r="BP195" s="193">
        <v>45680</v>
      </c>
      <c r="BQ195" s="207">
        <v>22479959</v>
      </c>
      <c r="CS195" s="200" t="s">
        <v>1816</v>
      </c>
      <c r="CT195" s="201">
        <v>40388625</v>
      </c>
      <c r="CU195" s="206">
        <v>729</v>
      </c>
      <c r="CV195" s="206" t="s">
        <v>1536</v>
      </c>
      <c r="CY195" s="195">
        <v>7500</v>
      </c>
      <c r="CZ195" s="195" t="s">
        <v>293</v>
      </c>
      <c r="DA195" s="204">
        <f t="shared" si="38"/>
        <v>22479959</v>
      </c>
      <c r="DB195" s="231">
        <f t="shared" si="37"/>
        <v>0</v>
      </c>
      <c r="DC195" s="204">
        <f t="shared" si="36"/>
        <v>0</v>
      </c>
      <c r="DZ195" s="317" t="s">
        <v>1670</v>
      </c>
      <c r="EA195" s="135"/>
    </row>
    <row r="196" spans="1:131" ht="14.4" x14ac:dyDescent="0.3">
      <c r="A196" s="197"/>
      <c r="B196" s="197" t="s">
        <v>1074</v>
      </c>
      <c r="C196" s="265">
        <v>1121912783</v>
      </c>
      <c r="D196" s="197" t="s">
        <v>1075</v>
      </c>
      <c r="E196" s="197" t="s">
        <v>297</v>
      </c>
      <c r="F196" s="197" t="s">
        <v>1061</v>
      </c>
      <c r="G196" s="124">
        <v>45680</v>
      </c>
      <c r="H196" s="280">
        <v>22479956</v>
      </c>
      <c r="I196" s="197" t="s">
        <v>852</v>
      </c>
      <c r="J196" s="124">
        <v>45680</v>
      </c>
      <c r="K196" s="124">
        <v>45852</v>
      </c>
      <c r="L196" s="197" t="s">
        <v>291</v>
      </c>
      <c r="M196" s="197" t="s">
        <v>291</v>
      </c>
      <c r="N196" s="197" t="s">
        <v>291</v>
      </c>
      <c r="O196" s="215">
        <v>6</v>
      </c>
      <c r="P196" s="132">
        <v>4966502</v>
      </c>
      <c r="Q196" s="203">
        <v>45680</v>
      </c>
      <c r="R196" s="193">
        <v>45716</v>
      </c>
      <c r="S196" s="132">
        <v>3920923</v>
      </c>
      <c r="T196" s="129">
        <v>45717</v>
      </c>
      <c r="U196" s="129">
        <v>45747</v>
      </c>
      <c r="V196" s="132">
        <v>3920923</v>
      </c>
      <c r="W196" s="193">
        <v>45748</v>
      </c>
      <c r="X196" s="193">
        <v>45777</v>
      </c>
      <c r="Y196" s="132">
        <v>3920923</v>
      </c>
      <c r="Z196" s="193">
        <v>45778</v>
      </c>
      <c r="AA196" s="193">
        <v>45808</v>
      </c>
      <c r="AB196" s="132">
        <v>3920923</v>
      </c>
      <c r="AC196" s="193">
        <v>45809</v>
      </c>
      <c r="AD196" s="193">
        <v>45838</v>
      </c>
      <c r="AE196" s="130">
        <v>1829762</v>
      </c>
      <c r="AF196" s="193">
        <v>45839</v>
      </c>
      <c r="AG196" s="193">
        <v>45852</v>
      </c>
      <c r="AH196" s="290"/>
      <c r="AI196" s="233"/>
      <c r="AJ196" s="233"/>
      <c r="BI196" s="188" t="s">
        <v>1374</v>
      </c>
      <c r="BJ196" s="188" t="s">
        <v>1383</v>
      </c>
      <c r="BK196" s="188" t="s">
        <v>280</v>
      </c>
      <c r="BL196" s="192">
        <v>122</v>
      </c>
      <c r="BM196" s="193">
        <v>45680</v>
      </c>
      <c r="BN196" s="212">
        <v>187203791</v>
      </c>
      <c r="BO196" s="206">
        <v>190</v>
      </c>
      <c r="BP196" s="193">
        <v>45680</v>
      </c>
      <c r="BQ196" s="207">
        <v>22479956</v>
      </c>
      <c r="CS196" s="200" t="s">
        <v>1817</v>
      </c>
      <c r="CT196" s="201">
        <v>1121912783</v>
      </c>
      <c r="CU196" s="206">
        <v>729</v>
      </c>
      <c r="CV196" s="206" t="s">
        <v>1536</v>
      </c>
      <c r="CY196" s="195">
        <v>8299</v>
      </c>
      <c r="CZ196" s="195" t="s">
        <v>293</v>
      </c>
      <c r="DA196" s="204">
        <f t="shared" si="38"/>
        <v>22479956</v>
      </c>
      <c r="DB196" s="231">
        <f t="shared" si="37"/>
        <v>0</v>
      </c>
      <c r="DC196" s="204">
        <f t="shared" si="36"/>
        <v>0</v>
      </c>
      <c r="DZ196" s="317" t="s">
        <v>1671</v>
      </c>
      <c r="EA196" s="135"/>
    </row>
    <row r="197" spans="1:131" x14ac:dyDescent="0.3">
      <c r="A197" s="197"/>
      <c r="B197" s="197" t="s">
        <v>1076</v>
      </c>
      <c r="C197" s="265">
        <v>40436886</v>
      </c>
      <c r="D197" s="197" t="s">
        <v>1077</v>
      </c>
      <c r="E197" s="197" t="s">
        <v>297</v>
      </c>
      <c r="F197" s="197" t="s">
        <v>1078</v>
      </c>
      <c r="G197" s="124">
        <v>45680</v>
      </c>
      <c r="H197" s="280">
        <v>22479959</v>
      </c>
      <c r="I197" s="197" t="s">
        <v>852</v>
      </c>
      <c r="J197" s="124">
        <v>45680</v>
      </c>
      <c r="K197" s="124">
        <v>45852</v>
      </c>
      <c r="L197" s="197" t="s">
        <v>291</v>
      </c>
      <c r="M197" s="197" t="s">
        <v>291</v>
      </c>
      <c r="N197" s="197" t="s">
        <v>291</v>
      </c>
      <c r="O197" s="215">
        <v>6</v>
      </c>
      <c r="P197" s="132">
        <v>4966502</v>
      </c>
      <c r="Q197" s="203">
        <v>45680</v>
      </c>
      <c r="R197" s="193">
        <v>45716</v>
      </c>
      <c r="S197" s="132">
        <v>3920923</v>
      </c>
      <c r="T197" s="129">
        <v>45717</v>
      </c>
      <c r="U197" s="129">
        <v>45747</v>
      </c>
      <c r="V197" s="132">
        <v>3920923</v>
      </c>
      <c r="W197" s="193">
        <v>45748</v>
      </c>
      <c r="X197" s="193">
        <v>45777</v>
      </c>
      <c r="Y197" s="132">
        <v>3920923</v>
      </c>
      <c r="Z197" s="193">
        <v>45778</v>
      </c>
      <c r="AA197" s="193">
        <v>45808</v>
      </c>
      <c r="AB197" s="132">
        <v>3920923</v>
      </c>
      <c r="AC197" s="193">
        <v>45809</v>
      </c>
      <c r="AD197" s="193">
        <v>45838</v>
      </c>
      <c r="AE197" s="130">
        <v>1829765</v>
      </c>
      <c r="AF197" s="193">
        <v>45839</v>
      </c>
      <c r="AG197" s="193">
        <v>45852</v>
      </c>
      <c r="BI197" s="188" t="s">
        <v>275</v>
      </c>
      <c r="BJ197" s="188" t="s">
        <v>284</v>
      </c>
      <c r="BK197" s="188" t="s">
        <v>276</v>
      </c>
      <c r="BL197" s="192">
        <v>125</v>
      </c>
      <c r="BM197" s="193">
        <v>45680</v>
      </c>
      <c r="BN197" s="212">
        <v>306967712</v>
      </c>
      <c r="BO197" s="206">
        <v>206</v>
      </c>
      <c r="BP197" s="193">
        <v>45680</v>
      </c>
      <c r="BQ197" s="207">
        <v>22479959</v>
      </c>
      <c r="CS197" s="200" t="s">
        <v>1818</v>
      </c>
      <c r="CT197" s="201">
        <v>40436886.600000001</v>
      </c>
      <c r="CU197" s="206">
        <v>717</v>
      </c>
      <c r="CV197" s="206" t="s">
        <v>573</v>
      </c>
      <c r="CY197" s="195">
        <v>8299</v>
      </c>
      <c r="CZ197" s="195" t="s">
        <v>293</v>
      </c>
      <c r="DA197" s="204">
        <f t="shared" si="38"/>
        <v>22479959</v>
      </c>
      <c r="DB197" s="231">
        <f t="shared" si="37"/>
        <v>0</v>
      </c>
      <c r="DC197" s="204">
        <f t="shared" si="36"/>
        <v>0</v>
      </c>
      <c r="DZ197" s="317" t="s">
        <v>1672</v>
      </c>
      <c r="EA197" s="135"/>
    </row>
    <row r="198" spans="1:131" x14ac:dyDescent="0.3">
      <c r="A198" s="197"/>
      <c r="B198" s="197" t="s">
        <v>1079</v>
      </c>
      <c r="C198" s="265">
        <v>40189728</v>
      </c>
      <c r="D198" s="197" t="s">
        <v>1080</v>
      </c>
      <c r="E198" s="197" t="s">
        <v>297</v>
      </c>
      <c r="F198" s="197" t="s">
        <v>1081</v>
      </c>
      <c r="G198" s="124">
        <v>45680</v>
      </c>
      <c r="H198" s="280">
        <v>22479959</v>
      </c>
      <c r="I198" s="197" t="s">
        <v>852</v>
      </c>
      <c r="J198" s="124">
        <v>45680</v>
      </c>
      <c r="K198" s="124">
        <v>45852</v>
      </c>
      <c r="L198" s="197" t="s">
        <v>291</v>
      </c>
      <c r="M198" s="197" t="s">
        <v>291</v>
      </c>
      <c r="N198" s="197" t="s">
        <v>291</v>
      </c>
      <c r="O198" s="215">
        <v>6</v>
      </c>
      <c r="P198" s="132">
        <v>4966502</v>
      </c>
      <c r="Q198" s="203">
        <v>45680</v>
      </c>
      <c r="R198" s="193">
        <v>45716</v>
      </c>
      <c r="S198" s="132">
        <v>3920923</v>
      </c>
      <c r="T198" s="129">
        <v>45717</v>
      </c>
      <c r="U198" s="129">
        <v>45747</v>
      </c>
      <c r="V198" s="132">
        <v>3920923</v>
      </c>
      <c r="W198" s="193">
        <v>45748</v>
      </c>
      <c r="X198" s="193">
        <v>45777</v>
      </c>
      <c r="Y198" s="132">
        <v>3920923</v>
      </c>
      <c r="Z198" s="193">
        <v>45778</v>
      </c>
      <c r="AA198" s="193">
        <v>45808</v>
      </c>
      <c r="AB198" s="132">
        <v>3920923</v>
      </c>
      <c r="AC198" s="193">
        <v>45809</v>
      </c>
      <c r="AD198" s="193">
        <v>45838</v>
      </c>
      <c r="AE198" s="130">
        <v>1829765</v>
      </c>
      <c r="AF198" s="193">
        <v>45839</v>
      </c>
      <c r="AG198" s="193">
        <v>45852</v>
      </c>
      <c r="AH198" s="291"/>
      <c r="AI198" s="235"/>
      <c r="AJ198" s="235"/>
      <c r="BI198" s="188" t="s">
        <v>275</v>
      </c>
      <c r="BJ198" s="188" t="s">
        <v>284</v>
      </c>
      <c r="BK198" s="188" t="s">
        <v>276</v>
      </c>
      <c r="BL198" s="192">
        <v>125</v>
      </c>
      <c r="BM198" s="193">
        <v>45680</v>
      </c>
      <c r="BN198" s="212">
        <v>306967712</v>
      </c>
      <c r="BO198" s="206">
        <v>207</v>
      </c>
      <c r="BP198" s="193">
        <v>45680</v>
      </c>
      <c r="BQ198" s="207">
        <v>22479959</v>
      </c>
      <c r="CS198" s="200" t="s">
        <v>1819</v>
      </c>
      <c r="CT198" s="127">
        <v>40189728</v>
      </c>
      <c r="CU198" s="206">
        <v>717</v>
      </c>
      <c r="CV198" s="206" t="s">
        <v>573</v>
      </c>
      <c r="CY198" s="195">
        <v>7110</v>
      </c>
      <c r="CZ198" s="195" t="s">
        <v>292</v>
      </c>
      <c r="DA198" s="204">
        <f t="shared" si="38"/>
        <v>22479959</v>
      </c>
      <c r="DB198" s="231">
        <f t="shared" si="37"/>
        <v>0</v>
      </c>
      <c r="DC198" s="204">
        <f t="shared" si="36"/>
        <v>0</v>
      </c>
      <c r="DZ198" s="317" t="s">
        <v>1673</v>
      </c>
      <c r="EA198" s="135"/>
    </row>
    <row r="199" spans="1:131" x14ac:dyDescent="0.3">
      <c r="A199" s="197"/>
      <c r="B199" s="197" t="s">
        <v>1082</v>
      </c>
      <c r="C199" s="265">
        <v>40342881</v>
      </c>
      <c r="D199" s="197" t="s">
        <v>1083</v>
      </c>
      <c r="E199" s="197" t="s">
        <v>297</v>
      </c>
      <c r="F199" s="197" t="s">
        <v>1078</v>
      </c>
      <c r="G199" s="124">
        <v>45680</v>
      </c>
      <c r="H199" s="280">
        <v>22479959</v>
      </c>
      <c r="I199" s="197" t="s">
        <v>852</v>
      </c>
      <c r="J199" s="124">
        <v>45680</v>
      </c>
      <c r="K199" s="124">
        <v>45852</v>
      </c>
      <c r="L199" s="197" t="s">
        <v>291</v>
      </c>
      <c r="M199" s="197" t="s">
        <v>291</v>
      </c>
      <c r="N199" s="197" t="s">
        <v>291</v>
      </c>
      <c r="O199" s="215">
        <v>6</v>
      </c>
      <c r="P199" s="132">
        <v>4966502</v>
      </c>
      <c r="Q199" s="203">
        <v>45680</v>
      </c>
      <c r="R199" s="193">
        <v>45716</v>
      </c>
      <c r="S199" s="132">
        <v>3920923</v>
      </c>
      <c r="T199" s="129">
        <v>45717</v>
      </c>
      <c r="U199" s="129">
        <v>45747</v>
      </c>
      <c r="V199" s="132">
        <v>3920923</v>
      </c>
      <c r="W199" s="193">
        <v>45748</v>
      </c>
      <c r="X199" s="193">
        <v>45777</v>
      </c>
      <c r="Y199" s="132">
        <v>3920923</v>
      </c>
      <c r="Z199" s="193">
        <v>45778</v>
      </c>
      <c r="AA199" s="193">
        <v>45808</v>
      </c>
      <c r="AB199" s="132">
        <v>3920923</v>
      </c>
      <c r="AC199" s="193">
        <v>45809</v>
      </c>
      <c r="AD199" s="193">
        <v>45838</v>
      </c>
      <c r="AE199" s="130">
        <v>1829765</v>
      </c>
      <c r="AF199" s="193">
        <v>45839</v>
      </c>
      <c r="AG199" s="193">
        <v>45852</v>
      </c>
      <c r="BI199" s="188" t="s">
        <v>275</v>
      </c>
      <c r="BJ199" s="188" t="s">
        <v>284</v>
      </c>
      <c r="BK199" s="188" t="s">
        <v>276</v>
      </c>
      <c r="BL199" s="192">
        <v>125</v>
      </c>
      <c r="BM199" s="193">
        <v>45680</v>
      </c>
      <c r="BN199" s="212">
        <v>306967712</v>
      </c>
      <c r="BO199" s="206">
        <v>208</v>
      </c>
      <c r="BP199" s="193">
        <v>45680</v>
      </c>
      <c r="BQ199" s="207">
        <v>22479959</v>
      </c>
      <c r="CS199" s="200" t="s">
        <v>1820</v>
      </c>
      <c r="CT199" s="201">
        <v>40342881</v>
      </c>
      <c r="CU199" s="206">
        <v>717</v>
      </c>
      <c r="CV199" s="206" t="s">
        <v>573</v>
      </c>
      <c r="CY199" s="195">
        <v>7490</v>
      </c>
      <c r="CZ199" s="195" t="s">
        <v>293</v>
      </c>
      <c r="DA199" s="204">
        <f t="shared" si="38"/>
        <v>22479959</v>
      </c>
      <c r="DB199" s="231">
        <f t="shared" si="37"/>
        <v>0</v>
      </c>
      <c r="DC199" s="204">
        <f t="shared" si="36"/>
        <v>0</v>
      </c>
      <c r="DZ199" s="317" t="s">
        <v>1674</v>
      </c>
      <c r="EA199" s="135"/>
    </row>
    <row r="200" spans="1:131" x14ac:dyDescent="0.3">
      <c r="A200" s="197"/>
      <c r="B200" s="197" t="s">
        <v>1084</v>
      </c>
      <c r="C200" s="265">
        <v>1123084249</v>
      </c>
      <c r="D200" s="197" t="s">
        <v>1085</v>
      </c>
      <c r="E200" s="197" t="s">
        <v>297</v>
      </c>
      <c r="F200" s="197" t="s">
        <v>1086</v>
      </c>
      <c r="G200" s="124">
        <v>45680</v>
      </c>
      <c r="H200" s="280">
        <v>22479959</v>
      </c>
      <c r="I200" s="197" t="s">
        <v>852</v>
      </c>
      <c r="J200" s="124">
        <v>45680</v>
      </c>
      <c r="K200" s="124">
        <v>45852</v>
      </c>
      <c r="L200" s="197" t="s">
        <v>291</v>
      </c>
      <c r="M200" s="197" t="s">
        <v>291</v>
      </c>
      <c r="N200" s="197" t="s">
        <v>291</v>
      </c>
      <c r="O200" s="215">
        <v>6</v>
      </c>
      <c r="P200" s="132">
        <v>4966502</v>
      </c>
      <c r="Q200" s="203">
        <v>45680</v>
      </c>
      <c r="R200" s="193">
        <v>45716</v>
      </c>
      <c r="S200" s="132">
        <v>3920923</v>
      </c>
      <c r="T200" s="129">
        <v>45717</v>
      </c>
      <c r="U200" s="129">
        <v>45747</v>
      </c>
      <c r="V200" s="132">
        <v>3920923</v>
      </c>
      <c r="W200" s="193">
        <v>45748</v>
      </c>
      <c r="X200" s="193">
        <v>45777</v>
      </c>
      <c r="Y200" s="132">
        <v>3920923</v>
      </c>
      <c r="Z200" s="193">
        <v>45778</v>
      </c>
      <c r="AA200" s="193">
        <v>45808</v>
      </c>
      <c r="AB200" s="132">
        <v>3920923</v>
      </c>
      <c r="AC200" s="193">
        <v>45809</v>
      </c>
      <c r="AD200" s="193">
        <v>45838</v>
      </c>
      <c r="AE200" s="130">
        <v>1829765</v>
      </c>
      <c r="AF200" s="193">
        <v>45839</v>
      </c>
      <c r="AG200" s="193">
        <v>45852</v>
      </c>
      <c r="BI200" s="188" t="s">
        <v>275</v>
      </c>
      <c r="BJ200" s="188" t="s">
        <v>284</v>
      </c>
      <c r="BK200" s="188" t="s">
        <v>276</v>
      </c>
      <c r="BL200" s="192">
        <v>125</v>
      </c>
      <c r="BM200" s="193">
        <v>45680</v>
      </c>
      <c r="BN200" s="212">
        <v>306967712</v>
      </c>
      <c r="BO200" s="206">
        <v>209</v>
      </c>
      <c r="BP200" s="193">
        <v>45680</v>
      </c>
      <c r="BQ200" s="207">
        <v>22479959</v>
      </c>
      <c r="CS200" s="250" t="s">
        <v>1821</v>
      </c>
      <c r="CT200" s="202">
        <v>1123084249</v>
      </c>
      <c r="CU200" s="206">
        <v>717</v>
      </c>
      <c r="CV200" s="206" t="s">
        <v>573</v>
      </c>
      <c r="CY200" s="195">
        <v>7490</v>
      </c>
      <c r="CZ200" s="195" t="s">
        <v>293</v>
      </c>
      <c r="DA200" s="204">
        <f t="shared" si="38"/>
        <v>22479959</v>
      </c>
      <c r="DB200" s="231">
        <f t="shared" si="37"/>
        <v>0</v>
      </c>
      <c r="DC200" s="204">
        <f t="shared" si="36"/>
        <v>0</v>
      </c>
      <c r="DZ200" s="317" t="s">
        <v>1675</v>
      </c>
      <c r="EA200" s="135"/>
    </row>
    <row r="201" spans="1:131" ht="14.4" x14ac:dyDescent="0.3">
      <c r="A201" s="197"/>
      <c r="B201" s="197" t="s">
        <v>1087</v>
      </c>
      <c r="C201" s="265">
        <v>28548137</v>
      </c>
      <c r="D201" s="197" t="s">
        <v>1088</v>
      </c>
      <c r="E201" s="197" t="s">
        <v>297</v>
      </c>
      <c r="F201" s="197" t="s">
        <v>1089</v>
      </c>
      <c r="G201" s="124">
        <v>45680</v>
      </c>
      <c r="H201" s="280">
        <v>22479959</v>
      </c>
      <c r="I201" s="197" t="s">
        <v>852</v>
      </c>
      <c r="J201" s="124">
        <v>45680</v>
      </c>
      <c r="K201" s="124">
        <v>45852</v>
      </c>
      <c r="L201" s="197" t="s">
        <v>291</v>
      </c>
      <c r="M201" s="197" t="s">
        <v>291</v>
      </c>
      <c r="N201" s="197" t="s">
        <v>291</v>
      </c>
      <c r="O201" s="215">
        <v>6</v>
      </c>
      <c r="P201" s="132">
        <v>4966502</v>
      </c>
      <c r="Q201" s="203">
        <v>45680</v>
      </c>
      <c r="R201" s="193">
        <v>45716</v>
      </c>
      <c r="S201" s="132">
        <v>3920923</v>
      </c>
      <c r="T201" s="129">
        <v>45717</v>
      </c>
      <c r="U201" s="129">
        <v>45747</v>
      </c>
      <c r="V201" s="132">
        <v>3920923</v>
      </c>
      <c r="W201" s="193">
        <v>45748</v>
      </c>
      <c r="X201" s="193">
        <v>45777</v>
      </c>
      <c r="Y201" s="132">
        <v>3920923</v>
      </c>
      <c r="Z201" s="193">
        <v>45778</v>
      </c>
      <c r="AA201" s="193">
        <v>45808</v>
      </c>
      <c r="AB201" s="132">
        <v>3920923</v>
      </c>
      <c r="AC201" s="193">
        <v>45809</v>
      </c>
      <c r="AD201" s="193">
        <v>45838</v>
      </c>
      <c r="AE201" s="130">
        <v>1829765</v>
      </c>
      <c r="AF201" s="193">
        <v>45839</v>
      </c>
      <c r="AG201" s="193">
        <v>45852</v>
      </c>
      <c r="AH201" s="290"/>
      <c r="AI201" s="233"/>
      <c r="AJ201" s="233"/>
      <c r="BI201" s="188" t="s">
        <v>275</v>
      </c>
      <c r="BJ201" s="188" t="s">
        <v>284</v>
      </c>
      <c r="BK201" s="188" t="s">
        <v>276</v>
      </c>
      <c r="BL201" s="192">
        <v>125</v>
      </c>
      <c r="BM201" s="193">
        <v>45680</v>
      </c>
      <c r="BN201" s="212">
        <v>306967712</v>
      </c>
      <c r="BO201" s="206">
        <v>210</v>
      </c>
      <c r="BP201" s="193">
        <v>45680</v>
      </c>
      <c r="BQ201" s="207">
        <v>22479959</v>
      </c>
      <c r="CS201" s="200" t="s">
        <v>1822</v>
      </c>
      <c r="CT201" s="202">
        <v>28548137</v>
      </c>
      <c r="CU201" s="206">
        <v>717</v>
      </c>
      <c r="CV201" s="206" t="s">
        <v>573</v>
      </c>
      <c r="CY201" s="195">
        <v>7210</v>
      </c>
      <c r="CZ201" s="195" t="s">
        <v>293</v>
      </c>
      <c r="DA201" s="204">
        <f t="shared" si="38"/>
        <v>22479959</v>
      </c>
      <c r="DB201" s="231">
        <f t="shared" si="37"/>
        <v>0</v>
      </c>
      <c r="DC201" s="204">
        <f t="shared" si="36"/>
        <v>0</v>
      </c>
      <c r="DZ201" s="317" t="s">
        <v>1676</v>
      </c>
      <c r="EA201" s="135"/>
    </row>
    <row r="202" spans="1:131" x14ac:dyDescent="0.3">
      <c r="A202" s="197"/>
      <c r="B202" s="197" t="s">
        <v>1090</v>
      </c>
      <c r="C202" s="267">
        <v>1106790776</v>
      </c>
      <c r="D202" s="189" t="s">
        <v>1091</v>
      </c>
      <c r="E202" s="197" t="s">
        <v>297</v>
      </c>
      <c r="F202" s="197" t="s">
        <v>1092</v>
      </c>
      <c r="G202" s="124">
        <v>45680</v>
      </c>
      <c r="H202" s="280">
        <v>16594159</v>
      </c>
      <c r="I202" s="197" t="s">
        <v>852</v>
      </c>
      <c r="J202" s="124">
        <v>45680</v>
      </c>
      <c r="K202" s="124">
        <v>45852</v>
      </c>
      <c r="L202" s="197" t="s">
        <v>291</v>
      </c>
      <c r="M202" s="197" t="s">
        <v>291</v>
      </c>
      <c r="N202" s="197" t="s">
        <v>291</v>
      </c>
      <c r="O202" s="215">
        <v>6</v>
      </c>
      <c r="P202" s="132">
        <v>3666151</v>
      </c>
      <c r="Q202" s="203">
        <v>45680</v>
      </c>
      <c r="R202" s="193">
        <v>45716</v>
      </c>
      <c r="S202" s="132">
        <v>2894330</v>
      </c>
      <c r="T202" s="129">
        <v>45717</v>
      </c>
      <c r="U202" s="129">
        <v>45747</v>
      </c>
      <c r="V202" s="132">
        <v>2894330</v>
      </c>
      <c r="W202" s="193">
        <v>45748</v>
      </c>
      <c r="X202" s="193">
        <v>45777</v>
      </c>
      <c r="Y202" s="132">
        <v>2894330</v>
      </c>
      <c r="Z202" s="193">
        <v>45778</v>
      </c>
      <c r="AA202" s="193">
        <v>45808</v>
      </c>
      <c r="AB202" s="132">
        <v>2894330</v>
      </c>
      <c r="AC202" s="193">
        <v>45809</v>
      </c>
      <c r="AD202" s="193">
        <v>45838</v>
      </c>
      <c r="AE202" s="130">
        <v>1350688</v>
      </c>
      <c r="AF202" s="193">
        <v>45839</v>
      </c>
      <c r="AG202" s="193">
        <v>45852</v>
      </c>
      <c r="BI202" s="188" t="s">
        <v>275</v>
      </c>
      <c r="BJ202" s="188" t="s">
        <v>284</v>
      </c>
      <c r="BK202" s="188" t="s">
        <v>276</v>
      </c>
      <c r="BL202" s="192">
        <v>125</v>
      </c>
      <c r="BM202" s="193">
        <v>45680</v>
      </c>
      <c r="BN202" s="212">
        <v>306967712</v>
      </c>
      <c r="BO202" s="206">
        <v>211</v>
      </c>
      <c r="BP202" s="193">
        <v>45680</v>
      </c>
      <c r="BQ202" s="207">
        <v>22479959</v>
      </c>
      <c r="CS202" s="200" t="s">
        <v>1823</v>
      </c>
      <c r="CT202" s="201">
        <v>1106790776</v>
      </c>
      <c r="CU202" s="206">
        <v>717</v>
      </c>
      <c r="CV202" s="206" t="s">
        <v>573</v>
      </c>
      <c r="CY202" s="195">
        <v>7490</v>
      </c>
      <c r="CZ202" s="195" t="s">
        <v>293</v>
      </c>
      <c r="DA202" s="204">
        <f t="shared" si="38"/>
        <v>16594159</v>
      </c>
      <c r="DB202" s="231">
        <f t="shared" si="37"/>
        <v>0</v>
      </c>
      <c r="DC202" s="204">
        <f t="shared" si="36"/>
        <v>5885800</v>
      </c>
      <c r="DZ202" s="317" t="s">
        <v>1677</v>
      </c>
      <c r="EA202" s="135"/>
    </row>
    <row r="203" spans="1:131" x14ac:dyDescent="0.3">
      <c r="A203" s="197"/>
      <c r="B203" s="197" t="s">
        <v>1093</v>
      </c>
      <c r="C203" s="265">
        <v>1007273641</v>
      </c>
      <c r="D203" s="197" t="s">
        <v>1094</v>
      </c>
      <c r="E203" s="197" t="s">
        <v>298</v>
      </c>
      <c r="F203" s="197" t="s">
        <v>1095</v>
      </c>
      <c r="G203" s="124">
        <v>45680</v>
      </c>
      <c r="H203" s="280">
        <v>13177912</v>
      </c>
      <c r="I203" s="197" t="s">
        <v>852</v>
      </c>
      <c r="J203" s="124">
        <v>45680</v>
      </c>
      <c r="K203" s="124">
        <v>45852</v>
      </c>
      <c r="L203" s="197" t="s">
        <v>291</v>
      </c>
      <c r="M203" s="197" t="s">
        <v>291</v>
      </c>
      <c r="N203" s="197" t="s">
        <v>291</v>
      </c>
      <c r="O203" s="215">
        <v>6</v>
      </c>
      <c r="P203" s="132">
        <v>2911399</v>
      </c>
      <c r="Q203" s="203">
        <v>45680</v>
      </c>
      <c r="R203" s="193">
        <v>45716</v>
      </c>
      <c r="S203" s="132">
        <v>2298473</v>
      </c>
      <c r="T203" s="129">
        <v>45717</v>
      </c>
      <c r="U203" s="129">
        <v>45747</v>
      </c>
      <c r="V203" s="132">
        <v>2298473</v>
      </c>
      <c r="W203" s="193">
        <v>45748</v>
      </c>
      <c r="X203" s="193">
        <v>45777</v>
      </c>
      <c r="Y203" s="132">
        <v>2298473</v>
      </c>
      <c r="Z203" s="193">
        <v>45778</v>
      </c>
      <c r="AA203" s="193">
        <v>45808</v>
      </c>
      <c r="AB203" s="132">
        <v>2298473</v>
      </c>
      <c r="AC203" s="193">
        <v>45809</v>
      </c>
      <c r="AD203" s="193">
        <v>45838</v>
      </c>
      <c r="AE203" s="130">
        <v>1072621</v>
      </c>
      <c r="AF203" s="193">
        <v>45839</v>
      </c>
      <c r="AG203" s="193">
        <v>45852</v>
      </c>
      <c r="AH203" s="291"/>
      <c r="AI203" s="235"/>
      <c r="AJ203" s="235"/>
      <c r="BI203" s="188" t="s">
        <v>282</v>
      </c>
      <c r="BJ203" s="190" t="s">
        <v>337</v>
      </c>
      <c r="BK203" s="188" t="s">
        <v>336</v>
      </c>
      <c r="BL203" s="192">
        <v>126</v>
      </c>
      <c r="BM203" s="193">
        <v>45680</v>
      </c>
      <c r="BN203" s="212">
        <v>67439887</v>
      </c>
      <c r="BO203" s="206">
        <v>220</v>
      </c>
      <c r="BP203" s="193">
        <v>45680</v>
      </c>
      <c r="BQ203" s="207">
        <v>13177912</v>
      </c>
      <c r="CS203" s="200" t="s">
        <v>1450</v>
      </c>
      <c r="CT203" s="133">
        <v>1007273641</v>
      </c>
      <c r="CU203" s="206">
        <v>744</v>
      </c>
      <c r="CV203" s="206" t="s">
        <v>1537</v>
      </c>
      <c r="CY203" s="195">
        <v>8560</v>
      </c>
      <c r="CZ203" s="195" t="s">
        <v>292</v>
      </c>
      <c r="DA203" s="204">
        <f t="shared" si="38"/>
        <v>13177912</v>
      </c>
      <c r="DB203" s="231">
        <f t="shared" si="37"/>
        <v>0</v>
      </c>
      <c r="DC203" s="204">
        <f t="shared" si="36"/>
        <v>0</v>
      </c>
      <c r="DZ203" s="317" t="s">
        <v>1678</v>
      </c>
      <c r="EA203" s="135"/>
    </row>
    <row r="204" spans="1:131" x14ac:dyDescent="0.3">
      <c r="A204" s="197"/>
      <c r="B204" s="197" t="s">
        <v>1096</v>
      </c>
      <c r="C204" s="265">
        <v>30082847</v>
      </c>
      <c r="D204" s="197" t="s">
        <v>1097</v>
      </c>
      <c r="E204" s="197" t="s">
        <v>298</v>
      </c>
      <c r="F204" s="197" t="s">
        <v>1095</v>
      </c>
      <c r="G204" s="124">
        <v>45680</v>
      </c>
      <c r="H204" s="280">
        <v>13177912</v>
      </c>
      <c r="I204" s="197" t="s">
        <v>852</v>
      </c>
      <c r="J204" s="124">
        <v>45680</v>
      </c>
      <c r="K204" s="124">
        <v>45852</v>
      </c>
      <c r="L204" s="197" t="s">
        <v>291</v>
      </c>
      <c r="M204" s="197" t="s">
        <v>291</v>
      </c>
      <c r="N204" s="197" t="s">
        <v>291</v>
      </c>
      <c r="O204" s="215">
        <v>6</v>
      </c>
      <c r="P204" s="132">
        <v>2911399</v>
      </c>
      <c r="Q204" s="203">
        <v>45680</v>
      </c>
      <c r="R204" s="193">
        <v>45716</v>
      </c>
      <c r="S204" s="132">
        <v>2298473</v>
      </c>
      <c r="T204" s="129">
        <v>45717</v>
      </c>
      <c r="U204" s="129">
        <v>45747</v>
      </c>
      <c r="V204" s="132">
        <v>2298473</v>
      </c>
      <c r="W204" s="193">
        <v>45748</v>
      </c>
      <c r="X204" s="193">
        <v>45777</v>
      </c>
      <c r="Y204" s="132">
        <v>2298473</v>
      </c>
      <c r="Z204" s="193">
        <v>45778</v>
      </c>
      <c r="AA204" s="193">
        <v>45808</v>
      </c>
      <c r="AB204" s="132">
        <v>2298473</v>
      </c>
      <c r="AC204" s="193">
        <v>45809</v>
      </c>
      <c r="AD204" s="193">
        <v>45838</v>
      </c>
      <c r="AE204" s="130">
        <v>1072621</v>
      </c>
      <c r="AF204" s="193">
        <v>45839</v>
      </c>
      <c r="AG204" s="193">
        <v>45852</v>
      </c>
      <c r="AH204" s="291"/>
      <c r="AI204" s="235"/>
      <c r="AJ204" s="235"/>
      <c r="BI204" s="188" t="s">
        <v>282</v>
      </c>
      <c r="BJ204" s="190" t="s">
        <v>337</v>
      </c>
      <c r="BK204" s="188" t="s">
        <v>336</v>
      </c>
      <c r="BL204" s="192">
        <v>126</v>
      </c>
      <c r="BM204" s="193">
        <v>45680</v>
      </c>
      <c r="BN204" s="212">
        <v>67439887</v>
      </c>
      <c r="BO204" s="206">
        <v>221</v>
      </c>
      <c r="BP204" s="193">
        <v>45680</v>
      </c>
      <c r="BQ204" s="207">
        <v>13177912</v>
      </c>
      <c r="CS204" s="200" t="s">
        <v>1451</v>
      </c>
      <c r="CT204" s="201">
        <v>30082847</v>
      </c>
      <c r="CU204" s="206">
        <v>744</v>
      </c>
      <c r="CV204" s="206" t="s">
        <v>1537</v>
      </c>
      <c r="CY204" s="195">
        <v>8890</v>
      </c>
      <c r="CZ204" s="195" t="s">
        <v>293</v>
      </c>
      <c r="DA204" s="204">
        <f t="shared" si="38"/>
        <v>13177912</v>
      </c>
      <c r="DB204" s="231">
        <f t="shared" si="37"/>
        <v>0</v>
      </c>
      <c r="DC204" s="204">
        <f t="shared" si="36"/>
        <v>0</v>
      </c>
      <c r="DZ204" s="317" t="s">
        <v>1679</v>
      </c>
      <c r="EA204" s="135"/>
    </row>
    <row r="205" spans="1:131" x14ac:dyDescent="0.3">
      <c r="A205" s="189"/>
      <c r="B205" s="197" t="s">
        <v>1098</v>
      </c>
      <c r="C205" s="265">
        <v>1121932068</v>
      </c>
      <c r="D205" s="197" t="s">
        <v>1099</v>
      </c>
      <c r="E205" s="197" t="s">
        <v>297</v>
      </c>
      <c r="F205" s="197" t="s">
        <v>1100</v>
      </c>
      <c r="G205" s="124">
        <v>45680</v>
      </c>
      <c r="H205" s="280">
        <v>18604105</v>
      </c>
      <c r="I205" s="197" t="s">
        <v>852</v>
      </c>
      <c r="J205" s="124">
        <v>45680</v>
      </c>
      <c r="K205" s="124">
        <v>45852</v>
      </c>
      <c r="L205" s="197" t="s">
        <v>291</v>
      </c>
      <c r="M205" s="197" t="s">
        <v>291</v>
      </c>
      <c r="N205" s="197" t="s">
        <v>291</v>
      </c>
      <c r="O205" s="215">
        <v>6</v>
      </c>
      <c r="P205" s="132">
        <v>4110209</v>
      </c>
      <c r="Q205" s="203">
        <v>45680</v>
      </c>
      <c r="R205" s="193">
        <v>45716</v>
      </c>
      <c r="S205" s="132">
        <v>3244902</v>
      </c>
      <c r="T205" s="129">
        <v>45717</v>
      </c>
      <c r="U205" s="129">
        <v>45747</v>
      </c>
      <c r="V205" s="132">
        <v>3244902</v>
      </c>
      <c r="W205" s="193">
        <v>45748</v>
      </c>
      <c r="X205" s="193">
        <v>45777</v>
      </c>
      <c r="Y205" s="132">
        <v>3244902</v>
      </c>
      <c r="Z205" s="193">
        <v>45778</v>
      </c>
      <c r="AA205" s="193">
        <v>45808</v>
      </c>
      <c r="AB205" s="132">
        <v>3244902</v>
      </c>
      <c r="AC205" s="193">
        <v>45809</v>
      </c>
      <c r="AD205" s="193">
        <v>45838</v>
      </c>
      <c r="AE205" s="130">
        <v>1514288</v>
      </c>
      <c r="AF205" s="193">
        <v>45839</v>
      </c>
      <c r="AG205" s="193">
        <v>45852</v>
      </c>
      <c r="BI205" s="188" t="s">
        <v>282</v>
      </c>
      <c r="BJ205" s="190" t="s">
        <v>338</v>
      </c>
      <c r="BK205" s="188" t="s">
        <v>336</v>
      </c>
      <c r="BL205" s="192">
        <v>126</v>
      </c>
      <c r="BM205" s="193">
        <v>45680</v>
      </c>
      <c r="BN205" s="212">
        <v>67439887</v>
      </c>
      <c r="BO205" s="206">
        <v>222</v>
      </c>
      <c r="BP205" s="193">
        <v>45680</v>
      </c>
      <c r="BQ205" s="207">
        <v>22479959</v>
      </c>
      <c r="CS205" s="200" t="s">
        <v>1824</v>
      </c>
      <c r="CT205" s="202">
        <v>1121932068</v>
      </c>
      <c r="CU205" s="206">
        <v>744</v>
      </c>
      <c r="CV205" s="206" t="s">
        <v>1537</v>
      </c>
      <c r="CY205" s="195">
        <v>8299</v>
      </c>
      <c r="CZ205" s="195" t="s">
        <v>293</v>
      </c>
      <c r="DA205" s="204">
        <f t="shared" si="38"/>
        <v>18604105</v>
      </c>
      <c r="DB205" s="231">
        <f t="shared" si="37"/>
        <v>0</v>
      </c>
      <c r="DC205" s="204">
        <f t="shared" si="36"/>
        <v>3875854</v>
      </c>
      <c r="DZ205" s="317" t="s">
        <v>1680</v>
      </c>
      <c r="EA205" s="135"/>
    </row>
    <row r="206" spans="1:131" x14ac:dyDescent="0.3">
      <c r="A206" s="189"/>
      <c r="B206" s="197" t="s">
        <v>1101</v>
      </c>
      <c r="C206" s="265">
        <v>40399991</v>
      </c>
      <c r="D206" s="197" t="s">
        <v>1102</v>
      </c>
      <c r="E206" s="197" t="s">
        <v>297</v>
      </c>
      <c r="F206" s="197" t="s">
        <v>1100</v>
      </c>
      <c r="G206" s="124">
        <v>45680</v>
      </c>
      <c r="H206" s="280">
        <v>18604104</v>
      </c>
      <c r="I206" s="197" t="s">
        <v>852</v>
      </c>
      <c r="J206" s="124">
        <v>45680</v>
      </c>
      <c r="K206" s="124">
        <v>45852</v>
      </c>
      <c r="L206" s="197" t="s">
        <v>291</v>
      </c>
      <c r="M206" s="197" t="s">
        <v>291</v>
      </c>
      <c r="N206" s="197" t="s">
        <v>291</v>
      </c>
      <c r="O206" s="215">
        <v>6</v>
      </c>
      <c r="P206" s="132">
        <v>4110209</v>
      </c>
      <c r="Q206" s="203">
        <v>45680</v>
      </c>
      <c r="R206" s="193">
        <v>45716</v>
      </c>
      <c r="S206" s="132">
        <v>3244902</v>
      </c>
      <c r="T206" s="129">
        <v>45717</v>
      </c>
      <c r="U206" s="129">
        <v>45747</v>
      </c>
      <c r="V206" s="132">
        <v>3244902</v>
      </c>
      <c r="W206" s="193">
        <v>45748</v>
      </c>
      <c r="X206" s="193">
        <v>45777</v>
      </c>
      <c r="Y206" s="132">
        <v>3244902</v>
      </c>
      <c r="Z206" s="193">
        <v>45778</v>
      </c>
      <c r="AA206" s="193">
        <v>45808</v>
      </c>
      <c r="AB206" s="132">
        <v>3244902</v>
      </c>
      <c r="AC206" s="193">
        <v>45809</v>
      </c>
      <c r="AD206" s="193">
        <v>45838</v>
      </c>
      <c r="AE206" s="130">
        <v>1514287</v>
      </c>
      <c r="AF206" s="193">
        <v>45839</v>
      </c>
      <c r="AG206" s="193">
        <v>45852</v>
      </c>
      <c r="BI206" s="188" t="s">
        <v>282</v>
      </c>
      <c r="BJ206" s="190" t="s">
        <v>338</v>
      </c>
      <c r="BK206" s="188" t="s">
        <v>336</v>
      </c>
      <c r="BL206" s="192">
        <v>126</v>
      </c>
      <c r="BM206" s="193">
        <v>45680</v>
      </c>
      <c r="BN206" s="212">
        <v>67439887</v>
      </c>
      <c r="BO206" s="206">
        <v>223</v>
      </c>
      <c r="BP206" s="193">
        <v>45680</v>
      </c>
      <c r="BQ206" s="207">
        <v>18604104</v>
      </c>
      <c r="CS206" s="200" t="s">
        <v>1825</v>
      </c>
      <c r="CT206" s="201">
        <v>40399991</v>
      </c>
      <c r="CU206" s="206">
        <v>744</v>
      </c>
      <c r="CV206" s="206" t="s">
        <v>1537</v>
      </c>
      <c r="CY206" s="195">
        <v>8560</v>
      </c>
      <c r="CZ206" s="195" t="s">
        <v>292</v>
      </c>
      <c r="DA206" s="204">
        <f t="shared" si="38"/>
        <v>18604104</v>
      </c>
      <c r="DB206" s="231">
        <f t="shared" si="37"/>
        <v>0</v>
      </c>
      <c r="DC206" s="204">
        <f t="shared" si="36"/>
        <v>0</v>
      </c>
      <c r="DZ206" s="317" t="s">
        <v>1681</v>
      </c>
      <c r="EA206" s="135"/>
    </row>
    <row r="207" spans="1:131" ht="14.4" x14ac:dyDescent="0.3">
      <c r="A207" s="197"/>
      <c r="B207" s="197" t="s">
        <v>1103</v>
      </c>
      <c r="C207" s="265">
        <v>86014098</v>
      </c>
      <c r="D207" s="197" t="s">
        <v>1104</v>
      </c>
      <c r="E207" s="197" t="s">
        <v>297</v>
      </c>
      <c r="F207" s="197" t="s">
        <v>1105</v>
      </c>
      <c r="G207" s="124">
        <v>45680</v>
      </c>
      <c r="H207" s="280">
        <v>16594159</v>
      </c>
      <c r="I207" s="197" t="s">
        <v>852</v>
      </c>
      <c r="J207" s="124">
        <v>45680</v>
      </c>
      <c r="K207" s="124">
        <v>45852</v>
      </c>
      <c r="L207" s="197" t="s">
        <v>291</v>
      </c>
      <c r="M207" s="197" t="s">
        <v>291</v>
      </c>
      <c r="N207" s="197" t="s">
        <v>291</v>
      </c>
      <c r="O207" s="215">
        <v>6</v>
      </c>
      <c r="P207" s="132">
        <v>3666151</v>
      </c>
      <c r="Q207" s="203">
        <v>45680</v>
      </c>
      <c r="R207" s="193">
        <v>45716</v>
      </c>
      <c r="S207" s="132">
        <v>2894330</v>
      </c>
      <c r="T207" s="129">
        <v>45717</v>
      </c>
      <c r="U207" s="129">
        <v>45747</v>
      </c>
      <c r="V207" s="132">
        <v>2894330</v>
      </c>
      <c r="W207" s="193">
        <v>45748</v>
      </c>
      <c r="X207" s="193">
        <v>45777</v>
      </c>
      <c r="Y207" s="132">
        <v>2894330</v>
      </c>
      <c r="Z207" s="193">
        <v>45778</v>
      </c>
      <c r="AA207" s="193">
        <v>45808</v>
      </c>
      <c r="AB207" s="132">
        <v>2894330</v>
      </c>
      <c r="AC207" s="193">
        <v>45809</v>
      </c>
      <c r="AD207" s="193">
        <v>45838</v>
      </c>
      <c r="AE207" s="130">
        <v>1350688</v>
      </c>
      <c r="AF207" s="193">
        <v>45839</v>
      </c>
      <c r="AG207" s="193">
        <v>45852</v>
      </c>
      <c r="AH207" s="290"/>
      <c r="AI207" s="233"/>
      <c r="AJ207" s="233"/>
      <c r="BI207" s="190" t="s">
        <v>1375</v>
      </c>
      <c r="BJ207" s="196" t="s">
        <v>1376</v>
      </c>
      <c r="BK207" s="190" t="s">
        <v>1377</v>
      </c>
      <c r="BL207" s="192">
        <v>127</v>
      </c>
      <c r="BM207" s="193">
        <v>45680</v>
      </c>
      <c r="BN207" s="212">
        <v>162885410</v>
      </c>
      <c r="BO207" s="206">
        <v>224</v>
      </c>
      <c r="BP207" s="193">
        <v>45680</v>
      </c>
      <c r="BQ207" s="207">
        <v>16594159</v>
      </c>
      <c r="CS207" s="200" t="s">
        <v>1826</v>
      </c>
      <c r="CT207" s="201">
        <v>86014098</v>
      </c>
      <c r="CU207" s="206">
        <v>732</v>
      </c>
      <c r="CV207" s="206" t="s">
        <v>1538</v>
      </c>
      <c r="CY207" s="195">
        <v>8299</v>
      </c>
      <c r="CZ207" s="195" t="s">
        <v>293</v>
      </c>
      <c r="DA207" s="204">
        <f t="shared" si="38"/>
        <v>16594159</v>
      </c>
      <c r="DB207" s="231">
        <f t="shared" si="37"/>
        <v>0</v>
      </c>
      <c r="DC207" s="204">
        <f t="shared" si="36"/>
        <v>0</v>
      </c>
      <c r="DZ207" s="317" t="s">
        <v>1682</v>
      </c>
      <c r="EA207" s="135"/>
    </row>
    <row r="208" spans="1:131" x14ac:dyDescent="0.3">
      <c r="A208" s="197"/>
      <c r="B208" s="197" t="s">
        <v>1106</v>
      </c>
      <c r="C208" s="265">
        <v>1121937453</v>
      </c>
      <c r="D208" s="197" t="s">
        <v>1107</v>
      </c>
      <c r="E208" s="197" t="s">
        <v>297</v>
      </c>
      <c r="F208" s="197" t="s">
        <v>1105</v>
      </c>
      <c r="G208" s="124">
        <v>45680</v>
      </c>
      <c r="H208" s="280">
        <v>22479959</v>
      </c>
      <c r="I208" s="197" t="s">
        <v>852</v>
      </c>
      <c r="J208" s="124">
        <v>45680</v>
      </c>
      <c r="K208" s="124">
        <v>45852</v>
      </c>
      <c r="L208" s="197" t="s">
        <v>291</v>
      </c>
      <c r="M208" s="197" t="s">
        <v>291</v>
      </c>
      <c r="N208" s="197" t="s">
        <v>291</v>
      </c>
      <c r="O208" s="215">
        <v>6</v>
      </c>
      <c r="P208" s="132">
        <v>4966502</v>
      </c>
      <c r="Q208" s="203">
        <v>45680</v>
      </c>
      <c r="R208" s="193">
        <v>45716</v>
      </c>
      <c r="S208" s="132">
        <v>3920923</v>
      </c>
      <c r="T208" s="129">
        <v>45717</v>
      </c>
      <c r="U208" s="129">
        <v>45747</v>
      </c>
      <c r="V208" s="132">
        <v>3920923</v>
      </c>
      <c r="W208" s="193">
        <v>45748</v>
      </c>
      <c r="X208" s="193">
        <v>45777</v>
      </c>
      <c r="Y208" s="132">
        <v>3920923</v>
      </c>
      <c r="Z208" s="193">
        <v>45778</v>
      </c>
      <c r="AA208" s="193">
        <v>45808</v>
      </c>
      <c r="AB208" s="132">
        <v>3920923</v>
      </c>
      <c r="AC208" s="193">
        <v>45809</v>
      </c>
      <c r="AD208" s="193">
        <v>45838</v>
      </c>
      <c r="AE208" s="130">
        <v>1829765</v>
      </c>
      <c r="AF208" s="193">
        <v>45839</v>
      </c>
      <c r="AG208" s="193">
        <v>45852</v>
      </c>
      <c r="BI208" s="190" t="s">
        <v>1375</v>
      </c>
      <c r="BJ208" s="196" t="s">
        <v>1376</v>
      </c>
      <c r="BK208" s="190" t="s">
        <v>1377</v>
      </c>
      <c r="BL208" s="192">
        <v>127</v>
      </c>
      <c r="BM208" s="193">
        <v>45680</v>
      </c>
      <c r="BN208" s="212">
        <v>162885410</v>
      </c>
      <c r="BO208" s="206">
        <v>225</v>
      </c>
      <c r="BP208" s="193">
        <v>45680</v>
      </c>
      <c r="BQ208" s="207">
        <v>22479959</v>
      </c>
      <c r="CS208" s="200" t="s">
        <v>1827</v>
      </c>
      <c r="CT208" s="202">
        <v>1121937453</v>
      </c>
      <c r="CU208" s="206">
        <v>732</v>
      </c>
      <c r="CV208" s="206" t="s">
        <v>1538</v>
      </c>
      <c r="CY208" s="195">
        <v>7310</v>
      </c>
      <c r="CZ208" s="195" t="s">
        <v>293</v>
      </c>
      <c r="DA208" s="204">
        <f t="shared" si="38"/>
        <v>22479959</v>
      </c>
      <c r="DB208" s="231">
        <f t="shared" si="37"/>
        <v>0</v>
      </c>
      <c r="DC208" s="204">
        <f t="shared" si="36"/>
        <v>0</v>
      </c>
      <c r="DZ208" s="317" t="s">
        <v>1683</v>
      </c>
      <c r="EA208" s="135"/>
    </row>
    <row r="209" spans="1:131" ht="14.4" x14ac:dyDescent="0.3">
      <c r="A209" s="197"/>
      <c r="B209" s="197" t="s">
        <v>1108</v>
      </c>
      <c r="C209" s="265">
        <v>1053783494</v>
      </c>
      <c r="D209" s="197" t="s">
        <v>1109</v>
      </c>
      <c r="E209" s="197" t="s">
        <v>297</v>
      </c>
      <c r="F209" s="197" t="s">
        <v>1105</v>
      </c>
      <c r="G209" s="124">
        <v>45680</v>
      </c>
      <c r="H209" s="280">
        <v>29844081</v>
      </c>
      <c r="I209" s="197" t="s">
        <v>852</v>
      </c>
      <c r="J209" s="124">
        <v>45680</v>
      </c>
      <c r="K209" s="124">
        <v>45852</v>
      </c>
      <c r="L209" s="197" t="s">
        <v>291</v>
      </c>
      <c r="M209" s="197" t="s">
        <v>291</v>
      </c>
      <c r="N209" s="197" t="s">
        <v>291</v>
      </c>
      <c r="O209" s="215">
        <v>6</v>
      </c>
      <c r="P209" s="132">
        <v>6593460</v>
      </c>
      <c r="Q209" s="203">
        <v>45680</v>
      </c>
      <c r="R209" s="193">
        <v>45716</v>
      </c>
      <c r="S209" s="132">
        <v>5205363</v>
      </c>
      <c r="T209" s="129">
        <v>45717</v>
      </c>
      <c r="U209" s="129">
        <v>45747</v>
      </c>
      <c r="V209" s="132">
        <v>5205363</v>
      </c>
      <c r="W209" s="193">
        <v>45748</v>
      </c>
      <c r="X209" s="193">
        <v>45777</v>
      </c>
      <c r="Y209" s="132">
        <v>5205363</v>
      </c>
      <c r="Z209" s="193">
        <v>45778</v>
      </c>
      <c r="AA209" s="193">
        <v>45808</v>
      </c>
      <c r="AB209" s="132">
        <v>5205363</v>
      </c>
      <c r="AC209" s="193">
        <v>45809</v>
      </c>
      <c r="AD209" s="193">
        <v>45838</v>
      </c>
      <c r="AE209" s="130">
        <v>2429169</v>
      </c>
      <c r="AF209" s="193">
        <v>45839</v>
      </c>
      <c r="AG209" s="193">
        <v>45852</v>
      </c>
      <c r="AH209" s="290"/>
      <c r="AI209" s="233"/>
      <c r="AJ209" s="233"/>
      <c r="BI209" s="190" t="s">
        <v>1375</v>
      </c>
      <c r="BJ209" s="196" t="s">
        <v>1376</v>
      </c>
      <c r="BK209" s="190" t="s">
        <v>1377</v>
      </c>
      <c r="BL209" s="192">
        <v>127</v>
      </c>
      <c r="BM209" s="193">
        <v>45680</v>
      </c>
      <c r="BN209" s="212">
        <v>162885410</v>
      </c>
      <c r="BO209" s="206">
        <v>226</v>
      </c>
      <c r="BP209" s="193">
        <v>45680</v>
      </c>
      <c r="BQ209" s="207">
        <v>29844081</v>
      </c>
      <c r="CS209" s="200" t="s">
        <v>1828</v>
      </c>
      <c r="CT209" s="126">
        <v>1053783494.8</v>
      </c>
      <c r="CU209" s="206">
        <v>732</v>
      </c>
      <c r="CV209" s="206" t="s">
        <v>1538</v>
      </c>
      <c r="CY209" s="195">
        <v>9609</v>
      </c>
      <c r="CZ209" s="195" t="s">
        <v>293</v>
      </c>
      <c r="DA209" s="204">
        <f t="shared" si="38"/>
        <v>29844081</v>
      </c>
      <c r="DB209" s="231">
        <f t="shared" si="37"/>
        <v>0</v>
      </c>
      <c r="DC209" s="204">
        <f t="shared" si="36"/>
        <v>0</v>
      </c>
      <c r="DZ209" s="317" t="s">
        <v>1684</v>
      </c>
      <c r="EA209" s="135"/>
    </row>
    <row r="210" spans="1:131" x14ac:dyDescent="0.3">
      <c r="A210" s="197"/>
      <c r="B210" s="197" t="s">
        <v>1110</v>
      </c>
      <c r="C210" s="265">
        <v>1121914875</v>
      </c>
      <c r="D210" s="197" t="s">
        <v>1111</v>
      </c>
      <c r="E210" s="197" t="s">
        <v>298</v>
      </c>
      <c r="F210" s="197" t="s">
        <v>1112</v>
      </c>
      <c r="G210" s="124">
        <v>45680</v>
      </c>
      <c r="H210" s="280">
        <v>14728245</v>
      </c>
      <c r="I210" s="197" t="s">
        <v>852</v>
      </c>
      <c r="J210" s="124">
        <v>45680</v>
      </c>
      <c r="K210" s="124">
        <v>45852</v>
      </c>
      <c r="L210" s="197" t="s">
        <v>291</v>
      </c>
      <c r="M210" s="197" t="s">
        <v>291</v>
      </c>
      <c r="N210" s="197" t="s">
        <v>291</v>
      </c>
      <c r="O210" s="215">
        <v>6</v>
      </c>
      <c r="P210" s="132">
        <v>3253915</v>
      </c>
      <c r="Q210" s="203">
        <v>45680</v>
      </c>
      <c r="R210" s="193">
        <v>45716</v>
      </c>
      <c r="S210" s="132">
        <v>2568880</v>
      </c>
      <c r="T210" s="129">
        <v>45717</v>
      </c>
      <c r="U210" s="129">
        <v>45747</v>
      </c>
      <c r="V210" s="132">
        <v>2568880</v>
      </c>
      <c r="W210" s="193">
        <v>45748</v>
      </c>
      <c r="X210" s="193">
        <v>45777</v>
      </c>
      <c r="Y210" s="132">
        <v>2568880</v>
      </c>
      <c r="Z210" s="193">
        <v>45778</v>
      </c>
      <c r="AA210" s="193">
        <v>45808</v>
      </c>
      <c r="AB210" s="132">
        <v>2568880</v>
      </c>
      <c r="AC210" s="193">
        <v>45809</v>
      </c>
      <c r="AD210" s="193">
        <v>45838</v>
      </c>
      <c r="AE210" s="130">
        <v>1198810</v>
      </c>
      <c r="AF210" s="193">
        <v>45839</v>
      </c>
      <c r="AG210" s="193">
        <v>45852</v>
      </c>
      <c r="BI210" s="190" t="s">
        <v>1375</v>
      </c>
      <c r="BJ210" s="196" t="s">
        <v>1376</v>
      </c>
      <c r="BK210" s="190" t="s">
        <v>1377</v>
      </c>
      <c r="BL210" s="192">
        <v>127</v>
      </c>
      <c r="BM210" s="193">
        <v>45680</v>
      </c>
      <c r="BN210" s="212">
        <v>162885410</v>
      </c>
      <c r="BO210" s="206">
        <v>227</v>
      </c>
      <c r="BP210" s="193">
        <v>45680</v>
      </c>
      <c r="BQ210" s="207">
        <v>14728245</v>
      </c>
      <c r="CS210" s="200" t="s">
        <v>1829</v>
      </c>
      <c r="CT210" s="201">
        <v>1121914875</v>
      </c>
      <c r="CU210" s="206">
        <v>732</v>
      </c>
      <c r="CV210" s="206" t="s">
        <v>1538</v>
      </c>
      <c r="CY210" s="195">
        <v>7420</v>
      </c>
      <c r="CZ210" s="195" t="s">
        <v>293</v>
      </c>
      <c r="DA210" s="204">
        <f t="shared" si="38"/>
        <v>14728245</v>
      </c>
      <c r="DB210" s="231">
        <f t="shared" si="37"/>
        <v>0</v>
      </c>
      <c r="DC210" s="204">
        <f t="shared" si="36"/>
        <v>0</v>
      </c>
      <c r="DZ210" s="317" t="s">
        <v>1685</v>
      </c>
      <c r="EA210" s="135"/>
    </row>
    <row r="211" spans="1:131" x14ac:dyDescent="0.3">
      <c r="A211" s="197"/>
      <c r="B211" s="197" t="s">
        <v>1113</v>
      </c>
      <c r="C211" s="265">
        <v>1006876734</v>
      </c>
      <c r="D211" s="197" t="s">
        <v>1114</v>
      </c>
      <c r="E211" s="197" t="s">
        <v>297</v>
      </c>
      <c r="F211" s="197" t="s">
        <v>1105</v>
      </c>
      <c r="G211" s="124">
        <v>45680</v>
      </c>
      <c r="H211" s="280">
        <v>16594159</v>
      </c>
      <c r="I211" s="197" t="s">
        <v>852</v>
      </c>
      <c r="J211" s="124">
        <v>45680</v>
      </c>
      <c r="K211" s="124">
        <v>45852</v>
      </c>
      <c r="L211" s="197" t="s">
        <v>291</v>
      </c>
      <c r="M211" s="197" t="s">
        <v>291</v>
      </c>
      <c r="N211" s="197" t="s">
        <v>291</v>
      </c>
      <c r="O211" s="215">
        <v>6</v>
      </c>
      <c r="P211" s="132">
        <v>3666151</v>
      </c>
      <c r="Q211" s="203">
        <v>45680</v>
      </c>
      <c r="R211" s="193">
        <v>45716</v>
      </c>
      <c r="S211" s="132">
        <v>2894330</v>
      </c>
      <c r="T211" s="129">
        <v>45717</v>
      </c>
      <c r="U211" s="129">
        <v>45747</v>
      </c>
      <c r="V211" s="132">
        <v>2894330</v>
      </c>
      <c r="W211" s="193">
        <v>45748</v>
      </c>
      <c r="X211" s="193">
        <v>45777</v>
      </c>
      <c r="Y211" s="132">
        <v>2894330</v>
      </c>
      <c r="Z211" s="193">
        <v>45778</v>
      </c>
      <c r="AA211" s="193">
        <v>45808</v>
      </c>
      <c r="AB211" s="132">
        <v>2894330</v>
      </c>
      <c r="AC211" s="193">
        <v>45809</v>
      </c>
      <c r="AD211" s="193">
        <v>45838</v>
      </c>
      <c r="AE211" s="130">
        <v>1350688</v>
      </c>
      <c r="AF211" s="193">
        <v>45839</v>
      </c>
      <c r="AG211" s="193">
        <v>45852</v>
      </c>
      <c r="AH211" s="291"/>
      <c r="AI211" s="235"/>
      <c r="AJ211" s="235"/>
      <c r="BI211" s="190" t="s">
        <v>1375</v>
      </c>
      <c r="BJ211" s="196" t="s">
        <v>1376</v>
      </c>
      <c r="BK211" s="190" t="s">
        <v>1377</v>
      </c>
      <c r="BL211" s="192">
        <v>127</v>
      </c>
      <c r="BM211" s="193">
        <v>45680</v>
      </c>
      <c r="BN211" s="212">
        <v>162885410</v>
      </c>
      <c r="BO211" s="206">
        <v>228</v>
      </c>
      <c r="BP211" s="193">
        <v>45680</v>
      </c>
      <c r="BQ211" s="207">
        <v>16594159</v>
      </c>
      <c r="CS211" s="200" t="s">
        <v>1830</v>
      </c>
      <c r="CT211" s="201">
        <v>1006876734</v>
      </c>
      <c r="CU211" s="206">
        <v>732</v>
      </c>
      <c r="CV211" s="206" t="s">
        <v>1538</v>
      </c>
      <c r="CY211" s="195">
        <v>8211</v>
      </c>
      <c r="CZ211" s="195" t="s">
        <v>293</v>
      </c>
      <c r="DA211" s="204">
        <f t="shared" si="38"/>
        <v>16594159</v>
      </c>
      <c r="DB211" s="231">
        <f t="shared" si="37"/>
        <v>0</v>
      </c>
      <c r="DC211" s="204">
        <f t="shared" si="36"/>
        <v>0</v>
      </c>
      <c r="DZ211" s="317" t="s">
        <v>1686</v>
      </c>
      <c r="EA211" s="135"/>
    </row>
    <row r="212" spans="1:131" x14ac:dyDescent="0.3">
      <c r="A212" s="197"/>
      <c r="B212" s="197" t="s">
        <v>1115</v>
      </c>
      <c r="C212" s="265">
        <v>1121885006</v>
      </c>
      <c r="D212" s="197" t="s">
        <v>1116</v>
      </c>
      <c r="E212" s="197" t="s">
        <v>297</v>
      </c>
      <c r="F212" s="197" t="s">
        <v>1105</v>
      </c>
      <c r="G212" s="124">
        <v>45680</v>
      </c>
      <c r="H212" s="280">
        <v>16594159</v>
      </c>
      <c r="I212" s="197" t="s">
        <v>852</v>
      </c>
      <c r="J212" s="124">
        <v>45680</v>
      </c>
      <c r="K212" s="124">
        <v>45852</v>
      </c>
      <c r="L212" s="197" t="s">
        <v>291</v>
      </c>
      <c r="M212" s="197" t="s">
        <v>291</v>
      </c>
      <c r="N212" s="197" t="s">
        <v>291</v>
      </c>
      <c r="O212" s="215">
        <v>6</v>
      </c>
      <c r="P212" s="132">
        <v>3666151</v>
      </c>
      <c r="Q212" s="203">
        <v>45680</v>
      </c>
      <c r="R212" s="193">
        <v>45716</v>
      </c>
      <c r="S212" s="132">
        <v>2894330</v>
      </c>
      <c r="T212" s="129">
        <v>45717</v>
      </c>
      <c r="U212" s="129">
        <v>45747</v>
      </c>
      <c r="V212" s="132">
        <v>2894330</v>
      </c>
      <c r="W212" s="193">
        <v>45748</v>
      </c>
      <c r="X212" s="193">
        <v>45777</v>
      </c>
      <c r="Y212" s="132">
        <v>2894330</v>
      </c>
      <c r="Z212" s="193">
        <v>45778</v>
      </c>
      <c r="AA212" s="193">
        <v>45808</v>
      </c>
      <c r="AB212" s="132">
        <v>2894330</v>
      </c>
      <c r="AC212" s="193">
        <v>45809</v>
      </c>
      <c r="AD212" s="193">
        <v>45838</v>
      </c>
      <c r="AE212" s="130">
        <v>1350688</v>
      </c>
      <c r="AF212" s="193">
        <v>45839</v>
      </c>
      <c r="AG212" s="193">
        <v>45852</v>
      </c>
      <c r="BI212" s="190" t="s">
        <v>1375</v>
      </c>
      <c r="BJ212" s="196" t="s">
        <v>1376</v>
      </c>
      <c r="BK212" s="190" t="s">
        <v>1377</v>
      </c>
      <c r="BL212" s="192">
        <v>127</v>
      </c>
      <c r="BM212" s="193">
        <v>45680</v>
      </c>
      <c r="BN212" s="212">
        <v>162885410</v>
      </c>
      <c r="BO212" s="206">
        <v>229</v>
      </c>
      <c r="BP212" s="193">
        <v>45680</v>
      </c>
      <c r="BQ212" s="207">
        <v>16594159</v>
      </c>
      <c r="CS212" s="200" t="s">
        <v>1831</v>
      </c>
      <c r="CT212" s="202">
        <v>1121885006</v>
      </c>
      <c r="CU212" s="206">
        <v>732</v>
      </c>
      <c r="CV212" s="206" t="s">
        <v>1538</v>
      </c>
      <c r="CY212" s="195">
        <v>8299</v>
      </c>
      <c r="CZ212" s="195" t="s">
        <v>293</v>
      </c>
      <c r="DA212" s="204">
        <f t="shared" si="38"/>
        <v>16594159</v>
      </c>
      <c r="DB212" s="231">
        <f t="shared" si="37"/>
        <v>0</v>
      </c>
      <c r="DC212" s="204">
        <f t="shared" si="36"/>
        <v>0</v>
      </c>
      <c r="DZ212" s="317" t="s">
        <v>1687</v>
      </c>
      <c r="EA212" s="135"/>
    </row>
    <row r="213" spans="1:131" x14ac:dyDescent="0.3">
      <c r="A213" s="197"/>
      <c r="B213" s="197" t="s">
        <v>1117</v>
      </c>
      <c r="C213" s="265">
        <v>1121882349</v>
      </c>
      <c r="D213" s="197" t="s">
        <v>1118</v>
      </c>
      <c r="E213" s="197" t="s">
        <v>298</v>
      </c>
      <c r="F213" s="197" t="s">
        <v>1112</v>
      </c>
      <c r="G213" s="124">
        <v>45680</v>
      </c>
      <c r="H213" s="280">
        <v>14728245</v>
      </c>
      <c r="I213" s="197" t="s">
        <v>852</v>
      </c>
      <c r="J213" s="124">
        <v>45680</v>
      </c>
      <c r="K213" s="124">
        <v>45852</v>
      </c>
      <c r="L213" s="197" t="s">
        <v>291</v>
      </c>
      <c r="M213" s="197" t="s">
        <v>291</v>
      </c>
      <c r="N213" s="197" t="s">
        <v>291</v>
      </c>
      <c r="O213" s="215">
        <v>6</v>
      </c>
      <c r="P213" s="132">
        <v>3253915</v>
      </c>
      <c r="Q213" s="203">
        <v>45680</v>
      </c>
      <c r="R213" s="193">
        <v>45716</v>
      </c>
      <c r="S213" s="132">
        <v>2568880</v>
      </c>
      <c r="T213" s="129">
        <v>45717</v>
      </c>
      <c r="U213" s="129">
        <v>45747</v>
      </c>
      <c r="V213" s="132">
        <v>2568880</v>
      </c>
      <c r="W213" s="193">
        <v>45748</v>
      </c>
      <c r="X213" s="193">
        <v>45777</v>
      </c>
      <c r="Y213" s="132">
        <v>2568880</v>
      </c>
      <c r="Z213" s="193">
        <v>45778</v>
      </c>
      <c r="AA213" s="193">
        <v>45808</v>
      </c>
      <c r="AB213" s="132">
        <v>2568880</v>
      </c>
      <c r="AC213" s="193">
        <v>45809</v>
      </c>
      <c r="AD213" s="193">
        <v>45838</v>
      </c>
      <c r="AE213" s="130">
        <v>1198810</v>
      </c>
      <c r="AF213" s="193">
        <v>45839</v>
      </c>
      <c r="AG213" s="193">
        <v>45852</v>
      </c>
      <c r="BI213" s="190" t="s">
        <v>1375</v>
      </c>
      <c r="BJ213" s="196" t="s">
        <v>1376</v>
      </c>
      <c r="BK213" s="190" t="s">
        <v>1377</v>
      </c>
      <c r="BL213" s="192">
        <v>127</v>
      </c>
      <c r="BM213" s="193">
        <v>45680</v>
      </c>
      <c r="BN213" s="212">
        <v>162885410</v>
      </c>
      <c r="BO213" s="206">
        <v>230</v>
      </c>
      <c r="BP213" s="193">
        <v>45680</v>
      </c>
      <c r="BQ213" s="207">
        <v>14728245</v>
      </c>
      <c r="CS213" s="200" t="s">
        <v>1832</v>
      </c>
      <c r="CT213" s="201">
        <v>1121882349</v>
      </c>
      <c r="CU213" s="206">
        <v>732</v>
      </c>
      <c r="CV213" s="206" t="s">
        <v>1538</v>
      </c>
      <c r="CY213" s="195">
        <v>8299</v>
      </c>
      <c r="CZ213" s="195" t="s">
        <v>293</v>
      </c>
      <c r="DA213" s="204">
        <f t="shared" si="38"/>
        <v>14728245</v>
      </c>
      <c r="DB213" s="231">
        <f t="shared" si="37"/>
        <v>0</v>
      </c>
      <c r="DC213" s="204">
        <f t="shared" si="36"/>
        <v>0</v>
      </c>
      <c r="DZ213" s="317" t="s">
        <v>1688</v>
      </c>
      <c r="EA213" s="135"/>
    </row>
    <row r="214" spans="1:131" ht="14.4" x14ac:dyDescent="0.3">
      <c r="A214" s="197"/>
      <c r="B214" s="197" t="s">
        <v>1119</v>
      </c>
      <c r="C214" s="265">
        <v>1022374795</v>
      </c>
      <c r="D214" s="197" t="s">
        <v>1120</v>
      </c>
      <c r="E214" s="197" t="s">
        <v>297</v>
      </c>
      <c r="F214" s="197" t="s">
        <v>1105</v>
      </c>
      <c r="G214" s="124">
        <v>45680</v>
      </c>
      <c r="H214" s="280">
        <v>16594159</v>
      </c>
      <c r="I214" s="197" t="s">
        <v>852</v>
      </c>
      <c r="J214" s="124">
        <v>45680</v>
      </c>
      <c r="K214" s="124">
        <v>45852</v>
      </c>
      <c r="L214" s="197" t="s">
        <v>291</v>
      </c>
      <c r="M214" s="197" t="s">
        <v>291</v>
      </c>
      <c r="N214" s="197" t="s">
        <v>291</v>
      </c>
      <c r="O214" s="215">
        <v>6</v>
      </c>
      <c r="P214" s="132">
        <v>3666151</v>
      </c>
      <c r="Q214" s="203">
        <v>45680</v>
      </c>
      <c r="R214" s="193">
        <v>45716</v>
      </c>
      <c r="S214" s="132">
        <v>2894330</v>
      </c>
      <c r="T214" s="129">
        <v>45717</v>
      </c>
      <c r="U214" s="129">
        <v>45747</v>
      </c>
      <c r="V214" s="132">
        <v>2894330</v>
      </c>
      <c r="W214" s="193">
        <v>45748</v>
      </c>
      <c r="X214" s="193">
        <v>45777</v>
      </c>
      <c r="Y214" s="132">
        <v>2894330</v>
      </c>
      <c r="Z214" s="193">
        <v>45778</v>
      </c>
      <c r="AA214" s="193">
        <v>45808</v>
      </c>
      <c r="AB214" s="132">
        <v>2894330</v>
      </c>
      <c r="AC214" s="193">
        <v>45809</v>
      </c>
      <c r="AD214" s="193">
        <v>45838</v>
      </c>
      <c r="AE214" s="130">
        <v>1350688</v>
      </c>
      <c r="AF214" s="193">
        <v>45839</v>
      </c>
      <c r="AG214" s="193">
        <v>45852</v>
      </c>
      <c r="AH214" s="290"/>
      <c r="AI214" s="233"/>
      <c r="AJ214" s="233"/>
      <c r="BI214" s="190" t="s">
        <v>1375</v>
      </c>
      <c r="BJ214" s="196" t="s">
        <v>1376</v>
      </c>
      <c r="BK214" s="190" t="s">
        <v>1377</v>
      </c>
      <c r="BL214" s="192">
        <v>127</v>
      </c>
      <c r="BM214" s="193">
        <v>45680</v>
      </c>
      <c r="BN214" s="212">
        <v>162885410</v>
      </c>
      <c r="BO214" s="206">
        <v>231</v>
      </c>
      <c r="BP214" s="193">
        <v>45680</v>
      </c>
      <c r="BQ214" s="207">
        <v>16594159</v>
      </c>
      <c r="CS214" s="200" t="s">
        <v>1833</v>
      </c>
      <c r="CT214" s="202">
        <v>1022374795</v>
      </c>
      <c r="CU214" s="206">
        <v>732</v>
      </c>
      <c r="CV214" s="206" t="s">
        <v>1538</v>
      </c>
      <c r="CY214" s="195">
        <v>7490</v>
      </c>
      <c r="CZ214" s="195" t="s">
        <v>293</v>
      </c>
      <c r="DA214" s="204">
        <f t="shared" si="38"/>
        <v>16594159</v>
      </c>
      <c r="DB214" s="231">
        <f t="shared" si="37"/>
        <v>0</v>
      </c>
      <c r="DC214" s="204">
        <f t="shared" ref="DC214:DC277" si="39">BQ214+CF214-DA214</f>
        <v>0</v>
      </c>
      <c r="DZ214" s="312" t="s">
        <v>1689</v>
      </c>
      <c r="EA214" s="135"/>
    </row>
    <row r="215" spans="1:131" x14ac:dyDescent="0.3">
      <c r="A215" s="197"/>
      <c r="B215" s="197" t="s">
        <v>1121</v>
      </c>
      <c r="C215" s="265">
        <v>1121962924</v>
      </c>
      <c r="D215" s="197" t="s">
        <v>1122</v>
      </c>
      <c r="E215" s="197" t="s">
        <v>298</v>
      </c>
      <c r="F215" s="197" t="s">
        <v>1112</v>
      </c>
      <c r="G215" s="124">
        <v>45680</v>
      </c>
      <c r="H215" s="280">
        <v>14728244</v>
      </c>
      <c r="I215" s="197" t="s">
        <v>852</v>
      </c>
      <c r="J215" s="124">
        <v>45680</v>
      </c>
      <c r="K215" s="124">
        <v>45852</v>
      </c>
      <c r="L215" s="197" t="s">
        <v>291</v>
      </c>
      <c r="M215" s="197" t="s">
        <v>291</v>
      </c>
      <c r="N215" s="197" t="s">
        <v>291</v>
      </c>
      <c r="O215" s="215">
        <v>6</v>
      </c>
      <c r="P215" s="132">
        <v>3253915</v>
      </c>
      <c r="Q215" s="203">
        <v>45680</v>
      </c>
      <c r="R215" s="193">
        <v>45716</v>
      </c>
      <c r="S215" s="132">
        <v>2568880</v>
      </c>
      <c r="T215" s="129">
        <v>45717</v>
      </c>
      <c r="U215" s="129">
        <v>45747</v>
      </c>
      <c r="V215" s="132">
        <v>2568880</v>
      </c>
      <c r="W215" s="193">
        <v>45748</v>
      </c>
      <c r="X215" s="193">
        <v>45777</v>
      </c>
      <c r="Y215" s="132">
        <v>2568880</v>
      </c>
      <c r="Z215" s="193">
        <v>45778</v>
      </c>
      <c r="AA215" s="193">
        <v>45808</v>
      </c>
      <c r="AB215" s="132">
        <v>2568880</v>
      </c>
      <c r="AC215" s="193">
        <v>45809</v>
      </c>
      <c r="AD215" s="193">
        <v>45838</v>
      </c>
      <c r="AE215" s="130">
        <v>1198809</v>
      </c>
      <c r="AF215" s="193">
        <v>45839</v>
      </c>
      <c r="AG215" s="193">
        <v>45852</v>
      </c>
      <c r="BI215" s="190" t="s">
        <v>1375</v>
      </c>
      <c r="BJ215" s="196" t="s">
        <v>1376</v>
      </c>
      <c r="BK215" s="190" t="s">
        <v>1377</v>
      </c>
      <c r="BL215" s="192">
        <v>127</v>
      </c>
      <c r="BM215" s="193">
        <v>45680</v>
      </c>
      <c r="BN215" s="212">
        <v>162885410</v>
      </c>
      <c r="BO215" s="206">
        <v>232</v>
      </c>
      <c r="BP215" s="193">
        <v>45680</v>
      </c>
      <c r="BQ215" s="207">
        <v>14728244</v>
      </c>
      <c r="CS215" s="200" t="s">
        <v>1834</v>
      </c>
      <c r="CT215" s="201">
        <v>1121962924</v>
      </c>
      <c r="CU215" s="206">
        <v>732</v>
      </c>
      <c r="CV215" s="206" t="s">
        <v>1538</v>
      </c>
      <c r="CY215" s="195">
        <v>8299</v>
      </c>
      <c r="CZ215" s="195" t="s">
        <v>293</v>
      </c>
      <c r="DA215" s="204">
        <f t="shared" si="38"/>
        <v>14728244</v>
      </c>
      <c r="DB215" s="231">
        <f t="shared" si="37"/>
        <v>0</v>
      </c>
      <c r="DC215" s="204">
        <f t="shared" si="39"/>
        <v>0</v>
      </c>
      <c r="DZ215" s="317" t="s">
        <v>1690</v>
      </c>
      <c r="EA215" s="135"/>
    </row>
    <row r="216" spans="1:131" x14ac:dyDescent="0.3">
      <c r="A216" s="197"/>
      <c r="B216" s="197" t="s">
        <v>1123</v>
      </c>
      <c r="C216" s="265">
        <v>1013614456</v>
      </c>
      <c r="D216" s="197" t="s">
        <v>1124</v>
      </c>
      <c r="E216" s="197" t="s">
        <v>297</v>
      </c>
      <c r="F216" s="197" t="s">
        <v>633</v>
      </c>
      <c r="G216" s="124">
        <v>45680</v>
      </c>
      <c r="H216" s="280">
        <v>22479959</v>
      </c>
      <c r="I216" s="197" t="s">
        <v>852</v>
      </c>
      <c r="J216" s="124">
        <v>45680</v>
      </c>
      <c r="K216" s="124">
        <v>45852</v>
      </c>
      <c r="L216" s="197" t="s">
        <v>291</v>
      </c>
      <c r="M216" s="197" t="s">
        <v>291</v>
      </c>
      <c r="N216" s="197" t="s">
        <v>291</v>
      </c>
      <c r="O216" s="215">
        <v>6</v>
      </c>
      <c r="P216" s="132">
        <v>4966502</v>
      </c>
      <c r="Q216" s="203">
        <v>45680</v>
      </c>
      <c r="R216" s="193">
        <v>45716</v>
      </c>
      <c r="S216" s="132">
        <v>3920923</v>
      </c>
      <c r="T216" s="129">
        <v>45717</v>
      </c>
      <c r="U216" s="129">
        <v>45747</v>
      </c>
      <c r="V216" s="132">
        <v>3920923</v>
      </c>
      <c r="W216" s="193">
        <v>45748</v>
      </c>
      <c r="X216" s="193">
        <v>45777</v>
      </c>
      <c r="Y216" s="132">
        <v>3920923</v>
      </c>
      <c r="Z216" s="193">
        <v>45778</v>
      </c>
      <c r="AA216" s="193">
        <v>45808</v>
      </c>
      <c r="AB216" s="132">
        <v>3920923</v>
      </c>
      <c r="AC216" s="193">
        <v>45809</v>
      </c>
      <c r="AD216" s="193">
        <v>45838</v>
      </c>
      <c r="AE216" s="130">
        <v>1829765</v>
      </c>
      <c r="AF216" s="193">
        <v>45839</v>
      </c>
      <c r="AG216" s="193">
        <v>45852</v>
      </c>
      <c r="AH216" s="291"/>
      <c r="AI216" s="235"/>
      <c r="AJ216" s="235"/>
      <c r="BI216" s="190" t="s">
        <v>727</v>
      </c>
      <c r="BJ216" s="190" t="s">
        <v>728</v>
      </c>
      <c r="BK216" s="190" t="s">
        <v>276</v>
      </c>
      <c r="BL216" s="192">
        <v>135</v>
      </c>
      <c r="BM216" s="193">
        <v>45680</v>
      </c>
      <c r="BN216" s="212">
        <v>219616944</v>
      </c>
      <c r="BO216" s="206">
        <v>260</v>
      </c>
      <c r="BP216" s="193">
        <v>45680</v>
      </c>
      <c r="BQ216" s="207">
        <v>22479959</v>
      </c>
      <c r="CS216" s="234" t="s">
        <v>1452</v>
      </c>
      <c r="CT216" s="202">
        <v>1013614456</v>
      </c>
      <c r="CU216" s="206">
        <v>761</v>
      </c>
      <c r="CV216" s="206" t="s">
        <v>836</v>
      </c>
      <c r="CY216" s="195">
        <v>7110</v>
      </c>
      <c r="CZ216" s="195" t="s">
        <v>292</v>
      </c>
      <c r="DA216" s="204">
        <f t="shared" si="38"/>
        <v>22479959</v>
      </c>
      <c r="DB216" s="231">
        <f t="shared" si="37"/>
        <v>0</v>
      </c>
      <c r="DC216" s="204">
        <f t="shared" si="39"/>
        <v>0</v>
      </c>
      <c r="DZ216" s="317" t="s">
        <v>1691</v>
      </c>
      <c r="EA216" s="135"/>
    </row>
    <row r="217" spans="1:131" x14ac:dyDescent="0.3">
      <c r="A217" s="197"/>
      <c r="B217" s="197" t="s">
        <v>1125</v>
      </c>
      <c r="C217" s="265">
        <v>1121828522</v>
      </c>
      <c r="D217" s="197" t="s">
        <v>1126</v>
      </c>
      <c r="E217" s="197" t="s">
        <v>297</v>
      </c>
      <c r="F217" s="197" t="s">
        <v>633</v>
      </c>
      <c r="G217" s="124">
        <v>45680</v>
      </c>
      <c r="H217" s="280">
        <v>22479959</v>
      </c>
      <c r="I217" s="197" t="s">
        <v>852</v>
      </c>
      <c r="J217" s="124">
        <v>45680</v>
      </c>
      <c r="K217" s="124">
        <v>45852</v>
      </c>
      <c r="L217" s="197" t="s">
        <v>291</v>
      </c>
      <c r="M217" s="197" t="s">
        <v>291</v>
      </c>
      <c r="N217" s="197" t="s">
        <v>291</v>
      </c>
      <c r="O217" s="215">
        <v>6</v>
      </c>
      <c r="P217" s="132">
        <v>4966502</v>
      </c>
      <c r="Q217" s="203">
        <v>45680</v>
      </c>
      <c r="R217" s="193">
        <v>45716</v>
      </c>
      <c r="S217" s="132">
        <v>3920923</v>
      </c>
      <c r="T217" s="129">
        <v>45717</v>
      </c>
      <c r="U217" s="129">
        <v>45747</v>
      </c>
      <c r="V217" s="132">
        <v>3920923</v>
      </c>
      <c r="W217" s="193">
        <v>45748</v>
      </c>
      <c r="X217" s="193">
        <v>45777</v>
      </c>
      <c r="Y217" s="132">
        <v>3920923</v>
      </c>
      <c r="Z217" s="193">
        <v>45778</v>
      </c>
      <c r="AA217" s="193">
        <v>45808</v>
      </c>
      <c r="AB217" s="132">
        <v>3920923</v>
      </c>
      <c r="AC217" s="193">
        <v>45809</v>
      </c>
      <c r="AD217" s="193">
        <v>45838</v>
      </c>
      <c r="AE217" s="130">
        <v>1829765</v>
      </c>
      <c r="AF217" s="193">
        <v>45839</v>
      </c>
      <c r="AG217" s="193">
        <v>45852</v>
      </c>
      <c r="BI217" s="190" t="s">
        <v>727</v>
      </c>
      <c r="BJ217" s="190" t="s">
        <v>728</v>
      </c>
      <c r="BK217" s="190" t="s">
        <v>276</v>
      </c>
      <c r="BL217" s="192">
        <v>135</v>
      </c>
      <c r="BM217" s="193">
        <v>45680</v>
      </c>
      <c r="BN217" s="212">
        <v>219616944</v>
      </c>
      <c r="BO217" s="206">
        <v>255</v>
      </c>
      <c r="BP217" s="193">
        <v>45680</v>
      </c>
      <c r="BQ217" s="207">
        <v>22479959</v>
      </c>
      <c r="CS217" s="220" t="s">
        <v>1453</v>
      </c>
      <c r="CT217" s="201">
        <v>1121828522</v>
      </c>
      <c r="CU217" s="206">
        <v>761</v>
      </c>
      <c r="CV217" s="206" t="s">
        <v>836</v>
      </c>
      <c r="CY217" s="195">
        <v>6201</v>
      </c>
      <c r="CZ217" s="195" t="s">
        <v>293</v>
      </c>
      <c r="DA217" s="204">
        <f t="shared" si="38"/>
        <v>22479959</v>
      </c>
      <c r="DB217" s="231">
        <f t="shared" si="37"/>
        <v>0</v>
      </c>
      <c r="DC217" s="204">
        <f t="shared" si="39"/>
        <v>0</v>
      </c>
      <c r="DZ217" s="317" t="s">
        <v>1692</v>
      </c>
      <c r="EA217" s="135"/>
    </row>
    <row r="218" spans="1:131" x14ac:dyDescent="0.3">
      <c r="A218" s="197"/>
      <c r="B218" s="197" t="s">
        <v>1127</v>
      </c>
      <c r="C218" s="265">
        <v>1121946486</v>
      </c>
      <c r="D218" s="197" t="s">
        <v>1128</v>
      </c>
      <c r="E218" s="189" t="s">
        <v>297</v>
      </c>
      <c r="F218" s="189" t="s">
        <v>633</v>
      </c>
      <c r="G218" s="124">
        <v>45680</v>
      </c>
      <c r="H218" s="280">
        <v>18604105</v>
      </c>
      <c r="I218" s="197" t="s">
        <v>852</v>
      </c>
      <c r="J218" s="124">
        <v>45680</v>
      </c>
      <c r="K218" s="124">
        <v>45852</v>
      </c>
      <c r="L218" s="197" t="s">
        <v>291</v>
      </c>
      <c r="M218" s="197" t="s">
        <v>291</v>
      </c>
      <c r="N218" s="197" t="s">
        <v>291</v>
      </c>
      <c r="O218" s="215">
        <v>6</v>
      </c>
      <c r="P218" s="132">
        <v>4110209</v>
      </c>
      <c r="Q218" s="203">
        <v>45680</v>
      </c>
      <c r="R218" s="193">
        <v>45716</v>
      </c>
      <c r="S218" s="132">
        <v>3244902</v>
      </c>
      <c r="T218" s="129">
        <v>45717</v>
      </c>
      <c r="U218" s="129">
        <v>45747</v>
      </c>
      <c r="V218" s="132">
        <v>3244902</v>
      </c>
      <c r="W218" s="193">
        <v>45748</v>
      </c>
      <c r="X218" s="193">
        <v>45777</v>
      </c>
      <c r="Y218" s="132">
        <v>3244902</v>
      </c>
      <c r="Z218" s="193">
        <v>45778</v>
      </c>
      <c r="AA218" s="193">
        <v>45808</v>
      </c>
      <c r="AB218" s="132">
        <v>3244902</v>
      </c>
      <c r="AC218" s="193">
        <v>45809</v>
      </c>
      <c r="AD218" s="193">
        <v>45838</v>
      </c>
      <c r="AE218" s="130">
        <v>1514288</v>
      </c>
      <c r="AF218" s="193">
        <v>45839</v>
      </c>
      <c r="AG218" s="193">
        <v>45852</v>
      </c>
      <c r="BI218" s="190" t="s">
        <v>727</v>
      </c>
      <c r="BJ218" s="190" t="s">
        <v>728</v>
      </c>
      <c r="BK218" s="190" t="s">
        <v>276</v>
      </c>
      <c r="BL218" s="192">
        <v>135</v>
      </c>
      <c r="BM218" s="193">
        <v>45680</v>
      </c>
      <c r="BN218" s="212">
        <v>219616944</v>
      </c>
      <c r="BO218" s="206">
        <v>256</v>
      </c>
      <c r="BP218" s="193">
        <v>45680</v>
      </c>
      <c r="BQ218" s="207">
        <v>18604105</v>
      </c>
      <c r="CS218" s="220" t="s">
        <v>1454</v>
      </c>
      <c r="CT218" s="126">
        <v>1121946486</v>
      </c>
      <c r="CU218" s="206">
        <v>761</v>
      </c>
      <c r="CV218" s="206" t="s">
        <v>836</v>
      </c>
      <c r="CY218" s="195">
        <v>8299</v>
      </c>
      <c r="CZ218" s="195" t="s">
        <v>293</v>
      </c>
      <c r="DA218" s="204">
        <f t="shared" si="38"/>
        <v>18604105</v>
      </c>
      <c r="DB218" s="231">
        <f t="shared" si="37"/>
        <v>0</v>
      </c>
      <c r="DC218" s="204">
        <f t="shared" si="39"/>
        <v>0</v>
      </c>
      <c r="DZ218" s="317" t="s">
        <v>1693</v>
      </c>
      <c r="EA218" s="135"/>
    </row>
    <row r="219" spans="1:131" ht="14.4" x14ac:dyDescent="0.3">
      <c r="A219" s="197"/>
      <c r="B219" s="197" t="s">
        <v>1129</v>
      </c>
      <c r="C219" s="265">
        <v>1121920979</v>
      </c>
      <c r="D219" s="197" t="s">
        <v>1130</v>
      </c>
      <c r="E219" s="197" t="s">
        <v>297</v>
      </c>
      <c r="F219" s="197" t="s">
        <v>633</v>
      </c>
      <c r="G219" s="124">
        <v>45680</v>
      </c>
      <c r="H219" s="280">
        <v>18604105</v>
      </c>
      <c r="I219" s="197" t="s">
        <v>852</v>
      </c>
      <c r="J219" s="124">
        <v>45680</v>
      </c>
      <c r="K219" s="124">
        <v>45852</v>
      </c>
      <c r="L219" s="197" t="s">
        <v>291</v>
      </c>
      <c r="M219" s="197" t="s">
        <v>291</v>
      </c>
      <c r="N219" s="197" t="s">
        <v>291</v>
      </c>
      <c r="O219" s="215">
        <v>6</v>
      </c>
      <c r="P219" s="132">
        <v>4110209</v>
      </c>
      <c r="Q219" s="203">
        <v>45680</v>
      </c>
      <c r="R219" s="193">
        <v>45716</v>
      </c>
      <c r="S219" s="132">
        <v>3244902</v>
      </c>
      <c r="T219" s="129">
        <v>45717</v>
      </c>
      <c r="U219" s="129">
        <v>45747</v>
      </c>
      <c r="V219" s="132">
        <v>3244902</v>
      </c>
      <c r="W219" s="193">
        <v>45748</v>
      </c>
      <c r="X219" s="193">
        <v>45777</v>
      </c>
      <c r="Y219" s="132">
        <v>3244902</v>
      </c>
      <c r="Z219" s="193">
        <v>45778</v>
      </c>
      <c r="AA219" s="193">
        <v>45808</v>
      </c>
      <c r="AB219" s="132">
        <v>3244902</v>
      </c>
      <c r="AC219" s="193">
        <v>45809</v>
      </c>
      <c r="AD219" s="193">
        <v>45838</v>
      </c>
      <c r="AE219" s="130">
        <v>1514288</v>
      </c>
      <c r="AF219" s="193">
        <v>45839</v>
      </c>
      <c r="AG219" s="193">
        <v>45852</v>
      </c>
      <c r="AH219" s="290"/>
      <c r="AI219" s="233"/>
      <c r="AJ219" s="233"/>
      <c r="BI219" s="190" t="s">
        <v>727</v>
      </c>
      <c r="BJ219" s="190" t="s">
        <v>728</v>
      </c>
      <c r="BK219" s="190" t="s">
        <v>276</v>
      </c>
      <c r="BL219" s="192">
        <v>135</v>
      </c>
      <c r="BM219" s="193">
        <v>45680</v>
      </c>
      <c r="BN219" s="212">
        <v>219616944</v>
      </c>
      <c r="BO219" s="206">
        <v>253</v>
      </c>
      <c r="BP219" s="193">
        <v>45680</v>
      </c>
      <c r="BQ219" s="207">
        <v>18604105</v>
      </c>
      <c r="CS219" s="238" t="s">
        <v>1455</v>
      </c>
      <c r="CT219" s="201">
        <v>1121920979</v>
      </c>
      <c r="CU219" s="206">
        <v>761</v>
      </c>
      <c r="CV219" s="206" t="s">
        <v>836</v>
      </c>
      <c r="CY219" s="195">
        <v>7110</v>
      </c>
      <c r="CZ219" s="195" t="s">
        <v>292</v>
      </c>
      <c r="DA219" s="204">
        <f t="shared" si="38"/>
        <v>18604105</v>
      </c>
      <c r="DB219" s="231">
        <f t="shared" si="37"/>
        <v>0</v>
      </c>
      <c r="DC219" s="204">
        <f t="shared" si="39"/>
        <v>0</v>
      </c>
      <c r="DZ219" s="317" t="s">
        <v>1694</v>
      </c>
      <c r="EA219" s="135"/>
    </row>
    <row r="220" spans="1:131" x14ac:dyDescent="0.3">
      <c r="A220" s="197"/>
      <c r="B220" s="197" t="s">
        <v>1131</v>
      </c>
      <c r="C220" s="265">
        <v>40438386</v>
      </c>
      <c r="D220" s="197" t="s">
        <v>1132</v>
      </c>
      <c r="E220" s="197" t="s">
        <v>297</v>
      </c>
      <c r="F220" s="197" t="s">
        <v>633</v>
      </c>
      <c r="G220" s="124">
        <v>45680</v>
      </c>
      <c r="H220" s="280">
        <v>29844081</v>
      </c>
      <c r="I220" s="197" t="s">
        <v>852</v>
      </c>
      <c r="J220" s="124">
        <v>45680</v>
      </c>
      <c r="K220" s="124">
        <v>45852</v>
      </c>
      <c r="L220" s="197" t="s">
        <v>291</v>
      </c>
      <c r="M220" s="197" t="s">
        <v>291</v>
      </c>
      <c r="N220" s="197" t="s">
        <v>291</v>
      </c>
      <c r="O220" s="215">
        <v>6</v>
      </c>
      <c r="P220" s="132">
        <v>6593460</v>
      </c>
      <c r="Q220" s="203">
        <v>45680</v>
      </c>
      <c r="R220" s="193">
        <v>45716</v>
      </c>
      <c r="S220" s="132">
        <v>5205363</v>
      </c>
      <c r="T220" s="129">
        <v>45717</v>
      </c>
      <c r="U220" s="129">
        <v>45747</v>
      </c>
      <c r="V220" s="132">
        <v>5205363</v>
      </c>
      <c r="W220" s="193">
        <v>45748</v>
      </c>
      <c r="X220" s="193">
        <v>45777</v>
      </c>
      <c r="Y220" s="132">
        <v>5205363</v>
      </c>
      <c r="Z220" s="193">
        <v>45778</v>
      </c>
      <c r="AA220" s="193">
        <v>45808</v>
      </c>
      <c r="AB220" s="132">
        <v>5205363</v>
      </c>
      <c r="AC220" s="193">
        <v>45809</v>
      </c>
      <c r="AD220" s="193">
        <v>45838</v>
      </c>
      <c r="AE220" s="130">
        <v>2429169</v>
      </c>
      <c r="AF220" s="193">
        <v>45839</v>
      </c>
      <c r="AG220" s="193">
        <v>45852</v>
      </c>
      <c r="BI220" s="190" t="s">
        <v>727</v>
      </c>
      <c r="BJ220" s="190" t="s">
        <v>728</v>
      </c>
      <c r="BK220" s="190" t="s">
        <v>276</v>
      </c>
      <c r="BL220" s="192">
        <v>135</v>
      </c>
      <c r="BM220" s="193">
        <v>45680</v>
      </c>
      <c r="BN220" s="212">
        <v>219616944</v>
      </c>
      <c r="BO220" s="206">
        <v>261</v>
      </c>
      <c r="BP220" s="193">
        <v>45680</v>
      </c>
      <c r="BQ220" s="207">
        <v>29844081</v>
      </c>
      <c r="CS220" s="244" t="s">
        <v>1456</v>
      </c>
      <c r="CT220" s="202">
        <v>40438386</v>
      </c>
      <c r="CU220" s="206">
        <v>761</v>
      </c>
      <c r="CV220" s="206" t="s">
        <v>836</v>
      </c>
      <c r="CY220" s="195">
        <v>6201</v>
      </c>
      <c r="CZ220" s="195" t="s">
        <v>293</v>
      </c>
      <c r="DA220" s="204">
        <f t="shared" si="38"/>
        <v>29844081</v>
      </c>
      <c r="DB220" s="231">
        <f t="shared" si="37"/>
        <v>0</v>
      </c>
      <c r="DC220" s="204">
        <f t="shared" si="39"/>
        <v>0</v>
      </c>
      <c r="DZ220" s="317" t="s">
        <v>1695</v>
      </c>
      <c r="EA220" s="135"/>
    </row>
    <row r="221" spans="1:131" x14ac:dyDescent="0.3">
      <c r="A221" s="197"/>
      <c r="B221" s="197" t="s">
        <v>1133</v>
      </c>
      <c r="C221" s="265">
        <v>1121918958</v>
      </c>
      <c r="D221" s="197" t="s">
        <v>1134</v>
      </c>
      <c r="E221" s="189" t="s">
        <v>297</v>
      </c>
      <c r="F221" s="189" t="s">
        <v>633</v>
      </c>
      <c r="G221" s="124">
        <v>45680</v>
      </c>
      <c r="H221" s="280">
        <v>18604102</v>
      </c>
      <c r="I221" s="197" t="s">
        <v>852</v>
      </c>
      <c r="J221" s="124">
        <v>45680</v>
      </c>
      <c r="K221" s="124">
        <v>45852</v>
      </c>
      <c r="L221" s="197" t="s">
        <v>291</v>
      </c>
      <c r="M221" s="197" t="s">
        <v>291</v>
      </c>
      <c r="N221" s="197" t="s">
        <v>291</v>
      </c>
      <c r="O221" s="215">
        <v>6</v>
      </c>
      <c r="P221" s="132">
        <v>4110209</v>
      </c>
      <c r="Q221" s="203">
        <v>45680</v>
      </c>
      <c r="R221" s="193">
        <v>45716</v>
      </c>
      <c r="S221" s="132">
        <v>3244902</v>
      </c>
      <c r="T221" s="129">
        <v>45717</v>
      </c>
      <c r="U221" s="129">
        <v>45747</v>
      </c>
      <c r="V221" s="132">
        <v>3244902</v>
      </c>
      <c r="W221" s="193">
        <v>45748</v>
      </c>
      <c r="X221" s="193">
        <v>45777</v>
      </c>
      <c r="Y221" s="132">
        <v>3244902</v>
      </c>
      <c r="Z221" s="193">
        <v>45778</v>
      </c>
      <c r="AA221" s="193">
        <v>45808</v>
      </c>
      <c r="AB221" s="132">
        <v>3244902</v>
      </c>
      <c r="AC221" s="193">
        <v>45809</v>
      </c>
      <c r="AD221" s="193">
        <v>45838</v>
      </c>
      <c r="AE221" s="130">
        <v>1514285</v>
      </c>
      <c r="AF221" s="193">
        <v>45839</v>
      </c>
      <c r="AG221" s="193">
        <v>45852</v>
      </c>
      <c r="AH221" s="291"/>
      <c r="AI221" s="235"/>
      <c r="AJ221" s="235"/>
      <c r="BI221" s="190" t="s">
        <v>727</v>
      </c>
      <c r="BJ221" s="190" t="s">
        <v>728</v>
      </c>
      <c r="BK221" s="190" t="s">
        <v>276</v>
      </c>
      <c r="BL221" s="192">
        <v>135</v>
      </c>
      <c r="BM221" s="193">
        <v>45680</v>
      </c>
      <c r="BN221" s="212">
        <v>219616944</v>
      </c>
      <c r="BO221" s="206">
        <v>262</v>
      </c>
      <c r="BP221" s="193">
        <v>45680</v>
      </c>
      <c r="BQ221" s="207">
        <v>18604102</v>
      </c>
      <c r="CS221" s="245" t="s">
        <v>1457</v>
      </c>
      <c r="CT221" s="126">
        <v>1121918958</v>
      </c>
      <c r="CU221" s="206">
        <v>761</v>
      </c>
      <c r="CV221" s="206" t="s">
        <v>836</v>
      </c>
      <c r="CY221" s="195">
        <v>8299</v>
      </c>
      <c r="CZ221" s="195" t="s">
        <v>293</v>
      </c>
      <c r="DA221" s="204">
        <f t="shared" si="38"/>
        <v>18604102</v>
      </c>
      <c r="DB221" s="231">
        <f t="shared" si="37"/>
        <v>0</v>
      </c>
      <c r="DC221" s="204">
        <f t="shared" si="39"/>
        <v>0</v>
      </c>
      <c r="DZ221" s="317" t="s">
        <v>1696</v>
      </c>
      <c r="EA221" s="135"/>
    </row>
    <row r="222" spans="1:131" x14ac:dyDescent="0.3">
      <c r="A222" s="189"/>
      <c r="B222" s="197" t="s">
        <v>1135</v>
      </c>
      <c r="C222" s="265">
        <v>1121827022</v>
      </c>
      <c r="D222" s="189" t="s">
        <v>1136</v>
      </c>
      <c r="E222" s="197" t="s">
        <v>297</v>
      </c>
      <c r="F222" s="197" t="s">
        <v>633</v>
      </c>
      <c r="G222" s="124">
        <v>45680</v>
      </c>
      <c r="H222" s="280">
        <v>18604105</v>
      </c>
      <c r="I222" s="197" t="s">
        <v>852</v>
      </c>
      <c r="J222" s="124">
        <v>45680</v>
      </c>
      <c r="K222" s="124">
        <v>45852</v>
      </c>
      <c r="L222" s="197" t="s">
        <v>291</v>
      </c>
      <c r="M222" s="197" t="s">
        <v>291</v>
      </c>
      <c r="N222" s="197" t="s">
        <v>291</v>
      </c>
      <c r="O222" s="215">
        <v>6</v>
      </c>
      <c r="P222" s="132">
        <v>4110209</v>
      </c>
      <c r="Q222" s="203">
        <v>45680</v>
      </c>
      <c r="R222" s="193">
        <v>45716</v>
      </c>
      <c r="S222" s="132">
        <v>3244902</v>
      </c>
      <c r="T222" s="129">
        <v>45717</v>
      </c>
      <c r="U222" s="129">
        <v>45747</v>
      </c>
      <c r="V222" s="132">
        <v>3244902</v>
      </c>
      <c r="W222" s="193">
        <v>45748</v>
      </c>
      <c r="X222" s="193">
        <v>45777</v>
      </c>
      <c r="Y222" s="132">
        <v>3244902</v>
      </c>
      <c r="Z222" s="193">
        <v>45778</v>
      </c>
      <c r="AA222" s="193">
        <v>45808</v>
      </c>
      <c r="AB222" s="132">
        <v>3244902</v>
      </c>
      <c r="AC222" s="193">
        <v>45809</v>
      </c>
      <c r="AD222" s="193">
        <v>45838</v>
      </c>
      <c r="AE222" s="130">
        <v>1514288</v>
      </c>
      <c r="AF222" s="193">
        <v>45839</v>
      </c>
      <c r="AG222" s="193">
        <v>45852</v>
      </c>
      <c r="BI222" s="190" t="s">
        <v>727</v>
      </c>
      <c r="BJ222" s="190" t="s">
        <v>728</v>
      </c>
      <c r="BK222" s="190" t="s">
        <v>276</v>
      </c>
      <c r="BL222" s="192">
        <v>135</v>
      </c>
      <c r="BM222" s="193">
        <v>45680</v>
      </c>
      <c r="BN222" s="212">
        <v>219616944</v>
      </c>
      <c r="BO222" s="206">
        <v>252</v>
      </c>
      <c r="BP222" s="193">
        <v>45680</v>
      </c>
      <c r="BQ222" s="207">
        <v>18604105</v>
      </c>
      <c r="CS222" s="244" t="s">
        <v>1458</v>
      </c>
      <c r="CT222" s="202">
        <v>1121827022</v>
      </c>
      <c r="CU222" s="206">
        <v>761</v>
      </c>
      <c r="CV222" s="206" t="s">
        <v>836</v>
      </c>
      <c r="CY222" s="195">
        <v>6201</v>
      </c>
      <c r="CZ222" s="195" t="s">
        <v>293</v>
      </c>
      <c r="DA222" s="204">
        <f t="shared" si="38"/>
        <v>18604105</v>
      </c>
      <c r="DB222" s="231">
        <f t="shared" si="37"/>
        <v>0</v>
      </c>
      <c r="DC222" s="204">
        <f t="shared" si="39"/>
        <v>0</v>
      </c>
      <c r="DZ222" s="317" t="s">
        <v>1697</v>
      </c>
      <c r="EA222" s="135"/>
    </row>
    <row r="223" spans="1:131" x14ac:dyDescent="0.3">
      <c r="A223" s="197"/>
      <c r="B223" s="197" t="s">
        <v>1137</v>
      </c>
      <c r="C223" s="267">
        <v>1121943091</v>
      </c>
      <c r="D223" s="189" t="s">
        <v>1138</v>
      </c>
      <c r="E223" s="197" t="s">
        <v>297</v>
      </c>
      <c r="F223" s="197" t="s">
        <v>633</v>
      </c>
      <c r="G223" s="124">
        <v>45680</v>
      </c>
      <c r="H223" s="280">
        <v>18604105</v>
      </c>
      <c r="I223" s="197" t="s">
        <v>852</v>
      </c>
      <c r="J223" s="124">
        <v>45680</v>
      </c>
      <c r="K223" s="124">
        <v>45852</v>
      </c>
      <c r="L223" s="197" t="s">
        <v>291</v>
      </c>
      <c r="M223" s="197" t="s">
        <v>291</v>
      </c>
      <c r="N223" s="197" t="s">
        <v>291</v>
      </c>
      <c r="O223" s="215">
        <v>6</v>
      </c>
      <c r="P223" s="132">
        <v>4110209</v>
      </c>
      <c r="Q223" s="203">
        <v>45680</v>
      </c>
      <c r="R223" s="193">
        <v>45716</v>
      </c>
      <c r="S223" s="132">
        <v>3244902</v>
      </c>
      <c r="T223" s="129">
        <v>45717</v>
      </c>
      <c r="U223" s="129">
        <v>45747</v>
      </c>
      <c r="V223" s="132">
        <v>3244902</v>
      </c>
      <c r="W223" s="193">
        <v>45748</v>
      </c>
      <c r="X223" s="193">
        <v>45777</v>
      </c>
      <c r="Y223" s="132">
        <v>3244902</v>
      </c>
      <c r="Z223" s="193">
        <v>45778</v>
      </c>
      <c r="AA223" s="193">
        <v>45808</v>
      </c>
      <c r="AB223" s="132">
        <v>3244902</v>
      </c>
      <c r="AC223" s="193">
        <v>45809</v>
      </c>
      <c r="AD223" s="193">
        <v>45838</v>
      </c>
      <c r="AE223" s="130">
        <v>1514288</v>
      </c>
      <c r="AF223" s="193">
        <v>45839</v>
      </c>
      <c r="AG223" s="193">
        <v>45852</v>
      </c>
      <c r="BI223" s="190" t="s">
        <v>727</v>
      </c>
      <c r="BJ223" s="190" t="s">
        <v>728</v>
      </c>
      <c r="BK223" s="190" t="s">
        <v>276</v>
      </c>
      <c r="BL223" s="192">
        <v>135</v>
      </c>
      <c r="BM223" s="193">
        <v>45680</v>
      </c>
      <c r="BN223" s="212">
        <v>219616944</v>
      </c>
      <c r="BO223" s="206">
        <v>254</v>
      </c>
      <c r="BP223" s="193">
        <v>45680</v>
      </c>
      <c r="BQ223" s="207">
        <v>18604105</v>
      </c>
      <c r="CS223" s="220" t="s">
        <v>1459</v>
      </c>
      <c r="CT223" s="202">
        <v>1121943091</v>
      </c>
      <c r="CU223" s="206">
        <v>761</v>
      </c>
      <c r="CV223" s="206" t="s">
        <v>836</v>
      </c>
      <c r="CY223" s="195">
        <v>6201</v>
      </c>
      <c r="CZ223" s="195" t="s">
        <v>293</v>
      </c>
      <c r="DA223" s="204">
        <f t="shared" si="38"/>
        <v>18604105</v>
      </c>
      <c r="DB223" s="231">
        <f t="shared" si="37"/>
        <v>0</v>
      </c>
      <c r="DC223" s="204">
        <f t="shared" si="39"/>
        <v>0</v>
      </c>
      <c r="DZ223" s="317" t="s">
        <v>1698</v>
      </c>
      <c r="EA223" s="135"/>
    </row>
    <row r="224" spans="1:131" ht="14.4" x14ac:dyDescent="0.3">
      <c r="A224" s="197"/>
      <c r="B224" s="197" t="s">
        <v>1139</v>
      </c>
      <c r="C224" s="265">
        <v>1121899808</v>
      </c>
      <c r="D224" s="197" t="s">
        <v>1140</v>
      </c>
      <c r="E224" s="197" t="s">
        <v>297</v>
      </c>
      <c r="F224" s="197" t="s">
        <v>1141</v>
      </c>
      <c r="G224" s="124">
        <v>45680</v>
      </c>
      <c r="H224" s="280">
        <v>29844081</v>
      </c>
      <c r="I224" s="197" t="s">
        <v>852</v>
      </c>
      <c r="J224" s="124">
        <v>45680</v>
      </c>
      <c r="K224" s="124">
        <v>45852</v>
      </c>
      <c r="L224" s="197" t="s">
        <v>291</v>
      </c>
      <c r="M224" s="197" t="s">
        <v>291</v>
      </c>
      <c r="N224" s="197" t="s">
        <v>291</v>
      </c>
      <c r="O224" s="215">
        <v>6</v>
      </c>
      <c r="P224" s="132">
        <v>6593460</v>
      </c>
      <c r="Q224" s="203">
        <v>45680</v>
      </c>
      <c r="R224" s="193">
        <v>45716</v>
      </c>
      <c r="S224" s="132">
        <v>5205363</v>
      </c>
      <c r="T224" s="129">
        <v>45717</v>
      </c>
      <c r="U224" s="129">
        <v>45747</v>
      </c>
      <c r="V224" s="132">
        <v>5205363</v>
      </c>
      <c r="W224" s="193">
        <v>45748</v>
      </c>
      <c r="X224" s="193">
        <v>45777</v>
      </c>
      <c r="Y224" s="132">
        <v>5205363</v>
      </c>
      <c r="Z224" s="193">
        <v>45778</v>
      </c>
      <c r="AA224" s="193">
        <v>45808</v>
      </c>
      <c r="AB224" s="132">
        <v>5205363</v>
      </c>
      <c r="AC224" s="193">
        <v>45809</v>
      </c>
      <c r="AD224" s="193">
        <v>45838</v>
      </c>
      <c r="AE224" s="130">
        <v>2429169</v>
      </c>
      <c r="AF224" s="193">
        <v>45839</v>
      </c>
      <c r="AG224" s="193">
        <v>45852</v>
      </c>
      <c r="AH224" s="290"/>
      <c r="AI224" s="233"/>
      <c r="AJ224" s="233"/>
      <c r="BI224" s="190" t="s">
        <v>277</v>
      </c>
      <c r="BJ224" s="190" t="s">
        <v>1378</v>
      </c>
      <c r="BK224" s="198" t="s">
        <v>1379</v>
      </c>
      <c r="BL224" s="192">
        <v>137</v>
      </c>
      <c r="BM224" s="193">
        <v>45680</v>
      </c>
      <c r="BN224" s="212">
        <v>265108473</v>
      </c>
      <c r="BO224" s="206">
        <v>263</v>
      </c>
      <c r="BP224" s="193">
        <v>45680</v>
      </c>
      <c r="BQ224" s="207">
        <v>29844081</v>
      </c>
      <c r="CS224" s="200" t="s">
        <v>2175</v>
      </c>
      <c r="CT224" s="201">
        <v>1121899808</v>
      </c>
      <c r="CU224" s="206">
        <v>734</v>
      </c>
      <c r="CV224" s="206" t="s">
        <v>1539</v>
      </c>
      <c r="CY224" s="195">
        <v>8299</v>
      </c>
      <c r="CZ224" s="195" t="s">
        <v>293</v>
      </c>
      <c r="DA224" s="204">
        <f t="shared" si="38"/>
        <v>29844081</v>
      </c>
      <c r="DB224" s="231">
        <f t="shared" si="37"/>
        <v>0</v>
      </c>
      <c r="DC224" s="204">
        <f t="shared" si="39"/>
        <v>0</v>
      </c>
      <c r="DZ224" s="317" t="s">
        <v>1699</v>
      </c>
      <c r="EA224" s="135"/>
    </row>
    <row r="225" spans="1:131" x14ac:dyDescent="0.3">
      <c r="A225" s="197"/>
      <c r="B225" s="197" t="s">
        <v>1142</v>
      </c>
      <c r="C225" s="265">
        <v>35261992</v>
      </c>
      <c r="D225" s="197" t="s">
        <v>1143</v>
      </c>
      <c r="E225" s="197" t="s">
        <v>298</v>
      </c>
      <c r="F225" s="197" t="s">
        <v>1144</v>
      </c>
      <c r="G225" s="124">
        <v>45680</v>
      </c>
      <c r="H225" s="280">
        <v>18604105</v>
      </c>
      <c r="I225" s="197" t="s">
        <v>852</v>
      </c>
      <c r="J225" s="124">
        <v>45680</v>
      </c>
      <c r="K225" s="124">
        <v>45852</v>
      </c>
      <c r="L225" s="197" t="s">
        <v>291</v>
      </c>
      <c r="M225" s="197" t="s">
        <v>291</v>
      </c>
      <c r="N225" s="197" t="s">
        <v>291</v>
      </c>
      <c r="O225" s="215">
        <v>6</v>
      </c>
      <c r="P225" s="132">
        <v>4110209</v>
      </c>
      <c r="Q225" s="203">
        <v>45680</v>
      </c>
      <c r="R225" s="193">
        <v>45716</v>
      </c>
      <c r="S225" s="132">
        <v>3244902</v>
      </c>
      <c r="T225" s="129">
        <v>45717</v>
      </c>
      <c r="U225" s="129">
        <v>45747</v>
      </c>
      <c r="V225" s="132">
        <v>3244902</v>
      </c>
      <c r="W225" s="193">
        <v>45748</v>
      </c>
      <c r="X225" s="193">
        <v>45777</v>
      </c>
      <c r="Y225" s="132">
        <v>3244902</v>
      </c>
      <c r="Z225" s="193">
        <v>45778</v>
      </c>
      <c r="AA225" s="193">
        <v>45808</v>
      </c>
      <c r="AB225" s="132">
        <v>3244902</v>
      </c>
      <c r="AC225" s="193">
        <v>45809</v>
      </c>
      <c r="AD225" s="193">
        <v>45838</v>
      </c>
      <c r="AE225" s="130">
        <v>1514288</v>
      </c>
      <c r="AF225" s="193">
        <v>45839</v>
      </c>
      <c r="AG225" s="193">
        <v>45852</v>
      </c>
      <c r="BI225" s="198" t="s">
        <v>277</v>
      </c>
      <c r="BJ225" s="190" t="s">
        <v>1378</v>
      </c>
      <c r="BK225" s="198" t="s">
        <v>1379</v>
      </c>
      <c r="BL225" s="192">
        <v>137</v>
      </c>
      <c r="BM225" s="193">
        <v>45680</v>
      </c>
      <c r="BN225" s="212">
        <v>265108473</v>
      </c>
      <c r="BO225" s="206">
        <v>264</v>
      </c>
      <c r="BP225" s="193">
        <v>45680</v>
      </c>
      <c r="BQ225" s="207">
        <v>18604105</v>
      </c>
      <c r="CS225" s="200" t="s">
        <v>2176</v>
      </c>
      <c r="CT225" s="202">
        <v>35261992.799999997</v>
      </c>
      <c r="CU225" s="206">
        <v>734</v>
      </c>
      <c r="CV225" s="206" t="s">
        <v>1539</v>
      </c>
      <c r="CY225" s="195">
        <v>8299</v>
      </c>
      <c r="CZ225" s="195" t="s">
        <v>293</v>
      </c>
      <c r="DA225" s="204">
        <f t="shared" si="38"/>
        <v>18604105</v>
      </c>
      <c r="DB225" s="231">
        <f t="shared" si="37"/>
        <v>0</v>
      </c>
      <c r="DC225" s="204">
        <f t="shared" si="39"/>
        <v>0</v>
      </c>
      <c r="DZ225" s="317" t="s">
        <v>1700</v>
      </c>
      <c r="EA225" s="135"/>
    </row>
    <row r="226" spans="1:131" x14ac:dyDescent="0.3">
      <c r="A226" s="197"/>
      <c r="B226" s="197" t="s">
        <v>1145</v>
      </c>
      <c r="C226" s="265">
        <v>1121833001</v>
      </c>
      <c r="D226" s="197" t="s">
        <v>1146</v>
      </c>
      <c r="E226" s="197" t="s">
        <v>297</v>
      </c>
      <c r="F226" s="197" t="s">
        <v>1141</v>
      </c>
      <c r="G226" s="124">
        <v>45680</v>
      </c>
      <c r="H226" s="280">
        <v>29844081</v>
      </c>
      <c r="I226" s="197" t="s">
        <v>852</v>
      </c>
      <c r="J226" s="124">
        <v>45680</v>
      </c>
      <c r="K226" s="124">
        <v>45852</v>
      </c>
      <c r="L226" s="197" t="s">
        <v>291</v>
      </c>
      <c r="M226" s="197" t="s">
        <v>291</v>
      </c>
      <c r="N226" s="197" t="s">
        <v>291</v>
      </c>
      <c r="O226" s="215">
        <v>6</v>
      </c>
      <c r="P226" s="132">
        <v>6593460</v>
      </c>
      <c r="Q226" s="203">
        <v>45680</v>
      </c>
      <c r="R226" s="193">
        <v>45716</v>
      </c>
      <c r="S226" s="132">
        <v>5205363</v>
      </c>
      <c r="T226" s="129">
        <v>45717</v>
      </c>
      <c r="U226" s="129">
        <v>45747</v>
      </c>
      <c r="V226" s="132">
        <v>5205363</v>
      </c>
      <c r="W226" s="193">
        <v>45748</v>
      </c>
      <c r="X226" s="193">
        <v>45777</v>
      </c>
      <c r="Y226" s="132">
        <v>5205363</v>
      </c>
      <c r="Z226" s="193">
        <v>45778</v>
      </c>
      <c r="AA226" s="193">
        <v>45808</v>
      </c>
      <c r="AB226" s="132">
        <v>5205363</v>
      </c>
      <c r="AC226" s="193">
        <v>45809</v>
      </c>
      <c r="AD226" s="193">
        <v>45838</v>
      </c>
      <c r="AE226" s="130">
        <v>2429169</v>
      </c>
      <c r="AF226" s="193">
        <v>45839</v>
      </c>
      <c r="AG226" s="193">
        <v>45852</v>
      </c>
      <c r="AH226" s="291"/>
      <c r="AI226" s="235"/>
      <c r="AJ226" s="235"/>
      <c r="BI226" s="198" t="s">
        <v>277</v>
      </c>
      <c r="BJ226" s="190" t="s">
        <v>1378</v>
      </c>
      <c r="BK226" s="198" t="s">
        <v>1379</v>
      </c>
      <c r="BL226" s="192">
        <v>137</v>
      </c>
      <c r="BM226" s="193">
        <v>45680</v>
      </c>
      <c r="BN226" s="212">
        <v>265108473</v>
      </c>
      <c r="BO226" s="206">
        <v>266</v>
      </c>
      <c r="BP226" s="193">
        <v>45680</v>
      </c>
      <c r="BQ226" s="207">
        <v>29844081</v>
      </c>
      <c r="CS226" s="200" t="s">
        <v>2189</v>
      </c>
      <c r="CT226" s="202">
        <v>1121833001.2</v>
      </c>
      <c r="CU226" s="206">
        <v>734</v>
      </c>
      <c r="CV226" s="206" t="s">
        <v>1539</v>
      </c>
      <c r="CY226" s="195">
        <v>7490</v>
      </c>
      <c r="CZ226" s="195" t="s">
        <v>293</v>
      </c>
      <c r="DA226" s="204">
        <f t="shared" si="38"/>
        <v>29844081</v>
      </c>
      <c r="DB226" s="231">
        <f t="shared" si="37"/>
        <v>0</v>
      </c>
      <c r="DC226" s="204">
        <f t="shared" si="39"/>
        <v>0</v>
      </c>
      <c r="DZ226" s="317" t="s">
        <v>1701</v>
      </c>
      <c r="EA226" s="135"/>
    </row>
    <row r="227" spans="1:131" x14ac:dyDescent="0.3">
      <c r="A227" s="197"/>
      <c r="B227" s="197" t="s">
        <v>1147</v>
      </c>
      <c r="C227" s="267">
        <v>1121948633</v>
      </c>
      <c r="D227" s="197" t="s">
        <v>1148</v>
      </c>
      <c r="E227" s="197" t="s">
        <v>297</v>
      </c>
      <c r="F227" s="197" t="s">
        <v>1141</v>
      </c>
      <c r="G227" s="124">
        <v>45680</v>
      </c>
      <c r="H227" s="280">
        <v>22479959</v>
      </c>
      <c r="I227" s="197" t="s">
        <v>852</v>
      </c>
      <c r="J227" s="124">
        <v>45680</v>
      </c>
      <c r="K227" s="124">
        <v>45852</v>
      </c>
      <c r="L227" s="197" t="s">
        <v>291</v>
      </c>
      <c r="M227" s="197" t="s">
        <v>291</v>
      </c>
      <c r="N227" s="197" t="s">
        <v>291</v>
      </c>
      <c r="O227" s="215">
        <v>6</v>
      </c>
      <c r="P227" s="132">
        <v>4966502</v>
      </c>
      <c r="Q227" s="203">
        <v>45680</v>
      </c>
      <c r="R227" s="193">
        <v>45716</v>
      </c>
      <c r="S227" s="132">
        <v>3920923</v>
      </c>
      <c r="T227" s="129">
        <v>45717</v>
      </c>
      <c r="U227" s="129">
        <v>45747</v>
      </c>
      <c r="V227" s="132">
        <v>3920923</v>
      </c>
      <c r="W227" s="193">
        <v>45748</v>
      </c>
      <c r="X227" s="193">
        <v>45777</v>
      </c>
      <c r="Y227" s="132">
        <v>3920923</v>
      </c>
      <c r="Z227" s="193">
        <v>45778</v>
      </c>
      <c r="AA227" s="193">
        <v>45808</v>
      </c>
      <c r="AB227" s="132">
        <v>3920923</v>
      </c>
      <c r="AC227" s="193">
        <v>45809</v>
      </c>
      <c r="AD227" s="193">
        <v>45838</v>
      </c>
      <c r="AE227" s="130">
        <v>1829765</v>
      </c>
      <c r="AF227" s="193">
        <v>45839</v>
      </c>
      <c r="AG227" s="193">
        <v>45852</v>
      </c>
      <c r="BI227" s="198" t="s">
        <v>277</v>
      </c>
      <c r="BJ227" s="190" t="s">
        <v>1378</v>
      </c>
      <c r="BK227" s="198" t="s">
        <v>1379</v>
      </c>
      <c r="BL227" s="192">
        <v>137</v>
      </c>
      <c r="BM227" s="193">
        <v>45680</v>
      </c>
      <c r="BN227" s="212">
        <v>265108473</v>
      </c>
      <c r="BO227" s="206">
        <v>268</v>
      </c>
      <c r="BP227" s="193">
        <v>45680</v>
      </c>
      <c r="BQ227" s="207">
        <v>22479959</v>
      </c>
      <c r="CS227" s="200" t="s">
        <v>2177</v>
      </c>
      <c r="CT227" s="202">
        <v>1121948633</v>
      </c>
      <c r="CU227" s="206">
        <v>734</v>
      </c>
      <c r="CV227" s="206" t="s">
        <v>1539</v>
      </c>
      <c r="CY227" s="195">
        <v>8299</v>
      </c>
      <c r="CZ227" s="195" t="s">
        <v>293</v>
      </c>
      <c r="DA227" s="204">
        <f t="shared" si="38"/>
        <v>22479959</v>
      </c>
      <c r="DB227" s="231">
        <f t="shared" si="37"/>
        <v>0</v>
      </c>
      <c r="DC227" s="204">
        <f t="shared" si="39"/>
        <v>0</v>
      </c>
      <c r="DZ227" s="317" t="s">
        <v>1702</v>
      </c>
      <c r="EA227" s="135"/>
    </row>
    <row r="228" spans="1:131" x14ac:dyDescent="0.3">
      <c r="A228" s="197"/>
      <c r="B228" s="197" t="s">
        <v>1149</v>
      </c>
      <c r="C228" s="265">
        <v>52964097</v>
      </c>
      <c r="D228" s="197" t="s">
        <v>1150</v>
      </c>
      <c r="E228" s="197" t="s">
        <v>297</v>
      </c>
      <c r="F228" s="197" t="s">
        <v>1141</v>
      </c>
      <c r="G228" s="124">
        <v>45680</v>
      </c>
      <c r="H228" s="280">
        <v>29844081</v>
      </c>
      <c r="I228" s="197" t="s">
        <v>852</v>
      </c>
      <c r="J228" s="124">
        <v>45680</v>
      </c>
      <c r="K228" s="124">
        <v>45852</v>
      </c>
      <c r="L228" s="197" t="s">
        <v>291</v>
      </c>
      <c r="M228" s="197" t="s">
        <v>291</v>
      </c>
      <c r="N228" s="197" t="s">
        <v>291</v>
      </c>
      <c r="O228" s="215">
        <v>6</v>
      </c>
      <c r="P228" s="132">
        <v>6593460</v>
      </c>
      <c r="Q228" s="203">
        <v>45680</v>
      </c>
      <c r="R228" s="193">
        <v>45716</v>
      </c>
      <c r="S228" s="132">
        <v>5205363</v>
      </c>
      <c r="T228" s="129">
        <v>45717</v>
      </c>
      <c r="U228" s="129">
        <v>45747</v>
      </c>
      <c r="V228" s="132">
        <v>5205363</v>
      </c>
      <c r="W228" s="193">
        <v>45748</v>
      </c>
      <c r="X228" s="193">
        <v>45777</v>
      </c>
      <c r="Y228" s="132">
        <v>5205363</v>
      </c>
      <c r="Z228" s="193">
        <v>45778</v>
      </c>
      <c r="AA228" s="193">
        <v>45808</v>
      </c>
      <c r="AB228" s="132">
        <v>5205363</v>
      </c>
      <c r="AC228" s="193">
        <v>45809</v>
      </c>
      <c r="AD228" s="193">
        <v>45838</v>
      </c>
      <c r="AE228" s="130">
        <v>2429169</v>
      </c>
      <c r="AF228" s="193">
        <v>45839</v>
      </c>
      <c r="AG228" s="193">
        <v>45852</v>
      </c>
      <c r="BI228" s="198" t="s">
        <v>277</v>
      </c>
      <c r="BJ228" s="190" t="s">
        <v>1378</v>
      </c>
      <c r="BK228" s="198" t="s">
        <v>1379</v>
      </c>
      <c r="BL228" s="192">
        <v>137</v>
      </c>
      <c r="BM228" s="193">
        <v>45680</v>
      </c>
      <c r="BN228" s="212">
        <v>265108473</v>
      </c>
      <c r="BO228" s="206">
        <v>271</v>
      </c>
      <c r="BP228" s="193">
        <v>45680</v>
      </c>
      <c r="BQ228" s="207">
        <v>29844081</v>
      </c>
      <c r="CS228" s="200" t="s">
        <v>2178</v>
      </c>
      <c r="CT228" s="201">
        <v>52964097</v>
      </c>
      <c r="CU228" s="206">
        <v>734</v>
      </c>
      <c r="CV228" s="206" t="s">
        <v>1539</v>
      </c>
      <c r="CY228" s="195">
        <v>7020</v>
      </c>
      <c r="CZ228" s="195" t="s">
        <v>292</v>
      </c>
      <c r="DA228" s="204">
        <f t="shared" si="38"/>
        <v>29844081</v>
      </c>
      <c r="DB228" s="231">
        <f t="shared" si="37"/>
        <v>0</v>
      </c>
      <c r="DC228" s="204">
        <f t="shared" si="39"/>
        <v>0</v>
      </c>
      <c r="DZ228" s="317" t="s">
        <v>1703</v>
      </c>
      <c r="EA228" s="135"/>
    </row>
    <row r="229" spans="1:131" ht="14.4" x14ac:dyDescent="0.3">
      <c r="A229" s="189"/>
      <c r="B229" s="197" t="s">
        <v>1151</v>
      </c>
      <c r="C229" s="265">
        <v>40215055</v>
      </c>
      <c r="D229" s="197" t="s">
        <v>1152</v>
      </c>
      <c r="E229" s="197" t="s">
        <v>297</v>
      </c>
      <c r="F229" s="197" t="s">
        <v>1141</v>
      </c>
      <c r="G229" s="124">
        <v>45680</v>
      </c>
      <c r="H229" s="280">
        <v>22479959</v>
      </c>
      <c r="I229" s="197" t="s">
        <v>852</v>
      </c>
      <c r="J229" s="124">
        <v>45680</v>
      </c>
      <c r="K229" s="124">
        <v>45852</v>
      </c>
      <c r="L229" s="197" t="s">
        <v>291</v>
      </c>
      <c r="M229" s="197" t="s">
        <v>291</v>
      </c>
      <c r="N229" s="197" t="s">
        <v>291</v>
      </c>
      <c r="O229" s="215">
        <v>6</v>
      </c>
      <c r="P229" s="132">
        <v>4966502</v>
      </c>
      <c r="Q229" s="203">
        <v>45680</v>
      </c>
      <c r="R229" s="193">
        <v>45716</v>
      </c>
      <c r="S229" s="132">
        <v>3920923</v>
      </c>
      <c r="T229" s="129">
        <v>45717</v>
      </c>
      <c r="U229" s="129">
        <v>45747</v>
      </c>
      <c r="V229" s="132">
        <v>3920923</v>
      </c>
      <c r="W229" s="193">
        <v>45748</v>
      </c>
      <c r="X229" s="193">
        <v>45777</v>
      </c>
      <c r="Y229" s="132">
        <v>3920923</v>
      </c>
      <c r="Z229" s="193">
        <v>45778</v>
      </c>
      <c r="AA229" s="193">
        <v>45808</v>
      </c>
      <c r="AB229" s="132">
        <v>3920923</v>
      </c>
      <c r="AC229" s="193">
        <v>45809</v>
      </c>
      <c r="AD229" s="193">
        <v>45838</v>
      </c>
      <c r="AE229" s="130">
        <v>1829765</v>
      </c>
      <c r="AF229" s="193">
        <v>45839</v>
      </c>
      <c r="AG229" s="193">
        <v>45852</v>
      </c>
      <c r="AH229" s="290"/>
      <c r="AI229" s="233"/>
      <c r="AJ229" s="233"/>
      <c r="BI229" s="198" t="s">
        <v>277</v>
      </c>
      <c r="BJ229" s="190" t="s">
        <v>1378</v>
      </c>
      <c r="BK229" s="198" t="s">
        <v>1379</v>
      </c>
      <c r="BL229" s="192">
        <v>137</v>
      </c>
      <c r="BM229" s="193">
        <v>45680</v>
      </c>
      <c r="BN229" s="212">
        <v>265108473</v>
      </c>
      <c r="BO229" s="206">
        <v>265</v>
      </c>
      <c r="BP229" s="193">
        <v>45680</v>
      </c>
      <c r="BQ229" s="207">
        <v>22479959</v>
      </c>
      <c r="CS229" s="200" t="s">
        <v>2179</v>
      </c>
      <c r="CT229" s="202">
        <v>40215055.399999999</v>
      </c>
      <c r="CU229" s="206">
        <v>734</v>
      </c>
      <c r="CV229" s="206" t="s">
        <v>1539</v>
      </c>
      <c r="CY229" s="195">
        <v>7020</v>
      </c>
      <c r="CZ229" s="195" t="s">
        <v>292</v>
      </c>
      <c r="DA229" s="204">
        <f t="shared" si="38"/>
        <v>22479959</v>
      </c>
      <c r="DB229" s="231">
        <f t="shared" ref="DB229:DB292" si="40">H229+BZ229-DA229</f>
        <v>0</v>
      </c>
      <c r="DC229" s="204">
        <f t="shared" si="39"/>
        <v>0</v>
      </c>
      <c r="DZ229" s="317" t="s">
        <v>1704</v>
      </c>
      <c r="EA229" s="135"/>
    </row>
    <row r="230" spans="1:131" x14ac:dyDescent="0.3">
      <c r="A230" s="197"/>
      <c r="B230" s="197" t="s">
        <v>1153</v>
      </c>
      <c r="C230" s="265">
        <v>40447942</v>
      </c>
      <c r="D230" s="197" t="s">
        <v>1154</v>
      </c>
      <c r="E230" s="197" t="s">
        <v>297</v>
      </c>
      <c r="F230" s="197" t="s">
        <v>1141</v>
      </c>
      <c r="G230" s="124">
        <v>45680</v>
      </c>
      <c r="H230" s="280">
        <v>22479959</v>
      </c>
      <c r="I230" s="197" t="s">
        <v>852</v>
      </c>
      <c r="J230" s="124">
        <v>45680</v>
      </c>
      <c r="K230" s="124">
        <v>45852</v>
      </c>
      <c r="L230" s="197" t="s">
        <v>291</v>
      </c>
      <c r="M230" s="197" t="s">
        <v>291</v>
      </c>
      <c r="N230" s="197" t="s">
        <v>291</v>
      </c>
      <c r="O230" s="215">
        <v>6</v>
      </c>
      <c r="P230" s="132">
        <v>4966502</v>
      </c>
      <c r="Q230" s="203">
        <v>45680</v>
      </c>
      <c r="R230" s="193">
        <v>45716</v>
      </c>
      <c r="S230" s="132">
        <v>3920923</v>
      </c>
      <c r="T230" s="129">
        <v>45717</v>
      </c>
      <c r="U230" s="129">
        <v>45747</v>
      </c>
      <c r="V230" s="132">
        <v>3920923</v>
      </c>
      <c r="W230" s="193">
        <v>45748</v>
      </c>
      <c r="X230" s="193">
        <v>45777</v>
      </c>
      <c r="Y230" s="132">
        <v>3920923</v>
      </c>
      <c r="Z230" s="193">
        <v>45778</v>
      </c>
      <c r="AA230" s="193">
        <v>45808</v>
      </c>
      <c r="AB230" s="132">
        <v>3920923</v>
      </c>
      <c r="AC230" s="193">
        <v>45809</v>
      </c>
      <c r="AD230" s="193">
        <v>45838</v>
      </c>
      <c r="AE230" s="130">
        <v>1829765</v>
      </c>
      <c r="AF230" s="193">
        <v>45839</v>
      </c>
      <c r="AG230" s="193">
        <v>45852</v>
      </c>
      <c r="BI230" s="198" t="s">
        <v>277</v>
      </c>
      <c r="BJ230" s="190" t="s">
        <v>1378</v>
      </c>
      <c r="BK230" s="198" t="s">
        <v>1379</v>
      </c>
      <c r="BL230" s="192">
        <v>137</v>
      </c>
      <c r="BM230" s="193">
        <v>45680</v>
      </c>
      <c r="BN230" s="212">
        <v>265108473</v>
      </c>
      <c r="BO230" s="206">
        <v>272</v>
      </c>
      <c r="BP230" s="193">
        <v>45680</v>
      </c>
      <c r="BQ230" s="207">
        <v>22479959</v>
      </c>
      <c r="CS230" s="200" t="s">
        <v>2180</v>
      </c>
      <c r="CT230" s="202">
        <v>40447942</v>
      </c>
      <c r="CU230" s="206">
        <v>734</v>
      </c>
      <c r="CV230" s="206" t="s">
        <v>1539</v>
      </c>
      <c r="CY230" s="195">
        <v>7490</v>
      </c>
      <c r="CZ230" s="195" t="s">
        <v>293</v>
      </c>
      <c r="DA230" s="204">
        <f t="shared" ref="DA230:DA293" si="41">P230+S230+V230+Y230+AB230+AE230+AH230+AK230+AN230+AQ230+AT230+AW230+AZ230+BC230+BF230</f>
        <v>22479959</v>
      </c>
      <c r="DB230" s="231">
        <f t="shared" si="40"/>
        <v>0</v>
      </c>
      <c r="DC230" s="204">
        <f t="shared" si="39"/>
        <v>0</v>
      </c>
      <c r="DZ230" s="182" t="s">
        <v>1705</v>
      </c>
      <c r="EA230" s="135"/>
    </row>
    <row r="231" spans="1:131" x14ac:dyDescent="0.3">
      <c r="A231" s="197"/>
      <c r="B231" s="197" t="s">
        <v>1155</v>
      </c>
      <c r="C231" s="265">
        <v>1085298952</v>
      </c>
      <c r="D231" s="197" t="s">
        <v>1156</v>
      </c>
      <c r="E231" s="197" t="s">
        <v>297</v>
      </c>
      <c r="F231" s="197" t="s">
        <v>1141</v>
      </c>
      <c r="G231" s="124">
        <v>45680</v>
      </c>
      <c r="H231" s="280">
        <v>29844081</v>
      </c>
      <c r="I231" s="197" t="s">
        <v>852</v>
      </c>
      <c r="J231" s="124">
        <v>45680</v>
      </c>
      <c r="K231" s="124">
        <v>45852</v>
      </c>
      <c r="L231" s="197" t="s">
        <v>291</v>
      </c>
      <c r="M231" s="197" t="s">
        <v>291</v>
      </c>
      <c r="N231" s="197" t="s">
        <v>291</v>
      </c>
      <c r="O231" s="215">
        <v>6</v>
      </c>
      <c r="P231" s="132">
        <v>6593460</v>
      </c>
      <c r="Q231" s="203">
        <v>45680</v>
      </c>
      <c r="R231" s="193">
        <v>45716</v>
      </c>
      <c r="S231" s="132">
        <v>5205363</v>
      </c>
      <c r="T231" s="129">
        <v>45717</v>
      </c>
      <c r="U231" s="129">
        <v>45747</v>
      </c>
      <c r="V231" s="132">
        <v>5205363</v>
      </c>
      <c r="W231" s="193">
        <v>45748</v>
      </c>
      <c r="X231" s="193">
        <v>45777</v>
      </c>
      <c r="Y231" s="132">
        <v>5205363</v>
      </c>
      <c r="Z231" s="193">
        <v>45778</v>
      </c>
      <c r="AA231" s="193">
        <v>45808</v>
      </c>
      <c r="AB231" s="132">
        <v>5205363</v>
      </c>
      <c r="AC231" s="193">
        <v>45809</v>
      </c>
      <c r="AD231" s="193">
        <v>45838</v>
      </c>
      <c r="AE231" s="130">
        <v>2429169</v>
      </c>
      <c r="AF231" s="193">
        <v>45839</v>
      </c>
      <c r="AG231" s="193">
        <v>45852</v>
      </c>
      <c r="AH231" s="291"/>
      <c r="AI231" s="235"/>
      <c r="AJ231" s="235"/>
      <c r="BI231" s="198" t="s">
        <v>277</v>
      </c>
      <c r="BJ231" s="190" t="s">
        <v>1378</v>
      </c>
      <c r="BK231" s="198" t="s">
        <v>1379</v>
      </c>
      <c r="BL231" s="192">
        <v>137</v>
      </c>
      <c r="BM231" s="193">
        <v>45680</v>
      </c>
      <c r="BN231" s="212">
        <v>265108473</v>
      </c>
      <c r="BO231" s="206">
        <v>269</v>
      </c>
      <c r="BP231" s="193">
        <v>45680</v>
      </c>
      <c r="BQ231" s="207">
        <v>29844081</v>
      </c>
      <c r="CS231" s="200" t="s">
        <v>2181</v>
      </c>
      <c r="CT231" s="202">
        <v>1085298952</v>
      </c>
      <c r="CU231" s="206">
        <v>734</v>
      </c>
      <c r="CV231" s="206" t="s">
        <v>1539</v>
      </c>
      <c r="CY231" s="239">
        <v>7210</v>
      </c>
      <c r="CZ231" s="191" t="s">
        <v>293</v>
      </c>
      <c r="DA231" s="204">
        <f t="shared" si="41"/>
        <v>29844081</v>
      </c>
      <c r="DB231" s="231">
        <f t="shared" si="40"/>
        <v>0</v>
      </c>
      <c r="DC231" s="204">
        <f t="shared" si="39"/>
        <v>0</v>
      </c>
      <c r="DZ231" s="182" t="s">
        <v>1706</v>
      </c>
      <c r="EA231" s="135"/>
    </row>
    <row r="232" spans="1:131" x14ac:dyDescent="0.3">
      <c r="A232" s="197"/>
      <c r="B232" s="197" t="s">
        <v>1157</v>
      </c>
      <c r="C232" s="267">
        <v>24716432</v>
      </c>
      <c r="D232" s="197" t="s">
        <v>1158</v>
      </c>
      <c r="E232" s="197" t="s">
        <v>297</v>
      </c>
      <c r="F232" s="197" t="s">
        <v>1141</v>
      </c>
      <c r="G232" s="124">
        <v>45680</v>
      </c>
      <c r="H232" s="280">
        <v>22479959</v>
      </c>
      <c r="I232" s="197" t="s">
        <v>852</v>
      </c>
      <c r="J232" s="124">
        <v>45680</v>
      </c>
      <c r="K232" s="124">
        <v>45852</v>
      </c>
      <c r="L232" s="197" t="s">
        <v>291</v>
      </c>
      <c r="M232" s="197" t="s">
        <v>291</v>
      </c>
      <c r="N232" s="197" t="s">
        <v>291</v>
      </c>
      <c r="O232" s="215">
        <v>6</v>
      </c>
      <c r="P232" s="132">
        <v>4966502</v>
      </c>
      <c r="Q232" s="203">
        <v>45680</v>
      </c>
      <c r="R232" s="193">
        <v>45716</v>
      </c>
      <c r="S232" s="132">
        <v>3920923</v>
      </c>
      <c r="T232" s="129">
        <v>45717</v>
      </c>
      <c r="U232" s="129">
        <v>45747</v>
      </c>
      <c r="V232" s="132">
        <v>3920923</v>
      </c>
      <c r="W232" s="193">
        <v>45748</v>
      </c>
      <c r="X232" s="193">
        <v>45777</v>
      </c>
      <c r="Y232" s="132">
        <v>3920923</v>
      </c>
      <c r="Z232" s="193">
        <v>45778</v>
      </c>
      <c r="AA232" s="193">
        <v>45808</v>
      </c>
      <c r="AB232" s="132">
        <v>3920923</v>
      </c>
      <c r="AC232" s="193">
        <v>45809</v>
      </c>
      <c r="AD232" s="193">
        <v>45838</v>
      </c>
      <c r="AE232" s="130">
        <v>1829765</v>
      </c>
      <c r="AF232" s="193">
        <v>45839</v>
      </c>
      <c r="AG232" s="193">
        <v>45852</v>
      </c>
      <c r="BI232" s="198" t="s">
        <v>277</v>
      </c>
      <c r="BJ232" s="190" t="s">
        <v>1378</v>
      </c>
      <c r="BK232" s="198" t="s">
        <v>1379</v>
      </c>
      <c r="BL232" s="192">
        <v>137</v>
      </c>
      <c r="BM232" s="193">
        <v>45680</v>
      </c>
      <c r="BN232" s="212">
        <v>265108473</v>
      </c>
      <c r="BO232" s="206">
        <v>267</v>
      </c>
      <c r="BP232" s="193">
        <v>45680</v>
      </c>
      <c r="BQ232" s="207">
        <v>22479959</v>
      </c>
      <c r="CS232" s="200" t="s">
        <v>2182</v>
      </c>
      <c r="CT232" s="202">
        <v>24716432</v>
      </c>
      <c r="CU232" s="206">
        <v>734</v>
      </c>
      <c r="CV232" s="206" t="s">
        <v>1539</v>
      </c>
      <c r="CY232" s="195">
        <v>8299</v>
      </c>
      <c r="CZ232" s="195" t="s">
        <v>293</v>
      </c>
      <c r="DA232" s="204">
        <f t="shared" si="41"/>
        <v>22479959</v>
      </c>
      <c r="DB232" s="231">
        <f t="shared" si="40"/>
        <v>0</v>
      </c>
      <c r="DC232" s="204">
        <f t="shared" si="39"/>
        <v>0</v>
      </c>
      <c r="DZ232" s="182" t="s">
        <v>1707</v>
      </c>
      <c r="EA232" s="135"/>
    </row>
    <row r="233" spans="1:131" x14ac:dyDescent="0.3">
      <c r="A233" s="197"/>
      <c r="B233" s="197" t="s">
        <v>1159</v>
      </c>
      <c r="C233" s="267">
        <v>1020745531</v>
      </c>
      <c r="D233" s="189" t="s">
        <v>1160</v>
      </c>
      <c r="E233" s="197" t="s">
        <v>297</v>
      </c>
      <c r="F233" s="197" t="s">
        <v>1161</v>
      </c>
      <c r="G233" s="124">
        <v>45680</v>
      </c>
      <c r="H233" s="280">
        <v>18604105</v>
      </c>
      <c r="I233" s="197" t="s">
        <v>852</v>
      </c>
      <c r="J233" s="124">
        <v>45680</v>
      </c>
      <c r="K233" s="124">
        <v>45852</v>
      </c>
      <c r="L233" s="197" t="s">
        <v>291</v>
      </c>
      <c r="M233" s="197" t="s">
        <v>291</v>
      </c>
      <c r="N233" s="197" t="s">
        <v>291</v>
      </c>
      <c r="O233" s="215">
        <v>6</v>
      </c>
      <c r="P233" s="132">
        <v>4110209</v>
      </c>
      <c r="Q233" s="203">
        <v>45680</v>
      </c>
      <c r="R233" s="193">
        <v>45716</v>
      </c>
      <c r="S233" s="132">
        <v>3244902</v>
      </c>
      <c r="T233" s="129">
        <v>45717</v>
      </c>
      <c r="U233" s="129">
        <v>45747</v>
      </c>
      <c r="V233" s="132">
        <v>3244902</v>
      </c>
      <c r="W233" s="193">
        <v>45748</v>
      </c>
      <c r="X233" s="193">
        <v>45777</v>
      </c>
      <c r="Y233" s="132">
        <v>3244902</v>
      </c>
      <c r="Z233" s="193">
        <v>45778</v>
      </c>
      <c r="AA233" s="193">
        <v>45808</v>
      </c>
      <c r="AB233" s="132">
        <v>3244902</v>
      </c>
      <c r="AC233" s="193">
        <v>45809</v>
      </c>
      <c r="AD233" s="193">
        <v>45838</v>
      </c>
      <c r="AE233" s="130">
        <v>1514288</v>
      </c>
      <c r="AF233" s="193">
        <v>45839</v>
      </c>
      <c r="AG233" s="193">
        <v>45852</v>
      </c>
      <c r="BI233" s="190" t="s">
        <v>1380</v>
      </c>
      <c r="BJ233" s="191" t="s">
        <v>1381</v>
      </c>
      <c r="BK233" s="190" t="s">
        <v>1382</v>
      </c>
      <c r="BL233" s="192">
        <v>133</v>
      </c>
      <c r="BM233" s="193">
        <v>45680</v>
      </c>
      <c r="BN233" s="212">
        <v>93020524</v>
      </c>
      <c r="BO233" s="206">
        <v>246</v>
      </c>
      <c r="BP233" s="193">
        <v>45680</v>
      </c>
      <c r="BQ233" s="207">
        <v>18604105</v>
      </c>
      <c r="CS233" s="200" t="s">
        <v>1460</v>
      </c>
      <c r="CT233" s="202">
        <v>1020745531</v>
      </c>
      <c r="CU233" s="206">
        <v>755</v>
      </c>
      <c r="CV233" s="206" t="s">
        <v>1540</v>
      </c>
      <c r="CY233" s="195">
        <v>7410</v>
      </c>
      <c r="CZ233" s="195" t="s">
        <v>293</v>
      </c>
      <c r="DA233" s="204">
        <f t="shared" si="41"/>
        <v>18604105</v>
      </c>
      <c r="DB233" s="231">
        <f t="shared" si="40"/>
        <v>0</v>
      </c>
      <c r="DC233" s="204">
        <f t="shared" si="39"/>
        <v>0</v>
      </c>
      <c r="DZ233" s="182" t="s">
        <v>1708</v>
      </c>
      <c r="EA233" s="135"/>
    </row>
    <row r="234" spans="1:131" ht="14.4" x14ac:dyDescent="0.3">
      <c r="A234" s="197"/>
      <c r="B234" s="197" t="s">
        <v>1162</v>
      </c>
      <c r="C234" s="267">
        <v>20336878</v>
      </c>
      <c r="D234" s="189" t="s">
        <v>1163</v>
      </c>
      <c r="E234" s="197" t="s">
        <v>297</v>
      </c>
      <c r="F234" s="197" t="s">
        <v>1161</v>
      </c>
      <c r="G234" s="124">
        <v>45680</v>
      </c>
      <c r="H234" s="280">
        <v>18604105</v>
      </c>
      <c r="I234" s="197" t="s">
        <v>852</v>
      </c>
      <c r="J234" s="124">
        <v>45680</v>
      </c>
      <c r="K234" s="124">
        <v>45852</v>
      </c>
      <c r="L234" s="197" t="s">
        <v>291</v>
      </c>
      <c r="M234" s="197" t="s">
        <v>291</v>
      </c>
      <c r="N234" s="197" t="s">
        <v>291</v>
      </c>
      <c r="O234" s="215">
        <v>6</v>
      </c>
      <c r="P234" s="132">
        <v>4110209</v>
      </c>
      <c r="Q234" s="203">
        <v>45680</v>
      </c>
      <c r="R234" s="193">
        <v>45716</v>
      </c>
      <c r="S234" s="132">
        <v>3244902</v>
      </c>
      <c r="T234" s="129">
        <v>45717</v>
      </c>
      <c r="U234" s="129">
        <v>45747</v>
      </c>
      <c r="V234" s="132">
        <v>3244902</v>
      </c>
      <c r="W234" s="193">
        <v>45748</v>
      </c>
      <c r="X234" s="193">
        <v>45777</v>
      </c>
      <c r="Y234" s="132">
        <v>3244902</v>
      </c>
      <c r="Z234" s="193">
        <v>45778</v>
      </c>
      <c r="AA234" s="193">
        <v>45808</v>
      </c>
      <c r="AB234" s="132">
        <v>3244902</v>
      </c>
      <c r="AC234" s="193">
        <v>45809</v>
      </c>
      <c r="AD234" s="193">
        <v>45838</v>
      </c>
      <c r="AE234" s="130">
        <v>1514288</v>
      </c>
      <c r="AF234" s="193">
        <v>45839</v>
      </c>
      <c r="AG234" s="193">
        <v>45852</v>
      </c>
      <c r="AH234" s="290"/>
      <c r="AI234" s="233"/>
      <c r="AJ234" s="233"/>
      <c r="BI234" s="190" t="s">
        <v>1380</v>
      </c>
      <c r="BJ234" s="191" t="s">
        <v>1381</v>
      </c>
      <c r="BK234" s="190" t="s">
        <v>1382</v>
      </c>
      <c r="BL234" s="192">
        <v>133</v>
      </c>
      <c r="BM234" s="193">
        <v>45680</v>
      </c>
      <c r="BN234" s="212">
        <v>93020524</v>
      </c>
      <c r="BO234" s="206">
        <v>247</v>
      </c>
      <c r="BP234" s="193">
        <v>45680</v>
      </c>
      <c r="BQ234" s="207">
        <v>18604105</v>
      </c>
      <c r="CS234" s="200" t="s">
        <v>1461</v>
      </c>
      <c r="CT234" s="202">
        <v>20336878</v>
      </c>
      <c r="CU234" s="206">
        <v>755</v>
      </c>
      <c r="CV234" s="206" t="s">
        <v>1540</v>
      </c>
      <c r="CY234" s="195">
        <v>8299</v>
      </c>
      <c r="CZ234" s="195" t="s">
        <v>293</v>
      </c>
      <c r="DA234" s="204">
        <f t="shared" si="41"/>
        <v>18604105</v>
      </c>
      <c r="DB234" s="231">
        <f t="shared" si="40"/>
        <v>0</v>
      </c>
      <c r="DC234" s="204">
        <f t="shared" si="39"/>
        <v>0</v>
      </c>
      <c r="DZ234" s="182" t="s">
        <v>1709</v>
      </c>
      <c r="EA234" s="135"/>
    </row>
    <row r="235" spans="1:131" x14ac:dyDescent="0.3">
      <c r="A235" s="197"/>
      <c r="B235" s="197" t="s">
        <v>1164</v>
      </c>
      <c r="C235" s="267">
        <v>1121938572</v>
      </c>
      <c r="D235" s="189" t="s">
        <v>1165</v>
      </c>
      <c r="E235" s="197" t="s">
        <v>297</v>
      </c>
      <c r="F235" s="197" t="s">
        <v>1161</v>
      </c>
      <c r="G235" s="124">
        <v>45680</v>
      </c>
      <c r="H235" s="280">
        <v>18604105</v>
      </c>
      <c r="I235" s="197" t="s">
        <v>852</v>
      </c>
      <c r="J235" s="124">
        <v>45680</v>
      </c>
      <c r="K235" s="124">
        <v>45852</v>
      </c>
      <c r="L235" s="197" t="s">
        <v>291</v>
      </c>
      <c r="M235" s="197" t="s">
        <v>291</v>
      </c>
      <c r="N235" s="197" t="s">
        <v>291</v>
      </c>
      <c r="O235" s="215">
        <v>6</v>
      </c>
      <c r="P235" s="132">
        <v>4110209</v>
      </c>
      <c r="Q235" s="203">
        <v>45680</v>
      </c>
      <c r="R235" s="193">
        <v>45716</v>
      </c>
      <c r="S235" s="132">
        <v>3244902</v>
      </c>
      <c r="T235" s="129">
        <v>45717</v>
      </c>
      <c r="U235" s="129">
        <v>45747</v>
      </c>
      <c r="V235" s="132">
        <v>3244902</v>
      </c>
      <c r="W235" s="193">
        <v>45748</v>
      </c>
      <c r="X235" s="193">
        <v>45777</v>
      </c>
      <c r="Y235" s="132">
        <v>3244902</v>
      </c>
      <c r="Z235" s="193">
        <v>45778</v>
      </c>
      <c r="AA235" s="193">
        <v>45808</v>
      </c>
      <c r="AB235" s="132">
        <v>3244902</v>
      </c>
      <c r="AC235" s="193">
        <v>45809</v>
      </c>
      <c r="AD235" s="193">
        <v>45838</v>
      </c>
      <c r="AE235" s="130">
        <v>1514288</v>
      </c>
      <c r="AF235" s="193">
        <v>45839</v>
      </c>
      <c r="AG235" s="193">
        <v>45852</v>
      </c>
      <c r="BI235" s="190" t="s">
        <v>1380</v>
      </c>
      <c r="BJ235" s="191" t="s">
        <v>1381</v>
      </c>
      <c r="BK235" s="190" t="s">
        <v>1382</v>
      </c>
      <c r="BL235" s="192">
        <v>133</v>
      </c>
      <c r="BM235" s="193">
        <v>45680</v>
      </c>
      <c r="BN235" s="212">
        <v>93020524</v>
      </c>
      <c r="BO235" s="206">
        <v>248</v>
      </c>
      <c r="BP235" s="193">
        <v>45680</v>
      </c>
      <c r="BQ235" s="207">
        <v>18604105</v>
      </c>
      <c r="CS235" s="200" t="s">
        <v>1462</v>
      </c>
      <c r="CT235" s="202">
        <v>1121938572</v>
      </c>
      <c r="CU235" s="206">
        <v>755</v>
      </c>
      <c r="CV235" s="206" t="s">
        <v>1540</v>
      </c>
      <c r="CY235" s="195">
        <v>6201</v>
      </c>
      <c r="CZ235" s="195" t="s">
        <v>293</v>
      </c>
      <c r="DA235" s="204">
        <f t="shared" si="41"/>
        <v>18604105</v>
      </c>
      <c r="DB235" s="231">
        <f t="shared" si="40"/>
        <v>0</v>
      </c>
      <c r="DC235" s="204">
        <f t="shared" si="39"/>
        <v>0</v>
      </c>
      <c r="DZ235" s="182" t="s">
        <v>1710</v>
      </c>
      <c r="EA235" s="135"/>
    </row>
    <row r="236" spans="1:131" x14ac:dyDescent="0.3">
      <c r="A236" s="197"/>
      <c r="B236" s="197" t="s">
        <v>1166</v>
      </c>
      <c r="C236" s="265">
        <v>1121826918</v>
      </c>
      <c r="D236" s="197" t="s">
        <v>1167</v>
      </c>
      <c r="E236" s="197" t="s">
        <v>297</v>
      </c>
      <c r="F236" s="197" t="s">
        <v>1161</v>
      </c>
      <c r="G236" s="124">
        <v>45680</v>
      </c>
      <c r="H236" s="280">
        <v>18604105</v>
      </c>
      <c r="I236" s="197" t="s">
        <v>852</v>
      </c>
      <c r="J236" s="124">
        <v>45680</v>
      </c>
      <c r="K236" s="124">
        <v>45852</v>
      </c>
      <c r="L236" s="197" t="s">
        <v>291</v>
      </c>
      <c r="M236" s="197" t="s">
        <v>291</v>
      </c>
      <c r="N236" s="197" t="s">
        <v>291</v>
      </c>
      <c r="O236" s="215">
        <v>6</v>
      </c>
      <c r="P236" s="132">
        <v>4110209</v>
      </c>
      <c r="Q236" s="203">
        <v>45680</v>
      </c>
      <c r="R236" s="193">
        <v>45716</v>
      </c>
      <c r="S236" s="132">
        <v>3244902</v>
      </c>
      <c r="T236" s="129">
        <v>45717</v>
      </c>
      <c r="U236" s="129">
        <v>45747</v>
      </c>
      <c r="V236" s="132">
        <v>3244902</v>
      </c>
      <c r="W236" s="193">
        <v>45748</v>
      </c>
      <c r="X236" s="193">
        <v>45777</v>
      </c>
      <c r="Y236" s="132">
        <v>3244902</v>
      </c>
      <c r="Z236" s="193">
        <v>45778</v>
      </c>
      <c r="AA236" s="193">
        <v>45808</v>
      </c>
      <c r="AB236" s="132">
        <v>3244902</v>
      </c>
      <c r="AC236" s="193">
        <v>45809</v>
      </c>
      <c r="AD236" s="193">
        <v>45838</v>
      </c>
      <c r="AE236" s="130">
        <v>1514288</v>
      </c>
      <c r="AF236" s="193">
        <v>45839</v>
      </c>
      <c r="AG236" s="193">
        <v>45852</v>
      </c>
      <c r="AH236" s="291"/>
      <c r="AI236" s="235"/>
      <c r="AJ236" s="235"/>
      <c r="BI236" s="190" t="s">
        <v>1380</v>
      </c>
      <c r="BJ236" s="191" t="s">
        <v>1381</v>
      </c>
      <c r="BK236" s="190" t="s">
        <v>1382</v>
      </c>
      <c r="BL236" s="192">
        <v>133</v>
      </c>
      <c r="BM236" s="193">
        <v>45680</v>
      </c>
      <c r="BN236" s="212">
        <v>93020524</v>
      </c>
      <c r="BO236" s="206">
        <v>249</v>
      </c>
      <c r="BP236" s="193">
        <v>45680</v>
      </c>
      <c r="BQ236" s="207">
        <v>18604105</v>
      </c>
      <c r="CS236" s="200" t="s">
        <v>1463</v>
      </c>
      <c r="CT236" s="201">
        <v>1121826918.0999999</v>
      </c>
      <c r="CU236" s="206">
        <v>755</v>
      </c>
      <c r="CV236" s="206" t="s">
        <v>1540</v>
      </c>
      <c r="CY236" s="239">
        <v>8560</v>
      </c>
      <c r="CZ236" s="191" t="s">
        <v>292</v>
      </c>
      <c r="DA236" s="204">
        <f t="shared" si="41"/>
        <v>18604105</v>
      </c>
      <c r="DB236" s="231">
        <f t="shared" si="40"/>
        <v>0</v>
      </c>
      <c r="DC236" s="204">
        <f t="shared" si="39"/>
        <v>0</v>
      </c>
      <c r="DZ236" s="182" t="s">
        <v>1711</v>
      </c>
      <c r="EA236" s="135"/>
    </row>
    <row r="237" spans="1:131" x14ac:dyDescent="0.3">
      <c r="A237" s="197"/>
      <c r="B237" s="197" t="s">
        <v>1168</v>
      </c>
      <c r="C237" s="267">
        <v>1010066901</v>
      </c>
      <c r="D237" s="189" t="s">
        <v>1169</v>
      </c>
      <c r="E237" s="197" t="s">
        <v>297</v>
      </c>
      <c r="F237" s="197" t="s">
        <v>1161</v>
      </c>
      <c r="G237" s="124">
        <v>45680</v>
      </c>
      <c r="H237" s="280">
        <v>18604104</v>
      </c>
      <c r="I237" s="197" t="s">
        <v>852</v>
      </c>
      <c r="J237" s="124">
        <v>45680</v>
      </c>
      <c r="K237" s="124">
        <v>45852</v>
      </c>
      <c r="L237" s="197" t="s">
        <v>291</v>
      </c>
      <c r="M237" s="197" t="s">
        <v>291</v>
      </c>
      <c r="N237" s="197" t="s">
        <v>291</v>
      </c>
      <c r="O237" s="215">
        <v>6</v>
      </c>
      <c r="P237" s="132">
        <v>4110209</v>
      </c>
      <c r="Q237" s="203">
        <v>45680</v>
      </c>
      <c r="R237" s="193">
        <v>45716</v>
      </c>
      <c r="S237" s="132">
        <v>3244902</v>
      </c>
      <c r="T237" s="129">
        <v>45717</v>
      </c>
      <c r="U237" s="129">
        <v>45747</v>
      </c>
      <c r="V237" s="132">
        <v>3244902</v>
      </c>
      <c r="W237" s="193">
        <v>45748</v>
      </c>
      <c r="X237" s="193">
        <v>45777</v>
      </c>
      <c r="Y237" s="132">
        <v>3244902</v>
      </c>
      <c r="Z237" s="193">
        <v>45778</v>
      </c>
      <c r="AA237" s="193">
        <v>45808</v>
      </c>
      <c r="AB237" s="132">
        <v>3244902</v>
      </c>
      <c r="AC237" s="193">
        <v>45809</v>
      </c>
      <c r="AD237" s="193">
        <v>45838</v>
      </c>
      <c r="AE237" s="130">
        <v>1514287</v>
      </c>
      <c r="AF237" s="193">
        <v>45839</v>
      </c>
      <c r="AG237" s="193">
        <v>45852</v>
      </c>
      <c r="AH237" s="291"/>
      <c r="AI237" s="235"/>
      <c r="AJ237" s="235"/>
      <c r="BI237" s="190" t="s">
        <v>1380</v>
      </c>
      <c r="BJ237" s="191" t="s">
        <v>1381</v>
      </c>
      <c r="BK237" s="190" t="s">
        <v>1382</v>
      </c>
      <c r="BL237" s="192">
        <v>133</v>
      </c>
      <c r="BM237" s="193">
        <v>45680</v>
      </c>
      <c r="BN237" s="212">
        <v>93020524</v>
      </c>
      <c r="BO237" s="206">
        <v>250</v>
      </c>
      <c r="BP237" s="193">
        <v>45680</v>
      </c>
      <c r="BQ237" s="207">
        <v>18604104</v>
      </c>
      <c r="CS237" s="200" t="s">
        <v>1464</v>
      </c>
      <c r="CT237" s="202">
        <v>1010066901</v>
      </c>
      <c r="CU237" s="206">
        <v>755</v>
      </c>
      <c r="CV237" s="206" t="s">
        <v>1540</v>
      </c>
      <c r="CY237" s="195">
        <v>8299</v>
      </c>
      <c r="CZ237" s="195" t="s">
        <v>293</v>
      </c>
      <c r="DA237" s="204">
        <f t="shared" si="41"/>
        <v>18604104</v>
      </c>
      <c r="DB237" s="231">
        <f t="shared" si="40"/>
        <v>0</v>
      </c>
      <c r="DC237" s="204">
        <f t="shared" si="39"/>
        <v>0</v>
      </c>
      <c r="DZ237" s="182" t="s">
        <v>1712</v>
      </c>
      <c r="EA237" s="135"/>
    </row>
    <row r="238" spans="1:131" x14ac:dyDescent="0.3">
      <c r="A238" s="197"/>
      <c r="B238" s="197" t="s">
        <v>1170</v>
      </c>
      <c r="C238" s="265">
        <v>17266736</v>
      </c>
      <c r="D238" s="197" t="s">
        <v>1171</v>
      </c>
      <c r="E238" s="197" t="s">
        <v>297</v>
      </c>
      <c r="F238" s="197" t="s">
        <v>1172</v>
      </c>
      <c r="G238" s="124">
        <v>45680</v>
      </c>
      <c r="H238" s="280">
        <v>18604105</v>
      </c>
      <c r="I238" s="197" t="s">
        <v>852</v>
      </c>
      <c r="J238" s="124">
        <v>45680</v>
      </c>
      <c r="K238" s="124">
        <v>45852</v>
      </c>
      <c r="L238" s="197" t="s">
        <v>291</v>
      </c>
      <c r="M238" s="197" t="s">
        <v>291</v>
      </c>
      <c r="N238" s="197" t="s">
        <v>291</v>
      </c>
      <c r="O238" s="215">
        <v>6</v>
      </c>
      <c r="P238" s="132">
        <v>4110209</v>
      </c>
      <c r="Q238" s="203">
        <v>45680</v>
      </c>
      <c r="R238" s="193">
        <v>45716</v>
      </c>
      <c r="S238" s="132">
        <v>3244902</v>
      </c>
      <c r="T238" s="129">
        <v>45717</v>
      </c>
      <c r="U238" s="129">
        <v>45747</v>
      </c>
      <c r="V238" s="132">
        <v>3244902</v>
      </c>
      <c r="W238" s="193">
        <v>45748</v>
      </c>
      <c r="X238" s="193">
        <v>45777</v>
      </c>
      <c r="Y238" s="132">
        <v>3244902</v>
      </c>
      <c r="Z238" s="193">
        <v>45778</v>
      </c>
      <c r="AA238" s="193">
        <v>45808</v>
      </c>
      <c r="AB238" s="132">
        <v>3244902</v>
      </c>
      <c r="AC238" s="193">
        <v>45809</v>
      </c>
      <c r="AD238" s="193">
        <v>45838</v>
      </c>
      <c r="AE238" s="130">
        <v>1514288</v>
      </c>
      <c r="AF238" s="193">
        <v>45839</v>
      </c>
      <c r="AG238" s="193">
        <v>45852</v>
      </c>
      <c r="BI238" s="188" t="s">
        <v>1374</v>
      </c>
      <c r="BJ238" s="188" t="s">
        <v>1383</v>
      </c>
      <c r="BK238" s="188" t="s">
        <v>280</v>
      </c>
      <c r="BL238" s="192">
        <v>130</v>
      </c>
      <c r="BM238" s="193">
        <v>45680</v>
      </c>
      <c r="BN238" s="212">
        <v>72406473</v>
      </c>
      <c r="BO238" s="206">
        <v>234</v>
      </c>
      <c r="BP238" s="193">
        <v>45680</v>
      </c>
      <c r="BQ238" s="207">
        <v>18604105</v>
      </c>
      <c r="CS238" s="200" t="s">
        <v>1465</v>
      </c>
      <c r="CT238" s="201">
        <v>17266736</v>
      </c>
      <c r="CU238" s="206">
        <v>747</v>
      </c>
      <c r="CV238" s="206" t="s">
        <v>1541</v>
      </c>
      <c r="CY238" s="195">
        <v>8299</v>
      </c>
      <c r="CZ238" s="195" t="s">
        <v>293</v>
      </c>
      <c r="DA238" s="204">
        <f t="shared" si="41"/>
        <v>18604105</v>
      </c>
      <c r="DB238" s="231">
        <f t="shared" si="40"/>
        <v>0</v>
      </c>
      <c r="DC238" s="204">
        <f t="shared" si="39"/>
        <v>0</v>
      </c>
      <c r="DZ238" s="182" t="s">
        <v>1713</v>
      </c>
      <c r="EA238" s="135"/>
    </row>
    <row r="239" spans="1:131" x14ac:dyDescent="0.3">
      <c r="A239" s="285"/>
      <c r="B239" s="197" t="s">
        <v>1173</v>
      </c>
      <c r="C239" s="265">
        <v>35264483</v>
      </c>
      <c r="D239" s="197" t="s">
        <v>1174</v>
      </c>
      <c r="E239" s="197" t="s">
        <v>297</v>
      </c>
      <c r="F239" s="197" t="s">
        <v>1172</v>
      </c>
      <c r="G239" s="124">
        <v>45680</v>
      </c>
      <c r="H239" s="280">
        <v>18604105</v>
      </c>
      <c r="I239" s="197" t="s">
        <v>852</v>
      </c>
      <c r="J239" s="124">
        <v>45680</v>
      </c>
      <c r="K239" s="124">
        <v>45852</v>
      </c>
      <c r="L239" s="197" t="s">
        <v>291</v>
      </c>
      <c r="M239" s="197" t="s">
        <v>291</v>
      </c>
      <c r="N239" s="197" t="s">
        <v>291</v>
      </c>
      <c r="O239" s="215">
        <v>6</v>
      </c>
      <c r="P239" s="132">
        <v>4110209</v>
      </c>
      <c r="Q239" s="203">
        <v>45680</v>
      </c>
      <c r="R239" s="193">
        <v>45716</v>
      </c>
      <c r="S239" s="132">
        <v>3244902</v>
      </c>
      <c r="T239" s="129">
        <v>45717</v>
      </c>
      <c r="U239" s="129">
        <v>45747</v>
      </c>
      <c r="V239" s="132">
        <v>3244902</v>
      </c>
      <c r="W239" s="193">
        <v>45748</v>
      </c>
      <c r="X239" s="193">
        <v>45777</v>
      </c>
      <c r="Y239" s="132">
        <v>3244902</v>
      </c>
      <c r="Z239" s="193">
        <v>45778</v>
      </c>
      <c r="AA239" s="193">
        <v>45808</v>
      </c>
      <c r="AB239" s="132">
        <v>3244902</v>
      </c>
      <c r="AC239" s="193">
        <v>45809</v>
      </c>
      <c r="AD239" s="193">
        <v>45838</v>
      </c>
      <c r="AE239" s="130">
        <v>1514288</v>
      </c>
      <c r="AF239" s="193">
        <v>45839</v>
      </c>
      <c r="AG239" s="193">
        <v>45852</v>
      </c>
      <c r="BI239" s="188" t="s">
        <v>1374</v>
      </c>
      <c r="BJ239" s="188" t="s">
        <v>1383</v>
      </c>
      <c r="BK239" s="188" t="s">
        <v>280</v>
      </c>
      <c r="BL239" s="192">
        <v>130</v>
      </c>
      <c r="BM239" s="193">
        <v>45680</v>
      </c>
      <c r="BN239" s="212">
        <v>72406473</v>
      </c>
      <c r="BO239" s="206">
        <v>235</v>
      </c>
      <c r="BP239" s="193">
        <v>45680</v>
      </c>
      <c r="BQ239" s="207">
        <v>18604105</v>
      </c>
      <c r="CS239" s="200" t="s">
        <v>1466</v>
      </c>
      <c r="CT239" s="201">
        <v>35264483</v>
      </c>
      <c r="CU239" s="206">
        <v>747</v>
      </c>
      <c r="CV239" s="206" t="s">
        <v>1541</v>
      </c>
      <c r="CY239" s="195">
        <v>4321</v>
      </c>
      <c r="CZ239" s="195" t="s">
        <v>292</v>
      </c>
      <c r="DA239" s="204">
        <f t="shared" si="41"/>
        <v>18604105</v>
      </c>
      <c r="DB239" s="231">
        <f t="shared" si="40"/>
        <v>0</v>
      </c>
      <c r="DC239" s="204">
        <f t="shared" si="39"/>
        <v>0</v>
      </c>
      <c r="DZ239" s="182" t="s">
        <v>1714</v>
      </c>
      <c r="EA239" s="135"/>
    </row>
    <row r="240" spans="1:131" ht="14.4" x14ac:dyDescent="0.3">
      <c r="A240" s="197"/>
      <c r="B240" s="197" t="s">
        <v>1175</v>
      </c>
      <c r="C240" s="265">
        <v>1121964448</v>
      </c>
      <c r="D240" s="197" t="s">
        <v>1176</v>
      </c>
      <c r="E240" s="197" t="s">
        <v>297</v>
      </c>
      <c r="F240" s="197" t="s">
        <v>1172</v>
      </c>
      <c r="G240" s="124">
        <v>45680</v>
      </c>
      <c r="H240" s="280">
        <v>16549000</v>
      </c>
      <c r="I240" s="197" t="s">
        <v>1177</v>
      </c>
      <c r="J240" s="124">
        <v>45680</v>
      </c>
      <c r="K240" s="124">
        <v>45833</v>
      </c>
      <c r="L240" s="197" t="s">
        <v>291</v>
      </c>
      <c r="M240" s="197" t="s">
        <v>291</v>
      </c>
      <c r="N240" s="197" t="s">
        <v>291</v>
      </c>
      <c r="O240" s="215">
        <v>5</v>
      </c>
      <c r="P240" s="132">
        <v>4110209</v>
      </c>
      <c r="Q240" s="203">
        <v>45680</v>
      </c>
      <c r="R240" s="193">
        <v>45716</v>
      </c>
      <c r="S240" s="132">
        <v>3244902</v>
      </c>
      <c r="T240" s="129">
        <v>45717</v>
      </c>
      <c r="U240" s="129">
        <v>45747</v>
      </c>
      <c r="V240" s="132">
        <v>3244902</v>
      </c>
      <c r="W240" s="193">
        <v>45748</v>
      </c>
      <c r="X240" s="193">
        <v>45777</v>
      </c>
      <c r="Y240" s="132">
        <v>3244902</v>
      </c>
      <c r="Z240" s="193">
        <v>45778</v>
      </c>
      <c r="AA240" s="193">
        <v>45808</v>
      </c>
      <c r="AB240" s="132">
        <v>2704085</v>
      </c>
      <c r="AC240" s="193">
        <v>45809</v>
      </c>
      <c r="AD240" s="193">
        <v>45833</v>
      </c>
      <c r="AE240" s="130"/>
      <c r="AF240" s="193"/>
      <c r="AG240" s="193"/>
      <c r="AH240" s="290"/>
      <c r="AI240" s="233"/>
      <c r="AJ240" s="233"/>
      <c r="BI240" s="188" t="s">
        <v>1374</v>
      </c>
      <c r="BJ240" s="188" t="s">
        <v>1383</v>
      </c>
      <c r="BK240" s="188" t="s">
        <v>280</v>
      </c>
      <c r="BL240" s="192">
        <v>130</v>
      </c>
      <c r="BM240" s="193">
        <v>45680</v>
      </c>
      <c r="BN240" s="212">
        <v>72406473</v>
      </c>
      <c r="BO240" s="206">
        <v>236</v>
      </c>
      <c r="BP240" s="193">
        <v>45680</v>
      </c>
      <c r="BQ240" s="207">
        <v>16594159</v>
      </c>
      <c r="CS240" s="200" t="s">
        <v>1467</v>
      </c>
      <c r="CT240" s="202">
        <v>1121964448</v>
      </c>
      <c r="CU240" s="206">
        <v>747</v>
      </c>
      <c r="CV240" s="206" t="s">
        <v>1541</v>
      </c>
      <c r="CY240" s="195">
        <v>8299</v>
      </c>
      <c r="CZ240" s="195" t="s">
        <v>293</v>
      </c>
      <c r="DA240" s="204">
        <f t="shared" si="41"/>
        <v>16549000</v>
      </c>
      <c r="DB240" s="231">
        <f t="shared" si="40"/>
        <v>0</v>
      </c>
      <c r="DC240" s="204">
        <f t="shared" si="39"/>
        <v>45159</v>
      </c>
      <c r="DZ240" s="182" t="s">
        <v>1715</v>
      </c>
      <c r="EA240" s="135"/>
    </row>
    <row r="241" spans="1:131" x14ac:dyDescent="0.3">
      <c r="A241" s="197"/>
      <c r="B241" s="197" t="s">
        <v>1178</v>
      </c>
      <c r="C241" s="265">
        <v>1122648374</v>
      </c>
      <c r="D241" s="197" t="s">
        <v>1179</v>
      </c>
      <c r="E241" s="197" t="s">
        <v>297</v>
      </c>
      <c r="F241" s="197" t="s">
        <v>1172</v>
      </c>
      <c r="G241" s="124">
        <v>45680</v>
      </c>
      <c r="H241" s="280">
        <v>16594159</v>
      </c>
      <c r="I241" s="197" t="s">
        <v>852</v>
      </c>
      <c r="J241" s="124">
        <v>45680</v>
      </c>
      <c r="K241" s="124">
        <v>45852</v>
      </c>
      <c r="L241" s="197" t="s">
        <v>291</v>
      </c>
      <c r="M241" s="197" t="s">
        <v>291</v>
      </c>
      <c r="N241" s="197" t="s">
        <v>291</v>
      </c>
      <c r="O241" s="215">
        <v>6</v>
      </c>
      <c r="P241" s="132">
        <v>3666151</v>
      </c>
      <c r="Q241" s="203">
        <v>45680</v>
      </c>
      <c r="R241" s="193">
        <v>45716</v>
      </c>
      <c r="S241" s="132">
        <v>2894330</v>
      </c>
      <c r="T241" s="129">
        <v>45717</v>
      </c>
      <c r="U241" s="129">
        <v>45747</v>
      </c>
      <c r="V241" s="132">
        <v>2894330</v>
      </c>
      <c r="W241" s="193">
        <v>45748</v>
      </c>
      <c r="X241" s="193">
        <v>45777</v>
      </c>
      <c r="Y241" s="132">
        <v>2894330</v>
      </c>
      <c r="Z241" s="193">
        <v>45778</v>
      </c>
      <c r="AA241" s="193">
        <v>45808</v>
      </c>
      <c r="AB241" s="132">
        <v>2894330</v>
      </c>
      <c r="AC241" s="193">
        <v>45809</v>
      </c>
      <c r="AD241" s="193">
        <v>45838</v>
      </c>
      <c r="AE241" s="130">
        <v>1350688</v>
      </c>
      <c r="AF241" s="193">
        <v>45839</v>
      </c>
      <c r="AG241" s="193">
        <v>45852</v>
      </c>
      <c r="BI241" s="240" t="s">
        <v>1374</v>
      </c>
      <c r="BJ241" s="240" t="s">
        <v>1383</v>
      </c>
      <c r="BK241" s="240" t="s">
        <v>280</v>
      </c>
      <c r="BL241" s="192">
        <v>130</v>
      </c>
      <c r="BM241" s="193">
        <v>45680</v>
      </c>
      <c r="BN241" s="212">
        <v>72406473</v>
      </c>
      <c r="BO241" s="206">
        <v>237</v>
      </c>
      <c r="BP241" s="193">
        <v>45680</v>
      </c>
      <c r="BQ241" s="207">
        <v>18604104</v>
      </c>
      <c r="CS241" s="200" t="s">
        <v>1468</v>
      </c>
      <c r="CT241" s="181">
        <v>1122648374</v>
      </c>
      <c r="CU241" s="206">
        <v>747</v>
      </c>
      <c r="CV241" s="206" t="s">
        <v>1541</v>
      </c>
      <c r="CY241" s="216">
        <v>7490</v>
      </c>
      <c r="CZ241" s="216" t="s">
        <v>293</v>
      </c>
      <c r="DA241" s="204">
        <f t="shared" si="41"/>
        <v>16594159</v>
      </c>
      <c r="DB241" s="231">
        <f t="shared" si="40"/>
        <v>0</v>
      </c>
      <c r="DC241" s="204">
        <f t="shared" si="39"/>
        <v>2009945</v>
      </c>
      <c r="DZ241" s="182" t="s">
        <v>1716</v>
      </c>
      <c r="EA241" s="135"/>
    </row>
    <row r="242" spans="1:131" x14ac:dyDescent="0.3">
      <c r="A242" s="197"/>
      <c r="B242" s="197" t="s">
        <v>1180</v>
      </c>
      <c r="C242" s="265">
        <v>80768541</v>
      </c>
      <c r="D242" s="197" t="s">
        <v>1181</v>
      </c>
      <c r="E242" s="197" t="s">
        <v>297</v>
      </c>
      <c r="F242" s="197" t="s">
        <v>1182</v>
      </c>
      <c r="G242" s="124">
        <v>45680</v>
      </c>
      <c r="H242" s="280">
        <v>22479959</v>
      </c>
      <c r="I242" s="197" t="s">
        <v>852</v>
      </c>
      <c r="J242" s="124">
        <v>45680</v>
      </c>
      <c r="K242" s="124">
        <v>45852</v>
      </c>
      <c r="L242" s="197" t="s">
        <v>291</v>
      </c>
      <c r="M242" s="197" t="s">
        <v>291</v>
      </c>
      <c r="N242" s="197" t="s">
        <v>291</v>
      </c>
      <c r="O242" s="215">
        <v>6</v>
      </c>
      <c r="P242" s="132">
        <v>4966502</v>
      </c>
      <c r="Q242" s="203">
        <v>45680</v>
      </c>
      <c r="R242" s="193">
        <v>45716</v>
      </c>
      <c r="S242" s="132">
        <v>3920923</v>
      </c>
      <c r="T242" s="129">
        <v>45717</v>
      </c>
      <c r="U242" s="129">
        <v>45747</v>
      </c>
      <c r="V242" s="132">
        <v>3920923</v>
      </c>
      <c r="W242" s="193">
        <v>45748</v>
      </c>
      <c r="X242" s="193">
        <v>45777</v>
      </c>
      <c r="Y242" s="132">
        <v>3920923</v>
      </c>
      <c r="Z242" s="193">
        <v>45778</v>
      </c>
      <c r="AA242" s="193">
        <v>45808</v>
      </c>
      <c r="AB242" s="132">
        <v>3920923</v>
      </c>
      <c r="AC242" s="193">
        <v>45809</v>
      </c>
      <c r="AD242" s="193">
        <v>45838</v>
      </c>
      <c r="AE242" s="130">
        <v>1829765</v>
      </c>
      <c r="AF242" s="193">
        <v>45839</v>
      </c>
      <c r="AG242" s="193">
        <v>45852</v>
      </c>
      <c r="BI242" s="240" t="s">
        <v>1374</v>
      </c>
      <c r="BJ242" s="188" t="s">
        <v>1383</v>
      </c>
      <c r="BK242" s="188" t="s">
        <v>280</v>
      </c>
      <c r="BL242" s="192">
        <v>131</v>
      </c>
      <c r="BM242" s="193">
        <v>45680</v>
      </c>
      <c r="BN242" s="212">
        <v>44959917</v>
      </c>
      <c r="BO242" s="206">
        <v>238</v>
      </c>
      <c r="BP242" s="193">
        <v>45680</v>
      </c>
      <c r="BQ242" s="207">
        <v>22479959</v>
      </c>
      <c r="CS242" s="200" t="s">
        <v>1469</v>
      </c>
      <c r="CT242" s="201">
        <v>80768541</v>
      </c>
      <c r="CU242" s="206">
        <v>752</v>
      </c>
      <c r="CV242" s="206" t="s">
        <v>1542</v>
      </c>
      <c r="CY242" s="195">
        <v>8299</v>
      </c>
      <c r="CZ242" s="195" t="s">
        <v>293</v>
      </c>
      <c r="DA242" s="204">
        <f t="shared" si="41"/>
        <v>22479959</v>
      </c>
      <c r="DB242" s="231">
        <f t="shared" si="40"/>
        <v>0</v>
      </c>
      <c r="DC242" s="204">
        <f t="shared" si="39"/>
        <v>0</v>
      </c>
      <c r="DZ242" s="182" t="s">
        <v>1717</v>
      </c>
      <c r="EA242" s="135"/>
    </row>
    <row r="243" spans="1:131" ht="14.4" x14ac:dyDescent="0.3">
      <c r="A243" s="197"/>
      <c r="B243" s="197" t="s">
        <v>1183</v>
      </c>
      <c r="C243" s="265">
        <v>1022386794</v>
      </c>
      <c r="D243" s="197" t="s">
        <v>1184</v>
      </c>
      <c r="E243" s="197" t="s">
        <v>297</v>
      </c>
      <c r="F243" s="197" t="s">
        <v>1182</v>
      </c>
      <c r="G243" s="124">
        <v>45680</v>
      </c>
      <c r="H243" s="280">
        <v>22479958</v>
      </c>
      <c r="I243" s="197" t="s">
        <v>852</v>
      </c>
      <c r="J243" s="124">
        <v>45680</v>
      </c>
      <c r="K243" s="124">
        <v>45852</v>
      </c>
      <c r="L243" s="197" t="s">
        <v>291</v>
      </c>
      <c r="M243" s="197" t="s">
        <v>291</v>
      </c>
      <c r="N243" s="197" t="s">
        <v>291</v>
      </c>
      <c r="O243" s="215">
        <v>6</v>
      </c>
      <c r="P243" s="132">
        <v>4966502</v>
      </c>
      <c r="Q243" s="203">
        <v>45680</v>
      </c>
      <c r="R243" s="193">
        <v>45716</v>
      </c>
      <c r="S243" s="132">
        <v>3920923</v>
      </c>
      <c r="T243" s="129">
        <v>45717</v>
      </c>
      <c r="U243" s="129">
        <v>45747</v>
      </c>
      <c r="V243" s="132">
        <v>3920923</v>
      </c>
      <c r="W243" s="193">
        <v>45748</v>
      </c>
      <c r="X243" s="193">
        <v>45777</v>
      </c>
      <c r="Y243" s="132">
        <v>3920923</v>
      </c>
      <c r="Z243" s="193">
        <v>45778</v>
      </c>
      <c r="AA243" s="193">
        <v>45808</v>
      </c>
      <c r="AB243" s="132">
        <v>3920923</v>
      </c>
      <c r="AC243" s="193">
        <v>45809</v>
      </c>
      <c r="AD243" s="193">
        <v>45838</v>
      </c>
      <c r="AE243" s="130">
        <v>1829764</v>
      </c>
      <c r="AF243" s="193">
        <v>45839</v>
      </c>
      <c r="AG243" s="193">
        <v>45852</v>
      </c>
      <c r="AH243" s="290"/>
      <c r="AI243" s="233"/>
      <c r="AJ243" s="233"/>
      <c r="BI243" s="188" t="s">
        <v>1374</v>
      </c>
      <c r="BJ243" s="188" t="s">
        <v>1383</v>
      </c>
      <c r="BK243" s="188" t="s">
        <v>280</v>
      </c>
      <c r="BL243" s="192">
        <v>131</v>
      </c>
      <c r="BM243" s="193">
        <v>45680</v>
      </c>
      <c r="BN243" s="212">
        <v>44959917</v>
      </c>
      <c r="BO243" s="206">
        <v>239</v>
      </c>
      <c r="BP243" s="193">
        <v>45680</v>
      </c>
      <c r="BQ243" s="207">
        <v>22479958</v>
      </c>
      <c r="CS243" s="200" t="s">
        <v>1470</v>
      </c>
      <c r="CT243" s="201">
        <v>1022386794</v>
      </c>
      <c r="CU243" s="206">
        <v>752</v>
      </c>
      <c r="CV243" s="206" t="s">
        <v>1542</v>
      </c>
      <c r="CY243" s="195">
        <v>7490</v>
      </c>
      <c r="CZ243" s="195" t="s">
        <v>293</v>
      </c>
      <c r="DA243" s="204">
        <f t="shared" si="41"/>
        <v>22479958</v>
      </c>
      <c r="DB243" s="231">
        <f t="shared" si="40"/>
        <v>0</v>
      </c>
      <c r="DC243" s="204">
        <f t="shared" si="39"/>
        <v>0</v>
      </c>
      <c r="DZ243" s="182" t="s">
        <v>1718</v>
      </c>
      <c r="EA243" s="135"/>
    </row>
    <row r="244" spans="1:131" x14ac:dyDescent="0.3">
      <c r="A244" s="197"/>
      <c r="B244" s="197" t="s">
        <v>1185</v>
      </c>
      <c r="C244" s="265">
        <v>1121831200</v>
      </c>
      <c r="D244" s="197" t="s">
        <v>1186</v>
      </c>
      <c r="E244" s="197" t="s">
        <v>297</v>
      </c>
      <c r="F244" s="197" t="s">
        <v>1187</v>
      </c>
      <c r="G244" s="124">
        <v>45680</v>
      </c>
      <c r="H244" s="280">
        <v>22479959</v>
      </c>
      <c r="I244" s="197" t="s">
        <v>852</v>
      </c>
      <c r="J244" s="124">
        <v>45680</v>
      </c>
      <c r="K244" s="124">
        <v>45852</v>
      </c>
      <c r="L244" s="197" t="s">
        <v>291</v>
      </c>
      <c r="M244" s="197" t="s">
        <v>291</v>
      </c>
      <c r="N244" s="197" t="s">
        <v>291</v>
      </c>
      <c r="O244" s="215">
        <v>6</v>
      </c>
      <c r="P244" s="132">
        <v>4966502</v>
      </c>
      <c r="Q244" s="203">
        <v>45680</v>
      </c>
      <c r="R244" s="193">
        <v>45716</v>
      </c>
      <c r="S244" s="132">
        <v>3920923</v>
      </c>
      <c r="T244" s="129">
        <v>45717</v>
      </c>
      <c r="U244" s="129">
        <v>45747</v>
      </c>
      <c r="V244" s="132">
        <v>3920923</v>
      </c>
      <c r="W244" s="193">
        <v>45748</v>
      </c>
      <c r="X244" s="193">
        <v>45777</v>
      </c>
      <c r="Y244" s="132">
        <v>3920923</v>
      </c>
      <c r="Z244" s="193">
        <v>45778</v>
      </c>
      <c r="AA244" s="193">
        <v>45808</v>
      </c>
      <c r="AB244" s="132">
        <v>3920923</v>
      </c>
      <c r="AC244" s="193">
        <v>45809</v>
      </c>
      <c r="AD244" s="193">
        <v>45838</v>
      </c>
      <c r="AE244" s="130">
        <v>1829765</v>
      </c>
      <c r="AF244" s="193">
        <v>45839</v>
      </c>
      <c r="AG244" s="193">
        <v>45852</v>
      </c>
      <c r="BI244" s="188" t="s">
        <v>270</v>
      </c>
      <c r="BJ244" s="190" t="s">
        <v>1384</v>
      </c>
      <c r="BK244" s="188" t="s">
        <v>533</v>
      </c>
      <c r="BL244" s="192">
        <v>132</v>
      </c>
      <c r="BM244" s="193">
        <v>45680</v>
      </c>
      <c r="BN244" s="212">
        <v>113490531</v>
      </c>
      <c r="BO244" s="206">
        <v>240</v>
      </c>
      <c r="BP244" s="193">
        <v>45680</v>
      </c>
      <c r="BQ244" s="207">
        <v>22479959</v>
      </c>
      <c r="CS244" s="200" t="s">
        <v>1835</v>
      </c>
      <c r="CT244" s="201">
        <v>1121831200</v>
      </c>
      <c r="CU244" s="206">
        <v>739</v>
      </c>
      <c r="CV244" s="206" t="s">
        <v>1543</v>
      </c>
      <c r="CY244" s="195">
        <v>7490</v>
      </c>
      <c r="CZ244" s="195" t="s">
        <v>293</v>
      </c>
      <c r="DA244" s="204">
        <f t="shared" si="41"/>
        <v>22479959</v>
      </c>
      <c r="DB244" s="231">
        <f t="shared" si="40"/>
        <v>0</v>
      </c>
      <c r="DC244" s="204">
        <f t="shared" si="39"/>
        <v>0</v>
      </c>
      <c r="DZ244" s="182" t="s">
        <v>1719</v>
      </c>
      <c r="EA244" s="135"/>
    </row>
    <row r="245" spans="1:131" x14ac:dyDescent="0.3">
      <c r="A245" s="197"/>
      <c r="B245" s="197" t="s">
        <v>1188</v>
      </c>
      <c r="C245" s="265">
        <v>40329528</v>
      </c>
      <c r="D245" s="197" t="s">
        <v>1189</v>
      </c>
      <c r="E245" s="197" t="s">
        <v>297</v>
      </c>
      <c r="F245" s="197" t="s">
        <v>1187</v>
      </c>
      <c r="G245" s="124">
        <v>45680</v>
      </c>
      <c r="H245" s="280">
        <v>22479959</v>
      </c>
      <c r="I245" s="197" t="s">
        <v>852</v>
      </c>
      <c r="J245" s="124">
        <v>45680</v>
      </c>
      <c r="K245" s="124">
        <v>45852</v>
      </c>
      <c r="L245" s="197" t="s">
        <v>291</v>
      </c>
      <c r="M245" s="197" t="s">
        <v>291</v>
      </c>
      <c r="N245" s="197" t="s">
        <v>291</v>
      </c>
      <c r="O245" s="215">
        <v>6</v>
      </c>
      <c r="P245" s="132">
        <v>4966502</v>
      </c>
      <c r="Q245" s="203">
        <v>45680</v>
      </c>
      <c r="R245" s="193">
        <v>45716</v>
      </c>
      <c r="S245" s="132">
        <v>3920923</v>
      </c>
      <c r="T245" s="129">
        <v>45717</v>
      </c>
      <c r="U245" s="129">
        <v>45747</v>
      </c>
      <c r="V245" s="132">
        <v>3920923</v>
      </c>
      <c r="W245" s="193">
        <v>45748</v>
      </c>
      <c r="X245" s="193">
        <v>45777</v>
      </c>
      <c r="Y245" s="132">
        <v>3920923</v>
      </c>
      <c r="Z245" s="193">
        <v>45778</v>
      </c>
      <c r="AA245" s="193">
        <v>45808</v>
      </c>
      <c r="AB245" s="132">
        <v>3920923</v>
      </c>
      <c r="AC245" s="193">
        <v>45809</v>
      </c>
      <c r="AD245" s="193">
        <v>45838</v>
      </c>
      <c r="AE245" s="130">
        <v>1829765</v>
      </c>
      <c r="AF245" s="193">
        <v>45839</v>
      </c>
      <c r="AG245" s="193">
        <v>45852</v>
      </c>
      <c r="AH245" s="291"/>
      <c r="AI245" s="235"/>
      <c r="AJ245" s="235"/>
      <c r="BI245" s="188" t="s">
        <v>270</v>
      </c>
      <c r="BJ245" s="190" t="s">
        <v>1384</v>
      </c>
      <c r="BK245" s="188" t="s">
        <v>533</v>
      </c>
      <c r="BL245" s="192">
        <v>132</v>
      </c>
      <c r="BM245" s="193">
        <v>45680</v>
      </c>
      <c r="BN245" s="212">
        <v>113490531</v>
      </c>
      <c r="BO245" s="206">
        <v>241</v>
      </c>
      <c r="BP245" s="193">
        <v>45680</v>
      </c>
      <c r="BQ245" s="207">
        <v>22479959</v>
      </c>
      <c r="CS245" s="200" t="s">
        <v>1836</v>
      </c>
      <c r="CT245" s="126">
        <v>40329528.600000001</v>
      </c>
      <c r="CU245" s="206">
        <v>739</v>
      </c>
      <c r="CV245" s="206" t="s">
        <v>1543</v>
      </c>
      <c r="CY245" s="195">
        <v>8299</v>
      </c>
      <c r="CZ245" s="195" t="s">
        <v>293</v>
      </c>
      <c r="DA245" s="204">
        <f t="shared" si="41"/>
        <v>22479959</v>
      </c>
      <c r="DB245" s="231">
        <f t="shared" si="40"/>
        <v>0</v>
      </c>
      <c r="DC245" s="204">
        <f t="shared" si="39"/>
        <v>0</v>
      </c>
      <c r="DZ245" s="182" t="s">
        <v>1720</v>
      </c>
      <c r="EA245" s="135"/>
    </row>
    <row r="246" spans="1:131" x14ac:dyDescent="0.3">
      <c r="A246" s="197"/>
      <c r="B246" s="197" t="s">
        <v>1190</v>
      </c>
      <c r="C246" s="267">
        <v>17389312</v>
      </c>
      <c r="D246" s="189" t="s">
        <v>1191</v>
      </c>
      <c r="E246" s="197" t="s">
        <v>298</v>
      </c>
      <c r="F246" s="197" t="s">
        <v>1192</v>
      </c>
      <c r="G246" s="124">
        <v>45680</v>
      </c>
      <c r="H246" s="280">
        <v>14728245</v>
      </c>
      <c r="I246" s="197" t="s">
        <v>852</v>
      </c>
      <c r="J246" s="124">
        <v>45680</v>
      </c>
      <c r="K246" s="124">
        <v>45852</v>
      </c>
      <c r="L246" s="197" t="s">
        <v>291</v>
      </c>
      <c r="M246" s="197" t="s">
        <v>291</v>
      </c>
      <c r="N246" s="197" t="s">
        <v>291</v>
      </c>
      <c r="O246" s="215">
        <v>6</v>
      </c>
      <c r="P246" s="132">
        <v>3253915</v>
      </c>
      <c r="Q246" s="203">
        <v>45680</v>
      </c>
      <c r="R246" s="193">
        <v>45716</v>
      </c>
      <c r="S246" s="132">
        <v>2568880</v>
      </c>
      <c r="T246" s="129">
        <v>45717</v>
      </c>
      <c r="U246" s="129">
        <v>45747</v>
      </c>
      <c r="V246" s="132">
        <v>2568880</v>
      </c>
      <c r="W246" s="193">
        <v>45748</v>
      </c>
      <c r="X246" s="193">
        <v>45777</v>
      </c>
      <c r="Y246" s="132">
        <v>2568880</v>
      </c>
      <c r="Z246" s="193">
        <v>45778</v>
      </c>
      <c r="AA246" s="193">
        <v>45808</v>
      </c>
      <c r="AB246" s="132">
        <v>2568880</v>
      </c>
      <c r="AC246" s="193">
        <v>45809</v>
      </c>
      <c r="AD246" s="193">
        <v>45838</v>
      </c>
      <c r="AE246" s="130">
        <v>1198810</v>
      </c>
      <c r="AF246" s="193">
        <v>45839</v>
      </c>
      <c r="AG246" s="193">
        <v>45852</v>
      </c>
      <c r="BI246" s="188" t="s">
        <v>270</v>
      </c>
      <c r="BJ246" s="190" t="s">
        <v>1384</v>
      </c>
      <c r="BK246" s="188" t="s">
        <v>533</v>
      </c>
      <c r="BL246" s="192">
        <v>132</v>
      </c>
      <c r="BM246" s="193">
        <v>45680</v>
      </c>
      <c r="BN246" s="212">
        <v>113490531</v>
      </c>
      <c r="BO246" s="206">
        <v>242</v>
      </c>
      <c r="BP246" s="193">
        <v>45680</v>
      </c>
      <c r="BQ246" s="207">
        <v>14728245</v>
      </c>
      <c r="CS246" s="200" t="s">
        <v>1837</v>
      </c>
      <c r="CT246" s="202">
        <v>17389312</v>
      </c>
      <c r="CU246" s="206">
        <v>739</v>
      </c>
      <c r="CV246" s="206" t="s">
        <v>1543</v>
      </c>
      <c r="CY246" s="195">
        <v>1811</v>
      </c>
      <c r="CZ246" s="195" t="s">
        <v>293</v>
      </c>
      <c r="DA246" s="204">
        <f t="shared" si="41"/>
        <v>14728245</v>
      </c>
      <c r="DB246" s="231">
        <f t="shared" si="40"/>
        <v>0</v>
      </c>
      <c r="DC246" s="204">
        <f t="shared" si="39"/>
        <v>0</v>
      </c>
      <c r="DZ246" s="182" t="s">
        <v>1721</v>
      </c>
      <c r="EA246" s="135"/>
    </row>
    <row r="247" spans="1:131" x14ac:dyDescent="0.3">
      <c r="A247" s="197"/>
      <c r="B247" s="197" t="s">
        <v>1193</v>
      </c>
      <c r="C247" s="265">
        <v>1121832301</v>
      </c>
      <c r="D247" s="197" t="s">
        <v>1194</v>
      </c>
      <c r="E247" s="197" t="s">
        <v>297</v>
      </c>
      <c r="F247" s="197" t="s">
        <v>1187</v>
      </c>
      <c r="G247" s="124">
        <v>45680</v>
      </c>
      <c r="H247" s="280">
        <v>18604105</v>
      </c>
      <c r="I247" s="197" t="s">
        <v>852</v>
      </c>
      <c r="J247" s="124">
        <v>45680</v>
      </c>
      <c r="K247" s="124">
        <v>45852</v>
      </c>
      <c r="L247" s="197" t="s">
        <v>291</v>
      </c>
      <c r="M247" s="197" t="s">
        <v>291</v>
      </c>
      <c r="N247" s="197" t="s">
        <v>291</v>
      </c>
      <c r="O247" s="215">
        <v>6</v>
      </c>
      <c r="P247" s="132">
        <v>4110209</v>
      </c>
      <c r="Q247" s="203">
        <v>45680</v>
      </c>
      <c r="R247" s="193">
        <v>45716</v>
      </c>
      <c r="S247" s="132">
        <v>3244902</v>
      </c>
      <c r="T247" s="129">
        <v>45717</v>
      </c>
      <c r="U247" s="129">
        <v>45747</v>
      </c>
      <c r="V247" s="132">
        <v>3244902</v>
      </c>
      <c r="W247" s="193">
        <v>45748</v>
      </c>
      <c r="X247" s="193">
        <v>45777</v>
      </c>
      <c r="Y247" s="132">
        <v>3244902</v>
      </c>
      <c r="Z247" s="193">
        <v>45778</v>
      </c>
      <c r="AA247" s="193">
        <v>45808</v>
      </c>
      <c r="AB247" s="132">
        <v>3244902</v>
      </c>
      <c r="AC247" s="193">
        <v>45809</v>
      </c>
      <c r="AD247" s="193">
        <v>45838</v>
      </c>
      <c r="AE247" s="130">
        <v>1514288</v>
      </c>
      <c r="AF247" s="193">
        <v>45839</v>
      </c>
      <c r="AG247" s="193">
        <v>45852</v>
      </c>
      <c r="BI247" s="188" t="s">
        <v>270</v>
      </c>
      <c r="BJ247" s="190" t="s">
        <v>1384</v>
      </c>
      <c r="BK247" s="188" t="s">
        <v>533</v>
      </c>
      <c r="BL247" s="192">
        <v>132</v>
      </c>
      <c r="BM247" s="193">
        <v>45680</v>
      </c>
      <c r="BN247" s="212">
        <v>113490531</v>
      </c>
      <c r="BO247" s="206">
        <v>243</v>
      </c>
      <c r="BP247" s="193">
        <v>45680</v>
      </c>
      <c r="BQ247" s="207">
        <v>18604105</v>
      </c>
      <c r="CS247" s="200" t="s">
        <v>1838</v>
      </c>
      <c r="CT247" s="201">
        <v>1121832301</v>
      </c>
      <c r="CU247" s="206">
        <v>739</v>
      </c>
      <c r="CV247" s="206" t="s">
        <v>1543</v>
      </c>
      <c r="CY247" s="195">
        <v>8299</v>
      </c>
      <c r="CZ247" s="195" t="s">
        <v>293</v>
      </c>
      <c r="DA247" s="204">
        <f t="shared" si="41"/>
        <v>18604105</v>
      </c>
      <c r="DB247" s="231">
        <f t="shared" si="40"/>
        <v>0</v>
      </c>
      <c r="DC247" s="204">
        <f t="shared" si="39"/>
        <v>0</v>
      </c>
      <c r="DZ247" s="182" t="s">
        <v>1722</v>
      </c>
      <c r="EA247" s="135"/>
    </row>
    <row r="248" spans="1:131" ht="14.4" x14ac:dyDescent="0.3">
      <c r="A248" s="197"/>
      <c r="B248" s="197" t="s">
        <v>1195</v>
      </c>
      <c r="C248" s="267">
        <v>1121837760</v>
      </c>
      <c r="D248" s="197" t="s">
        <v>1196</v>
      </c>
      <c r="E248" s="197" t="s">
        <v>297</v>
      </c>
      <c r="F248" s="197" t="s">
        <v>1187</v>
      </c>
      <c r="G248" s="124">
        <v>45680</v>
      </c>
      <c r="H248" s="280">
        <v>16594159</v>
      </c>
      <c r="I248" s="197" t="s">
        <v>852</v>
      </c>
      <c r="J248" s="124">
        <v>45680</v>
      </c>
      <c r="K248" s="124">
        <v>45852</v>
      </c>
      <c r="L248" s="197" t="s">
        <v>291</v>
      </c>
      <c r="M248" s="197" t="s">
        <v>291</v>
      </c>
      <c r="N248" s="197" t="s">
        <v>291</v>
      </c>
      <c r="O248" s="215">
        <v>6</v>
      </c>
      <c r="P248" s="132">
        <v>3666151</v>
      </c>
      <c r="Q248" s="203">
        <v>45680</v>
      </c>
      <c r="R248" s="193">
        <v>45716</v>
      </c>
      <c r="S248" s="132">
        <v>2894330</v>
      </c>
      <c r="T248" s="129">
        <v>45717</v>
      </c>
      <c r="U248" s="129">
        <v>45747</v>
      </c>
      <c r="V248" s="132">
        <v>2894330</v>
      </c>
      <c r="W248" s="193">
        <v>45748</v>
      </c>
      <c r="X248" s="193">
        <v>45777</v>
      </c>
      <c r="Y248" s="132">
        <v>2894330</v>
      </c>
      <c r="Z248" s="193">
        <v>45778</v>
      </c>
      <c r="AA248" s="193">
        <v>45808</v>
      </c>
      <c r="AB248" s="132">
        <v>2894330</v>
      </c>
      <c r="AC248" s="193">
        <v>45809</v>
      </c>
      <c r="AD248" s="193">
        <v>45838</v>
      </c>
      <c r="AE248" s="130">
        <v>1350688</v>
      </c>
      <c r="AF248" s="193">
        <v>45839</v>
      </c>
      <c r="AG248" s="193">
        <v>45852</v>
      </c>
      <c r="AH248" s="290"/>
      <c r="AI248" s="233"/>
      <c r="AJ248" s="233"/>
      <c r="BI248" s="188" t="s">
        <v>270</v>
      </c>
      <c r="BJ248" s="190" t="s">
        <v>1384</v>
      </c>
      <c r="BK248" s="188" t="s">
        <v>533</v>
      </c>
      <c r="BL248" s="192">
        <v>132</v>
      </c>
      <c r="BM248" s="193">
        <v>45680</v>
      </c>
      <c r="BN248" s="212">
        <v>113490531</v>
      </c>
      <c r="BO248" s="206">
        <v>244</v>
      </c>
      <c r="BP248" s="193">
        <v>45680</v>
      </c>
      <c r="BQ248" s="207">
        <v>16594159</v>
      </c>
      <c r="CS248" s="200" t="s">
        <v>1471</v>
      </c>
      <c r="CT248" s="201">
        <v>1121837760</v>
      </c>
      <c r="CU248" s="206">
        <v>739</v>
      </c>
      <c r="CV248" s="206" t="s">
        <v>1543</v>
      </c>
      <c r="CY248" s="239">
        <v>6209</v>
      </c>
      <c r="CZ248" s="191" t="s">
        <v>293</v>
      </c>
      <c r="DA248" s="204">
        <f t="shared" si="41"/>
        <v>16594159</v>
      </c>
      <c r="DB248" s="231">
        <f t="shared" si="40"/>
        <v>0</v>
      </c>
      <c r="DC248" s="204">
        <f t="shared" si="39"/>
        <v>0</v>
      </c>
      <c r="DZ248" s="182" t="s">
        <v>1723</v>
      </c>
      <c r="EA248" s="135"/>
    </row>
    <row r="249" spans="1:131" x14ac:dyDescent="0.3">
      <c r="A249" s="197"/>
      <c r="B249" s="197" t="s">
        <v>1197</v>
      </c>
      <c r="C249" s="265">
        <v>1121819102</v>
      </c>
      <c r="D249" s="197" t="s">
        <v>1198</v>
      </c>
      <c r="E249" s="197" t="s">
        <v>297</v>
      </c>
      <c r="F249" s="197" t="s">
        <v>1187</v>
      </c>
      <c r="G249" s="124">
        <v>45680</v>
      </c>
      <c r="H249" s="280">
        <v>18604104</v>
      </c>
      <c r="I249" s="197" t="s">
        <v>852</v>
      </c>
      <c r="J249" s="124">
        <v>45680</v>
      </c>
      <c r="K249" s="124">
        <v>45852</v>
      </c>
      <c r="L249" s="197" t="s">
        <v>291</v>
      </c>
      <c r="M249" s="197" t="s">
        <v>291</v>
      </c>
      <c r="N249" s="197" t="s">
        <v>291</v>
      </c>
      <c r="O249" s="215">
        <v>6</v>
      </c>
      <c r="P249" s="132">
        <v>4110209</v>
      </c>
      <c r="Q249" s="203">
        <v>45680</v>
      </c>
      <c r="R249" s="193">
        <v>45716</v>
      </c>
      <c r="S249" s="132">
        <v>3244902</v>
      </c>
      <c r="T249" s="129">
        <v>45717</v>
      </c>
      <c r="U249" s="129">
        <v>45747</v>
      </c>
      <c r="V249" s="132">
        <v>3244902</v>
      </c>
      <c r="W249" s="193">
        <v>45748</v>
      </c>
      <c r="X249" s="193">
        <v>45777</v>
      </c>
      <c r="Y249" s="132">
        <v>3244902</v>
      </c>
      <c r="Z249" s="193">
        <v>45778</v>
      </c>
      <c r="AA249" s="193">
        <v>45808</v>
      </c>
      <c r="AB249" s="132">
        <v>3244902</v>
      </c>
      <c r="AC249" s="193">
        <v>45809</v>
      </c>
      <c r="AD249" s="193">
        <v>45838</v>
      </c>
      <c r="AE249" s="130">
        <v>1514287</v>
      </c>
      <c r="AF249" s="193">
        <v>45839</v>
      </c>
      <c r="AG249" s="193">
        <v>45852</v>
      </c>
      <c r="BI249" s="188" t="s">
        <v>270</v>
      </c>
      <c r="BJ249" s="190" t="s">
        <v>1384</v>
      </c>
      <c r="BK249" s="188" t="s">
        <v>533</v>
      </c>
      <c r="BL249" s="192">
        <v>132</v>
      </c>
      <c r="BM249" s="193">
        <v>45680</v>
      </c>
      <c r="BN249" s="212">
        <v>113490531</v>
      </c>
      <c r="BO249" s="206">
        <v>245</v>
      </c>
      <c r="BP249" s="193">
        <v>45680</v>
      </c>
      <c r="BQ249" s="207">
        <v>18604104</v>
      </c>
      <c r="CS249" s="200" t="s">
        <v>1839</v>
      </c>
      <c r="CT249" s="202">
        <v>1121819102</v>
      </c>
      <c r="CU249" s="206">
        <v>739</v>
      </c>
      <c r="CV249" s="206" t="s">
        <v>1543</v>
      </c>
      <c r="CY249" s="195">
        <v>8299</v>
      </c>
      <c r="CZ249" s="195" t="s">
        <v>293</v>
      </c>
      <c r="DA249" s="204">
        <f t="shared" si="41"/>
        <v>18604104</v>
      </c>
      <c r="DB249" s="231">
        <f t="shared" si="40"/>
        <v>0</v>
      </c>
      <c r="DC249" s="204">
        <f t="shared" si="39"/>
        <v>0</v>
      </c>
      <c r="DZ249" s="182" t="s">
        <v>1724</v>
      </c>
      <c r="EA249" s="135"/>
    </row>
    <row r="250" spans="1:131" x14ac:dyDescent="0.3">
      <c r="A250" s="197"/>
      <c r="B250" s="197" t="s">
        <v>1199</v>
      </c>
      <c r="C250" s="267">
        <v>40326722</v>
      </c>
      <c r="D250" s="197" t="s">
        <v>1200</v>
      </c>
      <c r="E250" s="197" t="s">
        <v>298</v>
      </c>
      <c r="F250" s="189" t="s">
        <v>680</v>
      </c>
      <c r="G250" s="124">
        <v>45680</v>
      </c>
      <c r="H250" s="280">
        <v>11046184</v>
      </c>
      <c r="I250" s="197" t="s">
        <v>852</v>
      </c>
      <c r="J250" s="124">
        <v>45680</v>
      </c>
      <c r="K250" s="124">
        <v>45852</v>
      </c>
      <c r="L250" s="197" t="s">
        <v>291</v>
      </c>
      <c r="M250" s="197" t="s">
        <v>291</v>
      </c>
      <c r="N250" s="197" t="s">
        <v>291</v>
      </c>
      <c r="O250" s="215">
        <v>6</v>
      </c>
      <c r="P250" s="132">
        <v>2440436</v>
      </c>
      <c r="Q250" s="203">
        <v>45680</v>
      </c>
      <c r="R250" s="193">
        <v>45716</v>
      </c>
      <c r="S250" s="132">
        <v>1926660</v>
      </c>
      <c r="T250" s="129">
        <v>45717</v>
      </c>
      <c r="U250" s="129">
        <v>45747</v>
      </c>
      <c r="V250" s="132">
        <v>1926660</v>
      </c>
      <c r="W250" s="193">
        <v>45748</v>
      </c>
      <c r="X250" s="193">
        <v>45777</v>
      </c>
      <c r="Y250" s="132">
        <v>1926660</v>
      </c>
      <c r="Z250" s="193">
        <v>45778</v>
      </c>
      <c r="AA250" s="193">
        <v>45808</v>
      </c>
      <c r="AB250" s="132">
        <v>1926660</v>
      </c>
      <c r="AC250" s="193">
        <v>45809</v>
      </c>
      <c r="AD250" s="193">
        <v>45838</v>
      </c>
      <c r="AE250" s="130">
        <v>899108</v>
      </c>
      <c r="AF250" s="193">
        <v>45839</v>
      </c>
      <c r="AG250" s="193">
        <v>45852</v>
      </c>
      <c r="AH250" s="291"/>
      <c r="AI250" s="235"/>
      <c r="AJ250" s="235"/>
      <c r="BI250" s="195" t="s">
        <v>278</v>
      </c>
      <c r="BJ250" s="190" t="s">
        <v>423</v>
      </c>
      <c r="BK250" s="195" t="s">
        <v>280</v>
      </c>
      <c r="BL250" s="192">
        <v>138</v>
      </c>
      <c r="BM250" s="193">
        <v>45680</v>
      </c>
      <c r="BN250" s="212">
        <v>2002609177</v>
      </c>
      <c r="BO250" s="206">
        <v>372</v>
      </c>
      <c r="BP250" s="193">
        <v>45680</v>
      </c>
      <c r="BQ250" s="207">
        <v>11046184</v>
      </c>
      <c r="CS250" s="200" t="s">
        <v>1472</v>
      </c>
      <c r="CT250" s="201">
        <v>40326722</v>
      </c>
      <c r="CU250" s="206">
        <v>27</v>
      </c>
      <c r="CV250" s="206" t="s">
        <v>1544</v>
      </c>
      <c r="CY250" s="195">
        <v>7490</v>
      </c>
      <c r="CZ250" s="195" t="s">
        <v>293</v>
      </c>
      <c r="DA250" s="204">
        <f t="shared" si="41"/>
        <v>11046184</v>
      </c>
      <c r="DB250" s="231">
        <f t="shared" si="40"/>
        <v>0</v>
      </c>
      <c r="DC250" s="204">
        <f t="shared" si="39"/>
        <v>0</v>
      </c>
      <c r="DZ250" s="318" t="s">
        <v>1725</v>
      </c>
      <c r="EA250" s="135" t="s">
        <v>271</v>
      </c>
    </row>
    <row r="251" spans="1:131" x14ac:dyDescent="0.3">
      <c r="A251" s="197"/>
      <c r="B251" s="197" t="s">
        <v>1201</v>
      </c>
      <c r="C251" s="265">
        <v>86046039</v>
      </c>
      <c r="D251" s="197" t="s">
        <v>1202</v>
      </c>
      <c r="E251" s="197" t="s">
        <v>298</v>
      </c>
      <c r="F251" s="197" t="s">
        <v>344</v>
      </c>
      <c r="G251" s="124">
        <v>45680</v>
      </c>
      <c r="H251" s="280">
        <v>13177912</v>
      </c>
      <c r="I251" s="197" t="s">
        <v>852</v>
      </c>
      <c r="J251" s="124">
        <v>45680</v>
      </c>
      <c r="K251" s="124">
        <v>45852</v>
      </c>
      <c r="L251" s="197" t="s">
        <v>291</v>
      </c>
      <c r="M251" s="197" t="s">
        <v>291</v>
      </c>
      <c r="N251" s="197" t="s">
        <v>291</v>
      </c>
      <c r="O251" s="215">
        <v>6</v>
      </c>
      <c r="P251" s="132">
        <v>2911399</v>
      </c>
      <c r="Q251" s="203">
        <v>45680</v>
      </c>
      <c r="R251" s="193">
        <v>45716</v>
      </c>
      <c r="S251" s="132">
        <v>2298473</v>
      </c>
      <c r="T251" s="129">
        <v>45717</v>
      </c>
      <c r="U251" s="129">
        <v>45747</v>
      </c>
      <c r="V251" s="132">
        <v>2298473</v>
      </c>
      <c r="W251" s="193">
        <v>45748</v>
      </c>
      <c r="X251" s="193">
        <v>45777</v>
      </c>
      <c r="Y251" s="132">
        <v>2298473</v>
      </c>
      <c r="Z251" s="193">
        <v>45778</v>
      </c>
      <c r="AA251" s="193">
        <v>45808</v>
      </c>
      <c r="AB251" s="132">
        <v>2298473</v>
      </c>
      <c r="AC251" s="193">
        <v>45809</v>
      </c>
      <c r="AD251" s="193">
        <v>45838</v>
      </c>
      <c r="AE251" s="130">
        <v>1072621</v>
      </c>
      <c r="AF251" s="193">
        <v>45839</v>
      </c>
      <c r="AG251" s="193">
        <v>45852</v>
      </c>
      <c r="BI251" s="195" t="s">
        <v>278</v>
      </c>
      <c r="BJ251" s="190" t="s">
        <v>423</v>
      </c>
      <c r="BK251" s="195" t="s">
        <v>280</v>
      </c>
      <c r="BL251" s="192">
        <v>138</v>
      </c>
      <c r="BM251" s="193">
        <v>45680</v>
      </c>
      <c r="BN251" s="212">
        <v>2002609177</v>
      </c>
      <c r="BO251" s="206">
        <v>379</v>
      </c>
      <c r="BP251" s="193">
        <v>45680</v>
      </c>
      <c r="BQ251" s="207">
        <v>13177912</v>
      </c>
      <c r="CS251" s="200" t="s">
        <v>353</v>
      </c>
      <c r="CT251" s="202">
        <v>86046039</v>
      </c>
      <c r="CU251" s="206">
        <v>27</v>
      </c>
      <c r="CV251" s="206" t="s">
        <v>1544</v>
      </c>
      <c r="CY251" s="195">
        <v>8299</v>
      </c>
      <c r="CZ251" s="195" t="s">
        <v>293</v>
      </c>
      <c r="DA251" s="204">
        <f t="shared" si="41"/>
        <v>13177912</v>
      </c>
      <c r="DB251" s="231">
        <f t="shared" si="40"/>
        <v>0</v>
      </c>
      <c r="DC251" s="204">
        <f t="shared" si="39"/>
        <v>0</v>
      </c>
      <c r="DZ251" s="318" t="s">
        <v>1726</v>
      </c>
      <c r="EA251" s="135" t="s">
        <v>271</v>
      </c>
    </row>
    <row r="252" spans="1:131" x14ac:dyDescent="0.3">
      <c r="A252" s="189"/>
      <c r="B252" s="197" t="s">
        <v>1203</v>
      </c>
      <c r="C252" s="265">
        <v>40396474</v>
      </c>
      <c r="D252" s="197" t="s">
        <v>1204</v>
      </c>
      <c r="E252" s="197" t="s">
        <v>297</v>
      </c>
      <c r="F252" s="197" t="s">
        <v>1205</v>
      </c>
      <c r="G252" s="124">
        <v>45680</v>
      </c>
      <c r="H252" s="280">
        <v>18604105</v>
      </c>
      <c r="I252" s="197" t="s">
        <v>852</v>
      </c>
      <c r="J252" s="124">
        <v>45680</v>
      </c>
      <c r="K252" s="124">
        <v>45852</v>
      </c>
      <c r="L252" s="197" t="s">
        <v>291</v>
      </c>
      <c r="M252" s="197" t="s">
        <v>291</v>
      </c>
      <c r="N252" s="197" t="s">
        <v>291</v>
      </c>
      <c r="O252" s="215">
        <v>6</v>
      </c>
      <c r="P252" s="132">
        <v>4110209</v>
      </c>
      <c r="Q252" s="203">
        <v>45680</v>
      </c>
      <c r="R252" s="193">
        <v>45716</v>
      </c>
      <c r="S252" s="132">
        <v>3244902</v>
      </c>
      <c r="T252" s="129">
        <v>45717</v>
      </c>
      <c r="U252" s="129">
        <v>45747</v>
      </c>
      <c r="V252" s="132">
        <v>3244902</v>
      </c>
      <c r="W252" s="193">
        <v>45748</v>
      </c>
      <c r="X252" s="193">
        <v>45777</v>
      </c>
      <c r="Y252" s="132">
        <v>3244902</v>
      </c>
      <c r="Z252" s="193">
        <v>45778</v>
      </c>
      <c r="AA252" s="193">
        <v>45808</v>
      </c>
      <c r="AB252" s="132">
        <v>3244902</v>
      </c>
      <c r="AC252" s="193">
        <v>45809</v>
      </c>
      <c r="AD252" s="193">
        <v>45838</v>
      </c>
      <c r="AE252" s="130">
        <v>1514288</v>
      </c>
      <c r="AF252" s="193">
        <v>45839</v>
      </c>
      <c r="AG252" s="193">
        <v>45852</v>
      </c>
      <c r="BI252" s="195" t="s">
        <v>278</v>
      </c>
      <c r="BJ252" s="190" t="s">
        <v>423</v>
      </c>
      <c r="BK252" s="195" t="s">
        <v>280</v>
      </c>
      <c r="BL252" s="192">
        <v>138</v>
      </c>
      <c r="BM252" s="193">
        <v>45680</v>
      </c>
      <c r="BN252" s="212">
        <v>2002609177</v>
      </c>
      <c r="BO252" s="206">
        <v>288</v>
      </c>
      <c r="BP252" s="193">
        <v>45680</v>
      </c>
      <c r="BQ252" s="207">
        <v>18604105</v>
      </c>
      <c r="CS252" s="200" t="s">
        <v>1473</v>
      </c>
      <c r="CT252" s="201">
        <v>40396474.200000003</v>
      </c>
      <c r="CU252" s="206">
        <v>27</v>
      </c>
      <c r="CV252" s="206" t="s">
        <v>1545</v>
      </c>
      <c r="CY252" s="195">
        <v>7020</v>
      </c>
      <c r="CZ252" s="195" t="s">
        <v>292</v>
      </c>
      <c r="DA252" s="204">
        <f t="shared" si="41"/>
        <v>18604105</v>
      </c>
      <c r="DB252" s="231">
        <f t="shared" si="40"/>
        <v>0</v>
      </c>
      <c r="DC252" s="204">
        <f t="shared" si="39"/>
        <v>0</v>
      </c>
      <c r="DZ252" s="318" t="s">
        <v>1727</v>
      </c>
      <c r="EA252" s="135" t="s">
        <v>271</v>
      </c>
    </row>
    <row r="253" spans="1:131" ht="14.4" x14ac:dyDescent="0.3">
      <c r="A253" s="197"/>
      <c r="B253" s="197" t="s">
        <v>1206</v>
      </c>
      <c r="C253" s="265">
        <v>1121838218</v>
      </c>
      <c r="D253" s="197" t="s">
        <v>1207</v>
      </c>
      <c r="E253" s="197" t="s">
        <v>297</v>
      </c>
      <c r="F253" s="197" t="s">
        <v>1208</v>
      </c>
      <c r="G253" s="124">
        <v>45680</v>
      </c>
      <c r="H253" s="280">
        <v>16594159</v>
      </c>
      <c r="I253" s="197" t="s">
        <v>852</v>
      </c>
      <c r="J253" s="124">
        <v>45680</v>
      </c>
      <c r="K253" s="124">
        <v>45852</v>
      </c>
      <c r="L253" s="197" t="s">
        <v>291</v>
      </c>
      <c r="M253" s="197" t="s">
        <v>291</v>
      </c>
      <c r="N253" s="197" t="s">
        <v>291</v>
      </c>
      <c r="O253" s="215">
        <v>6</v>
      </c>
      <c r="P253" s="132">
        <v>3666151</v>
      </c>
      <c r="Q253" s="203">
        <v>45680</v>
      </c>
      <c r="R253" s="193">
        <v>45716</v>
      </c>
      <c r="S253" s="132">
        <v>2894330</v>
      </c>
      <c r="T253" s="129">
        <v>45717</v>
      </c>
      <c r="U253" s="129">
        <v>45747</v>
      </c>
      <c r="V253" s="132">
        <v>2894330</v>
      </c>
      <c r="W253" s="193">
        <v>45748</v>
      </c>
      <c r="X253" s="193">
        <v>45777</v>
      </c>
      <c r="Y253" s="132">
        <v>2894330</v>
      </c>
      <c r="Z253" s="193">
        <v>45778</v>
      </c>
      <c r="AA253" s="193">
        <v>45808</v>
      </c>
      <c r="AB253" s="132">
        <v>2894330</v>
      </c>
      <c r="AC253" s="193">
        <v>45809</v>
      </c>
      <c r="AD253" s="193">
        <v>45838</v>
      </c>
      <c r="AE253" s="130">
        <v>1350688</v>
      </c>
      <c r="AF253" s="193">
        <v>45839</v>
      </c>
      <c r="AG253" s="193">
        <v>45852</v>
      </c>
      <c r="AH253" s="290"/>
      <c r="AI253" s="233"/>
      <c r="AJ253" s="233"/>
      <c r="BI253" s="195" t="s">
        <v>278</v>
      </c>
      <c r="BJ253" s="190" t="s">
        <v>423</v>
      </c>
      <c r="BK253" s="195" t="s">
        <v>280</v>
      </c>
      <c r="BL253" s="192">
        <v>138</v>
      </c>
      <c r="BM253" s="193">
        <v>45680</v>
      </c>
      <c r="BN253" s="212">
        <v>2002609177</v>
      </c>
      <c r="BO253" s="206">
        <v>386</v>
      </c>
      <c r="BP253" s="193">
        <v>45680</v>
      </c>
      <c r="BQ253" s="207">
        <v>16594159</v>
      </c>
      <c r="CS253" s="200" t="s">
        <v>1840</v>
      </c>
      <c r="CT253" s="201">
        <v>1121838218</v>
      </c>
      <c r="CU253" s="206">
        <v>27</v>
      </c>
      <c r="CV253" s="206" t="s">
        <v>1544</v>
      </c>
      <c r="CY253" s="195">
        <v>7500</v>
      </c>
      <c r="CZ253" s="195" t="s">
        <v>293</v>
      </c>
      <c r="DA253" s="204">
        <f t="shared" si="41"/>
        <v>16594159</v>
      </c>
      <c r="DB253" s="231">
        <f t="shared" si="40"/>
        <v>0</v>
      </c>
      <c r="DC253" s="204">
        <f t="shared" si="39"/>
        <v>0</v>
      </c>
      <c r="DZ253" s="318" t="s">
        <v>1728</v>
      </c>
      <c r="EA253" s="135" t="s">
        <v>271</v>
      </c>
    </row>
    <row r="254" spans="1:131" x14ac:dyDescent="0.3">
      <c r="A254" s="197"/>
      <c r="B254" s="197" t="s">
        <v>1209</v>
      </c>
      <c r="C254" s="265">
        <v>41240855</v>
      </c>
      <c r="D254" s="197" t="s">
        <v>1210</v>
      </c>
      <c r="E254" s="197" t="s">
        <v>298</v>
      </c>
      <c r="F254" s="197" t="s">
        <v>1211</v>
      </c>
      <c r="G254" s="124">
        <v>45680</v>
      </c>
      <c r="H254" s="280">
        <v>13177912</v>
      </c>
      <c r="I254" s="197" t="s">
        <v>852</v>
      </c>
      <c r="J254" s="124">
        <v>45680</v>
      </c>
      <c r="K254" s="124">
        <v>45852</v>
      </c>
      <c r="L254" s="197" t="s">
        <v>291</v>
      </c>
      <c r="M254" s="197" t="s">
        <v>291</v>
      </c>
      <c r="N254" s="197" t="s">
        <v>291</v>
      </c>
      <c r="O254" s="215">
        <v>6</v>
      </c>
      <c r="P254" s="132">
        <v>2911399</v>
      </c>
      <c r="Q254" s="203">
        <v>45680</v>
      </c>
      <c r="R254" s="193">
        <v>45716</v>
      </c>
      <c r="S254" s="132">
        <v>2298473</v>
      </c>
      <c r="T254" s="129">
        <v>45717</v>
      </c>
      <c r="U254" s="129">
        <v>45747</v>
      </c>
      <c r="V254" s="132">
        <v>2298473</v>
      </c>
      <c r="W254" s="193">
        <v>45748</v>
      </c>
      <c r="X254" s="193">
        <v>45777</v>
      </c>
      <c r="Y254" s="132">
        <v>2298473</v>
      </c>
      <c r="Z254" s="193">
        <v>45778</v>
      </c>
      <c r="AA254" s="193">
        <v>45808</v>
      </c>
      <c r="AB254" s="132">
        <v>2298473</v>
      </c>
      <c r="AC254" s="193">
        <v>45809</v>
      </c>
      <c r="AD254" s="193">
        <v>45838</v>
      </c>
      <c r="AE254" s="130">
        <v>1072621</v>
      </c>
      <c r="AF254" s="193">
        <v>45839</v>
      </c>
      <c r="AG254" s="193">
        <v>45852</v>
      </c>
      <c r="BI254" s="195" t="s">
        <v>278</v>
      </c>
      <c r="BJ254" s="190" t="s">
        <v>423</v>
      </c>
      <c r="BK254" s="195" t="s">
        <v>280</v>
      </c>
      <c r="BL254" s="192">
        <v>138</v>
      </c>
      <c r="BM254" s="193">
        <v>45680</v>
      </c>
      <c r="BN254" s="212">
        <v>2002609177</v>
      </c>
      <c r="BO254" s="206">
        <v>376</v>
      </c>
      <c r="BP254" s="193">
        <v>45680</v>
      </c>
      <c r="BQ254" s="207">
        <v>13177912</v>
      </c>
      <c r="CS254" s="200" t="s">
        <v>1474</v>
      </c>
      <c r="CT254" s="202">
        <v>41240855</v>
      </c>
      <c r="CU254" s="206">
        <v>27</v>
      </c>
      <c r="CV254" s="206" t="s">
        <v>1546</v>
      </c>
      <c r="CY254" s="195">
        <v>8211</v>
      </c>
      <c r="CZ254" s="195" t="s">
        <v>293</v>
      </c>
      <c r="DA254" s="204">
        <f t="shared" si="41"/>
        <v>13177912</v>
      </c>
      <c r="DB254" s="231">
        <f t="shared" si="40"/>
        <v>0</v>
      </c>
      <c r="DC254" s="204">
        <f t="shared" si="39"/>
        <v>0</v>
      </c>
      <c r="DZ254" s="318" t="s">
        <v>1729</v>
      </c>
      <c r="EA254" s="135" t="s">
        <v>271</v>
      </c>
    </row>
    <row r="255" spans="1:131" x14ac:dyDescent="0.3">
      <c r="A255" s="285"/>
      <c r="B255" s="197" t="s">
        <v>1212</v>
      </c>
      <c r="C255" s="265">
        <v>1121853382</v>
      </c>
      <c r="D255" s="197" t="s">
        <v>1213</v>
      </c>
      <c r="E255" s="197" t="s">
        <v>297</v>
      </c>
      <c r="F255" s="197" t="s">
        <v>1214</v>
      </c>
      <c r="G255" s="124">
        <v>45680</v>
      </c>
      <c r="H255" s="280">
        <v>16594159</v>
      </c>
      <c r="I255" s="197" t="s">
        <v>852</v>
      </c>
      <c r="J255" s="124">
        <v>45680</v>
      </c>
      <c r="K255" s="124">
        <v>45852</v>
      </c>
      <c r="L255" s="197" t="s">
        <v>291</v>
      </c>
      <c r="M255" s="197" t="s">
        <v>291</v>
      </c>
      <c r="N255" s="197" t="s">
        <v>291</v>
      </c>
      <c r="O255" s="215">
        <v>6</v>
      </c>
      <c r="P255" s="132">
        <v>3666151</v>
      </c>
      <c r="Q255" s="203">
        <v>45680</v>
      </c>
      <c r="R255" s="193">
        <v>45716</v>
      </c>
      <c r="S255" s="132">
        <v>2894330</v>
      </c>
      <c r="T255" s="129">
        <v>45717</v>
      </c>
      <c r="U255" s="129">
        <v>45747</v>
      </c>
      <c r="V255" s="132">
        <v>2894330</v>
      </c>
      <c r="W255" s="193">
        <v>45748</v>
      </c>
      <c r="X255" s="193">
        <v>45777</v>
      </c>
      <c r="Y255" s="132">
        <v>2894330</v>
      </c>
      <c r="Z255" s="193">
        <v>45778</v>
      </c>
      <c r="AA255" s="193">
        <v>45808</v>
      </c>
      <c r="AB255" s="132">
        <v>2894330</v>
      </c>
      <c r="AC255" s="193">
        <v>45809</v>
      </c>
      <c r="AD255" s="193">
        <v>45838</v>
      </c>
      <c r="AE255" s="130">
        <v>1350688</v>
      </c>
      <c r="AF255" s="193">
        <v>45839</v>
      </c>
      <c r="AG255" s="193">
        <v>45852</v>
      </c>
      <c r="AH255" s="291"/>
      <c r="AI255" s="235"/>
      <c r="AJ255" s="235"/>
      <c r="BI255" s="195" t="s">
        <v>278</v>
      </c>
      <c r="BJ255" s="190" t="s">
        <v>423</v>
      </c>
      <c r="BK255" s="195" t="s">
        <v>280</v>
      </c>
      <c r="BL255" s="192">
        <v>138</v>
      </c>
      <c r="BM255" s="193">
        <v>45680</v>
      </c>
      <c r="BN255" s="212">
        <v>2002609177</v>
      </c>
      <c r="BO255" s="206">
        <v>307</v>
      </c>
      <c r="BP255" s="193">
        <v>45680</v>
      </c>
      <c r="BQ255" s="207">
        <v>16594159</v>
      </c>
      <c r="CS255" s="200" t="s">
        <v>1475</v>
      </c>
      <c r="CT255" s="202">
        <v>1121853382.9000001</v>
      </c>
      <c r="CU255" s="206">
        <v>27</v>
      </c>
      <c r="CV255" s="206" t="s">
        <v>1547</v>
      </c>
      <c r="CY255" s="195">
        <v>8299</v>
      </c>
      <c r="CZ255" s="195" t="s">
        <v>293</v>
      </c>
      <c r="DA255" s="204">
        <f t="shared" si="41"/>
        <v>16594159</v>
      </c>
      <c r="DB255" s="231">
        <f t="shared" si="40"/>
        <v>0</v>
      </c>
      <c r="DC255" s="204">
        <f t="shared" si="39"/>
        <v>0</v>
      </c>
      <c r="DZ255" s="318" t="s">
        <v>1730</v>
      </c>
      <c r="EA255" s="135" t="s">
        <v>271</v>
      </c>
    </row>
    <row r="256" spans="1:131" x14ac:dyDescent="0.3">
      <c r="A256" s="197"/>
      <c r="B256" s="197" t="s">
        <v>1215</v>
      </c>
      <c r="C256" s="267">
        <v>20638232</v>
      </c>
      <c r="D256" s="189" t="s">
        <v>1216</v>
      </c>
      <c r="E256" s="197" t="s">
        <v>298</v>
      </c>
      <c r="F256" s="197" t="s">
        <v>1217</v>
      </c>
      <c r="G256" s="124">
        <v>45680</v>
      </c>
      <c r="H256" s="280">
        <v>11492365</v>
      </c>
      <c r="I256" s="197" t="s">
        <v>306</v>
      </c>
      <c r="J256" s="124">
        <v>45680</v>
      </c>
      <c r="K256" s="124">
        <v>45830</v>
      </c>
      <c r="L256" s="197" t="s">
        <v>291</v>
      </c>
      <c r="M256" s="197" t="s">
        <v>291</v>
      </c>
      <c r="N256" s="197" t="s">
        <v>291</v>
      </c>
      <c r="O256" s="215">
        <v>5</v>
      </c>
      <c r="P256" s="132">
        <v>2911399</v>
      </c>
      <c r="Q256" s="203">
        <v>45680</v>
      </c>
      <c r="R256" s="193">
        <v>45716</v>
      </c>
      <c r="S256" s="132">
        <v>2298473</v>
      </c>
      <c r="T256" s="129">
        <v>45717</v>
      </c>
      <c r="U256" s="129">
        <v>45747</v>
      </c>
      <c r="V256" s="132">
        <v>2298473</v>
      </c>
      <c r="W256" s="193">
        <v>45748</v>
      </c>
      <c r="X256" s="193">
        <v>45777</v>
      </c>
      <c r="Y256" s="132">
        <v>2298473</v>
      </c>
      <c r="Z256" s="193">
        <v>45778</v>
      </c>
      <c r="AA256" s="193">
        <v>45808</v>
      </c>
      <c r="AB256" s="132">
        <v>1685547</v>
      </c>
      <c r="AC256" s="193">
        <v>45809</v>
      </c>
      <c r="AD256" s="193">
        <v>45830</v>
      </c>
      <c r="AE256" s="130"/>
      <c r="AF256" s="193"/>
      <c r="AG256" s="193"/>
      <c r="BI256" s="195" t="s">
        <v>278</v>
      </c>
      <c r="BJ256" s="190" t="s">
        <v>423</v>
      </c>
      <c r="BK256" s="195" t="s">
        <v>280</v>
      </c>
      <c r="BL256" s="192">
        <v>138</v>
      </c>
      <c r="BM256" s="193">
        <v>45680</v>
      </c>
      <c r="BN256" s="212">
        <v>2002609177</v>
      </c>
      <c r="BO256" s="206">
        <v>369</v>
      </c>
      <c r="BP256" s="193">
        <v>45680</v>
      </c>
      <c r="BQ256" s="207">
        <v>11492365</v>
      </c>
      <c r="CS256" s="200" t="s">
        <v>1476</v>
      </c>
      <c r="CT256" s="127">
        <v>20638232</v>
      </c>
      <c r="CU256" s="206">
        <v>27</v>
      </c>
      <c r="CV256" s="206" t="s">
        <v>1548</v>
      </c>
      <c r="CY256" s="195">
        <v>8299</v>
      </c>
      <c r="CZ256" s="195" t="s">
        <v>293</v>
      </c>
      <c r="DA256" s="204">
        <f t="shared" si="41"/>
        <v>11492365</v>
      </c>
      <c r="DB256" s="231">
        <f t="shared" si="40"/>
        <v>0</v>
      </c>
      <c r="DC256" s="204">
        <f t="shared" si="39"/>
        <v>0</v>
      </c>
      <c r="DZ256" s="318" t="s">
        <v>1731</v>
      </c>
      <c r="EA256" s="135" t="s">
        <v>271</v>
      </c>
    </row>
    <row r="257" spans="1:131" x14ac:dyDescent="0.3">
      <c r="A257" s="197"/>
      <c r="B257" s="197" t="s">
        <v>1218</v>
      </c>
      <c r="C257" s="267">
        <v>40398437</v>
      </c>
      <c r="D257" s="197" t="s">
        <v>1219</v>
      </c>
      <c r="E257" s="197" t="s">
        <v>298</v>
      </c>
      <c r="F257" s="197" t="s">
        <v>1220</v>
      </c>
      <c r="G257" s="124">
        <v>45680</v>
      </c>
      <c r="H257" s="280">
        <v>11492365</v>
      </c>
      <c r="I257" s="197" t="s">
        <v>306</v>
      </c>
      <c r="J257" s="124">
        <v>45680</v>
      </c>
      <c r="K257" s="124">
        <v>45830</v>
      </c>
      <c r="L257" s="197" t="s">
        <v>291</v>
      </c>
      <c r="M257" s="197" t="s">
        <v>291</v>
      </c>
      <c r="N257" s="197" t="s">
        <v>291</v>
      </c>
      <c r="O257" s="215">
        <v>5</v>
      </c>
      <c r="P257" s="132">
        <v>2911399</v>
      </c>
      <c r="Q257" s="203">
        <v>45680</v>
      </c>
      <c r="R257" s="193">
        <v>45716</v>
      </c>
      <c r="S257" s="132">
        <v>2298473</v>
      </c>
      <c r="T257" s="129">
        <v>45717</v>
      </c>
      <c r="U257" s="129">
        <v>45747</v>
      </c>
      <c r="V257" s="132">
        <v>2298473</v>
      </c>
      <c r="W257" s="193">
        <v>45748</v>
      </c>
      <c r="X257" s="193">
        <v>45777</v>
      </c>
      <c r="Y257" s="132">
        <v>2298473</v>
      </c>
      <c r="Z257" s="193">
        <v>45778</v>
      </c>
      <c r="AA257" s="193">
        <v>45808</v>
      </c>
      <c r="AB257" s="132">
        <v>1685547</v>
      </c>
      <c r="AC257" s="193">
        <v>45809</v>
      </c>
      <c r="AD257" s="193">
        <v>45830</v>
      </c>
      <c r="AE257" s="130"/>
      <c r="AF257" s="193"/>
      <c r="AG257" s="193"/>
      <c r="BI257" s="195" t="s">
        <v>278</v>
      </c>
      <c r="BJ257" s="190" t="s">
        <v>423</v>
      </c>
      <c r="BK257" s="195" t="s">
        <v>280</v>
      </c>
      <c r="BL257" s="192">
        <v>138</v>
      </c>
      <c r="BM257" s="193">
        <v>45680</v>
      </c>
      <c r="BN257" s="212">
        <v>2002609177</v>
      </c>
      <c r="BO257" s="206">
        <v>289</v>
      </c>
      <c r="BP257" s="193">
        <v>45680</v>
      </c>
      <c r="BQ257" s="207">
        <v>11492365</v>
      </c>
      <c r="CS257" s="200" t="s">
        <v>1477</v>
      </c>
      <c r="CT257" s="201">
        <v>40398437.899999999</v>
      </c>
      <c r="CU257" s="206">
        <v>27</v>
      </c>
      <c r="CV257" s="206" t="s">
        <v>1549</v>
      </c>
      <c r="CY257" s="195">
        <v>7010</v>
      </c>
      <c r="CZ257" s="195" t="s">
        <v>293</v>
      </c>
      <c r="DA257" s="204">
        <f t="shared" si="41"/>
        <v>11492365</v>
      </c>
      <c r="DB257" s="231">
        <f t="shared" si="40"/>
        <v>0</v>
      </c>
      <c r="DC257" s="204">
        <f t="shared" si="39"/>
        <v>0</v>
      </c>
      <c r="DZ257" s="318" t="s">
        <v>1732</v>
      </c>
      <c r="EA257" s="135" t="s">
        <v>271</v>
      </c>
    </row>
    <row r="258" spans="1:131" ht="14.4" x14ac:dyDescent="0.3">
      <c r="A258" s="285"/>
      <c r="B258" s="197" t="s">
        <v>1221</v>
      </c>
      <c r="C258" s="265">
        <v>1121918680</v>
      </c>
      <c r="D258" s="197" t="s">
        <v>1222</v>
      </c>
      <c r="E258" s="197" t="s">
        <v>298</v>
      </c>
      <c r="F258" s="197" t="s">
        <v>1223</v>
      </c>
      <c r="G258" s="124">
        <v>45680</v>
      </c>
      <c r="H258" s="280">
        <v>13177912</v>
      </c>
      <c r="I258" s="197" t="s">
        <v>852</v>
      </c>
      <c r="J258" s="124">
        <v>45680</v>
      </c>
      <c r="K258" s="124">
        <v>45852</v>
      </c>
      <c r="L258" s="197" t="s">
        <v>291</v>
      </c>
      <c r="M258" s="197" t="s">
        <v>291</v>
      </c>
      <c r="N258" s="197" t="s">
        <v>291</v>
      </c>
      <c r="O258" s="215">
        <v>6</v>
      </c>
      <c r="P258" s="132">
        <v>2911399</v>
      </c>
      <c r="Q258" s="203">
        <v>45680</v>
      </c>
      <c r="R258" s="193">
        <v>45716</v>
      </c>
      <c r="S258" s="132">
        <v>2298473</v>
      </c>
      <c r="T258" s="129">
        <v>45717</v>
      </c>
      <c r="U258" s="129">
        <v>45747</v>
      </c>
      <c r="V258" s="132">
        <v>2298473</v>
      </c>
      <c r="W258" s="193">
        <v>45748</v>
      </c>
      <c r="X258" s="193">
        <v>45777</v>
      </c>
      <c r="Y258" s="132">
        <v>2298473</v>
      </c>
      <c r="Z258" s="193">
        <v>45778</v>
      </c>
      <c r="AA258" s="193">
        <v>45808</v>
      </c>
      <c r="AB258" s="132">
        <v>2298473</v>
      </c>
      <c r="AC258" s="193">
        <v>45809</v>
      </c>
      <c r="AD258" s="193">
        <v>45838</v>
      </c>
      <c r="AE258" s="130">
        <v>1072621</v>
      </c>
      <c r="AF258" s="193">
        <v>45839</v>
      </c>
      <c r="AG258" s="193">
        <v>45852</v>
      </c>
      <c r="AH258" s="290"/>
      <c r="AI258" s="233"/>
      <c r="AJ258" s="233"/>
      <c r="BI258" s="195" t="s">
        <v>278</v>
      </c>
      <c r="BJ258" s="190" t="s">
        <v>423</v>
      </c>
      <c r="BK258" s="195" t="s">
        <v>280</v>
      </c>
      <c r="BL258" s="192">
        <v>138</v>
      </c>
      <c r="BM258" s="193">
        <v>45680</v>
      </c>
      <c r="BN258" s="212">
        <v>2002609177</v>
      </c>
      <c r="BO258" s="206">
        <v>315</v>
      </c>
      <c r="BP258" s="193">
        <v>45680</v>
      </c>
      <c r="BQ258" s="207">
        <v>13177912</v>
      </c>
      <c r="CS258" s="200" t="s">
        <v>1478</v>
      </c>
      <c r="CT258" s="201">
        <v>1121918680.0999999</v>
      </c>
      <c r="CU258" s="206">
        <v>241</v>
      </c>
      <c r="CV258" s="206" t="s">
        <v>1550</v>
      </c>
      <c r="CY258" s="195">
        <v>8299</v>
      </c>
      <c r="CZ258" s="195" t="s">
        <v>293</v>
      </c>
      <c r="DA258" s="204">
        <f t="shared" si="41"/>
        <v>13177912</v>
      </c>
      <c r="DB258" s="231">
        <f t="shared" si="40"/>
        <v>0</v>
      </c>
      <c r="DC258" s="204">
        <f t="shared" si="39"/>
        <v>0</v>
      </c>
      <c r="DZ258" s="318" t="s">
        <v>1733</v>
      </c>
      <c r="EA258" s="135" t="s">
        <v>271</v>
      </c>
    </row>
    <row r="259" spans="1:131" x14ac:dyDescent="0.3">
      <c r="A259" s="197"/>
      <c r="B259" s="197" t="s">
        <v>1224</v>
      </c>
      <c r="C259" s="265">
        <v>1121852024</v>
      </c>
      <c r="D259" s="197" t="s">
        <v>1225</v>
      </c>
      <c r="E259" s="197" t="s">
        <v>297</v>
      </c>
      <c r="F259" s="197" t="s">
        <v>1226</v>
      </c>
      <c r="G259" s="124">
        <v>45680</v>
      </c>
      <c r="H259" s="280">
        <v>18604105</v>
      </c>
      <c r="I259" s="197" t="s">
        <v>852</v>
      </c>
      <c r="J259" s="124">
        <v>45680</v>
      </c>
      <c r="K259" s="124">
        <v>45852</v>
      </c>
      <c r="L259" s="197" t="s">
        <v>291</v>
      </c>
      <c r="M259" s="197" t="s">
        <v>291</v>
      </c>
      <c r="N259" s="197" t="s">
        <v>291</v>
      </c>
      <c r="O259" s="215">
        <v>6</v>
      </c>
      <c r="P259" s="132">
        <v>4110209</v>
      </c>
      <c r="Q259" s="203">
        <v>45680</v>
      </c>
      <c r="R259" s="193">
        <v>45716</v>
      </c>
      <c r="S259" s="132">
        <v>3244902</v>
      </c>
      <c r="T259" s="129">
        <v>45717</v>
      </c>
      <c r="U259" s="129">
        <v>45747</v>
      </c>
      <c r="V259" s="132">
        <v>3244902</v>
      </c>
      <c r="W259" s="193">
        <v>45748</v>
      </c>
      <c r="X259" s="193">
        <v>45777</v>
      </c>
      <c r="Y259" s="132">
        <v>3244902</v>
      </c>
      <c r="Z259" s="193">
        <v>45778</v>
      </c>
      <c r="AA259" s="193">
        <v>45808</v>
      </c>
      <c r="AB259" s="132">
        <v>3244902</v>
      </c>
      <c r="AC259" s="193">
        <v>45809</v>
      </c>
      <c r="AD259" s="193">
        <v>45838</v>
      </c>
      <c r="AE259" s="130">
        <v>1514288</v>
      </c>
      <c r="AF259" s="193">
        <v>45839</v>
      </c>
      <c r="AG259" s="193">
        <v>45852</v>
      </c>
      <c r="BI259" s="195" t="s">
        <v>278</v>
      </c>
      <c r="BJ259" s="190" t="s">
        <v>423</v>
      </c>
      <c r="BK259" s="195" t="s">
        <v>280</v>
      </c>
      <c r="BL259" s="192">
        <v>138</v>
      </c>
      <c r="BM259" s="193">
        <v>45680</v>
      </c>
      <c r="BN259" s="212">
        <v>2002609177</v>
      </c>
      <c r="BO259" s="206">
        <v>388</v>
      </c>
      <c r="BP259" s="193">
        <v>45680</v>
      </c>
      <c r="BQ259" s="207">
        <v>18604105</v>
      </c>
      <c r="CS259" s="200" t="s">
        <v>1479</v>
      </c>
      <c r="CT259" s="202">
        <v>1121852024</v>
      </c>
      <c r="CU259" s="206">
        <v>241</v>
      </c>
      <c r="CV259" s="206" t="s">
        <v>1551</v>
      </c>
      <c r="CY259" s="195">
        <v>7020</v>
      </c>
      <c r="CZ259" s="195" t="s">
        <v>292</v>
      </c>
      <c r="DA259" s="204">
        <f t="shared" si="41"/>
        <v>18604105</v>
      </c>
      <c r="DB259" s="231">
        <f t="shared" si="40"/>
        <v>0</v>
      </c>
      <c r="DC259" s="204">
        <f t="shared" si="39"/>
        <v>0</v>
      </c>
      <c r="DZ259" s="318" t="s">
        <v>1734</v>
      </c>
      <c r="EA259" s="135" t="s">
        <v>271</v>
      </c>
    </row>
    <row r="260" spans="1:131" x14ac:dyDescent="0.3">
      <c r="A260" s="285"/>
      <c r="B260" s="197" t="s">
        <v>1227</v>
      </c>
      <c r="C260" s="265">
        <v>40395013</v>
      </c>
      <c r="D260" s="197" t="s">
        <v>1228</v>
      </c>
      <c r="E260" s="197" t="s">
        <v>298</v>
      </c>
      <c r="F260" s="197" t="s">
        <v>1229</v>
      </c>
      <c r="G260" s="124">
        <v>45680</v>
      </c>
      <c r="H260" s="280">
        <v>13177912</v>
      </c>
      <c r="I260" s="197" t="s">
        <v>852</v>
      </c>
      <c r="J260" s="124">
        <v>45680</v>
      </c>
      <c r="K260" s="124">
        <v>45852</v>
      </c>
      <c r="L260" s="197" t="s">
        <v>291</v>
      </c>
      <c r="M260" s="197" t="s">
        <v>291</v>
      </c>
      <c r="N260" s="197" t="s">
        <v>291</v>
      </c>
      <c r="O260" s="215">
        <v>6</v>
      </c>
      <c r="P260" s="132">
        <v>2911399</v>
      </c>
      <c r="Q260" s="203">
        <v>45680</v>
      </c>
      <c r="R260" s="193">
        <v>45716</v>
      </c>
      <c r="S260" s="132">
        <v>2298473</v>
      </c>
      <c r="T260" s="129">
        <v>45717</v>
      </c>
      <c r="U260" s="129">
        <v>45747</v>
      </c>
      <c r="V260" s="132">
        <v>2298473</v>
      </c>
      <c r="W260" s="193">
        <v>45748</v>
      </c>
      <c r="X260" s="193">
        <v>45777</v>
      </c>
      <c r="Y260" s="132">
        <v>2298473</v>
      </c>
      <c r="Z260" s="193">
        <v>45778</v>
      </c>
      <c r="AA260" s="193">
        <v>45808</v>
      </c>
      <c r="AB260" s="132">
        <v>2298473</v>
      </c>
      <c r="AC260" s="193">
        <v>45809</v>
      </c>
      <c r="AD260" s="193">
        <v>45838</v>
      </c>
      <c r="AE260" s="130">
        <v>1072621</v>
      </c>
      <c r="AF260" s="193">
        <v>45839</v>
      </c>
      <c r="AG260" s="193">
        <v>45852</v>
      </c>
      <c r="AH260" s="291"/>
      <c r="AI260" s="235"/>
      <c r="AJ260" s="235"/>
      <c r="BI260" s="195" t="s">
        <v>278</v>
      </c>
      <c r="BJ260" s="190" t="s">
        <v>423</v>
      </c>
      <c r="BK260" s="195" t="s">
        <v>280</v>
      </c>
      <c r="BL260" s="192">
        <v>138</v>
      </c>
      <c r="BM260" s="193">
        <v>45680</v>
      </c>
      <c r="BN260" s="212">
        <v>2002609177</v>
      </c>
      <c r="BO260" s="206">
        <v>287</v>
      </c>
      <c r="BP260" s="193">
        <v>45680</v>
      </c>
      <c r="BQ260" s="207">
        <v>13177912</v>
      </c>
      <c r="CS260" s="200" t="s">
        <v>1480</v>
      </c>
      <c r="CT260" s="215">
        <v>40395013.600000001</v>
      </c>
      <c r="CU260" s="206">
        <v>241</v>
      </c>
      <c r="CV260" s="206" t="s">
        <v>1552</v>
      </c>
      <c r="CY260" s="195">
        <v>8211</v>
      </c>
      <c r="CZ260" s="195" t="s">
        <v>293</v>
      </c>
      <c r="DA260" s="204">
        <f t="shared" si="41"/>
        <v>13177912</v>
      </c>
      <c r="DB260" s="231">
        <f t="shared" si="40"/>
        <v>0</v>
      </c>
      <c r="DC260" s="204">
        <f t="shared" si="39"/>
        <v>0</v>
      </c>
      <c r="DZ260" s="318" t="s">
        <v>1735</v>
      </c>
      <c r="EA260" s="135" t="s">
        <v>271</v>
      </c>
    </row>
    <row r="261" spans="1:131" x14ac:dyDescent="0.3">
      <c r="A261" s="197"/>
      <c r="B261" s="197" t="s">
        <v>1230</v>
      </c>
      <c r="C261" s="267">
        <v>40385329</v>
      </c>
      <c r="D261" s="189" t="s">
        <v>1231</v>
      </c>
      <c r="E261" s="197" t="s">
        <v>298</v>
      </c>
      <c r="F261" s="197" t="s">
        <v>1232</v>
      </c>
      <c r="G261" s="124">
        <v>45680</v>
      </c>
      <c r="H261" s="280">
        <v>13177912</v>
      </c>
      <c r="I261" s="197" t="s">
        <v>852</v>
      </c>
      <c r="J261" s="124">
        <v>45680</v>
      </c>
      <c r="K261" s="124">
        <v>45852</v>
      </c>
      <c r="L261" s="197" t="s">
        <v>291</v>
      </c>
      <c r="M261" s="197" t="s">
        <v>291</v>
      </c>
      <c r="N261" s="197" t="s">
        <v>291</v>
      </c>
      <c r="O261" s="215">
        <v>6</v>
      </c>
      <c r="P261" s="132">
        <v>2911399</v>
      </c>
      <c r="Q261" s="203">
        <v>45680</v>
      </c>
      <c r="R261" s="193">
        <v>45716</v>
      </c>
      <c r="S261" s="132">
        <v>2298473</v>
      </c>
      <c r="T261" s="129">
        <v>45717</v>
      </c>
      <c r="U261" s="129">
        <v>45747</v>
      </c>
      <c r="V261" s="132">
        <v>2298473</v>
      </c>
      <c r="W261" s="193">
        <v>45748</v>
      </c>
      <c r="X261" s="193">
        <v>45777</v>
      </c>
      <c r="Y261" s="132">
        <v>2298473</v>
      </c>
      <c r="Z261" s="193">
        <v>45778</v>
      </c>
      <c r="AA261" s="193">
        <v>45808</v>
      </c>
      <c r="AB261" s="132">
        <v>2298473</v>
      </c>
      <c r="AC261" s="193">
        <v>45809</v>
      </c>
      <c r="AD261" s="193">
        <v>45838</v>
      </c>
      <c r="AE261" s="130">
        <v>1072621</v>
      </c>
      <c r="AF261" s="193">
        <v>45839</v>
      </c>
      <c r="AG261" s="193">
        <v>45852</v>
      </c>
      <c r="BI261" s="195" t="s">
        <v>278</v>
      </c>
      <c r="BJ261" s="190" t="s">
        <v>423</v>
      </c>
      <c r="BK261" s="195" t="s">
        <v>280</v>
      </c>
      <c r="BL261" s="192">
        <v>138</v>
      </c>
      <c r="BM261" s="193">
        <v>45680</v>
      </c>
      <c r="BN261" s="212">
        <v>2002609177</v>
      </c>
      <c r="BO261" s="206">
        <v>374</v>
      </c>
      <c r="BP261" s="193">
        <v>45680</v>
      </c>
      <c r="BQ261" s="207">
        <v>13177912</v>
      </c>
      <c r="CS261" s="200" t="s">
        <v>1481</v>
      </c>
      <c r="CT261" s="202">
        <v>40385329</v>
      </c>
      <c r="CU261" s="206">
        <v>109</v>
      </c>
      <c r="CV261" s="206" t="s">
        <v>1553</v>
      </c>
      <c r="CY261" s="195">
        <v>8299</v>
      </c>
      <c r="CZ261" s="195" t="s">
        <v>293</v>
      </c>
      <c r="DA261" s="204">
        <f t="shared" si="41"/>
        <v>13177912</v>
      </c>
      <c r="DB261" s="231">
        <f t="shared" si="40"/>
        <v>0</v>
      </c>
      <c r="DC261" s="204">
        <f t="shared" si="39"/>
        <v>0</v>
      </c>
      <c r="DZ261" s="318" t="s">
        <v>1736</v>
      </c>
      <c r="EA261" s="135" t="s">
        <v>307</v>
      </c>
    </row>
    <row r="262" spans="1:131" x14ac:dyDescent="0.3">
      <c r="A262" s="197"/>
      <c r="B262" s="197" t="s">
        <v>1233</v>
      </c>
      <c r="C262" s="265">
        <v>1121860221</v>
      </c>
      <c r="D262" s="197" t="s">
        <v>308</v>
      </c>
      <c r="E262" s="197" t="s">
        <v>298</v>
      </c>
      <c r="F262" s="197" t="s">
        <v>346</v>
      </c>
      <c r="G262" s="124">
        <v>45680</v>
      </c>
      <c r="H262" s="280">
        <v>11492365</v>
      </c>
      <c r="I262" s="197" t="s">
        <v>306</v>
      </c>
      <c r="J262" s="124">
        <v>45680</v>
      </c>
      <c r="K262" s="124">
        <v>45830</v>
      </c>
      <c r="L262" s="197" t="s">
        <v>291</v>
      </c>
      <c r="M262" s="197" t="s">
        <v>291</v>
      </c>
      <c r="N262" s="197" t="s">
        <v>291</v>
      </c>
      <c r="O262" s="215">
        <v>5</v>
      </c>
      <c r="P262" s="132">
        <v>2911399</v>
      </c>
      <c r="Q262" s="203">
        <v>45680</v>
      </c>
      <c r="R262" s="193">
        <v>45716</v>
      </c>
      <c r="S262" s="132">
        <v>2298473</v>
      </c>
      <c r="T262" s="129">
        <v>45717</v>
      </c>
      <c r="U262" s="129">
        <v>45747</v>
      </c>
      <c r="V262" s="132">
        <v>2298473</v>
      </c>
      <c r="W262" s="193">
        <v>45748</v>
      </c>
      <c r="X262" s="193">
        <v>45777</v>
      </c>
      <c r="Y262" s="132">
        <v>2298473</v>
      </c>
      <c r="Z262" s="193">
        <v>45778</v>
      </c>
      <c r="AA262" s="193">
        <v>45808</v>
      </c>
      <c r="AB262" s="132">
        <v>1685547</v>
      </c>
      <c r="AC262" s="193">
        <v>45809</v>
      </c>
      <c r="AD262" s="193">
        <v>45830</v>
      </c>
      <c r="AE262" s="130"/>
      <c r="AF262" s="193"/>
      <c r="AG262" s="193"/>
      <c r="BI262" s="195" t="s">
        <v>278</v>
      </c>
      <c r="BJ262" s="190" t="s">
        <v>423</v>
      </c>
      <c r="BK262" s="195" t="s">
        <v>280</v>
      </c>
      <c r="BL262" s="192">
        <v>138</v>
      </c>
      <c r="BM262" s="193">
        <v>45680</v>
      </c>
      <c r="BN262" s="212">
        <v>2002609177</v>
      </c>
      <c r="BO262" s="206">
        <v>308</v>
      </c>
      <c r="BP262" s="193">
        <v>45680</v>
      </c>
      <c r="BQ262" s="207">
        <v>11492365</v>
      </c>
      <c r="CS262" s="200" t="s">
        <v>355</v>
      </c>
      <c r="CT262" s="126">
        <v>1121860221</v>
      </c>
      <c r="CU262" s="206">
        <v>109</v>
      </c>
      <c r="CV262" s="206" t="s">
        <v>1554</v>
      </c>
      <c r="CY262" s="195">
        <v>8299</v>
      </c>
      <c r="CZ262" s="195" t="s">
        <v>293</v>
      </c>
      <c r="DA262" s="204">
        <f t="shared" si="41"/>
        <v>11492365</v>
      </c>
      <c r="DB262" s="231">
        <f t="shared" si="40"/>
        <v>0</v>
      </c>
      <c r="DC262" s="204">
        <f t="shared" si="39"/>
        <v>0</v>
      </c>
      <c r="DZ262" s="318" t="s">
        <v>1737</v>
      </c>
      <c r="EA262" s="135" t="s">
        <v>307</v>
      </c>
    </row>
    <row r="263" spans="1:131" ht="14.4" x14ac:dyDescent="0.3">
      <c r="A263" s="197"/>
      <c r="B263" s="197" t="s">
        <v>1234</v>
      </c>
      <c r="C263" s="265">
        <v>1121934201</v>
      </c>
      <c r="D263" s="197" t="s">
        <v>1235</v>
      </c>
      <c r="E263" s="197" t="s">
        <v>298</v>
      </c>
      <c r="F263" s="197" t="s">
        <v>1236</v>
      </c>
      <c r="G263" s="124">
        <v>45680</v>
      </c>
      <c r="H263" s="280">
        <v>11492365</v>
      </c>
      <c r="I263" s="197" t="s">
        <v>306</v>
      </c>
      <c r="J263" s="124">
        <v>45680</v>
      </c>
      <c r="K263" s="124">
        <v>45830</v>
      </c>
      <c r="L263" s="197" t="s">
        <v>291</v>
      </c>
      <c r="M263" s="197" t="s">
        <v>291</v>
      </c>
      <c r="N263" s="197" t="s">
        <v>291</v>
      </c>
      <c r="O263" s="215">
        <v>5</v>
      </c>
      <c r="P263" s="132">
        <v>2911399</v>
      </c>
      <c r="Q263" s="203">
        <v>45680</v>
      </c>
      <c r="R263" s="193">
        <v>45716</v>
      </c>
      <c r="S263" s="132">
        <v>2298473</v>
      </c>
      <c r="T263" s="129">
        <v>45717</v>
      </c>
      <c r="U263" s="129">
        <v>45747</v>
      </c>
      <c r="V263" s="132">
        <v>2298473</v>
      </c>
      <c r="W263" s="193">
        <v>45748</v>
      </c>
      <c r="X263" s="193">
        <v>45777</v>
      </c>
      <c r="Y263" s="132">
        <v>2298473</v>
      </c>
      <c r="Z263" s="193">
        <v>45778</v>
      </c>
      <c r="AA263" s="193">
        <v>45808</v>
      </c>
      <c r="AB263" s="132">
        <v>1685547</v>
      </c>
      <c r="AC263" s="193">
        <v>45809</v>
      </c>
      <c r="AD263" s="193">
        <v>45830</v>
      </c>
      <c r="AE263" s="130"/>
      <c r="AF263" s="193"/>
      <c r="AG263" s="193"/>
      <c r="AH263" s="290"/>
      <c r="AI263" s="233"/>
      <c r="AJ263" s="233"/>
      <c r="BI263" s="195" t="s">
        <v>278</v>
      </c>
      <c r="BJ263" s="190" t="s">
        <v>423</v>
      </c>
      <c r="BK263" s="195" t="s">
        <v>280</v>
      </c>
      <c r="BL263" s="192">
        <v>138</v>
      </c>
      <c r="BM263" s="193">
        <v>45680</v>
      </c>
      <c r="BN263" s="212">
        <v>2002609177</v>
      </c>
      <c r="BO263" s="206">
        <v>316</v>
      </c>
      <c r="BP263" s="193">
        <v>45680</v>
      </c>
      <c r="BQ263" s="207">
        <v>11492365</v>
      </c>
      <c r="CS263" s="200" t="s">
        <v>1482</v>
      </c>
      <c r="CT263" s="202">
        <v>1121934201.2</v>
      </c>
      <c r="CU263" s="206">
        <v>109</v>
      </c>
      <c r="CV263" s="206" t="s">
        <v>1553</v>
      </c>
      <c r="CY263" s="195">
        <v>8299</v>
      </c>
      <c r="CZ263" s="195" t="s">
        <v>293</v>
      </c>
      <c r="DA263" s="204">
        <f t="shared" si="41"/>
        <v>11492365</v>
      </c>
      <c r="DB263" s="231">
        <f t="shared" si="40"/>
        <v>0</v>
      </c>
      <c r="DC263" s="204">
        <f t="shared" si="39"/>
        <v>0</v>
      </c>
      <c r="DZ263" s="318" t="s">
        <v>1738</v>
      </c>
      <c r="EA263" s="135" t="s">
        <v>307</v>
      </c>
    </row>
    <row r="264" spans="1:131" x14ac:dyDescent="0.3">
      <c r="A264" s="285"/>
      <c r="B264" s="197" t="s">
        <v>1237</v>
      </c>
      <c r="C264" s="265">
        <v>1121933991</v>
      </c>
      <c r="D264" s="197" t="s">
        <v>1238</v>
      </c>
      <c r="E264" s="197" t="s">
        <v>298</v>
      </c>
      <c r="F264" s="197" t="s">
        <v>1239</v>
      </c>
      <c r="G264" s="124">
        <v>45680</v>
      </c>
      <c r="H264" s="280">
        <v>13177912</v>
      </c>
      <c r="I264" s="197" t="s">
        <v>852</v>
      </c>
      <c r="J264" s="124">
        <v>45680</v>
      </c>
      <c r="K264" s="124">
        <v>45852</v>
      </c>
      <c r="L264" s="197" t="s">
        <v>291</v>
      </c>
      <c r="M264" s="197" t="s">
        <v>291</v>
      </c>
      <c r="N264" s="197" t="s">
        <v>291</v>
      </c>
      <c r="O264" s="215">
        <v>6</v>
      </c>
      <c r="P264" s="132">
        <v>2911399</v>
      </c>
      <c r="Q264" s="203">
        <v>45680</v>
      </c>
      <c r="R264" s="193">
        <v>45716</v>
      </c>
      <c r="S264" s="132">
        <v>2298473</v>
      </c>
      <c r="T264" s="129">
        <v>45717</v>
      </c>
      <c r="U264" s="129">
        <v>45747</v>
      </c>
      <c r="V264" s="132">
        <v>2298473</v>
      </c>
      <c r="W264" s="193">
        <v>45748</v>
      </c>
      <c r="X264" s="193">
        <v>45777</v>
      </c>
      <c r="Y264" s="132">
        <v>2298473</v>
      </c>
      <c r="Z264" s="193">
        <v>45778</v>
      </c>
      <c r="AA264" s="193">
        <v>45808</v>
      </c>
      <c r="AB264" s="132">
        <v>2298473</v>
      </c>
      <c r="AC264" s="193">
        <v>45809</v>
      </c>
      <c r="AD264" s="193">
        <v>45838</v>
      </c>
      <c r="AE264" s="130">
        <v>1072621</v>
      </c>
      <c r="AF264" s="193">
        <v>45839</v>
      </c>
      <c r="AG264" s="193">
        <v>45852</v>
      </c>
      <c r="BI264" s="195" t="s">
        <v>278</v>
      </c>
      <c r="BJ264" s="190" t="s">
        <v>423</v>
      </c>
      <c r="BK264" s="195" t="s">
        <v>280</v>
      </c>
      <c r="BL264" s="192">
        <v>138</v>
      </c>
      <c r="BM264" s="193">
        <v>45680</v>
      </c>
      <c r="BN264" s="212">
        <v>2002609177</v>
      </c>
      <c r="BO264" s="206">
        <v>390</v>
      </c>
      <c r="BP264" s="193">
        <v>45680</v>
      </c>
      <c r="BQ264" s="207">
        <v>13177912</v>
      </c>
      <c r="CS264" s="200" t="s">
        <v>1483</v>
      </c>
      <c r="CT264" s="202">
        <v>1121933991</v>
      </c>
      <c r="CU264" s="206">
        <v>249</v>
      </c>
      <c r="CV264" s="206" t="s">
        <v>1555</v>
      </c>
      <c r="CY264" s="195">
        <v>8299</v>
      </c>
      <c r="CZ264" s="195" t="s">
        <v>293</v>
      </c>
      <c r="DA264" s="204">
        <f t="shared" si="41"/>
        <v>13177912</v>
      </c>
      <c r="DB264" s="231">
        <f t="shared" si="40"/>
        <v>0</v>
      </c>
      <c r="DC264" s="204">
        <f t="shared" si="39"/>
        <v>0</v>
      </c>
      <c r="DZ264" s="318" t="s">
        <v>1739</v>
      </c>
      <c r="EA264" s="135" t="s">
        <v>307</v>
      </c>
    </row>
    <row r="265" spans="1:131" x14ac:dyDescent="0.3">
      <c r="A265" s="197"/>
      <c r="B265" s="197" t="s">
        <v>1240</v>
      </c>
      <c r="C265" s="265">
        <v>1070010607</v>
      </c>
      <c r="D265" s="197" t="s">
        <v>1241</v>
      </c>
      <c r="E265" s="197" t="s">
        <v>298</v>
      </c>
      <c r="F265" s="197" t="s">
        <v>1239</v>
      </c>
      <c r="G265" s="124">
        <v>45680</v>
      </c>
      <c r="H265" s="280">
        <v>13177912</v>
      </c>
      <c r="I265" s="197" t="s">
        <v>852</v>
      </c>
      <c r="J265" s="124">
        <v>45680</v>
      </c>
      <c r="K265" s="124">
        <v>45852</v>
      </c>
      <c r="L265" s="197" t="s">
        <v>291</v>
      </c>
      <c r="M265" s="197" t="s">
        <v>291</v>
      </c>
      <c r="N265" s="197" t="s">
        <v>291</v>
      </c>
      <c r="O265" s="215">
        <v>6</v>
      </c>
      <c r="P265" s="132">
        <v>2911399</v>
      </c>
      <c r="Q265" s="203">
        <v>45680</v>
      </c>
      <c r="R265" s="193">
        <v>45716</v>
      </c>
      <c r="S265" s="132">
        <v>2298473</v>
      </c>
      <c r="T265" s="129">
        <v>45717</v>
      </c>
      <c r="U265" s="129">
        <v>45747</v>
      </c>
      <c r="V265" s="132">
        <v>2298473</v>
      </c>
      <c r="W265" s="193">
        <v>45748</v>
      </c>
      <c r="X265" s="193">
        <v>45777</v>
      </c>
      <c r="Y265" s="132">
        <v>2298473</v>
      </c>
      <c r="Z265" s="193">
        <v>45778</v>
      </c>
      <c r="AA265" s="193">
        <v>45808</v>
      </c>
      <c r="AB265" s="132">
        <v>2298473</v>
      </c>
      <c r="AC265" s="193">
        <v>45809</v>
      </c>
      <c r="AD265" s="193">
        <v>45838</v>
      </c>
      <c r="AE265" s="130">
        <v>1072621</v>
      </c>
      <c r="AF265" s="193">
        <v>45839</v>
      </c>
      <c r="AG265" s="193">
        <v>45852</v>
      </c>
      <c r="AH265" s="291"/>
      <c r="AI265" s="235"/>
      <c r="AJ265" s="235"/>
      <c r="BI265" s="195" t="s">
        <v>278</v>
      </c>
      <c r="BJ265" s="190" t="s">
        <v>423</v>
      </c>
      <c r="BK265" s="195" t="s">
        <v>280</v>
      </c>
      <c r="BL265" s="192">
        <v>138</v>
      </c>
      <c r="BM265" s="193">
        <v>45680</v>
      </c>
      <c r="BN265" s="212">
        <v>2002609177</v>
      </c>
      <c r="BO265" s="206">
        <v>298</v>
      </c>
      <c r="BP265" s="193">
        <v>45680</v>
      </c>
      <c r="BQ265" s="207">
        <v>13177912</v>
      </c>
      <c r="CS265" s="200" t="s">
        <v>1483</v>
      </c>
      <c r="CT265" s="202">
        <v>1070010607.9</v>
      </c>
      <c r="CU265" s="206">
        <v>249</v>
      </c>
      <c r="CV265" s="206" t="s">
        <v>1556</v>
      </c>
      <c r="CY265" s="195">
        <v>8299</v>
      </c>
      <c r="CZ265" s="195" t="s">
        <v>293</v>
      </c>
      <c r="DA265" s="204">
        <f t="shared" si="41"/>
        <v>13177912</v>
      </c>
      <c r="DB265" s="231">
        <f t="shared" si="40"/>
        <v>0</v>
      </c>
      <c r="DC265" s="204">
        <f t="shared" si="39"/>
        <v>0</v>
      </c>
      <c r="DZ265" s="318" t="s">
        <v>1740</v>
      </c>
      <c r="EA265" s="135" t="s">
        <v>307</v>
      </c>
    </row>
    <row r="266" spans="1:131" x14ac:dyDescent="0.3">
      <c r="A266" s="197"/>
      <c r="B266" s="197" t="s">
        <v>1242</v>
      </c>
      <c r="C266" s="265">
        <v>40218260</v>
      </c>
      <c r="D266" s="197" t="s">
        <v>1243</v>
      </c>
      <c r="E266" s="197" t="s">
        <v>298</v>
      </c>
      <c r="F266" s="197" t="s">
        <v>1239</v>
      </c>
      <c r="G266" s="124">
        <v>45680</v>
      </c>
      <c r="H266" s="280">
        <v>13177912</v>
      </c>
      <c r="I266" s="197" t="s">
        <v>852</v>
      </c>
      <c r="J266" s="124">
        <v>45680</v>
      </c>
      <c r="K266" s="124">
        <v>45852</v>
      </c>
      <c r="L266" s="197" t="s">
        <v>291</v>
      </c>
      <c r="M266" s="197" t="s">
        <v>291</v>
      </c>
      <c r="N266" s="197" t="s">
        <v>291</v>
      </c>
      <c r="O266" s="215">
        <v>6</v>
      </c>
      <c r="P266" s="132">
        <v>2911399</v>
      </c>
      <c r="Q266" s="203">
        <v>45680</v>
      </c>
      <c r="R266" s="193">
        <v>45716</v>
      </c>
      <c r="S266" s="132">
        <v>2298473</v>
      </c>
      <c r="T266" s="129">
        <v>45717</v>
      </c>
      <c r="U266" s="129">
        <v>45747</v>
      </c>
      <c r="V266" s="132">
        <v>2298473</v>
      </c>
      <c r="W266" s="193">
        <v>45748</v>
      </c>
      <c r="X266" s="193">
        <v>45777</v>
      </c>
      <c r="Y266" s="132">
        <v>2298473</v>
      </c>
      <c r="Z266" s="193">
        <v>45778</v>
      </c>
      <c r="AA266" s="193">
        <v>45808</v>
      </c>
      <c r="AB266" s="132">
        <v>2298473</v>
      </c>
      <c r="AC266" s="193">
        <v>45809</v>
      </c>
      <c r="AD266" s="193">
        <v>45838</v>
      </c>
      <c r="AE266" s="130">
        <v>1072621</v>
      </c>
      <c r="AF266" s="193">
        <v>45839</v>
      </c>
      <c r="AG266" s="193">
        <v>45852</v>
      </c>
      <c r="BI266" s="195" t="s">
        <v>278</v>
      </c>
      <c r="BJ266" s="190" t="s">
        <v>423</v>
      </c>
      <c r="BK266" s="195" t="s">
        <v>280</v>
      </c>
      <c r="BL266" s="192">
        <v>138</v>
      </c>
      <c r="BM266" s="193">
        <v>45680</v>
      </c>
      <c r="BN266" s="212">
        <v>2002609177</v>
      </c>
      <c r="BO266" s="206">
        <v>371</v>
      </c>
      <c r="BP266" s="193">
        <v>45680</v>
      </c>
      <c r="BQ266" s="207">
        <v>13177912</v>
      </c>
      <c r="CS266" s="200" t="s">
        <v>1484</v>
      </c>
      <c r="CT266" s="247">
        <v>40218260</v>
      </c>
      <c r="CU266" s="206">
        <v>249</v>
      </c>
      <c r="CV266" s="206" t="s">
        <v>1557</v>
      </c>
      <c r="CY266" s="195">
        <v>8299</v>
      </c>
      <c r="CZ266" s="195" t="s">
        <v>293</v>
      </c>
      <c r="DA266" s="204">
        <f t="shared" si="41"/>
        <v>13177912</v>
      </c>
      <c r="DB266" s="231">
        <f t="shared" si="40"/>
        <v>0</v>
      </c>
      <c r="DC266" s="204">
        <f t="shared" si="39"/>
        <v>0</v>
      </c>
      <c r="DZ266" s="318" t="s">
        <v>1741</v>
      </c>
      <c r="EA266" s="135" t="s">
        <v>307</v>
      </c>
    </row>
    <row r="267" spans="1:131" x14ac:dyDescent="0.3">
      <c r="A267" s="197"/>
      <c r="B267" s="197" t="s">
        <v>1244</v>
      </c>
      <c r="C267" s="265">
        <v>1121848189</v>
      </c>
      <c r="D267" s="197" t="s">
        <v>1245</v>
      </c>
      <c r="E267" s="197" t="s">
        <v>297</v>
      </c>
      <c r="F267" s="197" t="s">
        <v>1246</v>
      </c>
      <c r="G267" s="124">
        <v>45680</v>
      </c>
      <c r="H267" s="280">
        <v>16224510</v>
      </c>
      <c r="I267" s="197" t="s">
        <v>306</v>
      </c>
      <c r="J267" s="124">
        <v>45680</v>
      </c>
      <c r="K267" s="124">
        <v>45830</v>
      </c>
      <c r="L267" s="197" t="s">
        <v>291</v>
      </c>
      <c r="M267" s="197" t="s">
        <v>291</v>
      </c>
      <c r="N267" s="197" t="s">
        <v>291</v>
      </c>
      <c r="O267" s="215">
        <v>5</v>
      </c>
      <c r="P267" s="132">
        <v>4110209</v>
      </c>
      <c r="Q267" s="203">
        <v>45680</v>
      </c>
      <c r="R267" s="193">
        <v>45716</v>
      </c>
      <c r="S267" s="132">
        <v>3244902</v>
      </c>
      <c r="T267" s="129">
        <v>45717</v>
      </c>
      <c r="U267" s="129">
        <v>45747</v>
      </c>
      <c r="V267" s="132">
        <v>3244902</v>
      </c>
      <c r="W267" s="193">
        <v>45748</v>
      </c>
      <c r="X267" s="193">
        <v>45777</v>
      </c>
      <c r="Y267" s="132">
        <v>3244902</v>
      </c>
      <c r="Z267" s="193">
        <v>45778</v>
      </c>
      <c r="AA267" s="193">
        <v>45808</v>
      </c>
      <c r="AB267" s="132">
        <v>2379595</v>
      </c>
      <c r="AC267" s="193">
        <v>45809</v>
      </c>
      <c r="AD267" s="193">
        <v>45830</v>
      </c>
      <c r="AE267" s="130"/>
      <c r="AF267" s="193"/>
      <c r="AG267" s="193"/>
      <c r="BI267" s="195" t="s">
        <v>278</v>
      </c>
      <c r="BJ267" s="190" t="s">
        <v>423</v>
      </c>
      <c r="BK267" s="195" t="s">
        <v>280</v>
      </c>
      <c r="BL267" s="192">
        <v>138</v>
      </c>
      <c r="BM267" s="193">
        <v>45680</v>
      </c>
      <c r="BN267" s="212">
        <v>2002609177</v>
      </c>
      <c r="BO267" s="206">
        <v>387</v>
      </c>
      <c r="BP267" s="193">
        <v>45680</v>
      </c>
      <c r="BQ267" s="207">
        <v>16224510</v>
      </c>
      <c r="CS267" s="200" t="s">
        <v>1485</v>
      </c>
      <c r="CT267" s="201">
        <v>1121848189</v>
      </c>
      <c r="CU267" s="206">
        <v>54</v>
      </c>
      <c r="CV267" s="206" t="s">
        <v>1558</v>
      </c>
      <c r="CY267" s="195">
        <v>7490</v>
      </c>
      <c r="CZ267" s="195" t="s">
        <v>293</v>
      </c>
      <c r="DA267" s="204">
        <f t="shared" si="41"/>
        <v>16224510</v>
      </c>
      <c r="DB267" s="231">
        <f t="shared" si="40"/>
        <v>0</v>
      </c>
      <c r="DC267" s="204">
        <f t="shared" si="39"/>
        <v>0</v>
      </c>
      <c r="DZ267" s="318" t="s">
        <v>1742</v>
      </c>
      <c r="EA267" s="135" t="s">
        <v>309</v>
      </c>
    </row>
    <row r="268" spans="1:131" ht="14.4" x14ac:dyDescent="0.3">
      <c r="A268" s="197"/>
      <c r="B268" s="197" t="s">
        <v>1247</v>
      </c>
      <c r="C268" s="267">
        <v>53074815</v>
      </c>
      <c r="D268" s="189" t="s">
        <v>1248</v>
      </c>
      <c r="E268" s="197" t="s">
        <v>298</v>
      </c>
      <c r="F268" s="197" t="s">
        <v>1249</v>
      </c>
      <c r="G268" s="124">
        <v>45680</v>
      </c>
      <c r="H268" s="280">
        <v>11492365</v>
      </c>
      <c r="I268" s="197" t="s">
        <v>306</v>
      </c>
      <c r="J268" s="124">
        <v>45680</v>
      </c>
      <c r="K268" s="124">
        <v>45830</v>
      </c>
      <c r="L268" s="197" t="s">
        <v>291</v>
      </c>
      <c r="M268" s="197" t="s">
        <v>291</v>
      </c>
      <c r="N268" s="197" t="s">
        <v>291</v>
      </c>
      <c r="O268" s="215">
        <v>5</v>
      </c>
      <c r="P268" s="132">
        <v>2911399</v>
      </c>
      <c r="Q268" s="203">
        <v>45680</v>
      </c>
      <c r="R268" s="193">
        <v>45716</v>
      </c>
      <c r="S268" s="132">
        <v>2298473</v>
      </c>
      <c r="T268" s="129">
        <v>45717</v>
      </c>
      <c r="U268" s="129">
        <v>45747</v>
      </c>
      <c r="V268" s="132">
        <v>2298473</v>
      </c>
      <c r="W268" s="193">
        <v>45748</v>
      </c>
      <c r="X268" s="193">
        <v>45777</v>
      </c>
      <c r="Y268" s="132">
        <v>2298473</v>
      </c>
      <c r="Z268" s="193">
        <v>45778</v>
      </c>
      <c r="AA268" s="193">
        <v>45808</v>
      </c>
      <c r="AB268" s="132">
        <v>1685547</v>
      </c>
      <c r="AC268" s="193">
        <v>45809</v>
      </c>
      <c r="AD268" s="193">
        <v>45830</v>
      </c>
      <c r="AE268" s="130"/>
      <c r="AF268" s="193"/>
      <c r="AG268" s="193"/>
      <c r="AH268" s="290"/>
      <c r="AI268" s="233"/>
      <c r="AJ268" s="233"/>
      <c r="BI268" s="195" t="s">
        <v>278</v>
      </c>
      <c r="BJ268" s="190" t="s">
        <v>423</v>
      </c>
      <c r="BK268" s="195" t="s">
        <v>280</v>
      </c>
      <c r="BL268" s="192">
        <v>138</v>
      </c>
      <c r="BM268" s="193">
        <v>45680</v>
      </c>
      <c r="BN268" s="212">
        <v>2002609177</v>
      </c>
      <c r="BO268" s="206">
        <v>377</v>
      </c>
      <c r="BP268" s="193">
        <v>45680</v>
      </c>
      <c r="BQ268" s="207">
        <v>11492365</v>
      </c>
      <c r="CS268" s="200" t="s">
        <v>1486</v>
      </c>
      <c r="CT268" s="248">
        <v>53074815</v>
      </c>
      <c r="CU268" s="206">
        <v>54</v>
      </c>
      <c r="CV268" s="206" t="s">
        <v>1558</v>
      </c>
      <c r="CY268" s="195">
        <v>8299</v>
      </c>
      <c r="CZ268" s="195" t="s">
        <v>293</v>
      </c>
      <c r="DA268" s="204">
        <f t="shared" si="41"/>
        <v>11492365</v>
      </c>
      <c r="DB268" s="231">
        <f t="shared" si="40"/>
        <v>0</v>
      </c>
      <c r="DC268" s="204">
        <f t="shared" si="39"/>
        <v>0</v>
      </c>
      <c r="DZ268" s="318" t="s">
        <v>1743</v>
      </c>
      <c r="EA268" s="135" t="s">
        <v>309</v>
      </c>
    </row>
    <row r="269" spans="1:131" x14ac:dyDescent="0.3">
      <c r="A269" s="197"/>
      <c r="B269" s="197" t="s">
        <v>1250</v>
      </c>
      <c r="C269" s="265">
        <v>40188270</v>
      </c>
      <c r="D269" s="197" t="s">
        <v>1251</v>
      </c>
      <c r="E269" s="197" t="s">
        <v>297</v>
      </c>
      <c r="F269" s="197" t="s">
        <v>1252</v>
      </c>
      <c r="G269" s="124">
        <v>45680</v>
      </c>
      <c r="H269" s="280">
        <v>18604105</v>
      </c>
      <c r="I269" s="197" t="s">
        <v>852</v>
      </c>
      <c r="J269" s="124">
        <v>45680</v>
      </c>
      <c r="K269" s="124">
        <v>45852</v>
      </c>
      <c r="L269" s="197" t="s">
        <v>291</v>
      </c>
      <c r="M269" s="197" t="s">
        <v>291</v>
      </c>
      <c r="N269" s="197" t="s">
        <v>291</v>
      </c>
      <c r="O269" s="215">
        <v>6</v>
      </c>
      <c r="P269" s="132">
        <v>4110209</v>
      </c>
      <c r="Q269" s="203">
        <v>45680</v>
      </c>
      <c r="R269" s="193">
        <v>45716</v>
      </c>
      <c r="S269" s="132">
        <v>3244902</v>
      </c>
      <c r="T269" s="129">
        <v>45717</v>
      </c>
      <c r="U269" s="129">
        <v>45747</v>
      </c>
      <c r="V269" s="132">
        <v>3244902</v>
      </c>
      <c r="W269" s="193">
        <v>45748</v>
      </c>
      <c r="X269" s="193">
        <v>45777</v>
      </c>
      <c r="Y269" s="132">
        <v>3244902</v>
      </c>
      <c r="Z269" s="193">
        <v>45778</v>
      </c>
      <c r="AA269" s="193">
        <v>45808</v>
      </c>
      <c r="AB269" s="132">
        <v>3244902</v>
      </c>
      <c r="AC269" s="193">
        <v>45809</v>
      </c>
      <c r="AD269" s="193">
        <v>45838</v>
      </c>
      <c r="AE269" s="130">
        <v>1514288</v>
      </c>
      <c r="AF269" s="193">
        <v>45839</v>
      </c>
      <c r="AG269" s="193">
        <v>45852</v>
      </c>
      <c r="BI269" s="195" t="s">
        <v>278</v>
      </c>
      <c r="BJ269" s="190" t="s">
        <v>423</v>
      </c>
      <c r="BK269" s="195" t="s">
        <v>280</v>
      </c>
      <c r="BL269" s="192">
        <v>138</v>
      </c>
      <c r="BM269" s="193">
        <v>45680</v>
      </c>
      <c r="BN269" s="212">
        <v>2002609177</v>
      </c>
      <c r="BO269" s="206">
        <v>322</v>
      </c>
      <c r="BP269" s="193">
        <v>45680</v>
      </c>
      <c r="BQ269" s="207">
        <v>18604105</v>
      </c>
      <c r="CS269" s="200" t="s">
        <v>1487</v>
      </c>
      <c r="CT269" s="201">
        <v>40188270</v>
      </c>
      <c r="CU269" s="206">
        <v>244</v>
      </c>
      <c r="CV269" s="206" t="s">
        <v>1559</v>
      </c>
      <c r="CY269" s="195">
        <v>8299</v>
      </c>
      <c r="CZ269" s="195" t="s">
        <v>293</v>
      </c>
      <c r="DA269" s="204">
        <f t="shared" si="41"/>
        <v>18604105</v>
      </c>
      <c r="DB269" s="231">
        <f t="shared" si="40"/>
        <v>0</v>
      </c>
      <c r="DC269" s="204">
        <f t="shared" si="39"/>
        <v>0</v>
      </c>
      <c r="DZ269" s="318" t="s">
        <v>1744</v>
      </c>
      <c r="EA269" s="135" t="s">
        <v>309</v>
      </c>
    </row>
    <row r="270" spans="1:131" x14ac:dyDescent="0.3">
      <c r="A270" s="285"/>
      <c r="B270" s="197" t="s">
        <v>1253</v>
      </c>
      <c r="C270" s="265">
        <v>40388605</v>
      </c>
      <c r="D270" s="197" t="s">
        <v>1254</v>
      </c>
      <c r="E270" s="197" t="s">
        <v>298</v>
      </c>
      <c r="F270" s="197" t="s">
        <v>1255</v>
      </c>
      <c r="G270" s="124">
        <v>45680</v>
      </c>
      <c r="H270" s="280">
        <v>13177912</v>
      </c>
      <c r="I270" s="197" t="s">
        <v>852</v>
      </c>
      <c r="J270" s="124">
        <v>45680</v>
      </c>
      <c r="K270" s="124">
        <v>45852</v>
      </c>
      <c r="L270" s="197" t="s">
        <v>291</v>
      </c>
      <c r="M270" s="197" t="s">
        <v>291</v>
      </c>
      <c r="N270" s="197" t="s">
        <v>291</v>
      </c>
      <c r="O270" s="215">
        <v>6</v>
      </c>
      <c r="P270" s="132">
        <v>2911399</v>
      </c>
      <c r="Q270" s="203">
        <v>45680</v>
      </c>
      <c r="R270" s="193">
        <v>45716</v>
      </c>
      <c r="S270" s="132">
        <v>2298473</v>
      </c>
      <c r="T270" s="129">
        <v>45717</v>
      </c>
      <c r="U270" s="129">
        <v>45747</v>
      </c>
      <c r="V270" s="132">
        <v>2298473</v>
      </c>
      <c r="W270" s="193">
        <v>45748</v>
      </c>
      <c r="X270" s="193">
        <v>45777</v>
      </c>
      <c r="Y270" s="132">
        <v>2298473</v>
      </c>
      <c r="Z270" s="193">
        <v>45778</v>
      </c>
      <c r="AA270" s="193">
        <v>45808</v>
      </c>
      <c r="AB270" s="132">
        <v>2298473</v>
      </c>
      <c r="AC270" s="193">
        <v>45809</v>
      </c>
      <c r="AD270" s="193">
        <v>45838</v>
      </c>
      <c r="AE270" s="130">
        <v>1072621</v>
      </c>
      <c r="AF270" s="193">
        <v>45839</v>
      </c>
      <c r="AG270" s="193">
        <v>45852</v>
      </c>
      <c r="AH270" s="291"/>
      <c r="AI270" s="235"/>
      <c r="AJ270" s="235"/>
      <c r="BI270" s="195" t="s">
        <v>278</v>
      </c>
      <c r="BJ270" s="190" t="s">
        <v>423</v>
      </c>
      <c r="BK270" s="195" t="s">
        <v>280</v>
      </c>
      <c r="BL270" s="192">
        <v>138</v>
      </c>
      <c r="BM270" s="193">
        <v>45680</v>
      </c>
      <c r="BN270" s="212">
        <v>2002609177</v>
      </c>
      <c r="BO270" s="206">
        <v>375</v>
      </c>
      <c r="BP270" s="193">
        <v>45680</v>
      </c>
      <c r="BQ270" s="207">
        <v>13177912</v>
      </c>
      <c r="CS270" s="200" t="s">
        <v>1488</v>
      </c>
      <c r="CT270" s="201">
        <v>40388605</v>
      </c>
      <c r="CU270" s="206">
        <v>244</v>
      </c>
      <c r="CV270" s="206" t="s">
        <v>1560</v>
      </c>
      <c r="CY270" s="195">
        <v>6920</v>
      </c>
      <c r="CZ270" s="195" t="s">
        <v>292</v>
      </c>
      <c r="DA270" s="204">
        <f t="shared" si="41"/>
        <v>13177912</v>
      </c>
      <c r="DB270" s="231">
        <f t="shared" si="40"/>
        <v>0</v>
      </c>
      <c r="DC270" s="204">
        <f t="shared" si="39"/>
        <v>0</v>
      </c>
      <c r="DZ270" s="318" t="s">
        <v>1745</v>
      </c>
      <c r="EA270" s="135" t="s">
        <v>309</v>
      </c>
    </row>
    <row r="271" spans="1:131" x14ac:dyDescent="0.3">
      <c r="A271" s="285"/>
      <c r="B271" s="197" t="s">
        <v>1256</v>
      </c>
      <c r="C271" s="267">
        <v>40421005</v>
      </c>
      <c r="D271" s="189" t="s">
        <v>1257</v>
      </c>
      <c r="E271" s="197" t="s">
        <v>298</v>
      </c>
      <c r="F271" s="197" t="s">
        <v>1258</v>
      </c>
      <c r="G271" s="124">
        <v>45680</v>
      </c>
      <c r="H271" s="280">
        <v>13177911</v>
      </c>
      <c r="I271" s="197" t="s">
        <v>852</v>
      </c>
      <c r="J271" s="124">
        <v>45680</v>
      </c>
      <c r="K271" s="124">
        <v>45852</v>
      </c>
      <c r="L271" s="197" t="s">
        <v>291</v>
      </c>
      <c r="M271" s="197" t="s">
        <v>291</v>
      </c>
      <c r="N271" s="197" t="s">
        <v>291</v>
      </c>
      <c r="O271" s="215">
        <v>6</v>
      </c>
      <c r="P271" s="132">
        <v>2911399</v>
      </c>
      <c r="Q271" s="203">
        <v>45680</v>
      </c>
      <c r="R271" s="193">
        <v>45716</v>
      </c>
      <c r="S271" s="132">
        <v>2298473</v>
      </c>
      <c r="T271" s="129">
        <v>45717</v>
      </c>
      <c r="U271" s="129">
        <v>45747</v>
      </c>
      <c r="V271" s="132">
        <v>2298473</v>
      </c>
      <c r="W271" s="193">
        <v>45748</v>
      </c>
      <c r="X271" s="193">
        <v>45777</v>
      </c>
      <c r="Y271" s="132">
        <v>2298473</v>
      </c>
      <c r="Z271" s="193">
        <v>45778</v>
      </c>
      <c r="AA271" s="193">
        <v>45808</v>
      </c>
      <c r="AB271" s="132">
        <v>2298473</v>
      </c>
      <c r="AC271" s="193">
        <v>45809</v>
      </c>
      <c r="AD271" s="193">
        <v>45838</v>
      </c>
      <c r="AE271" s="130">
        <v>1072620</v>
      </c>
      <c r="AF271" s="193">
        <v>45839</v>
      </c>
      <c r="AG271" s="193">
        <v>45852</v>
      </c>
      <c r="AH271" s="291"/>
      <c r="AI271" s="235"/>
      <c r="AJ271" s="235"/>
      <c r="BI271" s="195" t="s">
        <v>278</v>
      </c>
      <c r="BJ271" s="190" t="s">
        <v>423</v>
      </c>
      <c r="BK271" s="195" t="s">
        <v>280</v>
      </c>
      <c r="BL271" s="192">
        <v>138</v>
      </c>
      <c r="BM271" s="193">
        <v>45680</v>
      </c>
      <c r="BN271" s="212">
        <v>2002609177</v>
      </c>
      <c r="BO271" s="206">
        <v>396</v>
      </c>
      <c r="BP271" s="193">
        <v>45680</v>
      </c>
      <c r="BQ271" s="207">
        <v>13177911</v>
      </c>
      <c r="CS271" s="200" t="s">
        <v>1489</v>
      </c>
      <c r="CT271" s="202">
        <v>40421005.899999999</v>
      </c>
      <c r="CU271" s="206">
        <v>244</v>
      </c>
      <c r="CV271" s="206" t="s">
        <v>1561</v>
      </c>
      <c r="CY271" s="195">
        <v>8299</v>
      </c>
      <c r="CZ271" s="195" t="s">
        <v>293</v>
      </c>
      <c r="DA271" s="204">
        <f t="shared" si="41"/>
        <v>13177911</v>
      </c>
      <c r="DB271" s="231">
        <f t="shared" si="40"/>
        <v>0</v>
      </c>
      <c r="DC271" s="204">
        <f t="shared" si="39"/>
        <v>0</v>
      </c>
      <c r="DZ271" s="318" t="s">
        <v>1746</v>
      </c>
      <c r="EA271" s="135" t="s">
        <v>309</v>
      </c>
    </row>
    <row r="272" spans="1:131" x14ac:dyDescent="0.3">
      <c r="A272" s="197"/>
      <c r="B272" s="197" t="s">
        <v>1259</v>
      </c>
      <c r="C272" s="265">
        <v>1121849302</v>
      </c>
      <c r="D272" s="197" t="s">
        <v>1260</v>
      </c>
      <c r="E272" s="197" t="s">
        <v>298</v>
      </c>
      <c r="F272" s="197" t="s">
        <v>1261</v>
      </c>
      <c r="G272" s="124">
        <v>45680</v>
      </c>
      <c r="H272" s="280">
        <v>13177912</v>
      </c>
      <c r="I272" s="197" t="s">
        <v>852</v>
      </c>
      <c r="J272" s="124">
        <v>45680</v>
      </c>
      <c r="K272" s="124">
        <v>45852</v>
      </c>
      <c r="L272" s="197" t="s">
        <v>291</v>
      </c>
      <c r="M272" s="197" t="s">
        <v>291</v>
      </c>
      <c r="N272" s="197" t="s">
        <v>291</v>
      </c>
      <c r="O272" s="215">
        <v>6</v>
      </c>
      <c r="P272" s="132">
        <v>2911399</v>
      </c>
      <c r="Q272" s="203">
        <v>45680</v>
      </c>
      <c r="R272" s="193">
        <v>45716</v>
      </c>
      <c r="S272" s="132">
        <v>2298473</v>
      </c>
      <c r="T272" s="129">
        <v>45717</v>
      </c>
      <c r="U272" s="129">
        <v>45747</v>
      </c>
      <c r="V272" s="132">
        <v>2298473</v>
      </c>
      <c r="W272" s="193">
        <v>45748</v>
      </c>
      <c r="X272" s="193">
        <v>45777</v>
      </c>
      <c r="Y272" s="132">
        <v>2298473</v>
      </c>
      <c r="Z272" s="193">
        <v>45778</v>
      </c>
      <c r="AA272" s="193">
        <v>45808</v>
      </c>
      <c r="AB272" s="132">
        <v>2298473</v>
      </c>
      <c r="AC272" s="193">
        <v>45809</v>
      </c>
      <c r="AD272" s="193">
        <v>45838</v>
      </c>
      <c r="AE272" s="130">
        <v>1072621</v>
      </c>
      <c r="AF272" s="193">
        <v>45839</v>
      </c>
      <c r="AG272" s="193">
        <v>45852</v>
      </c>
      <c r="BI272" s="195" t="s">
        <v>278</v>
      </c>
      <c r="BJ272" s="190" t="s">
        <v>423</v>
      </c>
      <c r="BK272" s="195" t="s">
        <v>280</v>
      </c>
      <c r="BL272" s="192">
        <v>138</v>
      </c>
      <c r="BM272" s="193">
        <v>45680</v>
      </c>
      <c r="BN272" s="212">
        <v>2002609177</v>
      </c>
      <c r="BO272" s="206">
        <v>323</v>
      </c>
      <c r="BP272" s="193">
        <v>45680</v>
      </c>
      <c r="BQ272" s="207">
        <v>13177912</v>
      </c>
      <c r="CS272" s="200" t="s">
        <v>1490</v>
      </c>
      <c r="CT272" s="201">
        <v>1121849302</v>
      </c>
      <c r="CU272" s="206">
        <v>244</v>
      </c>
      <c r="CV272" s="206" t="s">
        <v>1562</v>
      </c>
      <c r="CY272" s="195">
        <v>8299</v>
      </c>
      <c r="CZ272" s="195" t="s">
        <v>293</v>
      </c>
      <c r="DA272" s="204">
        <f t="shared" si="41"/>
        <v>13177912</v>
      </c>
      <c r="DB272" s="231">
        <f t="shared" si="40"/>
        <v>0</v>
      </c>
      <c r="DC272" s="204">
        <f t="shared" si="39"/>
        <v>0</v>
      </c>
      <c r="DZ272" s="318" t="s">
        <v>1747</v>
      </c>
      <c r="EA272" s="135" t="s">
        <v>309</v>
      </c>
    </row>
    <row r="273" spans="1:131" x14ac:dyDescent="0.3">
      <c r="A273" s="189"/>
      <c r="B273" s="197" t="s">
        <v>1262</v>
      </c>
      <c r="C273" s="265">
        <v>1121937873</v>
      </c>
      <c r="D273" s="197" t="s">
        <v>1263</v>
      </c>
      <c r="E273" s="197" t="s">
        <v>297</v>
      </c>
      <c r="F273" s="197" t="s">
        <v>1264</v>
      </c>
      <c r="G273" s="124">
        <v>45680</v>
      </c>
      <c r="H273" s="280">
        <v>14471650</v>
      </c>
      <c r="I273" s="197" t="s">
        <v>306</v>
      </c>
      <c r="J273" s="124">
        <v>45680</v>
      </c>
      <c r="K273" s="124">
        <v>45830</v>
      </c>
      <c r="L273" s="197" t="s">
        <v>291</v>
      </c>
      <c r="M273" s="197" t="s">
        <v>291</v>
      </c>
      <c r="N273" s="197" t="s">
        <v>291</v>
      </c>
      <c r="O273" s="215">
        <v>5</v>
      </c>
      <c r="P273" s="132">
        <v>3666151</v>
      </c>
      <c r="Q273" s="203">
        <v>45680</v>
      </c>
      <c r="R273" s="193">
        <v>45716</v>
      </c>
      <c r="S273" s="132">
        <v>2894330</v>
      </c>
      <c r="T273" s="129">
        <v>45717</v>
      </c>
      <c r="U273" s="129">
        <v>45747</v>
      </c>
      <c r="V273" s="132">
        <v>2894330</v>
      </c>
      <c r="W273" s="193">
        <v>45748</v>
      </c>
      <c r="X273" s="193">
        <v>45777</v>
      </c>
      <c r="Y273" s="132">
        <v>2894330</v>
      </c>
      <c r="Z273" s="193">
        <v>45778</v>
      </c>
      <c r="AA273" s="193">
        <v>45808</v>
      </c>
      <c r="AB273" s="132">
        <v>2122509</v>
      </c>
      <c r="AC273" s="193">
        <v>45809</v>
      </c>
      <c r="AD273" s="193">
        <v>45830</v>
      </c>
      <c r="AE273" s="130"/>
      <c r="AF273" s="193"/>
      <c r="AG273" s="193"/>
      <c r="BI273" s="195" t="s">
        <v>278</v>
      </c>
      <c r="BJ273" s="190" t="s">
        <v>423</v>
      </c>
      <c r="BK273" s="195" t="s">
        <v>280</v>
      </c>
      <c r="BL273" s="192">
        <v>138</v>
      </c>
      <c r="BM273" s="193">
        <v>45680</v>
      </c>
      <c r="BN273" s="212">
        <v>2002609177</v>
      </c>
      <c r="BO273" s="206">
        <v>391</v>
      </c>
      <c r="BP273" s="193">
        <v>45680</v>
      </c>
      <c r="BQ273" s="207">
        <v>14471650</v>
      </c>
      <c r="CS273" s="200" t="s">
        <v>2567</v>
      </c>
      <c r="CT273" s="201">
        <v>1121937873</v>
      </c>
      <c r="CU273" s="206">
        <v>82</v>
      </c>
      <c r="CV273" s="206" t="s">
        <v>1563</v>
      </c>
      <c r="CY273" s="195">
        <v>7020</v>
      </c>
      <c r="CZ273" s="195" t="s">
        <v>292</v>
      </c>
      <c r="DA273" s="204">
        <f t="shared" si="41"/>
        <v>14471650</v>
      </c>
      <c r="DB273" s="231">
        <f t="shared" si="40"/>
        <v>0</v>
      </c>
      <c r="DC273" s="204">
        <f t="shared" si="39"/>
        <v>0</v>
      </c>
      <c r="DZ273" s="318" t="s">
        <v>1748</v>
      </c>
      <c r="EA273" s="135" t="s">
        <v>282</v>
      </c>
    </row>
    <row r="274" spans="1:131" ht="14.4" x14ac:dyDescent="0.3">
      <c r="A274" s="197"/>
      <c r="B274" s="197" t="s">
        <v>1265</v>
      </c>
      <c r="C274" s="265">
        <v>65739948</v>
      </c>
      <c r="D274" s="197" t="s">
        <v>1266</v>
      </c>
      <c r="E274" s="197" t="s">
        <v>298</v>
      </c>
      <c r="F274" s="197" t="s">
        <v>1267</v>
      </c>
      <c r="G274" s="124">
        <v>45680</v>
      </c>
      <c r="H274" s="280">
        <v>11492365</v>
      </c>
      <c r="I274" s="197" t="s">
        <v>306</v>
      </c>
      <c r="J274" s="124">
        <v>45680</v>
      </c>
      <c r="K274" s="124">
        <v>45830</v>
      </c>
      <c r="L274" s="197" t="s">
        <v>291</v>
      </c>
      <c r="M274" s="197" t="s">
        <v>291</v>
      </c>
      <c r="N274" s="197" t="s">
        <v>291</v>
      </c>
      <c r="O274" s="215">
        <v>5</v>
      </c>
      <c r="P274" s="132">
        <v>2911399</v>
      </c>
      <c r="Q274" s="203">
        <v>45680</v>
      </c>
      <c r="R274" s="193">
        <v>45716</v>
      </c>
      <c r="S274" s="132">
        <v>2298473</v>
      </c>
      <c r="T274" s="129">
        <v>45717</v>
      </c>
      <c r="U274" s="129">
        <v>45747</v>
      </c>
      <c r="V274" s="132">
        <v>2298473</v>
      </c>
      <c r="W274" s="193">
        <v>45748</v>
      </c>
      <c r="X274" s="193">
        <v>45777</v>
      </c>
      <c r="Y274" s="132">
        <v>2298473</v>
      </c>
      <c r="Z274" s="193">
        <v>45778</v>
      </c>
      <c r="AA274" s="193">
        <v>45808</v>
      </c>
      <c r="AB274" s="132">
        <v>1685547</v>
      </c>
      <c r="AC274" s="193">
        <v>45809</v>
      </c>
      <c r="AD274" s="193">
        <v>45830</v>
      </c>
      <c r="AE274" s="130"/>
      <c r="AF274" s="193"/>
      <c r="AG274" s="193"/>
      <c r="AH274" s="290"/>
      <c r="AI274" s="233"/>
      <c r="AJ274" s="233"/>
      <c r="BI274" s="195" t="s">
        <v>278</v>
      </c>
      <c r="BJ274" s="190" t="s">
        <v>423</v>
      </c>
      <c r="BK274" s="195" t="s">
        <v>280</v>
      </c>
      <c r="BL274" s="192">
        <v>138</v>
      </c>
      <c r="BM274" s="193">
        <v>45680</v>
      </c>
      <c r="BN274" s="212">
        <v>2002609177</v>
      </c>
      <c r="BO274" s="206">
        <v>378</v>
      </c>
      <c r="BP274" s="193">
        <v>45680</v>
      </c>
      <c r="BQ274" s="207">
        <v>11492365</v>
      </c>
      <c r="CS274" s="200" t="s">
        <v>1491</v>
      </c>
      <c r="CT274" s="202">
        <v>65739948</v>
      </c>
      <c r="CU274" s="206">
        <v>82</v>
      </c>
      <c r="CV274" s="206" t="s">
        <v>1564</v>
      </c>
      <c r="CY274" s="195">
        <v>9609</v>
      </c>
      <c r="CZ274" s="195" t="s">
        <v>293</v>
      </c>
      <c r="DA274" s="204">
        <f t="shared" si="41"/>
        <v>11492365</v>
      </c>
      <c r="DB274" s="231">
        <f t="shared" si="40"/>
        <v>0</v>
      </c>
      <c r="DC274" s="204">
        <f t="shared" si="39"/>
        <v>0</v>
      </c>
      <c r="DZ274" s="318" t="s">
        <v>1749</v>
      </c>
      <c r="EA274" s="135" t="s">
        <v>282</v>
      </c>
    </row>
    <row r="275" spans="1:131" x14ac:dyDescent="0.3">
      <c r="A275" s="197"/>
      <c r="B275" s="197" t="s">
        <v>1268</v>
      </c>
      <c r="C275" s="265">
        <v>40382841</v>
      </c>
      <c r="D275" s="197" t="s">
        <v>1269</v>
      </c>
      <c r="E275" s="197" t="s">
        <v>298</v>
      </c>
      <c r="F275" s="197" t="s">
        <v>1270</v>
      </c>
      <c r="G275" s="124">
        <v>45680</v>
      </c>
      <c r="H275" s="280">
        <v>11492365</v>
      </c>
      <c r="I275" s="197" t="s">
        <v>306</v>
      </c>
      <c r="J275" s="124">
        <v>45680</v>
      </c>
      <c r="K275" s="124">
        <v>45830</v>
      </c>
      <c r="L275" s="197" t="s">
        <v>291</v>
      </c>
      <c r="M275" s="197" t="s">
        <v>291</v>
      </c>
      <c r="N275" s="197" t="s">
        <v>291</v>
      </c>
      <c r="O275" s="215">
        <v>5</v>
      </c>
      <c r="P275" s="132">
        <v>2911399</v>
      </c>
      <c r="Q275" s="203">
        <v>45680</v>
      </c>
      <c r="R275" s="193">
        <v>45716</v>
      </c>
      <c r="S275" s="132">
        <v>2298473</v>
      </c>
      <c r="T275" s="129">
        <v>45717</v>
      </c>
      <c r="U275" s="129">
        <v>45747</v>
      </c>
      <c r="V275" s="132">
        <v>2298473</v>
      </c>
      <c r="W275" s="193">
        <v>45748</v>
      </c>
      <c r="X275" s="193">
        <v>45777</v>
      </c>
      <c r="Y275" s="132">
        <v>2298473</v>
      </c>
      <c r="Z275" s="193">
        <v>45778</v>
      </c>
      <c r="AA275" s="193">
        <v>45808</v>
      </c>
      <c r="AB275" s="132">
        <v>1685547</v>
      </c>
      <c r="AC275" s="193">
        <v>45809</v>
      </c>
      <c r="AD275" s="193">
        <v>45830</v>
      </c>
      <c r="AE275" s="130"/>
      <c r="AF275" s="193"/>
      <c r="AG275" s="193"/>
      <c r="BI275" s="195" t="s">
        <v>278</v>
      </c>
      <c r="BJ275" s="190" t="s">
        <v>423</v>
      </c>
      <c r="BK275" s="195" t="s">
        <v>280</v>
      </c>
      <c r="BL275" s="192">
        <v>138</v>
      </c>
      <c r="BM275" s="193">
        <v>45680</v>
      </c>
      <c r="BN275" s="212">
        <v>2002609177</v>
      </c>
      <c r="BO275" s="206">
        <v>373</v>
      </c>
      <c r="BP275" s="193">
        <v>45680</v>
      </c>
      <c r="BQ275" s="207">
        <v>11492365</v>
      </c>
      <c r="CS275" s="200" t="s">
        <v>1492</v>
      </c>
      <c r="CT275" s="202">
        <v>40382841</v>
      </c>
      <c r="CU275" s="206">
        <v>82</v>
      </c>
      <c r="CV275" s="206" t="s">
        <v>1563</v>
      </c>
      <c r="CY275" s="195">
        <v>4761</v>
      </c>
      <c r="CZ275" s="195" t="s">
        <v>293</v>
      </c>
      <c r="DA275" s="204">
        <f t="shared" si="41"/>
        <v>11492365</v>
      </c>
      <c r="DB275" s="231">
        <f t="shared" si="40"/>
        <v>0</v>
      </c>
      <c r="DC275" s="204">
        <f t="shared" si="39"/>
        <v>0</v>
      </c>
      <c r="DZ275" s="318" t="s">
        <v>1750</v>
      </c>
      <c r="EA275" s="135" t="s">
        <v>282</v>
      </c>
    </row>
    <row r="276" spans="1:131" x14ac:dyDescent="0.3">
      <c r="A276" s="197"/>
      <c r="B276" s="197" t="s">
        <v>1271</v>
      </c>
      <c r="C276" s="267">
        <v>40325585</v>
      </c>
      <c r="D276" s="197" t="s">
        <v>1272</v>
      </c>
      <c r="E276" s="197" t="s">
        <v>298</v>
      </c>
      <c r="F276" s="189" t="s">
        <v>1273</v>
      </c>
      <c r="G276" s="124">
        <v>45680</v>
      </c>
      <c r="H276" s="280">
        <v>11492365</v>
      </c>
      <c r="I276" s="197" t="s">
        <v>306</v>
      </c>
      <c r="J276" s="124">
        <v>45680</v>
      </c>
      <c r="K276" s="124">
        <v>45830</v>
      </c>
      <c r="L276" s="197" t="s">
        <v>291</v>
      </c>
      <c r="M276" s="197" t="s">
        <v>291</v>
      </c>
      <c r="N276" s="197" t="s">
        <v>291</v>
      </c>
      <c r="O276" s="215">
        <v>5</v>
      </c>
      <c r="P276" s="132">
        <v>2911399</v>
      </c>
      <c r="Q276" s="203">
        <v>45680</v>
      </c>
      <c r="R276" s="193">
        <v>45716</v>
      </c>
      <c r="S276" s="132">
        <v>2298473</v>
      </c>
      <c r="T276" s="129">
        <v>45717</v>
      </c>
      <c r="U276" s="129">
        <v>45747</v>
      </c>
      <c r="V276" s="132">
        <v>2298473</v>
      </c>
      <c r="W276" s="193">
        <v>45748</v>
      </c>
      <c r="X276" s="193">
        <v>45777</v>
      </c>
      <c r="Y276" s="132">
        <v>2298473</v>
      </c>
      <c r="Z276" s="193">
        <v>45778</v>
      </c>
      <c r="AA276" s="193">
        <v>45808</v>
      </c>
      <c r="AB276" s="132">
        <v>1685547</v>
      </c>
      <c r="AC276" s="193">
        <v>45809</v>
      </c>
      <c r="AD276" s="193">
        <v>45830</v>
      </c>
      <c r="AE276" s="130"/>
      <c r="AF276" s="193"/>
      <c r="AG276" s="193"/>
      <c r="BI276" s="195" t="s">
        <v>278</v>
      </c>
      <c r="BJ276" s="190" t="s">
        <v>423</v>
      </c>
      <c r="BK276" s="195" t="s">
        <v>280</v>
      </c>
      <c r="BL276" s="192">
        <v>138</v>
      </c>
      <c r="BM276" s="193">
        <v>45680</v>
      </c>
      <c r="BN276" s="212">
        <v>2002609177</v>
      </c>
      <c r="BO276" s="206">
        <v>282</v>
      </c>
      <c r="BP276" s="193">
        <v>45680</v>
      </c>
      <c r="BQ276" s="207">
        <v>11492365</v>
      </c>
      <c r="CS276" s="200" t="s">
        <v>1493</v>
      </c>
      <c r="CT276" s="202">
        <v>40325585.799999997</v>
      </c>
      <c r="CU276" s="206">
        <v>598</v>
      </c>
      <c r="CV276" s="206" t="s">
        <v>1565</v>
      </c>
      <c r="CY276" s="195">
        <v>7490</v>
      </c>
      <c r="CZ276" s="195" t="s">
        <v>293</v>
      </c>
      <c r="DA276" s="204">
        <f t="shared" si="41"/>
        <v>11492365</v>
      </c>
      <c r="DB276" s="231">
        <f t="shared" si="40"/>
        <v>0</v>
      </c>
      <c r="DC276" s="204">
        <f t="shared" si="39"/>
        <v>0</v>
      </c>
      <c r="DZ276" s="318" t="s">
        <v>1751</v>
      </c>
      <c r="EA276" s="135" t="s">
        <v>282</v>
      </c>
    </row>
    <row r="277" spans="1:131" x14ac:dyDescent="0.3">
      <c r="A277" s="197"/>
      <c r="B277" s="197" t="s">
        <v>1274</v>
      </c>
      <c r="C277" s="265">
        <v>1121888586</v>
      </c>
      <c r="D277" s="197" t="s">
        <v>1275</v>
      </c>
      <c r="E277" s="197" t="s">
        <v>298</v>
      </c>
      <c r="F277" s="197" t="s">
        <v>1276</v>
      </c>
      <c r="G277" s="124">
        <v>45680</v>
      </c>
      <c r="H277" s="280">
        <v>13177912</v>
      </c>
      <c r="I277" s="197" t="s">
        <v>852</v>
      </c>
      <c r="J277" s="124">
        <v>45680</v>
      </c>
      <c r="K277" s="124">
        <v>45852</v>
      </c>
      <c r="L277" s="197" t="s">
        <v>291</v>
      </c>
      <c r="M277" s="197" t="s">
        <v>291</v>
      </c>
      <c r="N277" s="197" t="s">
        <v>291</v>
      </c>
      <c r="O277" s="215">
        <v>6</v>
      </c>
      <c r="P277" s="132">
        <v>2911399</v>
      </c>
      <c r="Q277" s="203">
        <v>45680</v>
      </c>
      <c r="R277" s="193">
        <v>45716</v>
      </c>
      <c r="S277" s="132">
        <v>2298473</v>
      </c>
      <c r="T277" s="129">
        <v>45717</v>
      </c>
      <c r="U277" s="129">
        <v>45747</v>
      </c>
      <c r="V277" s="132">
        <v>2298473</v>
      </c>
      <c r="W277" s="193">
        <v>45748</v>
      </c>
      <c r="X277" s="193">
        <v>45777</v>
      </c>
      <c r="Y277" s="132">
        <v>2298473</v>
      </c>
      <c r="Z277" s="193">
        <v>45778</v>
      </c>
      <c r="AA277" s="193">
        <v>45808</v>
      </c>
      <c r="AB277" s="132">
        <v>2298473</v>
      </c>
      <c r="AC277" s="193">
        <v>45809</v>
      </c>
      <c r="AD277" s="193">
        <v>45838</v>
      </c>
      <c r="AE277" s="130">
        <v>1072621</v>
      </c>
      <c r="AF277" s="193">
        <v>45839</v>
      </c>
      <c r="AG277" s="193">
        <v>45852</v>
      </c>
      <c r="BI277" s="195" t="s">
        <v>278</v>
      </c>
      <c r="BJ277" s="190" t="s">
        <v>423</v>
      </c>
      <c r="BK277" s="195" t="s">
        <v>280</v>
      </c>
      <c r="BL277" s="192">
        <v>138</v>
      </c>
      <c r="BM277" s="193">
        <v>45680</v>
      </c>
      <c r="BN277" s="212">
        <v>2002609177</v>
      </c>
      <c r="BO277" s="206">
        <v>311</v>
      </c>
      <c r="BP277" s="193">
        <v>45680</v>
      </c>
      <c r="BQ277" s="207">
        <v>13177912</v>
      </c>
      <c r="CS277" s="200" t="s">
        <v>1494</v>
      </c>
      <c r="CT277" s="201">
        <v>1121888586.5</v>
      </c>
      <c r="CU277" s="206">
        <v>246</v>
      </c>
      <c r="CV277" s="206" t="s">
        <v>1566</v>
      </c>
      <c r="CY277" s="195">
        <v>8299</v>
      </c>
      <c r="CZ277" s="195" t="s">
        <v>293</v>
      </c>
      <c r="DA277" s="204">
        <f t="shared" si="41"/>
        <v>13177912</v>
      </c>
      <c r="DB277" s="231">
        <f t="shared" si="40"/>
        <v>0</v>
      </c>
      <c r="DC277" s="204">
        <f t="shared" si="39"/>
        <v>0</v>
      </c>
      <c r="DZ277" s="318" t="s">
        <v>1752</v>
      </c>
      <c r="EA277" s="135" t="s">
        <v>282</v>
      </c>
    </row>
    <row r="278" spans="1:131" ht="14.4" x14ac:dyDescent="0.3">
      <c r="A278" s="285"/>
      <c r="B278" s="197" t="s">
        <v>1277</v>
      </c>
      <c r="C278" s="265">
        <v>1121859581</v>
      </c>
      <c r="D278" s="197" t="s">
        <v>1278</v>
      </c>
      <c r="E278" s="197" t="s">
        <v>297</v>
      </c>
      <c r="F278" s="197" t="s">
        <v>1279</v>
      </c>
      <c r="G278" s="124">
        <v>45680</v>
      </c>
      <c r="H278" s="280">
        <v>18604105</v>
      </c>
      <c r="I278" s="197" t="s">
        <v>852</v>
      </c>
      <c r="J278" s="124">
        <v>45680</v>
      </c>
      <c r="K278" s="124">
        <v>45852</v>
      </c>
      <c r="L278" s="197" t="s">
        <v>291</v>
      </c>
      <c r="M278" s="197" t="s">
        <v>291</v>
      </c>
      <c r="N278" s="197" t="s">
        <v>291</v>
      </c>
      <c r="O278" s="215">
        <v>6</v>
      </c>
      <c r="P278" s="132">
        <v>4110209</v>
      </c>
      <c r="Q278" s="203">
        <v>45680</v>
      </c>
      <c r="R278" s="193">
        <v>45716</v>
      </c>
      <c r="S278" s="132">
        <v>3244902</v>
      </c>
      <c r="T278" s="129">
        <v>45717</v>
      </c>
      <c r="U278" s="129">
        <v>45747</v>
      </c>
      <c r="V278" s="132">
        <v>3244902</v>
      </c>
      <c r="W278" s="193">
        <v>45748</v>
      </c>
      <c r="X278" s="193">
        <v>45777</v>
      </c>
      <c r="Y278" s="132">
        <v>3244902</v>
      </c>
      <c r="Z278" s="193">
        <v>45778</v>
      </c>
      <c r="AA278" s="193">
        <v>45808</v>
      </c>
      <c r="AB278" s="132">
        <v>3244902</v>
      </c>
      <c r="AC278" s="193">
        <v>45809</v>
      </c>
      <c r="AD278" s="193">
        <v>45838</v>
      </c>
      <c r="AE278" s="130">
        <v>1514288</v>
      </c>
      <c r="AF278" s="193">
        <v>45839</v>
      </c>
      <c r="AG278" s="193">
        <v>45852</v>
      </c>
      <c r="AH278" s="290"/>
      <c r="AI278" s="233"/>
      <c r="AJ278" s="233"/>
      <c r="BI278" s="216" t="s">
        <v>278</v>
      </c>
      <c r="BJ278" s="218" t="s">
        <v>423</v>
      </c>
      <c r="BK278" s="216" t="s">
        <v>280</v>
      </c>
      <c r="BL278" s="192">
        <v>138</v>
      </c>
      <c r="BM278" s="193">
        <v>45680</v>
      </c>
      <c r="BN278" s="212">
        <v>2002609177</v>
      </c>
      <c r="BO278" s="206">
        <v>389</v>
      </c>
      <c r="BP278" s="193">
        <v>45680</v>
      </c>
      <c r="BQ278" s="207">
        <v>18604105</v>
      </c>
      <c r="CS278" s="246" t="s">
        <v>1495</v>
      </c>
      <c r="CT278" s="202">
        <v>1121859581</v>
      </c>
      <c r="CU278" s="206">
        <v>253</v>
      </c>
      <c r="CV278" s="206" t="s">
        <v>1567</v>
      </c>
      <c r="CY278" s="195">
        <v>8299</v>
      </c>
      <c r="CZ278" s="195" t="s">
        <v>293</v>
      </c>
      <c r="DA278" s="204">
        <f t="shared" si="41"/>
        <v>18604105</v>
      </c>
      <c r="DB278" s="231">
        <f t="shared" si="40"/>
        <v>0</v>
      </c>
      <c r="DC278" s="204">
        <f t="shared" ref="DC278:DC341" si="42">BQ278+CF278-DA278</f>
        <v>0</v>
      </c>
      <c r="DZ278" s="318" t="s">
        <v>1753</v>
      </c>
      <c r="EA278" s="135" t="s">
        <v>282</v>
      </c>
    </row>
    <row r="279" spans="1:131" x14ac:dyDescent="0.3">
      <c r="A279" s="197"/>
      <c r="B279" s="197" t="s">
        <v>1280</v>
      </c>
      <c r="C279" s="265">
        <v>1121936738</v>
      </c>
      <c r="D279" s="197" t="s">
        <v>1281</v>
      </c>
      <c r="E279" s="197" t="s">
        <v>297</v>
      </c>
      <c r="F279" s="197" t="s">
        <v>1282</v>
      </c>
      <c r="G279" s="124">
        <v>45680</v>
      </c>
      <c r="H279" s="280">
        <v>16224510</v>
      </c>
      <c r="I279" s="197" t="s">
        <v>306</v>
      </c>
      <c r="J279" s="124">
        <v>45680</v>
      </c>
      <c r="K279" s="124">
        <v>45830</v>
      </c>
      <c r="L279" s="197" t="s">
        <v>291</v>
      </c>
      <c r="M279" s="197" t="s">
        <v>291</v>
      </c>
      <c r="N279" s="197" t="s">
        <v>291</v>
      </c>
      <c r="O279" s="215">
        <v>5</v>
      </c>
      <c r="P279" s="132">
        <v>4110209</v>
      </c>
      <c r="Q279" s="203">
        <v>45680</v>
      </c>
      <c r="R279" s="193">
        <v>45716</v>
      </c>
      <c r="S279" s="132">
        <v>3244902</v>
      </c>
      <c r="T279" s="129">
        <v>45717</v>
      </c>
      <c r="U279" s="129">
        <v>45747</v>
      </c>
      <c r="V279" s="132">
        <v>3244902</v>
      </c>
      <c r="W279" s="193">
        <v>45748</v>
      </c>
      <c r="X279" s="193">
        <v>45777</v>
      </c>
      <c r="Y279" s="132">
        <v>3244902</v>
      </c>
      <c r="Z279" s="193">
        <v>45778</v>
      </c>
      <c r="AA279" s="193">
        <v>45808</v>
      </c>
      <c r="AB279" s="132">
        <v>2379595</v>
      </c>
      <c r="AC279" s="193">
        <v>45809</v>
      </c>
      <c r="AD279" s="193">
        <v>45830</v>
      </c>
      <c r="AE279" s="130"/>
      <c r="AF279" s="193"/>
      <c r="AG279" s="193"/>
      <c r="BI279" s="195" t="s">
        <v>278</v>
      </c>
      <c r="BJ279" s="190" t="s">
        <v>423</v>
      </c>
      <c r="BK279" s="195" t="s">
        <v>280</v>
      </c>
      <c r="BL279" s="192">
        <v>138</v>
      </c>
      <c r="BM279" s="193">
        <v>45680</v>
      </c>
      <c r="BN279" s="212">
        <v>2002609177</v>
      </c>
      <c r="BO279" s="206">
        <v>318</v>
      </c>
      <c r="BP279" s="193">
        <v>45680</v>
      </c>
      <c r="BQ279" s="207">
        <v>16224510</v>
      </c>
      <c r="CS279" s="200" t="s">
        <v>1496</v>
      </c>
      <c r="CT279" s="202">
        <v>1121936738.4000001</v>
      </c>
      <c r="CU279" s="206">
        <v>136</v>
      </c>
      <c r="CV279" s="206" t="s">
        <v>1568</v>
      </c>
      <c r="CY279" s="195">
        <v>7490</v>
      </c>
      <c r="CZ279" s="195" t="s">
        <v>293</v>
      </c>
      <c r="DA279" s="204">
        <f t="shared" si="41"/>
        <v>16224510</v>
      </c>
      <c r="DB279" s="231">
        <f t="shared" si="40"/>
        <v>0</v>
      </c>
      <c r="DC279" s="204">
        <f t="shared" si="42"/>
        <v>0</v>
      </c>
      <c r="DZ279" s="318" t="s">
        <v>1754</v>
      </c>
      <c r="EA279" s="135" t="s">
        <v>273</v>
      </c>
    </row>
    <row r="280" spans="1:131" ht="14.4" x14ac:dyDescent="0.3">
      <c r="A280" s="197"/>
      <c r="B280" s="197" t="s">
        <v>1283</v>
      </c>
      <c r="C280" s="265">
        <v>1121834306</v>
      </c>
      <c r="D280" s="197" t="s">
        <v>1284</v>
      </c>
      <c r="E280" s="197" t="s">
        <v>298</v>
      </c>
      <c r="F280" s="197" t="s">
        <v>1285</v>
      </c>
      <c r="G280" s="124">
        <v>45680</v>
      </c>
      <c r="H280" s="280">
        <v>11492365</v>
      </c>
      <c r="I280" s="197" t="s">
        <v>306</v>
      </c>
      <c r="J280" s="124">
        <v>45680</v>
      </c>
      <c r="K280" s="124">
        <v>45830</v>
      </c>
      <c r="L280" s="197" t="s">
        <v>291</v>
      </c>
      <c r="M280" s="197" t="s">
        <v>291</v>
      </c>
      <c r="N280" s="197" t="s">
        <v>291</v>
      </c>
      <c r="O280" s="215">
        <v>5</v>
      </c>
      <c r="P280" s="132">
        <v>2911399</v>
      </c>
      <c r="Q280" s="203">
        <v>45680</v>
      </c>
      <c r="R280" s="193">
        <v>45716</v>
      </c>
      <c r="S280" s="132">
        <v>2298473</v>
      </c>
      <c r="T280" s="129">
        <v>45717</v>
      </c>
      <c r="U280" s="129">
        <v>45747</v>
      </c>
      <c r="V280" s="132">
        <v>2298473</v>
      </c>
      <c r="W280" s="193">
        <v>45748</v>
      </c>
      <c r="X280" s="193">
        <v>45777</v>
      </c>
      <c r="Y280" s="132">
        <v>2298473</v>
      </c>
      <c r="Z280" s="193">
        <v>45778</v>
      </c>
      <c r="AA280" s="193">
        <v>45808</v>
      </c>
      <c r="AB280" s="132">
        <v>1685547</v>
      </c>
      <c r="AC280" s="193">
        <v>45809</v>
      </c>
      <c r="AD280" s="193">
        <v>45830</v>
      </c>
      <c r="AE280" s="130"/>
      <c r="AF280" s="193"/>
      <c r="AG280" s="193"/>
      <c r="AH280" s="290"/>
      <c r="AI280" s="233"/>
      <c r="AJ280" s="233"/>
      <c r="BI280" s="195" t="s">
        <v>278</v>
      </c>
      <c r="BJ280" s="190" t="s">
        <v>423</v>
      </c>
      <c r="BK280" s="195" t="s">
        <v>280</v>
      </c>
      <c r="BL280" s="192">
        <v>138</v>
      </c>
      <c r="BM280" s="193">
        <v>45680</v>
      </c>
      <c r="BN280" s="212">
        <v>2002609177</v>
      </c>
      <c r="BO280" s="206">
        <v>385</v>
      </c>
      <c r="BP280" s="193">
        <v>45680</v>
      </c>
      <c r="BQ280" s="207">
        <v>11492365</v>
      </c>
      <c r="CS280" s="200" t="s">
        <v>1497</v>
      </c>
      <c r="CT280" s="202">
        <v>1121834306</v>
      </c>
      <c r="CU280" s="206">
        <v>136</v>
      </c>
      <c r="CV280" s="206" t="s">
        <v>1569</v>
      </c>
      <c r="CY280" s="195">
        <v>8299</v>
      </c>
      <c r="CZ280" s="195" t="s">
        <v>293</v>
      </c>
      <c r="DA280" s="204">
        <f t="shared" si="41"/>
        <v>11492365</v>
      </c>
      <c r="DB280" s="231">
        <f t="shared" si="40"/>
        <v>0</v>
      </c>
      <c r="DC280" s="204">
        <f t="shared" si="42"/>
        <v>0</v>
      </c>
      <c r="DZ280" s="318" t="s">
        <v>1755</v>
      </c>
      <c r="EA280" s="135" t="s">
        <v>273</v>
      </c>
    </row>
    <row r="281" spans="1:131" x14ac:dyDescent="0.3">
      <c r="A281" s="285"/>
      <c r="B281" s="197" t="s">
        <v>1286</v>
      </c>
      <c r="C281" s="267">
        <v>1054992615</v>
      </c>
      <c r="D281" s="189" t="s">
        <v>1287</v>
      </c>
      <c r="E281" s="197" t="s">
        <v>298</v>
      </c>
      <c r="F281" s="197" t="s">
        <v>1288</v>
      </c>
      <c r="G281" s="124">
        <v>45680</v>
      </c>
      <c r="H281" s="280">
        <v>11492365</v>
      </c>
      <c r="I281" s="197" t="s">
        <v>306</v>
      </c>
      <c r="J281" s="124">
        <v>45680</v>
      </c>
      <c r="K281" s="124">
        <v>45830</v>
      </c>
      <c r="L281" s="197" t="s">
        <v>291</v>
      </c>
      <c r="M281" s="197" t="s">
        <v>291</v>
      </c>
      <c r="N281" s="197" t="s">
        <v>291</v>
      </c>
      <c r="O281" s="215">
        <v>5</v>
      </c>
      <c r="P281" s="132">
        <v>2911399</v>
      </c>
      <c r="Q281" s="203">
        <v>45680</v>
      </c>
      <c r="R281" s="193">
        <v>45716</v>
      </c>
      <c r="S281" s="132">
        <v>2298473</v>
      </c>
      <c r="T281" s="129">
        <v>45717</v>
      </c>
      <c r="U281" s="129">
        <v>45747</v>
      </c>
      <c r="V281" s="132">
        <v>2298473</v>
      </c>
      <c r="W281" s="193">
        <v>45748</v>
      </c>
      <c r="X281" s="193">
        <v>45777</v>
      </c>
      <c r="Y281" s="132">
        <v>2298473</v>
      </c>
      <c r="Z281" s="193">
        <v>45778</v>
      </c>
      <c r="AA281" s="193">
        <v>45808</v>
      </c>
      <c r="AB281" s="132">
        <v>1685547</v>
      </c>
      <c r="AC281" s="193">
        <v>45809</v>
      </c>
      <c r="AD281" s="193">
        <v>45830</v>
      </c>
      <c r="AE281" s="130"/>
      <c r="AF281" s="193"/>
      <c r="AG281" s="193"/>
      <c r="BI281" s="195" t="s">
        <v>278</v>
      </c>
      <c r="BJ281" s="190" t="s">
        <v>423</v>
      </c>
      <c r="BK281" s="195" t="s">
        <v>280</v>
      </c>
      <c r="BL281" s="192">
        <v>138</v>
      </c>
      <c r="BM281" s="193">
        <v>45680</v>
      </c>
      <c r="BN281" s="212">
        <v>2002609177</v>
      </c>
      <c r="BO281" s="206">
        <v>383</v>
      </c>
      <c r="BP281" s="193">
        <v>45680</v>
      </c>
      <c r="BQ281" s="207">
        <v>11492365</v>
      </c>
      <c r="CS281" s="200" t="s">
        <v>1498</v>
      </c>
      <c r="CT281" s="201">
        <v>1054992615</v>
      </c>
      <c r="CU281" s="206">
        <v>136</v>
      </c>
      <c r="CV281" s="206" t="s">
        <v>1570</v>
      </c>
      <c r="CY281" s="195">
        <v>8299</v>
      </c>
      <c r="CZ281" s="195" t="s">
        <v>293</v>
      </c>
      <c r="DA281" s="204">
        <f t="shared" si="41"/>
        <v>11492365</v>
      </c>
      <c r="DB281" s="231">
        <f t="shared" si="40"/>
        <v>0</v>
      </c>
      <c r="DC281" s="204">
        <f t="shared" si="42"/>
        <v>0</v>
      </c>
      <c r="DZ281" s="318" t="s">
        <v>1756</v>
      </c>
      <c r="EA281" s="135" t="s">
        <v>273</v>
      </c>
    </row>
    <row r="282" spans="1:131" x14ac:dyDescent="0.3">
      <c r="A282" s="197"/>
      <c r="B282" s="197" t="s">
        <v>1289</v>
      </c>
      <c r="C282" s="265">
        <v>40185370</v>
      </c>
      <c r="D282" s="197" t="s">
        <v>1290</v>
      </c>
      <c r="E282" s="197" t="s">
        <v>298</v>
      </c>
      <c r="F282" s="197" t="s">
        <v>1291</v>
      </c>
      <c r="G282" s="124">
        <v>45680</v>
      </c>
      <c r="H282" s="280">
        <v>11492365</v>
      </c>
      <c r="I282" s="197" t="s">
        <v>306</v>
      </c>
      <c r="J282" s="124">
        <v>45680</v>
      </c>
      <c r="K282" s="124">
        <v>45830</v>
      </c>
      <c r="L282" s="197" t="s">
        <v>291</v>
      </c>
      <c r="M282" s="197" t="s">
        <v>291</v>
      </c>
      <c r="N282" s="197" t="s">
        <v>291</v>
      </c>
      <c r="O282" s="215">
        <v>5</v>
      </c>
      <c r="P282" s="132">
        <v>2911399</v>
      </c>
      <c r="Q282" s="203">
        <v>45680</v>
      </c>
      <c r="R282" s="193">
        <v>45716</v>
      </c>
      <c r="S282" s="132">
        <v>2298473</v>
      </c>
      <c r="T282" s="129">
        <v>45717</v>
      </c>
      <c r="U282" s="129">
        <v>45747</v>
      </c>
      <c r="V282" s="132">
        <v>2298473</v>
      </c>
      <c r="W282" s="193">
        <v>45748</v>
      </c>
      <c r="X282" s="193">
        <v>45777</v>
      </c>
      <c r="Y282" s="132">
        <v>2298473</v>
      </c>
      <c r="Z282" s="193">
        <v>45778</v>
      </c>
      <c r="AA282" s="193">
        <v>45808</v>
      </c>
      <c r="AB282" s="132">
        <v>1685547</v>
      </c>
      <c r="AC282" s="193">
        <v>45809</v>
      </c>
      <c r="AD282" s="193">
        <v>45830</v>
      </c>
      <c r="AE282" s="130"/>
      <c r="AF282" s="193"/>
      <c r="AG282" s="193"/>
      <c r="AH282" s="291"/>
      <c r="AI282" s="235"/>
      <c r="AJ282" s="235"/>
      <c r="BI282" s="195" t="s">
        <v>278</v>
      </c>
      <c r="BJ282" s="190" t="s">
        <v>423</v>
      </c>
      <c r="BK282" s="195" t="s">
        <v>280</v>
      </c>
      <c r="BL282" s="192">
        <v>138</v>
      </c>
      <c r="BM282" s="193">
        <v>45680</v>
      </c>
      <c r="BN282" s="212">
        <v>2002609177</v>
      </c>
      <c r="BO282" s="206">
        <v>370</v>
      </c>
      <c r="BP282" s="193">
        <v>45680</v>
      </c>
      <c r="BQ282" s="207">
        <v>11492365</v>
      </c>
      <c r="CS282" s="200" t="s">
        <v>1499</v>
      </c>
      <c r="CT282" s="201">
        <v>40185370</v>
      </c>
      <c r="CU282" s="206">
        <v>136</v>
      </c>
      <c r="CV282" s="206" t="s">
        <v>1571</v>
      </c>
      <c r="CY282" s="195">
        <v>8299</v>
      </c>
      <c r="CZ282" s="195" t="s">
        <v>293</v>
      </c>
      <c r="DA282" s="204">
        <f t="shared" si="41"/>
        <v>11492365</v>
      </c>
      <c r="DB282" s="231">
        <f t="shared" si="40"/>
        <v>0</v>
      </c>
      <c r="DC282" s="204">
        <f t="shared" si="42"/>
        <v>0</v>
      </c>
      <c r="DZ282" s="318" t="s">
        <v>1757</v>
      </c>
      <c r="EA282" s="135" t="s">
        <v>273</v>
      </c>
    </row>
    <row r="283" spans="1:131" x14ac:dyDescent="0.3">
      <c r="A283" s="266"/>
      <c r="B283" s="197" t="s">
        <v>1292</v>
      </c>
      <c r="C283" s="265">
        <v>40334161</v>
      </c>
      <c r="D283" s="197" t="s">
        <v>1293</v>
      </c>
      <c r="E283" s="197" t="s">
        <v>297</v>
      </c>
      <c r="F283" s="197" t="s">
        <v>1294</v>
      </c>
      <c r="G283" s="124">
        <v>45680</v>
      </c>
      <c r="H283" s="280">
        <v>16594159</v>
      </c>
      <c r="I283" s="197" t="s">
        <v>852</v>
      </c>
      <c r="J283" s="124">
        <v>45680</v>
      </c>
      <c r="K283" s="124">
        <v>45852</v>
      </c>
      <c r="L283" s="197" t="s">
        <v>291</v>
      </c>
      <c r="M283" s="197" t="s">
        <v>291</v>
      </c>
      <c r="N283" s="197" t="s">
        <v>291</v>
      </c>
      <c r="O283" s="215">
        <v>6</v>
      </c>
      <c r="P283" s="132">
        <v>3666151</v>
      </c>
      <c r="Q283" s="203">
        <v>45680</v>
      </c>
      <c r="R283" s="193">
        <v>45716</v>
      </c>
      <c r="S283" s="132">
        <v>2894330</v>
      </c>
      <c r="T283" s="129">
        <v>45717</v>
      </c>
      <c r="U283" s="129">
        <v>45747</v>
      </c>
      <c r="V283" s="132">
        <v>2894330</v>
      </c>
      <c r="W283" s="193">
        <v>45748</v>
      </c>
      <c r="X283" s="193">
        <v>45777</v>
      </c>
      <c r="Y283" s="132">
        <v>2894330</v>
      </c>
      <c r="Z283" s="193">
        <v>45778</v>
      </c>
      <c r="AA283" s="193">
        <v>45808</v>
      </c>
      <c r="AB283" s="132">
        <v>2894330</v>
      </c>
      <c r="AC283" s="193">
        <v>45809</v>
      </c>
      <c r="AD283" s="193">
        <v>45838</v>
      </c>
      <c r="AE283" s="130">
        <v>1350688</v>
      </c>
      <c r="AF283" s="193">
        <v>45839</v>
      </c>
      <c r="AG283" s="193">
        <v>45852</v>
      </c>
      <c r="BI283" s="195" t="s">
        <v>278</v>
      </c>
      <c r="BJ283" s="190" t="s">
        <v>423</v>
      </c>
      <c r="BK283" s="195" t="s">
        <v>280</v>
      </c>
      <c r="BL283" s="192">
        <v>138</v>
      </c>
      <c r="BM283" s="193">
        <v>45680</v>
      </c>
      <c r="BN283" s="212">
        <v>2002609177</v>
      </c>
      <c r="BO283" s="206">
        <v>285</v>
      </c>
      <c r="BP283" s="193">
        <v>45680</v>
      </c>
      <c r="BQ283" s="207">
        <v>16594159</v>
      </c>
      <c r="CS283" s="200" t="s">
        <v>1500</v>
      </c>
      <c r="CT283" s="201">
        <v>40334161.700000003</v>
      </c>
      <c r="CU283" s="206">
        <v>252</v>
      </c>
      <c r="CV283" s="206" t="s">
        <v>1572</v>
      </c>
      <c r="CY283" s="195">
        <v>6920</v>
      </c>
      <c r="CZ283" s="195" t="s">
        <v>292</v>
      </c>
      <c r="DA283" s="204">
        <f t="shared" si="41"/>
        <v>16594159</v>
      </c>
      <c r="DB283" s="231">
        <f t="shared" si="40"/>
        <v>0</v>
      </c>
      <c r="DC283" s="204">
        <f t="shared" si="42"/>
        <v>0</v>
      </c>
      <c r="DZ283" s="318" t="s">
        <v>1758</v>
      </c>
      <c r="EA283" s="135" t="s">
        <v>273</v>
      </c>
    </row>
    <row r="284" spans="1:131" x14ac:dyDescent="0.3">
      <c r="A284" s="285"/>
      <c r="B284" s="197" t="s">
        <v>1295</v>
      </c>
      <c r="C284" s="267">
        <v>1121833600</v>
      </c>
      <c r="D284" s="189" t="s">
        <v>1296</v>
      </c>
      <c r="E284" s="197" t="s">
        <v>298</v>
      </c>
      <c r="F284" s="189" t="s">
        <v>1297</v>
      </c>
      <c r="G284" s="124">
        <v>45680</v>
      </c>
      <c r="H284" s="280">
        <v>13177912</v>
      </c>
      <c r="I284" s="197" t="s">
        <v>852</v>
      </c>
      <c r="J284" s="124">
        <v>45680</v>
      </c>
      <c r="K284" s="124">
        <v>45852</v>
      </c>
      <c r="L284" s="197" t="s">
        <v>291</v>
      </c>
      <c r="M284" s="197" t="s">
        <v>291</v>
      </c>
      <c r="N284" s="197" t="s">
        <v>291</v>
      </c>
      <c r="O284" s="215">
        <v>6</v>
      </c>
      <c r="P284" s="132">
        <v>2911399</v>
      </c>
      <c r="Q284" s="203">
        <v>45680</v>
      </c>
      <c r="R284" s="193">
        <v>45716</v>
      </c>
      <c r="S284" s="132">
        <v>2298473</v>
      </c>
      <c r="T284" s="129">
        <v>45717</v>
      </c>
      <c r="U284" s="129">
        <v>45747</v>
      </c>
      <c r="V284" s="132">
        <v>2298473</v>
      </c>
      <c r="W284" s="193">
        <v>45748</v>
      </c>
      <c r="X284" s="193">
        <v>45777</v>
      </c>
      <c r="Y284" s="132">
        <v>2298473</v>
      </c>
      <c r="Z284" s="193">
        <v>45778</v>
      </c>
      <c r="AA284" s="193">
        <v>45808</v>
      </c>
      <c r="AB284" s="132">
        <v>2298473</v>
      </c>
      <c r="AC284" s="193">
        <v>45809</v>
      </c>
      <c r="AD284" s="193">
        <v>45838</v>
      </c>
      <c r="AE284" s="130">
        <v>1072621</v>
      </c>
      <c r="AF284" s="193">
        <v>45839</v>
      </c>
      <c r="AG284" s="193">
        <v>45852</v>
      </c>
      <c r="BI284" s="195" t="s">
        <v>278</v>
      </c>
      <c r="BJ284" s="190" t="s">
        <v>423</v>
      </c>
      <c r="BK284" s="195" t="s">
        <v>280</v>
      </c>
      <c r="BL284" s="192">
        <v>138</v>
      </c>
      <c r="BM284" s="193">
        <v>45680</v>
      </c>
      <c r="BN284" s="212">
        <v>2002609177</v>
      </c>
      <c r="BO284" s="206">
        <v>324</v>
      </c>
      <c r="BP284" s="193">
        <v>45680</v>
      </c>
      <c r="BQ284" s="207">
        <v>13177912</v>
      </c>
      <c r="CS284" s="200" t="s">
        <v>1501</v>
      </c>
      <c r="CT284" s="202">
        <v>1121833600.4000001</v>
      </c>
      <c r="CU284" s="206">
        <v>252</v>
      </c>
      <c r="CV284" s="206" t="s">
        <v>1573</v>
      </c>
      <c r="CY284" s="195">
        <v>8299</v>
      </c>
      <c r="CZ284" s="195" t="s">
        <v>293</v>
      </c>
      <c r="DA284" s="204">
        <f t="shared" si="41"/>
        <v>13177912</v>
      </c>
      <c r="DB284" s="231">
        <f t="shared" si="40"/>
        <v>0</v>
      </c>
      <c r="DC284" s="204">
        <f t="shared" si="42"/>
        <v>0</v>
      </c>
      <c r="DZ284" s="318" t="s">
        <v>1759</v>
      </c>
      <c r="EA284" s="135" t="s">
        <v>273</v>
      </c>
    </row>
    <row r="285" spans="1:131" ht="14.4" x14ac:dyDescent="0.3">
      <c r="A285" s="197"/>
      <c r="B285" s="197" t="s">
        <v>1298</v>
      </c>
      <c r="C285" s="265">
        <v>1018412599</v>
      </c>
      <c r="D285" s="197" t="s">
        <v>1299</v>
      </c>
      <c r="E285" s="197" t="s">
        <v>298</v>
      </c>
      <c r="F285" s="197" t="s">
        <v>1300</v>
      </c>
      <c r="G285" s="124">
        <v>45680</v>
      </c>
      <c r="H285" s="280">
        <v>11492365</v>
      </c>
      <c r="I285" s="197" t="s">
        <v>306</v>
      </c>
      <c r="J285" s="124">
        <v>45680</v>
      </c>
      <c r="K285" s="124">
        <v>45830</v>
      </c>
      <c r="L285" s="197" t="s">
        <v>291</v>
      </c>
      <c r="M285" s="197" t="s">
        <v>291</v>
      </c>
      <c r="N285" s="197" t="s">
        <v>291</v>
      </c>
      <c r="O285" s="215">
        <v>5</v>
      </c>
      <c r="P285" s="132">
        <v>2911399</v>
      </c>
      <c r="Q285" s="203">
        <v>45680</v>
      </c>
      <c r="R285" s="193">
        <v>45716</v>
      </c>
      <c r="S285" s="132">
        <v>2298473</v>
      </c>
      <c r="T285" s="129">
        <v>45717</v>
      </c>
      <c r="U285" s="129">
        <v>45747</v>
      </c>
      <c r="V285" s="132">
        <v>2298473</v>
      </c>
      <c r="W285" s="193">
        <v>45748</v>
      </c>
      <c r="X285" s="193">
        <v>45777</v>
      </c>
      <c r="Y285" s="132">
        <v>2298473</v>
      </c>
      <c r="Z285" s="193">
        <v>45778</v>
      </c>
      <c r="AA285" s="193">
        <v>45808</v>
      </c>
      <c r="AB285" s="132">
        <v>1685547</v>
      </c>
      <c r="AC285" s="193">
        <v>45809</v>
      </c>
      <c r="AD285" s="193">
        <v>45830</v>
      </c>
      <c r="AE285" s="130"/>
      <c r="AF285" s="193"/>
      <c r="AG285" s="193"/>
      <c r="AH285" s="290"/>
      <c r="AI285" s="233"/>
      <c r="AJ285" s="233"/>
      <c r="BI285" s="195" t="s">
        <v>278</v>
      </c>
      <c r="BJ285" s="190" t="s">
        <v>423</v>
      </c>
      <c r="BK285" s="195" t="s">
        <v>280</v>
      </c>
      <c r="BL285" s="192">
        <v>138</v>
      </c>
      <c r="BM285" s="193">
        <v>45680</v>
      </c>
      <c r="BN285" s="212">
        <v>2002609177</v>
      </c>
      <c r="BO285" s="206">
        <v>382</v>
      </c>
      <c r="BP285" s="193">
        <v>45680</v>
      </c>
      <c r="BQ285" s="207">
        <v>11492365</v>
      </c>
      <c r="CS285" s="220" t="s">
        <v>1502</v>
      </c>
      <c r="CT285" s="201">
        <v>1018412599</v>
      </c>
      <c r="CU285" s="206">
        <v>136</v>
      </c>
      <c r="CV285" s="206" t="s">
        <v>1568</v>
      </c>
      <c r="CY285" s="195">
        <v>8299</v>
      </c>
      <c r="CZ285" s="195" t="s">
        <v>293</v>
      </c>
      <c r="DA285" s="204">
        <f t="shared" si="41"/>
        <v>11492365</v>
      </c>
      <c r="DB285" s="231">
        <f t="shared" si="40"/>
        <v>0</v>
      </c>
      <c r="DC285" s="204">
        <f t="shared" si="42"/>
        <v>0</v>
      </c>
      <c r="DZ285" s="318" t="s">
        <v>1760</v>
      </c>
      <c r="EA285" s="135" t="s">
        <v>273</v>
      </c>
    </row>
    <row r="286" spans="1:131" x14ac:dyDescent="0.3">
      <c r="A286" s="197"/>
      <c r="B286" s="197" t="s">
        <v>1301</v>
      </c>
      <c r="C286" s="265">
        <v>1006820966</v>
      </c>
      <c r="D286" s="189" t="s">
        <v>1302</v>
      </c>
      <c r="E286" s="189" t="s">
        <v>297</v>
      </c>
      <c r="F286" s="189" t="s">
        <v>633</v>
      </c>
      <c r="G286" s="124">
        <v>45680</v>
      </c>
      <c r="H286" s="280">
        <v>16594159</v>
      </c>
      <c r="I286" s="197" t="s">
        <v>852</v>
      </c>
      <c r="J286" s="124">
        <v>45680</v>
      </c>
      <c r="K286" s="124">
        <v>45852</v>
      </c>
      <c r="L286" s="197" t="s">
        <v>291</v>
      </c>
      <c r="M286" s="197" t="s">
        <v>291</v>
      </c>
      <c r="N286" s="197" t="s">
        <v>291</v>
      </c>
      <c r="O286" s="215">
        <v>6</v>
      </c>
      <c r="P286" s="132">
        <v>3666151</v>
      </c>
      <c r="Q286" s="203">
        <v>45680</v>
      </c>
      <c r="R286" s="193">
        <v>45716</v>
      </c>
      <c r="S286" s="132">
        <v>2894330</v>
      </c>
      <c r="T286" s="129">
        <v>45717</v>
      </c>
      <c r="U286" s="129">
        <v>45747</v>
      </c>
      <c r="V286" s="132">
        <v>2894330</v>
      </c>
      <c r="W286" s="193">
        <v>45748</v>
      </c>
      <c r="X286" s="193">
        <v>45777</v>
      </c>
      <c r="Y286" s="132">
        <v>2894330</v>
      </c>
      <c r="Z286" s="193">
        <v>45778</v>
      </c>
      <c r="AA286" s="193">
        <v>45808</v>
      </c>
      <c r="AB286" s="132">
        <v>2894330</v>
      </c>
      <c r="AC286" s="193">
        <v>45809</v>
      </c>
      <c r="AD286" s="193">
        <v>45838</v>
      </c>
      <c r="AE286" s="130">
        <v>1350688</v>
      </c>
      <c r="AF286" s="193">
        <v>45839</v>
      </c>
      <c r="AG286" s="193">
        <v>45852</v>
      </c>
      <c r="BI286" s="190" t="s">
        <v>727</v>
      </c>
      <c r="BJ286" s="190" t="s">
        <v>728</v>
      </c>
      <c r="BK286" s="190" t="s">
        <v>276</v>
      </c>
      <c r="BL286" s="192">
        <v>135</v>
      </c>
      <c r="BM286" s="193">
        <v>45680</v>
      </c>
      <c r="BN286" s="212">
        <v>219616944</v>
      </c>
      <c r="BO286" s="206">
        <v>257</v>
      </c>
      <c r="BP286" s="193">
        <v>45680</v>
      </c>
      <c r="BQ286" s="207">
        <v>16594159</v>
      </c>
      <c r="CS286" s="220" t="s">
        <v>1503</v>
      </c>
      <c r="CT286" s="126">
        <v>1006820966</v>
      </c>
      <c r="CU286" s="206">
        <v>761</v>
      </c>
      <c r="CV286" s="206" t="s">
        <v>836</v>
      </c>
      <c r="CY286" s="195">
        <v>8299</v>
      </c>
      <c r="CZ286" s="195" t="s">
        <v>293</v>
      </c>
      <c r="DA286" s="204">
        <f t="shared" si="41"/>
        <v>16594159</v>
      </c>
      <c r="DB286" s="231">
        <f t="shared" si="40"/>
        <v>0</v>
      </c>
      <c r="DC286" s="204">
        <f t="shared" si="42"/>
        <v>0</v>
      </c>
      <c r="DZ286" s="182" t="s">
        <v>1761</v>
      </c>
      <c r="EA286" s="135"/>
    </row>
    <row r="287" spans="1:131" x14ac:dyDescent="0.3">
      <c r="A287" s="197"/>
      <c r="B287" s="197" t="s">
        <v>1303</v>
      </c>
      <c r="C287" s="265">
        <v>1121922138</v>
      </c>
      <c r="D287" s="189" t="s">
        <v>1304</v>
      </c>
      <c r="E287" s="197" t="s">
        <v>297</v>
      </c>
      <c r="F287" s="197" t="s">
        <v>633</v>
      </c>
      <c r="G287" s="124">
        <v>45680</v>
      </c>
      <c r="H287" s="280">
        <v>18604105</v>
      </c>
      <c r="I287" s="197" t="s">
        <v>852</v>
      </c>
      <c r="J287" s="124">
        <v>45680</v>
      </c>
      <c r="K287" s="124">
        <v>45852</v>
      </c>
      <c r="L287" s="197" t="s">
        <v>291</v>
      </c>
      <c r="M287" s="197" t="s">
        <v>291</v>
      </c>
      <c r="N287" s="197" t="s">
        <v>291</v>
      </c>
      <c r="O287" s="215">
        <v>6</v>
      </c>
      <c r="P287" s="132">
        <v>4110209</v>
      </c>
      <c r="Q287" s="203">
        <v>45680</v>
      </c>
      <c r="R287" s="193">
        <v>45716</v>
      </c>
      <c r="S287" s="132">
        <v>3244902</v>
      </c>
      <c r="T287" s="129">
        <v>45717</v>
      </c>
      <c r="U287" s="129">
        <v>45747</v>
      </c>
      <c r="V287" s="132">
        <v>3244902</v>
      </c>
      <c r="W287" s="193">
        <v>45748</v>
      </c>
      <c r="X287" s="193">
        <v>45777</v>
      </c>
      <c r="Y287" s="132">
        <v>3244902</v>
      </c>
      <c r="Z287" s="193">
        <v>45778</v>
      </c>
      <c r="AA287" s="193">
        <v>45808</v>
      </c>
      <c r="AB287" s="132">
        <v>3244902</v>
      </c>
      <c r="AC287" s="193">
        <v>45809</v>
      </c>
      <c r="AD287" s="193">
        <v>45838</v>
      </c>
      <c r="AE287" s="130">
        <v>1514288</v>
      </c>
      <c r="AF287" s="193">
        <v>45839</v>
      </c>
      <c r="AG287" s="193">
        <v>45852</v>
      </c>
      <c r="AH287" s="291"/>
      <c r="AI287" s="235"/>
      <c r="AJ287" s="235"/>
      <c r="BI287" s="190" t="s">
        <v>727</v>
      </c>
      <c r="BJ287" s="190" t="s">
        <v>728</v>
      </c>
      <c r="BK287" s="190" t="s">
        <v>276</v>
      </c>
      <c r="BL287" s="192">
        <v>135</v>
      </c>
      <c r="BM287" s="193">
        <v>45680</v>
      </c>
      <c r="BN287" s="212">
        <v>219616944</v>
      </c>
      <c r="BO287" s="206">
        <v>258</v>
      </c>
      <c r="BP287" s="193">
        <v>45680</v>
      </c>
      <c r="BQ287" s="207">
        <v>18604105</v>
      </c>
      <c r="CS287" s="220" t="s">
        <v>1504</v>
      </c>
      <c r="CT287" s="201">
        <v>1121922138.4000001</v>
      </c>
      <c r="CU287" s="206">
        <v>761</v>
      </c>
      <c r="CV287" s="206" t="s">
        <v>836</v>
      </c>
      <c r="CY287" s="195">
        <v>7490</v>
      </c>
      <c r="CZ287" s="195" t="s">
        <v>293</v>
      </c>
      <c r="DA287" s="204">
        <f t="shared" si="41"/>
        <v>18604105</v>
      </c>
      <c r="DB287" s="231">
        <f t="shared" si="40"/>
        <v>0</v>
      </c>
      <c r="DC287" s="204">
        <f t="shared" si="42"/>
        <v>0</v>
      </c>
      <c r="DZ287" s="182" t="s">
        <v>1762</v>
      </c>
      <c r="EA287" s="135"/>
    </row>
    <row r="288" spans="1:131" x14ac:dyDescent="0.3">
      <c r="A288" s="197"/>
      <c r="B288" s="197" t="s">
        <v>1305</v>
      </c>
      <c r="C288" s="265">
        <v>1006965892</v>
      </c>
      <c r="D288" s="189" t="s">
        <v>1306</v>
      </c>
      <c r="E288" s="197" t="s">
        <v>297</v>
      </c>
      <c r="F288" s="197" t="s">
        <v>633</v>
      </c>
      <c r="G288" s="124">
        <v>45680</v>
      </c>
      <c r="H288" s="280">
        <v>16594159</v>
      </c>
      <c r="I288" s="197" t="s">
        <v>852</v>
      </c>
      <c r="J288" s="124">
        <v>45680</v>
      </c>
      <c r="K288" s="124">
        <v>45852</v>
      </c>
      <c r="L288" s="197" t="s">
        <v>291</v>
      </c>
      <c r="M288" s="197" t="s">
        <v>291</v>
      </c>
      <c r="N288" s="197" t="s">
        <v>291</v>
      </c>
      <c r="O288" s="215">
        <v>6</v>
      </c>
      <c r="P288" s="132">
        <v>3666151</v>
      </c>
      <c r="Q288" s="203">
        <v>45680</v>
      </c>
      <c r="R288" s="193">
        <v>45716</v>
      </c>
      <c r="S288" s="132">
        <v>2894330</v>
      </c>
      <c r="T288" s="129">
        <v>45717</v>
      </c>
      <c r="U288" s="129">
        <v>45747</v>
      </c>
      <c r="V288" s="132">
        <v>2894330</v>
      </c>
      <c r="W288" s="193">
        <v>45748</v>
      </c>
      <c r="X288" s="193">
        <v>45777</v>
      </c>
      <c r="Y288" s="132">
        <v>2894330</v>
      </c>
      <c r="Z288" s="193">
        <v>45778</v>
      </c>
      <c r="AA288" s="193">
        <v>45808</v>
      </c>
      <c r="AB288" s="132">
        <v>2894330</v>
      </c>
      <c r="AC288" s="193">
        <v>45809</v>
      </c>
      <c r="AD288" s="193">
        <v>45838</v>
      </c>
      <c r="AE288" s="130">
        <v>1350688</v>
      </c>
      <c r="AF288" s="193">
        <v>45839</v>
      </c>
      <c r="AG288" s="193">
        <v>45852</v>
      </c>
      <c r="BI288" s="190" t="s">
        <v>727</v>
      </c>
      <c r="BJ288" s="190" t="s">
        <v>728</v>
      </c>
      <c r="BK288" s="190" t="s">
        <v>276</v>
      </c>
      <c r="BL288" s="192">
        <v>135</v>
      </c>
      <c r="BM288" s="193">
        <v>45680</v>
      </c>
      <c r="BN288" s="212">
        <v>219616944</v>
      </c>
      <c r="BO288" s="206">
        <v>259</v>
      </c>
      <c r="BP288" s="193">
        <v>45680</v>
      </c>
      <c r="BQ288" s="207">
        <v>16594159</v>
      </c>
      <c r="CS288" s="220" t="s">
        <v>1505</v>
      </c>
      <c r="CT288" s="201">
        <v>1006965892</v>
      </c>
      <c r="CU288" s="206">
        <v>761</v>
      </c>
      <c r="CV288" s="206" t="s">
        <v>836</v>
      </c>
      <c r="CY288" s="195">
        <v>6201</v>
      </c>
      <c r="CZ288" s="195" t="s">
        <v>293</v>
      </c>
      <c r="DA288" s="204">
        <f t="shared" si="41"/>
        <v>16594159</v>
      </c>
      <c r="DB288" s="231">
        <f t="shared" si="40"/>
        <v>0</v>
      </c>
      <c r="DC288" s="204">
        <f t="shared" si="42"/>
        <v>0</v>
      </c>
      <c r="DZ288" s="182" t="s">
        <v>1763</v>
      </c>
      <c r="EA288" s="135"/>
    </row>
    <row r="289" spans="1:131" x14ac:dyDescent="0.3">
      <c r="A289" s="197"/>
      <c r="B289" s="197" t="s">
        <v>1307</v>
      </c>
      <c r="C289" s="265">
        <v>1121844906</v>
      </c>
      <c r="D289" s="197" t="s">
        <v>1308</v>
      </c>
      <c r="E289" s="197" t="s">
        <v>297</v>
      </c>
      <c r="F289" s="197" t="s">
        <v>628</v>
      </c>
      <c r="G289" s="124">
        <v>45680</v>
      </c>
      <c r="H289" s="280">
        <v>16594159</v>
      </c>
      <c r="I289" s="197" t="s">
        <v>852</v>
      </c>
      <c r="J289" s="124">
        <v>45680</v>
      </c>
      <c r="K289" s="124">
        <v>45852</v>
      </c>
      <c r="L289" s="197" t="s">
        <v>291</v>
      </c>
      <c r="M289" s="197" t="s">
        <v>291</v>
      </c>
      <c r="N289" s="197" t="s">
        <v>291</v>
      </c>
      <c r="O289" s="215">
        <v>6</v>
      </c>
      <c r="P289" s="132">
        <v>3666151</v>
      </c>
      <c r="Q289" s="203">
        <v>45680</v>
      </c>
      <c r="R289" s="193">
        <v>45716</v>
      </c>
      <c r="S289" s="132">
        <v>2894330</v>
      </c>
      <c r="T289" s="129">
        <v>45717</v>
      </c>
      <c r="U289" s="129">
        <v>45747</v>
      </c>
      <c r="V289" s="132">
        <v>2894330</v>
      </c>
      <c r="W289" s="193">
        <v>45748</v>
      </c>
      <c r="X289" s="193">
        <v>45777</v>
      </c>
      <c r="Y289" s="132">
        <v>2894330</v>
      </c>
      <c r="Z289" s="193">
        <v>45778</v>
      </c>
      <c r="AA289" s="193">
        <v>45808</v>
      </c>
      <c r="AB289" s="132">
        <v>2894330</v>
      </c>
      <c r="AC289" s="193">
        <v>45809</v>
      </c>
      <c r="AD289" s="193">
        <v>45838</v>
      </c>
      <c r="AE289" s="130">
        <v>1350688</v>
      </c>
      <c r="AF289" s="193">
        <v>45839</v>
      </c>
      <c r="AG289" s="193">
        <v>45852</v>
      </c>
      <c r="BI289" s="195" t="s">
        <v>278</v>
      </c>
      <c r="BJ289" s="190" t="s">
        <v>423</v>
      </c>
      <c r="BK289" s="195" t="s">
        <v>280</v>
      </c>
      <c r="BL289" s="192">
        <v>138</v>
      </c>
      <c r="BM289" s="193">
        <v>45680</v>
      </c>
      <c r="BN289" s="212">
        <v>2002609177</v>
      </c>
      <c r="BO289" s="206">
        <v>359</v>
      </c>
      <c r="BP289" s="193">
        <v>45680</v>
      </c>
      <c r="BQ289" s="207">
        <v>16594159</v>
      </c>
      <c r="CS289" s="200" t="s">
        <v>1506</v>
      </c>
      <c r="CT289" s="201">
        <v>1121844906</v>
      </c>
      <c r="CU289" s="206">
        <v>504</v>
      </c>
      <c r="CV289" s="206" t="s">
        <v>1532</v>
      </c>
      <c r="CY289" s="195">
        <v>8299</v>
      </c>
      <c r="CZ289" s="195" t="s">
        <v>293</v>
      </c>
      <c r="DA289" s="204">
        <f t="shared" si="41"/>
        <v>16594159</v>
      </c>
      <c r="DB289" s="231">
        <f t="shared" si="40"/>
        <v>0</v>
      </c>
      <c r="DC289" s="204">
        <f t="shared" si="42"/>
        <v>0</v>
      </c>
      <c r="DZ289" s="318" t="s">
        <v>1764</v>
      </c>
      <c r="EA289" s="135" t="s">
        <v>727</v>
      </c>
    </row>
    <row r="290" spans="1:131" ht="14.4" x14ac:dyDescent="0.3">
      <c r="A290" s="276"/>
      <c r="B290" s="197" t="s">
        <v>1309</v>
      </c>
      <c r="C290" s="265">
        <v>1121896021</v>
      </c>
      <c r="D290" s="197" t="s">
        <v>1310</v>
      </c>
      <c r="E290" s="197" t="s">
        <v>297</v>
      </c>
      <c r="F290" s="197" t="s">
        <v>1311</v>
      </c>
      <c r="G290" s="124">
        <v>45680</v>
      </c>
      <c r="H290" s="280">
        <v>22479959</v>
      </c>
      <c r="I290" s="197" t="s">
        <v>852</v>
      </c>
      <c r="J290" s="124">
        <v>45680</v>
      </c>
      <c r="K290" s="124">
        <v>45852</v>
      </c>
      <c r="L290" s="197" t="s">
        <v>291</v>
      </c>
      <c r="M290" s="197" t="s">
        <v>291</v>
      </c>
      <c r="N290" s="197" t="s">
        <v>291</v>
      </c>
      <c r="O290" s="215">
        <v>6</v>
      </c>
      <c r="P290" s="132">
        <v>4966502</v>
      </c>
      <c r="Q290" s="203">
        <v>45680</v>
      </c>
      <c r="R290" s="193">
        <v>45716</v>
      </c>
      <c r="S290" s="132">
        <v>3920923</v>
      </c>
      <c r="T290" s="129">
        <v>45717</v>
      </c>
      <c r="U290" s="129">
        <v>45747</v>
      </c>
      <c r="V290" s="132">
        <v>3920923</v>
      </c>
      <c r="W290" s="193">
        <v>45748</v>
      </c>
      <c r="X290" s="193">
        <v>45777</v>
      </c>
      <c r="Y290" s="132">
        <v>3920923</v>
      </c>
      <c r="Z290" s="193">
        <v>45778</v>
      </c>
      <c r="AA290" s="193">
        <v>45808</v>
      </c>
      <c r="AB290" s="132">
        <v>3920923</v>
      </c>
      <c r="AC290" s="193">
        <v>45809</v>
      </c>
      <c r="AD290" s="193">
        <v>45838</v>
      </c>
      <c r="AE290" s="130">
        <v>1829765</v>
      </c>
      <c r="AF290" s="193">
        <v>45839</v>
      </c>
      <c r="AG290" s="193">
        <v>45852</v>
      </c>
      <c r="AH290" s="290"/>
      <c r="AI290" s="233"/>
      <c r="AJ290" s="233"/>
      <c r="BI290" s="190" t="s">
        <v>273</v>
      </c>
      <c r="BJ290" s="199" t="s">
        <v>1850</v>
      </c>
      <c r="BK290" s="198" t="s">
        <v>1386</v>
      </c>
      <c r="BL290" s="192">
        <v>124</v>
      </c>
      <c r="BM290" s="193">
        <v>45680</v>
      </c>
      <c r="BN290" s="212">
        <v>178388837</v>
      </c>
      <c r="BO290" s="206">
        <v>197</v>
      </c>
      <c r="BP290" s="193">
        <v>45680</v>
      </c>
      <c r="BQ290" s="207">
        <v>22479959</v>
      </c>
      <c r="CS290" s="200" t="s">
        <v>1841</v>
      </c>
      <c r="CT290" s="126">
        <v>1121896021.0999999</v>
      </c>
      <c r="CU290" s="206">
        <v>767</v>
      </c>
      <c r="CV290" s="206" t="s">
        <v>1574</v>
      </c>
      <c r="CY290" s="195">
        <v>8299</v>
      </c>
      <c r="CZ290" s="195" t="s">
        <v>293</v>
      </c>
      <c r="DA290" s="204">
        <f t="shared" si="41"/>
        <v>22479959</v>
      </c>
      <c r="DB290" s="231">
        <f t="shared" si="40"/>
        <v>0</v>
      </c>
      <c r="DC290" s="204">
        <f t="shared" si="42"/>
        <v>0</v>
      </c>
      <c r="DZ290" s="182" t="s">
        <v>1765</v>
      </c>
      <c r="EA290" s="135"/>
    </row>
    <row r="291" spans="1:131" x14ac:dyDescent="0.3">
      <c r="A291" s="276"/>
      <c r="B291" s="197" t="s">
        <v>1312</v>
      </c>
      <c r="C291" s="265">
        <v>1121913636</v>
      </c>
      <c r="D291" s="197" t="s">
        <v>1313</v>
      </c>
      <c r="E291" s="197" t="s">
        <v>297</v>
      </c>
      <c r="F291" s="197" t="s">
        <v>1311</v>
      </c>
      <c r="G291" s="124">
        <v>45680</v>
      </c>
      <c r="H291" s="280">
        <v>22479959</v>
      </c>
      <c r="I291" s="197" t="s">
        <v>852</v>
      </c>
      <c r="J291" s="124">
        <v>45680</v>
      </c>
      <c r="K291" s="124">
        <v>45852</v>
      </c>
      <c r="L291" s="197" t="s">
        <v>291</v>
      </c>
      <c r="M291" s="197" t="s">
        <v>291</v>
      </c>
      <c r="N291" s="197" t="s">
        <v>291</v>
      </c>
      <c r="O291" s="215">
        <v>6</v>
      </c>
      <c r="P291" s="132">
        <v>4966502</v>
      </c>
      <c r="Q291" s="203">
        <v>45680</v>
      </c>
      <c r="R291" s="193">
        <v>45716</v>
      </c>
      <c r="S291" s="132">
        <v>3920923</v>
      </c>
      <c r="T291" s="129">
        <v>45717</v>
      </c>
      <c r="U291" s="129">
        <v>45747</v>
      </c>
      <c r="V291" s="132">
        <v>3920923</v>
      </c>
      <c r="W291" s="193">
        <v>45748</v>
      </c>
      <c r="X291" s="193">
        <v>45777</v>
      </c>
      <c r="Y291" s="132">
        <v>3920923</v>
      </c>
      <c r="Z291" s="193">
        <v>45778</v>
      </c>
      <c r="AA291" s="193">
        <v>45808</v>
      </c>
      <c r="AB291" s="132">
        <v>3920923</v>
      </c>
      <c r="AC291" s="193">
        <v>45809</v>
      </c>
      <c r="AD291" s="193">
        <v>45838</v>
      </c>
      <c r="AE291" s="130">
        <v>1829765</v>
      </c>
      <c r="AF291" s="193">
        <v>45839</v>
      </c>
      <c r="AG291" s="193">
        <v>45852</v>
      </c>
      <c r="BI291" s="190" t="s">
        <v>273</v>
      </c>
      <c r="BJ291" s="199" t="s">
        <v>1850</v>
      </c>
      <c r="BK291" s="198" t="s">
        <v>1386</v>
      </c>
      <c r="BL291" s="192">
        <v>124</v>
      </c>
      <c r="BM291" s="193">
        <v>45680</v>
      </c>
      <c r="BN291" s="212">
        <v>178388837</v>
      </c>
      <c r="BO291" s="206">
        <v>198</v>
      </c>
      <c r="BP291" s="193">
        <v>45680</v>
      </c>
      <c r="BQ291" s="207">
        <v>22479959</v>
      </c>
      <c r="CS291" s="180" t="s">
        <v>1507</v>
      </c>
      <c r="CT291" s="201">
        <v>1121913636.2</v>
      </c>
      <c r="CU291" s="206">
        <v>767</v>
      </c>
      <c r="CV291" s="206" t="s">
        <v>1574</v>
      </c>
      <c r="CY291" s="195">
        <v>8560</v>
      </c>
      <c r="CZ291" s="195" t="s">
        <v>292</v>
      </c>
      <c r="DA291" s="204">
        <f t="shared" si="41"/>
        <v>22479959</v>
      </c>
      <c r="DB291" s="231">
        <f t="shared" si="40"/>
        <v>0</v>
      </c>
      <c r="DC291" s="204">
        <f t="shared" si="42"/>
        <v>0</v>
      </c>
      <c r="DZ291" s="182" t="s">
        <v>1766</v>
      </c>
      <c r="EA291" s="135"/>
    </row>
    <row r="292" spans="1:131" x14ac:dyDescent="0.3">
      <c r="A292" s="276"/>
      <c r="B292" s="197" t="s">
        <v>1314</v>
      </c>
      <c r="C292" s="265">
        <v>1049647467</v>
      </c>
      <c r="D292" s="276" t="s">
        <v>1315</v>
      </c>
      <c r="E292" s="197" t="s">
        <v>297</v>
      </c>
      <c r="F292" s="197" t="s">
        <v>1311</v>
      </c>
      <c r="G292" s="124">
        <v>45680</v>
      </c>
      <c r="H292" s="280">
        <v>16594159</v>
      </c>
      <c r="I292" s="197" t="s">
        <v>852</v>
      </c>
      <c r="J292" s="124">
        <v>45680</v>
      </c>
      <c r="K292" s="124">
        <v>45852</v>
      </c>
      <c r="L292" s="197" t="s">
        <v>291</v>
      </c>
      <c r="M292" s="197" t="s">
        <v>291</v>
      </c>
      <c r="N292" s="197" t="s">
        <v>291</v>
      </c>
      <c r="O292" s="215">
        <v>6</v>
      </c>
      <c r="P292" s="132">
        <v>3666151</v>
      </c>
      <c r="Q292" s="203">
        <v>45680</v>
      </c>
      <c r="R292" s="193">
        <v>45716</v>
      </c>
      <c r="S292" s="132">
        <v>2894330</v>
      </c>
      <c r="T292" s="129">
        <v>45717</v>
      </c>
      <c r="U292" s="129">
        <v>45747</v>
      </c>
      <c r="V292" s="132">
        <v>2894330</v>
      </c>
      <c r="W292" s="193">
        <v>45748</v>
      </c>
      <c r="X292" s="193">
        <v>45777</v>
      </c>
      <c r="Y292" s="132">
        <v>2894330</v>
      </c>
      <c r="Z292" s="193">
        <v>45778</v>
      </c>
      <c r="AA292" s="193">
        <v>45808</v>
      </c>
      <c r="AB292" s="132">
        <v>2894330</v>
      </c>
      <c r="AC292" s="193">
        <v>45809</v>
      </c>
      <c r="AD292" s="193">
        <v>45838</v>
      </c>
      <c r="AE292" s="130">
        <v>1350688</v>
      </c>
      <c r="AF292" s="193">
        <v>45839</v>
      </c>
      <c r="AG292" s="193">
        <v>45852</v>
      </c>
      <c r="AH292" s="291"/>
      <c r="AI292" s="235"/>
      <c r="AJ292" s="235"/>
      <c r="BI292" s="190" t="s">
        <v>273</v>
      </c>
      <c r="BJ292" s="199" t="s">
        <v>1850</v>
      </c>
      <c r="BK292" s="198" t="s">
        <v>1386</v>
      </c>
      <c r="BL292" s="192">
        <v>124</v>
      </c>
      <c r="BM292" s="193">
        <v>45680</v>
      </c>
      <c r="BN292" s="212">
        <v>178388837</v>
      </c>
      <c r="BO292" s="206">
        <v>199</v>
      </c>
      <c r="BP292" s="193">
        <v>45680</v>
      </c>
      <c r="BQ292" s="207">
        <v>16594159</v>
      </c>
      <c r="CS292" s="200" t="s">
        <v>1842</v>
      </c>
      <c r="CT292" s="126">
        <v>1049647467</v>
      </c>
      <c r="CU292" s="206">
        <v>767</v>
      </c>
      <c r="CV292" s="206" t="s">
        <v>1574</v>
      </c>
      <c r="CY292" s="195">
        <v>7490</v>
      </c>
      <c r="CZ292" s="195" t="s">
        <v>293</v>
      </c>
      <c r="DA292" s="204">
        <f t="shared" si="41"/>
        <v>16594159</v>
      </c>
      <c r="DB292" s="231">
        <f t="shared" si="40"/>
        <v>0</v>
      </c>
      <c r="DC292" s="204">
        <f t="shared" si="42"/>
        <v>0</v>
      </c>
      <c r="DZ292" s="317" t="s">
        <v>1767</v>
      </c>
      <c r="EA292" s="135"/>
    </row>
    <row r="293" spans="1:131" x14ac:dyDescent="0.3">
      <c r="A293" s="276"/>
      <c r="B293" s="197" t="s">
        <v>1316</v>
      </c>
      <c r="C293" s="265">
        <v>3802477</v>
      </c>
      <c r="D293" s="197" t="s">
        <v>1317</v>
      </c>
      <c r="E293" s="197" t="s">
        <v>297</v>
      </c>
      <c r="F293" s="197" t="s">
        <v>1311</v>
      </c>
      <c r="G293" s="124">
        <v>45680</v>
      </c>
      <c r="H293" s="280">
        <v>16594159</v>
      </c>
      <c r="I293" s="197" t="s">
        <v>852</v>
      </c>
      <c r="J293" s="124">
        <v>45680</v>
      </c>
      <c r="K293" s="124">
        <v>45852</v>
      </c>
      <c r="L293" s="197" t="s">
        <v>291</v>
      </c>
      <c r="M293" s="197" t="s">
        <v>291</v>
      </c>
      <c r="N293" s="197" t="s">
        <v>291</v>
      </c>
      <c r="O293" s="215">
        <v>6</v>
      </c>
      <c r="P293" s="132">
        <v>3666151</v>
      </c>
      <c r="Q293" s="203">
        <v>45680</v>
      </c>
      <c r="R293" s="193">
        <v>45716</v>
      </c>
      <c r="S293" s="132">
        <v>2894330</v>
      </c>
      <c r="T293" s="129">
        <v>45717</v>
      </c>
      <c r="U293" s="129">
        <v>45747</v>
      </c>
      <c r="V293" s="132">
        <v>2894330</v>
      </c>
      <c r="W293" s="193">
        <v>45748</v>
      </c>
      <c r="X293" s="193">
        <v>45777</v>
      </c>
      <c r="Y293" s="132">
        <v>2894330</v>
      </c>
      <c r="Z293" s="193">
        <v>45778</v>
      </c>
      <c r="AA293" s="193">
        <v>45808</v>
      </c>
      <c r="AB293" s="132">
        <v>2894330</v>
      </c>
      <c r="AC293" s="193">
        <v>45809</v>
      </c>
      <c r="AD293" s="193">
        <v>45838</v>
      </c>
      <c r="AE293" s="130">
        <v>1350688</v>
      </c>
      <c r="AF293" s="193">
        <v>45839</v>
      </c>
      <c r="AG293" s="193">
        <v>45852</v>
      </c>
      <c r="BI293" s="190" t="s">
        <v>273</v>
      </c>
      <c r="BJ293" s="199" t="s">
        <v>1850</v>
      </c>
      <c r="BK293" s="198" t="s">
        <v>1386</v>
      </c>
      <c r="BL293" s="192">
        <v>124</v>
      </c>
      <c r="BM293" s="193">
        <v>45680</v>
      </c>
      <c r="BN293" s="212">
        <v>178388837</v>
      </c>
      <c r="BO293" s="206">
        <v>200</v>
      </c>
      <c r="BP293" s="193">
        <v>45680</v>
      </c>
      <c r="BQ293" s="207">
        <v>16594159</v>
      </c>
      <c r="CS293" s="200" t="s">
        <v>1843</v>
      </c>
      <c r="CT293" s="126">
        <v>3802477</v>
      </c>
      <c r="CU293" s="206">
        <v>767</v>
      </c>
      <c r="CV293" s="206" t="s">
        <v>1574</v>
      </c>
      <c r="CY293" s="195">
        <v>7210</v>
      </c>
      <c r="CZ293" s="195" t="s">
        <v>293</v>
      </c>
      <c r="DA293" s="204">
        <f t="shared" si="41"/>
        <v>16594159</v>
      </c>
      <c r="DB293" s="231">
        <f t="shared" ref="DB293:DB356" si="43">H293+BZ293-DA293</f>
        <v>0</v>
      </c>
      <c r="DC293" s="204">
        <f t="shared" si="42"/>
        <v>0</v>
      </c>
      <c r="DZ293" s="182" t="s">
        <v>1768</v>
      </c>
      <c r="EA293" s="135"/>
    </row>
    <row r="294" spans="1:131" x14ac:dyDescent="0.3">
      <c r="A294" s="276"/>
      <c r="B294" s="197" t="s">
        <v>1318</v>
      </c>
      <c r="C294" s="265">
        <v>1121925902</v>
      </c>
      <c r="D294" s="276" t="s">
        <v>1319</v>
      </c>
      <c r="E294" s="197" t="s">
        <v>297</v>
      </c>
      <c r="F294" s="197" t="s">
        <v>1311</v>
      </c>
      <c r="G294" s="124">
        <v>45680</v>
      </c>
      <c r="H294" s="280">
        <v>16594159</v>
      </c>
      <c r="I294" s="197" t="s">
        <v>852</v>
      </c>
      <c r="J294" s="124">
        <v>45680</v>
      </c>
      <c r="K294" s="124">
        <v>45852</v>
      </c>
      <c r="L294" s="197" t="s">
        <v>291</v>
      </c>
      <c r="M294" s="197" t="s">
        <v>291</v>
      </c>
      <c r="N294" s="197" t="s">
        <v>291</v>
      </c>
      <c r="O294" s="215">
        <v>6</v>
      </c>
      <c r="P294" s="132">
        <v>3666151</v>
      </c>
      <c r="Q294" s="203">
        <v>45680</v>
      </c>
      <c r="R294" s="193">
        <v>45716</v>
      </c>
      <c r="S294" s="132">
        <v>2894330</v>
      </c>
      <c r="T294" s="129">
        <v>45717</v>
      </c>
      <c r="U294" s="129">
        <v>45747</v>
      </c>
      <c r="V294" s="132">
        <v>2894330</v>
      </c>
      <c r="W294" s="193">
        <v>45748</v>
      </c>
      <c r="X294" s="193">
        <v>45777</v>
      </c>
      <c r="Y294" s="132">
        <v>2894330</v>
      </c>
      <c r="Z294" s="193">
        <v>45778</v>
      </c>
      <c r="AA294" s="193">
        <v>45808</v>
      </c>
      <c r="AB294" s="132">
        <v>2894330</v>
      </c>
      <c r="AC294" s="193">
        <v>45809</v>
      </c>
      <c r="AD294" s="193">
        <v>45838</v>
      </c>
      <c r="AE294" s="130">
        <v>1350688</v>
      </c>
      <c r="AF294" s="193">
        <v>45839</v>
      </c>
      <c r="AG294" s="193">
        <v>45852</v>
      </c>
      <c r="BI294" s="190" t="s">
        <v>273</v>
      </c>
      <c r="BJ294" s="199" t="s">
        <v>1850</v>
      </c>
      <c r="BK294" s="198" t="s">
        <v>1386</v>
      </c>
      <c r="BL294" s="192">
        <v>124</v>
      </c>
      <c r="BM294" s="193">
        <v>45680</v>
      </c>
      <c r="BN294" s="212">
        <v>178388837</v>
      </c>
      <c r="BO294" s="206">
        <v>201</v>
      </c>
      <c r="BP294" s="193">
        <v>45680</v>
      </c>
      <c r="BQ294" s="207">
        <v>16594159</v>
      </c>
      <c r="CS294" s="242" t="s">
        <v>1843</v>
      </c>
      <c r="CT294" s="126">
        <v>1121925902</v>
      </c>
      <c r="CU294" s="206">
        <v>767</v>
      </c>
      <c r="CV294" s="206" t="s">
        <v>1574</v>
      </c>
      <c r="CY294" s="195">
        <v>8299</v>
      </c>
      <c r="CZ294" s="195" t="s">
        <v>293</v>
      </c>
      <c r="DA294" s="204">
        <f t="shared" ref="DA294:DA357" si="44">P294+S294+V294+Y294+AB294+AE294+AH294+AK294+AN294+AQ294+AT294+AW294+AZ294+BC294+BF294</f>
        <v>16594159</v>
      </c>
      <c r="DB294" s="231">
        <f t="shared" si="43"/>
        <v>0</v>
      </c>
      <c r="DC294" s="204">
        <f t="shared" si="42"/>
        <v>0</v>
      </c>
      <c r="DZ294" s="182" t="s">
        <v>1769</v>
      </c>
      <c r="EA294" s="135"/>
    </row>
    <row r="295" spans="1:131" ht="14.4" x14ac:dyDescent="0.3">
      <c r="A295" s="276"/>
      <c r="B295" s="197" t="s">
        <v>1320</v>
      </c>
      <c r="C295" s="265">
        <v>1110519424</v>
      </c>
      <c r="D295" s="197" t="s">
        <v>1321</v>
      </c>
      <c r="E295" s="197" t="s">
        <v>297</v>
      </c>
      <c r="F295" s="197" t="s">
        <v>1311</v>
      </c>
      <c r="G295" s="124">
        <v>45680</v>
      </c>
      <c r="H295" s="280">
        <v>16594159</v>
      </c>
      <c r="I295" s="197" t="s">
        <v>852</v>
      </c>
      <c r="J295" s="124">
        <v>45680</v>
      </c>
      <c r="K295" s="124">
        <v>45852</v>
      </c>
      <c r="L295" s="197" t="s">
        <v>291</v>
      </c>
      <c r="M295" s="197" t="s">
        <v>291</v>
      </c>
      <c r="N295" s="197" t="s">
        <v>291</v>
      </c>
      <c r="O295" s="215">
        <v>6</v>
      </c>
      <c r="P295" s="132">
        <v>3666151</v>
      </c>
      <c r="Q295" s="203">
        <v>45680</v>
      </c>
      <c r="R295" s="193">
        <v>45716</v>
      </c>
      <c r="S295" s="132">
        <v>2894330</v>
      </c>
      <c r="T295" s="129">
        <v>45717</v>
      </c>
      <c r="U295" s="129">
        <v>45747</v>
      </c>
      <c r="V295" s="132">
        <v>2894330</v>
      </c>
      <c r="W295" s="193">
        <v>45748</v>
      </c>
      <c r="X295" s="193">
        <v>45777</v>
      </c>
      <c r="Y295" s="132">
        <v>2894330</v>
      </c>
      <c r="Z295" s="193">
        <v>45778</v>
      </c>
      <c r="AA295" s="193">
        <v>45808</v>
      </c>
      <c r="AB295" s="132">
        <v>2894330</v>
      </c>
      <c r="AC295" s="193">
        <v>45809</v>
      </c>
      <c r="AD295" s="193">
        <v>45838</v>
      </c>
      <c r="AE295" s="130">
        <v>1350688</v>
      </c>
      <c r="AF295" s="193">
        <v>45839</v>
      </c>
      <c r="AG295" s="193">
        <v>45852</v>
      </c>
      <c r="AH295" s="290"/>
      <c r="AI295" s="233"/>
      <c r="AJ295" s="233"/>
      <c r="BI295" s="190" t="s">
        <v>273</v>
      </c>
      <c r="BJ295" s="199" t="s">
        <v>1850</v>
      </c>
      <c r="BK295" s="198" t="s">
        <v>1386</v>
      </c>
      <c r="BL295" s="192">
        <v>124</v>
      </c>
      <c r="BM295" s="193">
        <v>45680</v>
      </c>
      <c r="BN295" s="212">
        <v>178388837</v>
      </c>
      <c r="BO295" s="206">
        <v>202</v>
      </c>
      <c r="BP295" s="193">
        <v>45680</v>
      </c>
      <c r="BQ295" s="207">
        <v>16594159</v>
      </c>
      <c r="CS295" s="200" t="s">
        <v>1843</v>
      </c>
      <c r="CT295" s="202">
        <v>1110519424</v>
      </c>
      <c r="CU295" s="206">
        <v>767</v>
      </c>
      <c r="CV295" s="206" t="s">
        <v>1574</v>
      </c>
      <c r="CY295" s="192">
        <v>8299</v>
      </c>
      <c r="CZ295" s="192" t="s">
        <v>293</v>
      </c>
      <c r="DA295" s="204">
        <f t="shared" si="44"/>
        <v>16594159</v>
      </c>
      <c r="DB295" s="231">
        <f t="shared" si="43"/>
        <v>0</v>
      </c>
      <c r="DC295" s="204">
        <f t="shared" si="42"/>
        <v>0</v>
      </c>
      <c r="DZ295" s="182" t="s">
        <v>1770</v>
      </c>
      <c r="EA295" s="135"/>
    </row>
    <row r="296" spans="1:131" x14ac:dyDescent="0.3">
      <c r="A296" s="276"/>
      <c r="B296" s="197" t="s">
        <v>1322</v>
      </c>
      <c r="C296" s="267">
        <v>1121962050</v>
      </c>
      <c r="D296" s="189" t="s">
        <v>1323</v>
      </c>
      <c r="E296" s="197" t="s">
        <v>298</v>
      </c>
      <c r="F296" s="197" t="s">
        <v>1324</v>
      </c>
      <c r="G296" s="124">
        <v>45680</v>
      </c>
      <c r="H296" s="280">
        <v>14728245</v>
      </c>
      <c r="I296" s="197" t="s">
        <v>852</v>
      </c>
      <c r="J296" s="124">
        <v>45680</v>
      </c>
      <c r="K296" s="124">
        <v>45852</v>
      </c>
      <c r="L296" s="197" t="s">
        <v>291</v>
      </c>
      <c r="M296" s="197" t="s">
        <v>291</v>
      </c>
      <c r="N296" s="197" t="s">
        <v>291</v>
      </c>
      <c r="O296" s="215">
        <v>6</v>
      </c>
      <c r="P296" s="132">
        <v>3253915</v>
      </c>
      <c r="Q296" s="203">
        <v>45680</v>
      </c>
      <c r="R296" s="193">
        <v>45716</v>
      </c>
      <c r="S296" s="132">
        <v>2568880</v>
      </c>
      <c r="T296" s="129">
        <v>45717</v>
      </c>
      <c r="U296" s="129">
        <v>45747</v>
      </c>
      <c r="V296" s="132">
        <v>2568880</v>
      </c>
      <c r="W296" s="193">
        <v>45748</v>
      </c>
      <c r="X296" s="193">
        <v>45777</v>
      </c>
      <c r="Y296" s="132">
        <v>2568880</v>
      </c>
      <c r="Z296" s="193">
        <v>45778</v>
      </c>
      <c r="AA296" s="193">
        <v>45808</v>
      </c>
      <c r="AB296" s="132">
        <v>2568880</v>
      </c>
      <c r="AC296" s="193">
        <v>45809</v>
      </c>
      <c r="AD296" s="193">
        <v>45838</v>
      </c>
      <c r="AE296" s="130">
        <v>1198810</v>
      </c>
      <c r="AF296" s="193">
        <v>45839</v>
      </c>
      <c r="AG296" s="193">
        <v>45852</v>
      </c>
      <c r="BI296" s="190" t="s">
        <v>273</v>
      </c>
      <c r="BJ296" s="199" t="s">
        <v>1850</v>
      </c>
      <c r="BK296" s="198" t="s">
        <v>1386</v>
      </c>
      <c r="BL296" s="192">
        <v>124</v>
      </c>
      <c r="BM296" s="193">
        <v>45680</v>
      </c>
      <c r="BN296" s="212">
        <v>178388837</v>
      </c>
      <c r="BO296" s="206">
        <v>203</v>
      </c>
      <c r="BP296" s="193">
        <v>45680</v>
      </c>
      <c r="BQ296" s="207">
        <v>14728245</v>
      </c>
      <c r="CS296" s="200" t="s">
        <v>1844</v>
      </c>
      <c r="CT296" s="137">
        <v>1121962050.5999999</v>
      </c>
      <c r="CU296" s="206">
        <v>767</v>
      </c>
      <c r="CV296" s="206" t="s">
        <v>1574</v>
      </c>
      <c r="CY296" s="195">
        <v>7490</v>
      </c>
      <c r="CZ296" s="195" t="s">
        <v>293</v>
      </c>
      <c r="DA296" s="204">
        <f t="shared" si="44"/>
        <v>14728245</v>
      </c>
      <c r="DB296" s="231">
        <f t="shared" si="43"/>
        <v>0</v>
      </c>
      <c r="DC296" s="204">
        <f t="shared" si="42"/>
        <v>0</v>
      </c>
      <c r="DZ296" s="182" t="s">
        <v>1771</v>
      </c>
      <c r="EA296" s="135"/>
    </row>
    <row r="297" spans="1:131" x14ac:dyDescent="0.3">
      <c r="A297" s="197"/>
      <c r="B297" s="197" t="s">
        <v>1325</v>
      </c>
      <c r="C297" s="265">
        <v>1006780132</v>
      </c>
      <c r="D297" s="197" t="s">
        <v>1326</v>
      </c>
      <c r="E297" s="197" t="s">
        <v>297</v>
      </c>
      <c r="F297" s="197" t="s">
        <v>1327</v>
      </c>
      <c r="G297" s="124">
        <v>45680</v>
      </c>
      <c r="H297" s="280">
        <v>16594159</v>
      </c>
      <c r="I297" s="197" t="s">
        <v>852</v>
      </c>
      <c r="J297" s="124">
        <v>45680</v>
      </c>
      <c r="K297" s="124">
        <v>45852</v>
      </c>
      <c r="L297" s="197" t="s">
        <v>291</v>
      </c>
      <c r="M297" s="197" t="s">
        <v>291</v>
      </c>
      <c r="N297" s="197" t="s">
        <v>291</v>
      </c>
      <c r="O297" s="215">
        <v>6</v>
      </c>
      <c r="P297" s="132">
        <v>3666151</v>
      </c>
      <c r="Q297" s="203">
        <v>45680</v>
      </c>
      <c r="R297" s="193">
        <v>45716</v>
      </c>
      <c r="S297" s="132">
        <v>2894330</v>
      </c>
      <c r="T297" s="129">
        <v>45717</v>
      </c>
      <c r="U297" s="129">
        <v>45747</v>
      </c>
      <c r="V297" s="132">
        <v>2894330</v>
      </c>
      <c r="W297" s="193">
        <v>45748</v>
      </c>
      <c r="X297" s="193">
        <v>45777</v>
      </c>
      <c r="Y297" s="132">
        <v>2894330</v>
      </c>
      <c r="Z297" s="193">
        <v>45778</v>
      </c>
      <c r="AA297" s="193">
        <v>45808</v>
      </c>
      <c r="AB297" s="132">
        <v>2894330</v>
      </c>
      <c r="AC297" s="193">
        <v>45809</v>
      </c>
      <c r="AD297" s="193">
        <v>45838</v>
      </c>
      <c r="AE297" s="130">
        <v>1350688</v>
      </c>
      <c r="AF297" s="193">
        <v>45839</v>
      </c>
      <c r="AG297" s="193">
        <v>45852</v>
      </c>
      <c r="AH297" s="291"/>
      <c r="AI297" s="235"/>
      <c r="AJ297" s="235"/>
      <c r="BI297" s="195" t="s">
        <v>278</v>
      </c>
      <c r="BJ297" s="190" t="s">
        <v>423</v>
      </c>
      <c r="BK297" s="195" t="s">
        <v>280</v>
      </c>
      <c r="BL297" s="192">
        <v>138</v>
      </c>
      <c r="BM297" s="193">
        <v>45680</v>
      </c>
      <c r="BN297" s="212">
        <v>2002609177</v>
      </c>
      <c r="BO297" s="206">
        <v>381</v>
      </c>
      <c r="BP297" s="193">
        <v>45680</v>
      </c>
      <c r="BQ297" s="207">
        <v>16594159</v>
      </c>
      <c r="CS297" s="200" t="s">
        <v>2183</v>
      </c>
      <c r="CT297" s="202">
        <v>1006780132</v>
      </c>
      <c r="CU297" s="206">
        <v>336</v>
      </c>
      <c r="CV297" s="206" t="s">
        <v>1575</v>
      </c>
      <c r="CY297" s="195">
        <v>8299</v>
      </c>
      <c r="CZ297" s="195" t="s">
        <v>293</v>
      </c>
      <c r="DA297" s="204">
        <f t="shared" si="44"/>
        <v>16594159</v>
      </c>
      <c r="DB297" s="231">
        <f t="shared" si="43"/>
        <v>0</v>
      </c>
      <c r="DC297" s="204">
        <f t="shared" si="42"/>
        <v>0</v>
      </c>
      <c r="DZ297" s="318" t="s">
        <v>1772</v>
      </c>
      <c r="EA297" s="135" t="s">
        <v>1385</v>
      </c>
    </row>
    <row r="298" spans="1:131" x14ac:dyDescent="0.3">
      <c r="A298" s="197"/>
      <c r="B298" s="197" t="s">
        <v>1328</v>
      </c>
      <c r="C298" s="265">
        <v>1121840882</v>
      </c>
      <c r="D298" s="197" t="s">
        <v>1329</v>
      </c>
      <c r="E298" s="197" t="s">
        <v>297</v>
      </c>
      <c r="F298" s="197" t="s">
        <v>1330</v>
      </c>
      <c r="G298" s="124">
        <v>45680</v>
      </c>
      <c r="H298" s="280">
        <v>18604105</v>
      </c>
      <c r="I298" s="197" t="s">
        <v>852</v>
      </c>
      <c r="J298" s="124">
        <v>45680</v>
      </c>
      <c r="K298" s="124">
        <v>45852</v>
      </c>
      <c r="L298" s="197" t="s">
        <v>291</v>
      </c>
      <c r="M298" s="197" t="s">
        <v>291</v>
      </c>
      <c r="N298" s="197" t="s">
        <v>291</v>
      </c>
      <c r="O298" s="215">
        <v>6</v>
      </c>
      <c r="P298" s="132">
        <v>4110209</v>
      </c>
      <c r="Q298" s="203">
        <v>45680</v>
      </c>
      <c r="R298" s="193">
        <v>45716</v>
      </c>
      <c r="S298" s="132">
        <v>3244902</v>
      </c>
      <c r="T298" s="129">
        <v>45717</v>
      </c>
      <c r="U298" s="129">
        <v>45747</v>
      </c>
      <c r="V298" s="132">
        <v>3244902</v>
      </c>
      <c r="W298" s="193">
        <v>45748</v>
      </c>
      <c r="X298" s="193">
        <v>45777</v>
      </c>
      <c r="Y298" s="132">
        <v>3244902</v>
      </c>
      <c r="Z298" s="193">
        <v>45778</v>
      </c>
      <c r="AA298" s="193">
        <v>45808</v>
      </c>
      <c r="AB298" s="132">
        <v>3244902</v>
      </c>
      <c r="AC298" s="193">
        <v>45809</v>
      </c>
      <c r="AD298" s="193">
        <v>45838</v>
      </c>
      <c r="AE298" s="130">
        <v>1514288</v>
      </c>
      <c r="AF298" s="193">
        <v>45839</v>
      </c>
      <c r="AG298" s="193">
        <v>45852</v>
      </c>
      <c r="BI298" s="188" t="s">
        <v>275</v>
      </c>
      <c r="BJ298" s="188" t="s">
        <v>284</v>
      </c>
      <c r="BK298" s="188" t="s">
        <v>276</v>
      </c>
      <c r="BL298" s="192">
        <v>125</v>
      </c>
      <c r="BM298" s="193">
        <v>45680</v>
      </c>
      <c r="BN298" s="212">
        <v>306967712</v>
      </c>
      <c r="BO298" s="206">
        <v>212</v>
      </c>
      <c r="BP298" s="193">
        <v>45680</v>
      </c>
      <c r="BQ298" s="207">
        <v>18604105</v>
      </c>
      <c r="CS298" s="200" t="s">
        <v>1845</v>
      </c>
      <c r="CT298" s="202">
        <v>1121840882</v>
      </c>
      <c r="CU298" s="206">
        <v>717</v>
      </c>
      <c r="CV298" s="206" t="s">
        <v>573</v>
      </c>
      <c r="CY298" s="195">
        <v>7490</v>
      </c>
      <c r="CZ298" s="195" t="s">
        <v>293</v>
      </c>
      <c r="DA298" s="204">
        <f t="shared" si="44"/>
        <v>18604105</v>
      </c>
      <c r="DB298" s="231">
        <f t="shared" si="43"/>
        <v>0</v>
      </c>
      <c r="DC298" s="204">
        <f t="shared" si="42"/>
        <v>0</v>
      </c>
      <c r="DZ298" s="182" t="s">
        <v>1773</v>
      </c>
      <c r="EA298" s="135"/>
    </row>
    <row r="299" spans="1:131" x14ac:dyDescent="0.3">
      <c r="A299" s="197" t="s">
        <v>326</v>
      </c>
      <c r="B299" s="197" t="s">
        <v>1331</v>
      </c>
      <c r="C299" s="265">
        <v>86082880</v>
      </c>
      <c r="D299" s="197" t="s">
        <v>1332</v>
      </c>
      <c r="E299" s="197" t="s">
        <v>298</v>
      </c>
      <c r="F299" s="197" t="s">
        <v>1333</v>
      </c>
      <c r="G299" s="124">
        <v>45680</v>
      </c>
      <c r="H299" s="280">
        <v>18604105</v>
      </c>
      <c r="I299" s="197" t="s">
        <v>852</v>
      </c>
      <c r="J299" s="124">
        <v>45680</v>
      </c>
      <c r="K299" s="124">
        <v>45852</v>
      </c>
      <c r="L299" s="197" t="s">
        <v>291</v>
      </c>
      <c r="M299" s="197" t="s">
        <v>291</v>
      </c>
      <c r="N299" s="197" t="s">
        <v>291</v>
      </c>
      <c r="O299" s="215">
        <v>6</v>
      </c>
      <c r="P299" s="132">
        <v>4110209</v>
      </c>
      <c r="Q299" s="203">
        <v>45680</v>
      </c>
      <c r="R299" s="193">
        <v>45716</v>
      </c>
      <c r="S299" s="132">
        <v>3244902</v>
      </c>
      <c r="T299" s="129">
        <v>45717</v>
      </c>
      <c r="U299" s="129">
        <v>45747</v>
      </c>
      <c r="V299" s="132">
        <v>3244902</v>
      </c>
      <c r="W299" s="193">
        <v>45748</v>
      </c>
      <c r="X299" s="193">
        <v>45777</v>
      </c>
      <c r="Y299" s="132">
        <v>3244902</v>
      </c>
      <c r="Z299" s="193">
        <v>45778</v>
      </c>
      <c r="AA299" s="193">
        <v>45808</v>
      </c>
      <c r="AB299" s="132">
        <v>3244902</v>
      </c>
      <c r="AC299" s="193">
        <v>45809</v>
      </c>
      <c r="AD299" s="193">
        <v>45838</v>
      </c>
      <c r="AE299" s="130">
        <v>1514288</v>
      </c>
      <c r="AF299" s="193">
        <v>45839</v>
      </c>
      <c r="AG299" s="193">
        <v>45852</v>
      </c>
      <c r="BI299" s="188" t="s">
        <v>275</v>
      </c>
      <c r="BJ299" s="188" t="s">
        <v>284</v>
      </c>
      <c r="BK299" s="188" t="s">
        <v>276</v>
      </c>
      <c r="BL299" s="192">
        <v>125</v>
      </c>
      <c r="BM299" s="193">
        <v>45680</v>
      </c>
      <c r="BN299" s="212">
        <v>306967712</v>
      </c>
      <c r="BO299" s="206">
        <v>213</v>
      </c>
      <c r="BP299" s="193">
        <v>45680</v>
      </c>
      <c r="BQ299" s="207">
        <v>18604105</v>
      </c>
      <c r="CS299" s="219" t="s">
        <v>1846</v>
      </c>
      <c r="CT299" s="202">
        <v>86082880</v>
      </c>
      <c r="CU299" s="206">
        <v>717</v>
      </c>
      <c r="CV299" s="206" t="s">
        <v>573</v>
      </c>
      <c r="CY299" s="195">
        <v>8559</v>
      </c>
      <c r="CZ299" s="195" t="s">
        <v>1581</v>
      </c>
      <c r="DA299" s="204">
        <f t="shared" si="44"/>
        <v>18604105</v>
      </c>
      <c r="DB299" s="231">
        <f t="shared" si="43"/>
        <v>0</v>
      </c>
      <c r="DC299" s="204">
        <f t="shared" si="42"/>
        <v>0</v>
      </c>
      <c r="DZ299" s="182" t="s">
        <v>1774</v>
      </c>
      <c r="EA299" s="135"/>
    </row>
    <row r="300" spans="1:131" ht="14.4" x14ac:dyDescent="0.3">
      <c r="A300" s="197"/>
      <c r="B300" s="197" t="s">
        <v>1334</v>
      </c>
      <c r="C300" s="267">
        <v>40380294</v>
      </c>
      <c r="D300" s="189" t="s">
        <v>1335</v>
      </c>
      <c r="E300" s="197" t="s">
        <v>297</v>
      </c>
      <c r="F300" s="197" t="s">
        <v>1336</v>
      </c>
      <c r="G300" s="124">
        <v>45680</v>
      </c>
      <c r="H300" s="280">
        <v>22479959</v>
      </c>
      <c r="I300" s="197" t="s">
        <v>852</v>
      </c>
      <c r="J300" s="124">
        <v>45680</v>
      </c>
      <c r="K300" s="124">
        <v>45852</v>
      </c>
      <c r="L300" s="197" t="s">
        <v>291</v>
      </c>
      <c r="M300" s="197" t="s">
        <v>291</v>
      </c>
      <c r="N300" s="197" t="s">
        <v>291</v>
      </c>
      <c r="O300" s="215">
        <v>6</v>
      </c>
      <c r="P300" s="132">
        <v>4966502</v>
      </c>
      <c r="Q300" s="203">
        <v>45680</v>
      </c>
      <c r="R300" s="193">
        <v>45716</v>
      </c>
      <c r="S300" s="132">
        <v>3920923</v>
      </c>
      <c r="T300" s="129">
        <v>45717</v>
      </c>
      <c r="U300" s="129">
        <v>45747</v>
      </c>
      <c r="V300" s="132">
        <v>3920923</v>
      </c>
      <c r="W300" s="193">
        <v>45748</v>
      </c>
      <c r="X300" s="193">
        <v>45777</v>
      </c>
      <c r="Y300" s="132">
        <v>3920923</v>
      </c>
      <c r="Z300" s="193">
        <v>45778</v>
      </c>
      <c r="AA300" s="193">
        <v>45808</v>
      </c>
      <c r="AB300" s="132">
        <v>3920923</v>
      </c>
      <c r="AC300" s="193">
        <v>45809</v>
      </c>
      <c r="AD300" s="193">
        <v>45838</v>
      </c>
      <c r="AE300" s="130">
        <v>1829765</v>
      </c>
      <c r="AF300" s="193">
        <v>45839</v>
      </c>
      <c r="AG300" s="193">
        <v>45852</v>
      </c>
      <c r="AH300" s="290"/>
      <c r="AI300" s="233"/>
      <c r="AJ300" s="233"/>
      <c r="BI300" s="188" t="s">
        <v>275</v>
      </c>
      <c r="BJ300" s="190" t="s">
        <v>1387</v>
      </c>
      <c r="BK300" s="190" t="s">
        <v>1388</v>
      </c>
      <c r="BL300" s="192">
        <v>125</v>
      </c>
      <c r="BM300" s="193">
        <v>45680</v>
      </c>
      <c r="BN300" s="212">
        <v>306967712</v>
      </c>
      <c r="BO300" s="206">
        <v>214</v>
      </c>
      <c r="BP300" s="193">
        <v>45680</v>
      </c>
      <c r="BQ300" s="207">
        <v>22479959</v>
      </c>
      <c r="CS300" s="200" t="s">
        <v>1847</v>
      </c>
      <c r="CT300" s="133">
        <v>40380294</v>
      </c>
      <c r="CU300" s="206">
        <v>717</v>
      </c>
      <c r="CV300" s="206" t="s">
        <v>573</v>
      </c>
      <c r="CY300" s="195">
        <v>7220</v>
      </c>
      <c r="CZ300" s="195" t="s">
        <v>293</v>
      </c>
      <c r="DA300" s="204">
        <f t="shared" si="44"/>
        <v>22479959</v>
      </c>
      <c r="DB300" s="231">
        <f t="shared" si="43"/>
        <v>0</v>
      </c>
      <c r="DC300" s="204">
        <f t="shared" si="42"/>
        <v>0</v>
      </c>
      <c r="DZ300" s="182" t="s">
        <v>1775</v>
      </c>
      <c r="EA300" s="135"/>
    </row>
    <row r="301" spans="1:131" x14ac:dyDescent="0.3">
      <c r="A301" s="197"/>
      <c r="B301" s="197" t="s">
        <v>1337</v>
      </c>
      <c r="C301" s="265">
        <v>41058618</v>
      </c>
      <c r="D301" s="197" t="s">
        <v>1338</v>
      </c>
      <c r="E301" s="197" t="s">
        <v>297</v>
      </c>
      <c r="F301" s="197" t="s">
        <v>1336</v>
      </c>
      <c r="G301" s="124">
        <v>45680</v>
      </c>
      <c r="H301" s="280">
        <v>22479959</v>
      </c>
      <c r="I301" s="197" t="s">
        <v>852</v>
      </c>
      <c r="J301" s="124">
        <v>45680</v>
      </c>
      <c r="K301" s="124">
        <v>45852</v>
      </c>
      <c r="L301" s="197" t="s">
        <v>291</v>
      </c>
      <c r="M301" s="197" t="s">
        <v>291</v>
      </c>
      <c r="N301" s="197" t="s">
        <v>291</v>
      </c>
      <c r="O301" s="215">
        <v>6</v>
      </c>
      <c r="P301" s="132">
        <v>4966502</v>
      </c>
      <c r="Q301" s="203">
        <v>45680</v>
      </c>
      <c r="R301" s="193">
        <v>45716</v>
      </c>
      <c r="S301" s="132">
        <v>3920923</v>
      </c>
      <c r="T301" s="129">
        <v>45717</v>
      </c>
      <c r="U301" s="129">
        <v>45747</v>
      </c>
      <c r="V301" s="132">
        <v>3920923</v>
      </c>
      <c r="W301" s="193">
        <v>45748</v>
      </c>
      <c r="X301" s="193">
        <v>45777</v>
      </c>
      <c r="Y301" s="132">
        <v>3920923</v>
      </c>
      <c r="Z301" s="193">
        <v>45778</v>
      </c>
      <c r="AA301" s="193">
        <v>45808</v>
      </c>
      <c r="AB301" s="132">
        <v>3920923</v>
      </c>
      <c r="AC301" s="193">
        <v>45809</v>
      </c>
      <c r="AD301" s="193">
        <v>45838</v>
      </c>
      <c r="AE301" s="130">
        <v>1829765</v>
      </c>
      <c r="AF301" s="193">
        <v>45839</v>
      </c>
      <c r="AG301" s="193">
        <v>45852</v>
      </c>
      <c r="BI301" s="188" t="s">
        <v>275</v>
      </c>
      <c r="BJ301" s="190" t="s">
        <v>1387</v>
      </c>
      <c r="BK301" s="190" t="s">
        <v>1388</v>
      </c>
      <c r="BL301" s="192">
        <v>125</v>
      </c>
      <c r="BM301" s="193">
        <v>45680</v>
      </c>
      <c r="BN301" s="212">
        <v>306967712</v>
      </c>
      <c r="BO301" s="206">
        <v>215</v>
      </c>
      <c r="BP301" s="193">
        <v>45680</v>
      </c>
      <c r="BQ301" s="207">
        <v>22479959</v>
      </c>
      <c r="CS301" s="200" t="s">
        <v>1847</v>
      </c>
      <c r="CT301" s="201">
        <v>41058618</v>
      </c>
      <c r="CU301" s="206">
        <v>717</v>
      </c>
      <c r="CV301" s="206" t="s">
        <v>573</v>
      </c>
      <c r="CY301" s="195">
        <v>8299</v>
      </c>
      <c r="CZ301" s="195" t="s">
        <v>293</v>
      </c>
      <c r="DA301" s="204">
        <f t="shared" si="44"/>
        <v>22479959</v>
      </c>
      <c r="DB301" s="231">
        <f t="shared" si="43"/>
        <v>0</v>
      </c>
      <c r="DC301" s="204">
        <f t="shared" si="42"/>
        <v>0</v>
      </c>
      <c r="DZ301" s="182" t="s">
        <v>1776</v>
      </c>
      <c r="EA301" s="135"/>
    </row>
    <row r="302" spans="1:131" x14ac:dyDescent="0.3">
      <c r="A302" s="197"/>
      <c r="B302" s="197" t="s">
        <v>1339</v>
      </c>
      <c r="C302" s="267">
        <v>1234790105</v>
      </c>
      <c r="D302" s="189" t="s">
        <v>1340</v>
      </c>
      <c r="E302" s="197" t="s">
        <v>297</v>
      </c>
      <c r="F302" s="197" t="s">
        <v>1336</v>
      </c>
      <c r="G302" s="124">
        <v>45680</v>
      </c>
      <c r="H302" s="280">
        <v>22479959</v>
      </c>
      <c r="I302" s="197" t="s">
        <v>852</v>
      </c>
      <c r="J302" s="124">
        <v>45680</v>
      </c>
      <c r="K302" s="124">
        <v>45852</v>
      </c>
      <c r="L302" s="197" t="s">
        <v>291</v>
      </c>
      <c r="M302" s="197" t="s">
        <v>291</v>
      </c>
      <c r="N302" s="197" t="s">
        <v>291</v>
      </c>
      <c r="O302" s="215">
        <v>6</v>
      </c>
      <c r="P302" s="132">
        <v>4966502</v>
      </c>
      <c r="Q302" s="203">
        <v>45680</v>
      </c>
      <c r="R302" s="193">
        <v>45716</v>
      </c>
      <c r="S302" s="132">
        <v>3920923</v>
      </c>
      <c r="T302" s="129">
        <v>45717</v>
      </c>
      <c r="U302" s="129">
        <v>45747</v>
      </c>
      <c r="V302" s="132">
        <v>3920923</v>
      </c>
      <c r="W302" s="193">
        <v>45748</v>
      </c>
      <c r="X302" s="193">
        <v>45777</v>
      </c>
      <c r="Y302" s="132">
        <v>3920923</v>
      </c>
      <c r="Z302" s="193">
        <v>45778</v>
      </c>
      <c r="AA302" s="193">
        <v>45808</v>
      </c>
      <c r="AB302" s="132">
        <v>3920923</v>
      </c>
      <c r="AC302" s="193">
        <v>45809</v>
      </c>
      <c r="AD302" s="193">
        <v>45838</v>
      </c>
      <c r="AE302" s="130">
        <v>1829765</v>
      </c>
      <c r="AF302" s="193">
        <v>45839</v>
      </c>
      <c r="AG302" s="193">
        <v>45852</v>
      </c>
      <c r="AH302" s="291"/>
      <c r="AI302" s="235"/>
      <c r="AJ302" s="235"/>
      <c r="BI302" s="188" t="s">
        <v>275</v>
      </c>
      <c r="BJ302" s="190" t="s">
        <v>1387</v>
      </c>
      <c r="BK302" s="190" t="s">
        <v>1388</v>
      </c>
      <c r="BL302" s="192">
        <v>125</v>
      </c>
      <c r="BM302" s="193">
        <v>45680</v>
      </c>
      <c r="BN302" s="212">
        <v>306967712</v>
      </c>
      <c r="BO302" s="206">
        <v>216</v>
      </c>
      <c r="BP302" s="193">
        <v>45680</v>
      </c>
      <c r="BQ302" s="207">
        <v>22479959</v>
      </c>
      <c r="CS302" s="200" t="s">
        <v>1847</v>
      </c>
      <c r="CT302" s="202">
        <v>1234790105</v>
      </c>
      <c r="CU302" s="206">
        <v>717</v>
      </c>
      <c r="CV302" s="206" t="s">
        <v>573</v>
      </c>
      <c r="CY302" s="239">
        <v>7220</v>
      </c>
      <c r="CZ302" s="191" t="s">
        <v>293</v>
      </c>
      <c r="DA302" s="204">
        <f t="shared" si="44"/>
        <v>22479959</v>
      </c>
      <c r="DB302" s="231">
        <f t="shared" si="43"/>
        <v>0</v>
      </c>
      <c r="DC302" s="204">
        <f t="shared" si="42"/>
        <v>0</v>
      </c>
      <c r="DZ302" s="182" t="s">
        <v>1777</v>
      </c>
      <c r="EA302" s="135"/>
    </row>
    <row r="303" spans="1:131" x14ac:dyDescent="0.3">
      <c r="A303" s="197"/>
      <c r="B303" s="197" t="s">
        <v>1341</v>
      </c>
      <c r="C303" s="265">
        <v>31007488</v>
      </c>
      <c r="D303" s="197" t="s">
        <v>1342</v>
      </c>
      <c r="E303" s="197" t="s">
        <v>297</v>
      </c>
      <c r="F303" s="197" t="s">
        <v>1336</v>
      </c>
      <c r="G303" s="124">
        <v>45680</v>
      </c>
      <c r="H303" s="280">
        <v>22479959</v>
      </c>
      <c r="I303" s="197" t="s">
        <v>852</v>
      </c>
      <c r="J303" s="124">
        <v>45680</v>
      </c>
      <c r="K303" s="124">
        <v>45852</v>
      </c>
      <c r="L303" s="197" t="s">
        <v>291</v>
      </c>
      <c r="M303" s="197" t="s">
        <v>291</v>
      </c>
      <c r="N303" s="197" t="s">
        <v>291</v>
      </c>
      <c r="O303" s="215">
        <v>6</v>
      </c>
      <c r="P303" s="132">
        <v>4966502</v>
      </c>
      <c r="Q303" s="203">
        <v>45680</v>
      </c>
      <c r="R303" s="193">
        <v>45716</v>
      </c>
      <c r="S303" s="132">
        <v>3920923</v>
      </c>
      <c r="T303" s="129">
        <v>45717</v>
      </c>
      <c r="U303" s="129">
        <v>45747</v>
      </c>
      <c r="V303" s="132">
        <v>3920923</v>
      </c>
      <c r="W303" s="193">
        <v>45748</v>
      </c>
      <c r="X303" s="193">
        <v>45777</v>
      </c>
      <c r="Y303" s="132">
        <v>3920923</v>
      </c>
      <c r="Z303" s="193">
        <v>45778</v>
      </c>
      <c r="AA303" s="193">
        <v>45808</v>
      </c>
      <c r="AB303" s="132">
        <v>3920923</v>
      </c>
      <c r="AC303" s="193">
        <v>45809</v>
      </c>
      <c r="AD303" s="193">
        <v>45838</v>
      </c>
      <c r="AE303" s="130">
        <v>1829765</v>
      </c>
      <c r="AF303" s="193">
        <v>45839</v>
      </c>
      <c r="AG303" s="193">
        <v>45852</v>
      </c>
      <c r="BI303" s="188" t="s">
        <v>275</v>
      </c>
      <c r="BJ303" s="190" t="s">
        <v>1387</v>
      </c>
      <c r="BK303" s="190" t="s">
        <v>1388</v>
      </c>
      <c r="BL303" s="192">
        <v>125</v>
      </c>
      <c r="BM303" s="193">
        <v>45680</v>
      </c>
      <c r="BN303" s="212">
        <v>306967712</v>
      </c>
      <c r="BO303" s="206">
        <v>217</v>
      </c>
      <c r="BP303" s="193">
        <v>45680</v>
      </c>
      <c r="BQ303" s="207">
        <v>22479959</v>
      </c>
      <c r="CS303" s="200" t="s">
        <v>1847</v>
      </c>
      <c r="CT303" s="201">
        <v>31007488</v>
      </c>
      <c r="CU303" s="206">
        <v>717</v>
      </c>
      <c r="CV303" s="206" t="s">
        <v>573</v>
      </c>
      <c r="CY303" s="195">
        <v>7220</v>
      </c>
      <c r="CZ303" s="195" t="s">
        <v>293</v>
      </c>
      <c r="DA303" s="204">
        <f t="shared" si="44"/>
        <v>22479959</v>
      </c>
      <c r="DB303" s="231">
        <f t="shared" si="43"/>
        <v>0</v>
      </c>
      <c r="DC303" s="204">
        <f t="shared" si="42"/>
        <v>0</v>
      </c>
      <c r="DZ303" s="182" t="s">
        <v>1778</v>
      </c>
      <c r="EA303" s="135"/>
    </row>
    <row r="304" spans="1:131" x14ac:dyDescent="0.3">
      <c r="A304" s="197"/>
      <c r="B304" s="197" t="s">
        <v>1343</v>
      </c>
      <c r="C304" s="267">
        <v>40328405</v>
      </c>
      <c r="D304" s="189" t="s">
        <v>1344</v>
      </c>
      <c r="E304" s="197" t="s">
        <v>297</v>
      </c>
      <c r="F304" s="197" t="s">
        <v>1336</v>
      </c>
      <c r="G304" s="124">
        <v>45680</v>
      </c>
      <c r="H304" s="280">
        <v>22479959</v>
      </c>
      <c r="I304" s="197" t="s">
        <v>852</v>
      </c>
      <c r="J304" s="124">
        <v>45680</v>
      </c>
      <c r="K304" s="124">
        <v>45852</v>
      </c>
      <c r="L304" s="197" t="s">
        <v>291</v>
      </c>
      <c r="M304" s="197" t="s">
        <v>291</v>
      </c>
      <c r="N304" s="197" t="s">
        <v>291</v>
      </c>
      <c r="O304" s="215">
        <v>6</v>
      </c>
      <c r="P304" s="132">
        <v>4966502</v>
      </c>
      <c r="Q304" s="203">
        <v>45680</v>
      </c>
      <c r="R304" s="193">
        <v>45716</v>
      </c>
      <c r="S304" s="132">
        <v>3920923</v>
      </c>
      <c r="T304" s="129">
        <v>45717</v>
      </c>
      <c r="U304" s="129">
        <v>45747</v>
      </c>
      <c r="V304" s="132">
        <v>3920923</v>
      </c>
      <c r="W304" s="193">
        <v>45748</v>
      </c>
      <c r="X304" s="193">
        <v>45777</v>
      </c>
      <c r="Y304" s="132">
        <v>3920923</v>
      </c>
      <c r="Z304" s="193">
        <v>45778</v>
      </c>
      <c r="AA304" s="193">
        <v>45808</v>
      </c>
      <c r="AB304" s="132">
        <v>3920923</v>
      </c>
      <c r="AC304" s="193">
        <v>45809</v>
      </c>
      <c r="AD304" s="193">
        <v>45838</v>
      </c>
      <c r="AE304" s="130">
        <v>1829765</v>
      </c>
      <c r="AF304" s="193">
        <v>45839</v>
      </c>
      <c r="AG304" s="193">
        <v>45852</v>
      </c>
      <c r="BI304" s="188" t="s">
        <v>275</v>
      </c>
      <c r="BJ304" s="190" t="s">
        <v>1387</v>
      </c>
      <c r="BK304" s="190" t="s">
        <v>1388</v>
      </c>
      <c r="BL304" s="192">
        <v>125</v>
      </c>
      <c r="BM304" s="193">
        <v>45680</v>
      </c>
      <c r="BN304" s="212">
        <v>306967712</v>
      </c>
      <c r="BO304" s="206">
        <v>218</v>
      </c>
      <c r="BP304" s="193">
        <v>45680</v>
      </c>
      <c r="BQ304" s="207">
        <v>22479959</v>
      </c>
      <c r="CS304" s="200" t="s">
        <v>1847</v>
      </c>
      <c r="CT304" s="133">
        <v>40328405.399999999</v>
      </c>
      <c r="CU304" s="206">
        <v>717</v>
      </c>
      <c r="CV304" s="206" t="s">
        <v>573</v>
      </c>
      <c r="CY304" s="195">
        <v>7490</v>
      </c>
      <c r="CZ304" s="195" t="s">
        <v>293</v>
      </c>
      <c r="DA304" s="204">
        <f t="shared" si="44"/>
        <v>22479959</v>
      </c>
      <c r="DB304" s="231">
        <f t="shared" si="43"/>
        <v>0</v>
      </c>
      <c r="DC304" s="204">
        <f t="shared" si="42"/>
        <v>0</v>
      </c>
      <c r="DZ304" s="182" t="s">
        <v>1779</v>
      </c>
      <c r="EA304" s="135"/>
    </row>
    <row r="305" spans="1:131" ht="14.4" x14ac:dyDescent="0.3">
      <c r="A305" s="197"/>
      <c r="B305" s="197" t="s">
        <v>1345</v>
      </c>
      <c r="C305" s="267">
        <v>86079834</v>
      </c>
      <c r="D305" s="189" t="s">
        <v>1346</v>
      </c>
      <c r="E305" s="197" t="s">
        <v>297</v>
      </c>
      <c r="F305" s="197" t="s">
        <v>1336</v>
      </c>
      <c r="G305" s="124">
        <v>45680</v>
      </c>
      <c r="H305" s="280">
        <v>22479953</v>
      </c>
      <c r="I305" s="197" t="s">
        <v>852</v>
      </c>
      <c r="J305" s="124">
        <v>45680</v>
      </c>
      <c r="K305" s="124">
        <v>45852</v>
      </c>
      <c r="L305" s="197" t="s">
        <v>291</v>
      </c>
      <c r="M305" s="197" t="s">
        <v>291</v>
      </c>
      <c r="N305" s="197" t="s">
        <v>291</v>
      </c>
      <c r="O305" s="215">
        <v>6</v>
      </c>
      <c r="P305" s="132">
        <v>4966502</v>
      </c>
      <c r="Q305" s="203">
        <v>45680</v>
      </c>
      <c r="R305" s="193">
        <v>45716</v>
      </c>
      <c r="S305" s="132">
        <v>3920923</v>
      </c>
      <c r="T305" s="129">
        <v>45717</v>
      </c>
      <c r="U305" s="129">
        <v>45747</v>
      </c>
      <c r="V305" s="132">
        <v>3920923</v>
      </c>
      <c r="W305" s="193">
        <v>45748</v>
      </c>
      <c r="X305" s="193">
        <v>45777</v>
      </c>
      <c r="Y305" s="132">
        <v>3920923</v>
      </c>
      <c r="Z305" s="193">
        <v>45778</v>
      </c>
      <c r="AA305" s="193">
        <v>45808</v>
      </c>
      <c r="AB305" s="132">
        <v>3920923</v>
      </c>
      <c r="AC305" s="193">
        <v>45809</v>
      </c>
      <c r="AD305" s="193">
        <v>45838</v>
      </c>
      <c r="AE305" s="130">
        <v>1829759</v>
      </c>
      <c r="AF305" s="193">
        <v>45839</v>
      </c>
      <c r="AG305" s="193">
        <v>45852</v>
      </c>
      <c r="AH305" s="290"/>
      <c r="AI305" s="233"/>
      <c r="AJ305" s="233"/>
      <c r="BI305" s="188" t="s">
        <v>275</v>
      </c>
      <c r="BJ305" s="190" t="s">
        <v>1387</v>
      </c>
      <c r="BK305" s="190" t="s">
        <v>1388</v>
      </c>
      <c r="BL305" s="192">
        <v>125</v>
      </c>
      <c r="BM305" s="193">
        <v>45680</v>
      </c>
      <c r="BN305" s="212">
        <v>306967712</v>
      </c>
      <c r="BO305" s="206">
        <v>219</v>
      </c>
      <c r="BP305" s="193">
        <v>45680</v>
      </c>
      <c r="BQ305" s="207">
        <v>22479953</v>
      </c>
      <c r="CS305" s="200" t="s">
        <v>1847</v>
      </c>
      <c r="CT305" s="133">
        <v>86079834.900000006</v>
      </c>
      <c r="CU305" s="206">
        <v>717</v>
      </c>
      <c r="CV305" s="206" t="s">
        <v>573</v>
      </c>
      <c r="CY305" s="195">
        <v>7490</v>
      </c>
      <c r="CZ305" s="195" t="s">
        <v>293</v>
      </c>
      <c r="DA305" s="204">
        <f t="shared" si="44"/>
        <v>22479953</v>
      </c>
      <c r="DB305" s="231">
        <f t="shared" si="43"/>
        <v>0</v>
      </c>
      <c r="DC305" s="204">
        <f t="shared" si="42"/>
        <v>0</v>
      </c>
      <c r="DZ305" s="182" t="s">
        <v>1780</v>
      </c>
      <c r="EA305" s="135"/>
    </row>
    <row r="306" spans="1:131" x14ac:dyDescent="0.3">
      <c r="A306" s="197" t="s">
        <v>326</v>
      </c>
      <c r="B306" s="197" t="s">
        <v>1347</v>
      </c>
      <c r="C306" s="265">
        <v>86048717</v>
      </c>
      <c r="D306" s="197" t="s">
        <v>1348</v>
      </c>
      <c r="E306" s="197" t="s">
        <v>298</v>
      </c>
      <c r="F306" s="197" t="s">
        <v>327</v>
      </c>
      <c r="G306" s="124">
        <v>45680</v>
      </c>
      <c r="H306" s="280">
        <v>11046184</v>
      </c>
      <c r="I306" s="197" t="s">
        <v>852</v>
      </c>
      <c r="J306" s="124">
        <v>45680</v>
      </c>
      <c r="K306" s="124">
        <v>45852</v>
      </c>
      <c r="L306" s="197" t="s">
        <v>291</v>
      </c>
      <c r="M306" s="197" t="s">
        <v>291</v>
      </c>
      <c r="N306" s="197" t="s">
        <v>291</v>
      </c>
      <c r="O306" s="215">
        <v>6</v>
      </c>
      <c r="P306" s="132">
        <v>2440436</v>
      </c>
      <c r="Q306" s="203">
        <v>45680</v>
      </c>
      <c r="R306" s="193">
        <v>45716</v>
      </c>
      <c r="S306" s="132">
        <v>1926660</v>
      </c>
      <c r="T306" s="129">
        <v>45717</v>
      </c>
      <c r="U306" s="129">
        <v>45747</v>
      </c>
      <c r="V306" s="132">
        <v>1926660</v>
      </c>
      <c r="W306" s="193">
        <v>45748</v>
      </c>
      <c r="X306" s="193">
        <v>45777</v>
      </c>
      <c r="Y306" s="132">
        <v>1926660</v>
      </c>
      <c r="Z306" s="193">
        <v>45778</v>
      </c>
      <c r="AA306" s="193">
        <v>45808</v>
      </c>
      <c r="AB306" s="132">
        <v>1926660</v>
      </c>
      <c r="AC306" s="193">
        <v>45809</v>
      </c>
      <c r="AD306" s="193">
        <v>45838</v>
      </c>
      <c r="AE306" s="130">
        <v>899108</v>
      </c>
      <c r="AF306" s="193">
        <v>45839</v>
      </c>
      <c r="AG306" s="193">
        <v>45852</v>
      </c>
      <c r="BI306" s="195" t="s">
        <v>278</v>
      </c>
      <c r="BJ306" s="190" t="s">
        <v>423</v>
      </c>
      <c r="BK306" s="195" t="s">
        <v>280</v>
      </c>
      <c r="BL306" s="192">
        <v>138</v>
      </c>
      <c r="BM306" s="193">
        <v>45680</v>
      </c>
      <c r="BN306" s="212">
        <v>2002609177</v>
      </c>
      <c r="BO306" s="206">
        <v>292</v>
      </c>
      <c r="BP306" s="193">
        <v>45680</v>
      </c>
      <c r="BQ306" s="207">
        <v>11046184</v>
      </c>
      <c r="CS306" s="200" t="s">
        <v>829</v>
      </c>
      <c r="CT306" s="202">
        <v>86048717.200000003</v>
      </c>
      <c r="CU306" s="206">
        <v>504</v>
      </c>
      <c r="CV306" s="206" t="s">
        <v>1531</v>
      </c>
      <c r="CY306" s="195">
        <v>8299</v>
      </c>
      <c r="CZ306" s="195" t="s">
        <v>293</v>
      </c>
      <c r="DA306" s="204">
        <f t="shared" si="44"/>
        <v>11046184</v>
      </c>
      <c r="DB306" s="231">
        <f t="shared" si="43"/>
        <v>0</v>
      </c>
      <c r="DC306" s="204">
        <f t="shared" si="42"/>
        <v>0</v>
      </c>
      <c r="DZ306" s="318" t="s">
        <v>1781</v>
      </c>
      <c r="EA306" s="135" t="s">
        <v>278</v>
      </c>
    </row>
    <row r="307" spans="1:131" x14ac:dyDescent="0.3">
      <c r="A307" s="197"/>
      <c r="B307" s="197" t="s">
        <v>1349</v>
      </c>
      <c r="C307" s="265">
        <v>1121954316</v>
      </c>
      <c r="D307" s="197" t="s">
        <v>1350</v>
      </c>
      <c r="E307" s="197" t="s">
        <v>297</v>
      </c>
      <c r="F307" s="197" t="s">
        <v>1849</v>
      </c>
      <c r="G307" s="124">
        <v>45680</v>
      </c>
      <c r="H307" s="280">
        <v>22479959</v>
      </c>
      <c r="I307" s="197" t="s">
        <v>852</v>
      </c>
      <c r="J307" s="124">
        <v>45680</v>
      </c>
      <c r="K307" s="124">
        <v>45852</v>
      </c>
      <c r="L307" s="197" t="s">
        <v>291</v>
      </c>
      <c r="M307" s="197" t="s">
        <v>291</v>
      </c>
      <c r="N307" s="197" t="s">
        <v>291</v>
      </c>
      <c r="O307" s="215">
        <v>6</v>
      </c>
      <c r="P307" s="132">
        <v>4966502</v>
      </c>
      <c r="Q307" s="203">
        <v>45680</v>
      </c>
      <c r="R307" s="193">
        <v>45716</v>
      </c>
      <c r="S307" s="132">
        <v>3920923</v>
      </c>
      <c r="T307" s="129">
        <v>45717</v>
      </c>
      <c r="U307" s="129">
        <v>45747</v>
      </c>
      <c r="V307" s="132">
        <v>3920923</v>
      </c>
      <c r="W307" s="193">
        <v>45748</v>
      </c>
      <c r="X307" s="193">
        <v>45777</v>
      </c>
      <c r="Y307" s="132">
        <v>3920923</v>
      </c>
      <c r="Z307" s="193">
        <v>45778</v>
      </c>
      <c r="AA307" s="193">
        <v>45808</v>
      </c>
      <c r="AB307" s="132">
        <v>3920923</v>
      </c>
      <c r="AC307" s="193">
        <v>45809</v>
      </c>
      <c r="AD307" s="193">
        <v>45838</v>
      </c>
      <c r="AE307" s="130">
        <v>1829765</v>
      </c>
      <c r="AF307" s="193">
        <v>45839</v>
      </c>
      <c r="AG307" s="193">
        <v>45852</v>
      </c>
      <c r="AH307" s="291"/>
      <c r="AI307" s="235"/>
      <c r="AJ307" s="235"/>
      <c r="BI307" s="190" t="s">
        <v>279</v>
      </c>
      <c r="BJ307" s="190" t="s">
        <v>393</v>
      </c>
      <c r="BK307" s="190" t="s">
        <v>389</v>
      </c>
      <c r="BL307" s="192">
        <v>123</v>
      </c>
      <c r="BM307" s="193">
        <v>45680</v>
      </c>
      <c r="BN307" s="212">
        <v>63564022</v>
      </c>
      <c r="BO307" s="206">
        <v>192</v>
      </c>
      <c r="BP307" s="193">
        <v>45680</v>
      </c>
      <c r="BQ307" s="207">
        <v>22479959</v>
      </c>
      <c r="CS307" s="200" t="s">
        <v>2188</v>
      </c>
      <c r="CT307" s="202">
        <v>1121954316</v>
      </c>
      <c r="CU307" s="206">
        <v>757</v>
      </c>
      <c r="CV307" s="206" t="s">
        <v>1530</v>
      </c>
      <c r="CY307" s="195">
        <v>7490</v>
      </c>
      <c r="CZ307" s="195" t="s">
        <v>293</v>
      </c>
      <c r="DA307" s="204">
        <f t="shared" si="44"/>
        <v>22479959</v>
      </c>
      <c r="DB307" s="231">
        <f t="shared" si="43"/>
        <v>0</v>
      </c>
      <c r="DC307" s="204">
        <f t="shared" si="42"/>
        <v>0</v>
      </c>
      <c r="DZ307" s="182" t="s">
        <v>1782</v>
      </c>
      <c r="EA307" s="135"/>
    </row>
    <row r="308" spans="1:131" x14ac:dyDescent="0.3">
      <c r="A308" s="197"/>
      <c r="B308" s="197" t="s">
        <v>1351</v>
      </c>
      <c r="C308" s="265">
        <v>1121816409</v>
      </c>
      <c r="D308" s="197" t="s">
        <v>1352</v>
      </c>
      <c r="E308" s="197" t="s">
        <v>298</v>
      </c>
      <c r="F308" s="197" t="s">
        <v>1353</v>
      </c>
      <c r="G308" s="124">
        <v>45680</v>
      </c>
      <c r="H308" s="280">
        <v>11492365</v>
      </c>
      <c r="I308" s="197" t="s">
        <v>306</v>
      </c>
      <c r="J308" s="124">
        <v>45680</v>
      </c>
      <c r="K308" s="124">
        <v>45830</v>
      </c>
      <c r="L308" s="197" t="s">
        <v>291</v>
      </c>
      <c r="M308" s="197" t="s">
        <v>291</v>
      </c>
      <c r="N308" s="197" t="s">
        <v>291</v>
      </c>
      <c r="O308" s="215">
        <v>5</v>
      </c>
      <c r="P308" s="132">
        <v>2911399</v>
      </c>
      <c r="Q308" s="203">
        <v>45680</v>
      </c>
      <c r="R308" s="193">
        <v>45716</v>
      </c>
      <c r="S308" s="132">
        <v>2298473</v>
      </c>
      <c r="T308" s="129">
        <v>45717</v>
      </c>
      <c r="U308" s="129">
        <v>45747</v>
      </c>
      <c r="V308" s="132">
        <v>2298473</v>
      </c>
      <c r="W308" s="193">
        <v>45748</v>
      </c>
      <c r="X308" s="193">
        <v>45777</v>
      </c>
      <c r="Y308" s="132">
        <v>2298473</v>
      </c>
      <c r="Z308" s="193">
        <v>45778</v>
      </c>
      <c r="AA308" s="193">
        <v>45808</v>
      </c>
      <c r="AB308" s="132">
        <v>1685547</v>
      </c>
      <c r="AC308" s="193">
        <v>45809</v>
      </c>
      <c r="AD308" s="193">
        <v>45830</v>
      </c>
      <c r="AE308" s="130"/>
      <c r="AF308" s="193"/>
      <c r="AG308" s="193"/>
      <c r="AH308" s="291"/>
      <c r="AI308" s="235"/>
      <c r="AJ308" s="235"/>
      <c r="BI308" s="195" t="s">
        <v>278</v>
      </c>
      <c r="BJ308" s="190" t="s">
        <v>423</v>
      </c>
      <c r="BK308" s="195" t="s">
        <v>280</v>
      </c>
      <c r="BL308" s="192">
        <v>138</v>
      </c>
      <c r="BM308" s="193">
        <v>45680</v>
      </c>
      <c r="BN308" s="212">
        <v>2002609177</v>
      </c>
      <c r="BO308" s="206">
        <v>304</v>
      </c>
      <c r="BP308" s="193">
        <v>45680</v>
      </c>
      <c r="BQ308" s="207">
        <v>11492365</v>
      </c>
      <c r="CS308" s="200" t="s">
        <v>1508</v>
      </c>
      <c r="CT308" s="201">
        <v>1121816409.0999999</v>
      </c>
      <c r="CU308" s="206">
        <v>109</v>
      </c>
      <c r="CV308" s="206" t="s">
        <v>1576</v>
      </c>
      <c r="CY308" s="195">
        <v>8299</v>
      </c>
      <c r="CZ308" s="195" t="s">
        <v>293</v>
      </c>
      <c r="DA308" s="204">
        <f t="shared" si="44"/>
        <v>11492365</v>
      </c>
      <c r="DB308" s="231">
        <f t="shared" si="43"/>
        <v>0</v>
      </c>
      <c r="DC308" s="204">
        <f t="shared" si="42"/>
        <v>0</v>
      </c>
      <c r="DZ308" s="318" t="s">
        <v>1783</v>
      </c>
      <c r="EA308" s="135" t="s">
        <v>307</v>
      </c>
    </row>
    <row r="309" spans="1:131" x14ac:dyDescent="0.3">
      <c r="A309" s="276"/>
      <c r="B309" s="197" t="s">
        <v>1354</v>
      </c>
      <c r="C309" s="265">
        <v>1121856924</v>
      </c>
      <c r="D309" s="197" t="s">
        <v>1355</v>
      </c>
      <c r="E309" s="197" t="s">
        <v>297</v>
      </c>
      <c r="F309" s="197" t="s">
        <v>1311</v>
      </c>
      <c r="G309" s="124">
        <v>45680</v>
      </c>
      <c r="H309" s="280">
        <v>29844081</v>
      </c>
      <c r="I309" s="197" t="s">
        <v>852</v>
      </c>
      <c r="J309" s="124">
        <v>45680</v>
      </c>
      <c r="K309" s="124">
        <v>45852</v>
      </c>
      <c r="L309" s="197" t="s">
        <v>291</v>
      </c>
      <c r="M309" s="197" t="s">
        <v>291</v>
      </c>
      <c r="N309" s="197" t="s">
        <v>291</v>
      </c>
      <c r="O309" s="215">
        <v>6</v>
      </c>
      <c r="P309" s="132">
        <v>6593460</v>
      </c>
      <c r="Q309" s="203">
        <v>45680</v>
      </c>
      <c r="R309" s="193">
        <v>45716</v>
      </c>
      <c r="S309" s="132">
        <v>5205363</v>
      </c>
      <c r="T309" s="129">
        <v>45717</v>
      </c>
      <c r="U309" s="129">
        <v>45747</v>
      </c>
      <c r="V309" s="132">
        <v>5205363</v>
      </c>
      <c r="W309" s="193">
        <v>45748</v>
      </c>
      <c r="X309" s="193">
        <v>45777</v>
      </c>
      <c r="Y309" s="132">
        <v>5205363</v>
      </c>
      <c r="Z309" s="193">
        <v>45778</v>
      </c>
      <c r="AA309" s="193">
        <v>45808</v>
      </c>
      <c r="AB309" s="132">
        <v>5205363</v>
      </c>
      <c r="AC309" s="193">
        <v>45809</v>
      </c>
      <c r="AD309" s="193">
        <v>45838</v>
      </c>
      <c r="AE309" s="130">
        <v>2429169</v>
      </c>
      <c r="AF309" s="193">
        <v>45839</v>
      </c>
      <c r="AG309" s="193">
        <v>45852</v>
      </c>
      <c r="BI309" s="190" t="s">
        <v>273</v>
      </c>
      <c r="BJ309" s="199" t="s">
        <v>1850</v>
      </c>
      <c r="BK309" s="198" t="s">
        <v>1386</v>
      </c>
      <c r="BL309" s="192">
        <v>124</v>
      </c>
      <c r="BM309" s="193">
        <v>45680</v>
      </c>
      <c r="BN309" s="212">
        <v>178388837</v>
      </c>
      <c r="BO309" s="206">
        <v>204</v>
      </c>
      <c r="BP309" s="193">
        <v>45680</v>
      </c>
      <c r="BQ309" s="207">
        <v>29844081</v>
      </c>
      <c r="CS309" s="200" t="s">
        <v>1848</v>
      </c>
      <c r="CT309" s="201">
        <v>1121856924.4000001</v>
      </c>
      <c r="CU309" s="206">
        <v>767</v>
      </c>
      <c r="CV309" s="206" t="s">
        <v>1574</v>
      </c>
      <c r="CY309" s="195">
        <v>7020</v>
      </c>
      <c r="CZ309" s="195" t="s">
        <v>292</v>
      </c>
      <c r="DA309" s="204">
        <f t="shared" si="44"/>
        <v>29844081</v>
      </c>
      <c r="DB309" s="231">
        <f t="shared" si="43"/>
        <v>0</v>
      </c>
      <c r="DC309" s="204">
        <f t="shared" si="42"/>
        <v>0</v>
      </c>
      <c r="DZ309" s="182" t="s">
        <v>1784</v>
      </c>
      <c r="EA309" s="135"/>
    </row>
    <row r="310" spans="1:131" x14ac:dyDescent="0.3">
      <c r="A310" s="276"/>
      <c r="B310" s="197" t="s">
        <v>1356</v>
      </c>
      <c r="C310" s="265">
        <v>1121819817</v>
      </c>
      <c r="D310" s="197" t="s">
        <v>1357</v>
      </c>
      <c r="E310" s="197" t="s">
        <v>297</v>
      </c>
      <c r="F310" s="197" t="s">
        <v>1311</v>
      </c>
      <c r="G310" s="124">
        <v>45680</v>
      </c>
      <c r="H310" s="280">
        <v>22479957</v>
      </c>
      <c r="I310" s="197" t="s">
        <v>852</v>
      </c>
      <c r="J310" s="124">
        <v>45680</v>
      </c>
      <c r="K310" s="124">
        <v>45852</v>
      </c>
      <c r="L310" s="197" t="s">
        <v>291</v>
      </c>
      <c r="M310" s="197" t="s">
        <v>291</v>
      </c>
      <c r="N310" s="197" t="s">
        <v>291</v>
      </c>
      <c r="O310" s="215">
        <v>6</v>
      </c>
      <c r="P310" s="132">
        <v>4966502</v>
      </c>
      <c r="Q310" s="203">
        <v>45680</v>
      </c>
      <c r="R310" s="193">
        <v>45716</v>
      </c>
      <c r="S310" s="132">
        <v>3920923</v>
      </c>
      <c r="T310" s="129">
        <v>45717</v>
      </c>
      <c r="U310" s="129">
        <v>45747</v>
      </c>
      <c r="V310" s="132">
        <v>3920923</v>
      </c>
      <c r="W310" s="193">
        <v>45748</v>
      </c>
      <c r="X310" s="193">
        <v>45777</v>
      </c>
      <c r="Y310" s="132">
        <v>3920923</v>
      </c>
      <c r="Z310" s="193">
        <v>45778</v>
      </c>
      <c r="AA310" s="193">
        <v>45808</v>
      </c>
      <c r="AB310" s="132">
        <v>3920923</v>
      </c>
      <c r="AC310" s="193">
        <v>45809</v>
      </c>
      <c r="AD310" s="193">
        <v>45838</v>
      </c>
      <c r="AE310" s="130">
        <v>1829763</v>
      </c>
      <c r="AF310" s="193">
        <v>45839</v>
      </c>
      <c r="AG310" s="193">
        <v>45852</v>
      </c>
      <c r="BI310" s="190" t="s">
        <v>273</v>
      </c>
      <c r="BJ310" s="199" t="s">
        <v>1850</v>
      </c>
      <c r="BK310" s="198" t="s">
        <v>1386</v>
      </c>
      <c r="BL310" s="192">
        <v>124</v>
      </c>
      <c r="BM310" s="193">
        <v>45680</v>
      </c>
      <c r="BN310" s="212">
        <v>178388837</v>
      </c>
      <c r="BO310" s="206">
        <v>205</v>
      </c>
      <c r="BP310" s="193">
        <v>45680</v>
      </c>
      <c r="BQ310" s="207">
        <v>22479957</v>
      </c>
      <c r="CS310" s="200" t="s">
        <v>1509</v>
      </c>
      <c r="CT310" s="202">
        <v>1121819817.7</v>
      </c>
      <c r="CU310" s="206">
        <v>767</v>
      </c>
      <c r="CV310" s="206" t="s">
        <v>1574</v>
      </c>
      <c r="CY310" s="195">
        <v>6920</v>
      </c>
      <c r="CZ310" s="195" t="s">
        <v>292</v>
      </c>
      <c r="DA310" s="204">
        <f t="shared" si="44"/>
        <v>22479957</v>
      </c>
      <c r="DB310" s="231">
        <f t="shared" si="43"/>
        <v>0</v>
      </c>
      <c r="DC310" s="204">
        <f t="shared" si="42"/>
        <v>0</v>
      </c>
      <c r="DZ310" s="182" t="s">
        <v>1785</v>
      </c>
      <c r="EA310" s="135"/>
    </row>
    <row r="311" spans="1:131" ht="14.4" x14ac:dyDescent="0.3">
      <c r="A311" s="197"/>
      <c r="B311" s="197" t="s">
        <v>1358</v>
      </c>
      <c r="C311" s="265">
        <v>1121935319</v>
      </c>
      <c r="D311" s="197" t="s">
        <v>1359</v>
      </c>
      <c r="E311" s="197" t="s">
        <v>297</v>
      </c>
      <c r="F311" s="197" t="s">
        <v>1141</v>
      </c>
      <c r="G311" s="124">
        <v>45680</v>
      </c>
      <c r="H311" s="280">
        <v>18604105</v>
      </c>
      <c r="I311" s="197" t="s">
        <v>852</v>
      </c>
      <c r="J311" s="124">
        <v>45680</v>
      </c>
      <c r="K311" s="124">
        <v>45852</v>
      </c>
      <c r="L311" s="197" t="s">
        <v>291</v>
      </c>
      <c r="M311" s="197" t="s">
        <v>291</v>
      </c>
      <c r="N311" s="197" t="s">
        <v>291</v>
      </c>
      <c r="O311" s="215">
        <v>6</v>
      </c>
      <c r="P311" s="132">
        <v>4110209</v>
      </c>
      <c r="Q311" s="203">
        <v>45680</v>
      </c>
      <c r="R311" s="193">
        <v>45716</v>
      </c>
      <c r="S311" s="132">
        <v>3244902</v>
      </c>
      <c r="T311" s="129">
        <v>45717</v>
      </c>
      <c r="U311" s="129">
        <v>45747</v>
      </c>
      <c r="V311" s="132">
        <v>3244902</v>
      </c>
      <c r="W311" s="193">
        <v>45748</v>
      </c>
      <c r="X311" s="193">
        <v>45777</v>
      </c>
      <c r="Y311" s="132">
        <v>3244902</v>
      </c>
      <c r="Z311" s="193">
        <v>45778</v>
      </c>
      <c r="AA311" s="193">
        <v>45808</v>
      </c>
      <c r="AB311" s="132">
        <v>3244902</v>
      </c>
      <c r="AC311" s="193">
        <v>45809</v>
      </c>
      <c r="AD311" s="193">
        <v>45838</v>
      </c>
      <c r="AE311" s="130">
        <v>1514288</v>
      </c>
      <c r="AF311" s="193">
        <v>45839</v>
      </c>
      <c r="AG311" s="193">
        <v>45852</v>
      </c>
      <c r="AH311" s="290"/>
      <c r="AI311" s="233"/>
      <c r="AJ311" s="233"/>
      <c r="BI311" s="198" t="s">
        <v>277</v>
      </c>
      <c r="BJ311" s="190" t="s">
        <v>1378</v>
      </c>
      <c r="BK311" s="198" t="s">
        <v>1379</v>
      </c>
      <c r="BL311" s="192">
        <v>137</v>
      </c>
      <c r="BM311" s="193">
        <v>45680</v>
      </c>
      <c r="BN311" s="212">
        <v>265108473</v>
      </c>
      <c r="BO311" s="206">
        <v>273</v>
      </c>
      <c r="BP311" s="193">
        <v>45680</v>
      </c>
      <c r="BQ311" s="207">
        <v>18604105</v>
      </c>
      <c r="CS311" s="200" t="s">
        <v>2184</v>
      </c>
      <c r="CT311" s="202">
        <v>1121935319</v>
      </c>
      <c r="CU311" s="206">
        <v>734</v>
      </c>
      <c r="CV311" s="206" t="s">
        <v>1539</v>
      </c>
      <c r="CY311" s="195">
        <v>8299</v>
      </c>
      <c r="CZ311" s="195" t="s">
        <v>293</v>
      </c>
      <c r="DA311" s="204">
        <f t="shared" si="44"/>
        <v>18604105</v>
      </c>
      <c r="DB311" s="231">
        <f t="shared" si="43"/>
        <v>0</v>
      </c>
      <c r="DC311" s="204">
        <f t="shared" si="42"/>
        <v>0</v>
      </c>
      <c r="DZ311" s="182" t="s">
        <v>1786</v>
      </c>
      <c r="EA311" s="135"/>
    </row>
    <row r="312" spans="1:131" x14ac:dyDescent="0.3">
      <c r="A312" s="197"/>
      <c r="B312" s="197" t="s">
        <v>1360</v>
      </c>
      <c r="C312" s="267">
        <v>1019041601</v>
      </c>
      <c r="D312" s="197" t="s">
        <v>1361</v>
      </c>
      <c r="E312" s="197" t="s">
        <v>297</v>
      </c>
      <c r="F312" s="197" t="s">
        <v>1141</v>
      </c>
      <c r="G312" s="124">
        <v>45680</v>
      </c>
      <c r="H312" s="280">
        <v>18604103</v>
      </c>
      <c r="I312" s="197" t="s">
        <v>852</v>
      </c>
      <c r="J312" s="124">
        <v>45680</v>
      </c>
      <c r="K312" s="124">
        <v>45852</v>
      </c>
      <c r="L312" s="197" t="s">
        <v>291</v>
      </c>
      <c r="M312" s="197" t="s">
        <v>291</v>
      </c>
      <c r="N312" s="197" t="s">
        <v>291</v>
      </c>
      <c r="O312" s="215">
        <v>6</v>
      </c>
      <c r="P312" s="132">
        <v>4110209</v>
      </c>
      <c r="Q312" s="203">
        <v>45680</v>
      </c>
      <c r="R312" s="193">
        <v>45716</v>
      </c>
      <c r="S312" s="132">
        <v>3244902</v>
      </c>
      <c r="T312" s="129">
        <v>45717</v>
      </c>
      <c r="U312" s="129">
        <v>45747</v>
      </c>
      <c r="V312" s="132">
        <v>3244902</v>
      </c>
      <c r="W312" s="193">
        <v>45748</v>
      </c>
      <c r="X312" s="193">
        <v>45777</v>
      </c>
      <c r="Y312" s="132">
        <v>3244902</v>
      </c>
      <c r="Z312" s="193">
        <v>45778</v>
      </c>
      <c r="AA312" s="193">
        <v>45808</v>
      </c>
      <c r="AB312" s="132">
        <v>3244902</v>
      </c>
      <c r="AC312" s="193">
        <v>45809</v>
      </c>
      <c r="AD312" s="193">
        <v>45838</v>
      </c>
      <c r="AE312" s="130">
        <v>1514286</v>
      </c>
      <c r="AF312" s="193">
        <v>45839</v>
      </c>
      <c r="AG312" s="193">
        <v>45852</v>
      </c>
      <c r="BI312" s="198" t="s">
        <v>277</v>
      </c>
      <c r="BJ312" s="190" t="s">
        <v>1378</v>
      </c>
      <c r="BK312" s="198" t="s">
        <v>1379</v>
      </c>
      <c r="BL312" s="192">
        <v>137</v>
      </c>
      <c r="BM312" s="193">
        <v>45680</v>
      </c>
      <c r="BN312" s="212">
        <v>265108473</v>
      </c>
      <c r="BO312" s="206">
        <v>270</v>
      </c>
      <c r="BP312" s="193">
        <v>45680</v>
      </c>
      <c r="BQ312" s="207">
        <v>18604103</v>
      </c>
      <c r="CS312" s="200" t="s">
        <v>2185</v>
      </c>
      <c r="CT312" s="201">
        <v>1019041601</v>
      </c>
      <c r="CU312" s="206">
        <v>734</v>
      </c>
      <c r="CV312" s="206" t="s">
        <v>1539</v>
      </c>
      <c r="CY312" s="195">
        <v>7490</v>
      </c>
      <c r="CZ312" s="195" t="s">
        <v>293</v>
      </c>
      <c r="DA312" s="204">
        <f t="shared" si="44"/>
        <v>18604103</v>
      </c>
      <c r="DB312" s="231">
        <f t="shared" si="43"/>
        <v>0</v>
      </c>
      <c r="DC312" s="204">
        <f t="shared" si="42"/>
        <v>0</v>
      </c>
      <c r="DZ312" s="182" t="s">
        <v>1787</v>
      </c>
      <c r="EA312" s="135"/>
    </row>
    <row r="313" spans="1:131" ht="14.4" x14ac:dyDescent="0.3">
      <c r="A313" s="197"/>
      <c r="B313" s="197" t="s">
        <v>1362</v>
      </c>
      <c r="C313" s="265">
        <v>340934</v>
      </c>
      <c r="D313" s="197" t="s">
        <v>1363</v>
      </c>
      <c r="E313" s="197" t="s">
        <v>297</v>
      </c>
      <c r="F313" s="197" t="s">
        <v>551</v>
      </c>
      <c r="G313" s="124">
        <v>45680</v>
      </c>
      <c r="H313" s="280">
        <v>45866667</v>
      </c>
      <c r="I313" s="197" t="s">
        <v>852</v>
      </c>
      <c r="J313" s="124">
        <v>45680</v>
      </c>
      <c r="K313" s="124">
        <v>45852</v>
      </c>
      <c r="L313" s="197" t="s">
        <v>291</v>
      </c>
      <c r="M313" s="197" t="s">
        <v>291</v>
      </c>
      <c r="N313" s="197" t="s">
        <v>291</v>
      </c>
      <c r="O313" s="215">
        <v>6</v>
      </c>
      <c r="P313" s="132">
        <v>10133333</v>
      </c>
      <c r="Q313" s="203">
        <v>45680</v>
      </c>
      <c r="R313" s="193">
        <v>45716</v>
      </c>
      <c r="S313" s="132">
        <v>8000000</v>
      </c>
      <c r="T313" s="129">
        <v>45717</v>
      </c>
      <c r="U313" s="129">
        <v>45747</v>
      </c>
      <c r="V313" s="132">
        <v>8000000</v>
      </c>
      <c r="W313" s="193">
        <v>45748</v>
      </c>
      <c r="X313" s="193">
        <v>45777</v>
      </c>
      <c r="Y313" s="132">
        <v>8000000</v>
      </c>
      <c r="Z313" s="193">
        <v>45778</v>
      </c>
      <c r="AA313" s="193">
        <v>45808</v>
      </c>
      <c r="AB313" s="132">
        <v>8000000</v>
      </c>
      <c r="AC313" s="193">
        <v>45809</v>
      </c>
      <c r="AD313" s="193">
        <v>45838</v>
      </c>
      <c r="AE313" s="130">
        <v>3733334</v>
      </c>
      <c r="AF313" s="193">
        <v>45839</v>
      </c>
      <c r="AG313" s="193">
        <v>45852</v>
      </c>
      <c r="AH313" s="290"/>
      <c r="AI313" s="233"/>
      <c r="AJ313" s="233"/>
      <c r="BI313" s="195" t="s">
        <v>278</v>
      </c>
      <c r="BJ313" s="190" t="s">
        <v>423</v>
      </c>
      <c r="BK313" s="195" t="s">
        <v>280</v>
      </c>
      <c r="BL313" s="192">
        <v>138</v>
      </c>
      <c r="BM313" s="193">
        <v>45680</v>
      </c>
      <c r="BN313" s="212">
        <v>2002609177</v>
      </c>
      <c r="BO313" s="206">
        <v>274</v>
      </c>
      <c r="BP313" s="193">
        <v>45680</v>
      </c>
      <c r="BQ313" s="207">
        <v>45866667</v>
      </c>
      <c r="CS313" s="180" t="s">
        <v>1510</v>
      </c>
      <c r="CT313" s="201">
        <v>340934</v>
      </c>
      <c r="CU313" s="206">
        <v>284</v>
      </c>
      <c r="CV313" s="206" t="s">
        <v>1577</v>
      </c>
      <c r="CY313" s="195">
        <v>6920</v>
      </c>
      <c r="CZ313" s="195" t="s">
        <v>292</v>
      </c>
      <c r="DA313" s="204">
        <f t="shared" si="44"/>
        <v>45866667</v>
      </c>
      <c r="DB313" s="231">
        <f t="shared" si="43"/>
        <v>0</v>
      </c>
      <c r="DC313" s="204">
        <f t="shared" si="42"/>
        <v>0</v>
      </c>
      <c r="DZ313" s="318" t="s">
        <v>1788</v>
      </c>
      <c r="EA313" s="135" t="s">
        <v>1389</v>
      </c>
    </row>
    <row r="314" spans="1:131" x14ac:dyDescent="0.3">
      <c r="A314" s="197"/>
      <c r="B314" s="197" t="s">
        <v>1364</v>
      </c>
      <c r="C314" s="265">
        <v>1121944791</v>
      </c>
      <c r="D314" s="197" t="s">
        <v>1365</v>
      </c>
      <c r="E314" s="197" t="s">
        <v>297</v>
      </c>
      <c r="F314" s="197" t="s">
        <v>1366</v>
      </c>
      <c r="G314" s="124">
        <v>45680</v>
      </c>
      <c r="H314" s="280">
        <v>8507663</v>
      </c>
      <c r="I314" s="197" t="s">
        <v>1367</v>
      </c>
      <c r="J314" s="124">
        <v>45680</v>
      </c>
      <c r="K314" s="124">
        <v>45747</v>
      </c>
      <c r="L314" s="197" t="s">
        <v>291</v>
      </c>
      <c r="M314" s="197" t="s">
        <v>291</v>
      </c>
      <c r="N314" s="197" t="s">
        <v>291</v>
      </c>
      <c r="O314" s="192">
        <v>2</v>
      </c>
      <c r="P314" s="132">
        <v>4685380</v>
      </c>
      <c r="Q314" s="203">
        <v>45680</v>
      </c>
      <c r="R314" s="193">
        <v>45716</v>
      </c>
      <c r="S314" s="130">
        <v>3822283</v>
      </c>
      <c r="T314" s="129">
        <v>45717</v>
      </c>
      <c r="U314" s="129">
        <v>45747</v>
      </c>
      <c r="V314" s="132"/>
      <c r="W314" s="193"/>
      <c r="X314" s="193"/>
      <c r="Y314" s="132"/>
      <c r="Z314" s="193"/>
      <c r="AA314" s="193"/>
      <c r="AB314" s="132"/>
      <c r="AC314" s="193"/>
      <c r="AD314" s="193"/>
      <c r="AE314" s="130"/>
      <c r="AF314" s="193"/>
      <c r="AG314" s="193"/>
      <c r="BI314" s="196" t="s">
        <v>1389</v>
      </c>
      <c r="BJ314" s="196" t="s">
        <v>2551</v>
      </c>
      <c r="BK314" s="190" t="s">
        <v>2552</v>
      </c>
      <c r="BL314" s="192">
        <v>134</v>
      </c>
      <c r="BM314" s="193">
        <v>45680</v>
      </c>
      <c r="BN314" s="212">
        <v>8507663</v>
      </c>
      <c r="BO314" s="206">
        <v>251</v>
      </c>
      <c r="BP314" s="193">
        <v>45680</v>
      </c>
      <c r="BQ314" s="207">
        <v>8507663</v>
      </c>
      <c r="CS314" s="180" t="s">
        <v>1511</v>
      </c>
      <c r="CT314" s="249">
        <v>1121944791</v>
      </c>
      <c r="CU314" s="206">
        <v>513</v>
      </c>
      <c r="CV314" s="206" t="s">
        <v>1578</v>
      </c>
      <c r="CY314" s="195">
        <v>8299</v>
      </c>
      <c r="CZ314" s="195" t="s">
        <v>293</v>
      </c>
      <c r="DA314" s="204">
        <f t="shared" si="44"/>
        <v>8507663</v>
      </c>
      <c r="DB314" s="231">
        <f t="shared" si="43"/>
        <v>0</v>
      </c>
      <c r="DC314" s="204">
        <f t="shared" si="42"/>
        <v>0</v>
      </c>
      <c r="DZ314" s="182" t="s">
        <v>1789</v>
      </c>
      <c r="EA314" s="135"/>
    </row>
    <row r="315" spans="1:131" x14ac:dyDescent="0.3">
      <c r="A315" s="197"/>
      <c r="B315" s="197" t="s">
        <v>1368</v>
      </c>
      <c r="C315" s="265">
        <v>1121855785</v>
      </c>
      <c r="D315" s="197" t="s">
        <v>1369</v>
      </c>
      <c r="E315" s="197" t="s">
        <v>297</v>
      </c>
      <c r="F315" s="197" t="s">
        <v>1039</v>
      </c>
      <c r="G315" s="124">
        <v>45680</v>
      </c>
      <c r="H315" s="280">
        <v>22479958</v>
      </c>
      <c r="I315" s="197" t="s">
        <v>852</v>
      </c>
      <c r="J315" s="124">
        <v>45680</v>
      </c>
      <c r="K315" s="124">
        <v>45852</v>
      </c>
      <c r="L315" s="197" t="s">
        <v>291</v>
      </c>
      <c r="M315" s="197" t="s">
        <v>291</v>
      </c>
      <c r="N315" s="197" t="s">
        <v>291</v>
      </c>
      <c r="O315" s="215">
        <v>6</v>
      </c>
      <c r="P315" s="132">
        <v>4966502</v>
      </c>
      <c r="Q315" s="203">
        <v>45680</v>
      </c>
      <c r="R315" s="193">
        <v>45716</v>
      </c>
      <c r="S315" s="132">
        <v>3920923</v>
      </c>
      <c r="T315" s="129">
        <v>45717</v>
      </c>
      <c r="U315" s="129">
        <v>45747</v>
      </c>
      <c r="V315" s="132">
        <v>3920923</v>
      </c>
      <c r="W315" s="193">
        <v>45748</v>
      </c>
      <c r="X315" s="193">
        <v>45777</v>
      </c>
      <c r="Y315" s="132">
        <v>3920923</v>
      </c>
      <c r="Z315" s="193">
        <v>45778</v>
      </c>
      <c r="AA315" s="193">
        <v>45808</v>
      </c>
      <c r="AB315" s="132">
        <v>3920923</v>
      </c>
      <c r="AC315" s="193">
        <v>45809</v>
      </c>
      <c r="AD315" s="193">
        <v>45838</v>
      </c>
      <c r="AE315" s="130">
        <v>1829764</v>
      </c>
      <c r="AF315" s="193">
        <v>45839</v>
      </c>
      <c r="AG315" s="193">
        <v>45852</v>
      </c>
      <c r="AH315" s="291"/>
      <c r="AI315" s="235"/>
      <c r="AJ315" s="235"/>
      <c r="BI315" s="195" t="s">
        <v>278</v>
      </c>
      <c r="BJ315" s="190" t="s">
        <v>423</v>
      </c>
      <c r="BK315" s="195" t="s">
        <v>280</v>
      </c>
      <c r="BL315" s="192">
        <v>138</v>
      </c>
      <c r="BM315" s="193">
        <v>45680</v>
      </c>
      <c r="BN315" s="212">
        <v>2002609177</v>
      </c>
      <c r="BO315" s="206">
        <v>360</v>
      </c>
      <c r="BP315" s="193">
        <v>45680</v>
      </c>
      <c r="BQ315" s="207">
        <v>22479958</v>
      </c>
      <c r="CS315" s="200" t="s">
        <v>1512</v>
      </c>
      <c r="CT315" s="201">
        <v>1121855785</v>
      </c>
      <c r="CU315" s="206">
        <v>504</v>
      </c>
      <c r="CV315" s="206" t="s">
        <v>1535</v>
      </c>
      <c r="CY315" s="195">
        <v>8299</v>
      </c>
      <c r="CZ315" s="195" t="s">
        <v>293</v>
      </c>
      <c r="DA315" s="204">
        <f t="shared" si="44"/>
        <v>22479958</v>
      </c>
      <c r="DB315" s="231">
        <f t="shared" si="43"/>
        <v>0</v>
      </c>
      <c r="DC315" s="204">
        <f t="shared" si="42"/>
        <v>0</v>
      </c>
      <c r="DZ315" s="318" t="s">
        <v>1790</v>
      </c>
      <c r="EA315" s="135" t="s">
        <v>278</v>
      </c>
    </row>
    <row r="316" spans="1:131" x14ac:dyDescent="0.3">
      <c r="A316" s="197"/>
      <c r="B316" s="197" t="s">
        <v>1370</v>
      </c>
      <c r="C316" s="265">
        <v>1026277144</v>
      </c>
      <c r="D316" s="189" t="s">
        <v>1371</v>
      </c>
      <c r="E316" s="197" t="s">
        <v>297</v>
      </c>
      <c r="F316" s="197" t="s">
        <v>855</v>
      </c>
      <c r="G316" s="124">
        <v>45680</v>
      </c>
      <c r="H316" s="280">
        <v>22479958</v>
      </c>
      <c r="I316" s="197" t="s">
        <v>852</v>
      </c>
      <c r="J316" s="124">
        <v>45680</v>
      </c>
      <c r="K316" s="124">
        <v>45852</v>
      </c>
      <c r="L316" s="197" t="s">
        <v>291</v>
      </c>
      <c r="M316" s="197" t="s">
        <v>291</v>
      </c>
      <c r="N316" s="197" t="s">
        <v>291</v>
      </c>
      <c r="O316" s="215">
        <v>6</v>
      </c>
      <c r="P316" s="132">
        <v>4966502</v>
      </c>
      <c r="Q316" s="203">
        <v>45680</v>
      </c>
      <c r="R316" s="193">
        <v>45716</v>
      </c>
      <c r="S316" s="132">
        <v>3920923</v>
      </c>
      <c r="T316" s="129">
        <v>45717</v>
      </c>
      <c r="U316" s="129">
        <v>45747</v>
      </c>
      <c r="V316" s="132">
        <v>3920923</v>
      </c>
      <c r="W316" s="193">
        <v>45748</v>
      </c>
      <c r="X316" s="193">
        <v>45777</v>
      </c>
      <c r="Y316" s="132">
        <v>3920923</v>
      </c>
      <c r="Z316" s="193">
        <v>45778</v>
      </c>
      <c r="AA316" s="193">
        <v>45808</v>
      </c>
      <c r="AB316" s="132">
        <v>3920923</v>
      </c>
      <c r="AC316" s="193">
        <v>45809</v>
      </c>
      <c r="AD316" s="193">
        <v>45838</v>
      </c>
      <c r="AE316" s="130">
        <v>1829764</v>
      </c>
      <c r="AF316" s="193">
        <v>45839</v>
      </c>
      <c r="AG316" s="193">
        <v>45852</v>
      </c>
      <c r="BI316" s="195" t="s">
        <v>278</v>
      </c>
      <c r="BJ316" s="190" t="s">
        <v>423</v>
      </c>
      <c r="BK316" s="195" t="s">
        <v>280</v>
      </c>
      <c r="BL316" s="192">
        <v>138</v>
      </c>
      <c r="BM316" s="193">
        <v>45680</v>
      </c>
      <c r="BN316" s="212">
        <v>2002609177</v>
      </c>
      <c r="BO316" s="206">
        <v>353</v>
      </c>
      <c r="BP316" s="193">
        <v>45680</v>
      </c>
      <c r="BQ316" s="207">
        <v>22479958</v>
      </c>
      <c r="CS316" s="220" t="s">
        <v>1513</v>
      </c>
      <c r="CT316" s="201">
        <v>1026277144</v>
      </c>
      <c r="CU316" s="206">
        <v>504</v>
      </c>
      <c r="CV316" s="206" t="s">
        <v>1516</v>
      </c>
      <c r="CY316" s="195">
        <v>6920</v>
      </c>
      <c r="CZ316" s="195" t="s">
        <v>292</v>
      </c>
      <c r="DA316" s="204">
        <f t="shared" si="44"/>
        <v>22479958</v>
      </c>
      <c r="DB316" s="231">
        <f t="shared" si="43"/>
        <v>0</v>
      </c>
      <c r="DC316" s="204">
        <f t="shared" si="42"/>
        <v>0</v>
      </c>
      <c r="DZ316" s="318" t="s">
        <v>1791</v>
      </c>
      <c r="EA316" s="135" t="s">
        <v>2557</v>
      </c>
    </row>
    <row r="317" spans="1:131" x14ac:dyDescent="0.3">
      <c r="A317" s="197"/>
      <c r="B317" s="197" t="s">
        <v>1372</v>
      </c>
      <c r="C317" s="265">
        <v>1121960792</v>
      </c>
      <c r="D317" s="197" t="s">
        <v>453</v>
      </c>
      <c r="E317" s="197" t="s">
        <v>298</v>
      </c>
      <c r="F317" s="197" t="s">
        <v>1373</v>
      </c>
      <c r="G317" s="124">
        <v>45680</v>
      </c>
      <c r="H317" s="280">
        <v>11492365</v>
      </c>
      <c r="I317" s="197" t="s">
        <v>306</v>
      </c>
      <c r="J317" s="124">
        <v>45680</v>
      </c>
      <c r="K317" s="124">
        <v>45830</v>
      </c>
      <c r="L317" s="197" t="s">
        <v>291</v>
      </c>
      <c r="M317" s="197" t="s">
        <v>291</v>
      </c>
      <c r="N317" s="197" t="s">
        <v>291</v>
      </c>
      <c r="O317" s="215">
        <v>5</v>
      </c>
      <c r="P317" s="132">
        <v>2911399</v>
      </c>
      <c r="Q317" s="203">
        <v>45680</v>
      </c>
      <c r="R317" s="193">
        <v>45716</v>
      </c>
      <c r="S317" s="132">
        <v>2298473</v>
      </c>
      <c r="T317" s="129">
        <v>45717</v>
      </c>
      <c r="U317" s="129">
        <v>45747</v>
      </c>
      <c r="V317" s="132">
        <v>2298473</v>
      </c>
      <c r="W317" s="193">
        <v>45748</v>
      </c>
      <c r="X317" s="193">
        <v>45777</v>
      </c>
      <c r="Y317" s="132">
        <v>2298473</v>
      </c>
      <c r="Z317" s="193">
        <v>45778</v>
      </c>
      <c r="AA317" s="193">
        <v>45808</v>
      </c>
      <c r="AB317" s="132">
        <v>1685547</v>
      </c>
      <c r="AC317" s="193">
        <v>45809</v>
      </c>
      <c r="AD317" s="193">
        <v>45830</v>
      </c>
      <c r="AE317" s="130"/>
      <c r="AF317" s="193"/>
      <c r="AG317" s="193"/>
      <c r="BI317" s="195" t="s">
        <v>278</v>
      </c>
      <c r="BJ317" s="190" t="s">
        <v>423</v>
      </c>
      <c r="BK317" s="195" t="s">
        <v>280</v>
      </c>
      <c r="BL317" s="192">
        <v>138</v>
      </c>
      <c r="BM317" s="193">
        <v>45680</v>
      </c>
      <c r="BN317" s="212">
        <v>2002609177</v>
      </c>
      <c r="BO317" s="206">
        <v>394</v>
      </c>
      <c r="BP317" s="193">
        <v>45680</v>
      </c>
      <c r="BQ317" s="207">
        <v>11492365</v>
      </c>
      <c r="CS317" s="200" t="s">
        <v>1514</v>
      </c>
      <c r="CT317" s="202">
        <v>1121960792</v>
      </c>
      <c r="CU317" s="206">
        <v>136</v>
      </c>
      <c r="CV317" s="206" t="s">
        <v>1579</v>
      </c>
      <c r="CY317" s="195">
        <v>7490</v>
      </c>
      <c r="CZ317" s="195" t="s">
        <v>293</v>
      </c>
      <c r="DA317" s="204">
        <f t="shared" si="44"/>
        <v>11492365</v>
      </c>
      <c r="DB317" s="231">
        <f t="shared" si="43"/>
        <v>0</v>
      </c>
      <c r="DC317" s="204">
        <f t="shared" si="42"/>
        <v>0</v>
      </c>
      <c r="DZ317" s="316" t="s">
        <v>1792</v>
      </c>
      <c r="EA317" s="135" t="s">
        <v>2566</v>
      </c>
    </row>
    <row r="318" spans="1:131" ht="14.4" x14ac:dyDescent="0.3">
      <c r="A318" s="293" t="s">
        <v>843</v>
      </c>
      <c r="B318" s="281" t="s">
        <v>1851</v>
      </c>
      <c r="C318" s="293"/>
      <c r="D318" s="293" t="s">
        <v>843</v>
      </c>
      <c r="E318" s="293"/>
      <c r="F318" s="293"/>
      <c r="G318" s="293"/>
      <c r="H318" s="336"/>
      <c r="I318" s="293"/>
      <c r="J318" s="293"/>
      <c r="K318" s="293"/>
      <c r="L318" s="293"/>
      <c r="M318" s="293"/>
      <c r="N318" s="293"/>
      <c r="O318" s="233"/>
      <c r="P318" s="290"/>
      <c r="Q318" s="233"/>
      <c r="R318" s="233"/>
      <c r="S318" s="290"/>
      <c r="T318" s="233"/>
      <c r="U318" s="233"/>
      <c r="V318" s="290"/>
      <c r="W318" s="233"/>
      <c r="X318" s="233"/>
      <c r="Y318" s="290"/>
      <c r="Z318" s="233"/>
      <c r="AA318" s="233"/>
      <c r="AB318" s="290"/>
      <c r="AC318" s="233"/>
      <c r="AD318" s="233"/>
      <c r="AE318" s="290"/>
      <c r="AF318" s="233"/>
      <c r="AG318" s="233"/>
      <c r="AH318" s="290"/>
      <c r="AI318" s="233"/>
      <c r="AJ318" s="233"/>
      <c r="BI318" s="233"/>
      <c r="BJ318" s="233"/>
      <c r="BK318" s="233"/>
      <c r="BL318" s="233"/>
      <c r="BM318" s="233"/>
      <c r="BN318" s="233"/>
      <c r="BO318" s="233"/>
      <c r="BP318" s="233"/>
      <c r="BQ318" s="233"/>
      <c r="CS318" s="233"/>
      <c r="CT318" s="233"/>
      <c r="CU318" s="233"/>
      <c r="CV318" s="233"/>
      <c r="CY318" s="233"/>
      <c r="CZ318" s="233"/>
      <c r="DA318" s="204">
        <f t="shared" si="44"/>
        <v>0</v>
      </c>
      <c r="DB318" s="231">
        <f t="shared" si="43"/>
        <v>0</v>
      </c>
      <c r="DC318" s="204">
        <f t="shared" si="42"/>
        <v>0</v>
      </c>
      <c r="DZ318" s="233"/>
      <c r="EA318" s="135"/>
    </row>
    <row r="319" spans="1:131" x14ac:dyDescent="0.3">
      <c r="A319" s="255"/>
      <c r="B319" s="256" t="s">
        <v>1852</v>
      </c>
      <c r="C319" s="257">
        <v>1121918871</v>
      </c>
      <c r="D319" s="256" t="s">
        <v>1853</v>
      </c>
      <c r="E319" s="256" t="s">
        <v>298</v>
      </c>
      <c r="F319" s="256" t="s">
        <v>601</v>
      </c>
      <c r="G319" s="258">
        <v>45691</v>
      </c>
      <c r="H319" s="337">
        <v>12411754</v>
      </c>
      <c r="I319" s="256" t="s">
        <v>1854</v>
      </c>
      <c r="J319" s="258">
        <v>45691</v>
      </c>
      <c r="K319" s="258">
        <v>45852</v>
      </c>
      <c r="L319" s="256" t="s">
        <v>291</v>
      </c>
      <c r="M319" s="256" t="s">
        <v>291</v>
      </c>
      <c r="N319" s="256" t="s">
        <v>291</v>
      </c>
      <c r="O319" s="215">
        <v>6</v>
      </c>
      <c r="P319" s="259">
        <v>2145241</v>
      </c>
      <c r="Q319" s="203">
        <v>45691</v>
      </c>
      <c r="R319" s="193">
        <v>45716</v>
      </c>
      <c r="S319" s="259">
        <v>2298473</v>
      </c>
      <c r="T319" s="129">
        <v>45717</v>
      </c>
      <c r="U319" s="129">
        <v>45747</v>
      </c>
      <c r="V319" s="259">
        <v>2298473</v>
      </c>
      <c r="W319" s="193">
        <v>45748</v>
      </c>
      <c r="X319" s="193">
        <v>45777</v>
      </c>
      <c r="Y319" s="259">
        <v>2298473</v>
      </c>
      <c r="Z319" s="193">
        <v>45778</v>
      </c>
      <c r="AA319" s="193">
        <v>45808</v>
      </c>
      <c r="AB319" s="259">
        <v>2298473</v>
      </c>
      <c r="AC319" s="193">
        <v>45809</v>
      </c>
      <c r="AD319" s="193">
        <v>45838</v>
      </c>
      <c r="AE319" s="259">
        <v>1072621</v>
      </c>
      <c r="AF319" s="193">
        <v>45839</v>
      </c>
      <c r="AG319" s="193">
        <v>45852</v>
      </c>
      <c r="BI319" s="195" t="s">
        <v>278</v>
      </c>
      <c r="BJ319" s="190" t="s">
        <v>423</v>
      </c>
      <c r="BK319" s="195" t="s">
        <v>280</v>
      </c>
      <c r="BL319" s="192">
        <v>195</v>
      </c>
      <c r="BM319" s="193">
        <v>45691</v>
      </c>
      <c r="BN319" s="212">
        <v>290608672</v>
      </c>
      <c r="BO319" s="206">
        <v>479</v>
      </c>
      <c r="BP319" s="193">
        <v>45691</v>
      </c>
      <c r="BQ319" s="207">
        <v>12411754</v>
      </c>
      <c r="CS319" s="200" t="s">
        <v>733</v>
      </c>
      <c r="CT319" s="201">
        <v>1121918871</v>
      </c>
      <c r="CU319" s="206">
        <v>504</v>
      </c>
      <c r="CV319" s="206" t="s">
        <v>1516</v>
      </c>
      <c r="CY319" s="195">
        <v>8299</v>
      </c>
      <c r="CZ319" s="195" t="s">
        <v>293</v>
      </c>
      <c r="DA319" s="204">
        <f t="shared" si="44"/>
        <v>12411754</v>
      </c>
      <c r="DB319" s="231">
        <f t="shared" si="43"/>
        <v>0</v>
      </c>
      <c r="DC319" s="204">
        <f t="shared" si="42"/>
        <v>0</v>
      </c>
      <c r="DZ319" s="312" t="s">
        <v>2093</v>
      </c>
      <c r="EA319" s="135" t="s">
        <v>2557</v>
      </c>
    </row>
    <row r="320" spans="1:131" x14ac:dyDescent="0.3">
      <c r="A320" s="260"/>
      <c r="B320" s="256" t="s">
        <v>1855</v>
      </c>
      <c r="C320" s="257">
        <v>1122920910</v>
      </c>
      <c r="D320" s="256" t="s">
        <v>1856</v>
      </c>
      <c r="E320" s="256" t="s">
        <v>298</v>
      </c>
      <c r="F320" s="256" t="s">
        <v>601</v>
      </c>
      <c r="G320" s="258">
        <v>45691</v>
      </c>
      <c r="H320" s="337">
        <v>12411754</v>
      </c>
      <c r="I320" s="256" t="s">
        <v>1854</v>
      </c>
      <c r="J320" s="258">
        <v>45691</v>
      </c>
      <c r="K320" s="258">
        <v>45852</v>
      </c>
      <c r="L320" s="261" t="s">
        <v>291</v>
      </c>
      <c r="M320" s="256" t="s">
        <v>291</v>
      </c>
      <c r="N320" s="256" t="s">
        <v>291</v>
      </c>
      <c r="O320" s="215">
        <v>6</v>
      </c>
      <c r="P320" s="259">
        <v>2145241</v>
      </c>
      <c r="Q320" s="203">
        <v>45691</v>
      </c>
      <c r="R320" s="193">
        <v>45716</v>
      </c>
      <c r="S320" s="259">
        <v>2298473</v>
      </c>
      <c r="T320" s="129">
        <v>45717</v>
      </c>
      <c r="U320" s="129">
        <v>45747</v>
      </c>
      <c r="V320" s="259">
        <v>2298473</v>
      </c>
      <c r="W320" s="193">
        <v>45748</v>
      </c>
      <c r="X320" s="193">
        <v>45777</v>
      </c>
      <c r="Y320" s="259">
        <v>2298473</v>
      </c>
      <c r="Z320" s="193">
        <v>45778</v>
      </c>
      <c r="AA320" s="193">
        <v>45808</v>
      </c>
      <c r="AB320" s="259">
        <v>2298473</v>
      </c>
      <c r="AC320" s="193">
        <v>45809</v>
      </c>
      <c r="AD320" s="193">
        <v>45838</v>
      </c>
      <c r="AE320" s="259">
        <v>1072621</v>
      </c>
      <c r="AF320" s="193">
        <v>45839</v>
      </c>
      <c r="AG320" s="193">
        <v>45852</v>
      </c>
      <c r="AH320" s="291"/>
      <c r="AI320" s="235"/>
      <c r="AJ320" s="235"/>
      <c r="BI320" s="195" t="s">
        <v>278</v>
      </c>
      <c r="BJ320" s="190" t="s">
        <v>423</v>
      </c>
      <c r="BK320" s="195" t="s">
        <v>280</v>
      </c>
      <c r="BL320" s="192">
        <v>195</v>
      </c>
      <c r="BM320" s="193">
        <v>45691</v>
      </c>
      <c r="BN320" s="212">
        <v>290608672</v>
      </c>
      <c r="BO320" s="206">
        <v>483</v>
      </c>
      <c r="BP320" s="193">
        <v>45691</v>
      </c>
      <c r="BQ320" s="207">
        <v>12411754</v>
      </c>
      <c r="CS320" s="200" t="s">
        <v>2063</v>
      </c>
      <c r="CT320" s="201">
        <v>1122920910</v>
      </c>
      <c r="CU320" s="206">
        <v>504</v>
      </c>
      <c r="CV320" s="206" t="s">
        <v>1516</v>
      </c>
      <c r="CY320" s="195">
        <v>8299</v>
      </c>
      <c r="CZ320" s="195" t="s">
        <v>293</v>
      </c>
      <c r="DA320" s="204">
        <f t="shared" si="44"/>
        <v>12411754</v>
      </c>
      <c r="DB320" s="231">
        <f t="shared" si="43"/>
        <v>0</v>
      </c>
      <c r="DC320" s="204">
        <f t="shared" si="42"/>
        <v>0</v>
      </c>
      <c r="DZ320" s="312" t="s">
        <v>2094</v>
      </c>
      <c r="EA320" s="135" t="s">
        <v>2557</v>
      </c>
    </row>
    <row r="321" spans="1:131" x14ac:dyDescent="0.3">
      <c r="A321" s="256"/>
      <c r="B321" s="256" t="s">
        <v>1857</v>
      </c>
      <c r="C321" s="257">
        <v>1121964497</v>
      </c>
      <c r="D321" s="256" t="s">
        <v>1858</v>
      </c>
      <c r="E321" s="256" t="s">
        <v>298</v>
      </c>
      <c r="F321" s="256" t="s">
        <v>332</v>
      </c>
      <c r="G321" s="258">
        <v>45691</v>
      </c>
      <c r="H321" s="337">
        <v>8027750</v>
      </c>
      <c r="I321" s="256" t="s">
        <v>1859</v>
      </c>
      <c r="J321" s="258">
        <v>45691</v>
      </c>
      <c r="K321" s="258">
        <v>45815</v>
      </c>
      <c r="L321" s="256" t="s">
        <v>291</v>
      </c>
      <c r="M321" s="256" t="s">
        <v>291</v>
      </c>
      <c r="N321" s="256" t="s">
        <v>291</v>
      </c>
      <c r="O321" s="215">
        <v>5</v>
      </c>
      <c r="P321" s="259">
        <v>1798216</v>
      </c>
      <c r="Q321" s="203">
        <v>45691</v>
      </c>
      <c r="R321" s="193">
        <v>45716</v>
      </c>
      <c r="S321" s="259">
        <v>1926660</v>
      </c>
      <c r="T321" s="129">
        <v>45717</v>
      </c>
      <c r="U321" s="129">
        <v>45747</v>
      </c>
      <c r="V321" s="259">
        <v>1926660</v>
      </c>
      <c r="W321" s="193">
        <v>45748</v>
      </c>
      <c r="X321" s="193">
        <v>45777</v>
      </c>
      <c r="Y321" s="259">
        <v>1926660</v>
      </c>
      <c r="Z321" s="193">
        <v>45778</v>
      </c>
      <c r="AA321" s="193">
        <v>45808</v>
      </c>
      <c r="AB321" s="259">
        <v>449554</v>
      </c>
      <c r="AC321" s="193">
        <v>45809</v>
      </c>
      <c r="AD321" s="193">
        <v>45815</v>
      </c>
      <c r="AE321" s="259"/>
      <c r="AF321" s="193"/>
      <c r="AG321" s="193"/>
      <c r="BI321" s="195" t="s">
        <v>278</v>
      </c>
      <c r="BJ321" s="190" t="s">
        <v>423</v>
      </c>
      <c r="BK321" s="195" t="s">
        <v>280</v>
      </c>
      <c r="BL321" s="192">
        <v>195</v>
      </c>
      <c r="BM321" s="193">
        <v>45691</v>
      </c>
      <c r="BN321" s="212">
        <v>290608672</v>
      </c>
      <c r="BO321" s="206">
        <v>482</v>
      </c>
      <c r="BP321" s="193">
        <v>45691</v>
      </c>
      <c r="BQ321" s="207">
        <v>8027750</v>
      </c>
      <c r="CS321" s="200" t="s">
        <v>2064</v>
      </c>
      <c r="CT321" s="126">
        <v>1121964497</v>
      </c>
      <c r="CU321" s="206">
        <v>504</v>
      </c>
      <c r="CV321" s="206" t="s">
        <v>1521</v>
      </c>
      <c r="CY321" s="195">
        <v>8299</v>
      </c>
      <c r="CZ321" s="195" t="s">
        <v>293</v>
      </c>
      <c r="DA321" s="204">
        <f t="shared" si="44"/>
        <v>8027750</v>
      </c>
      <c r="DB321" s="231">
        <f t="shared" si="43"/>
        <v>0</v>
      </c>
      <c r="DC321" s="204">
        <f t="shared" si="42"/>
        <v>0</v>
      </c>
      <c r="DZ321" s="312" t="s">
        <v>2095</v>
      </c>
      <c r="EA321" s="135" t="s">
        <v>304</v>
      </c>
    </row>
    <row r="322" spans="1:131" x14ac:dyDescent="0.3">
      <c r="A322" s="256"/>
      <c r="B322" s="256" t="s">
        <v>1860</v>
      </c>
      <c r="C322" s="257">
        <v>1022439066</v>
      </c>
      <c r="D322" s="256" t="s">
        <v>1861</v>
      </c>
      <c r="E322" s="256" t="s">
        <v>298</v>
      </c>
      <c r="F322" s="256" t="s">
        <v>332</v>
      </c>
      <c r="G322" s="258">
        <v>45691</v>
      </c>
      <c r="H322" s="337">
        <v>8027750</v>
      </c>
      <c r="I322" s="256" t="s">
        <v>1859</v>
      </c>
      <c r="J322" s="258">
        <v>45691</v>
      </c>
      <c r="K322" s="258">
        <v>45815</v>
      </c>
      <c r="L322" s="256" t="s">
        <v>291</v>
      </c>
      <c r="M322" s="256" t="s">
        <v>291</v>
      </c>
      <c r="N322" s="256" t="s">
        <v>291</v>
      </c>
      <c r="O322" s="215">
        <v>5</v>
      </c>
      <c r="P322" s="259">
        <v>1798216</v>
      </c>
      <c r="Q322" s="203">
        <v>45691</v>
      </c>
      <c r="R322" s="193">
        <v>45716</v>
      </c>
      <c r="S322" s="259">
        <v>1926660</v>
      </c>
      <c r="T322" s="129">
        <v>45717</v>
      </c>
      <c r="U322" s="129">
        <v>45747</v>
      </c>
      <c r="V322" s="259">
        <v>1926660</v>
      </c>
      <c r="W322" s="193">
        <v>45748</v>
      </c>
      <c r="X322" s="193">
        <v>45777</v>
      </c>
      <c r="Y322" s="259">
        <v>1926660</v>
      </c>
      <c r="Z322" s="193">
        <v>45778</v>
      </c>
      <c r="AA322" s="193">
        <v>45808</v>
      </c>
      <c r="AB322" s="259">
        <v>449554</v>
      </c>
      <c r="AC322" s="193">
        <v>45809</v>
      </c>
      <c r="AD322" s="193">
        <v>45815</v>
      </c>
      <c r="AE322" s="259"/>
      <c r="AF322" s="193"/>
      <c r="AG322" s="193"/>
      <c r="BI322" s="195" t="s">
        <v>278</v>
      </c>
      <c r="BJ322" s="190" t="s">
        <v>423</v>
      </c>
      <c r="BK322" s="195" t="s">
        <v>280</v>
      </c>
      <c r="BL322" s="192">
        <v>195</v>
      </c>
      <c r="BM322" s="193">
        <v>45691</v>
      </c>
      <c r="BN322" s="212">
        <v>290608672</v>
      </c>
      <c r="BO322" s="206">
        <v>472</v>
      </c>
      <c r="BP322" s="193">
        <v>45691</v>
      </c>
      <c r="BQ322" s="207">
        <v>8027750</v>
      </c>
      <c r="CS322" s="200" t="s">
        <v>2064</v>
      </c>
      <c r="CT322" s="126">
        <v>1022439066</v>
      </c>
      <c r="CU322" s="206">
        <v>504</v>
      </c>
      <c r="CV322" s="206" t="s">
        <v>1521</v>
      </c>
      <c r="CY322" s="195">
        <v>8299</v>
      </c>
      <c r="CZ322" s="195" t="s">
        <v>293</v>
      </c>
      <c r="DA322" s="204">
        <f t="shared" si="44"/>
        <v>8027750</v>
      </c>
      <c r="DB322" s="231">
        <f t="shared" si="43"/>
        <v>0</v>
      </c>
      <c r="DC322" s="204">
        <f t="shared" si="42"/>
        <v>0</v>
      </c>
      <c r="DZ322" s="312" t="s">
        <v>2096</v>
      </c>
      <c r="EA322" s="135" t="s">
        <v>304</v>
      </c>
    </row>
    <row r="323" spans="1:131" ht="14.4" x14ac:dyDescent="0.3">
      <c r="A323" s="256"/>
      <c r="B323" s="256" t="s">
        <v>1862</v>
      </c>
      <c r="C323" s="262">
        <v>1006856530</v>
      </c>
      <c r="D323" s="261" t="s">
        <v>1863</v>
      </c>
      <c r="E323" s="256" t="s">
        <v>298</v>
      </c>
      <c r="F323" s="256" t="s">
        <v>332</v>
      </c>
      <c r="G323" s="258">
        <v>45691</v>
      </c>
      <c r="H323" s="337">
        <v>8027750</v>
      </c>
      <c r="I323" s="256" t="s">
        <v>1859</v>
      </c>
      <c r="J323" s="258">
        <v>45691</v>
      </c>
      <c r="K323" s="258">
        <v>45815</v>
      </c>
      <c r="L323" s="256" t="s">
        <v>291</v>
      </c>
      <c r="M323" s="256" t="s">
        <v>291</v>
      </c>
      <c r="N323" s="256" t="s">
        <v>291</v>
      </c>
      <c r="O323" s="215">
        <v>5</v>
      </c>
      <c r="P323" s="259">
        <v>1798216</v>
      </c>
      <c r="Q323" s="203">
        <v>45691</v>
      </c>
      <c r="R323" s="193">
        <v>45716</v>
      </c>
      <c r="S323" s="259">
        <v>1926660</v>
      </c>
      <c r="T323" s="129">
        <v>45717</v>
      </c>
      <c r="U323" s="129">
        <v>45747</v>
      </c>
      <c r="V323" s="259">
        <v>1926660</v>
      </c>
      <c r="W323" s="193">
        <v>45748</v>
      </c>
      <c r="X323" s="193">
        <v>45777</v>
      </c>
      <c r="Y323" s="259">
        <v>1926660</v>
      </c>
      <c r="Z323" s="193">
        <v>45778</v>
      </c>
      <c r="AA323" s="193">
        <v>45808</v>
      </c>
      <c r="AB323" s="259">
        <v>449554</v>
      </c>
      <c r="AC323" s="193">
        <v>45809</v>
      </c>
      <c r="AD323" s="193">
        <v>45815</v>
      </c>
      <c r="AE323" s="259"/>
      <c r="AF323" s="193"/>
      <c r="AG323" s="193"/>
      <c r="AH323" s="290"/>
      <c r="AI323" s="233"/>
      <c r="AJ323" s="233"/>
      <c r="BI323" s="195" t="s">
        <v>278</v>
      </c>
      <c r="BJ323" s="190" t="s">
        <v>423</v>
      </c>
      <c r="BK323" s="195" t="s">
        <v>280</v>
      </c>
      <c r="BL323" s="192">
        <v>195</v>
      </c>
      <c r="BM323" s="193">
        <v>45691</v>
      </c>
      <c r="BN323" s="212">
        <v>290608672</v>
      </c>
      <c r="BO323" s="206">
        <v>469</v>
      </c>
      <c r="BP323" s="193">
        <v>45691</v>
      </c>
      <c r="BQ323" s="207">
        <v>8027750</v>
      </c>
      <c r="CS323" s="200" t="s">
        <v>2064</v>
      </c>
      <c r="CT323" s="201">
        <v>1006856530</v>
      </c>
      <c r="CU323" s="206">
        <v>504</v>
      </c>
      <c r="CV323" s="206" t="s">
        <v>1521</v>
      </c>
      <c r="CY323" s="195">
        <v>8299</v>
      </c>
      <c r="CZ323" s="195" t="s">
        <v>293</v>
      </c>
      <c r="DA323" s="204">
        <f t="shared" si="44"/>
        <v>8027750</v>
      </c>
      <c r="DB323" s="231">
        <f t="shared" si="43"/>
        <v>0</v>
      </c>
      <c r="DC323" s="204">
        <f t="shared" si="42"/>
        <v>0</v>
      </c>
      <c r="DZ323" s="312" t="s">
        <v>2097</v>
      </c>
      <c r="EA323" s="135" t="s">
        <v>304</v>
      </c>
    </row>
    <row r="324" spans="1:131" x14ac:dyDescent="0.3">
      <c r="A324" s="256"/>
      <c r="B324" s="256" t="s">
        <v>1864</v>
      </c>
      <c r="C324" s="257">
        <v>68297632</v>
      </c>
      <c r="D324" s="256" t="s">
        <v>1865</v>
      </c>
      <c r="E324" s="256" t="s">
        <v>298</v>
      </c>
      <c r="F324" s="256" t="s">
        <v>332</v>
      </c>
      <c r="G324" s="258">
        <v>45691</v>
      </c>
      <c r="H324" s="337">
        <v>8027750</v>
      </c>
      <c r="I324" s="256" t="s">
        <v>1859</v>
      </c>
      <c r="J324" s="258">
        <v>45691</v>
      </c>
      <c r="K324" s="258">
        <v>45815</v>
      </c>
      <c r="L324" s="256" t="s">
        <v>291</v>
      </c>
      <c r="M324" s="256" t="s">
        <v>291</v>
      </c>
      <c r="N324" s="256" t="s">
        <v>291</v>
      </c>
      <c r="O324" s="215">
        <v>5</v>
      </c>
      <c r="P324" s="259">
        <v>1798216</v>
      </c>
      <c r="Q324" s="203">
        <v>45691</v>
      </c>
      <c r="R324" s="193">
        <v>45716</v>
      </c>
      <c r="S324" s="259">
        <v>1926660</v>
      </c>
      <c r="T324" s="129">
        <v>45717</v>
      </c>
      <c r="U324" s="129">
        <v>45747</v>
      </c>
      <c r="V324" s="259">
        <v>1926660</v>
      </c>
      <c r="W324" s="193">
        <v>45748</v>
      </c>
      <c r="X324" s="193">
        <v>45777</v>
      </c>
      <c r="Y324" s="259">
        <v>1926660</v>
      </c>
      <c r="Z324" s="193">
        <v>45778</v>
      </c>
      <c r="AA324" s="193">
        <v>45808</v>
      </c>
      <c r="AB324" s="259">
        <v>449554</v>
      </c>
      <c r="AC324" s="193">
        <v>45809</v>
      </c>
      <c r="AD324" s="193">
        <v>45815</v>
      </c>
      <c r="AE324" s="259"/>
      <c r="AF324" s="193"/>
      <c r="AG324" s="193"/>
      <c r="BI324" s="195" t="s">
        <v>278</v>
      </c>
      <c r="BJ324" s="190" t="s">
        <v>423</v>
      </c>
      <c r="BK324" s="195" t="s">
        <v>280</v>
      </c>
      <c r="BL324" s="192">
        <v>195</v>
      </c>
      <c r="BM324" s="193">
        <v>45691</v>
      </c>
      <c r="BN324" s="212">
        <v>290608672</v>
      </c>
      <c r="BO324" s="206">
        <v>465</v>
      </c>
      <c r="BP324" s="193">
        <v>45691</v>
      </c>
      <c r="BQ324" s="207">
        <v>8027750</v>
      </c>
      <c r="CS324" s="200" t="s">
        <v>2064</v>
      </c>
      <c r="CT324" s="202">
        <v>68297632.700000003</v>
      </c>
      <c r="CU324" s="206">
        <v>504</v>
      </c>
      <c r="CV324" s="206" t="s">
        <v>1521</v>
      </c>
      <c r="CY324" s="195">
        <v>8299</v>
      </c>
      <c r="CZ324" s="195" t="s">
        <v>293</v>
      </c>
      <c r="DA324" s="204">
        <f t="shared" si="44"/>
        <v>8027750</v>
      </c>
      <c r="DB324" s="231">
        <f t="shared" si="43"/>
        <v>0</v>
      </c>
      <c r="DC324" s="204">
        <f t="shared" si="42"/>
        <v>0</v>
      </c>
      <c r="DZ324" s="312" t="s">
        <v>2098</v>
      </c>
      <c r="EA324" s="135" t="s">
        <v>304</v>
      </c>
    </row>
    <row r="325" spans="1:131" x14ac:dyDescent="0.3">
      <c r="A325" s="255"/>
      <c r="B325" s="256" t="s">
        <v>1866</v>
      </c>
      <c r="C325" s="257">
        <v>1121873518</v>
      </c>
      <c r="D325" s="256" t="s">
        <v>1867</v>
      </c>
      <c r="E325" s="256" t="s">
        <v>297</v>
      </c>
      <c r="F325" s="256" t="s">
        <v>1868</v>
      </c>
      <c r="G325" s="258">
        <v>45691</v>
      </c>
      <c r="H325" s="337">
        <v>18297641</v>
      </c>
      <c r="I325" s="256" t="s">
        <v>1869</v>
      </c>
      <c r="J325" s="258">
        <v>45691</v>
      </c>
      <c r="K325" s="258">
        <v>45830</v>
      </c>
      <c r="L325" s="256" t="s">
        <v>291</v>
      </c>
      <c r="M325" s="256" t="s">
        <v>291</v>
      </c>
      <c r="N325" s="256" t="s">
        <v>291</v>
      </c>
      <c r="O325" s="215">
        <v>5</v>
      </c>
      <c r="P325" s="259">
        <v>3659528</v>
      </c>
      <c r="Q325" s="203">
        <v>45691</v>
      </c>
      <c r="R325" s="193">
        <v>45716</v>
      </c>
      <c r="S325" s="259">
        <v>3920923</v>
      </c>
      <c r="T325" s="129">
        <v>45717</v>
      </c>
      <c r="U325" s="129">
        <v>45747</v>
      </c>
      <c r="V325" s="259">
        <v>3920923</v>
      </c>
      <c r="W325" s="193">
        <v>45748</v>
      </c>
      <c r="X325" s="193">
        <v>45777</v>
      </c>
      <c r="Y325" s="259">
        <v>3920923</v>
      </c>
      <c r="Z325" s="193">
        <v>45778</v>
      </c>
      <c r="AA325" s="193">
        <v>45808</v>
      </c>
      <c r="AB325" s="259">
        <v>2875344</v>
      </c>
      <c r="AC325" s="193">
        <v>45809</v>
      </c>
      <c r="AD325" s="193">
        <v>45830</v>
      </c>
      <c r="AE325" s="259"/>
      <c r="AF325" s="193"/>
      <c r="AG325" s="193"/>
      <c r="AH325" s="291"/>
      <c r="AI325" s="235"/>
      <c r="AJ325" s="235"/>
      <c r="BI325" s="195" t="s">
        <v>278</v>
      </c>
      <c r="BJ325" s="190" t="s">
        <v>423</v>
      </c>
      <c r="BK325" s="195" t="s">
        <v>280</v>
      </c>
      <c r="BL325" s="192">
        <v>195</v>
      </c>
      <c r="BM325" s="193">
        <v>45691</v>
      </c>
      <c r="BN325" s="212">
        <v>290608672</v>
      </c>
      <c r="BO325" s="206">
        <v>477</v>
      </c>
      <c r="BP325" s="193">
        <v>45691</v>
      </c>
      <c r="BQ325" s="207">
        <v>18297641</v>
      </c>
      <c r="CS325" s="200" t="s">
        <v>2160</v>
      </c>
      <c r="CT325" s="201">
        <v>1121873518.9000001</v>
      </c>
      <c r="CU325" s="206">
        <v>504</v>
      </c>
      <c r="CV325" s="206" t="s">
        <v>1520</v>
      </c>
      <c r="CY325" s="195">
        <v>8299</v>
      </c>
      <c r="CZ325" s="195" t="s">
        <v>293</v>
      </c>
      <c r="DA325" s="204">
        <f t="shared" si="44"/>
        <v>18297641</v>
      </c>
      <c r="DB325" s="231">
        <f t="shared" si="43"/>
        <v>0</v>
      </c>
      <c r="DC325" s="204">
        <f t="shared" si="42"/>
        <v>0</v>
      </c>
      <c r="DZ325" s="312" t="s">
        <v>2099</v>
      </c>
      <c r="EA325" s="135" t="s">
        <v>275</v>
      </c>
    </row>
    <row r="326" spans="1:131" x14ac:dyDescent="0.3">
      <c r="A326" s="256"/>
      <c r="B326" s="256" t="s">
        <v>1870</v>
      </c>
      <c r="C326" s="257">
        <v>17423124</v>
      </c>
      <c r="D326" s="256" t="s">
        <v>1871</v>
      </c>
      <c r="E326" s="256" t="s">
        <v>297</v>
      </c>
      <c r="F326" s="256" t="s">
        <v>1872</v>
      </c>
      <c r="G326" s="258">
        <v>45691</v>
      </c>
      <c r="H326" s="337">
        <v>18297641</v>
      </c>
      <c r="I326" s="256" t="s">
        <v>1869</v>
      </c>
      <c r="J326" s="258">
        <v>45691</v>
      </c>
      <c r="K326" s="258">
        <v>45830</v>
      </c>
      <c r="L326" s="256" t="s">
        <v>291</v>
      </c>
      <c r="M326" s="256" t="s">
        <v>291</v>
      </c>
      <c r="N326" s="256" t="s">
        <v>291</v>
      </c>
      <c r="O326" s="215">
        <v>5</v>
      </c>
      <c r="P326" s="259">
        <v>3659528</v>
      </c>
      <c r="Q326" s="203">
        <v>45691</v>
      </c>
      <c r="R326" s="193">
        <v>45716</v>
      </c>
      <c r="S326" s="259">
        <v>3920923</v>
      </c>
      <c r="T326" s="129">
        <v>45717</v>
      </c>
      <c r="U326" s="129">
        <v>45747</v>
      </c>
      <c r="V326" s="259">
        <v>3920923</v>
      </c>
      <c r="W326" s="193">
        <v>45748</v>
      </c>
      <c r="X326" s="193">
        <v>45777</v>
      </c>
      <c r="Y326" s="259">
        <v>3920923</v>
      </c>
      <c r="Z326" s="193">
        <v>45778</v>
      </c>
      <c r="AA326" s="193">
        <v>45808</v>
      </c>
      <c r="AB326" s="259">
        <v>2875344</v>
      </c>
      <c r="AC326" s="193">
        <v>45809</v>
      </c>
      <c r="AD326" s="193">
        <v>45830</v>
      </c>
      <c r="AE326" s="259"/>
      <c r="AF326" s="193"/>
      <c r="AG326" s="193"/>
      <c r="BI326" s="195" t="s">
        <v>278</v>
      </c>
      <c r="BJ326" s="190" t="s">
        <v>423</v>
      </c>
      <c r="BK326" s="195" t="s">
        <v>280</v>
      </c>
      <c r="BL326" s="192">
        <v>195</v>
      </c>
      <c r="BM326" s="193">
        <v>45691</v>
      </c>
      <c r="BN326" s="212">
        <v>290608672</v>
      </c>
      <c r="BO326" s="206">
        <v>463</v>
      </c>
      <c r="BP326" s="193">
        <v>45691</v>
      </c>
      <c r="BQ326" s="207">
        <v>18297641</v>
      </c>
      <c r="CS326" s="200" t="s">
        <v>2161</v>
      </c>
      <c r="CT326" s="201">
        <v>17423124</v>
      </c>
      <c r="CU326" s="206">
        <v>504</v>
      </c>
      <c r="CV326" s="206" t="s">
        <v>1520</v>
      </c>
      <c r="CY326" s="192">
        <v>9007</v>
      </c>
      <c r="CZ326" s="192" t="s">
        <v>293</v>
      </c>
      <c r="DA326" s="204">
        <f t="shared" si="44"/>
        <v>18297641</v>
      </c>
      <c r="DB326" s="231">
        <f t="shared" si="43"/>
        <v>0</v>
      </c>
      <c r="DC326" s="204">
        <f t="shared" si="42"/>
        <v>0</v>
      </c>
      <c r="DZ326" s="312" t="s">
        <v>2100</v>
      </c>
      <c r="EA326" s="135" t="s">
        <v>275</v>
      </c>
    </row>
    <row r="327" spans="1:131" x14ac:dyDescent="0.3">
      <c r="A327" s="256"/>
      <c r="B327" s="256" t="s">
        <v>1873</v>
      </c>
      <c r="C327" s="257">
        <v>40393974</v>
      </c>
      <c r="D327" s="256" t="s">
        <v>1874</v>
      </c>
      <c r="E327" s="256" t="s">
        <v>297</v>
      </c>
      <c r="F327" s="256" t="s">
        <v>1875</v>
      </c>
      <c r="G327" s="258">
        <v>45691</v>
      </c>
      <c r="H327" s="337">
        <v>18297641</v>
      </c>
      <c r="I327" s="256" t="s">
        <v>1869</v>
      </c>
      <c r="J327" s="258">
        <v>45691</v>
      </c>
      <c r="K327" s="258">
        <v>45830</v>
      </c>
      <c r="L327" s="256" t="s">
        <v>291</v>
      </c>
      <c r="M327" s="256" t="s">
        <v>291</v>
      </c>
      <c r="N327" s="256" t="s">
        <v>291</v>
      </c>
      <c r="O327" s="215">
        <v>5</v>
      </c>
      <c r="P327" s="259">
        <v>3659528</v>
      </c>
      <c r="Q327" s="203">
        <v>45691</v>
      </c>
      <c r="R327" s="193">
        <v>45716</v>
      </c>
      <c r="S327" s="259">
        <v>3920923</v>
      </c>
      <c r="T327" s="129">
        <v>45717</v>
      </c>
      <c r="U327" s="129">
        <v>45747</v>
      </c>
      <c r="V327" s="259">
        <v>3920923</v>
      </c>
      <c r="W327" s="193">
        <v>45748</v>
      </c>
      <c r="X327" s="193">
        <v>45777</v>
      </c>
      <c r="Y327" s="259">
        <v>3920923</v>
      </c>
      <c r="Z327" s="193">
        <v>45778</v>
      </c>
      <c r="AA327" s="193">
        <v>45808</v>
      </c>
      <c r="AB327" s="259">
        <v>2875344</v>
      </c>
      <c r="AC327" s="193">
        <v>45809</v>
      </c>
      <c r="AD327" s="193">
        <v>45830</v>
      </c>
      <c r="AE327" s="259"/>
      <c r="AF327" s="193"/>
      <c r="AG327" s="193"/>
      <c r="BI327" s="195" t="s">
        <v>278</v>
      </c>
      <c r="BJ327" s="190" t="s">
        <v>423</v>
      </c>
      <c r="BK327" s="195" t="s">
        <v>280</v>
      </c>
      <c r="BL327" s="192">
        <v>195</v>
      </c>
      <c r="BM327" s="193">
        <v>45691</v>
      </c>
      <c r="BN327" s="212">
        <v>290608672</v>
      </c>
      <c r="BO327" s="206">
        <v>464</v>
      </c>
      <c r="BP327" s="193">
        <v>45691</v>
      </c>
      <c r="BQ327" s="207">
        <v>18297641</v>
      </c>
      <c r="CS327" s="250" t="s">
        <v>2161</v>
      </c>
      <c r="CT327" s="202">
        <v>40393974.100000001</v>
      </c>
      <c r="CU327" s="206">
        <v>504</v>
      </c>
      <c r="CV327" s="206" t="s">
        <v>1520</v>
      </c>
      <c r="CY327" s="192">
        <v>8299</v>
      </c>
      <c r="CZ327" s="192" t="s">
        <v>293</v>
      </c>
      <c r="DA327" s="204">
        <f t="shared" si="44"/>
        <v>18297641</v>
      </c>
      <c r="DB327" s="231">
        <f t="shared" si="43"/>
        <v>0</v>
      </c>
      <c r="DC327" s="204">
        <f t="shared" si="42"/>
        <v>0</v>
      </c>
      <c r="DZ327" s="312" t="s">
        <v>2101</v>
      </c>
      <c r="EA327" s="135" t="s">
        <v>275</v>
      </c>
    </row>
    <row r="328" spans="1:131" ht="14.4" x14ac:dyDescent="0.3">
      <c r="A328" s="256"/>
      <c r="B328" s="256" t="s">
        <v>1876</v>
      </c>
      <c r="C328" s="257">
        <v>1121871654</v>
      </c>
      <c r="D328" s="256" t="s">
        <v>1877</v>
      </c>
      <c r="E328" s="256" t="s">
        <v>297</v>
      </c>
      <c r="F328" s="256" t="s">
        <v>1878</v>
      </c>
      <c r="G328" s="258">
        <v>45691</v>
      </c>
      <c r="H328" s="337">
        <v>18297641</v>
      </c>
      <c r="I328" s="256" t="s">
        <v>1869</v>
      </c>
      <c r="J328" s="258">
        <v>45691</v>
      </c>
      <c r="K328" s="258">
        <v>45830</v>
      </c>
      <c r="L328" s="256" t="s">
        <v>291</v>
      </c>
      <c r="M328" s="256" t="s">
        <v>291</v>
      </c>
      <c r="N328" s="256" t="s">
        <v>291</v>
      </c>
      <c r="O328" s="215">
        <v>5</v>
      </c>
      <c r="P328" s="259">
        <v>3659528</v>
      </c>
      <c r="Q328" s="203">
        <v>45691</v>
      </c>
      <c r="R328" s="193">
        <v>45716</v>
      </c>
      <c r="S328" s="259">
        <v>3920923</v>
      </c>
      <c r="T328" s="129">
        <v>45717</v>
      </c>
      <c r="U328" s="129">
        <v>45747</v>
      </c>
      <c r="V328" s="259">
        <v>3920923</v>
      </c>
      <c r="W328" s="193">
        <v>45748</v>
      </c>
      <c r="X328" s="193">
        <v>45777</v>
      </c>
      <c r="Y328" s="259">
        <v>3920923</v>
      </c>
      <c r="Z328" s="193">
        <v>45778</v>
      </c>
      <c r="AA328" s="193">
        <v>45808</v>
      </c>
      <c r="AB328" s="259">
        <v>2875344</v>
      </c>
      <c r="AC328" s="193">
        <v>45809</v>
      </c>
      <c r="AD328" s="193">
        <v>45830</v>
      </c>
      <c r="AE328" s="259"/>
      <c r="AF328" s="193"/>
      <c r="AG328" s="193"/>
      <c r="AH328" s="290"/>
      <c r="AI328" s="233"/>
      <c r="AJ328" s="233"/>
      <c r="BI328" s="195" t="s">
        <v>278</v>
      </c>
      <c r="BJ328" s="190" t="s">
        <v>423</v>
      </c>
      <c r="BK328" s="195" t="s">
        <v>280</v>
      </c>
      <c r="BL328" s="192">
        <v>195</v>
      </c>
      <c r="BM328" s="193">
        <v>45691</v>
      </c>
      <c r="BN328" s="212">
        <v>290608672</v>
      </c>
      <c r="BO328" s="206">
        <v>476</v>
      </c>
      <c r="BP328" s="193">
        <v>45691</v>
      </c>
      <c r="BQ328" s="207">
        <v>18297641</v>
      </c>
      <c r="CS328" s="200" t="s">
        <v>2162</v>
      </c>
      <c r="CT328" s="201">
        <v>1121871654</v>
      </c>
      <c r="CU328" s="206">
        <v>504</v>
      </c>
      <c r="CV328" s="206" t="s">
        <v>1520</v>
      </c>
      <c r="CY328" s="195">
        <v>8299</v>
      </c>
      <c r="CZ328" s="195" t="s">
        <v>293</v>
      </c>
      <c r="DA328" s="204">
        <f t="shared" si="44"/>
        <v>18297641</v>
      </c>
      <c r="DB328" s="231">
        <f t="shared" si="43"/>
        <v>0</v>
      </c>
      <c r="DC328" s="204">
        <f t="shared" si="42"/>
        <v>0</v>
      </c>
      <c r="DZ328" s="312" t="s">
        <v>2102</v>
      </c>
      <c r="EA328" s="135" t="s">
        <v>275</v>
      </c>
    </row>
    <row r="329" spans="1:131" x14ac:dyDescent="0.3">
      <c r="A329" s="256"/>
      <c r="B329" s="256" t="s">
        <v>1879</v>
      </c>
      <c r="C329" s="257">
        <v>43615366</v>
      </c>
      <c r="D329" s="256" t="s">
        <v>1880</v>
      </c>
      <c r="E329" s="256" t="s">
        <v>297</v>
      </c>
      <c r="F329" s="256" t="s">
        <v>1336</v>
      </c>
      <c r="G329" s="258">
        <v>45691</v>
      </c>
      <c r="H329" s="337">
        <v>21172984</v>
      </c>
      <c r="I329" s="256" t="s">
        <v>1854</v>
      </c>
      <c r="J329" s="258">
        <v>45691</v>
      </c>
      <c r="K329" s="258">
        <v>45852</v>
      </c>
      <c r="L329" s="256" t="s">
        <v>291</v>
      </c>
      <c r="M329" s="256" t="s">
        <v>291</v>
      </c>
      <c r="N329" s="256" t="s">
        <v>291</v>
      </c>
      <c r="O329" s="215">
        <v>6</v>
      </c>
      <c r="P329" s="259">
        <v>3659528</v>
      </c>
      <c r="Q329" s="203">
        <v>45691</v>
      </c>
      <c r="R329" s="193">
        <v>45716</v>
      </c>
      <c r="S329" s="259">
        <v>3920923</v>
      </c>
      <c r="T329" s="129">
        <v>45717</v>
      </c>
      <c r="U329" s="129">
        <v>45747</v>
      </c>
      <c r="V329" s="259">
        <v>3920923</v>
      </c>
      <c r="W329" s="193">
        <v>45748</v>
      </c>
      <c r="X329" s="193">
        <v>45777</v>
      </c>
      <c r="Y329" s="259">
        <v>3920923</v>
      </c>
      <c r="Z329" s="193">
        <v>45778</v>
      </c>
      <c r="AA329" s="193">
        <v>45808</v>
      </c>
      <c r="AB329" s="259">
        <v>3920923</v>
      </c>
      <c r="AC329" s="193">
        <v>45809</v>
      </c>
      <c r="AD329" s="193">
        <v>45838</v>
      </c>
      <c r="AE329" s="259">
        <v>1829764</v>
      </c>
      <c r="AF329" s="193">
        <v>45839</v>
      </c>
      <c r="AG329" s="193">
        <v>45852</v>
      </c>
      <c r="BI329" s="188" t="s">
        <v>275</v>
      </c>
      <c r="BJ329" s="190" t="s">
        <v>1387</v>
      </c>
      <c r="BK329" s="190" t="s">
        <v>1388</v>
      </c>
      <c r="BL329" s="192">
        <v>191</v>
      </c>
      <c r="BM329" s="193">
        <v>45691</v>
      </c>
      <c r="BN329" s="212">
        <v>102926920</v>
      </c>
      <c r="BO329" s="206">
        <v>448</v>
      </c>
      <c r="BP329" s="193">
        <v>45691</v>
      </c>
      <c r="BQ329" s="207">
        <v>21172984</v>
      </c>
      <c r="CS329" s="180" t="s">
        <v>2163</v>
      </c>
      <c r="CT329" s="201">
        <v>43615366</v>
      </c>
      <c r="CU329" s="206">
        <v>717</v>
      </c>
      <c r="CV329" s="206" t="s">
        <v>573</v>
      </c>
      <c r="CY329" s="195">
        <v>7490</v>
      </c>
      <c r="CZ329" s="195" t="s">
        <v>293</v>
      </c>
      <c r="DA329" s="204">
        <f t="shared" si="44"/>
        <v>21172984</v>
      </c>
      <c r="DB329" s="231">
        <f t="shared" si="43"/>
        <v>0</v>
      </c>
      <c r="DC329" s="204">
        <f t="shared" si="42"/>
        <v>0</v>
      </c>
      <c r="DZ329" s="312" t="s">
        <v>2103</v>
      </c>
      <c r="EA329" s="135"/>
    </row>
    <row r="330" spans="1:131" x14ac:dyDescent="0.3">
      <c r="A330" s="256"/>
      <c r="B330" s="256" t="s">
        <v>1881</v>
      </c>
      <c r="C330" s="257">
        <v>1121852564</v>
      </c>
      <c r="D330" s="256" t="s">
        <v>1882</v>
      </c>
      <c r="E330" s="256" t="s">
        <v>297</v>
      </c>
      <c r="F330" s="256" t="s">
        <v>1883</v>
      </c>
      <c r="G330" s="258">
        <v>45691</v>
      </c>
      <c r="H330" s="337">
        <v>16224510</v>
      </c>
      <c r="I330" s="256" t="s">
        <v>306</v>
      </c>
      <c r="J330" s="258">
        <v>45691</v>
      </c>
      <c r="K330" s="258">
        <v>45840</v>
      </c>
      <c r="L330" s="256" t="s">
        <v>291</v>
      </c>
      <c r="M330" s="256" t="s">
        <v>291</v>
      </c>
      <c r="N330" s="256" t="s">
        <v>291</v>
      </c>
      <c r="O330" s="215">
        <v>5</v>
      </c>
      <c r="P330" s="259">
        <v>3028575</v>
      </c>
      <c r="Q330" s="203">
        <v>45691</v>
      </c>
      <c r="R330" s="193">
        <v>45716</v>
      </c>
      <c r="S330" s="259">
        <v>3244902</v>
      </c>
      <c r="T330" s="129">
        <v>45717</v>
      </c>
      <c r="U330" s="129">
        <v>45747</v>
      </c>
      <c r="V330" s="259">
        <v>3244902</v>
      </c>
      <c r="W330" s="193">
        <v>45748</v>
      </c>
      <c r="X330" s="193">
        <v>45777</v>
      </c>
      <c r="Y330" s="259">
        <v>3244902</v>
      </c>
      <c r="Z330" s="193">
        <v>45778</v>
      </c>
      <c r="AA330" s="193">
        <v>45808</v>
      </c>
      <c r="AB330" s="259">
        <v>3461229</v>
      </c>
      <c r="AC330" s="193">
        <v>45809</v>
      </c>
      <c r="AD330" s="193">
        <v>45840</v>
      </c>
      <c r="AE330" s="259"/>
      <c r="AF330" s="193"/>
      <c r="AG330" s="193"/>
      <c r="AH330" s="291"/>
      <c r="AI330" s="235"/>
      <c r="AJ330" s="235"/>
      <c r="BI330" s="188" t="s">
        <v>275</v>
      </c>
      <c r="BJ330" s="188" t="s">
        <v>284</v>
      </c>
      <c r="BK330" s="188" t="s">
        <v>276</v>
      </c>
      <c r="BL330" s="192">
        <v>191</v>
      </c>
      <c r="BM330" s="193">
        <v>45691</v>
      </c>
      <c r="BN330" s="212">
        <v>102926920</v>
      </c>
      <c r="BO330" s="206">
        <v>449</v>
      </c>
      <c r="BP330" s="193">
        <v>45691</v>
      </c>
      <c r="BQ330" s="207">
        <v>16224510</v>
      </c>
      <c r="CS330" s="250" t="s">
        <v>2164</v>
      </c>
      <c r="CT330" s="201">
        <v>1121852564</v>
      </c>
      <c r="CU330" s="206">
        <v>717</v>
      </c>
      <c r="CV330" s="206" t="s">
        <v>573</v>
      </c>
      <c r="CY330" s="253">
        <v>7010</v>
      </c>
      <c r="CZ330" s="191" t="s">
        <v>293</v>
      </c>
      <c r="DA330" s="204">
        <f t="shared" si="44"/>
        <v>16224510</v>
      </c>
      <c r="DB330" s="231">
        <f t="shared" si="43"/>
        <v>0</v>
      </c>
      <c r="DC330" s="204">
        <f t="shared" si="42"/>
        <v>0</v>
      </c>
      <c r="DZ330" s="312" t="s">
        <v>2104</v>
      </c>
      <c r="EA330" s="135"/>
    </row>
    <row r="331" spans="1:131" x14ac:dyDescent="0.3">
      <c r="A331" s="256"/>
      <c r="B331" s="256" t="s">
        <v>1884</v>
      </c>
      <c r="C331" s="257">
        <v>86088050</v>
      </c>
      <c r="D331" s="256" t="s">
        <v>1885</v>
      </c>
      <c r="E331" s="256" t="s">
        <v>298</v>
      </c>
      <c r="F331" s="256" t="s">
        <v>1886</v>
      </c>
      <c r="G331" s="258">
        <v>45691</v>
      </c>
      <c r="H331" s="337">
        <v>10275520</v>
      </c>
      <c r="I331" s="256" t="s">
        <v>316</v>
      </c>
      <c r="J331" s="258">
        <v>45691</v>
      </c>
      <c r="K331" s="258">
        <v>45810</v>
      </c>
      <c r="L331" s="256" t="s">
        <v>291</v>
      </c>
      <c r="M331" s="256" t="s">
        <v>291</v>
      </c>
      <c r="N331" s="256" t="s">
        <v>291</v>
      </c>
      <c r="O331" s="215">
        <v>4</v>
      </c>
      <c r="P331" s="259">
        <v>2397621</v>
      </c>
      <c r="Q331" s="203">
        <v>45691</v>
      </c>
      <c r="R331" s="193">
        <v>45716</v>
      </c>
      <c r="S331" s="259">
        <v>2568880</v>
      </c>
      <c r="T331" s="129">
        <v>45717</v>
      </c>
      <c r="U331" s="129">
        <v>45747</v>
      </c>
      <c r="V331" s="259">
        <v>2568880</v>
      </c>
      <c r="W331" s="193">
        <v>45748</v>
      </c>
      <c r="X331" s="193">
        <v>45777</v>
      </c>
      <c r="Y331" s="259">
        <v>2740139</v>
      </c>
      <c r="Z331" s="193">
        <v>45778</v>
      </c>
      <c r="AA331" s="193">
        <v>45810</v>
      </c>
      <c r="AB331" s="259"/>
      <c r="AC331" s="193"/>
      <c r="AD331" s="193"/>
      <c r="AE331" s="259"/>
      <c r="AF331" s="193"/>
      <c r="AG331" s="193"/>
      <c r="BI331" s="188" t="s">
        <v>275</v>
      </c>
      <c r="BJ331" s="188" t="s">
        <v>284</v>
      </c>
      <c r="BK331" s="188" t="s">
        <v>276</v>
      </c>
      <c r="BL331" s="192">
        <v>191</v>
      </c>
      <c r="BM331" s="193">
        <v>45691</v>
      </c>
      <c r="BN331" s="212">
        <v>102926920</v>
      </c>
      <c r="BO331" s="206">
        <v>450</v>
      </c>
      <c r="BP331" s="193">
        <v>45691</v>
      </c>
      <c r="BQ331" s="207">
        <v>10343129</v>
      </c>
      <c r="CS331" s="200" t="s">
        <v>2165</v>
      </c>
      <c r="CT331" s="201">
        <v>86088050</v>
      </c>
      <c r="CU331" s="206">
        <v>717</v>
      </c>
      <c r="CV331" s="206" t="s">
        <v>573</v>
      </c>
      <c r="CY331" s="195">
        <v>7490</v>
      </c>
      <c r="CZ331" s="195" t="s">
        <v>293</v>
      </c>
      <c r="DA331" s="204">
        <f t="shared" si="44"/>
        <v>10275520</v>
      </c>
      <c r="DB331" s="231">
        <f t="shared" si="43"/>
        <v>0</v>
      </c>
      <c r="DC331" s="204">
        <f t="shared" si="42"/>
        <v>67609</v>
      </c>
      <c r="DZ331" s="312" t="s">
        <v>2105</v>
      </c>
      <c r="EA331" s="135"/>
    </row>
    <row r="332" spans="1:131" x14ac:dyDescent="0.3">
      <c r="A332" s="256"/>
      <c r="B332" s="256" t="s">
        <v>1887</v>
      </c>
      <c r="C332" s="262">
        <v>8734646</v>
      </c>
      <c r="D332" s="261" t="s">
        <v>1888</v>
      </c>
      <c r="E332" s="256" t="s">
        <v>297</v>
      </c>
      <c r="F332" s="256" t="s">
        <v>1889</v>
      </c>
      <c r="G332" s="258">
        <v>45691</v>
      </c>
      <c r="H332" s="337">
        <v>14602059</v>
      </c>
      <c r="I332" s="256" t="s">
        <v>390</v>
      </c>
      <c r="J332" s="258">
        <v>45691</v>
      </c>
      <c r="K332" s="258">
        <v>45825</v>
      </c>
      <c r="L332" s="256" t="s">
        <v>291</v>
      </c>
      <c r="M332" s="256" t="s">
        <v>291</v>
      </c>
      <c r="N332" s="256" t="s">
        <v>291</v>
      </c>
      <c r="O332" s="215">
        <v>5</v>
      </c>
      <c r="P332" s="259">
        <v>3028575</v>
      </c>
      <c r="Q332" s="203">
        <v>45691</v>
      </c>
      <c r="R332" s="193">
        <v>45716</v>
      </c>
      <c r="S332" s="259">
        <v>3244902</v>
      </c>
      <c r="T332" s="129">
        <v>45717</v>
      </c>
      <c r="U332" s="129">
        <v>45747</v>
      </c>
      <c r="V332" s="259">
        <v>3244902</v>
      </c>
      <c r="W332" s="193">
        <v>45748</v>
      </c>
      <c r="X332" s="193">
        <v>45777</v>
      </c>
      <c r="Y332" s="259">
        <v>3244902</v>
      </c>
      <c r="Z332" s="193">
        <v>45778</v>
      </c>
      <c r="AA332" s="193">
        <v>45808</v>
      </c>
      <c r="AB332" s="259">
        <v>1838778</v>
      </c>
      <c r="AC332" s="193">
        <v>45809</v>
      </c>
      <c r="AD332" s="193">
        <v>45825</v>
      </c>
      <c r="AE332" s="259"/>
      <c r="AF332" s="193"/>
      <c r="AG332" s="193"/>
      <c r="BI332" s="188" t="s">
        <v>275</v>
      </c>
      <c r="BJ332" s="188" t="s">
        <v>284</v>
      </c>
      <c r="BK332" s="188" t="s">
        <v>276</v>
      </c>
      <c r="BL332" s="192">
        <v>191</v>
      </c>
      <c r="BM332" s="193">
        <v>45691</v>
      </c>
      <c r="BN332" s="212">
        <v>102926920</v>
      </c>
      <c r="BO332" s="206">
        <v>451</v>
      </c>
      <c r="BP332" s="193">
        <v>45691</v>
      </c>
      <c r="BQ332" s="207">
        <v>14602059</v>
      </c>
      <c r="CS332" s="200" t="s">
        <v>2166</v>
      </c>
      <c r="CT332" s="202">
        <v>8734646</v>
      </c>
      <c r="CU332" s="206">
        <v>717</v>
      </c>
      <c r="CV332" s="206" t="s">
        <v>573</v>
      </c>
      <c r="CY332" s="195">
        <v>8299</v>
      </c>
      <c r="CZ332" s="195" t="s">
        <v>293</v>
      </c>
      <c r="DA332" s="204">
        <f t="shared" si="44"/>
        <v>14602059</v>
      </c>
      <c r="DB332" s="231">
        <f t="shared" si="43"/>
        <v>0</v>
      </c>
      <c r="DC332" s="204">
        <f t="shared" si="42"/>
        <v>0</v>
      </c>
      <c r="DZ332" s="312" t="s">
        <v>2106</v>
      </c>
      <c r="EA332" s="135"/>
    </row>
    <row r="333" spans="1:131" ht="14.4" x14ac:dyDescent="0.3">
      <c r="A333" s="256"/>
      <c r="B333" s="256" t="s">
        <v>1890</v>
      </c>
      <c r="C333" s="257">
        <v>1121875351</v>
      </c>
      <c r="D333" s="256" t="s">
        <v>1891</v>
      </c>
      <c r="E333" s="256" t="s">
        <v>297</v>
      </c>
      <c r="F333" s="256" t="s">
        <v>1892</v>
      </c>
      <c r="G333" s="258">
        <v>45691</v>
      </c>
      <c r="H333" s="337">
        <v>14602059</v>
      </c>
      <c r="I333" s="256" t="s">
        <v>390</v>
      </c>
      <c r="J333" s="258">
        <v>45691</v>
      </c>
      <c r="K333" s="258">
        <v>45825</v>
      </c>
      <c r="L333" s="256" t="s">
        <v>291</v>
      </c>
      <c r="M333" s="256" t="s">
        <v>291</v>
      </c>
      <c r="N333" s="256" t="s">
        <v>291</v>
      </c>
      <c r="O333" s="215">
        <v>5</v>
      </c>
      <c r="P333" s="259">
        <v>3028575</v>
      </c>
      <c r="Q333" s="203">
        <v>45691</v>
      </c>
      <c r="R333" s="193">
        <v>45716</v>
      </c>
      <c r="S333" s="259">
        <v>3244902</v>
      </c>
      <c r="T333" s="129">
        <v>45717</v>
      </c>
      <c r="U333" s="129">
        <v>45747</v>
      </c>
      <c r="V333" s="259">
        <v>3244902</v>
      </c>
      <c r="W333" s="193">
        <v>45748</v>
      </c>
      <c r="X333" s="193">
        <v>45777</v>
      </c>
      <c r="Y333" s="259">
        <v>3244902</v>
      </c>
      <c r="Z333" s="193">
        <v>45778</v>
      </c>
      <c r="AA333" s="193">
        <v>45808</v>
      </c>
      <c r="AB333" s="259">
        <v>1838778</v>
      </c>
      <c r="AC333" s="193">
        <v>45809</v>
      </c>
      <c r="AD333" s="193">
        <v>45825</v>
      </c>
      <c r="AE333" s="259"/>
      <c r="AF333" s="193"/>
      <c r="AG333" s="193"/>
      <c r="AH333" s="290"/>
      <c r="AI333" s="233"/>
      <c r="AJ333" s="233"/>
      <c r="BI333" s="188" t="s">
        <v>275</v>
      </c>
      <c r="BJ333" s="188" t="s">
        <v>284</v>
      </c>
      <c r="BK333" s="188" t="s">
        <v>276</v>
      </c>
      <c r="BL333" s="192">
        <v>191</v>
      </c>
      <c r="BM333" s="193">
        <v>45691</v>
      </c>
      <c r="BN333" s="212">
        <v>102926920</v>
      </c>
      <c r="BO333" s="206">
        <v>452</v>
      </c>
      <c r="BP333" s="193">
        <v>45691</v>
      </c>
      <c r="BQ333" s="207">
        <v>14602059</v>
      </c>
      <c r="CS333" s="180" t="s">
        <v>2167</v>
      </c>
      <c r="CT333" s="201">
        <v>1121875351</v>
      </c>
      <c r="CU333" s="206">
        <v>717</v>
      </c>
      <c r="CV333" s="206" t="s">
        <v>573</v>
      </c>
      <c r="CY333" s="195">
        <v>8299</v>
      </c>
      <c r="CZ333" s="195" t="s">
        <v>293</v>
      </c>
      <c r="DA333" s="204">
        <f t="shared" si="44"/>
        <v>14602059</v>
      </c>
      <c r="DB333" s="231">
        <f t="shared" si="43"/>
        <v>0</v>
      </c>
      <c r="DC333" s="204">
        <f t="shared" si="42"/>
        <v>0</v>
      </c>
      <c r="DZ333" s="312" t="s">
        <v>2107</v>
      </c>
      <c r="EA333" s="135"/>
    </row>
    <row r="334" spans="1:131" x14ac:dyDescent="0.3">
      <c r="A334" s="256"/>
      <c r="B334" s="256" t="s">
        <v>1893</v>
      </c>
      <c r="C334" s="257">
        <v>1121831978</v>
      </c>
      <c r="D334" s="256" t="s">
        <v>1894</v>
      </c>
      <c r="E334" s="256" t="s">
        <v>297</v>
      </c>
      <c r="F334" s="256" t="s">
        <v>1883</v>
      </c>
      <c r="G334" s="258">
        <v>45691</v>
      </c>
      <c r="H334" s="337">
        <v>16224510</v>
      </c>
      <c r="I334" s="256" t="s">
        <v>306</v>
      </c>
      <c r="J334" s="258">
        <v>45691</v>
      </c>
      <c r="K334" s="258">
        <v>45840</v>
      </c>
      <c r="L334" s="256" t="s">
        <v>291</v>
      </c>
      <c r="M334" s="256" t="s">
        <v>291</v>
      </c>
      <c r="N334" s="256" t="s">
        <v>291</v>
      </c>
      <c r="O334" s="215">
        <v>5</v>
      </c>
      <c r="P334" s="259">
        <v>3028575</v>
      </c>
      <c r="Q334" s="203">
        <v>45691</v>
      </c>
      <c r="R334" s="193">
        <v>45716</v>
      </c>
      <c r="S334" s="259">
        <v>3244902</v>
      </c>
      <c r="T334" s="129">
        <v>45717</v>
      </c>
      <c r="U334" s="129">
        <v>45747</v>
      </c>
      <c r="V334" s="259">
        <v>3244902</v>
      </c>
      <c r="W334" s="193">
        <v>45748</v>
      </c>
      <c r="X334" s="193">
        <v>45777</v>
      </c>
      <c r="Y334" s="259">
        <v>3244902</v>
      </c>
      <c r="Z334" s="193">
        <v>45778</v>
      </c>
      <c r="AA334" s="193">
        <v>45808</v>
      </c>
      <c r="AB334" s="259">
        <v>3461229</v>
      </c>
      <c r="AC334" s="193">
        <v>45809</v>
      </c>
      <c r="AD334" s="193">
        <v>45840</v>
      </c>
      <c r="AE334" s="259"/>
      <c r="AF334" s="193"/>
      <c r="AG334" s="193"/>
      <c r="BI334" s="188" t="s">
        <v>275</v>
      </c>
      <c r="BJ334" s="188" t="s">
        <v>284</v>
      </c>
      <c r="BK334" s="188" t="s">
        <v>276</v>
      </c>
      <c r="BL334" s="192">
        <v>191</v>
      </c>
      <c r="BM334" s="193">
        <v>45691</v>
      </c>
      <c r="BN334" s="212">
        <v>102926920</v>
      </c>
      <c r="BO334" s="206">
        <v>453</v>
      </c>
      <c r="BP334" s="193">
        <v>45691</v>
      </c>
      <c r="BQ334" s="207">
        <v>16224510</v>
      </c>
      <c r="CS334" s="250" t="s">
        <v>2164</v>
      </c>
      <c r="CT334" s="202">
        <v>1121831978</v>
      </c>
      <c r="CU334" s="206">
        <v>717</v>
      </c>
      <c r="CV334" s="206" t="s">
        <v>573</v>
      </c>
      <c r="CY334" s="195">
        <v>6920</v>
      </c>
      <c r="CZ334" s="195" t="s">
        <v>292</v>
      </c>
      <c r="DA334" s="204">
        <f t="shared" si="44"/>
        <v>16224510</v>
      </c>
      <c r="DB334" s="231">
        <f t="shared" si="43"/>
        <v>0</v>
      </c>
      <c r="DC334" s="204">
        <f t="shared" si="42"/>
        <v>0</v>
      </c>
      <c r="DZ334" s="312" t="s">
        <v>2108</v>
      </c>
      <c r="EA334" s="135"/>
    </row>
    <row r="335" spans="1:131" x14ac:dyDescent="0.3">
      <c r="A335" s="256"/>
      <c r="B335" s="256" t="s">
        <v>1895</v>
      </c>
      <c r="C335" s="257">
        <v>1081812945</v>
      </c>
      <c r="D335" s="256" t="s">
        <v>1896</v>
      </c>
      <c r="E335" s="256" t="s">
        <v>297</v>
      </c>
      <c r="F335" s="256" t="s">
        <v>1897</v>
      </c>
      <c r="G335" s="258">
        <v>45691</v>
      </c>
      <c r="H335" s="337">
        <v>15142876</v>
      </c>
      <c r="I335" s="256" t="s">
        <v>1869</v>
      </c>
      <c r="J335" s="258">
        <v>45691</v>
      </c>
      <c r="K335" s="258">
        <v>45830</v>
      </c>
      <c r="L335" s="256" t="s">
        <v>291</v>
      </c>
      <c r="M335" s="256" t="s">
        <v>291</v>
      </c>
      <c r="N335" s="256" t="s">
        <v>291</v>
      </c>
      <c r="O335" s="215">
        <v>5</v>
      </c>
      <c r="P335" s="259">
        <v>3028575</v>
      </c>
      <c r="Q335" s="203">
        <v>45691</v>
      </c>
      <c r="R335" s="193">
        <v>45716</v>
      </c>
      <c r="S335" s="259">
        <v>3244902</v>
      </c>
      <c r="T335" s="129">
        <v>45717</v>
      </c>
      <c r="U335" s="129">
        <v>45747</v>
      </c>
      <c r="V335" s="259">
        <v>3244902</v>
      </c>
      <c r="W335" s="193">
        <v>45748</v>
      </c>
      <c r="X335" s="193">
        <v>45777</v>
      </c>
      <c r="Y335" s="259">
        <v>3244902</v>
      </c>
      <c r="Z335" s="193">
        <v>45778</v>
      </c>
      <c r="AA335" s="193">
        <v>45808</v>
      </c>
      <c r="AB335" s="259">
        <v>2379595</v>
      </c>
      <c r="AC335" s="193">
        <v>45809</v>
      </c>
      <c r="AD335" s="193">
        <v>45830</v>
      </c>
      <c r="AE335" s="259"/>
      <c r="AF335" s="193"/>
      <c r="AG335" s="193"/>
      <c r="AH335" s="291"/>
      <c r="AI335" s="235"/>
      <c r="AJ335" s="235"/>
      <c r="BI335" s="195" t="s">
        <v>278</v>
      </c>
      <c r="BJ335" s="190" t="s">
        <v>423</v>
      </c>
      <c r="BK335" s="195" t="s">
        <v>280</v>
      </c>
      <c r="BL335" s="192">
        <v>196</v>
      </c>
      <c r="BM335" s="193">
        <v>45691</v>
      </c>
      <c r="BN335" s="212">
        <v>391479274</v>
      </c>
      <c r="BO335" s="206">
        <v>504</v>
      </c>
      <c r="BP335" s="193">
        <v>45691</v>
      </c>
      <c r="BQ335" s="207">
        <v>15142876</v>
      </c>
      <c r="CS335" s="200" t="s">
        <v>2065</v>
      </c>
      <c r="CT335" s="126">
        <v>1081812945.5</v>
      </c>
      <c r="CU335" s="206">
        <v>27</v>
      </c>
      <c r="CV335" s="206" t="s">
        <v>2033</v>
      </c>
      <c r="CY335" s="195">
        <v>7490</v>
      </c>
      <c r="CZ335" s="195" t="s">
        <v>293</v>
      </c>
      <c r="DA335" s="204">
        <f t="shared" si="44"/>
        <v>15142876</v>
      </c>
      <c r="DB335" s="231">
        <f t="shared" si="43"/>
        <v>0</v>
      </c>
      <c r="DC335" s="204">
        <f t="shared" si="42"/>
        <v>0</v>
      </c>
      <c r="DZ335" s="312" t="s">
        <v>2109</v>
      </c>
      <c r="EA335" s="135" t="s">
        <v>271</v>
      </c>
    </row>
    <row r="336" spans="1:131" x14ac:dyDescent="0.3">
      <c r="A336" s="256"/>
      <c r="B336" s="256" t="s">
        <v>1898</v>
      </c>
      <c r="C336" s="257">
        <v>1121924363</v>
      </c>
      <c r="D336" s="256" t="s">
        <v>317</v>
      </c>
      <c r="E336" s="256" t="s">
        <v>298</v>
      </c>
      <c r="F336" s="256" t="s">
        <v>345</v>
      </c>
      <c r="G336" s="258">
        <v>45691</v>
      </c>
      <c r="H336" s="337">
        <v>11988107</v>
      </c>
      <c r="I336" s="256" t="s">
        <v>1869</v>
      </c>
      <c r="J336" s="258">
        <v>45691</v>
      </c>
      <c r="K336" s="258">
        <v>45830</v>
      </c>
      <c r="L336" s="256" t="s">
        <v>291</v>
      </c>
      <c r="M336" s="256" t="s">
        <v>291</v>
      </c>
      <c r="N336" s="256" t="s">
        <v>291</v>
      </c>
      <c r="O336" s="215">
        <v>5</v>
      </c>
      <c r="P336" s="259">
        <v>2397621</v>
      </c>
      <c r="Q336" s="203">
        <v>45691</v>
      </c>
      <c r="R336" s="193">
        <v>45716</v>
      </c>
      <c r="S336" s="259">
        <v>2568880</v>
      </c>
      <c r="T336" s="129">
        <v>45717</v>
      </c>
      <c r="U336" s="129">
        <v>45747</v>
      </c>
      <c r="V336" s="259">
        <v>2568880</v>
      </c>
      <c r="W336" s="193">
        <v>45748</v>
      </c>
      <c r="X336" s="193">
        <v>45777</v>
      </c>
      <c r="Y336" s="259">
        <v>2568880</v>
      </c>
      <c r="Z336" s="193">
        <v>45778</v>
      </c>
      <c r="AA336" s="193">
        <v>45808</v>
      </c>
      <c r="AB336" s="259">
        <v>1883846</v>
      </c>
      <c r="AC336" s="193">
        <v>45809</v>
      </c>
      <c r="AD336" s="193">
        <v>45830</v>
      </c>
      <c r="AE336" s="259"/>
      <c r="AF336" s="193"/>
      <c r="AG336" s="193"/>
      <c r="BI336" s="195" t="s">
        <v>278</v>
      </c>
      <c r="BJ336" s="190" t="s">
        <v>423</v>
      </c>
      <c r="BK336" s="195" t="s">
        <v>280</v>
      </c>
      <c r="BL336" s="192">
        <v>196</v>
      </c>
      <c r="BM336" s="193">
        <v>45691</v>
      </c>
      <c r="BN336" s="212">
        <v>391479274</v>
      </c>
      <c r="BO336" s="206">
        <v>510</v>
      </c>
      <c r="BP336" s="193">
        <v>45691</v>
      </c>
      <c r="BQ336" s="207">
        <v>11988107</v>
      </c>
      <c r="CS336" s="200" t="s">
        <v>354</v>
      </c>
      <c r="CT336" s="126">
        <v>1121924363.4000001</v>
      </c>
      <c r="CU336" s="206">
        <v>27</v>
      </c>
      <c r="CV336" s="206" t="s">
        <v>2034</v>
      </c>
      <c r="CY336" s="195">
        <v>8299</v>
      </c>
      <c r="CZ336" s="195" t="s">
        <v>293</v>
      </c>
      <c r="DA336" s="204">
        <f t="shared" si="44"/>
        <v>11988107</v>
      </c>
      <c r="DB336" s="231">
        <f t="shared" si="43"/>
        <v>0</v>
      </c>
      <c r="DC336" s="204">
        <f t="shared" si="42"/>
        <v>0</v>
      </c>
      <c r="DZ336" s="312" t="s">
        <v>2110</v>
      </c>
      <c r="EA336" s="135" t="s">
        <v>271</v>
      </c>
    </row>
    <row r="337" spans="1:131" x14ac:dyDescent="0.3">
      <c r="A337" s="256"/>
      <c r="B337" s="256" t="s">
        <v>1899</v>
      </c>
      <c r="C337" s="262">
        <v>40331390</v>
      </c>
      <c r="D337" s="256" t="s">
        <v>1900</v>
      </c>
      <c r="E337" s="256" t="s">
        <v>298</v>
      </c>
      <c r="F337" s="256" t="s">
        <v>1901</v>
      </c>
      <c r="G337" s="258">
        <v>45691</v>
      </c>
      <c r="H337" s="337">
        <v>10726207</v>
      </c>
      <c r="I337" s="256" t="s">
        <v>1869</v>
      </c>
      <c r="J337" s="258">
        <v>45691</v>
      </c>
      <c r="K337" s="258">
        <v>45830</v>
      </c>
      <c r="L337" s="256" t="s">
        <v>291</v>
      </c>
      <c r="M337" s="256" t="s">
        <v>291</v>
      </c>
      <c r="N337" s="256" t="s">
        <v>291</v>
      </c>
      <c r="O337" s="215">
        <v>5</v>
      </c>
      <c r="P337" s="259">
        <v>2145241</v>
      </c>
      <c r="Q337" s="203">
        <v>45691</v>
      </c>
      <c r="R337" s="193">
        <v>45716</v>
      </c>
      <c r="S337" s="259">
        <v>2298473</v>
      </c>
      <c r="T337" s="129">
        <v>45717</v>
      </c>
      <c r="U337" s="129">
        <v>45747</v>
      </c>
      <c r="V337" s="259">
        <v>2298473</v>
      </c>
      <c r="W337" s="193">
        <v>45748</v>
      </c>
      <c r="X337" s="193">
        <v>45777</v>
      </c>
      <c r="Y337" s="259">
        <v>2298473</v>
      </c>
      <c r="Z337" s="193">
        <v>45778</v>
      </c>
      <c r="AA337" s="193">
        <v>45808</v>
      </c>
      <c r="AB337" s="259">
        <v>1685547</v>
      </c>
      <c r="AC337" s="193">
        <v>45809</v>
      </c>
      <c r="AD337" s="193">
        <v>45830</v>
      </c>
      <c r="AE337" s="259"/>
      <c r="AF337" s="193"/>
      <c r="AG337" s="193"/>
      <c r="BI337" s="195" t="s">
        <v>278</v>
      </c>
      <c r="BJ337" s="190" t="s">
        <v>423</v>
      </c>
      <c r="BK337" s="195" t="s">
        <v>280</v>
      </c>
      <c r="BL337" s="192">
        <v>196</v>
      </c>
      <c r="BM337" s="193">
        <v>45691</v>
      </c>
      <c r="BN337" s="212">
        <v>391479274</v>
      </c>
      <c r="BO337" s="206">
        <v>490</v>
      </c>
      <c r="BP337" s="193">
        <v>45691</v>
      </c>
      <c r="BQ337" s="207">
        <v>10726207</v>
      </c>
      <c r="CS337" s="200" t="s">
        <v>2066</v>
      </c>
      <c r="CT337" s="202">
        <v>40331390</v>
      </c>
      <c r="CU337" s="206">
        <v>27</v>
      </c>
      <c r="CV337" s="206" t="s">
        <v>2035</v>
      </c>
      <c r="CY337" s="195">
        <v>7490</v>
      </c>
      <c r="CZ337" s="195" t="s">
        <v>293</v>
      </c>
      <c r="DA337" s="204">
        <f t="shared" si="44"/>
        <v>10726207</v>
      </c>
      <c r="DB337" s="231">
        <f t="shared" si="43"/>
        <v>0</v>
      </c>
      <c r="DC337" s="204">
        <f t="shared" si="42"/>
        <v>0</v>
      </c>
      <c r="DZ337" s="312" t="s">
        <v>2111</v>
      </c>
      <c r="EA337" s="135" t="s">
        <v>271</v>
      </c>
    </row>
    <row r="338" spans="1:131" ht="14.4" x14ac:dyDescent="0.3">
      <c r="A338" s="256"/>
      <c r="B338" s="256" t="s">
        <v>1902</v>
      </c>
      <c r="C338" s="262">
        <v>52580034</v>
      </c>
      <c r="D338" s="261" t="s">
        <v>1903</v>
      </c>
      <c r="E338" s="256" t="s">
        <v>298</v>
      </c>
      <c r="F338" s="256" t="s">
        <v>1904</v>
      </c>
      <c r="G338" s="258">
        <v>45691</v>
      </c>
      <c r="H338" s="337">
        <v>10726207</v>
      </c>
      <c r="I338" s="256" t="s">
        <v>1869</v>
      </c>
      <c r="J338" s="258">
        <v>45691</v>
      </c>
      <c r="K338" s="258">
        <v>45830</v>
      </c>
      <c r="L338" s="256" t="s">
        <v>291</v>
      </c>
      <c r="M338" s="256" t="s">
        <v>291</v>
      </c>
      <c r="N338" s="256" t="s">
        <v>291</v>
      </c>
      <c r="O338" s="215">
        <v>5</v>
      </c>
      <c r="P338" s="259">
        <v>2145241</v>
      </c>
      <c r="Q338" s="203">
        <v>45691</v>
      </c>
      <c r="R338" s="193">
        <v>45716</v>
      </c>
      <c r="S338" s="259">
        <v>2298473</v>
      </c>
      <c r="T338" s="129">
        <v>45717</v>
      </c>
      <c r="U338" s="129">
        <v>45747</v>
      </c>
      <c r="V338" s="259">
        <v>2298473</v>
      </c>
      <c r="W338" s="193">
        <v>45748</v>
      </c>
      <c r="X338" s="193">
        <v>45777</v>
      </c>
      <c r="Y338" s="259">
        <v>2298473</v>
      </c>
      <c r="Z338" s="193">
        <v>45778</v>
      </c>
      <c r="AA338" s="193">
        <v>45808</v>
      </c>
      <c r="AB338" s="259">
        <v>1685547</v>
      </c>
      <c r="AC338" s="193">
        <v>45809</v>
      </c>
      <c r="AD338" s="193">
        <v>45830</v>
      </c>
      <c r="AE338" s="259"/>
      <c r="AF338" s="193"/>
      <c r="AG338" s="193"/>
      <c r="AH338" s="290"/>
      <c r="AI338" s="233"/>
      <c r="AJ338" s="233"/>
      <c r="BI338" s="195" t="s">
        <v>278</v>
      </c>
      <c r="BJ338" s="190" t="s">
        <v>423</v>
      </c>
      <c r="BK338" s="195" t="s">
        <v>280</v>
      </c>
      <c r="BL338" s="192">
        <v>196</v>
      </c>
      <c r="BM338" s="193">
        <v>45691</v>
      </c>
      <c r="BN338" s="212">
        <v>391479274</v>
      </c>
      <c r="BO338" s="206">
        <v>496</v>
      </c>
      <c r="BP338" s="193">
        <v>45691</v>
      </c>
      <c r="BQ338" s="207">
        <v>10726207</v>
      </c>
      <c r="CS338" s="200" t="s">
        <v>2066</v>
      </c>
      <c r="CT338" s="202">
        <v>52580034.700000003</v>
      </c>
      <c r="CU338" s="206">
        <v>27</v>
      </c>
      <c r="CV338" s="206" t="s">
        <v>2036</v>
      </c>
      <c r="CY338" s="195">
        <v>8299</v>
      </c>
      <c r="CZ338" s="195" t="s">
        <v>293</v>
      </c>
      <c r="DA338" s="204">
        <f t="shared" si="44"/>
        <v>10726207</v>
      </c>
      <c r="DB338" s="231">
        <f t="shared" si="43"/>
        <v>0</v>
      </c>
      <c r="DC338" s="204">
        <f t="shared" si="42"/>
        <v>0</v>
      </c>
      <c r="DZ338" s="312" t="s">
        <v>2112</v>
      </c>
      <c r="EA338" s="135" t="s">
        <v>271</v>
      </c>
    </row>
    <row r="339" spans="1:131" x14ac:dyDescent="0.3">
      <c r="A339" s="256" t="s">
        <v>726</v>
      </c>
      <c r="B339" s="256" t="s">
        <v>1905</v>
      </c>
      <c r="C339" s="256"/>
      <c r="D339" s="256" t="s">
        <v>726</v>
      </c>
      <c r="E339" s="256"/>
      <c r="F339" s="256"/>
      <c r="G339" s="256"/>
      <c r="H339" s="337"/>
      <c r="I339" s="256"/>
      <c r="J339" s="256"/>
      <c r="K339" s="256"/>
      <c r="L339" s="256"/>
      <c r="M339" s="256"/>
      <c r="N339" s="256"/>
      <c r="O339" s="215"/>
      <c r="P339" s="256"/>
      <c r="Q339" s="203"/>
      <c r="R339" s="193"/>
      <c r="S339" s="256"/>
      <c r="T339" s="129"/>
      <c r="U339" s="129"/>
      <c r="V339" s="256"/>
      <c r="W339" s="193"/>
      <c r="X339" s="193"/>
      <c r="Y339" s="256"/>
      <c r="Z339" s="193"/>
      <c r="AA339" s="193"/>
      <c r="AB339" s="256"/>
      <c r="AC339" s="193"/>
      <c r="AD339" s="193"/>
      <c r="AE339" s="256"/>
      <c r="AF339" s="193"/>
      <c r="AG339" s="193"/>
      <c r="BI339" s="195"/>
      <c r="BJ339" s="190"/>
      <c r="BK339" s="195"/>
      <c r="BL339" s="192"/>
      <c r="BM339" s="193"/>
      <c r="BN339" s="212"/>
      <c r="BO339" s="206"/>
      <c r="BP339" s="193"/>
      <c r="BQ339" s="207"/>
      <c r="CS339" s="200"/>
      <c r="CT339" s="201"/>
      <c r="CU339" s="206"/>
      <c r="CV339" s="206"/>
      <c r="CY339" s="195"/>
      <c r="CZ339" s="195"/>
      <c r="DA339" s="204">
        <f t="shared" si="44"/>
        <v>0</v>
      </c>
      <c r="DB339" s="231">
        <f t="shared" si="43"/>
        <v>0</v>
      </c>
      <c r="DC339" s="204">
        <f t="shared" si="42"/>
        <v>0</v>
      </c>
      <c r="DZ339" s="312"/>
      <c r="EA339" s="135"/>
    </row>
    <row r="340" spans="1:131" x14ac:dyDescent="0.3">
      <c r="A340" s="256"/>
      <c r="B340" s="256" t="s">
        <v>1906</v>
      </c>
      <c r="C340" s="257">
        <v>79643102</v>
      </c>
      <c r="D340" s="256" t="s">
        <v>1907</v>
      </c>
      <c r="E340" s="256" t="s">
        <v>298</v>
      </c>
      <c r="F340" s="256" t="s">
        <v>1908</v>
      </c>
      <c r="G340" s="258">
        <v>45691</v>
      </c>
      <c r="H340" s="337">
        <v>11988106</v>
      </c>
      <c r="I340" s="256" t="s">
        <v>1869</v>
      </c>
      <c r="J340" s="258">
        <v>45691</v>
      </c>
      <c r="K340" s="258">
        <v>45830</v>
      </c>
      <c r="L340" s="256" t="s">
        <v>291</v>
      </c>
      <c r="M340" s="256" t="s">
        <v>291</v>
      </c>
      <c r="N340" s="256" t="s">
        <v>291</v>
      </c>
      <c r="O340" s="215">
        <v>5</v>
      </c>
      <c r="P340" s="259">
        <v>2397621</v>
      </c>
      <c r="Q340" s="203">
        <v>45691</v>
      </c>
      <c r="R340" s="193">
        <v>45716</v>
      </c>
      <c r="S340" s="259">
        <v>2568880</v>
      </c>
      <c r="T340" s="129">
        <v>45717</v>
      </c>
      <c r="U340" s="129">
        <v>45747</v>
      </c>
      <c r="V340" s="259">
        <v>2568880</v>
      </c>
      <c r="W340" s="193">
        <v>45748</v>
      </c>
      <c r="X340" s="193">
        <v>45777</v>
      </c>
      <c r="Y340" s="259">
        <v>2568880</v>
      </c>
      <c r="Z340" s="193">
        <v>45778</v>
      </c>
      <c r="AA340" s="193">
        <v>45808</v>
      </c>
      <c r="AB340" s="259">
        <v>1883845</v>
      </c>
      <c r="AC340" s="193">
        <v>45809</v>
      </c>
      <c r="AD340" s="193">
        <v>45830</v>
      </c>
      <c r="AE340" s="259"/>
      <c r="AF340" s="193"/>
      <c r="AG340" s="193"/>
      <c r="AH340" s="291"/>
      <c r="AI340" s="235"/>
      <c r="AJ340" s="235"/>
      <c r="BI340" s="195" t="s">
        <v>278</v>
      </c>
      <c r="BJ340" s="190" t="s">
        <v>423</v>
      </c>
      <c r="BK340" s="195" t="s">
        <v>280</v>
      </c>
      <c r="BL340" s="192">
        <v>196</v>
      </c>
      <c r="BM340" s="193">
        <v>45691</v>
      </c>
      <c r="BN340" s="212">
        <v>391479274</v>
      </c>
      <c r="BO340" s="206">
        <v>497</v>
      </c>
      <c r="BP340" s="193">
        <v>45691</v>
      </c>
      <c r="BQ340" s="207">
        <v>11988106</v>
      </c>
      <c r="CS340" s="200" t="s">
        <v>2067</v>
      </c>
      <c r="CT340" s="201">
        <v>79643102</v>
      </c>
      <c r="CU340" s="206">
        <v>27</v>
      </c>
      <c r="CV340" s="206" t="s">
        <v>2037</v>
      </c>
      <c r="CY340" s="195">
        <v>7490</v>
      </c>
      <c r="CZ340" s="195" t="s">
        <v>293</v>
      </c>
      <c r="DA340" s="204">
        <f t="shared" si="44"/>
        <v>11988106</v>
      </c>
      <c r="DB340" s="231">
        <f t="shared" si="43"/>
        <v>0</v>
      </c>
      <c r="DC340" s="204">
        <f t="shared" si="42"/>
        <v>0</v>
      </c>
      <c r="DZ340" s="312" t="s">
        <v>2113</v>
      </c>
      <c r="EA340" s="135" t="s">
        <v>271</v>
      </c>
    </row>
    <row r="341" spans="1:131" x14ac:dyDescent="0.3">
      <c r="A341" s="256"/>
      <c r="B341" s="256" t="s">
        <v>1909</v>
      </c>
      <c r="C341" s="257">
        <v>1121881267</v>
      </c>
      <c r="D341" s="256" t="s">
        <v>1910</v>
      </c>
      <c r="E341" s="256" t="s">
        <v>297</v>
      </c>
      <c r="F341" s="256" t="s">
        <v>1911</v>
      </c>
      <c r="G341" s="258">
        <v>45691</v>
      </c>
      <c r="H341" s="337">
        <v>15142876</v>
      </c>
      <c r="I341" s="256" t="s">
        <v>1869</v>
      </c>
      <c r="J341" s="258">
        <v>45691</v>
      </c>
      <c r="K341" s="258">
        <v>45830</v>
      </c>
      <c r="L341" s="256" t="s">
        <v>291</v>
      </c>
      <c r="M341" s="256" t="s">
        <v>291</v>
      </c>
      <c r="N341" s="256" t="s">
        <v>291</v>
      </c>
      <c r="O341" s="215">
        <v>5</v>
      </c>
      <c r="P341" s="259">
        <v>3028575</v>
      </c>
      <c r="Q341" s="203">
        <v>45691</v>
      </c>
      <c r="R341" s="193">
        <v>45716</v>
      </c>
      <c r="S341" s="259">
        <v>3244902</v>
      </c>
      <c r="T341" s="129">
        <v>45717</v>
      </c>
      <c r="U341" s="129">
        <v>45747</v>
      </c>
      <c r="V341" s="259">
        <v>3244902</v>
      </c>
      <c r="W341" s="193">
        <v>45748</v>
      </c>
      <c r="X341" s="193">
        <v>45777</v>
      </c>
      <c r="Y341" s="259">
        <v>3244902</v>
      </c>
      <c r="Z341" s="193">
        <v>45778</v>
      </c>
      <c r="AA341" s="193">
        <v>45808</v>
      </c>
      <c r="AB341" s="259">
        <v>2379595</v>
      </c>
      <c r="AC341" s="193">
        <v>45809</v>
      </c>
      <c r="AD341" s="193">
        <v>45830</v>
      </c>
      <c r="AE341" s="259"/>
      <c r="AF341" s="193"/>
      <c r="AG341" s="193"/>
      <c r="AH341" s="291"/>
      <c r="AI341" s="235"/>
      <c r="AJ341" s="235"/>
      <c r="BI341" s="195" t="s">
        <v>278</v>
      </c>
      <c r="BJ341" s="190" t="s">
        <v>423</v>
      </c>
      <c r="BK341" s="195" t="s">
        <v>280</v>
      </c>
      <c r="BL341" s="192">
        <v>196</v>
      </c>
      <c r="BM341" s="193">
        <v>45691</v>
      </c>
      <c r="BN341" s="212">
        <v>391479274</v>
      </c>
      <c r="BO341" s="206">
        <v>507</v>
      </c>
      <c r="BP341" s="193">
        <v>45691</v>
      </c>
      <c r="BQ341" s="207">
        <v>15142876</v>
      </c>
      <c r="CS341" s="200" t="s">
        <v>2068</v>
      </c>
      <c r="CT341" s="202">
        <v>1121881267</v>
      </c>
      <c r="CU341" s="206">
        <v>27</v>
      </c>
      <c r="CV341" s="206" t="s">
        <v>2038</v>
      </c>
      <c r="CY341" s="195">
        <v>8299</v>
      </c>
      <c r="CZ341" s="195" t="s">
        <v>293</v>
      </c>
      <c r="DA341" s="204">
        <f t="shared" si="44"/>
        <v>15142876</v>
      </c>
      <c r="DB341" s="231">
        <f t="shared" si="43"/>
        <v>0</v>
      </c>
      <c r="DC341" s="204">
        <f t="shared" si="42"/>
        <v>0</v>
      </c>
      <c r="DZ341" s="312" t="s">
        <v>2114</v>
      </c>
      <c r="EA341" s="135" t="s">
        <v>271</v>
      </c>
    </row>
    <row r="342" spans="1:131" x14ac:dyDescent="0.3">
      <c r="A342" s="256"/>
      <c r="B342" s="256" t="s">
        <v>1912</v>
      </c>
      <c r="C342" s="262">
        <v>31949877</v>
      </c>
      <c r="D342" s="261" t="s">
        <v>1913</v>
      </c>
      <c r="E342" s="256" t="s">
        <v>298</v>
      </c>
      <c r="F342" s="256" t="s">
        <v>1914</v>
      </c>
      <c r="G342" s="258">
        <v>45691</v>
      </c>
      <c r="H342" s="337">
        <v>12411754</v>
      </c>
      <c r="I342" s="256" t="s">
        <v>1854</v>
      </c>
      <c r="J342" s="258">
        <v>45691</v>
      </c>
      <c r="K342" s="258">
        <v>45852</v>
      </c>
      <c r="L342" s="256" t="s">
        <v>291</v>
      </c>
      <c r="M342" s="256" t="s">
        <v>291</v>
      </c>
      <c r="N342" s="256" t="s">
        <v>291</v>
      </c>
      <c r="O342" s="215">
        <v>6</v>
      </c>
      <c r="P342" s="259">
        <v>2145241</v>
      </c>
      <c r="Q342" s="203">
        <v>45691</v>
      </c>
      <c r="R342" s="193">
        <v>45716</v>
      </c>
      <c r="S342" s="259">
        <v>2298473</v>
      </c>
      <c r="T342" s="129">
        <v>45717</v>
      </c>
      <c r="U342" s="129">
        <v>45747</v>
      </c>
      <c r="V342" s="259">
        <v>2298473</v>
      </c>
      <c r="W342" s="193">
        <v>45748</v>
      </c>
      <c r="X342" s="193">
        <v>45777</v>
      </c>
      <c r="Y342" s="259">
        <v>2298473</v>
      </c>
      <c r="Z342" s="193">
        <v>45778</v>
      </c>
      <c r="AA342" s="193">
        <v>45808</v>
      </c>
      <c r="AB342" s="259">
        <v>2298473</v>
      </c>
      <c r="AC342" s="193">
        <v>45809</v>
      </c>
      <c r="AD342" s="193">
        <v>45838</v>
      </c>
      <c r="AE342" s="259">
        <v>1072621</v>
      </c>
      <c r="AF342" s="193">
        <v>45839</v>
      </c>
      <c r="AG342" s="193">
        <v>45852</v>
      </c>
      <c r="BI342" s="195" t="s">
        <v>278</v>
      </c>
      <c r="BJ342" s="190" t="s">
        <v>423</v>
      </c>
      <c r="BK342" s="195" t="s">
        <v>280</v>
      </c>
      <c r="BL342" s="192">
        <v>196</v>
      </c>
      <c r="BM342" s="193">
        <v>45691</v>
      </c>
      <c r="BN342" s="212">
        <v>391479274</v>
      </c>
      <c r="BO342" s="206">
        <v>486</v>
      </c>
      <c r="BP342" s="193">
        <v>45691</v>
      </c>
      <c r="BQ342" s="207">
        <v>12411754</v>
      </c>
      <c r="CS342" s="221" t="s">
        <v>2069</v>
      </c>
      <c r="CT342" s="202">
        <v>31949877</v>
      </c>
      <c r="CU342" s="206">
        <v>27</v>
      </c>
      <c r="CV342" s="206" t="s">
        <v>1546</v>
      </c>
      <c r="CY342" s="195">
        <v>8211</v>
      </c>
      <c r="CZ342" s="195" t="s">
        <v>293</v>
      </c>
      <c r="DA342" s="204">
        <f t="shared" si="44"/>
        <v>12411754</v>
      </c>
      <c r="DB342" s="231">
        <f t="shared" si="43"/>
        <v>0</v>
      </c>
      <c r="DC342" s="204">
        <f t="shared" ref="DC342:DC405" si="45">BQ342+CF342-DA342</f>
        <v>0</v>
      </c>
      <c r="DZ342" s="312" t="s">
        <v>2115</v>
      </c>
      <c r="EA342" s="135" t="s">
        <v>271</v>
      </c>
    </row>
    <row r="343" spans="1:131" x14ac:dyDescent="0.3">
      <c r="A343" s="256"/>
      <c r="B343" s="256" t="s">
        <v>1915</v>
      </c>
      <c r="C343" s="257">
        <v>1121926572</v>
      </c>
      <c r="D343" s="256" t="s">
        <v>1916</v>
      </c>
      <c r="E343" s="256" t="s">
        <v>297</v>
      </c>
      <c r="F343" s="256" t="s">
        <v>1917</v>
      </c>
      <c r="G343" s="258">
        <v>45691</v>
      </c>
      <c r="H343" s="337">
        <v>13506873</v>
      </c>
      <c r="I343" s="256" t="s">
        <v>1869</v>
      </c>
      <c r="J343" s="258">
        <v>45691</v>
      </c>
      <c r="K343" s="258">
        <v>45830</v>
      </c>
      <c r="L343" s="256" t="s">
        <v>291</v>
      </c>
      <c r="M343" s="256" t="s">
        <v>291</v>
      </c>
      <c r="N343" s="256" t="s">
        <v>291</v>
      </c>
      <c r="O343" s="215">
        <v>5</v>
      </c>
      <c r="P343" s="259">
        <v>2701375</v>
      </c>
      <c r="Q343" s="203">
        <v>45691</v>
      </c>
      <c r="R343" s="193">
        <v>45716</v>
      </c>
      <c r="S343" s="259">
        <v>2894330</v>
      </c>
      <c r="T343" s="129">
        <v>45717</v>
      </c>
      <c r="U343" s="129">
        <v>45747</v>
      </c>
      <c r="V343" s="259">
        <v>2894330</v>
      </c>
      <c r="W343" s="193">
        <v>45748</v>
      </c>
      <c r="X343" s="193">
        <v>45777</v>
      </c>
      <c r="Y343" s="259">
        <v>2894330</v>
      </c>
      <c r="Z343" s="193">
        <v>45778</v>
      </c>
      <c r="AA343" s="193">
        <v>45808</v>
      </c>
      <c r="AB343" s="259">
        <v>2122508</v>
      </c>
      <c r="AC343" s="193">
        <v>45809</v>
      </c>
      <c r="AD343" s="193">
        <v>45830</v>
      </c>
      <c r="AE343" s="259"/>
      <c r="AF343" s="193"/>
      <c r="AG343" s="193"/>
      <c r="BI343" s="195" t="s">
        <v>278</v>
      </c>
      <c r="BJ343" s="190" t="s">
        <v>423</v>
      </c>
      <c r="BK343" s="195" t="s">
        <v>280</v>
      </c>
      <c r="BL343" s="192">
        <v>196</v>
      </c>
      <c r="BM343" s="193">
        <v>45691</v>
      </c>
      <c r="BN343" s="212">
        <v>391479274</v>
      </c>
      <c r="BO343" s="206">
        <v>511</v>
      </c>
      <c r="BP343" s="193">
        <v>45691</v>
      </c>
      <c r="BQ343" s="207">
        <v>13506873</v>
      </c>
      <c r="CS343" s="200" t="s">
        <v>2168</v>
      </c>
      <c r="CT343" s="126">
        <v>1121926572</v>
      </c>
      <c r="CU343" s="206">
        <v>27</v>
      </c>
      <c r="CV343" s="206" t="s">
        <v>2039</v>
      </c>
      <c r="CY343" s="195">
        <v>8299</v>
      </c>
      <c r="CZ343" s="195" t="s">
        <v>293</v>
      </c>
      <c r="DA343" s="204">
        <f t="shared" si="44"/>
        <v>13506873</v>
      </c>
      <c r="DB343" s="231">
        <f t="shared" si="43"/>
        <v>0</v>
      </c>
      <c r="DC343" s="204">
        <f t="shared" si="45"/>
        <v>0</v>
      </c>
      <c r="DZ343" s="312" t="s">
        <v>2116</v>
      </c>
      <c r="EA343" s="135" t="s">
        <v>271</v>
      </c>
    </row>
    <row r="344" spans="1:131" ht="14.4" x14ac:dyDescent="0.3">
      <c r="A344" s="256"/>
      <c r="B344" s="256" t="s">
        <v>1918</v>
      </c>
      <c r="C344" s="257">
        <v>1121885528</v>
      </c>
      <c r="D344" s="256" t="s">
        <v>1919</v>
      </c>
      <c r="E344" s="256" t="s">
        <v>297</v>
      </c>
      <c r="F344" s="256" t="s">
        <v>1920</v>
      </c>
      <c r="G344" s="258">
        <v>45691</v>
      </c>
      <c r="H344" s="337">
        <v>15142876</v>
      </c>
      <c r="I344" s="256" t="s">
        <v>1869</v>
      </c>
      <c r="J344" s="258">
        <v>45691</v>
      </c>
      <c r="K344" s="258">
        <v>45830</v>
      </c>
      <c r="L344" s="256" t="s">
        <v>291</v>
      </c>
      <c r="M344" s="256" t="s">
        <v>291</v>
      </c>
      <c r="N344" s="256" t="s">
        <v>291</v>
      </c>
      <c r="O344" s="215">
        <v>5</v>
      </c>
      <c r="P344" s="259">
        <v>3028575</v>
      </c>
      <c r="Q344" s="203">
        <v>45691</v>
      </c>
      <c r="R344" s="193">
        <v>45716</v>
      </c>
      <c r="S344" s="259">
        <v>3244902</v>
      </c>
      <c r="T344" s="129">
        <v>45717</v>
      </c>
      <c r="U344" s="129">
        <v>45747</v>
      </c>
      <c r="V344" s="259">
        <v>3244902</v>
      </c>
      <c r="W344" s="193">
        <v>45748</v>
      </c>
      <c r="X344" s="193">
        <v>45777</v>
      </c>
      <c r="Y344" s="259">
        <v>3244902</v>
      </c>
      <c r="Z344" s="193">
        <v>45778</v>
      </c>
      <c r="AA344" s="193">
        <v>45808</v>
      </c>
      <c r="AB344" s="259">
        <v>2379595</v>
      </c>
      <c r="AC344" s="193">
        <v>45809</v>
      </c>
      <c r="AD344" s="193">
        <v>45830</v>
      </c>
      <c r="AE344" s="259"/>
      <c r="AF344" s="193"/>
      <c r="AG344" s="193"/>
      <c r="AH344" s="290"/>
      <c r="AI344" s="233"/>
      <c r="AJ344" s="233"/>
      <c r="BI344" s="195" t="s">
        <v>278</v>
      </c>
      <c r="BJ344" s="190" t="s">
        <v>423</v>
      </c>
      <c r="BK344" s="195" t="s">
        <v>280</v>
      </c>
      <c r="BL344" s="192">
        <v>196</v>
      </c>
      <c r="BM344" s="193">
        <v>45691</v>
      </c>
      <c r="BN344" s="212">
        <v>391479274</v>
      </c>
      <c r="BO344" s="206">
        <v>508</v>
      </c>
      <c r="BP344" s="193">
        <v>45691</v>
      </c>
      <c r="BQ344" s="207">
        <v>15142876</v>
      </c>
      <c r="CS344" s="200" t="s">
        <v>2070</v>
      </c>
      <c r="CT344" s="201">
        <v>1121885528.4000001</v>
      </c>
      <c r="CU344" s="206">
        <v>27</v>
      </c>
      <c r="CV344" s="206" t="s">
        <v>2040</v>
      </c>
      <c r="CY344" s="195">
        <v>7490</v>
      </c>
      <c r="CZ344" s="195" t="s">
        <v>293</v>
      </c>
      <c r="DA344" s="204">
        <f t="shared" si="44"/>
        <v>15142876</v>
      </c>
      <c r="DB344" s="231">
        <f t="shared" si="43"/>
        <v>0</v>
      </c>
      <c r="DC344" s="204">
        <f t="shared" si="45"/>
        <v>0</v>
      </c>
      <c r="DZ344" s="312" t="s">
        <v>2117</v>
      </c>
      <c r="EA344" s="135" t="s">
        <v>271</v>
      </c>
    </row>
    <row r="345" spans="1:131" x14ac:dyDescent="0.3">
      <c r="A345" s="256"/>
      <c r="B345" s="256" t="s">
        <v>1921</v>
      </c>
      <c r="C345" s="257">
        <v>40329042</v>
      </c>
      <c r="D345" s="256" t="s">
        <v>1922</v>
      </c>
      <c r="E345" s="256" t="s">
        <v>298</v>
      </c>
      <c r="F345" s="256" t="s">
        <v>1923</v>
      </c>
      <c r="G345" s="258">
        <v>45691</v>
      </c>
      <c r="H345" s="337">
        <v>10726207</v>
      </c>
      <c r="I345" s="256" t="s">
        <v>1869</v>
      </c>
      <c r="J345" s="258">
        <v>45691</v>
      </c>
      <c r="K345" s="258">
        <v>45830</v>
      </c>
      <c r="L345" s="256" t="s">
        <v>291</v>
      </c>
      <c r="M345" s="256" t="s">
        <v>291</v>
      </c>
      <c r="N345" s="256" t="s">
        <v>291</v>
      </c>
      <c r="O345" s="215">
        <v>5</v>
      </c>
      <c r="P345" s="259">
        <v>2145241</v>
      </c>
      <c r="Q345" s="203">
        <v>45691</v>
      </c>
      <c r="R345" s="193">
        <v>45716</v>
      </c>
      <c r="S345" s="259">
        <v>2298473</v>
      </c>
      <c r="T345" s="129">
        <v>45717</v>
      </c>
      <c r="U345" s="129">
        <v>45747</v>
      </c>
      <c r="V345" s="259">
        <v>2298473</v>
      </c>
      <c r="W345" s="193">
        <v>45748</v>
      </c>
      <c r="X345" s="193">
        <v>45777</v>
      </c>
      <c r="Y345" s="259">
        <v>2298473</v>
      </c>
      <c r="Z345" s="193">
        <v>45778</v>
      </c>
      <c r="AA345" s="193">
        <v>45808</v>
      </c>
      <c r="AB345" s="259">
        <v>1685547</v>
      </c>
      <c r="AC345" s="193">
        <v>45809</v>
      </c>
      <c r="AD345" s="193">
        <v>45830</v>
      </c>
      <c r="AE345" s="259"/>
      <c r="AF345" s="193"/>
      <c r="AG345" s="193"/>
      <c r="BI345" s="195" t="s">
        <v>278</v>
      </c>
      <c r="BJ345" s="190" t="s">
        <v>423</v>
      </c>
      <c r="BK345" s="195" t="s">
        <v>280</v>
      </c>
      <c r="BL345" s="192">
        <v>196</v>
      </c>
      <c r="BM345" s="193">
        <v>45691</v>
      </c>
      <c r="BN345" s="212">
        <v>391479274</v>
      </c>
      <c r="BO345" s="206">
        <v>489</v>
      </c>
      <c r="BP345" s="193">
        <v>45691</v>
      </c>
      <c r="BQ345" s="207">
        <v>10726207</v>
      </c>
      <c r="CS345" s="200" t="s">
        <v>2066</v>
      </c>
      <c r="CT345" s="201">
        <v>40329042</v>
      </c>
      <c r="CU345" s="206">
        <v>598</v>
      </c>
      <c r="CV345" s="206" t="s">
        <v>2041</v>
      </c>
      <c r="CY345" s="195">
        <v>8299</v>
      </c>
      <c r="CZ345" s="195" t="s">
        <v>293</v>
      </c>
      <c r="DA345" s="204">
        <f t="shared" si="44"/>
        <v>10726207</v>
      </c>
      <c r="DB345" s="231">
        <f t="shared" si="43"/>
        <v>0</v>
      </c>
      <c r="DC345" s="204">
        <f t="shared" si="45"/>
        <v>0</v>
      </c>
      <c r="DZ345" s="312" t="s">
        <v>2118</v>
      </c>
      <c r="EA345" s="135" t="s">
        <v>271</v>
      </c>
    </row>
    <row r="346" spans="1:131" ht="14.4" x14ac:dyDescent="0.3">
      <c r="A346" s="256"/>
      <c r="B346" s="256" t="s">
        <v>1924</v>
      </c>
      <c r="C346" s="257">
        <v>1007802325</v>
      </c>
      <c r="D346" s="256" t="s">
        <v>1925</v>
      </c>
      <c r="E346" s="256" t="s">
        <v>298</v>
      </c>
      <c r="F346" s="256" t="s">
        <v>1926</v>
      </c>
      <c r="G346" s="258">
        <v>45691</v>
      </c>
      <c r="H346" s="337">
        <v>10726207</v>
      </c>
      <c r="I346" s="256" t="s">
        <v>1869</v>
      </c>
      <c r="J346" s="258">
        <v>45691</v>
      </c>
      <c r="K346" s="258">
        <v>45830</v>
      </c>
      <c r="L346" s="256" t="s">
        <v>291</v>
      </c>
      <c r="M346" s="256" t="s">
        <v>291</v>
      </c>
      <c r="N346" s="256" t="s">
        <v>291</v>
      </c>
      <c r="O346" s="215">
        <v>5</v>
      </c>
      <c r="P346" s="259">
        <v>2145241</v>
      </c>
      <c r="Q346" s="203">
        <v>45691</v>
      </c>
      <c r="R346" s="193">
        <v>45716</v>
      </c>
      <c r="S346" s="259">
        <v>2298473</v>
      </c>
      <c r="T346" s="129">
        <v>45717</v>
      </c>
      <c r="U346" s="129">
        <v>45747</v>
      </c>
      <c r="V346" s="259">
        <v>2298473</v>
      </c>
      <c r="W346" s="193">
        <v>45748</v>
      </c>
      <c r="X346" s="193">
        <v>45777</v>
      </c>
      <c r="Y346" s="259">
        <v>2298473</v>
      </c>
      <c r="Z346" s="193">
        <v>45778</v>
      </c>
      <c r="AA346" s="193">
        <v>45808</v>
      </c>
      <c r="AB346" s="259">
        <v>1685547</v>
      </c>
      <c r="AC346" s="193">
        <v>45809</v>
      </c>
      <c r="AD346" s="193">
        <v>45830</v>
      </c>
      <c r="AE346" s="259"/>
      <c r="AF346" s="193"/>
      <c r="AG346" s="193"/>
      <c r="AH346" s="290"/>
      <c r="AI346" s="233"/>
      <c r="AJ346" s="233"/>
      <c r="BI346" s="195" t="s">
        <v>278</v>
      </c>
      <c r="BJ346" s="190" t="s">
        <v>423</v>
      </c>
      <c r="BK346" s="195" t="s">
        <v>280</v>
      </c>
      <c r="BL346" s="192">
        <v>196</v>
      </c>
      <c r="BM346" s="193">
        <v>45691</v>
      </c>
      <c r="BN346" s="212">
        <v>391479274</v>
      </c>
      <c r="BO346" s="206">
        <v>503</v>
      </c>
      <c r="BP346" s="193">
        <v>45691</v>
      </c>
      <c r="BQ346" s="207">
        <v>10726207</v>
      </c>
      <c r="CS346" s="200" t="s">
        <v>2071</v>
      </c>
      <c r="CT346" s="201">
        <v>1007802325</v>
      </c>
      <c r="CU346" s="206">
        <v>136</v>
      </c>
      <c r="CV346" s="206" t="s">
        <v>2042</v>
      </c>
      <c r="CY346" s="195">
        <v>8299</v>
      </c>
      <c r="CZ346" s="195" t="s">
        <v>293</v>
      </c>
      <c r="DA346" s="204">
        <f t="shared" si="44"/>
        <v>10726207</v>
      </c>
      <c r="DB346" s="231">
        <f t="shared" si="43"/>
        <v>0</v>
      </c>
      <c r="DC346" s="204">
        <f t="shared" si="45"/>
        <v>0</v>
      </c>
      <c r="DZ346" s="312" t="s">
        <v>2119</v>
      </c>
      <c r="EA346" s="135" t="s">
        <v>273</v>
      </c>
    </row>
    <row r="347" spans="1:131" x14ac:dyDescent="0.3">
      <c r="A347" s="256"/>
      <c r="B347" s="256" t="s">
        <v>1927</v>
      </c>
      <c r="C347" s="257">
        <v>40404597</v>
      </c>
      <c r="D347" s="256" t="s">
        <v>1928</v>
      </c>
      <c r="E347" s="256" t="s">
        <v>298</v>
      </c>
      <c r="F347" s="256" t="s">
        <v>1929</v>
      </c>
      <c r="G347" s="258">
        <v>45691</v>
      </c>
      <c r="H347" s="337">
        <v>10726207</v>
      </c>
      <c r="I347" s="256" t="s">
        <v>1869</v>
      </c>
      <c r="J347" s="258">
        <v>45691</v>
      </c>
      <c r="K347" s="258">
        <v>45830</v>
      </c>
      <c r="L347" s="256" t="s">
        <v>291</v>
      </c>
      <c r="M347" s="256" t="s">
        <v>291</v>
      </c>
      <c r="N347" s="256" t="s">
        <v>291</v>
      </c>
      <c r="O347" s="215">
        <v>5</v>
      </c>
      <c r="P347" s="259">
        <v>2145241</v>
      </c>
      <c r="Q347" s="203">
        <v>45691</v>
      </c>
      <c r="R347" s="193">
        <v>45716</v>
      </c>
      <c r="S347" s="259">
        <v>2298473</v>
      </c>
      <c r="T347" s="129">
        <v>45717</v>
      </c>
      <c r="U347" s="129">
        <v>45747</v>
      </c>
      <c r="V347" s="259">
        <v>2298473</v>
      </c>
      <c r="W347" s="193">
        <v>45748</v>
      </c>
      <c r="X347" s="193">
        <v>45777</v>
      </c>
      <c r="Y347" s="259">
        <v>2298473</v>
      </c>
      <c r="Z347" s="193">
        <v>45778</v>
      </c>
      <c r="AA347" s="193">
        <v>45808</v>
      </c>
      <c r="AB347" s="259">
        <v>1685547</v>
      </c>
      <c r="AC347" s="193">
        <v>45809</v>
      </c>
      <c r="AD347" s="193">
        <v>45830</v>
      </c>
      <c r="AE347" s="259"/>
      <c r="AF347" s="193"/>
      <c r="AG347" s="193"/>
      <c r="BI347" s="195" t="s">
        <v>278</v>
      </c>
      <c r="BJ347" s="190" t="s">
        <v>423</v>
      </c>
      <c r="BK347" s="195" t="s">
        <v>280</v>
      </c>
      <c r="BL347" s="192">
        <v>196</v>
      </c>
      <c r="BM347" s="193">
        <v>45691</v>
      </c>
      <c r="BN347" s="212">
        <v>391479274</v>
      </c>
      <c r="BO347" s="206">
        <v>495</v>
      </c>
      <c r="BP347" s="193">
        <v>45691</v>
      </c>
      <c r="BQ347" s="207">
        <v>10726207</v>
      </c>
      <c r="CS347" s="200" t="s">
        <v>2071</v>
      </c>
      <c r="CT347" s="201">
        <v>40404597</v>
      </c>
      <c r="CU347" s="206">
        <v>136</v>
      </c>
      <c r="CV347" s="206" t="s">
        <v>2043</v>
      </c>
      <c r="CY347" s="195">
        <v>8299</v>
      </c>
      <c r="CZ347" s="195" t="s">
        <v>293</v>
      </c>
      <c r="DA347" s="204">
        <f t="shared" si="44"/>
        <v>10726207</v>
      </c>
      <c r="DB347" s="231">
        <f t="shared" si="43"/>
        <v>0</v>
      </c>
      <c r="DC347" s="204">
        <f t="shared" si="45"/>
        <v>0</v>
      </c>
      <c r="DZ347" s="312" t="s">
        <v>2120</v>
      </c>
      <c r="EA347" s="135" t="s">
        <v>273</v>
      </c>
    </row>
    <row r="348" spans="1:131" x14ac:dyDescent="0.3">
      <c r="A348" s="197"/>
      <c r="B348" s="197" t="s">
        <v>1930</v>
      </c>
      <c r="C348" s="265">
        <v>40188595</v>
      </c>
      <c r="D348" s="197" t="s">
        <v>1931</v>
      </c>
      <c r="E348" s="197" t="s">
        <v>298</v>
      </c>
      <c r="F348" s="195" t="s">
        <v>2568</v>
      </c>
      <c r="G348" s="124">
        <v>45691</v>
      </c>
      <c r="H348" s="280">
        <v>10726207</v>
      </c>
      <c r="I348" s="197" t="s">
        <v>1869</v>
      </c>
      <c r="J348" s="124">
        <v>45691</v>
      </c>
      <c r="K348" s="124">
        <v>45830</v>
      </c>
      <c r="L348" s="197" t="s">
        <v>291</v>
      </c>
      <c r="M348" s="197" t="s">
        <v>291</v>
      </c>
      <c r="N348" s="197" t="s">
        <v>291</v>
      </c>
      <c r="O348" s="215">
        <v>5</v>
      </c>
      <c r="P348" s="132">
        <v>2145241</v>
      </c>
      <c r="Q348" s="203">
        <v>45691</v>
      </c>
      <c r="R348" s="193">
        <v>45716</v>
      </c>
      <c r="S348" s="132">
        <v>2298473</v>
      </c>
      <c r="T348" s="129">
        <v>45717</v>
      </c>
      <c r="U348" s="129">
        <v>45747</v>
      </c>
      <c r="V348" s="132">
        <v>2298473</v>
      </c>
      <c r="W348" s="193">
        <v>45748</v>
      </c>
      <c r="X348" s="193">
        <v>45777</v>
      </c>
      <c r="Y348" s="132">
        <v>2298473</v>
      </c>
      <c r="Z348" s="193">
        <v>45778</v>
      </c>
      <c r="AA348" s="193">
        <v>45808</v>
      </c>
      <c r="AB348" s="132">
        <v>1685547</v>
      </c>
      <c r="AC348" s="193">
        <v>45809</v>
      </c>
      <c r="AD348" s="193">
        <v>45830</v>
      </c>
      <c r="AE348" s="132"/>
      <c r="AF348" s="193"/>
      <c r="AG348" s="193"/>
      <c r="AH348" s="291"/>
      <c r="AI348" s="235"/>
      <c r="AJ348" s="235"/>
      <c r="BI348" s="195" t="s">
        <v>278</v>
      </c>
      <c r="BJ348" s="190" t="s">
        <v>423</v>
      </c>
      <c r="BK348" s="195" t="s">
        <v>280</v>
      </c>
      <c r="BL348" s="192">
        <v>196</v>
      </c>
      <c r="BM348" s="193">
        <v>45691</v>
      </c>
      <c r="BN348" s="212">
        <v>391479274</v>
      </c>
      <c r="BO348" s="206">
        <v>488</v>
      </c>
      <c r="BP348" s="193">
        <v>45691</v>
      </c>
      <c r="BQ348" s="207">
        <v>10726207</v>
      </c>
      <c r="CS348" s="200" t="s">
        <v>2071</v>
      </c>
      <c r="CT348" s="247">
        <v>40188595</v>
      </c>
      <c r="CU348" s="206">
        <v>136</v>
      </c>
      <c r="CV348" s="206" t="s">
        <v>2044</v>
      </c>
      <c r="CY348" s="192">
        <v>8299</v>
      </c>
      <c r="CZ348" s="192" t="s">
        <v>293</v>
      </c>
      <c r="DA348" s="204">
        <f t="shared" si="44"/>
        <v>10726207</v>
      </c>
      <c r="DB348" s="231">
        <f t="shared" si="43"/>
        <v>0</v>
      </c>
      <c r="DC348" s="204">
        <f t="shared" si="45"/>
        <v>0</v>
      </c>
      <c r="DZ348" s="312" t="s">
        <v>2121</v>
      </c>
      <c r="EA348" s="135" t="s">
        <v>273</v>
      </c>
    </row>
    <row r="349" spans="1:131" x14ac:dyDescent="0.3">
      <c r="A349" s="256"/>
      <c r="B349" s="256" t="s">
        <v>1932</v>
      </c>
      <c r="C349" s="257">
        <v>1121820301</v>
      </c>
      <c r="D349" s="256" t="s">
        <v>1933</v>
      </c>
      <c r="E349" s="256" t="s">
        <v>298</v>
      </c>
      <c r="F349" s="256" t="s">
        <v>1934</v>
      </c>
      <c r="G349" s="258">
        <v>45691</v>
      </c>
      <c r="H349" s="337">
        <v>10726207</v>
      </c>
      <c r="I349" s="256" t="s">
        <v>1869</v>
      </c>
      <c r="J349" s="258">
        <v>45691</v>
      </c>
      <c r="K349" s="258">
        <v>45830</v>
      </c>
      <c r="L349" s="256" t="s">
        <v>291</v>
      </c>
      <c r="M349" s="256" t="s">
        <v>291</v>
      </c>
      <c r="N349" s="256" t="s">
        <v>291</v>
      </c>
      <c r="O349" s="215">
        <v>5</v>
      </c>
      <c r="P349" s="259">
        <v>2145241</v>
      </c>
      <c r="Q349" s="203">
        <v>45691</v>
      </c>
      <c r="R349" s="193">
        <v>45716</v>
      </c>
      <c r="S349" s="259">
        <v>2298473</v>
      </c>
      <c r="T349" s="129">
        <v>45717</v>
      </c>
      <c r="U349" s="129">
        <v>45747</v>
      </c>
      <c r="V349" s="259">
        <v>2298473</v>
      </c>
      <c r="W349" s="193">
        <v>45748</v>
      </c>
      <c r="X349" s="193">
        <v>45777</v>
      </c>
      <c r="Y349" s="259">
        <v>2298473</v>
      </c>
      <c r="Z349" s="193">
        <v>45778</v>
      </c>
      <c r="AA349" s="193">
        <v>45808</v>
      </c>
      <c r="AB349" s="259">
        <v>1685547</v>
      </c>
      <c r="AC349" s="193">
        <v>45809</v>
      </c>
      <c r="AD349" s="193">
        <v>45830</v>
      </c>
      <c r="AE349" s="259"/>
      <c r="AF349" s="193"/>
      <c r="AG349" s="193"/>
      <c r="BI349" s="195" t="s">
        <v>278</v>
      </c>
      <c r="BJ349" s="190" t="s">
        <v>423</v>
      </c>
      <c r="BK349" s="195" t="s">
        <v>280</v>
      </c>
      <c r="BL349" s="192">
        <v>196</v>
      </c>
      <c r="BM349" s="193">
        <v>45691</v>
      </c>
      <c r="BN349" s="212">
        <v>391479274</v>
      </c>
      <c r="BO349" s="206">
        <v>505</v>
      </c>
      <c r="BP349" s="193">
        <v>45691</v>
      </c>
      <c r="BQ349" s="207">
        <v>10726207</v>
      </c>
      <c r="CS349" s="200" t="s">
        <v>2071</v>
      </c>
      <c r="CT349" s="201">
        <v>1121820301</v>
      </c>
      <c r="CU349" s="206">
        <v>598</v>
      </c>
      <c r="CV349" s="206" t="s">
        <v>2045</v>
      </c>
      <c r="CY349" s="195">
        <v>8299</v>
      </c>
      <c r="CZ349" s="195" t="s">
        <v>293</v>
      </c>
      <c r="DA349" s="204">
        <f t="shared" si="44"/>
        <v>10726207</v>
      </c>
      <c r="DB349" s="231">
        <f t="shared" si="43"/>
        <v>0</v>
      </c>
      <c r="DC349" s="204">
        <f t="shared" si="45"/>
        <v>0</v>
      </c>
      <c r="DZ349" s="312" t="s">
        <v>2122</v>
      </c>
      <c r="EA349" s="135" t="s">
        <v>273</v>
      </c>
    </row>
    <row r="350" spans="1:131" x14ac:dyDescent="0.3">
      <c r="A350" s="256"/>
      <c r="B350" s="256" t="s">
        <v>1935</v>
      </c>
      <c r="C350" s="257">
        <v>40341981</v>
      </c>
      <c r="D350" s="256" t="s">
        <v>1936</v>
      </c>
      <c r="E350" s="256" t="s">
        <v>297</v>
      </c>
      <c r="F350" s="256" t="s">
        <v>1937</v>
      </c>
      <c r="G350" s="258">
        <v>45691</v>
      </c>
      <c r="H350" s="337">
        <v>13506873</v>
      </c>
      <c r="I350" s="256" t="s">
        <v>1869</v>
      </c>
      <c r="J350" s="258">
        <v>45691</v>
      </c>
      <c r="K350" s="258">
        <v>45830</v>
      </c>
      <c r="L350" s="256" t="s">
        <v>291</v>
      </c>
      <c r="M350" s="256" t="s">
        <v>291</v>
      </c>
      <c r="N350" s="256" t="s">
        <v>291</v>
      </c>
      <c r="O350" s="215">
        <v>5</v>
      </c>
      <c r="P350" s="259">
        <v>2701375</v>
      </c>
      <c r="Q350" s="203">
        <v>45691</v>
      </c>
      <c r="R350" s="193">
        <v>45716</v>
      </c>
      <c r="S350" s="259">
        <v>2894330</v>
      </c>
      <c r="T350" s="129">
        <v>45717</v>
      </c>
      <c r="U350" s="129">
        <v>45747</v>
      </c>
      <c r="V350" s="259">
        <v>2894330</v>
      </c>
      <c r="W350" s="193">
        <v>45748</v>
      </c>
      <c r="X350" s="193">
        <v>45777</v>
      </c>
      <c r="Y350" s="259">
        <v>2894330</v>
      </c>
      <c r="Z350" s="193">
        <v>45778</v>
      </c>
      <c r="AA350" s="193">
        <v>45808</v>
      </c>
      <c r="AB350" s="259">
        <v>2122508</v>
      </c>
      <c r="AC350" s="193">
        <v>45809</v>
      </c>
      <c r="AD350" s="193">
        <v>45830</v>
      </c>
      <c r="AE350" s="259"/>
      <c r="AF350" s="193"/>
      <c r="AG350" s="193"/>
      <c r="BI350" s="195" t="s">
        <v>278</v>
      </c>
      <c r="BJ350" s="190" t="s">
        <v>423</v>
      </c>
      <c r="BK350" s="195" t="s">
        <v>280</v>
      </c>
      <c r="BL350" s="192">
        <v>196</v>
      </c>
      <c r="BM350" s="193">
        <v>45691</v>
      </c>
      <c r="BN350" s="212">
        <v>391479274</v>
      </c>
      <c r="BO350" s="206">
        <v>491</v>
      </c>
      <c r="BP350" s="193">
        <v>45691</v>
      </c>
      <c r="BQ350" s="207">
        <v>13506873</v>
      </c>
      <c r="CS350" s="200" t="s">
        <v>2072</v>
      </c>
      <c r="CT350" s="201">
        <v>40341981</v>
      </c>
      <c r="CU350" s="206">
        <v>136</v>
      </c>
      <c r="CV350" s="206" t="s">
        <v>2046</v>
      </c>
      <c r="CY350" s="195">
        <v>8299</v>
      </c>
      <c r="CZ350" s="195" t="s">
        <v>293</v>
      </c>
      <c r="DA350" s="204">
        <f t="shared" si="44"/>
        <v>13506873</v>
      </c>
      <c r="DB350" s="231">
        <f t="shared" si="43"/>
        <v>0</v>
      </c>
      <c r="DC350" s="204">
        <f t="shared" si="45"/>
        <v>0</v>
      </c>
      <c r="DZ350" s="312" t="s">
        <v>2123</v>
      </c>
      <c r="EA350" s="135" t="s">
        <v>273</v>
      </c>
    </row>
    <row r="351" spans="1:131" ht="14.4" x14ac:dyDescent="0.3">
      <c r="A351" s="256"/>
      <c r="B351" s="256" t="s">
        <v>1938</v>
      </c>
      <c r="C351" s="257">
        <v>1001111980</v>
      </c>
      <c r="D351" s="256" t="s">
        <v>1939</v>
      </c>
      <c r="E351" s="256" t="s">
        <v>298</v>
      </c>
      <c r="F351" s="256" t="s">
        <v>1940</v>
      </c>
      <c r="G351" s="258">
        <v>45691</v>
      </c>
      <c r="H351" s="337">
        <v>10726207</v>
      </c>
      <c r="I351" s="256" t="s">
        <v>1869</v>
      </c>
      <c r="J351" s="258">
        <v>45691</v>
      </c>
      <c r="K351" s="258">
        <v>45830</v>
      </c>
      <c r="L351" s="256" t="s">
        <v>291</v>
      </c>
      <c r="M351" s="256" t="s">
        <v>291</v>
      </c>
      <c r="N351" s="256" t="s">
        <v>291</v>
      </c>
      <c r="O351" s="215">
        <v>5</v>
      </c>
      <c r="P351" s="259">
        <v>2145241</v>
      </c>
      <c r="Q351" s="203">
        <v>45691</v>
      </c>
      <c r="R351" s="193">
        <v>45716</v>
      </c>
      <c r="S351" s="259">
        <v>2298473</v>
      </c>
      <c r="T351" s="129">
        <v>45717</v>
      </c>
      <c r="U351" s="129">
        <v>45747</v>
      </c>
      <c r="V351" s="259">
        <v>2298473</v>
      </c>
      <c r="W351" s="193">
        <v>45748</v>
      </c>
      <c r="X351" s="193">
        <v>45777</v>
      </c>
      <c r="Y351" s="259">
        <v>2298473</v>
      </c>
      <c r="Z351" s="193">
        <v>45778</v>
      </c>
      <c r="AA351" s="193">
        <v>45808</v>
      </c>
      <c r="AB351" s="259">
        <v>1685547</v>
      </c>
      <c r="AC351" s="193">
        <v>45809</v>
      </c>
      <c r="AD351" s="193">
        <v>45830</v>
      </c>
      <c r="AE351" s="259"/>
      <c r="AF351" s="193"/>
      <c r="AG351" s="193"/>
      <c r="AH351" s="290"/>
      <c r="AI351" s="233"/>
      <c r="AJ351" s="233"/>
      <c r="BI351" s="195" t="s">
        <v>278</v>
      </c>
      <c r="BJ351" s="190" t="s">
        <v>423</v>
      </c>
      <c r="BK351" s="195" t="s">
        <v>280</v>
      </c>
      <c r="BL351" s="192">
        <v>196</v>
      </c>
      <c r="BM351" s="193">
        <v>45691</v>
      </c>
      <c r="BN351" s="212">
        <v>391479274</v>
      </c>
      <c r="BO351" s="206">
        <v>498</v>
      </c>
      <c r="BP351" s="193">
        <v>45691</v>
      </c>
      <c r="BQ351" s="207">
        <v>10726207</v>
      </c>
      <c r="CS351" s="200" t="s">
        <v>2071</v>
      </c>
      <c r="CT351" s="201">
        <v>1001111980</v>
      </c>
      <c r="CU351" s="206">
        <v>136</v>
      </c>
      <c r="CV351" s="206" t="s">
        <v>1568</v>
      </c>
      <c r="CY351" s="195">
        <v>8299</v>
      </c>
      <c r="CZ351" s="195" t="s">
        <v>293</v>
      </c>
      <c r="DA351" s="204">
        <f t="shared" si="44"/>
        <v>10726207</v>
      </c>
      <c r="DB351" s="231">
        <f t="shared" si="43"/>
        <v>0</v>
      </c>
      <c r="DC351" s="204">
        <f t="shared" si="45"/>
        <v>0</v>
      </c>
      <c r="DZ351" s="312" t="s">
        <v>2124</v>
      </c>
      <c r="EA351" s="135" t="s">
        <v>273</v>
      </c>
    </row>
    <row r="352" spans="1:131" x14ac:dyDescent="0.3">
      <c r="A352" s="255"/>
      <c r="B352" s="256" t="s">
        <v>1941</v>
      </c>
      <c r="C352" s="262">
        <v>1006689681</v>
      </c>
      <c r="D352" s="261" t="s">
        <v>1942</v>
      </c>
      <c r="E352" s="256" t="s">
        <v>298</v>
      </c>
      <c r="F352" s="256" t="s">
        <v>1276</v>
      </c>
      <c r="G352" s="258">
        <v>45691</v>
      </c>
      <c r="H352" s="337">
        <v>12411754</v>
      </c>
      <c r="I352" s="256" t="s">
        <v>1854</v>
      </c>
      <c r="J352" s="258">
        <v>45691</v>
      </c>
      <c r="K352" s="258">
        <v>45852</v>
      </c>
      <c r="L352" s="256" t="s">
        <v>291</v>
      </c>
      <c r="M352" s="256" t="s">
        <v>291</v>
      </c>
      <c r="N352" s="256" t="s">
        <v>291</v>
      </c>
      <c r="O352" s="215">
        <v>6</v>
      </c>
      <c r="P352" s="259">
        <v>2145241</v>
      </c>
      <c r="Q352" s="203">
        <v>45691</v>
      </c>
      <c r="R352" s="193">
        <v>45716</v>
      </c>
      <c r="S352" s="259">
        <v>2298473</v>
      </c>
      <c r="T352" s="129">
        <v>45717</v>
      </c>
      <c r="U352" s="129">
        <v>45747</v>
      </c>
      <c r="V352" s="259">
        <v>2298473</v>
      </c>
      <c r="W352" s="193">
        <v>45748</v>
      </c>
      <c r="X352" s="193">
        <v>45777</v>
      </c>
      <c r="Y352" s="259">
        <v>2298473</v>
      </c>
      <c r="Z352" s="193">
        <v>45778</v>
      </c>
      <c r="AA352" s="193">
        <v>45808</v>
      </c>
      <c r="AB352" s="259">
        <v>2298473</v>
      </c>
      <c r="AC352" s="193">
        <v>45809</v>
      </c>
      <c r="AD352" s="193">
        <v>45838</v>
      </c>
      <c r="AE352" s="259">
        <v>1072621</v>
      </c>
      <c r="AF352" s="193">
        <v>45839</v>
      </c>
      <c r="AG352" s="193">
        <v>45852</v>
      </c>
      <c r="BI352" s="195" t="s">
        <v>278</v>
      </c>
      <c r="BJ352" s="190" t="s">
        <v>423</v>
      </c>
      <c r="BK352" s="195" t="s">
        <v>280</v>
      </c>
      <c r="BL352" s="192">
        <v>196</v>
      </c>
      <c r="BM352" s="193">
        <v>45691</v>
      </c>
      <c r="BN352" s="212">
        <v>391479274</v>
      </c>
      <c r="BO352" s="206">
        <v>499</v>
      </c>
      <c r="BP352" s="193">
        <v>45691</v>
      </c>
      <c r="BQ352" s="207">
        <v>12411754</v>
      </c>
      <c r="CS352" s="200" t="s">
        <v>2073</v>
      </c>
      <c r="CT352" s="202">
        <v>1006689681</v>
      </c>
      <c r="CU352" s="206">
        <v>246</v>
      </c>
      <c r="CV352" s="206" t="s">
        <v>2047</v>
      </c>
      <c r="CY352" s="195">
        <v>8299</v>
      </c>
      <c r="CZ352" s="195" t="s">
        <v>293</v>
      </c>
      <c r="DA352" s="204">
        <f t="shared" si="44"/>
        <v>12411754</v>
      </c>
      <c r="DB352" s="231">
        <f t="shared" si="43"/>
        <v>0</v>
      </c>
      <c r="DC352" s="204">
        <f t="shared" si="45"/>
        <v>0</v>
      </c>
      <c r="DZ352" s="312" t="s">
        <v>2125</v>
      </c>
      <c r="EA352" s="135" t="s">
        <v>282</v>
      </c>
    </row>
    <row r="353" spans="1:131" x14ac:dyDescent="0.3">
      <c r="A353" s="256"/>
      <c r="B353" s="256" t="s">
        <v>1944</v>
      </c>
      <c r="C353" s="257">
        <v>30083797</v>
      </c>
      <c r="D353" s="256" t="s">
        <v>1945</v>
      </c>
      <c r="E353" s="256" t="s">
        <v>298</v>
      </c>
      <c r="F353" s="256" t="s">
        <v>1946</v>
      </c>
      <c r="G353" s="258">
        <v>45691</v>
      </c>
      <c r="H353" s="337">
        <v>10726207</v>
      </c>
      <c r="I353" s="256" t="s">
        <v>1869</v>
      </c>
      <c r="J353" s="258">
        <v>45691</v>
      </c>
      <c r="K353" s="258">
        <v>45830</v>
      </c>
      <c r="L353" s="256" t="s">
        <v>291</v>
      </c>
      <c r="M353" s="256" t="s">
        <v>291</v>
      </c>
      <c r="N353" s="256" t="s">
        <v>291</v>
      </c>
      <c r="O353" s="215">
        <v>5</v>
      </c>
      <c r="P353" s="259">
        <v>2145241</v>
      </c>
      <c r="Q353" s="203">
        <v>45691</v>
      </c>
      <c r="R353" s="193">
        <v>45716</v>
      </c>
      <c r="S353" s="259">
        <v>2298473</v>
      </c>
      <c r="T353" s="129">
        <v>45717</v>
      </c>
      <c r="U353" s="129">
        <v>45747</v>
      </c>
      <c r="V353" s="259">
        <v>2298473</v>
      </c>
      <c r="W353" s="193">
        <v>45748</v>
      </c>
      <c r="X353" s="193">
        <v>45777</v>
      </c>
      <c r="Y353" s="259">
        <v>2298473</v>
      </c>
      <c r="Z353" s="193">
        <v>45778</v>
      </c>
      <c r="AA353" s="193">
        <v>45808</v>
      </c>
      <c r="AB353" s="259">
        <v>1685547</v>
      </c>
      <c r="AC353" s="193">
        <v>45809</v>
      </c>
      <c r="AD353" s="193">
        <v>45830</v>
      </c>
      <c r="AE353" s="259"/>
      <c r="AF353" s="193"/>
      <c r="AG353" s="193"/>
      <c r="AH353" s="291"/>
      <c r="AI353" s="235"/>
      <c r="AJ353" s="235"/>
      <c r="BI353" s="195" t="s">
        <v>278</v>
      </c>
      <c r="BJ353" s="190" t="s">
        <v>423</v>
      </c>
      <c r="BK353" s="195" t="s">
        <v>280</v>
      </c>
      <c r="BL353" s="192">
        <v>196</v>
      </c>
      <c r="BM353" s="193">
        <v>45691</v>
      </c>
      <c r="BN353" s="212">
        <v>391479274</v>
      </c>
      <c r="BO353" s="206">
        <v>485</v>
      </c>
      <c r="BP353" s="193">
        <v>45691</v>
      </c>
      <c r="BQ353" s="207">
        <v>10726207</v>
      </c>
      <c r="CS353" s="200" t="s">
        <v>2074</v>
      </c>
      <c r="CT353" s="201">
        <v>30083797.600000001</v>
      </c>
      <c r="CU353" s="206">
        <v>109</v>
      </c>
      <c r="CV353" s="206" t="s">
        <v>2048</v>
      </c>
      <c r="CY353" s="195">
        <v>8299</v>
      </c>
      <c r="CZ353" s="195" t="s">
        <v>293</v>
      </c>
      <c r="DA353" s="204">
        <f t="shared" si="44"/>
        <v>10726207</v>
      </c>
      <c r="DB353" s="231">
        <f t="shared" si="43"/>
        <v>0</v>
      </c>
      <c r="DC353" s="204">
        <f t="shared" si="45"/>
        <v>0</v>
      </c>
      <c r="DZ353" s="312" t="s">
        <v>2126</v>
      </c>
      <c r="EA353" s="135" t="s">
        <v>307</v>
      </c>
    </row>
    <row r="354" spans="1:131" x14ac:dyDescent="0.3">
      <c r="A354" s="256"/>
      <c r="B354" s="256" t="s">
        <v>1947</v>
      </c>
      <c r="C354" s="257">
        <v>1121922443</v>
      </c>
      <c r="D354" s="256" t="s">
        <v>1948</v>
      </c>
      <c r="E354" s="256" t="s">
        <v>298</v>
      </c>
      <c r="F354" s="256" t="s">
        <v>1949</v>
      </c>
      <c r="G354" s="258">
        <v>45691</v>
      </c>
      <c r="H354" s="337">
        <v>10726207</v>
      </c>
      <c r="I354" s="256" t="s">
        <v>1869</v>
      </c>
      <c r="J354" s="258">
        <v>45691</v>
      </c>
      <c r="K354" s="258">
        <v>45830</v>
      </c>
      <c r="L354" s="256" t="s">
        <v>291</v>
      </c>
      <c r="M354" s="256" t="s">
        <v>291</v>
      </c>
      <c r="N354" s="256" t="s">
        <v>291</v>
      </c>
      <c r="O354" s="215">
        <v>5</v>
      </c>
      <c r="P354" s="259">
        <v>2145241</v>
      </c>
      <c r="Q354" s="203">
        <v>45691</v>
      </c>
      <c r="R354" s="193">
        <v>45716</v>
      </c>
      <c r="S354" s="259">
        <v>2298473</v>
      </c>
      <c r="T354" s="129">
        <v>45717</v>
      </c>
      <c r="U354" s="129">
        <v>45747</v>
      </c>
      <c r="V354" s="259">
        <v>2298473</v>
      </c>
      <c r="W354" s="193">
        <v>45748</v>
      </c>
      <c r="X354" s="193">
        <v>45777</v>
      </c>
      <c r="Y354" s="259">
        <v>2298473</v>
      </c>
      <c r="Z354" s="193">
        <v>45778</v>
      </c>
      <c r="AA354" s="193">
        <v>45808</v>
      </c>
      <c r="AB354" s="259">
        <v>1685547</v>
      </c>
      <c r="AC354" s="193">
        <v>45809</v>
      </c>
      <c r="AD354" s="193">
        <v>45830</v>
      </c>
      <c r="AE354" s="259"/>
      <c r="AF354" s="193"/>
      <c r="AG354" s="193"/>
      <c r="BI354" s="195" t="s">
        <v>278</v>
      </c>
      <c r="BJ354" s="190" t="s">
        <v>423</v>
      </c>
      <c r="BK354" s="195" t="s">
        <v>280</v>
      </c>
      <c r="BL354" s="192">
        <v>196</v>
      </c>
      <c r="BM354" s="193">
        <v>45691</v>
      </c>
      <c r="BN354" s="212">
        <v>391479274</v>
      </c>
      <c r="BO354" s="206">
        <v>509</v>
      </c>
      <c r="BP354" s="193">
        <v>45691</v>
      </c>
      <c r="BQ354" s="207">
        <v>10726207</v>
      </c>
      <c r="CS354" s="200" t="s">
        <v>2074</v>
      </c>
      <c r="CT354" s="126">
        <v>1121922443</v>
      </c>
      <c r="CU354" s="206">
        <v>109</v>
      </c>
      <c r="CV354" s="206" t="s">
        <v>2049</v>
      </c>
      <c r="CY354" s="195">
        <v>8299</v>
      </c>
      <c r="CZ354" s="195" t="s">
        <v>293</v>
      </c>
      <c r="DA354" s="204">
        <f t="shared" si="44"/>
        <v>10726207</v>
      </c>
      <c r="DB354" s="231">
        <f t="shared" si="43"/>
        <v>0</v>
      </c>
      <c r="DC354" s="204">
        <f t="shared" si="45"/>
        <v>0</v>
      </c>
      <c r="DZ354" s="312" t="s">
        <v>2127</v>
      </c>
      <c r="EA354" s="135" t="s">
        <v>307</v>
      </c>
    </row>
    <row r="355" spans="1:131" x14ac:dyDescent="0.3">
      <c r="A355" s="256"/>
      <c r="B355" s="256" t="s">
        <v>1950</v>
      </c>
      <c r="C355" s="257">
        <v>1010214691</v>
      </c>
      <c r="D355" s="256" t="s">
        <v>1951</v>
      </c>
      <c r="E355" s="256" t="s">
        <v>297</v>
      </c>
      <c r="F355" s="256" t="s">
        <v>1952</v>
      </c>
      <c r="G355" s="258">
        <v>45691</v>
      </c>
      <c r="H355" s="337">
        <v>13506873</v>
      </c>
      <c r="I355" s="256" t="s">
        <v>1869</v>
      </c>
      <c r="J355" s="258">
        <v>45691</v>
      </c>
      <c r="K355" s="258">
        <v>45830</v>
      </c>
      <c r="L355" s="256" t="s">
        <v>291</v>
      </c>
      <c r="M355" s="256" t="s">
        <v>291</v>
      </c>
      <c r="N355" s="256" t="s">
        <v>291</v>
      </c>
      <c r="O355" s="215">
        <v>5</v>
      </c>
      <c r="P355" s="259">
        <v>2701375</v>
      </c>
      <c r="Q355" s="203">
        <v>45691</v>
      </c>
      <c r="R355" s="193">
        <v>45716</v>
      </c>
      <c r="S355" s="259">
        <v>2894330</v>
      </c>
      <c r="T355" s="129">
        <v>45717</v>
      </c>
      <c r="U355" s="129">
        <v>45747</v>
      </c>
      <c r="V355" s="259">
        <v>2894330</v>
      </c>
      <c r="W355" s="193">
        <v>45748</v>
      </c>
      <c r="X355" s="193">
        <v>45777</v>
      </c>
      <c r="Y355" s="259">
        <v>2894330</v>
      </c>
      <c r="Z355" s="193">
        <v>45778</v>
      </c>
      <c r="AA355" s="193">
        <v>45808</v>
      </c>
      <c r="AB355" s="259">
        <v>2122508</v>
      </c>
      <c r="AC355" s="193">
        <v>45809</v>
      </c>
      <c r="AD355" s="193">
        <v>45830</v>
      </c>
      <c r="AE355" s="259"/>
      <c r="AF355" s="193"/>
      <c r="AG355" s="193"/>
      <c r="BI355" s="195" t="s">
        <v>278</v>
      </c>
      <c r="BJ355" s="190" t="s">
        <v>423</v>
      </c>
      <c r="BK355" s="195" t="s">
        <v>280</v>
      </c>
      <c r="BL355" s="192">
        <v>196</v>
      </c>
      <c r="BM355" s="193">
        <v>45691</v>
      </c>
      <c r="BN355" s="212">
        <v>391479274</v>
      </c>
      <c r="BO355" s="206">
        <v>484</v>
      </c>
      <c r="BP355" s="193">
        <v>45691</v>
      </c>
      <c r="BQ355" s="207">
        <v>13506873</v>
      </c>
      <c r="CS355" s="200" t="s">
        <v>2075</v>
      </c>
      <c r="CT355" s="247">
        <v>1010214691</v>
      </c>
      <c r="CU355" s="206">
        <v>109</v>
      </c>
      <c r="CV355" s="206" t="s">
        <v>2050</v>
      </c>
      <c r="CY355" s="195">
        <v>8299</v>
      </c>
      <c r="CZ355" s="195" t="s">
        <v>293</v>
      </c>
      <c r="DA355" s="204">
        <f t="shared" si="44"/>
        <v>13506873</v>
      </c>
      <c r="DB355" s="231">
        <f t="shared" si="43"/>
        <v>0</v>
      </c>
      <c r="DC355" s="204">
        <f t="shared" si="45"/>
        <v>0</v>
      </c>
      <c r="DZ355" s="312" t="s">
        <v>2128</v>
      </c>
      <c r="EA355" s="135" t="s">
        <v>307</v>
      </c>
    </row>
    <row r="356" spans="1:131" ht="14.4" x14ac:dyDescent="0.3">
      <c r="A356" s="256"/>
      <c r="B356" s="256" t="s">
        <v>1953</v>
      </c>
      <c r="C356" s="257">
        <v>1143845435</v>
      </c>
      <c r="D356" s="256" t="s">
        <v>1954</v>
      </c>
      <c r="E356" s="256" t="s">
        <v>298</v>
      </c>
      <c r="F356" s="256" t="s">
        <v>1232</v>
      </c>
      <c r="G356" s="258">
        <v>45691</v>
      </c>
      <c r="H356" s="337">
        <v>10726207</v>
      </c>
      <c r="I356" s="256" t="s">
        <v>1869</v>
      </c>
      <c r="J356" s="258">
        <v>45691</v>
      </c>
      <c r="K356" s="258">
        <v>45830</v>
      </c>
      <c r="L356" s="256" t="s">
        <v>291</v>
      </c>
      <c r="M356" s="256" t="s">
        <v>291</v>
      </c>
      <c r="N356" s="256" t="s">
        <v>291</v>
      </c>
      <c r="O356" s="215">
        <v>5</v>
      </c>
      <c r="P356" s="259">
        <v>2145241</v>
      </c>
      <c r="Q356" s="203">
        <v>45691</v>
      </c>
      <c r="R356" s="193">
        <v>45716</v>
      </c>
      <c r="S356" s="259">
        <v>2298473</v>
      </c>
      <c r="T356" s="129">
        <v>45717</v>
      </c>
      <c r="U356" s="129">
        <v>45747</v>
      </c>
      <c r="V356" s="259">
        <v>2298473</v>
      </c>
      <c r="W356" s="193">
        <v>45748</v>
      </c>
      <c r="X356" s="193">
        <v>45777</v>
      </c>
      <c r="Y356" s="259">
        <v>2298473</v>
      </c>
      <c r="Z356" s="193">
        <v>45778</v>
      </c>
      <c r="AA356" s="193">
        <v>45808</v>
      </c>
      <c r="AB356" s="259">
        <v>1685547</v>
      </c>
      <c r="AC356" s="193">
        <v>45809</v>
      </c>
      <c r="AD356" s="193">
        <v>45830</v>
      </c>
      <c r="AE356" s="259"/>
      <c r="AF356" s="193"/>
      <c r="AG356" s="193"/>
      <c r="AH356" s="290"/>
      <c r="AI356" s="233"/>
      <c r="AJ356" s="233"/>
      <c r="BI356" s="195" t="s">
        <v>278</v>
      </c>
      <c r="BJ356" s="190" t="s">
        <v>423</v>
      </c>
      <c r="BK356" s="195" t="s">
        <v>280</v>
      </c>
      <c r="BL356" s="192">
        <v>196</v>
      </c>
      <c r="BM356" s="193">
        <v>45691</v>
      </c>
      <c r="BN356" s="212">
        <v>391479274</v>
      </c>
      <c r="BO356" s="206">
        <v>516</v>
      </c>
      <c r="BP356" s="193">
        <v>45691</v>
      </c>
      <c r="BQ356" s="207">
        <v>10726207</v>
      </c>
      <c r="CS356" s="200" t="s">
        <v>2076</v>
      </c>
      <c r="CT356" s="201">
        <v>1143845435</v>
      </c>
      <c r="CU356" s="206">
        <v>109</v>
      </c>
      <c r="CV356" s="206" t="s">
        <v>1553</v>
      </c>
      <c r="CY356" s="195">
        <v>7490</v>
      </c>
      <c r="CZ356" s="195" t="s">
        <v>293</v>
      </c>
      <c r="DA356" s="204">
        <f t="shared" si="44"/>
        <v>10726207</v>
      </c>
      <c r="DB356" s="231">
        <f t="shared" si="43"/>
        <v>0</v>
      </c>
      <c r="DC356" s="204">
        <f t="shared" si="45"/>
        <v>0</v>
      </c>
      <c r="DZ356" s="312" t="s">
        <v>2129</v>
      </c>
      <c r="EA356" s="135" t="s">
        <v>307</v>
      </c>
    </row>
    <row r="357" spans="1:131" x14ac:dyDescent="0.3">
      <c r="A357" s="256"/>
      <c r="B357" s="256" t="s">
        <v>1955</v>
      </c>
      <c r="C357" s="257">
        <v>1121855065</v>
      </c>
      <c r="D357" s="256" t="s">
        <v>1956</v>
      </c>
      <c r="E357" s="256" t="s">
        <v>298</v>
      </c>
      <c r="F357" s="256" t="s">
        <v>1957</v>
      </c>
      <c r="G357" s="258">
        <v>45691</v>
      </c>
      <c r="H357" s="337">
        <v>10726207</v>
      </c>
      <c r="I357" s="256" t="s">
        <v>1869</v>
      </c>
      <c r="J357" s="258">
        <v>45691</v>
      </c>
      <c r="K357" s="258">
        <v>45830</v>
      </c>
      <c r="L357" s="256" t="s">
        <v>291</v>
      </c>
      <c r="M357" s="256" t="s">
        <v>291</v>
      </c>
      <c r="N357" s="256" t="s">
        <v>291</v>
      </c>
      <c r="O357" s="215">
        <v>5</v>
      </c>
      <c r="P357" s="259">
        <v>2145241</v>
      </c>
      <c r="Q357" s="203">
        <v>45691</v>
      </c>
      <c r="R357" s="193">
        <v>45716</v>
      </c>
      <c r="S357" s="259">
        <v>2298473</v>
      </c>
      <c r="T357" s="129">
        <v>45717</v>
      </c>
      <c r="U357" s="129">
        <v>45747</v>
      </c>
      <c r="V357" s="259">
        <v>2298473</v>
      </c>
      <c r="W357" s="193">
        <v>45748</v>
      </c>
      <c r="X357" s="193">
        <v>45777</v>
      </c>
      <c r="Y357" s="259">
        <v>2298473</v>
      </c>
      <c r="Z357" s="193">
        <v>45778</v>
      </c>
      <c r="AA357" s="193">
        <v>45808</v>
      </c>
      <c r="AB357" s="259">
        <v>1685547</v>
      </c>
      <c r="AC357" s="193">
        <v>45809</v>
      </c>
      <c r="AD357" s="193">
        <v>45830</v>
      </c>
      <c r="AE357" s="259"/>
      <c r="AF357" s="193"/>
      <c r="AG357" s="193"/>
      <c r="BI357" s="195" t="s">
        <v>278</v>
      </c>
      <c r="BJ357" s="190" t="s">
        <v>423</v>
      </c>
      <c r="BK357" s="195" t="s">
        <v>280</v>
      </c>
      <c r="BL357" s="192">
        <v>196</v>
      </c>
      <c r="BM357" s="193">
        <v>45691</v>
      </c>
      <c r="BN357" s="212">
        <v>391479274</v>
      </c>
      <c r="BO357" s="206">
        <v>506</v>
      </c>
      <c r="BP357" s="193">
        <v>45691</v>
      </c>
      <c r="BQ357" s="207">
        <v>10726207</v>
      </c>
      <c r="CS357" s="200" t="s">
        <v>2074</v>
      </c>
      <c r="CT357" s="247">
        <v>1121855065</v>
      </c>
      <c r="CU357" s="206">
        <v>109</v>
      </c>
      <c r="CV357" s="206" t="s">
        <v>2051</v>
      </c>
      <c r="CY357" s="195">
        <v>7490</v>
      </c>
      <c r="CZ357" s="195" t="s">
        <v>293</v>
      </c>
      <c r="DA357" s="204">
        <f t="shared" si="44"/>
        <v>10726207</v>
      </c>
      <c r="DB357" s="231">
        <f t="shared" ref="DB357:DB420" si="46">H357+BZ357-DA357</f>
        <v>0</v>
      </c>
      <c r="DC357" s="204">
        <f t="shared" si="45"/>
        <v>0</v>
      </c>
      <c r="DZ357" s="312" t="s">
        <v>2130</v>
      </c>
      <c r="EA357" s="135" t="s">
        <v>307</v>
      </c>
    </row>
    <row r="358" spans="1:131" x14ac:dyDescent="0.3">
      <c r="A358" s="256"/>
      <c r="B358" s="256" t="s">
        <v>1958</v>
      </c>
      <c r="C358" s="257">
        <v>1121936276</v>
      </c>
      <c r="D358" s="256" t="s">
        <v>1959</v>
      </c>
      <c r="E358" s="256" t="s">
        <v>297</v>
      </c>
      <c r="F358" s="256" t="s">
        <v>1960</v>
      </c>
      <c r="G358" s="258">
        <v>45691</v>
      </c>
      <c r="H358" s="337">
        <v>13506873</v>
      </c>
      <c r="I358" s="256" t="s">
        <v>1869</v>
      </c>
      <c r="J358" s="258">
        <v>45691</v>
      </c>
      <c r="K358" s="258">
        <v>45830</v>
      </c>
      <c r="L358" s="256" t="s">
        <v>291</v>
      </c>
      <c r="M358" s="256" t="s">
        <v>291</v>
      </c>
      <c r="N358" s="256" t="s">
        <v>291</v>
      </c>
      <c r="O358" s="215">
        <v>5</v>
      </c>
      <c r="P358" s="259">
        <v>2701375</v>
      </c>
      <c r="Q358" s="203">
        <v>45691</v>
      </c>
      <c r="R358" s="193">
        <v>45716</v>
      </c>
      <c r="S358" s="259">
        <v>2894330</v>
      </c>
      <c r="T358" s="129">
        <v>45717</v>
      </c>
      <c r="U358" s="129">
        <v>45747</v>
      </c>
      <c r="V358" s="259">
        <v>2894330</v>
      </c>
      <c r="W358" s="193">
        <v>45748</v>
      </c>
      <c r="X358" s="193">
        <v>45777</v>
      </c>
      <c r="Y358" s="259">
        <v>2894330</v>
      </c>
      <c r="Z358" s="193">
        <v>45778</v>
      </c>
      <c r="AA358" s="193">
        <v>45808</v>
      </c>
      <c r="AB358" s="259">
        <v>2122508</v>
      </c>
      <c r="AC358" s="193">
        <v>45809</v>
      </c>
      <c r="AD358" s="193">
        <v>45830</v>
      </c>
      <c r="AE358" s="259"/>
      <c r="AF358" s="193"/>
      <c r="AG358" s="193"/>
      <c r="AH358" s="291"/>
      <c r="AI358" s="235"/>
      <c r="AJ358" s="235"/>
      <c r="BI358" s="195" t="s">
        <v>278</v>
      </c>
      <c r="BJ358" s="190" t="s">
        <v>423</v>
      </c>
      <c r="BK358" s="195" t="s">
        <v>280</v>
      </c>
      <c r="BL358" s="192">
        <v>196</v>
      </c>
      <c r="BM358" s="193">
        <v>45691</v>
      </c>
      <c r="BN358" s="212">
        <v>391479274</v>
      </c>
      <c r="BO358" s="206">
        <v>513</v>
      </c>
      <c r="BP358" s="193">
        <v>45691</v>
      </c>
      <c r="BQ358" s="207">
        <v>13506873</v>
      </c>
      <c r="CS358" s="200" t="s">
        <v>2077</v>
      </c>
      <c r="CT358" s="201">
        <v>1121936276</v>
      </c>
      <c r="CU358" s="206">
        <v>109</v>
      </c>
      <c r="CV358" s="206" t="s">
        <v>2052</v>
      </c>
      <c r="CY358" s="195">
        <v>8299</v>
      </c>
      <c r="CZ358" s="195" t="s">
        <v>293</v>
      </c>
      <c r="DA358" s="204">
        <f t="shared" ref="DA358:DA420" si="47">P358+S358+V358+Y358+AB358+AE358+AH358+AK358+AN358+AQ358+AT358+AW358+AZ358+BC358+BF358</f>
        <v>13506873</v>
      </c>
      <c r="DB358" s="231">
        <f t="shared" si="46"/>
        <v>0</v>
      </c>
      <c r="DC358" s="204">
        <f t="shared" si="45"/>
        <v>0</v>
      </c>
      <c r="DZ358" s="312" t="s">
        <v>2131</v>
      </c>
      <c r="EA358" s="135" t="s">
        <v>307</v>
      </c>
    </row>
    <row r="359" spans="1:131" x14ac:dyDescent="0.3">
      <c r="A359" s="261"/>
      <c r="B359" s="256" t="s">
        <v>1961</v>
      </c>
      <c r="C359" s="257">
        <v>1006878959</v>
      </c>
      <c r="D359" s="256" t="s">
        <v>1962</v>
      </c>
      <c r="E359" s="256" t="s">
        <v>297</v>
      </c>
      <c r="F359" s="256" t="s">
        <v>1963</v>
      </c>
      <c r="G359" s="258">
        <v>45691</v>
      </c>
      <c r="H359" s="337">
        <v>13506873</v>
      </c>
      <c r="I359" s="256" t="s">
        <v>1869</v>
      </c>
      <c r="J359" s="258">
        <v>45691</v>
      </c>
      <c r="K359" s="258">
        <v>45830</v>
      </c>
      <c r="L359" s="256" t="s">
        <v>291</v>
      </c>
      <c r="M359" s="256" t="s">
        <v>291</v>
      </c>
      <c r="N359" s="256" t="s">
        <v>291</v>
      </c>
      <c r="O359" s="215">
        <v>5</v>
      </c>
      <c r="P359" s="259">
        <v>2701375</v>
      </c>
      <c r="Q359" s="203">
        <v>45691</v>
      </c>
      <c r="R359" s="193">
        <v>45716</v>
      </c>
      <c r="S359" s="259">
        <v>2894330</v>
      </c>
      <c r="T359" s="129">
        <v>45717</v>
      </c>
      <c r="U359" s="129">
        <v>45747</v>
      </c>
      <c r="V359" s="259">
        <v>2894330</v>
      </c>
      <c r="W359" s="193">
        <v>45748</v>
      </c>
      <c r="X359" s="193">
        <v>45777</v>
      </c>
      <c r="Y359" s="259">
        <v>2894330</v>
      </c>
      <c r="Z359" s="193">
        <v>45778</v>
      </c>
      <c r="AA359" s="193">
        <v>45808</v>
      </c>
      <c r="AB359" s="259">
        <v>2122508</v>
      </c>
      <c r="AC359" s="193">
        <v>45809</v>
      </c>
      <c r="AD359" s="193">
        <v>45830</v>
      </c>
      <c r="AE359" s="259"/>
      <c r="AF359" s="193"/>
      <c r="AG359" s="193"/>
      <c r="BI359" s="195" t="s">
        <v>278</v>
      </c>
      <c r="BJ359" s="190" t="s">
        <v>423</v>
      </c>
      <c r="BK359" s="195" t="s">
        <v>280</v>
      </c>
      <c r="BL359" s="192">
        <v>196</v>
      </c>
      <c r="BM359" s="193">
        <v>45691</v>
      </c>
      <c r="BN359" s="212">
        <v>391479274</v>
      </c>
      <c r="BO359" s="206">
        <v>502</v>
      </c>
      <c r="BP359" s="193">
        <v>45691</v>
      </c>
      <c r="BQ359" s="207">
        <v>13506873</v>
      </c>
      <c r="CS359" s="200" t="s">
        <v>2078</v>
      </c>
      <c r="CT359" s="201">
        <v>1006878959</v>
      </c>
      <c r="CU359" s="206">
        <v>109</v>
      </c>
      <c r="CV359" s="206" t="s">
        <v>1553</v>
      </c>
      <c r="CY359" s="195">
        <v>7490</v>
      </c>
      <c r="CZ359" s="195" t="s">
        <v>293</v>
      </c>
      <c r="DA359" s="204">
        <f t="shared" si="47"/>
        <v>13506873</v>
      </c>
      <c r="DB359" s="231">
        <f t="shared" si="46"/>
        <v>0</v>
      </c>
      <c r="DC359" s="204">
        <f t="shared" si="45"/>
        <v>0</v>
      </c>
      <c r="DZ359" s="312" t="s">
        <v>2132</v>
      </c>
      <c r="EA359" s="135" t="s">
        <v>271</v>
      </c>
    </row>
    <row r="360" spans="1:131" x14ac:dyDescent="0.3">
      <c r="A360" s="256"/>
      <c r="B360" s="256" t="s">
        <v>1964</v>
      </c>
      <c r="C360" s="257">
        <v>1122649540</v>
      </c>
      <c r="D360" s="256" t="s">
        <v>1965</v>
      </c>
      <c r="E360" s="256" t="s">
        <v>298</v>
      </c>
      <c r="F360" s="261" t="s">
        <v>1966</v>
      </c>
      <c r="G360" s="258">
        <v>45691</v>
      </c>
      <c r="H360" s="337">
        <v>10726207</v>
      </c>
      <c r="I360" s="256" t="s">
        <v>1869</v>
      </c>
      <c r="J360" s="258">
        <v>45691</v>
      </c>
      <c r="K360" s="258">
        <v>45830</v>
      </c>
      <c r="L360" s="256" t="s">
        <v>291</v>
      </c>
      <c r="M360" s="256" t="s">
        <v>291</v>
      </c>
      <c r="N360" s="256" t="s">
        <v>291</v>
      </c>
      <c r="O360" s="215">
        <v>5</v>
      </c>
      <c r="P360" s="259">
        <v>2145241</v>
      </c>
      <c r="Q360" s="203">
        <v>45691</v>
      </c>
      <c r="R360" s="193">
        <v>45716</v>
      </c>
      <c r="S360" s="259">
        <v>2298473</v>
      </c>
      <c r="T360" s="129">
        <v>45717</v>
      </c>
      <c r="U360" s="129">
        <v>45747</v>
      </c>
      <c r="V360" s="259">
        <v>2298473</v>
      </c>
      <c r="W360" s="193">
        <v>45748</v>
      </c>
      <c r="X360" s="193">
        <v>45777</v>
      </c>
      <c r="Y360" s="259">
        <v>2298473</v>
      </c>
      <c r="Z360" s="193">
        <v>45778</v>
      </c>
      <c r="AA360" s="193">
        <v>45808</v>
      </c>
      <c r="AB360" s="259">
        <v>1685547</v>
      </c>
      <c r="AC360" s="193">
        <v>45809</v>
      </c>
      <c r="AD360" s="193">
        <v>45830</v>
      </c>
      <c r="AE360" s="259"/>
      <c r="AF360" s="193"/>
      <c r="AG360" s="193"/>
      <c r="BI360" s="195" t="s">
        <v>278</v>
      </c>
      <c r="BJ360" s="190" t="s">
        <v>423</v>
      </c>
      <c r="BK360" s="195" t="s">
        <v>280</v>
      </c>
      <c r="BL360" s="192">
        <v>196</v>
      </c>
      <c r="BM360" s="193">
        <v>45691</v>
      </c>
      <c r="BN360" s="212">
        <v>391479274</v>
      </c>
      <c r="BO360" s="206">
        <v>515</v>
      </c>
      <c r="BP360" s="193">
        <v>45691</v>
      </c>
      <c r="BQ360" s="207">
        <v>10726207</v>
      </c>
      <c r="CS360" s="180" t="s">
        <v>2079</v>
      </c>
      <c r="CT360" s="201">
        <v>1122649540</v>
      </c>
      <c r="CU360" s="206">
        <v>82</v>
      </c>
      <c r="CV360" s="206" t="s">
        <v>2053</v>
      </c>
      <c r="CY360" s="195">
        <v>8299</v>
      </c>
      <c r="CZ360" s="195" t="s">
        <v>293</v>
      </c>
      <c r="DA360" s="204">
        <f t="shared" si="47"/>
        <v>10726207</v>
      </c>
      <c r="DB360" s="231">
        <f t="shared" si="46"/>
        <v>0</v>
      </c>
      <c r="DC360" s="204">
        <f t="shared" si="45"/>
        <v>0</v>
      </c>
      <c r="DZ360" s="312" t="s">
        <v>2133</v>
      </c>
      <c r="EA360" s="135" t="s">
        <v>282</v>
      </c>
    </row>
    <row r="361" spans="1:131" ht="14.4" x14ac:dyDescent="0.3">
      <c r="A361" s="261"/>
      <c r="B361" s="256" t="s">
        <v>1967</v>
      </c>
      <c r="C361" s="257">
        <v>40389413</v>
      </c>
      <c r="D361" s="256" t="s">
        <v>1968</v>
      </c>
      <c r="E361" s="256" t="s">
        <v>298</v>
      </c>
      <c r="F361" s="256" t="s">
        <v>1969</v>
      </c>
      <c r="G361" s="258">
        <v>45691</v>
      </c>
      <c r="H361" s="337">
        <v>10726207</v>
      </c>
      <c r="I361" s="256" t="s">
        <v>1869</v>
      </c>
      <c r="J361" s="258">
        <v>45691</v>
      </c>
      <c r="K361" s="258">
        <v>45830</v>
      </c>
      <c r="L361" s="256" t="s">
        <v>291</v>
      </c>
      <c r="M361" s="256" t="s">
        <v>291</v>
      </c>
      <c r="N361" s="256" t="s">
        <v>291</v>
      </c>
      <c r="O361" s="215">
        <v>5</v>
      </c>
      <c r="P361" s="259">
        <v>2145241</v>
      </c>
      <c r="Q361" s="203">
        <v>45691</v>
      </c>
      <c r="R361" s="193">
        <v>45716</v>
      </c>
      <c r="S361" s="259">
        <v>2298473</v>
      </c>
      <c r="T361" s="129">
        <v>45717</v>
      </c>
      <c r="U361" s="129">
        <v>45747</v>
      </c>
      <c r="V361" s="259">
        <v>2298473</v>
      </c>
      <c r="W361" s="193">
        <v>45748</v>
      </c>
      <c r="X361" s="193">
        <v>45777</v>
      </c>
      <c r="Y361" s="259">
        <v>2298473</v>
      </c>
      <c r="Z361" s="193">
        <v>45778</v>
      </c>
      <c r="AA361" s="193">
        <v>45808</v>
      </c>
      <c r="AB361" s="259">
        <v>1685547</v>
      </c>
      <c r="AC361" s="193">
        <v>45809</v>
      </c>
      <c r="AD361" s="193">
        <v>45830</v>
      </c>
      <c r="AE361" s="259"/>
      <c r="AF361" s="193"/>
      <c r="AG361" s="193"/>
      <c r="AH361" s="290"/>
      <c r="AI361" s="233"/>
      <c r="AJ361" s="233"/>
      <c r="BI361" s="195" t="s">
        <v>278</v>
      </c>
      <c r="BJ361" s="190" t="s">
        <v>423</v>
      </c>
      <c r="BK361" s="195" t="s">
        <v>280</v>
      </c>
      <c r="BL361" s="192">
        <v>196</v>
      </c>
      <c r="BM361" s="193">
        <v>45691</v>
      </c>
      <c r="BN361" s="212">
        <v>391479274</v>
      </c>
      <c r="BO361" s="206">
        <v>493</v>
      </c>
      <c r="BP361" s="193">
        <v>45691</v>
      </c>
      <c r="BQ361" s="207">
        <v>10726207</v>
      </c>
      <c r="CS361" s="200" t="s">
        <v>2080</v>
      </c>
      <c r="CT361" s="201">
        <v>40389413.399999999</v>
      </c>
      <c r="CU361" s="206">
        <v>82</v>
      </c>
      <c r="CV361" s="206" t="s">
        <v>2054</v>
      </c>
      <c r="CY361" s="195">
        <v>8299</v>
      </c>
      <c r="CZ361" s="195" t="s">
        <v>293</v>
      </c>
      <c r="DA361" s="204">
        <f t="shared" si="47"/>
        <v>10726207</v>
      </c>
      <c r="DB361" s="231">
        <f t="shared" si="46"/>
        <v>0</v>
      </c>
      <c r="DC361" s="204">
        <f t="shared" si="45"/>
        <v>0</v>
      </c>
      <c r="DZ361" s="312" t="s">
        <v>2134</v>
      </c>
      <c r="EA361" s="135" t="s">
        <v>282</v>
      </c>
    </row>
    <row r="362" spans="1:131" x14ac:dyDescent="0.3">
      <c r="A362" s="256"/>
      <c r="B362" s="256" t="s">
        <v>1970</v>
      </c>
      <c r="C362" s="257">
        <v>40401855</v>
      </c>
      <c r="D362" s="256" t="s">
        <v>1971</v>
      </c>
      <c r="E362" s="256" t="s">
        <v>298</v>
      </c>
      <c r="F362" s="256" t="s">
        <v>1972</v>
      </c>
      <c r="G362" s="258">
        <v>45691</v>
      </c>
      <c r="H362" s="337">
        <v>10726207</v>
      </c>
      <c r="I362" s="256" t="s">
        <v>1869</v>
      </c>
      <c r="J362" s="258">
        <v>45691</v>
      </c>
      <c r="K362" s="258">
        <v>45830</v>
      </c>
      <c r="L362" s="256" t="s">
        <v>291</v>
      </c>
      <c r="M362" s="256" t="s">
        <v>291</v>
      </c>
      <c r="N362" s="256" t="s">
        <v>291</v>
      </c>
      <c r="O362" s="215">
        <v>5</v>
      </c>
      <c r="P362" s="259">
        <v>2145241</v>
      </c>
      <c r="Q362" s="203">
        <v>45691</v>
      </c>
      <c r="R362" s="193">
        <v>45716</v>
      </c>
      <c r="S362" s="259">
        <v>2298473</v>
      </c>
      <c r="T362" s="129">
        <v>45717</v>
      </c>
      <c r="U362" s="129">
        <v>45747</v>
      </c>
      <c r="V362" s="259">
        <v>2298473</v>
      </c>
      <c r="W362" s="193">
        <v>45748</v>
      </c>
      <c r="X362" s="193">
        <v>45777</v>
      </c>
      <c r="Y362" s="259">
        <v>2298473</v>
      </c>
      <c r="Z362" s="193">
        <v>45778</v>
      </c>
      <c r="AA362" s="193">
        <v>45808</v>
      </c>
      <c r="AB362" s="259">
        <v>1685547</v>
      </c>
      <c r="AC362" s="193">
        <v>45809</v>
      </c>
      <c r="AD362" s="193">
        <v>45830</v>
      </c>
      <c r="AE362" s="259"/>
      <c r="AF362" s="193"/>
      <c r="AG362" s="193"/>
      <c r="BI362" s="195" t="s">
        <v>278</v>
      </c>
      <c r="BJ362" s="190" t="s">
        <v>423</v>
      </c>
      <c r="BK362" s="195" t="s">
        <v>280</v>
      </c>
      <c r="BL362" s="192">
        <v>196</v>
      </c>
      <c r="BM362" s="193">
        <v>45691</v>
      </c>
      <c r="BN362" s="212">
        <v>391479274</v>
      </c>
      <c r="BO362" s="206">
        <v>494</v>
      </c>
      <c r="BP362" s="193">
        <v>45691</v>
      </c>
      <c r="BQ362" s="207">
        <v>10726207</v>
      </c>
      <c r="CS362" s="200" t="s">
        <v>2081</v>
      </c>
      <c r="CT362" s="201">
        <v>40401855</v>
      </c>
      <c r="CU362" s="206">
        <v>82</v>
      </c>
      <c r="CV362" s="206" t="s">
        <v>2055</v>
      </c>
      <c r="CY362" s="195">
        <v>8299</v>
      </c>
      <c r="CZ362" s="195" t="s">
        <v>293</v>
      </c>
      <c r="DA362" s="204">
        <f t="shared" si="47"/>
        <v>10726207</v>
      </c>
      <c r="DB362" s="231">
        <f t="shared" si="46"/>
        <v>0</v>
      </c>
      <c r="DC362" s="204">
        <f t="shared" si="45"/>
        <v>0</v>
      </c>
      <c r="DZ362" s="312" t="s">
        <v>2135</v>
      </c>
      <c r="EA362" s="135" t="s">
        <v>282</v>
      </c>
    </row>
    <row r="363" spans="1:131" x14ac:dyDescent="0.3">
      <c r="A363" s="256"/>
      <c r="B363" s="256" t="s">
        <v>1973</v>
      </c>
      <c r="C363" s="257">
        <v>1121949731</v>
      </c>
      <c r="D363" s="256" t="s">
        <v>1974</v>
      </c>
      <c r="E363" s="256" t="s">
        <v>297</v>
      </c>
      <c r="F363" s="256" t="s">
        <v>1975</v>
      </c>
      <c r="G363" s="258">
        <v>45691</v>
      </c>
      <c r="H363" s="337">
        <v>13506873</v>
      </c>
      <c r="I363" s="256" t="s">
        <v>1869</v>
      </c>
      <c r="J363" s="258">
        <v>45691</v>
      </c>
      <c r="K363" s="258">
        <v>45830</v>
      </c>
      <c r="L363" s="256" t="s">
        <v>291</v>
      </c>
      <c r="M363" s="256" t="s">
        <v>291</v>
      </c>
      <c r="N363" s="256" t="s">
        <v>291</v>
      </c>
      <c r="O363" s="215">
        <v>5</v>
      </c>
      <c r="P363" s="259">
        <v>2701375</v>
      </c>
      <c r="Q363" s="203">
        <v>45691</v>
      </c>
      <c r="R363" s="193">
        <v>45716</v>
      </c>
      <c r="S363" s="259">
        <v>2894330</v>
      </c>
      <c r="T363" s="129">
        <v>45717</v>
      </c>
      <c r="U363" s="129">
        <v>45747</v>
      </c>
      <c r="V363" s="259">
        <v>2894330</v>
      </c>
      <c r="W363" s="193">
        <v>45748</v>
      </c>
      <c r="X363" s="193">
        <v>45777</v>
      </c>
      <c r="Y363" s="259">
        <v>2894330</v>
      </c>
      <c r="Z363" s="193">
        <v>45778</v>
      </c>
      <c r="AA363" s="193">
        <v>45808</v>
      </c>
      <c r="AB363" s="259">
        <v>2122508</v>
      </c>
      <c r="AC363" s="193">
        <v>45809</v>
      </c>
      <c r="AD363" s="193">
        <v>45830</v>
      </c>
      <c r="AE363" s="259"/>
      <c r="AF363" s="193"/>
      <c r="AG363" s="193"/>
      <c r="AH363" s="291"/>
      <c r="AI363" s="235"/>
      <c r="AJ363" s="235"/>
      <c r="BI363" s="195" t="s">
        <v>278</v>
      </c>
      <c r="BJ363" s="190" t="s">
        <v>423</v>
      </c>
      <c r="BK363" s="195" t="s">
        <v>280</v>
      </c>
      <c r="BL363" s="192">
        <v>196</v>
      </c>
      <c r="BM363" s="193">
        <v>45691</v>
      </c>
      <c r="BN363" s="212">
        <v>391479274</v>
      </c>
      <c r="BO363" s="206">
        <v>514</v>
      </c>
      <c r="BP363" s="193">
        <v>45691</v>
      </c>
      <c r="BQ363" s="207">
        <v>13506873</v>
      </c>
      <c r="CS363" s="200" t="s">
        <v>2072</v>
      </c>
      <c r="CT363" s="201">
        <v>1121949731</v>
      </c>
      <c r="CU363" s="206">
        <v>82</v>
      </c>
      <c r="CV363" s="206" t="s">
        <v>2056</v>
      </c>
      <c r="CY363" s="195">
        <v>7490</v>
      </c>
      <c r="CZ363" s="195" t="s">
        <v>293</v>
      </c>
      <c r="DA363" s="204">
        <f t="shared" si="47"/>
        <v>13506873</v>
      </c>
      <c r="DB363" s="231">
        <f t="shared" si="46"/>
        <v>0</v>
      </c>
      <c r="DC363" s="204">
        <f t="shared" si="45"/>
        <v>0</v>
      </c>
      <c r="DZ363" s="312" t="s">
        <v>2136</v>
      </c>
      <c r="EA363" s="135" t="s">
        <v>282</v>
      </c>
    </row>
    <row r="364" spans="1:131" x14ac:dyDescent="0.3">
      <c r="A364" s="256"/>
      <c r="B364" s="256" t="s">
        <v>1976</v>
      </c>
      <c r="C364" s="257">
        <v>1006718252</v>
      </c>
      <c r="D364" s="256" t="s">
        <v>1977</v>
      </c>
      <c r="E364" s="256" t="s">
        <v>298</v>
      </c>
      <c r="F364" s="261" t="s">
        <v>1978</v>
      </c>
      <c r="G364" s="258">
        <v>45691</v>
      </c>
      <c r="H364" s="337">
        <v>10726207</v>
      </c>
      <c r="I364" s="256" t="s">
        <v>1869</v>
      </c>
      <c r="J364" s="258">
        <v>45691</v>
      </c>
      <c r="K364" s="258">
        <v>45830</v>
      </c>
      <c r="L364" s="256" t="s">
        <v>291</v>
      </c>
      <c r="M364" s="256" t="s">
        <v>291</v>
      </c>
      <c r="N364" s="256" t="s">
        <v>291</v>
      </c>
      <c r="O364" s="215">
        <v>5</v>
      </c>
      <c r="P364" s="259">
        <v>2145241</v>
      </c>
      <c r="Q364" s="203">
        <v>45691</v>
      </c>
      <c r="R364" s="193">
        <v>45716</v>
      </c>
      <c r="S364" s="259">
        <v>2298473</v>
      </c>
      <c r="T364" s="129">
        <v>45717</v>
      </c>
      <c r="U364" s="129">
        <v>45747</v>
      </c>
      <c r="V364" s="259">
        <v>2298473</v>
      </c>
      <c r="W364" s="193">
        <v>45748</v>
      </c>
      <c r="X364" s="193">
        <v>45777</v>
      </c>
      <c r="Y364" s="259">
        <v>2298473</v>
      </c>
      <c r="Z364" s="193">
        <v>45778</v>
      </c>
      <c r="AA364" s="193">
        <v>45808</v>
      </c>
      <c r="AB364" s="259">
        <v>1685547</v>
      </c>
      <c r="AC364" s="193">
        <v>45809</v>
      </c>
      <c r="AD364" s="193">
        <v>45830</v>
      </c>
      <c r="AE364" s="259"/>
      <c r="AF364" s="193"/>
      <c r="AG364" s="193"/>
      <c r="BI364" s="195" t="s">
        <v>278</v>
      </c>
      <c r="BJ364" s="190" t="s">
        <v>423</v>
      </c>
      <c r="BK364" s="195" t="s">
        <v>280</v>
      </c>
      <c r="BL364" s="192">
        <v>196</v>
      </c>
      <c r="BM364" s="193">
        <v>45691</v>
      </c>
      <c r="BN364" s="212">
        <v>391479274</v>
      </c>
      <c r="BO364" s="206">
        <v>501</v>
      </c>
      <c r="BP364" s="193">
        <v>45691</v>
      </c>
      <c r="BQ364" s="207">
        <v>10726207</v>
      </c>
      <c r="CS364" s="180" t="s">
        <v>2079</v>
      </c>
      <c r="CT364" s="201">
        <v>1006718252</v>
      </c>
      <c r="CU364" s="206">
        <v>598</v>
      </c>
      <c r="CV364" s="206" t="s">
        <v>2057</v>
      </c>
      <c r="CY364" s="195">
        <v>8299</v>
      </c>
      <c r="CZ364" s="195" t="s">
        <v>293</v>
      </c>
      <c r="DA364" s="204">
        <f t="shared" si="47"/>
        <v>10726207</v>
      </c>
      <c r="DB364" s="231">
        <f t="shared" si="46"/>
        <v>0</v>
      </c>
      <c r="DC364" s="204">
        <f t="shared" si="45"/>
        <v>0</v>
      </c>
      <c r="DZ364" s="312" t="s">
        <v>2137</v>
      </c>
      <c r="EA364" s="135" t="s">
        <v>282</v>
      </c>
    </row>
    <row r="365" spans="1:131" x14ac:dyDescent="0.3">
      <c r="A365" s="256"/>
      <c r="B365" s="256" t="s">
        <v>1979</v>
      </c>
      <c r="C365" s="257">
        <v>1006689964</v>
      </c>
      <c r="D365" s="263" t="s">
        <v>1980</v>
      </c>
      <c r="E365" s="256" t="s">
        <v>298</v>
      </c>
      <c r="F365" s="256" t="s">
        <v>410</v>
      </c>
      <c r="G365" s="258">
        <v>45691</v>
      </c>
      <c r="H365" s="337">
        <v>10726207</v>
      </c>
      <c r="I365" s="256" t="s">
        <v>1869</v>
      </c>
      <c r="J365" s="258">
        <v>45691</v>
      </c>
      <c r="K365" s="258">
        <v>45830</v>
      </c>
      <c r="L365" s="256" t="s">
        <v>291</v>
      </c>
      <c r="M365" s="256" t="s">
        <v>291</v>
      </c>
      <c r="N365" s="256" t="s">
        <v>291</v>
      </c>
      <c r="O365" s="215">
        <v>5</v>
      </c>
      <c r="P365" s="259">
        <v>2145241</v>
      </c>
      <c r="Q365" s="203">
        <v>45691</v>
      </c>
      <c r="R365" s="193">
        <v>45716</v>
      </c>
      <c r="S365" s="259">
        <v>2298473</v>
      </c>
      <c r="T365" s="129">
        <v>45717</v>
      </c>
      <c r="U365" s="129">
        <v>45747</v>
      </c>
      <c r="V365" s="259">
        <v>2298473</v>
      </c>
      <c r="W365" s="193">
        <v>45748</v>
      </c>
      <c r="X365" s="193">
        <v>45777</v>
      </c>
      <c r="Y365" s="259">
        <v>2298473</v>
      </c>
      <c r="Z365" s="193">
        <v>45778</v>
      </c>
      <c r="AA365" s="193">
        <v>45808</v>
      </c>
      <c r="AB365" s="259">
        <v>1685547</v>
      </c>
      <c r="AC365" s="193">
        <v>45809</v>
      </c>
      <c r="AD365" s="193">
        <v>45830</v>
      </c>
      <c r="AE365" s="259"/>
      <c r="AF365" s="193"/>
      <c r="AG365" s="193"/>
      <c r="BI365" s="195" t="s">
        <v>278</v>
      </c>
      <c r="BJ365" s="190" t="s">
        <v>423</v>
      </c>
      <c r="BK365" s="195" t="s">
        <v>280</v>
      </c>
      <c r="BL365" s="192">
        <v>196</v>
      </c>
      <c r="BM365" s="193">
        <v>45691</v>
      </c>
      <c r="BN365" s="212">
        <v>391479274</v>
      </c>
      <c r="BO365" s="206">
        <v>500</v>
      </c>
      <c r="BP365" s="193">
        <v>45691</v>
      </c>
      <c r="BQ365" s="207">
        <v>10726207</v>
      </c>
      <c r="CS365" s="200" t="s">
        <v>412</v>
      </c>
      <c r="CT365" s="202">
        <v>1006689964</v>
      </c>
      <c r="CU365" s="206">
        <v>82</v>
      </c>
      <c r="CV365" s="206" t="s">
        <v>2058</v>
      </c>
      <c r="CY365" s="195">
        <v>8299</v>
      </c>
      <c r="CZ365" s="195" t="s">
        <v>293</v>
      </c>
      <c r="DA365" s="204">
        <f t="shared" si="47"/>
        <v>10726207</v>
      </c>
      <c r="DB365" s="231">
        <f t="shared" si="46"/>
        <v>0</v>
      </c>
      <c r="DC365" s="204">
        <f t="shared" si="45"/>
        <v>0</v>
      </c>
      <c r="DZ365" s="312" t="s">
        <v>2138</v>
      </c>
      <c r="EA365" s="135" t="s">
        <v>282</v>
      </c>
    </row>
    <row r="366" spans="1:131" ht="14.4" x14ac:dyDescent="0.3">
      <c r="A366" s="256"/>
      <c r="B366" s="256" t="s">
        <v>1981</v>
      </c>
      <c r="C366" s="257">
        <v>1121931560</v>
      </c>
      <c r="D366" s="256" t="s">
        <v>1982</v>
      </c>
      <c r="E366" s="256" t="s">
        <v>298</v>
      </c>
      <c r="F366" s="256" t="s">
        <v>1983</v>
      </c>
      <c r="G366" s="258">
        <v>45691</v>
      </c>
      <c r="H366" s="337">
        <v>10726207</v>
      </c>
      <c r="I366" s="256" t="s">
        <v>1869</v>
      </c>
      <c r="J366" s="258">
        <v>45691</v>
      </c>
      <c r="K366" s="258">
        <v>45830</v>
      </c>
      <c r="L366" s="256" t="s">
        <v>291</v>
      </c>
      <c r="M366" s="256" t="s">
        <v>291</v>
      </c>
      <c r="N366" s="256" t="s">
        <v>291</v>
      </c>
      <c r="O366" s="215">
        <v>5</v>
      </c>
      <c r="P366" s="259">
        <v>2145241</v>
      </c>
      <c r="Q366" s="203">
        <v>45691</v>
      </c>
      <c r="R366" s="193">
        <v>45716</v>
      </c>
      <c r="S366" s="259">
        <v>2298473</v>
      </c>
      <c r="T366" s="129">
        <v>45717</v>
      </c>
      <c r="U366" s="129">
        <v>45747</v>
      </c>
      <c r="V366" s="259">
        <v>2298473</v>
      </c>
      <c r="W366" s="193">
        <v>45748</v>
      </c>
      <c r="X366" s="193">
        <v>45777</v>
      </c>
      <c r="Y366" s="259">
        <v>2298473</v>
      </c>
      <c r="Z366" s="193">
        <v>45778</v>
      </c>
      <c r="AA366" s="193">
        <v>45808</v>
      </c>
      <c r="AB366" s="259">
        <v>1685547</v>
      </c>
      <c r="AC366" s="193">
        <v>45809</v>
      </c>
      <c r="AD366" s="193">
        <v>45830</v>
      </c>
      <c r="AE366" s="259"/>
      <c r="AF366" s="193"/>
      <c r="AG366" s="193"/>
      <c r="AH366" s="290"/>
      <c r="AI366" s="233"/>
      <c r="AJ366" s="233"/>
      <c r="BI366" s="195" t="s">
        <v>278</v>
      </c>
      <c r="BJ366" s="190" t="s">
        <v>423</v>
      </c>
      <c r="BK366" s="195" t="s">
        <v>280</v>
      </c>
      <c r="BL366" s="192">
        <v>196</v>
      </c>
      <c r="BM366" s="193">
        <v>45691</v>
      </c>
      <c r="BN366" s="212">
        <v>391479274</v>
      </c>
      <c r="BO366" s="206">
        <v>512</v>
      </c>
      <c r="BP366" s="193">
        <v>45691</v>
      </c>
      <c r="BQ366" s="207">
        <v>10726207</v>
      </c>
      <c r="CS366" s="200" t="s">
        <v>2082</v>
      </c>
      <c r="CT366" s="201">
        <v>1121931560</v>
      </c>
      <c r="CU366" s="206">
        <v>54</v>
      </c>
      <c r="CV366" s="206" t="s">
        <v>2059</v>
      </c>
      <c r="CY366" s="195">
        <v>7490</v>
      </c>
      <c r="CZ366" s="195" t="s">
        <v>293</v>
      </c>
      <c r="DA366" s="204">
        <f t="shared" si="47"/>
        <v>10726207</v>
      </c>
      <c r="DB366" s="231">
        <f t="shared" si="46"/>
        <v>0</v>
      </c>
      <c r="DC366" s="204">
        <f t="shared" si="45"/>
        <v>0</v>
      </c>
      <c r="DZ366" s="312" t="s">
        <v>2139</v>
      </c>
      <c r="EA366" s="135" t="s">
        <v>309</v>
      </c>
    </row>
    <row r="367" spans="1:131" x14ac:dyDescent="0.3">
      <c r="A367" s="256"/>
      <c r="B367" s="256" t="s">
        <v>1984</v>
      </c>
      <c r="C367" s="262">
        <v>1123863846</v>
      </c>
      <c r="D367" s="261" t="s">
        <v>1985</v>
      </c>
      <c r="E367" s="256" t="s">
        <v>297</v>
      </c>
      <c r="F367" s="256" t="s">
        <v>1161</v>
      </c>
      <c r="G367" s="258">
        <v>45691</v>
      </c>
      <c r="H367" s="337">
        <v>17522471</v>
      </c>
      <c r="I367" s="256" t="s">
        <v>1854</v>
      </c>
      <c r="J367" s="258">
        <v>45691</v>
      </c>
      <c r="K367" s="258">
        <v>45852</v>
      </c>
      <c r="L367" s="261" t="s">
        <v>291</v>
      </c>
      <c r="M367" s="256" t="s">
        <v>291</v>
      </c>
      <c r="N367" s="256" t="s">
        <v>291</v>
      </c>
      <c r="O367" s="215">
        <v>6</v>
      </c>
      <c r="P367" s="259">
        <v>3028575</v>
      </c>
      <c r="Q367" s="203">
        <v>45691</v>
      </c>
      <c r="R367" s="193">
        <v>45716</v>
      </c>
      <c r="S367" s="259">
        <v>3244902</v>
      </c>
      <c r="T367" s="129">
        <v>45717</v>
      </c>
      <c r="U367" s="129">
        <v>45747</v>
      </c>
      <c r="V367" s="259">
        <v>3244902</v>
      </c>
      <c r="W367" s="193">
        <v>45748</v>
      </c>
      <c r="X367" s="193">
        <v>45777</v>
      </c>
      <c r="Y367" s="259">
        <v>3244902</v>
      </c>
      <c r="Z367" s="193">
        <v>45778</v>
      </c>
      <c r="AA367" s="193">
        <v>45808</v>
      </c>
      <c r="AB367" s="259">
        <v>3244902</v>
      </c>
      <c r="AC367" s="193">
        <v>45809</v>
      </c>
      <c r="AD367" s="193">
        <v>45838</v>
      </c>
      <c r="AE367" s="259">
        <v>1514288</v>
      </c>
      <c r="AF367" s="193">
        <v>45839</v>
      </c>
      <c r="AG367" s="193">
        <v>45852</v>
      </c>
      <c r="BI367" s="190" t="s">
        <v>1380</v>
      </c>
      <c r="BJ367" s="191" t="s">
        <v>1381</v>
      </c>
      <c r="BK367" s="190" t="s">
        <v>1382</v>
      </c>
      <c r="BL367" s="192">
        <v>197</v>
      </c>
      <c r="BM367" s="193">
        <v>45691</v>
      </c>
      <c r="BN367" s="212">
        <v>17522471</v>
      </c>
      <c r="BO367" s="206">
        <v>458</v>
      </c>
      <c r="BP367" s="193">
        <v>45691</v>
      </c>
      <c r="BQ367" s="207">
        <v>17522471</v>
      </c>
      <c r="CS367" s="200" t="s">
        <v>2083</v>
      </c>
      <c r="CT367" s="202">
        <v>1123863846.4000001</v>
      </c>
      <c r="CU367" s="206">
        <v>755</v>
      </c>
      <c r="CV367" s="206" t="s">
        <v>1540</v>
      </c>
      <c r="CY367" s="239">
        <v>9511</v>
      </c>
      <c r="CZ367" s="191" t="s">
        <v>2062</v>
      </c>
      <c r="DA367" s="204">
        <f t="shared" si="47"/>
        <v>17522471</v>
      </c>
      <c r="DB367" s="231">
        <f t="shared" si="46"/>
        <v>0</v>
      </c>
      <c r="DC367" s="204">
        <f t="shared" si="45"/>
        <v>0</v>
      </c>
      <c r="DZ367" s="312" t="s">
        <v>2140</v>
      </c>
      <c r="EA367" s="135"/>
    </row>
    <row r="368" spans="1:131" x14ac:dyDescent="0.3">
      <c r="A368" s="256"/>
      <c r="B368" s="256" t="s">
        <v>1986</v>
      </c>
      <c r="C368" s="257">
        <v>1121949506</v>
      </c>
      <c r="D368" s="256" t="s">
        <v>1987</v>
      </c>
      <c r="E368" s="256" t="s">
        <v>297</v>
      </c>
      <c r="F368" s="256" t="s">
        <v>1187</v>
      </c>
      <c r="G368" s="258">
        <v>45691</v>
      </c>
      <c r="H368" s="337">
        <v>28108960</v>
      </c>
      <c r="I368" s="256" t="s">
        <v>1854</v>
      </c>
      <c r="J368" s="258">
        <v>45691</v>
      </c>
      <c r="K368" s="258">
        <v>45852</v>
      </c>
      <c r="L368" s="256" t="s">
        <v>291</v>
      </c>
      <c r="M368" s="256" t="s">
        <v>291</v>
      </c>
      <c r="N368" s="256" t="s">
        <v>291</v>
      </c>
      <c r="O368" s="215">
        <v>6</v>
      </c>
      <c r="P368" s="259">
        <v>4858339</v>
      </c>
      <c r="Q368" s="203">
        <v>45691</v>
      </c>
      <c r="R368" s="193">
        <v>45716</v>
      </c>
      <c r="S368" s="259">
        <v>5205363</v>
      </c>
      <c r="T368" s="129">
        <v>45717</v>
      </c>
      <c r="U368" s="129">
        <v>45747</v>
      </c>
      <c r="V368" s="259">
        <v>5205363</v>
      </c>
      <c r="W368" s="193">
        <v>45748</v>
      </c>
      <c r="X368" s="193">
        <v>45777</v>
      </c>
      <c r="Y368" s="259">
        <v>5205363</v>
      </c>
      <c r="Z368" s="193">
        <v>45778</v>
      </c>
      <c r="AA368" s="193">
        <v>45808</v>
      </c>
      <c r="AB368" s="259">
        <v>5205363</v>
      </c>
      <c r="AC368" s="193">
        <v>45809</v>
      </c>
      <c r="AD368" s="193">
        <v>45838</v>
      </c>
      <c r="AE368" s="259">
        <v>2429169</v>
      </c>
      <c r="AF368" s="193">
        <v>45839</v>
      </c>
      <c r="AG368" s="193">
        <v>45852</v>
      </c>
      <c r="AH368" s="291"/>
      <c r="AI368" s="235"/>
      <c r="AJ368" s="235"/>
      <c r="BI368" s="188" t="s">
        <v>270</v>
      </c>
      <c r="BJ368" s="190" t="s">
        <v>1384</v>
      </c>
      <c r="BK368" s="188" t="s">
        <v>533</v>
      </c>
      <c r="BL368" s="192">
        <v>199</v>
      </c>
      <c r="BM368" s="193">
        <v>45691</v>
      </c>
      <c r="BN368" s="212">
        <v>28108960</v>
      </c>
      <c r="BO368" s="206">
        <v>462</v>
      </c>
      <c r="BP368" s="193">
        <v>45691</v>
      </c>
      <c r="BQ368" s="207">
        <v>28108960</v>
      </c>
      <c r="CS368" s="200" t="s">
        <v>2169</v>
      </c>
      <c r="CT368" s="202">
        <v>1121949506</v>
      </c>
      <c r="CU368" s="206">
        <v>739</v>
      </c>
      <c r="CV368" s="206" t="s">
        <v>1543</v>
      </c>
      <c r="CY368" s="195">
        <v>7010</v>
      </c>
      <c r="CZ368" s="195" t="s">
        <v>293</v>
      </c>
      <c r="DA368" s="204">
        <f t="shared" si="47"/>
        <v>28108960</v>
      </c>
      <c r="DB368" s="231">
        <f t="shared" si="46"/>
        <v>0</v>
      </c>
      <c r="DC368" s="204">
        <f t="shared" si="45"/>
        <v>0</v>
      </c>
      <c r="DZ368" s="312" t="s">
        <v>2141</v>
      </c>
      <c r="EA368" s="135"/>
    </row>
    <row r="369" spans="1:131" x14ac:dyDescent="0.3">
      <c r="A369" s="261"/>
      <c r="B369" s="256" t="s">
        <v>1988</v>
      </c>
      <c r="C369" s="257">
        <v>1090362963</v>
      </c>
      <c r="D369" s="256" t="s">
        <v>1989</v>
      </c>
      <c r="E369" s="256" t="s">
        <v>298</v>
      </c>
      <c r="F369" s="256" t="s">
        <v>1990</v>
      </c>
      <c r="G369" s="258">
        <v>45691</v>
      </c>
      <c r="H369" s="337">
        <v>12411754</v>
      </c>
      <c r="I369" s="256" t="s">
        <v>1854</v>
      </c>
      <c r="J369" s="258">
        <v>45691</v>
      </c>
      <c r="K369" s="258">
        <v>45852</v>
      </c>
      <c r="L369" s="256" t="s">
        <v>291</v>
      </c>
      <c r="M369" s="256" t="s">
        <v>291</v>
      </c>
      <c r="N369" s="256" t="s">
        <v>291</v>
      </c>
      <c r="O369" s="215">
        <v>6</v>
      </c>
      <c r="P369" s="259">
        <v>2145241</v>
      </c>
      <c r="Q369" s="203">
        <v>45691</v>
      </c>
      <c r="R369" s="193">
        <v>45716</v>
      </c>
      <c r="S369" s="259">
        <v>2298473</v>
      </c>
      <c r="T369" s="129">
        <v>45717</v>
      </c>
      <c r="U369" s="129">
        <v>45747</v>
      </c>
      <c r="V369" s="259">
        <v>2298473</v>
      </c>
      <c r="W369" s="193">
        <v>45748</v>
      </c>
      <c r="X369" s="193">
        <v>45777</v>
      </c>
      <c r="Y369" s="259">
        <v>2298473</v>
      </c>
      <c r="Z369" s="193">
        <v>45778</v>
      </c>
      <c r="AA369" s="193">
        <v>45808</v>
      </c>
      <c r="AB369" s="259">
        <v>2298473</v>
      </c>
      <c r="AC369" s="193">
        <v>45809</v>
      </c>
      <c r="AD369" s="193">
        <v>45838</v>
      </c>
      <c r="AE369" s="259">
        <v>1072621</v>
      </c>
      <c r="AF369" s="193">
        <v>45839</v>
      </c>
      <c r="AG369" s="193">
        <v>45852</v>
      </c>
      <c r="BI369" s="195" t="s">
        <v>278</v>
      </c>
      <c r="BJ369" s="190" t="s">
        <v>423</v>
      </c>
      <c r="BK369" s="195" t="s">
        <v>280</v>
      </c>
      <c r="BL369" s="192">
        <v>195</v>
      </c>
      <c r="BM369" s="193">
        <v>45691</v>
      </c>
      <c r="BN369" s="212">
        <v>290608672</v>
      </c>
      <c r="BO369" s="206">
        <v>474</v>
      </c>
      <c r="BP369" s="193">
        <v>45691</v>
      </c>
      <c r="BQ369" s="207">
        <v>12411754</v>
      </c>
      <c r="CS369" s="200" t="s">
        <v>2170</v>
      </c>
      <c r="CT369" s="201">
        <v>1090362963</v>
      </c>
      <c r="CU369" s="206">
        <v>440</v>
      </c>
      <c r="CV369" s="206" t="s">
        <v>1522</v>
      </c>
      <c r="CY369" s="195">
        <v>7490</v>
      </c>
      <c r="CZ369" s="195" t="s">
        <v>293</v>
      </c>
      <c r="DA369" s="204">
        <f t="shared" si="47"/>
        <v>12411754</v>
      </c>
      <c r="DB369" s="231">
        <f t="shared" si="46"/>
        <v>0</v>
      </c>
      <c r="DC369" s="204">
        <f t="shared" si="45"/>
        <v>0</v>
      </c>
      <c r="DZ369" s="312" t="s">
        <v>2142</v>
      </c>
      <c r="EA369" s="135" t="s">
        <v>282</v>
      </c>
    </row>
    <row r="370" spans="1:131" x14ac:dyDescent="0.3">
      <c r="A370" s="261"/>
      <c r="B370" s="256" t="s">
        <v>1991</v>
      </c>
      <c r="C370" s="262">
        <v>1121959509</v>
      </c>
      <c r="D370" s="261" t="s">
        <v>1992</v>
      </c>
      <c r="E370" s="256" t="s">
        <v>298</v>
      </c>
      <c r="F370" s="261" t="s">
        <v>887</v>
      </c>
      <c r="G370" s="258">
        <v>45691</v>
      </c>
      <c r="H370" s="337">
        <v>12411754</v>
      </c>
      <c r="I370" s="256" t="s">
        <v>1854</v>
      </c>
      <c r="J370" s="258">
        <v>45691</v>
      </c>
      <c r="K370" s="258">
        <v>45852</v>
      </c>
      <c r="L370" s="256" t="s">
        <v>291</v>
      </c>
      <c r="M370" s="256" t="s">
        <v>291</v>
      </c>
      <c r="N370" s="256" t="s">
        <v>291</v>
      </c>
      <c r="O370" s="215">
        <v>6</v>
      </c>
      <c r="P370" s="259">
        <v>2145241</v>
      </c>
      <c r="Q370" s="203">
        <v>45691</v>
      </c>
      <c r="R370" s="193">
        <v>45716</v>
      </c>
      <c r="S370" s="259">
        <v>2298473</v>
      </c>
      <c r="T370" s="129">
        <v>45717</v>
      </c>
      <c r="U370" s="129">
        <v>45747</v>
      </c>
      <c r="V370" s="259">
        <v>2298473</v>
      </c>
      <c r="W370" s="193">
        <v>45748</v>
      </c>
      <c r="X370" s="193">
        <v>45777</v>
      </c>
      <c r="Y370" s="259">
        <v>2298473</v>
      </c>
      <c r="Z370" s="193">
        <v>45778</v>
      </c>
      <c r="AA370" s="193">
        <v>45808</v>
      </c>
      <c r="AB370" s="259">
        <v>2298473</v>
      </c>
      <c r="AC370" s="193">
        <v>45809</v>
      </c>
      <c r="AD370" s="193">
        <v>45838</v>
      </c>
      <c r="AE370" s="259">
        <v>1072621</v>
      </c>
      <c r="AF370" s="193">
        <v>45839</v>
      </c>
      <c r="AG370" s="193">
        <v>45852</v>
      </c>
      <c r="BI370" s="195" t="s">
        <v>278</v>
      </c>
      <c r="BJ370" s="190" t="s">
        <v>423</v>
      </c>
      <c r="BK370" s="195" t="s">
        <v>280</v>
      </c>
      <c r="BL370" s="192">
        <v>195</v>
      </c>
      <c r="BM370" s="193">
        <v>45691</v>
      </c>
      <c r="BN370" s="212">
        <v>290608672</v>
      </c>
      <c r="BO370" s="206">
        <v>481</v>
      </c>
      <c r="BP370" s="193">
        <v>45691</v>
      </c>
      <c r="BQ370" s="207">
        <v>12411754</v>
      </c>
      <c r="CS370" s="200" t="s">
        <v>2084</v>
      </c>
      <c r="CT370" s="133">
        <v>1121959509</v>
      </c>
      <c r="CU370" s="206">
        <v>440</v>
      </c>
      <c r="CV370" s="206" t="s">
        <v>1522</v>
      </c>
      <c r="CY370" s="196">
        <v>7490</v>
      </c>
      <c r="CZ370" s="196" t="s">
        <v>293</v>
      </c>
      <c r="DA370" s="204">
        <f t="shared" si="47"/>
        <v>12411754</v>
      </c>
      <c r="DB370" s="231">
        <f t="shared" si="46"/>
        <v>0</v>
      </c>
      <c r="DC370" s="204">
        <f t="shared" si="45"/>
        <v>0</v>
      </c>
      <c r="DZ370" s="319" t="s">
        <v>2143</v>
      </c>
      <c r="EA370" s="135" t="s">
        <v>282</v>
      </c>
    </row>
    <row r="371" spans="1:131" ht="14.4" x14ac:dyDescent="0.3">
      <c r="A371" s="256"/>
      <c r="B371" s="256" t="s">
        <v>1993</v>
      </c>
      <c r="C371" s="257">
        <v>1006794793</v>
      </c>
      <c r="D371" s="256" t="s">
        <v>1994</v>
      </c>
      <c r="E371" s="256" t="s">
        <v>298</v>
      </c>
      <c r="F371" s="261" t="s">
        <v>887</v>
      </c>
      <c r="G371" s="258">
        <v>45691</v>
      </c>
      <c r="H371" s="337">
        <v>12411754</v>
      </c>
      <c r="I371" s="256" t="s">
        <v>1854</v>
      </c>
      <c r="J371" s="258">
        <v>45691</v>
      </c>
      <c r="K371" s="258">
        <v>45852</v>
      </c>
      <c r="L371" s="256" t="s">
        <v>291</v>
      </c>
      <c r="M371" s="256" t="s">
        <v>291</v>
      </c>
      <c r="N371" s="256" t="s">
        <v>291</v>
      </c>
      <c r="O371" s="215">
        <v>6</v>
      </c>
      <c r="P371" s="259">
        <v>2145241</v>
      </c>
      <c r="Q371" s="203">
        <v>45691</v>
      </c>
      <c r="R371" s="193">
        <v>45716</v>
      </c>
      <c r="S371" s="259">
        <v>2298473</v>
      </c>
      <c r="T371" s="129">
        <v>45717</v>
      </c>
      <c r="U371" s="129">
        <v>45747</v>
      </c>
      <c r="V371" s="259">
        <v>2298473</v>
      </c>
      <c r="W371" s="193">
        <v>45748</v>
      </c>
      <c r="X371" s="193">
        <v>45777</v>
      </c>
      <c r="Y371" s="259">
        <v>2298473</v>
      </c>
      <c r="Z371" s="193">
        <v>45778</v>
      </c>
      <c r="AA371" s="193">
        <v>45808</v>
      </c>
      <c r="AB371" s="259">
        <v>2298473</v>
      </c>
      <c r="AC371" s="193">
        <v>45809</v>
      </c>
      <c r="AD371" s="193">
        <v>45838</v>
      </c>
      <c r="AE371" s="259">
        <v>1072621</v>
      </c>
      <c r="AF371" s="193">
        <v>45839</v>
      </c>
      <c r="AG371" s="193">
        <v>45852</v>
      </c>
      <c r="AH371" s="290"/>
      <c r="AI371" s="233"/>
      <c r="AJ371" s="233"/>
      <c r="BI371" s="195" t="s">
        <v>278</v>
      </c>
      <c r="BJ371" s="190" t="s">
        <v>423</v>
      </c>
      <c r="BK371" s="195" t="s">
        <v>280</v>
      </c>
      <c r="BL371" s="192">
        <v>195</v>
      </c>
      <c r="BM371" s="193">
        <v>45691</v>
      </c>
      <c r="BN371" s="212">
        <v>290608672</v>
      </c>
      <c r="BO371" s="206">
        <v>467</v>
      </c>
      <c r="BP371" s="193">
        <v>45691</v>
      </c>
      <c r="BQ371" s="207">
        <v>12411754</v>
      </c>
      <c r="CS371" s="200" t="s">
        <v>2085</v>
      </c>
      <c r="CT371" s="202">
        <v>1006794793</v>
      </c>
      <c r="CU371" s="206">
        <v>440</v>
      </c>
      <c r="CV371" s="206" t="s">
        <v>1522</v>
      </c>
      <c r="CY371" s="195">
        <v>7490</v>
      </c>
      <c r="CZ371" s="195" t="s">
        <v>293</v>
      </c>
      <c r="DA371" s="204">
        <f t="shared" si="47"/>
        <v>12411754</v>
      </c>
      <c r="DB371" s="231">
        <f t="shared" si="46"/>
        <v>0</v>
      </c>
      <c r="DC371" s="204">
        <f t="shared" si="45"/>
        <v>0</v>
      </c>
      <c r="DZ371" s="312" t="s">
        <v>2144</v>
      </c>
      <c r="EA371" s="135" t="s">
        <v>282</v>
      </c>
    </row>
    <row r="372" spans="1:131" x14ac:dyDescent="0.3">
      <c r="A372" s="256"/>
      <c r="B372" s="256" t="s">
        <v>1995</v>
      </c>
      <c r="C372" s="257">
        <v>1121957762</v>
      </c>
      <c r="D372" s="256" t="s">
        <v>1996</v>
      </c>
      <c r="E372" s="256" t="s">
        <v>298</v>
      </c>
      <c r="F372" s="256" t="s">
        <v>1095</v>
      </c>
      <c r="G372" s="258">
        <v>45691</v>
      </c>
      <c r="H372" s="337">
        <v>12411754</v>
      </c>
      <c r="I372" s="256" t="s">
        <v>1854</v>
      </c>
      <c r="J372" s="258">
        <v>45691</v>
      </c>
      <c r="K372" s="258">
        <v>45852</v>
      </c>
      <c r="L372" s="256" t="s">
        <v>291</v>
      </c>
      <c r="M372" s="256" t="s">
        <v>291</v>
      </c>
      <c r="N372" s="256" t="s">
        <v>291</v>
      </c>
      <c r="O372" s="215">
        <v>6</v>
      </c>
      <c r="P372" s="259">
        <v>2145241</v>
      </c>
      <c r="Q372" s="203">
        <v>45691</v>
      </c>
      <c r="R372" s="193">
        <v>45716</v>
      </c>
      <c r="S372" s="259">
        <v>2298473</v>
      </c>
      <c r="T372" s="129">
        <v>45717</v>
      </c>
      <c r="U372" s="129">
        <v>45747</v>
      </c>
      <c r="V372" s="259">
        <v>2298473</v>
      </c>
      <c r="W372" s="193">
        <v>45748</v>
      </c>
      <c r="X372" s="193">
        <v>45777</v>
      </c>
      <c r="Y372" s="259">
        <v>2298473</v>
      </c>
      <c r="Z372" s="193">
        <v>45778</v>
      </c>
      <c r="AA372" s="193">
        <v>45808</v>
      </c>
      <c r="AB372" s="259">
        <v>2298473</v>
      </c>
      <c r="AC372" s="193">
        <v>45809</v>
      </c>
      <c r="AD372" s="193">
        <v>45838</v>
      </c>
      <c r="AE372" s="259">
        <v>1072621</v>
      </c>
      <c r="AF372" s="193">
        <v>45839</v>
      </c>
      <c r="AG372" s="193">
        <v>45852</v>
      </c>
      <c r="BI372" s="188" t="s">
        <v>282</v>
      </c>
      <c r="BJ372" s="190" t="s">
        <v>337</v>
      </c>
      <c r="BK372" s="188" t="s">
        <v>336</v>
      </c>
      <c r="BL372" s="192">
        <v>192</v>
      </c>
      <c r="BM372" s="193">
        <v>45691</v>
      </c>
      <c r="BN372" s="212">
        <v>12411754</v>
      </c>
      <c r="BO372" s="206">
        <v>456</v>
      </c>
      <c r="BP372" s="193">
        <v>45691</v>
      </c>
      <c r="BQ372" s="207">
        <v>12411754</v>
      </c>
      <c r="CS372" s="200" t="s">
        <v>2086</v>
      </c>
      <c r="CT372" s="202">
        <v>1121957762</v>
      </c>
      <c r="CU372" s="206">
        <v>744</v>
      </c>
      <c r="CV372" s="206" t="s">
        <v>1537</v>
      </c>
      <c r="CY372" s="195">
        <v>8299</v>
      </c>
      <c r="CZ372" s="195" t="s">
        <v>293</v>
      </c>
      <c r="DA372" s="204">
        <f t="shared" si="47"/>
        <v>12411754</v>
      </c>
      <c r="DB372" s="231">
        <f t="shared" si="46"/>
        <v>0</v>
      </c>
      <c r="DC372" s="204">
        <f t="shared" si="45"/>
        <v>0</v>
      </c>
      <c r="DZ372" s="312" t="s">
        <v>2145</v>
      </c>
      <c r="EA372" s="135"/>
    </row>
    <row r="373" spans="1:131" x14ac:dyDescent="0.3">
      <c r="A373" s="261" t="s">
        <v>726</v>
      </c>
      <c r="B373" s="256" t="s">
        <v>1997</v>
      </c>
      <c r="C373" s="262"/>
      <c r="D373" s="261" t="s">
        <v>726</v>
      </c>
      <c r="E373" s="256"/>
      <c r="F373" s="256"/>
      <c r="G373" s="258"/>
      <c r="H373" s="337"/>
      <c r="I373" s="256"/>
      <c r="J373" s="258"/>
      <c r="K373" s="258"/>
      <c r="L373" s="256"/>
      <c r="M373" s="256"/>
      <c r="N373" s="256"/>
      <c r="O373" s="215"/>
      <c r="P373" s="259"/>
      <c r="Q373" s="203"/>
      <c r="R373" s="193"/>
      <c r="S373" s="259"/>
      <c r="T373" s="129"/>
      <c r="U373" s="129"/>
      <c r="V373" s="259"/>
      <c r="W373" s="193"/>
      <c r="X373" s="193"/>
      <c r="Y373" s="259"/>
      <c r="Z373" s="193"/>
      <c r="AA373" s="193"/>
      <c r="AB373" s="259"/>
      <c r="AC373" s="193"/>
      <c r="AD373" s="193"/>
      <c r="AE373" s="259"/>
      <c r="AF373" s="193"/>
      <c r="AG373" s="193"/>
      <c r="AH373" s="291"/>
      <c r="AI373" s="235"/>
      <c r="AJ373" s="235"/>
      <c r="BI373" s="190"/>
      <c r="BJ373" s="196"/>
      <c r="BK373" s="190"/>
      <c r="BL373" s="192"/>
      <c r="BM373" s="193"/>
      <c r="BN373" s="212"/>
      <c r="BO373" s="206"/>
      <c r="BP373" s="193"/>
      <c r="BQ373" s="207"/>
      <c r="CS373" s="200"/>
      <c r="CT373" s="201"/>
      <c r="CU373" s="206"/>
      <c r="CV373" s="206"/>
      <c r="CY373" s="195"/>
      <c r="CZ373" s="195"/>
      <c r="DA373" s="204"/>
      <c r="DB373" s="231"/>
      <c r="DC373" s="204"/>
      <c r="DZ373" s="312"/>
      <c r="EA373" s="135"/>
    </row>
    <row r="374" spans="1:131" x14ac:dyDescent="0.3">
      <c r="A374" s="256"/>
      <c r="B374" s="256" t="s">
        <v>1998</v>
      </c>
      <c r="C374" s="257">
        <v>1110556693</v>
      </c>
      <c r="D374" s="256" t="s">
        <v>1999</v>
      </c>
      <c r="E374" s="256" t="s">
        <v>297</v>
      </c>
      <c r="F374" s="256" t="s">
        <v>958</v>
      </c>
      <c r="G374" s="258">
        <v>45691</v>
      </c>
      <c r="H374" s="337">
        <v>15629382</v>
      </c>
      <c r="I374" s="256" t="s">
        <v>1854</v>
      </c>
      <c r="J374" s="258">
        <v>45691</v>
      </c>
      <c r="K374" s="258">
        <v>45852</v>
      </c>
      <c r="L374" s="256" t="s">
        <v>291</v>
      </c>
      <c r="M374" s="256" t="s">
        <v>291</v>
      </c>
      <c r="N374" s="256" t="s">
        <v>291</v>
      </c>
      <c r="O374" s="215">
        <v>6</v>
      </c>
      <c r="P374" s="259">
        <v>2701375</v>
      </c>
      <c r="Q374" s="203">
        <v>45691</v>
      </c>
      <c r="R374" s="193">
        <v>45716</v>
      </c>
      <c r="S374" s="259">
        <v>2894330</v>
      </c>
      <c r="T374" s="129">
        <v>45717</v>
      </c>
      <c r="U374" s="129">
        <v>45747</v>
      </c>
      <c r="V374" s="259">
        <v>2894330</v>
      </c>
      <c r="W374" s="193">
        <v>45748</v>
      </c>
      <c r="X374" s="193">
        <v>45777</v>
      </c>
      <c r="Y374" s="259">
        <v>2894330</v>
      </c>
      <c r="Z374" s="193">
        <v>45778</v>
      </c>
      <c r="AA374" s="193">
        <v>45808</v>
      </c>
      <c r="AB374" s="259">
        <v>2894330</v>
      </c>
      <c r="AC374" s="193">
        <v>45809</v>
      </c>
      <c r="AD374" s="193">
        <v>45838</v>
      </c>
      <c r="AE374" s="259">
        <v>1350687</v>
      </c>
      <c r="AF374" s="193">
        <v>45839</v>
      </c>
      <c r="AG374" s="193">
        <v>45852</v>
      </c>
      <c r="AH374" s="291"/>
      <c r="AI374" s="235"/>
      <c r="AJ374" s="235"/>
      <c r="BI374" s="195" t="s">
        <v>278</v>
      </c>
      <c r="BJ374" s="190" t="s">
        <v>423</v>
      </c>
      <c r="BK374" s="195" t="s">
        <v>280</v>
      </c>
      <c r="BL374" s="192">
        <v>195</v>
      </c>
      <c r="BM374" s="193">
        <v>45691</v>
      </c>
      <c r="BN374" s="212">
        <v>290608672</v>
      </c>
      <c r="BO374" s="206">
        <v>475</v>
      </c>
      <c r="BP374" s="193">
        <v>45691</v>
      </c>
      <c r="BQ374" s="207">
        <v>15629382</v>
      </c>
      <c r="CS374" s="200" t="s">
        <v>2087</v>
      </c>
      <c r="CT374" s="202">
        <v>1110556693</v>
      </c>
      <c r="CU374" s="206">
        <v>504</v>
      </c>
      <c r="CV374" s="206" t="s">
        <v>1528</v>
      </c>
      <c r="CY374" s="195">
        <v>7490</v>
      </c>
      <c r="CZ374" s="195" t="s">
        <v>293</v>
      </c>
      <c r="DA374" s="204">
        <f t="shared" si="47"/>
        <v>15629382</v>
      </c>
      <c r="DB374" s="231">
        <f t="shared" si="46"/>
        <v>0</v>
      </c>
      <c r="DC374" s="204">
        <f t="shared" si="45"/>
        <v>0</v>
      </c>
      <c r="DZ374" s="312" t="s">
        <v>2146</v>
      </c>
      <c r="EA374" s="135" t="s">
        <v>2561</v>
      </c>
    </row>
    <row r="375" spans="1:131" x14ac:dyDescent="0.3">
      <c r="A375" s="256"/>
      <c r="B375" s="256" t="s">
        <v>2000</v>
      </c>
      <c r="C375" s="257">
        <v>1082908448</v>
      </c>
      <c r="D375" s="256" t="s">
        <v>2001</v>
      </c>
      <c r="E375" s="256" t="s">
        <v>297</v>
      </c>
      <c r="F375" s="256" t="s">
        <v>2002</v>
      </c>
      <c r="G375" s="258">
        <v>45691</v>
      </c>
      <c r="H375" s="337">
        <v>28108960</v>
      </c>
      <c r="I375" s="256" t="s">
        <v>1854</v>
      </c>
      <c r="J375" s="258">
        <v>45691</v>
      </c>
      <c r="K375" s="258">
        <v>45852</v>
      </c>
      <c r="L375" s="256" t="s">
        <v>291</v>
      </c>
      <c r="M375" s="256" t="s">
        <v>291</v>
      </c>
      <c r="N375" s="256" t="s">
        <v>291</v>
      </c>
      <c r="O375" s="215">
        <v>6</v>
      </c>
      <c r="P375" s="259">
        <v>4858339</v>
      </c>
      <c r="Q375" s="203">
        <v>45691</v>
      </c>
      <c r="R375" s="193">
        <v>45716</v>
      </c>
      <c r="S375" s="259">
        <v>5205363</v>
      </c>
      <c r="T375" s="129">
        <v>45717</v>
      </c>
      <c r="U375" s="129">
        <v>45747</v>
      </c>
      <c r="V375" s="259">
        <v>5205363</v>
      </c>
      <c r="W375" s="193">
        <v>45748</v>
      </c>
      <c r="X375" s="193">
        <v>45777</v>
      </c>
      <c r="Y375" s="259">
        <v>5205363</v>
      </c>
      <c r="Z375" s="193">
        <v>45778</v>
      </c>
      <c r="AA375" s="193">
        <v>45808</v>
      </c>
      <c r="AB375" s="259">
        <v>5205363</v>
      </c>
      <c r="AC375" s="193">
        <v>45809</v>
      </c>
      <c r="AD375" s="193">
        <v>45838</v>
      </c>
      <c r="AE375" s="259">
        <v>2429169</v>
      </c>
      <c r="AF375" s="193">
        <v>45839</v>
      </c>
      <c r="AG375" s="193">
        <v>45852</v>
      </c>
      <c r="BI375" s="195" t="s">
        <v>278</v>
      </c>
      <c r="BJ375" s="190" t="s">
        <v>423</v>
      </c>
      <c r="BK375" s="195" t="s">
        <v>280</v>
      </c>
      <c r="BL375" s="192">
        <v>195</v>
      </c>
      <c r="BM375" s="193">
        <v>45691</v>
      </c>
      <c r="BN375" s="212">
        <v>290608672</v>
      </c>
      <c r="BO375" s="206">
        <v>473</v>
      </c>
      <c r="BP375" s="193">
        <v>45691</v>
      </c>
      <c r="BQ375" s="207">
        <v>28108960</v>
      </c>
      <c r="CS375" s="200" t="s">
        <v>2088</v>
      </c>
      <c r="CT375" s="127">
        <v>1082908448</v>
      </c>
      <c r="CU375" s="206">
        <v>504</v>
      </c>
      <c r="CV375" s="206" t="s">
        <v>1528</v>
      </c>
      <c r="CY375" s="195">
        <v>7490</v>
      </c>
      <c r="CZ375" s="195" t="s">
        <v>293</v>
      </c>
      <c r="DA375" s="204">
        <f t="shared" si="47"/>
        <v>28108960</v>
      </c>
      <c r="DB375" s="231">
        <f t="shared" si="46"/>
        <v>0</v>
      </c>
      <c r="DC375" s="204">
        <f t="shared" si="45"/>
        <v>0</v>
      </c>
      <c r="DZ375" s="312" t="s">
        <v>2147</v>
      </c>
      <c r="EA375" s="135" t="s">
        <v>2561</v>
      </c>
    </row>
    <row r="376" spans="1:131" x14ac:dyDescent="0.3">
      <c r="A376" s="256" t="s">
        <v>326</v>
      </c>
      <c r="B376" s="256" t="s">
        <v>2003</v>
      </c>
      <c r="C376" s="257">
        <v>86048506</v>
      </c>
      <c r="D376" s="256" t="s">
        <v>2004</v>
      </c>
      <c r="E376" s="256" t="s">
        <v>298</v>
      </c>
      <c r="F376" s="256" t="s">
        <v>327</v>
      </c>
      <c r="G376" s="258">
        <v>45691</v>
      </c>
      <c r="H376" s="337">
        <v>10403964</v>
      </c>
      <c r="I376" s="256" t="s">
        <v>1854</v>
      </c>
      <c r="J376" s="258">
        <v>45691</v>
      </c>
      <c r="K376" s="258">
        <v>45852</v>
      </c>
      <c r="L376" s="256" t="s">
        <v>291</v>
      </c>
      <c r="M376" s="256" t="s">
        <v>291</v>
      </c>
      <c r="N376" s="256" t="s">
        <v>291</v>
      </c>
      <c r="O376" s="215">
        <v>6</v>
      </c>
      <c r="P376" s="259">
        <v>1798216</v>
      </c>
      <c r="Q376" s="203">
        <v>45691</v>
      </c>
      <c r="R376" s="193">
        <v>45716</v>
      </c>
      <c r="S376" s="259">
        <v>1926660</v>
      </c>
      <c r="T376" s="129">
        <v>45717</v>
      </c>
      <c r="U376" s="129">
        <v>45747</v>
      </c>
      <c r="V376" s="259">
        <v>1926660</v>
      </c>
      <c r="W376" s="193">
        <v>45748</v>
      </c>
      <c r="X376" s="193">
        <v>45777</v>
      </c>
      <c r="Y376" s="259">
        <v>1926660</v>
      </c>
      <c r="Z376" s="193">
        <v>45778</v>
      </c>
      <c r="AA376" s="193">
        <v>45808</v>
      </c>
      <c r="AB376" s="259">
        <v>1926660</v>
      </c>
      <c r="AC376" s="193">
        <v>45809</v>
      </c>
      <c r="AD376" s="193">
        <v>45838</v>
      </c>
      <c r="AE376" s="259">
        <v>899108</v>
      </c>
      <c r="AF376" s="193">
        <v>45839</v>
      </c>
      <c r="AG376" s="193">
        <v>45852</v>
      </c>
      <c r="BI376" s="195" t="s">
        <v>278</v>
      </c>
      <c r="BJ376" s="190" t="s">
        <v>423</v>
      </c>
      <c r="BK376" s="195" t="s">
        <v>280</v>
      </c>
      <c r="BL376" s="192">
        <v>195</v>
      </c>
      <c r="BM376" s="193">
        <v>45691</v>
      </c>
      <c r="BN376" s="212">
        <v>290608672</v>
      </c>
      <c r="BO376" s="206">
        <v>466</v>
      </c>
      <c r="BP376" s="193">
        <v>45691</v>
      </c>
      <c r="BQ376" s="207">
        <v>10403964</v>
      </c>
      <c r="CS376" s="200" t="s">
        <v>829</v>
      </c>
      <c r="CT376" s="202">
        <v>86048506</v>
      </c>
      <c r="CU376" s="206">
        <v>504</v>
      </c>
      <c r="CV376" s="206" t="s">
        <v>1531</v>
      </c>
      <c r="CY376" s="195">
        <v>8299</v>
      </c>
      <c r="CZ376" s="195" t="s">
        <v>293</v>
      </c>
      <c r="DA376" s="204">
        <f t="shared" si="47"/>
        <v>10403964</v>
      </c>
      <c r="DB376" s="231">
        <f t="shared" si="46"/>
        <v>0</v>
      </c>
      <c r="DC376" s="204">
        <f t="shared" si="45"/>
        <v>0</v>
      </c>
      <c r="DZ376" s="312" t="s">
        <v>2148</v>
      </c>
      <c r="EA376" s="135" t="s">
        <v>278</v>
      </c>
    </row>
    <row r="377" spans="1:131" ht="14.4" x14ac:dyDescent="0.3">
      <c r="A377" s="256" t="s">
        <v>326</v>
      </c>
      <c r="B377" s="256" t="s">
        <v>2005</v>
      </c>
      <c r="C377" s="257">
        <v>1121901471</v>
      </c>
      <c r="D377" s="256" t="s">
        <v>2006</v>
      </c>
      <c r="E377" s="256" t="s">
        <v>298</v>
      </c>
      <c r="F377" s="256" t="s">
        <v>327</v>
      </c>
      <c r="G377" s="258">
        <v>45691</v>
      </c>
      <c r="H377" s="337">
        <v>10403964</v>
      </c>
      <c r="I377" s="256" t="s">
        <v>1854</v>
      </c>
      <c r="J377" s="258">
        <v>45691</v>
      </c>
      <c r="K377" s="258">
        <v>45852</v>
      </c>
      <c r="L377" s="261" t="s">
        <v>291</v>
      </c>
      <c r="M377" s="256" t="s">
        <v>291</v>
      </c>
      <c r="N377" s="256" t="s">
        <v>291</v>
      </c>
      <c r="O377" s="215">
        <v>6</v>
      </c>
      <c r="P377" s="259">
        <v>1798216</v>
      </c>
      <c r="Q377" s="203">
        <v>45691</v>
      </c>
      <c r="R377" s="193">
        <v>45716</v>
      </c>
      <c r="S377" s="259">
        <v>1926660</v>
      </c>
      <c r="T377" s="129">
        <v>45717</v>
      </c>
      <c r="U377" s="129">
        <v>45747</v>
      </c>
      <c r="V377" s="259">
        <v>1926660</v>
      </c>
      <c r="W377" s="193">
        <v>45748</v>
      </c>
      <c r="X377" s="193">
        <v>45777</v>
      </c>
      <c r="Y377" s="259">
        <v>1926660</v>
      </c>
      <c r="Z377" s="193">
        <v>45778</v>
      </c>
      <c r="AA377" s="193">
        <v>45808</v>
      </c>
      <c r="AB377" s="259">
        <v>1926660</v>
      </c>
      <c r="AC377" s="193">
        <v>45809</v>
      </c>
      <c r="AD377" s="193">
        <v>45838</v>
      </c>
      <c r="AE377" s="259">
        <v>899108</v>
      </c>
      <c r="AF377" s="193">
        <v>45839</v>
      </c>
      <c r="AG377" s="193">
        <v>45852</v>
      </c>
      <c r="AH377" s="290"/>
      <c r="AI377" s="233"/>
      <c r="AJ377" s="233"/>
      <c r="BI377" s="195" t="s">
        <v>278</v>
      </c>
      <c r="BJ377" s="190" t="s">
        <v>423</v>
      </c>
      <c r="BK377" s="195" t="s">
        <v>280</v>
      </c>
      <c r="BL377" s="192">
        <v>195</v>
      </c>
      <c r="BM377" s="193">
        <v>45691</v>
      </c>
      <c r="BN377" s="212">
        <v>290608672</v>
      </c>
      <c r="BO377" s="206">
        <v>478</v>
      </c>
      <c r="BP377" s="193">
        <v>45691</v>
      </c>
      <c r="BQ377" s="207">
        <v>10403964</v>
      </c>
      <c r="CS377" s="200" t="s">
        <v>829</v>
      </c>
      <c r="CT377" s="202">
        <v>1121901471</v>
      </c>
      <c r="CU377" s="206">
        <v>504</v>
      </c>
      <c r="CV377" s="206" t="s">
        <v>1531</v>
      </c>
      <c r="CY377" s="195">
        <v>7490</v>
      </c>
      <c r="CZ377" s="195" t="s">
        <v>293</v>
      </c>
      <c r="DA377" s="204">
        <f t="shared" si="47"/>
        <v>10403964</v>
      </c>
      <c r="DB377" s="231">
        <f t="shared" si="46"/>
        <v>0</v>
      </c>
      <c r="DC377" s="204">
        <f t="shared" si="45"/>
        <v>0</v>
      </c>
      <c r="DZ377" s="312" t="s">
        <v>2149</v>
      </c>
      <c r="EA377" s="135" t="s">
        <v>278</v>
      </c>
    </row>
    <row r="378" spans="1:131" x14ac:dyDescent="0.3">
      <c r="A378" s="256" t="s">
        <v>326</v>
      </c>
      <c r="B378" s="256" t="s">
        <v>2007</v>
      </c>
      <c r="C378" s="257">
        <v>1006856318</v>
      </c>
      <c r="D378" s="256" t="s">
        <v>2008</v>
      </c>
      <c r="E378" s="256" t="s">
        <v>298</v>
      </c>
      <c r="F378" s="256" t="s">
        <v>1014</v>
      </c>
      <c r="G378" s="258">
        <v>45691</v>
      </c>
      <c r="H378" s="337">
        <v>13871952</v>
      </c>
      <c r="I378" s="256" t="s">
        <v>1854</v>
      </c>
      <c r="J378" s="258">
        <v>45691</v>
      </c>
      <c r="K378" s="258">
        <v>45852</v>
      </c>
      <c r="L378" s="256" t="s">
        <v>291</v>
      </c>
      <c r="M378" s="256" t="s">
        <v>291</v>
      </c>
      <c r="N378" s="256" t="s">
        <v>291</v>
      </c>
      <c r="O378" s="215">
        <v>6</v>
      </c>
      <c r="P378" s="259">
        <v>2397621</v>
      </c>
      <c r="Q378" s="203">
        <v>45691</v>
      </c>
      <c r="R378" s="193">
        <v>45716</v>
      </c>
      <c r="S378" s="259">
        <v>2568880</v>
      </c>
      <c r="T378" s="129">
        <v>45717</v>
      </c>
      <c r="U378" s="129">
        <v>45747</v>
      </c>
      <c r="V378" s="259">
        <v>2568880</v>
      </c>
      <c r="W378" s="193">
        <v>45748</v>
      </c>
      <c r="X378" s="193">
        <v>45777</v>
      </c>
      <c r="Y378" s="259">
        <v>2568880</v>
      </c>
      <c r="Z378" s="193">
        <v>45778</v>
      </c>
      <c r="AA378" s="193">
        <v>45808</v>
      </c>
      <c r="AB378" s="259">
        <v>2568880</v>
      </c>
      <c r="AC378" s="193">
        <v>45809</v>
      </c>
      <c r="AD378" s="193">
        <v>45838</v>
      </c>
      <c r="AE378" s="259">
        <v>1198811</v>
      </c>
      <c r="AF378" s="193">
        <v>45839</v>
      </c>
      <c r="AG378" s="193">
        <v>45852</v>
      </c>
      <c r="BI378" s="195" t="s">
        <v>278</v>
      </c>
      <c r="BJ378" s="190" t="s">
        <v>423</v>
      </c>
      <c r="BK378" s="195" t="s">
        <v>280</v>
      </c>
      <c r="BL378" s="192">
        <v>195</v>
      </c>
      <c r="BM378" s="193">
        <v>45691</v>
      </c>
      <c r="BN378" s="212">
        <v>290608672</v>
      </c>
      <c r="BO378" s="206">
        <v>468</v>
      </c>
      <c r="BP378" s="193">
        <v>45691</v>
      </c>
      <c r="BQ378" s="207">
        <v>13871952</v>
      </c>
      <c r="CS378" s="237" t="s">
        <v>2171</v>
      </c>
      <c r="CT378" s="201">
        <v>1006856318</v>
      </c>
      <c r="CU378" s="206">
        <v>504</v>
      </c>
      <c r="CV378" s="206" t="s">
        <v>1532</v>
      </c>
      <c r="CY378" s="195">
        <v>7490</v>
      </c>
      <c r="CZ378" s="195" t="s">
        <v>293</v>
      </c>
      <c r="DA378" s="204">
        <f t="shared" si="47"/>
        <v>13871952</v>
      </c>
      <c r="DB378" s="231">
        <f t="shared" si="46"/>
        <v>0</v>
      </c>
      <c r="DC378" s="204">
        <f t="shared" si="45"/>
        <v>0</v>
      </c>
      <c r="DZ378" s="312" t="s">
        <v>2150</v>
      </c>
      <c r="EA378" s="135" t="s">
        <v>727</v>
      </c>
    </row>
    <row r="379" spans="1:131" ht="14.4" x14ac:dyDescent="0.3">
      <c r="A379" s="256"/>
      <c r="B379" s="256" t="s">
        <v>2009</v>
      </c>
      <c r="C379" s="257">
        <v>86060565</v>
      </c>
      <c r="D379" s="256" t="s">
        <v>2010</v>
      </c>
      <c r="E379" s="256" t="s">
        <v>297</v>
      </c>
      <c r="F379" s="256" t="s">
        <v>1061</v>
      </c>
      <c r="G379" s="258">
        <v>45691</v>
      </c>
      <c r="H379" s="337">
        <v>21172984</v>
      </c>
      <c r="I379" s="256" t="s">
        <v>1854</v>
      </c>
      <c r="J379" s="258">
        <v>45691</v>
      </c>
      <c r="K379" s="258">
        <v>45852</v>
      </c>
      <c r="L379" s="256" t="s">
        <v>291</v>
      </c>
      <c r="M379" s="256" t="s">
        <v>291</v>
      </c>
      <c r="N379" s="256" t="s">
        <v>291</v>
      </c>
      <c r="O379" s="215">
        <v>6</v>
      </c>
      <c r="P379" s="259">
        <v>3659528</v>
      </c>
      <c r="Q379" s="203">
        <v>45691</v>
      </c>
      <c r="R379" s="193">
        <v>45716</v>
      </c>
      <c r="S379" s="259">
        <v>3920923</v>
      </c>
      <c r="T379" s="129">
        <v>45717</v>
      </c>
      <c r="U379" s="129">
        <v>45747</v>
      </c>
      <c r="V379" s="259">
        <v>3920923</v>
      </c>
      <c r="W379" s="193">
        <v>45748</v>
      </c>
      <c r="X379" s="193">
        <v>45777</v>
      </c>
      <c r="Y379" s="259">
        <v>3920923</v>
      </c>
      <c r="Z379" s="193">
        <v>45778</v>
      </c>
      <c r="AA379" s="193">
        <v>45808</v>
      </c>
      <c r="AB379" s="259">
        <v>3920923</v>
      </c>
      <c r="AC379" s="193">
        <v>45809</v>
      </c>
      <c r="AD379" s="193">
        <v>45838</v>
      </c>
      <c r="AE379" s="259">
        <v>1829764</v>
      </c>
      <c r="AF379" s="193">
        <v>45839</v>
      </c>
      <c r="AG379" s="193">
        <v>45852</v>
      </c>
      <c r="AH379" s="290"/>
      <c r="AI379" s="233"/>
      <c r="AJ379" s="233"/>
      <c r="BI379" s="188" t="s">
        <v>1374</v>
      </c>
      <c r="BJ379" s="188" t="s">
        <v>1383</v>
      </c>
      <c r="BK379" s="188" t="s">
        <v>280</v>
      </c>
      <c r="BL379" s="192">
        <v>194</v>
      </c>
      <c r="BM379" s="193">
        <v>45691</v>
      </c>
      <c r="BN379" s="212">
        <v>21172984</v>
      </c>
      <c r="BO379" s="206">
        <v>455</v>
      </c>
      <c r="BP379" s="193">
        <v>45691</v>
      </c>
      <c r="BQ379" s="207">
        <v>21172984</v>
      </c>
      <c r="CS379" s="200" t="s">
        <v>2172</v>
      </c>
      <c r="CT379" s="201">
        <v>86060565</v>
      </c>
      <c r="CU379" s="206">
        <v>729</v>
      </c>
      <c r="CV379" s="206" t="s">
        <v>1536</v>
      </c>
      <c r="CY379" s="195">
        <v>6201</v>
      </c>
      <c r="CZ379" s="195" t="s">
        <v>293</v>
      </c>
      <c r="DA379" s="204">
        <f t="shared" si="47"/>
        <v>21172984</v>
      </c>
      <c r="DB379" s="231">
        <f t="shared" si="46"/>
        <v>0</v>
      </c>
      <c r="DC379" s="204">
        <f t="shared" si="45"/>
        <v>0</v>
      </c>
      <c r="DZ379" s="312" t="s">
        <v>2151</v>
      </c>
      <c r="EA379" s="135"/>
    </row>
    <row r="380" spans="1:131" x14ac:dyDescent="0.3">
      <c r="A380" s="256"/>
      <c r="B380" s="256" t="s">
        <v>2011</v>
      </c>
      <c r="C380" s="257">
        <v>1121893083</v>
      </c>
      <c r="D380" s="256" t="s">
        <v>2012</v>
      </c>
      <c r="E380" s="256" t="s">
        <v>297</v>
      </c>
      <c r="F380" s="256" t="s">
        <v>1172</v>
      </c>
      <c r="G380" s="258">
        <v>45691</v>
      </c>
      <c r="H380" s="337">
        <v>17522471</v>
      </c>
      <c r="I380" s="256" t="s">
        <v>1854</v>
      </c>
      <c r="J380" s="258">
        <v>45691</v>
      </c>
      <c r="K380" s="258">
        <v>45852</v>
      </c>
      <c r="L380" s="256" t="s">
        <v>291</v>
      </c>
      <c r="M380" s="256" t="s">
        <v>291</v>
      </c>
      <c r="N380" s="256" t="s">
        <v>291</v>
      </c>
      <c r="O380" s="215">
        <v>6</v>
      </c>
      <c r="P380" s="259">
        <v>3028575</v>
      </c>
      <c r="Q380" s="203">
        <v>45691</v>
      </c>
      <c r="R380" s="193">
        <v>45716</v>
      </c>
      <c r="S380" s="259">
        <v>3244902</v>
      </c>
      <c r="T380" s="129">
        <v>45717</v>
      </c>
      <c r="U380" s="129">
        <v>45747</v>
      </c>
      <c r="V380" s="259">
        <v>3244902</v>
      </c>
      <c r="W380" s="193">
        <v>45748</v>
      </c>
      <c r="X380" s="193">
        <v>45777</v>
      </c>
      <c r="Y380" s="259">
        <v>3244902</v>
      </c>
      <c r="Z380" s="193">
        <v>45778</v>
      </c>
      <c r="AA380" s="193">
        <v>45808</v>
      </c>
      <c r="AB380" s="259">
        <v>3244902</v>
      </c>
      <c r="AC380" s="193">
        <v>45809</v>
      </c>
      <c r="AD380" s="193">
        <v>45838</v>
      </c>
      <c r="AE380" s="259">
        <v>1514288</v>
      </c>
      <c r="AF380" s="193">
        <v>45839</v>
      </c>
      <c r="AG380" s="193">
        <v>45852</v>
      </c>
      <c r="BI380" s="188" t="s">
        <v>1374</v>
      </c>
      <c r="BJ380" s="188" t="s">
        <v>1383</v>
      </c>
      <c r="BK380" s="188" t="s">
        <v>280</v>
      </c>
      <c r="BL380" s="192">
        <v>198</v>
      </c>
      <c r="BM380" s="193">
        <v>45691</v>
      </c>
      <c r="BN380" s="212">
        <v>17522471</v>
      </c>
      <c r="BO380" s="206">
        <v>459</v>
      </c>
      <c r="BP380" s="193">
        <v>45691</v>
      </c>
      <c r="BQ380" s="207">
        <v>17522471</v>
      </c>
      <c r="CS380" s="221" t="s">
        <v>2089</v>
      </c>
      <c r="CT380" s="202">
        <v>1121893083</v>
      </c>
      <c r="CU380" s="206">
        <v>747</v>
      </c>
      <c r="CV380" s="206" t="s">
        <v>1541</v>
      </c>
      <c r="CY380" s="195">
        <v>8211</v>
      </c>
      <c r="CZ380" s="195" t="s">
        <v>293</v>
      </c>
      <c r="DA380" s="204">
        <f t="shared" si="47"/>
        <v>17522471</v>
      </c>
      <c r="DB380" s="231">
        <f t="shared" si="46"/>
        <v>0</v>
      </c>
      <c r="DC380" s="204">
        <f t="shared" si="45"/>
        <v>0</v>
      </c>
      <c r="DZ380" s="312" t="s">
        <v>2152</v>
      </c>
      <c r="EA380" s="135"/>
    </row>
    <row r="381" spans="1:131" x14ac:dyDescent="0.3">
      <c r="A381" s="256"/>
      <c r="B381" s="256" t="s">
        <v>2013</v>
      </c>
      <c r="C381" s="257">
        <v>1121952477</v>
      </c>
      <c r="D381" s="256" t="s">
        <v>2014</v>
      </c>
      <c r="E381" s="256" t="s">
        <v>297</v>
      </c>
      <c r="F381" s="256" t="s">
        <v>2015</v>
      </c>
      <c r="G381" s="258">
        <v>45691</v>
      </c>
      <c r="H381" s="337">
        <v>15629382</v>
      </c>
      <c r="I381" s="256" t="s">
        <v>1854</v>
      </c>
      <c r="J381" s="258">
        <v>45691</v>
      </c>
      <c r="K381" s="258">
        <v>45852</v>
      </c>
      <c r="L381" s="256" t="s">
        <v>291</v>
      </c>
      <c r="M381" s="256" t="s">
        <v>291</v>
      </c>
      <c r="N381" s="256" t="s">
        <v>291</v>
      </c>
      <c r="O381" s="215">
        <v>6</v>
      </c>
      <c r="P381" s="259">
        <v>2701375</v>
      </c>
      <c r="Q381" s="203">
        <v>45691</v>
      </c>
      <c r="R381" s="193">
        <v>45716</v>
      </c>
      <c r="S381" s="259">
        <v>2894330</v>
      </c>
      <c r="T381" s="129">
        <v>45717</v>
      </c>
      <c r="U381" s="129">
        <v>45747</v>
      </c>
      <c r="V381" s="259">
        <v>2894330</v>
      </c>
      <c r="W381" s="193">
        <v>45748</v>
      </c>
      <c r="X381" s="193">
        <v>45777</v>
      </c>
      <c r="Y381" s="259">
        <v>2894330</v>
      </c>
      <c r="Z381" s="193">
        <v>45778</v>
      </c>
      <c r="AA381" s="193">
        <v>45808</v>
      </c>
      <c r="AB381" s="259">
        <v>2894330</v>
      </c>
      <c r="AC381" s="193">
        <v>45809</v>
      </c>
      <c r="AD381" s="193">
        <v>45838</v>
      </c>
      <c r="AE381" s="259">
        <v>1350687</v>
      </c>
      <c r="AF381" s="193">
        <v>45839</v>
      </c>
      <c r="AG381" s="193">
        <v>45852</v>
      </c>
      <c r="AH381" s="291"/>
      <c r="AI381" s="235"/>
      <c r="AJ381" s="235"/>
      <c r="BI381" s="195" t="s">
        <v>278</v>
      </c>
      <c r="BJ381" s="190" t="s">
        <v>423</v>
      </c>
      <c r="BK381" s="195" t="s">
        <v>280</v>
      </c>
      <c r="BL381" s="192">
        <v>195</v>
      </c>
      <c r="BM381" s="193">
        <v>45691</v>
      </c>
      <c r="BN381" s="212">
        <v>290608672</v>
      </c>
      <c r="BO381" s="206">
        <v>480</v>
      </c>
      <c r="BP381" s="193">
        <v>45691</v>
      </c>
      <c r="BQ381" s="207">
        <v>15629382</v>
      </c>
      <c r="CS381" s="200" t="s">
        <v>2173</v>
      </c>
      <c r="CT381" s="202">
        <v>1121952477</v>
      </c>
      <c r="CU381" s="206">
        <v>504</v>
      </c>
      <c r="CV381" s="206" t="s">
        <v>2060</v>
      </c>
      <c r="CY381" s="195">
        <v>7490</v>
      </c>
      <c r="CZ381" s="195" t="s">
        <v>293</v>
      </c>
      <c r="DA381" s="204">
        <f t="shared" si="47"/>
        <v>15629382</v>
      </c>
      <c r="DB381" s="231">
        <f t="shared" si="46"/>
        <v>0</v>
      </c>
      <c r="DC381" s="204">
        <f t="shared" si="45"/>
        <v>0</v>
      </c>
      <c r="DZ381" s="312" t="s">
        <v>2153</v>
      </c>
      <c r="EA381" s="135" t="s">
        <v>278</v>
      </c>
    </row>
    <row r="382" spans="1:131" x14ac:dyDescent="0.3">
      <c r="A382" s="255"/>
      <c r="B382" s="256" t="s">
        <v>2016</v>
      </c>
      <c r="C382" s="257">
        <v>1016064134</v>
      </c>
      <c r="D382" s="256" t="s">
        <v>698</v>
      </c>
      <c r="E382" s="256" t="s">
        <v>297</v>
      </c>
      <c r="F382" s="256" t="s">
        <v>551</v>
      </c>
      <c r="G382" s="258">
        <v>45691</v>
      </c>
      <c r="H382" s="337">
        <v>21172984</v>
      </c>
      <c r="I382" s="256" t="s">
        <v>1854</v>
      </c>
      <c r="J382" s="258">
        <v>45691</v>
      </c>
      <c r="K382" s="258">
        <v>45852</v>
      </c>
      <c r="L382" s="261" t="s">
        <v>291</v>
      </c>
      <c r="M382" s="256" t="s">
        <v>291</v>
      </c>
      <c r="N382" s="256" t="s">
        <v>291</v>
      </c>
      <c r="O382" s="215">
        <v>6</v>
      </c>
      <c r="P382" s="259">
        <v>3659528</v>
      </c>
      <c r="Q382" s="203">
        <v>45691</v>
      </c>
      <c r="R382" s="193">
        <v>45716</v>
      </c>
      <c r="S382" s="259">
        <v>3920923</v>
      </c>
      <c r="T382" s="129">
        <v>45717</v>
      </c>
      <c r="U382" s="129">
        <v>45747</v>
      </c>
      <c r="V382" s="259">
        <v>3920923</v>
      </c>
      <c r="W382" s="193">
        <v>45748</v>
      </c>
      <c r="X382" s="193">
        <v>45777</v>
      </c>
      <c r="Y382" s="259">
        <v>3920923</v>
      </c>
      <c r="Z382" s="193">
        <v>45778</v>
      </c>
      <c r="AA382" s="193">
        <v>45808</v>
      </c>
      <c r="AB382" s="259">
        <v>3920923</v>
      </c>
      <c r="AC382" s="193">
        <v>45809</v>
      </c>
      <c r="AD382" s="193">
        <v>45838</v>
      </c>
      <c r="AE382" s="259">
        <v>1829764</v>
      </c>
      <c r="AF382" s="193">
        <v>45839</v>
      </c>
      <c r="AG382" s="193">
        <v>45852</v>
      </c>
      <c r="BI382" s="195" t="s">
        <v>278</v>
      </c>
      <c r="BJ382" s="190" t="s">
        <v>423</v>
      </c>
      <c r="BK382" s="195" t="s">
        <v>280</v>
      </c>
      <c r="BL382" s="192">
        <v>195</v>
      </c>
      <c r="BM382" s="193">
        <v>45691</v>
      </c>
      <c r="BN382" s="212">
        <v>290608672</v>
      </c>
      <c r="BO382" s="206">
        <v>470</v>
      </c>
      <c r="BP382" s="193">
        <v>45691</v>
      </c>
      <c r="BQ382" s="207">
        <v>21172984</v>
      </c>
      <c r="CS382" s="200" t="s">
        <v>2090</v>
      </c>
      <c r="CT382" s="137">
        <v>1016064134</v>
      </c>
      <c r="CU382" s="206">
        <v>504</v>
      </c>
      <c r="CV382" s="206" t="s">
        <v>1577</v>
      </c>
      <c r="CY382" s="195">
        <v>6920</v>
      </c>
      <c r="CZ382" s="195" t="s">
        <v>292</v>
      </c>
      <c r="DA382" s="204">
        <f t="shared" si="47"/>
        <v>21172984</v>
      </c>
      <c r="DB382" s="231">
        <f t="shared" si="46"/>
        <v>0</v>
      </c>
      <c r="DC382" s="204">
        <f t="shared" si="45"/>
        <v>0</v>
      </c>
      <c r="DZ382" s="312" t="s">
        <v>2154</v>
      </c>
      <c r="EA382" s="135" t="s">
        <v>1389</v>
      </c>
    </row>
    <row r="383" spans="1:131" x14ac:dyDescent="0.3">
      <c r="A383" s="256"/>
      <c r="B383" s="256" t="s">
        <v>2017</v>
      </c>
      <c r="C383" s="257">
        <v>1018405643</v>
      </c>
      <c r="D383" s="256" t="s">
        <v>2018</v>
      </c>
      <c r="E383" s="256" t="s">
        <v>298</v>
      </c>
      <c r="F383" s="256" t="s">
        <v>332</v>
      </c>
      <c r="G383" s="258">
        <v>45691</v>
      </c>
      <c r="H383" s="337">
        <v>8027750</v>
      </c>
      <c r="I383" s="256" t="s">
        <v>1859</v>
      </c>
      <c r="J383" s="258">
        <v>45691</v>
      </c>
      <c r="K383" s="258">
        <v>45815</v>
      </c>
      <c r="L383" s="256" t="s">
        <v>291</v>
      </c>
      <c r="M383" s="256" t="s">
        <v>291</v>
      </c>
      <c r="N383" s="256" t="s">
        <v>291</v>
      </c>
      <c r="O383" s="215">
        <v>5</v>
      </c>
      <c r="P383" s="259">
        <v>1798216</v>
      </c>
      <c r="Q383" s="203">
        <v>45691</v>
      </c>
      <c r="R383" s="193">
        <v>45716</v>
      </c>
      <c r="S383" s="259">
        <v>1926660</v>
      </c>
      <c r="T383" s="129">
        <v>45717</v>
      </c>
      <c r="U383" s="129">
        <v>45747</v>
      </c>
      <c r="V383" s="259">
        <v>1926660</v>
      </c>
      <c r="W383" s="193">
        <v>45748</v>
      </c>
      <c r="X383" s="193">
        <v>45777</v>
      </c>
      <c r="Y383" s="259">
        <v>1926660</v>
      </c>
      <c r="Z383" s="193">
        <v>45778</v>
      </c>
      <c r="AA383" s="193">
        <v>45808</v>
      </c>
      <c r="AB383" s="259">
        <v>449554</v>
      </c>
      <c r="AC383" s="193">
        <v>45809</v>
      </c>
      <c r="AD383" s="193">
        <v>45815</v>
      </c>
      <c r="AE383" s="259"/>
      <c r="AF383" s="193"/>
      <c r="AG383" s="193"/>
      <c r="BI383" s="195" t="s">
        <v>278</v>
      </c>
      <c r="BJ383" s="190" t="s">
        <v>423</v>
      </c>
      <c r="BK383" s="195" t="s">
        <v>280</v>
      </c>
      <c r="BL383" s="192">
        <v>195</v>
      </c>
      <c r="BM383" s="193">
        <v>45691</v>
      </c>
      <c r="BN383" s="212">
        <v>290608672</v>
      </c>
      <c r="BO383" s="206">
        <v>471</v>
      </c>
      <c r="BP383" s="193">
        <v>45691</v>
      </c>
      <c r="BQ383" s="207">
        <v>8027750</v>
      </c>
      <c r="CS383" s="200" t="s">
        <v>2064</v>
      </c>
      <c r="CT383" s="126">
        <v>1018405643</v>
      </c>
      <c r="CU383" s="206">
        <v>504</v>
      </c>
      <c r="CV383" s="206" t="s">
        <v>1521</v>
      </c>
      <c r="CY383" s="195">
        <v>8299</v>
      </c>
      <c r="CZ383" s="195" t="s">
        <v>293</v>
      </c>
      <c r="DA383" s="204">
        <f t="shared" si="47"/>
        <v>8027750</v>
      </c>
      <c r="DB383" s="231">
        <f t="shared" si="46"/>
        <v>0</v>
      </c>
      <c r="DC383" s="204">
        <f t="shared" si="45"/>
        <v>0</v>
      </c>
      <c r="DZ383" s="312" t="s">
        <v>2155</v>
      </c>
      <c r="EA383" s="135" t="s">
        <v>304</v>
      </c>
    </row>
    <row r="384" spans="1:131" ht="14.4" x14ac:dyDescent="0.3">
      <c r="A384" s="256"/>
      <c r="B384" s="256" t="s">
        <v>2019</v>
      </c>
      <c r="C384" s="262">
        <v>1121863902</v>
      </c>
      <c r="D384" s="261" t="s">
        <v>2020</v>
      </c>
      <c r="E384" s="256" t="s">
        <v>298</v>
      </c>
      <c r="F384" s="261" t="s">
        <v>2021</v>
      </c>
      <c r="G384" s="258">
        <v>45691</v>
      </c>
      <c r="H384" s="337">
        <v>9193892</v>
      </c>
      <c r="I384" s="256" t="s">
        <v>316</v>
      </c>
      <c r="J384" s="258">
        <v>45691</v>
      </c>
      <c r="K384" s="258">
        <v>45810</v>
      </c>
      <c r="L384" s="256" t="s">
        <v>291</v>
      </c>
      <c r="M384" s="256" t="s">
        <v>291</v>
      </c>
      <c r="N384" s="256" t="s">
        <v>291</v>
      </c>
      <c r="O384" s="215">
        <v>4</v>
      </c>
      <c r="P384" s="259">
        <v>2145241</v>
      </c>
      <c r="Q384" s="203">
        <v>45691</v>
      </c>
      <c r="R384" s="193">
        <v>45716</v>
      </c>
      <c r="S384" s="259">
        <v>2298473</v>
      </c>
      <c r="T384" s="129">
        <v>45717</v>
      </c>
      <c r="U384" s="129">
        <v>45747</v>
      </c>
      <c r="V384" s="259">
        <v>2298473</v>
      </c>
      <c r="W384" s="193">
        <v>45748</v>
      </c>
      <c r="X384" s="193">
        <v>45777</v>
      </c>
      <c r="Y384" s="259">
        <v>2451705</v>
      </c>
      <c r="Z384" s="193">
        <v>45778</v>
      </c>
      <c r="AA384" s="193">
        <v>45810</v>
      </c>
      <c r="AB384" s="259"/>
      <c r="AC384" s="193"/>
      <c r="AD384" s="193"/>
      <c r="AE384" s="259"/>
      <c r="AF384" s="193"/>
      <c r="AG384" s="193"/>
      <c r="AH384" s="293"/>
      <c r="AI384" s="233"/>
      <c r="AJ384" s="233"/>
      <c r="BI384" s="188" t="s">
        <v>275</v>
      </c>
      <c r="BJ384" s="188" t="s">
        <v>284</v>
      </c>
      <c r="BK384" s="188" t="s">
        <v>276</v>
      </c>
      <c r="BL384" s="192">
        <v>191</v>
      </c>
      <c r="BM384" s="193">
        <v>45691</v>
      </c>
      <c r="BN384" s="212">
        <v>102926920</v>
      </c>
      <c r="BO384" s="206">
        <v>454</v>
      </c>
      <c r="BP384" s="193">
        <v>45691</v>
      </c>
      <c r="BQ384" s="207">
        <v>9757669</v>
      </c>
      <c r="CS384" s="180" t="s">
        <v>2174</v>
      </c>
      <c r="CT384" s="202">
        <v>1121863902.0999999</v>
      </c>
      <c r="CU384" s="206">
        <v>717</v>
      </c>
      <c r="CV384" s="206" t="s">
        <v>573</v>
      </c>
      <c r="CY384" s="195">
        <v>8299</v>
      </c>
      <c r="CZ384" s="195" t="s">
        <v>293</v>
      </c>
      <c r="DA384" s="204">
        <f t="shared" si="47"/>
        <v>9193892</v>
      </c>
      <c r="DB384" s="231">
        <f t="shared" si="46"/>
        <v>0</v>
      </c>
      <c r="DC384" s="204">
        <f t="shared" si="45"/>
        <v>563777</v>
      </c>
      <c r="DZ384" s="312" t="s">
        <v>2156</v>
      </c>
      <c r="EA384" s="135"/>
    </row>
    <row r="385" spans="1:131" x14ac:dyDescent="0.3">
      <c r="A385" s="256"/>
      <c r="B385" s="256" t="s">
        <v>2022</v>
      </c>
      <c r="C385" s="257">
        <v>35260257</v>
      </c>
      <c r="D385" s="256" t="s">
        <v>2023</v>
      </c>
      <c r="E385" s="256" t="s">
        <v>298</v>
      </c>
      <c r="F385" s="195" t="s">
        <v>1943</v>
      </c>
      <c r="G385" s="258">
        <v>45691</v>
      </c>
      <c r="H385" s="337">
        <v>12411754</v>
      </c>
      <c r="I385" s="256" t="s">
        <v>1854</v>
      </c>
      <c r="J385" s="258">
        <v>45691</v>
      </c>
      <c r="K385" s="258">
        <v>45852</v>
      </c>
      <c r="L385" s="256" t="s">
        <v>291</v>
      </c>
      <c r="M385" s="256" t="s">
        <v>291</v>
      </c>
      <c r="N385" s="256" t="s">
        <v>291</v>
      </c>
      <c r="O385" s="215">
        <v>6</v>
      </c>
      <c r="P385" s="259">
        <v>2145241</v>
      </c>
      <c r="Q385" s="203">
        <v>45691</v>
      </c>
      <c r="R385" s="193">
        <v>45716</v>
      </c>
      <c r="S385" s="259">
        <v>2298473</v>
      </c>
      <c r="T385" s="129">
        <v>45717</v>
      </c>
      <c r="U385" s="129">
        <v>45747</v>
      </c>
      <c r="V385" s="259">
        <v>2298473</v>
      </c>
      <c r="W385" s="193">
        <v>45748</v>
      </c>
      <c r="X385" s="193">
        <v>45777</v>
      </c>
      <c r="Y385" s="259">
        <v>2298473</v>
      </c>
      <c r="Z385" s="193">
        <v>45778</v>
      </c>
      <c r="AA385" s="193">
        <v>45808</v>
      </c>
      <c r="AB385" s="259">
        <v>2298473</v>
      </c>
      <c r="AC385" s="193">
        <v>45809</v>
      </c>
      <c r="AD385" s="193">
        <v>45838</v>
      </c>
      <c r="AE385" s="259">
        <v>1072621</v>
      </c>
      <c r="AF385" s="193">
        <v>45839</v>
      </c>
      <c r="AG385" s="193">
        <v>45852</v>
      </c>
      <c r="AH385" s="296"/>
      <c r="AK385" s="296"/>
      <c r="AN385" s="296"/>
      <c r="AQ385" s="296"/>
      <c r="AT385" s="297"/>
      <c r="BI385" s="195" t="s">
        <v>278</v>
      </c>
      <c r="BJ385" s="190" t="s">
        <v>423</v>
      </c>
      <c r="BK385" s="195" t="s">
        <v>280</v>
      </c>
      <c r="BL385" s="192">
        <v>196</v>
      </c>
      <c r="BM385" s="193">
        <v>45691</v>
      </c>
      <c r="BN385" s="212">
        <v>391479274</v>
      </c>
      <c r="BO385" s="206">
        <v>487</v>
      </c>
      <c r="BP385" s="193">
        <v>45691</v>
      </c>
      <c r="BQ385" s="207">
        <v>12411754</v>
      </c>
      <c r="CS385" s="200" t="s">
        <v>2569</v>
      </c>
      <c r="CT385" s="201">
        <v>35260257</v>
      </c>
      <c r="CU385" s="206">
        <v>246</v>
      </c>
      <c r="CV385" s="206" t="s">
        <v>1566</v>
      </c>
      <c r="CY385" s="195">
        <v>8299</v>
      </c>
      <c r="CZ385" s="195" t="s">
        <v>293</v>
      </c>
      <c r="DA385" s="204">
        <f t="shared" si="47"/>
        <v>12411754</v>
      </c>
      <c r="DB385" s="231">
        <f t="shared" si="46"/>
        <v>0</v>
      </c>
      <c r="DC385" s="204">
        <f t="shared" si="45"/>
        <v>0</v>
      </c>
      <c r="DZ385" s="312" t="s">
        <v>2157</v>
      </c>
      <c r="EA385" s="135" t="s">
        <v>282</v>
      </c>
    </row>
    <row r="386" spans="1:131" x14ac:dyDescent="0.3">
      <c r="A386" s="256"/>
      <c r="B386" s="256" t="s">
        <v>2024</v>
      </c>
      <c r="C386" s="262">
        <v>40325585</v>
      </c>
      <c r="D386" s="256" t="s">
        <v>1272</v>
      </c>
      <c r="E386" s="256" t="s">
        <v>298</v>
      </c>
      <c r="F386" s="256" t="s">
        <v>2025</v>
      </c>
      <c r="G386" s="258">
        <v>45691</v>
      </c>
      <c r="H386" s="337">
        <v>12089505</v>
      </c>
      <c r="I386" s="256" t="s">
        <v>2026</v>
      </c>
      <c r="J386" s="258">
        <v>45691</v>
      </c>
      <c r="K386" s="258">
        <v>46012</v>
      </c>
      <c r="L386" s="256" t="s">
        <v>291</v>
      </c>
      <c r="M386" s="256" t="s">
        <v>291</v>
      </c>
      <c r="N386" s="256" t="s">
        <v>291</v>
      </c>
      <c r="O386" s="215">
        <v>11</v>
      </c>
      <c r="P386" s="259">
        <v>1061148</v>
      </c>
      <c r="Q386" s="203">
        <v>45691</v>
      </c>
      <c r="R386" s="193">
        <v>45716</v>
      </c>
      <c r="S386" s="259">
        <v>1136944</v>
      </c>
      <c r="T386" s="129">
        <v>45717</v>
      </c>
      <c r="U386" s="129">
        <v>45747</v>
      </c>
      <c r="V386" s="259">
        <v>1136944</v>
      </c>
      <c r="W386" s="193">
        <v>45748</v>
      </c>
      <c r="X386" s="193">
        <v>45777</v>
      </c>
      <c r="Y386" s="259">
        <v>1136944</v>
      </c>
      <c r="Z386" s="193">
        <v>45778</v>
      </c>
      <c r="AA386" s="193">
        <v>45808</v>
      </c>
      <c r="AB386" s="259">
        <v>1136944</v>
      </c>
      <c r="AC386" s="193">
        <v>45809</v>
      </c>
      <c r="AD386" s="193">
        <v>45838</v>
      </c>
      <c r="AE386" s="259">
        <v>1136944</v>
      </c>
      <c r="AF386" s="193">
        <v>45839</v>
      </c>
      <c r="AG386" s="193">
        <v>45869</v>
      </c>
      <c r="AH386" s="298">
        <v>1136944</v>
      </c>
      <c r="AI386" s="193">
        <v>45870</v>
      </c>
      <c r="AJ386" s="193">
        <v>45900</v>
      </c>
      <c r="AK386" s="298">
        <v>1136944</v>
      </c>
      <c r="AL386" s="193">
        <v>45901</v>
      </c>
      <c r="AM386" s="193">
        <v>45930</v>
      </c>
      <c r="AN386" s="298">
        <v>1136944</v>
      </c>
      <c r="AO386" s="193">
        <v>45931</v>
      </c>
      <c r="AP386" s="193">
        <v>45961</v>
      </c>
      <c r="AQ386" s="298">
        <v>1136944</v>
      </c>
      <c r="AR386" s="193">
        <v>45962</v>
      </c>
      <c r="AS386" s="193">
        <v>45991</v>
      </c>
      <c r="AT386" s="299">
        <v>795861</v>
      </c>
      <c r="AU386" s="193">
        <v>45992</v>
      </c>
      <c r="AV386" s="193">
        <v>46012</v>
      </c>
      <c r="BI386" s="190" t="s">
        <v>309</v>
      </c>
      <c r="BJ386" s="196" t="s">
        <v>2031</v>
      </c>
      <c r="BK386" s="196" t="s">
        <v>2032</v>
      </c>
      <c r="BL386" s="192">
        <v>200</v>
      </c>
      <c r="BM386" s="193">
        <v>45691</v>
      </c>
      <c r="BN386" s="212">
        <v>21189505</v>
      </c>
      <c r="BO386" s="206">
        <v>517</v>
      </c>
      <c r="BP386" s="193">
        <v>45691</v>
      </c>
      <c r="BQ386" s="207">
        <v>12089505</v>
      </c>
      <c r="CS386" s="200" t="s">
        <v>2091</v>
      </c>
      <c r="CT386" s="202">
        <v>40325585.799999997</v>
      </c>
      <c r="CU386" s="206">
        <v>495</v>
      </c>
      <c r="CV386" s="206" t="s">
        <v>2061</v>
      </c>
      <c r="CY386" s="195">
        <v>7490</v>
      </c>
      <c r="CZ386" s="195" t="s">
        <v>293</v>
      </c>
      <c r="DA386" s="204">
        <f t="shared" si="47"/>
        <v>12089505</v>
      </c>
      <c r="DB386" s="231">
        <f t="shared" si="46"/>
        <v>0</v>
      </c>
      <c r="DC386" s="204">
        <f t="shared" si="45"/>
        <v>0</v>
      </c>
      <c r="DZ386" s="312" t="s">
        <v>2158</v>
      </c>
      <c r="EA386" s="135"/>
    </row>
    <row r="387" spans="1:131" x14ac:dyDescent="0.3">
      <c r="A387" s="256"/>
      <c r="B387" s="256" t="s">
        <v>2027</v>
      </c>
      <c r="C387" s="257">
        <v>1121886813</v>
      </c>
      <c r="D387" s="256" t="s">
        <v>2028</v>
      </c>
      <c r="E387" s="256" t="s">
        <v>297</v>
      </c>
      <c r="F387" s="256" t="s">
        <v>2029</v>
      </c>
      <c r="G387" s="258">
        <v>45691</v>
      </c>
      <c r="H387" s="337">
        <v>9100000</v>
      </c>
      <c r="I387" s="256" t="s">
        <v>2030</v>
      </c>
      <c r="J387" s="258">
        <v>45691</v>
      </c>
      <c r="K387" s="258">
        <v>45767</v>
      </c>
      <c r="L387" s="256" t="s">
        <v>291</v>
      </c>
      <c r="M387" s="256" t="s">
        <v>291</v>
      </c>
      <c r="N387" s="256" t="s">
        <v>291</v>
      </c>
      <c r="O387" s="192">
        <v>3</v>
      </c>
      <c r="P387" s="259">
        <v>3266667</v>
      </c>
      <c r="Q387" s="203">
        <v>45691</v>
      </c>
      <c r="R387" s="193">
        <v>45716</v>
      </c>
      <c r="S387" s="259">
        <v>3500000</v>
      </c>
      <c r="T387" s="129">
        <v>45717</v>
      </c>
      <c r="U387" s="129">
        <v>45747</v>
      </c>
      <c r="V387" s="300">
        <v>2333333</v>
      </c>
      <c r="W387" s="193">
        <v>45748</v>
      </c>
      <c r="X387" s="193">
        <v>45767</v>
      </c>
      <c r="Y387" s="259"/>
      <c r="Z387" s="193"/>
      <c r="AA387" s="193"/>
      <c r="AB387" s="259"/>
      <c r="AC387" s="193"/>
      <c r="AD387" s="193"/>
      <c r="AE387" s="259"/>
      <c r="AF387" s="193"/>
      <c r="AG387" s="193"/>
      <c r="BI387" s="190" t="s">
        <v>309</v>
      </c>
      <c r="BJ387" s="196" t="s">
        <v>2031</v>
      </c>
      <c r="BK387" s="196" t="s">
        <v>2032</v>
      </c>
      <c r="BL387" s="192">
        <v>200</v>
      </c>
      <c r="BM387" s="193">
        <v>45691</v>
      </c>
      <c r="BN387" s="212">
        <v>21189505</v>
      </c>
      <c r="BO387" s="206">
        <v>518</v>
      </c>
      <c r="BP387" s="193">
        <v>45691</v>
      </c>
      <c r="BQ387" s="207">
        <v>9100000</v>
      </c>
      <c r="CS387" s="200" t="s">
        <v>2092</v>
      </c>
      <c r="CT387" s="247">
        <v>1121886813</v>
      </c>
      <c r="CU387" s="206">
        <v>495</v>
      </c>
      <c r="CV387" s="206" t="s">
        <v>2061</v>
      </c>
      <c r="CY387" s="195">
        <v>6910</v>
      </c>
      <c r="CZ387" s="195" t="s">
        <v>292</v>
      </c>
      <c r="DA387" s="204">
        <f t="shared" si="47"/>
        <v>9100000</v>
      </c>
      <c r="DB387" s="231">
        <f t="shared" si="46"/>
        <v>0</v>
      </c>
      <c r="DC387" s="204">
        <f t="shared" si="45"/>
        <v>0</v>
      </c>
      <c r="DZ387" s="312" t="s">
        <v>2159</v>
      </c>
      <c r="EA387" s="135"/>
    </row>
    <row r="388" spans="1:131" ht="14.4" x14ac:dyDescent="0.3">
      <c r="A388" s="302" t="s">
        <v>2204</v>
      </c>
      <c r="B388" s="256" t="s">
        <v>2190</v>
      </c>
      <c r="C388" s="264"/>
      <c r="D388" s="302" t="s">
        <v>2204</v>
      </c>
      <c r="E388" s="264"/>
      <c r="F388" s="264"/>
      <c r="G388" s="264"/>
      <c r="H388" s="338"/>
      <c r="I388" s="264"/>
      <c r="J388" s="264"/>
      <c r="K388" s="264"/>
      <c r="L388" s="264"/>
      <c r="M388" s="264"/>
      <c r="N388" s="264"/>
      <c r="O388" s="233"/>
      <c r="P388" s="264"/>
      <c r="Q388" s="233"/>
      <c r="R388" s="233"/>
      <c r="S388" s="264"/>
      <c r="T388" s="233"/>
      <c r="U388" s="233"/>
      <c r="V388" s="264"/>
      <c r="W388" s="233"/>
      <c r="X388" s="233"/>
      <c r="Y388" s="264"/>
      <c r="Z388" s="233"/>
      <c r="AA388" s="233"/>
      <c r="AB388" s="264"/>
      <c r="AC388" s="199"/>
      <c r="AD388" s="199"/>
      <c r="AE388" s="264"/>
      <c r="AF388" s="199"/>
      <c r="AG388" s="199"/>
      <c r="BI388" s="233"/>
      <c r="BJ388" s="233"/>
      <c r="BK388" s="233"/>
      <c r="BL388" s="233"/>
      <c r="BM388" s="233"/>
      <c r="BN388" s="233"/>
      <c r="BO388" s="233"/>
      <c r="BP388" s="233"/>
      <c r="BQ388" s="233"/>
      <c r="CS388" s="233"/>
      <c r="CT388" s="233"/>
      <c r="CU388" s="233"/>
      <c r="CV388" s="233"/>
      <c r="CY388" s="233"/>
      <c r="CZ388" s="233"/>
      <c r="DA388" s="204">
        <f t="shared" si="47"/>
        <v>0</v>
      </c>
      <c r="DB388" s="231">
        <f t="shared" si="46"/>
        <v>0</v>
      </c>
      <c r="DC388" s="204">
        <f t="shared" si="45"/>
        <v>0</v>
      </c>
      <c r="DZ388" s="301"/>
      <c r="EA388" s="135"/>
    </row>
    <row r="389" spans="1:131" ht="14.4" x14ac:dyDescent="0.3">
      <c r="A389" s="302" t="s">
        <v>2204</v>
      </c>
      <c r="B389" s="256" t="s">
        <v>2191</v>
      </c>
      <c r="C389" s="264"/>
      <c r="D389" s="302" t="s">
        <v>2204</v>
      </c>
      <c r="E389" s="264"/>
      <c r="F389" s="264"/>
      <c r="G389" s="264"/>
      <c r="H389" s="338"/>
      <c r="I389" s="264"/>
      <c r="J389" s="264"/>
      <c r="K389" s="264"/>
      <c r="L389" s="264"/>
      <c r="M389" s="264"/>
      <c r="N389" s="264"/>
      <c r="O389" s="233"/>
      <c r="P389" s="290"/>
      <c r="Q389" s="233"/>
      <c r="R389" s="233"/>
      <c r="S389" s="290"/>
      <c r="T389" s="233"/>
      <c r="U389" s="233"/>
      <c r="V389" s="290"/>
      <c r="W389" s="233"/>
      <c r="X389" s="233"/>
      <c r="Y389" s="290"/>
      <c r="Z389" s="233"/>
      <c r="AA389" s="233"/>
      <c r="AB389" s="290"/>
      <c r="AC389" s="233"/>
      <c r="AD389" s="233"/>
      <c r="AE389" s="290"/>
      <c r="AF389" s="233"/>
      <c r="AG389" s="233"/>
      <c r="AH389" s="290"/>
      <c r="AI389" s="233"/>
      <c r="AJ389" s="233"/>
      <c r="BI389" s="233"/>
      <c r="BJ389" s="233"/>
      <c r="BK389" s="233"/>
      <c r="BL389" s="233"/>
      <c r="BM389" s="233"/>
      <c r="BN389" s="233"/>
      <c r="BO389" s="233"/>
      <c r="BP389" s="233"/>
      <c r="BQ389" s="233"/>
      <c r="CS389" s="233"/>
      <c r="CT389" s="233"/>
      <c r="CU389" s="233"/>
      <c r="CV389" s="233"/>
      <c r="CY389" s="233"/>
      <c r="CZ389" s="233"/>
      <c r="DA389" s="204">
        <f t="shared" si="47"/>
        <v>0</v>
      </c>
      <c r="DB389" s="231">
        <f t="shared" si="46"/>
        <v>0</v>
      </c>
      <c r="DC389" s="204">
        <f t="shared" si="45"/>
        <v>0</v>
      </c>
      <c r="DZ389" s="233"/>
      <c r="EA389" s="135"/>
    </row>
    <row r="390" spans="1:131" ht="14.4" x14ac:dyDescent="0.3">
      <c r="A390" s="302" t="s">
        <v>2204</v>
      </c>
      <c r="B390" s="256" t="s">
        <v>2192</v>
      </c>
      <c r="C390" s="290"/>
      <c r="D390" s="302" t="s">
        <v>2204</v>
      </c>
      <c r="E390" s="290"/>
      <c r="F390" s="290"/>
      <c r="G390" s="290"/>
      <c r="H390" s="335"/>
      <c r="I390" s="290"/>
      <c r="J390" s="290"/>
      <c r="K390" s="290"/>
      <c r="L390" s="290"/>
      <c r="M390" s="290"/>
      <c r="N390" s="290"/>
      <c r="O390" s="232"/>
      <c r="P390" s="132"/>
      <c r="Q390" s="129"/>
      <c r="R390" s="193"/>
      <c r="S390" s="132"/>
      <c r="T390" s="193"/>
      <c r="U390" s="193"/>
      <c r="V390" s="132"/>
      <c r="W390" s="193"/>
      <c r="X390" s="193"/>
      <c r="Y390" s="132"/>
      <c r="Z390" s="193"/>
      <c r="AA390" s="193"/>
      <c r="AB390" s="132"/>
      <c r="AC390" s="193"/>
      <c r="AD390" s="193"/>
      <c r="AE390" s="130"/>
      <c r="AF390" s="193"/>
      <c r="AG390" s="193"/>
      <c r="BI390" s="190"/>
      <c r="BJ390" s="196"/>
      <c r="BK390" s="190"/>
      <c r="BL390" s="192"/>
      <c r="BM390" s="193"/>
      <c r="BN390" s="212"/>
      <c r="BO390" s="206"/>
      <c r="BP390" s="193"/>
      <c r="BQ390" s="207"/>
      <c r="CS390" s="200"/>
      <c r="CT390" s="201"/>
      <c r="CU390" s="206"/>
      <c r="CV390" s="206"/>
      <c r="CY390" s="195"/>
      <c r="CZ390" s="195"/>
      <c r="DA390" s="204">
        <f t="shared" si="47"/>
        <v>0</v>
      </c>
      <c r="DB390" s="231">
        <f t="shared" si="46"/>
        <v>0</v>
      </c>
      <c r="DC390" s="204">
        <f t="shared" si="45"/>
        <v>0</v>
      </c>
      <c r="DZ390" s="182"/>
      <c r="EA390" s="135"/>
    </row>
    <row r="391" spans="1:131" x14ac:dyDescent="0.3">
      <c r="A391" s="302" t="s">
        <v>2204</v>
      </c>
      <c r="B391" s="256" t="s">
        <v>2193</v>
      </c>
      <c r="C391" s="197"/>
      <c r="D391" s="302" t="s">
        <v>2204</v>
      </c>
      <c r="E391" s="197"/>
      <c r="F391" s="197"/>
      <c r="G391" s="197"/>
      <c r="H391" s="280"/>
      <c r="I391" s="197"/>
      <c r="J391" s="197"/>
      <c r="K391" s="197"/>
      <c r="L391" s="197"/>
      <c r="M391" s="197"/>
      <c r="N391" s="197"/>
      <c r="O391" s="199"/>
      <c r="P391" s="197"/>
      <c r="Q391" s="199"/>
      <c r="R391" s="199"/>
      <c r="S391" s="197"/>
      <c r="T391" s="199"/>
      <c r="U391" s="199"/>
      <c r="V391" s="197"/>
      <c r="W391" s="199"/>
      <c r="X391" s="199"/>
      <c r="Y391" s="197"/>
      <c r="Z391" s="199"/>
      <c r="AA391" s="199"/>
      <c r="AB391" s="197"/>
      <c r="AC391" s="199"/>
      <c r="AD391" s="199"/>
      <c r="AE391" s="197"/>
      <c r="AF391" s="199"/>
      <c r="AG391" s="199"/>
      <c r="BI391" s="199"/>
      <c r="BJ391" s="199"/>
      <c r="BK391" s="199"/>
      <c r="BL391" s="199"/>
      <c r="BM391" s="199"/>
      <c r="BN391" s="199"/>
      <c r="BO391" s="199"/>
      <c r="BP391" s="199"/>
      <c r="BQ391" s="199"/>
      <c r="CS391" s="199"/>
      <c r="CT391" s="199"/>
      <c r="CU391" s="199"/>
      <c r="CV391" s="199"/>
      <c r="CY391" s="199"/>
      <c r="CZ391" s="199"/>
      <c r="DA391" s="204">
        <f t="shared" si="47"/>
        <v>0</v>
      </c>
      <c r="DB391" s="231">
        <f t="shared" si="46"/>
        <v>0</v>
      </c>
      <c r="DC391" s="204">
        <f t="shared" si="45"/>
        <v>0</v>
      </c>
      <c r="DZ391" s="252"/>
      <c r="EA391" s="135"/>
    </row>
    <row r="392" spans="1:131" ht="14.4" x14ac:dyDescent="0.3">
      <c r="A392" s="302" t="s">
        <v>2204</v>
      </c>
      <c r="B392" s="256" t="s">
        <v>2194</v>
      </c>
      <c r="C392" s="290"/>
      <c r="D392" s="302" t="s">
        <v>2204</v>
      </c>
      <c r="E392" s="290"/>
      <c r="F392" s="290"/>
      <c r="G392" s="290"/>
      <c r="H392" s="335"/>
      <c r="I392" s="290"/>
      <c r="J392" s="290"/>
      <c r="K392" s="290"/>
      <c r="L392" s="290"/>
      <c r="M392" s="290"/>
      <c r="N392" s="290"/>
      <c r="O392" s="233"/>
      <c r="P392" s="290"/>
      <c r="Q392" s="233"/>
      <c r="R392" s="233"/>
      <c r="S392" s="290"/>
      <c r="T392" s="233"/>
      <c r="U392" s="233"/>
      <c r="V392" s="290"/>
      <c r="W392" s="233"/>
      <c r="X392" s="233"/>
      <c r="Y392" s="290"/>
      <c r="Z392" s="233"/>
      <c r="AA392" s="233"/>
      <c r="AB392" s="290"/>
      <c r="AC392" s="233"/>
      <c r="AD392" s="233"/>
      <c r="AE392" s="290"/>
      <c r="AF392" s="233"/>
      <c r="AG392" s="233"/>
      <c r="AH392" s="290"/>
      <c r="AI392" s="233"/>
      <c r="AJ392" s="233"/>
      <c r="BI392" s="233"/>
      <c r="BJ392" s="233"/>
      <c r="BK392" s="233"/>
      <c r="BL392" s="233"/>
      <c r="BM392" s="233"/>
      <c r="BN392" s="233"/>
      <c r="BO392" s="233"/>
      <c r="BP392" s="233"/>
      <c r="BQ392" s="233"/>
      <c r="CS392" s="233"/>
      <c r="CT392" s="233"/>
      <c r="CU392" s="233"/>
      <c r="CV392" s="233"/>
      <c r="CY392" s="233"/>
      <c r="CZ392" s="233"/>
      <c r="DA392" s="204">
        <f t="shared" si="47"/>
        <v>0</v>
      </c>
      <c r="DB392" s="231">
        <f t="shared" si="46"/>
        <v>0</v>
      </c>
      <c r="DC392" s="204">
        <f t="shared" si="45"/>
        <v>0</v>
      </c>
      <c r="DZ392" s="233"/>
      <c r="EA392" s="135"/>
    </row>
    <row r="393" spans="1:131" ht="14.4" x14ac:dyDescent="0.3">
      <c r="A393" s="302" t="s">
        <v>2204</v>
      </c>
      <c r="B393" s="256" t="s">
        <v>2195</v>
      </c>
      <c r="C393" s="290"/>
      <c r="D393" s="302" t="s">
        <v>2204</v>
      </c>
      <c r="E393" s="290"/>
      <c r="F393" s="290"/>
      <c r="G393" s="290"/>
      <c r="H393" s="335"/>
      <c r="I393" s="290"/>
      <c r="J393" s="290"/>
      <c r="K393" s="290"/>
      <c r="L393" s="290"/>
      <c r="M393" s="290"/>
      <c r="N393" s="290"/>
      <c r="O393" s="232"/>
      <c r="P393" s="132"/>
      <c r="Q393" s="129"/>
      <c r="R393" s="193"/>
      <c r="S393" s="132"/>
      <c r="T393" s="193"/>
      <c r="U393" s="193"/>
      <c r="V393" s="132"/>
      <c r="W393" s="193"/>
      <c r="X393" s="193"/>
      <c r="Y393" s="132"/>
      <c r="Z393" s="193"/>
      <c r="AA393" s="193"/>
      <c r="AB393" s="132"/>
      <c r="AC393" s="193"/>
      <c r="AD393" s="193"/>
      <c r="AE393" s="130"/>
      <c r="AF393" s="193"/>
      <c r="AG393" s="193"/>
      <c r="BI393" s="190"/>
      <c r="BJ393" s="196"/>
      <c r="BK393" s="190"/>
      <c r="BL393" s="192"/>
      <c r="BM393" s="193"/>
      <c r="BN393" s="212"/>
      <c r="BO393" s="206"/>
      <c r="BP393" s="193"/>
      <c r="BQ393" s="207"/>
      <c r="CS393" s="200"/>
      <c r="CT393" s="201"/>
      <c r="CU393" s="206"/>
      <c r="CV393" s="206"/>
      <c r="CY393" s="195"/>
      <c r="CZ393" s="195"/>
      <c r="DA393" s="204">
        <f t="shared" si="47"/>
        <v>0</v>
      </c>
      <c r="DB393" s="231">
        <f t="shared" si="46"/>
        <v>0</v>
      </c>
      <c r="DC393" s="204">
        <f t="shared" si="45"/>
        <v>0</v>
      </c>
      <c r="DZ393" s="182"/>
      <c r="EA393" s="135"/>
    </row>
    <row r="394" spans="1:131" x14ac:dyDescent="0.3">
      <c r="A394" s="302" t="s">
        <v>2204</v>
      </c>
      <c r="B394" s="256" t="s">
        <v>2196</v>
      </c>
      <c r="C394" s="265"/>
      <c r="D394" s="302" t="s">
        <v>2204</v>
      </c>
      <c r="E394" s="197"/>
      <c r="F394" s="197"/>
      <c r="G394" s="124"/>
      <c r="H394" s="280"/>
      <c r="I394" s="197"/>
      <c r="J394" s="124"/>
      <c r="K394" s="124"/>
      <c r="L394" s="197"/>
      <c r="M394" s="197"/>
      <c r="N394" s="197"/>
      <c r="O394" s="232"/>
      <c r="P394" s="132"/>
      <c r="Q394" s="203"/>
      <c r="R394" s="129"/>
      <c r="S394" s="132"/>
      <c r="T394" s="129"/>
      <c r="U394" s="193"/>
      <c r="V394" s="132"/>
      <c r="W394" s="129"/>
      <c r="X394" s="129"/>
      <c r="Y394" s="132"/>
      <c r="Z394" s="193"/>
      <c r="AA394" s="193"/>
      <c r="AB394" s="132"/>
      <c r="AC394" s="193"/>
      <c r="AD394" s="193"/>
      <c r="AE394" s="132"/>
      <c r="AF394" s="193"/>
      <c r="AG394" s="193"/>
      <c r="AH394" s="291"/>
      <c r="AI394" s="235"/>
      <c r="AJ394" s="235"/>
      <c r="BI394" s="195"/>
      <c r="BJ394" s="190"/>
      <c r="BK394" s="195"/>
      <c r="BL394" s="192"/>
      <c r="BM394" s="193"/>
      <c r="BN394" s="212"/>
      <c r="BO394" s="206"/>
      <c r="BP394" s="193"/>
      <c r="BQ394" s="207"/>
      <c r="CS394" s="200"/>
      <c r="CT394" s="201"/>
      <c r="CU394" s="206"/>
      <c r="CV394" s="206"/>
      <c r="CY394" s="195"/>
      <c r="CZ394" s="195"/>
      <c r="DA394" s="204">
        <f t="shared" si="47"/>
        <v>0</v>
      </c>
      <c r="DB394" s="231">
        <f t="shared" si="46"/>
        <v>0</v>
      </c>
      <c r="DC394" s="204">
        <f t="shared" si="45"/>
        <v>0</v>
      </c>
      <c r="DZ394" s="182"/>
      <c r="EA394" s="135"/>
    </row>
    <row r="395" spans="1:131" ht="14.4" x14ac:dyDescent="0.3">
      <c r="A395" s="302" t="s">
        <v>2204</v>
      </c>
      <c r="B395" s="256" t="s">
        <v>2197</v>
      </c>
      <c r="C395" s="290"/>
      <c r="D395" s="302" t="s">
        <v>2204</v>
      </c>
      <c r="E395" s="290"/>
      <c r="F395" s="290"/>
      <c r="G395" s="290"/>
      <c r="H395" s="335"/>
      <c r="I395" s="290"/>
      <c r="J395" s="290"/>
      <c r="K395" s="290"/>
      <c r="L395" s="290"/>
      <c r="M395" s="290"/>
      <c r="N395" s="290"/>
      <c r="O395" s="232"/>
      <c r="P395" s="132"/>
      <c r="Q395" s="129"/>
      <c r="R395" s="193"/>
      <c r="S395" s="132"/>
      <c r="T395" s="193"/>
      <c r="U395" s="193"/>
      <c r="V395" s="132"/>
      <c r="W395" s="193"/>
      <c r="X395" s="193"/>
      <c r="Y395" s="132"/>
      <c r="Z395" s="193"/>
      <c r="AA395" s="193"/>
      <c r="AB395" s="132"/>
      <c r="AC395" s="193"/>
      <c r="AD395" s="193"/>
      <c r="AE395" s="130"/>
      <c r="AF395" s="193"/>
      <c r="AG395" s="193"/>
      <c r="BI395" s="190"/>
      <c r="BJ395" s="196"/>
      <c r="BK395" s="190"/>
      <c r="BL395" s="192"/>
      <c r="BM395" s="193"/>
      <c r="BN395" s="212"/>
      <c r="BO395" s="206"/>
      <c r="BP395" s="193"/>
      <c r="BQ395" s="207"/>
      <c r="CS395" s="200"/>
      <c r="CT395" s="201"/>
      <c r="CU395" s="206"/>
      <c r="CV395" s="206"/>
      <c r="CY395" s="195"/>
      <c r="CZ395" s="195"/>
      <c r="DA395" s="204">
        <f t="shared" si="47"/>
        <v>0</v>
      </c>
      <c r="DB395" s="231">
        <f t="shared" si="46"/>
        <v>0</v>
      </c>
      <c r="DC395" s="204">
        <f t="shared" si="45"/>
        <v>0</v>
      </c>
      <c r="DZ395" s="182"/>
      <c r="EA395" s="135"/>
    </row>
    <row r="396" spans="1:131" x14ac:dyDescent="0.3">
      <c r="A396" s="302" t="s">
        <v>2204</v>
      </c>
      <c r="B396" s="256" t="s">
        <v>2198</v>
      </c>
      <c r="C396" s="197"/>
      <c r="D396" s="302" t="s">
        <v>2204</v>
      </c>
      <c r="E396" s="197"/>
      <c r="F396" s="197"/>
      <c r="G396" s="197"/>
      <c r="H396" s="280"/>
      <c r="I396" s="197"/>
      <c r="J396" s="197"/>
      <c r="K396" s="197"/>
      <c r="L396" s="197"/>
      <c r="M396" s="197"/>
      <c r="N396" s="197"/>
      <c r="O396" s="199"/>
      <c r="P396" s="197"/>
      <c r="Q396" s="199"/>
      <c r="R396" s="199"/>
      <c r="S396" s="197"/>
      <c r="T396" s="199"/>
      <c r="U396" s="199"/>
      <c r="V396" s="197"/>
      <c r="W396" s="199"/>
      <c r="X396" s="199"/>
      <c r="Y396" s="197"/>
      <c r="Z396" s="199"/>
      <c r="AA396" s="199"/>
      <c r="AB396" s="197"/>
      <c r="AC396" s="199"/>
      <c r="AD396" s="199"/>
      <c r="AE396" s="197"/>
      <c r="AF396" s="199"/>
      <c r="AG396" s="199"/>
      <c r="BI396" s="199"/>
      <c r="BJ396" s="199"/>
      <c r="BK396" s="199"/>
      <c r="BL396" s="199"/>
      <c r="BM396" s="199"/>
      <c r="BN396" s="199"/>
      <c r="BO396" s="199"/>
      <c r="BP396" s="199"/>
      <c r="BQ396" s="199"/>
      <c r="CS396" s="199"/>
      <c r="CT396" s="199"/>
      <c r="CU396" s="199"/>
      <c r="CV396" s="199"/>
      <c r="CY396" s="199"/>
      <c r="CZ396" s="199"/>
      <c r="DA396" s="204">
        <f t="shared" si="47"/>
        <v>0</v>
      </c>
      <c r="DB396" s="231">
        <f t="shared" si="46"/>
        <v>0</v>
      </c>
      <c r="DC396" s="204">
        <f t="shared" si="45"/>
        <v>0</v>
      </c>
      <c r="DZ396" s="252"/>
      <c r="EA396" s="135"/>
    </row>
    <row r="397" spans="1:131" ht="14.4" x14ac:dyDescent="0.3">
      <c r="A397" s="302" t="s">
        <v>2204</v>
      </c>
      <c r="B397" s="256" t="s">
        <v>2199</v>
      </c>
      <c r="C397" s="290"/>
      <c r="D397" s="302" t="s">
        <v>2204</v>
      </c>
      <c r="E397" s="290"/>
      <c r="F397" s="290"/>
      <c r="G397" s="290"/>
      <c r="H397" s="335"/>
      <c r="I397" s="290"/>
      <c r="J397" s="290"/>
      <c r="K397" s="290"/>
      <c r="L397" s="290"/>
      <c r="M397" s="290"/>
      <c r="N397" s="290"/>
      <c r="O397" s="233"/>
      <c r="P397" s="290"/>
      <c r="Q397" s="233"/>
      <c r="R397" s="233"/>
      <c r="S397" s="290"/>
      <c r="T397" s="233"/>
      <c r="U397" s="233"/>
      <c r="V397" s="290"/>
      <c r="W397" s="233"/>
      <c r="X397" s="233"/>
      <c r="Y397" s="290"/>
      <c r="Z397" s="233"/>
      <c r="AA397" s="233"/>
      <c r="AB397" s="290"/>
      <c r="AC397" s="233"/>
      <c r="AD397" s="233"/>
      <c r="AE397" s="290"/>
      <c r="AF397" s="233"/>
      <c r="AG397" s="233"/>
      <c r="AH397" s="290"/>
      <c r="AI397" s="233"/>
      <c r="AJ397" s="233"/>
      <c r="BI397" s="233"/>
      <c r="BJ397" s="233"/>
      <c r="BK397" s="233"/>
      <c r="BL397" s="233"/>
      <c r="BM397" s="233"/>
      <c r="BN397" s="233"/>
      <c r="BO397" s="233"/>
      <c r="BP397" s="233"/>
      <c r="BQ397" s="233"/>
      <c r="CS397" s="233"/>
      <c r="CT397" s="233"/>
      <c r="CU397" s="233"/>
      <c r="CV397" s="233"/>
      <c r="CY397" s="233"/>
      <c r="CZ397" s="233"/>
      <c r="DA397" s="204">
        <f t="shared" si="47"/>
        <v>0</v>
      </c>
      <c r="DB397" s="231">
        <f t="shared" si="46"/>
        <v>0</v>
      </c>
      <c r="DC397" s="204">
        <f t="shared" si="45"/>
        <v>0</v>
      </c>
      <c r="DZ397" s="233"/>
      <c r="EA397" s="135"/>
    </row>
    <row r="398" spans="1:131" ht="14.4" x14ac:dyDescent="0.3">
      <c r="A398" s="302" t="s">
        <v>2204</v>
      </c>
      <c r="B398" s="256" t="s">
        <v>2200</v>
      </c>
      <c r="C398" s="290"/>
      <c r="D398" s="302" t="s">
        <v>2204</v>
      </c>
      <c r="E398" s="290"/>
      <c r="F398" s="290"/>
      <c r="G398" s="290"/>
      <c r="H398" s="335"/>
      <c r="I398" s="290"/>
      <c r="J398" s="290"/>
      <c r="K398" s="290"/>
      <c r="L398" s="290"/>
      <c r="M398" s="290"/>
      <c r="N398" s="290"/>
      <c r="O398" s="232"/>
      <c r="P398" s="132"/>
      <c r="Q398" s="129"/>
      <c r="R398" s="193"/>
      <c r="S398" s="132"/>
      <c r="T398" s="193"/>
      <c r="U398" s="193"/>
      <c r="V398" s="132"/>
      <c r="W398" s="193"/>
      <c r="X398" s="193"/>
      <c r="Y398" s="132"/>
      <c r="Z398" s="193"/>
      <c r="AA398" s="193"/>
      <c r="AB398" s="132"/>
      <c r="AC398" s="193"/>
      <c r="AD398" s="193"/>
      <c r="AE398" s="130"/>
      <c r="AF398" s="193"/>
      <c r="AG398" s="193"/>
      <c r="BI398" s="190"/>
      <c r="BJ398" s="196"/>
      <c r="BK398" s="190"/>
      <c r="BL398" s="192"/>
      <c r="BM398" s="193"/>
      <c r="BN398" s="212"/>
      <c r="BO398" s="206"/>
      <c r="BP398" s="193"/>
      <c r="BQ398" s="207"/>
      <c r="CS398" s="200"/>
      <c r="CT398" s="201"/>
      <c r="CU398" s="206"/>
      <c r="CV398" s="206"/>
      <c r="CY398" s="195"/>
      <c r="CZ398" s="195"/>
      <c r="DA398" s="204">
        <f t="shared" si="47"/>
        <v>0</v>
      </c>
      <c r="DB398" s="231">
        <f t="shared" si="46"/>
        <v>0</v>
      </c>
      <c r="DC398" s="204">
        <f t="shared" si="45"/>
        <v>0</v>
      </c>
      <c r="DZ398" s="182"/>
      <c r="EA398" s="135"/>
    </row>
    <row r="399" spans="1:131" x14ac:dyDescent="0.3">
      <c r="A399" s="302" t="s">
        <v>2204</v>
      </c>
      <c r="B399" s="256" t="s">
        <v>2201</v>
      </c>
      <c r="C399" s="265"/>
      <c r="D399" s="302" t="s">
        <v>2204</v>
      </c>
      <c r="E399" s="197"/>
      <c r="F399" s="197"/>
      <c r="G399" s="124"/>
      <c r="H399" s="280"/>
      <c r="I399" s="197"/>
      <c r="J399" s="124"/>
      <c r="K399" s="124"/>
      <c r="L399" s="197"/>
      <c r="M399" s="197"/>
      <c r="N399" s="197"/>
      <c r="O399" s="232"/>
      <c r="P399" s="132"/>
      <c r="Q399" s="203"/>
      <c r="R399" s="129"/>
      <c r="S399" s="132"/>
      <c r="T399" s="129"/>
      <c r="U399" s="193"/>
      <c r="V399" s="132"/>
      <c r="W399" s="129"/>
      <c r="X399" s="129"/>
      <c r="Y399" s="132"/>
      <c r="Z399" s="193"/>
      <c r="AA399" s="193"/>
      <c r="AB399" s="132"/>
      <c r="AC399" s="193"/>
      <c r="AD399" s="193"/>
      <c r="AE399" s="132"/>
      <c r="AF399" s="193"/>
      <c r="AG399" s="193"/>
      <c r="AH399" s="291"/>
      <c r="AI399" s="235"/>
      <c r="AJ399" s="235"/>
      <c r="BI399" s="195"/>
      <c r="BJ399" s="190"/>
      <c r="BK399" s="195"/>
      <c r="BL399" s="192"/>
      <c r="BM399" s="193"/>
      <c r="BN399" s="212"/>
      <c r="BO399" s="206"/>
      <c r="BP399" s="193"/>
      <c r="BQ399" s="207"/>
      <c r="CS399" s="200"/>
      <c r="CT399" s="201"/>
      <c r="CU399" s="206"/>
      <c r="CV399" s="206"/>
      <c r="CY399" s="195"/>
      <c r="CZ399" s="195"/>
      <c r="DA399" s="204">
        <f t="shared" si="47"/>
        <v>0</v>
      </c>
      <c r="DB399" s="231">
        <f t="shared" si="46"/>
        <v>0</v>
      </c>
      <c r="DC399" s="204">
        <f t="shared" si="45"/>
        <v>0</v>
      </c>
      <c r="DZ399" s="182"/>
      <c r="EA399" s="135"/>
    </row>
    <row r="400" spans="1:131" ht="14.4" x14ac:dyDescent="0.3">
      <c r="A400" s="302" t="s">
        <v>2204</v>
      </c>
      <c r="B400" s="256" t="s">
        <v>2202</v>
      </c>
      <c r="C400" s="290"/>
      <c r="D400" s="302" t="s">
        <v>2204</v>
      </c>
      <c r="E400" s="290"/>
      <c r="F400" s="290"/>
      <c r="G400" s="290"/>
      <c r="H400" s="335"/>
      <c r="I400" s="290"/>
      <c r="J400" s="290"/>
      <c r="K400" s="290"/>
      <c r="L400" s="290"/>
      <c r="M400" s="290"/>
      <c r="N400" s="290"/>
      <c r="O400" s="232"/>
      <c r="P400" s="132"/>
      <c r="Q400" s="129"/>
      <c r="R400" s="193"/>
      <c r="S400" s="132"/>
      <c r="T400" s="193"/>
      <c r="U400" s="193"/>
      <c r="V400" s="132"/>
      <c r="W400" s="193"/>
      <c r="X400" s="193"/>
      <c r="Y400" s="132"/>
      <c r="Z400" s="193"/>
      <c r="AA400" s="193"/>
      <c r="AB400" s="132"/>
      <c r="AC400" s="193"/>
      <c r="AD400" s="193"/>
      <c r="AE400" s="130"/>
      <c r="AF400" s="193"/>
      <c r="AG400" s="193"/>
      <c r="BI400" s="190"/>
      <c r="BJ400" s="196"/>
      <c r="BK400" s="190"/>
      <c r="BL400" s="192"/>
      <c r="BM400" s="193"/>
      <c r="BN400" s="212"/>
      <c r="BO400" s="206"/>
      <c r="BP400" s="193"/>
      <c r="BQ400" s="207"/>
      <c r="CS400" s="200"/>
      <c r="CT400" s="201"/>
      <c r="CU400" s="206"/>
      <c r="CV400" s="206"/>
      <c r="CY400" s="195"/>
      <c r="CZ400" s="195"/>
      <c r="DA400" s="204">
        <f t="shared" si="47"/>
        <v>0</v>
      </c>
      <c r="DB400" s="231">
        <f t="shared" si="46"/>
        <v>0</v>
      </c>
      <c r="DC400" s="204">
        <f t="shared" si="45"/>
        <v>0</v>
      </c>
      <c r="DZ400" s="182"/>
      <c r="EA400" s="135"/>
    </row>
    <row r="401" spans="1:131" x14ac:dyDescent="0.3">
      <c r="A401" s="307" t="s">
        <v>2204</v>
      </c>
      <c r="B401" s="281" t="s">
        <v>2203</v>
      </c>
      <c r="C401" s="281"/>
      <c r="D401" s="307" t="s">
        <v>2204</v>
      </c>
      <c r="E401" s="281"/>
      <c r="F401" s="281"/>
      <c r="G401" s="281"/>
      <c r="H401" s="334"/>
      <c r="I401" s="281"/>
      <c r="J401" s="281"/>
      <c r="K401" s="281"/>
      <c r="L401" s="281"/>
      <c r="M401" s="281"/>
      <c r="N401" s="281"/>
      <c r="O401" s="199"/>
      <c r="P401" s="197"/>
      <c r="Q401" s="199"/>
      <c r="R401" s="199"/>
      <c r="S401" s="197"/>
      <c r="T401" s="199"/>
      <c r="U401" s="199"/>
      <c r="V401" s="197"/>
      <c r="W401" s="199"/>
      <c r="X401" s="199"/>
      <c r="Y401" s="197"/>
      <c r="Z401" s="199"/>
      <c r="AA401" s="199"/>
      <c r="AB401" s="197"/>
      <c r="AC401" s="199"/>
      <c r="AD401" s="199"/>
      <c r="AE401" s="197"/>
      <c r="AF401" s="199"/>
      <c r="AG401" s="199"/>
      <c r="BI401" s="199"/>
      <c r="BJ401" s="199"/>
      <c r="BK401" s="199"/>
      <c r="BL401" s="199"/>
      <c r="BM401" s="199"/>
      <c r="BN401" s="199"/>
      <c r="BO401" s="199"/>
      <c r="BP401" s="199"/>
      <c r="BQ401" s="199"/>
      <c r="CS401" s="199"/>
      <c r="CT401" s="199"/>
      <c r="CU401" s="199"/>
      <c r="CV401" s="199"/>
      <c r="CY401" s="199"/>
      <c r="CZ401" s="199"/>
      <c r="DA401" s="204">
        <f t="shared" si="47"/>
        <v>0</v>
      </c>
      <c r="DB401" s="231">
        <f t="shared" si="46"/>
        <v>0</v>
      </c>
      <c r="DC401" s="204">
        <f t="shared" si="45"/>
        <v>0</v>
      </c>
      <c r="DZ401" s="252"/>
      <c r="EA401" s="135"/>
    </row>
    <row r="402" spans="1:131" ht="14.4" x14ac:dyDescent="0.3">
      <c r="A402" s="256"/>
      <c r="B402" s="256" t="s">
        <v>2205</v>
      </c>
      <c r="C402" s="257">
        <v>1122133796</v>
      </c>
      <c r="D402" s="256" t="s">
        <v>2206</v>
      </c>
      <c r="E402" s="256" t="s">
        <v>298</v>
      </c>
      <c r="F402" s="256" t="s">
        <v>332</v>
      </c>
      <c r="G402" s="258">
        <v>45699</v>
      </c>
      <c r="H402" s="337">
        <v>7513974</v>
      </c>
      <c r="I402" s="256" t="s">
        <v>417</v>
      </c>
      <c r="J402" s="258">
        <v>45699</v>
      </c>
      <c r="K402" s="258">
        <v>45815</v>
      </c>
      <c r="L402" s="256" t="s">
        <v>291</v>
      </c>
      <c r="M402" s="256" t="s">
        <v>291</v>
      </c>
      <c r="N402" s="256" t="s">
        <v>291</v>
      </c>
      <c r="O402" s="215">
        <v>5</v>
      </c>
      <c r="P402" s="259">
        <v>1284440</v>
      </c>
      <c r="Q402" s="203">
        <v>45699</v>
      </c>
      <c r="R402" s="193">
        <v>45716</v>
      </c>
      <c r="S402" s="259">
        <v>1926660</v>
      </c>
      <c r="T402" s="129">
        <v>45717</v>
      </c>
      <c r="U402" s="129">
        <v>45747</v>
      </c>
      <c r="V402" s="259">
        <v>1926660</v>
      </c>
      <c r="W402" s="193">
        <v>45748</v>
      </c>
      <c r="X402" s="193">
        <v>45777</v>
      </c>
      <c r="Y402" s="259">
        <v>1926660</v>
      </c>
      <c r="Z402" s="193">
        <v>45778</v>
      </c>
      <c r="AA402" s="193">
        <v>45808</v>
      </c>
      <c r="AB402" s="259">
        <v>449554</v>
      </c>
      <c r="AC402" s="193">
        <v>45809</v>
      </c>
      <c r="AD402" s="193">
        <v>45815</v>
      </c>
      <c r="AE402" s="300"/>
      <c r="AF402" s="193"/>
      <c r="AG402" s="193"/>
      <c r="AH402" s="308"/>
      <c r="AI402" s="199"/>
      <c r="AJ402" s="199"/>
      <c r="BI402" s="195" t="s">
        <v>278</v>
      </c>
      <c r="BJ402" s="190" t="s">
        <v>423</v>
      </c>
      <c r="BK402" s="195" t="s">
        <v>280</v>
      </c>
      <c r="BL402" s="192">
        <v>253</v>
      </c>
      <c r="BM402" s="193">
        <v>45699.819837962961</v>
      </c>
      <c r="BN402" s="212">
        <v>71984736</v>
      </c>
      <c r="BO402" s="206">
        <v>815</v>
      </c>
      <c r="BP402" s="193">
        <v>45699</v>
      </c>
      <c r="BQ402" s="207">
        <v>7513974</v>
      </c>
      <c r="CS402" s="200" t="s">
        <v>2064</v>
      </c>
      <c r="CT402" s="202">
        <v>1122133796</v>
      </c>
      <c r="CU402" s="206">
        <v>504</v>
      </c>
      <c r="CV402" s="206" t="s">
        <v>1521</v>
      </c>
      <c r="CY402" s="195">
        <v>8299</v>
      </c>
      <c r="CZ402" s="195" t="s">
        <v>293</v>
      </c>
      <c r="DA402" s="204">
        <f t="shared" si="47"/>
        <v>7513974</v>
      </c>
      <c r="DB402" s="231">
        <f t="shared" si="46"/>
        <v>0</v>
      </c>
      <c r="DC402" s="204">
        <f t="shared" si="45"/>
        <v>0</v>
      </c>
      <c r="DZ402" s="312" t="s">
        <v>2467</v>
      </c>
      <c r="EA402" s="135" t="s">
        <v>304</v>
      </c>
    </row>
    <row r="403" spans="1:131" ht="14.4" x14ac:dyDescent="0.3">
      <c r="A403" s="256"/>
      <c r="B403" s="256" t="s">
        <v>2207</v>
      </c>
      <c r="C403" s="257">
        <v>1006797996</v>
      </c>
      <c r="D403" s="256" t="s">
        <v>2208</v>
      </c>
      <c r="E403" s="256" t="s">
        <v>298</v>
      </c>
      <c r="F403" s="256" t="s">
        <v>332</v>
      </c>
      <c r="G403" s="258">
        <v>45699</v>
      </c>
      <c r="H403" s="337">
        <v>7513974</v>
      </c>
      <c r="I403" s="256" t="s">
        <v>417</v>
      </c>
      <c r="J403" s="258">
        <v>45699</v>
      </c>
      <c r="K403" s="258">
        <v>45815</v>
      </c>
      <c r="L403" s="256" t="s">
        <v>291</v>
      </c>
      <c r="M403" s="256" t="s">
        <v>291</v>
      </c>
      <c r="N403" s="256" t="s">
        <v>291</v>
      </c>
      <c r="O403" s="215">
        <v>5</v>
      </c>
      <c r="P403" s="259">
        <v>1284440</v>
      </c>
      <c r="Q403" s="203">
        <v>45699</v>
      </c>
      <c r="R403" s="193">
        <v>45716</v>
      </c>
      <c r="S403" s="259">
        <v>1926660</v>
      </c>
      <c r="T403" s="129">
        <v>45717</v>
      </c>
      <c r="U403" s="129">
        <v>45747</v>
      </c>
      <c r="V403" s="259">
        <v>1926660</v>
      </c>
      <c r="W403" s="193">
        <v>45748</v>
      </c>
      <c r="X403" s="193">
        <v>45777</v>
      </c>
      <c r="Y403" s="259">
        <v>1926660</v>
      </c>
      <c r="Z403" s="193">
        <v>45778</v>
      </c>
      <c r="AA403" s="193">
        <v>45808</v>
      </c>
      <c r="AB403" s="259">
        <v>449554</v>
      </c>
      <c r="AC403" s="193">
        <v>45809</v>
      </c>
      <c r="AD403" s="193">
        <v>45815</v>
      </c>
      <c r="AE403" s="300"/>
      <c r="AF403" s="193"/>
      <c r="AG403" s="193"/>
      <c r="AH403" s="308"/>
      <c r="AI403" s="199"/>
      <c r="AJ403" s="199"/>
      <c r="BI403" s="195" t="s">
        <v>278</v>
      </c>
      <c r="BJ403" s="190" t="s">
        <v>423</v>
      </c>
      <c r="BK403" s="195" t="s">
        <v>280</v>
      </c>
      <c r="BL403" s="192">
        <v>253</v>
      </c>
      <c r="BM403" s="193">
        <v>45699.819837962961</v>
      </c>
      <c r="BN403" s="212">
        <v>71984736</v>
      </c>
      <c r="BO403" s="206">
        <v>778</v>
      </c>
      <c r="BP403" s="193">
        <v>45699</v>
      </c>
      <c r="BQ403" s="207">
        <v>7513974</v>
      </c>
      <c r="CS403" s="200" t="s">
        <v>2064</v>
      </c>
      <c r="CT403" s="202">
        <v>1006797996</v>
      </c>
      <c r="CU403" s="206">
        <v>504</v>
      </c>
      <c r="CV403" s="206" t="s">
        <v>1521</v>
      </c>
      <c r="CY403" s="195">
        <v>7490</v>
      </c>
      <c r="CZ403" s="195" t="s">
        <v>293</v>
      </c>
      <c r="DA403" s="204">
        <f t="shared" si="47"/>
        <v>7513974</v>
      </c>
      <c r="DB403" s="231">
        <f t="shared" si="46"/>
        <v>0</v>
      </c>
      <c r="DC403" s="204">
        <f t="shared" si="45"/>
        <v>0</v>
      </c>
      <c r="DZ403" s="312" t="s">
        <v>2468</v>
      </c>
      <c r="EA403" s="135" t="s">
        <v>304</v>
      </c>
    </row>
    <row r="404" spans="1:131" ht="14.4" x14ac:dyDescent="0.3">
      <c r="A404" s="256"/>
      <c r="B404" s="256" t="s">
        <v>2209</v>
      </c>
      <c r="C404" s="257">
        <v>1121952656</v>
      </c>
      <c r="D404" s="256" t="s">
        <v>2210</v>
      </c>
      <c r="E404" s="256" t="s">
        <v>298</v>
      </c>
      <c r="F404" s="256" t="s">
        <v>332</v>
      </c>
      <c r="G404" s="258">
        <v>45699</v>
      </c>
      <c r="H404" s="337">
        <v>8964045</v>
      </c>
      <c r="I404" s="256" t="s">
        <v>417</v>
      </c>
      <c r="J404" s="258">
        <v>45699</v>
      </c>
      <c r="K404" s="258">
        <v>45815</v>
      </c>
      <c r="L404" s="256" t="s">
        <v>291</v>
      </c>
      <c r="M404" s="256" t="s">
        <v>291</v>
      </c>
      <c r="N404" s="256" t="s">
        <v>291</v>
      </c>
      <c r="O404" s="215">
        <v>5</v>
      </c>
      <c r="P404" s="259">
        <v>1532315</v>
      </c>
      <c r="Q404" s="203">
        <v>45699</v>
      </c>
      <c r="R404" s="193">
        <v>45716</v>
      </c>
      <c r="S404" s="259">
        <v>2298473</v>
      </c>
      <c r="T404" s="129">
        <v>45717</v>
      </c>
      <c r="U404" s="129">
        <v>45747</v>
      </c>
      <c r="V404" s="259">
        <v>2298473</v>
      </c>
      <c r="W404" s="193">
        <v>45748</v>
      </c>
      <c r="X404" s="193">
        <v>45777</v>
      </c>
      <c r="Y404" s="259">
        <v>2298473</v>
      </c>
      <c r="Z404" s="193">
        <v>45778</v>
      </c>
      <c r="AA404" s="193">
        <v>45808</v>
      </c>
      <c r="AB404" s="259">
        <v>536311</v>
      </c>
      <c r="AC404" s="193">
        <v>45809</v>
      </c>
      <c r="AD404" s="193">
        <v>45815</v>
      </c>
      <c r="AE404" s="300"/>
      <c r="AF404" s="193"/>
      <c r="AG404" s="193"/>
      <c r="AH404" s="308"/>
      <c r="AI404" s="199"/>
      <c r="AJ404" s="199"/>
      <c r="BI404" s="195" t="s">
        <v>278</v>
      </c>
      <c r="BJ404" s="190" t="s">
        <v>423</v>
      </c>
      <c r="BK404" s="195" t="s">
        <v>280</v>
      </c>
      <c r="BL404" s="192">
        <v>253</v>
      </c>
      <c r="BM404" s="193">
        <v>45699.819837962961</v>
      </c>
      <c r="BN404" s="212">
        <v>71984736</v>
      </c>
      <c r="BO404" s="206">
        <v>807</v>
      </c>
      <c r="BP404" s="193">
        <v>45699</v>
      </c>
      <c r="BQ404" s="207">
        <v>8964045</v>
      </c>
      <c r="CS404" s="200" t="s">
        <v>2411</v>
      </c>
      <c r="CT404" s="201">
        <v>1121952656</v>
      </c>
      <c r="CU404" s="206">
        <v>504</v>
      </c>
      <c r="CV404" s="206" t="s">
        <v>1521</v>
      </c>
      <c r="CY404" s="195">
        <v>7490</v>
      </c>
      <c r="CZ404" s="195" t="s">
        <v>293</v>
      </c>
      <c r="DA404" s="204">
        <f t="shared" si="47"/>
        <v>8964045</v>
      </c>
      <c r="DB404" s="231">
        <f t="shared" si="46"/>
        <v>0</v>
      </c>
      <c r="DC404" s="204">
        <f t="shared" si="45"/>
        <v>0</v>
      </c>
      <c r="DZ404" s="312" t="s">
        <v>2469</v>
      </c>
      <c r="EA404" s="135" t="s">
        <v>304</v>
      </c>
    </row>
    <row r="405" spans="1:131" ht="14.4" x14ac:dyDescent="0.3">
      <c r="A405" s="256"/>
      <c r="B405" s="256" t="s">
        <v>2211</v>
      </c>
      <c r="C405" s="257">
        <v>1121823692</v>
      </c>
      <c r="D405" s="256" t="s">
        <v>2212</v>
      </c>
      <c r="E405" s="256" t="s">
        <v>298</v>
      </c>
      <c r="F405" s="261" t="s">
        <v>884</v>
      </c>
      <c r="G405" s="258">
        <v>45699</v>
      </c>
      <c r="H405" s="337">
        <v>8964044</v>
      </c>
      <c r="I405" s="256" t="s">
        <v>417</v>
      </c>
      <c r="J405" s="258">
        <v>45699</v>
      </c>
      <c r="K405" s="258">
        <v>45815</v>
      </c>
      <c r="L405" s="256" t="s">
        <v>291</v>
      </c>
      <c r="M405" s="256" t="s">
        <v>291</v>
      </c>
      <c r="N405" s="256" t="s">
        <v>291</v>
      </c>
      <c r="O405" s="215">
        <v>5</v>
      </c>
      <c r="P405" s="259">
        <v>1532315</v>
      </c>
      <c r="Q405" s="203">
        <v>45699</v>
      </c>
      <c r="R405" s="193">
        <v>45716</v>
      </c>
      <c r="S405" s="259">
        <v>2298473</v>
      </c>
      <c r="T405" s="129">
        <v>45717</v>
      </c>
      <c r="U405" s="129">
        <v>45747</v>
      </c>
      <c r="V405" s="259">
        <v>2298473</v>
      </c>
      <c r="W405" s="193">
        <v>45748</v>
      </c>
      <c r="X405" s="193">
        <v>45777</v>
      </c>
      <c r="Y405" s="259">
        <v>2298473</v>
      </c>
      <c r="Z405" s="193">
        <v>45778</v>
      </c>
      <c r="AA405" s="193">
        <v>45808</v>
      </c>
      <c r="AB405" s="259">
        <v>536310</v>
      </c>
      <c r="AC405" s="193">
        <v>45809</v>
      </c>
      <c r="AD405" s="193">
        <v>45815</v>
      </c>
      <c r="AE405" s="300"/>
      <c r="AF405" s="193"/>
      <c r="AG405" s="193"/>
      <c r="AH405" s="308"/>
      <c r="AI405" s="199"/>
      <c r="AJ405" s="199"/>
      <c r="BI405" s="195" t="s">
        <v>278</v>
      </c>
      <c r="BJ405" s="190" t="s">
        <v>423</v>
      </c>
      <c r="BK405" s="195" t="s">
        <v>280</v>
      </c>
      <c r="BL405" s="192">
        <v>253</v>
      </c>
      <c r="BM405" s="193">
        <v>45699.819837962961</v>
      </c>
      <c r="BN405" s="212">
        <v>71984736</v>
      </c>
      <c r="BO405" s="206">
        <v>791</v>
      </c>
      <c r="BP405" s="193">
        <v>45699</v>
      </c>
      <c r="BQ405" s="207">
        <v>8964044</v>
      </c>
      <c r="CS405" s="200" t="s">
        <v>2412</v>
      </c>
      <c r="CT405" s="126">
        <v>1121823692</v>
      </c>
      <c r="CU405" s="206">
        <v>504</v>
      </c>
      <c r="CV405" s="206" t="s">
        <v>1521</v>
      </c>
      <c r="CY405" s="195">
        <v>6202</v>
      </c>
      <c r="CZ405" s="195" t="s">
        <v>293</v>
      </c>
      <c r="DA405" s="204">
        <f t="shared" si="47"/>
        <v>8964044</v>
      </c>
      <c r="DB405" s="231">
        <f t="shared" si="46"/>
        <v>0</v>
      </c>
      <c r="DC405" s="204">
        <f t="shared" si="45"/>
        <v>0</v>
      </c>
      <c r="DZ405" s="312" t="s">
        <v>2470</v>
      </c>
      <c r="EA405" s="135" t="s">
        <v>304</v>
      </c>
    </row>
    <row r="406" spans="1:131" ht="14.4" x14ac:dyDescent="0.3">
      <c r="A406" s="256"/>
      <c r="B406" s="256" t="s">
        <v>2213</v>
      </c>
      <c r="C406" s="257">
        <v>1010110445</v>
      </c>
      <c r="D406" s="256" t="s">
        <v>2214</v>
      </c>
      <c r="E406" s="256" t="s">
        <v>298</v>
      </c>
      <c r="F406" s="256" t="s">
        <v>332</v>
      </c>
      <c r="G406" s="258">
        <v>45699</v>
      </c>
      <c r="H406" s="337">
        <v>7513974</v>
      </c>
      <c r="I406" s="256" t="s">
        <v>417</v>
      </c>
      <c r="J406" s="258">
        <v>45699</v>
      </c>
      <c r="K406" s="258">
        <v>45815</v>
      </c>
      <c r="L406" s="256" t="s">
        <v>291</v>
      </c>
      <c r="M406" s="256" t="s">
        <v>291</v>
      </c>
      <c r="N406" s="256" t="s">
        <v>291</v>
      </c>
      <c r="O406" s="215">
        <v>5</v>
      </c>
      <c r="P406" s="259">
        <v>1284440</v>
      </c>
      <c r="Q406" s="203">
        <v>45699</v>
      </c>
      <c r="R406" s="193">
        <v>45716</v>
      </c>
      <c r="S406" s="259">
        <v>1926660</v>
      </c>
      <c r="T406" s="129">
        <v>45717</v>
      </c>
      <c r="U406" s="129">
        <v>45747</v>
      </c>
      <c r="V406" s="259">
        <v>1926660</v>
      </c>
      <c r="W406" s="193">
        <v>45748</v>
      </c>
      <c r="X406" s="193">
        <v>45777</v>
      </c>
      <c r="Y406" s="259">
        <v>1926660</v>
      </c>
      <c r="Z406" s="193">
        <v>45778</v>
      </c>
      <c r="AA406" s="193">
        <v>45808</v>
      </c>
      <c r="AB406" s="259">
        <v>449554</v>
      </c>
      <c r="AC406" s="193">
        <v>45809</v>
      </c>
      <c r="AD406" s="193">
        <v>45815</v>
      </c>
      <c r="AE406" s="300"/>
      <c r="AF406" s="193"/>
      <c r="AG406" s="193"/>
      <c r="AH406" s="308"/>
      <c r="AI406" s="199"/>
      <c r="AJ406" s="199"/>
      <c r="BI406" s="195" t="s">
        <v>278</v>
      </c>
      <c r="BJ406" s="190" t="s">
        <v>423</v>
      </c>
      <c r="BK406" s="195" t="s">
        <v>280</v>
      </c>
      <c r="BL406" s="192">
        <v>253</v>
      </c>
      <c r="BM406" s="193">
        <v>45699.819837962961</v>
      </c>
      <c r="BN406" s="212">
        <v>71984736</v>
      </c>
      <c r="BO406" s="206">
        <v>780</v>
      </c>
      <c r="BP406" s="193">
        <v>45699</v>
      </c>
      <c r="BQ406" s="207">
        <v>7513974</v>
      </c>
      <c r="CS406" s="200" t="s">
        <v>2064</v>
      </c>
      <c r="CT406" s="201">
        <v>1010110445</v>
      </c>
      <c r="CU406" s="206">
        <v>504</v>
      </c>
      <c r="CV406" s="206" t="s">
        <v>1521</v>
      </c>
      <c r="CY406" s="195">
        <v>8299</v>
      </c>
      <c r="CZ406" s="195" t="s">
        <v>293</v>
      </c>
      <c r="DA406" s="204">
        <f t="shared" si="47"/>
        <v>7513974</v>
      </c>
      <c r="DB406" s="231">
        <f t="shared" si="46"/>
        <v>0</v>
      </c>
      <c r="DC406" s="204">
        <f t="shared" ref="DC406:DC469" si="48">BQ406+CF406-DA406</f>
        <v>0</v>
      </c>
      <c r="DZ406" s="312" t="s">
        <v>2471</v>
      </c>
      <c r="EA406" s="135" t="s">
        <v>304</v>
      </c>
    </row>
    <row r="407" spans="1:131" ht="14.4" x14ac:dyDescent="0.3">
      <c r="A407" s="256"/>
      <c r="B407" s="256" t="s">
        <v>2215</v>
      </c>
      <c r="C407" s="257">
        <v>1121869866</v>
      </c>
      <c r="D407" s="256" t="s">
        <v>2216</v>
      </c>
      <c r="E407" s="256" t="s">
        <v>297</v>
      </c>
      <c r="F407" s="256" t="s">
        <v>2217</v>
      </c>
      <c r="G407" s="258">
        <v>45699</v>
      </c>
      <c r="H407" s="337">
        <v>15291600</v>
      </c>
      <c r="I407" s="256" t="s">
        <v>417</v>
      </c>
      <c r="J407" s="258">
        <v>45699</v>
      </c>
      <c r="K407" s="258">
        <v>45815</v>
      </c>
      <c r="L407" s="256" t="s">
        <v>291</v>
      </c>
      <c r="M407" s="256" t="s">
        <v>291</v>
      </c>
      <c r="N407" s="256" t="s">
        <v>291</v>
      </c>
      <c r="O407" s="215">
        <v>5</v>
      </c>
      <c r="P407" s="259">
        <v>2613949</v>
      </c>
      <c r="Q407" s="203">
        <v>45699</v>
      </c>
      <c r="R407" s="193">
        <v>45716</v>
      </c>
      <c r="S407" s="259">
        <v>3920923</v>
      </c>
      <c r="T407" s="129">
        <v>45717</v>
      </c>
      <c r="U407" s="129">
        <v>45747</v>
      </c>
      <c r="V407" s="259">
        <v>3920923</v>
      </c>
      <c r="W407" s="193">
        <v>45748</v>
      </c>
      <c r="X407" s="193">
        <v>45777</v>
      </c>
      <c r="Y407" s="259">
        <v>3920923</v>
      </c>
      <c r="Z407" s="193">
        <v>45778</v>
      </c>
      <c r="AA407" s="193">
        <v>45808</v>
      </c>
      <c r="AB407" s="259">
        <v>914882</v>
      </c>
      <c r="AC407" s="193">
        <v>45809</v>
      </c>
      <c r="AD407" s="193">
        <v>45815</v>
      </c>
      <c r="AE407" s="300"/>
      <c r="AF407" s="193"/>
      <c r="AG407" s="193"/>
      <c r="AH407" s="308"/>
      <c r="AI407" s="199"/>
      <c r="AJ407" s="199"/>
      <c r="BI407" s="195" t="s">
        <v>278</v>
      </c>
      <c r="BJ407" s="190" t="s">
        <v>423</v>
      </c>
      <c r="BK407" s="195" t="s">
        <v>280</v>
      </c>
      <c r="BL407" s="192">
        <v>254</v>
      </c>
      <c r="BM407" s="193">
        <v>45699.841851851852</v>
      </c>
      <c r="BN407" s="212">
        <v>422477985</v>
      </c>
      <c r="BO407" s="206">
        <v>799</v>
      </c>
      <c r="BP407" s="193">
        <v>45699</v>
      </c>
      <c r="BQ407" s="207">
        <v>15291600</v>
      </c>
      <c r="CS407" s="200" t="s">
        <v>2413</v>
      </c>
      <c r="CT407" s="126">
        <v>1121869866</v>
      </c>
      <c r="CU407" s="206">
        <v>27</v>
      </c>
      <c r="CV407" s="206" t="s">
        <v>2445</v>
      </c>
      <c r="CY407" s="195">
        <v>7500</v>
      </c>
      <c r="CZ407" s="195" t="s">
        <v>293</v>
      </c>
      <c r="DA407" s="204">
        <f t="shared" si="47"/>
        <v>15291600</v>
      </c>
      <c r="DB407" s="231">
        <f t="shared" si="46"/>
        <v>0</v>
      </c>
      <c r="DC407" s="204">
        <f t="shared" si="48"/>
        <v>0</v>
      </c>
      <c r="DZ407" s="312" t="s">
        <v>2472</v>
      </c>
      <c r="EA407" s="135" t="s">
        <v>271</v>
      </c>
    </row>
    <row r="408" spans="1:131" ht="14.4" x14ac:dyDescent="0.3">
      <c r="A408" s="256"/>
      <c r="B408" s="256" t="s">
        <v>2218</v>
      </c>
      <c r="C408" s="257">
        <v>1121832739</v>
      </c>
      <c r="D408" s="256" t="s">
        <v>2219</v>
      </c>
      <c r="E408" s="256" t="s">
        <v>298</v>
      </c>
      <c r="F408" s="256" t="s">
        <v>2220</v>
      </c>
      <c r="G408" s="258">
        <v>45699</v>
      </c>
      <c r="H408" s="337">
        <v>10018632</v>
      </c>
      <c r="I408" s="256" t="s">
        <v>417</v>
      </c>
      <c r="J408" s="258">
        <v>45699</v>
      </c>
      <c r="K408" s="258">
        <v>45815</v>
      </c>
      <c r="L408" s="256" t="s">
        <v>291</v>
      </c>
      <c r="M408" s="256" t="s">
        <v>291</v>
      </c>
      <c r="N408" s="256" t="s">
        <v>291</v>
      </c>
      <c r="O408" s="215">
        <v>5</v>
      </c>
      <c r="P408" s="259">
        <v>1712587</v>
      </c>
      <c r="Q408" s="203">
        <v>45699</v>
      </c>
      <c r="R408" s="193">
        <v>45716</v>
      </c>
      <c r="S408" s="259">
        <v>2568880</v>
      </c>
      <c r="T408" s="129">
        <v>45717</v>
      </c>
      <c r="U408" s="129">
        <v>45747</v>
      </c>
      <c r="V408" s="259">
        <v>2568880</v>
      </c>
      <c r="W408" s="193">
        <v>45748</v>
      </c>
      <c r="X408" s="193">
        <v>45777</v>
      </c>
      <c r="Y408" s="259">
        <v>2568880</v>
      </c>
      <c r="Z408" s="193">
        <v>45778</v>
      </c>
      <c r="AA408" s="193">
        <v>45808</v>
      </c>
      <c r="AB408" s="259">
        <v>599405</v>
      </c>
      <c r="AC408" s="193">
        <v>45809</v>
      </c>
      <c r="AD408" s="193">
        <v>45815</v>
      </c>
      <c r="AE408" s="300"/>
      <c r="AF408" s="193"/>
      <c r="AG408" s="193"/>
      <c r="AH408" s="308"/>
      <c r="AI408" s="199"/>
      <c r="AJ408" s="199"/>
      <c r="BI408" s="195" t="s">
        <v>278</v>
      </c>
      <c r="BJ408" s="190" t="s">
        <v>423</v>
      </c>
      <c r="BK408" s="195" t="s">
        <v>280</v>
      </c>
      <c r="BL408" s="192">
        <v>254</v>
      </c>
      <c r="BM408" s="193">
        <v>45699.841851851852</v>
      </c>
      <c r="BN408" s="212">
        <v>422477985</v>
      </c>
      <c r="BO408" s="206">
        <v>793</v>
      </c>
      <c r="BP408" s="193">
        <v>45699</v>
      </c>
      <c r="BQ408" s="207">
        <v>10018632</v>
      </c>
      <c r="CS408" s="200" t="s">
        <v>2414</v>
      </c>
      <c r="CT408" s="202">
        <v>1121832739.4000001</v>
      </c>
      <c r="CU408" s="206">
        <v>27</v>
      </c>
      <c r="CV408" s="206" t="s">
        <v>2445</v>
      </c>
      <c r="CY408" s="195">
        <v>8211</v>
      </c>
      <c r="CZ408" s="195" t="s">
        <v>293</v>
      </c>
      <c r="DA408" s="204">
        <f t="shared" si="47"/>
        <v>10018632</v>
      </c>
      <c r="DB408" s="231">
        <f t="shared" si="46"/>
        <v>0</v>
      </c>
      <c r="DC408" s="204">
        <f t="shared" si="48"/>
        <v>0</v>
      </c>
      <c r="DZ408" s="312" t="s">
        <v>2473</v>
      </c>
      <c r="EA408" s="135" t="s">
        <v>271</v>
      </c>
    </row>
    <row r="409" spans="1:131" ht="14.4" x14ac:dyDescent="0.3">
      <c r="A409" s="256"/>
      <c r="B409" s="256" t="s">
        <v>2221</v>
      </c>
      <c r="C409" s="257">
        <v>1121959205</v>
      </c>
      <c r="D409" s="256" t="s">
        <v>2222</v>
      </c>
      <c r="E409" s="256" t="s">
        <v>297</v>
      </c>
      <c r="F409" s="256" t="s">
        <v>2223</v>
      </c>
      <c r="G409" s="258">
        <v>45699</v>
      </c>
      <c r="H409" s="337">
        <v>11287887</v>
      </c>
      <c r="I409" s="256" t="s">
        <v>417</v>
      </c>
      <c r="J409" s="258">
        <v>45699</v>
      </c>
      <c r="K409" s="258">
        <v>45815</v>
      </c>
      <c r="L409" s="256" t="s">
        <v>291</v>
      </c>
      <c r="M409" s="256" t="s">
        <v>291</v>
      </c>
      <c r="N409" s="256" t="s">
        <v>291</v>
      </c>
      <c r="O409" s="215">
        <v>5</v>
      </c>
      <c r="P409" s="259">
        <v>1929553</v>
      </c>
      <c r="Q409" s="203">
        <v>45699</v>
      </c>
      <c r="R409" s="193">
        <v>45716</v>
      </c>
      <c r="S409" s="259">
        <v>2894330</v>
      </c>
      <c r="T409" s="129">
        <v>45717</v>
      </c>
      <c r="U409" s="129">
        <v>45747</v>
      </c>
      <c r="V409" s="259">
        <v>2894330</v>
      </c>
      <c r="W409" s="193">
        <v>45748</v>
      </c>
      <c r="X409" s="193">
        <v>45777</v>
      </c>
      <c r="Y409" s="259">
        <v>2894330</v>
      </c>
      <c r="Z409" s="193">
        <v>45778</v>
      </c>
      <c r="AA409" s="193">
        <v>45808</v>
      </c>
      <c r="AB409" s="259">
        <v>675344</v>
      </c>
      <c r="AC409" s="193">
        <v>45809</v>
      </c>
      <c r="AD409" s="193">
        <v>45815</v>
      </c>
      <c r="AE409" s="300"/>
      <c r="AF409" s="193"/>
      <c r="AG409" s="193"/>
      <c r="AH409" s="308"/>
      <c r="AI409" s="199"/>
      <c r="AJ409" s="199"/>
      <c r="BI409" s="195" t="s">
        <v>278</v>
      </c>
      <c r="BJ409" s="190" t="s">
        <v>423</v>
      </c>
      <c r="BK409" s="195" t="s">
        <v>280</v>
      </c>
      <c r="BL409" s="192">
        <v>254</v>
      </c>
      <c r="BM409" s="193">
        <v>45699.841851851852</v>
      </c>
      <c r="BN409" s="212">
        <v>422477985</v>
      </c>
      <c r="BO409" s="206">
        <v>811</v>
      </c>
      <c r="BP409" s="193">
        <v>45699</v>
      </c>
      <c r="BQ409" s="207">
        <v>11287887</v>
      </c>
      <c r="CS409" s="200" t="s">
        <v>2415</v>
      </c>
      <c r="CT409" s="201">
        <v>1121959205</v>
      </c>
      <c r="CU409" s="206">
        <v>27</v>
      </c>
      <c r="CV409" s="206" t="s">
        <v>2445</v>
      </c>
      <c r="CY409" s="236">
        <v>8299</v>
      </c>
      <c r="CZ409" s="236" t="s">
        <v>293</v>
      </c>
      <c r="DA409" s="204">
        <f t="shared" si="47"/>
        <v>11287887</v>
      </c>
      <c r="DB409" s="231">
        <f t="shared" si="46"/>
        <v>0</v>
      </c>
      <c r="DC409" s="204">
        <f t="shared" si="48"/>
        <v>0</v>
      </c>
      <c r="DZ409" s="312" t="s">
        <v>2474</v>
      </c>
      <c r="EA409" s="135" t="s">
        <v>271</v>
      </c>
    </row>
    <row r="410" spans="1:131" ht="14.4" x14ac:dyDescent="0.3">
      <c r="A410" s="256"/>
      <c r="B410" s="256" t="s">
        <v>2224</v>
      </c>
      <c r="C410" s="257">
        <v>1016056089</v>
      </c>
      <c r="D410" s="256" t="s">
        <v>2225</v>
      </c>
      <c r="E410" s="256" t="s">
        <v>297</v>
      </c>
      <c r="F410" s="256" t="s">
        <v>2223</v>
      </c>
      <c r="G410" s="258">
        <v>45699</v>
      </c>
      <c r="H410" s="337">
        <v>12655118</v>
      </c>
      <c r="I410" s="256" t="s">
        <v>417</v>
      </c>
      <c r="J410" s="258">
        <v>45699</v>
      </c>
      <c r="K410" s="258">
        <v>45815</v>
      </c>
      <c r="L410" s="256" t="s">
        <v>291</v>
      </c>
      <c r="M410" s="256" t="s">
        <v>291</v>
      </c>
      <c r="N410" s="256" t="s">
        <v>291</v>
      </c>
      <c r="O410" s="215">
        <v>5</v>
      </c>
      <c r="P410" s="259">
        <v>2163268</v>
      </c>
      <c r="Q410" s="203">
        <v>45699</v>
      </c>
      <c r="R410" s="193">
        <v>45716</v>
      </c>
      <c r="S410" s="259">
        <v>3244902</v>
      </c>
      <c r="T410" s="129">
        <v>45717</v>
      </c>
      <c r="U410" s="129">
        <v>45747</v>
      </c>
      <c r="V410" s="259">
        <v>3244902</v>
      </c>
      <c r="W410" s="193">
        <v>45748</v>
      </c>
      <c r="X410" s="193">
        <v>45777</v>
      </c>
      <c r="Y410" s="259">
        <v>3244902</v>
      </c>
      <c r="Z410" s="193">
        <v>45778</v>
      </c>
      <c r="AA410" s="193">
        <v>45808</v>
      </c>
      <c r="AB410" s="259">
        <v>757144</v>
      </c>
      <c r="AC410" s="193">
        <v>45809</v>
      </c>
      <c r="AD410" s="193">
        <v>45815</v>
      </c>
      <c r="AE410" s="300"/>
      <c r="AF410" s="193"/>
      <c r="AG410" s="193"/>
      <c r="AH410" s="308"/>
      <c r="AI410" s="199"/>
      <c r="AJ410" s="199"/>
      <c r="BI410" s="195" t="s">
        <v>278</v>
      </c>
      <c r="BJ410" s="190" t="s">
        <v>423</v>
      </c>
      <c r="BK410" s="195" t="s">
        <v>280</v>
      </c>
      <c r="BL410" s="192">
        <v>254</v>
      </c>
      <c r="BM410" s="193">
        <v>45699.841851851852</v>
      </c>
      <c r="BN410" s="212">
        <v>422477985</v>
      </c>
      <c r="BO410" s="206">
        <v>783</v>
      </c>
      <c r="BP410" s="193">
        <v>45699</v>
      </c>
      <c r="BQ410" s="207">
        <v>12655118</v>
      </c>
      <c r="CS410" s="200" t="s">
        <v>2416</v>
      </c>
      <c r="CT410" s="304">
        <v>1016056089</v>
      </c>
      <c r="CU410" s="206">
        <v>27</v>
      </c>
      <c r="CV410" s="206" t="s">
        <v>2445</v>
      </c>
      <c r="CY410" s="239">
        <v>5611</v>
      </c>
      <c r="CZ410" s="191" t="s">
        <v>292</v>
      </c>
      <c r="DA410" s="204">
        <f t="shared" si="47"/>
        <v>12655118</v>
      </c>
      <c r="DB410" s="231">
        <f t="shared" si="46"/>
        <v>0</v>
      </c>
      <c r="DC410" s="204">
        <f t="shared" si="48"/>
        <v>0</v>
      </c>
      <c r="DZ410" s="312" t="s">
        <v>2475</v>
      </c>
      <c r="EA410" s="135" t="s">
        <v>271</v>
      </c>
    </row>
    <row r="411" spans="1:131" ht="14.4" x14ac:dyDescent="0.3">
      <c r="A411" s="256"/>
      <c r="B411" s="256" t="s">
        <v>2226</v>
      </c>
      <c r="C411" s="257">
        <v>1121961568</v>
      </c>
      <c r="D411" s="256" t="s">
        <v>2227</v>
      </c>
      <c r="E411" s="256" t="s">
        <v>297</v>
      </c>
      <c r="F411" s="256" t="s">
        <v>2223</v>
      </c>
      <c r="G411" s="258">
        <v>45699</v>
      </c>
      <c r="H411" s="337">
        <v>11287887</v>
      </c>
      <c r="I411" s="256" t="s">
        <v>417</v>
      </c>
      <c r="J411" s="258">
        <v>45699</v>
      </c>
      <c r="K411" s="258">
        <v>45815</v>
      </c>
      <c r="L411" s="256" t="s">
        <v>291</v>
      </c>
      <c r="M411" s="256" t="s">
        <v>291</v>
      </c>
      <c r="N411" s="256" t="s">
        <v>291</v>
      </c>
      <c r="O411" s="215">
        <v>5</v>
      </c>
      <c r="P411" s="259">
        <v>1929553</v>
      </c>
      <c r="Q411" s="203">
        <v>45699</v>
      </c>
      <c r="R411" s="193">
        <v>45716</v>
      </c>
      <c r="S411" s="259">
        <v>2894330</v>
      </c>
      <c r="T411" s="129">
        <v>45717</v>
      </c>
      <c r="U411" s="129">
        <v>45747</v>
      </c>
      <c r="V411" s="259">
        <v>2894330</v>
      </c>
      <c r="W411" s="193">
        <v>45748</v>
      </c>
      <c r="X411" s="193">
        <v>45777</v>
      </c>
      <c r="Y411" s="259">
        <v>2894330</v>
      </c>
      <c r="Z411" s="193">
        <v>45778</v>
      </c>
      <c r="AA411" s="193">
        <v>45808</v>
      </c>
      <c r="AB411" s="259">
        <v>675344</v>
      </c>
      <c r="AC411" s="193">
        <v>45809</v>
      </c>
      <c r="AD411" s="193">
        <v>45815</v>
      </c>
      <c r="AE411" s="300"/>
      <c r="AF411" s="193"/>
      <c r="AG411" s="193"/>
      <c r="AH411" s="308"/>
      <c r="AI411" s="199"/>
      <c r="AJ411" s="199"/>
      <c r="BI411" s="195" t="s">
        <v>278</v>
      </c>
      <c r="BJ411" s="190" t="s">
        <v>423</v>
      </c>
      <c r="BK411" s="195" t="s">
        <v>280</v>
      </c>
      <c r="BL411" s="192">
        <v>254</v>
      </c>
      <c r="BM411" s="193">
        <v>45699.841851851852</v>
      </c>
      <c r="BN411" s="212">
        <v>422477985</v>
      </c>
      <c r="BO411" s="206">
        <v>812</v>
      </c>
      <c r="BP411" s="193">
        <v>45699</v>
      </c>
      <c r="BQ411" s="207">
        <v>11287887</v>
      </c>
      <c r="CS411" s="200" t="s">
        <v>2415</v>
      </c>
      <c r="CT411" s="201">
        <v>1121961568.4000001</v>
      </c>
      <c r="CU411" s="206">
        <v>27</v>
      </c>
      <c r="CV411" s="206" t="s">
        <v>2445</v>
      </c>
      <c r="CY411" s="195">
        <v>8299</v>
      </c>
      <c r="CZ411" s="195" t="s">
        <v>293</v>
      </c>
      <c r="DA411" s="204">
        <f t="shared" si="47"/>
        <v>11287887</v>
      </c>
      <c r="DB411" s="231">
        <f t="shared" si="46"/>
        <v>0</v>
      </c>
      <c r="DC411" s="204">
        <f t="shared" si="48"/>
        <v>0</v>
      </c>
      <c r="DZ411" s="312" t="s">
        <v>2476</v>
      </c>
      <c r="EA411" s="135" t="s">
        <v>271</v>
      </c>
    </row>
    <row r="412" spans="1:131" ht="14.4" x14ac:dyDescent="0.3">
      <c r="A412" s="256"/>
      <c r="B412" s="256" t="s">
        <v>2228</v>
      </c>
      <c r="C412" s="257">
        <v>1121865537</v>
      </c>
      <c r="D412" s="256" t="s">
        <v>2229</v>
      </c>
      <c r="E412" s="256" t="s">
        <v>298</v>
      </c>
      <c r="F412" s="256" t="s">
        <v>2230</v>
      </c>
      <c r="G412" s="258">
        <v>45699</v>
      </c>
      <c r="H412" s="337">
        <v>8964045</v>
      </c>
      <c r="I412" s="256" t="s">
        <v>417</v>
      </c>
      <c r="J412" s="258">
        <v>45699</v>
      </c>
      <c r="K412" s="258">
        <v>45815</v>
      </c>
      <c r="L412" s="256" t="s">
        <v>291</v>
      </c>
      <c r="M412" s="256" t="s">
        <v>291</v>
      </c>
      <c r="N412" s="256" t="s">
        <v>291</v>
      </c>
      <c r="O412" s="215">
        <v>5</v>
      </c>
      <c r="P412" s="259">
        <v>1532315</v>
      </c>
      <c r="Q412" s="203">
        <v>45699</v>
      </c>
      <c r="R412" s="193">
        <v>45716</v>
      </c>
      <c r="S412" s="259">
        <v>2298473</v>
      </c>
      <c r="T412" s="129">
        <v>45717</v>
      </c>
      <c r="U412" s="129">
        <v>45747</v>
      </c>
      <c r="V412" s="259">
        <v>2298473</v>
      </c>
      <c r="W412" s="193">
        <v>45748</v>
      </c>
      <c r="X412" s="193">
        <v>45777</v>
      </c>
      <c r="Y412" s="259">
        <v>2298473</v>
      </c>
      <c r="Z412" s="193">
        <v>45778</v>
      </c>
      <c r="AA412" s="193">
        <v>45808</v>
      </c>
      <c r="AB412" s="259">
        <v>536311</v>
      </c>
      <c r="AC412" s="193">
        <v>45809</v>
      </c>
      <c r="AD412" s="193">
        <v>45815</v>
      </c>
      <c r="AE412" s="300"/>
      <c r="AF412" s="193"/>
      <c r="AG412" s="193"/>
      <c r="AH412" s="308"/>
      <c r="AI412" s="199"/>
      <c r="AJ412" s="199"/>
      <c r="BI412" s="195" t="s">
        <v>278</v>
      </c>
      <c r="BJ412" s="190" t="s">
        <v>423</v>
      </c>
      <c r="BK412" s="195" t="s">
        <v>280</v>
      </c>
      <c r="BL412" s="192">
        <v>254</v>
      </c>
      <c r="BM412" s="193">
        <v>45699.841851851852</v>
      </c>
      <c r="BN412" s="212">
        <v>422477985</v>
      </c>
      <c r="BO412" s="206">
        <v>797</v>
      </c>
      <c r="BP412" s="193">
        <v>45699</v>
      </c>
      <c r="BQ412" s="207">
        <v>8964045</v>
      </c>
      <c r="CS412" s="200" t="s">
        <v>2417</v>
      </c>
      <c r="CT412" s="181">
        <v>1121865537</v>
      </c>
      <c r="CU412" s="206">
        <v>27</v>
      </c>
      <c r="CV412" s="206" t="s">
        <v>2446</v>
      </c>
      <c r="CY412" s="216">
        <v>7490</v>
      </c>
      <c r="CZ412" s="216" t="s">
        <v>293</v>
      </c>
      <c r="DA412" s="204">
        <f t="shared" si="47"/>
        <v>8964045</v>
      </c>
      <c r="DB412" s="231">
        <f t="shared" si="46"/>
        <v>0</v>
      </c>
      <c r="DC412" s="204">
        <f t="shared" si="48"/>
        <v>0</v>
      </c>
      <c r="DZ412" s="312" t="s">
        <v>2477</v>
      </c>
      <c r="EA412" s="135" t="s">
        <v>271</v>
      </c>
    </row>
    <row r="413" spans="1:131" ht="14.4" x14ac:dyDescent="0.3">
      <c r="A413" s="261"/>
      <c r="B413" s="256" t="s">
        <v>2231</v>
      </c>
      <c r="C413" s="257">
        <v>1121876092</v>
      </c>
      <c r="D413" s="256" t="s">
        <v>2232</v>
      </c>
      <c r="E413" s="256" t="s">
        <v>297</v>
      </c>
      <c r="F413" s="256" t="s">
        <v>2233</v>
      </c>
      <c r="G413" s="258">
        <v>45699</v>
      </c>
      <c r="H413" s="337">
        <v>12655118</v>
      </c>
      <c r="I413" s="256" t="s">
        <v>417</v>
      </c>
      <c r="J413" s="258">
        <v>45699</v>
      </c>
      <c r="K413" s="258">
        <v>45815</v>
      </c>
      <c r="L413" s="256" t="s">
        <v>291</v>
      </c>
      <c r="M413" s="256" t="s">
        <v>291</v>
      </c>
      <c r="N413" s="256" t="s">
        <v>291</v>
      </c>
      <c r="O413" s="215">
        <v>5</v>
      </c>
      <c r="P413" s="259">
        <v>2163268</v>
      </c>
      <c r="Q413" s="203">
        <v>45699</v>
      </c>
      <c r="R413" s="193">
        <v>45716</v>
      </c>
      <c r="S413" s="259">
        <v>3244902</v>
      </c>
      <c r="T413" s="129">
        <v>45717</v>
      </c>
      <c r="U413" s="129">
        <v>45747</v>
      </c>
      <c r="V413" s="259">
        <v>3244902</v>
      </c>
      <c r="W413" s="193">
        <v>45748</v>
      </c>
      <c r="X413" s="193">
        <v>45777</v>
      </c>
      <c r="Y413" s="259">
        <v>3244902</v>
      </c>
      <c r="Z413" s="193">
        <v>45778</v>
      </c>
      <c r="AA413" s="193">
        <v>45808</v>
      </c>
      <c r="AB413" s="259">
        <v>757144</v>
      </c>
      <c r="AC413" s="193">
        <v>45809</v>
      </c>
      <c r="AD413" s="193">
        <v>45815</v>
      </c>
      <c r="AE413" s="300"/>
      <c r="AF413" s="193"/>
      <c r="AG413" s="193"/>
      <c r="AH413" s="308"/>
      <c r="AI413" s="199"/>
      <c r="AJ413" s="199"/>
      <c r="BI413" s="195" t="s">
        <v>278</v>
      </c>
      <c r="BJ413" s="190" t="s">
        <v>423</v>
      </c>
      <c r="BK413" s="195" t="s">
        <v>280</v>
      </c>
      <c r="BL413" s="192">
        <v>254</v>
      </c>
      <c r="BM413" s="193">
        <v>45699.841851851852</v>
      </c>
      <c r="BN413" s="212">
        <v>422477985</v>
      </c>
      <c r="BO413" s="206">
        <v>800</v>
      </c>
      <c r="BP413" s="193">
        <v>45699</v>
      </c>
      <c r="BQ413" s="207">
        <v>12655118</v>
      </c>
      <c r="CS413" s="200" t="s">
        <v>2418</v>
      </c>
      <c r="CT413" s="201">
        <v>1121876092</v>
      </c>
      <c r="CU413" s="206">
        <v>27</v>
      </c>
      <c r="CV413" s="206" t="s">
        <v>2447</v>
      </c>
      <c r="CY413" s="195">
        <v>7500</v>
      </c>
      <c r="CZ413" s="195" t="s">
        <v>293</v>
      </c>
      <c r="DA413" s="204">
        <f t="shared" si="47"/>
        <v>12655118</v>
      </c>
      <c r="DB413" s="231">
        <f t="shared" si="46"/>
        <v>0</v>
      </c>
      <c r="DC413" s="204">
        <f t="shared" si="48"/>
        <v>0</v>
      </c>
      <c r="DZ413" s="312" t="s">
        <v>2478</v>
      </c>
      <c r="EA413" s="135" t="s">
        <v>271</v>
      </c>
    </row>
    <row r="414" spans="1:131" ht="14.4" x14ac:dyDescent="0.3">
      <c r="A414" s="256"/>
      <c r="B414" s="256" t="s">
        <v>2234</v>
      </c>
      <c r="C414" s="257">
        <v>40390097</v>
      </c>
      <c r="D414" s="256" t="s">
        <v>2235</v>
      </c>
      <c r="E414" s="256" t="s">
        <v>297</v>
      </c>
      <c r="F414" s="256" t="s">
        <v>2236</v>
      </c>
      <c r="G414" s="258">
        <v>45699</v>
      </c>
      <c r="H414" s="337">
        <v>15291600</v>
      </c>
      <c r="I414" s="256" t="s">
        <v>417</v>
      </c>
      <c r="J414" s="258">
        <v>45699</v>
      </c>
      <c r="K414" s="258">
        <v>45815</v>
      </c>
      <c r="L414" s="256" t="s">
        <v>291</v>
      </c>
      <c r="M414" s="256" t="s">
        <v>291</v>
      </c>
      <c r="N414" s="256" t="s">
        <v>291</v>
      </c>
      <c r="O414" s="215">
        <v>5</v>
      </c>
      <c r="P414" s="259">
        <v>2613949</v>
      </c>
      <c r="Q414" s="203">
        <v>45699</v>
      </c>
      <c r="R414" s="193">
        <v>45716</v>
      </c>
      <c r="S414" s="259">
        <v>3920923</v>
      </c>
      <c r="T414" s="129">
        <v>45717</v>
      </c>
      <c r="U414" s="129">
        <v>45747</v>
      </c>
      <c r="V414" s="259">
        <v>3920923</v>
      </c>
      <c r="W414" s="193">
        <v>45748</v>
      </c>
      <c r="X414" s="193">
        <v>45777</v>
      </c>
      <c r="Y414" s="259">
        <v>3920923</v>
      </c>
      <c r="Z414" s="193">
        <v>45778</v>
      </c>
      <c r="AA414" s="193">
        <v>45808</v>
      </c>
      <c r="AB414" s="259">
        <v>914882</v>
      </c>
      <c r="AC414" s="193">
        <v>45809</v>
      </c>
      <c r="AD414" s="193">
        <v>45815</v>
      </c>
      <c r="AE414" s="300"/>
      <c r="AF414" s="193"/>
      <c r="AG414" s="193"/>
      <c r="AH414" s="308"/>
      <c r="AI414" s="199"/>
      <c r="AJ414" s="199"/>
      <c r="BI414" s="195" t="s">
        <v>278</v>
      </c>
      <c r="BJ414" s="190" t="s">
        <v>423</v>
      </c>
      <c r="BK414" s="195" t="s">
        <v>280</v>
      </c>
      <c r="BL414" s="192">
        <v>254</v>
      </c>
      <c r="BM414" s="193">
        <v>45699.841851851852</v>
      </c>
      <c r="BN414" s="212">
        <v>422477985</v>
      </c>
      <c r="BO414" s="206">
        <v>776</v>
      </c>
      <c r="BP414" s="193">
        <v>45699</v>
      </c>
      <c r="BQ414" s="207">
        <v>15291600</v>
      </c>
      <c r="CS414" s="200" t="s">
        <v>2419</v>
      </c>
      <c r="CT414" s="202">
        <v>40390097.100000001</v>
      </c>
      <c r="CU414" s="206">
        <v>27</v>
      </c>
      <c r="CV414" s="206" t="s">
        <v>2448</v>
      </c>
      <c r="CY414" s="195">
        <v>7500</v>
      </c>
      <c r="CZ414" s="195" t="s">
        <v>293</v>
      </c>
      <c r="DA414" s="204">
        <f t="shared" si="47"/>
        <v>15291600</v>
      </c>
      <c r="DB414" s="231">
        <f t="shared" si="46"/>
        <v>0</v>
      </c>
      <c r="DC414" s="204">
        <f t="shared" si="48"/>
        <v>0</v>
      </c>
      <c r="DZ414" s="312" t="s">
        <v>2479</v>
      </c>
      <c r="EA414" s="135" t="s">
        <v>271</v>
      </c>
    </row>
    <row r="415" spans="1:131" ht="14.4" x14ac:dyDescent="0.3">
      <c r="A415" s="256"/>
      <c r="B415" s="256" t="s">
        <v>2237</v>
      </c>
      <c r="C415" s="257">
        <v>1121863699</v>
      </c>
      <c r="D415" s="256" t="s">
        <v>2238</v>
      </c>
      <c r="E415" s="256" t="s">
        <v>297</v>
      </c>
      <c r="F415" s="256" t="s">
        <v>2239</v>
      </c>
      <c r="G415" s="258">
        <v>45699</v>
      </c>
      <c r="H415" s="337">
        <v>11287887</v>
      </c>
      <c r="I415" s="256" t="s">
        <v>417</v>
      </c>
      <c r="J415" s="258">
        <v>45699</v>
      </c>
      <c r="K415" s="258">
        <v>45815</v>
      </c>
      <c r="L415" s="256" t="s">
        <v>291</v>
      </c>
      <c r="M415" s="256" t="s">
        <v>291</v>
      </c>
      <c r="N415" s="256" t="s">
        <v>291</v>
      </c>
      <c r="O415" s="215">
        <v>5</v>
      </c>
      <c r="P415" s="259">
        <v>1929553</v>
      </c>
      <c r="Q415" s="203">
        <v>45699</v>
      </c>
      <c r="R415" s="193">
        <v>45716</v>
      </c>
      <c r="S415" s="259">
        <v>2894330</v>
      </c>
      <c r="T415" s="129">
        <v>45717</v>
      </c>
      <c r="U415" s="129">
        <v>45747</v>
      </c>
      <c r="V415" s="259">
        <v>2894330</v>
      </c>
      <c r="W415" s="193">
        <v>45748</v>
      </c>
      <c r="X415" s="193">
        <v>45777</v>
      </c>
      <c r="Y415" s="259">
        <v>2894330</v>
      </c>
      <c r="Z415" s="193">
        <v>45778</v>
      </c>
      <c r="AA415" s="193">
        <v>45808</v>
      </c>
      <c r="AB415" s="259">
        <v>675344</v>
      </c>
      <c r="AC415" s="193">
        <v>45809</v>
      </c>
      <c r="AD415" s="193">
        <v>45815</v>
      </c>
      <c r="AE415" s="300"/>
      <c r="AF415" s="193"/>
      <c r="AG415" s="193"/>
      <c r="AH415" s="308"/>
      <c r="AI415" s="199"/>
      <c r="AJ415" s="199"/>
      <c r="BI415" s="195" t="s">
        <v>278</v>
      </c>
      <c r="BJ415" s="190" t="s">
        <v>423</v>
      </c>
      <c r="BK415" s="195" t="s">
        <v>280</v>
      </c>
      <c r="BL415" s="192">
        <v>254</v>
      </c>
      <c r="BM415" s="193">
        <v>45699.841851851852</v>
      </c>
      <c r="BN415" s="212">
        <v>422477985</v>
      </c>
      <c r="BO415" s="206">
        <v>796</v>
      </c>
      <c r="BP415" s="193">
        <v>45699</v>
      </c>
      <c r="BQ415" s="207">
        <v>11287887</v>
      </c>
      <c r="CS415" s="200" t="s">
        <v>2420</v>
      </c>
      <c r="CT415" s="201">
        <v>1121863699</v>
      </c>
      <c r="CU415" s="206">
        <v>27</v>
      </c>
      <c r="CV415" s="206" t="s">
        <v>2449</v>
      </c>
      <c r="CY415" s="195">
        <v>7500</v>
      </c>
      <c r="CZ415" s="195" t="s">
        <v>293</v>
      </c>
      <c r="DA415" s="204">
        <f t="shared" si="47"/>
        <v>11287887</v>
      </c>
      <c r="DB415" s="231">
        <f t="shared" si="46"/>
        <v>0</v>
      </c>
      <c r="DC415" s="204">
        <f t="shared" si="48"/>
        <v>0</v>
      </c>
      <c r="DZ415" s="312" t="s">
        <v>2480</v>
      </c>
      <c r="EA415" s="135" t="s">
        <v>271</v>
      </c>
    </row>
    <row r="416" spans="1:131" ht="14.4" x14ac:dyDescent="0.3">
      <c r="A416" s="256"/>
      <c r="B416" s="256" t="s">
        <v>2240</v>
      </c>
      <c r="C416" s="257">
        <v>1121865681</v>
      </c>
      <c r="D416" s="256" t="s">
        <v>2241</v>
      </c>
      <c r="E416" s="256" t="s">
        <v>298</v>
      </c>
      <c r="F416" s="256" t="s">
        <v>2242</v>
      </c>
      <c r="G416" s="258">
        <v>45699</v>
      </c>
      <c r="H416" s="337">
        <v>8964045</v>
      </c>
      <c r="I416" s="256" t="s">
        <v>417</v>
      </c>
      <c r="J416" s="258">
        <v>45699</v>
      </c>
      <c r="K416" s="258">
        <v>45815</v>
      </c>
      <c r="L416" s="256" t="s">
        <v>291</v>
      </c>
      <c r="M416" s="256" t="s">
        <v>291</v>
      </c>
      <c r="N416" s="256" t="s">
        <v>291</v>
      </c>
      <c r="O416" s="215">
        <v>5</v>
      </c>
      <c r="P416" s="259">
        <v>1532315</v>
      </c>
      <c r="Q416" s="203">
        <v>45699</v>
      </c>
      <c r="R416" s="193">
        <v>45716</v>
      </c>
      <c r="S416" s="259">
        <v>2298473</v>
      </c>
      <c r="T416" s="129">
        <v>45717</v>
      </c>
      <c r="U416" s="129">
        <v>45747</v>
      </c>
      <c r="V416" s="259">
        <v>2298473</v>
      </c>
      <c r="W416" s="193">
        <v>45748</v>
      </c>
      <c r="X416" s="193">
        <v>45777</v>
      </c>
      <c r="Y416" s="259">
        <v>2298473</v>
      </c>
      <c r="Z416" s="193">
        <v>45778</v>
      </c>
      <c r="AA416" s="193">
        <v>45808</v>
      </c>
      <c r="AB416" s="259">
        <v>536311</v>
      </c>
      <c r="AC416" s="193">
        <v>45809</v>
      </c>
      <c r="AD416" s="193">
        <v>45815</v>
      </c>
      <c r="AE416" s="300"/>
      <c r="AF416" s="193"/>
      <c r="AG416" s="193"/>
      <c r="AH416" s="308"/>
      <c r="AI416" s="199"/>
      <c r="AJ416" s="199"/>
      <c r="BI416" s="195" t="s">
        <v>278</v>
      </c>
      <c r="BJ416" s="190" t="s">
        <v>423</v>
      </c>
      <c r="BK416" s="195" t="s">
        <v>280</v>
      </c>
      <c r="BL416" s="192">
        <v>254</v>
      </c>
      <c r="BM416" s="193">
        <v>45699.841851851852</v>
      </c>
      <c r="BN416" s="212">
        <v>422477985</v>
      </c>
      <c r="BO416" s="206">
        <v>798</v>
      </c>
      <c r="BP416" s="193">
        <v>45699</v>
      </c>
      <c r="BQ416" s="207">
        <v>8964045</v>
      </c>
      <c r="CS416" s="200" t="s">
        <v>2417</v>
      </c>
      <c r="CT416" s="202">
        <v>1121865681.8</v>
      </c>
      <c r="CU416" s="206">
        <v>27</v>
      </c>
      <c r="CV416" s="206" t="s">
        <v>2450</v>
      </c>
      <c r="CY416" s="195">
        <v>7490</v>
      </c>
      <c r="CZ416" s="195" t="s">
        <v>293</v>
      </c>
      <c r="DA416" s="204">
        <f t="shared" si="47"/>
        <v>8964045</v>
      </c>
      <c r="DB416" s="231">
        <f t="shared" si="46"/>
        <v>0</v>
      </c>
      <c r="DC416" s="204">
        <f t="shared" si="48"/>
        <v>0</v>
      </c>
      <c r="DZ416" s="312" t="s">
        <v>2481</v>
      </c>
      <c r="EA416" s="135" t="s">
        <v>271</v>
      </c>
    </row>
    <row r="417" spans="1:131" ht="14.4" x14ac:dyDescent="0.3">
      <c r="A417" s="256"/>
      <c r="B417" s="256" t="s">
        <v>2243</v>
      </c>
      <c r="C417" s="257">
        <v>24314903</v>
      </c>
      <c r="D417" s="261" t="s">
        <v>2244</v>
      </c>
      <c r="E417" s="256" t="s">
        <v>298</v>
      </c>
      <c r="F417" s="256" t="s">
        <v>2245</v>
      </c>
      <c r="G417" s="258">
        <v>45699</v>
      </c>
      <c r="H417" s="337">
        <v>8964045</v>
      </c>
      <c r="I417" s="256" t="s">
        <v>417</v>
      </c>
      <c r="J417" s="258">
        <v>45699</v>
      </c>
      <c r="K417" s="258">
        <v>45815</v>
      </c>
      <c r="L417" s="256" t="s">
        <v>291</v>
      </c>
      <c r="M417" s="256" t="s">
        <v>291</v>
      </c>
      <c r="N417" s="256" t="s">
        <v>291</v>
      </c>
      <c r="O417" s="215">
        <v>5</v>
      </c>
      <c r="P417" s="259">
        <v>1532315</v>
      </c>
      <c r="Q417" s="203">
        <v>45699</v>
      </c>
      <c r="R417" s="193">
        <v>45716</v>
      </c>
      <c r="S417" s="259">
        <v>2298473</v>
      </c>
      <c r="T417" s="129">
        <v>45717</v>
      </c>
      <c r="U417" s="129">
        <v>45747</v>
      </c>
      <c r="V417" s="259">
        <v>2298473</v>
      </c>
      <c r="W417" s="193">
        <v>45748</v>
      </c>
      <c r="X417" s="193">
        <v>45777</v>
      </c>
      <c r="Y417" s="259">
        <v>2298473</v>
      </c>
      <c r="Z417" s="193">
        <v>45778</v>
      </c>
      <c r="AA417" s="193">
        <v>45808</v>
      </c>
      <c r="AB417" s="259">
        <v>536311</v>
      </c>
      <c r="AC417" s="193">
        <v>45809</v>
      </c>
      <c r="AD417" s="193">
        <v>45815</v>
      </c>
      <c r="AE417" s="300"/>
      <c r="AF417" s="193"/>
      <c r="AG417" s="193"/>
      <c r="AH417" s="308"/>
      <c r="AI417" s="199"/>
      <c r="AJ417" s="199"/>
      <c r="BI417" s="195" t="s">
        <v>278</v>
      </c>
      <c r="BJ417" s="190" t="s">
        <v>423</v>
      </c>
      <c r="BK417" s="195" t="s">
        <v>280</v>
      </c>
      <c r="BL417" s="192">
        <v>254</v>
      </c>
      <c r="BM417" s="193">
        <v>45699.841851851852</v>
      </c>
      <c r="BN417" s="212">
        <v>422477985</v>
      </c>
      <c r="BO417" s="206">
        <v>773</v>
      </c>
      <c r="BP417" s="193">
        <v>45699</v>
      </c>
      <c r="BQ417" s="207">
        <v>8964045</v>
      </c>
      <c r="CS417" s="200" t="s">
        <v>2417</v>
      </c>
      <c r="CT417" s="202">
        <v>24314903</v>
      </c>
      <c r="CU417" s="206">
        <v>27</v>
      </c>
      <c r="CV417" s="206" t="s">
        <v>2451</v>
      </c>
      <c r="CY417" s="195">
        <v>7020</v>
      </c>
      <c r="CZ417" s="195" t="s">
        <v>292</v>
      </c>
      <c r="DA417" s="204">
        <f t="shared" si="47"/>
        <v>8964045</v>
      </c>
      <c r="DB417" s="231">
        <f t="shared" si="46"/>
        <v>0</v>
      </c>
      <c r="DC417" s="204">
        <f t="shared" si="48"/>
        <v>0</v>
      </c>
      <c r="DZ417" s="312" t="s">
        <v>2482</v>
      </c>
      <c r="EA417" s="135" t="s">
        <v>271</v>
      </c>
    </row>
    <row r="418" spans="1:131" ht="14.4" x14ac:dyDescent="0.3">
      <c r="A418" s="256"/>
      <c r="B418" s="256" t="s">
        <v>2246</v>
      </c>
      <c r="C418" s="257">
        <v>1121819231</v>
      </c>
      <c r="D418" s="256" t="s">
        <v>2247</v>
      </c>
      <c r="E418" s="256" t="s">
        <v>298</v>
      </c>
      <c r="F418" s="256" t="s">
        <v>2248</v>
      </c>
      <c r="G418" s="258">
        <v>45699</v>
      </c>
      <c r="H418" s="337">
        <v>10018632</v>
      </c>
      <c r="I418" s="256" t="s">
        <v>417</v>
      </c>
      <c r="J418" s="258">
        <v>45699</v>
      </c>
      <c r="K418" s="258">
        <v>45815</v>
      </c>
      <c r="L418" s="256" t="s">
        <v>291</v>
      </c>
      <c r="M418" s="256" t="s">
        <v>291</v>
      </c>
      <c r="N418" s="256" t="s">
        <v>291</v>
      </c>
      <c r="O418" s="215">
        <v>5</v>
      </c>
      <c r="P418" s="259">
        <v>1712587</v>
      </c>
      <c r="Q418" s="203">
        <v>45699</v>
      </c>
      <c r="R418" s="193">
        <v>45716</v>
      </c>
      <c r="S418" s="259">
        <v>2568880</v>
      </c>
      <c r="T418" s="129">
        <v>45717</v>
      </c>
      <c r="U418" s="129">
        <v>45747</v>
      </c>
      <c r="V418" s="259">
        <v>2568880</v>
      </c>
      <c r="W418" s="193">
        <v>45748</v>
      </c>
      <c r="X418" s="193">
        <v>45777</v>
      </c>
      <c r="Y418" s="259">
        <v>2568880</v>
      </c>
      <c r="Z418" s="193">
        <v>45778</v>
      </c>
      <c r="AA418" s="193">
        <v>45808</v>
      </c>
      <c r="AB418" s="259">
        <v>599405</v>
      </c>
      <c r="AC418" s="193">
        <v>45809</v>
      </c>
      <c r="AD418" s="193">
        <v>45815</v>
      </c>
      <c r="AE418" s="300"/>
      <c r="AF418" s="193"/>
      <c r="AG418" s="193"/>
      <c r="AH418" s="308"/>
      <c r="AI418" s="199"/>
      <c r="AJ418" s="199"/>
      <c r="BI418" s="195" t="s">
        <v>278</v>
      </c>
      <c r="BJ418" s="190" t="s">
        <v>423</v>
      </c>
      <c r="BK418" s="195" t="s">
        <v>280</v>
      </c>
      <c r="BL418" s="192">
        <v>254</v>
      </c>
      <c r="BM418" s="193">
        <v>45699.841851851852</v>
      </c>
      <c r="BN418" s="212">
        <v>422477985</v>
      </c>
      <c r="BO418" s="206">
        <v>790</v>
      </c>
      <c r="BP418" s="193">
        <v>45699</v>
      </c>
      <c r="BQ418" s="207">
        <v>10018632</v>
      </c>
      <c r="CS418" s="200" t="s">
        <v>2421</v>
      </c>
      <c r="CT418" s="202">
        <v>1121819231</v>
      </c>
      <c r="CU418" s="206">
        <v>27</v>
      </c>
      <c r="CV418" s="206" t="s">
        <v>2452</v>
      </c>
      <c r="CY418" s="195">
        <v>7490</v>
      </c>
      <c r="CZ418" s="195" t="s">
        <v>293</v>
      </c>
      <c r="DA418" s="204">
        <f t="shared" si="47"/>
        <v>10018632</v>
      </c>
      <c r="DB418" s="231">
        <f t="shared" si="46"/>
        <v>0</v>
      </c>
      <c r="DC418" s="204">
        <f t="shared" si="48"/>
        <v>0</v>
      </c>
      <c r="DZ418" s="312" t="s">
        <v>2483</v>
      </c>
      <c r="EA418" s="135" t="s">
        <v>271</v>
      </c>
    </row>
    <row r="419" spans="1:131" ht="14.4" x14ac:dyDescent="0.3">
      <c r="A419" s="256"/>
      <c r="B419" s="256" t="s">
        <v>2249</v>
      </c>
      <c r="C419" s="257">
        <v>1014302460</v>
      </c>
      <c r="D419" s="256" t="s">
        <v>2250</v>
      </c>
      <c r="E419" s="256" t="s">
        <v>297</v>
      </c>
      <c r="F419" s="256" t="s">
        <v>2251</v>
      </c>
      <c r="G419" s="258">
        <v>45699</v>
      </c>
      <c r="H419" s="337">
        <v>11287887</v>
      </c>
      <c r="I419" s="256" t="s">
        <v>417</v>
      </c>
      <c r="J419" s="258">
        <v>45699</v>
      </c>
      <c r="K419" s="258">
        <v>45815</v>
      </c>
      <c r="L419" s="256" t="s">
        <v>291</v>
      </c>
      <c r="M419" s="256" t="s">
        <v>291</v>
      </c>
      <c r="N419" s="256" t="s">
        <v>291</v>
      </c>
      <c r="O419" s="215">
        <v>5</v>
      </c>
      <c r="P419" s="259">
        <v>1929553</v>
      </c>
      <c r="Q419" s="203">
        <v>45699</v>
      </c>
      <c r="R419" s="193">
        <v>45716</v>
      </c>
      <c r="S419" s="259">
        <v>2894330</v>
      </c>
      <c r="T419" s="129">
        <v>45717</v>
      </c>
      <c r="U419" s="129">
        <v>45747</v>
      </c>
      <c r="V419" s="259">
        <v>2894330</v>
      </c>
      <c r="W419" s="193">
        <v>45748</v>
      </c>
      <c r="X419" s="193">
        <v>45777</v>
      </c>
      <c r="Y419" s="259">
        <v>2894330</v>
      </c>
      <c r="Z419" s="193">
        <v>45778</v>
      </c>
      <c r="AA419" s="193">
        <v>45808</v>
      </c>
      <c r="AB419" s="259">
        <v>675344</v>
      </c>
      <c r="AC419" s="193">
        <v>45809</v>
      </c>
      <c r="AD419" s="193">
        <v>45815</v>
      </c>
      <c r="AE419" s="300"/>
      <c r="AF419" s="193"/>
      <c r="AG419" s="193"/>
      <c r="AH419" s="308"/>
      <c r="AI419" s="199"/>
      <c r="AJ419" s="199"/>
      <c r="BI419" s="195" t="s">
        <v>278</v>
      </c>
      <c r="BJ419" s="190" t="s">
        <v>423</v>
      </c>
      <c r="BK419" s="195" t="s">
        <v>280</v>
      </c>
      <c r="BL419" s="192">
        <v>254</v>
      </c>
      <c r="BM419" s="193">
        <v>45699.841851851852</v>
      </c>
      <c r="BN419" s="212">
        <v>422477985</v>
      </c>
      <c r="BO419" s="206">
        <v>781</v>
      </c>
      <c r="BP419" s="193">
        <v>45699</v>
      </c>
      <c r="BQ419" s="207">
        <v>11287887</v>
      </c>
      <c r="CS419" s="200" t="s">
        <v>2422</v>
      </c>
      <c r="CT419" s="201">
        <v>1014302460</v>
      </c>
      <c r="CU419" s="206">
        <v>27</v>
      </c>
      <c r="CV419" s="206" t="s">
        <v>2453</v>
      </c>
      <c r="CY419" s="195">
        <v>8299</v>
      </c>
      <c r="CZ419" s="195" t="s">
        <v>293</v>
      </c>
      <c r="DA419" s="204">
        <f t="shared" si="47"/>
        <v>11287887</v>
      </c>
      <c r="DB419" s="231">
        <f t="shared" si="46"/>
        <v>0</v>
      </c>
      <c r="DC419" s="204">
        <f t="shared" si="48"/>
        <v>0</v>
      </c>
      <c r="DZ419" s="312" t="s">
        <v>2484</v>
      </c>
      <c r="EA419" s="135" t="s">
        <v>271</v>
      </c>
    </row>
    <row r="420" spans="1:131" ht="14.4" x14ac:dyDescent="0.3">
      <c r="A420" s="256"/>
      <c r="B420" s="256" t="s">
        <v>2252</v>
      </c>
      <c r="C420" s="257">
        <v>40343210</v>
      </c>
      <c r="D420" s="256" t="s">
        <v>2253</v>
      </c>
      <c r="E420" s="256" t="s">
        <v>297</v>
      </c>
      <c r="F420" s="256" t="s">
        <v>2254</v>
      </c>
      <c r="G420" s="258">
        <v>45699</v>
      </c>
      <c r="H420" s="337">
        <v>12655118</v>
      </c>
      <c r="I420" s="256" t="s">
        <v>417</v>
      </c>
      <c r="J420" s="258">
        <v>45699</v>
      </c>
      <c r="K420" s="258">
        <v>45815</v>
      </c>
      <c r="L420" s="256" t="s">
        <v>291</v>
      </c>
      <c r="M420" s="256" t="s">
        <v>291</v>
      </c>
      <c r="N420" s="256" t="s">
        <v>291</v>
      </c>
      <c r="O420" s="215">
        <v>5</v>
      </c>
      <c r="P420" s="259">
        <v>2163268</v>
      </c>
      <c r="Q420" s="203">
        <v>45699</v>
      </c>
      <c r="R420" s="193">
        <v>45716</v>
      </c>
      <c r="S420" s="259">
        <v>3244902</v>
      </c>
      <c r="T420" s="129">
        <v>45717</v>
      </c>
      <c r="U420" s="129">
        <v>45747</v>
      </c>
      <c r="V420" s="259">
        <v>3244902</v>
      </c>
      <c r="W420" s="193">
        <v>45748</v>
      </c>
      <c r="X420" s="193">
        <v>45777</v>
      </c>
      <c r="Y420" s="259">
        <v>3244902</v>
      </c>
      <c r="Z420" s="193">
        <v>45778</v>
      </c>
      <c r="AA420" s="193">
        <v>45808</v>
      </c>
      <c r="AB420" s="259">
        <v>757144</v>
      </c>
      <c r="AC420" s="193">
        <v>45809</v>
      </c>
      <c r="AD420" s="193">
        <v>45815</v>
      </c>
      <c r="AE420" s="300"/>
      <c r="AF420" s="193"/>
      <c r="AG420" s="193"/>
      <c r="AH420" s="308"/>
      <c r="AI420" s="199"/>
      <c r="AJ420" s="199"/>
      <c r="BI420" s="195" t="s">
        <v>278</v>
      </c>
      <c r="BJ420" s="190" t="s">
        <v>423</v>
      </c>
      <c r="BK420" s="195" t="s">
        <v>280</v>
      </c>
      <c r="BL420" s="192">
        <v>254</v>
      </c>
      <c r="BM420" s="193">
        <v>45699.841851851852</v>
      </c>
      <c r="BN420" s="212">
        <v>422477985</v>
      </c>
      <c r="BO420" s="206">
        <v>775</v>
      </c>
      <c r="BP420" s="193">
        <v>45699</v>
      </c>
      <c r="BQ420" s="207">
        <v>12655118</v>
      </c>
      <c r="CS420" s="200" t="s">
        <v>2423</v>
      </c>
      <c r="CT420" s="202">
        <v>40343210.799999997</v>
      </c>
      <c r="CU420" s="206">
        <v>27</v>
      </c>
      <c r="CV420" s="206" t="s">
        <v>2450</v>
      </c>
      <c r="CY420" s="195">
        <v>8299</v>
      </c>
      <c r="CZ420" s="195" t="s">
        <v>293</v>
      </c>
      <c r="DA420" s="204">
        <f t="shared" si="47"/>
        <v>12655118</v>
      </c>
      <c r="DB420" s="231">
        <f t="shared" si="46"/>
        <v>0</v>
      </c>
      <c r="DC420" s="204">
        <f t="shared" si="48"/>
        <v>0</v>
      </c>
      <c r="DZ420" s="312" t="s">
        <v>2485</v>
      </c>
      <c r="EA420" s="135" t="s">
        <v>271</v>
      </c>
    </row>
    <row r="421" spans="1:131" ht="14.4" x14ac:dyDescent="0.3">
      <c r="A421" s="256" t="s">
        <v>726</v>
      </c>
      <c r="B421" s="256" t="s">
        <v>2255</v>
      </c>
      <c r="C421" s="257"/>
      <c r="D421" s="256" t="s">
        <v>726</v>
      </c>
      <c r="E421" s="256"/>
      <c r="F421" s="256"/>
      <c r="G421" s="258"/>
      <c r="H421" s="337"/>
      <c r="I421" s="256"/>
      <c r="J421" s="258"/>
      <c r="K421" s="258"/>
      <c r="L421" s="256"/>
      <c r="M421" s="256"/>
      <c r="N421" s="256"/>
      <c r="O421" s="215"/>
      <c r="P421" s="259"/>
      <c r="Q421" s="203"/>
      <c r="R421" s="193"/>
      <c r="S421" s="259"/>
      <c r="T421" s="129"/>
      <c r="U421" s="129"/>
      <c r="V421" s="259"/>
      <c r="W421" s="193"/>
      <c r="X421" s="193"/>
      <c r="Y421" s="259"/>
      <c r="Z421" s="193"/>
      <c r="AA421" s="193"/>
      <c r="AB421" s="259"/>
      <c r="AC421" s="193"/>
      <c r="AD421" s="193"/>
      <c r="AE421" s="300"/>
      <c r="AF421" s="193"/>
      <c r="AG421" s="193"/>
      <c r="AH421" s="308"/>
      <c r="AI421" s="199"/>
      <c r="AJ421" s="199"/>
      <c r="BI421" s="195"/>
      <c r="BJ421" s="190"/>
      <c r="BK421" s="195"/>
      <c r="BL421" s="192"/>
      <c r="BM421" s="193"/>
      <c r="BN421" s="212"/>
      <c r="BO421" s="206"/>
      <c r="BP421" s="193"/>
      <c r="BQ421" s="207"/>
      <c r="CS421" s="200"/>
      <c r="CT421" s="202"/>
      <c r="CU421" s="206"/>
      <c r="CV421" s="206"/>
      <c r="CY421" s="195"/>
      <c r="CZ421" s="195"/>
      <c r="DA421" s="204"/>
      <c r="DB421" s="231"/>
      <c r="DC421" s="204"/>
      <c r="DZ421" s="312"/>
      <c r="EA421" s="135"/>
    </row>
    <row r="422" spans="1:131" ht="14.4" x14ac:dyDescent="0.3">
      <c r="A422" s="256"/>
      <c r="B422" s="256" t="s">
        <v>2256</v>
      </c>
      <c r="C422" s="257">
        <v>51732122</v>
      </c>
      <c r="D422" s="256" t="s">
        <v>2257</v>
      </c>
      <c r="E422" s="256" t="s">
        <v>297</v>
      </c>
      <c r="F422" s="256" t="s">
        <v>2258</v>
      </c>
      <c r="G422" s="258">
        <v>45699</v>
      </c>
      <c r="H422" s="337">
        <v>12655118</v>
      </c>
      <c r="I422" s="256" t="s">
        <v>417</v>
      </c>
      <c r="J422" s="258">
        <v>45699</v>
      </c>
      <c r="K422" s="258">
        <v>45815</v>
      </c>
      <c r="L422" s="256" t="s">
        <v>291</v>
      </c>
      <c r="M422" s="256" t="s">
        <v>291</v>
      </c>
      <c r="N422" s="256" t="s">
        <v>291</v>
      </c>
      <c r="O422" s="215">
        <v>5</v>
      </c>
      <c r="P422" s="259">
        <v>2163268</v>
      </c>
      <c r="Q422" s="203">
        <v>45699</v>
      </c>
      <c r="R422" s="193">
        <v>45716</v>
      </c>
      <c r="S422" s="259">
        <v>3244902</v>
      </c>
      <c r="T422" s="129">
        <v>45717</v>
      </c>
      <c r="U422" s="129">
        <v>45747</v>
      </c>
      <c r="V422" s="259">
        <v>3244902</v>
      </c>
      <c r="W422" s="193">
        <v>45748</v>
      </c>
      <c r="X422" s="193">
        <v>45777</v>
      </c>
      <c r="Y422" s="259">
        <v>3244902</v>
      </c>
      <c r="Z422" s="193">
        <v>45778</v>
      </c>
      <c r="AA422" s="193">
        <v>45808</v>
      </c>
      <c r="AB422" s="259">
        <v>757144</v>
      </c>
      <c r="AC422" s="193">
        <v>45809</v>
      </c>
      <c r="AD422" s="193">
        <v>45815</v>
      </c>
      <c r="AE422" s="300"/>
      <c r="AF422" s="193"/>
      <c r="AG422" s="193"/>
      <c r="AH422" s="308"/>
      <c r="AI422" s="199"/>
      <c r="AJ422" s="199"/>
      <c r="BI422" s="195" t="s">
        <v>278</v>
      </c>
      <c r="BJ422" s="190" t="s">
        <v>423</v>
      </c>
      <c r="BK422" s="195" t="s">
        <v>280</v>
      </c>
      <c r="BL422" s="192">
        <v>254</v>
      </c>
      <c r="BM422" s="193">
        <v>45699.841851851852</v>
      </c>
      <c r="BN422" s="212">
        <v>422477985</v>
      </c>
      <c r="BO422" s="206">
        <v>777</v>
      </c>
      <c r="BP422" s="193">
        <v>45699</v>
      </c>
      <c r="BQ422" s="207">
        <v>12655118</v>
      </c>
      <c r="CS422" s="200" t="s">
        <v>2424</v>
      </c>
      <c r="CT422" s="202">
        <v>51732122</v>
      </c>
      <c r="CU422" s="206">
        <v>27</v>
      </c>
      <c r="CV422" s="206" t="s">
        <v>2454</v>
      </c>
      <c r="CY422" s="195">
        <v>7490</v>
      </c>
      <c r="CZ422" s="195" t="s">
        <v>293</v>
      </c>
      <c r="DA422" s="204">
        <f t="shared" ref="DA422:DA485" si="49">P422+S422+V422+Y422+AB422+AE422+AH422+AK422+AN422+AQ422+AT422+AW422+AZ422+BC422+BF422</f>
        <v>12655118</v>
      </c>
      <c r="DB422" s="231">
        <f t="shared" ref="DB422:DB485" si="50">H422+BZ422-DA422</f>
        <v>0</v>
      </c>
      <c r="DC422" s="204">
        <f t="shared" si="48"/>
        <v>0</v>
      </c>
      <c r="DZ422" s="312" t="s">
        <v>2486</v>
      </c>
      <c r="EA422" s="135" t="s">
        <v>271</v>
      </c>
    </row>
    <row r="423" spans="1:131" ht="14.4" x14ac:dyDescent="0.3">
      <c r="A423" s="256"/>
      <c r="B423" s="256" t="s">
        <v>2259</v>
      </c>
      <c r="C423" s="262">
        <v>1121852735</v>
      </c>
      <c r="D423" s="261" t="s">
        <v>2260</v>
      </c>
      <c r="E423" s="256" t="s">
        <v>298</v>
      </c>
      <c r="F423" s="256" t="s">
        <v>2261</v>
      </c>
      <c r="G423" s="258">
        <v>45699</v>
      </c>
      <c r="H423" s="337">
        <v>8964045</v>
      </c>
      <c r="I423" s="256" t="s">
        <v>417</v>
      </c>
      <c r="J423" s="258">
        <v>45699</v>
      </c>
      <c r="K423" s="258">
        <v>45815</v>
      </c>
      <c r="L423" s="256" t="s">
        <v>291</v>
      </c>
      <c r="M423" s="256" t="s">
        <v>291</v>
      </c>
      <c r="N423" s="256" t="s">
        <v>291</v>
      </c>
      <c r="O423" s="215">
        <v>5</v>
      </c>
      <c r="P423" s="259">
        <v>1532315</v>
      </c>
      <c r="Q423" s="203">
        <v>45699</v>
      </c>
      <c r="R423" s="193">
        <v>45716</v>
      </c>
      <c r="S423" s="259">
        <v>2298473</v>
      </c>
      <c r="T423" s="129">
        <v>45717</v>
      </c>
      <c r="U423" s="129">
        <v>45747</v>
      </c>
      <c r="V423" s="259">
        <v>2298473</v>
      </c>
      <c r="W423" s="193">
        <v>45748</v>
      </c>
      <c r="X423" s="193">
        <v>45777</v>
      </c>
      <c r="Y423" s="259">
        <v>2298473</v>
      </c>
      <c r="Z423" s="193">
        <v>45778</v>
      </c>
      <c r="AA423" s="193">
        <v>45808</v>
      </c>
      <c r="AB423" s="259">
        <v>536311</v>
      </c>
      <c r="AC423" s="193">
        <v>45809</v>
      </c>
      <c r="AD423" s="193">
        <v>45815</v>
      </c>
      <c r="AE423" s="300"/>
      <c r="AF423" s="193"/>
      <c r="AG423" s="193"/>
      <c r="AH423" s="308"/>
      <c r="AI423" s="199"/>
      <c r="AJ423" s="199"/>
      <c r="BI423" s="195" t="s">
        <v>278</v>
      </c>
      <c r="BJ423" s="190" t="s">
        <v>423</v>
      </c>
      <c r="BK423" s="195" t="s">
        <v>280</v>
      </c>
      <c r="BL423" s="192">
        <v>254</v>
      </c>
      <c r="BM423" s="193">
        <v>45699.841851851852</v>
      </c>
      <c r="BN423" s="212">
        <v>422477985</v>
      </c>
      <c r="BO423" s="206">
        <v>794</v>
      </c>
      <c r="BP423" s="193">
        <v>45699</v>
      </c>
      <c r="BQ423" s="207">
        <v>8964045</v>
      </c>
      <c r="CS423" s="219" t="s">
        <v>2425</v>
      </c>
      <c r="CT423" s="127">
        <v>1121852735</v>
      </c>
      <c r="CU423" s="206">
        <v>136</v>
      </c>
      <c r="CV423" s="206" t="s">
        <v>2455</v>
      </c>
      <c r="CY423" s="192">
        <v>8299</v>
      </c>
      <c r="CZ423" s="192" t="s">
        <v>293</v>
      </c>
      <c r="DA423" s="204">
        <f t="shared" si="49"/>
        <v>8964045</v>
      </c>
      <c r="DB423" s="231">
        <f t="shared" si="50"/>
        <v>0</v>
      </c>
      <c r="DC423" s="204">
        <f t="shared" si="48"/>
        <v>0</v>
      </c>
      <c r="DZ423" s="312" t="s">
        <v>2487</v>
      </c>
      <c r="EA423" s="135" t="s">
        <v>273</v>
      </c>
    </row>
    <row r="424" spans="1:131" ht="14.4" x14ac:dyDescent="0.3">
      <c r="A424" s="256"/>
      <c r="B424" s="256" t="s">
        <v>2262</v>
      </c>
      <c r="C424" s="257">
        <v>17348238</v>
      </c>
      <c r="D424" s="256" t="s">
        <v>2263</v>
      </c>
      <c r="E424" s="256" t="s">
        <v>298</v>
      </c>
      <c r="F424" s="256" t="s">
        <v>2264</v>
      </c>
      <c r="G424" s="258">
        <v>45699</v>
      </c>
      <c r="H424" s="337">
        <v>8964045</v>
      </c>
      <c r="I424" s="256" t="s">
        <v>417</v>
      </c>
      <c r="J424" s="258">
        <v>45699</v>
      </c>
      <c r="K424" s="258">
        <v>45815</v>
      </c>
      <c r="L424" s="256" t="s">
        <v>291</v>
      </c>
      <c r="M424" s="256" t="s">
        <v>291</v>
      </c>
      <c r="N424" s="256" t="s">
        <v>291</v>
      </c>
      <c r="O424" s="215">
        <v>5</v>
      </c>
      <c r="P424" s="259">
        <v>1532315</v>
      </c>
      <c r="Q424" s="203">
        <v>45699</v>
      </c>
      <c r="R424" s="193">
        <v>45716</v>
      </c>
      <c r="S424" s="259">
        <v>2298473</v>
      </c>
      <c r="T424" s="129">
        <v>45717</v>
      </c>
      <c r="U424" s="129">
        <v>45747</v>
      </c>
      <c r="V424" s="259">
        <v>2298473</v>
      </c>
      <c r="W424" s="193">
        <v>45748</v>
      </c>
      <c r="X424" s="193">
        <v>45777</v>
      </c>
      <c r="Y424" s="259">
        <v>2298473</v>
      </c>
      <c r="Z424" s="193">
        <v>45778</v>
      </c>
      <c r="AA424" s="193">
        <v>45808</v>
      </c>
      <c r="AB424" s="259">
        <v>536311</v>
      </c>
      <c r="AC424" s="193">
        <v>45809</v>
      </c>
      <c r="AD424" s="193">
        <v>45815</v>
      </c>
      <c r="AE424" s="300"/>
      <c r="AF424" s="193"/>
      <c r="AG424" s="193"/>
      <c r="AH424" s="308"/>
      <c r="AI424" s="199"/>
      <c r="AJ424" s="199"/>
      <c r="BI424" s="195" t="s">
        <v>278</v>
      </c>
      <c r="BJ424" s="190" t="s">
        <v>423</v>
      </c>
      <c r="BK424" s="195" t="s">
        <v>280</v>
      </c>
      <c r="BL424" s="192">
        <v>254</v>
      </c>
      <c r="BM424" s="193">
        <v>45699.841851851852</v>
      </c>
      <c r="BN424" s="212">
        <v>422477985</v>
      </c>
      <c r="BO424" s="206">
        <v>772</v>
      </c>
      <c r="BP424" s="193">
        <v>45699</v>
      </c>
      <c r="BQ424" s="207">
        <v>8964045</v>
      </c>
      <c r="CS424" s="219" t="s">
        <v>2426</v>
      </c>
      <c r="CT424" s="202">
        <v>17348238</v>
      </c>
      <c r="CU424" s="206">
        <v>136</v>
      </c>
      <c r="CV424" s="206" t="s">
        <v>2456</v>
      </c>
      <c r="CY424" s="192">
        <v>8299</v>
      </c>
      <c r="CZ424" s="192" t="s">
        <v>293</v>
      </c>
      <c r="DA424" s="204">
        <f t="shared" si="49"/>
        <v>8964045</v>
      </c>
      <c r="DB424" s="231">
        <f t="shared" si="50"/>
        <v>0</v>
      </c>
      <c r="DC424" s="204">
        <f t="shared" si="48"/>
        <v>0</v>
      </c>
      <c r="DZ424" s="312" t="s">
        <v>2488</v>
      </c>
      <c r="EA424" s="135" t="s">
        <v>273</v>
      </c>
    </row>
    <row r="425" spans="1:131" ht="14.4" x14ac:dyDescent="0.3">
      <c r="A425" s="256" t="s">
        <v>726</v>
      </c>
      <c r="B425" s="256" t="s">
        <v>2265</v>
      </c>
      <c r="C425" s="257"/>
      <c r="D425" s="256" t="s">
        <v>726</v>
      </c>
      <c r="E425" s="256"/>
      <c r="F425" s="256"/>
      <c r="G425" s="258"/>
      <c r="H425" s="337"/>
      <c r="I425" s="256"/>
      <c r="J425" s="258"/>
      <c r="K425" s="258"/>
      <c r="L425" s="256"/>
      <c r="M425" s="256"/>
      <c r="N425" s="256"/>
      <c r="O425" s="215"/>
      <c r="P425" s="259"/>
      <c r="Q425" s="203"/>
      <c r="R425" s="193"/>
      <c r="S425" s="259"/>
      <c r="T425" s="129"/>
      <c r="U425" s="129"/>
      <c r="V425" s="259"/>
      <c r="W425" s="193"/>
      <c r="X425" s="193"/>
      <c r="Y425" s="259"/>
      <c r="Z425" s="193"/>
      <c r="AA425" s="193"/>
      <c r="AB425" s="259"/>
      <c r="AC425" s="193"/>
      <c r="AD425" s="193"/>
      <c r="AE425" s="300"/>
      <c r="AF425" s="193"/>
      <c r="AG425" s="193"/>
      <c r="AH425" s="308"/>
      <c r="AI425" s="199"/>
      <c r="AJ425" s="199"/>
      <c r="BI425" s="195"/>
      <c r="BJ425" s="190"/>
      <c r="BK425" s="195"/>
      <c r="BL425" s="192"/>
      <c r="BM425" s="193"/>
      <c r="BN425" s="212"/>
      <c r="BO425" s="206"/>
      <c r="BP425" s="193"/>
      <c r="BQ425" s="207"/>
      <c r="CS425" s="251"/>
      <c r="CT425" s="181"/>
      <c r="CU425" s="206"/>
      <c r="CV425" s="206"/>
      <c r="CY425" s="192"/>
      <c r="CZ425" s="192"/>
      <c r="DA425" s="204"/>
      <c r="DB425" s="231"/>
      <c r="DC425" s="204"/>
      <c r="DZ425" s="312"/>
      <c r="EA425" s="135"/>
    </row>
    <row r="426" spans="1:131" ht="14.4" x14ac:dyDescent="0.3">
      <c r="A426" s="256"/>
      <c r="B426" s="256" t="s">
        <v>2266</v>
      </c>
      <c r="C426" s="257">
        <v>40327870</v>
      </c>
      <c r="D426" s="256" t="s">
        <v>2267</v>
      </c>
      <c r="E426" s="256" t="s">
        <v>298</v>
      </c>
      <c r="F426" s="256" t="s">
        <v>2261</v>
      </c>
      <c r="G426" s="258">
        <v>45699</v>
      </c>
      <c r="H426" s="337">
        <v>8964045</v>
      </c>
      <c r="I426" s="256" t="s">
        <v>417</v>
      </c>
      <c r="J426" s="258">
        <v>45699</v>
      </c>
      <c r="K426" s="258">
        <v>45815</v>
      </c>
      <c r="L426" s="256" t="s">
        <v>291</v>
      </c>
      <c r="M426" s="256" t="s">
        <v>291</v>
      </c>
      <c r="N426" s="256" t="s">
        <v>291</v>
      </c>
      <c r="O426" s="215">
        <v>5</v>
      </c>
      <c r="P426" s="259">
        <v>1532315</v>
      </c>
      <c r="Q426" s="203">
        <v>45699</v>
      </c>
      <c r="R426" s="193">
        <v>45716</v>
      </c>
      <c r="S426" s="259">
        <v>2298473</v>
      </c>
      <c r="T426" s="129">
        <v>45717</v>
      </c>
      <c r="U426" s="129">
        <v>45747</v>
      </c>
      <c r="V426" s="259">
        <v>2298473</v>
      </c>
      <c r="W426" s="193">
        <v>45748</v>
      </c>
      <c r="X426" s="193">
        <v>45777</v>
      </c>
      <c r="Y426" s="259">
        <v>2298473</v>
      </c>
      <c r="Z426" s="193">
        <v>45778</v>
      </c>
      <c r="AA426" s="193">
        <v>45808</v>
      </c>
      <c r="AB426" s="259">
        <v>536311</v>
      </c>
      <c r="AC426" s="193">
        <v>45809</v>
      </c>
      <c r="AD426" s="193">
        <v>45815</v>
      </c>
      <c r="AE426" s="300"/>
      <c r="AF426" s="193"/>
      <c r="AG426" s="193"/>
      <c r="AH426" s="308"/>
      <c r="AI426" s="199"/>
      <c r="AJ426" s="199"/>
      <c r="BI426" s="195" t="s">
        <v>278</v>
      </c>
      <c r="BJ426" s="190" t="s">
        <v>423</v>
      </c>
      <c r="BK426" s="195" t="s">
        <v>280</v>
      </c>
      <c r="BL426" s="192">
        <v>254</v>
      </c>
      <c r="BM426" s="193">
        <v>45699.841851851852</v>
      </c>
      <c r="BN426" s="212">
        <v>422477985</v>
      </c>
      <c r="BO426" s="206">
        <v>774</v>
      </c>
      <c r="BP426" s="193">
        <v>45699</v>
      </c>
      <c r="BQ426" s="207">
        <v>8964045</v>
      </c>
      <c r="CS426" s="237" t="s">
        <v>2425</v>
      </c>
      <c r="CT426" s="202">
        <v>40327870</v>
      </c>
      <c r="CU426" s="206">
        <v>136</v>
      </c>
      <c r="CV426" s="206" t="s">
        <v>2455</v>
      </c>
      <c r="CY426" s="195">
        <v>7490</v>
      </c>
      <c r="CZ426" s="195" t="s">
        <v>293</v>
      </c>
      <c r="DA426" s="204">
        <f t="shared" si="49"/>
        <v>8964045</v>
      </c>
      <c r="DB426" s="231">
        <f t="shared" si="50"/>
        <v>0</v>
      </c>
      <c r="DC426" s="204">
        <f t="shared" si="48"/>
        <v>0</v>
      </c>
      <c r="DZ426" s="312" t="s">
        <v>2489</v>
      </c>
      <c r="EA426" s="135" t="s">
        <v>273</v>
      </c>
    </row>
    <row r="427" spans="1:131" ht="14.4" x14ac:dyDescent="0.3">
      <c r="A427" s="256"/>
      <c r="B427" s="256" t="s">
        <v>2268</v>
      </c>
      <c r="C427" s="257">
        <v>1123431080</v>
      </c>
      <c r="D427" s="256" t="s">
        <v>2269</v>
      </c>
      <c r="E427" s="256" t="s">
        <v>298</v>
      </c>
      <c r="F427" s="256" t="s">
        <v>2261</v>
      </c>
      <c r="G427" s="258">
        <v>45699</v>
      </c>
      <c r="H427" s="337">
        <v>8964045</v>
      </c>
      <c r="I427" s="256" t="s">
        <v>417</v>
      </c>
      <c r="J427" s="258">
        <v>45699</v>
      </c>
      <c r="K427" s="258">
        <v>45815</v>
      </c>
      <c r="L427" s="256" t="s">
        <v>291</v>
      </c>
      <c r="M427" s="256" t="s">
        <v>291</v>
      </c>
      <c r="N427" s="256" t="s">
        <v>291</v>
      </c>
      <c r="O427" s="215">
        <v>5</v>
      </c>
      <c r="P427" s="259">
        <v>1532315</v>
      </c>
      <c r="Q427" s="203">
        <v>45699</v>
      </c>
      <c r="R427" s="193">
        <v>45716</v>
      </c>
      <c r="S427" s="259">
        <v>2298473</v>
      </c>
      <c r="T427" s="129">
        <v>45717</v>
      </c>
      <c r="U427" s="129">
        <v>45747</v>
      </c>
      <c r="V427" s="259">
        <v>2298473</v>
      </c>
      <c r="W427" s="193">
        <v>45748</v>
      </c>
      <c r="X427" s="193">
        <v>45777</v>
      </c>
      <c r="Y427" s="259">
        <v>2298473</v>
      </c>
      <c r="Z427" s="193">
        <v>45778</v>
      </c>
      <c r="AA427" s="193">
        <v>45808</v>
      </c>
      <c r="AB427" s="259">
        <v>536311</v>
      </c>
      <c r="AC427" s="193">
        <v>45809</v>
      </c>
      <c r="AD427" s="193">
        <v>45815</v>
      </c>
      <c r="AE427" s="300"/>
      <c r="AF427" s="193"/>
      <c r="AG427" s="193"/>
      <c r="AH427" s="308"/>
      <c r="AI427" s="199"/>
      <c r="AJ427" s="199"/>
      <c r="BI427" s="195" t="s">
        <v>278</v>
      </c>
      <c r="BJ427" s="190" t="s">
        <v>423</v>
      </c>
      <c r="BK427" s="195" t="s">
        <v>280</v>
      </c>
      <c r="BL427" s="192">
        <v>254</v>
      </c>
      <c r="BM427" s="193">
        <v>45699.841851851852</v>
      </c>
      <c r="BN427" s="212">
        <v>422477985</v>
      </c>
      <c r="BO427" s="206">
        <v>817</v>
      </c>
      <c r="BP427" s="193">
        <v>45699</v>
      </c>
      <c r="BQ427" s="207">
        <v>8964045</v>
      </c>
      <c r="CS427" s="233" t="s">
        <v>2425</v>
      </c>
      <c r="CT427" s="202">
        <v>1123431080</v>
      </c>
      <c r="CU427" s="206">
        <v>136</v>
      </c>
      <c r="CV427" s="206" t="s">
        <v>2455</v>
      </c>
      <c r="CY427" s="195">
        <v>8299</v>
      </c>
      <c r="CZ427" s="195" t="s">
        <v>293</v>
      </c>
      <c r="DA427" s="204">
        <f t="shared" si="49"/>
        <v>8964045</v>
      </c>
      <c r="DB427" s="231">
        <f t="shared" si="50"/>
        <v>0</v>
      </c>
      <c r="DC427" s="204">
        <f t="shared" si="48"/>
        <v>0</v>
      </c>
      <c r="DZ427" s="312" t="s">
        <v>2490</v>
      </c>
      <c r="EA427" s="135" t="s">
        <v>273</v>
      </c>
    </row>
    <row r="428" spans="1:131" ht="14.4" x14ac:dyDescent="0.3">
      <c r="A428" s="256" t="s">
        <v>726</v>
      </c>
      <c r="B428" s="256" t="s">
        <v>2270</v>
      </c>
      <c r="C428" s="257"/>
      <c r="D428" s="256" t="s">
        <v>726</v>
      </c>
      <c r="E428" s="256"/>
      <c r="F428" s="256"/>
      <c r="G428" s="258"/>
      <c r="H428" s="337"/>
      <c r="I428" s="256"/>
      <c r="J428" s="258"/>
      <c r="K428" s="258"/>
      <c r="L428" s="256"/>
      <c r="M428" s="256"/>
      <c r="N428" s="256"/>
      <c r="O428" s="215"/>
      <c r="P428" s="259"/>
      <c r="Q428" s="203"/>
      <c r="R428" s="193"/>
      <c r="S428" s="259"/>
      <c r="T428" s="129"/>
      <c r="U428" s="129"/>
      <c r="V428" s="259"/>
      <c r="W428" s="193"/>
      <c r="X428" s="193"/>
      <c r="Y428" s="259"/>
      <c r="Z428" s="193"/>
      <c r="AA428" s="193"/>
      <c r="AB428" s="259"/>
      <c r="AC428" s="193"/>
      <c r="AD428" s="193"/>
      <c r="AE428" s="300"/>
      <c r="AF428" s="193"/>
      <c r="AG428" s="193"/>
      <c r="AH428" s="308"/>
      <c r="AI428" s="199"/>
      <c r="AJ428" s="199"/>
      <c r="BI428" s="195"/>
      <c r="BJ428" s="190"/>
      <c r="BK428" s="195"/>
      <c r="BL428" s="192"/>
      <c r="BM428" s="193"/>
      <c r="BN428" s="212"/>
      <c r="BO428" s="206"/>
      <c r="BP428" s="193"/>
      <c r="BQ428" s="207"/>
      <c r="CS428" s="233"/>
      <c r="CT428" s="201"/>
      <c r="CU428" s="206"/>
      <c r="CV428" s="206"/>
      <c r="CY428" s="195"/>
      <c r="CZ428" s="195"/>
      <c r="DA428" s="204"/>
      <c r="DB428" s="231"/>
      <c r="DC428" s="204"/>
      <c r="DZ428" s="312"/>
      <c r="EA428" s="135"/>
    </row>
    <row r="429" spans="1:131" ht="14.4" x14ac:dyDescent="0.3">
      <c r="A429" s="256"/>
      <c r="B429" s="256" t="s">
        <v>2272</v>
      </c>
      <c r="C429" s="257">
        <v>1098795027</v>
      </c>
      <c r="D429" s="256" t="s">
        <v>2273</v>
      </c>
      <c r="E429" s="256" t="s">
        <v>298</v>
      </c>
      <c r="F429" s="256" t="s">
        <v>2261</v>
      </c>
      <c r="G429" s="258">
        <v>45699</v>
      </c>
      <c r="H429" s="337">
        <v>8964045</v>
      </c>
      <c r="I429" s="256" t="s">
        <v>417</v>
      </c>
      <c r="J429" s="258">
        <v>45699</v>
      </c>
      <c r="K429" s="258">
        <v>45815</v>
      </c>
      <c r="L429" s="256" t="s">
        <v>291</v>
      </c>
      <c r="M429" s="256" t="s">
        <v>291</v>
      </c>
      <c r="N429" s="256" t="s">
        <v>291</v>
      </c>
      <c r="O429" s="215">
        <v>5</v>
      </c>
      <c r="P429" s="259">
        <v>1532315</v>
      </c>
      <c r="Q429" s="203">
        <v>45699</v>
      </c>
      <c r="R429" s="193">
        <v>45716</v>
      </c>
      <c r="S429" s="259">
        <v>2298473</v>
      </c>
      <c r="T429" s="129">
        <v>45717</v>
      </c>
      <c r="U429" s="129">
        <v>45747</v>
      </c>
      <c r="V429" s="259">
        <v>2298473</v>
      </c>
      <c r="W429" s="193">
        <v>45748</v>
      </c>
      <c r="X429" s="193">
        <v>45777</v>
      </c>
      <c r="Y429" s="259">
        <v>2298473</v>
      </c>
      <c r="Z429" s="193">
        <v>45778</v>
      </c>
      <c r="AA429" s="193">
        <v>45808</v>
      </c>
      <c r="AB429" s="259">
        <v>536311</v>
      </c>
      <c r="AC429" s="193">
        <v>45809</v>
      </c>
      <c r="AD429" s="193">
        <v>45815</v>
      </c>
      <c r="AE429" s="300"/>
      <c r="AF429" s="193"/>
      <c r="AG429" s="193"/>
      <c r="AH429" s="308"/>
      <c r="AI429" s="199"/>
      <c r="AJ429" s="199"/>
      <c r="BI429" s="195" t="s">
        <v>278</v>
      </c>
      <c r="BJ429" s="190" t="s">
        <v>423</v>
      </c>
      <c r="BK429" s="195" t="s">
        <v>280</v>
      </c>
      <c r="BL429" s="192">
        <v>254</v>
      </c>
      <c r="BM429" s="193">
        <v>45699.841851851852</v>
      </c>
      <c r="BN429" s="212">
        <v>422477985</v>
      </c>
      <c r="BO429" s="206">
        <v>788</v>
      </c>
      <c r="BP429" s="193">
        <v>45699</v>
      </c>
      <c r="BQ429" s="207">
        <v>8964045</v>
      </c>
      <c r="CS429" s="200" t="s">
        <v>2428</v>
      </c>
      <c r="CT429" s="305">
        <v>1098795027</v>
      </c>
      <c r="CU429" s="206">
        <v>598</v>
      </c>
      <c r="CV429" s="206" t="s">
        <v>2455</v>
      </c>
      <c r="CY429" s="195">
        <v>8299</v>
      </c>
      <c r="CZ429" s="195" t="s">
        <v>293</v>
      </c>
      <c r="DA429" s="204">
        <f t="shared" si="49"/>
        <v>8964045</v>
      </c>
      <c r="DB429" s="231">
        <f t="shared" si="50"/>
        <v>0</v>
      </c>
      <c r="DC429" s="204">
        <f t="shared" si="48"/>
        <v>0</v>
      </c>
      <c r="DZ429" s="312" t="s">
        <v>2491</v>
      </c>
      <c r="EA429" s="135" t="s">
        <v>273</v>
      </c>
    </row>
    <row r="430" spans="1:131" ht="14.4" x14ac:dyDescent="0.3">
      <c r="A430" s="256"/>
      <c r="B430" s="256" t="s">
        <v>2274</v>
      </c>
      <c r="C430" s="257">
        <v>1121934944</v>
      </c>
      <c r="D430" s="256" t="s">
        <v>2275</v>
      </c>
      <c r="E430" s="256" t="s">
        <v>298</v>
      </c>
      <c r="F430" s="256" t="s">
        <v>2271</v>
      </c>
      <c r="G430" s="258">
        <v>45699</v>
      </c>
      <c r="H430" s="337">
        <v>8964045</v>
      </c>
      <c r="I430" s="256" t="s">
        <v>417</v>
      </c>
      <c r="J430" s="258">
        <v>45699</v>
      </c>
      <c r="K430" s="258">
        <v>45815</v>
      </c>
      <c r="L430" s="256" t="s">
        <v>291</v>
      </c>
      <c r="M430" s="256" t="s">
        <v>291</v>
      </c>
      <c r="N430" s="256" t="s">
        <v>291</v>
      </c>
      <c r="O430" s="215">
        <v>5</v>
      </c>
      <c r="P430" s="259">
        <v>1532315</v>
      </c>
      <c r="Q430" s="203">
        <v>45699</v>
      </c>
      <c r="R430" s="193">
        <v>45716</v>
      </c>
      <c r="S430" s="259">
        <v>2298473</v>
      </c>
      <c r="T430" s="129">
        <v>45717</v>
      </c>
      <c r="U430" s="129">
        <v>45747</v>
      </c>
      <c r="V430" s="259">
        <v>2298473</v>
      </c>
      <c r="W430" s="193">
        <v>45748</v>
      </c>
      <c r="X430" s="193">
        <v>45777</v>
      </c>
      <c r="Y430" s="259">
        <v>2298473</v>
      </c>
      <c r="Z430" s="193">
        <v>45778</v>
      </c>
      <c r="AA430" s="193">
        <v>45808</v>
      </c>
      <c r="AB430" s="259">
        <v>536311</v>
      </c>
      <c r="AC430" s="193">
        <v>45809</v>
      </c>
      <c r="AD430" s="193">
        <v>45815</v>
      </c>
      <c r="AE430" s="300"/>
      <c r="AF430" s="193"/>
      <c r="AG430" s="193"/>
      <c r="AH430" s="308"/>
      <c r="AI430" s="199"/>
      <c r="AJ430" s="199"/>
      <c r="BI430" s="195" t="s">
        <v>278</v>
      </c>
      <c r="BJ430" s="190" t="s">
        <v>423</v>
      </c>
      <c r="BK430" s="195" t="s">
        <v>280</v>
      </c>
      <c r="BL430" s="192">
        <v>254</v>
      </c>
      <c r="BM430" s="193">
        <v>45699.841851851852</v>
      </c>
      <c r="BN430" s="212">
        <v>422477985</v>
      </c>
      <c r="BO430" s="206">
        <v>804</v>
      </c>
      <c r="BP430" s="193">
        <v>45699</v>
      </c>
      <c r="BQ430" s="207">
        <v>8964045</v>
      </c>
      <c r="CS430" s="180" t="s">
        <v>2427</v>
      </c>
      <c r="CT430" s="201">
        <v>1121934944</v>
      </c>
      <c r="CU430" s="206">
        <v>136</v>
      </c>
      <c r="CV430" s="206" t="s">
        <v>1579</v>
      </c>
      <c r="CY430" s="195">
        <v>8299</v>
      </c>
      <c r="CZ430" s="195" t="s">
        <v>293</v>
      </c>
      <c r="DA430" s="204">
        <f t="shared" si="49"/>
        <v>8964045</v>
      </c>
      <c r="DB430" s="231">
        <f t="shared" si="50"/>
        <v>0</v>
      </c>
      <c r="DC430" s="204">
        <f t="shared" si="48"/>
        <v>0</v>
      </c>
      <c r="DZ430" s="312" t="s">
        <v>2492</v>
      </c>
      <c r="EA430" s="135" t="s">
        <v>273</v>
      </c>
    </row>
    <row r="431" spans="1:131" ht="14.4" x14ac:dyDescent="0.3">
      <c r="A431" s="256"/>
      <c r="B431" s="256" t="s">
        <v>2276</v>
      </c>
      <c r="C431" s="257">
        <v>1121935132</v>
      </c>
      <c r="D431" s="256" t="s">
        <v>2277</v>
      </c>
      <c r="E431" s="261" t="s">
        <v>298</v>
      </c>
      <c r="F431" s="256" t="s">
        <v>2278</v>
      </c>
      <c r="G431" s="258">
        <v>45699</v>
      </c>
      <c r="H431" s="337">
        <v>8964045</v>
      </c>
      <c r="I431" s="256" t="s">
        <v>417</v>
      </c>
      <c r="J431" s="258">
        <v>45699</v>
      </c>
      <c r="K431" s="258">
        <v>45815</v>
      </c>
      <c r="L431" s="256" t="s">
        <v>291</v>
      </c>
      <c r="M431" s="256" t="s">
        <v>291</v>
      </c>
      <c r="N431" s="256" t="s">
        <v>291</v>
      </c>
      <c r="O431" s="215">
        <v>5</v>
      </c>
      <c r="P431" s="259">
        <v>1532315</v>
      </c>
      <c r="Q431" s="203">
        <v>45699</v>
      </c>
      <c r="R431" s="193">
        <v>45716</v>
      </c>
      <c r="S431" s="259">
        <v>2298473</v>
      </c>
      <c r="T431" s="129">
        <v>45717</v>
      </c>
      <c r="U431" s="129">
        <v>45747</v>
      </c>
      <c r="V431" s="259">
        <v>2298473</v>
      </c>
      <c r="W431" s="193">
        <v>45748</v>
      </c>
      <c r="X431" s="193">
        <v>45777</v>
      </c>
      <c r="Y431" s="259">
        <v>2298473</v>
      </c>
      <c r="Z431" s="193">
        <v>45778</v>
      </c>
      <c r="AA431" s="193">
        <v>45808</v>
      </c>
      <c r="AB431" s="259">
        <v>536311</v>
      </c>
      <c r="AC431" s="193">
        <v>45809</v>
      </c>
      <c r="AD431" s="193">
        <v>45815</v>
      </c>
      <c r="AE431" s="300"/>
      <c r="AF431" s="193"/>
      <c r="AG431" s="193"/>
      <c r="AH431" s="308"/>
      <c r="AI431" s="199"/>
      <c r="AJ431" s="199"/>
      <c r="BI431" s="195" t="s">
        <v>278</v>
      </c>
      <c r="BJ431" s="190" t="s">
        <v>423</v>
      </c>
      <c r="BK431" s="195" t="s">
        <v>280</v>
      </c>
      <c r="BL431" s="192">
        <v>254</v>
      </c>
      <c r="BM431" s="193">
        <v>45699.841851851852</v>
      </c>
      <c r="BN431" s="212">
        <v>422477985</v>
      </c>
      <c r="BO431" s="206">
        <v>805</v>
      </c>
      <c r="BP431" s="193">
        <v>45699</v>
      </c>
      <c r="BQ431" s="207">
        <v>8964045</v>
      </c>
      <c r="CS431" s="200" t="s">
        <v>2429</v>
      </c>
      <c r="CT431" s="126">
        <v>1121935132</v>
      </c>
      <c r="CU431" s="206">
        <v>136</v>
      </c>
      <c r="CV431" s="206" t="s">
        <v>1575</v>
      </c>
      <c r="CY431" s="195">
        <v>8299</v>
      </c>
      <c r="CZ431" s="195" t="s">
        <v>293</v>
      </c>
      <c r="DA431" s="204">
        <f t="shared" si="49"/>
        <v>8964045</v>
      </c>
      <c r="DB431" s="231">
        <f t="shared" si="50"/>
        <v>0</v>
      </c>
      <c r="DC431" s="204">
        <f t="shared" si="48"/>
        <v>0</v>
      </c>
      <c r="DZ431" s="312" t="s">
        <v>2493</v>
      </c>
      <c r="EA431" s="135" t="s">
        <v>273</v>
      </c>
    </row>
    <row r="432" spans="1:131" ht="14.4" x14ac:dyDescent="0.3">
      <c r="A432" s="256"/>
      <c r="B432" s="256" t="s">
        <v>2279</v>
      </c>
      <c r="C432" s="257">
        <v>1116233513</v>
      </c>
      <c r="D432" s="256" t="s">
        <v>2280</v>
      </c>
      <c r="E432" s="256" t="s">
        <v>298</v>
      </c>
      <c r="F432" s="256" t="s">
        <v>2271</v>
      </c>
      <c r="G432" s="258">
        <v>45699</v>
      </c>
      <c r="H432" s="337">
        <v>8964045</v>
      </c>
      <c r="I432" s="256" t="s">
        <v>417</v>
      </c>
      <c r="J432" s="258">
        <v>45699</v>
      </c>
      <c r="K432" s="258">
        <v>45815</v>
      </c>
      <c r="L432" s="256" t="s">
        <v>291</v>
      </c>
      <c r="M432" s="256" t="s">
        <v>291</v>
      </c>
      <c r="N432" s="256" t="s">
        <v>291</v>
      </c>
      <c r="O432" s="215">
        <v>5</v>
      </c>
      <c r="P432" s="259">
        <v>1532315</v>
      </c>
      <c r="Q432" s="203">
        <v>45699</v>
      </c>
      <c r="R432" s="193">
        <v>45716</v>
      </c>
      <c r="S432" s="259">
        <v>2298473</v>
      </c>
      <c r="T432" s="129">
        <v>45717</v>
      </c>
      <c r="U432" s="129">
        <v>45747</v>
      </c>
      <c r="V432" s="259">
        <v>2298473</v>
      </c>
      <c r="W432" s="193">
        <v>45748</v>
      </c>
      <c r="X432" s="193">
        <v>45777</v>
      </c>
      <c r="Y432" s="259">
        <v>2298473</v>
      </c>
      <c r="Z432" s="193">
        <v>45778</v>
      </c>
      <c r="AA432" s="193">
        <v>45808</v>
      </c>
      <c r="AB432" s="259">
        <v>536311</v>
      </c>
      <c r="AC432" s="193">
        <v>45809</v>
      </c>
      <c r="AD432" s="193">
        <v>45815</v>
      </c>
      <c r="AE432" s="300"/>
      <c r="AF432" s="193"/>
      <c r="AG432" s="193"/>
      <c r="AH432" s="308"/>
      <c r="AI432" s="199"/>
      <c r="AJ432" s="199"/>
      <c r="BI432" s="195" t="s">
        <v>278</v>
      </c>
      <c r="BJ432" s="190" t="s">
        <v>423</v>
      </c>
      <c r="BK432" s="195" t="s">
        <v>280</v>
      </c>
      <c r="BL432" s="192">
        <v>254</v>
      </c>
      <c r="BM432" s="193">
        <v>45699.841851851852</v>
      </c>
      <c r="BN432" s="212">
        <v>422477985</v>
      </c>
      <c r="BO432" s="206">
        <v>789</v>
      </c>
      <c r="BP432" s="193">
        <v>45699</v>
      </c>
      <c r="BQ432" s="207">
        <v>8964045</v>
      </c>
      <c r="CS432" s="180" t="s">
        <v>2427</v>
      </c>
      <c r="CT432" s="201">
        <v>1116233513</v>
      </c>
      <c r="CU432" s="206">
        <v>136</v>
      </c>
      <c r="CV432" s="206" t="s">
        <v>1579</v>
      </c>
      <c r="CY432" s="195">
        <v>7490</v>
      </c>
      <c r="CZ432" s="195" t="s">
        <v>293</v>
      </c>
      <c r="DA432" s="204">
        <f t="shared" si="49"/>
        <v>8964045</v>
      </c>
      <c r="DB432" s="231">
        <f t="shared" si="50"/>
        <v>0</v>
      </c>
      <c r="DC432" s="204">
        <f t="shared" si="48"/>
        <v>0</v>
      </c>
      <c r="DZ432" s="312" t="s">
        <v>2494</v>
      </c>
      <c r="EA432" s="135" t="s">
        <v>273</v>
      </c>
    </row>
    <row r="433" spans="1:131" ht="14.4" x14ac:dyDescent="0.3">
      <c r="A433" s="256"/>
      <c r="B433" s="256" t="s">
        <v>2281</v>
      </c>
      <c r="C433" s="257">
        <v>1121955626</v>
      </c>
      <c r="D433" s="256" t="s">
        <v>2282</v>
      </c>
      <c r="E433" s="256" t="s">
        <v>298</v>
      </c>
      <c r="F433" s="256" t="s">
        <v>2271</v>
      </c>
      <c r="G433" s="258">
        <v>45699</v>
      </c>
      <c r="H433" s="337">
        <v>8964045</v>
      </c>
      <c r="I433" s="256" t="s">
        <v>417</v>
      </c>
      <c r="J433" s="258">
        <v>45699</v>
      </c>
      <c r="K433" s="258">
        <v>45815</v>
      </c>
      <c r="L433" s="256" t="s">
        <v>291</v>
      </c>
      <c r="M433" s="256" t="s">
        <v>291</v>
      </c>
      <c r="N433" s="256" t="s">
        <v>291</v>
      </c>
      <c r="O433" s="215">
        <v>5</v>
      </c>
      <c r="P433" s="259">
        <v>1532315</v>
      </c>
      <c r="Q433" s="203">
        <v>45699</v>
      </c>
      <c r="R433" s="193">
        <v>45716</v>
      </c>
      <c r="S433" s="259">
        <v>2298473</v>
      </c>
      <c r="T433" s="129">
        <v>45717</v>
      </c>
      <c r="U433" s="129">
        <v>45747</v>
      </c>
      <c r="V433" s="259">
        <v>2298473</v>
      </c>
      <c r="W433" s="193">
        <v>45748</v>
      </c>
      <c r="X433" s="193">
        <v>45777</v>
      </c>
      <c r="Y433" s="259">
        <v>2298473</v>
      </c>
      <c r="Z433" s="193">
        <v>45778</v>
      </c>
      <c r="AA433" s="193">
        <v>45808</v>
      </c>
      <c r="AB433" s="259">
        <v>536311</v>
      </c>
      <c r="AC433" s="193">
        <v>45809</v>
      </c>
      <c r="AD433" s="193">
        <v>45815</v>
      </c>
      <c r="AE433" s="300"/>
      <c r="AF433" s="193"/>
      <c r="AG433" s="193"/>
      <c r="AH433" s="308"/>
      <c r="AI433" s="199"/>
      <c r="AJ433" s="199"/>
      <c r="BI433" s="195" t="s">
        <v>278</v>
      </c>
      <c r="BJ433" s="190" t="s">
        <v>423</v>
      </c>
      <c r="BK433" s="195" t="s">
        <v>280</v>
      </c>
      <c r="BL433" s="192">
        <v>254</v>
      </c>
      <c r="BM433" s="193">
        <v>45699.841851851852</v>
      </c>
      <c r="BN433" s="212">
        <v>422477985</v>
      </c>
      <c r="BO433" s="206">
        <v>809</v>
      </c>
      <c r="BP433" s="193">
        <v>45699</v>
      </c>
      <c r="BQ433" s="207">
        <v>8964045</v>
      </c>
      <c r="CS433" s="180" t="s">
        <v>2427</v>
      </c>
      <c r="CT433" s="202">
        <v>1121955626</v>
      </c>
      <c r="CU433" s="206">
        <v>136</v>
      </c>
      <c r="CV433" s="206" t="s">
        <v>1579</v>
      </c>
      <c r="CY433" s="195">
        <v>7490</v>
      </c>
      <c r="CZ433" s="195" t="s">
        <v>293</v>
      </c>
      <c r="DA433" s="204">
        <f t="shared" si="49"/>
        <v>8964045</v>
      </c>
      <c r="DB433" s="231">
        <f t="shared" si="50"/>
        <v>0</v>
      </c>
      <c r="DC433" s="204">
        <f t="shared" si="48"/>
        <v>0</v>
      </c>
      <c r="DZ433" s="312" t="s">
        <v>2495</v>
      </c>
      <c r="EA433" s="135" t="s">
        <v>273</v>
      </c>
    </row>
    <row r="434" spans="1:131" ht="14.4" x14ac:dyDescent="0.3">
      <c r="A434" s="256"/>
      <c r="B434" s="256" t="s">
        <v>2283</v>
      </c>
      <c r="C434" s="257">
        <v>1095822674</v>
      </c>
      <c r="D434" s="256" t="s">
        <v>2284</v>
      </c>
      <c r="E434" s="256" t="s">
        <v>297</v>
      </c>
      <c r="F434" s="256" t="s">
        <v>2285</v>
      </c>
      <c r="G434" s="258">
        <v>45699</v>
      </c>
      <c r="H434" s="337">
        <v>12655118</v>
      </c>
      <c r="I434" s="256" t="s">
        <v>417</v>
      </c>
      <c r="J434" s="258">
        <v>45699</v>
      </c>
      <c r="K434" s="258">
        <v>45815</v>
      </c>
      <c r="L434" s="256" t="s">
        <v>291</v>
      </c>
      <c r="M434" s="256" t="s">
        <v>291</v>
      </c>
      <c r="N434" s="256" t="s">
        <v>291</v>
      </c>
      <c r="O434" s="215">
        <v>5</v>
      </c>
      <c r="P434" s="259">
        <v>2163268</v>
      </c>
      <c r="Q434" s="203">
        <v>45699</v>
      </c>
      <c r="R434" s="193">
        <v>45716</v>
      </c>
      <c r="S434" s="259">
        <v>3244902</v>
      </c>
      <c r="T434" s="129">
        <v>45717</v>
      </c>
      <c r="U434" s="129">
        <v>45747</v>
      </c>
      <c r="V434" s="259">
        <v>3244902</v>
      </c>
      <c r="W434" s="193">
        <v>45748</v>
      </c>
      <c r="X434" s="193">
        <v>45777</v>
      </c>
      <c r="Y434" s="259">
        <v>3244902</v>
      </c>
      <c r="Z434" s="193">
        <v>45778</v>
      </c>
      <c r="AA434" s="193">
        <v>45808</v>
      </c>
      <c r="AB434" s="259">
        <v>757144</v>
      </c>
      <c r="AC434" s="193">
        <v>45809</v>
      </c>
      <c r="AD434" s="193">
        <v>45815</v>
      </c>
      <c r="AE434" s="300"/>
      <c r="AF434" s="193"/>
      <c r="AG434" s="193"/>
      <c r="AH434" s="308"/>
      <c r="AI434" s="199"/>
      <c r="AJ434" s="199"/>
      <c r="BI434" s="195" t="s">
        <v>278</v>
      </c>
      <c r="BJ434" s="190" t="s">
        <v>423</v>
      </c>
      <c r="BK434" s="195" t="s">
        <v>280</v>
      </c>
      <c r="BL434" s="192">
        <v>254</v>
      </c>
      <c r="BM434" s="193">
        <v>45699.841851851852</v>
      </c>
      <c r="BN434" s="212">
        <v>422477985</v>
      </c>
      <c r="BO434" s="206">
        <v>786</v>
      </c>
      <c r="BP434" s="193">
        <v>45699</v>
      </c>
      <c r="BQ434" s="207">
        <v>12655118</v>
      </c>
      <c r="CS434" s="200" t="s">
        <v>2430</v>
      </c>
      <c r="CT434" s="201">
        <v>1095822674</v>
      </c>
      <c r="CU434" s="206">
        <v>136</v>
      </c>
      <c r="CV434" s="206" t="s">
        <v>2455</v>
      </c>
      <c r="CY434" s="195">
        <v>7490</v>
      </c>
      <c r="CZ434" s="195" t="s">
        <v>293</v>
      </c>
      <c r="DA434" s="204">
        <f t="shared" si="49"/>
        <v>12655118</v>
      </c>
      <c r="DB434" s="231">
        <f t="shared" si="50"/>
        <v>0</v>
      </c>
      <c r="DC434" s="204">
        <f t="shared" si="48"/>
        <v>0</v>
      </c>
      <c r="DZ434" s="312" t="s">
        <v>2496</v>
      </c>
      <c r="EA434" s="135" t="s">
        <v>273</v>
      </c>
    </row>
    <row r="435" spans="1:131" ht="14.4" x14ac:dyDescent="0.3">
      <c r="A435" s="256"/>
      <c r="B435" s="256" t="s">
        <v>2286</v>
      </c>
      <c r="C435" s="257">
        <v>1096482067</v>
      </c>
      <c r="D435" s="256" t="s">
        <v>2287</v>
      </c>
      <c r="E435" s="256" t="s">
        <v>298</v>
      </c>
      <c r="F435" s="256" t="s">
        <v>2288</v>
      </c>
      <c r="G435" s="258">
        <v>45699</v>
      </c>
      <c r="H435" s="337">
        <v>8964045</v>
      </c>
      <c r="I435" s="256" t="s">
        <v>417</v>
      </c>
      <c r="J435" s="258">
        <v>45699</v>
      </c>
      <c r="K435" s="258">
        <v>45815</v>
      </c>
      <c r="L435" s="256" t="s">
        <v>291</v>
      </c>
      <c r="M435" s="256" t="s">
        <v>291</v>
      </c>
      <c r="N435" s="256" t="s">
        <v>291</v>
      </c>
      <c r="O435" s="215">
        <v>5</v>
      </c>
      <c r="P435" s="259">
        <v>1532315</v>
      </c>
      <c r="Q435" s="203">
        <v>45699</v>
      </c>
      <c r="R435" s="193">
        <v>45716</v>
      </c>
      <c r="S435" s="259">
        <v>2298473</v>
      </c>
      <c r="T435" s="129">
        <v>45717</v>
      </c>
      <c r="U435" s="129">
        <v>45747</v>
      </c>
      <c r="V435" s="259">
        <v>2298473</v>
      </c>
      <c r="W435" s="193">
        <v>45748</v>
      </c>
      <c r="X435" s="193">
        <v>45777</v>
      </c>
      <c r="Y435" s="259">
        <v>2298473</v>
      </c>
      <c r="Z435" s="193">
        <v>45778</v>
      </c>
      <c r="AA435" s="193">
        <v>45808</v>
      </c>
      <c r="AB435" s="259">
        <v>536311</v>
      </c>
      <c r="AC435" s="193">
        <v>45809</v>
      </c>
      <c r="AD435" s="193">
        <v>45815</v>
      </c>
      <c r="AE435" s="300"/>
      <c r="AF435" s="193"/>
      <c r="AG435" s="193"/>
      <c r="AH435" s="308"/>
      <c r="AI435" s="199"/>
      <c r="AJ435" s="199"/>
      <c r="BI435" s="195" t="s">
        <v>278</v>
      </c>
      <c r="BJ435" s="190" t="s">
        <v>423</v>
      </c>
      <c r="BK435" s="195" t="s">
        <v>280</v>
      </c>
      <c r="BL435" s="192">
        <v>254</v>
      </c>
      <c r="BM435" s="193">
        <v>45699.841851851852</v>
      </c>
      <c r="BN435" s="212">
        <v>422477985</v>
      </c>
      <c r="BO435" s="206">
        <v>787</v>
      </c>
      <c r="BP435" s="193">
        <v>45699</v>
      </c>
      <c r="BQ435" s="207">
        <v>8964045</v>
      </c>
      <c r="CS435" s="180" t="s">
        <v>2431</v>
      </c>
      <c r="CT435" s="201">
        <v>1096482067</v>
      </c>
      <c r="CU435" s="206">
        <v>136</v>
      </c>
      <c r="CV435" s="206" t="s">
        <v>2457</v>
      </c>
      <c r="CY435" s="195">
        <v>8299</v>
      </c>
      <c r="CZ435" s="195" t="s">
        <v>293</v>
      </c>
      <c r="DA435" s="204">
        <f t="shared" si="49"/>
        <v>8964045</v>
      </c>
      <c r="DB435" s="231">
        <f t="shared" si="50"/>
        <v>0</v>
      </c>
      <c r="DC435" s="204">
        <f t="shared" si="48"/>
        <v>0</v>
      </c>
      <c r="DZ435" s="312" t="s">
        <v>2497</v>
      </c>
      <c r="EA435" s="135" t="s">
        <v>273</v>
      </c>
    </row>
    <row r="436" spans="1:131" ht="14.4" x14ac:dyDescent="0.3">
      <c r="A436" s="256"/>
      <c r="B436" s="256" t="s">
        <v>2289</v>
      </c>
      <c r="C436" s="262">
        <v>1234792242</v>
      </c>
      <c r="D436" s="261" t="s">
        <v>2290</v>
      </c>
      <c r="E436" s="256" t="s">
        <v>298</v>
      </c>
      <c r="F436" s="256" t="s">
        <v>2291</v>
      </c>
      <c r="G436" s="258">
        <v>45699</v>
      </c>
      <c r="H436" s="337">
        <v>8964045</v>
      </c>
      <c r="I436" s="256" t="s">
        <v>417</v>
      </c>
      <c r="J436" s="258">
        <v>45699</v>
      </c>
      <c r="K436" s="258">
        <v>45815</v>
      </c>
      <c r="L436" s="256" t="s">
        <v>291</v>
      </c>
      <c r="M436" s="256" t="s">
        <v>291</v>
      </c>
      <c r="N436" s="256" t="s">
        <v>291</v>
      </c>
      <c r="O436" s="215">
        <v>5</v>
      </c>
      <c r="P436" s="259">
        <v>1532315</v>
      </c>
      <c r="Q436" s="203">
        <v>45699</v>
      </c>
      <c r="R436" s="193">
        <v>45716</v>
      </c>
      <c r="S436" s="259">
        <v>2298473</v>
      </c>
      <c r="T436" s="129">
        <v>45717</v>
      </c>
      <c r="U436" s="129">
        <v>45747</v>
      </c>
      <c r="V436" s="259">
        <v>2298473</v>
      </c>
      <c r="W436" s="193">
        <v>45748</v>
      </c>
      <c r="X436" s="193">
        <v>45777</v>
      </c>
      <c r="Y436" s="259">
        <v>2298473</v>
      </c>
      <c r="Z436" s="193">
        <v>45778</v>
      </c>
      <c r="AA436" s="193">
        <v>45808</v>
      </c>
      <c r="AB436" s="259">
        <v>536311</v>
      </c>
      <c r="AC436" s="193">
        <v>45809</v>
      </c>
      <c r="AD436" s="193">
        <v>45815</v>
      </c>
      <c r="AE436" s="300"/>
      <c r="AF436" s="193"/>
      <c r="AG436" s="193"/>
      <c r="AH436" s="308"/>
      <c r="AI436" s="193"/>
      <c r="AJ436" s="193"/>
      <c r="BI436" s="195" t="s">
        <v>278</v>
      </c>
      <c r="BJ436" s="190" t="s">
        <v>423</v>
      </c>
      <c r="BK436" s="195" t="s">
        <v>280</v>
      </c>
      <c r="BL436" s="192">
        <v>254</v>
      </c>
      <c r="BM436" s="193">
        <v>45699.841851851852</v>
      </c>
      <c r="BN436" s="212">
        <v>422477985</v>
      </c>
      <c r="BO436" s="206">
        <v>819</v>
      </c>
      <c r="BP436" s="193">
        <v>45699</v>
      </c>
      <c r="BQ436" s="207">
        <v>8964045</v>
      </c>
      <c r="CS436" s="200" t="s">
        <v>2432</v>
      </c>
      <c r="CT436" s="202">
        <v>1234792242</v>
      </c>
      <c r="CU436" s="206">
        <v>136</v>
      </c>
      <c r="CV436" s="206" t="s">
        <v>2458</v>
      </c>
      <c r="CY436" s="195">
        <v>7490</v>
      </c>
      <c r="CZ436" s="195" t="s">
        <v>293</v>
      </c>
      <c r="DA436" s="204">
        <f t="shared" si="49"/>
        <v>8964045</v>
      </c>
      <c r="DB436" s="231">
        <f t="shared" si="50"/>
        <v>0</v>
      </c>
      <c r="DC436" s="204">
        <f t="shared" si="48"/>
        <v>0</v>
      </c>
      <c r="DZ436" s="312" t="s">
        <v>2498</v>
      </c>
      <c r="EA436" s="135" t="s">
        <v>273</v>
      </c>
    </row>
    <row r="437" spans="1:131" ht="14.4" x14ac:dyDescent="0.3">
      <c r="A437" s="256"/>
      <c r="B437" s="256" t="s">
        <v>2292</v>
      </c>
      <c r="C437" s="262">
        <v>1122130378</v>
      </c>
      <c r="D437" s="261" t="s">
        <v>2293</v>
      </c>
      <c r="E437" s="256" t="s">
        <v>298</v>
      </c>
      <c r="F437" s="256" t="s">
        <v>2294</v>
      </c>
      <c r="G437" s="258">
        <v>45699</v>
      </c>
      <c r="H437" s="337">
        <v>8964045</v>
      </c>
      <c r="I437" s="256" t="s">
        <v>417</v>
      </c>
      <c r="J437" s="258">
        <v>45699</v>
      </c>
      <c r="K437" s="258">
        <v>45815</v>
      </c>
      <c r="L437" s="256" t="s">
        <v>291</v>
      </c>
      <c r="M437" s="256" t="s">
        <v>291</v>
      </c>
      <c r="N437" s="256" t="s">
        <v>291</v>
      </c>
      <c r="O437" s="215">
        <v>5</v>
      </c>
      <c r="P437" s="259">
        <v>1532315</v>
      </c>
      <c r="Q437" s="203">
        <v>45699</v>
      </c>
      <c r="R437" s="193">
        <v>45716</v>
      </c>
      <c r="S437" s="259">
        <v>2298473</v>
      </c>
      <c r="T437" s="129">
        <v>45717</v>
      </c>
      <c r="U437" s="129">
        <v>45747</v>
      </c>
      <c r="V437" s="259">
        <v>2298473</v>
      </c>
      <c r="W437" s="193">
        <v>45748</v>
      </c>
      <c r="X437" s="193">
        <v>45777</v>
      </c>
      <c r="Y437" s="259">
        <v>2298473</v>
      </c>
      <c r="Z437" s="193">
        <v>45778</v>
      </c>
      <c r="AA437" s="193">
        <v>45808</v>
      </c>
      <c r="AB437" s="259">
        <v>536311</v>
      </c>
      <c r="AC437" s="193">
        <v>45809</v>
      </c>
      <c r="AD437" s="193">
        <v>45815</v>
      </c>
      <c r="AE437" s="300"/>
      <c r="AF437" s="193"/>
      <c r="AG437" s="193"/>
      <c r="AH437" s="308"/>
      <c r="AI437" s="199"/>
      <c r="AJ437" s="199"/>
      <c r="BI437" s="195" t="s">
        <v>278</v>
      </c>
      <c r="BJ437" s="190" t="s">
        <v>423</v>
      </c>
      <c r="BK437" s="195" t="s">
        <v>280</v>
      </c>
      <c r="BL437" s="192">
        <v>254</v>
      </c>
      <c r="BM437" s="193">
        <v>45699.841851851852</v>
      </c>
      <c r="BN437" s="212">
        <v>422477985</v>
      </c>
      <c r="BO437" s="206">
        <v>814</v>
      </c>
      <c r="BP437" s="193">
        <v>45699</v>
      </c>
      <c r="BQ437" s="207">
        <v>8964045</v>
      </c>
      <c r="CS437" s="219" t="s">
        <v>2433</v>
      </c>
      <c r="CT437" s="202">
        <v>1122130378</v>
      </c>
      <c r="CU437" s="206">
        <v>136</v>
      </c>
      <c r="CV437" s="206" t="s">
        <v>2459</v>
      </c>
      <c r="CY437" s="192">
        <v>9511</v>
      </c>
      <c r="CZ437" s="192" t="s">
        <v>2062</v>
      </c>
      <c r="DA437" s="204">
        <f t="shared" si="49"/>
        <v>8964045</v>
      </c>
      <c r="DB437" s="231">
        <f t="shared" si="50"/>
        <v>0</v>
      </c>
      <c r="DC437" s="204">
        <f t="shared" si="48"/>
        <v>0</v>
      </c>
      <c r="DZ437" s="312" t="s">
        <v>2499</v>
      </c>
      <c r="EA437" s="135" t="s">
        <v>273</v>
      </c>
    </row>
    <row r="438" spans="1:131" ht="14.4" x14ac:dyDescent="0.3">
      <c r="A438" s="256"/>
      <c r="B438" s="256" t="s">
        <v>2295</v>
      </c>
      <c r="C438" s="262">
        <v>1122138438</v>
      </c>
      <c r="D438" s="261" t="s">
        <v>2296</v>
      </c>
      <c r="E438" s="256" t="s">
        <v>298</v>
      </c>
      <c r="F438" s="256" t="s">
        <v>2294</v>
      </c>
      <c r="G438" s="258">
        <v>45699</v>
      </c>
      <c r="H438" s="337">
        <v>8964045</v>
      </c>
      <c r="I438" s="256" t="s">
        <v>417</v>
      </c>
      <c r="J438" s="258">
        <v>45699</v>
      </c>
      <c r="K438" s="258">
        <v>45815</v>
      </c>
      <c r="L438" s="256" t="s">
        <v>291</v>
      </c>
      <c r="M438" s="256" t="s">
        <v>291</v>
      </c>
      <c r="N438" s="256" t="s">
        <v>291</v>
      </c>
      <c r="O438" s="215">
        <v>5</v>
      </c>
      <c r="P438" s="259">
        <v>1532315</v>
      </c>
      <c r="Q438" s="203">
        <v>45699</v>
      </c>
      <c r="R438" s="193">
        <v>45716</v>
      </c>
      <c r="S438" s="259">
        <v>2298473</v>
      </c>
      <c r="T438" s="129">
        <v>45717</v>
      </c>
      <c r="U438" s="129">
        <v>45747</v>
      </c>
      <c r="V438" s="259">
        <v>2298473</v>
      </c>
      <c r="W438" s="193">
        <v>45748</v>
      </c>
      <c r="X438" s="193">
        <v>45777</v>
      </c>
      <c r="Y438" s="259">
        <v>2298473</v>
      </c>
      <c r="Z438" s="193">
        <v>45778</v>
      </c>
      <c r="AA438" s="193">
        <v>45808</v>
      </c>
      <c r="AB438" s="259">
        <v>536311</v>
      </c>
      <c r="AC438" s="193">
        <v>45809</v>
      </c>
      <c r="AD438" s="193">
        <v>45815</v>
      </c>
      <c r="AE438" s="300"/>
      <c r="AF438" s="193"/>
      <c r="AG438" s="193"/>
      <c r="AH438" s="308"/>
      <c r="AI438" s="199"/>
      <c r="AJ438" s="199"/>
      <c r="BI438" s="195" t="s">
        <v>278</v>
      </c>
      <c r="BJ438" s="190" t="s">
        <v>423</v>
      </c>
      <c r="BK438" s="195" t="s">
        <v>280</v>
      </c>
      <c r="BL438" s="192">
        <v>254</v>
      </c>
      <c r="BM438" s="193">
        <v>45699.841851851852</v>
      </c>
      <c r="BN438" s="212">
        <v>422477985</v>
      </c>
      <c r="BO438" s="206">
        <v>816</v>
      </c>
      <c r="BP438" s="193">
        <v>45699</v>
      </c>
      <c r="BQ438" s="207">
        <v>8964045</v>
      </c>
      <c r="CS438" s="219" t="s">
        <v>2433</v>
      </c>
      <c r="CT438" s="202">
        <v>1122138438</v>
      </c>
      <c r="CU438" s="206">
        <v>136</v>
      </c>
      <c r="CV438" s="206" t="s">
        <v>2459</v>
      </c>
      <c r="CY438" s="195">
        <v>7490</v>
      </c>
      <c r="CZ438" s="195" t="s">
        <v>293</v>
      </c>
      <c r="DA438" s="204">
        <f t="shared" si="49"/>
        <v>8964045</v>
      </c>
      <c r="DB438" s="231">
        <f t="shared" si="50"/>
        <v>0</v>
      </c>
      <c r="DC438" s="204">
        <f t="shared" si="48"/>
        <v>0</v>
      </c>
      <c r="DZ438" s="312" t="s">
        <v>2500</v>
      </c>
      <c r="EA438" s="135" t="s">
        <v>273</v>
      </c>
    </row>
    <row r="439" spans="1:131" ht="14.4" x14ac:dyDescent="0.3">
      <c r="A439" s="256"/>
      <c r="B439" s="256" t="s">
        <v>2297</v>
      </c>
      <c r="C439" s="257">
        <v>1006903578</v>
      </c>
      <c r="D439" s="256" t="s">
        <v>2298</v>
      </c>
      <c r="E439" s="256" t="s">
        <v>298</v>
      </c>
      <c r="F439" s="256" t="s">
        <v>2294</v>
      </c>
      <c r="G439" s="258">
        <v>45699</v>
      </c>
      <c r="H439" s="337">
        <v>8964045</v>
      </c>
      <c r="I439" s="256" t="s">
        <v>417</v>
      </c>
      <c r="J439" s="258">
        <v>45699</v>
      </c>
      <c r="K439" s="258">
        <v>45815</v>
      </c>
      <c r="L439" s="256" t="s">
        <v>291</v>
      </c>
      <c r="M439" s="256" t="s">
        <v>291</v>
      </c>
      <c r="N439" s="256" t="s">
        <v>291</v>
      </c>
      <c r="O439" s="215">
        <v>5</v>
      </c>
      <c r="P439" s="259">
        <v>1532315</v>
      </c>
      <c r="Q439" s="203">
        <v>45699</v>
      </c>
      <c r="R439" s="193">
        <v>45716</v>
      </c>
      <c r="S439" s="259">
        <v>2298473</v>
      </c>
      <c r="T439" s="129">
        <v>45717</v>
      </c>
      <c r="U439" s="129">
        <v>45747</v>
      </c>
      <c r="V439" s="259">
        <v>2298473</v>
      </c>
      <c r="W439" s="193">
        <v>45748</v>
      </c>
      <c r="X439" s="193">
        <v>45777</v>
      </c>
      <c r="Y439" s="259">
        <v>2298473</v>
      </c>
      <c r="Z439" s="193">
        <v>45778</v>
      </c>
      <c r="AA439" s="193">
        <v>45808</v>
      </c>
      <c r="AB439" s="259">
        <v>536311</v>
      </c>
      <c r="AC439" s="193">
        <v>45809</v>
      </c>
      <c r="AD439" s="193">
        <v>45815</v>
      </c>
      <c r="AE439" s="300"/>
      <c r="AF439" s="193"/>
      <c r="AG439" s="193"/>
      <c r="AH439" s="308"/>
      <c r="AI439" s="199"/>
      <c r="AJ439" s="199"/>
      <c r="BI439" s="195" t="s">
        <v>278</v>
      </c>
      <c r="BJ439" s="190" t="s">
        <v>423</v>
      </c>
      <c r="BK439" s="195" t="s">
        <v>280</v>
      </c>
      <c r="BL439" s="192">
        <v>254</v>
      </c>
      <c r="BM439" s="193">
        <v>45699.841851851852</v>
      </c>
      <c r="BN439" s="212">
        <v>422477985</v>
      </c>
      <c r="BO439" s="206">
        <v>779</v>
      </c>
      <c r="BP439" s="193">
        <v>45699</v>
      </c>
      <c r="BQ439" s="207">
        <v>8964045</v>
      </c>
      <c r="CS439" s="200" t="s">
        <v>2433</v>
      </c>
      <c r="CT439" s="202">
        <v>1006903578</v>
      </c>
      <c r="CU439" s="206">
        <v>598</v>
      </c>
      <c r="CV439" s="206" t="s">
        <v>2459</v>
      </c>
      <c r="CY439" s="195">
        <v>7490</v>
      </c>
      <c r="CZ439" s="195" t="s">
        <v>293</v>
      </c>
      <c r="DA439" s="204">
        <f t="shared" si="49"/>
        <v>8964045</v>
      </c>
      <c r="DB439" s="231">
        <f t="shared" si="50"/>
        <v>0</v>
      </c>
      <c r="DC439" s="204">
        <f t="shared" si="48"/>
        <v>0</v>
      </c>
      <c r="DZ439" s="312" t="s">
        <v>2501</v>
      </c>
      <c r="EA439" s="135" t="s">
        <v>273</v>
      </c>
    </row>
    <row r="440" spans="1:131" ht="14.4" x14ac:dyDescent="0.3">
      <c r="A440" s="256"/>
      <c r="B440" s="256" t="s">
        <v>2299</v>
      </c>
      <c r="C440" s="257">
        <v>1121957235</v>
      </c>
      <c r="D440" s="256" t="s">
        <v>2300</v>
      </c>
      <c r="E440" s="256" t="s">
        <v>298</v>
      </c>
      <c r="F440" s="256" t="s">
        <v>2294</v>
      </c>
      <c r="G440" s="258">
        <v>45699</v>
      </c>
      <c r="H440" s="337">
        <v>8964045</v>
      </c>
      <c r="I440" s="256" t="s">
        <v>417</v>
      </c>
      <c r="J440" s="258">
        <v>45699</v>
      </c>
      <c r="K440" s="258">
        <v>45815</v>
      </c>
      <c r="L440" s="256" t="s">
        <v>291</v>
      </c>
      <c r="M440" s="256" t="s">
        <v>291</v>
      </c>
      <c r="N440" s="256" t="s">
        <v>291</v>
      </c>
      <c r="O440" s="215">
        <v>5</v>
      </c>
      <c r="P440" s="259">
        <v>1532315</v>
      </c>
      <c r="Q440" s="203">
        <v>45699</v>
      </c>
      <c r="R440" s="193">
        <v>45716</v>
      </c>
      <c r="S440" s="259">
        <v>2298473</v>
      </c>
      <c r="T440" s="129">
        <v>45717</v>
      </c>
      <c r="U440" s="129">
        <v>45747</v>
      </c>
      <c r="V440" s="259">
        <v>2298473</v>
      </c>
      <c r="W440" s="193">
        <v>45748</v>
      </c>
      <c r="X440" s="193">
        <v>45777</v>
      </c>
      <c r="Y440" s="259">
        <v>2298473</v>
      </c>
      <c r="Z440" s="193">
        <v>45778</v>
      </c>
      <c r="AA440" s="193">
        <v>45808</v>
      </c>
      <c r="AB440" s="259">
        <v>536311</v>
      </c>
      <c r="AC440" s="193">
        <v>45809</v>
      </c>
      <c r="AD440" s="193">
        <v>45815</v>
      </c>
      <c r="AE440" s="300"/>
      <c r="AF440" s="193"/>
      <c r="AG440" s="193"/>
      <c r="AH440" s="308"/>
      <c r="AI440" s="199"/>
      <c r="AJ440" s="199"/>
      <c r="BI440" s="195" t="s">
        <v>278</v>
      </c>
      <c r="BJ440" s="190" t="s">
        <v>423</v>
      </c>
      <c r="BK440" s="195" t="s">
        <v>280</v>
      </c>
      <c r="BL440" s="192">
        <v>254</v>
      </c>
      <c r="BM440" s="193">
        <v>45699.841851851852</v>
      </c>
      <c r="BN440" s="212">
        <v>422477985</v>
      </c>
      <c r="BO440" s="206">
        <v>810</v>
      </c>
      <c r="BP440" s="193">
        <v>45699</v>
      </c>
      <c r="BQ440" s="207">
        <v>8964045</v>
      </c>
      <c r="CS440" s="219" t="s">
        <v>2433</v>
      </c>
      <c r="CT440" s="305">
        <v>1121957235.0999999</v>
      </c>
      <c r="CU440" s="206">
        <v>136</v>
      </c>
      <c r="CV440" s="206" t="s">
        <v>2459</v>
      </c>
      <c r="CY440" s="195">
        <v>7490</v>
      </c>
      <c r="CZ440" s="195" t="s">
        <v>293</v>
      </c>
      <c r="DA440" s="204">
        <f t="shared" si="49"/>
        <v>8964045</v>
      </c>
      <c r="DB440" s="231">
        <f t="shared" si="50"/>
        <v>0</v>
      </c>
      <c r="DC440" s="204">
        <f t="shared" si="48"/>
        <v>0</v>
      </c>
      <c r="DZ440" s="312" t="s">
        <v>2502</v>
      </c>
      <c r="EA440" s="135" t="s">
        <v>273</v>
      </c>
    </row>
    <row r="441" spans="1:131" ht="14.4" x14ac:dyDescent="0.3">
      <c r="A441" s="261"/>
      <c r="B441" s="256" t="s">
        <v>2301</v>
      </c>
      <c r="C441" s="262">
        <v>1121959728</v>
      </c>
      <c r="D441" s="261" t="s">
        <v>2302</v>
      </c>
      <c r="E441" s="256" t="s">
        <v>298</v>
      </c>
      <c r="F441" s="256" t="s">
        <v>1112</v>
      </c>
      <c r="G441" s="258">
        <v>45699</v>
      </c>
      <c r="H441" s="337">
        <v>11798828</v>
      </c>
      <c r="I441" s="256" t="s">
        <v>487</v>
      </c>
      <c r="J441" s="258">
        <v>45699</v>
      </c>
      <c r="K441" s="258">
        <v>45852</v>
      </c>
      <c r="L441" s="256" t="s">
        <v>291</v>
      </c>
      <c r="M441" s="256" t="s">
        <v>291</v>
      </c>
      <c r="N441" s="256" t="s">
        <v>291</v>
      </c>
      <c r="O441" s="215">
        <v>6</v>
      </c>
      <c r="P441" s="259">
        <v>1532315</v>
      </c>
      <c r="Q441" s="203">
        <v>45699</v>
      </c>
      <c r="R441" s="193">
        <v>45716</v>
      </c>
      <c r="S441" s="259">
        <v>2298473</v>
      </c>
      <c r="T441" s="129">
        <v>45717</v>
      </c>
      <c r="U441" s="129">
        <v>45747</v>
      </c>
      <c r="V441" s="259">
        <v>2298473</v>
      </c>
      <c r="W441" s="193">
        <v>45748</v>
      </c>
      <c r="X441" s="193">
        <v>45777</v>
      </c>
      <c r="Y441" s="259">
        <v>2298473</v>
      </c>
      <c r="Z441" s="193">
        <v>45778</v>
      </c>
      <c r="AA441" s="193">
        <v>45808</v>
      </c>
      <c r="AB441" s="259">
        <v>2298473</v>
      </c>
      <c r="AC441" s="193">
        <v>45809</v>
      </c>
      <c r="AD441" s="193">
        <v>45838</v>
      </c>
      <c r="AE441" s="300">
        <v>1072621</v>
      </c>
      <c r="AF441" s="193">
        <v>45839</v>
      </c>
      <c r="AG441" s="193">
        <v>45852</v>
      </c>
      <c r="AH441" s="308"/>
      <c r="AI441" s="193"/>
      <c r="AJ441" s="193"/>
      <c r="BI441" s="190" t="s">
        <v>1375</v>
      </c>
      <c r="BJ441" s="196" t="s">
        <v>1376</v>
      </c>
      <c r="BK441" s="190" t="s">
        <v>1377</v>
      </c>
      <c r="BL441" s="192">
        <v>193</v>
      </c>
      <c r="BM441" s="193">
        <v>45691</v>
      </c>
      <c r="BN441" s="212">
        <v>12411754</v>
      </c>
      <c r="BO441" s="206">
        <v>821</v>
      </c>
      <c r="BP441" s="193">
        <v>45699</v>
      </c>
      <c r="BQ441" s="207">
        <v>11798828</v>
      </c>
      <c r="CS441" s="200" t="s">
        <v>2544</v>
      </c>
      <c r="CT441" s="201">
        <v>1121959728</v>
      </c>
      <c r="CU441" s="206">
        <v>732</v>
      </c>
      <c r="CV441" s="206" t="s">
        <v>1538</v>
      </c>
      <c r="CY441" s="195">
        <v>8299</v>
      </c>
      <c r="CZ441" s="195" t="s">
        <v>293</v>
      </c>
      <c r="DA441" s="204">
        <f t="shared" si="49"/>
        <v>11798828</v>
      </c>
      <c r="DB441" s="231">
        <f t="shared" si="50"/>
        <v>0</v>
      </c>
      <c r="DC441" s="204">
        <f t="shared" si="48"/>
        <v>0</v>
      </c>
      <c r="DZ441" s="312" t="s">
        <v>2503</v>
      </c>
      <c r="EA441" s="135"/>
    </row>
    <row r="442" spans="1:131" ht="14.4" x14ac:dyDescent="0.3">
      <c r="A442" s="256"/>
      <c r="B442" s="256" t="s">
        <v>2303</v>
      </c>
      <c r="C442" s="257">
        <v>1121937745</v>
      </c>
      <c r="D442" s="256" t="s">
        <v>2304</v>
      </c>
      <c r="E442" s="256" t="s">
        <v>297</v>
      </c>
      <c r="F442" s="256" t="s">
        <v>2305</v>
      </c>
      <c r="G442" s="258">
        <v>45699</v>
      </c>
      <c r="H442" s="337">
        <v>8869399</v>
      </c>
      <c r="I442" s="256" t="s">
        <v>2306</v>
      </c>
      <c r="J442" s="258">
        <v>45699</v>
      </c>
      <c r="K442" s="258">
        <v>45779</v>
      </c>
      <c r="L442" s="256" t="s">
        <v>291</v>
      </c>
      <c r="M442" s="256" t="s">
        <v>291</v>
      </c>
      <c r="N442" s="256" t="s">
        <v>291</v>
      </c>
      <c r="O442" s="215">
        <v>3</v>
      </c>
      <c r="P442" s="259">
        <v>2163268</v>
      </c>
      <c r="Q442" s="203">
        <v>45699</v>
      </c>
      <c r="R442" s="193">
        <v>45716</v>
      </c>
      <c r="S442" s="259">
        <v>3244902</v>
      </c>
      <c r="T442" s="129">
        <v>45717</v>
      </c>
      <c r="U442" s="129">
        <v>45747</v>
      </c>
      <c r="V442" s="300">
        <v>3461229</v>
      </c>
      <c r="W442" s="193">
        <v>45748</v>
      </c>
      <c r="X442" s="193">
        <v>45779</v>
      </c>
      <c r="Y442" s="259"/>
      <c r="Z442" s="193"/>
      <c r="AA442" s="193"/>
      <c r="AB442" s="259"/>
      <c r="AC442" s="193"/>
      <c r="AD442" s="193"/>
      <c r="AE442" s="300"/>
      <c r="AF442" s="193"/>
      <c r="AG442" s="193"/>
      <c r="AH442" s="308"/>
      <c r="AI442" s="199"/>
      <c r="AJ442" s="199"/>
      <c r="BI442" s="195" t="s">
        <v>278</v>
      </c>
      <c r="BJ442" s="190" t="s">
        <v>423</v>
      </c>
      <c r="BK442" s="195" t="s">
        <v>280</v>
      </c>
      <c r="BL442" s="192">
        <v>254</v>
      </c>
      <c r="BM442" s="193">
        <v>45699.841851851852</v>
      </c>
      <c r="BN442" s="212">
        <v>422477985</v>
      </c>
      <c r="BO442" s="206">
        <v>806</v>
      </c>
      <c r="BP442" s="193">
        <v>45699</v>
      </c>
      <c r="BQ442" s="207">
        <v>8964045</v>
      </c>
      <c r="CS442" s="200" t="s">
        <v>2434</v>
      </c>
      <c r="CT442" s="202">
        <v>1121937745</v>
      </c>
      <c r="CU442" s="206">
        <v>82</v>
      </c>
      <c r="CV442" s="206" t="s">
        <v>2460</v>
      </c>
      <c r="CY442" s="195">
        <v>7490</v>
      </c>
      <c r="CZ442" s="195" t="s">
        <v>293</v>
      </c>
      <c r="DA442" s="204">
        <f t="shared" si="49"/>
        <v>8869399</v>
      </c>
      <c r="DB442" s="231">
        <f t="shared" si="50"/>
        <v>0</v>
      </c>
      <c r="DC442" s="204">
        <f t="shared" si="48"/>
        <v>94646</v>
      </c>
      <c r="DZ442" s="312" t="s">
        <v>2504</v>
      </c>
      <c r="EA442" s="135" t="s">
        <v>282</v>
      </c>
    </row>
    <row r="443" spans="1:131" ht="14.4" x14ac:dyDescent="0.3">
      <c r="A443" s="255"/>
      <c r="B443" s="256" t="s">
        <v>2307</v>
      </c>
      <c r="C443" s="257">
        <v>1121852835</v>
      </c>
      <c r="D443" s="256" t="s">
        <v>2308</v>
      </c>
      <c r="E443" s="256" t="s">
        <v>298</v>
      </c>
      <c r="F443" s="256" t="s">
        <v>2309</v>
      </c>
      <c r="G443" s="258">
        <v>45699</v>
      </c>
      <c r="H443" s="337">
        <v>8964045</v>
      </c>
      <c r="I443" s="256" t="s">
        <v>417</v>
      </c>
      <c r="J443" s="258">
        <v>45699</v>
      </c>
      <c r="K443" s="258">
        <v>45815</v>
      </c>
      <c r="L443" s="256" t="s">
        <v>291</v>
      </c>
      <c r="M443" s="256" t="s">
        <v>291</v>
      </c>
      <c r="N443" s="256" t="s">
        <v>291</v>
      </c>
      <c r="O443" s="215">
        <v>5</v>
      </c>
      <c r="P443" s="259">
        <v>1532315</v>
      </c>
      <c r="Q443" s="203">
        <v>45699</v>
      </c>
      <c r="R443" s="193">
        <v>45716</v>
      </c>
      <c r="S443" s="259">
        <v>2298473</v>
      </c>
      <c r="T443" s="129">
        <v>45717</v>
      </c>
      <c r="U443" s="129">
        <v>45747</v>
      </c>
      <c r="V443" s="259">
        <v>2298473</v>
      </c>
      <c r="W443" s="193">
        <v>45748</v>
      </c>
      <c r="X443" s="193">
        <v>45777</v>
      </c>
      <c r="Y443" s="259">
        <v>2298473</v>
      </c>
      <c r="Z443" s="193">
        <v>45778</v>
      </c>
      <c r="AA443" s="193">
        <v>45808</v>
      </c>
      <c r="AB443" s="259">
        <v>536311</v>
      </c>
      <c r="AC443" s="193">
        <v>45809</v>
      </c>
      <c r="AD443" s="193">
        <v>45815</v>
      </c>
      <c r="AE443" s="300"/>
      <c r="AF443" s="193"/>
      <c r="AG443" s="193"/>
      <c r="AH443" s="308"/>
      <c r="AI443" s="193"/>
      <c r="AJ443" s="193"/>
      <c r="BI443" s="196" t="s">
        <v>309</v>
      </c>
      <c r="BJ443" s="199" t="s">
        <v>310</v>
      </c>
      <c r="BK443" s="196" t="s">
        <v>333</v>
      </c>
      <c r="BL443" s="192">
        <v>254</v>
      </c>
      <c r="BM443" s="193">
        <v>45699.841851851852</v>
      </c>
      <c r="BN443" s="212">
        <v>422477985</v>
      </c>
      <c r="BO443" s="206">
        <v>795</v>
      </c>
      <c r="BP443" s="193">
        <v>45699</v>
      </c>
      <c r="BQ443" s="207">
        <v>8964045</v>
      </c>
      <c r="CS443" s="180" t="s">
        <v>2435</v>
      </c>
      <c r="CT443" s="201">
        <v>1121852835</v>
      </c>
      <c r="CU443" s="206">
        <v>54</v>
      </c>
      <c r="CV443" s="206" t="s">
        <v>2461</v>
      </c>
      <c r="CY443" s="195">
        <v>7490</v>
      </c>
      <c r="CZ443" s="195" t="s">
        <v>293</v>
      </c>
      <c r="DA443" s="204">
        <f t="shared" si="49"/>
        <v>8964045</v>
      </c>
      <c r="DB443" s="231">
        <f t="shared" si="50"/>
        <v>0</v>
      </c>
      <c r="DC443" s="204">
        <f t="shared" si="48"/>
        <v>0</v>
      </c>
      <c r="DZ443" s="312" t="s">
        <v>2505</v>
      </c>
      <c r="EA443" s="135" t="s">
        <v>309</v>
      </c>
    </row>
    <row r="444" spans="1:131" ht="14.4" x14ac:dyDescent="0.3">
      <c r="A444" s="256"/>
      <c r="B444" s="256" t="s">
        <v>2310</v>
      </c>
      <c r="C444" s="257">
        <v>1071169129</v>
      </c>
      <c r="D444" s="256" t="s">
        <v>2311</v>
      </c>
      <c r="E444" s="256" t="s">
        <v>298</v>
      </c>
      <c r="F444" s="256" t="s">
        <v>2312</v>
      </c>
      <c r="G444" s="258">
        <v>45699</v>
      </c>
      <c r="H444" s="337">
        <v>8964045</v>
      </c>
      <c r="I444" s="256" t="s">
        <v>417</v>
      </c>
      <c r="J444" s="258">
        <v>45699</v>
      </c>
      <c r="K444" s="258">
        <v>45815</v>
      </c>
      <c r="L444" s="256" t="s">
        <v>291</v>
      </c>
      <c r="M444" s="256" t="s">
        <v>291</v>
      </c>
      <c r="N444" s="256" t="s">
        <v>291</v>
      </c>
      <c r="O444" s="215">
        <v>5</v>
      </c>
      <c r="P444" s="259">
        <v>1532315</v>
      </c>
      <c r="Q444" s="203">
        <v>45699</v>
      </c>
      <c r="R444" s="193">
        <v>45716</v>
      </c>
      <c r="S444" s="259">
        <v>2298473</v>
      </c>
      <c r="T444" s="129">
        <v>45717</v>
      </c>
      <c r="U444" s="129">
        <v>45747</v>
      </c>
      <c r="V444" s="259">
        <v>2298473</v>
      </c>
      <c r="W444" s="193">
        <v>45748</v>
      </c>
      <c r="X444" s="193">
        <v>45777</v>
      </c>
      <c r="Y444" s="259">
        <v>2298473</v>
      </c>
      <c r="Z444" s="193">
        <v>45778</v>
      </c>
      <c r="AA444" s="193">
        <v>45808</v>
      </c>
      <c r="AB444" s="259">
        <v>536311</v>
      </c>
      <c r="AC444" s="193">
        <v>45809</v>
      </c>
      <c r="AD444" s="193">
        <v>45815</v>
      </c>
      <c r="AE444" s="300"/>
      <c r="AF444" s="193"/>
      <c r="AG444" s="193"/>
      <c r="AH444" s="308"/>
      <c r="AI444" s="199"/>
      <c r="AJ444" s="199"/>
      <c r="BI444" s="195" t="s">
        <v>278</v>
      </c>
      <c r="BJ444" s="190" t="s">
        <v>423</v>
      </c>
      <c r="BK444" s="195" t="s">
        <v>280</v>
      </c>
      <c r="BL444" s="192">
        <v>254</v>
      </c>
      <c r="BM444" s="193">
        <v>45699.841851851852</v>
      </c>
      <c r="BN444" s="212">
        <v>422477985</v>
      </c>
      <c r="BO444" s="206">
        <v>784</v>
      </c>
      <c r="BP444" s="193">
        <v>45699</v>
      </c>
      <c r="BQ444" s="207">
        <v>8964045</v>
      </c>
      <c r="CS444" s="221" t="s">
        <v>2436</v>
      </c>
      <c r="CT444" s="201">
        <v>1071169129.7</v>
      </c>
      <c r="CU444" s="206">
        <v>54</v>
      </c>
      <c r="CV444" s="206" t="s">
        <v>2462</v>
      </c>
      <c r="CY444" s="195">
        <v>8299</v>
      </c>
      <c r="CZ444" s="195" t="s">
        <v>293</v>
      </c>
      <c r="DA444" s="204">
        <f t="shared" si="49"/>
        <v>8964045</v>
      </c>
      <c r="DB444" s="231">
        <f t="shared" si="50"/>
        <v>0</v>
      </c>
      <c r="DC444" s="204">
        <f t="shared" si="48"/>
        <v>0</v>
      </c>
      <c r="DZ444" s="312" t="s">
        <v>2506</v>
      </c>
      <c r="EA444" s="135" t="s">
        <v>309</v>
      </c>
    </row>
    <row r="445" spans="1:131" ht="14.4" x14ac:dyDescent="0.3">
      <c r="A445" s="256"/>
      <c r="B445" s="256" t="s">
        <v>2313</v>
      </c>
      <c r="C445" s="257">
        <v>1081397038</v>
      </c>
      <c r="D445" s="256" t="s">
        <v>2314</v>
      </c>
      <c r="E445" s="256" t="s">
        <v>298</v>
      </c>
      <c r="F445" s="256" t="s">
        <v>2315</v>
      </c>
      <c r="G445" s="258">
        <v>45699</v>
      </c>
      <c r="H445" s="337">
        <v>8964045</v>
      </c>
      <c r="I445" s="256" t="s">
        <v>417</v>
      </c>
      <c r="J445" s="258">
        <v>45699</v>
      </c>
      <c r="K445" s="258">
        <v>45815</v>
      </c>
      <c r="L445" s="256" t="s">
        <v>291</v>
      </c>
      <c r="M445" s="256" t="s">
        <v>291</v>
      </c>
      <c r="N445" s="256" t="s">
        <v>291</v>
      </c>
      <c r="O445" s="215">
        <v>5</v>
      </c>
      <c r="P445" s="259">
        <v>1532315</v>
      </c>
      <c r="Q445" s="203">
        <v>45699</v>
      </c>
      <c r="R445" s="193">
        <v>45716</v>
      </c>
      <c r="S445" s="259">
        <v>2298473</v>
      </c>
      <c r="T445" s="129">
        <v>45717</v>
      </c>
      <c r="U445" s="129">
        <v>45747</v>
      </c>
      <c r="V445" s="259">
        <v>2298473</v>
      </c>
      <c r="W445" s="193">
        <v>45748</v>
      </c>
      <c r="X445" s="193">
        <v>45777</v>
      </c>
      <c r="Y445" s="259">
        <v>2298473</v>
      </c>
      <c r="Z445" s="193">
        <v>45778</v>
      </c>
      <c r="AA445" s="193">
        <v>45808</v>
      </c>
      <c r="AB445" s="259">
        <v>536311</v>
      </c>
      <c r="AC445" s="193">
        <v>45809</v>
      </c>
      <c r="AD445" s="193">
        <v>45815</v>
      </c>
      <c r="AE445" s="300"/>
      <c r="AF445" s="193"/>
      <c r="AG445" s="193"/>
      <c r="AH445" s="308"/>
      <c r="AI445" s="199"/>
      <c r="AJ445" s="199"/>
      <c r="BI445" s="195" t="s">
        <v>278</v>
      </c>
      <c r="BJ445" s="190" t="s">
        <v>423</v>
      </c>
      <c r="BK445" s="195" t="s">
        <v>280</v>
      </c>
      <c r="BL445" s="192">
        <v>254</v>
      </c>
      <c r="BM445" s="193">
        <v>45699.841851851852</v>
      </c>
      <c r="BN445" s="212">
        <v>422477985</v>
      </c>
      <c r="BO445" s="206">
        <v>785</v>
      </c>
      <c r="BP445" s="193">
        <v>45699</v>
      </c>
      <c r="BQ445" s="207">
        <v>8964045</v>
      </c>
      <c r="CS445" s="233" t="s">
        <v>2437</v>
      </c>
      <c r="CT445" s="201">
        <v>1081397038</v>
      </c>
      <c r="CU445" s="206">
        <v>54</v>
      </c>
      <c r="CV445" s="206" t="s">
        <v>2463</v>
      </c>
      <c r="CY445" s="195">
        <v>8299</v>
      </c>
      <c r="CZ445" s="195" t="s">
        <v>293</v>
      </c>
      <c r="DA445" s="204">
        <f t="shared" si="49"/>
        <v>8964045</v>
      </c>
      <c r="DB445" s="231">
        <f t="shared" si="50"/>
        <v>0</v>
      </c>
      <c r="DC445" s="204">
        <f t="shared" si="48"/>
        <v>0</v>
      </c>
      <c r="DZ445" s="312" t="s">
        <v>2507</v>
      </c>
      <c r="EA445" s="135" t="s">
        <v>309</v>
      </c>
    </row>
    <row r="446" spans="1:131" ht="14.4" x14ac:dyDescent="0.3">
      <c r="A446" s="256"/>
      <c r="B446" s="256" t="s">
        <v>2316</v>
      </c>
      <c r="C446" s="257">
        <v>1121922565</v>
      </c>
      <c r="D446" s="256" t="s">
        <v>2317</v>
      </c>
      <c r="E446" s="256" t="s">
        <v>298</v>
      </c>
      <c r="F446" s="256" t="s">
        <v>2318</v>
      </c>
      <c r="G446" s="258">
        <v>45699</v>
      </c>
      <c r="H446" s="337">
        <v>8964045</v>
      </c>
      <c r="I446" s="256" t="s">
        <v>417</v>
      </c>
      <c r="J446" s="258">
        <v>45699</v>
      </c>
      <c r="K446" s="258">
        <v>45815</v>
      </c>
      <c r="L446" s="256" t="s">
        <v>291</v>
      </c>
      <c r="M446" s="256" t="s">
        <v>291</v>
      </c>
      <c r="N446" s="256" t="s">
        <v>291</v>
      </c>
      <c r="O446" s="215">
        <v>5</v>
      </c>
      <c r="P446" s="259">
        <v>1532315</v>
      </c>
      <c r="Q446" s="203">
        <v>45699</v>
      </c>
      <c r="R446" s="193">
        <v>45716</v>
      </c>
      <c r="S446" s="259">
        <v>2298473</v>
      </c>
      <c r="T446" s="129">
        <v>45717</v>
      </c>
      <c r="U446" s="129">
        <v>45747</v>
      </c>
      <c r="V446" s="259">
        <v>2298473</v>
      </c>
      <c r="W446" s="193">
        <v>45748</v>
      </c>
      <c r="X446" s="193">
        <v>45777</v>
      </c>
      <c r="Y446" s="259">
        <v>2298473</v>
      </c>
      <c r="Z446" s="193">
        <v>45778</v>
      </c>
      <c r="AA446" s="193">
        <v>45808</v>
      </c>
      <c r="AB446" s="259">
        <v>536311</v>
      </c>
      <c r="AC446" s="193">
        <v>45809</v>
      </c>
      <c r="AD446" s="193">
        <v>45815</v>
      </c>
      <c r="AE446" s="300"/>
      <c r="AF446" s="193"/>
      <c r="AG446" s="193"/>
      <c r="AH446" s="308"/>
      <c r="AI446" s="199"/>
      <c r="AJ446" s="199"/>
      <c r="BI446" s="195" t="s">
        <v>278</v>
      </c>
      <c r="BJ446" s="190" t="s">
        <v>423</v>
      </c>
      <c r="BK446" s="195" t="s">
        <v>280</v>
      </c>
      <c r="BL446" s="192">
        <v>254</v>
      </c>
      <c r="BM446" s="193">
        <v>45699.841851851852</v>
      </c>
      <c r="BN446" s="212">
        <v>422477985</v>
      </c>
      <c r="BO446" s="206">
        <v>802</v>
      </c>
      <c r="BP446" s="193">
        <v>45699</v>
      </c>
      <c r="BQ446" s="207">
        <v>8964045</v>
      </c>
      <c r="CS446" s="303" t="s">
        <v>2438</v>
      </c>
      <c r="CT446" s="201">
        <v>1121922565</v>
      </c>
      <c r="CU446" s="206">
        <v>54</v>
      </c>
      <c r="CV446" s="206" t="s">
        <v>2464</v>
      </c>
      <c r="CY446" s="195">
        <v>8299</v>
      </c>
      <c r="CZ446" s="195" t="s">
        <v>293</v>
      </c>
      <c r="DA446" s="204">
        <f t="shared" si="49"/>
        <v>8964045</v>
      </c>
      <c r="DB446" s="231">
        <f t="shared" si="50"/>
        <v>0</v>
      </c>
      <c r="DC446" s="204">
        <f t="shared" si="48"/>
        <v>0</v>
      </c>
      <c r="DZ446" s="312" t="s">
        <v>2508</v>
      </c>
      <c r="EA446" s="135" t="s">
        <v>309</v>
      </c>
    </row>
    <row r="447" spans="1:131" ht="14.4" x14ac:dyDescent="0.3">
      <c r="A447" s="256"/>
      <c r="B447" s="256" t="s">
        <v>2319</v>
      </c>
      <c r="C447" s="257">
        <v>1006777660</v>
      </c>
      <c r="D447" s="256" t="s">
        <v>2320</v>
      </c>
      <c r="E447" s="256" t="s">
        <v>298</v>
      </c>
      <c r="F447" s="256" t="s">
        <v>1095</v>
      </c>
      <c r="G447" s="258">
        <v>45699</v>
      </c>
      <c r="H447" s="337">
        <v>11798828</v>
      </c>
      <c r="I447" s="256" t="s">
        <v>487</v>
      </c>
      <c r="J447" s="258">
        <v>45699</v>
      </c>
      <c r="K447" s="258">
        <v>45852</v>
      </c>
      <c r="L447" s="256" t="s">
        <v>291</v>
      </c>
      <c r="M447" s="256" t="s">
        <v>291</v>
      </c>
      <c r="N447" s="256" t="s">
        <v>291</v>
      </c>
      <c r="O447" s="215">
        <v>6</v>
      </c>
      <c r="P447" s="259">
        <v>1532315</v>
      </c>
      <c r="Q447" s="203">
        <v>45699</v>
      </c>
      <c r="R447" s="193">
        <v>45716</v>
      </c>
      <c r="S447" s="259">
        <v>2298473</v>
      </c>
      <c r="T447" s="129">
        <v>45717</v>
      </c>
      <c r="U447" s="129">
        <v>45747</v>
      </c>
      <c r="V447" s="259">
        <v>2298473</v>
      </c>
      <c r="W447" s="193">
        <v>45748</v>
      </c>
      <c r="X447" s="193">
        <v>45777</v>
      </c>
      <c r="Y447" s="259">
        <v>2298473</v>
      </c>
      <c r="Z447" s="193">
        <v>45778</v>
      </c>
      <c r="AA447" s="193">
        <v>45808</v>
      </c>
      <c r="AB447" s="259">
        <v>2298473</v>
      </c>
      <c r="AC447" s="193">
        <v>45809</v>
      </c>
      <c r="AD447" s="193">
        <v>45838</v>
      </c>
      <c r="AE447" s="300">
        <v>1072621</v>
      </c>
      <c r="AF447" s="193">
        <v>45839</v>
      </c>
      <c r="AG447" s="193">
        <v>45852</v>
      </c>
      <c r="AH447" s="308"/>
      <c r="AI447" s="193"/>
      <c r="AJ447" s="193"/>
      <c r="BI447" s="188" t="s">
        <v>282</v>
      </c>
      <c r="BJ447" s="190" t="s">
        <v>337</v>
      </c>
      <c r="BK447" s="188" t="s">
        <v>336</v>
      </c>
      <c r="BL447" s="192">
        <v>251</v>
      </c>
      <c r="BM447" s="193">
        <v>45699.705381944441</v>
      </c>
      <c r="BN447" s="212">
        <v>11798828</v>
      </c>
      <c r="BO447" s="206">
        <v>708</v>
      </c>
      <c r="BP447" s="193">
        <v>45699</v>
      </c>
      <c r="BQ447" s="207">
        <v>11798828</v>
      </c>
      <c r="CS447" s="200" t="s">
        <v>2439</v>
      </c>
      <c r="CT447" s="202">
        <v>1006777660</v>
      </c>
      <c r="CU447" s="206">
        <v>744</v>
      </c>
      <c r="CV447" s="206" t="s">
        <v>1537</v>
      </c>
      <c r="CY447" s="195">
        <v>7490</v>
      </c>
      <c r="CZ447" s="195" t="s">
        <v>293</v>
      </c>
      <c r="DA447" s="204">
        <f t="shared" si="49"/>
        <v>11798828</v>
      </c>
      <c r="DB447" s="231">
        <f t="shared" si="50"/>
        <v>0</v>
      </c>
      <c r="DC447" s="204">
        <f t="shared" si="48"/>
        <v>0</v>
      </c>
      <c r="DZ447" s="312" t="s">
        <v>2509</v>
      </c>
      <c r="EA447" s="135"/>
    </row>
    <row r="448" spans="1:131" ht="14.4" x14ac:dyDescent="0.3">
      <c r="A448" s="256"/>
      <c r="B448" s="256" t="s">
        <v>2321</v>
      </c>
      <c r="C448" s="257">
        <v>1121955159</v>
      </c>
      <c r="D448" s="263" t="s">
        <v>2322</v>
      </c>
      <c r="E448" s="256" t="s">
        <v>297</v>
      </c>
      <c r="F448" s="256" t="s">
        <v>1187</v>
      </c>
      <c r="G448" s="258">
        <v>45699</v>
      </c>
      <c r="H448" s="337">
        <v>16657164</v>
      </c>
      <c r="I448" s="256" t="s">
        <v>487</v>
      </c>
      <c r="J448" s="258">
        <v>45699</v>
      </c>
      <c r="K448" s="258">
        <v>45852</v>
      </c>
      <c r="L448" s="256" t="s">
        <v>291</v>
      </c>
      <c r="M448" s="256" t="s">
        <v>291</v>
      </c>
      <c r="N448" s="256" t="s">
        <v>291</v>
      </c>
      <c r="O448" s="215">
        <v>6</v>
      </c>
      <c r="P448" s="259">
        <v>2163268</v>
      </c>
      <c r="Q448" s="203">
        <v>45699</v>
      </c>
      <c r="R448" s="193">
        <v>45716</v>
      </c>
      <c r="S448" s="259">
        <v>3244902</v>
      </c>
      <c r="T448" s="129">
        <v>45717</v>
      </c>
      <c r="U448" s="129">
        <v>45747</v>
      </c>
      <c r="V448" s="259">
        <v>3244902</v>
      </c>
      <c r="W448" s="193">
        <v>45748</v>
      </c>
      <c r="X448" s="193">
        <v>45777</v>
      </c>
      <c r="Y448" s="259">
        <v>3244902</v>
      </c>
      <c r="Z448" s="193">
        <v>45778</v>
      </c>
      <c r="AA448" s="193">
        <v>45808</v>
      </c>
      <c r="AB448" s="259">
        <v>3244902</v>
      </c>
      <c r="AC448" s="193">
        <v>45809</v>
      </c>
      <c r="AD448" s="193">
        <v>45838</v>
      </c>
      <c r="AE448" s="300">
        <v>1514288</v>
      </c>
      <c r="AF448" s="193">
        <v>45839</v>
      </c>
      <c r="AG448" s="193">
        <v>45852</v>
      </c>
      <c r="AH448" s="308"/>
      <c r="AI448" s="199"/>
      <c r="AJ448" s="199"/>
      <c r="BI448" s="188" t="s">
        <v>270</v>
      </c>
      <c r="BJ448" s="190" t="s">
        <v>1384</v>
      </c>
      <c r="BK448" s="188" t="s">
        <v>533</v>
      </c>
      <c r="BL448" s="192">
        <v>250</v>
      </c>
      <c r="BM448" s="193">
        <v>45699.70144675926</v>
      </c>
      <c r="BN448" s="212">
        <v>16657164</v>
      </c>
      <c r="BO448" s="206">
        <v>709</v>
      </c>
      <c r="BP448" s="193">
        <v>45699</v>
      </c>
      <c r="BQ448" s="207">
        <v>16657164</v>
      </c>
      <c r="CS448" s="200" t="s">
        <v>2545</v>
      </c>
      <c r="CT448" s="202">
        <v>1121955159</v>
      </c>
      <c r="CU448" s="206">
        <v>739</v>
      </c>
      <c r="CV448" s="206" t="s">
        <v>1543</v>
      </c>
      <c r="CY448" s="195">
        <v>7490</v>
      </c>
      <c r="CZ448" s="195" t="s">
        <v>293</v>
      </c>
      <c r="DA448" s="204">
        <f t="shared" si="49"/>
        <v>16657164</v>
      </c>
      <c r="DB448" s="231">
        <f t="shared" si="50"/>
        <v>0</v>
      </c>
      <c r="DC448" s="204">
        <f t="shared" si="48"/>
        <v>0</v>
      </c>
      <c r="DZ448" s="312" t="s">
        <v>2510</v>
      </c>
      <c r="EA448" s="135"/>
    </row>
    <row r="449" spans="1:131" ht="14.4" x14ac:dyDescent="0.3">
      <c r="A449" s="256" t="s">
        <v>326</v>
      </c>
      <c r="B449" s="256" t="s">
        <v>2323</v>
      </c>
      <c r="C449" s="257">
        <v>12448615</v>
      </c>
      <c r="D449" s="256" t="s">
        <v>2324</v>
      </c>
      <c r="E449" s="256" t="s">
        <v>298</v>
      </c>
      <c r="F449" s="256" t="s">
        <v>1333</v>
      </c>
      <c r="G449" s="258">
        <v>45699</v>
      </c>
      <c r="H449" s="337">
        <v>13304098</v>
      </c>
      <c r="I449" s="256" t="s">
        <v>2325</v>
      </c>
      <c r="J449" s="258">
        <v>45699</v>
      </c>
      <c r="K449" s="258">
        <v>45821</v>
      </c>
      <c r="L449" s="256" t="s">
        <v>291</v>
      </c>
      <c r="M449" s="256" t="s">
        <v>291</v>
      </c>
      <c r="N449" s="256" t="s">
        <v>291</v>
      </c>
      <c r="O449" s="215">
        <v>5</v>
      </c>
      <c r="P449" s="259">
        <v>2163268</v>
      </c>
      <c r="Q449" s="203">
        <v>45699</v>
      </c>
      <c r="R449" s="193">
        <v>45716</v>
      </c>
      <c r="S449" s="259">
        <v>3244902</v>
      </c>
      <c r="T449" s="129">
        <v>45717</v>
      </c>
      <c r="U449" s="129">
        <v>45747</v>
      </c>
      <c r="V449" s="259">
        <v>3244902</v>
      </c>
      <c r="W449" s="193">
        <v>45748</v>
      </c>
      <c r="X449" s="193">
        <v>45777</v>
      </c>
      <c r="Y449" s="259">
        <v>3244902</v>
      </c>
      <c r="Z449" s="193">
        <v>45778</v>
      </c>
      <c r="AA449" s="193">
        <v>45808</v>
      </c>
      <c r="AB449" s="259">
        <v>1406124</v>
      </c>
      <c r="AC449" s="193">
        <v>45809</v>
      </c>
      <c r="AD449" s="193">
        <v>45821</v>
      </c>
      <c r="AE449" s="300"/>
      <c r="AF449" s="193"/>
      <c r="AG449" s="193"/>
      <c r="AH449" s="308"/>
      <c r="AI449" s="193"/>
      <c r="AJ449" s="215"/>
      <c r="BI449" s="188" t="s">
        <v>275</v>
      </c>
      <c r="BJ449" s="188" t="s">
        <v>284</v>
      </c>
      <c r="BK449" s="188" t="s">
        <v>276</v>
      </c>
      <c r="BL449" s="192">
        <v>249</v>
      </c>
      <c r="BM449" s="193">
        <v>45699.699050925927</v>
      </c>
      <c r="BN449" s="212">
        <v>294907572</v>
      </c>
      <c r="BO449" s="206">
        <v>711</v>
      </c>
      <c r="BP449" s="193">
        <v>45699</v>
      </c>
      <c r="BQ449" s="207">
        <v>13304098</v>
      </c>
      <c r="CS449" s="219" t="s">
        <v>1846</v>
      </c>
      <c r="CT449" s="201">
        <v>12448615.699999999</v>
      </c>
      <c r="CU449" s="206">
        <v>717</v>
      </c>
      <c r="CV449" s="206" t="s">
        <v>573</v>
      </c>
      <c r="CY449" s="192">
        <v>7490</v>
      </c>
      <c r="CZ449" s="192" t="s">
        <v>293</v>
      </c>
      <c r="DA449" s="204">
        <f t="shared" si="49"/>
        <v>13304098</v>
      </c>
      <c r="DB449" s="231">
        <f t="shared" si="50"/>
        <v>0</v>
      </c>
      <c r="DC449" s="204">
        <f t="shared" si="48"/>
        <v>0</v>
      </c>
      <c r="DZ449" s="312" t="s">
        <v>2511</v>
      </c>
      <c r="EA449" s="135"/>
    </row>
    <row r="450" spans="1:131" ht="14.4" x14ac:dyDescent="0.3">
      <c r="A450" s="256"/>
      <c r="B450" s="256" t="s">
        <v>2326</v>
      </c>
      <c r="C450" s="257">
        <v>86071911</v>
      </c>
      <c r="D450" s="256" t="s">
        <v>2327</v>
      </c>
      <c r="E450" s="256" t="s">
        <v>298</v>
      </c>
      <c r="F450" s="261" t="s">
        <v>2328</v>
      </c>
      <c r="G450" s="258">
        <v>45699</v>
      </c>
      <c r="H450" s="337">
        <v>9423739</v>
      </c>
      <c r="I450" s="256" t="s">
        <v>2325</v>
      </c>
      <c r="J450" s="258">
        <v>45699</v>
      </c>
      <c r="K450" s="258">
        <v>45821</v>
      </c>
      <c r="L450" s="256" t="s">
        <v>291</v>
      </c>
      <c r="M450" s="256" t="s">
        <v>291</v>
      </c>
      <c r="N450" s="256" t="s">
        <v>291</v>
      </c>
      <c r="O450" s="215">
        <v>5</v>
      </c>
      <c r="P450" s="259">
        <v>1532315</v>
      </c>
      <c r="Q450" s="203">
        <v>45699</v>
      </c>
      <c r="R450" s="193">
        <v>45716</v>
      </c>
      <c r="S450" s="259">
        <v>2298473</v>
      </c>
      <c r="T450" s="129">
        <v>45717</v>
      </c>
      <c r="U450" s="129">
        <v>45747</v>
      </c>
      <c r="V450" s="259">
        <v>2298473</v>
      </c>
      <c r="W450" s="193">
        <v>45748</v>
      </c>
      <c r="X450" s="193">
        <v>45777</v>
      </c>
      <c r="Y450" s="259">
        <v>2298473</v>
      </c>
      <c r="Z450" s="193">
        <v>45778</v>
      </c>
      <c r="AA450" s="193">
        <v>45808</v>
      </c>
      <c r="AB450" s="259">
        <v>996005</v>
      </c>
      <c r="AC450" s="193">
        <v>45809</v>
      </c>
      <c r="AD450" s="193">
        <v>45821</v>
      </c>
      <c r="AE450" s="300"/>
      <c r="AF450" s="193"/>
      <c r="AG450" s="193"/>
      <c r="AH450" s="308"/>
      <c r="AI450" s="199"/>
      <c r="AJ450" s="199"/>
      <c r="BI450" s="188" t="s">
        <v>275</v>
      </c>
      <c r="BJ450" s="188" t="s">
        <v>284</v>
      </c>
      <c r="BK450" s="188" t="s">
        <v>276</v>
      </c>
      <c r="BL450" s="192">
        <v>249</v>
      </c>
      <c r="BM450" s="193">
        <v>45699.699050925927</v>
      </c>
      <c r="BN450" s="212">
        <v>294907572</v>
      </c>
      <c r="BO450" s="206">
        <v>712</v>
      </c>
      <c r="BP450" s="193">
        <v>45699</v>
      </c>
      <c r="BQ450" s="207">
        <v>9423739</v>
      </c>
      <c r="CS450" s="219" t="s">
        <v>2546</v>
      </c>
      <c r="CT450" s="202">
        <v>86071911</v>
      </c>
      <c r="CU450" s="206">
        <v>717</v>
      </c>
      <c r="CV450" s="206" t="s">
        <v>573</v>
      </c>
      <c r="CY450" s="192">
        <v>8299</v>
      </c>
      <c r="CZ450" s="192" t="s">
        <v>293</v>
      </c>
      <c r="DA450" s="204">
        <f t="shared" si="49"/>
        <v>9423739</v>
      </c>
      <c r="DB450" s="231">
        <f t="shared" si="50"/>
        <v>0</v>
      </c>
      <c r="DC450" s="204">
        <f t="shared" si="48"/>
        <v>0</v>
      </c>
      <c r="DZ450" s="312" t="s">
        <v>2512</v>
      </c>
      <c r="EA450" s="135"/>
    </row>
    <row r="451" spans="1:131" ht="14.4" x14ac:dyDescent="0.3">
      <c r="A451" s="256"/>
      <c r="B451" s="256" t="s">
        <v>2329</v>
      </c>
      <c r="C451" s="262">
        <v>1122648649</v>
      </c>
      <c r="D451" s="261" t="s">
        <v>2330</v>
      </c>
      <c r="E451" s="256" t="s">
        <v>298</v>
      </c>
      <c r="F451" s="261" t="s">
        <v>2331</v>
      </c>
      <c r="G451" s="258">
        <v>45699</v>
      </c>
      <c r="H451" s="337">
        <v>9423739</v>
      </c>
      <c r="I451" s="256" t="s">
        <v>2325</v>
      </c>
      <c r="J451" s="258">
        <v>45699</v>
      </c>
      <c r="K451" s="258">
        <v>45821</v>
      </c>
      <c r="L451" s="256" t="s">
        <v>291</v>
      </c>
      <c r="M451" s="256" t="s">
        <v>291</v>
      </c>
      <c r="N451" s="256" t="s">
        <v>291</v>
      </c>
      <c r="O451" s="215">
        <v>5</v>
      </c>
      <c r="P451" s="259">
        <v>1532315</v>
      </c>
      <c r="Q451" s="203">
        <v>45699</v>
      </c>
      <c r="R451" s="193">
        <v>45716</v>
      </c>
      <c r="S451" s="259">
        <v>2298473</v>
      </c>
      <c r="T451" s="129">
        <v>45717</v>
      </c>
      <c r="U451" s="129">
        <v>45747</v>
      </c>
      <c r="V451" s="259">
        <v>2298473</v>
      </c>
      <c r="W451" s="193">
        <v>45748</v>
      </c>
      <c r="X451" s="193">
        <v>45777</v>
      </c>
      <c r="Y451" s="259">
        <v>2298473</v>
      </c>
      <c r="Z451" s="193">
        <v>45778</v>
      </c>
      <c r="AA451" s="193">
        <v>45808</v>
      </c>
      <c r="AB451" s="259">
        <v>996005</v>
      </c>
      <c r="AC451" s="193">
        <v>45809</v>
      </c>
      <c r="AD451" s="193">
        <v>45821</v>
      </c>
      <c r="AE451" s="300"/>
      <c r="AF451" s="193"/>
      <c r="AG451" s="193"/>
      <c r="AH451" s="308"/>
      <c r="AI451" s="199"/>
      <c r="AJ451" s="199"/>
      <c r="BI451" s="188" t="s">
        <v>275</v>
      </c>
      <c r="BJ451" s="188" t="s">
        <v>284</v>
      </c>
      <c r="BK451" s="188" t="s">
        <v>276</v>
      </c>
      <c r="BL451" s="192">
        <v>249</v>
      </c>
      <c r="BM451" s="193">
        <v>45699.699050925927</v>
      </c>
      <c r="BN451" s="212">
        <v>294907572</v>
      </c>
      <c r="BO451" s="206">
        <v>713</v>
      </c>
      <c r="BP451" s="193">
        <v>45699</v>
      </c>
      <c r="BQ451" s="207">
        <v>9423739</v>
      </c>
      <c r="CS451" s="219" t="s">
        <v>2546</v>
      </c>
      <c r="CT451" s="202">
        <v>1122648649</v>
      </c>
      <c r="CU451" s="206">
        <v>717</v>
      </c>
      <c r="CV451" s="206" t="s">
        <v>573</v>
      </c>
      <c r="CY451" s="192">
        <v>9007</v>
      </c>
      <c r="CZ451" s="192" t="s">
        <v>293</v>
      </c>
      <c r="DA451" s="204">
        <f t="shared" si="49"/>
        <v>9423739</v>
      </c>
      <c r="DB451" s="231">
        <f t="shared" si="50"/>
        <v>0</v>
      </c>
      <c r="DC451" s="204">
        <f t="shared" si="48"/>
        <v>0</v>
      </c>
      <c r="DZ451" s="312" t="s">
        <v>2513</v>
      </c>
      <c r="EA451" s="135"/>
    </row>
    <row r="452" spans="1:131" ht="14.4" x14ac:dyDescent="0.3">
      <c r="A452" s="256"/>
      <c r="B452" s="256" t="s">
        <v>2332</v>
      </c>
      <c r="C452" s="257">
        <v>1121891090</v>
      </c>
      <c r="D452" s="256" t="s">
        <v>2333</v>
      </c>
      <c r="E452" s="256" t="s">
        <v>298</v>
      </c>
      <c r="F452" s="261" t="s">
        <v>2334</v>
      </c>
      <c r="G452" s="258">
        <v>45699</v>
      </c>
      <c r="H452" s="337">
        <v>9423739</v>
      </c>
      <c r="I452" s="256" t="s">
        <v>2325</v>
      </c>
      <c r="J452" s="258">
        <v>45699</v>
      </c>
      <c r="K452" s="258">
        <v>45821</v>
      </c>
      <c r="L452" s="256" t="s">
        <v>291</v>
      </c>
      <c r="M452" s="256" t="s">
        <v>291</v>
      </c>
      <c r="N452" s="256" t="s">
        <v>291</v>
      </c>
      <c r="O452" s="215">
        <v>5</v>
      </c>
      <c r="P452" s="259">
        <v>1532315</v>
      </c>
      <c r="Q452" s="203">
        <v>45699</v>
      </c>
      <c r="R452" s="193">
        <v>45716</v>
      </c>
      <c r="S452" s="259">
        <v>2298473</v>
      </c>
      <c r="T452" s="129">
        <v>45717</v>
      </c>
      <c r="U452" s="129">
        <v>45747</v>
      </c>
      <c r="V452" s="259">
        <v>2298473</v>
      </c>
      <c r="W452" s="193">
        <v>45748</v>
      </c>
      <c r="X452" s="193">
        <v>45777</v>
      </c>
      <c r="Y452" s="259">
        <v>2298473</v>
      </c>
      <c r="Z452" s="193">
        <v>45778</v>
      </c>
      <c r="AA452" s="193">
        <v>45808</v>
      </c>
      <c r="AB452" s="259">
        <v>996005</v>
      </c>
      <c r="AC452" s="193">
        <v>45809</v>
      </c>
      <c r="AD452" s="193">
        <v>45821</v>
      </c>
      <c r="AE452" s="300"/>
      <c r="AF452" s="193"/>
      <c r="AG452" s="193"/>
      <c r="AH452" s="308"/>
      <c r="AI452" s="199"/>
      <c r="AJ452" s="199"/>
      <c r="BI452" s="188" t="s">
        <v>275</v>
      </c>
      <c r="BJ452" s="188" t="s">
        <v>284</v>
      </c>
      <c r="BK452" s="188" t="s">
        <v>276</v>
      </c>
      <c r="BL452" s="192">
        <v>249</v>
      </c>
      <c r="BM452" s="193">
        <v>45699.699050925927</v>
      </c>
      <c r="BN452" s="212">
        <v>294907572</v>
      </c>
      <c r="BO452" s="206">
        <v>714</v>
      </c>
      <c r="BP452" s="193">
        <v>45699</v>
      </c>
      <c r="BQ452" s="207">
        <v>9423739</v>
      </c>
      <c r="CS452" s="219" t="s">
        <v>2546</v>
      </c>
      <c r="CT452" s="202">
        <v>1121891090</v>
      </c>
      <c r="CU452" s="206">
        <v>717</v>
      </c>
      <c r="CV452" s="206" t="s">
        <v>573</v>
      </c>
      <c r="CY452" s="239">
        <v>9007</v>
      </c>
      <c r="CZ452" s="191" t="s">
        <v>293</v>
      </c>
      <c r="DA452" s="204">
        <f t="shared" si="49"/>
        <v>9423739</v>
      </c>
      <c r="DB452" s="231">
        <f t="shared" si="50"/>
        <v>0</v>
      </c>
      <c r="DC452" s="204">
        <f t="shared" si="48"/>
        <v>0</v>
      </c>
      <c r="DZ452" s="312" t="s">
        <v>2514</v>
      </c>
      <c r="EA452" s="135"/>
    </row>
    <row r="453" spans="1:131" ht="14.4" x14ac:dyDescent="0.3">
      <c r="A453" s="256"/>
      <c r="B453" s="256" t="s">
        <v>2335</v>
      </c>
      <c r="C453" s="262">
        <v>1121881048</v>
      </c>
      <c r="D453" s="261" t="s">
        <v>2336</v>
      </c>
      <c r="E453" s="256" t="s">
        <v>298</v>
      </c>
      <c r="F453" s="261" t="s">
        <v>2337</v>
      </c>
      <c r="G453" s="258">
        <v>45699</v>
      </c>
      <c r="H453" s="337">
        <v>9423739</v>
      </c>
      <c r="I453" s="256" t="s">
        <v>2325</v>
      </c>
      <c r="J453" s="258">
        <v>45699</v>
      </c>
      <c r="K453" s="258">
        <v>45821</v>
      </c>
      <c r="L453" s="256" t="s">
        <v>291</v>
      </c>
      <c r="M453" s="256" t="s">
        <v>291</v>
      </c>
      <c r="N453" s="256" t="s">
        <v>291</v>
      </c>
      <c r="O453" s="215">
        <v>5</v>
      </c>
      <c r="P453" s="259">
        <v>1532315</v>
      </c>
      <c r="Q453" s="203">
        <v>45699</v>
      </c>
      <c r="R453" s="193">
        <v>45716</v>
      </c>
      <c r="S453" s="259">
        <v>2298473</v>
      </c>
      <c r="T453" s="129">
        <v>45717</v>
      </c>
      <c r="U453" s="129">
        <v>45747</v>
      </c>
      <c r="V453" s="259">
        <v>2298473</v>
      </c>
      <c r="W453" s="193">
        <v>45748</v>
      </c>
      <c r="X453" s="193">
        <v>45777</v>
      </c>
      <c r="Y453" s="259">
        <v>2298473</v>
      </c>
      <c r="Z453" s="193">
        <v>45778</v>
      </c>
      <c r="AA453" s="193">
        <v>45808</v>
      </c>
      <c r="AB453" s="259">
        <v>996005</v>
      </c>
      <c r="AC453" s="193">
        <v>45809</v>
      </c>
      <c r="AD453" s="193">
        <v>45821</v>
      </c>
      <c r="AE453" s="300"/>
      <c r="AF453" s="193"/>
      <c r="AG453" s="193"/>
      <c r="AH453" s="308"/>
      <c r="AI453" s="199"/>
      <c r="AJ453" s="199"/>
      <c r="BI453" s="188" t="s">
        <v>275</v>
      </c>
      <c r="BJ453" s="188" t="s">
        <v>284</v>
      </c>
      <c r="BK453" s="188" t="s">
        <v>276</v>
      </c>
      <c r="BL453" s="192">
        <v>249</v>
      </c>
      <c r="BM453" s="193">
        <v>45699.699050925927</v>
      </c>
      <c r="BN453" s="212">
        <v>294907572</v>
      </c>
      <c r="BO453" s="206">
        <v>715</v>
      </c>
      <c r="BP453" s="193">
        <v>45699</v>
      </c>
      <c r="BQ453" s="207">
        <v>9423739</v>
      </c>
      <c r="CS453" s="219" t="s">
        <v>2546</v>
      </c>
      <c r="CT453" s="202">
        <v>1121881048</v>
      </c>
      <c r="CU453" s="206">
        <v>717</v>
      </c>
      <c r="CV453" s="206" t="s">
        <v>573</v>
      </c>
      <c r="CY453" s="239">
        <v>9007</v>
      </c>
      <c r="CZ453" s="191" t="s">
        <v>293</v>
      </c>
      <c r="DA453" s="204">
        <f t="shared" si="49"/>
        <v>9423739</v>
      </c>
      <c r="DB453" s="231">
        <f t="shared" si="50"/>
        <v>0</v>
      </c>
      <c r="DC453" s="204">
        <f t="shared" si="48"/>
        <v>0</v>
      </c>
      <c r="DZ453" s="312" t="s">
        <v>2515</v>
      </c>
      <c r="EA453" s="135"/>
    </row>
    <row r="454" spans="1:131" ht="14.4" x14ac:dyDescent="0.3">
      <c r="A454" s="256"/>
      <c r="B454" s="256" t="s">
        <v>2338</v>
      </c>
      <c r="C454" s="262">
        <v>17315335</v>
      </c>
      <c r="D454" s="261" t="s">
        <v>2339</v>
      </c>
      <c r="E454" s="256" t="s">
        <v>298</v>
      </c>
      <c r="F454" s="256" t="s">
        <v>2340</v>
      </c>
      <c r="G454" s="258">
        <v>45699</v>
      </c>
      <c r="H454" s="337">
        <v>9423739</v>
      </c>
      <c r="I454" s="256" t="s">
        <v>2325</v>
      </c>
      <c r="J454" s="258">
        <v>45699</v>
      </c>
      <c r="K454" s="258">
        <v>45821</v>
      </c>
      <c r="L454" s="256" t="s">
        <v>291</v>
      </c>
      <c r="M454" s="256" t="s">
        <v>291</v>
      </c>
      <c r="N454" s="256" t="s">
        <v>291</v>
      </c>
      <c r="O454" s="215">
        <v>5</v>
      </c>
      <c r="P454" s="259">
        <v>1532315</v>
      </c>
      <c r="Q454" s="203">
        <v>45699</v>
      </c>
      <c r="R454" s="193">
        <v>45716</v>
      </c>
      <c r="S454" s="259">
        <v>2298473</v>
      </c>
      <c r="T454" s="129">
        <v>45717</v>
      </c>
      <c r="U454" s="129">
        <v>45747</v>
      </c>
      <c r="V454" s="259">
        <v>2298473</v>
      </c>
      <c r="W454" s="193">
        <v>45748</v>
      </c>
      <c r="X454" s="193">
        <v>45777</v>
      </c>
      <c r="Y454" s="259">
        <v>2298473</v>
      </c>
      <c r="Z454" s="193">
        <v>45778</v>
      </c>
      <c r="AA454" s="193">
        <v>45808</v>
      </c>
      <c r="AB454" s="259">
        <v>996005</v>
      </c>
      <c r="AC454" s="193">
        <v>45809</v>
      </c>
      <c r="AD454" s="193">
        <v>45821</v>
      </c>
      <c r="AE454" s="300"/>
      <c r="AF454" s="193"/>
      <c r="AG454" s="193"/>
      <c r="AH454" s="308"/>
      <c r="AI454" s="199"/>
      <c r="AJ454" s="199"/>
      <c r="BI454" s="188" t="s">
        <v>275</v>
      </c>
      <c r="BJ454" s="188" t="s">
        <v>284</v>
      </c>
      <c r="BK454" s="188" t="s">
        <v>276</v>
      </c>
      <c r="BL454" s="192">
        <v>249</v>
      </c>
      <c r="BM454" s="193">
        <v>45699.699050925927</v>
      </c>
      <c r="BN454" s="212">
        <v>294907572</v>
      </c>
      <c r="BO454" s="206">
        <v>716</v>
      </c>
      <c r="BP454" s="193">
        <v>45699</v>
      </c>
      <c r="BQ454" s="207">
        <v>9423739</v>
      </c>
      <c r="CS454" s="180" t="s">
        <v>2174</v>
      </c>
      <c r="CT454" s="202">
        <v>17315335</v>
      </c>
      <c r="CU454" s="206">
        <v>717</v>
      </c>
      <c r="CV454" s="206" t="s">
        <v>573</v>
      </c>
      <c r="CY454" s="192">
        <v>8299</v>
      </c>
      <c r="CZ454" s="192" t="s">
        <v>293</v>
      </c>
      <c r="DA454" s="204">
        <f t="shared" si="49"/>
        <v>9423739</v>
      </c>
      <c r="DB454" s="231">
        <f t="shared" si="50"/>
        <v>0</v>
      </c>
      <c r="DC454" s="204">
        <f t="shared" si="48"/>
        <v>0</v>
      </c>
      <c r="DZ454" s="312" t="s">
        <v>2516</v>
      </c>
      <c r="EA454" s="135"/>
    </row>
    <row r="455" spans="1:131" ht="14.4" x14ac:dyDescent="0.3">
      <c r="A455" s="256"/>
      <c r="B455" s="256" t="s">
        <v>2341</v>
      </c>
      <c r="C455" s="257">
        <v>35263166</v>
      </c>
      <c r="D455" s="256" t="s">
        <v>2342</v>
      </c>
      <c r="E455" s="256" t="s">
        <v>298</v>
      </c>
      <c r="F455" s="261" t="s">
        <v>2343</v>
      </c>
      <c r="G455" s="258">
        <v>45699</v>
      </c>
      <c r="H455" s="337">
        <v>9423739</v>
      </c>
      <c r="I455" s="256" t="s">
        <v>2325</v>
      </c>
      <c r="J455" s="258">
        <v>45699</v>
      </c>
      <c r="K455" s="258">
        <v>45821</v>
      </c>
      <c r="L455" s="256" t="s">
        <v>291</v>
      </c>
      <c r="M455" s="256" t="s">
        <v>291</v>
      </c>
      <c r="N455" s="256" t="s">
        <v>291</v>
      </c>
      <c r="O455" s="215">
        <v>5</v>
      </c>
      <c r="P455" s="259">
        <v>1532315</v>
      </c>
      <c r="Q455" s="203">
        <v>45699</v>
      </c>
      <c r="R455" s="193">
        <v>45716</v>
      </c>
      <c r="S455" s="259">
        <v>2298473</v>
      </c>
      <c r="T455" s="129">
        <v>45717</v>
      </c>
      <c r="U455" s="129">
        <v>45747</v>
      </c>
      <c r="V455" s="259">
        <v>2298473</v>
      </c>
      <c r="W455" s="193">
        <v>45748</v>
      </c>
      <c r="X455" s="193">
        <v>45777</v>
      </c>
      <c r="Y455" s="259">
        <v>2298473</v>
      </c>
      <c r="Z455" s="193">
        <v>45778</v>
      </c>
      <c r="AA455" s="193">
        <v>45808</v>
      </c>
      <c r="AB455" s="259">
        <v>996005</v>
      </c>
      <c r="AC455" s="193">
        <v>45809</v>
      </c>
      <c r="AD455" s="193">
        <v>45821</v>
      </c>
      <c r="AE455" s="300"/>
      <c r="AF455" s="193"/>
      <c r="AG455" s="193"/>
      <c r="AH455" s="308"/>
      <c r="AI455" s="199"/>
      <c r="AJ455" s="199"/>
      <c r="BI455" s="188" t="s">
        <v>275</v>
      </c>
      <c r="BJ455" s="188" t="s">
        <v>284</v>
      </c>
      <c r="BK455" s="188" t="s">
        <v>276</v>
      </c>
      <c r="BL455" s="192">
        <v>249</v>
      </c>
      <c r="BM455" s="193">
        <v>45699.699050925927</v>
      </c>
      <c r="BN455" s="212">
        <v>294907572</v>
      </c>
      <c r="BO455" s="206">
        <v>717</v>
      </c>
      <c r="BP455" s="193">
        <v>45699</v>
      </c>
      <c r="BQ455" s="207">
        <v>9423739</v>
      </c>
      <c r="CS455" s="180" t="s">
        <v>2547</v>
      </c>
      <c r="CT455" s="201">
        <v>35263166</v>
      </c>
      <c r="CU455" s="206">
        <v>717</v>
      </c>
      <c r="CV455" s="206" t="s">
        <v>573</v>
      </c>
      <c r="CY455" s="195">
        <v>7490</v>
      </c>
      <c r="CZ455" s="195" t="s">
        <v>293</v>
      </c>
      <c r="DA455" s="204">
        <f t="shared" si="49"/>
        <v>9423739</v>
      </c>
      <c r="DB455" s="231">
        <f t="shared" si="50"/>
        <v>0</v>
      </c>
      <c r="DC455" s="204">
        <f t="shared" si="48"/>
        <v>0</v>
      </c>
      <c r="DZ455" s="312" t="s">
        <v>2517</v>
      </c>
      <c r="EA455" s="135"/>
    </row>
    <row r="456" spans="1:131" ht="14.4" x14ac:dyDescent="0.3">
      <c r="A456" s="256"/>
      <c r="B456" s="256" t="s">
        <v>2344</v>
      </c>
      <c r="C456" s="257">
        <v>1121914717</v>
      </c>
      <c r="D456" s="256" t="s">
        <v>2345</v>
      </c>
      <c r="E456" s="256" t="s">
        <v>298</v>
      </c>
      <c r="F456" s="261" t="s">
        <v>2346</v>
      </c>
      <c r="G456" s="258">
        <v>45699</v>
      </c>
      <c r="H456" s="337">
        <v>9423739</v>
      </c>
      <c r="I456" s="256" t="s">
        <v>2325</v>
      </c>
      <c r="J456" s="258">
        <v>45699</v>
      </c>
      <c r="K456" s="258">
        <v>45821</v>
      </c>
      <c r="L456" s="256" t="s">
        <v>291</v>
      </c>
      <c r="M456" s="256" t="s">
        <v>291</v>
      </c>
      <c r="N456" s="256" t="s">
        <v>291</v>
      </c>
      <c r="O456" s="215">
        <v>5</v>
      </c>
      <c r="P456" s="259">
        <v>1532315</v>
      </c>
      <c r="Q456" s="203">
        <v>45699</v>
      </c>
      <c r="R456" s="193">
        <v>45716</v>
      </c>
      <c r="S456" s="259">
        <v>2298473</v>
      </c>
      <c r="T456" s="129">
        <v>45717</v>
      </c>
      <c r="U456" s="129">
        <v>45747</v>
      </c>
      <c r="V456" s="259">
        <v>2298473</v>
      </c>
      <c r="W456" s="193">
        <v>45748</v>
      </c>
      <c r="X456" s="193">
        <v>45777</v>
      </c>
      <c r="Y456" s="259">
        <v>2298473</v>
      </c>
      <c r="Z456" s="193">
        <v>45778</v>
      </c>
      <c r="AA456" s="193">
        <v>45808</v>
      </c>
      <c r="AB456" s="259">
        <v>996005</v>
      </c>
      <c r="AC456" s="193">
        <v>45809</v>
      </c>
      <c r="AD456" s="193">
        <v>45821</v>
      </c>
      <c r="AE456" s="300"/>
      <c r="AF456" s="193"/>
      <c r="AG456" s="193"/>
      <c r="AH456" s="308"/>
      <c r="AI456" s="199"/>
      <c r="AJ456" s="199"/>
      <c r="BI456" s="188" t="s">
        <v>275</v>
      </c>
      <c r="BJ456" s="188" t="s">
        <v>284</v>
      </c>
      <c r="BK456" s="188" t="s">
        <v>276</v>
      </c>
      <c r="BL456" s="192">
        <v>249</v>
      </c>
      <c r="BM456" s="193">
        <v>45699.699050925927</v>
      </c>
      <c r="BN456" s="212">
        <v>294907572</v>
      </c>
      <c r="BO456" s="206">
        <v>718</v>
      </c>
      <c r="BP456" s="193">
        <v>45699</v>
      </c>
      <c r="BQ456" s="207">
        <v>9423739</v>
      </c>
      <c r="CS456" s="180" t="s">
        <v>2174</v>
      </c>
      <c r="CT456" s="202">
        <v>1121914717</v>
      </c>
      <c r="CU456" s="206">
        <v>717</v>
      </c>
      <c r="CV456" s="206" t="s">
        <v>573</v>
      </c>
      <c r="CY456" s="192">
        <v>8299</v>
      </c>
      <c r="CZ456" s="192" t="s">
        <v>293</v>
      </c>
      <c r="DA456" s="204">
        <f t="shared" si="49"/>
        <v>9423739</v>
      </c>
      <c r="DB456" s="231">
        <f t="shared" si="50"/>
        <v>0</v>
      </c>
      <c r="DC456" s="204">
        <f t="shared" si="48"/>
        <v>0</v>
      </c>
      <c r="DZ456" s="312" t="s">
        <v>2518</v>
      </c>
      <c r="EA456" s="135"/>
    </row>
    <row r="457" spans="1:131" ht="14.4" x14ac:dyDescent="0.3">
      <c r="A457" s="256"/>
      <c r="B457" s="256" t="s">
        <v>2347</v>
      </c>
      <c r="C457" s="257">
        <v>6411121</v>
      </c>
      <c r="D457" s="256" t="s">
        <v>2348</v>
      </c>
      <c r="E457" s="256" t="s">
        <v>298</v>
      </c>
      <c r="F457" s="261" t="s">
        <v>2570</v>
      </c>
      <c r="G457" s="258">
        <v>45699</v>
      </c>
      <c r="H457" s="337">
        <v>9423739</v>
      </c>
      <c r="I457" s="256" t="s">
        <v>2325</v>
      </c>
      <c r="J457" s="258">
        <v>45699</v>
      </c>
      <c r="K457" s="258">
        <v>45821</v>
      </c>
      <c r="L457" s="256" t="s">
        <v>291</v>
      </c>
      <c r="M457" s="256" t="s">
        <v>291</v>
      </c>
      <c r="N457" s="256" t="s">
        <v>291</v>
      </c>
      <c r="O457" s="215">
        <v>5</v>
      </c>
      <c r="P457" s="259">
        <v>1532315</v>
      </c>
      <c r="Q457" s="203">
        <v>45699</v>
      </c>
      <c r="R457" s="193">
        <v>45716</v>
      </c>
      <c r="S457" s="259">
        <v>2298473</v>
      </c>
      <c r="T457" s="129">
        <v>45717</v>
      </c>
      <c r="U457" s="129">
        <v>45747</v>
      </c>
      <c r="V457" s="259">
        <v>2298473</v>
      </c>
      <c r="W457" s="193">
        <v>45748</v>
      </c>
      <c r="X457" s="193">
        <v>45777</v>
      </c>
      <c r="Y457" s="259">
        <v>2298473</v>
      </c>
      <c r="Z457" s="193">
        <v>45778</v>
      </c>
      <c r="AA457" s="193">
        <v>45808</v>
      </c>
      <c r="AB457" s="259">
        <v>996005</v>
      </c>
      <c r="AC457" s="193">
        <v>45809</v>
      </c>
      <c r="AD457" s="193">
        <v>45821</v>
      </c>
      <c r="AE457" s="300"/>
      <c r="AF457" s="193"/>
      <c r="AG457" s="193"/>
      <c r="AH457" s="308"/>
      <c r="AI457" s="199"/>
      <c r="AJ457" s="199"/>
      <c r="BI457" s="188" t="s">
        <v>275</v>
      </c>
      <c r="BJ457" s="188" t="s">
        <v>284</v>
      </c>
      <c r="BK457" s="188" t="s">
        <v>276</v>
      </c>
      <c r="BL457" s="192">
        <v>249</v>
      </c>
      <c r="BM457" s="193">
        <v>45699.699050925927</v>
      </c>
      <c r="BN457" s="212">
        <v>294907572</v>
      </c>
      <c r="BO457" s="206">
        <v>719</v>
      </c>
      <c r="BP457" s="193">
        <v>45699</v>
      </c>
      <c r="BQ457" s="207">
        <v>9423739</v>
      </c>
      <c r="CS457" s="180" t="s">
        <v>2174</v>
      </c>
      <c r="CT457" s="201">
        <v>6411121</v>
      </c>
      <c r="CU457" s="206">
        <v>717</v>
      </c>
      <c r="CV457" s="206" t="s">
        <v>573</v>
      </c>
      <c r="CY457" s="253">
        <v>8299</v>
      </c>
      <c r="CZ457" s="191" t="s">
        <v>293</v>
      </c>
      <c r="DA457" s="204">
        <f t="shared" si="49"/>
        <v>9423739</v>
      </c>
      <c r="DB457" s="231">
        <f t="shared" si="50"/>
        <v>0</v>
      </c>
      <c r="DC457" s="204">
        <f t="shared" si="48"/>
        <v>0</v>
      </c>
      <c r="DZ457" s="312" t="s">
        <v>2519</v>
      </c>
      <c r="EA457" s="135"/>
    </row>
    <row r="458" spans="1:131" ht="14.4" x14ac:dyDescent="0.3">
      <c r="A458" s="256"/>
      <c r="B458" s="256" t="s">
        <v>2349</v>
      </c>
      <c r="C458" s="257">
        <v>86068502</v>
      </c>
      <c r="D458" s="256" t="s">
        <v>2350</v>
      </c>
      <c r="E458" s="256" t="s">
        <v>298</v>
      </c>
      <c r="F458" s="256" t="s">
        <v>2351</v>
      </c>
      <c r="G458" s="258">
        <v>45699</v>
      </c>
      <c r="H458" s="337">
        <v>9423739</v>
      </c>
      <c r="I458" s="256" t="s">
        <v>2325</v>
      </c>
      <c r="J458" s="258">
        <v>45699</v>
      </c>
      <c r="K458" s="258">
        <v>45821</v>
      </c>
      <c r="L458" s="256" t="s">
        <v>291</v>
      </c>
      <c r="M458" s="256" t="s">
        <v>291</v>
      </c>
      <c r="N458" s="256" t="s">
        <v>291</v>
      </c>
      <c r="O458" s="215">
        <v>5</v>
      </c>
      <c r="P458" s="259">
        <v>1532315</v>
      </c>
      <c r="Q458" s="203">
        <v>45699</v>
      </c>
      <c r="R458" s="193">
        <v>45716</v>
      </c>
      <c r="S458" s="259">
        <v>2298473</v>
      </c>
      <c r="T458" s="129">
        <v>45717</v>
      </c>
      <c r="U458" s="129">
        <v>45747</v>
      </c>
      <c r="V458" s="259">
        <v>2298473</v>
      </c>
      <c r="W458" s="193">
        <v>45748</v>
      </c>
      <c r="X458" s="193">
        <v>45777</v>
      </c>
      <c r="Y458" s="259">
        <v>2298473</v>
      </c>
      <c r="Z458" s="193">
        <v>45778</v>
      </c>
      <c r="AA458" s="193">
        <v>45808</v>
      </c>
      <c r="AB458" s="259">
        <v>996005</v>
      </c>
      <c r="AC458" s="193">
        <v>45809</v>
      </c>
      <c r="AD458" s="193">
        <v>45821</v>
      </c>
      <c r="AE458" s="300"/>
      <c r="AF458" s="193"/>
      <c r="AG458" s="193"/>
      <c r="AH458" s="308"/>
      <c r="AI458" s="199"/>
      <c r="AJ458" s="199"/>
      <c r="BI458" s="188" t="s">
        <v>275</v>
      </c>
      <c r="BJ458" s="188" t="s">
        <v>284</v>
      </c>
      <c r="BK458" s="188" t="s">
        <v>276</v>
      </c>
      <c r="BL458" s="192">
        <v>249</v>
      </c>
      <c r="BM458" s="193">
        <v>45699.699050925927</v>
      </c>
      <c r="BN458" s="212">
        <v>294907572</v>
      </c>
      <c r="BO458" s="206">
        <v>720</v>
      </c>
      <c r="BP458" s="193">
        <v>45699</v>
      </c>
      <c r="BQ458" s="207">
        <v>9423739</v>
      </c>
      <c r="CS458" s="180" t="s">
        <v>2174</v>
      </c>
      <c r="CT458" s="201">
        <v>86068502</v>
      </c>
      <c r="CU458" s="206">
        <v>717</v>
      </c>
      <c r="CV458" s="206" t="s">
        <v>573</v>
      </c>
      <c r="CY458" s="195">
        <v>7490</v>
      </c>
      <c r="CZ458" s="195" t="s">
        <v>293</v>
      </c>
      <c r="DA458" s="204">
        <f t="shared" si="49"/>
        <v>9423739</v>
      </c>
      <c r="DB458" s="231">
        <f t="shared" si="50"/>
        <v>0</v>
      </c>
      <c r="DC458" s="204">
        <f t="shared" si="48"/>
        <v>0</v>
      </c>
      <c r="DZ458" s="312" t="s">
        <v>2520</v>
      </c>
      <c r="EA458" s="135"/>
    </row>
    <row r="459" spans="1:131" ht="14.4" x14ac:dyDescent="0.3">
      <c r="A459" s="256"/>
      <c r="B459" s="256" t="s">
        <v>2352</v>
      </c>
      <c r="C459" s="257">
        <v>97613395</v>
      </c>
      <c r="D459" s="256" t="s">
        <v>2353</v>
      </c>
      <c r="E459" s="256" t="s">
        <v>298</v>
      </c>
      <c r="F459" s="261" t="s">
        <v>2354</v>
      </c>
      <c r="G459" s="258">
        <v>45699</v>
      </c>
      <c r="H459" s="337">
        <v>9423739</v>
      </c>
      <c r="I459" s="256" t="s">
        <v>2325</v>
      </c>
      <c r="J459" s="258">
        <v>45699</v>
      </c>
      <c r="K459" s="258">
        <v>45821</v>
      </c>
      <c r="L459" s="256" t="s">
        <v>291</v>
      </c>
      <c r="M459" s="256" t="s">
        <v>291</v>
      </c>
      <c r="N459" s="256" t="s">
        <v>291</v>
      </c>
      <c r="O459" s="215">
        <v>5</v>
      </c>
      <c r="P459" s="259">
        <v>1532315</v>
      </c>
      <c r="Q459" s="203">
        <v>45699</v>
      </c>
      <c r="R459" s="193">
        <v>45716</v>
      </c>
      <c r="S459" s="259">
        <v>2298473</v>
      </c>
      <c r="T459" s="129">
        <v>45717</v>
      </c>
      <c r="U459" s="129">
        <v>45747</v>
      </c>
      <c r="V459" s="259">
        <v>2298473</v>
      </c>
      <c r="W459" s="193">
        <v>45748</v>
      </c>
      <c r="X459" s="193">
        <v>45777</v>
      </c>
      <c r="Y459" s="259">
        <v>2298473</v>
      </c>
      <c r="Z459" s="193">
        <v>45778</v>
      </c>
      <c r="AA459" s="193">
        <v>45808</v>
      </c>
      <c r="AB459" s="259">
        <v>996005</v>
      </c>
      <c r="AC459" s="193">
        <v>45809</v>
      </c>
      <c r="AD459" s="193">
        <v>45821</v>
      </c>
      <c r="AE459" s="300"/>
      <c r="AF459" s="193"/>
      <c r="AG459" s="193"/>
      <c r="AH459" s="308"/>
      <c r="AI459" s="199"/>
      <c r="AJ459" s="199"/>
      <c r="BI459" s="188" t="s">
        <v>275</v>
      </c>
      <c r="BJ459" s="188" t="s">
        <v>284</v>
      </c>
      <c r="BK459" s="188" t="s">
        <v>276</v>
      </c>
      <c r="BL459" s="192">
        <v>249</v>
      </c>
      <c r="BM459" s="193">
        <v>45699.699050925927</v>
      </c>
      <c r="BN459" s="212">
        <v>294907572</v>
      </c>
      <c r="BO459" s="206">
        <v>721</v>
      </c>
      <c r="BP459" s="193">
        <v>45699</v>
      </c>
      <c r="BQ459" s="207">
        <v>9423739</v>
      </c>
      <c r="CS459" s="180" t="s">
        <v>2174</v>
      </c>
      <c r="CT459" s="201">
        <v>97613395</v>
      </c>
      <c r="CU459" s="206">
        <v>717</v>
      </c>
      <c r="CV459" s="206" t="s">
        <v>573</v>
      </c>
      <c r="CY459" s="195">
        <v>7490</v>
      </c>
      <c r="CZ459" s="195" t="s">
        <v>293</v>
      </c>
      <c r="DA459" s="204">
        <f t="shared" si="49"/>
        <v>9423739</v>
      </c>
      <c r="DB459" s="231">
        <f t="shared" si="50"/>
        <v>0</v>
      </c>
      <c r="DC459" s="204">
        <f t="shared" si="48"/>
        <v>0</v>
      </c>
      <c r="DZ459" s="312" t="s">
        <v>2521</v>
      </c>
      <c r="EA459" s="135"/>
    </row>
    <row r="460" spans="1:131" ht="14.4" x14ac:dyDescent="0.3">
      <c r="A460" s="256"/>
      <c r="B460" s="256" t="s">
        <v>2355</v>
      </c>
      <c r="C460" s="257">
        <v>40411349</v>
      </c>
      <c r="D460" s="256" t="s">
        <v>2356</v>
      </c>
      <c r="E460" s="256" t="s">
        <v>298</v>
      </c>
      <c r="F460" s="261" t="s">
        <v>2357</v>
      </c>
      <c r="G460" s="258">
        <v>45699</v>
      </c>
      <c r="H460" s="337">
        <v>9423739</v>
      </c>
      <c r="I460" s="256" t="s">
        <v>2325</v>
      </c>
      <c r="J460" s="258">
        <v>45699</v>
      </c>
      <c r="K460" s="258">
        <v>45821</v>
      </c>
      <c r="L460" s="256" t="s">
        <v>291</v>
      </c>
      <c r="M460" s="256" t="s">
        <v>291</v>
      </c>
      <c r="N460" s="256" t="s">
        <v>291</v>
      </c>
      <c r="O460" s="215">
        <v>5</v>
      </c>
      <c r="P460" s="259">
        <v>1532315</v>
      </c>
      <c r="Q460" s="203">
        <v>45699</v>
      </c>
      <c r="R460" s="193">
        <v>45716</v>
      </c>
      <c r="S460" s="259">
        <v>2298473</v>
      </c>
      <c r="T460" s="129">
        <v>45717</v>
      </c>
      <c r="U460" s="129">
        <v>45747</v>
      </c>
      <c r="V460" s="259">
        <v>2298473</v>
      </c>
      <c r="W460" s="193">
        <v>45748</v>
      </c>
      <c r="X460" s="193">
        <v>45777</v>
      </c>
      <c r="Y460" s="259">
        <v>2298473</v>
      </c>
      <c r="Z460" s="193">
        <v>45778</v>
      </c>
      <c r="AA460" s="193">
        <v>45808</v>
      </c>
      <c r="AB460" s="259">
        <v>996005</v>
      </c>
      <c r="AC460" s="193">
        <v>45809</v>
      </c>
      <c r="AD460" s="193">
        <v>45821</v>
      </c>
      <c r="AE460" s="300"/>
      <c r="AF460" s="193"/>
      <c r="AG460" s="193"/>
      <c r="AH460" s="308"/>
      <c r="AI460" s="199"/>
      <c r="AJ460" s="199"/>
      <c r="BI460" s="188" t="s">
        <v>275</v>
      </c>
      <c r="BJ460" s="188" t="s">
        <v>284</v>
      </c>
      <c r="BK460" s="188" t="s">
        <v>276</v>
      </c>
      <c r="BL460" s="192">
        <v>249</v>
      </c>
      <c r="BM460" s="193">
        <v>45699.699050925927</v>
      </c>
      <c r="BN460" s="212">
        <v>294907572</v>
      </c>
      <c r="BO460" s="206">
        <v>722</v>
      </c>
      <c r="BP460" s="193">
        <v>45699</v>
      </c>
      <c r="BQ460" s="207">
        <v>9423739</v>
      </c>
      <c r="CS460" s="180" t="s">
        <v>2174</v>
      </c>
      <c r="CT460" s="202">
        <v>40411349</v>
      </c>
      <c r="CU460" s="206">
        <v>717</v>
      </c>
      <c r="CV460" s="206" t="s">
        <v>573</v>
      </c>
      <c r="CY460" s="195">
        <v>4761</v>
      </c>
      <c r="CZ460" s="195" t="s">
        <v>293</v>
      </c>
      <c r="DA460" s="204">
        <f t="shared" si="49"/>
        <v>9423739</v>
      </c>
      <c r="DB460" s="231">
        <f t="shared" si="50"/>
        <v>0</v>
      </c>
      <c r="DC460" s="204">
        <f t="shared" si="48"/>
        <v>0</v>
      </c>
      <c r="DZ460" s="312" t="s">
        <v>2522</v>
      </c>
      <c r="EA460" s="135"/>
    </row>
    <row r="461" spans="1:131" ht="14.4" x14ac:dyDescent="0.3">
      <c r="A461" s="256" t="s">
        <v>326</v>
      </c>
      <c r="B461" s="256" t="s">
        <v>2358</v>
      </c>
      <c r="C461" s="257">
        <v>11255841</v>
      </c>
      <c r="D461" s="256" t="s">
        <v>2359</v>
      </c>
      <c r="E461" s="256" t="s">
        <v>298</v>
      </c>
      <c r="F461" s="256" t="s">
        <v>1333</v>
      </c>
      <c r="G461" s="258">
        <v>45699</v>
      </c>
      <c r="H461" s="337">
        <v>13304098</v>
      </c>
      <c r="I461" s="256" t="s">
        <v>2325</v>
      </c>
      <c r="J461" s="258">
        <v>45699</v>
      </c>
      <c r="K461" s="258">
        <v>45821</v>
      </c>
      <c r="L461" s="256" t="s">
        <v>291</v>
      </c>
      <c r="M461" s="256" t="s">
        <v>291</v>
      </c>
      <c r="N461" s="256" t="s">
        <v>291</v>
      </c>
      <c r="O461" s="215">
        <v>5</v>
      </c>
      <c r="P461" s="259">
        <v>2163268</v>
      </c>
      <c r="Q461" s="203">
        <v>45699</v>
      </c>
      <c r="R461" s="193">
        <v>45716</v>
      </c>
      <c r="S461" s="259">
        <v>3244902</v>
      </c>
      <c r="T461" s="129">
        <v>45717</v>
      </c>
      <c r="U461" s="129">
        <v>45747</v>
      </c>
      <c r="V461" s="259">
        <v>3244902</v>
      </c>
      <c r="W461" s="193">
        <v>45748</v>
      </c>
      <c r="X461" s="193">
        <v>45777</v>
      </c>
      <c r="Y461" s="259">
        <v>3244902</v>
      </c>
      <c r="Z461" s="193">
        <v>45778</v>
      </c>
      <c r="AA461" s="193">
        <v>45808</v>
      </c>
      <c r="AB461" s="259">
        <v>1406124</v>
      </c>
      <c r="AC461" s="193">
        <v>45809</v>
      </c>
      <c r="AD461" s="193">
        <v>45821</v>
      </c>
      <c r="AE461" s="300"/>
      <c r="AF461" s="193"/>
      <c r="AG461" s="193"/>
      <c r="AH461" s="308"/>
      <c r="AI461" s="199"/>
      <c r="AJ461" s="199"/>
      <c r="BI461" s="188" t="s">
        <v>275</v>
      </c>
      <c r="BJ461" s="188" t="s">
        <v>284</v>
      </c>
      <c r="BK461" s="188" t="s">
        <v>276</v>
      </c>
      <c r="BL461" s="192">
        <v>249</v>
      </c>
      <c r="BM461" s="193">
        <v>45699.699050925927</v>
      </c>
      <c r="BN461" s="212">
        <v>294907572</v>
      </c>
      <c r="BO461" s="206">
        <v>723</v>
      </c>
      <c r="BP461" s="193">
        <v>45699</v>
      </c>
      <c r="BQ461" s="207">
        <v>13304098</v>
      </c>
      <c r="CS461" s="219" t="s">
        <v>1846</v>
      </c>
      <c r="CT461" s="202">
        <v>11255841</v>
      </c>
      <c r="CU461" s="206">
        <v>717</v>
      </c>
      <c r="CV461" s="206" t="s">
        <v>573</v>
      </c>
      <c r="CY461" s="192">
        <v>7490</v>
      </c>
      <c r="CZ461" s="192" t="s">
        <v>293</v>
      </c>
      <c r="DA461" s="204">
        <f t="shared" si="49"/>
        <v>13304098</v>
      </c>
      <c r="DB461" s="231">
        <f t="shared" si="50"/>
        <v>0</v>
      </c>
      <c r="DC461" s="204">
        <f t="shared" si="48"/>
        <v>0</v>
      </c>
      <c r="DZ461" s="312" t="s">
        <v>2523</v>
      </c>
      <c r="EA461" s="135"/>
    </row>
    <row r="462" spans="1:131" ht="14.4" x14ac:dyDescent="0.3">
      <c r="A462" s="256" t="s">
        <v>326</v>
      </c>
      <c r="B462" s="256" t="s">
        <v>2360</v>
      </c>
      <c r="C462" s="257">
        <v>86071191</v>
      </c>
      <c r="D462" s="256" t="s">
        <v>2361</v>
      </c>
      <c r="E462" s="256" t="s">
        <v>298</v>
      </c>
      <c r="F462" s="256" t="s">
        <v>1333</v>
      </c>
      <c r="G462" s="258">
        <v>45699</v>
      </c>
      <c r="H462" s="337">
        <v>13304098</v>
      </c>
      <c r="I462" s="256" t="s">
        <v>2325</v>
      </c>
      <c r="J462" s="258">
        <v>45699</v>
      </c>
      <c r="K462" s="258">
        <v>45821</v>
      </c>
      <c r="L462" s="256" t="s">
        <v>291</v>
      </c>
      <c r="M462" s="256" t="s">
        <v>291</v>
      </c>
      <c r="N462" s="256" t="s">
        <v>291</v>
      </c>
      <c r="O462" s="215">
        <v>5</v>
      </c>
      <c r="P462" s="259">
        <v>2163268</v>
      </c>
      <c r="Q462" s="203">
        <v>45699</v>
      </c>
      <c r="R462" s="193">
        <v>45716</v>
      </c>
      <c r="S462" s="259">
        <v>3244902</v>
      </c>
      <c r="T462" s="129">
        <v>45717</v>
      </c>
      <c r="U462" s="129">
        <v>45747</v>
      </c>
      <c r="V462" s="259">
        <v>3244902</v>
      </c>
      <c r="W462" s="193">
        <v>45748</v>
      </c>
      <c r="X462" s="193">
        <v>45777</v>
      </c>
      <c r="Y462" s="259">
        <v>3244902</v>
      </c>
      <c r="Z462" s="193">
        <v>45778</v>
      </c>
      <c r="AA462" s="193">
        <v>45808</v>
      </c>
      <c r="AB462" s="259">
        <v>1406124</v>
      </c>
      <c r="AC462" s="193">
        <v>45809</v>
      </c>
      <c r="AD462" s="193">
        <v>45821</v>
      </c>
      <c r="AE462" s="300"/>
      <c r="AF462" s="193"/>
      <c r="AG462" s="193"/>
      <c r="AH462" s="308"/>
      <c r="AI462" s="199"/>
      <c r="AJ462" s="199"/>
      <c r="BI462" s="188" t="s">
        <v>275</v>
      </c>
      <c r="BJ462" s="188" t="s">
        <v>284</v>
      </c>
      <c r="BK462" s="188" t="s">
        <v>276</v>
      </c>
      <c r="BL462" s="192">
        <v>249</v>
      </c>
      <c r="BM462" s="193">
        <v>45699.699050925927</v>
      </c>
      <c r="BN462" s="212">
        <v>294907572</v>
      </c>
      <c r="BO462" s="206">
        <v>724</v>
      </c>
      <c r="BP462" s="193">
        <v>45699</v>
      </c>
      <c r="BQ462" s="207">
        <v>13304098</v>
      </c>
      <c r="CS462" s="219" t="s">
        <v>1846</v>
      </c>
      <c r="CT462" s="202">
        <v>86071191</v>
      </c>
      <c r="CU462" s="206">
        <v>717</v>
      </c>
      <c r="CV462" s="206" t="s">
        <v>573</v>
      </c>
      <c r="CY462" s="195">
        <v>7490</v>
      </c>
      <c r="CZ462" s="195" t="s">
        <v>293</v>
      </c>
      <c r="DA462" s="204">
        <f t="shared" si="49"/>
        <v>13304098</v>
      </c>
      <c r="DB462" s="231">
        <f t="shared" si="50"/>
        <v>0</v>
      </c>
      <c r="DC462" s="204">
        <f t="shared" si="48"/>
        <v>0</v>
      </c>
      <c r="DZ462" s="312" t="s">
        <v>2524</v>
      </c>
      <c r="EA462" s="135"/>
    </row>
    <row r="463" spans="1:131" ht="14.4" x14ac:dyDescent="0.3">
      <c r="A463" s="256" t="s">
        <v>326</v>
      </c>
      <c r="B463" s="256" t="s">
        <v>2362</v>
      </c>
      <c r="C463" s="257">
        <v>40442902</v>
      </c>
      <c r="D463" s="256" t="s">
        <v>2363</v>
      </c>
      <c r="E463" s="256" t="s">
        <v>298</v>
      </c>
      <c r="F463" s="256" t="s">
        <v>1333</v>
      </c>
      <c r="G463" s="258">
        <v>45699</v>
      </c>
      <c r="H463" s="337">
        <v>13304098</v>
      </c>
      <c r="I463" s="256" t="s">
        <v>2325</v>
      </c>
      <c r="J463" s="258">
        <v>45699</v>
      </c>
      <c r="K463" s="258">
        <v>45821</v>
      </c>
      <c r="L463" s="256" t="s">
        <v>291</v>
      </c>
      <c r="M463" s="256" t="s">
        <v>291</v>
      </c>
      <c r="N463" s="256" t="s">
        <v>291</v>
      </c>
      <c r="O463" s="215">
        <v>5</v>
      </c>
      <c r="P463" s="259">
        <v>2163268</v>
      </c>
      <c r="Q463" s="203">
        <v>45699</v>
      </c>
      <c r="R463" s="193">
        <v>45716</v>
      </c>
      <c r="S463" s="259">
        <v>3244902</v>
      </c>
      <c r="T463" s="129">
        <v>45717</v>
      </c>
      <c r="U463" s="129">
        <v>45747</v>
      </c>
      <c r="V463" s="259">
        <v>3244902</v>
      </c>
      <c r="W463" s="193">
        <v>45748</v>
      </c>
      <c r="X463" s="193">
        <v>45777</v>
      </c>
      <c r="Y463" s="259">
        <v>3244902</v>
      </c>
      <c r="Z463" s="193">
        <v>45778</v>
      </c>
      <c r="AA463" s="193">
        <v>45808</v>
      </c>
      <c r="AB463" s="259">
        <v>1406124</v>
      </c>
      <c r="AC463" s="193">
        <v>45809</v>
      </c>
      <c r="AD463" s="193">
        <v>45821</v>
      </c>
      <c r="AE463" s="300"/>
      <c r="AF463" s="193"/>
      <c r="AG463" s="193"/>
      <c r="AH463" s="308"/>
      <c r="AI463" s="199"/>
      <c r="AJ463" s="199"/>
      <c r="BI463" s="188" t="s">
        <v>275</v>
      </c>
      <c r="BJ463" s="188" t="s">
        <v>284</v>
      </c>
      <c r="BK463" s="188" t="s">
        <v>276</v>
      </c>
      <c r="BL463" s="192">
        <v>249</v>
      </c>
      <c r="BM463" s="193">
        <v>45699.699050925927</v>
      </c>
      <c r="BN463" s="212">
        <v>294907572</v>
      </c>
      <c r="BO463" s="206">
        <v>725</v>
      </c>
      <c r="BP463" s="193">
        <v>45699</v>
      </c>
      <c r="BQ463" s="207">
        <v>13304098</v>
      </c>
      <c r="CS463" s="219" t="s">
        <v>1846</v>
      </c>
      <c r="CT463" s="201">
        <v>40442902</v>
      </c>
      <c r="CU463" s="206">
        <v>717</v>
      </c>
      <c r="CV463" s="206" t="s">
        <v>573</v>
      </c>
      <c r="CY463" s="192">
        <v>7490</v>
      </c>
      <c r="CZ463" s="192" t="s">
        <v>293</v>
      </c>
      <c r="DA463" s="204">
        <f t="shared" si="49"/>
        <v>13304098</v>
      </c>
      <c r="DB463" s="231">
        <f t="shared" si="50"/>
        <v>0</v>
      </c>
      <c r="DC463" s="204">
        <f t="shared" si="48"/>
        <v>0</v>
      </c>
      <c r="DZ463" s="312" t="s">
        <v>2525</v>
      </c>
      <c r="EA463" s="135"/>
    </row>
    <row r="464" spans="1:131" ht="14.4" x14ac:dyDescent="0.3">
      <c r="A464" s="256"/>
      <c r="B464" s="256" t="s">
        <v>2364</v>
      </c>
      <c r="C464" s="262">
        <v>86057104</v>
      </c>
      <c r="D464" s="261" t="s">
        <v>2365</v>
      </c>
      <c r="E464" s="256" t="s">
        <v>297</v>
      </c>
      <c r="F464" s="256" t="s">
        <v>1889</v>
      </c>
      <c r="G464" s="258">
        <v>45699</v>
      </c>
      <c r="H464" s="337">
        <v>13304098</v>
      </c>
      <c r="I464" s="256" t="s">
        <v>2325</v>
      </c>
      <c r="J464" s="258">
        <v>45699</v>
      </c>
      <c r="K464" s="258">
        <v>45821</v>
      </c>
      <c r="L464" s="256" t="s">
        <v>291</v>
      </c>
      <c r="M464" s="256" t="s">
        <v>291</v>
      </c>
      <c r="N464" s="256" t="s">
        <v>291</v>
      </c>
      <c r="O464" s="215">
        <v>5</v>
      </c>
      <c r="P464" s="259">
        <v>2163268</v>
      </c>
      <c r="Q464" s="203">
        <v>45699</v>
      </c>
      <c r="R464" s="193">
        <v>45716</v>
      </c>
      <c r="S464" s="259">
        <v>3244902</v>
      </c>
      <c r="T464" s="129">
        <v>45717</v>
      </c>
      <c r="U464" s="129">
        <v>45747</v>
      </c>
      <c r="V464" s="259">
        <v>3244902</v>
      </c>
      <c r="W464" s="193">
        <v>45748</v>
      </c>
      <c r="X464" s="193">
        <v>45777</v>
      </c>
      <c r="Y464" s="259">
        <v>3244902</v>
      </c>
      <c r="Z464" s="193">
        <v>45778</v>
      </c>
      <c r="AA464" s="193">
        <v>45808</v>
      </c>
      <c r="AB464" s="259">
        <v>1406124</v>
      </c>
      <c r="AC464" s="193">
        <v>45809</v>
      </c>
      <c r="AD464" s="193">
        <v>45821</v>
      </c>
      <c r="AE464" s="300"/>
      <c r="AF464" s="193"/>
      <c r="AG464" s="193"/>
      <c r="AH464" s="308"/>
      <c r="AI464" s="199"/>
      <c r="AJ464" s="199"/>
      <c r="BI464" s="188" t="s">
        <v>275</v>
      </c>
      <c r="BJ464" s="188" t="s">
        <v>284</v>
      </c>
      <c r="BK464" s="188" t="s">
        <v>276</v>
      </c>
      <c r="BL464" s="192">
        <v>249</v>
      </c>
      <c r="BM464" s="193">
        <v>45699.699050925927</v>
      </c>
      <c r="BN464" s="212">
        <v>294907572</v>
      </c>
      <c r="BO464" s="206">
        <v>726</v>
      </c>
      <c r="BP464" s="193">
        <v>45699</v>
      </c>
      <c r="BQ464" s="207">
        <v>13304098</v>
      </c>
      <c r="CS464" s="200" t="s">
        <v>2166</v>
      </c>
      <c r="CT464" s="202">
        <v>86057104</v>
      </c>
      <c r="CU464" s="206">
        <v>717</v>
      </c>
      <c r="CV464" s="206" t="s">
        <v>573</v>
      </c>
      <c r="CY464" s="195">
        <v>8299</v>
      </c>
      <c r="CZ464" s="195" t="s">
        <v>293</v>
      </c>
      <c r="DA464" s="204">
        <f t="shared" si="49"/>
        <v>13304098</v>
      </c>
      <c r="DB464" s="231">
        <f t="shared" si="50"/>
        <v>0</v>
      </c>
      <c r="DC464" s="204">
        <f t="shared" si="48"/>
        <v>0</v>
      </c>
      <c r="DZ464" s="312" t="s">
        <v>2526</v>
      </c>
      <c r="EA464" s="135"/>
    </row>
    <row r="465" spans="1:131" ht="14.4" x14ac:dyDescent="0.3">
      <c r="A465" s="256"/>
      <c r="B465" s="256" t="s">
        <v>2366</v>
      </c>
      <c r="C465" s="257">
        <v>17342916</v>
      </c>
      <c r="D465" s="256" t="s">
        <v>2367</v>
      </c>
      <c r="E465" s="256" t="s">
        <v>298</v>
      </c>
      <c r="F465" s="261" t="s">
        <v>2368</v>
      </c>
      <c r="G465" s="258">
        <v>45699</v>
      </c>
      <c r="H465" s="337">
        <v>9423739</v>
      </c>
      <c r="I465" s="256" t="s">
        <v>2325</v>
      </c>
      <c r="J465" s="258">
        <v>45699</v>
      </c>
      <c r="K465" s="258">
        <v>45821</v>
      </c>
      <c r="L465" s="256" t="s">
        <v>291</v>
      </c>
      <c r="M465" s="256" t="s">
        <v>291</v>
      </c>
      <c r="N465" s="256" t="s">
        <v>291</v>
      </c>
      <c r="O465" s="215">
        <v>5</v>
      </c>
      <c r="P465" s="259">
        <v>1532315</v>
      </c>
      <c r="Q465" s="203">
        <v>45699</v>
      </c>
      <c r="R465" s="193">
        <v>45716</v>
      </c>
      <c r="S465" s="259">
        <v>2298473</v>
      </c>
      <c r="T465" s="129">
        <v>45717</v>
      </c>
      <c r="U465" s="129">
        <v>45747</v>
      </c>
      <c r="V465" s="259">
        <v>2298473</v>
      </c>
      <c r="W465" s="193">
        <v>45748</v>
      </c>
      <c r="X465" s="193">
        <v>45777</v>
      </c>
      <c r="Y465" s="259">
        <v>2298473</v>
      </c>
      <c r="Z465" s="193">
        <v>45778</v>
      </c>
      <c r="AA465" s="193">
        <v>45808</v>
      </c>
      <c r="AB465" s="259">
        <v>996005</v>
      </c>
      <c r="AC465" s="193">
        <v>45809</v>
      </c>
      <c r="AD465" s="193">
        <v>45821</v>
      </c>
      <c r="AE465" s="300"/>
      <c r="AF465" s="193"/>
      <c r="AG465" s="193"/>
      <c r="AH465" s="308"/>
      <c r="AI465" s="199"/>
      <c r="AJ465" s="199"/>
      <c r="BI465" s="188" t="s">
        <v>275</v>
      </c>
      <c r="BJ465" s="188" t="s">
        <v>284</v>
      </c>
      <c r="BK465" s="188" t="s">
        <v>276</v>
      </c>
      <c r="BL465" s="192">
        <v>249</v>
      </c>
      <c r="BM465" s="193">
        <v>45699.699050925927</v>
      </c>
      <c r="BN465" s="212">
        <v>294907572</v>
      </c>
      <c r="BO465" s="206">
        <v>727</v>
      </c>
      <c r="BP465" s="193">
        <v>45699</v>
      </c>
      <c r="BQ465" s="207">
        <v>9423739</v>
      </c>
      <c r="CS465" s="219" t="s">
        <v>2546</v>
      </c>
      <c r="CT465" s="126">
        <v>17342916</v>
      </c>
      <c r="CU465" s="206">
        <v>717</v>
      </c>
      <c r="CV465" s="206" t="s">
        <v>573</v>
      </c>
      <c r="CY465" s="195">
        <v>9329</v>
      </c>
      <c r="CZ465" s="195" t="s">
        <v>293</v>
      </c>
      <c r="DA465" s="204">
        <f t="shared" si="49"/>
        <v>9423739</v>
      </c>
      <c r="DB465" s="231">
        <f t="shared" si="50"/>
        <v>0</v>
      </c>
      <c r="DC465" s="204">
        <f t="shared" si="48"/>
        <v>0</v>
      </c>
      <c r="DZ465" s="312" t="s">
        <v>2527</v>
      </c>
      <c r="EA465" s="135"/>
    </row>
    <row r="466" spans="1:131" ht="14.4" x14ac:dyDescent="0.3">
      <c r="A466" s="256"/>
      <c r="B466" s="256" t="s">
        <v>2369</v>
      </c>
      <c r="C466" s="257">
        <v>17347719</v>
      </c>
      <c r="D466" s="256" t="s">
        <v>2370</v>
      </c>
      <c r="E466" s="256" t="s">
        <v>298</v>
      </c>
      <c r="F466" s="261" t="s">
        <v>2371</v>
      </c>
      <c r="G466" s="258">
        <v>45699</v>
      </c>
      <c r="H466" s="337">
        <v>9423739</v>
      </c>
      <c r="I466" s="256" t="s">
        <v>2325</v>
      </c>
      <c r="J466" s="258">
        <v>45699</v>
      </c>
      <c r="K466" s="258">
        <v>45821</v>
      </c>
      <c r="L466" s="256" t="s">
        <v>291</v>
      </c>
      <c r="M466" s="256" t="s">
        <v>291</v>
      </c>
      <c r="N466" s="256" t="s">
        <v>291</v>
      </c>
      <c r="O466" s="215">
        <v>5</v>
      </c>
      <c r="P466" s="259">
        <v>1532315</v>
      </c>
      <c r="Q466" s="203">
        <v>45699</v>
      </c>
      <c r="R466" s="193">
        <v>45716</v>
      </c>
      <c r="S466" s="259">
        <v>2298473</v>
      </c>
      <c r="T466" s="129">
        <v>45717</v>
      </c>
      <c r="U466" s="129">
        <v>45747</v>
      </c>
      <c r="V466" s="259">
        <v>2298473</v>
      </c>
      <c r="W466" s="193">
        <v>45748</v>
      </c>
      <c r="X466" s="193">
        <v>45777</v>
      </c>
      <c r="Y466" s="259">
        <v>2298473</v>
      </c>
      <c r="Z466" s="193">
        <v>45778</v>
      </c>
      <c r="AA466" s="193">
        <v>45808</v>
      </c>
      <c r="AB466" s="259">
        <v>996005</v>
      </c>
      <c r="AC466" s="193">
        <v>45809</v>
      </c>
      <c r="AD466" s="193">
        <v>45821</v>
      </c>
      <c r="AE466" s="300"/>
      <c r="AF466" s="193"/>
      <c r="AG466" s="193"/>
      <c r="AH466" s="308"/>
      <c r="AI466" s="199"/>
      <c r="AJ466" s="199"/>
      <c r="BI466" s="188" t="s">
        <v>275</v>
      </c>
      <c r="BJ466" s="188" t="s">
        <v>284</v>
      </c>
      <c r="BK466" s="188" t="s">
        <v>276</v>
      </c>
      <c r="BL466" s="192">
        <v>249</v>
      </c>
      <c r="BM466" s="193">
        <v>45699.699050925927</v>
      </c>
      <c r="BN466" s="212">
        <v>294907572</v>
      </c>
      <c r="BO466" s="206">
        <v>728</v>
      </c>
      <c r="BP466" s="193">
        <v>45699</v>
      </c>
      <c r="BQ466" s="207">
        <v>9423739</v>
      </c>
      <c r="CS466" s="219" t="s">
        <v>2546</v>
      </c>
      <c r="CT466" s="202">
        <v>17347719</v>
      </c>
      <c r="CU466" s="206">
        <v>717</v>
      </c>
      <c r="CV466" s="206" t="s">
        <v>573</v>
      </c>
      <c r="CY466" s="192">
        <v>9007</v>
      </c>
      <c r="CZ466" s="192" t="s">
        <v>293</v>
      </c>
      <c r="DA466" s="204">
        <f t="shared" si="49"/>
        <v>9423739</v>
      </c>
      <c r="DB466" s="231">
        <f t="shared" si="50"/>
        <v>0</v>
      </c>
      <c r="DC466" s="204">
        <f t="shared" si="48"/>
        <v>0</v>
      </c>
      <c r="DZ466" s="312" t="s">
        <v>2528</v>
      </c>
      <c r="EA466" s="135"/>
    </row>
    <row r="467" spans="1:131" ht="14.4" x14ac:dyDescent="0.3">
      <c r="A467" s="256"/>
      <c r="B467" s="256" t="s">
        <v>2372</v>
      </c>
      <c r="C467" s="257">
        <v>1121901554</v>
      </c>
      <c r="D467" s="256" t="s">
        <v>2373</v>
      </c>
      <c r="E467" s="256" t="s">
        <v>298</v>
      </c>
      <c r="F467" s="261" t="s">
        <v>2374</v>
      </c>
      <c r="G467" s="258">
        <v>45699</v>
      </c>
      <c r="H467" s="337">
        <v>9423739</v>
      </c>
      <c r="I467" s="256" t="s">
        <v>2325</v>
      </c>
      <c r="J467" s="258">
        <v>45699</v>
      </c>
      <c r="K467" s="258">
        <v>45821</v>
      </c>
      <c r="L467" s="256" t="s">
        <v>291</v>
      </c>
      <c r="M467" s="256" t="s">
        <v>291</v>
      </c>
      <c r="N467" s="256" t="s">
        <v>291</v>
      </c>
      <c r="O467" s="215">
        <v>5</v>
      </c>
      <c r="P467" s="259">
        <v>1532315</v>
      </c>
      <c r="Q467" s="203">
        <v>45699</v>
      </c>
      <c r="R467" s="193">
        <v>45716</v>
      </c>
      <c r="S467" s="259">
        <v>2298473</v>
      </c>
      <c r="T467" s="129">
        <v>45717</v>
      </c>
      <c r="U467" s="129">
        <v>45747</v>
      </c>
      <c r="V467" s="259">
        <v>2298473</v>
      </c>
      <c r="W467" s="193">
        <v>45748</v>
      </c>
      <c r="X467" s="193">
        <v>45777</v>
      </c>
      <c r="Y467" s="259">
        <v>2298473</v>
      </c>
      <c r="Z467" s="193">
        <v>45778</v>
      </c>
      <c r="AA467" s="193">
        <v>45808</v>
      </c>
      <c r="AB467" s="259">
        <v>996005</v>
      </c>
      <c r="AC467" s="193">
        <v>45809</v>
      </c>
      <c r="AD467" s="193">
        <v>45821</v>
      </c>
      <c r="AE467" s="300"/>
      <c r="AF467" s="193"/>
      <c r="AG467" s="193"/>
      <c r="AH467" s="308"/>
      <c r="AI467" s="199"/>
      <c r="AJ467" s="199"/>
      <c r="BI467" s="188" t="s">
        <v>275</v>
      </c>
      <c r="BJ467" s="188" t="s">
        <v>284</v>
      </c>
      <c r="BK467" s="188" t="s">
        <v>276</v>
      </c>
      <c r="BL467" s="192">
        <v>249</v>
      </c>
      <c r="BM467" s="193">
        <v>45699.699050925927</v>
      </c>
      <c r="BN467" s="212">
        <v>294907572</v>
      </c>
      <c r="BO467" s="206">
        <v>729</v>
      </c>
      <c r="BP467" s="193">
        <v>45699</v>
      </c>
      <c r="BQ467" s="207">
        <v>9423739</v>
      </c>
      <c r="CS467" s="180" t="s">
        <v>2548</v>
      </c>
      <c r="CT467" s="201">
        <v>1121901554</v>
      </c>
      <c r="CU467" s="206">
        <v>717</v>
      </c>
      <c r="CV467" s="206" t="s">
        <v>573</v>
      </c>
      <c r="CY467" s="195">
        <v>8299</v>
      </c>
      <c r="CZ467" s="195" t="s">
        <v>293</v>
      </c>
      <c r="DA467" s="204">
        <f t="shared" si="49"/>
        <v>9423739</v>
      </c>
      <c r="DB467" s="231">
        <f t="shared" si="50"/>
        <v>0</v>
      </c>
      <c r="DC467" s="204">
        <f t="shared" si="48"/>
        <v>0</v>
      </c>
      <c r="DZ467" s="312" t="s">
        <v>2529</v>
      </c>
      <c r="EA467" s="135"/>
    </row>
    <row r="468" spans="1:131" ht="14.4" x14ac:dyDescent="0.3">
      <c r="A468" s="256" t="s">
        <v>326</v>
      </c>
      <c r="B468" s="256" t="s">
        <v>2375</v>
      </c>
      <c r="C468" s="257">
        <v>82389505</v>
      </c>
      <c r="D468" s="263" t="s">
        <v>2376</v>
      </c>
      <c r="E468" s="256" t="s">
        <v>298</v>
      </c>
      <c r="F468" s="256" t="s">
        <v>1333</v>
      </c>
      <c r="G468" s="258">
        <v>45699</v>
      </c>
      <c r="H468" s="337">
        <v>13304098</v>
      </c>
      <c r="I468" s="256" t="s">
        <v>2325</v>
      </c>
      <c r="J468" s="258">
        <v>45699</v>
      </c>
      <c r="K468" s="258">
        <v>45821</v>
      </c>
      <c r="L468" s="256" t="s">
        <v>291</v>
      </c>
      <c r="M468" s="256" t="s">
        <v>291</v>
      </c>
      <c r="N468" s="256" t="s">
        <v>291</v>
      </c>
      <c r="O468" s="215">
        <v>5</v>
      </c>
      <c r="P468" s="259">
        <v>2163268</v>
      </c>
      <c r="Q468" s="203">
        <v>45699</v>
      </c>
      <c r="R468" s="193">
        <v>45716</v>
      </c>
      <c r="S468" s="259">
        <v>3244902</v>
      </c>
      <c r="T468" s="129">
        <v>45717</v>
      </c>
      <c r="U468" s="129">
        <v>45747</v>
      </c>
      <c r="V468" s="259">
        <v>3244902</v>
      </c>
      <c r="W468" s="193">
        <v>45748</v>
      </c>
      <c r="X468" s="193">
        <v>45777</v>
      </c>
      <c r="Y468" s="259">
        <v>3244902</v>
      </c>
      <c r="Z468" s="193">
        <v>45778</v>
      </c>
      <c r="AA468" s="193">
        <v>45808</v>
      </c>
      <c r="AB468" s="259">
        <v>1406124</v>
      </c>
      <c r="AC468" s="193">
        <v>45809</v>
      </c>
      <c r="AD468" s="193">
        <v>45821</v>
      </c>
      <c r="AE468" s="300"/>
      <c r="AF468" s="193"/>
      <c r="AG468" s="193"/>
      <c r="AH468" s="308"/>
      <c r="AI468" s="199"/>
      <c r="AJ468" s="199"/>
      <c r="BI468" s="188" t="s">
        <v>275</v>
      </c>
      <c r="BJ468" s="188" t="s">
        <v>284</v>
      </c>
      <c r="BK468" s="188" t="s">
        <v>276</v>
      </c>
      <c r="BL468" s="192">
        <v>249</v>
      </c>
      <c r="BM468" s="193">
        <v>45699.699050925927</v>
      </c>
      <c r="BN468" s="212">
        <v>294907572</v>
      </c>
      <c r="BO468" s="206">
        <v>730</v>
      </c>
      <c r="BP468" s="193">
        <v>45699</v>
      </c>
      <c r="BQ468" s="207">
        <v>13304098</v>
      </c>
      <c r="CS468" s="219" t="s">
        <v>1846</v>
      </c>
      <c r="CT468" s="201">
        <v>82389505</v>
      </c>
      <c r="CU468" s="206">
        <v>717</v>
      </c>
      <c r="CV468" s="206" t="s">
        <v>573</v>
      </c>
      <c r="CY468" s="195">
        <v>8559</v>
      </c>
      <c r="CZ468" s="195" t="s">
        <v>1581</v>
      </c>
      <c r="DA468" s="204">
        <f t="shared" si="49"/>
        <v>13304098</v>
      </c>
      <c r="DB468" s="231">
        <f t="shared" si="50"/>
        <v>0</v>
      </c>
      <c r="DC468" s="204">
        <f t="shared" si="48"/>
        <v>0</v>
      </c>
      <c r="DZ468" s="312" t="s">
        <v>2530</v>
      </c>
      <c r="EA468" s="135"/>
    </row>
    <row r="469" spans="1:131" ht="14.4" x14ac:dyDescent="0.3">
      <c r="A469" s="256" t="s">
        <v>326</v>
      </c>
      <c r="B469" s="256" t="s">
        <v>2377</v>
      </c>
      <c r="C469" s="257">
        <v>1121844931</v>
      </c>
      <c r="D469" s="263" t="s">
        <v>2378</v>
      </c>
      <c r="E469" s="256" t="s">
        <v>298</v>
      </c>
      <c r="F469" s="256" t="s">
        <v>1333</v>
      </c>
      <c r="G469" s="258">
        <v>45699</v>
      </c>
      <c r="H469" s="337">
        <v>13304098</v>
      </c>
      <c r="I469" s="256" t="s">
        <v>2325</v>
      </c>
      <c r="J469" s="258">
        <v>45699</v>
      </c>
      <c r="K469" s="258">
        <v>45821</v>
      </c>
      <c r="L469" s="256" t="s">
        <v>291</v>
      </c>
      <c r="M469" s="256" t="s">
        <v>291</v>
      </c>
      <c r="N469" s="256" t="s">
        <v>291</v>
      </c>
      <c r="O469" s="215">
        <v>5</v>
      </c>
      <c r="P469" s="259">
        <v>2163268</v>
      </c>
      <c r="Q469" s="203">
        <v>45699</v>
      </c>
      <c r="R469" s="193">
        <v>45716</v>
      </c>
      <c r="S469" s="259">
        <v>3244902</v>
      </c>
      <c r="T469" s="129">
        <v>45717</v>
      </c>
      <c r="U469" s="129">
        <v>45747</v>
      </c>
      <c r="V469" s="259">
        <v>3244902</v>
      </c>
      <c r="W469" s="193">
        <v>45748</v>
      </c>
      <c r="X469" s="193">
        <v>45777</v>
      </c>
      <c r="Y469" s="259">
        <v>3244902</v>
      </c>
      <c r="Z469" s="193">
        <v>45778</v>
      </c>
      <c r="AA469" s="193">
        <v>45808</v>
      </c>
      <c r="AB469" s="259">
        <v>1406124</v>
      </c>
      <c r="AC469" s="193">
        <v>45809</v>
      </c>
      <c r="AD469" s="193">
        <v>45821</v>
      </c>
      <c r="AE469" s="300"/>
      <c r="AF469" s="193"/>
      <c r="AG469" s="193"/>
      <c r="AH469" s="308"/>
      <c r="AI469" s="199"/>
      <c r="AJ469" s="199"/>
      <c r="BI469" s="188" t="s">
        <v>275</v>
      </c>
      <c r="BJ469" s="188" t="s">
        <v>284</v>
      </c>
      <c r="BK469" s="188" t="s">
        <v>276</v>
      </c>
      <c r="BL469" s="192">
        <v>249</v>
      </c>
      <c r="BM469" s="193">
        <v>45699.699050925927</v>
      </c>
      <c r="BN469" s="212">
        <v>294907572</v>
      </c>
      <c r="BO469" s="206">
        <v>731</v>
      </c>
      <c r="BP469" s="193">
        <v>45699</v>
      </c>
      <c r="BQ469" s="207">
        <v>13304098</v>
      </c>
      <c r="CS469" s="219" t="s">
        <v>1846</v>
      </c>
      <c r="CT469" s="201">
        <v>1121844931</v>
      </c>
      <c r="CU469" s="206">
        <v>717</v>
      </c>
      <c r="CV469" s="206" t="s">
        <v>573</v>
      </c>
      <c r="CY469" s="195">
        <v>8299</v>
      </c>
      <c r="CZ469" s="195" t="s">
        <v>293</v>
      </c>
      <c r="DA469" s="204">
        <f t="shared" si="49"/>
        <v>13304098</v>
      </c>
      <c r="DB469" s="231">
        <f t="shared" si="50"/>
        <v>0</v>
      </c>
      <c r="DC469" s="204">
        <f t="shared" si="48"/>
        <v>0</v>
      </c>
      <c r="DZ469" s="312" t="s">
        <v>2531</v>
      </c>
      <c r="EA469" s="135"/>
    </row>
    <row r="470" spans="1:131" ht="14.4" x14ac:dyDescent="0.3">
      <c r="A470" s="256"/>
      <c r="B470" s="256" t="s">
        <v>2379</v>
      </c>
      <c r="C470" s="262">
        <v>1121840435</v>
      </c>
      <c r="D470" s="261" t="s">
        <v>2380</v>
      </c>
      <c r="E470" s="256" t="s">
        <v>298</v>
      </c>
      <c r="F470" s="256" t="s">
        <v>558</v>
      </c>
      <c r="G470" s="258">
        <v>45699</v>
      </c>
      <c r="H470" s="337">
        <v>9423739</v>
      </c>
      <c r="I470" s="256" t="s">
        <v>2325</v>
      </c>
      <c r="J470" s="258">
        <v>45699</v>
      </c>
      <c r="K470" s="258">
        <v>45821</v>
      </c>
      <c r="L470" s="256" t="s">
        <v>291</v>
      </c>
      <c r="M470" s="256" t="s">
        <v>291</v>
      </c>
      <c r="N470" s="256" t="s">
        <v>291</v>
      </c>
      <c r="O470" s="215">
        <v>5</v>
      </c>
      <c r="P470" s="259">
        <v>1532315</v>
      </c>
      <c r="Q470" s="203">
        <v>45699</v>
      </c>
      <c r="R470" s="193">
        <v>45716</v>
      </c>
      <c r="S470" s="259">
        <v>2298473</v>
      </c>
      <c r="T470" s="129">
        <v>45717</v>
      </c>
      <c r="U470" s="129">
        <v>45747</v>
      </c>
      <c r="V470" s="259">
        <v>2298473</v>
      </c>
      <c r="W470" s="193">
        <v>45748</v>
      </c>
      <c r="X470" s="193">
        <v>45777</v>
      </c>
      <c r="Y470" s="259">
        <v>2298473</v>
      </c>
      <c r="Z470" s="193">
        <v>45778</v>
      </c>
      <c r="AA470" s="193">
        <v>45808</v>
      </c>
      <c r="AB470" s="259">
        <v>996005</v>
      </c>
      <c r="AC470" s="193">
        <v>45809</v>
      </c>
      <c r="AD470" s="193">
        <v>45821</v>
      </c>
      <c r="AE470" s="300"/>
      <c r="AF470" s="193"/>
      <c r="AG470" s="193"/>
      <c r="AH470" s="308"/>
      <c r="AI470" s="199"/>
      <c r="AJ470" s="199"/>
      <c r="BI470" s="188" t="s">
        <v>275</v>
      </c>
      <c r="BJ470" s="188" t="s">
        <v>284</v>
      </c>
      <c r="BK470" s="188" t="s">
        <v>276</v>
      </c>
      <c r="BL470" s="192">
        <v>249</v>
      </c>
      <c r="BM470" s="193">
        <v>45699.699050925927</v>
      </c>
      <c r="BN470" s="212">
        <v>294907572</v>
      </c>
      <c r="BO470" s="206">
        <v>732</v>
      </c>
      <c r="BP470" s="193">
        <v>45699</v>
      </c>
      <c r="BQ470" s="207">
        <v>9423739</v>
      </c>
      <c r="CS470" s="200" t="s">
        <v>2549</v>
      </c>
      <c r="CT470" s="202">
        <v>1121840435</v>
      </c>
      <c r="CU470" s="206">
        <v>717</v>
      </c>
      <c r="CV470" s="206" t="s">
        <v>573</v>
      </c>
      <c r="CY470" s="195">
        <v>8299</v>
      </c>
      <c r="CZ470" s="195" t="s">
        <v>293</v>
      </c>
      <c r="DA470" s="204">
        <f t="shared" si="49"/>
        <v>9423739</v>
      </c>
      <c r="DB470" s="231">
        <f t="shared" si="50"/>
        <v>0</v>
      </c>
      <c r="DC470" s="204">
        <f t="shared" ref="DC470:DC509" si="51">BQ470+CF470-DA470</f>
        <v>0</v>
      </c>
      <c r="DZ470" s="312" t="s">
        <v>2532</v>
      </c>
      <c r="EA470" s="135"/>
    </row>
    <row r="471" spans="1:131" ht="14.4" x14ac:dyDescent="0.3">
      <c r="A471" s="256"/>
      <c r="B471" s="256" t="s">
        <v>2381</v>
      </c>
      <c r="C471" s="257">
        <v>17344211</v>
      </c>
      <c r="D471" s="256" t="s">
        <v>2382</v>
      </c>
      <c r="E471" s="256" t="s">
        <v>298</v>
      </c>
      <c r="F471" s="256" t="s">
        <v>2383</v>
      </c>
      <c r="G471" s="258">
        <v>45699</v>
      </c>
      <c r="H471" s="337">
        <v>9423739</v>
      </c>
      <c r="I471" s="256" t="s">
        <v>2325</v>
      </c>
      <c r="J471" s="258">
        <v>45699</v>
      </c>
      <c r="K471" s="258">
        <v>45821</v>
      </c>
      <c r="L471" s="256" t="s">
        <v>291</v>
      </c>
      <c r="M471" s="256" t="s">
        <v>291</v>
      </c>
      <c r="N471" s="256" t="s">
        <v>291</v>
      </c>
      <c r="O471" s="215">
        <v>5</v>
      </c>
      <c r="P471" s="259">
        <v>1532315</v>
      </c>
      <c r="Q471" s="203">
        <v>45699</v>
      </c>
      <c r="R471" s="193">
        <v>45716</v>
      </c>
      <c r="S471" s="259">
        <v>2298473</v>
      </c>
      <c r="T471" s="129">
        <v>45717</v>
      </c>
      <c r="U471" s="129">
        <v>45747</v>
      </c>
      <c r="V471" s="259">
        <v>2298473</v>
      </c>
      <c r="W471" s="193">
        <v>45748</v>
      </c>
      <c r="X471" s="193">
        <v>45777</v>
      </c>
      <c r="Y471" s="259">
        <v>2298473</v>
      </c>
      <c r="Z471" s="193">
        <v>45778</v>
      </c>
      <c r="AA471" s="193">
        <v>45808</v>
      </c>
      <c r="AB471" s="259">
        <v>996005</v>
      </c>
      <c r="AC471" s="193">
        <v>45809</v>
      </c>
      <c r="AD471" s="193">
        <v>45821</v>
      </c>
      <c r="AE471" s="300"/>
      <c r="AF471" s="193"/>
      <c r="AG471" s="193"/>
      <c r="AH471" s="308"/>
      <c r="AI471" s="199"/>
      <c r="AJ471" s="199"/>
      <c r="BI471" s="188" t="s">
        <v>275</v>
      </c>
      <c r="BJ471" s="188" t="s">
        <v>284</v>
      </c>
      <c r="BK471" s="188" t="s">
        <v>276</v>
      </c>
      <c r="BL471" s="192">
        <v>249</v>
      </c>
      <c r="BM471" s="193">
        <v>45699.699050925927</v>
      </c>
      <c r="BN471" s="212">
        <v>294907572</v>
      </c>
      <c r="BO471" s="206">
        <v>733</v>
      </c>
      <c r="BP471" s="193">
        <v>45699</v>
      </c>
      <c r="BQ471" s="207">
        <v>9423739</v>
      </c>
      <c r="CS471" s="180" t="s">
        <v>2550</v>
      </c>
      <c r="CT471" s="201">
        <v>17344211.600000001</v>
      </c>
      <c r="CU471" s="206">
        <v>717</v>
      </c>
      <c r="CV471" s="206" t="s">
        <v>573</v>
      </c>
      <c r="CY471" s="195">
        <v>8299</v>
      </c>
      <c r="CZ471" s="195" t="s">
        <v>293</v>
      </c>
      <c r="DA471" s="204">
        <f t="shared" si="49"/>
        <v>9423739</v>
      </c>
      <c r="DB471" s="231">
        <f t="shared" si="50"/>
        <v>0</v>
      </c>
      <c r="DC471" s="204">
        <f t="shared" si="51"/>
        <v>0</v>
      </c>
      <c r="DZ471" s="312" t="s">
        <v>2533</v>
      </c>
      <c r="EA471" s="135"/>
    </row>
    <row r="472" spans="1:131" ht="14.4" x14ac:dyDescent="0.3">
      <c r="A472" s="256" t="s">
        <v>326</v>
      </c>
      <c r="B472" s="256" t="s">
        <v>2384</v>
      </c>
      <c r="C472" s="257">
        <v>40329056</v>
      </c>
      <c r="D472" s="256" t="s">
        <v>2385</v>
      </c>
      <c r="E472" s="256" t="s">
        <v>298</v>
      </c>
      <c r="F472" s="256" t="s">
        <v>1333</v>
      </c>
      <c r="G472" s="258">
        <v>45699</v>
      </c>
      <c r="H472" s="337">
        <v>13304098</v>
      </c>
      <c r="I472" s="256" t="s">
        <v>2325</v>
      </c>
      <c r="J472" s="258">
        <v>45699</v>
      </c>
      <c r="K472" s="258">
        <v>45821</v>
      </c>
      <c r="L472" s="256" t="s">
        <v>291</v>
      </c>
      <c r="M472" s="256" t="s">
        <v>291</v>
      </c>
      <c r="N472" s="256" t="s">
        <v>291</v>
      </c>
      <c r="O472" s="215">
        <v>5</v>
      </c>
      <c r="P472" s="259">
        <v>2163268</v>
      </c>
      <c r="Q472" s="203">
        <v>45699</v>
      </c>
      <c r="R472" s="193">
        <v>45716</v>
      </c>
      <c r="S472" s="259">
        <v>3244902</v>
      </c>
      <c r="T472" s="129">
        <v>45717</v>
      </c>
      <c r="U472" s="129">
        <v>45747</v>
      </c>
      <c r="V472" s="259">
        <v>3244902</v>
      </c>
      <c r="W472" s="193">
        <v>45748</v>
      </c>
      <c r="X472" s="193">
        <v>45777</v>
      </c>
      <c r="Y472" s="259">
        <v>3244902</v>
      </c>
      <c r="Z472" s="193">
        <v>45778</v>
      </c>
      <c r="AA472" s="193">
        <v>45808</v>
      </c>
      <c r="AB472" s="259">
        <v>1406124</v>
      </c>
      <c r="AC472" s="193">
        <v>45809</v>
      </c>
      <c r="AD472" s="193">
        <v>45821</v>
      </c>
      <c r="AE472" s="300"/>
      <c r="AF472" s="193"/>
      <c r="AG472" s="193"/>
      <c r="AH472" s="308"/>
      <c r="AI472" s="199"/>
      <c r="AJ472" s="199"/>
      <c r="BI472" s="188" t="s">
        <v>275</v>
      </c>
      <c r="BJ472" s="188" t="s">
        <v>284</v>
      </c>
      <c r="BK472" s="188" t="s">
        <v>276</v>
      </c>
      <c r="BL472" s="192">
        <v>249</v>
      </c>
      <c r="BM472" s="193">
        <v>45699.699050925927</v>
      </c>
      <c r="BN472" s="212">
        <v>294907572</v>
      </c>
      <c r="BO472" s="206">
        <v>734</v>
      </c>
      <c r="BP472" s="193">
        <v>45699</v>
      </c>
      <c r="BQ472" s="207">
        <v>13304098</v>
      </c>
      <c r="CS472" s="219" t="s">
        <v>1846</v>
      </c>
      <c r="CT472" s="202">
        <v>40329056</v>
      </c>
      <c r="CU472" s="206">
        <v>717</v>
      </c>
      <c r="CV472" s="206" t="s">
        <v>573</v>
      </c>
      <c r="CY472" s="195">
        <v>8560</v>
      </c>
      <c r="CZ472" s="195" t="s">
        <v>292</v>
      </c>
      <c r="DA472" s="204">
        <f t="shared" si="49"/>
        <v>13304098</v>
      </c>
      <c r="DB472" s="231">
        <f t="shared" si="50"/>
        <v>0</v>
      </c>
      <c r="DC472" s="204">
        <f t="shared" si="51"/>
        <v>0</v>
      </c>
      <c r="DZ472" s="312" t="s">
        <v>2534</v>
      </c>
      <c r="EA472" s="135"/>
    </row>
    <row r="473" spans="1:131" ht="14.4" x14ac:dyDescent="0.3">
      <c r="A473" s="256"/>
      <c r="B473" s="256" t="s">
        <v>2386</v>
      </c>
      <c r="C473" s="262">
        <v>23702460</v>
      </c>
      <c r="D473" s="261" t="s">
        <v>2387</v>
      </c>
      <c r="E473" s="256" t="s">
        <v>298</v>
      </c>
      <c r="F473" s="256" t="s">
        <v>558</v>
      </c>
      <c r="G473" s="258">
        <v>45699</v>
      </c>
      <c r="H473" s="337">
        <v>9423739</v>
      </c>
      <c r="I473" s="256" t="s">
        <v>2325</v>
      </c>
      <c r="J473" s="258">
        <v>45699</v>
      </c>
      <c r="K473" s="258">
        <v>45821</v>
      </c>
      <c r="L473" s="256" t="s">
        <v>291</v>
      </c>
      <c r="M473" s="256" t="s">
        <v>291</v>
      </c>
      <c r="N473" s="256" t="s">
        <v>291</v>
      </c>
      <c r="O473" s="215">
        <v>5</v>
      </c>
      <c r="P473" s="259">
        <v>1532315</v>
      </c>
      <c r="Q473" s="203">
        <v>45699</v>
      </c>
      <c r="R473" s="193">
        <v>45716</v>
      </c>
      <c r="S473" s="259">
        <v>2298473</v>
      </c>
      <c r="T473" s="129">
        <v>45717</v>
      </c>
      <c r="U473" s="129">
        <v>45747</v>
      </c>
      <c r="V473" s="259">
        <v>2298473</v>
      </c>
      <c r="W473" s="193">
        <v>45748</v>
      </c>
      <c r="X473" s="193">
        <v>45777</v>
      </c>
      <c r="Y473" s="259">
        <v>2298473</v>
      </c>
      <c r="Z473" s="193">
        <v>45778</v>
      </c>
      <c r="AA473" s="193">
        <v>45808</v>
      </c>
      <c r="AB473" s="259">
        <v>996005</v>
      </c>
      <c r="AC473" s="193">
        <v>45809</v>
      </c>
      <c r="AD473" s="193">
        <v>45821</v>
      </c>
      <c r="AE473" s="300"/>
      <c r="AF473" s="193"/>
      <c r="AG473" s="193"/>
      <c r="AH473" s="308"/>
      <c r="AI473" s="199"/>
      <c r="AJ473" s="199"/>
      <c r="BI473" s="188" t="s">
        <v>275</v>
      </c>
      <c r="BJ473" s="188" t="s">
        <v>284</v>
      </c>
      <c r="BK473" s="188" t="s">
        <v>276</v>
      </c>
      <c r="BL473" s="192">
        <v>249</v>
      </c>
      <c r="BM473" s="193">
        <v>45699.699050925927</v>
      </c>
      <c r="BN473" s="212">
        <v>294907572</v>
      </c>
      <c r="BO473" s="206">
        <v>735</v>
      </c>
      <c r="BP473" s="193">
        <v>45699</v>
      </c>
      <c r="BQ473" s="207">
        <v>9423739</v>
      </c>
      <c r="CS473" s="200" t="s">
        <v>2549</v>
      </c>
      <c r="CT473" s="202">
        <v>23702460.100000001</v>
      </c>
      <c r="CU473" s="206">
        <v>717</v>
      </c>
      <c r="CV473" s="206" t="s">
        <v>573</v>
      </c>
      <c r="CY473" s="195">
        <v>8299</v>
      </c>
      <c r="CZ473" s="195" t="s">
        <v>293</v>
      </c>
      <c r="DA473" s="204">
        <f t="shared" si="49"/>
        <v>9423739</v>
      </c>
      <c r="DB473" s="231">
        <f t="shared" si="50"/>
        <v>0</v>
      </c>
      <c r="DC473" s="204">
        <f t="shared" si="51"/>
        <v>0</v>
      </c>
      <c r="DZ473" s="312" t="s">
        <v>2535</v>
      </c>
      <c r="EA473" s="135"/>
    </row>
    <row r="474" spans="1:131" ht="14.4" x14ac:dyDescent="0.3">
      <c r="A474" s="256"/>
      <c r="B474" s="256" t="s">
        <v>2388</v>
      </c>
      <c r="C474" s="262">
        <v>40397919</v>
      </c>
      <c r="D474" s="261" t="s">
        <v>2389</v>
      </c>
      <c r="E474" s="256" t="s">
        <v>298</v>
      </c>
      <c r="F474" s="256" t="s">
        <v>558</v>
      </c>
      <c r="G474" s="258">
        <v>45699</v>
      </c>
      <c r="H474" s="337">
        <v>9423739</v>
      </c>
      <c r="I474" s="256" t="s">
        <v>2325</v>
      </c>
      <c r="J474" s="258">
        <v>45699</v>
      </c>
      <c r="K474" s="258">
        <v>45821</v>
      </c>
      <c r="L474" s="256" t="s">
        <v>291</v>
      </c>
      <c r="M474" s="256" t="s">
        <v>291</v>
      </c>
      <c r="N474" s="256" t="s">
        <v>291</v>
      </c>
      <c r="O474" s="215">
        <v>5</v>
      </c>
      <c r="P474" s="259">
        <v>1532315</v>
      </c>
      <c r="Q474" s="203">
        <v>45699</v>
      </c>
      <c r="R474" s="193">
        <v>45716</v>
      </c>
      <c r="S474" s="259">
        <v>2298473</v>
      </c>
      <c r="T474" s="129">
        <v>45717</v>
      </c>
      <c r="U474" s="129">
        <v>45747</v>
      </c>
      <c r="V474" s="259">
        <v>2298473</v>
      </c>
      <c r="W474" s="193">
        <v>45748</v>
      </c>
      <c r="X474" s="193">
        <v>45777</v>
      </c>
      <c r="Y474" s="259">
        <v>2298473</v>
      </c>
      <c r="Z474" s="193">
        <v>45778</v>
      </c>
      <c r="AA474" s="193">
        <v>45808</v>
      </c>
      <c r="AB474" s="259">
        <v>996005</v>
      </c>
      <c r="AC474" s="193">
        <v>45809</v>
      </c>
      <c r="AD474" s="193">
        <v>45821</v>
      </c>
      <c r="AE474" s="300"/>
      <c r="AF474" s="193"/>
      <c r="AG474" s="193"/>
      <c r="AH474" s="308"/>
      <c r="AI474" s="199"/>
      <c r="AJ474" s="199"/>
      <c r="BI474" s="188" t="s">
        <v>275</v>
      </c>
      <c r="BJ474" s="188" t="s">
        <v>284</v>
      </c>
      <c r="BK474" s="188" t="s">
        <v>276</v>
      </c>
      <c r="BL474" s="192">
        <v>249</v>
      </c>
      <c r="BM474" s="193">
        <v>45699.699050925927</v>
      </c>
      <c r="BN474" s="212">
        <v>294907572</v>
      </c>
      <c r="BO474" s="206">
        <v>736</v>
      </c>
      <c r="BP474" s="193">
        <v>45699</v>
      </c>
      <c r="BQ474" s="207">
        <v>9423739</v>
      </c>
      <c r="CS474" s="200" t="s">
        <v>2549</v>
      </c>
      <c r="CT474" s="202">
        <v>40397919</v>
      </c>
      <c r="CU474" s="206">
        <v>717</v>
      </c>
      <c r="CV474" s="206" t="s">
        <v>573</v>
      </c>
      <c r="CY474" s="195">
        <v>8299</v>
      </c>
      <c r="CZ474" s="195" t="s">
        <v>293</v>
      </c>
      <c r="DA474" s="204">
        <f t="shared" si="49"/>
        <v>9423739</v>
      </c>
      <c r="DB474" s="231">
        <f t="shared" si="50"/>
        <v>0</v>
      </c>
      <c r="DC474" s="204">
        <f t="shared" si="51"/>
        <v>0</v>
      </c>
      <c r="DZ474" s="312" t="s">
        <v>2536</v>
      </c>
      <c r="EA474" s="135"/>
    </row>
    <row r="475" spans="1:131" ht="14.4" x14ac:dyDescent="0.3">
      <c r="A475" s="256"/>
      <c r="B475" s="256" t="s">
        <v>2390</v>
      </c>
      <c r="C475" s="257">
        <v>86058158</v>
      </c>
      <c r="D475" s="256" t="s">
        <v>2391</v>
      </c>
      <c r="E475" s="256" t="s">
        <v>298</v>
      </c>
      <c r="F475" s="261" t="s">
        <v>2392</v>
      </c>
      <c r="G475" s="258">
        <v>45699</v>
      </c>
      <c r="H475" s="337">
        <v>9423739</v>
      </c>
      <c r="I475" s="256" t="s">
        <v>2325</v>
      </c>
      <c r="J475" s="258">
        <v>45699</v>
      </c>
      <c r="K475" s="258">
        <v>45821</v>
      </c>
      <c r="L475" s="256" t="s">
        <v>291</v>
      </c>
      <c r="M475" s="256" t="s">
        <v>291</v>
      </c>
      <c r="N475" s="256" t="s">
        <v>291</v>
      </c>
      <c r="O475" s="215">
        <v>5</v>
      </c>
      <c r="P475" s="259">
        <v>1532315</v>
      </c>
      <c r="Q475" s="203">
        <v>45699</v>
      </c>
      <c r="R475" s="193">
        <v>45716</v>
      </c>
      <c r="S475" s="259">
        <v>2298473</v>
      </c>
      <c r="T475" s="129">
        <v>45717</v>
      </c>
      <c r="U475" s="129">
        <v>45747</v>
      </c>
      <c r="V475" s="259">
        <v>2298473</v>
      </c>
      <c r="W475" s="193">
        <v>45748</v>
      </c>
      <c r="X475" s="193">
        <v>45777</v>
      </c>
      <c r="Y475" s="259">
        <v>2298473</v>
      </c>
      <c r="Z475" s="193">
        <v>45778</v>
      </c>
      <c r="AA475" s="193">
        <v>45808</v>
      </c>
      <c r="AB475" s="259">
        <v>996005</v>
      </c>
      <c r="AC475" s="193">
        <v>45809</v>
      </c>
      <c r="AD475" s="193">
        <v>45821</v>
      </c>
      <c r="AE475" s="300"/>
      <c r="AF475" s="193"/>
      <c r="AG475" s="193"/>
      <c r="AH475" s="308"/>
      <c r="AI475" s="199"/>
      <c r="AJ475" s="199"/>
      <c r="BI475" s="188" t="s">
        <v>275</v>
      </c>
      <c r="BJ475" s="188" t="s">
        <v>284</v>
      </c>
      <c r="BK475" s="188" t="s">
        <v>276</v>
      </c>
      <c r="BL475" s="192">
        <v>249</v>
      </c>
      <c r="BM475" s="193">
        <v>45699.699050925927</v>
      </c>
      <c r="BN475" s="212">
        <v>294907572</v>
      </c>
      <c r="BO475" s="206">
        <v>737</v>
      </c>
      <c r="BP475" s="193">
        <v>45699</v>
      </c>
      <c r="BQ475" s="207">
        <v>9423739</v>
      </c>
      <c r="CS475" s="180" t="s">
        <v>2174</v>
      </c>
      <c r="CT475" s="202">
        <v>86058158</v>
      </c>
      <c r="CU475" s="206">
        <v>717</v>
      </c>
      <c r="CV475" s="206" t="s">
        <v>573</v>
      </c>
      <c r="CY475" s="192">
        <v>8552</v>
      </c>
      <c r="CZ475" s="192" t="s">
        <v>1581</v>
      </c>
      <c r="DA475" s="204">
        <f t="shared" si="49"/>
        <v>9423739</v>
      </c>
      <c r="DB475" s="231">
        <f t="shared" si="50"/>
        <v>0</v>
      </c>
      <c r="DC475" s="204">
        <f t="shared" si="51"/>
        <v>0</v>
      </c>
      <c r="DZ475" s="312" t="s">
        <v>2537</v>
      </c>
      <c r="EA475" s="135"/>
    </row>
    <row r="476" spans="1:131" ht="14.4" x14ac:dyDescent="0.3">
      <c r="A476" s="256"/>
      <c r="B476" s="256" t="s">
        <v>2393</v>
      </c>
      <c r="C476" s="257">
        <v>40448521</v>
      </c>
      <c r="D476" s="261" t="s">
        <v>2394</v>
      </c>
      <c r="E476" s="256" t="s">
        <v>298</v>
      </c>
      <c r="F476" s="256" t="s">
        <v>558</v>
      </c>
      <c r="G476" s="258">
        <v>45699</v>
      </c>
      <c r="H476" s="337">
        <v>9423739</v>
      </c>
      <c r="I476" s="256" t="s">
        <v>2325</v>
      </c>
      <c r="J476" s="258">
        <v>45699</v>
      </c>
      <c r="K476" s="258">
        <v>45821</v>
      </c>
      <c r="L476" s="256" t="s">
        <v>291</v>
      </c>
      <c r="M476" s="256" t="s">
        <v>291</v>
      </c>
      <c r="N476" s="256" t="s">
        <v>291</v>
      </c>
      <c r="O476" s="215">
        <v>5</v>
      </c>
      <c r="P476" s="259">
        <v>1532315</v>
      </c>
      <c r="Q476" s="203">
        <v>45699</v>
      </c>
      <c r="R476" s="193">
        <v>45716</v>
      </c>
      <c r="S476" s="259">
        <v>2298473</v>
      </c>
      <c r="T476" s="129">
        <v>45717</v>
      </c>
      <c r="U476" s="129">
        <v>45747</v>
      </c>
      <c r="V476" s="259">
        <v>2298473</v>
      </c>
      <c r="W476" s="193">
        <v>45748</v>
      </c>
      <c r="X476" s="193">
        <v>45777</v>
      </c>
      <c r="Y476" s="259">
        <v>2298473</v>
      </c>
      <c r="Z476" s="193">
        <v>45778</v>
      </c>
      <c r="AA476" s="193">
        <v>45808</v>
      </c>
      <c r="AB476" s="259">
        <v>996005</v>
      </c>
      <c r="AC476" s="193">
        <v>45809</v>
      </c>
      <c r="AD476" s="193">
        <v>45821</v>
      </c>
      <c r="AE476" s="300"/>
      <c r="AF476" s="193"/>
      <c r="AG476" s="193"/>
      <c r="AH476" s="308"/>
      <c r="AI476" s="199"/>
      <c r="AJ476" s="199"/>
      <c r="BI476" s="188" t="s">
        <v>275</v>
      </c>
      <c r="BJ476" s="188" t="s">
        <v>284</v>
      </c>
      <c r="BK476" s="188" t="s">
        <v>276</v>
      </c>
      <c r="BL476" s="192">
        <v>249</v>
      </c>
      <c r="BM476" s="193">
        <v>45699.699050925927</v>
      </c>
      <c r="BN476" s="212">
        <v>294907572</v>
      </c>
      <c r="BO476" s="206">
        <v>738</v>
      </c>
      <c r="BP476" s="193">
        <v>45699</v>
      </c>
      <c r="BQ476" s="207">
        <v>9423739</v>
      </c>
      <c r="CS476" s="200" t="s">
        <v>2549</v>
      </c>
      <c r="CT476" s="126">
        <v>40448521</v>
      </c>
      <c r="CU476" s="206">
        <v>717</v>
      </c>
      <c r="CV476" s="206" t="s">
        <v>573</v>
      </c>
      <c r="CY476" s="195">
        <v>8299</v>
      </c>
      <c r="CZ476" s="195" t="s">
        <v>293</v>
      </c>
      <c r="DA476" s="204">
        <f t="shared" si="49"/>
        <v>9423739</v>
      </c>
      <c r="DB476" s="231">
        <f t="shared" si="50"/>
        <v>0</v>
      </c>
      <c r="DC476" s="204">
        <f t="shared" si="51"/>
        <v>0</v>
      </c>
      <c r="DZ476" s="312" t="s">
        <v>2538</v>
      </c>
      <c r="EA476" s="135"/>
    </row>
    <row r="477" spans="1:131" ht="14.4" x14ac:dyDescent="0.3">
      <c r="A477" s="255"/>
      <c r="B477" s="256" t="s">
        <v>2395</v>
      </c>
      <c r="C477" s="257">
        <v>1121911999</v>
      </c>
      <c r="D477" s="256" t="s">
        <v>2396</v>
      </c>
      <c r="E477" s="256" t="s">
        <v>297</v>
      </c>
      <c r="F477" s="256" t="s">
        <v>958</v>
      </c>
      <c r="G477" s="258">
        <v>45699</v>
      </c>
      <c r="H477" s="337">
        <v>16657164</v>
      </c>
      <c r="I477" s="256" t="s">
        <v>487</v>
      </c>
      <c r="J477" s="258">
        <v>45699</v>
      </c>
      <c r="K477" s="258">
        <v>45852</v>
      </c>
      <c r="L477" s="256" t="s">
        <v>291</v>
      </c>
      <c r="M477" s="256" t="s">
        <v>291</v>
      </c>
      <c r="N477" s="256" t="s">
        <v>291</v>
      </c>
      <c r="O477" s="215">
        <v>6</v>
      </c>
      <c r="P477" s="259">
        <v>2163268</v>
      </c>
      <c r="Q477" s="203">
        <v>45699</v>
      </c>
      <c r="R477" s="193">
        <v>45716</v>
      </c>
      <c r="S477" s="259">
        <v>3244902</v>
      </c>
      <c r="T477" s="129">
        <v>45717</v>
      </c>
      <c r="U477" s="129">
        <v>45747</v>
      </c>
      <c r="V477" s="259">
        <v>3244902</v>
      </c>
      <c r="W477" s="193">
        <v>45748</v>
      </c>
      <c r="X477" s="193">
        <v>45777</v>
      </c>
      <c r="Y477" s="259">
        <v>3244902</v>
      </c>
      <c r="Z477" s="193">
        <v>45778</v>
      </c>
      <c r="AA477" s="193">
        <v>45808</v>
      </c>
      <c r="AB477" s="259">
        <v>3244902</v>
      </c>
      <c r="AC477" s="193">
        <v>45809</v>
      </c>
      <c r="AD477" s="193">
        <v>45838</v>
      </c>
      <c r="AE477" s="300">
        <v>1514288</v>
      </c>
      <c r="AF477" s="193">
        <v>45839</v>
      </c>
      <c r="AG477" s="193">
        <v>45852</v>
      </c>
      <c r="AH477" s="308"/>
      <c r="AI477" s="193"/>
      <c r="AJ477" s="193"/>
      <c r="BI477" s="195" t="s">
        <v>278</v>
      </c>
      <c r="BJ477" s="190" t="s">
        <v>423</v>
      </c>
      <c r="BK477" s="195" t="s">
        <v>280</v>
      </c>
      <c r="BL477" s="192">
        <v>253</v>
      </c>
      <c r="BM477" s="193">
        <v>45699.819837962961</v>
      </c>
      <c r="BN477" s="212">
        <v>71984736</v>
      </c>
      <c r="BO477" s="206">
        <v>820</v>
      </c>
      <c r="BP477" s="193">
        <v>45699</v>
      </c>
      <c r="BQ477" s="207">
        <v>16657164</v>
      </c>
      <c r="CS477" s="200" t="s">
        <v>2440</v>
      </c>
      <c r="CT477" s="201">
        <v>1121911999.0999999</v>
      </c>
      <c r="CU477" s="206">
        <v>504</v>
      </c>
      <c r="CV477" s="206" t="s">
        <v>1528</v>
      </c>
      <c r="CY477" s="195">
        <v>7490</v>
      </c>
      <c r="CZ477" s="195" t="s">
        <v>293</v>
      </c>
      <c r="DA477" s="204">
        <f t="shared" si="49"/>
        <v>16657164</v>
      </c>
      <c r="DB477" s="231">
        <f t="shared" si="50"/>
        <v>0</v>
      </c>
      <c r="DC477" s="204">
        <f t="shared" si="51"/>
        <v>0</v>
      </c>
      <c r="DZ477" s="312" t="s">
        <v>2539</v>
      </c>
      <c r="EA477" s="135" t="s">
        <v>2561</v>
      </c>
    </row>
    <row r="478" spans="1:131" x14ac:dyDescent="0.3">
      <c r="A478" s="256"/>
      <c r="B478" s="256" t="s">
        <v>2397</v>
      </c>
      <c r="C478" s="257">
        <v>1110531340</v>
      </c>
      <c r="D478" s="256" t="s">
        <v>2398</v>
      </c>
      <c r="E478" s="256" t="s">
        <v>297</v>
      </c>
      <c r="F478" s="256" t="s">
        <v>2399</v>
      </c>
      <c r="G478" s="258">
        <v>45699</v>
      </c>
      <c r="H478" s="337">
        <v>26000000</v>
      </c>
      <c r="I478" s="256" t="s">
        <v>2400</v>
      </c>
      <c r="J478" s="258">
        <v>45699</v>
      </c>
      <c r="K478" s="258">
        <v>45960</v>
      </c>
      <c r="L478" s="256" t="s">
        <v>291</v>
      </c>
      <c r="M478" s="256" t="s">
        <v>291</v>
      </c>
      <c r="N478" s="256" t="s">
        <v>291</v>
      </c>
      <c r="O478" s="278">
        <v>9</v>
      </c>
      <c r="P478" s="259">
        <v>2000000</v>
      </c>
      <c r="Q478" s="203">
        <v>45699</v>
      </c>
      <c r="R478" s="193">
        <v>45716</v>
      </c>
      <c r="S478" s="259">
        <v>3000000</v>
      </c>
      <c r="T478" s="129">
        <v>45717</v>
      </c>
      <c r="U478" s="129">
        <v>45747</v>
      </c>
      <c r="V478" s="259">
        <v>3000000</v>
      </c>
      <c r="W478" s="193">
        <v>45748</v>
      </c>
      <c r="X478" s="193">
        <v>45777</v>
      </c>
      <c r="Y478" s="259">
        <v>3000000</v>
      </c>
      <c r="Z478" s="193">
        <v>45778</v>
      </c>
      <c r="AA478" s="193">
        <v>45808</v>
      </c>
      <c r="AB478" s="259">
        <v>3000000</v>
      </c>
      <c r="AC478" s="193">
        <v>45809</v>
      </c>
      <c r="AD478" s="193">
        <v>45838</v>
      </c>
      <c r="AE478" s="300">
        <v>3000000</v>
      </c>
      <c r="AF478" s="193">
        <v>45839</v>
      </c>
      <c r="AG478" s="193">
        <v>45869</v>
      </c>
      <c r="AH478" s="300">
        <v>3000000</v>
      </c>
      <c r="AI478" s="193">
        <v>45870</v>
      </c>
      <c r="AJ478" s="193">
        <v>45900</v>
      </c>
      <c r="AK478" s="300">
        <v>3000000</v>
      </c>
      <c r="AL478" s="193">
        <v>45901</v>
      </c>
      <c r="AM478" s="193">
        <v>45930</v>
      </c>
      <c r="AN478" s="300">
        <v>3000000</v>
      </c>
      <c r="AO478" s="193">
        <v>45931</v>
      </c>
      <c r="AP478" s="193">
        <v>45960</v>
      </c>
      <c r="BI478" s="190" t="s">
        <v>309</v>
      </c>
      <c r="BJ478" s="196" t="s">
        <v>2031</v>
      </c>
      <c r="BK478" s="196" t="s">
        <v>2032</v>
      </c>
      <c r="BL478" s="192">
        <v>252</v>
      </c>
      <c r="BM478" s="193">
        <v>45699.70784722222</v>
      </c>
      <c r="BN478" s="212">
        <v>26000000</v>
      </c>
      <c r="BO478" s="206">
        <v>710</v>
      </c>
      <c r="BP478" s="193">
        <v>45699</v>
      </c>
      <c r="BQ478" s="207">
        <v>26000000</v>
      </c>
      <c r="CS478" s="200" t="s">
        <v>2441</v>
      </c>
      <c r="CT478" s="202">
        <v>1110531340</v>
      </c>
      <c r="CU478" s="206">
        <v>495</v>
      </c>
      <c r="CV478" s="206" t="s">
        <v>2061</v>
      </c>
      <c r="CY478" s="195">
        <v>7490</v>
      </c>
      <c r="CZ478" s="195" t="s">
        <v>293</v>
      </c>
      <c r="DA478" s="204">
        <f t="shared" si="49"/>
        <v>26000000</v>
      </c>
      <c r="DB478" s="231">
        <f t="shared" si="50"/>
        <v>0</v>
      </c>
      <c r="DC478" s="204">
        <f t="shared" si="51"/>
        <v>0</v>
      </c>
      <c r="DZ478" s="312" t="s">
        <v>2540</v>
      </c>
      <c r="EA478" s="135"/>
    </row>
    <row r="479" spans="1:131" ht="14.4" x14ac:dyDescent="0.3">
      <c r="A479" s="256"/>
      <c r="B479" s="256" t="s">
        <v>2401</v>
      </c>
      <c r="C479" s="262">
        <v>1015443761</v>
      </c>
      <c r="D479" s="261" t="s">
        <v>2402</v>
      </c>
      <c r="E479" s="256" t="s">
        <v>297</v>
      </c>
      <c r="F479" s="256" t="s">
        <v>2403</v>
      </c>
      <c r="G479" s="258">
        <v>45699</v>
      </c>
      <c r="H479" s="337">
        <v>14857561</v>
      </c>
      <c r="I479" s="256" t="s">
        <v>487</v>
      </c>
      <c r="J479" s="258">
        <v>45699</v>
      </c>
      <c r="K479" s="258">
        <v>45852</v>
      </c>
      <c r="L479" s="256" t="s">
        <v>291</v>
      </c>
      <c r="M479" s="256" t="s">
        <v>291</v>
      </c>
      <c r="N479" s="256" t="s">
        <v>291</v>
      </c>
      <c r="O479" s="215">
        <v>6</v>
      </c>
      <c r="P479" s="259">
        <v>1929553</v>
      </c>
      <c r="Q479" s="203">
        <v>45699</v>
      </c>
      <c r="R479" s="193">
        <v>45716</v>
      </c>
      <c r="S479" s="259">
        <v>2894330</v>
      </c>
      <c r="T479" s="129">
        <v>45717</v>
      </c>
      <c r="U479" s="129">
        <v>45747</v>
      </c>
      <c r="V479" s="259">
        <v>2894330</v>
      </c>
      <c r="W479" s="193">
        <v>45748</v>
      </c>
      <c r="X479" s="193">
        <v>45777</v>
      </c>
      <c r="Y479" s="259">
        <v>2894330</v>
      </c>
      <c r="Z479" s="193">
        <v>45778</v>
      </c>
      <c r="AA479" s="193">
        <v>45808</v>
      </c>
      <c r="AB479" s="259">
        <v>2894330</v>
      </c>
      <c r="AC479" s="193">
        <v>45809</v>
      </c>
      <c r="AD479" s="193">
        <v>45838</v>
      </c>
      <c r="AE479" s="300">
        <v>1350688</v>
      </c>
      <c r="AF479" s="193">
        <v>45839</v>
      </c>
      <c r="AG479" s="193">
        <v>45852</v>
      </c>
      <c r="AH479" s="308"/>
      <c r="AI479" s="193"/>
      <c r="AJ479" s="193"/>
      <c r="BI479" s="195" t="s">
        <v>278</v>
      </c>
      <c r="BJ479" s="190" t="s">
        <v>423</v>
      </c>
      <c r="BK479" s="195" t="s">
        <v>280</v>
      </c>
      <c r="BL479" s="192">
        <v>253</v>
      </c>
      <c r="BM479" s="193">
        <v>45699.819837962961</v>
      </c>
      <c r="BN479" s="212">
        <v>71984736</v>
      </c>
      <c r="BO479" s="206">
        <v>782</v>
      </c>
      <c r="BP479" s="193">
        <v>45699</v>
      </c>
      <c r="BQ479" s="207">
        <v>14857561</v>
      </c>
      <c r="CS479" s="200" t="s">
        <v>2442</v>
      </c>
      <c r="CT479" s="202">
        <v>1015443761</v>
      </c>
      <c r="CU479" s="206">
        <v>504</v>
      </c>
      <c r="CV479" s="206" t="s">
        <v>1531</v>
      </c>
      <c r="CY479" s="195">
        <v>7490</v>
      </c>
      <c r="CZ479" s="195" t="s">
        <v>293</v>
      </c>
      <c r="DA479" s="204">
        <f t="shared" si="49"/>
        <v>14857561</v>
      </c>
      <c r="DB479" s="231">
        <f t="shared" si="50"/>
        <v>0</v>
      </c>
      <c r="DC479" s="204">
        <f t="shared" si="51"/>
        <v>0</v>
      </c>
      <c r="DZ479" s="312" t="s">
        <v>2541</v>
      </c>
      <c r="EA479" s="135" t="s">
        <v>278</v>
      </c>
    </row>
    <row r="480" spans="1:131" ht="14.4" x14ac:dyDescent="0.3">
      <c r="A480" s="256"/>
      <c r="B480" s="256" t="s">
        <v>2404</v>
      </c>
      <c r="C480" s="257">
        <v>1121889070</v>
      </c>
      <c r="D480" s="256" t="s">
        <v>2405</v>
      </c>
      <c r="E480" s="256" t="s">
        <v>298</v>
      </c>
      <c r="F480" s="256" t="s">
        <v>2406</v>
      </c>
      <c r="G480" s="258">
        <v>45699</v>
      </c>
      <c r="H480" s="337">
        <v>8964045</v>
      </c>
      <c r="I480" s="256" t="s">
        <v>417</v>
      </c>
      <c r="J480" s="258">
        <v>45699</v>
      </c>
      <c r="K480" s="258">
        <v>45815</v>
      </c>
      <c r="L480" s="256" t="s">
        <v>291</v>
      </c>
      <c r="M480" s="256" t="s">
        <v>291</v>
      </c>
      <c r="N480" s="256" t="s">
        <v>291</v>
      </c>
      <c r="O480" s="215">
        <v>5</v>
      </c>
      <c r="P480" s="259">
        <v>1532315</v>
      </c>
      <c r="Q480" s="203">
        <v>45699</v>
      </c>
      <c r="R480" s="193">
        <v>45716</v>
      </c>
      <c r="S480" s="259">
        <v>2298473</v>
      </c>
      <c r="T480" s="129">
        <v>45717</v>
      </c>
      <c r="U480" s="129">
        <v>45747</v>
      </c>
      <c r="V480" s="259">
        <v>2298473</v>
      </c>
      <c r="W480" s="193">
        <v>45748</v>
      </c>
      <c r="X480" s="193">
        <v>45777</v>
      </c>
      <c r="Y480" s="259">
        <v>2298473</v>
      </c>
      <c r="Z480" s="193">
        <v>45778</v>
      </c>
      <c r="AA480" s="193">
        <v>45808</v>
      </c>
      <c r="AB480" s="259">
        <v>536311</v>
      </c>
      <c r="AC480" s="193">
        <v>45809</v>
      </c>
      <c r="AD480" s="193">
        <v>45815</v>
      </c>
      <c r="AE480" s="300"/>
      <c r="AF480" s="193"/>
      <c r="AG480" s="193"/>
      <c r="AH480" s="308"/>
      <c r="AI480" s="199"/>
      <c r="AJ480" s="199"/>
      <c r="BI480" s="195" t="s">
        <v>278</v>
      </c>
      <c r="BJ480" s="190" t="s">
        <v>423</v>
      </c>
      <c r="BK480" s="195" t="s">
        <v>280</v>
      </c>
      <c r="BL480" s="192">
        <v>254</v>
      </c>
      <c r="BM480" s="193">
        <v>45699.841851851852</v>
      </c>
      <c r="BN480" s="212">
        <v>422477985</v>
      </c>
      <c r="BO480" s="206">
        <v>801</v>
      </c>
      <c r="BP480" s="193">
        <v>45699</v>
      </c>
      <c r="BQ480" s="207">
        <v>8964045</v>
      </c>
      <c r="CS480" s="180" t="s">
        <v>2443</v>
      </c>
      <c r="CT480" s="201">
        <v>1121889070.0999999</v>
      </c>
      <c r="CU480" s="206">
        <v>136</v>
      </c>
      <c r="CV480" s="206" t="s">
        <v>2465</v>
      </c>
      <c r="CY480" s="195">
        <v>8299</v>
      </c>
      <c r="CZ480" s="195" t="s">
        <v>293</v>
      </c>
      <c r="DA480" s="204">
        <f t="shared" si="49"/>
        <v>8964045</v>
      </c>
      <c r="DB480" s="231">
        <f t="shared" si="50"/>
        <v>0</v>
      </c>
      <c r="DC480" s="204">
        <f t="shared" si="51"/>
        <v>0</v>
      </c>
      <c r="DZ480" s="312" t="s">
        <v>2542</v>
      </c>
      <c r="EA480" s="135" t="s">
        <v>273</v>
      </c>
    </row>
    <row r="481" spans="1:131" ht="14.4" x14ac:dyDescent="0.3">
      <c r="A481" s="256"/>
      <c r="B481" s="256" t="s">
        <v>2407</v>
      </c>
      <c r="C481" s="257">
        <v>1121964380</v>
      </c>
      <c r="D481" s="261" t="s">
        <v>2408</v>
      </c>
      <c r="E481" s="256" t="s">
        <v>297</v>
      </c>
      <c r="F481" s="256" t="s">
        <v>2409</v>
      </c>
      <c r="G481" s="258">
        <v>45699</v>
      </c>
      <c r="H481" s="337">
        <v>11287887</v>
      </c>
      <c r="I481" s="256" t="s">
        <v>417</v>
      </c>
      <c r="J481" s="258">
        <v>45699</v>
      </c>
      <c r="K481" s="258">
        <v>45815</v>
      </c>
      <c r="L481" s="256" t="s">
        <v>291</v>
      </c>
      <c r="M481" s="256" t="s">
        <v>291</v>
      </c>
      <c r="N481" s="256" t="s">
        <v>291</v>
      </c>
      <c r="O481" s="215">
        <v>5</v>
      </c>
      <c r="P481" s="259">
        <v>1929553</v>
      </c>
      <c r="Q481" s="203">
        <v>45699</v>
      </c>
      <c r="R481" s="193">
        <v>45716</v>
      </c>
      <c r="S481" s="259">
        <v>2894330</v>
      </c>
      <c r="T481" s="129">
        <v>45717</v>
      </c>
      <c r="U481" s="129">
        <v>45747</v>
      </c>
      <c r="V481" s="259">
        <v>2894330</v>
      </c>
      <c r="W481" s="193">
        <v>45748</v>
      </c>
      <c r="X481" s="193">
        <v>45777</v>
      </c>
      <c r="Y481" s="259">
        <v>2894330</v>
      </c>
      <c r="Z481" s="193">
        <v>45778</v>
      </c>
      <c r="AA481" s="193">
        <v>45808</v>
      </c>
      <c r="AB481" s="259">
        <v>675344</v>
      </c>
      <c r="AC481" s="193">
        <v>45809</v>
      </c>
      <c r="AD481" s="193">
        <v>45815</v>
      </c>
      <c r="AE481" s="300"/>
      <c r="AF481" s="193"/>
      <c r="AG481" s="193"/>
      <c r="AH481" s="308"/>
      <c r="AI481" s="199"/>
      <c r="AJ481" s="199"/>
      <c r="BI481" s="195" t="s">
        <v>278</v>
      </c>
      <c r="BJ481" s="190" t="s">
        <v>423</v>
      </c>
      <c r="BK481" s="195" t="s">
        <v>280</v>
      </c>
      <c r="BL481" s="192">
        <v>254</v>
      </c>
      <c r="BM481" s="193">
        <v>45699.841851851852</v>
      </c>
      <c r="BN481" s="212">
        <v>422477985</v>
      </c>
      <c r="BO481" s="206">
        <v>813</v>
      </c>
      <c r="BP481" s="193">
        <v>45699</v>
      </c>
      <c r="BQ481" s="207">
        <v>11287887</v>
      </c>
      <c r="CS481" s="200" t="s">
        <v>2444</v>
      </c>
      <c r="CT481" s="306">
        <v>1121964380</v>
      </c>
      <c r="CU481" s="206">
        <v>136</v>
      </c>
      <c r="CV481" s="206" t="s">
        <v>2466</v>
      </c>
      <c r="CY481" s="192">
        <v>8299</v>
      </c>
      <c r="CZ481" s="192" t="s">
        <v>293</v>
      </c>
      <c r="DA481" s="204">
        <f t="shared" si="49"/>
        <v>11287887</v>
      </c>
      <c r="DB481" s="231">
        <f t="shared" si="50"/>
        <v>0</v>
      </c>
      <c r="DC481" s="204">
        <f t="shared" si="51"/>
        <v>0</v>
      </c>
      <c r="DZ481" s="312" t="s">
        <v>2543</v>
      </c>
      <c r="EA481" s="135" t="s">
        <v>273</v>
      </c>
    </row>
    <row r="482" spans="1:131" ht="14.4" x14ac:dyDescent="0.3">
      <c r="A482" s="256" t="s">
        <v>726</v>
      </c>
      <c r="B482" s="256" t="s">
        <v>2410</v>
      </c>
      <c r="C482" s="257"/>
      <c r="D482" s="256" t="s">
        <v>726</v>
      </c>
      <c r="E482" s="256"/>
      <c r="F482" s="256"/>
      <c r="G482" s="258"/>
      <c r="H482" s="337"/>
      <c r="I482" s="256"/>
      <c r="J482" s="258"/>
      <c r="K482" s="258"/>
      <c r="L482" s="256"/>
      <c r="M482" s="256"/>
      <c r="N482" s="256"/>
      <c r="O482" s="215"/>
      <c r="P482" s="259"/>
      <c r="Q482" s="203"/>
      <c r="R482" s="193"/>
      <c r="S482" s="259"/>
      <c r="T482" s="129"/>
      <c r="U482" s="129"/>
      <c r="V482" s="259"/>
      <c r="W482" s="193"/>
      <c r="X482" s="193"/>
      <c r="Y482" s="259"/>
      <c r="Z482" s="193"/>
      <c r="AA482" s="193"/>
      <c r="AB482" s="259"/>
      <c r="AC482" s="193"/>
      <c r="AD482" s="193"/>
      <c r="AE482" s="300"/>
      <c r="AF482" s="193"/>
      <c r="AG482" s="193"/>
      <c r="AH482" s="308"/>
      <c r="AI482" s="193"/>
      <c r="AJ482" s="193"/>
      <c r="BI482" s="195"/>
      <c r="BJ482" s="190"/>
      <c r="BK482" s="195"/>
      <c r="BL482" s="192"/>
      <c r="BM482" s="193"/>
      <c r="BN482" s="212"/>
      <c r="BO482" s="206"/>
      <c r="BP482" s="193"/>
      <c r="BQ482" s="207"/>
      <c r="CS482" s="200"/>
      <c r="CT482" s="201"/>
      <c r="CU482" s="206"/>
      <c r="CV482" s="206"/>
      <c r="CY482" s="195"/>
      <c r="CZ482" s="195"/>
      <c r="DA482" s="204">
        <f t="shared" si="49"/>
        <v>0</v>
      </c>
      <c r="DB482" s="231">
        <f t="shared" si="50"/>
        <v>0</v>
      </c>
      <c r="DC482" s="204">
        <f t="shared" si="51"/>
        <v>0</v>
      </c>
      <c r="DZ482" s="312"/>
      <c r="EA482" s="135"/>
    </row>
    <row r="483" spans="1:131" x14ac:dyDescent="0.3">
      <c r="A483" s="307" t="s">
        <v>843</v>
      </c>
      <c r="B483" s="256" t="s">
        <v>2571</v>
      </c>
      <c r="C483" s="281"/>
      <c r="D483" s="307" t="s">
        <v>2204</v>
      </c>
      <c r="E483" s="281"/>
      <c r="F483" s="281"/>
      <c r="G483" s="281"/>
      <c r="H483" s="334"/>
      <c r="I483" s="281"/>
      <c r="J483" s="281"/>
      <c r="K483" s="281"/>
      <c r="L483" s="281"/>
      <c r="M483" s="281"/>
      <c r="N483" s="281"/>
      <c r="O483" s="199"/>
      <c r="P483" s="197"/>
      <c r="Q483" s="199"/>
      <c r="R483" s="199"/>
      <c r="S483" s="197"/>
      <c r="T483" s="199"/>
      <c r="U483" s="199"/>
      <c r="V483" s="197"/>
      <c r="W483" s="199"/>
      <c r="X483" s="199"/>
      <c r="Y483" s="197"/>
      <c r="Z483" s="199"/>
      <c r="AA483" s="199"/>
      <c r="AB483" s="197"/>
      <c r="AC483" s="199"/>
      <c r="AD483" s="199"/>
      <c r="AE483" s="197"/>
      <c r="AF483" s="199"/>
      <c r="AG483" s="199"/>
      <c r="BI483" s="199"/>
      <c r="BJ483" s="199"/>
      <c r="BK483" s="199"/>
      <c r="BL483" s="199"/>
      <c r="BM483" s="199"/>
      <c r="BN483" s="199"/>
      <c r="BO483" s="199"/>
      <c r="BP483" s="199"/>
      <c r="BQ483" s="199"/>
      <c r="CS483" s="180"/>
      <c r="CT483" s="199"/>
      <c r="CU483" s="199"/>
      <c r="CV483" s="199"/>
      <c r="CY483" s="199"/>
      <c r="CZ483" s="199"/>
      <c r="DA483" s="204">
        <f t="shared" si="49"/>
        <v>0</v>
      </c>
      <c r="DB483" s="231">
        <f t="shared" si="50"/>
        <v>0</v>
      </c>
      <c r="DC483" s="204">
        <f t="shared" si="51"/>
        <v>0</v>
      </c>
      <c r="DZ483" s="233"/>
      <c r="EA483" s="135" t="e">
        <v>#N/A</v>
      </c>
    </row>
    <row r="484" spans="1:131" x14ac:dyDescent="0.3">
      <c r="A484" s="307" t="s">
        <v>843</v>
      </c>
      <c r="B484" s="256" t="s">
        <v>2572</v>
      </c>
      <c r="C484" s="281"/>
      <c r="D484" s="307" t="s">
        <v>2204</v>
      </c>
      <c r="E484" s="281"/>
      <c r="F484" s="281"/>
      <c r="G484" s="281"/>
      <c r="H484" s="334"/>
      <c r="I484" s="281"/>
      <c r="J484" s="281"/>
      <c r="K484" s="281"/>
      <c r="L484" s="281"/>
      <c r="M484" s="281"/>
      <c r="N484" s="281"/>
      <c r="O484" s="199"/>
      <c r="P484" s="197"/>
      <c r="Q484" s="199"/>
      <c r="R484" s="199"/>
      <c r="S484" s="197"/>
      <c r="T484" s="199"/>
      <c r="U484" s="199"/>
      <c r="V484" s="197"/>
      <c r="W484" s="199"/>
      <c r="X484" s="199"/>
      <c r="Y484" s="197"/>
      <c r="Z484" s="199"/>
      <c r="AA484" s="199"/>
      <c r="AB484" s="197"/>
      <c r="AC484" s="199"/>
      <c r="AD484" s="199"/>
      <c r="AE484" s="197"/>
      <c r="AF484" s="199"/>
      <c r="AG484" s="199"/>
      <c r="BI484" s="199"/>
      <c r="BJ484" s="199"/>
      <c r="BK484" s="199"/>
      <c r="BL484" s="199"/>
      <c r="BM484" s="199"/>
      <c r="BN484" s="199"/>
      <c r="BO484" s="199"/>
      <c r="BP484" s="199"/>
      <c r="BQ484" s="199"/>
      <c r="CS484" s="180"/>
      <c r="CT484" s="199"/>
      <c r="CU484" s="199"/>
      <c r="CV484" s="199"/>
      <c r="CY484" s="199"/>
      <c r="CZ484" s="199"/>
      <c r="DA484" s="204">
        <f t="shared" si="49"/>
        <v>0</v>
      </c>
      <c r="DB484" s="231">
        <f t="shared" si="50"/>
        <v>0</v>
      </c>
      <c r="DC484" s="204">
        <f t="shared" si="51"/>
        <v>0</v>
      </c>
      <c r="DZ484" s="233"/>
      <c r="EA484" s="135" t="e">
        <v>#N/A</v>
      </c>
    </row>
    <row r="485" spans="1:131" x14ac:dyDescent="0.3">
      <c r="A485" s="307" t="s">
        <v>843</v>
      </c>
      <c r="B485" s="256" t="s">
        <v>2573</v>
      </c>
      <c r="C485" s="281"/>
      <c r="D485" s="307" t="s">
        <v>2204</v>
      </c>
      <c r="E485" s="281"/>
      <c r="F485" s="281"/>
      <c r="G485" s="281"/>
      <c r="H485" s="334"/>
      <c r="I485" s="281"/>
      <c r="J485" s="281"/>
      <c r="K485" s="281"/>
      <c r="L485" s="281"/>
      <c r="M485" s="281"/>
      <c r="N485" s="281"/>
      <c r="O485" s="199"/>
      <c r="P485" s="197"/>
      <c r="Q485" s="199"/>
      <c r="R485" s="199"/>
      <c r="S485" s="197"/>
      <c r="T485" s="199"/>
      <c r="U485" s="199"/>
      <c r="V485" s="197"/>
      <c r="W485" s="199"/>
      <c r="X485" s="199"/>
      <c r="Y485" s="197"/>
      <c r="Z485" s="199"/>
      <c r="AA485" s="199"/>
      <c r="AB485" s="197"/>
      <c r="AC485" s="199"/>
      <c r="AD485" s="199"/>
      <c r="AE485" s="197"/>
      <c r="AF485" s="199"/>
      <c r="AG485" s="199"/>
      <c r="BI485" s="199"/>
      <c r="BJ485" s="199"/>
      <c r="BK485" s="199"/>
      <c r="BL485" s="199"/>
      <c r="BM485" s="199"/>
      <c r="BN485" s="199"/>
      <c r="BO485" s="199"/>
      <c r="BP485" s="199"/>
      <c r="BQ485" s="199"/>
      <c r="CS485" s="180"/>
      <c r="CT485" s="199"/>
      <c r="CU485" s="199"/>
      <c r="CV485" s="199"/>
      <c r="CY485" s="199"/>
      <c r="CZ485" s="199"/>
      <c r="DA485" s="204">
        <f t="shared" si="49"/>
        <v>0</v>
      </c>
      <c r="DB485" s="231">
        <f t="shared" si="50"/>
        <v>0</v>
      </c>
      <c r="DC485" s="204">
        <f t="shared" si="51"/>
        <v>0</v>
      </c>
      <c r="DZ485" s="233"/>
      <c r="EA485" s="135" t="e">
        <v>#N/A</v>
      </c>
    </row>
    <row r="486" spans="1:131" x14ac:dyDescent="0.3">
      <c r="A486" s="307" t="s">
        <v>843</v>
      </c>
      <c r="B486" s="256" t="s">
        <v>2574</v>
      </c>
      <c r="C486" s="281"/>
      <c r="D486" s="307" t="s">
        <v>2204</v>
      </c>
      <c r="E486" s="281"/>
      <c r="F486" s="281"/>
      <c r="G486" s="281"/>
      <c r="H486" s="334"/>
      <c r="I486" s="281"/>
      <c r="J486" s="281"/>
      <c r="K486" s="281"/>
      <c r="L486" s="281"/>
      <c r="M486" s="281"/>
      <c r="N486" s="281"/>
      <c r="O486" s="199"/>
      <c r="P486" s="197"/>
      <c r="Q486" s="199"/>
      <c r="R486" s="199"/>
      <c r="S486" s="197"/>
      <c r="T486" s="199"/>
      <c r="U486" s="199"/>
      <c r="V486" s="197"/>
      <c r="W486" s="199"/>
      <c r="X486" s="199"/>
      <c r="Y486" s="197"/>
      <c r="Z486" s="199"/>
      <c r="AA486" s="199"/>
      <c r="AB486" s="197"/>
      <c r="AC486" s="199"/>
      <c r="AD486" s="199"/>
      <c r="AE486" s="197"/>
      <c r="AF486" s="199"/>
      <c r="AG486" s="199"/>
      <c r="BI486" s="199"/>
      <c r="BJ486" s="199"/>
      <c r="BK486" s="199"/>
      <c r="BL486" s="199"/>
      <c r="BM486" s="199"/>
      <c r="BN486" s="199"/>
      <c r="BO486" s="199"/>
      <c r="BP486" s="199"/>
      <c r="BQ486" s="199"/>
      <c r="CS486" s="180"/>
      <c r="CT486" s="199"/>
      <c r="CU486" s="199"/>
      <c r="CV486" s="199"/>
      <c r="CY486" s="199"/>
      <c r="CZ486" s="199"/>
      <c r="DA486" s="204">
        <f t="shared" ref="DA486:DA509" si="52">P486+S486+V486+Y486+AB486+AE486+AH486+AK486+AN486+AQ486+AT486+AW486+AZ486+BC486+BF486</f>
        <v>0</v>
      </c>
      <c r="DB486" s="231">
        <f t="shared" ref="DB486:DB509" si="53">H486+BZ486-DA486</f>
        <v>0</v>
      </c>
      <c r="DC486" s="204">
        <f t="shared" si="51"/>
        <v>0</v>
      </c>
      <c r="DZ486" s="233"/>
      <c r="EA486" s="135" t="e">
        <v>#N/A</v>
      </c>
    </row>
    <row r="487" spans="1:131" x14ac:dyDescent="0.3">
      <c r="A487" s="307" t="s">
        <v>843</v>
      </c>
      <c r="B487" s="256" t="s">
        <v>2575</v>
      </c>
      <c r="C487" s="281"/>
      <c r="D487" s="307" t="s">
        <v>2204</v>
      </c>
      <c r="E487" s="281"/>
      <c r="F487" s="281"/>
      <c r="G487" s="281"/>
      <c r="H487" s="334"/>
      <c r="I487" s="281"/>
      <c r="J487" s="281"/>
      <c r="K487" s="281"/>
      <c r="L487" s="281"/>
      <c r="M487" s="281"/>
      <c r="N487" s="281"/>
      <c r="O487" s="199"/>
      <c r="P487" s="197"/>
      <c r="Q487" s="199"/>
      <c r="R487" s="199"/>
      <c r="S487" s="197"/>
      <c r="T487" s="199"/>
      <c r="U487" s="199"/>
      <c r="V487" s="197"/>
      <c r="W487" s="199"/>
      <c r="X487" s="199"/>
      <c r="Y487" s="197"/>
      <c r="Z487" s="199"/>
      <c r="AA487" s="199"/>
      <c r="AB487" s="197"/>
      <c r="AC487" s="199"/>
      <c r="AD487" s="199"/>
      <c r="AE487" s="197"/>
      <c r="AF487" s="199"/>
      <c r="AG487" s="199"/>
      <c r="BI487" s="199"/>
      <c r="BJ487" s="199"/>
      <c r="BK487" s="199"/>
      <c r="BL487" s="199"/>
      <c r="BM487" s="199"/>
      <c r="BN487" s="199"/>
      <c r="BO487" s="199"/>
      <c r="BP487" s="199"/>
      <c r="BQ487" s="199"/>
      <c r="CS487" s="180"/>
      <c r="CT487" s="199"/>
      <c r="CU487" s="199"/>
      <c r="CV487" s="199"/>
      <c r="CY487" s="199"/>
      <c r="CZ487" s="199"/>
      <c r="DA487" s="204">
        <f t="shared" si="52"/>
        <v>0</v>
      </c>
      <c r="DB487" s="231">
        <f t="shared" si="53"/>
        <v>0</v>
      </c>
      <c r="DC487" s="204">
        <f t="shared" si="51"/>
        <v>0</v>
      </c>
      <c r="DZ487" s="233"/>
      <c r="EA487" s="135" t="e">
        <v>#N/A</v>
      </c>
    </row>
    <row r="488" spans="1:131" x14ac:dyDescent="0.3">
      <c r="A488" s="307" t="s">
        <v>843</v>
      </c>
      <c r="B488" s="281" t="s">
        <v>2576</v>
      </c>
      <c r="C488" s="281"/>
      <c r="D488" s="307" t="s">
        <v>2204</v>
      </c>
      <c r="E488" s="281"/>
      <c r="F488" s="281"/>
      <c r="G488" s="281"/>
      <c r="H488" s="334"/>
      <c r="I488" s="281"/>
      <c r="J488" s="281"/>
      <c r="K488" s="281"/>
      <c r="L488" s="281"/>
      <c r="M488" s="281"/>
      <c r="N488" s="281"/>
      <c r="O488" s="199"/>
      <c r="P488" s="197"/>
      <c r="Q488" s="199"/>
      <c r="R488" s="199"/>
      <c r="S488" s="197"/>
      <c r="T488" s="199"/>
      <c r="U488" s="199"/>
      <c r="V488" s="197"/>
      <c r="W488" s="199"/>
      <c r="X488" s="199"/>
      <c r="Y488" s="197"/>
      <c r="Z488" s="199"/>
      <c r="AA488" s="199"/>
      <c r="AB488" s="197"/>
      <c r="AC488" s="199"/>
      <c r="AD488" s="199"/>
      <c r="AE488" s="197"/>
      <c r="AF488" s="199"/>
      <c r="AG488" s="199"/>
      <c r="BI488" s="199"/>
      <c r="BJ488" s="199"/>
      <c r="BK488" s="199"/>
      <c r="BL488" s="199"/>
      <c r="BM488" s="199"/>
      <c r="BN488" s="199"/>
      <c r="BO488" s="199"/>
      <c r="BP488" s="199"/>
      <c r="BQ488" s="199"/>
      <c r="CS488" s="180"/>
      <c r="CT488" s="199"/>
      <c r="CU488" s="199"/>
      <c r="CV488" s="199"/>
      <c r="CY488" s="199"/>
      <c r="CZ488" s="199"/>
      <c r="DA488" s="204">
        <f t="shared" si="52"/>
        <v>0</v>
      </c>
      <c r="DB488" s="231">
        <f t="shared" si="53"/>
        <v>0</v>
      </c>
      <c r="DC488" s="204">
        <f t="shared" si="51"/>
        <v>0</v>
      </c>
      <c r="DZ488" s="233"/>
      <c r="EA488" s="135" t="e">
        <v>#N/A</v>
      </c>
    </row>
    <row r="489" spans="1:131" x14ac:dyDescent="0.3">
      <c r="A489" s="322"/>
      <c r="B489" s="322" t="s">
        <v>2577</v>
      </c>
      <c r="C489" s="323">
        <v>1121960847</v>
      </c>
      <c r="D489" s="322" t="s">
        <v>2578</v>
      </c>
      <c r="E489" s="322" t="s">
        <v>298</v>
      </c>
      <c r="F489" s="322" t="s">
        <v>2579</v>
      </c>
      <c r="G489" s="324">
        <v>45706</v>
      </c>
      <c r="H489" s="339">
        <v>11262518</v>
      </c>
      <c r="I489" s="322" t="s">
        <v>2580</v>
      </c>
      <c r="J489" s="324">
        <v>45706</v>
      </c>
      <c r="K489" s="324">
        <v>45852</v>
      </c>
      <c r="L489" s="322" t="s">
        <v>291</v>
      </c>
      <c r="M489" s="322" t="s">
        <v>291</v>
      </c>
      <c r="N489" s="322" t="s">
        <v>291</v>
      </c>
      <c r="O489" s="215">
        <v>5</v>
      </c>
      <c r="P489" s="325">
        <v>3294478</v>
      </c>
      <c r="Q489" s="203">
        <v>45706</v>
      </c>
      <c r="R489" s="129">
        <v>45747</v>
      </c>
      <c r="S489" s="325">
        <v>2298473</v>
      </c>
      <c r="T489" s="193">
        <v>45748</v>
      </c>
      <c r="U489" s="193">
        <v>45777</v>
      </c>
      <c r="V489" s="325">
        <v>2298473</v>
      </c>
      <c r="W489" s="193">
        <v>45778</v>
      </c>
      <c r="X489" s="193">
        <v>45808</v>
      </c>
      <c r="Y489" s="325">
        <v>2298473</v>
      </c>
      <c r="Z489" s="193">
        <v>45809</v>
      </c>
      <c r="AA489" s="193">
        <v>45838</v>
      </c>
      <c r="AB489" s="329">
        <v>1072621</v>
      </c>
      <c r="AC489" s="193">
        <v>45839</v>
      </c>
      <c r="AD489" s="193">
        <v>45852</v>
      </c>
      <c r="AE489" s="197"/>
      <c r="AF489" s="199"/>
      <c r="AG489" s="199"/>
      <c r="BI489" s="195" t="s">
        <v>278</v>
      </c>
      <c r="BJ489" s="190" t="s">
        <v>423</v>
      </c>
      <c r="BK489" s="195" t="s">
        <v>280</v>
      </c>
      <c r="BL489" s="192">
        <v>326</v>
      </c>
      <c r="BM489" s="193">
        <v>45706.81527777778</v>
      </c>
      <c r="BN489" s="212">
        <v>76960929</v>
      </c>
      <c r="BO489" s="206">
        <v>1066</v>
      </c>
      <c r="BP489" s="193">
        <v>45706</v>
      </c>
      <c r="BQ489" s="207">
        <v>11262518</v>
      </c>
      <c r="CS489" s="206" t="s">
        <v>2633</v>
      </c>
      <c r="CT489" s="202">
        <v>1121960847.0999999</v>
      </c>
      <c r="CU489" s="206">
        <v>504</v>
      </c>
      <c r="CV489" s="206" t="s">
        <v>1519</v>
      </c>
      <c r="CY489" s="195">
        <v>8299</v>
      </c>
      <c r="CZ489" s="195" t="s">
        <v>293</v>
      </c>
      <c r="DA489" s="204">
        <f t="shared" si="52"/>
        <v>11262518</v>
      </c>
      <c r="DB489" s="231">
        <f t="shared" si="53"/>
        <v>0</v>
      </c>
      <c r="DC489" s="204">
        <f t="shared" si="51"/>
        <v>0</v>
      </c>
      <c r="DZ489" s="331" t="s">
        <v>2643</v>
      </c>
      <c r="EA489" s="190" t="s">
        <v>2563</v>
      </c>
    </row>
    <row r="490" spans="1:131" x14ac:dyDescent="0.3">
      <c r="A490" s="322"/>
      <c r="B490" s="322" t="s">
        <v>2581</v>
      </c>
      <c r="C490" s="326">
        <v>1029980150</v>
      </c>
      <c r="D490" s="322" t="s">
        <v>2582</v>
      </c>
      <c r="E490" s="322" t="s">
        <v>298</v>
      </c>
      <c r="F490" s="322" t="s">
        <v>332</v>
      </c>
      <c r="G490" s="324">
        <v>45706</v>
      </c>
      <c r="H490" s="339">
        <v>7128642</v>
      </c>
      <c r="I490" s="322" t="s">
        <v>2583</v>
      </c>
      <c r="J490" s="324">
        <v>45706</v>
      </c>
      <c r="K490" s="324">
        <v>45815</v>
      </c>
      <c r="L490" s="322" t="s">
        <v>291</v>
      </c>
      <c r="M490" s="322" t="s">
        <v>291</v>
      </c>
      <c r="N490" s="322" t="s">
        <v>291</v>
      </c>
      <c r="O490" s="215">
        <v>4</v>
      </c>
      <c r="P490" s="325">
        <v>2825768</v>
      </c>
      <c r="Q490" s="203">
        <v>45706</v>
      </c>
      <c r="R490" s="129">
        <v>45747</v>
      </c>
      <c r="S490" s="325">
        <v>1926660</v>
      </c>
      <c r="T490" s="193">
        <v>45748</v>
      </c>
      <c r="U490" s="193">
        <v>45777</v>
      </c>
      <c r="V490" s="325">
        <v>1926660</v>
      </c>
      <c r="W490" s="193">
        <v>45778</v>
      </c>
      <c r="X490" s="193">
        <v>45808</v>
      </c>
      <c r="Y490" s="325">
        <v>449554</v>
      </c>
      <c r="Z490" s="193">
        <v>45809</v>
      </c>
      <c r="AA490" s="193">
        <v>45815</v>
      </c>
      <c r="AB490" s="329"/>
      <c r="AC490" s="193"/>
      <c r="AD490" s="193"/>
      <c r="AE490" s="197"/>
      <c r="AF490" s="199"/>
      <c r="AG490" s="199"/>
      <c r="BI490" s="195" t="s">
        <v>278</v>
      </c>
      <c r="BJ490" s="190" t="s">
        <v>423</v>
      </c>
      <c r="BK490" s="195" t="s">
        <v>280</v>
      </c>
      <c r="BL490" s="192">
        <v>326</v>
      </c>
      <c r="BM490" s="193">
        <v>45706.81527777778</v>
      </c>
      <c r="BN490" s="212">
        <v>76960929</v>
      </c>
      <c r="BO490" s="206">
        <v>1078</v>
      </c>
      <c r="BP490" s="193">
        <v>45706</v>
      </c>
      <c r="BQ490" s="207">
        <v>7128642</v>
      </c>
      <c r="CS490" s="206" t="s">
        <v>2064</v>
      </c>
      <c r="CT490" s="201">
        <v>1029980150</v>
      </c>
      <c r="CU490" s="206">
        <v>504</v>
      </c>
      <c r="CV490" s="206" t="s">
        <v>1521</v>
      </c>
      <c r="CY490" s="195">
        <v>7490</v>
      </c>
      <c r="CZ490" s="195" t="s">
        <v>293</v>
      </c>
      <c r="DA490" s="204">
        <f t="shared" si="52"/>
        <v>7128642</v>
      </c>
      <c r="DB490" s="231">
        <f t="shared" si="53"/>
        <v>0</v>
      </c>
      <c r="DC490" s="204">
        <f t="shared" si="51"/>
        <v>0</v>
      </c>
      <c r="DZ490" s="331" t="s">
        <v>2644</v>
      </c>
      <c r="EA490" s="190" t="s">
        <v>304</v>
      </c>
    </row>
    <row r="491" spans="1:131" x14ac:dyDescent="0.3">
      <c r="A491" s="327"/>
      <c r="B491" s="322" t="s">
        <v>2584</v>
      </c>
      <c r="C491" s="323">
        <v>1121951648</v>
      </c>
      <c r="D491" s="322" t="s">
        <v>2585</v>
      </c>
      <c r="E491" s="322" t="s">
        <v>298</v>
      </c>
      <c r="F491" s="322" t="s">
        <v>2586</v>
      </c>
      <c r="G491" s="324">
        <v>45706</v>
      </c>
      <c r="H491" s="339">
        <v>12587512</v>
      </c>
      <c r="I491" s="322" t="s">
        <v>2580</v>
      </c>
      <c r="J491" s="324">
        <v>45706</v>
      </c>
      <c r="K491" s="324">
        <v>45852</v>
      </c>
      <c r="L491" s="327" t="s">
        <v>291</v>
      </c>
      <c r="M491" s="322" t="s">
        <v>291</v>
      </c>
      <c r="N491" s="322" t="s">
        <v>291</v>
      </c>
      <c r="O491" s="215">
        <v>5</v>
      </c>
      <c r="P491" s="325">
        <v>3682061</v>
      </c>
      <c r="Q491" s="203">
        <v>45706</v>
      </c>
      <c r="R491" s="129">
        <v>45747</v>
      </c>
      <c r="S491" s="325">
        <v>2568880</v>
      </c>
      <c r="T491" s="193">
        <v>45748</v>
      </c>
      <c r="U491" s="193">
        <v>45777</v>
      </c>
      <c r="V491" s="325">
        <v>2568880</v>
      </c>
      <c r="W491" s="193">
        <v>45778</v>
      </c>
      <c r="X491" s="193">
        <v>45808</v>
      </c>
      <c r="Y491" s="325">
        <v>2568880</v>
      </c>
      <c r="Z491" s="193">
        <v>45809</v>
      </c>
      <c r="AA491" s="193">
        <v>45838</v>
      </c>
      <c r="AB491" s="329">
        <v>1198811</v>
      </c>
      <c r="AC491" s="193">
        <v>45839</v>
      </c>
      <c r="AD491" s="193">
        <v>45852</v>
      </c>
      <c r="AE491" s="197"/>
      <c r="AF491" s="199"/>
      <c r="AG491" s="199"/>
      <c r="BI491" s="195" t="s">
        <v>278</v>
      </c>
      <c r="BJ491" s="190" t="s">
        <v>423</v>
      </c>
      <c r="BK491" s="195" t="s">
        <v>280</v>
      </c>
      <c r="BL491" s="192">
        <v>326</v>
      </c>
      <c r="BM491" s="193">
        <v>45706.81527777778</v>
      </c>
      <c r="BN491" s="212">
        <v>76960929</v>
      </c>
      <c r="BO491" s="206">
        <v>1067</v>
      </c>
      <c r="BP491" s="193">
        <v>45706</v>
      </c>
      <c r="BQ491" s="207">
        <v>12587512</v>
      </c>
      <c r="CS491" s="206" t="s">
        <v>2634</v>
      </c>
      <c r="CT491" s="201">
        <v>1121951648.2</v>
      </c>
      <c r="CU491" s="206">
        <v>504</v>
      </c>
      <c r="CV491" s="206" t="s">
        <v>1525</v>
      </c>
      <c r="CY491" s="195">
        <v>8299</v>
      </c>
      <c r="CZ491" s="195" t="s">
        <v>293</v>
      </c>
      <c r="DA491" s="204">
        <f t="shared" si="52"/>
        <v>12587512</v>
      </c>
      <c r="DB491" s="231">
        <f t="shared" si="53"/>
        <v>0</v>
      </c>
      <c r="DC491" s="204">
        <f t="shared" si="51"/>
        <v>0</v>
      </c>
      <c r="DZ491" s="331" t="s">
        <v>2645</v>
      </c>
      <c r="EA491" s="190" t="s">
        <v>274</v>
      </c>
    </row>
    <row r="492" spans="1:131" x14ac:dyDescent="0.3">
      <c r="A492" s="328"/>
      <c r="B492" s="322" t="s">
        <v>2587</v>
      </c>
      <c r="C492" s="326">
        <v>1121904529</v>
      </c>
      <c r="D492" s="327" t="s">
        <v>2588</v>
      </c>
      <c r="E492" s="322" t="s">
        <v>297</v>
      </c>
      <c r="F492" s="322" t="s">
        <v>613</v>
      </c>
      <c r="G492" s="324">
        <v>45706</v>
      </c>
      <c r="H492" s="339">
        <v>15900020</v>
      </c>
      <c r="I492" s="322" t="s">
        <v>2580</v>
      </c>
      <c r="J492" s="324">
        <v>45706</v>
      </c>
      <c r="K492" s="324">
        <v>45852</v>
      </c>
      <c r="L492" s="327" t="s">
        <v>291</v>
      </c>
      <c r="M492" s="322" t="s">
        <v>291</v>
      </c>
      <c r="N492" s="322" t="s">
        <v>291</v>
      </c>
      <c r="O492" s="215">
        <v>5</v>
      </c>
      <c r="P492" s="325">
        <v>4651026</v>
      </c>
      <c r="Q492" s="203">
        <v>45706</v>
      </c>
      <c r="R492" s="129">
        <v>45747</v>
      </c>
      <c r="S492" s="325">
        <v>3244902</v>
      </c>
      <c r="T492" s="193">
        <v>45748</v>
      </c>
      <c r="U492" s="193">
        <v>45777</v>
      </c>
      <c r="V492" s="325">
        <v>3244902</v>
      </c>
      <c r="W492" s="193">
        <v>45778</v>
      </c>
      <c r="X492" s="193">
        <v>45808</v>
      </c>
      <c r="Y492" s="325">
        <v>3244902</v>
      </c>
      <c r="Z492" s="193">
        <v>45809</v>
      </c>
      <c r="AA492" s="193">
        <v>45838</v>
      </c>
      <c r="AB492" s="329">
        <v>1514288</v>
      </c>
      <c r="AC492" s="193">
        <v>45839</v>
      </c>
      <c r="AD492" s="193">
        <v>45852</v>
      </c>
      <c r="AE492" s="197"/>
      <c r="AF492" s="199"/>
      <c r="AG492" s="199"/>
      <c r="BI492" s="195" t="s">
        <v>278</v>
      </c>
      <c r="BJ492" s="190" t="s">
        <v>423</v>
      </c>
      <c r="BK492" s="195" t="s">
        <v>280</v>
      </c>
      <c r="BL492" s="192">
        <v>326</v>
      </c>
      <c r="BM492" s="193">
        <v>45706.81527777778</v>
      </c>
      <c r="BN492" s="212">
        <v>76960929</v>
      </c>
      <c r="BO492" s="206">
        <v>1068</v>
      </c>
      <c r="BP492" s="193">
        <v>45706</v>
      </c>
      <c r="BQ492" s="207">
        <v>15900020</v>
      </c>
      <c r="CS492" s="206" t="s">
        <v>737</v>
      </c>
      <c r="CT492" s="201">
        <v>1121904529</v>
      </c>
      <c r="CU492" s="206">
        <v>504</v>
      </c>
      <c r="CV492" s="206" t="s">
        <v>2664</v>
      </c>
      <c r="CY492" s="195">
        <v>6920</v>
      </c>
      <c r="CZ492" s="195" t="s">
        <v>292</v>
      </c>
      <c r="DA492" s="204">
        <f t="shared" si="52"/>
        <v>15900020</v>
      </c>
      <c r="DB492" s="231">
        <f t="shared" si="53"/>
        <v>0</v>
      </c>
      <c r="DC492" s="204">
        <f t="shared" si="51"/>
        <v>0</v>
      </c>
      <c r="DZ492" s="331" t="s">
        <v>2646</v>
      </c>
      <c r="EA492" s="190" t="s">
        <v>2560</v>
      </c>
    </row>
    <row r="493" spans="1:131" x14ac:dyDescent="0.3">
      <c r="A493" s="328"/>
      <c r="B493" s="322" t="s">
        <v>2589</v>
      </c>
      <c r="C493" s="323">
        <v>79943834</v>
      </c>
      <c r="D493" s="322" t="s">
        <v>2590</v>
      </c>
      <c r="E493" s="322" t="s">
        <v>297</v>
      </c>
      <c r="F493" s="322" t="s">
        <v>2223</v>
      </c>
      <c r="G493" s="324">
        <v>45706</v>
      </c>
      <c r="H493" s="339">
        <v>12006137</v>
      </c>
      <c r="I493" s="322" t="s">
        <v>2583</v>
      </c>
      <c r="J493" s="324">
        <v>45706</v>
      </c>
      <c r="K493" s="324">
        <v>45815</v>
      </c>
      <c r="L493" s="322" t="s">
        <v>291</v>
      </c>
      <c r="M493" s="322" t="s">
        <v>291</v>
      </c>
      <c r="N493" s="322" t="s">
        <v>291</v>
      </c>
      <c r="O493" s="215">
        <v>4</v>
      </c>
      <c r="P493" s="325">
        <v>4759190</v>
      </c>
      <c r="Q493" s="203">
        <v>45706</v>
      </c>
      <c r="R493" s="129">
        <v>45747</v>
      </c>
      <c r="S493" s="325">
        <v>3244902</v>
      </c>
      <c r="T493" s="193">
        <v>45748</v>
      </c>
      <c r="U493" s="193">
        <v>45777</v>
      </c>
      <c r="V493" s="325">
        <v>3244902</v>
      </c>
      <c r="W493" s="193">
        <v>45778</v>
      </c>
      <c r="X493" s="193">
        <v>45808</v>
      </c>
      <c r="Y493" s="325">
        <v>757143</v>
      </c>
      <c r="Z493" s="193">
        <v>45809</v>
      </c>
      <c r="AA493" s="193">
        <v>45815</v>
      </c>
      <c r="AB493" s="329"/>
      <c r="AC493" s="193"/>
      <c r="AD493" s="193"/>
      <c r="AE493" s="197"/>
      <c r="AF493" s="199"/>
      <c r="AG493" s="199"/>
      <c r="BI493" s="195" t="s">
        <v>278</v>
      </c>
      <c r="BJ493" s="190" t="s">
        <v>423</v>
      </c>
      <c r="BK493" s="195" t="s">
        <v>280</v>
      </c>
      <c r="BL493" s="192">
        <v>325</v>
      </c>
      <c r="BM493" s="193">
        <v>45706.815000000002</v>
      </c>
      <c r="BN493" s="212">
        <v>105855260</v>
      </c>
      <c r="BO493" s="206">
        <v>1069</v>
      </c>
      <c r="BP493" s="193">
        <v>45706</v>
      </c>
      <c r="BQ493" s="207">
        <v>12006137</v>
      </c>
      <c r="CS493" s="206" t="s">
        <v>2635</v>
      </c>
      <c r="CT493" s="201">
        <v>79943834</v>
      </c>
      <c r="CU493" s="206">
        <v>27</v>
      </c>
      <c r="CV493" s="206" t="s">
        <v>2445</v>
      </c>
      <c r="CY493" s="195">
        <v>7500</v>
      </c>
      <c r="CZ493" s="195" t="s">
        <v>293</v>
      </c>
      <c r="DA493" s="204">
        <f t="shared" si="52"/>
        <v>12006137</v>
      </c>
      <c r="DB493" s="231">
        <f t="shared" si="53"/>
        <v>0</v>
      </c>
      <c r="DC493" s="204">
        <f t="shared" si="51"/>
        <v>0</v>
      </c>
      <c r="DZ493" s="331" t="s">
        <v>2647</v>
      </c>
      <c r="EA493" s="190" t="s">
        <v>271</v>
      </c>
    </row>
    <row r="494" spans="1:131" x14ac:dyDescent="0.3">
      <c r="A494" s="322"/>
      <c r="B494" s="322" t="s">
        <v>2591</v>
      </c>
      <c r="C494" s="326">
        <v>79325573</v>
      </c>
      <c r="D494" s="327" t="s">
        <v>2592</v>
      </c>
      <c r="E494" s="322" t="s">
        <v>297</v>
      </c>
      <c r="F494" s="322" t="s">
        <v>2593</v>
      </c>
      <c r="G494" s="324">
        <v>45706</v>
      </c>
      <c r="H494" s="339">
        <v>14507415</v>
      </c>
      <c r="I494" s="322" t="s">
        <v>2583</v>
      </c>
      <c r="J494" s="324">
        <v>45706</v>
      </c>
      <c r="K494" s="324">
        <v>45815</v>
      </c>
      <c r="L494" s="322" t="s">
        <v>291</v>
      </c>
      <c r="M494" s="322" t="s">
        <v>291</v>
      </c>
      <c r="N494" s="322" t="s">
        <v>291</v>
      </c>
      <c r="O494" s="215">
        <v>4</v>
      </c>
      <c r="P494" s="325">
        <v>5750687</v>
      </c>
      <c r="Q494" s="203">
        <v>45706</v>
      </c>
      <c r="R494" s="129">
        <v>45747</v>
      </c>
      <c r="S494" s="325">
        <v>3920923</v>
      </c>
      <c r="T494" s="193">
        <v>45748</v>
      </c>
      <c r="U494" s="193">
        <v>45777</v>
      </c>
      <c r="V494" s="325">
        <v>3920923</v>
      </c>
      <c r="W494" s="193">
        <v>45778</v>
      </c>
      <c r="X494" s="193">
        <v>45808</v>
      </c>
      <c r="Y494" s="325">
        <v>914882</v>
      </c>
      <c r="Z494" s="193">
        <v>45809</v>
      </c>
      <c r="AA494" s="193">
        <v>45815</v>
      </c>
      <c r="AB494" s="329"/>
      <c r="AC494" s="193"/>
      <c r="AD494" s="193"/>
      <c r="AE494" s="197"/>
      <c r="AF494" s="199"/>
      <c r="AG494" s="199"/>
      <c r="BI494" s="195" t="s">
        <v>278</v>
      </c>
      <c r="BJ494" s="190" t="s">
        <v>423</v>
      </c>
      <c r="BK494" s="195" t="s">
        <v>280</v>
      </c>
      <c r="BL494" s="192">
        <v>325</v>
      </c>
      <c r="BM494" s="193">
        <v>45706.815000000002</v>
      </c>
      <c r="BN494" s="212">
        <v>105855260</v>
      </c>
      <c r="BO494" s="206">
        <v>1070</v>
      </c>
      <c r="BP494" s="193">
        <v>45706</v>
      </c>
      <c r="BQ494" s="207">
        <v>14507415</v>
      </c>
      <c r="CS494" s="206" t="s">
        <v>2636</v>
      </c>
      <c r="CT494" s="202">
        <v>79325573</v>
      </c>
      <c r="CU494" s="206">
        <v>136</v>
      </c>
      <c r="CV494" s="206" t="s">
        <v>2459</v>
      </c>
      <c r="CY494" s="195">
        <v>6201</v>
      </c>
      <c r="CZ494" s="195" t="s">
        <v>293</v>
      </c>
      <c r="DA494" s="204">
        <f t="shared" si="52"/>
        <v>14507415</v>
      </c>
      <c r="DB494" s="231">
        <f t="shared" si="53"/>
        <v>0</v>
      </c>
      <c r="DC494" s="204">
        <f t="shared" si="51"/>
        <v>0</v>
      </c>
      <c r="DZ494" s="331" t="s">
        <v>2648</v>
      </c>
      <c r="EA494" s="190" t="s">
        <v>273</v>
      </c>
    </row>
    <row r="495" spans="1:131" x14ac:dyDescent="0.3">
      <c r="A495" s="322"/>
      <c r="B495" s="322" t="s">
        <v>2594</v>
      </c>
      <c r="C495" s="323">
        <v>1121825251</v>
      </c>
      <c r="D495" s="322" t="s">
        <v>2595</v>
      </c>
      <c r="E495" s="322" t="s">
        <v>298</v>
      </c>
      <c r="F495" s="322" t="s">
        <v>2596</v>
      </c>
      <c r="G495" s="324">
        <v>45706</v>
      </c>
      <c r="H495" s="339">
        <v>9576971</v>
      </c>
      <c r="I495" s="322" t="s">
        <v>1859</v>
      </c>
      <c r="J495" s="324">
        <v>45706</v>
      </c>
      <c r="K495" s="324">
        <v>45830</v>
      </c>
      <c r="L495" s="322" t="s">
        <v>291</v>
      </c>
      <c r="M495" s="322" t="s">
        <v>291</v>
      </c>
      <c r="N495" s="322" t="s">
        <v>291</v>
      </c>
      <c r="O495" s="215">
        <v>4</v>
      </c>
      <c r="P495" s="325">
        <v>3294478</v>
      </c>
      <c r="Q495" s="203">
        <v>45706</v>
      </c>
      <c r="R495" s="129">
        <v>45747</v>
      </c>
      <c r="S495" s="325">
        <v>2298473</v>
      </c>
      <c r="T495" s="193">
        <v>45748</v>
      </c>
      <c r="U495" s="193">
        <v>45777</v>
      </c>
      <c r="V495" s="325">
        <v>2298473</v>
      </c>
      <c r="W495" s="193">
        <v>45778</v>
      </c>
      <c r="X495" s="193">
        <v>45808</v>
      </c>
      <c r="Y495" s="325">
        <v>1685547</v>
      </c>
      <c r="Z495" s="193">
        <v>45809</v>
      </c>
      <c r="AA495" s="193">
        <v>45830</v>
      </c>
      <c r="AB495" s="329"/>
      <c r="AC495" s="193"/>
      <c r="AD495" s="193"/>
      <c r="AE495" s="197"/>
      <c r="AF495" s="199"/>
      <c r="AG495" s="199"/>
      <c r="BI495" s="195" t="s">
        <v>278</v>
      </c>
      <c r="BJ495" s="190" t="s">
        <v>423</v>
      </c>
      <c r="BK495" s="195" t="s">
        <v>280</v>
      </c>
      <c r="BL495" s="192">
        <v>325</v>
      </c>
      <c r="BM495" s="193">
        <v>45706.815000000002</v>
      </c>
      <c r="BN495" s="212">
        <v>105855260</v>
      </c>
      <c r="BO495" s="206">
        <v>1076</v>
      </c>
      <c r="BP495" s="193">
        <v>45706</v>
      </c>
      <c r="BQ495" s="207">
        <v>9576971</v>
      </c>
      <c r="CS495" s="206" t="s">
        <v>2081</v>
      </c>
      <c r="CT495" s="201">
        <v>1121825251</v>
      </c>
      <c r="CU495" s="206">
        <v>598</v>
      </c>
      <c r="CV495" s="206" t="s">
        <v>2665</v>
      </c>
      <c r="CY495" s="195">
        <v>7490</v>
      </c>
      <c r="CZ495" s="195" t="s">
        <v>293</v>
      </c>
      <c r="DA495" s="204">
        <f t="shared" si="52"/>
        <v>9576971</v>
      </c>
      <c r="DB495" s="231">
        <f t="shared" si="53"/>
        <v>0</v>
      </c>
      <c r="DC495" s="204">
        <f t="shared" si="51"/>
        <v>0</v>
      </c>
      <c r="DZ495" s="331" t="s">
        <v>2649</v>
      </c>
      <c r="EA495" s="190" t="s">
        <v>282</v>
      </c>
    </row>
    <row r="496" spans="1:131" x14ac:dyDescent="0.3">
      <c r="A496" s="322"/>
      <c r="B496" s="322" t="s">
        <v>2597</v>
      </c>
      <c r="C496" s="323">
        <v>40403145</v>
      </c>
      <c r="D496" s="322" t="s">
        <v>2598</v>
      </c>
      <c r="E496" s="322" t="s">
        <v>297</v>
      </c>
      <c r="F496" s="322" t="s">
        <v>2599</v>
      </c>
      <c r="G496" s="324">
        <v>45706</v>
      </c>
      <c r="H496" s="339">
        <v>13520425</v>
      </c>
      <c r="I496" s="322" t="s">
        <v>1859</v>
      </c>
      <c r="J496" s="324">
        <v>45706</v>
      </c>
      <c r="K496" s="324">
        <v>45830</v>
      </c>
      <c r="L496" s="322" t="s">
        <v>291</v>
      </c>
      <c r="M496" s="322" t="s">
        <v>291</v>
      </c>
      <c r="N496" s="322" t="s">
        <v>291</v>
      </c>
      <c r="O496" s="215">
        <v>4</v>
      </c>
      <c r="P496" s="325">
        <v>4651026</v>
      </c>
      <c r="Q496" s="203">
        <v>45706</v>
      </c>
      <c r="R496" s="129">
        <v>45747</v>
      </c>
      <c r="S496" s="325">
        <v>3244902</v>
      </c>
      <c r="T496" s="193">
        <v>45748</v>
      </c>
      <c r="U496" s="193">
        <v>45777</v>
      </c>
      <c r="V496" s="325">
        <v>3244902</v>
      </c>
      <c r="W496" s="193">
        <v>45778</v>
      </c>
      <c r="X496" s="193">
        <v>45808</v>
      </c>
      <c r="Y496" s="325">
        <v>2379595</v>
      </c>
      <c r="Z496" s="193">
        <v>45809</v>
      </c>
      <c r="AA496" s="193">
        <v>45830</v>
      </c>
      <c r="AB496" s="329"/>
      <c r="AC496" s="193"/>
      <c r="AD496" s="193"/>
      <c r="AE496" s="197"/>
      <c r="AF496" s="199"/>
      <c r="AG496" s="199"/>
      <c r="BI496" s="195" t="s">
        <v>278</v>
      </c>
      <c r="BJ496" s="190" t="s">
        <v>423</v>
      </c>
      <c r="BK496" s="195" t="s">
        <v>280</v>
      </c>
      <c r="BL496" s="192">
        <v>325</v>
      </c>
      <c r="BM496" s="193">
        <v>45706.815000000002</v>
      </c>
      <c r="BN496" s="212">
        <v>105855260</v>
      </c>
      <c r="BO496" s="206">
        <v>1071</v>
      </c>
      <c r="BP496" s="193">
        <v>45706</v>
      </c>
      <c r="BQ496" s="207">
        <v>13520425</v>
      </c>
      <c r="CS496" s="206" t="s">
        <v>2637</v>
      </c>
      <c r="CT496" s="201">
        <v>40403145</v>
      </c>
      <c r="CU496" s="206">
        <v>54</v>
      </c>
      <c r="CV496" s="206" t="s">
        <v>1558</v>
      </c>
      <c r="CY496" s="195">
        <v>8299</v>
      </c>
      <c r="CZ496" s="195" t="s">
        <v>293</v>
      </c>
      <c r="DA496" s="204">
        <f t="shared" si="52"/>
        <v>13520425</v>
      </c>
      <c r="DB496" s="231">
        <f t="shared" si="53"/>
        <v>0</v>
      </c>
      <c r="DC496" s="204">
        <f t="shared" si="51"/>
        <v>0</v>
      </c>
      <c r="DZ496" s="331" t="s">
        <v>2650</v>
      </c>
      <c r="EA496" s="190" t="s">
        <v>309</v>
      </c>
    </row>
    <row r="497" spans="1:131" x14ac:dyDescent="0.3">
      <c r="A497" s="322"/>
      <c r="B497" s="322" t="s">
        <v>2600</v>
      </c>
      <c r="C497" s="323">
        <v>1120352194</v>
      </c>
      <c r="D497" s="322" t="s">
        <v>2601</v>
      </c>
      <c r="E497" s="322" t="s">
        <v>298</v>
      </c>
      <c r="F497" s="327" t="s">
        <v>2602</v>
      </c>
      <c r="G497" s="324">
        <v>45706</v>
      </c>
      <c r="H497" s="339">
        <v>8964045</v>
      </c>
      <c r="I497" s="322" t="s">
        <v>417</v>
      </c>
      <c r="J497" s="324">
        <v>45706</v>
      </c>
      <c r="K497" s="324">
        <v>45821</v>
      </c>
      <c r="L497" s="322" t="s">
        <v>291</v>
      </c>
      <c r="M497" s="322" t="s">
        <v>291</v>
      </c>
      <c r="N497" s="322" t="s">
        <v>291</v>
      </c>
      <c r="O497" s="215">
        <v>4</v>
      </c>
      <c r="P497" s="325">
        <v>3371094</v>
      </c>
      <c r="Q497" s="203">
        <v>45706</v>
      </c>
      <c r="R497" s="129">
        <v>45747</v>
      </c>
      <c r="S497" s="325">
        <v>2298473</v>
      </c>
      <c r="T497" s="193">
        <v>45748</v>
      </c>
      <c r="U497" s="193">
        <v>45777</v>
      </c>
      <c r="V497" s="325">
        <v>2298473</v>
      </c>
      <c r="W497" s="193">
        <v>45778</v>
      </c>
      <c r="X497" s="193">
        <v>45808</v>
      </c>
      <c r="Y497" s="325">
        <v>996005</v>
      </c>
      <c r="Z497" s="193">
        <v>45809</v>
      </c>
      <c r="AA497" s="193">
        <v>45821</v>
      </c>
      <c r="AB497" s="329"/>
      <c r="AC497" s="193"/>
      <c r="AD497" s="193"/>
      <c r="AE497" s="197"/>
      <c r="AF497" s="199"/>
      <c r="AG497" s="199"/>
      <c r="BI497" s="188" t="s">
        <v>275</v>
      </c>
      <c r="BJ497" s="188" t="s">
        <v>284</v>
      </c>
      <c r="BK497" s="188" t="s">
        <v>276</v>
      </c>
      <c r="BL497" s="192">
        <v>327</v>
      </c>
      <c r="BM497" s="193">
        <v>45706</v>
      </c>
      <c r="BN497" s="212">
        <v>36910767</v>
      </c>
      <c r="BO497" s="206">
        <v>1082</v>
      </c>
      <c r="BP497" s="193">
        <v>45706</v>
      </c>
      <c r="BQ497" s="207">
        <v>8964045</v>
      </c>
      <c r="CS497" s="192" t="s">
        <v>2546</v>
      </c>
      <c r="CT497" s="201">
        <v>1120352194</v>
      </c>
      <c r="CU497" s="206">
        <v>717</v>
      </c>
      <c r="CV497" s="206" t="s">
        <v>573</v>
      </c>
      <c r="CY497" s="195">
        <v>8299</v>
      </c>
      <c r="CZ497" s="195" t="s">
        <v>293</v>
      </c>
      <c r="DA497" s="204">
        <f t="shared" si="52"/>
        <v>8964045</v>
      </c>
      <c r="DB497" s="231">
        <f t="shared" si="53"/>
        <v>0</v>
      </c>
      <c r="DC497" s="204">
        <f t="shared" si="51"/>
        <v>0</v>
      </c>
      <c r="DZ497" s="331" t="s">
        <v>2651</v>
      </c>
      <c r="EA497" s="190"/>
    </row>
    <row r="498" spans="1:131" x14ac:dyDescent="0.3">
      <c r="A498" s="322"/>
      <c r="B498" s="322" t="s">
        <v>2603</v>
      </c>
      <c r="C498" s="323">
        <v>86050755</v>
      </c>
      <c r="D498" s="322" t="s">
        <v>2604</v>
      </c>
      <c r="E498" s="322" t="s">
        <v>298</v>
      </c>
      <c r="F498" s="327" t="s">
        <v>2605</v>
      </c>
      <c r="G498" s="324">
        <v>45706</v>
      </c>
      <c r="H498" s="339">
        <v>8964045</v>
      </c>
      <c r="I498" s="322" t="s">
        <v>417</v>
      </c>
      <c r="J498" s="324">
        <v>45706</v>
      </c>
      <c r="K498" s="324">
        <v>45821</v>
      </c>
      <c r="L498" s="322" t="s">
        <v>291</v>
      </c>
      <c r="M498" s="322" t="s">
        <v>291</v>
      </c>
      <c r="N498" s="322" t="s">
        <v>291</v>
      </c>
      <c r="O498" s="215">
        <v>4</v>
      </c>
      <c r="P498" s="325">
        <v>3371094</v>
      </c>
      <c r="Q498" s="203">
        <v>45706</v>
      </c>
      <c r="R498" s="129">
        <v>45747</v>
      </c>
      <c r="S498" s="325">
        <v>2298473</v>
      </c>
      <c r="T498" s="193">
        <v>45748</v>
      </c>
      <c r="U498" s="193">
        <v>45777</v>
      </c>
      <c r="V498" s="325">
        <v>2298473</v>
      </c>
      <c r="W498" s="193">
        <v>45778</v>
      </c>
      <c r="X498" s="193">
        <v>45808</v>
      </c>
      <c r="Y498" s="325">
        <v>996005</v>
      </c>
      <c r="Z498" s="193">
        <v>45809</v>
      </c>
      <c r="AA498" s="193">
        <v>45821</v>
      </c>
      <c r="AB498" s="329"/>
      <c r="AC498" s="193"/>
      <c r="AD498" s="193"/>
      <c r="AE498" s="197"/>
      <c r="AF498" s="199"/>
      <c r="AG498" s="199"/>
      <c r="BI498" s="188" t="s">
        <v>275</v>
      </c>
      <c r="BJ498" s="188" t="s">
        <v>284</v>
      </c>
      <c r="BK498" s="188" t="s">
        <v>276</v>
      </c>
      <c r="BL498" s="192">
        <v>327</v>
      </c>
      <c r="BM498" s="193">
        <v>45706</v>
      </c>
      <c r="BN498" s="212">
        <v>36910767</v>
      </c>
      <c r="BO498" s="206">
        <v>1083</v>
      </c>
      <c r="BP498" s="193">
        <v>45706</v>
      </c>
      <c r="BQ498" s="207">
        <v>8964045</v>
      </c>
      <c r="CS498" s="199" t="s">
        <v>2174</v>
      </c>
      <c r="CT498" s="126">
        <v>86050755</v>
      </c>
      <c r="CU498" s="206">
        <v>717</v>
      </c>
      <c r="CV498" s="206" t="s">
        <v>573</v>
      </c>
      <c r="CY498" s="195">
        <v>7490</v>
      </c>
      <c r="CZ498" s="195" t="s">
        <v>293</v>
      </c>
      <c r="DA498" s="204">
        <f t="shared" si="52"/>
        <v>8964045</v>
      </c>
      <c r="DB498" s="231">
        <f t="shared" si="53"/>
        <v>0</v>
      </c>
      <c r="DC498" s="204">
        <f t="shared" si="51"/>
        <v>0</v>
      </c>
      <c r="DZ498" s="331" t="s">
        <v>2652</v>
      </c>
      <c r="EA498" s="190"/>
    </row>
    <row r="499" spans="1:131" x14ac:dyDescent="0.3">
      <c r="A499" s="322"/>
      <c r="B499" s="322" t="s">
        <v>2606</v>
      </c>
      <c r="C499" s="323">
        <v>86045149</v>
      </c>
      <c r="D499" s="322" t="s">
        <v>2607</v>
      </c>
      <c r="E499" s="322" t="s">
        <v>298</v>
      </c>
      <c r="F499" s="327" t="s">
        <v>2608</v>
      </c>
      <c r="G499" s="324">
        <v>45706</v>
      </c>
      <c r="H499" s="339">
        <v>8964045</v>
      </c>
      <c r="I499" s="322" t="s">
        <v>417</v>
      </c>
      <c r="J499" s="324">
        <v>45706</v>
      </c>
      <c r="K499" s="324">
        <v>45821</v>
      </c>
      <c r="L499" s="322" t="s">
        <v>291</v>
      </c>
      <c r="M499" s="322" t="s">
        <v>291</v>
      </c>
      <c r="N499" s="322" t="s">
        <v>291</v>
      </c>
      <c r="O499" s="215">
        <v>4</v>
      </c>
      <c r="P499" s="325">
        <v>3371094</v>
      </c>
      <c r="Q499" s="203">
        <v>45706</v>
      </c>
      <c r="R499" s="129">
        <v>45747</v>
      </c>
      <c r="S499" s="325">
        <v>2298473</v>
      </c>
      <c r="T499" s="193">
        <v>45748</v>
      </c>
      <c r="U499" s="193">
        <v>45777</v>
      </c>
      <c r="V499" s="325">
        <v>2298473</v>
      </c>
      <c r="W499" s="193">
        <v>45778</v>
      </c>
      <c r="X499" s="193">
        <v>45808</v>
      </c>
      <c r="Y499" s="325">
        <v>996005</v>
      </c>
      <c r="Z499" s="193">
        <v>45809</v>
      </c>
      <c r="AA499" s="193">
        <v>45821</v>
      </c>
      <c r="AB499" s="329"/>
      <c r="AC499" s="193"/>
      <c r="AD499" s="193"/>
      <c r="AE499" s="197"/>
      <c r="AF499" s="199"/>
      <c r="AG499" s="199"/>
      <c r="BI499" s="188" t="s">
        <v>275</v>
      </c>
      <c r="BJ499" s="188" t="s">
        <v>284</v>
      </c>
      <c r="BK499" s="188" t="s">
        <v>276</v>
      </c>
      <c r="BL499" s="192">
        <v>327</v>
      </c>
      <c r="BM499" s="193">
        <v>45706</v>
      </c>
      <c r="BN499" s="212">
        <v>36910767</v>
      </c>
      <c r="BO499" s="206">
        <v>1084</v>
      </c>
      <c r="BP499" s="193">
        <v>45706</v>
      </c>
      <c r="BQ499" s="207">
        <v>8964045</v>
      </c>
      <c r="CS499" s="192" t="s">
        <v>2546</v>
      </c>
      <c r="CT499" s="201">
        <v>86045149</v>
      </c>
      <c r="CU499" s="206">
        <v>717</v>
      </c>
      <c r="CV499" s="206" t="s">
        <v>573</v>
      </c>
      <c r="CY499" s="195">
        <v>7310</v>
      </c>
      <c r="CZ499" s="195" t="s">
        <v>293</v>
      </c>
      <c r="DA499" s="204">
        <f t="shared" si="52"/>
        <v>8964045</v>
      </c>
      <c r="DB499" s="231">
        <f t="shared" si="53"/>
        <v>0</v>
      </c>
      <c r="DC499" s="204">
        <f t="shared" si="51"/>
        <v>0</v>
      </c>
      <c r="DZ499" s="331" t="s">
        <v>2653</v>
      </c>
      <c r="EA499" s="190"/>
    </row>
    <row r="500" spans="1:131" x14ac:dyDescent="0.3">
      <c r="A500" s="322" t="s">
        <v>326</v>
      </c>
      <c r="B500" s="322" t="s">
        <v>2609</v>
      </c>
      <c r="C500" s="323">
        <v>17357562</v>
      </c>
      <c r="D500" s="322" t="s">
        <v>2610</v>
      </c>
      <c r="E500" s="322" t="s">
        <v>298</v>
      </c>
      <c r="F500" s="322" t="s">
        <v>1333</v>
      </c>
      <c r="G500" s="324">
        <v>45706</v>
      </c>
      <c r="H500" s="339">
        <v>12655118</v>
      </c>
      <c r="I500" s="322" t="s">
        <v>417</v>
      </c>
      <c r="J500" s="324">
        <v>45706</v>
      </c>
      <c r="K500" s="324">
        <v>45821</v>
      </c>
      <c r="L500" s="322" t="s">
        <v>291</v>
      </c>
      <c r="M500" s="322" t="s">
        <v>291</v>
      </c>
      <c r="N500" s="322" t="s">
        <v>291</v>
      </c>
      <c r="O500" s="215">
        <v>4</v>
      </c>
      <c r="P500" s="325">
        <v>4759190</v>
      </c>
      <c r="Q500" s="203">
        <v>45706</v>
      </c>
      <c r="R500" s="129">
        <v>45747</v>
      </c>
      <c r="S500" s="325">
        <v>3244902</v>
      </c>
      <c r="T500" s="193">
        <v>45748</v>
      </c>
      <c r="U500" s="193">
        <v>45777</v>
      </c>
      <c r="V500" s="325">
        <v>3244902</v>
      </c>
      <c r="W500" s="193">
        <v>45778</v>
      </c>
      <c r="X500" s="193">
        <v>45808</v>
      </c>
      <c r="Y500" s="325">
        <v>1406124</v>
      </c>
      <c r="Z500" s="193">
        <v>45809</v>
      </c>
      <c r="AA500" s="193">
        <v>45821</v>
      </c>
      <c r="AB500" s="329"/>
      <c r="AC500" s="193"/>
      <c r="AD500" s="193"/>
      <c r="AE500" s="197"/>
      <c r="AF500" s="199"/>
      <c r="AG500" s="199"/>
      <c r="BI500" s="188" t="s">
        <v>275</v>
      </c>
      <c r="BJ500" s="188" t="s">
        <v>284</v>
      </c>
      <c r="BK500" s="188" t="s">
        <v>276</v>
      </c>
      <c r="BL500" s="192">
        <v>328</v>
      </c>
      <c r="BM500" s="193">
        <v>45706</v>
      </c>
      <c r="BN500" s="212">
        <v>12655118</v>
      </c>
      <c r="BO500" s="206">
        <v>1085</v>
      </c>
      <c r="BP500" s="193">
        <v>45706</v>
      </c>
      <c r="BQ500" s="207">
        <v>12655118</v>
      </c>
      <c r="CS500" s="192" t="s">
        <v>1846</v>
      </c>
      <c r="CT500" s="201">
        <v>17357562</v>
      </c>
      <c r="CU500" s="206">
        <v>764</v>
      </c>
      <c r="CV500" s="206" t="s">
        <v>573</v>
      </c>
      <c r="CY500" s="195">
        <v>8299</v>
      </c>
      <c r="CZ500" s="195" t="s">
        <v>293</v>
      </c>
      <c r="DA500" s="204">
        <f t="shared" si="52"/>
        <v>12655118</v>
      </c>
      <c r="DB500" s="231">
        <f t="shared" si="53"/>
        <v>0</v>
      </c>
      <c r="DC500" s="204">
        <f t="shared" si="51"/>
        <v>0</v>
      </c>
      <c r="DZ500" s="331" t="s">
        <v>2654</v>
      </c>
      <c r="EA500" s="190"/>
    </row>
    <row r="501" spans="1:131" x14ac:dyDescent="0.3">
      <c r="A501" s="328"/>
      <c r="B501" s="322" t="s">
        <v>2611</v>
      </c>
      <c r="C501" s="323">
        <v>1121916245</v>
      </c>
      <c r="D501" s="322" t="s">
        <v>2612</v>
      </c>
      <c r="E501" s="322" t="s">
        <v>297</v>
      </c>
      <c r="F501" s="322" t="s">
        <v>553</v>
      </c>
      <c r="G501" s="324">
        <v>45706</v>
      </c>
      <c r="H501" s="339">
        <v>15900020</v>
      </c>
      <c r="I501" s="322" t="s">
        <v>2580</v>
      </c>
      <c r="J501" s="324">
        <v>45706</v>
      </c>
      <c r="K501" s="324">
        <v>45852</v>
      </c>
      <c r="L501" s="327" t="s">
        <v>291</v>
      </c>
      <c r="M501" s="322" t="s">
        <v>291</v>
      </c>
      <c r="N501" s="322" t="s">
        <v>291</v>
      </c>
      <c r="O501" s="215">
        <v>5</v>
      </c>
      <c r="P501" s="325">
        <v>4651026</v>
      </c>
      <c r="Q501" s="203">
        <v>45706</v>
      </c>
      <c r="R501" s="129">
        <v>45747</v>
      </c>
      <c r="S501" s="325">
        <v>3244902</v>
      </c>
      <c r="T501" s="193">
        <v>45748</v>
      </c>
      <c r="U501" s="193">
        <v>45777</v>
      </c>
      <c r="V501" s="325">
        <v>3244902</v>
      </c>
      <c r="W501" s="193">
        <v>45778</v>
      </c>
      <c r="X501" s="193">
        <v>45808</v>
      </c>
      <c r="Y501" s="325">
        <v>3244902</v>
      </c>
      <c r="Z501" s="193">
        <v>45809</v>
      </c>
      <c r="AA501" s="193">
        <v>45838</v>
      </c>
      <c r="AB501" s="329">
        <v>1514288</v>
      </c>
      <c r="AC501" s="193">
        <v>45839</v>
      </c>
      <c r="AD501" s="193">
        <v>45852</v>
      </c>
      <c r="AE501" s="197"/>
      <c r="AF501" s="199"/>
      <c r="AG501" s="199"/>
      <c r="BI501" s="195" t="s">
        <v>278</v>
      </c>
      <c r="BJ501" s="190" t="s">
        <v>423</v>
      </c>
      <c r="BK501" s="195" t="s">
        <v>280</v>
      </c>
      <c r="BL501" s="192">
        <v>326</v>
      </c>
      <c r="BM501" s="193">
        <v>45706.81527777778</v>
      </c>
      <c r="BN501" s="212">
        <v>76960929</v>
      </c>
      <c r="BO501" s="206">
        <v>1079</v>
      </c>
      <c r="BP501" s="193">
        <v>45706</v>
      </c>
      <c r="BQ501" s="207">
        <v>15900020</v>
      </c>
      <c r="CS501" s="330" t="s">
        <v>757</v>
      </c>
      <c r="CT501" s="137">
        <v>1121916245</v>
      </c>
      <c r="CU501" s="206">
        <v>504</v>
      </c>
      <c r="CV501" s="206" t="s">
        <v>1533</v>
      </c>
      <c r="CY501" s="195">
        <v>7490</v>
      </c>
      <c r="CZ501" s="195" t="s">
        <v>293</v>
      </c>
      <c r="DA501" s="204">
        <f t="shared" si="52"/>
        <v>15900020</v>
      </c>
      <c r="DB501" s="231">
        <f t="shared" si="53"/>
        <v>0</v>
      </c>
      <c r="DC501" s="204">
        <f t="shared" si="51"/>
        <v>0</v>
      </c>
      <c r="DZ501" s="331" t="s">
        <v>2655</v>
      </c>
      <c r="EA501" s="190" t="s">
        <v>2555</v>
      </c>
    </row>
    <row r="502" spans="1:131" x14ac:dyDescent="0.3">
      <c r="A502" s="328"/>
      <c r="B502" s="322" t="s">
        <v>2613</v>
      </c>
      <c r="C502" s="323">
        <v>86086256</v>
      </c>
      <c r="D502" s="322" t="s">
        <v>2614</v>
      </c>
      <c r="E502" s="322" t="s">
        <v>297</v>
      </c>
      <c r="F502" s="322" t="s">
        <v>716</v>
      </c>
      <c r="G502" s="324">
        <v>45706</v>
      </c>
      <c r="H502" s="339">
        <v>14182217</v>
      </c>
      <c r="I502" s="322" t="s">
        <v>2580</v>
      </c>
      <c r="J502" s="324">
        <v>45706</v>
      </c>
      <c r="K502" s="324">
        <v>45852</v>
      </c>
      <c r="L502" s="322" t="s">
        <v>291</v>
      </c>
      <c r="M502" s="322" t="s">
        <v>291</v>
      </c>
      <c r="N502" s="322" t="s">
        <v>291</v>
      </c>
      <c r="O502" s="215">
        <v>5</v>
      </c>
      <c r="P502" s="325">
        <v>4148540</v>
      </c>
      <c r="Q502" s="203">
        <v>45706</v>
      </c>
      <c r="R502" s="129">
        <v>45747</v>
      </c>
      <c r="S502" s="325">
        <v>2894330</v>
      </c>
      <c r="T502" s="193">
        <v>45748</v>
      </c>
      <c r="U502" s="193">
        <v>45777</v>
      </c>
      <c r="V502" s="325">
        <v>2894330</v>
      </c>
      <c r="W502" s="193">
        <v>45778</v>
      </c>
      <c r="X502" s="193">
        <v>45808</v>
      </c>
      <c r="Y502" s="325">
        <v>2894330</v>
      </c>
      <c r="Z502" s="193">
        <v>45809</v>
      </c>
      <c r="AA502" s="193">
        <v>45838</v>
      </c>
      <c r="AB502" s="329">
        <v>1350687</v>
      </c>
      <c r="AC502" s="193">
        <v>45839</v>
      </c>
      <c r="AD502" s="193">
        <v>45852</v>
      </c>
      <c r="AE502" s="197"/>
      <c r="AF502" s="199"/>
      <c r="AG502" s="199"/>
      <c r="BI502" s="195" t="s">
        <v>278</v>
      </c>
      <c r="BJ502" s="190" t="s">
        <v>423</v>
      </c>
      <c r="BK502" s="195" t="s">
        <v>280</v>
      </c>
      <c r="BL502" s="192">
        <v>326</v>
      </c>
      <c r="BM502" s="193">
        <v>45706.81527777778</v>
      </c>
      <c r="BN502" s="212">
        <v>76960929</v>
      </c>
      <c r="BO502" s="206">
        <v>1077</v>
      </c>
      <c r="BP502" s="193">
        <v>45706</v>
      </c>
      <c r="BQ502" s="207">
        <v>14182217</v>
      </c>
      <c r="CS502" s="206" t="s">
        <v>2638</v>
      </c>
      <c r="CT502" s="202">
        <v>86086256</v>
      </c>
      <c r="CU502" s="206">
        <v>504</v>
      </c>
      <c r="CV502" s="206" t="s">
        <v>2060</v>
      </c>
      <c r="CY502" s="195">
        <v>7490</v>
      </c>
      <c r="CZ502" s="195" t="s">
        <v>293</v>
      </c>
      <c r="DA502" s="204">
        <f t="shared" si="52"/>
        <v>14182217</v>
      </c>
      <c r="DB502" s="231">
        <f t="shared" si="53"/>
        <v>0</v>
      </c>
      <c r="DC502" s="204">
        <f t="shared" si="51"/>
        <v>0</v>
      </c>
      <c r="DZ502" s="331" t="s">
        <v>2656</v>
      </c>
      <c r="EA502" s="190" t="s">
        <v>278</v>
      </c>
    </row>
    <row r="503" spans="1:131" x14ac:dyDescent="0.3">
      <c r="A503" s="322"/>
      <c r="B503" s="322" t="s">
        <v>2615</v>
      </c>
      <c r="C503" s="323">
        <v>1121940663</v>
      </c>
      <c r="D503" s="322" t="s">
        <v>2616</v>
      </c>
      <c r="E503" s="322" t="s">
        <v>297</v>
      </c>
      <c r="F503" s="322" t="s">
        <v>1327</v>
      </c>
      <c r="G503" s="324">
        <v>45706</v>
      </c>
      <c r="H503" s="339">
        <v>11577320</v>
      </c>
      <c r="I503" s="322" t="s">
        <v>316</v>
      </c>
      <c r="J503" s="324">
        <v>45706</v>
      </c>
      <c r="K503" s="324">
        <v>45825</v>
      </c>
      <c r="L503" s="322" t="s">
        <v>291</v>
      </c>
      <c r="M503" s="322" t="s">
        <v>291</v>
      </c>
      <c r="N503" s="322" t="s">
        <v>291</v>
      </c>
      <c r="O503" s="215">
        <v>4</v>
      </c>
      <c r="P503" s="325">
        <v>4148540</v>
      </c>
      <c r="Q503" s="203">
        <v>45706</v>
      </c>
      <c r="R503" s="129">
        <v>45747</v>
      </c>
      <c r="S503" s="325">
        <v>2894330</v>
      </c>
      <c r="T503" s="193">
        <v>45748</v>
      </c>
      <c r="U503" s="193">
        <v>45777</v>
      </c>
      <c r="V503" s="325">
        <v>2894330</v>
      </c>
      <c r="W503" s="193">
        <v>45778</v>
      </c>
      <c r="X503" s="193">
        <v>45808</v>
      </c>
      <c r="Y503" s="325">
        <v>1640120</v>
      </c>
      <c r="Z503" s="193">
        <v>45809</v>
      </c>
      <c r="AA503" s="193">
        <v>45825</v>
      </c>
      <c r="AB503" s="329"/>
      <c r="AC503" s="193"/>
      <c r="AD503" s="193"/>
      <c r="AE503" s="197"/>
      <c r="AF503" s="199"/>
      <c r="AG503" s="199"/>
      <c r="BI503" s="195" t="s">
        <v>278</v>
      </c>
      <c r="BJ503" s="190" t="s">
        <v>423</v>
      </c>
      <c r="BK503" s="195" t="s">
        <v>280</v>
      </c>
      <c r="BL503" s="192">
        <v>325</v>
      </c>
      <c r="BM503" s="193">
        <v>45706.815000000002</v>
      </c>
      <c r="BN503" s="212">
        <v>105855260</v>
      </c>
      <c r="BO503" s="206">
        <v>1072</v>
      </c>
      <c r="BP503" s="193">
        <v>45706</v>
      </c>
      <c r="BQ503" s="207">
        <v>11577320</v>
      </c>
      <c r="CS503" s="206" t="s">
        <v>2639</v>
      </c>
      <c r="CT503" s="202">
        <v>1121940663</v>
      </c>
      <c r="CU503" s="206">
        <v>336</v>
      </c>
      <c r="CV503" s="206" t="s">
        <v>2666</v>
      </c>
      <c r="CY503" s="195">
        <v>8299</v>
      </c>
      <c r="CZ503" s="195" t="s">
        <v>293</v>
      </c>
      <c r="DA503" s="204">
        <f t="shared" si="52"/>
        <v>11577320</v>
      </c>
      <c r="DB503" s="231">
        <f t="shared" si="53"/>
        <v>0</v>
      </c>
      <c r="DC503" s="204">
        <f t="shared" si="51"/>
        <v>0</v>
      </c>
      <c r="DZ503" s="331" t="s">
        <v>2657</v>
      </c>
      <c r="EA503" s="190" t="s">
        <v>1385</v>
      </c>
    </row>
    <row r="504" spans="1:131" x14ac:dyDescent="0.3">
      <c r="A504" s="322"/>
      <c r="B504" s="322" t="s">
        <v>2617</v>
      </c>
      <c r="C504" s="323">
        <v>1193051380</v>
      </c>
      <c r="D504" s="322" t="s">
        <v>2618</v>
      </c>
      <c r="E504" s="322" t="s">
        <v>298</v>
      </c>
      <c r="F504" s="322" t="s">
        <v>2619</v>
      </c>
      <c r="G504" s="324">
        <v>45706</v>
      </c>
      <c r="H504" s="339">
        <v>8504350</v>
      </c>
      <c r="I504" s="322" t="s">
        <v>2583</v>
      </c>
      <c r="J504" s="324">
        <v>45706</v>
      </c>
      <c r="K504" s="324">
        <v>45815</v>
      </c>
      <c r="L504" s="322" t="s">
        <v>291</v>
      </c>
      <c r="M504" s="322" t="s">
        <v>291</v>
      </c>
      <c r="N504" s="322" t="s">
        <v>291</v>
      </c>
      <c r="O504" s="215">
        <v>4</v>
      </c>
      <c r="P504" s="325">
        <v>3371094</v>
      </c>
      <c r="Q504" s="203">
        <v>45706</v>
      </c>
      <c r="R504" s="129">
        <v>45747</v>
      </c>
      <c r="S504" s="325">
        <v>2298473</v>
      </c>
      <c r="T504" s="193">
        <v>45748</v>
      </c>
      <c r="U504" s="193">
        <v>45777</v>
      </c>
      <c r="V504" s="325">
        <v>2298473</v>
      </c>
      <c r="W504" s="193">
        <v>45778</v>
      </c>
      <c r="X504" s="193">
        <v>45808</v>
      </c>
      <c r="Y504" s="325">
        <v>536310</v>
      </c>
      <c r="Z504" s="193">
        <v>45809</v>
      </c>
      <c r="AA504" s="193">
        <v>45815</v>
      </c>
      <c r="AB504" s="329"/>
      <c r="AC504" s="193"/>
      <c r="AD504" s="193"/>
      <c r="AE504" s="197"/>
      <c r="AF504" s="199"/>
      <c r="AG504" s="199"/>
      <c r="BI504" s="195" t="s">
        <v>278</v>
      </c>
      <c r="BJ504" s="190" t="s">
        <v>423</v>
      </c>
      <c r="BK504" s="195" t="s">
        <v>280</v>
      </c>
      <c r="BL504" s="192">
        <v>325</v>
      </c>
      <c r="BM504" s="193">
        <v>45706.815000000002</v>
      </c>
      <c r="BN504" s="212">
        <v>105855260</v>
      </c>
      <c r="BO504" s="206">
        <v>1073</v>
      </c>
      <c r="BP504" s="193">
        <v>45706</v>
      </c>
      <c r="BQ504" s="207">
        <v>8504350</v>
      </c>
      <c r="CS504" s="206" t="s">
        <v>2640</v>
      </c>
      <c r="CT504" s="202">
        <v>1193051380.4000001</v>
      </c>
      <c r="CU504" s="206">
        <v>27</v>
      </c>
      <c r="CV504" s="206" t="s">
        <v>2667</v>
      </c>
      <c r="CY504" s="195">
        <v>7490</v>
      </c>
      <c r="CZ504" s="195" t="s">
        <v>293</v>
      </c>
      <c r="DA504" s="204">
        <f t="shared" si="52"/>
        <v>8504350</v>
      </c>
      <c r="DB504" s="231">
        <f t="shared" si="53"/>
        <v>0</v>
      </c>
      <c r="DC504" s="204">
        <f t="shared" si="51"/>
        <v>0</v>
      </c>
      <c r="DZ504" s="312" t="s">
        <v>2658</v>
      </c>
      <c r="EA504" s="190" t="s">
        <v>271</v>
      </c>
    </row>
    <row r="505" spans="1:131" x14ac:dyDescent="0.3">
      <c r="A505" s="322"/>
      <c r="B505" s="322" t="s">
        <v>2620</v>
      </c>
      <c r="C505" s="323">
        <v>1121825886</v>
      </c>
      <c r="D505" s="322" t="s">
        <v>2621</v>
      </c>
      <c r="E505" s="322" t="s">
        <v>298</v>
      </c>
      <c r="F505" s="322" t="s">
        <v>2622</v>
      </c>
      <c r="G505" s="324">
        <v>45706</v>
      </c>
      <c r="H505" s="339">
        <v>8504350</v>
      </c>
      <c r="I505" s="322" t="s">
        <v>2583</v>
      </c>
      <c r="J505" s="324">
        <v>45706</v>
      </c>
      <c r="K505" s="324">
        <v>45815</v>
      </c>
      <c r="L505" s="322" t="s">
        <v>291</v>
      </c>
      <c r="M505" s="322" t="s">
        <v>291</v>
      </c>
      <c r="N505" s="322" t="s">
        <v>291</v>
      </c>
      <c r="O505" s="215">
        <v>4</v>
      </c>
      <c r="P505" s="325">
        <v>3371094</v>
      </c>
      <c r="Q505" s="203">
        <v>45706</v>
      </c>
      <c r="R505" s="129">
        <v>45747</v>
      </c>
      <c r="S505" s="325">
        <v>2298473</v>
      </c>
      <c r="T505" s="193">
        <v>45748</v>
      </c>
      <c r="U505" s="193">
        <v>45777</v>
      </c>
      <c r="V505" s="325">
        <v>2298473</v>
      </c>
      <c r="W505" s="193">
        <v>45778</v>
      </c>
      <c r="X505" s="193">
        <v>45808</v>
      </c>
      <c r="Y505" s="325">
        <v>536310</v>
      </c>
      <c r="Z505" s="193">
        <v>45809</v>
      </c>
      <c r="AA505" s="193">
        <v>45815</v>
      </c>
      <c r="AB505" s="329"/>
      <c r="AC505" s="193"/>
      <c r="AD505" s="193"/>
      <c r="AE505" s="197"/>
      <c r="AF505" s="199"/>
      <c r="AG505" s="199"/>
      <c r="BI505" s="195" t="s">
        <v>278</v>
      </c>
      <c r="BJ505" s="190" t="s">
        <v>423</v>
      </c>
      <c r="BK505" s="195" t="s">
        <v>280</v>
      </c>
      <c r="BL505" s="192">
        <v>325</v>
      </c>
      <c r="BM505" s="193">
        <v>45706.815000000002</v>
      </c>
      <c r="BN505" s="212">
        <v>105855260</v>
      </c>
      <c r="BO505" s="206">
        <v>1074</v>
      </c>
      <c r="BP505" s="193">
        <v>45706</v>
      </c>
      <c r="BQ505" s="207">
        <v>8504350</v>
      </c>
      <c r="CS505" s="192" t="s">
        <v>2641</v>
      </c>
      <c r="CT505" s="201">
        <v>1121825886</v>
      </c>
      <c r="CU505" s="206">
        <v>136</v>
      </c>
      <c r="CV505" s="206" t="s">
        <v>2668</v>
      </c>
      <c r="CY505" s="192">
        <v>8299</v>
      </c>
      <c r="CZ505" s="192" t="s">
        <v>293</v>
      </c>
      <c r="DA505" s="204">
        <f t="shared" si="52"/>
        <v>8504350</v>
      </c>
      <c r="DB505" s="231">
        <f t="shared" si="53"/>
        <v>0</v>
      </c>
      <c r="DC505" s="204">
        <f t="shared" si="51"/>
        <v>0</v>
      </c>
      <c r="DZ505" s="312" t="s">
        <v>2659</v>
      </c>
      <c r="EA505" s="190" t="s">
        <v>273</v>
      </c>
    </row>
    <row r="506" spans="1:131" x14ac:dyDescent="0.3">
      <c r="A506" s="322"/>
      <c r="B506" s="322" t="s">
        <v>2623</v>
      </c>
      <c r="C506" s="323">
        <v>1121954011</v>
      </c>
      <c r="D506" s="322" t="s">
        <v>2624</v>
      </c>
      <c r="E506" s="322" t="s">
        <v>298</v>
      </c>
      <c r="F506" s="322" t="s">
        <v>2271</v>
      </c>
      <c r="G506" s="324">
        <v>45706</v>
      </c>
      <c r="H506" s="339">
        <v>8504350</v>
      </c>
      <c r="I506" s="322" t="s">
        <v>2583</v>
      </c>
      <c r="J506" s="324">
        <v>45706</v>
      </c>
      <c r="K506" s="324">
        <v>45815</v>
      </c>
      <c r="L506" s="322" t="s">
        <v>291</v>
      </c>
      <c r="M506" s="322" t="s">
        <v>291</v>
      </c>
      <c r="N506" s="322" t="s">
        <v>291</v>
      </c>
      <c r="O506" s="215">
        <v>4</v>
      </c>
      <c r="P506" s="325">
        <v>3371094</v>
      </c>
      <c r="Q506" s="203">
        <v>45706</v>
      </c>
      <c r="R506" s="129">
        <v>45747</v>
      </c>
      <c r="S506" s="325">
        <v>2298473</v>
      </c>
      <c r="T506" s="193">
        <v>45748</v>
      </c>
      <c r="U506" s="193">
        <v>45777</v>
      </c>
      <c r="V506" s="325">
        <v>2298473</v>
      </c>
      <c r="W506" s="193">
        <v>45778</v>
      </c>
      <c r="X506" s="193">
        <v>45808</v>
      </c>
      <c r="Y506" s="325">
        <v>536310</v>
      </c>
      <c r="Z506" s="193">
        <v>45809</v>
      </c>
      <c r="AA506" s="193">
        <v>45815</v>
      </c>
      <c r="AB506" s="329"/>
      <c r="AC506" s="193"/>
      <c r="AD506" s="193"/>
      <c r="AE506" s="197"/>
      <c r="AF506" s="199"/>
      <c r="AG506" s="199"/>
      <c r="BI506" s="195" t="s">
        <v>278</v>
      </c>
      <c r="BJ506" s="190" t="s">
        <v>423</v>
      </c>
      <c r="BK506" s="195" t="s">
        <v>280</v>
      </c>
      <c r="BL506" s="192">
        <v>325</v>
      </c>
      <c r="BM506" s="193">
        <v>45706.815000000002</v>
      </c>
      <c r="BN506" s="212">
        <v>105855260</v>
      </c>
      <c r="BO506" s="206">
        <v>1075</v>
      </c>
      <c r="BP506" s="193">
        <v>45706</v>
      </c>
      <c r="BQ506" s="207">
        <v>8504350</v>
      </c>
      <c r="CS506" s="199" t="s">
        <v>2427</v>
      </c>
      <c r="CT506" s="181">
        <v>1121954011</v>
      </c>
      <c r="CU506" s="206">
        <v>598</v>
      </c>
      <c r="CV506" s="206" t="s">
        <v>1579</v>
      </c>
      <c r="CY506" s="195">
        <v>7490</v>
      </c>
      <c r="CZ506" s="195" t="s">
        <v>293</v>
      </c>
      <c r="DA506" s="204">
        <f t="shared" si="52"/>
        <v>8504350</v>
      </c>
      <c r="DB506" s="231">
        <f t="shared" si="53"/>
        <v>0</v>
      </c>
      <c r="DC506" s="204">
        <f t="shared" si="51"/>
        <v>0</v>
      </c>
      <c r="DZ506" s="312" t="s">
        <v>2660</v>
      </c>
      <c r="EA506" s="190" t="s">
        <v>273</v>
      </c>
    </row>
    <row r="507" spans="1:131" x14ac:dyDescent="0.3">
      <c r="A507" s="322"/>
      <c r="B507" s="322" t="s">
        <v>2625</v>
      </c>
      <c r="C507" s="323">
        <v>1121930623</v>
      </c>
      <c r="D507" s="322" t="s">
        <v>2626</v>
      </c>
      <c r="E507" s="322" t="s">
        <v>298</v>
      </c>
      <c r="F507" s="322" t="s">
        <v>2627</v>
      </c>
      <c r="G507" s="324">
        <v>45706</v>
      </c>
      <c r="H507" s="339">
        <v>9576971</v>
      </c>
      <c r="I507" s="322" t="s">
        <v>1859</v>
      </c>
      <c r="J507" s="324">
        <v>45706</v>
      </c>
      <c r="K507" s="324">
        <v>45830</v>
      </c>
      <c r="L507" s="322" t="s">
        <v>291</v>
      </c>
      <c r="M507" s="322" t="s">
        <v>291</v>
      </c>
      <c r="N507" s="322" t="s">
        <v>291</v>
      </c>
      <c r="O507" s="215">
        <v>4</v>
      </c>
      <c r="P507" s="325">
        <v>3294478</v>
      </c>
      <c r="Q507" s="203">
        <v>45706</v>
      </c>
      <c r="R507" s="129">
        <v>45747</v>
      </c>
      <c r="S507" s="325">
        <v>2298473</v>
      </c>
      <c r="T507" s="193">
        <v>45748</v>
      </c>
      <c r="U507" s="193">
        <v>45777</v>
      </c>
      <c r="V507" s="325">
        <v>2298473</v>
      </c>
      <c r="W507" s="193">
        <v>45778</v>
      </c>
      <c r="X507" s="193">
        <v>45808</v>
      </c>
      <c r="Y507" s="325">
        <v>1685547</v>
      </c>
      <c r="Z507" s="193">
        <v>45809</v>
      </c>
      <c r="AA507" s="193">
        <v>45830</v>
      </c>
      <c r="AB507" s="329"/>
      <c r="AC507" s="193"/>
      <c r="AD507" s="193"/>
      <c r="AE507" s="197"/>
      <c r="AF507" s="199"/>
      <c r="AG507" s="199"/>
      <c r="BI507" s="195" t="s">
        <v>278</v>
      </c>
      <c r="BJ507" s="190" t="s">
        <v>423</v>
      </c>
      <c r="BK507" s="195" t="s">
        <v>280</v>
      </c>
      <c r="BL507" s="192">
        <v>325</v>
      </c>
      <c r="BM507" s="193">
        <v>45706.815000000002</v>
      </c>
      <c r="BN507" s="212">
        <v>105855260</v>
      </c>
      <c r="BO507" s="206">
        <v>1080</v>
      </c>
      <c r="BP507" s="193">
        <v>45706</v>
      </c>
      <c r="BQ507" s="207">
        <v>9576971</v>
      </c>
      <c r="CS507" s="206" t="s">
        <v>2066</v>
      </c>
      <c r="CT507" s="201">
        <v>1121930623</v>
      </c>
      <c r="CU507" s="206">
        <v>27</v>
      </c>
      <c r="CV507" s="206" t="s">
        <v>2669</v>
      </c>
      <c r="CY507" s="195">
        <v>7490</v>
      </c>
      <c r="CZ507" s="195" t="s">
        <v>293</v>
      </c>
      <c r="DA507" s="204">
        <f t="shared" si="52"/>
        <v>9576971</v>
      </c>
      <c r="DB507" s="231">
        <f t="shared" si="53"/>
        <v>0</v>
      </c>
      <c r="DC507" s="204">
        <f t="shared" si="51"/>
        <v>0</v>
      </c>
      <c r="DZ507" s="312" t="s">
        <v>2661</v>
      </c>
      <c r="EA507" s="190" t="s">
        <v>271</v>
      </c>
    </row>
    <row r="508" spans="1:131" x14ac:dyDescent="0.3">
      <c r="A508" s="322"/>
      <c r="B508" s="322" t="s">
        <v>2628</v>
      </c>
      <c r="C508" s="323">
        <v>1003712176</v>
      </c>
      <c r="D508" s="322" t="s">
        <v>2629</v>
      </c>
      <c r="E508" s="322" t="s">
        <v>298</v>
      </c>
      <c r="F508" s="322" t="s">
        <v>2630</v>
      </c>
      <c r="G508" s="324">
        <v>45706</v>
      </c>
      <c r="H508" s="339">
        <v>9576971</v>
      </c>
      <c r="I508" s="322" t="s">
        <v>1859</v>
      </c>
      <c r="J508" s="324">
        <v>45706</v>
      </c>
      <c r="K508" s="324">
        <v>45830</v>
      </c>
      <c r="L508" s="322" t="s">
        <v>291</v>
      </c>
      <c r="M508" s="322" t="s">
        <v>291</v>
      </c>
      <c r="N508" s="322" t="s">
        <v>291</v>
      </c>
      <c r="O508" s="215">
        <v>4</v>
      </c>
      <c r="P508" s="325">
        <v>3294478</v>
      </c>
      <c r="Q508" s="203">
        <v>45706</v>
      </c>
      <c r="R508" s="129">
        <v>45747</v>
      </c>
      <c r="S508" s="325">
        <v>2298473</v>
      </c>
      <c r="T508" s="193">
        <v>45748</v>
      </c>
      <c r="U508" s="193">
        <v>45777</v>
      </c>
      <c r="V508" s="325">
        <v>2298473</v>
      </c>
      <c r="W508" s="193">
        <v>45778</v>
      </c>
      <c r="X508" s="193">
        <v>45808</v>
      </c>
      <c r="Y508" s="325">
        <v>1685547</v>
      </c>
      <c r="Z508" s="193">
        <v>45809</v>
      </c>
      <c r="AA508" s="193">
        <v>45830</v>
      </c>
      <c r="AB508" s="329"/>
      <c r="AC508" s="193"/>
      <c r="AD508" s="193"/>
      <c r="AE508" s="197"/>
      <c r="AF508" s="199"/>
      <c r="AG508" s="199"/>
      <c r="BI508" s="195" t="s">
        <v>278</v>
      </c>
      <c r="BJ508" s="190" t="s">
        <v>423</v>
      </c>
      <c r="BK508" s="195" t="s">
        <v>280</v>
      </c>
      <c r="BL508" s="192">
        <v>325</v>
      </c>
      <c r="BM508" s="193">
        <v>45706.815000000002</v>
      </c>
      <c r="BN508" s="212">
        <v>105855260</v>
      </c>
      <c r="BO508" s="206">
        <v>1081</v>
      </c>
      <c r="BP508" s="193">
        <v>45706</v>
      </c>
      <c r="BQ508" s="207">
        <v>9576971</v>
      </c>
      <c r="CS508" s="206" t="s">
        <v>2642</v>
      </c>
      <c r="CT508" s="202">
        <v>1003712176</v>
      </c>
      <c r="CU508" s="206">
        <v>109</v>
      </c>
      <c r="CV508" s="206" t="s">
        <v>2670</v>
      </c>
      <c r="CY508" s="195">
        <v>8299</v>
      </c>
      <c r="CZ508" s="195" t="s">
        <v>293</v>
      </c>
      <c r="DA508" s="204">
        <f t="shared" si="52"/>
        <v>9576971</v>
      </c>
      <c r="DB508" s="231">
        <f t="shared" si="53"/>
        <v>0</v>
      </c>
      <c r="DC508" s="204">
        <f t="shared" si="51"/>
        <v>0</v>
      </c>
      <c r="DZ508" s="331" t="s">
        <v>2662</v>
      </c>
      <c r="EA508" s="190" t="s">
        <v>307</v>
      </c>
    </row>
    <row r="509" spans="1:131" x14ac:dyDescent="0.3">
      <c r="A509" s="322"/>
      <c r="B509" s="322" t="s">
        <v>2631</v>
      </c>
      <c r="C509" s="323">
        <v>1007449203</v>
      </c>
      <c r="D509" s="322" t="s">
        <v>2632</v>
      </c>
      <c r="E509" s="322" t="s">
        <v>298</v>
      </c>
      <c r="F509" s="322" t="s">
        <v>1886</v>
      </c>
      <c r="G509" s="324">
        <v>45706</v>
      </c>
      <c r="H509" s="339">
        <v>10018632</v>
      </c>
      <c r="I509" s="322" t="s">
        <v>417</v>
      </c>
      <c r="J509" s="324">
        <v>45706</v>
      </c>
      <c r="K509" s="324">
        <v>45821</v>
      </c>
      <c r="L509" s="322" t="s">
        <v>291</v>
      </c>
      <c r="M509" s="322" t="s">
        <v>291</v>
      </c>
      <c r="N509" s="322" t="s">
        <v>291</v>
      </c>
      <c r="O509" s="215">
        <v>4</v>
      </c>
      <c r="P509" s="325">
        <v>3767691</v>
      </c>
      <c r="Q509" s="203">
        <v>45706</v>
      </c>
      <c r="R509" s="129">
        <v>45747</v>
      </c>
      <c r="S509" s="325">
        <v>2568880</v>
      </c>
      <c r="T509" s="193">
        <v>45748</v>
      </c>
      <c r="U509" s="193">
        <v>45777</v>
      </c>
      <c r="V509" s="325">
        <v>2568880</v>
      </c>
      <c r="W509" s="193">
        <v>45778</v>
      </c>
      <c r="X509" s="193">
        <v>45808</v>
      </c>
      <c r="Y509" s="325">
        <v>1113181</v>
      </c>
      <c r="Z509" s="193">
        <v>45809</v>
      </c>
      <c r="AA509" s="193">
        <v>45821</v>
      </c>
      <c r="AB509" s="329"/>
      <c r="AC509" s="193"/>
      <c r="AD509" s="193"/>
      <c r="AE509" s="197"/>
      <c r="AF509" s="199"/>
      <c r="AG509" s="199"/>
      <c r="BI509" s="188" t="s">
        <v>275</v>
      </c>
      <c r="BJ509" s="188" t="s">
        <v>284</v>
      </c>
      <c r="BK509" s="188" t="s">
        <v>276</v>
      </c>
      <c r="BL509" s="192">
        <v>327</v>
      </c>
      <c r="BM509" s="193">
        <v>45706</v>
      </c>
      <c r="BN509" s="212">
        <v>36910767</v>
      </c>
      <c r="BO509" s="206">
        <v>1086</v>
      </c>
      <c r="BP509" s="193">
        <v>45706</v>
      </c>
      <c r="BQ509" s="207">
        <v>10018632</v>
      </c>
      <c r="CS509" s="206" t="s">
        <v>2165</v>
      </c>
      <c r="CT509" s="201">
        <v>1007449203</v>
      </c>
      <c r="CU509" s="206">
        <v>717</v>
      </c>
      <c r="CV509" s="206" t="s">
        <v>573</v>
      </c>
      <c r="CY509" s="195">
        <v>8299</v>
      </c>
      <c r="CZ509" s="195" t="s">
        <v>293</v>
      </c>
      <c r="DA509" s="204">
        <f t="shared" si="52"/>
        <v>10018632</v>
      </c>
      <c r="DB509" s="231">
        <f t="shared" si="53"/>
        <v>0</v>
      </c>
      <c r="DC509" s="204">
        <f t="shared" si="51"/>
        <v>0</v>
      </c>
      <c r="DZ509" s="331" t="s">
        <v>2663</v>
      </c>
      <c r="EA509" s="190"/>
    </row>
    <row r="510" spans="1:131" x14ac:dyDescent="0.3">
      <c r="A510" s="307"/>
      <c r="B510" s="281"/>
      <c r="C510" s="281"/>
      <c r="D510" s="307"/>
      <c r="E510" s="281"/>
      <c r="F510" s="281"/>
      <c r="G510" s="281"/>
      <c r="H510" s="334"/>
      <c r="I510" s="281"/>
      <c r="J510" s="281"/>
      <c r="K510" s="281"/>
      <c r="L510" s="281"/>
      <c r="M510" s="281"/>
      <c r="N510" s="281"/>
      <c r="O510" s="199"/>
      <c r="P510" s="197"/>
      <c r="Q510" s="199"/>
      <c r="R510" s="199"/>
      <c r="S510" s="197"/>
      <c r="T510" s="199"/>
      <c r="U510" s="199"/>
      <c r="V510" s="197"/>
      <c r="W510" s="199"/>
      <c r="X510" s="199"/>
      <c r="Y510" s="197"/>
      <c r="Z510" s="199"/>
      <c r="AA510" s="199"/>
      <c r="AB510" s="197"/>
      <c r="AC510" s="199"/>
      <c r="AD510" s="199"/>
      <c r="AE510" s="197"/>
      <c r="AF510" s="199"/>
      <c r="AG510" s="199"/>
      <c r="BI510" s="199"/>
      <c r="BJ510" s="199"/>
      <c r="BK510" s="199"/>
      <c r="BL510" s="199"/>
      <c r="BM510" s="199"/>
      <c r="BN510" s="199"/>
      <c r="BO510" s="199"/>
      <c r="BP510" s="199"/>
      <c r="BQ510" s="199"/>
      <c r="CS510" s="180"/>
      <c r="CT510" s="199"/>
      <c r="CU510" s="199"/>
      <c r="CV510" s="199"/>
      <c r="CY510" s="199"/>
      <c r="CZ510" s="199"/>
      <c r="DA510" s="204"/>
      <c r="DB510" s="231"/>
      <c r="DC510" s="204"/>
      <c r="DZ510" s="233"/>
      <c r="EA510" s="135" t="e">
        <v>#N/A</v>
      </c>
    </row>
    <row r="511" spans="1:131" x14ac:dyDescent="0.3">
      <c r="A511" s="307"/>
      <c r="B511" s="281"/>
      <c r="C511" s="281"/>
      <c r="D511" s="307"/>
      <c r="E511" s="281"/>
      <c r="F511" s="281"/>
      <c r="G511" s="281"/>
      <c r="H511" s="334"/>
      <c r="I511" s="281"/>
      <c r="J511" s="281"/>
      <c r="K511" s="281"/>
      <c r="L511" s="281"/>
      <c r="M511" s="281"/>
      <c r="N511" s="281"/>
      <c r="O511" s="199"/>
      <c r="P511" s="197"/>
      <c r="Q511" s="199"/>
      <c r="R511" s="199"/>
      <c r="S511" s="197"/>
      <c r="T511" s="199"/>
      <c r="U511" s="199"/>
      <c r="V511" s="197"/>
      <c r="W511" s="199"/>
      <c r="X511" s="199"/>
      <c r="Y511" s="197"/>
      <c r="Z511" s="199"/>
      <c r="AA511" s="199"/>
      <c r="AB511" s="197"/>
      <c r="AC511" s="199"/>
      <c r="AD511" s="199"/>
      <c r="AE511" s="197"/>
      <c r="AF511" s="199"/>
      <c r="AG511" s="199"/>
      <c r="BI511" s="199"/>
      <c r="BJ511" s="199"/>
      <c r="BK511" s="199"/>
      <c r="BL511" s="199"/>
      <c r="BM511" s="199"/>
      <c r="BN511" s="199"/>
      <c r="BO511" s="199"/>
      <c r="BP511" s="199"/>
      <c r="BQ511" s="199"/>
      <c r="CS511" s="180"/>
      <c r="CT511" s="199"/>
      <c r="CU511" s="199"/>
      <c r="CV511" s="199"/>
      <c r="CY511" s="199"/>
      <c r="CZ511" s="199"/>
      <c r="DA511" s="204"/>
      <c r="DB511" s="231"/>
      <c r="DC511" s="204"/>
      <c r="DZ511" s="233"/>
      <c r="EA511" s="135" t="e">
        <v>#N/A</v>
      </c>
    </row>
    <row r="512" spans="1:131" x14ac:dyDescent="0.3">
      <c r="A512" s="307"/>
      <c r="B512" s="281"/>
      <c r="C512" s="281"/>
      <c r="D512" s="307"/>
      <c r="E512" s="281"/>
      <c r="F512" s="281"/>
      <c r="G512" s="281"/>
      <c r="H512" s="334"/>
      <c r="I512" s="281"/>
      <c r="J512" s="281"/>
      <c r="K512" s="281"/>
      <c r="L512" s="281"/>
      <c r="M512" s="281"/>
      <c r="N512" s="281"/>
      <c r="O512" s="199"/>
      <c r="P512" s="197"/>
      <c r="Q512" s="199"/>
      <c r="R512" s="199"/>
      <c r="S512" s="197"/>
      <c r="T512" s="199"/>
      <c r="U512" s="199"/>
      <c r="V512" s="197"/>
      <c r="W512" s="199"/>
      <c r="X512" s="199"/>
      <c r="Y512" s="197"/>
      <c r="Z512" s="199"/>
      <c r="AA512" s="199"/>
      <c r="AB512" s="197"/>
      <c r="AC512" s="199"/>
      <c r="AD512" s="199"/>
      <c r="AE512" s="197"/>
      <c r="AF512" s="199"/>
      <c r="AG512" s="199"/>
      <c r="BI512" s="199"/>
      <c r="BJ512" s="199"/>
      <c r="BK512" s="199"/>
      <c r="BL512" s="199"/>
      <c r="BM512" s="199"/>
      <c r="BN512" s="199"/>
      <c r="BO512" s="199"/>
      <c r="BP512" s="199"/>
      <c r="BQ512" s="199"/>
      <c r="CS512" s="180"/>
      <c r="CT512" s="199"/>
      <c r="CU512" s="199"/>
      <c r="CV512" s="199"/>
      <c r="CY512" s="199"/>
      <c r="CZ512" s="199"/>
      <c r="DA512" s="204"/>
      <c r="DB512" s="231"/>
      <c r="DC512" s="204"/>
      <c r="DZ512" s="233"/>
      <c r="EA512" s="135" t="e">
        <v>#N/A</v>
      </c>
    </row>
    <row r="513" spans="1:131" x14ac:dyDescent="0.3">
      <c r="A513" s="307"/>
      <c r="B513" s="281"/>
      <c r="C513" s="281"/>
      <c r="D513" s="307"/>
      <c r="E513" s="281"/>
      <c r="F513" s="281"/>
      <c r="G513" s="281"/>
      <c r="H513" s="334"/>
      <c r="I513" s="281"/>
      <c r="J513" s="281"/>
      <c r="K513" s="281"/>
      <c r="L513" s="281"/>
      <c r="M513" s="281"/>
      <c r="N513" s="281"/>
      <c r="O513" s="199"/>
      <c r="P513" s="197"/>
      <c r="Q513" s="199"/>
      <c r="R513" s="199"/>
      <c r="S513" s="197"/>
      <c r="T513" s="199"/>
      <c r="U513" s="199"/>
      <c r="V513" s="197"/>
      <c r="W513" s="199"/>
      <c r="X513" s="199"/>
      <c r="Y513" s="197"/>
      <c r="Z513" s="199"/>
      <c r="AA513" s="199"/>
      <c r="AB513" s="197"/>
      <c r="AC513" s="199"/>
      <c r="AD513" s="199"/>
      <c r="AE513" s="197"/>
      <c r="AF513" s="199"/>
      <c r="AG513" s="199"/>
      <c r="BI513" s="199"/>
      <c r="BJ513" s="199"/>
      <c r="BK513" s="199"/>
      <c r="BL513" s="199"/>
      <c r="BM513" s="199"/>
      <c r="BN513" s="199"/>
      <c r="BO513" s="199"/>
      <c r="BP513" s="199"/>
      <c r="BQ513" s="199"/>
      <c r="CS513" s="180"/>
      <c r="CT513" s="199"/>
      <c r="CU513" s="199"/>
      <c r="CV513" s="199"/>
      <c r="CY513" s="199"/>
      <c r="CZ513" s="199"/>
      <c r="DA513" s="204"/>
      <c r="DB513" s="231"/>
      <c r="DC513" s="204"/>
      <c r="DZ513" s="233"/>
      <c r="EA513" s="135" t="e">
        <v>#N/A</v>
      </c>
    </row>
    <row r="514" spans="1:131" x14ac:dyDescent="0.3">
      <c r="A514" s="307"/>
      <c r="B514" s="281"/>
      <c r="C514" s="281"/>
      <c r="D514" s="307"/>
      <c r="E514" s="281"/>
      <c r="F514" s="281"/>
      <c r="G514" s="281"/>
      <c r="H514" s="334"/>
      <c r="I514" s="281"/>
      <c r="J514" s="281"/>
      <c r="K514" s="281"/>
      <c r="L514" s="281"/>
      <c r="M514" s="281"/>
      <c r="N514" s="281"/>
      <c r="O514" s="199"/>
      <c r="P514" s="197"/>
      <c r="Q514" s="199"/>
      <c r="R514" s="199"/>
      <c r="S514" s="197"/>
      <c r="T514" s="199"/>
      <c r="U514" s="199"/>
      <c r="V514" s="197"/>
      <c r="W514" s="199"/>
      <c r="X514" s="199"/>
      <c r="Y514" s="197"/>
      <c r="Z514" s="199"/>
      <c r="AA514" s="199"/>
      <c r="AB514" s="197"/>
      <c r="AC514" s="199"/>
      <c r="AD514" s="199"/>
      <c r="AE514" s="197"/>
      <c r="AF514" s="199"/>
      <c r="AG514" s="199"/>
      <c r="BI514" s="199"/>
      <c r="BJ514" s="199"/>
      <c r="BK514" s="199"/>
      <c r="BL514" s="199"/>
      <c r="BM514" s="199"/>
      <c r="BN514" s="199"/>
      <c r="BO514" s="199"/>
      <c r="BP514" s="199"/>
      <c r="BQ514" s="199"/>
      <c r="CS514" s="180"/>
      <c r="CT514" s="199"/>
      <c r="CU514" s="199"/>
      <c r="CV514" s="199"/>
      <c r="CY514" s="199"/>
      <c r="CZ514" s="199"/>
      <c r="DA514" s="204"/>
      <c r="DB514" s="231"/>
      <c r="DC514" s="204"/>
      <c r="DZ514" s="233"/>
      <c r="EA514" s="135" t="e">
        <v>#N/A</v>
      </c>
    </row>
    <row r="515" spans="1:131" x14ac:dyDescent="0.3">
      <c r="A515" s="307"/>
      <c r="B515" s="281"/>
      <c r="C515" s="281"/>
      <c r="D515" s="307"/>
      <c r="E515" s="281"/>
      <c r="F515" s="281"/>
      <c r="G515" s="281"/>
      <c r="H515" s="334"/>
      <c r="I515" s="281"/>
      <c r="J515" s="281"/>
      <c r="K515" s="281"/>
      <c r="L515" s="281"/>
      <c r="M515" s="281"/>
      <c r="N515" s="281"/>
      <c r="O515" s="199"/>
      <c r="P515" s="197"/>
      <c r="Q515" s="199"/>
      <c r="R515" s="199"/>
      <c r="S515" s="197"/>
      <c r="T515" s="199"/>
      <c r="U515" s="199"/>
      <c r="V515" s="197"/>
      <c r="W515" s="199"/>
      <c r="X515" s="199"/>
      <c r="Y515" s="197"/>
      <c r="Z515" s="199"/>
      <c r="AA515" s="199"/>
      <c r="AB515" s="197"/>
      <c r="AC515" s="199"/>
      <c r="AD515" s="199"/>
      <c r="AE515" s="197"/>
      <c r="AF515" s="199"/>
      <c r="AG515" s="199"/>
      <c r="BI515" s="199"/>
      <c r="BJ515" s="199"/>
      <c r="BK515" s="199"/>
      <c r="BL515" s="199"/>
      <c r="BM515" s="199"/>
      <c r="BN515" s="199"/>
      <c r="BO515" s="199"/>
      <c r="BP515" s="199"/>
      <c r="BQ515" s="199"/>
      <c r="CS515" s="180"/>
      <c r="CT515" s="199"/>
      <c r="CU515" s="199"/>
      <c r="CV515" s="199"/>
      <c r="CY515" s="199"/>
      <c r="CZ515" s="199"/>
      <c r="DA515" s="204"/>
      <c r="DB515" s="231"/>
      <c r="DC515" s="204"/>
      <c r="DZ515" s="233"/>
      <c r="EA515" s="135" t="e">
        <v>#N/A</v>
      </c>
    </row>
    <row r="516" spans="1:131" x14ac:dyDescent="0.3">
      <c r="A516" s="307"/>
      <c r="B516" s="281"/>
      <c r="C516" s="281"/>
      <c r="D516" s="307"/>
      <c r="E516" s="281"/>
      <c r="F516" s="281"/>
      <c r="G516" s="281"/>
      <c r="H516" s="334"/>
      <c r="I516" s="281"/>
      <c r="J516" s="281"/>
      <c r="K516" s="281"/>
      <c r="L516" s="281"/>
      <c r="M516" s="281"/>
      <c r="N516" s="281"/>
      <c r="O516" s="199"/>
      <c r="P516" s="197"/>
      <c r="Q516" s="199"/>
      <c r="R516" s="199"/>
      <c r="S516" s="197"/>
      <c r="T516" s="199"/>
      <c r="U516" s="199"/>
      <c r="V516" s="197"/>
      <c r="W516" s="199"/>
      <c r="X516" s="199"/>
      <c r="Y516" s="197"/>
      <c r="Z516" s="199"/>
      <c r="AA516" s="199"/>
      <c r="AB516" s="197"/>
      <c r="AC516" s="199"/>
      <c r="AD516" s="199"/>
      <c r="AE516" s="197"/>
      <c r="AF516" s="199"/>
      <c r="AG516" s="199"/>
      <c r="BI516" s="199"/>
      <c r="BJ516" s="199"/>
      <c r="BK516" s="199"/>
      <c r="BL516" s="199"/>
      <c r="BM516" s="199"/>
      <c r="BN516" s="199"/>
      <c r="BO516" s="199"/>
      <c r="BP516" s="199"/>
      <c r="BQ516" s="199"/>
      <c r="CS516" s="180"/>
      <c r="CT516" s="199"/>
      <c r="CU516" s="199"/>
      <c r="CV516" s="199"/>
      <c r="CY516" s="199"/>
      <c r="CZ516" s="199"/>
      <c r="DA516" s="204"/>
      <c r="DB516" s="231"/>
      <c r="DC516" s="204"/>
      <c r="DZ516" s="233"/>
      <c r="EA516" s="135" t="e">
        <v>#N/A</v>
      </c>
    </row>
    <row r="517" spans="1:131" x14ac:dyDescent="0.3">
      <c r="A517" s="307"/>
      <c r="B517" s="281"/>
      <c r="C517" s="281"/>
      <c r="D517" s="307"/>
      <c r="E517" s="281"/>
      <c r="F517" s="281"/>
      <c r="G517" s="281"/>
      <c r="H517" s="334"/>
      <c r="I517" s="281"/>
      <c r="J517" s="281"/>
      <c r="K517" s="281"/>
      <c r="L517" s="281"/>
      <c r="M517" s="281"/>
      <c r="N517" s="281"/>
      <c r="O517" s="199"/>
      <c r="P517" s="197"/>
      <c r="Q517" s="199"/>
      <c r="R517" s="199"/>
      <c r="S517" s="197"/>
      <c r="T517" s="199"/>
      <c r="U517" s="199"/>
      <c r="V517" s="197"/>
      <c r="W517" s="199"/>
      <c r="X517" s="199"/>
      <c r="Y517" s="197"/>
      <c r="Z517" s="199"/>
      <c r="AA517" s="199"/>
      <c r="AB517" s="197"/>
      <c r="AC517" s="199"/>
      <c r="AD517" s="199"/>
      <c r="AE517" s="197"/>
      <c r="AF517" s="199"/>
      <c r="AG517" s="199"/>
      <c r="BI517" s="199"/>
      <c r="BJ517" s="199"/>
      <c r="BK517" s="199"/>
      <c r="BL517" s="199"/>
      <c r="BM517" s="199"/>
      <c r="BN517" s="199"/>
      <c r="BO517" s="199"/>
      <c r="BP517" s="199"/>
      <c r="BQ517" s="199"/>
      <c r="CS517" s="180"/>
      <c r="CT517" s="199"/>
      <c r="CU517" s="199"/>
      <c r="CV517" s="199"/>
      <c r="CY517" s="199"/>
      <c r="CZ517" s="199"/>
      <c r="DA517" s="204"/>
      <c r="DB517" s="231"/>
      <c r="DC517" s="204"/>
      <c r="DZ517" s="233"/>
      <c r="EA517" s="135" t="e">
        <v>#N/A</v>
      </c>
    </row>
    <row r="518" spans="1:131" x14ac:dyDescent="0.3">
      <c r="A518" s="307"/>
      <c r="B518" s="281"/>
      <c r="C518" s="281"/>
      <c r="D518" s="307"/>
      <c r="E518" s="281"/>
      <c r="F518" s="281"/>
      <c r="G518" s="281"/>
      <c r="H518" s="334"/>
      <c r="I518" s="281"/>
      <c r="J518" s="281"/>
      <c r="K518" s="281"/>
      <c r="L518" s="281"/>
      <c r="M518" s="281"/>
      <c r="N518" s="281"/>
      <c r="O518" s="199"/>
      <c r="P518" s="197"/>
      <c r="Q518" s="199"/>
      <c r="R518" s="199"/>
      <c r="S518" s="197"/>
      <c r="T518" s="199"/>
      <c r="U518" s="199"/>
      <c r="V518" s="197"/>
      <c r="W518" s="199"/>
      <c r="X518" s="199"/>
      <c r="Y518" s="197"/>
      <c r="Z518" s="199"/>
      <c r="AA518" s="199"/>
      <c r="AB518" s="197"/>
      <c r="AC518" s="199"/>
      <c r="AD518" s="199"/>
      <c r="AE518" s="197"/>
      <c r="AF518" s="199"/>
      <c r="AG518" s="199"/>
      <c r="BI518" s="199"/>
      <c r="BJ518" s="199"/>
      <c r="BK518" s="199"/>
      <c r="BL518" s="199"/>
      <c r="BM518" s="199"/>
      <c r="BN518" s="199"/>
      <c r="BO518" s="199"/>
      <c r="BP518" s="199"/>
      <c r="BQ518" s="199"/>
      <c r="CS518" s="180"/>
      <c r="CT518" s="199"/>
      <c r="CU518" s="199"/>
      <c r="CV518" s="199"/>
      <c r="CY518" s="199"/>
      <c r="CZ518" s="199"/>
      <c r="DA518" s="204"/>
      <c r="DB518" s="231"/>
      <c r="DC518" s="204"/>
      <c r="DZ518" s="233"/>
      <c r="EA518" s="135" t="e">
        <v>#N/A</v>
      </c>
    </row>
    <row r="519" spans="1:131" x14ac:dyDescent="0.3">
      <c r="A519" s="307"/>
      <c r="B519" s="281"/>
      <c r="C519" s="281"/>
      <c r="D519" s="307"/>
      <c r="E519" s="281"/>
      <c r="F519" s="281"/>
      <c r="G519" s="281"/>
      <c r="H519" s="334"/>
      <c r="I519" s="281"/>
      <c r="J519" s="281"/>
      <c r="K519" s="281"/>
      <c r="L519" s="281"/>
      <c r="M519" s="281"/>
      <c r="N519" s="281"/>
      <c r="O519" s="199"/>
      <c r="P519" s="197"/>
      <c r="Q519" s="199"/>
      <c r="R519" s="199"/>
      <c r="S519" s="197"/>
      <c r="T519" s="199"/>
      <c r="U519" s="199"/>
      <c r="V519" s="197"/>
      <c r="W519" s="199"/>
      <c r="X519" s="199"/>
      <c r="Y519" s="197"/>
      <c r="Z519" s="199"/>
      <c r="AA519" s="199"/>
      <c r="AB519" s="197"/>
      <c r="AC519" s="199"/>
      <c r="AD519" s="199"/>
      <c r="AE519" s="197"/>
      <c r="AF519" s="199"/>
      <c r="AG519" s="199"/>
      <c r="BI519" s="199"/>
      <c r="BJ519" s="199"/>
      <c r="BK519" s="199"/>
      <c r="BL519" s="199"/>
      <c r="BM519" s="199"/>
      <c r="BN519" s="199"/>
      <c r="BO519" s="199"/>
      <c r="BP519" s="199"/>
      <c r="BQ519" s="199"/>
      <c r="CS519" s="180"/>
      <c r="CT519" s="199"/>
      <c r="CU519" s="199"/>
      <c r="CV519" s="199"/>
      <c r="CY519" s="199"/>
      <c r="CZ519" s="199"/>
      <c r="DA519" s="204"/>
      <c r="DB519" s="231"/>
      <c r="DC519" s="204"/>
      <c r="DZ519" s="233"/>
      <c r="EA519" s="135" t="e">
        <v>#N/A</v>
      </c>
    </row>
    <row r="520" spans="1:131" x14ac:dyDescent="0.3">
      <c r="A520" s="307"/>
      <c r="B520" s="281"/>
      <c r="C520" s="281"/>
      <c r="D520" s="307"/>
      <c r="E520" s="281"/>
      <c r="F520" s="281"/>
      <c r="G520" s="281"/>
      <c r="H520" s="334"/>
      <c r="I520" s="281"/>
      <c r="J520" s="281"/>
      <c r="K520" s="281"/>
      <c r="L520" s="281"/>
      <c r="M520" s="281"/>
      <c r="N520" s="281"/>
      <c r="O520" s="199"/>
      <c r="P520" s="197"/>
      <c r="Q520" s="199"/>
      <c r="R520" s="199"/>
      <c r="S520" s="197"/>
      <c r="T520" s="199"/>
      <c r="U520" s="199"/>
      <c r="V520" s="197"/>
      <c r="W520" s="199"/>
      <c r="X520" s="199"/>
      <c r="Y520" s="197"/>
      <c r="Z520" s="199"/>
      <c r="AA520" s="199"/>
      <c r="AB520" s="197"/>
      <c r="AC520" s="199"/>
      <c r="AD520" s="199"/>
      <c r="AE520" s="197"/>
      <c r="AF520" s="199"/>
      <c r="AG520" s="199"/>
      <c r="BI520" s="199"/>
      <c r="BJ520" s="199"/>
      <c r="BK520" s="199"/>
      <c r="BL520" s="199"/>
      <c r="BM520" s="199"/>
      <c r="BN520" s="199"/>
      <c r="BO520" s="199"/>
      <c r="BP520" s="199"/>
      <c r="BQ520" s="199"/>
      <c r="CS520" s="180"/>
      <c r="CT520" s="199"/>
      <c r="CU520" s="199"/>
      <c r="CV520" s="199"/>
      <c r="CY520" s="199"/>
      <c r="CZ520" s="199"/>
      <c r="DA520" s="204"/>
      <c r="DB520" s="231"/>
      <c r="DC520" s="204"/>
      <c r="DZ520" s="233"/>
      <c r="EA520" s="135" t="e">
        <v>#N/A</v>
      </c>
    </row>
    <row r="521" spans="1:131" x14ac:dyDescent="0.3">
      <c r="A521" s="307"/>
      <c r="B521" s="281"/>
      <c r="C521" s="281"/>
      <c r="D521" s="307"/>
      <c r="E521" s="281"/>
      <c r="F521" s="281"/>
      <c r="G521" s="281"/>
      <c r="H521" s="334"/>
      <c r="I521" s="281"/>
      <c r="J521" s="281"/>
      <c r="K521" s="281"/>
      <c r="L521" s="281"/>
      <c r="M521" s="281"/>
      <c r="N521" s="281"/>
      <c r="O521" s="199"/>
      <c r="P521" s="197"/>
      <c r="Q521" s="199"/>
      <c r="R521" s="199"/>
      <c r="S521" s="197"/>
      <c r="T521" s="199"/>
      <c r="U521" s="199"/>
      <c r="V521" s="197"/>
      <c r="W521" s="199"/>
      <c r="X521" s="199"/>
      <c r="Y521" s="197"/>
      <c r="Z521" s="199"/>
      <c r="AA521" s="199"/>
      <c r="AB521" s="197"/>
      <c r="AC521" s="199"/>
      <c r="AD521" s="199"/>
      <c r="AE521" s="197"/>
      <c r="AF521" s="199"/>
      <c r="AG521" s="199"/>
      <c r="BI521" s="199"/>
      <c r="BJ521" s="199"/>
      <c r="BK521" s="199"/>
      <c r="BL521" s="199"/>
      <c r="BM521" s="199"/>
      <c r="BN521" s="199"/>
      <c r="BO521" s="199"/>
      <c r="BP521" s="199"/>
      <c r="BQ521" s="199"/>
      <c r="CS521" s="180"/>
      <c r="CT521" s="199"/>
      <c r="CU521" s="199"/>
      <c r="CV521" s="199"/>
      <c r="CY521" s="199"/>
      <c r="CZ521" s="199"/>
      <c r="DA521" s="204"/>
      <c r="DB521" s="231"/>
      <c r="DC521" s="204"/>
      <c r="DZ521" s="233"/>
      <c r="EA521" s="135" t="e">
        <v>#N/A</v>
      </c>
    </row>
    <row r="522" spans="1:131" x14ac:dyDescent="0.3">
      <c r="A522" s="307"/>
      <c r="B522" s="281"/>
      <c r="C522" s="281"/>
      <c r="D522" s="307"/>
      <c r="E522" s="281"/>
      <c r="F522" s="281"/>
      <c r="G522" s="281"/>
      <c r="H522" s="334"/>
      <c r="I522" s="281"/>
      <c r="J522" s="281"/>
      <c r="K522" s="281"/>
      <c r="L522" s="281"/>
      <c r="M522" s="281"/>
      <c r="N522" s="281"/>
      <c r="O522" s="199"/>
      <c r="P522" s="197"/>
      <c r="Q522" s="199"/>
      <c r="R522" s="199"/>
      <c r="S522" s="197"/>
      <c r="T522" s="199"/>
      <c r="U522" s="199"/>
      <c r="V522" s="197"/>
      <c r="W522" s="199"/>
      <c r="X522" s="199"/>
      <c r="Y522" s="197"/>
      <c r="Z522" s="199"/>
      <c r="AA522" s="199"/>
      <c r="AB522" s="197"/>
      <c r="AC522" s="199"/>
      <c r="AD522" s="199"/>
      <c r="AE522" s="197"/>
      <c r="AF522" s="199"/>
      <c r="AG522" s="199"/>
      <c r="BI522" s="199"/>
      <c r="BJ522" s="199"/>
      <c r="BK522" s="199"/>
      <c r="BL522" s="199"/>
      <c r="BM522" s="199"/>
      <c r="BN522" s="199"/>
      <c r="BO522" s="199"/>
      <c r="BP522" s="199"/>
      <c r="BQ522" s="199"/>
      <c r="CS522" s="180"/>
      <c r="CT522" s="199"/>
      <c r="CU522" s="199"/>
      <c r="CV522" s="199"/>
      <c r="CY522" s="199"/>
      <c r="CZ522" s="199"/>
      <c r="DA522" s="204"/>
      <c r="DB522" s="231"/>
      <c r="DC522" s="204"/>
      <c r="DZ522" s="233"/>
      <c r="EA522" s="135" t="e">
        <v>#N/A</v>
      </c>
    </row>
    <row r="523" spans="1:131" x14ac:dyDescent="0.3">
      <c r="A523" s="307"/>
      <c r="B523" s="281"/>
      <c r="C523" s="281"/>
      <c r="D523" s="307"/>
      <c r="E523" s="281"/>
      <c r="F523" s="281"/>
      <c r="G523" s="281"/>
      <c r="H523" s="334"/>
      <c r="I523" s="281"/>
      <c r="J523" s="281"/>
      <c r="K523" s="281"/>
      <c r="L523" s="281"/>
      <c r="M523" s="281"/>
      <c r="N523" s="281"/>
      <c r="O523" s="199"/>
      <c r="P523" s="197"/>
      <c r="Q523" s="199"/>
      <c r="R523" s="199"/>
      <c r="S523" s="197"/>
      <c r="T523" s="199"/>
      <c r="U523" s="199"/>
      <c r="V523" s="197"/>
      <c r="W523" s="199"/>
      <c r="X523" s="199"/>
      <c r="Y523" s="197"/>
      <c r="Z523" s="199"/>
      <c r="AA523" s="199"/>
      <c r="AB523" s="197"/>
      <c r="AC523" s="199"/>
      <c r="AD523" s="199"/>
      <c r="AE523" s="197"/>
      <c r="AF523" s="199"/>
      <c r="AG523" s="199"/>
      <c r="BI523" s="199"/>
      <c r="BJ523" s="199"/>
      <c r="BK523" s="199"/>
      <c r="BL523" s="199"/>
      <c r="BM523" s="199"/>
      <c r="BN523" s="199"/>
      <c r="BO523" s="199"/>
      <c r="BP523" s="199"/>
      <c r="BQ523" s="199"/>
      <c r="CS523" s="180"/>
      <c r="CT523" s="199"/>
      <c r="CU523" s="199"/>
      <c r="CV523" s="199"/>
      <c r="CY523" s="199"/>
      <c r="CZ523" s="199"/>
      <c r="DA523" s="204"/>
      <c r="DB523" s="231"/>
      <c r="DC523" s="204"/>
      <c r="DZ523" s="233"/>
      <c r="EA523" s="135" t="e">
        <v>#N/A</v>
      </c>
    </row>
    <row r="524" spans="1:131" x14ac:dyDescent="0.3">
      <c r="A524" s="307"/>
      <c r="B524" s="281"/>
      <c r="C524" s="281"/>
      <c r="D524" s="307"/>
      <c r="E524" s="281"/>
      <c r="F524" s="281"/>
      <c r="G524" s="281"/>
      <c r="H524" s="334"/>
      <c r="I524" s="281"/>
      <c r="J524" s="281"/>
      <c r="K524" s="281"/>
      <c r="L524" s="281"/>
      <c r="M524" s="281"/>
      <c r="N524" s="281"/>
      <c r="O524" s="199"/>
      <c r="P524" s="197"/>
      <c r="Q524" s="199"/>
      <c r="R524" s="199"/>
      <c r="S524" s="197"/>
      <c r="T524" s="199"/>
      <c r="U524" s="199"/>
      <c r="V524" s="197"/>
      <c r="W524" s="199"/>
      <c r="X524" s="199"/>
      <c r="Y524" s="197"/>
      <c r="Z524" s="199"/>
      <c r="AA524" s="199"/>
      <c r="AB524" s="197"/>
      <c r="AC524" s="199"/>
      <c r="AD524" s="199"/>
      <c r="AE524" s="197"/>
      <c r="AF524" s="199"/>
      <c r="AG524" s="199"/>
      <c r="BI524" s="199"/>
      <c r="BJ524" s="199"/>
      <c r="BK524" s="199"/>
      <c r="BL524" s="199"/>
      <c r="BM524" s="199"/>
      <c r="BN524" s="199"/>
      <c r="BO524" s="199"/>
      <c r="BP524" s="199"/>
      <c r="BQ524" s="199"/>
      <c r="CS524" s="180"/>
      <c r="CT524" s="199"/>
      <c r="CU524" s="199"/>
      <c r="CV524" s="199"/>
      <c r="CY524" s="199"/>
      <c r="CZ524" s="199"/>
      <c r="DA524" s="204"/>
      <c r="DB524" s="231"/>
      <c r="DC524" s="204"/>
      <c r="DZ524" s="233"/>
      <c r="EA524" s="135" t="e">
        <v>#N/A</v>
      </c>
    </row>
    <row r="525" spans="1:131" x14ac:dyDescent="0.3">
      <c r="A525" s="307"/>
      <c r="B525" s="281"/>
      <c r="C525" s="281"/>
      <c r="D525" s="307"/>
      <c r="E525" s="281"/>
      <c r="F525" s="281"/>
      <c r="G525" s="281"/>
      <c r="H525" s="334"/>
      <c r="I525" s="281"/>
      <c r="J525" s="281"/>
      <c r="K525" s="281"/>
      <c r="L525" s="281"/>
      <c r="M525" s="281"/>
      <c r="N525" s="281"/>
      <c r="O525" s="199"/>
      <c r="P525" s="197"/>
      <c r="Q525" s="199"/>
      <c r="R525" s="199"/>
      <c r="S525" s="197"/>
      <c r="T525" s="199"/>
      <c r="U525" s="199"/>
      <c r="V525" s="197"/>
      <c r="W525" s="199"/>
      <c r="X525" s="199"/>
      <c r="Y525" s="197"/>
      <c r="Z525" s="199"/>
      <c r="AA525" s="199"/>
      <c r="AB525" s="197"/>
      <c r="AC525" s="199"/>
      <c r="AD525" s="199"/>
      <c r="AE525" s="197"/>
      <c r="AF525" s="199"/>
      <c r="AG525" s="199"/>
      <c r="BI525" s="199"/>
      <c r="BJ525" s="199"/>
      <c r="BK525" s="199"/>
      <c r="BL525" s="199"/>
      <c r="BM525" s="199"/>
      <c r="BN525" s="199"/>
      <c r="BO525" s="199"/>
      <c r="BP525" s="199"/>
      <c r="BQ525" s="199"/>
      <c r="CS525" s="180"/>
      <c r="CT525" s="199"/>
      <c r="CU525" s="199"/>
      <c r="CV525" s="199"/>
      <c r="CY525" s="199"/>
      <c r="CZ525" s="199"/>
      <c r="DA525" s="204"/>
      <c r="DB525" s="231"/>
      <c r="DC525" s="204"/>
      <c r="DZ525" s="233"/>
      <c r="EA525" s="135" t="e">
        <v>#N/A</v>
      </c>
    </row>
    <row r="526" spans="1:131" x14ac:dyDescent="0.3">
      <c r="A526" s="307"/>
      <c r="B526" s="281"/>
      <c r="C526" s="281"/>
      <c r="D526" s="307"/>
      <c r="E526" s="281"/>
      <c r="F526" s="281"/>
      <c r="G526" s="281"/>
      <c r="H526" s="334"/>
      <c r="I526" s="281"/>
      <c r="J526" s="281"/>
      <c r="K526" s="281"/>
      <c r="L526" s="281"/>
      <c r="M526" s="281"/>
      <c r="N526" s="281"/>
      <c r="O526" s="199"/>
      <c r="P526" s="197"/>
      <c r="Q526" s="199"/>
      <c r="R526" s="199"/>
      <c r="S526" s="197"/>
      <c r="T526" s="199"/>
      <c r="U526" s="199"/>
      <c r="V526" s="197"/>
      <c r="W526" s="199"/>
      <c r="X526" s="199"/>
      <c r="Y526" s="197"/>
      <c r="Z526" s="199"/>
      <c r="AA526" s="199"/>
      <c r="AB526" s="197"/>
      <c r="AC526" s="199"/>
      <c r="AD526" s="199"/>
      <c r="AE526" s="197"/>
      <c r="AF526" s="199"/>
      <c r="AG526" s="199"/>
      <c r="BI526" s="199"/>
      <c r="BJ526" s="199"/>
      <c r="BK526" s="199"/>
      <c r="BL526" s="199"/>
      <c r="BM526" s="199"/>
      <c r="BN526" s="199"/>
      <c r="BO526" s="199"/>
      <c r="BP526" s="199"/>
      <c r="BQ526" s="199"/>
      <c r="CS526" s="180"/>
      <c r="CT526" s="199"/>
      <c r="CU526" s="199"/>
      <c r="CV526" s="199"/>
      <c r="CY526" s="199"/>
      <c r="CZ526" s="199"/>
      <c r="DA526" s="204"/>
      <c r="DB526" s="231"/>
      <c r="DC526" s="204"/>
      <c r="DZ526" s="233"/>
      <c r="EA526" s="135" t="e">
        <v>#N/A</v>
      </c>
    </row>
    <row r="527" spans="1:131" x14ac:dyDescent="0.3">
      <c r="A527" s="307"/>
      <c r="B527" s="281"/>
      <c r="C527" s="281"/>
      <c r="D527" s="307"/>
      <c r="E527" s="281"/>
      <c r="F527" s="281"/>
      <c r="G527" s="281"/>
      <c r="H527" s="334"/>
      <c r="I527" s="281"/>
      <c r="J527" s="281"/>
      <c r="K527" s="281"/>
      <c r="L527" s="281"/>
      <c r="M527" s="281"/>
      <c r="N527" s="281"/>
      <c r="O527" s="199"/>
      <c r="P527" s="197"/>
      <c r="Q527" s="199"/>
      <c r="R527" s="199"/>
      <c r="S527" s="197"/>
      <c r="T527" s="199"/>
      <c r="U527" s="199"/>
      <c r="V527" s="197"/>
      <c r="W527" s="199"/>
      <c r="X527" s="199"/>
      <c r="Y527" s="197"/>
      <c r="Z527" s="199"/>
      <c r="AA527" s="199"/>
      <c r="AB527" s="197"/>
      <c r="AC527" s="199"/>
      <c r="AD527" s="199"/>
      <c r="AE527" s="197"/>
      <c r="AF527" s="199"/>
      <c r="AG527" s="199"/>
      <c r="BI527" s="199"/>
      <c r="BJ527" s="199"/>
      <c r="BK527" s="199"/>
      <c r="BL527" s="199"/>
      <c r="BM527" s="199"/>
      <c r="BN527" s="199"/>
      <c r="BO527" s="199"/>
      <c r="BP527" s="199"/>
      <c r="BQ527" s="199"/>
      <c r="CS527" s="180"/>
      <c r="CT527" s="199"/>
      <c r="CU527" s="199"/>
      <c r="CV527" s="199"/>
      <c r="CY527" s="199"/>
      <c r="CZ527" s="199"/>
      <c r="DA527" s="204"/>
      <c r="DB527" s="231"/>
      <c r="DC527" s="204"/>
      <c r="DZ527" s="233"/>
      <c r="EA527" s="135" t="e">
        <v>#N/A</v>
      </c>
    </row>
    <row r="528" spans="1:131" x14ac:dyDescent="0.3">
      <c r="A528" s="307"/>
      <c r="B528" s="281"/>
      <c r="C528" s="281"/>
      <c r="D528" s="307"/>
      <c r="E528" s="281"/>
      <c r="F528" s="281"/>
      <c r="G528" s="281"/>
      <c r="H528" s="334"/>
      <c r="I528" s="281"/>
      <c r="J528" s="281"/>
      <c r="K528" s="281"/>
      <c r="L528" s="281"/>
      <c r="M528" s="281"/>
      <c r="N528" s="281"/>
      <c r="O528" s="199"/>
      <c r="P528" s="197"/>
      <c r="Q528" s="199"/>
      <c r="R528" s="199"/>
      <c r="S528" s="197"/>
      <c r="T528" s="199"/>
      <c r="U528" s="199"/>
      <c r="V528" s="197"/>
      <c r="W528" s="199"/>
      <c r="X528" s="199"/>
      <c r="Y528" s="197"/>
      <c r="Z528" s="199"/>
      <c r="AA528" s="199"/>
      <c r="AB528" s="197"/>
      <c r="AC528" s="199"/>
      <c r="AD528" s="199"/>
      <c r="AE528" s="197"/>
      <c r="AF528" s="199"/>
      <c r="AG528" s="199"/>
      <c r="BI528" s="199"/>
      <c r="BJ528" s="199"/>
      <c r="BK528" s="199"/>
      <c r="BL528" s="199"/>
      <c r="BM528" s="199"/>
      <c r="BN528" s="199"/>
      <c r="BO528" s="199"/>
      <c r="BP528" s="199"/>
      <c r="BQ528" s="199"/>
      <c r="CS528" s="180"/>
      <c r="CT528" s="199"/>
      <c r="CU528" s="199"/>
      <c r="CV528" s="199"/>
      <c r="CY528" s="199"/>
      <c r="CZ528" s="199"/>
      <c r="DA528" s="204"/>
      <c r="DB528" s="231"/>
      <c r="DC528" s="204"/>
      <c r="DZ528" s="233"/>
      <c r="EA528" s="135" t="e">
        <v>#N/A</v>
      </c>
    </row>
    <row r="529" spans="1:131" x14ac:dyDescent="0.3">
      <c r="A529" s="307"/>
      <c r="B529" s="281"/>
      <c r="C529" s="281"/>
      <c r="D529" s="307"/>
      <c r="E529" s="281"/>
      <c r="F529" s="281"/>
      <c r="G529" s="281"/>
      <c r="H529" s="334"/>
      <c r="I529" s="281"/>
      <c r="J529" s="281"/>
      <c r="K529" s="281"/>
      <c r="L529" s="281"/>
      <c r="M529" s="281"/>
      <c r="N529" s="281"/>
      <c r="O529" s="199"/>
      <c r="P529" s="197"/>
      <c r="Q529" s="199"/>
      <c r="R529" s="199"/>
      <c r="S529" s="197"/>
      <c r="T529" s="199"/>
      <c r="U529" s="199"/>
      <c r="V529" s="197"/>
      <c r="W529" s="199"/>
      <c r="X529" s="199"/>
      <c r="Y529" s="197"/>
      <c r="Z529" s="199"/>
      <c r="AA529" s="199"/>
      <c r="AB529" s="197"/>
      <c r="AC529" s="199"/>
      <c r="AD529" s="199"/>
      <c r="AE529" s="197"/>
      <c r="AF529" s="199"/>
      <c r="AG529" s="199"/>
      <c r="BI529" s="199"/>
      <c r="BJ529" s="199"/>
      <c r="BK529" s="199"/>
      <c r="BL529" s="199"/>
      <c r="BM529" s="199"/>
      <c r="BN529" s="199"/>
      <c r="BO529" s="199"/>
      <c r="BP529" s="199"/>
      <c r="BQ529" s="199"/>
      <c r="CS529" s="180"/>
      <c r="CT529" s="199"/>
      <c r="CU529" s="199"/>
      <c r="CV529" s="199"/>
      <c r="CY529" s="199"/>
      <c r="CZ529" s="199"/>
      <c r="DA529" s="204"/>
      <c r="DB529" s="231"/>
      <c r="DC529" s="204"/>
      <c r="DZ529" s="233"/>
      <c r="EA529" s="135" t="e">
        <v>#N/A</v>
      </c>
    </row>
    <row r="530" spans="1:131" x14ac:dyDescent="0.3">
      <c r="A530" s="307"/>
      <c r="B530" s="281"/>
      <c r="C530" s="281"/>
      <c r="D530" s="307"/>
      <c r="E530" s="281"/>
      <c r="F530" s="281"/>
      <c r="G530" s="281"/>
      <c r="H530" s="334"/>
      <c r="I530" s="281"/>
      <c r="J530" s="281"/>
      <c r="K530" s="281"/>
      <c r="L530" s="281"/>
      <c r="M530" s="281"/>
      <c r="N530" s="281"/>
      <c r="O530" s="199"/>
      <c r="P530" s="197"/>
      <c r="Q530" s="199"/>
      <c r="R530" s="199"/>
      <c r="S530" s="197"/>
      <c r="T530" s="199"/>
      <c r="U530" s="199"/>
      <c r="V530" s="197"/>
      <c r="W530" s="199"/>
      <c r="X530" s="199"/>
      <c r="Y530" s="197"/>
      <c r="Z530" s="199"/>
      <c r="AA530" s="199"/>
      <c r="AB530" s="197"/>
      <c r="AC530" s="199"/>
      <c r="AD530" s="199"/>
      <c r="AE530" s="197"/>
      <c r="AF530" s="199"/>
      <c r="AG530" s="199"/>
      <c r="BI530" s="199"/>
      <c r="BJ530" s="199"/>
      <c r="BK530" s="199"/>
      <c r="BL530" s="199"/>
      <c r="BM530" s="199"/>
      <c r="BN530" s="199"/>
      <c r="BO530" s="199"/>
      <c r="BP530" s="199"/>
      <c r="BQ530" s="199"/>
      <c r="CS530" s="180"/>
      <c r="CT530" s="199"/>
      <c r="CU530" s="199"/>
      <c r="CV530" s="199"/>
      <c r="CY530" s="199"/>
      <c r="CZ530" s="199"/>
      <c r="DA530" s="204"/>
      <c r="DB530" s="231"/>
      <c r="DC530" s="204"/>
      <c r="DZ530" s="233"/>
      <c r="EA530" s="135" t="e">
        <v>#N/A</v>
      </c>
    </row>
    <row r="531" spans="1:131" x14ac:dyDescent="0.3">
      <c r="A531" s="307"/>
      <c r="B531" s="281"/>
      <c r="C531" s="281"/>
      <c r="D531" s="307"/>
      <c r="E531" s="281"/>
      <c r="F531" s="281"/>
      <c r="G531" s="281"/>
      <c r="H531" s="334"/>
      <c r="I531" s="281"/>
      <c r="J531" s="281"/>
      <c r="K531" s="281"/>
      <c r="L531" s="281"/>
      <c r="M531" s="281"/>
      <c r="N531" s="281"/>
      <c r="O531" s="199"/>
      <c r="P531" s="197"/>
      <c r="Q531" s="199"/>
      <c r="R531" s="199"/>
      <c r="S531" s="197"/>
      <c r="T531" s="199"/>
      <c r="U531" s="199"/>
      <c r="V531" s="197"/>
      <c r="W531" s="199"/>
      <c r="X531" s="199"/>
      <c r="Y531" s="197"/>
      <c r="Z531" s="199"/>
      <c r="AA531" s="199"/>
      <c r="AB531" s="197"/>
      <c r="AC531" s="199"/>
      <c r="AD531" s="199"/>
      <c r="AE531" s="197"/>
      <c r="AF531" s="199"/>
      <c r="AG531" s="199"/>
      <c r="BI531" s="199"/>
      <c r="BJ531" s="199"/>
      <c r="BK531" s="199"/>
      <c r="BL531" s="199"/>
      <c r="BM531" s="199"/>
      <c r="BN531" s="199"/>
      <c r="BO531" s="199"/>
      <c r="BP531" s="199"/>
      <c r="BQ531" s="199"/>
      <c r="CS531" s="180"/>
      <c r="CT531" s="199"/>
      <c r="CU531" s="199"/>
      <c r="CV531" s="199"/>
      <c r="CY531" s="199"/>
      <c r="CZ531" s="199"/>
      <c r="DA531" s="204"/>
      <c r="DB531" s="231"/>
      <c r="DC531" s="204"/>
      <c r="DZ531" s="233"/>
      <c r="EA531" s="135" t="e">
        <v>#N/A</v>
      </c>
    </row>
    <row r="532" spans="1:131" x14ac:dyDescent="0.3">
      <c r="A532" s="307"/>
      <c r="B532" s="281"/>
      <c r="C532" s="281"/>
      <c r="D532" s="307"/>
      <c r="E532" s="281"/>
      <c r="F532" s="281"/>
      <c r="G532" s="281"/>
      <c r="H532" s="334"/>
      <c r="I532" s="281"/>
      <c r="J532" s="281"/>
      <c r="K532" s="281"/>
      <c r="L532" s="281"/>
      <c r="M532" s="281"/>
      <c r="N532" s="281"/>
      <c r="O532" s="199"/>
      <c r="P532" s="197"/>
      <c r="Q532" s="199"/>
      <c r="R532" s="199"/>
      <c r="S532" s="197"/>
      <c r="T532" s="199"/>
      <c r="U532" s="199"/>
      <c r="V532" s="197"/>
      <c r="W532" s="199"/>
      <c r="X532" s="199"/>
      <c r="Y532" s="197"/>
      <c r="Z532" s="199"/>
      <c r="AA532" s="199"/>
      <c r="AB532" s="197"/>
      <c r="AC532" s="199"/>
      <c r="AD532" s="199"/>
      <c r="AE532" s="197"/>
      <c r="AF532" s="199"/>
      <c r="AG532" s="199"/>
      <c r="BI532" s="199"/>
      <c r="BJ532" s="199"/>
      <c r="BK532" s="199"/>
      <c r="BL532" s="199"/>
      <c r="BM532" s="199"/>
      <c r="BN532" s="199"/>
      <c r="BO532" s="199"/>
      <c r="BP532" s="199"/>
      <c r="BQ532" s="199"/>
      <c r="CS532" s="180"/>
      <c r="CT532" s="199"/>
      <c r="CU532" s="199"/>
      <c r="CV532" s="199"/>
      <c r="CY532" s="199"/>
      <c r="CZ532" s="199"/>
      <c r="DA532" s="204"/>
      <c r="DB532" s="231"/>
      <c r="DC532" s="204"/>
      <c r="DZ532" s="233"/>
      <c r="EA532" s="135" t="e">
        <v>#N/A</v>
      </c>
    </row>
    <row r="533" spans="1:131" x14ac:dyDescent="0.3">
      <c r="A533" s="307"/>
      <c r="B533" s="281"/>
      <c r="C533" s="281"/>
      <c r="D533" s="307"/>
      <c r="E533" s="281"/>
      <c r="F533" s="281"/>
      <c r="G533" s="281"/>
      <c r="H533" s="334"/>
      <c r="I533" s="281"/>
      <c r="J533" s="281"/>
      <c r="K533" s="281"/>
      <c r="L533" s="281"/>
      <c r="M533" s="281"/>
      <c r="N533" s="281"/>
      <c r="O533" s="199"/>
      <c r="P533" s="197"/>
      <c r="Q533" s="199"/>
      <c r="R533" s="199"/>
      <c r="S533" s="197"/>
      <c r="T533" s="199"/>
      <c r="U533" s="199"/>
      <c r="V533" s="197"/>
      <c r="W533" s="199"/>
      <c r="X533" s="199"/>
      <c r="Y533" s="197"/>
      <c r="Z533" s="199"/>
      <c r="AA533" s="199"/>
      <c r="AB533" s="197"/>
      <c r="AC533" s="199"/>
      <c r="AD533" s="199"/>
      <c r="AE533" s="197"/>
      <c r="AF533" s="199"/>
      <c r="AG533" s="199"/>
      <c r="BI533" s="199"/>
      <c r="BJ533" s="199"/>
      <c r="BK533" s="199"/>
      <c r="BL533" s="199"/>
      <c r="BM533" s="199"/>
      <c r="BN533" s="199"/>
      <c r="BO533" s="199"/>
      <c r="BP533" s="199"/>
      <c r="BQ533" s="199"/>
      <c r="CS533" s="180"/>
      <c r="CT533" s="199"/>
      <c r="CU533" s="199"/>
      <c r="CV533" s="199"/>
      <c r="CY533" s="199"/>
      <c r="CZ533" s="199"/>
      <c r="DA533" s="204"/>
      <c r="DB533" s="231"/>
      <c r="DC533" s="204"/>
      <c r="DZ533" s="233"/>
      <c r="EA533" s="135" t="e">
        <v>#N/A</v>
      </c>
    </row>
    <row r="534" spans="1:131" x14ac:dyDescent="0.3">
      <c r="A534" s="307"/>
      <c r="B534" s="281"/>
      <c r="C534" s="281"/>
      <c r="D534" s="307"/>
      <c r="E534" s="281"/>
      <c r="F534" s="281"/>
      <c r="G534" s="281"/>
      <c r="H534" s="334"/>
      <c r="I534" s="281"/>
      <c r="J534" s="281"/>
      <c r="K534" s="281"/>
      <c r="L534" s="281"/>
      <c r="M534" s="281"/>
      <c r="N534" s="281"/>
      <c r="O534" s="199"/>
      <c r="P534" s="197"/>
      <c r="Q534" s="199"/>
      <c r="R534" s="199"/>
      <c r="S534" s="197"/>
      <c r="T534" s="199"/>
      <c r="U534" s="199"/>
      <c r="V534" s="197"/>
      <c r="W534" s="199"/>
      <c r="X534" s="199"/>
      <c r="Y534" s="197"/>
      <c r="Z534" s="199"/>
      <c r="AA534" s="199"/>
      <c r="AB534" s="197"/>
      <c r="AC534" s="199"/>
      <c r="AD534" s="199"/>
      <c r="AE534" s="197"/>
      <c r="AF534" s="199"/>
      <c r="AG534" s="199"/>
      <c r="BI534" s="199"/>
      <c r="BJ534" s="199"/>
      <c r="BK534" s="199"/>
      <c r="BL534" s="199"/>
      <c r="BM534" s="199"/>
      <c r="BN534" s="199"/>
      <c r="BO534" s="199"/>
      <c r="BP534" s="199"/>
      <c r="BQ534" s="199"/>
      <c r="CS534" s="180"/>
      <c r="CT534" s="199"/>
      <c r="CU534" s="199"/>
      <c r="CV534" s="199"/>
      <c r="CY534" s="199"/>
      <c r="CZ534" s="199"/>
      <c r="DA534" s="204"/>
      <c r="DB534" s="231"/>
      <c r="DC534" s="204"/>
      <c r="DZ534" s="233"/>
      <c r="EA534" s="135" t="e">
        <v>#N/A</v>
      </c>
    </row>
    <row r="535" spans="1:131" x14ac:dyDescent="0.3">
      <c r="A535" s="307"/>
      <c r="B535" s="281"/>
      <c r="C535" s="281"/>
      <c r="D535" s="307"/>
      <c r="E535" s="281"/>
      <c r="F535" s="281"/>
      <c r="G535" s="281"/>
      <c r="H535" s="334"/>
      <c r="I535" s="281"/>
      <c r="J535" s="281"/>
      <c r="K535" s="281"/>
      <c r="L535" s="281"/>
      <c r="M535" s="281"/>
      <c r="N535" s="281"/>
      <c r="O535" s="199"/>
      <c r="P535" s="197"/>
      <c r="Q535" s="199"/>
      <c r="R535" s="199"/>
      <c r="S535" s="197"/>
      <c r="T535" s="199"/>
      <c r="U535" s="199"/>
      <c r="V535" s="197"/>
      <c r="W535" s="199"/>
      <c r="X535" s="199"/>
      <c r="Y535" s="197"/>
      <c r="Z535" s="199"/>
      <c r="AA535" s="199"/>
      <c r="AB535" s="197"/>
      <c r="AC535" s="199"/>
      <c r="AD535" s="199"/>
      <c r="AE535" s="197"/>
      <c r="AF535" s="199"/>
      <c r="AG535" s="199"/>
      <c r="BI535" s="199"/>
      <c r="BJ535" s="199"/>
      <c r="BK535" s="199"/>
      <c r="BL535" s="199"/>
      <c r="BM535" s="199"/>
      <c r="BN535" s="199"/>
      <c r="BO535" s="199"/>
      <c r="BP535" s="199"/>
      <c r="BQ535" s="199"/>
      <c r="CS535" s="180"/>
      <c r="CT535" s="199"/>
      <c r="CU535" s="199"/>
      <c r="CV535" s="199"/>
      <c r="CY535" s="199"/>
      <c r="CZ535" s="199"/>
      <c r="DA535" s="204"/>
      <c r="DB535" s="231"/>
      <c r="DC535" s="204"/>
      <c r="DZ535" s="233"/>
      <c r="EA535" s="135" t="e">
        <v>#N/A</v>
      </c>
    </row>
    <row r="536" spans="1:131" x14ac:dyDescent="0.3">
      <c r="A536" s="307"/>
      <c r="B536" s="281"/>
      <c r="C536" s="281"/>
      <c r="D536" s="307"/>
      <c r="E536" s="281"/>
      <c r="F536" s="281"/>
      <c r="G536" s="281"/>
      <c r="H536" s="334"/>
      <c r="I536" s="281"/>
      <c r="J536" s="281"/>
      <c r="K536" s="281"/>
      <c r="L536" s="281"/>
      <c r="M536" s="281"/>
      <c r="N536" s="281"/>
      <c r="O536" s="199"/>
      <c r="P536" s="197"/>
      <c r="Q536" s="199"/>
      <c r="R536" s="199"/>
      <c r="S536" s="197"/>
      <c r="T536" s="199"/>
      <c r="U536" s="199"/>
      <c r="V536" s="197"/>
      <c r="W536" s="199"/>
      <c r="X536" s="199"/>
      <c r="Y536" s="197"/>
      <c r="Z536" s="199"/>
      <c r="AA536" s="199"/>
      <c r="AB536" s="197"/>
      <c r="AC536" s="199"/>
      <c r="AD536" s="199"/>
      <c r="AE536" s="197"/>
      <c r="AF536" s="199"/>
      <c r="AG536" s="199"/>
      <c r="BI536" s="199"/>
      <c r="BJ536" s="199"/>
      <c r="BK536" s="199"/>
      <c r="BL536" s="199"/>
      <c r="BM536" s="199"/>
      <c r="BN536" s="199"/>
      <c r="BO536" s="199"/>
      <c r="BP536" s="199"/>
      <c r="BQ536" s="199"/>
      <c r="CS536" s="180"/>
      <c r="CT536" s="199"/>
      <c r="CU536" s="199"/>
      <c r="CV536" s="199"/>
      <c r="CY536" s="199"/>
      <c r="CZ536" s="199"/>
      <c r="DA536" s="204"/>
      <c r="DB536" s="231"/>
      <c r="DC536" s="204"/>
      <c r="DZ536" s="233"/>
      <c r="EA536" s="135" t="e">
        <v>#N/A</v>
      </c>
    </row>
    <row r="537" spans="1:131" x14ac:dyDescent="0.3">
      <c r="A537" s="307"/>
      <c r="B537" s="281"/>
      <c r="C537" s="281"/>
      <c r="D537" s="307"/>
      <c r="E537" s="281"/>
      <c r="F537" s="281"/>
      <c r="G537" s="281"/>
      <c r="H537" s="334"/>
      <c r="I537" s="281"/>
      <c r="J537" s="281"/>
      <c r="K537" s="281"/>
      <c r="L537" s="281"/>
      <c r="M537" s="281"/>
      <c r="N537" s="281"/>
      <c r="O537" s="199"/>
      <c r="P537" s="197"/>
      <c r="Q537" s="199"/>
      <c r="R537" s="199"/>
      <c r="S537" s="197"/>
      <c r="T537" s="199"/>
      <c r="U537" s="199"/>
      <c r="V537" s="197"/>
      <c r="W537" s="199"/>
      <c r="X537" s="199"/>
      <c r="Y537" s="197"/>
      <c r="Z537" s="199"/>
      <c r="AA537" s="199"/>
      <c r="AB537" s="197"/>
      <c r="AC537" s="199"/>
      <c r="AD537" s="199"/>
      <c r="AE537" s="197"/>
      <c r="AF537" s="199"/>
      <c r="AG537" s="199"/>
      <c r="BI537" s="199"/>
      <c r="BJ537" s="199"/>
      <c r="BK537" s="199"/>
      <c r="BL537" s="199"/>
      <c r="BM537" s="199"/>
      <c r="BN537" s="199"/>
      <c r="BO537" s="199"/>
      <c r="BP537" s="199"/>
      <c r="BQ537" s="199"/>
      <c r="CS537" s="180"/>
      <c r="CT537" s="199"/>
      <c r="CU537" s="199"/>
      <c r="CV537" s="199"/>
      <c r="CY537" s="199"/>
      <c r="CZ537" s="199"/>
      <c r="DA537" s="204"/>
      <c r="DB537" s="231"/>
      <c r="DC537" s="204"/>
      <c r="DZ537" s="233"/>
      <c r="EA537" s="135" t="e">
        <v>#N/A</v>
      </c>
    </row>
    <row r="538" spans="1:131" x14ac:dyDescent="0.3">
      <c r="A538" s="307"/>
      <c r="B538" s="281"/>
      <c r="C538" s="281"/>
      <c r="D538" s="307"/>
      <c r="E538" s="281"/>
      <c r="F538" s="281"/>
      <c r="G538" s="281"/>
      <c r="H538" s="334"/>
      <c r="I538" s="281"/>
      <c r="J538" s="281"/>
      <c r="K538" s="281"/>
      <c r="L538" s="281"/>
      <c r="M538" s="281"/>
      <c r="N538" s="281"/>
      <c r="O538" s="199"/>
      <c r="P538" s="197"/>
      <c r="Q538" s="199"/>
      <c r="R538" s="199"/>
      <c r="S538" s="197"/>
      <c r="T538" s="199"/>
      <c r="U538" s="199"/>
      <c r="V538" s="197"/>
      <c r="W538" s="199"/>
      <c r="X538" s="199"/>
      <c r="Y538" s="197"/>
      <c r="Z538" s="199"/>
      <c r="AA538" s="199"/>
      <c r="AB538" s="197"/>
      <c r="AC538" s="199"/>
      <c r="AD538" s="199"/>
      <c r="AE538" s="197"/>
      <c r="AF538" s="199"/>
      <c r="AG538" s="199"/>
      <c r="BI538" s="199"/>
      <c r="BJ538" s="199"/>
      <c r="BK538" s="199"/>
      <c r="BL538" s="199"/>
      <c r="BM538" s="199"/>
      <c r="BN538" s="199"/>
      <c r="BO538" s="199"/>
      <c r="BP538" s="199"/>
      <c r="BQ538" s="199"/>
      <c r="CS538" s="180"/>
      <c r="CT538" s="199"/>
      <c r="CU538" s="199"/>
      <c r="CV538" s="199"/>
      <c r="CY538" s="199"/>
      <c r="CZ538" s="199"/>
      <c r="DA538" s="204"/>
      <c r="DB538" s="231"/>
      <c r="DC538" s="204"/>
      <c r="DZ538" s="233"/>
      <c r="EA538" s="135" t="e">
        <v>#N/A</v>
      </c>
    </row>
    <row r="539" spans="1:131" x14ac:dyDescent="0.3">
      <c r="A539" s="307"/>
      <c r="B539" s="281"/>
      <c r="C539" s="281"/>
      <c r="D539" s="307"/>
      <c r="E539" s="281"/>
      <c r="F539" s="281"/>
      <c r="G539" s="281"/>
      <c r="H539" s="334"/>
      <c r="I539" s="281"/>
      <c r="J539" s="281"/>
      <c r="K539" s="281"/>
      <c r="L539" s="281"/>
      <c r="M539" s="281"/>
      <c r="N539" s="281"/>
      <c r="O539" s="199"/>
      <c r="P539" s="197"/>
      <c r="Q539" s="199"/>
      <c r="R539" s="199"/>
      <c r="S539" s="197"/>
      <c r="T539" s="199"/>
      <c r="U539" s="199"/>
      <c r="V539" s="197"/>
      <c r="W539" s="199"/>
      <c r="X539" s="199"/>
      <c r="Y539" s="197"/>
      <c r="Z539" s="199"/>
      <c r="AA539" s="199"/>
      <c r="AB539" s="197"/>
      <c r="AC539" s="199"/>
      <c r="AD539" s="199"/>
      <c r="AE539" s="197"/>
      <c r="AF539" s="199"/>
      <c r="AG539" s="199"/>
      <c r="BI539" s="199"/>
      <c r="BJ539" s="199"/>
      <c r="BK539" s="199"/>
      <c r="BL539" s="199"/>
      <c r="BM539" s="199"/>
      <c r="BN539" s="199"/>
      <c r="BO539" s="199"/>
      <c r="BP539" s="199"/>
      <c r="BQ539" s="199"/>
      <c r="CS539" s="180"/>
      <c r="CT539" s="199"/>
      <c r="CU539" s="199"/>
      <c r="CV539" s="199"/>
      <c r="CY539" s="199"/>
      <c r="CZ539" s="199"/>
      <c r="DA539" s="204"/>
      <c r="DB539" s="231"/>
      <c r="DC539" s="204"/>
      <c r="DZ539" s="233"/>
      <c r="EA539" s="135" t="e">
        <v>#N/A</v>
      </c>
    </row>
    <row r="540" spans="1:131" x14ac:dyDescent="0.3">
      <c r="A540" s="307"/>
      <c r="B540" s="281"/>
      <c r="C540" s="281"/>
      <c r="D540" s="307"/>
      <c r="E540" s="281"/>
      <c r="F540" s="281"/>
      <c r="G540" s="281"/>
      <c r="H540" s="334"/>
      <c r="I540" s="281"/>
      <c r="J540" s="281"/>
      <c r="K540" s="281"/>
      <c r="L540" s="281"/>
      <c r="M540" s="281"/>
      <c r="N540" s="281"/>
      <c r="O540" s="199"/>
      <c r="P540" s="197"/>
      <c r="Q540" s="199"/>
      <c r="R540" s="199"/>
      <c r="S540" s="197"/>
      <c r="T540" s="199"/>
      <c r="U540" s="199"/>
      <c r="V540" s="197"/>
      <c r="W540" s="199"/>
      <c r="X540" s="199"/>
      <c r="Y540" s="197"/>
      <c r="Z540" s="199"/>
      <c r="AA540" s="199"/>
      <c r="AB540" s="197"/>
      <c r="AC540" s="199"/>
      <c r="AD540" s="199"/>
      <c r="AE540" s="197"/>
      <c r="AF540" s="199"/>
      <c r="AG540" s="199"/>
      <c r="BI540" s="199"/>
      <c r="BJ540" s="199"/>
      <c r="BK540" s="199"/>
      <c r="BL540" s="199"/>
      <c r="BM540" s="199"/>
      <c r="BN540" s="199"/>
      <c r="BO540" s="199"/>
      <c r="BP540" s="199"/>
      <c r="BQ540" s="199"/>
      <c r="CS540" s="180"/>
      <c r="CT540" s="199"/>
      <c r="CU540" s="199"/>
      <c r="CV540" s="199"/>
      <c r="CY540" s="199"/>
      <c r="CZ540" s="199"/>
      <c r="DA540" s="204"/>
      <c r="DB540" s="231"/>
      <c r="DC540" s="204"/>
      <c r="DZ540" s="233"/>
      <c r="EA540" s="135" t="e">
        <v>#N/A</v>
      </c>
    </row>
    <row r="541" spans="1:131" x14ac:dyDescent="0.3">
      <c r="A541" s="307"/>
      <c r="B541" s="281"/>
      <c r="C541" s="281"/>
      <c r="D541" s="307"/>
      <c r="E541" s="281"/>
      <c r="F541" s="281"/>
      <c r="G541" s="281"/>
      <c r="H541" s="334"/>
      <c r="I541" s="281"/>
      <c r="J541" s="281"/>
      <c r="K541" s="281"/>
      <c r="L541" s="281"/>
      <c r="M541" s="281"/>
      <c r="N541" s="281"/>
      <c r="O541" s="199"/>
      <c r="P541" s="197"/>
      <c r="Q541" s="199"/>
      <c r="R541" s="199"/>
      <c r="S541" s="197"/>
      <c r="T541" s="199"/>
      <c r="U541" s="199"/>
      <c r="V541" s="197"/>
      <c r="W541" s="199"/>
      <c r="X541" s="199"/>
      <c r="Y541" s="197"/>
      <c r="Z541" s="199"/>
      <c r="AA541" s="199"/>
      <c r="AB541" s="197"/>
      <c r="AC541" s="199"/>
      <c r="AD541" s="199"/>
      <c r="AE541" s="197"/>
      <c r="AF541" s="199"/>
      <c r="AG541" s="199"/>
      <c r="BI541" s="199"/>
      <c r="BJ541" s="199"/>
      <c r="BK541" s="199"/>
      <c r="BL541" s="199"/>
      <c r="BM541" s="199"/>
      <c r="BN541" s="199"/>
      <c r="BO541" s="199"/>
      <c r="BP541" s="199"/>
      <c r="BQ541" s="199"/>
      <c r="CS541" s="180"/>
      <c r="CT541" s="199"/>
      <c r="CU541" s="199"/>
      <c r="CV541" s="199"/>
      <c r="CY541" s="199"/>
      <c r="CZ541" s="199"/>
      <c r="DA541" s="204"/>
      <c r="DB541" s="231"/>
      <c r="DC541" s="204"/>
      <c r="DZ541" s="233"/>
      <c r="EA541" s="135" t="e">
        <v>#N/A</v>
      </c>
    </row>
    <row r="542" spans="1:131" x14ac:dyDescent="0.3">
      <c r="A542" s="307"/>
      <c r="B542" s="281"/>
      <c r="C542" s="281"/>
      <c r="D542" s="307"/>
      <c r="E542" s="281"/>
      <c r="F542" s="281"/>
      <c r="G542" s="281"/>
      <c r="H542" s="334"/>
      <c r="I542" s="281"/>
      <c r="J542" s="281"/>
      <c r="K542" s="281"/>
      <c r="L542" s="281"/>
      <c r="M542" s="281"/>
      <c r="N542" s="281"/>
      <c r="O542" s="199"/>
      <c r="P542" s="197"/>
      <c r="Q542" s="199"/>
      <c r="R542" s="199"/>
      <c r="S542" s="197"/>
      <c r="T542" s="199"/>
      <c r="U542" s="199"/>
      <c r="V542" s="197"/>
      <c r="W542" s="199"/>
      <c r="X542" s="199"/>
      <c r="Y542" s="197"/>
      <c r="Z542" s="199"/>
      <c r="AA542" s="199"/>
      <c r="AB542" s="197"/>
      <c r="AC542" s="199"/>
      <c r="AD542" s="199"/>
      <c r="AE542" s="197"/>
      <c r="AF542" s="199"/>
      <c r="AG542" s="199"/>
      <c r="BI542" s="199"/>
      <c r="BJ542" s="199"/>
      <c r="BK542" s="199"/>
      <c r="BL542" s="199"/>
      <c r="BM542" s="199"/>
      <c r="BN542" s="199"/>
      <c r="BO542" s="199"/>
      <c r="BP542" s="199"/>
      <c r="BQ542" s="199"/>
      <c r="CS542" s="180"/>
      <c r="CT542" s="199"/>
      <c r="CU542" s="199"/>
      <c r="CV542" s="199"/>
      <c r="CY542" s="199"/>
      <c r="CZ542" s="199"/>
      <c r="DA542" s="204"/>
      <c r="DB542" s="231"/>
      <c r="DC542" s="204"/>
      <c r="DZ542" s="233"/>
      <c r="EA542" s="135" t="e">
        <v>#N/A</v>
      </c>
    </row>
    <row r="543" spans="1:131" x14ac:dyDescent="0.3">
      <c r="A543" s="307"/>
      <c r="B543" s="281"/>
      <c r="C543" s="281"/>
      <c r="D543" s="307"/>
      <c r="E543" s="281"/>
      <c r="F543" s="281"/>
      <c r="G543" s="281"/>
      <c r="H543" s="334"/>
      <c r="I543" s="281"/>
      <c r="J543" s="281"/>
      <c r="K543" s="281"/>
      <c r="L543" s="281"/>
      <c r="M543" s="281"/>
      <c r="N543" s="281"/>
      <c r="O543" s="199"/>
      <c r="P543" s="197"/>
      <c r="Q543" s="199"/>
      <c r="R543" s="199"/>
      <c r="S543" s="197"/>
      <c r="T543" s="199"/>
      <c r="U543" s="199"/>
      <c r="V543" s="197"/>
      <c r="W543" s="199"/>
      <c r="X543" s="199"/>
      <c r="Y543" s="197"/>
      <c r="Z543" s="199"/>
      <c r="AA543" s="199"/>
      <c r="AB543" s="197"/>
      <c r="AC543" s="199"/>
      <c r="AD543" s="199"/>
      <c r="AE543" s="197"/>
      <c r="AF543" s="199"/>
      <c r="AG543" s="199"/>
      <c r="BI543" s="199"/>
      <c r="BJ543" s="199"/>
      <c r="BK543" s="199"/>
      <c r="BL543" s="199"/>
      <c r="BM543" s="199"/>
      <c r="BN543" s="199"/>
      <c r="BO543" s="199"/>
      <c r="BP543" s="199"/>
      <c r="BQ543" s="199"/>
      <c r="CS543" s="180"/>
      <c r="CT543" s="199"/>
      <c r="CU543" s="199"/>
      <c r="CV543" s="199"/>
      <c r="CY543" s="199"/>
      <c r="CZ543" s="199"/>
      <c r="DA543" s="204"/>
      <c r="DB543" s="231"/>
      <c r="DC543" s="204"/>
      <c r="DZ543" s="233"/>
      <c r="EA543" s="135" t="e">
        <v>#N/A</v>
      </c>
    </row>
    <row r="544" spans="1:131" x14ac:dyDescent="0.3">
      <c r="A544" s="307"/>
      <c r="B544" s="281"/>
      <c r="C544" s="281"/>
      <c r="D544" s="307"/>
      <c r="E544" s="281"/>
      <c r="F544" s="281"/>
      <c r="G544" s="281"/>
      <c r="H544" s="334"/>
      <c r="I544" s="281"/>
      <c r="J544" s="281"/>
      <c r="K544" s="281"/>
      <c r="L544" s="281"/>
      <c r="M544" s="281"/>
      <c r="N544" s="281"/>
      <c r="O544" s="199"/>
      <c r="P544" s="197"/>
      <c r="Q544" s="199"/>
      <c r="R544" s="199"/>
      <c r="S544" s="197"/>
      <c r="T544" s="199"/>
      <c r="U544" s="199"/>
      <c r="V544" s="197"/>
      <c r="W544" s="199"/>
      <c r="X544" s="199"/>
      <c r="Y544" s="197"/>
      <c r="Z544" s="199"/>
      <c r="AA544" s="199"/>
      <c r="AB544" s="197"/>
      <c r="AC544" s="199"/>
      <c r="AD544" s="199"/>
      <c r="AE544" s="197"/>
      <c r="AF544" s="199"/>
      <c r="AG544" s="199"/>
      <c r="BI544" s="199"/>
      <c r="BJ544" s="199"/>
      <c r="BK544" s="199"/>
      <c r="BL544" s="199"/>
      <c r="BM544" s="199"/>
      <c r="BN544" s="199"/>
      <c r="BO544" s="199"/>
      <c r="BP544" s="199"/>
      <c r="BQ544" s="199"/>
      <c r="CS544" s="180"/>
      <c r="CT544" s="199"/>
      <c r="CU544" s="199"/>
      <c r="CV544" s="199"/>
      <c r="CY544" s="199"/>
      <c r="CZ544" s="199"/>
      <c r="DA544" s="204"/>
      <c r="DB544" s="231"/>
      <c r="DC544" s="204"/>
      <c r="DZ544" s="233"/>
      <c r="EA544" s="135" t="e">
        <v>#N/A</v>
      </c>
    </row>
    <row r="545" spans="1:131" x14ac:dyDescent="0.3">
      <c r="A545" s="307"/>
      <c r="B545" s="281"/>
      <c r="C545" s="281"/>
      <c r="D545" s="307"/>
      <c r="E545" s="281"/>
      <c r="F545" s="281"/>
      <c r="G545" s="281"/>
      <c r="H545" s="334"/>
      <c r="I545" s="281"/>
      <c r="J545" s="281"/>
      <c r="K545" s="281"/>
      <c r="L545" s="281"/>
      <c r="M545" s="281"/>
      <c r="N545" s="281"/>
      <c r="O545" s="199"/>
      <c r="P545" s="197"/>
      <c r="Q545" s="199"/>
      <c r="R545" s="199"/>
      <c r="S545" s="197"/>
      <c r="T545" s="199"/>
      <c r="U545" s="199"/>
      <c r="V545" s="197"/>
      <c r="W545" s="199"/>
      <c r="X545" s="199"/>
      <c r="Y545" s="197"/>
      <c r="Z545" s="199"/>
      <c r="AA545" s="199"/>
      <c r="AB545" s="197"/>
      <c r="AC545" s="199"/>
      <c r="AD545" s="199"/>
      <c r="AE545" s="197"/>
      <c r="AF545" s="199"/>
      <c r="AG545" s="199"/>
      <c r="BI545" s="199"/>
      <c r="BJ545" s="199"/>
      <c r="BK545" s="199"/>
      <c r="BL545" s="199"/>
      <c r="BM545" s="199"/>
      <c r="BN545" s="199"/>
      <c r="BO545" s="199"/>
      <c r="BP545" s="199"/>
      <c r="BQ545" s="199"/>
      <c r="CS545" s="180"/>
      <c r="CT545" s="199"/>
      <c r="CU545" s="199"/>
      <c r="CV545" s="199"/>
      <c r="CY545" s="199"/>
      <c r="CZ545" s="199"/>
      <c r="DA545" s="204"/>
      <c r="DB545" s="231"/>
      <c r="DC545" s="204"/>
      <c r="DZ545" s="233"/>
      <c r="EA545" s="135" t="e">
        <v>#N/A</v>
      </c>
    </row>
    <row r="546" spans="1:131" x14ac:dyDescent="0.3">
      <c r="A546" s="307"/>
      <c r="B546" s="281"/>
      <c r="C546" s="281"/>
      <c r="D546" s="307"/>
      <c r="E546" s="281"/>
      <c r="F546" s="281"/>
      <c r="G546" s="281"/>
      <c r="H546" s="334"/>
      <c r="I546" s="281"/>
      <c r="J546" s="281"/>
      <c r="K546" s="281"/>
      <c r="L546" s="281"/>
      <c r="M546" s="281"/>
      <c r="N546" s="281"/>
      <c r="O546" s="199"/>
      <c r="P546" s="197"/>
      <c r="Q546" s="199"/>
      <c r="R546" s="199"/>
      <c r="S546" s="197"/>
      <c r="T546" s="199"/>
      <c r="U546" s="199"/>
      <c r="V546" s="197"/>
      <c r="W546" s="199"/>
      <c r="X546" s="199"/>
      <c r="Y546" s="197"/>
      <c r="Z546" s="199"/>
      <c r="AA546" s="199"/>
      <c r="AB546" s="197"/>
      <c r="AC546" s="199"/>
      <c r="AD546" s="199"/>
      <c r="AE546" s="197"/>
      <c r="AF546" s="199"/>
      <c r="AG546" s="199"/>
      <c r="BI546" s="199"/>
      <c r="BJ546" s="199"/>
      <c r="BK546" s="199"/>
      <c r="BL546" s="199"/>
      <c r="BM546" s="199"/>
      <c r="BN546" s="199"/>
      <c r="BO546" s="199"/>
      <c r="BP546" s="199"/>
      <c r="BQ546" s="199"/>
      <c r="CS546" s="180"/>
      <c r="CT546" s="199"/>
      <c r="CU546" s="199"/>
      <c r="CV546" s="199"/>
      <c r="CY546" s="199"/>
      <c r="CZ546" s="199"/>
      <c r="DA546" s="204"/>
      <c r="DB546" s="231"/>
      <c r="DC546" s="204"/>
      <c r="DZ546" s="233"/>
      <c r="EA546" s="135" t="e">
        <v>#N/A</v>
      </c>
    </row>
    <row r="547" spans="1:131" x14ac:dyDescent="0.3">
      <c r="A547" s="307"/>
      <c r="B547" s="281"/>
      <c r="C547" s="281"/>
      <c r="D547" s="307"/>
      <c r="E547" s="281"/>
      <c r="F547" s="281"/>
      <c r="G547" s="281"/>
      <c r="H547" s="334"/>
      <c r="I547" s="281"/>
      <c r="J547" s="281"/>
      <c r="K547" s="281"/>
      <c r="L547" s="281"/>
      <c r="M547" s="281"/>
      <c r="N547" s="281"/>
      <c r="O547" s="199"/>
      <c r="P547" s="197"/>
      <c r="Q547" s="199"/>
      <c r="R547" s="199"/>
      <c r="S547" s="197"/>
      <c r="T547" s="199"/>
      <c r="U547" s="199"/>
      <c r="V547" s="197"/>
      <c r="W547" s="199"/>
      <c r="X547" s="199"/>
      <c r="Y547" s="197"/>
      <c r="Z547" s="199"/>
      <c r="AA547" s="199"/>
      <c r="AB547" s="197"/>
      <c r="AC547" s="199"/>
      <c r="AD547" s="199"/>
      <c r="AE547" s="197"/>
      <c r="AF547" s="199"/>
      <c r="AG547" s="199"/>
      <c r="BI547" s="199"/>
      <c r="BJ547" s="199"/>
      <c r="BK547" s="199"/>
      <c r="BL547" s="199"/>
      <c r="BM547" s="199"/>
      <c r="BN547" s="199"/>
      <c r="BO547" s="199"/>
      <c r="BP547" s="199"/>
      <c r="BQ547" s="199"/>
      <c r="CS547" s="180"/>
      <c r="CT547" s="199"/>
      <c r="CU547" s="199"/>
      <c r="CV547" s="199"/>
      <c r="CY547" s="199"/>
      <c r="CZ547" s="199"/>
      <c r="DA547" s="204"/>
      <c r="DB547" s="231"/>
      <c r="DC547" s="204"/>
      <c r="DZ547" s="233"/>
      <c r="EA547" s="135" t="e">
        <v>#N/A</v>
      </c>
    </row>
    <row r="548" spans="1:131" x14ac:dyDescent="0.3">
      <c r="A548" s="307"/>
      <c r="B548" s="281"/>
      <c r="C548" s="281"/>
      <c r="D548" s="307"/>
      <c r="E548" s="281"/>
      <c r="F548" s="281"/>
      <c r="G548" s="281"/>
      <c r="H548" s="334"/>
      <c r="I548" s="281"/>
      <c r="J548" s="281"/>
      <c r="K548" s="281"/>
      <c r="L548" s="281"/>
      <c r="M548" s="281"/>
      <c r="N548" s="281"/>
      <c r="O548" s="199"/>
      <c r="P548" s="197"/>
      <c r="Q548" s="199"/>
      <c r="R548" s="199"/>
      <c r="S548" s="197"/>
      <c r="T548" s="199"/>
      <c r="U548" s="199"/>
      <c r="V548" s="197"/>
      <c r="W548" s="199"/>
      <c r="X548" s="199"/>
      <c r="Y548" s="197"/>
      <c r="Z548" s="199"/>
      <c r="AA548" s="199"/>
      <c r="AB548" s="197"/>
      <c r="AC548" s="199"/>
      <c r="AD548" s="199"/>
      <c r="AE548" s="197"/>
      <c r="AF548" s="199"/>
      <c r="AG548" s="199"/>
      <c r="BI548" s="199"/>
      <c r="BJ548" s="199"/>
      <c r="BK548" s="199"/>
      <c r="BL548" s="199"/>
      <c r="BM548" s="199"/>
      <c r="BN548" s="199"/>
      <c r="BO548" s="199"/>
      <c r="BP548" s="199"/>
      <c r="BQ548" s="199"/>
      <c r="CS548" s="180"/>
      <c r="CT548" s="199"/>
      <c r="CU548" s="199"/>
      <c r="CV548" s="199"/>
      <c r="CY548" s="199"/>
      <c r="CZ548" s="199"/>
      <c r="DA548" s="204"/>
      <c r="DB548" s="231"/>
      <c r="DC548" s="204"/>
      <c r="DZ548" s="233"/>
      <c r="EA548" s="135" t="e">
        <v>#N/A</v>
      </c>
    </row>
    <row r="549" spans="1:131" x14ac:dyDescent="0.3">
      <c r="A549" s="307"/>
      <c r="B549" s="281"/>
      <c r="C549" s="281"/>
      <c r="D549" s="307"/>
      <c r="E549" s="281"/>
      <c r="F549" s="281"/>
      <c r="G549" s="281"/>
      <c r="H549" s="334"/>
      <c r="I549" s="281"/>
      <c r="J549" s="281"/>
      <c r="K549" s="281"/>
      <c r="L549" s="281"/>
      <c r="M549" s="281"/>
      <c r="N549" s="281"/>
      <c r="O549" s="199"/>
      <c r="P549" s="197"/>
      <c r="Q549" s="199"/>
      <c r="R549" s="199"/>
      <c r="S549" s="197"/>
      <c r="T549" s="199"/>
      <c r="U549" s="199"/>
      <c r="V549" s="197"/>
      <c r="W549" s="199"/>
      <c r="X549" s="199"/>
      <c r="Y549" s="197"/>
      <c r="Z549" s="199"/>
      <c r="AA549" s="199"/>
      <c r="AB549" s="197"/>
      <c r="AC549" s="199"/>
      <c r="AD549" s="199"/>
      <c r="AE549" s="197"/>
      <c r="AF549" s="199"/>
      <c r="AG549" s="199"/>
      <c r="BI549" s="199"/>
      <c r="BJ549" s="199"/>
      <c r="BK549" s="199"/>
      <c r="BL549" s="199"/>
      <c r="BM549" s="199"/>
      <c r="BN549" s="199"/>
      <c r="BO549" s="199"/>
      <c r="BP549" s="199"/>
      <c r="BQ549" s="199"/>
      <c r="CS549" s="180"/>
      <c r="CT549" s="199"/>
      <c r="CU549" s="199"/>
      <c r="CV549" s="199"/>
      <c r="CY549" s="199"/>
      <c r="CZ549" s="199"/>
      <c r="DA549" s="204"/>
      <c r="DB549" s="231"/>
      <c r="DC549" s="204"/>
      <c r="DZ549" s="233"/>
      <c r="EA549" s="135" t="e">
        <v>#N/A</v>
      </c>
    </row>
    <row r="550" spans="1:131" x14ac:dyDescent="0.3">
      <c r="A550" s="307"/>
      <c r="B550" s="281"/>
      <c r="C550" s="281"/>
      <c r="D550" s="307"/>
      <c r="E550" s="281"/>
      <c r="F550" s="281"/>
      <c r="G550" s="281"/>
      <c r="H550" s="334"/>
      <c r="I550" s="281"/>
      <c r="J550" s="281"/>
      <c r="K550" s="281"/>
      <c r="L550" s="281"/>
      <c r="M550" s="281"/>
      <c r="N550" s="281"/>
      <c r="O550" s="199"/>
      <c r="P550" s="197"/>
      <c r="Q550" s="199"/>
      <c r="R550" s="199"/>
      <c r="S550" s="197"/>
      <c r="T550" s="199"/>
      <c r="U550" s="199"/>
      <c r="V550" s="197"/>
      <c r="W550" s="199"/>
      <c r="X550" s="199"/>
      <c r="Y550" s="197"/>
      <c r="Z550" s="199"/>
      <c r="AA550" s="199"/>
      <c r="AB550" s="197"/>
      <c r="AC550" s="199"/>
      <c r="AD550" s="199"/>
      <c r="AE550" s="197"/>
      <c r="AF550" s="199"/>
      <c r="AG550" s="199"/>
      <c r="BI550" s="199"/>
      <c r="BJ550" s="199"/>
      <c r="BK550" s="199"/>
      <c r="BL550" s="199"/>
      <c r="BM550" s="199"/>
      <c r="BN550" s="199"/>
      <c r="BO550" s="199"/>
      <c r="BP550" s="199"/>
      <c r="BQ550" s="199"/>
      <c r="CS550" s="180"/>
      <c r="CT550" s="199"/>
      <c r="CU550" s="199"/>
      <c r="CV550" s="199"/>
      <c r="CY550" s="199"/>
      <c r="CZ550" s="199"/>
      <c r="DA550" s="204"/>
      <c r="DB550" s="231"/>
      <c r="DC550" s="204"/>
      <c r="DZ550" s="233"/>
      <c r="EA550" s="135" t="e">
        <v>#N/A</v>
      </c>
    </row>
    <row r="551" spans="1:131" x14ac:dyDescent="0.3">
      <c r="A551" s="307"/>
      <c r="B551" s="281"/>
      <c r="C551" s="281"/>
      <c r="D551" s="307"/>
      <c r="E551" s="281"/>
      <c r="F551" s="281"/>
      <c r="G551" s="281"/>
      <c r="H551" s="334"/>
      <c r="I551" s="281"/>
      <c r="J551" s="281"/>
      <c r="K551" s="281"/>
      <c r="L551" s="281"/>
      <c r="M551" s="281"/>
      <c r="N551" s="281"/>
      <c r="O551" s="199"/>
      <c r="P551" s="197"/>
      <c r="Q551" s="199"/>
      <c r="R551" s="199"/>
      <c r="S551" s="197"/>
      <c r="T551" s="199"/>
      <c r="U551" s="199"/>
      <c r="V551" s="197"/>
      <c r="W551" s="199"/>
      <c r="X551" s="199"/>
      <c r="Y551" s="197"/>
      <c r="Z551" s="199"/>
      <c r="AA551" s="199"/>
      <c r="AB551" s="197"/>
      <c r="AC551" s="199"/>
      <c r="AD551" s="199"/>
      <c r="AE551" s="197"/>
      <c r="AF551" s="199"/>
      <c r="AG551" s="199"/>
      <c r="BI551" s="199"/>
      <c r="BJ551" s="199"/>
      <c r="BK551" s="199"/>
      <c r="BL551" s="199"/>
      <c r="BM551" s="199"/>
      <c r="BN551" s="199"/>
      <c r="BO551" s="199"/>
      <c r="BP551" s="199"/>
      <c r="BQ551" s="199"/>
      <c r="CS551" s="180"/>
      <c r="CT551" s="199"/>
      <c r="CU551" s="199"/>
      <c r="CV551" s="199"/>
      <c r="CY551" s="199"/>
      <c r="CZ551" s="199"/>
      <c r="DA551" s="204"/>
      <c r="DB551" s="231"/>
      <c r="DC551" s="204"/>
      <c r="DZ551" s="233"/>
      <c r="EA551" s="135" t="e">
        <v>#N/A</v>
      </c>
    </row>
    <row r="552" spans="1:131" x14ac:dyDescent="0.3">
      <c r="A552" s="307"/>
      <c r="B552" s="281"/>
      <c r="C552" s="281"/>
      <c r="D552" s="307"/>
      <c r="E552" s="281"/>
      <c r="F552" s="281"/>
      <c r="G552" s="281"/>
      <c r="H552" s="334"/>
      <c r="I552" s="281"/>
      <c r="J552" s="281"/>
      <c r="K552" s="281"/>
      <c r="L552" s="281"/>
      <c r="M552" s="281"/>
      <c r="N552" s="281"/>
      <c r="O552" s="199"/>
      <c r="P552" s="197"/>
      <c r="Q552" s="199"/>
      <c r="R552" s="199"/>
      <c r="S552" s="197"/>
      <c r="T552" s="199"/>
      <c r="U552" s="199"/>
      <c r="V552" s="197"/>
      <c r="W552" s="199"/>
      <c r="X552" s="199"/>
      <c r="Y552" s="197"/>
      <c r="Z552" s="199"/>
      <c r="AA552" s="199"/>
      <c r="AB552" s="197"/>
      <c r="AC552" s="199"/>
      <c r="AD552" s="199"/>
      <c r="AE552" s="197"/>
      <c r="AF552" s="199"/>
      <c r="AG552" s="199"/>
      <c r="BI552" s="199"/>
      <c r="BJ552" s="199"/>
      <c r="BK552" s="199"/>
      <c r="BL552" s="199"/>
      <c r="BM552" s="199"/>
      <c r="BN552" s="199"/>
      <c r="BO552" s="199"/>
      <c r="BP552" s="199"/>
      <c r="BQ552" s="199"/>
      <c r="CS552" s="180"/>
      <c r="CT552" s="199"/>
      <c r="CU552" s="199"/>
      <c r="CV552" s="199"/>
      <c r="CY552" s="199"/>
      <c r="CZ552" s="199"/>
      <c r="DA552" s="204"/>
      <c r="DB552" s="231"/>
      <c r="DC552" s="204"/>
      <c r="DZ552" s="233"/>
      <c r="EA552" s="135" t="e">
        <v>#N/A</v>
      </c>
    </row>
    <row r="553" spans="1:131" x14ac:dyDescent="0.3">
      <c r="A553" s="307"/>
      <c r="B553" s="281"/>
      <c r="C553" s="281"/>
      <c r="D553" s="307"/>
      <c r="E553" s="281"/>
      <c r="F553" s="281"/>
      <c r="G553" s="281"/>
      <c r="H553" s="334"/>
      <c r="I553" s="281"/>
      <c r="J553" s="281"/>
      <c r="K553" s="281"/>
      <c r="L553" s="281"/>
      <c r="M553" s="281"/>
      <c r="N553" s="281"/>
      <c r="O553" s="199"/>
      <c r="P553" s="197"/>
      <c r="Q553" s="199"/>
      <c r="R553" s="199"/>
      <c r="S553" s="197"/>
      <c r="T553" s="199"/>
      <c r="U553" s="199"/>
      <c r="V553" s="197"/>
      <c r="W553" s="199"/>
      <c r="X553" s="199"/>
      <c r="Y553" s="197"/>
      <c r="Z553" s="199"/>
      <c r="AA553" s="199"/>
      <c r="AB553" s="197"/>
      <c r="AC553" s="199"/>
      <c r="AD553" s="199"/>
      <c r="AE553" s="197"/>
      <c r="AF553" s="199"/>
      <c r="AG553" s="199"/>
      <c r="BI553" s="199"/>
      <c r="BJ553" s="199"/>
      <c r="BK553" s="199"/>
      <c r="BL553" s="199"/>
      <c r="BM553" s="199"/>
      <c r="BN553" s="199"/>
      <c r="BO553" s="199"/>
      <c r="BP553" s="199"/>
      <c r="BQ553" s="199"/>
      <c r="CS553" s="180"/>
      <c r="CT553" s="199"/>
      <c r="CU553" s="199"/>
      <c r="CV553" s="199"/>
      <c r="CY553" s="199"/>
      <c r="CZ553" s="199"/>
      <c r="DA553" s="204"/>
      <c r="DB553" s="231"/>
      <c r="DC553" s="204"/>
      <c r="DZ553" s="233"/>
      <c r="EA553" s="135" t="e">
        <v>#N/A</v>
      </c>
    </row>
    <row r="554" spans="1:131" x14ac:dyDescent="0.3">
      <c r="A554" s="307"/>
      <c r="B554" s="281"/>
      <c r="C554" s="281"/>
      <c r="D554" s="307"/>
      <c r="E554" s="281"/>
      <c r="F554" s="281"/>
      <c r="G554" s="281"/>
      <c r="H554" s="334"/>
      <c r="I554" s="281"/>
      <c r="J554" s="281"/>
      <c r="K554" s="281"/>
      <c r="L554" s="281"/>
      <c r="M554" s="281"/>
      <c r="N554" s="281"/>
      <c r="O554" s="199"/>
      <c r="P554" s="197"/>
      <c r="Q554" s="199"/>
      <c r="R554" s="199"/>
      <c r="S554" s="197"/>
      <c r="T554" s="199"/>
      <c r="U554" s="199"/>
      <c r="V554" s="197"/>
      <c r="W554" s="199"/>
      <c r="X554" s="199"/>
      <c r="Y554" s="197"/>
      <c r="Z554" s="199"/>
      <c r="AA554" s="199"/>
      <c r="AB554" s="197"/>
      <c r="AC554" s="199"/>
      <c r="AD554" s="199"/>
      <c r="AE554" s="197"/>
      <c r="AF554" s="199"/>
      <c r="AG554" s="199"/>
      <c r="BI554" s="199"/>
      <c r="BJ554" s="199"/>
      <c r="BK554" s="199"/>
      <c r="BL554" s="199"/>
      <c r="BM554" s="199"/>
      <c r="BN554" s="199"/>
      <c r="BO554" s="199"/>
      <c r="BP554" s="199"/>
      <c r="BQ554" s="199"/>
      <c r="CS554" s="180"/>
      <c r="CT554" s="199"/>
      <c r="CU554" s="199"/>
      <c r="CV554" s="199"/>
      <c r="CY554" s="199"/>
      <c r="CZ554" s="199"/>
      <c r="DA554" s="204"/>
      <c r="DB554" s="231"/>
      <c r="DC554" s="204"/>
      <c r="DZ554" s="233"/>
      <c r="EA554" s="135" t="e">
        <v>#N/A</v>
      </c>
    </row>
    <row r="555" spans="1:131" x14ac:dyDescent="0.3">
      <c r="A555" s="307"/>
      <c r="B555" s="281"/>
      <c r="C555" s="281"/>
      <c r="D555" s="307"/>
      <c r="E555" s="281"/>
      <c r="F555" s="281"/>
      <c r="G555" s="281"/>
      <c r="H555" s="334"/>
      <c r="I555" s="281"/>
      <c r="J555" s="281"/>
      <c r="K555" s="281"/>
      <c r="L555" s="281"/>
      <c r="M555" s="281"/>
      <c r="N555" s="281"/>
      <c r="O555" s="199"/>
      <c r="P555" s="197"/>
      <c r="Q555" s="199"/>
      <c r="R555" s="199"/>
      <c r="S555" s="197"/>
      <c r="T555" s="199"/>
      <c r="U555" s="199"/>
      <c r="V555" s="197"/>
      <c r="W555" s="199"/>
      <c r="X555" s="199"/>
      <c r="Y555" s="197"/>
      <c r="Z555" s="199"/>
      <c r="AA555" s="199"/>
      <c r="AB555" s="197"/>
      <c r="AC555" s="199"/>
      <c r="AD555" s="199"/>
      <c r="AE555" s="197"/>
      <c r="AF555" s="199"/>
      <c r="AG555" s="199"/>
      <c r="BI555" s="199"/>
      <c r="BJ555" s="199"/>
      <c r="BK555" s="199"/>
      <c r="BL555" s="199"/>
      <c r="BM555" s="199"/>
      <c r="BN555" s="199"/>
      <c r="BO555" s="199"/>
      <c r="BP555" s="199"/>
      <c r="BQ555" s="199"/>
      <c r="CS555" s="180"/>
      <c r="CT555" s="199"/>
      <c r="CU555" s="199"/>
      <c r="CV555" s="199"/>
      <c r="CY555" s="199"/>
      <c r="CZ555" s="199"/>
      <c r="DA555" s="204"/>
      <c r="DB555" s="231"/>
      <c r="DC555" s="204"/>
      <c r="DZ555" s="233"/>
      <c r="EA555" s="135" t="e">
        <v>#N/A</v>
      </c>
    </row>
    <row r="556" spans="1:131" x14ac:dyDescent="0.3">
      <c r="A556" s="307"/>
      <c r="B556" s="281"/>
      <c r="C556" s="281"/>
      <c r="D556" s="307"/>
      <c r="E556" s="281"/>
      <c r="F556" s="281"/>
      <c r="G556" s="281"/>
      <c r="H556" s="334"/>
      <c r="I556" s="281"/>
      <c r="J556" s="281"/>
      <c r="K556" s="281"/>
      <c r="L556" s="281"/>
      <c r="M556" s="281"/>
      <c r="N556" s="281"/>
      <c r="O556" s="199"/>
      <c r="P556" s="197"/>
      <c r="Q556" s="199"/>
      <c r="R556" s="199"/>
      <c r="S556" s="197"/>
      <c r="T556" s="199"/>
      <c r="U556" s="199"/>
      <c r="V556" s="197"/>
      <c r="W556" s="199"/>
      <c r="X556" s="199"/>
      <c r="Y556" s="197"/>
      <c r="Z556" s="199"/>
      <c r="AA556" s="199"/>
      <c r="AB556" s="197"/>
      <c r="AC556" s="199"/>
      <c r="AD556" s="199"/>
      <c r="AE556" s="197"/>
      <c r="AF556" s="199"/>
      <c r="AG556" s="199"/>
      <c r="BI556" s="199"/>
      <c r="BJ556" s="199"/>
      <c r="BK556" s="199"/>
      <c r="BL556" s="199"/>
      <c r="BM556" s="199"/>
      <c r="BN556" s="199"/>
      <c r="BO556" s="199"/>
      <c r="BP556" s="199"/>
      <c r="BQ556" s="199"/>
      <c r="CS556" s="180"/>
      <c r="CT556" s="199"/>
      <c r="CU556" s="199"/>
      <c r="CV556" s="199"/>
      <c r="CY556" s="199"/>
      <c r="CZ556" s="199"/>
      <c r="DA556" s="204"/>
      <c r="DB556" s="231"/>
      <c r="DC556" s="204"/>
      <c r="DZ556" s="233"/>
      <c r="EA556" s="135" t="e">
        <v>#N/A</v>
      </c>
    </row>
    <row r="557" spans="1:131" x14ac:dyDescent="0.3">
      <c r="A557" s="307"/>
      <c r="B557" s="281"/>
      <c r="C557" s="281"/>
      <c r="D557" s="307"/>
      <c r="E557" s="281"/>
      <c r="F557" s="281"/>
      <c r="G557" s="281"/>
      <c r="H557" s="334"/>
      <c r="I557" s="281"/>
      <c r="J557" s="281"/>
      <c r="K557" s="281"/>
      <c r="L557" s="281"/>
      <c r="M557" s="281"/>
      <c r="N557" s="281"/>
      <c r="O557" s="199"/>
      <c r="P557" s="197"/>
      <c r="Q557" s="199"/>
      <c r="R557" s="199"/>
      <c r="S557" s="197"/>
      <c r="T557" s="199"/>
      <c r="U557" s="199"/>
      <c r="V557" s="197"/>
      <c r="W557" s="199"/>
      <c r="X557" s="199"/>
      <c r="Y557" s="197"/>
      <c r="Z557" s="199"/>
      <c r="AA557" s="199"/>
      <c r="AB557" s="197"/>
      <c r="AC557" s="199"/>
      <c r="AD557" s="199"/>
      <c r="AE557" s="197"/>
      <c r="AF557" s="199"/>
      <c r="AG557" s="199"/>
      <c r="BI557" s="199"/>
      <c r="BJ557" s="199"/>
      <c r="BK557" s="199"/>
      <c r="BL557" s="199"/>
      <c r="BM557" s="199"/>
      <c r="BN557" s="199"/>
      <c r="BO557" s="199"/>
      <c r="BP557" s="199"/>
      <c r="BQ557" s="199"/>
      <c r="CS557" s="180"/>
      <c r="CT557" s="199"/>
      <c r="CU557" s="199"/>
      <c r="CV557" s="199"/>
      <c r="CY557" s="199"/>
      <c r="CZ557" s="199"/>
      <c r="DA557" s="204"/>
      <c r="DB557" s="231"/>
      <c r="DC557" s="204"/>
      <c r="DZ557" s="233"/>
      <c r="EA557" s="135" t="e">
        <v>#N/A</v>
      </c>
    </row>
    <row r="558" spans="1:131" x14ac:dyDescent="0.3">
      <c r="A558" s="307"/>
      <c r="B558" s="281"/>
      <c r="C558" s="281"/>
      <c r="D558" s="307"/>
      <c r="E558" s="281"/>
      <c r="F558" s="281"/>
      <c r="G558" s="281"/>
      <c r="H558" s="334"/>
      <c r="I558" s="281"/>
      <c r="J558" s="281"/>
      <c r="K558" s="281"/>
      <c r="L558" s="281"/>
      <c r="M558" s="281"/>
      <c r="N558" s="281"/>
      <c r="O558" s="199"/>
      <c r="P558" s="197"/>
      <c r="Q558" s="199"/>
      <c r="R558" s="199"/>
      <c r="S558" s="197"/>
      <c r="T558" s="199"/>
      <c r="U558" s="199"/>
      <c r="V558" s="197"/>
      <c r="W558" s="199"/>
      <c r="X558" s="199"/>
      <c r="Y558" s="197"/>
      <c r="Z558" s="199"/>
      <c r="AA558" s="199"/>
      <c r="AB558" s="197"/>
      <c r="AC558" s="199"/>
      <c r="AD558" s="199"/>
      <c r="AE558" s="197"/>
      <c r="AF558" s="199"/>
      <c r="AG558" s="199"/>
      <c r="BI558" s="199"/>
      <c r="BJ558" s="199"/>
      <c r="BK558" s="199"/>
      <c r="BL558" s="199"/>
      <c r="BM558" s="199"/>
      <c r="BN558" s="199"/>
      <c r="BO558" s="199"/>
      <c r="BP558" s="199"/>
      <c r="BQ558" s="199"/>
      <c r="CS558" s="180"/>
      <c r="CT558" s="199"/>
      <c r="CU558" s="199"/>
      <c r="CV558" s="199"/>
      <c r="CY558" s="199"/>
      <c r="CZ558" s="199"/>
      <c r="DA558" s="204"/>
      <c r="DB558" s="231"/>
      <c r="DC558" s="204"/>
      <c r="DZ558" s="233"/>
      <c r="EA558" s="135" t="e">
        <v>#N/A</v>
      </c>
    </row>
    <row r="559" spans="1:131" x14ac:dyDescent="0.3">
      <c r="A559" s="307"/>
      <c r="B559" s="281"/>
      <c r="C559" s="281"/>
      <c r="D559" s="307"/>
      <c r="E559" s="281"/>
      <c r="F559" s="281"/>
      <c r="G559" s="281"/>
      <c r="H559" s="334"/>
      <c r="I559" s="281"/>
      <c r="J559" s="281"/>
      <c r="K559" s="281"/>
      <c r="L559" s="281"/>
      <c r="M559" s="281"/>
      <c r="N559" s="281"/>
      <c r="O559" s="199"/>
      <c r="P559" s="197"/>
      <c r="Q559" s="199"/>
      <c r="R559" s="199"/>
      <c r="S559" s="197"/>
      <c r="T559" s="199"/>
      <c r="U559" s="199"/>
      <c r="V559" s="197"/>
      <c r="W559" s="199"/>
      <c r="X559" s="199"/>
      <c r="Y559" s="197"/>
      <c r="Z559" s="199"/>
      <c r="AA559" s="199"/>
      <c r="AB559" s="197"/>
      <c r="AC559" s="199"/>
      <c r="AD559" s="199"/>
      <c r="AE559" s="197"/>
      <c r="AF559" s="199"/>
      <c r="AG559" s="199"/>
      <c r="BI559" s="199"/>
      <c r="BJ559" s="199"/>
      <c r="BK559" s="199"/>
      <c r="BL559" s="199"/>
      <c r="BM559" s="199"/>
      <c r="BN559" s="199"/>
      <c r="BO559" s="199"/>
      <c r="BP559" s="199"/>
      <c r="BQ559" s="199"/>
      <c r="CS559" s="180"/>
      <c r="CT559" s="199"/>
      <c r="CU559" s="199"/>
      <c r="CV559" s="199"/>
      <c r="CY559" s="199"/>
      <c r="CZ559" s="199"/>
      <c r="DA559" s="204"/>
      <c r="DB559" s="231"/>
      <c r="DC559" s="204"/>
      <c r="DZ559" s="233"/>
      <c r="EA559" s="135" t="e">
        <v>#N/A</v>
      </c>
    </row>
    <row r="560" spans="1:131" x14ac:dyDescent="0.3">
      <c r="A560" s="307"/>
      <c r="B560" s="281"/>
      <c r="C560" s="281"/>
      <c r="D560" s="307"/>
      <c r="E560" s="281"/>
      <c r="F560" s="281"/>
      <c r="G560" s="281"/>
      <c r="H560" s="334"/>
      <c r="I560" s="281"/>
      <c r="J560" s="281"/>
      <c r="K560" s="281"/>
      <c r="L560" s="281"/>
      <c r="M560" s="281"/>
      <c r="N560" s="281"/>
      <c r="O560" s="199"/>
      <c r="P560" s="197"/>
      <c r="Q560" s="199"/>
      <c r="R560" s="199"/>
      <c r="S560" s="197"/>
      <c r="T560" s="199"/>
      <c r="U560" s="199"/>
      <c r="V560" s="197"/>
      <c r="W560" s="199"/>
      <c r="X560" s="199"/>
      <c r="Y560" s="197"/>
      <c r="Z560" s="199"/>
      <c r="AA560" s="199"/>
      <c r="AB560" s="197"/>
      <c r="AC560" s="199"/>
      <c r="AD560" s="199"/>
      <c r="AE560" s="197"/>
      <c r="AF560" s="199"/>
      <c r="AG560" s="199"/>
      <c r="BI560" s="199"/>
      <c r="BJ560" s="199"/>
      <c r="BK560" s="199"/>
      <c r="BL560" s="199"/>
      <c r="BM560" s="199"/>
      <c r="BN560" s="199"/>
      <c r="BO560" s="199"/>
      <c r="BP560" s="199"/>
      <c r="BQ560" s="199"/>
      <c r="CS560" s="180"/>
      <c r="CT560" s="199"/>
      <c r="CU560" s="199"/>
      <c r="CV560" s="199"/>
      <c r="CY560" s="199"/>
      <c r="CZ560" s="199"/>
      <c r="DA560" s="204"/>
      <c r="DB560" s="231"/>
      <c r="DC560" s="204"/>
      <c r="DZ560" s="233"/>
      <c r="EA560" s="135" t="e">
        <v>#N/A</v>
      </c>
    </row>
    <row r="561" spans="1:131" x14ac:dyDescent="0.3">
      <c r="A561" s="307"/>
      <c r="B561" s="281"/>
      <c r="C561" s="281"/>
      <c r="D561" s="307"/>
      <c r="E561" s="281"/>
      <c r="F561" s="281"/>
      <c r="G561" s="281"/>
      <c r="H561" s="334"/>
      <c r="I561" s="281"/>
      <c r="J561" s="281"/>
      <c r="K561" s="281"/>
      <c r="L561" s="281"/>
      <c r="M561" s="281"/>
      <c r="N561" s="281"/>
      <c r="O561" s="199"/>
      <c r="P561" s="197"/>
      <c r="Q561" s="199"/>
      <c r="R561" s="199"/>
      <c r="S561" s="197"/>
      <c r="T561" s="199"/>
      <c r="U561" s="199"/>
      <c r="V561" s="197"/>
      <c r="W561" s="199"/>
      <c r="X561" s="199"/>
      <c r="Y561" s="197"/>
      <c r="Z561" s="199"/>
      <c r="AA561" s="199"/>
      <c r="AB561" s="197"/>
      <c r="AC561" s="199"/>
      <c r="AD561" s="199"/>
      <c r="AE561" s="197"/>
      <c r="AF561" s="199"/>
      <c r="AG561" s="199"/>
      <c r="BI561" s="199"/>
      <c r="BJ561" s="199"/>
      <c r="BK561" s="199"/>
      <c r="BL561" s="199"/>
      <c r="BM561" s="199"/>
      <c r="BN561" s="199"/>
      <c r="BO561" s="199"/>
      <c r="BP561" s="199"/>
      <c r="BQ561" s="199"/>
      <c r="CS561" s="180"/>
      <c r="CT561" s="199"/>
      <c r="CU561" s="199"/>
      <c r="CV561" s="199"/>
      <c r="CY561" s="199"/>
      <c r="CZ561" s="199"/>
      <c r="DA561" s="204"/>
      <c r="DB561" s="231"/>
      <c r="DC561" s="204"/>
      <c r="DZ561" s="233"/>
      <c r="EA561" s="135" t="e">
        <v>#N/A</v>
      </c>
    </row>
    <row r="562" spans="1:131" x14ac:dyDescent="0.3">
      <c r="A562" s="307"/>
      <c r="B562" s="281"/>
      <c r="C562" s="281"/>
      <c r="D562" s="307"/>
      <c r="E562" s="281"/>
      <c r="F562" s="281"/>
      <c r="G562" s="281"/>
      <c r="H562" s="334"/>
      <c r="I562" s="281"/>
      <c r="J562" s="281"/>
      <c r="K562" s="281"/>
      <c r="L562" s="281"/>
      <c r="M562" s="281"/>
      <c r="N562" s="281"/>
      <c r="O562" s="199"/>
      <c r="P562" s="197"/>
      <c r="Q562" s="199"/>
      <c r="R562" s="199"/>
      <c r="S562" s="197"/>
      <c r="T562" s="199"/>
      <c r="U562" s="199"/>
      <c r="V562" s="197"/>
      <c r="W562" s="199"/>
      <c r="X562" s="199"/>
      <c r="Y562" s="197"/>
      <c r="Z562" s="199"/>
      <c r="AA562" s="199"/>
      <c r="AB562" s="197"/>
      <c r="AC562" s="199"/>
      <c r="AD562" s="199"/>
      <c r="AE562" s="197"/>
      <c r="AF562" s="199"/>
      <c r="AG562" s="199"/>
      <c r="BI562" s="199"/>
      <c r="BJ562" s="199"/>
      <c r="BK562" s="199"/>
      <c r="BL562" s="199"/>
      <c r="BM562" s="199"/>
      <c r="BN562" s="199"/>
      <c r="BO562" s="199"/>
      <c r="BP562" s="199"/>
      <c r="BQ562" s="199"/>
      <c r="CS562" s="180"/>
      <c r="CT562" s="199"/>
      <c r="CU562" s="199"/>
      <c r="CV562" s="199"/>
      <c r="CY562" s="199"/>
      <c r="CZ562" s="199"/>
      <c r="DA562" s="204"/>
      <c r="DB562" s="231"/>
      <c r="DC562" s="204"/>
      <c r="DZ562" s="233"/>
      <c r="EA562" s="135" t="e">
        <v>#N/A</v>
      </c>
    </row>
    <row r="563" spans="1:131" x14ac:dyDescent="0.3">
      <c r="A563" s="307"/>
      <c r="B563" s="281"/>
      <c r="C563" s="281"/>
      <c r="D563" s="307"/>
      <c r="E563" s="281"/>
      <c r="F563" s="281"/>
      <c r="G563" s="281"/>
      <c r="H563" s="334"/>
      <c r="I563" s="281"/>
      <c r="J563" s="281"/>
      <c r="K563" s="281"/>
      <c r="L563" s="281"/>
      <c r="M563" s="281"/>
      <c r="N563" s="281"/>
      <c r="O563" s="199"/>
      <c r="P563" s="197"/>
      <c r="Q563" s="199"/>
      <c r="R563" s="199"/>
      <c r="S563" s="197"/>
      <c r="T563" s="199"/>
      <c r="U563" s="199"/>
      <c r="V563" s="197"/>
      <c r="W563" s="199"/>
      <c r="X563" s="199"/>
      <c r="Y563" s="197"/>
      <c r="Z563" s="199"/>
      <c r="AA563" s="199"/>
      <c r="AB563" s="197"/>
      <c r="AC563" s="199"/>
      <c r="AD563" s="199"/>
      <c r="AE563" s="197"/>
      <c r="AF563" s="199"/>
      <c r="AG563" s="199"/>
      <c r="BI563" s="199"/>
      <c r="BJ563" s="199"/>
      <c r="BK563" s="199"/>
      <c r="BL563" s="199"/>
      <c r="BM563" s="199"/>
      <c r="BN563" s="199"/>
      <c r="BO563" s="199"/>
      <c r="BP563" s="199"/>
      <c r="BQ563" s="199"/>
      <c r="CS563" s="180"/>
      <c r="CT563" s="199"/>
      <c r="CU563" s="199"/>
      <c r="CV563" s="199"/>
      <c r="CY563" s="199"/>
      <c r="CZ563" s="199"/>
      <c r="DA563" s="204"/>
      <c r="DB563" s="231"/>
      <c r="DC563" s="204"/>
      <c r="DZ563" s="233"/>
      <c r="EA563" s="135" t="e">
        <v>#N/A</v>
      </c>
    </row>
    <row r="564" spans="1:131" x14ac:dyDescent="0.3">
      <c r="A564" s="307"/>
      <c r="B564" s="281"/>
      <c r="C564" s="281"/>
      <c r="D564" s="307"/>
      <c r="E564" s="281"/>
      <c r="F564" s="281"/>
      <c r="G564" s="281"/>
      <c r="H564" s="334"/>
      <c r="I564" s="281"/>
      <c r="J564" s="281"/>
      <c r="K564" s="281"/>
      <c r="L564" s="281"/>
      <c r="M564" s="281"/>
      <c r="N564" s="281"/>
      <c r="O564" s="199"/>
      <c r="P564" s="197"/>
      <c r="Q564" s="199"/>
      <c r="R564" s="199"/>
      <c r="S564" s="197"/>
      <c r="T564" s="199"/>
      <c r="U564" s="199"/>
      <c r="V564" s="197"/>
      <c r="W564" s="199"/>
      <c r="X564" s="199"/>
      <c r="Y564" s="197"/>
      <c r="Z564" s="199"/>
      <c r="AA564" s="199"/>
      <c r="AB564" s="197"/>
      <c r="AC564" s="199"/>
      <c r="AD564" s="199"/>
      <c r="AE564" s="197"/>
      <c r="AF564" s="199"/>
      <c r="AG564" s="199"/>
      <c r="BI564" s="199"/>
      <c r="BJ564" s="199"/>
      <c r="BK564" s="199"/>
      <c r="BL564" s="199"/>
      <c r="BM564" s="199"/>
      <c r="BN564" s="199"/>
      <c r="BO564" s="199"/>
      <c r="BP564" s="199"/>
      <c r="BQ564" s="199"/>
      <c r="CS564" s="180"/>
      <c r="CT564" s="199"/>
      <c r="CU564" s="199"/>
      <c r="CV564" s="199"/>
      <c r="CY564" s="199"/>
      <c r="CZ564" s="199"/>
      <c r="DA564" s="204"/>
      <c r="DB564" s="231"/>
      <c r="DC564" s="204"/>
      <c r="DZ564" s="233"/>
      <c r="EA564" s="135" t="e">
        <v>#N/A</v>
      </c>
    </row>
    <row r="565" spans="1:131" x14ac:dyDescent="0.3">
      <c r="A565" s="307"/>
      <c r="B565" s="281"/>
      <c r="C565" s="281"/>
      <c r="D565" s="307"/>
      <c r="E565" s="281"/>
      <c r="F565" s="281"/>
      <c r="G565" s="281"/>
      <c r="H565" s="334"/>
      <c r="I565" s="281"/>
      <c r="J565" s="281"/>
      <c r="K565" s="281"/>
      <c r="L565" s="281"/>
      <c r="M565" s="281"/>
      <c r="N565" s="281"/>
      <c r="O565" s="199"/>
      <c r="P565" s="197"/>
      <c r="Q565" s="199"/>
      <c r="R565" s="199"/>
      <c r="S565" s="197"/>
      <c r="T565" s="199"/>
      <c r="U565" s="199"/>
      <c r="V565" s="197"/>
      <c r="W565" s="199"/>
      <c r="X565" s="199"/>
      <c r="Y565" s="197"/>
      <c r="Z565" s="199"/>
      <c r="AA565" s="199"/>
      <c r="AB565" s="197"/>
      <c r="AC565" s="199"/>
      <c r="AD565" s="199"/>
      <c r="AE565" s="197"/>
      <c r="AF565" s="199"/>
      <c r="AG565" s="199"/>
      <c r="BI565" s="199"/>
      <c r="BJ565" s="199"/>
      <c r="BK565" s="199"/>
      <c r="BL565" s="199"/>
      <c r="BM565" s="199"/>
      <c r="BN565" s="199"/>
      <c r="BO565" s="199"/>
      <c r="BP565" s="199"/>
      <c r="BQ565" s="199"/>
      <c r="CS565" s="180"/>
      <c r="CT565" s="199"/>
      <c r="CU565" s="199"/>
      <c r="CV565" s="199"/>
      <c r="CY565" s="199"/>
      <c r="CZ565" s="199"/>
      <c r="DA565" s="204"/>
      <c r="DB565" s="231"/>
      <c r="DC565" s="204"/>
      <c r="DZ565" s="233"/>
      <c r="EA565" s="135" t="e">
        <v>#N/A</v>
      </c>
    </row>
    <row r="566" spans="1:131" x14ac:dyDescent="0.3">
      <c r="A566" s="307"/>
      <c r="B566" s="281"/>
      <c r="C566" s="281"/>
      <c r="D566" s="307"/>
      <c r="E566" s="281"/>
      <c r="F566" s="281"/>
      <c r="G566" s="281"/>
      <c r="H566" s="334"/>
      <c r="I566" s="281"/>
      <c r="J566" s="281"/>
      <c r="K566" s="281"/>
      <c r="L566" s="281"/>
      <c r="M566" s="281"/>
      <c r="N566" s="281"/>
      <c r="O566" s="199"/>
      <c r="P566" s="197"/>
      <c r="Q566" s="199"/>
      <c r="R566" s="199"/>
      <c r="S566" s="197"/>
      <c r="T566" s="199"/>
      <c r="U566" s="199"/>
      <c r="V566" s="197"/>
      <c r="W566" s="199"/>
      <c r="X566" s="199"/>
      <c r="Y566" s="197"/>
      <c r="Z566" s="199"/>
      <c r="AA566" s="199"/>
      <c r="AB566" s="197"/>
      <c r="AC566" s="199"/>
      <c r="AD566" s="199"/>
      <c r="AE566" s="197"/>
      <c r="AF566" s="199"/>
      <c r="AG566" s="199"/>
      <c r="BI566" s="199"/>
      <c r="BJ566" s="199"/>
      <c r="BK566" s="199"/>
      <c r="BL566" s="199"/>
      <c r="BM566" s="199"/>
      <c r="BN566" s="199"/>
      <c r="BO566" s="199"/>
      <c r="BP566" s="199"/>
      <c r="BQ566" s="199"/>
      <c r="CS566" s="180"/>
      <c r="CT566" s="199"/>
      <c r="CU566" s="199"/>
      <c r="CV566" s="199"/>
      <c r="CY566" s="199"/>
      <c r="CZ566" s="199"/>
      <c r="DA566" s="204"/>
      <c r="DB566" s="231"/>
      <c r="DC566" s="204"/>
      <c r="DZ566" s="233"/>
      <c r="EA566" s="135" t="e">
        <v>#N/A</v>
      </c>
    </row>
    <row r="567" spans="1:131" x14ac:dyDescent="0.3">
      <c r="A567" s="307"/>
      <c r="B567" s="281"/>
      <c r="C567" s="281"/>
      <c r="D567" s="307"/>
      <c r="E567" s="281"/>
      <c r="F567" s="281"/>
      <c r="G567" s="281"/>
      <c r="H567" s="334"/>
      <c r="I567" s="281"/>
      <c r="J567" s="281"/>
      <c r="K567" s="281"/>
      <c r="L567" s="281"/>
      <c r="M567" s="281"/>
      <c r="N567" s="281"/>
      <c r="O567" s="199"/>
      <c r="P567" s="197"/>
      <c r="Q567" s="199"/>
      <c r="R567" s="199"/>
      <c r="S567" s="197"/>
      <c r="T567" s="199"/>
      <c r="U567" s="199"/>
      <c r="V567" s="197"/>
      <c r="W567" s="199"/>
      <c r="X567" s="199"/>
      <c r="Y567" s="197"/>
      <c r="Z567" s="199"/>
      <c r="AA567" s="199"/>
      <c r="AB567" s="197"/>
      <c r="AC567" s="199"/>
      <c r="AD567" s="199"/>
      <c r="AE567" s="197"/>
      <c r="AF567" s="199"/>
      <c r="AG567" s="199"/>
      <c r="BI567" s="199"/>
      <c r="BJ567" s="199"/>
      <c r="BK567" s="199"/>
      <c r="BL567" s="199"/>
      <c r="BM567" s="199"/>
      <c r="BN567" s="199"/>
      <c r="BO567" s="199"/>
      <c r="BP567" s="199"/>
      <c r="BQ567" s="199"/>
      <c r="CS567" s="180"/>
      <c r="CT567" s="199"/>
      <c r="CU567" s="199"/>
      <c r="CV567" s="199"/>
      <c r="CY567" s="199"/>
      <c r="CZ567" s="199"/>
      <c r="DA567" s="204"/>
      <c r="DB567" s="231"/>
      <c r="DC567" s="204"/>
      <c r="DZ567" s="233"/>
      <c r="EA567" s="135" t="e">
        <v>#N/A</v>
      </c>
    </row>
    <row r="568" spans="1:131" x14ac:dyDescent="0.3">
      <c r="A568" s="307"/>
      <c r="B568" s="281"/>
      <c r="C568" s="281"/>
      <c r="D568" s="307"/>
      <c r="E568" s="281"/>
      <c r="F568" s="281"/>
      <c r="G568" s="281"/>
      <c r="H568" s="334"/>
      <c r="I568" s="281"/>
      <c r="J568" s="281"/>
      <c r="K568" s="281"/>
      <c r="L568" s="281"/>
      <c r="M568" s="281"/>
      <c r="N568" s="281"/>
      <c r="O568" s="199"/>
      <c r="P568" s="197"/>
      <c r="Q568" s="199"/>
      <c r="R568" s="199"/>
      <c r="S568" s="197"/>
      <c r="T568" s="199"/>
      <c r="U568" s="199"/>
      <c r="V568" s="197"/>
      <c r="W568" s="199"/>
      <c r="X568" s="199"/>
      <c r="Y568" s="197"/>
      <c r="Z568" s="199"/>
      <c r="AA568" s="199"/>
      <c r="AB568" s="197"/>
      <c r="AC568" s="199"/>
      <c r="AD568" s="199"/>
      <c r="AE568" s="197"/>
      <c r="AF568" s="199"/>
      <c r="AG568" s="199"/>
      <c r="BI568" s="199"/>
      <c r="BJ568" s="199"/>
      <c r="BK568" s="199"/>
      <c r="BL568" s="199"/>
      <c r="BM568" s="199"/>
      <c r="BN568" s="199"/>
      <c r="BO568" s="199"/>
      <c r="BP568" s="199"/>
      <c r="BQ568" s="199"/>
      <c r="CS568" s="180"/>
      <c r="CT568" s="199"/>
      <c r="CU568" s="199"/>
      <c r="CV568" s="199"/>
      <c r="CY568" s="199"/>
      <c r="CZ568" s="199"/>
      <c r="DA568" s="204"/>
      <c r="DB568" s="231"/>
      <c r="DC568" s="204"/>
      <c r="DZ568" s="233"/>
      <c r="EA568" s="135" t="e">
        <v>#N/A</v>
      </c>
    </row>
    <row r="569" spans="1:131" x14ac:dyDescent="0.3">
      <c r="A569" s="307"/>
      <c r="B569" s="281"/>
      <c r="C569" s="281"/>
      <c r="D569" s="307"/>
      <c r="E569" s="281"/>
      <c r="F569" s="281"/>
      <c r="G569" s="281"/>
      <c r="H569" s="334"/>
      <c r="I569" s="281"/>
      <c r="J569" s="281"/>
      <c r="K569" s="281"/>
      <c r="L569" s="281"/>
      <c r="M569" s="281"/>
      <c r="N569" s="281"/>
      <c r="O569" s="199"/>
      <c r="P569" s="197"/>
      <c r="Q569" s="199"/>
      <c r="R569" s="199"/>
      <c r="S569" s="197"/>
      <c r="T569" s="199"/>
      <c r="U569" s="199"/>
      <c r="V569" s="197"/>
      <c r="W569" s="199"/>
      <c r="X569" s="199"/>
      <c r="Y569" s="197"/>
      <c r="Z569" s="199"/>
      <c r="AA569" s="199"/>
      <c r="AB569" s="197"/>
      <c r="AC569" s="199"/>
      <c r="AD569" s="199"/>
      <c r="AE569" s="197"/>
      <c r="AF569" s="199"/>
      <c r="AG569" s="199"/>
      <c r="BI569" s="199"/>
      <c r="BJ569" s="199"/>
      <c r="BK569" s="199"/>
      <c r="BL569" s="199"/>
      <c r="BM569" s="199"/>
      <c r="BN569" s="199"/>
      <c r="BO569" s="199"/>
      <c r="BP569" s="199"/>
      <c r="BQ569" s="199"/>
      <c r="CS569" s="180"/>
      <c r="CT569" s="199"/>
      <c r="CU569" s="199"/>
      <c r="CV569" s="199"/>
      <c r="CY569" s="199"/>
      <c r="CZ569" s="199"/>
      <c r="DA569" s="204"/>
      <c r="DB569" s="231"/>
      <c r="DC569" s="204"/>
      <c r="DZ569" s="233"/>
      <c r="EA569" s="135" t="e">
        <v>#N/A</v>
      </c>
    </row>
    <row r="570" spans="1:131" x14ac:dyDescent="0.3">
      <c r="A570" s="307"/>
      <c r="B570" s="281"/>
      <c r="C570" s="281"/>
      <c r="D570" s="307"/>
      <c r="E570" s="281"/>
      <c r="F570" s="281"/>
      <c r="G570" s="281"/>
      <c r="H570" s="334"/>
      <c r="I570" s="281"/>
      <c r="J570" s="281"/>
      <c r="K570" s="281"/>
      <c r="L570" s="281"/>
      <c r="M570" s="281"/>
      <c r="N570" s="281"/>
      <c r="O570" s="199"/>
      <c r="P570" s="197"/>
      <c r="Q570" s="199"/>
      <c r="R570" s="199"/>
      <c r="S570" s="197"/>
      <c r="T570" s="199"/>
      <c r="U570" s="199"/>
      <c r="V570" s="197"/>
      <c r="W570" s="199"/>
      <c r="X570" s="199"/>
      <c r="Y570" s="197"/>
      <c r="Z570" s="199"/>
      <c r="AA570" s="199"/>
      <c r="AB570" s="197"/>
      <c r="AC570" s="199"/>
      <c r="AD570" s="199"/>
      <c r="AE570" s="197"/>
      <c r="AF570" s="199"/>
      <c r="AG570" s="199"/>
      <c r="BI570" s="199"/>
      <c r="BJ570" s="199"/>
      <c r="BK570" s="199"/>
      <c r="BL570" s="199"/>
      <c r="BM570" s="199"/>
      <c r="BN570" s="199"/>
      <c r="BO570" s="199"/>
      <c r="BP570" s="199"/>
      <c r="BQ570" s="199"/>
      <c r="CS570" s="180"/>
      <c r="CT570" s="199"/>
      <c r="CU570" s="199"/>
      <c r="CV570" s="199"/>
      <c r="CY570" s="199"/>
      <c r="CZ570" s="199"/>
      <c r="DA570" s="204"/>
      <c r="DB570" s="231"/>
      <c r="DC570" s="204"/>
      <c r="DZ570" s="233"/>
      <c r="EA570" s="135" t="e">
        <v>#N/A</v>
      </c>
    </row>
    <row r="571" spans="1:131" x14ac:dyDescent="0.3">
      <c r="A571" s="307"/>
      <c r="B571" s="281"/>
      <c r="C571" s="281"/>
      <c r="D571" s="307"/>
      <c r="E571" s="281"/>
      <c r="F571" s="281"/>
      <c r="G571" s="281"/>
      <c r="H571" s="334"/>
      <c r="I571" s="281"/>
      <c r="J571" s="281"/>
      <c r="K571" s="281"/>
      <c r="L571" s="281"/>
      <c r="M571" s="281"/>
      <c r="N571" s="281"/>
      <c r="O571" s="199"/>
      <c r="P571" s="197"/>
      <c r="Q571" s="199"/>
      <c r="R571" s="199"/>
      <c r="S571" s="197"/>
      <c r="T571" s="199"/>
      <c r="U571" s="199"/>
      <c r="V571" s="197"/>
      <c r="W571" s="199"/>
      <c r="X571" s="199"/>
      <c r="Y571" s="197"/>
      <c r="Z571" s="199"/>
      <c r="AA571" s="199"/>
      <c r="AB571" s="197"/>
      <c r="AC571" s="199"/>
      <c r="AD571" s="199"/>
      <c r="AE571" s="197"/>
      <c r="AF571" s="199"/>
      <c r="AG571" s="199"/>
      <c r="BI571" s="199"/>
      <c r="BJ571" s="199"/>
      <c r="BK571" s="199"/>
      <c r="BL571" s="199"/>
      <c r="BM571" s="199"/>
      <c r="BN571" s="199"/>
      <c r="BO571" s="199"/>
      <c r="BP571" s="199"/>
      <c r="BQ571" s="199"/>
      <c r="CS571" s="180"/>
      <c r="CT571" s="199"/>
      <c r="CU571" s="199"/>
      <c r="CV571" s="199"/>
      <c r="CY571" s="199"/>
      <c r="CZ571" s="199"/>
      <c r="DA571" s="204"/>
      <c r="DB571" s="231"/>
      <c r="DC571" s="204"/>
      <c r="DZ571" s="233"/>
      <c r="EA571" s="135" t="e">
        <v>#N/A</v>
      </c>
    </row>
    <row r="572" spans="1:131" x14ac:dyDescent="0.3">
      <c r="A572" s="307"/>
      <c r="B572" s="281"/>
      <c r="C572" s="281"/>
      <c r="D572" s="307"/>
      <c r="E572" s="281"/>
      <c r="F572" s="281"/>
      <c r="G572" s="281"/>
      <c r="H572" s="334"/>
      <c r="I572" s="281"/>
      <c r="J572" s="281"/>
      <c r="K572" s="281"/>
      <c r="L572" s="281"/>
      <c r="M572" s="281"/>
      <c r="N572" s="281"/>
      <c r="O572" s="199"/>
      <c r="P572" s="197"/>
      <c r="Q572" s="199"/>
      <c r="R572" s="199"/>
      <c r="S572" s="197"/>
      <c r="T572" s="199"/>
      <c r="U572" s="199"/>
      <c r="V572" s="197"/>
      <c r="W572" s="199"/>
      <c r="X572" s="199"/>
      <c r="Y572" s="197"/>
      <c r="Z572" s="199"/>
      <c r="AA572" s="199"/>
      <c r="AB572" s="197"/>
      <c r="AC572" s="199"/>
      <c r="AD572" s="199"/>
      <c r="AE572" s="197"/>
      <c r="AF572" s="199"/>
      <c r="AG572" s="199"/>
      <c r="BI572" s="199"/>
      <c r="BJ572" s="199"/>
      <c r="BK572" s="199"/>
      <c r="BL572" s="199"/>
      <c r="BM572" s="199"/>
      <c r="BN572" s="199"/>
      <c r="BO572" s="199"/>
      <c r="BP572" s="199"/>
      <c r="BQ572" s="199"/>
      <c r="CS572" s="180"/>
      <c r="CT572" s="199"/>
      <c r="CU572" s="199"/>
      <c r="CV572" s="199"/>
      <c r="CY572" s="199"/>
      <c r="CZ572" s="199"/>
      <c r="DA572" s="204"/>
      <c r="DB572" s="231"/>
      <c r="DC572" s="204"/>
      <c r="DZ572" s="233"/>
      <c r="EA572" s="135" t="e">
        <v>#N/A</v>
      </c>
    </row>
    <row r="573" spans="1:131" x14ac:dyDescent="0.3">
      <c r="A573" s="307"/>
      <c r="B573" s="281"/>
      <c r="C573" s="281"/>
      <c r="D573" s="307"/>
      <c r="E573" s="281"/>
      <c r="F573" s="281"/>
      <c r="G573" s="281"/>
      <c r="H573" s="334"/>
      <c r="I573" s="281"/>
      <c r="J573" s="281"/>
      <c r="K573" s="281"/>
      <c r="L573" s="281"/>
      <c r="M573" s="281"/>
      <c r="N573" s="281"/>
      <c r="O573" s="199"/>
      <c r="P573" s="197"/>
      <c r="Q573" s="199"/>
      <c r="R573" s="199"/>
      <c r="S573" s="197"/>
      <c r="T573" s="199"/>
      <c r="U573" s="199"/>
      <c r="V573" s="197"/>
      <c r="W573" s="199"/>
      <c r="X573" s="199"/>
      <c r="Y573" s="197"/>
      <c r="Z573" s="199"/>
      <c r="AA573" s="199"/>
      <c r="AB573" s="197"/>
      <c r="AC573" s="199"/>
      <c r="AD573" s="199"/>
      <c r="AE573" s="197"/>
      <c r="AF573" s="199"/>
      <c r="AG573" s="199"/>
      <c r="BI573" s="199"/>
      <c r="BJ573" s="199"/>
      <c r="BK573" s="199"/>
      <c r="BL573" s="199"/>
      <c r="BM573" s="199"/>
      <c r="BN573" s="199"/>
      <c r="BO573" s="199"/>
      <c r="BP573" s="199"/>
      <c r="BQ573" s="199"/>
      <c r="CS573" s="180"/>
      <c r="CT573" s="199"/>
      <c r="CU573" s="199"/>
      <c r="CV573" s="199"/>
      <c r="CY573" s="199"/>
      <c r="CZ573" s="199"/>
      <c r="DA573" s="204"/>
      <c r="DB573" s="231"/>
      <c r="DC573" s="204"/>
      <c r="DZ573" s="233"/>
      <c r="EA573" s="135" t="e">
        <v>#N/A</v>
      </c>
    </row>
    <row r="574" spans="1:131" x14ac:dyDescent="0.3">
      <c r="A574" s="307"/>
      <c r="B574" s="281"/>
      <c r="C574" s="281"/>
      <c r="D574" s="307"/>
      <c r="E574" s="281"/>
      <c r="F574" s="281"/>
      <c r="G574" s="281"/>
      <c r="H574" s="334"/>
      <c r="I574" s="281"/>
      <c r="J574" s="281"/>
      <c r="K574" s="281"/>
      <c r="L574" s="281"/>
      <c r="M574" s="281"/>
      <c r="N574" s="281"/>
      <c r="O574" s="199"/>
      <c r="P574" s="197"/>
      <c r="Q574" s="199"/>
      <c r="R574" s="199"/>
      <c r="S574" s="197"/>
      <c r="T574" s="199"/>
      <c r="U574" s="199"/>
      <c r="V574" s="197"/>
      <c r="W574" s="199"/>
      <c r="X574" s="199"/>
      <c r="Y574" s="197"/>
      <c r="Z574" s="199"/>
      <c r="AA574" s="199"/>
      <c r="AB574" s="197"/>
      <c r="AC574" s="199"/>
      <c r="AD574" s="199"/>
      <c r="AE574" s="197"/>
      <c r="AF574" s="199"/>
      <c r="AG574" s="199"/>
      <c r="BI574" s="199"/>
      <c r="BJ574" s="199"/>
      <c r="BK574" s="199"/>
      <c r="BL574" s="199"/>
      <c r="BM574" s="199"/>
      <c r="BN574" s="199"/>
      <c r="BO574" s="199"/>
      <c r="BP574" s="199"/>
      <c r="BQ574" s="199"/>
      <c r="CS574" s="180"/>
      <c r="CT574" s="199"/>
      <c r="CU574" s="199"/>
      <c r="CV574" s="199"/>
      <c r="CY574" s="199"/>
      <c r="CZ574" s="199"/>
      <c r="DA574" s="204"/>
      <c r="DB574" s="231"/>
      <c r="DC574" s="204"/>
      <c r="DZ574" s="233"/>
      <c r="EA574" s="135" t="e">
        <v>#N/A</v>
      </c>
    </row>
    <row r="575" spans="1:131" x14ac:dyDescent="0.3">
      <c r="A575" s="307"/>
      <c r="B575" s="281"/>
      <c r="C575" s="281"/>
      <c r="D575" s="307"/>
      <c r="E575" s="281"/>
      <c r="F575" s="281"/>
      <c r="G575" s="281"/>
      <c r="H575" s="334"/>
      <c r="I575" s="281"/>
      <c r="J575" s="281"/>
      <c r="K575" s="281"/>
      <c r="L575" s="281"/>
      <c r="M575" s="281"/>
      <c r="N575" s="281"/>
      <c r="O575" s="199"/>
      <c r="P575" s="197"/>
      <c r="Q575" s="199"/>
      <c r="R575" s="199"/>
      <c r="S575" s="197"/>
      <c r="T575" s="199"/>
      <c r="U575" s="199"/>
      <c r="V575" s="197"/>
      <c r="W575" s="199"/>
      <c r="X575" s="199"/>
      <c r="Y575" s="197"/>
      <c r="Z575" s="199"/>
      <c r="AA575" s="199"/>
      <c r="AB575" s="197"/>
      <c r="AC575" s="199"/>
      <c r="AD575" s="199"/>
      <c r="AE575" s="197"/>
      <c r="AF575" s="199"/>
      <c r="AG575" s="199"/>
      <c r="BI575" s="199"/>
      <c r="BJ575" s="199"/>
      <c r="BK575" s="199"/>
      <c r="BL575" s="199"/>
      <c r="BM575" s="199"/>
      <c r="BN575" s="199"/>
      <c r="BO575" s="199"/>
      <c r="BP575" s="199"/>
      <c r="BQ575" s="199"/>
      <c r="CS575" s="180"/>
      <c r="CT575" s="199"/>
      <c r="CU575" s="199"/>
      <c r="CV575" s="199"/>
      <c r="CY575" s="199"/>
      <c r="CZ575" s="199"/>
      <c r="DA575" s="204"/>
      <c r="DB575" s="231"/>
      <c r="DC575" s="204"/>
      <c r="DZ575" s="233"/>
      <c r="EA575" s="135" t="e">
        <v>#N/A</v>
      </c>
    </row>
    <row r="576" spans="1:131" x14ac:dyDescent="0.3">
      <c r="A576" s="307"/>
      <c r="B576" s="281"/>
      <c r="C576" s="281"/>
      <c r="D576" s="307"/>
      <c r="E576" s="281"/>
      <c r="F576" s="281"/>
      <c r="G576" s="281"/>
      <c r="H576" s="334"/>
      <c r="I576" s="281"/>
      <c r="J576" s="281"/>
      <c r="K576" s="281"/>
      <c r="L576" s="281"/>
      <c r="M576" s="281"/>
      <c r="N576" s="281"/>
      <c r="O576" s="199"/>
      <c r="P576" s="197"/>
      <c r="Q576" s="199"/>
      <c r="R576" s="199"/>
      <c r="S576" s="197"/>
      <c r="T576" s="199"/>
      <c r="U576" s="199"/>
      <c r="V576" s="197"/>
      <c r="W576" s="199"/>
      <c r="X576" s="199"/>
      <c r="Y576" s="197"/>
      <c r="Z576" s="199"/>
      <c r="AA576" s="199"/>
      <c r="AB576" s="197"/>
      <c r="AC576" s="199"/>
      <c r="AD576" s="199"/>
      <c r="AE576" s="197"/>
      <c r="AF576" s="199"/>
      <c r="AG576" s="199"/>
      <c r="BI576" s="199"/>
      <c r="BJ576" s="199"/>
      <c r="BK576" s="199"/>
      <c r="BL576" s="199"/>
      <c r="BM576" s="199"/>
      <c r="BN576" s="199"/>
      <c r="BO576" s="199"/>
      <c r="BP576" s="199"/>
      <c r="BQ576" s="199"/>
      <c r="CS576" s="180"/>
      <c r="CT576" s="199"/>
      <c r="CU576" s="199"/>
      <c r="CV576" s="199"/>
      <c r="CY576" s="199"/>
      <c r="CZ576" s="199"/>
      <c r="DA576" s="204"/>
      <c r="DB576" s="231"/>
      <c r="DC576" s="204"/>
      <c r="DZ576" s="233"/>
      <c r="EA576" s="135" t="e">
        <v>#N/A</v>
      </c>
    </row>
    <row r="577" spans="1:131" x14ac:dyDescent="0.3">
      <c r="A577" s="307"/>
      <c r="B577" s="281"/>
      <c r="C577" s="281"/>
      <c r="D577" s="307"/>
      <c r="E577" s="281"/>
      <c r="F577" s="281"/>
      <c r="G577" s="281"/>
      <c r="H577" s="334"/>
      <c r="I577" s="281"/>
      <c r="J577" s="281"/>
      <c r="K577" s="281"/>
      <c r="L577" s="281"/>
      <c r="M577" s="281"/>
      <c r="N577" s="281"/>
      <c r="O577" s="199"/>
      <c r="P577" s="197"/>
      <c r="Q577" s="199"/>
      <c r="R577" s="199"/>
      <c r="S577" s="197"/>
      <c r="T577" s="199"/>
      <c r="U577" s="199"/>
      <c r="V577" s="197"/>
      <c r="W577" s="199"/>
      <c r="X577" s="199"/>
      <c r="Y577" s="197"/>
      <c r="Z577" s="199"/>
      <c r="AA577" s="199"/>
      <c r="AB577" s="197"/>
      <c r="AC577" s="199"/>
      <c r="AD577" s="199"/>
      <c r="AE577" s="197"/>
      <c r="AF577" s="199"/>
      <c r="AG577" s="199"/>
      <c r="BI577" s="199"/>
      <c r="BJ577" s="199"/>
      <c r="BK577" s="199"/>
      <c r="BL577" s="199"/>
      <c r="BM577" s="199"/>
      <c r="BN577" s="199"/>
      <c r="BO577" s="199"/>
      <c r="BP577" s="199"/>
      <c r="BQ577" s="199"/>
      <c r="CS577" s="180"/>
      <c r="CT577" s="199"/>
      <c r="CU577" s="199"/>
      <c r="CV577" s="199"/>
      <c r="CY577" s="199"/>
      <c r="CZ577" s="199"/>
      <c r="DA577" s="204"/>
      <c r="DB577" s="231"/>
      <c r="DC577" s="204"/>
      <c r="DZ577" s="233"/>
      <c r="EA577" s="135" t="e">
        <v>#N/A</v>
      </c>
    </row>
    <row r="578" spans="1:131" x14ac:dyDescent="0.3">
      <c r="A578" s="307"/>
      <c r="B578" s="281"/>
      <c r="C578" s="281"/>
      <c r="D578" s="307"/>
      <c r="E578" s="281"/>
      <c r="F578" s="281"/>
      <c r="G578" s="281"/>
      <c r="H578" s="334"/>
      <c r="I578" s="281"/>
      <c r="J578" s="281"/>
      <c r="K578" s="281"/>
      <c r="L578" s="281"/>
      <c r="M578" s="281"/>
      <c r="N578" s="281"/>
      <c r="O578" s="199"/>
      <c r="P578" s="197"/>
      <c r="Q578" s="199"/>
      <c r="R578" s="199"/>
      <c r="S578" s="197"/>
      <c r="T578" s="199"/>
      <c r="U578" s="199"/>
      <c r="V578" s="197"/>
      <c r="W578" s="199"/>
      <c r="X578" s="199"/>
      <c r="Y578" s="197"/>
      <c r="Z578" s="199"/>
      <c r="AA578" s="199"/>
      <c r="AB578" s="197"/>
      <c r="AC578" s="199"/>
      <c r="AD578" s="199"/>
      <c r="AE578" s="197"/>
      <c r="AF578" s="199"/>
      <c r="AG578" s="199"/>
      <c r="BI578" s="199"/>
      <c r="BJ578" s="199"/>
      <c r="BK578" s="199"/>
      <c r="BL578" s="199"/>
      <c r="BM578" s="199"/>
      <c r="BN578" s="199"/>
      <c r="BO578" s="199"/>
      <c r="BP578" s="199"/>
      <c r="BQ578" s="199"/>
      <c r="CS578" s="180"/>
      <c r="CT578" s="199"/>
      <c r="CU578" s="199"/>
      <c r="CV578" s="199"/>
      <c r="CY578" s="199"/>
      <c r="CZ578" s="199"/>
      <c r="DA578" s="204"/>
      <c r="DB578" s="231"/>
      <c r="DC578" s="204"/>
      <c r="DZ578" s="233"/>
      <c r="EA578" s="135" t="e">
        <v>#N/A</v>
      </c>
    </row>
    <row r="579" spans="1:131" x14ac:dyDescent="0.3">
      <c r="A579" s="307"/>
      <c r="B579" s="281"/>
      <c r="C579" s="281"/>
      <c r="D579" s="307"/>
      <c r="E579" s="281"/>
      <c r="F579" s="281"/>
      <c r="G579" s="281"/>
      <c r="H579" s="334"/>
      <c r="I579" s="281"/>
      <c r="J579" s="281"/>
      <c r="K579" s="281"/>
      <c r="L579" s="281"/>
      <c r="M579" s="281"/>
      <c r="N579" s="281"/>
      <c r="O579" s="199"/>
      <c r="P579" s="197"/>
      <c r="Q579" s="199"/>
      <c r="R579" s="199"/>
      <c r="S579" s="197"/>
      <c r="T579" s="199"/>
      <c r="U579" s="199"/>
      <c r="V579" s="197"/>
      <c r="W579" s="199"/>
      <c r="X579" s="199"/>
      <c r="Y579" s="197"/>
      <c r="Z579" s="199"/>
      <c r="AA579" s="199"/>
      <c r="AB579" s="197"/>
      <c r="AC579" s="199"/>
      <c r="AD579" s="199"/>
      <c r="AE579" s="197"/>
      <c r="AF579" s="199"/>
      <c r="AG579" s="199"/>
      <c r="BI579" s="199"/>
      <c r="BJ579" s="199"/>
      <c r="BK579" s="199"/>
      <c r="BL579" s="199"/>
      <c r="BM579" s="199"/>
      <c r="BN579" s="199"/>
      <c r="BO579" s="199"/>
      <c r="BP579" s="199"/>
      <c r="BQ579" s="199"/>
      <c r="CS579" s="180"/>
      <c r="CT579" s="199"/>
      <c r="CU579" s="199"/>
      <c r="CV579" s="199"/>
      <c r="CY579" s="199"/>
      <c r="CZ579" s="199"/>
      <c r="DA579" s="204"/>
      <c r="DB579" s="231"/>
      <c r="DC579" s="204"/>
      <c r="DZ579" s="233"/>
      <c r="EA579" s="135" t="e">
        <v>#N/A</v>
      </c>
    </row>
    <row r="580" spans="1:131" x14ac:dyDescent="0.3">
      <c r="A580" s="307"/>
      <c r="B580" s="281"/>
      <c r="C580" s="281"/>
      <c r="D580" s="307"/>
      <c r="E580" s="281"/>
      <c r="F580" s="281"/>
      <c r="G580" s="281"/>
      <c r="H580" s="334"/>
      <c r="I580" s="281"/>
      <c r="J580" s="281"/>
      <c r="K580" s="281"/>
      <c r="L580" s="281"/>
      <c r="M580" s="281"/>
      <c r="N580" s="281"/>
      <c r="O580" s="199"/>
      <c r="P580" s="197"/>
      <c r="Q580" s="199"/>
      <c r="R580" s="199"/>
      <c r="S580" s="197"/>
      <c r="T580" s="199"/>
      <c r="U580" s="199"/>
      <c r="V580" s="197"/>
      <c r="W580" s="199"/>
      <c r="X580" s="199"/>
      <c r="Y580" s="197"/>
      <c r="Z580" s="199"/>
      <c r="AA580" s="199"/>
      <c r="AB580" s="197"/>
      <c r="AC580" s="199"/>
      <c r="AD580" s="199"/>
      <c r="AE580" s="197"/>
      <c r="AF580" s="199"/>
      <c r="AG580" s="199"/>
      <c r="BI580" s="199"/>
      <c r="BJ580" s="199"/>
      <c r="BK580" s="199"/>
      <c r="BL580" s="199"/>
      <c r="BM580" s="199"/>
      <c r="BN580" s="199"/>
      <c r="BO580" s="199"/>
      <c r="BP580" s="199"/>
      <c r="BQ580" s="199"/>
      <c r="CS580" s="180"/>
      <c r="CT580" s="199"/>
      <c r="CU580" s="199"/>
      <c r="CV580" s="199"/>
      <c r="CY580" s="199"/>
      <c r="CZ580" s="199"/>
      <c r="DA580" s="204"/>
      <c r="DB580" s="231"/>
      <c r="DC580" s="204"/>
      <c r="DZ580" s="233"/>
      <c r="EA580" s="135" t="e">
        <v>#N/A</v>
      </c>
    </row>
    <row r="581" spans="1:131" x14ac:dyDescent="0.3">
      <c r="A581" s="307"/>
      <c r="B581" s="281"/>
      <c r="C581" s="281"/>
      <c r="D581" s="307"/>
      <c r="E581" s="281"/>
      <c r="F581" s="281"/>
      <c r="G581" s="281"/>
      <c r="H581" s="334"/>
      <c r="I581" s="281"/>
      <c r="J581" s="281"/>
      <c r="K581" s="281"/>
      <c r="L581" s="281"/>
      <c r="M581" s="281"/>
      <c r="N581" s="281"/>
      <c r="O581" s="199"/>
      <c r="P581" s="197"/>
      <c r="Q581" s="199"/>
      <c r="R581" s="199"/>
      <c r="S581" s="197"/>
      <c r="T581" s="199"/>
      <c r="U581" s="199"/>
      <c r="V581" s="197"/>
      <c r="W581" s="199"/>
      <c r="X581" s="199"/>
      <c r="Y581" s="197"/>
      <c r="Z581" s="199"/>
      <c r="AA581" s="199"/>
      <c r="AB581" s="197"/>
      <c r="AC581" s="199"/>
      <c r="AD581" s="199"/>
      <c r="AE581" s="197"/>
      <c r="AF581" s="199"/>
      <c r="AG581" s="199"/>
      <c r="BI581" s="199"/>
      <c r="BJ581" s="199"/>
      <c r="BK581" s="199"/>
      <c r="BL581" s="199"/>
      <c r="BM581" s="199"/>
      <c r="BN581" s="199"/>
      <c r="BO581" s="199"/>
      <c r="BP581" s="199"/>
      <c r="BQ581" s="199"/>
      <c r="CS581" s="180"/>
      <c r="CT581" s="199"/>
      <c r="CU581" s="199"/>
      <c r="CV581" s="199"/>
      <c r="CY581" s="199"/>
      <c r="CZ581" s="199"/>
      <c r="DA581" s="204"/>
      <c r="DB581" s="231"/>
      <c r="DC581" s="204"/>
      <c r="DZ581" s="233"/>
      <c r="EA581" s="135" t="e">
        <v>#N/A</v>
      </c>
    </row>
    <row r="582" spans="1:131" x14ac:dyDescent="0.3">
      <c r="A582" s="307"/>
      <c r="B582" s="281"/>
      <c r="C582" s="281"/>
      <c r="D582" s="307"/>
      <c r="E582" s="281"/>
      <c r="F582" s="281"/>
      <c r="G582" s="281"/>
      <c r="H582" s="334"/>
      <c r="I582" s="281"/>
      <c r="J582" s="281"/>
      <c r="K582" s="281"/>
      <c r="L582" s="281"/>
      <c r="M582" s="281"/>
      <c r="N582" s="281"/>
      <c r="O582" s="199"/>
      <c r="P582" s="197"/>
      <c r="Q582" s="199"/>
      <c r="R582" s="199"/>
      <c r="S582" s="197"/>
      <c r="T582" s="199"/>
      <c r="U582" s="199"/>
      <c r="V582" s="197"/>
      <c r="W582" s="199"/>
      <c r="X582" s="199"/>
      <c r="Y582" s="197"/>
      <c r="Z582" s="199"/>
      <c r="AA582" s="199"/>
      <c r="AB582" s="197"/>
      <c r="AC582" s="199"/>
      <c r="AD582" s="199"/>
      <c r="AE582" s="197"/>
      <c r="AF582" s="199"/>
      <c r="AG582" s="199"/>
      <c r="BI582" s="199"/>
      <c r="BJ582" s="199"/>
      <c r="BK582" s="199"/>
      <c r="BL582" s="199"/>
      <c r="BM582" s="199"/>
      <c r="BN582" s="199"/>
      <c r="BO582" s="199"/>
      <c r="BP582" s="199"/>
      <c r="BQ582" s="199"/>
      <c r="CS582" s="180"/>
      <c r="CT582" s="199"/>
      <c r="CU582" s="199"/>
      <c r="CV582" s="199"/>
      <c r="CY582" s="199"/>
      <c r="CZ582" s="199"/>
      <c r="DA582" s="204"/>
      <c r="DB582" s="231"/>
      <c r="DC582" s="204"/>
      <c r="DZ582" s="233"/>
      <c r="EA582" s="135" t="e">
        <v>#N/A</v>
      </c>
    </row>
    <row r="583" spans="1:131" x14ac:dyDescent="0.3">
      <c r="A583" s="307"/>
      <c r="B583" s="281"/>
      <c r="C583" s="281"/>
      <c r="D583" s="307"/>
      <c r="E583" s="281"/>
      <c r="F583" s="281"/>
      <c r="G583" s="281"/>
      <c r="H583" s="334"/>
      <c r="I583" s="281"/>
      <c r="J583" s="281"/>
      <c r="K583" s="281"/>
      <c r="L583" s="281"/>
      <c r="M583" s="281"/>
      <c r="N583" s="281"/>
      <c r="O583" s="199"/>
      <c r="P583" s="197"/>
      <c r="Q583" s="199"/>
      <c r="R583" s="199"/>
      <c r="S583" s="197"/>
      <c r="T583" s="199"/>
      <c r="U583" s="199"/>
      <c r="V583" s="197"/>
      <c r="W583" s="199"/>
      <c r="X583" s="199"/>
      <c r="Y583" s="197"/>
      <c r="Z583" s="199"/>
      <c r="AA583" s="199"/>
      <c r="AB583" s="197"/>
      <c r="AC583" s="199"/>
      <c r="AD583" s="199"/>
      <c r="AE583" s="197"/>
      <c r="AF583" s="199"/>
      <c r="AG583" s="199"/>
      <c r="BI583" s="199"/>
      <c r="BJ583" s="199"/>
      <c r="BK583" s="199"/>
      <c r="BL583" s="199"/>
      <c r="BM583" s="199"/>
      <c r="BN583" s="199"/>
      <c r="BO583" s="199"/>
      <c r="BP583" s="199"/>
      <c r="BQ583" s="199"/>
      <c r="CS583" s="180"/>
      <c r="CT583" s="199"/>
      <c r="CU583" s="199"/>
      <c r="CV583" s="199"/>
      <c r="CY583" s="199"/>
      <c r="CZ583" s="199"/>
      <c r="DA583" s="204"/>
      <c r="DB583" s="231"/>
      <c r="DC583" s="204"/>
      <c r="DZ583" s="233"/>
      <c r="EA583" s="135" t="e">
        <v>#N/A</v>
      </c>
    </row>
    <row r="584" spans="1:131" x14ac:dyDescent="0.3">
      <c r="A584" s="307"/>
      <c r="B584" s="281"/>
      <c r="C584" s="281"/>
      <c r="D584" s="307"/>
      <c r="E584" s="281"/>
      <c r="F584" s="281"/>
      <c r="G584" s="281"/>
      <c r="H584" s="334"/>
      <c r="I584" s="281"/>
      <c r="J584" s="281"/>
      <c r="K584" s="281"/>
      <c r="L584" s="281"/>
      <c r="M584" s="281"/>
      <c r="N584" s="281"/>
      <c r="O584" s="199"/>
      <c r="P584" s="197"/>
      <c r="Q584" s="199"/>
      <c r="R584" s="199"/>
      <c r="S584" s="197"/>
      <c r="T584" s="199"/>
      <c r="U584" s="199"/>
      <c r="V584" s="197"/>
      <c r="W584" s="199"/>
      <c r="X584" s="199"/>
      <c r="Y584" s="197"/>
      <c r="Z584" s="199"/>
      <c r="AA584" s="199"/>
      <c r="AB584" s="197"/>
      <c r="AC584" s="199"/>
      <c r="AD584" s="199"/>
      <c r="AE584" s="197"/>
      <c r="AF584" s="199"/>
      <c r="AG584" s="199"/>
      <c r="BI584" s="199"/>
      <c r="BJ584" s="199"/>
      <c r="BK584" s="199"/>
      <c r="BL584" s="199"/>
      <c r="BM584" s="199"/>
      <c r="BN584" s="199"/>
      <c r="BO584" s="199"/>
      <c r="BP584" s="199"/>
      <c r="BQ584" s="199"/>
      <c r="CS584" s="180"/>
      <c r="CT584" s="199"/>
      <c r="CU584" s="199"/>
      <c r="CV584" s="199"/>
      <c r="CY584" s="199"/>
      <c r="CZ584" s="199"/>
      <c r="DA584" s="204"/>
      <c r="DB584" s="231"/>
      <c r="DC584" s="204"/>
      <c r="DZ584" s="233"/>
      <c r="EA584" s="135" t="e">
        <v>#N/A</v>
      </c>
    </row>
    <row r="585" spans="1:131" x14ac:dyDescent="0.3">
      <c r="A585" s="307"/>
      <c r="B585" s="281"/>
      <c r="C585" s="281"/>
      <c r="D585" s="307"/>
      <c r="E585" s="281"/>
      <c r="F585" s="281"/>
      <c r="G585" s="281"/>
      <c r="H585" s="334"/>
      <c r="I585" s="281"/>
      <c r="J585" s="281"/>
      <c r="K585" s="281"/>
      <c r="L585" s="281"/>
      <c r="M585" s="281"/>
      <c r="N585" s="281"/>
      <c r="O585" s="199"/>
      <c r="P585" s="197"/>
      <c r="Q585" s="199"/>
      <c r="R585" s="199"/>
      <c r="S585" s="197"/>
      <c r="T585" s="199"/>
      <c r="U585" s="199"/>
      <c r="V585" s="197"/>
      <c r="W585" s="199"/>
      <c r="X585" s="199"/>
      <c r="Y585" s="197"/>
      <c r="Z585" s="199"/>
      <c r="AA585" s="199"/>
      <c r="AB585" s="197"/>
      <c r="AC585" s="199"/>
      <c r="AD585" s="199"/>
      <c r="AE585" s="197"/>
      <c r="AF585" s="199"/>
      <c r="AG585" s="199"/>
      <c r="BI585" s="199"/>
      <c r="BJ585" s="199"/>
      <c r="BK585" s="199"/>
      <c r="BL585" s="199"/>
      <c r="BM585" s="199"/>
      <c r="BN585" s="199"/>
      <c r="BO585" s="199"/>
      <c r="BP585" s="199"/>
      <c r="BQ585" s="199"/>
      <c r="CS585" s="180"/>
      <c r="CT585" s="199"/>
      <c r="CU585" s="199"/>
      <c r="CV585" s="199"/>
      <c r="CY585" s="199"/>
      <c r="CZ585" s="199"/>
      <c r="DA585" s="204"/>
      <c r="DB585" s="231"/>
      <c r="DC585" s="204"/>
      <c r="DZ585" s="233"/>
      <c r="EA585" s="135" t="e">
        <v>#N/A</v>
      </c>
    </row>
    <row r="586" spans="1:131" x14ac:dyDescent="0.3">
      <c r="A586" s="307"/>
      <c r="B586" s="281"/>
      <c r="C586" s="281"/>
      <c r="D586" s="307"/>
      <c r="E586" s="281"/>
      <c r="F586" s="281"/>
      <c r="G586" s="281"/>
      <c r="H586" s="334"/>
      <c r="I586" s="281"/>
      <c r="J586" s="281"/>
      <c r="K586" s="281"/>
      <c r="L586" s="281"/>
      <c r="M586" s="281"/>
      <c r="N586" s="281"/>
      <c r="O586" s="199"/>
      <c r="P586" s="197"/>
      <c r="Q586" s="199"/>
      <c r="R586" s="199"/>
      <c r="S586" s="197"/>
      <c r="T586" s="199"/>
      <c r="U586" s="199"/>
      <c r="V586" s="197"/>
      <c r="W586" s="199"/>
      <c r="X586" s="199"/>
      <c r="Y586" s="197"/>
      <c r="Z586" s="199"/>
      <c r="AA586" s="199"/>
      <c r="AB586" s="197"/>
      <c r="AC586" s="199"/>
      <c r="AD586" s="199"/>
      <c r="AE586" s="197"/>
      <c r="AF586" s="199"/>
      <c r="AG586" s="199"/>
      <c r="BI586" s="199"/>
      <c r="BJ586" s="199"/>
      <c r="BK586" s="199"/>
      <c r="BL586" s="199"/>
      <c r="BM586" s="199"/>
      <c r="BN586" s="199"/>
      <c r="BO586" s="199"/>
      <c r="BP586" s="199"/>
      <c r="BQ586" s="199"/>
      <c r="CS586" s="180"/>
      <c r="CT586" s="199"/>
      <c r="CU586" s="199"/>
      <c r="CV586" s="199"/>
      <c r="CY586" s="199"/>
      <c r="CZ586" s="199"/>
      <c r="DA586" s="204"/>
      <c r="DB586" s="231"/>
      <c r="DC586" s="204"/>
      <c r="DZ586" s="233"/>
      <c r="EA586" s="135" t="e">
        <v>#N/A</v>
      </c>
    </row>
    <row r="587" spans="1:131" x14ac:dyDescent="0.3">
      <c r="A587" s="307"/>
      <c r="B587" s="281"/>
      <c r="C587" s="281"/>
      <c r="D587" s="307"/>
      <c r="E587" s="281"/>
      <c r="F587" s="281"/>
      <c r="G587" s="281"/>
      <c r="H587" s="334"/>
      <c r="I587" s="281"/>
      <c r="J587" s="281"/>
      <c r="K587" s="281"/>
      <c r="L587" s="281"/>
      <c r="M587" s="281"/>
      <c r="N587" s="281"/>
      <c r="O587" s="199"/>
      <c r="P587" s="197"/>
      <c r="Q587" s="199"/>
      <c r="R587" s="199"/>
      <c r="S587" s="197"/>
      <c r="T587" s="199"/>
      <c r="U587" s="199"/>
      <c r="V587" s="197"/>
      <c r="W587" s="199"/>
      <c r="X587" s="199"/>
      <c r="Y587" s="197"/>
      <c r="Z587" s="199"/>
      <c r="AA587" s="199"/>
      <c r="AB587" s="197"/>
      <c r="AC587" s="199"/>
      <c r="AD587" s="199"/>
      <c r="AE587" s="197"/>
      <c r="AF587" s="199"/>
      <c r="AG587" s="199"/>
      <c r="BI587" s="199"/>
      <c r="BJ587" s="199"/>
      <c r="BK587" s="199"/>
      <c r="BL587" s="199"/>
      <c r="BM587" s="199"/>
      <c r="BN587" s="199"/>
      <c r="BO587" s="199"/>
      <c r="BP587" s="199"/>
      <c r="BQ587" s="199"/>
      <c r="CS587" s="180"/>
      <c r="CT587" s="199"/>
      <c r="CU587" s="199"/>
      <c r="CV587" s="199"/>
      <c r="CY587" s="199"/>
      <c r="CZ587" s="199"/>
      <c r="DA587" s="204"/>
      <c r="DB587" s="231"/>
      <c r="DC587" s="204"/>
      <c r="DZ587" s="233"/>
      <c r="EA587" s="135" t="e">
        <v>#N/A</v>
      </c>
    </row>
    <row r="588" spans="1:131" x14ac:dyDescent="0.3">
      <c r="A588" s="307"/>
      <c r="B588" s="281"/>
      <c r="C588" s="281"/>
      <c r="D588" s="307"/>
      <c r="E588" s="281"/>
      <c r="F588" s="281"/>
      <c r="G588" s="281"/>
      <c r="H588" s="334"/>
      <c r="I588" s="281"/>
      <c r="J588" s="281"/>
      <c r="K588" s="281"/>
      <c r="L588" s="281"/>
      <c r="M588" s="281"/>
      <c r="N588" s="281"/>
      <c r="O588" s="199"/>
      <c r="P588" s="197"/>
      <c r="Q588" s="199"/>
      <c r="R588" s="199"/>
      <c r="S588" s="197"/>
      <c r="T588" s="199"/>
      <c r="U588" s="199"/>
      <c r="V588" s="197"/>
      <c r="W588" s="199"/>
      <c r="X588" s="199"/>
      <c r="Y588" s="197"/>
      <c r="Z588" s="199"/>
      <c r="AA588" s="199"/>
      <c r="AB588" s="197"/>
      <c r="AC588" s="199"/>
      <c r="AD588" s="199"/>
      <c r="AE588" s="197"/>
      <c r="AF588" s="199"/>
      <c r="AG588" s="199"/>
      <c r="BI588" s="199"/>
      <c r="BJ588" s="199"/>
      <c r="BK588" s="199"/>
      <c r="BL588" s="199"/>
      <c r="BM588" s="199"/>
      <c r="BN588" s="199"/>
      <c r="BO588" s="199"/>
      <c r="BP588" s="199"/>
      <c r="BQ588" s="199"/>
      <c r="CS588" s="180"/>
      <c r="CT588" s="199"/>
      <c r="CU588" s="199"/>
      <c r="CV588" s="199"/>
      <c r="CY588" s="199"/>
      <c r="CZ588" s="199"/>
      <c r="DA588" s="204"/>
      <c r="DB588" s="231"/>
      <c r="DC588" s="204"/>
      <c r="DZ588" s="233"/>
      <c r="EA588" s="135" t="e">
        <v>#N/A</v>
      </c>
    </row>
    <row r="589" spans="1:131" x14ac:dyDescent="0.3">
      <c r="A589" s="307"/>
      <c r="B589" s="281"/>
      <c r="C589" s="281"/>
      <c r="D589" s="307"/>
      <c r="E589" s="281"/>
      <c r="F589" s="281"/>
      <c r="G589" s="281"/>
      <c r="H589" s="334"/>
      <c r="I589" s="281"/>
      <c r="J589" s="281"/>
      <c r="K589" s="281"/>
      <c r="L589" s="281"/>
      <c r="M589" s="281"/>
      <c r="N589" s="281"/>
      <c r="O589" s="199"/>
      <c r="P589" s="197"/>
      <c r="Q589" s="199"/>
      <c r="R589" s="199"/>
      <c r="S589" s="197"/>
      <c r="T589" s="199"/>
      <c r="U589" s="199"/>
      <c r="V589" s="197"/>
      <c r="W589" s="199"/>
      <c r="X589" s="199"/>
      <c r="Y589" s="197"/>
      <c r="Z589" s="199"/>
      <c r="AA589" s="199"/>
      <c r="AB589" s="197"/>
      <c r="AC589" s="199"/>
      <c r="AD589" s="199"/>
      <c r="AE589" s="197"/>
      <c r="AF589" s="199"/>
      <c r="AG589" s="199"/>
      <c r="BI589" s="199"/>
      <c r="BJ589" s="199"/>
      <c r="BK589" s="199"/>
      <c r="BL589" s="199"/>
      <c r="BM589" s="199"/>
      <c r="BN589" s="199"/>
      <c r="BO589" s="199"/>
      <c r="BP589" s="199"/>
      <c r="BQ589" s="199"/>
      <c r="CS589" s="180"/>
      <c r="CT589" s="199"/>
      <c r="CU589" s="199"/>
      <c r="CV589" s="199"/>
      <c r="CY589" s="199"/>
      <c r="CZ589" s="199"/>
      <c r="DA589" s="204"/>
      <c r="DB589" s="231"/>
      <c r="DC589" s="204"/>
      <c r="DZ589" s="233"/>
      <c r="EA589" s="135" t="e">
        <v>#N/A</v>
      </c>
    </row>
    <row r="590" spans="1:131" x14ac:dyDescent="0.3">
      <c r="A590" s="307"/>
      <c r="B590" s="281"/>
      <c r="C590" s="281"/>
      <c r="D590" s="307"/>
      <c r="E590" s="281"/>
      <c r="F590" s="281"/>
      <c r="G590" s="281"/>
      <c r="H590" s="334"/>
      <c r="I590" s="281"/>
      <c r="J590" s="281"/>
      <c r="K590" s="281"/>
      <c r="L590" s="281"/>
      <c r="M590" s="281"/>
      <c r="N590" s="281"/>
      <c r="O590" s="199"/>
      <c r="P590" s="197"/>
      <c r="Q590" s="199"/>
      <c r="R590" s="199"/>
      <c r="S590" s="197"/>
      <c r="T590" s="199"/>
      <c r="U590" s="199"/>
      <c r="V590" s="197"/>
      <c r="W590" s="199"/>
      <c r="X590" s="199"/>
      <c r="Y590" s="197"/>
      <c r="Z590" s="199"/>
      <c r="AA590" s="199"/>
      <c r="AB590" s="197"/>
      <c r="AC590" s="199"/>
      <c r="AD590" s="199"/>
      <c r="AE590" s="197"/>
      <c r="AF590" s="199"/>
      <c r="AG590" s="199"/>
      <c r="BI590" s="199"/>
      <c r="BJ590" s="199"/>
      <c r="BK590" s="199"/>
      <c r="BL590" s="199"/>
      <c r="BM590" s="199"/>
      <c r="BN590" s="199"/>
      <c r="BO590" s="199"/>
      <c r="BP590" s="199"/>
      <c r="BQ590" s="199"/>
      <c r="CS590" s="180"/>
      <c r="CT590" s="199"/>
      <c r="CU590" s="199"/>
      <c r="CV590" s="199"/>
      <c r="CY590" s="199"/>
      <c r="CZ590" s="199"/>
      <c r="DA590" s="204"/>
      <c r="DB590" s="231"/>
      <c r="DC590" s="204"/>
      <c r="DZ590" s="233"/>
      <c r="EA590" s="135" t="e">
        <v>#N/A</v>
      </c>
    </row>
    <row r="591" spans="1:131" x14ac:dyDescent="0.3">
      <c r="A591" s="307"/>
      <c r="B591" s="281"/>
      <c r="C591" s="281"/>
      <c r="D591" s="307"/>
      <c r="E591" s="281"/>
      <c r="F591" s="281"/>
      <c r="G591" s="281"/>
      <c r="H591" s="334"/>
      <c r="I591" s="281"/>
      <c r="J591" s="281"/>
      <c r="K591" s="281"/>
      <c r="L591" s="281"/>
      <c r="M591" s="281"/>
      <c r="N591" s="281"/>
      <c r="O591" s="199"/>
      <c r="P591" s="197"/>
      <c r="Q591" s="199"/>
      <c r="R591" s="199"/>
      <c r="S591" s="197"/>
      <c r="T591" s="199"/>
      <c r="U591" s="199"/>
      <c r="V591" s="197"/>
      <c r="W591" s="199"/>
      <c r="X591" s="199"/>
      <c r="Y591" s="197"/>
      <c r="Z591" s="199"/>
      <c r="AA591" s="199"/>
      <c r="AB591" s="197"/>
      <c r="AC591" s="199"/>
      <c r="AD591" s="199"/>
      <c r="AE591" s="197"/>
      <c r="AF591" s="199"/>
      <c r="AG591" s="199"/>
      <c r="BI591" s="199"/>
      <c r="BJ591" s="199"/>
      <c r="BK591" s="199"/>
      <c r="BL591" s="199"/>
      <c r="BM591" s="199"/>
      <c r="BN591" s="199"/>
      <c r="BO591" s="199"/>
      <c r="BP591" s="199"/>
      <c r="BQ591" s="199"/>
      <c r="CS591" s="180"/>
      <c r="CT591" s="199"/>
      <c r="CU591" s="199"/>
      <c r="CV591" s="199"/>
      <c r="CY591" s="199"/>
      <c r="CZ591" s="199"/>
      <c r="DA591" s="204"/>
      <c r="DB591" s="231"/>
      <c r="DC591" s="204"/>
      <c r="DZ591" s="233"/>
      <c r="EA591" s="135" t="e">
        <v>#N/A</v>
      </c>
    </row>
    <row r="592" spans="1:131" x14ac:dyDescent="0.3">
      <c r="A592" s="307"/>
      <c r="B592" s="281"/>
      <c r="C592" s="281"/>
      <c r="D592" s="307"/>
      <c r="E592" s="281"/>
      <c r="F592" s="281"/>
      <c r="G592" s="281"/>
      <c r="H592" s="334"/>
      <c r="I592" s="281"/>
      <c r="J592" s="281"/>
      <c r="K592" s="281"/>
      <c r="L592" s="281"/>
      <c r="M592" s="281"/>
      <c r="N592" s="281"/>
      <c r="O592" s="199"/>
      <c r="P592" s="197"/>
      <c r="Q592" s="199"/>
      <c r="R592" s="199"/>
      <c r="S592" s="197"/>
      <c r="T592" s="199"/>
      <c r="U592" s="199"/>
      <c r="V592" s="197"/>
      <c r="W592" s="199"/>
      <c r="X592" s="199"/>
      <c r="Y592" s="197"/>
      <c r="Z592" s="199"/>
      <c r="AA592" s="199"/>
      <c r="AB592" s="197"/>
      <c r="AC592" s="199"/>
      <c r="AD592" s="199"/>
      <c r="AE592" s="197"/>
      <c r="AF592" s="199"/>
      <c r="AG592" s="199"/>
      <c r="BI592" s="199"/>
      <c r="BJ592" s="199"/>
      <c r="BK592" s="199"/>
      <c r="BL592" s="199"/>
      <c r="BM592" s="199"/>
      <c r="BN592" s="199"/>
      <c r="BO592" s="199"/>
      <c r="BP592" s="199"/>
      <c r="BQ592" s="199"/>
      <c r="CS592" s="180"/>
      <c r="CT592" s="199"/>
      <c r="CU592" s="199"/>
      <c r="CV592" s="199"/>
      <c r="CY592" s="199"/>
      <c r="CZ592" s="199"/>
      <c r="DA592" s="204"/>
      <c r="DB592" s="231"/>
      <c r="DC592" s="204"/>
      <c r="DZ592" s="233"/>
      <c r="EA592" s="135" t="e">
        <v>#N/A</v>
      </c>
    </row>
    <row r="593" spans="1:131" x14ac:dyDescent="0.3">
      <c r="A593" s="307"/>
      <c r="B593" s="281"/>
      <c r="C593" s="281"/>
      <c r="D593" s="307"/>
      <c r="E593" s="281"/>
      <c r="F593" s="281"/>
      <c r="G593" s="281"/>
      <c r="H593" s="334"/>
      <c r="I593" s="281"/>
      <c r="J593" s="281"/>
      <c r="K593" s="281"/>
      <c r="L593" s="281"/>
      <c r="M593" s="281"/>
      <c r="N593" s="281"/>
      <c r="O593" s="199"/>
      <c r="P593" s="197"/>
      <c r="Q593" s="199"/>
      <c r="R593" s="199"/>
      <c r="S593" s="197"/>
      <c r="T593" s="199"/>
      <c r="U593" s="199"/>
      <c r="V593" s="197"/>
      <c r="W593" s="199"/>
      <c r="X593" s="199"/>
      <c r="Y593" s="197"/>
      <c r="Z593" s="199"/>
      <c r="AA593" s="199"/>
      <c r="AB593" s="197"/>
      <c r="AC593" s="199"/>
      <c r="AD593" s="199"/>
      <c r="AE593" s="197"/>
      <c r="AF593" s="199"/>
      <c r="AG593" s="199"/>
      <c r="BI593" s="199"/>
      <c r="BJ593" s="199"/>
      <c r="BK593" s="199"/>
      <c r="BL593" s="199"/>
      <c r="BM593" s="199"/>
      <c r="BN593" s="199"/>
      <c r="BO593" s="199"/>
      <c r="BP593" s="199"/>
      <c r="BQ593" s="199"/>
      <c r="CS593" s="180"/>
      <c r="CT593" s="199"/>
      <c r="CU593" s="199"/>
      <c r="CV593" s="199"/>
      <c r="CY593" s="199"/>
      <c r="CZ593" s="199"/>
      <c r="DA593" s="204"/>
      <c r="DB593" s="231"/>
      <c r="DC593" s="204"/>
      <c r="DZ593" s="233"/>
      <c r="EA593" s="135" t="e">
        <v>#N/A</v>
      </c>
    </row>
    <row r="594" spans="1:131" x14ac:dyDescent="0.3">
      <c r="A594" s="307"/>
      <c r="B594" s="281"/>
      <c r="C594" s="281"/>
      <c r="D594" s="307"/>
      <c r="E594" s="281"/>
      <c r="F594" s="281"/>
      <c r="G594" s="281"/>
      <c r="H594" s="334"/>
      <c r="I594" s="281"/>
      <c r="J594" s="281"/>
      <c r="K594" s="281"/>
      <c r="L594" s="281"/>
      <c r="M594" s="281"/>
      <c r="N594" s="281"/>
      <c r="O594" s="199"/>
      <c r="P594" s="197"/>
      <c r="Q594" s="199"/>
      <c r="R594" s="199"/>
      <c r="S594" s="197"/>
      <c r="T594" s="199"/>
      <c r="U594" s="199"/>
      <c r="V594" s="197"/>
      <c r="W594" s="199"/>
      <c r="X594" s="199"/>
      <c r="Y594" s="197"/>
      <c r="Z594" s="199"/>
      <c r="AA594" s="199"/>
      <c r="AB594" s="197"/>
      <c r="AC594" s="199"/>
      <c r="AD594" s="199"/>
      <c r="AE594" s="197"/>
      <c r="AF594" s="199"/>
      <c r="AG594" s="199"/>
      <c r="BI594" s="199"/>
      <c r="BJ594" s="199"/>
      <c r="BK594" s="199"/>
      <c r="BL594" s="199"/>
      <c r="BM594" s="199"/>
      <c r="BN594" s="199"/>
      <c r="BO594" s="199"/>
      <c r="BP594" s="199"/>
      <c r="BQ594" s="199"/>
      <c r="CS594" s="180"/>
      <c r="CT594" s="199"/>
      <c r="CU594" s="199"/>
      <c r="CV594" s="199"/>
      <c r="CY594" s="199"/>
      <c r="CZ594" s="199"/>
      <c r="DA594" s="204"/>
      <c r="DB594" s="231"/>
      <c r="DC594" s="204"/>
      <c r="DZ594" s="233"/>
      <c r="EA594" s="135" t="e">
        <v>#N/A</v>
      </c>
    </row>
    <row r="595" spans="1:131" x14ac:dyDescent="0.3">
      <c r="A595" s="307"/>
      <c r="B595" s="281"/>
      <c r="C595" s="281"/>
      <c r="D595" s="307"/>
      <c r="E595" s="281"/>
      <c r="F595" s="281"/>
      <c r="G595" s="281"/>
      <c r="H595" s="334"/>
      <c r="I595" s="281"/>
      <c r="J595" s="281"/>
      <c r="K595" s="281"/>
      <c r="L595" s="281"/>
      <c r="M595" s="281"/>
      <c r="N595" s="281"/>
      <c r="O595" s="199"/>
      <c r="P595" s="197"/>
      <c r="Q595" s="199"/>
      <c r="R595" s="199"/>
      <c r="S595" s="197"/>
      <c r="T595" s="199"/>
      <c r="U595" s="199"/>
      <c r="V595" s="197"/>
      <c r="W595" s="199"/>
      <c r="X595" s="199"/>
      <c r="Y595" s="197"/>
      <c r="Z595" s="199"/>
      <c r="AA595" s="199"/>
      <c r="AB595" s="197"/>
      <c r="AC595" s="199"/>
      <c r="AD595" s="199"/>
      <c r="AE595" s="197"/>
      <c r="AF595" s="199"/>
      <c r="AG595" s="199"/>
      <c r="BI595" s="199"/>
      <c r="BJ595" s="199"/>
      <c r="BK595" s="199"/>
      <c r="BL595" s="199"/>
      <c r="BM595" s="199"/>
      <c r="BN595" s="199"/>
      <c r="BO595" s="199"/>
      <c r="BP595" s="199"/>
      <c r="BQ595" s="199"/>
      <c r="CS595" s="180"/>
      <c r="CT595" s="199"/>
      <c r="CU595" s="199"/>
      <c r="CV595" s="199"/>
      <c r="CY595" s="199"/>
      <c r="CZ595" s="199"/>
      <c r="DA595" s="204"/>
      <c r="DB595" s="231"/>
      <c r="DC595" s="204"/>
      <c r="DZ595" s="233"/>
      <c r="EA595" s="135" t="e">
        <v>#N/A</v>
      </c>
    </row>
    <row r="596" spans="1:131" x14ac:dyDescent="0.3">
      <c r="A596" s="307"/>
      <c r="B596" s="281"/>
      <c r="C596" s="281"/>
      <c r="D596" s="307"/>
      <c r="E596" s="281"/>
      <c r="F596" s="281"/>
      <c r="G596" s="281"/>
      <c r="H596" s="334"/>
      <c r="I596" s="281"/>
      <c r="J596" s="281"/>
      <c r="K596" s="281"/>
      <c r="L596" s="281"/>
      <c r="M596" s="281"/>
      <c r="N596" s="281"/>
      <c r="O596" s="199"/>
      <c r="P596" s="197"/>
      <c r="Q596" s="199"/>
      <c r="R596" s="199"/>
      <c r="S596" s="197"/>
      <c r="T596" s="199"/>
      <c r="U596" s="199"/>
      <c r="V596" s="197"/>
      <c r="W596" s="199"/>
      <c r="X596" s="199"/>
      <c r="Y596" s="197"/>
      <c r="Z596" s="199"/>
      <c r="AA596" s="199"/>
      <c r="AB596" s="197"/>
      <c r="AC596" s="199"/>
      <c r="AD596" s="199"/>
      <c r="AE596" s="197"/>
      <c r="AF596" s="199"/>
      <c r="AG596" s="199"/>
      <c r="BI596" s="199"/>
      <c r="BJ596" s="199"/>
      <c r="BK596" s="199"/>
      <c r="BL596" s="199"/>
      <c r="BM596" s="199"/>
      <c r="BN596" s="199"/>
      <c r="BO596" s="199"/>
      <c r="BP596" s="199"/>
      <c r="BQ596" s="199"/>
      <c r="CS596" s="180"/>
      <c r="CT596" s="199"/>
      <c r="CU596" s="199"/>
      <c r="CV596" s="199"/>
      <c r="CY596" s="199"/>
      <c r="CZ596" s="199"/>
      <c r="DA596" s="204"/>
      <c r="DB596" s="231"/>
      <c r="DC596" s="204"/>
      <c r="DZ596" s="233"/>
      <c r="EA596" s="135" t="e">
        <v>#N/A</v>
      </c>
    </row>
    <row r="597" spans="1:131" x14ac:dyDescent="0.3">
      <c r="A597" s="307"/>
      <c r="B597" s="281"/>
      <c r="C597" s="281"/>
      <c r="D597" s="307"/>
      <c r="E597" s="281"/>
      <c r="F597" s="281"/>
      <c r="G597" s="281"/>
      <c r="H597" s="334"/>
      <c r="I597" s="281"/>
      <c r="J597" s="281"/>
      <c r="K597" s="281"/>
      <c r="L597" s="281"/>
      <c r="M597" s="281"/>
      <c r="N597" s="281"/>
      <c r="O597" s="199"/>
      <c r="P597" s="197"/>
      <c r="Q597" s="199"/>
      <c r="R597" s="199"/>
      <c r="S597" s="197"/>
      <c r="T597" s="199"/>
      <c r="U597" s="199"/>
      <c r="V597" s="197"/>
      <c r="W597" s="199"/>
      <c r="X597" s="199"/>
      <c r="Y597" s="197"/>
      <c r="Z597" s="199"/>
      <c r="AA597" s="199"/>
      <c r="AB597" s="197"/>
      <c r="AC597" s="199"/>
      <c r="AD597" s="199"/>
      <c r="AE597" s="197"/>
      <c r="AF597" s="199"/>
      <c r="AG597" s="199"/>
      <c r="BI597" s="199"/>
      <c r="BJ597" s="199"/>
      <c r="BK597" s="199"/>
      <c r="BL597" s="199"/>
      <c r="BM597" s="199"/>
      <c r="BN597" s="199"/>
      <c r="BO597" s="199"/>
      <c r="BP597" s="199"/>
      <c r="BQ597" s="199"/>
      <c r="CS597" s="180"/>
      <c r="CT597" s="199"/>
      <c r="CU597" s="199"/>
      <c r="CV597" s="199"/>
      <c r="CY597" s="199"/>
      <c r="CZ597" s="199"/>
      <c r="DA597" s="204"/>
      <c r="DB597" s="231"/>
      <c r="DC597" s="204"/>
      <c r="DZ597" s="233"/>
      <c r="EA597" s="135" t="e">
        <v>#N/A</v>
      </c>
    </row>
    <row r="598" spans="1:131" x14ac:dyDescent="0.3">
      <c r="A598" s="307"/>
      <c r="B598" s="281"/>
      <c r="C598" s="281"/>
      <c r="D598" s="307"/>
      <c r="E598" s="281"/>
      <c r="F598" s="281"/>
      <c r="G598" s="281"/>
      <c r="H598" s="334"/>
      <c r="I598" s="281"/>
      <c r="J598" s="281"/>
      <c r="K598" s="281"/>
      <c r="L598" s="281"/>
      <c r="M598" s="281"/>
      <c r="N598" s="281"/>
      <c r="O598" s="199"/>
      <c r="P598" s="197"/>
      <c r="Q598" s="199"/>
      <c r="R598" s="199"/>
      <c r="S598" s="197"/>
      <c r="T598" s="199"/>
      <c r="U598" s="199"/>
      <c r="V598" s="197"/>
      <c r="W598" s="199"/>
      <c r="X598" s="199"/>
      <c r="Y598" s="197"/>
      <c r="Z598" s="199"/>
      <c r="AA598" s="199"/>
      <c r="AB598" s="197"/>
      <c r="AC598" s="199"/>
      <c r="AD598" s="199"/>
      <c r="AE598" s="197"/>
      <c r="AF598" s="199"/>
      <c r="AG598" s="199"/>
      <c r="BI598" s="199"/>
      <c r="BJ598" s="199"/>
      <c r="BK598" s="199"/>
      <c r="BL598" s="199"/>
      <c r="BM598" s="199"/>
      <c r="BN598" s="199"/>
      <c r="BO598" s="199"/>
      <c r="BP598" s="199"/>
      <c r="BQ598" s="199"/>
      <c r="CS598" s="180"/>
      <c r="CT598" s="199"/>
      <c r="CU598" s="199"/>
      <c r="CV598" s="199"/>
      <c r="CY598" s="199"/>
      <c r="CZ598" s="199"/>
      <c r="DA598" s="204"/>
      <c r="DB598" s="231"/>
      <c r="DC598" s="204"/>
      <c r="DZ598" s="233"/>
      <c r="EA598" s="135" t="e">
        <v>#N/A</v>
      </c>
    </row>
    <row r="599" spans="1:131" x14ac:dyDescent="0.3">
      <c r="A599" s="307"/>
      <c r="B599" s="281"/>
      <c r="C599" s="281"/>
      <c r="D599" s="307"/>
      <c r="E599" s="281"/>
      <c r="F599" s="281"/>
      <c r="G599" s="281"/>
      <c r="H599" s="334"/>
      <c r="I599" s="281"/>
      <c r="J599" s="281"/>
      <c r="K599" s="281"/>
      <c r="L599" s="281"/>
      <c r="M599" s="281"/>
      <c r="N599" s="281"/>
      <c r="O599" s="199"/>
      <c r="P599" s="197"/>
      <c r="Q599" s="199"/>
      <c r="R599" s="199"/>
      <c r="S599" s="197"/>
      <c r="T599" s="199"/>
      <c r="U599" s="199"/>
      <c r="V599" s="197"/>
      <c r="W599" s="199"/>
      <c r="X599" s="199"/>
      <c r="Y599" s="197"/>
      <c r="Z599" s="199"/>
      <c r="AA599" s="199"/>
      <c r="AB599" s="197"/>
      <c r="AC599" s="199"/>
      <c r="AD599" s="199"/>
      <c r="AE599" s="197"/>
      <c r="AF599" s="199"/>
      <c r="AG599" s="199"/>
      <c r="BI599" s="199"/>
      <c r="BJ599" s="199"/>
      <c r="BK599" s="199"/>
      <c r="BL599" s="199"/>
      <c r="BM599" s="199"/>
      <c r="BN599" s="199"/>
      <c r="BO599" s="199"/>
      <c r="BP599" s="199"/>
      <c r="BQ599" s="199"/>
      <c r="CS599" s="180"/>
      <c r="CT599" s="199"/>
      <c r="CU599" s="199"/>
      <c r="CV599" s="199"/>
      <c r="CY599" s="199"/>
      <c r="CZ599" s="199"/>
      <c r="DA599" s="204"/>
      <c r="DB599" s="231"/>
      <c r="DC599" s="204"/>
      <c r="DZ599" s="233"/>
      <c r="EA599" s="135" t="e">
        <v>#N/A</v>
      </c>
    </row>
    <row r="600" spans="1:131" x14ac:dyDescent="0.3">
      <c r="A600" s="307"/>
      <c r="B600" s="281"/>
      <c r="C600" s="281"/>
      <c r="D600" s="307"/>
      <c r="E600" s="281"/>
      <c r="F600" s="281"/>
      <c r="G600" s="281"/>
      <c r="H600" s="334"/>
      <c r="I600" s="281"/>
      <c r="J600" s="281"/>
      <c r="K600" s="281"/>
      <c r="L600" s="281"/>
      <c r="M600" s="281"/>
      <c r="N600" s="281"/>
      <c r="O600" s="199"/>
      <c r="P600" s="197"/>
      <c r="Q600" s="199"/>
      <c r="R600" s="199"/>
      <c r="S600" s="197"/>
      <c r="T600" s="199"/>
      <c r="U600" s="199"/>
      <c r="V600" s="197"/>
      <c r="W600" s="199"/>
      <c r="X600" s="199"/>
      <c r="Y600" s="197"/>
      <c r="Z600" s="199"/>
      <c r="AA600" s="199"/>
      <c r="AB600" s="197"/>
      <c r="AC600" s="199"/>
      <c r="AD600" s="199"/>
      <c r="AE600" s="197"/>
      <c r="AF600" s="199"/>
      <c r="AG600" s="199"/>
      <c r="BI600" s="199"/>
      <c r="BJ600" s="199"/>
      <c r="BK600" s="199"/>
      <c r="BL600" s="199"/>
      <c r="BM600" s="199"/>
      <c r="BN600" s="199"/>
      <c r="BO600" s="199"/>
      <c r="BP600" s="199"/>
      <c r="BQ600" s="199"/>
      <c r="CS600" s="180"/>
      <c r="CT600" s="199"/>
      <c r="CU600" s="199"/>
      <c r="CV600" s="199"/>
      <c r="CY600" s="199"/>
      <c r="CZ600" s="199"/>
      <c r="DA600" s="204"/>
      <c r="DB600" s="231"/>
      <c r="DC600" s="204"/>
      <c r="DZ600" s="233"/>
      <c r="EA600" s="135" t="e">
        <v>#N/A</v>
      </c>
    </row>
    <row r="601" spans="1:131" x14ac:dyDescent="0.3">
      <c r="A601" s="307"/>
      <c r="B601" s="281"/>
      <c r="C601" s="281"/>
      <c r="D601" s="307"/>
      <c r="E601" s="281"/>
      <c r="F601" s="281"/>
      <c r="G601" s="281"/>
      <c r="H601" s="334"/>
      <c r="I601" s="281"/>
      <c r="J601" s="281"/>
      <c r="K601" s="281"/>
      <c r="L601" s="281"/>
      <c r="M601" s="281"/>
      <c r="N601" s="281"/>
      <c r="O601" s="199"/>
      <c r="P601" s="197"/>
      <c r="Q601" s="199"/>
      <c r="R601" s="199"/>
      <c r="S601" s="197"/>
      <c r="T601" s="199"/>
      <c r="U601" s="199"/>
      <c r="V601" s="197"/>
      <c r="W601" s="199"/>
      <c r="X601" s="199"/>
      <c r="Y601" s="197"/>
      <c r="Z601" s="199"/>
      <c r="AA601" s="199"/>
      <c r="AB601" s="197"/>
      <c r="AC601" s="199"/>
      <c r="AD601" s="199"/>
      <c r="AE601" s="197"/>
      <c r="AF601" s="199"/>
      <c r="AG601" s="199"/>
      <c r="BI601" s="199"/>
      <c r="BJ601" s="199"/>
      <c r="BK601" s="199"/>
      <c r="BL601" s="199"/>
      <c r="BM601" s="199"/>
      <c r="BN601" s="199"/>
      <c r="BO601" s="199"/>
      <c r="BP601" s="199"/>
      <c r="BQ601" s="199"/>
      <c r="CS601" s="180"/>
      <c r="CT601" s="199"/>
      <c r="CU601" s="199"/>
      <c r="CV601" s="199"/>
      <c r="CY601" s="199"/>
      <c r="CZ601" s="199"/>
      <c r="DA601" s="204"/>
      <c r="DB601" s="231"/>
      <c r="DC601" s="204"/>
      <c r="DZ601" s="233"/>
      <c r="EA601" s="135" t="e">
        <v>#N/A</v>
      </c>
    </row>
    <row r="602" spans="1:131" x14ac:dyDescent="0.3">
      <c r="A602" s="307"/>
      <c r="B602" s="281"/>
      <c r="C602" s="281"/>
      <c r="D602" s="307"/>
      <c r="E602" s="281"/>
      <c r="F602" s="281"/>
      <c r="G602" s="281"/>
      <c r="H602" s="334"/>
      <c r="I602" s="281"/>
      <c r="J602" s="281"/>
      <c r="K602" s="281"/>
      <c r="L602" s="281"/>
      <c r="M602" s="281"/>
      <c r="N602" s="281"/>
      <c r="O602" s="199"/>
      <c r="P602" s="197"/>
      <c r="Q602" s="199"/>
      <c r="R602" s="199"/>
      <c r="S602" s="197"/>
      <c r="T602" s="199"/>
      <c r="U602" s="199"/>
      <c r="V602" s="197"/>
      <c r="W602" s="199"/>
      <c r="X602" s="199"/>
      <c r="Y602" s="197"/>
      <c r="Z602" s="199"/>
      <c r="AA602" s="199"/>
      <c r="AB602" s="197"/>
      <c r="AC602" s="199"/>
      <c r="AD602" s="199"/>
      <c r="AE602" s="197"/>
      <c r="AF602" s="199"/>
      <c r="AG602" s="199"/>
      <c r="BI602" s="199"/>
      <c r="BJ602" s="199"/>
      <c r="BK602" s="199"/>
      <c r="BL602" s="199"/>
      <c r="BM602" s="199"/>
      <c r="BN602" s="199"/>
      <c r="BO602" s="199"/>
      <c r="BP602" s="199"/>
      <c r="BQ602" s="199"/>
      <c r="CS602" s="180"/>
      <c r="CT602" s="199"/>
      <c r="CU602" s="199"/>
      <c r="CV602" s="199"/>
      <c r="CY602" s="199"/>
      <c r="CZ602" s="199"/>
      <c r="DA602" s="204"/>
      <c r="DB602" s="231"/>
      <c r="DC602" s="204"/>
      <c r="DZ602" s="233"/>
      <c r="EA602" s="135" t="e">
        <v>#N/A</v>
      </c>
    </row>
    <row r="603" spans="1:131" x14ac:dyDescent="0.3">
      <c r="A603" s="307"/>
      <c r="B603" s="281"/>
      <c r="C603" s="281"/>
      <c r="D603" s="307"/>
      <c r="E603" s="281"/>
      <c r="F603" s="281"/>
      <c r="G603" s="281"/>
      <c r="H603" s="334"/>
      <c r="I603" s="281"/>
      <c r="J603" s="281"/>
      <c r="K603" s="281"/>
      <c r="L603" s="281"/>
      <c r="M603" s="281"/>
      <c r="N603" s="281"/>
      <c r="O603" s="199"/>
      <c r="P603" s="197"/>
      <c r="Q603" s="199"/>
      <c r="R603" s="199"/>
      <c r="S603" s="197"/>
      <c r="T603" s="199"/>
      <c r="U603" s="199"/>
      <c r="V603" s="197"/>
      <c r="W603" s="199"/>
      <c r="X603" s="199"/>
      <c r="Y603" s="197"/>
      <c r="Z603" s="199"/>
      <c r="AA603" s="199"/>
      <c r="AB603" s="197"/>
      <c r="AC603" s="199"/>
      <c r="AD603" s="199"/>
      <c r="AE603" s="197"/>
      <c r="AF603" s="199"/>
      <c r="AG603" s="199"/>
      <c r="BI603" s="199"/>
      <c r="BJ603" s="199"/>
      <c r="BK603" s="199"/>
      <c r="BL603" s="199"/>
      <c r="BM603" s="199"/>
      <c r="BN603" s="199"/>
      <c r="BO603" s="199"/>
      <c r="BP603" s="199"/>
      <c r="BQ603" s="199"/>
      <c r="CS603" s="180"/>
      <c r="CT603" s="199"/>
      <c r="CU603" s="199"/>
      <c r="CV603" s="199"/>
      <c r="CY603" s="199"/>
      <c r="CZ603" s="199"/>
      <c r="DA603" s="204"/>
      <c r="DB603" s="231"/>
      <c r="DC603" s="204"/>
      <c r="DZ603" s="233"/>
      <c r="EA603" s="135" t="e">
        <v>#N/A</v>
      </c>
    </row>
    <row r="604" spans="1:131" x14ac:dyDescent="0.3">
      <c r="A604" s="307"/>
      <c r="B604" s="281"/>
      <c r="C604" s="281"/>
      <c r="D604" s="307"/>
      <c r="E604" s="281"/>
      <c r="F604" s="281"/>
      <c r="G604" s="281"/>
      <c r="H604" s="334"/>
      <c r="I604" s="281"/>
      <c r="J604" s="281"/>
      <c r="K604" s="281"/>
      <c r="L604" s="281"/>
      <c r="M604" s="281"/>
      <c r="N604" s="281"/>
      <c r="O604" s="199"/>
      <c r="P604" s="197"/>
      <c r="Q604" s="199"/>
      <c r="R604" s="199"/>
      <c r="S604" s="197"/>
      <c r="T604" s="199"/>
      <c r="U604" s="199"/>
      <c r="V604" s="197"/>
      <c r="W604" s="199"/>
      <c r="X604" s="199"/>
      <c r="Y604" s="197"/>
      <c r="Z604" s="199"/>
      <c r="AA604" s="199"/>
      <c r="AB604" s="197"/>
      <c r="AC604" s="199"/>
      <c r="AD604" s="199"/>
      <c r="AE604" s="197"/>
      <c r="AF604" s="199"/>
      <c r="AG604" s="199"/>
      <c r="BI604" s="199"/>
      <c r="BJ604" s="199"/>
      <c r="BK604" s="199"/>
      <c r="BL604" s="199"/>
      <c r="BM604" s="199"/>
      <c r="BN604" s="199"/>
      <c r="BO604" s="199"/>
      <c r="BP604" s="199"/>
      <c r="BQ604" s="199"/>
      <c r="CS604" s="180"/>
      <c r="CT604" s="199"/>
      <c r="CU604" s="199"/>
      <c r="CV604" s="199"/>
      <c r="CY604" s="199"/>
      <c r="CZ604" s="199"/>
      <c r="DA604" s="204"/>
      <c r="DB604" s="231"/>
      <c r="DC604" s="204"/>
      <c r="DZ604" s="233"/>
      <c r="EA604" s="135" t="e">
        <v>#N/A</v>
      </c>
    </row>
    <row r="605" spans="1:131" x14ac:dyDescent="0.3">
      <c r="A605" s="307"/>
      <c r="B605" s="281"/>
      <c r="C605" s="281"/>
      <c r="D605" s="307"/>
      <c r="E605" s="281"/>
      <c r="F605" s="281"/>
      <c r="G605" s="281"/>
      <c r="H605" s="334"/>
      <c r="I605" s="281"/>
      <c r="J605" s="281"/>
      <c r="K605" s="281"/>
      <c r="L605" s="281"/>
      <c r="M605" s="281"/>
      <c r="N605" s="281"/>
      <c r="O605" s="199"/>
      <c r="P605" s="197"/>
      <c r="Q605" s="199"/>
      <c r="R605" s="199"/>
      <c r="S605" s="197"/>
      <c r="T605" s="199"/>
      <c r="U605" s="199"/>
      <c r="V605" s="197"/>
      <c r="W605" s="199"/>
      <c r="X605" s="199"/>
      <c r="Y605" s="197"/>
      <c r="Z605" s="199"/>
      <c r="AA605" s="199"/>
      <c r="AB605" s="197"/>
      <c r="AC605" s="199"/>
      <c r="AD605" s="199"/>
      <c r="AE605" s="197"/>
      <c r="AF605" s="199"/>
      <c r="AG605" s="199"/>
      <c r="BI605" s="199"/>
      <c r="BJ605" s="199"/>
      <c r="BK605" s="199"/>
      <c r="BL605" s="199"/>
      <c r="BM605" s="199"/>
      <c r="BN605" s="199"/>
      <c r="BO605" s="199"/>
      <c r="BP605" s="199"/>
      <c r="BQ605" s="199"/>
      <c r="CS605" s="180"/>
      <c r="CT605" s="199"/>
      <c r="CU605" s="199"/>
      <c r="CV605" s="199"/>
      <c r="CY605" s="199"/>
      <c r="CZ605" s="199"/>
      <c r="DA605" s="204"/>
      <c r="DB605" s="231"/>
      <c r="DC605" s="204"/>
      <c r="DZ605" s="233"/>
      <c r="EA605" s="135" t="e">
        <v>#N/A</v>
      </c>
    </row>
    <row r="606" spans="1:131" x14ac:dyDescent="0.3">
      <c r="A606" s="307"/>
      <c r="B606" s="281"/>
      <c r="C606" s="281"/>
      <c r="D606" s="307"/>
      <c r="E606" s="281"/>
      <c r="F606" s="281"/>
      <c r="G606" s="281"/>
      <c r="H606" s="334"/>
      <c r="I606" s="281"/>
      <c r="J606" s="281"/>
      <c r="K606" s="281"/>
      <c r="L606" s="281"/>
      <c r="M606" s="281"/>
      <c r="N606" s="281"/>
      <c r="O606" s="199"/>
      <c r="P606" s="197"/>
      <c r="Q606" s="199"/>
      <c r="R606" s="199"/>
      <c r="S606" s="197"/>
      <c r="T606" s="199"/>
      <c r="U606" s="199"/>
      <c r="V606" s="197"/>
      <c r="W606" s="199"/>
      <c r="X606" s="199"/>
      <c r="Y606" s="197"/>
      <c r="Z606" s="199"/>
      <c r="AA606" s="199"/>
      <c r="AB606" s="197"/>
      <c r="AC606" s="199"/>
      <c r="AD606" s="199"/>
      <c r="AE606" s="197"/>
      <c r="AF606" s="199"/>
      <c r="AG606" s="199"/>
      <c r="BI606" s="199"/>
      <c r="BJ606" s="199"/>
      <c r="BK606" s="199"/>
      <c r="BL606" s="199"/>
      <c r="BM606" s="199"/>
      <c r="BN606" s="199"/>
      <c r="BO606" s="199"/>
      <c r="BP606" s="199"/>
      <c r="BQ606" s="199"/>
      <c r="CS606" s="180"/>
      <c r="CT606" s="199"/>
      <c r="CU606" s="199"/>
      <c r="CV606" s="199"/>
      <c r="CY606" s="199"/>
      <c r="CZ606" s="199"/>
      <c r="DA606" s="204"/>
      <c r="DB606" s="231"/>
      <c r="DC606" s="204"/>
      <c r="DZ606" s="233"/>
      <c r="EA606" s="135" t="e">
        <v>#N/A</v>
      </c>
    </row>
    <row r="607" spans="1:131" x14ac:dyDescent="0.3">
      <c r="A607" s="307"/>
      <c r="B607" s="281"/>
      <c r="C607" s="281"/>
      <c r="D607" s="307"/>
      <c r="E607" s="281"/>
      <c r="F607" s="281"/>
      <c r="G607" s="281"/>
      <c r="H607" s="334"/>
      <c r="I607" s="281"/>
      <c r="J607" s="281"/>
      <c r="K607" s="281"/>
      <c r="L607" s="281"/>
      <c r="M607" s="281"/>
      <c r="N607" s="281"/>
      <c r="O607" s="199"/>
      <c r="P607" s="197"/>
      <c r="Q607" s="199"/>
      <c r="R607" s="199"/>
      <c r="S607" s="197"/>
      <c r="T607" s="199"/>
      <c r="U607" s="199"/>
      <c r="V607" s="197"/>
      <c r="W607" s="199"/>
      <c r="X607" s="199"/>
      <c r="Y607" s="197"/>
      <c r="Z607" s="199"/>
      <c r="AA607" s="199"/>
      <c r="AB607" s="197"/>
      <c r="AC607" s="199"/>
      <c r="AD607" s="199"/>
      <c r="AE607" s="197"/>
      <c r="AF607" s="199"/>
      <c r="AG607" s="199"/>
      <c r="BI607" s="199"/>
      <c r="BJ607" s="199"/>
      <c r="BK607" s="199"/>
      <c r="BL607" s="199"/>
      <c r="BM607" s="199"/>
      <c r="BN607" s="199"/>
      <c r="BO607" s="199"/>
      <c r="BP607" s="199"/>
      <c r="BQ607" s="199"/>
      <c r="CS607" s="180"/>
      <c r="CT607" s="199"/>
      <c r="CU607" s="199"/>
      <c r="CV607" s="199"/>
      <c r="CY607" s="199"/>
      <c r="CZ607" s="199"/>
      <c r="DA607" s="204"/>
      <c r="DB607" s="231"/>
      <c r="DC607" s="204"/>
      <c r="DZ607" s="233"/>
      <c r="EA607" s="135" t="e">
        <v>#N/A</v>
      </c>
    </row>
    <row r="608" spans="1:131" x14ac:dyDescent="0.3">
      <c r="A608" s="307"/>
      <c r="B608" s="281"/>
      <c r="C608" s="281"/>
      <c r="D608" s="307"/>
      <c r="E608" s="281"/>
      <c r="F608" s="281"/>
      <c r="G608" s="281"/>
      <c r="H608" s="334"/>
      <c r="I608" s="281"/>
      <c r="J608" s="281"/>
      <c r="K608" s="281"/>
      <c r="L608" s="281"/>
      <c r="M608" s="281"/>
      <c r="N608" s="281"/>
      <c r="O608" s="199"/>
      <c r="P608" s="197"/>
      <c r="Q608" s="199"/>
      <c r="R608" s="199"/>
      <c r="S608" s="197"/>
      <c r="T608" s="199"/>
      <c r="U608" s="199"/>
      <c r="V608" s="197"/>
      <c r="W608" s="199"/>
      <c r="X608" s="199"/>
      <c r="Y608" s="197"/>
      <c r="Z608" s="199"/>
      <c r="AA608" s="199"/>
      <c r="AB608" s="197"/>
      <c r="AC608" s="199"/>
      <c r="AD608" s="199"/>
      <c r="AE608" s="197"/>
      <c r="AF608" s="199"/>
      <c r="AG608" s="199"/>
      <c r="BI608" s="199"/>
      <c r="BJ608" s="199"/>
      <c r="BK608" s="199"/>
      <c r="BL608" s="199"/>
      <c r="BM608" s="199"/>
      <c r="BN608" s="199"/>
      <c r="BO608" s="199"/>
      <c r="BP608" s="199"/>
      <c r="BQ608" s="199"/>
      <c r="CS608" s="180"/>
      <c r="CT608" s="199"/>
      <c r="CU608" s="199"/>
      <c r="CV608" s="199"/>
      <c r="CY608" s="199"/>
      <c r="CZ608" s="199"/>
      <c r="DA608" s="204"/>
      <c r="DB608" s="231"/>
      <c r="DC608" s="204"/>
      <c r="DZ608" s="233"/>
      <c r="EA608" s="135" t="e">
        <v>#N/A</v>
      </c>
    </row>
    <row r="609" spans="1:131" x14ac:dyDescent="0.3">
      <c r="A609" s="307"/>
      <c r="B609" s="281"/>
      <c r="C609" s="281"/>
      <c r="D609" s="307"/>
      <c r="E609" s="281"/>
      <c r="F609" s="281"/>
      <c r="G609" s="281"/>
      <c r="H609" s="334"/>
      <c r="I609" s="281"/>
      <c r="J609" s="281"/>
      <c r="K609" s="281"/>
      <c r="L609" s="281"/>
      <c r="M609" s="281"/>
      <c r="N609" s="281"/>
      <c r="O609" s="199"/>
      <c r="P609" s="197"/>
      <c r="Q609" s="199"/>
      <c r="R609" s="199"/>
      <c r="S609" s="197"/>
      <c r="T609" s="199"/>
      <c r="U609" s="199"/>
      <c r="V609" s="197"/>
      <c r="W609" s="199"/>
      <c r="X609" s="199"/>
      <c r="Y609" s="197"/>
      <c r="Z609" s="199"/>
      <c r="AA609" s="199"/>
      <c r="AB609" s="197"/>
      <c r="AC609" s="199"/>
      <c r="AD609" s="199"/>
      <c r="AE609" s="197"/>
      <c r="AF609" s="199"/>
      <c r="AG609" s="199"/>
      <c r="BI609" s="199"/>
      <c r="BJ609" s="199"/>
      <c r="BK609" s="199"/>
      <c r="BL609" s="199"/>
      <c r="BM609" s="199"/>
      <c r="BN609" s="199"/>
      <c r="BO609" s="199"/>
      <c r="BP609" s="199"/>
      <c r="BQ609" s="199"/>
      <c r="CS609" s="180"/>
      <c r="CT609" s="199"/>
      <c r="CU609" s="199"/>
      <c r="CV609" s="199"/>
      <c r="CY609" s="199"/>
      <c r="CZ609" s="199"/>
      <c r="DA609" s="204"/>
      <c r="DB609" s="231"/>
      <c r="DC609" s="204"/>
      <c r="DZ609" s="233"/>
      <c r="EA609" s="135" t="e">
        <v>#N/A</v>
      </c>
    </row>
    <row r="610" spans="1:131" x14ac:dyDescent="0.3">
      <c r="A610" s="307"/>
      <c r="B610" s="281"/>
      <c r="C610" s="281"/>
      <c r="D610" s="307"/>
      <c r="E610" s="281"/>
      <c r="F610" s="281"/>
      <c r="G610" s="281"/>
      <c r="H610" s="334"/>
      <c r="I610" s="281"/>
      <c r="J610" s="281"/>
      <c r="K610" s="281"/>
      <c r="L610" s="281"/>
      <c r="M610" s="281"/>
      <c r="N610" s="281"/>
      <c r="O610" s="199"/>
      <c r="P610" s="197"/>
      <c r="Q610" s="199"/>
      <c r="R610" s="199"/>
      <c r="S610" s="197"/>
      <c r="T610" s="199"/>
      <c r="U610" s="199"/>
      <c r="V610" s="197"/>
      <c r="W610" s="199"/>
      <c r="X610" s="199"/>
      <c r="Y610" s="197"/>
      <c r="Z610" s="199"/>
      <c r="AA610" s="199"/>
      <c r="AB610" s="197"/>
      <c r="AC610" s="199"/>
      <c r="AD610" s="199"/>
      <c r="AE610" s="197"/>
      <c r="AF610" s="199"/>
      <c r="AG610" s="199"/>
      <c r="BI610" s="199"/>
      <c r="BJ610" s="199"/>
      <c r="BK610" s="199"/>
      <c r="BL610" s="199"/>
      <c r="BM610" s="199"/>
      <c r="BN610" s="199"/>
      <c r="BO610" s="199"/>
      <c r="BP610" s="199"/>
      <c r="BQ610" s="199"/>
      <c r="CS610" s="180"/>
      <c r="CT610" s="199"/>
      <c r="CU610" s="199"/>
      <c r="CV610" s="199"/>
      <c r="CY610" s="199"/>
      <c r="CZ610" s="199"/>
      <c r="DA610" s="204"/>
      <c r="DB610" s="231"/>
      <c r="DC610" s="204"/>
      <c r="DZ610" s="233"/>
      <c r="EA610" s="135" t="e">
        <v>#N/A</v>
      </c>
    </row>
    <row r="611" spans="1:131" x14ac:dyDescent="0.3">
      <c r="A611" s="307"/>
      <c r="B611" s="281"/>
      <c r="C611" s="281"/>
      <c r="D611" s="307"/>
      <c r="E611" s="281"/>
      <c r="F611" s="281"/>
      <c r="G611" s="281"/>
      <c r="H611" s="334"/>
      <c r="I611" s="281"/>
      <c r="J611" s="281"/>
      <c r="K611" s="281"/>
      <c r="L611" s="281"/>
      <c r="M611" s="281"/>
      <c r="N611" s="281"/>
      <c r="O611" s="199"/>
      <c r="P611" s="197"/>
      <c r="Q611" s="199"/>
      <c r="R611" s="199"/>
      <c r="S611" s="197"/>
      <c r="T611" s="199"/>
      <c r="U611" s="199"/>
      <c r="V611" s="197"/>
      <c r="W611" s="199"/>
      <c r="X611" s="199"/>
      <c r="Y611" s="197"/>
      <c r="Z611" s="199"/>
      <c r="AA611" s="199"/>
      <c r="AB611" s="197"/>
      <c r="AC611" s="199"/>
      <c r="AD611" s="199"/>
      <c r="AE611" s="197"/>
      <c r="AF611" s="199"/>
      <c r="AG611" s="199"/>
      <c r="BI611" s="199"/>
      <c r="BJ611" s="199"/>
      <c r="BK611" s="199"/>
      <c r="BL611" s="199"/>
      <c r="BM611" s="199"/>
      <c r="BN611" s="199"/>
      <c r="BO611" s="199"/>
      <c r="BP611" s="199"/>
      <c r="BQ611" s="199"/>
      <c r="CS611" s="180"/>
      <c r="CT611" s="199"/>
      <c r="CU611" s="199"/>
      <c r="CV611" s="199"/>
      <c r="CY611" s="199"/>
      <c r="CZ611" s="199"/>
      <c r="DA611" s="204"/>
      <c r="DB611" s="231"/>
      <c r="DC611" s="204"/>
      <c r="DZ611" s="233"/>
      <c r="EA611" s="135" t="e">
        <v>#N/A</v>
      </c>
    </row>
    <row r="612" spans="1:131" x14ac:dyDescent="0.3">
      <c r="A612" s="307"/>
      <c r="B612" s="281"/>
      <c r="C612" s="281"/>
      <c r="D612" s="307"/>
      <c r="E612" s="281"/>
      <c r="F612" s="281"/>
      <c r="G612" s="281"/>
      <c r="H612" s="334"/>
      <c r="I612" s="281"/>
      <c r="J612" s="281"/>
      <c r="K612" s="281"/>
      <c r="L612" s="281"/>
      <c r="M612" s="281"/>
      <c r="N612" s="281"/>
      <c r="O612" s="199"/>
      <c r="P612" s="197"/>
      <c r="Q612" s="199"/>
      <c r="R612" s="199"/>
      <c r="S612" s="197"/>
      <c r="T612" s="199"/>
      <c r="U612" s="199"/>
      <c r="V612" s="197"/>
      <c r="W612" s="199"/>
      <c r="X612" s="199"/>
      <c r="Y612" s="197"/>
      <c r="Z612" s="199"/>
      <c r="AA612" s="199"/>
      <c r="AB612" s="197"/>
      <c r="AC612" s="199"/>
      <c r="AD612" s="199"/>
      <c r="AE612" s="197"/>
      <c r="AF612" s="199"/>
      <c r="AG612" s="199"/>
      <c r="BI612" s="199"/>
      <c r="BJ612" s="199"/>
      <c r="BK612" s="199"/>
      <c r="BL612" s="199"/>
      <c r="BM612" s="199"/>
      <c r="BN612" s="199"/>
      <c r="BO612" s="199"/>
      <c r="BP612" s="199"/>
      <c r="BQ612" s="199"/>
      <c r="CS612" s="180"/>
      <c r="CT612" s="199"/>
      <c r="CU612" s="199"/>
      <c r="CV612" s="199"/>
      <c r="CY612" s="199"/>
      <c r="CZ612" s="199"/>
      <c r="DA612" s="204"/>
      <c r="DB612" s="231"/>
      <c r="DC612" s="204"/>
      <c r="DZ612" s="233"/>
      <c r="EA612" s="135" t="e">
        <v>#N/A</v>
      </c>
    </row>
    <row r="613" spans="1:131" x14ac:dyDescent="0.3">
      <c r="A613" s="307"/>
      <c r="B613" s="281"/>
      <c r="C613" s="281"/>
      <c r="D613" s="307"/>
      <c r="E613" s="281"/>
      <c r="F613" s="281"/>
      <c r="G613" s="281"/>
      <c r="H613" s="334"/>
      <c r="I613" s="281"/>
      <c r="J613" s="281"/>
      <c r="K613" s="281"/>
      <c r="L613" s="281"/>
      <c r="M613" s="281"/>
      <c r="N613" s="281"/>
      <c r="O613" s="199"/>
      <c r="P613" s="197"/>
      <c r="Q613" s="199"/>
      <c r="R613" s="199"/>
      <c r="S613" s="197"/>
      <c r="T613" s="199"/>
      <c r="U613" s="199"/>
      <c r="V613" s="197"/>
      <c r="W613" s="199"/>
      <c r="X613" s="199"/>
      <c r="Y613" s="197"/>
      <c r="Z613" s="199"/>
      <c r="AA613" s="199"/>
      <c r="AB613" s="197"/>
      <c r="AC613" s="199"/>
      <c r="AD613" s="199"/>
      <c r="AE613" s="197"/>
      <c r="AF613" s="199"/>
      <c r="AG613" s="199"/>
      <c r="BI613" s="199"/>
      <c r="BJ613" s="199"/>
      <c r="BK613" s="199"/>
      <c r="BL613" s="199"/>
      <c r="BM613" s="199"/>
      <c r="BN613" s="199"/>
      <c r="BO613" s="199"/>
      <c r="BP613" s="199"/>
      <c r="BQ613" s="199"/>
      <c r="CS613" s="180"/>
      <c r="CT613" s="199"/>
      <c r="CU613" s="199"/>
      <c r="CV613" s="199"/>
      <c r="CY613" s="199"/>
      <c r="CZ613" s="199"/>
      <c r="DA613" s="204"/>
      <c r="DB613" s="231"/>
      <c r="DC613" s="204"/>
      <c r="DZ613" s="233"/>
      <c r="EA613" s="135" t="e">
        <v>#N/A</v>
      </c>
    </row>
    <row r="614" spans="1:131" x14ac:dyDescent="0.3">
      <c r="A614" s="307"/>
      <c r="B614" s="281"/>
      <c r="C614" s="281"/>
      <c r="D614" s="307"/>
      <c r="E614" s="281"/>
      <c r="F614" s="281"/>
      <c r="G614" s="281"/>
      <c r="H614" s="334"/>
      <c r="I614" s="281"/>
      <c r="J614" s="281"/>
      <c r="K614" s="281"/>
      <c r="L614" s="281"/>
      <c r="M614" s="281"/>
      <c r="N614" s="281"/>
      <c r="O614" s="199"/>
      <c r="P614" s="197"/>
      <c r="Q614" s="199"/>
      <c r="R614" s="199"/>
      <c r="S614" s="197"/>
      <c r="T614" s="199"/>
      <c r="U614" s="199"/>
      <c r="V614" s="197"/>
      <c r="W614" s="199"/>
      <c r="X614" s="199"/>
      <c r="Y614" s="197"/>
      <c r="Z614" s="199"/>
      <c r="AA614" s="199"/>
      <c r="AB614" s="197"/>
      <c r="AC614" s="199"/>
      <c r="AD614" s="199"/>
      <c r="AE614" s="197"/>
      <c r="AF614" s="199"/>
      <c r="AG614" s="199"/>
      <c r="BI614" s="199"/>
      <c r="BJ614" s="199"/>
      <c r="BK614" s="199"/>
      <c r="BL614" s="199"/>
      <c r="BM614" s="199"/>
      <c r="BN614" s="199"/>
      <c r="BO614" s="199"/>
      <c r="BP614" s="199"/>
      <c r="BQ614" s="199"/>
      <c r="CS614" s="180"/>
      <c r="CT614" s="199"/>
      <c r="CU614" s="199"/>
      <c r="CV614" s="199"/>
      <c r="CY614" s="199"/>
      <c r="CZ614" s="199"/>
      <c r="DA614" s="204"/>
      <c r="DB614" s="231"/>
      <c r="DC614" s="204"/>
      <c r="DZ614" s="233"/>
      <c r="EA614" s="135" t="e">
        <v>#N/A</v>
      </c>
    </row>
    <row r="615" spans="1:131" x14ac:dyDescent="0.3">
      <c r="A615" s="307"/>
      <c r="B615" s="281"/>
      <c r="C615" s="281"/>
      <c r="D615" s="307"/>
      <c r="E615" s="281"/>
      <c r="F615" s="281"/>
      <c r="G615" s="281"/>
      <c r="H615" s="334"/>
      <c r="I615" s="281"/>
      <c r="J615" s="281"/>
      <c r="K615" s="281"/>
      <c r="L615" s="281"/>
      <c r="M615" s="281"/>
      <c r="N615" s="281"/>
      <c r="O615" s="199"/>
      <c r="P615" s="197"/>
      <c r="Q615" s="199"/>
      <c r="R615" s="199"/>
      <c r="S615" s="197"/>
      <c r="T615" s="199"/>
      <c r="U615" s="199"/>
      <c r="V615" s="197"/>
      <c r="W615" s="199"/>
      <c r="X615" s="199"/>
      <c r="Y615" s="197"/>
      <c r="Z615" s="199"/>
      <c r="AA615" s="199"/>
      <c r="AB615" s="197"/>
      <c r="AC615" s="199"/>
      <c r="AD615" s="199"/>
      <c r="AE615" s="197"/>
      <c r="AF615" s="199"/>
      <c r="AG615" s="199"/>
      <c r="BI615" s="199"/>
      <c r="BJ615" s="199"/>
      <c r="BK615" s="199"/>
      <c r="BL615" s="199"/>
      <c r="BM615" s="199"/>
      <c r="BN615" s="199"/>
      <c r="BO615" s="199"/>
      <c r="BP615" s="199"/>
      <c r="BQ615" s="199"/>
      <c r="CS615" s="180"/>
      <c r="CT615" s="199"/>
      <c r="CU615" s="199"/>
      <c r="CV615" s="199"/>
      <c r="CY615" s="199"/>
      <c r="CZ615" s="199"/>
      <c r="DA615" s="204"/>
      <c r="DB615" s="231"/>
      <c r="DC615" s="204"/>
      <c r="DZ615" s="233"/>
      <c r="EA615" s="135" t="e">
        <v>#N/A</v>
      </c>
    </row>
    <row r="616" spans="1:131" x14ac:dyDescent="0.3">
      <c r="A616" s="307"/>
      <c r="B616" s="281"/>
      <c r="C616" s="281"/>
      <c r="D616" s="307"/>
      <c r="E616" s="281"/>
      <c r="F616" s="281"/>
      <c r="G616" s="281"/>
      <c r="H616" s="334"/>
      <c r="I616" s="281"/>
      <c r="J616" s="281"/>
      <c r="K616" s="281"/>
      <c r="L616" s="281"/>
      <c r="M616" s="281"/>
      <c r="N616" s="281"/>
      <c r="O616" s="199"/>
      <c r="P616" s="197"/>
      <c r="Q616" s="199"/>
      <c r="R616" s="199"/>
      <c r="S616" s="197"/>
      <c r="T616" s="199"/>
      <c r="U616" s="199"/>
      <c r="V616" s="197"/>
      <c r="W616" s="199"/>
      <c r="X616" s="199"/>
      <c r="Y616" s="197"/>
      <c r="Z616" s="199"/>
      <c r="AA616" s="199"/>
      <c r="AB616" s="197"/>
      <c r="AC616" s="199"/>
      <c r="AD616" s="199"/>
      <c r="AE616" s="197"/>
      <c r="AF616" s="199"/>
      <c r="AG616" s="199"/>
      <c r="BI616" s="199"/>
      <c r="BJ616" s="199"/>
      <c r="BK616" s="199"/>
      <c r="BL616" s="199"/>
      <c r="BM616" s="199"/>
      <c r="BN616" s="199"/>
      <c r="BO616" s="199"/>
      <c r="BP616" s="199"/>
      <c r="BQ616" s="199"/>
      <c r="CS616" s="180"/>
      <c r="CT616" s="199"/>
      <c r="CU616" s="199"/>
      <c r="CV616" s="199"/>
      <c r="CY616" s="199"/>
      <c r="CZ616" s="199"/>
      <c r="DA616" s="204"/>
      <c r="DB616" s="231"/>
      <c r="DC616" s="204"/>
      <c r="DZ616" s="233"/>
      <c r="EA616" s="135" t="e">
        <v>#N/A</v>
      </c>
    </row>
    <row r="617" spans="1:131" x14ac:dyDescent="0.3">
      <c r="A617" s="307"/>
      <c r="B617" s="281"/>
      <c r="C617" s="281"/>
      <c r="D617" s="307"/>
      <c r="E617" s="281"/>
      <c r="F617" s="281"/>
      <c r="G617" s="281"/>
      <c r="H617" s="334"/>
      <c r="I617" s="281"/>
      <c r="J617" s="281"/>
      <c r="K617" s="281"/>
      <c r="L617" s="281"/>
      <c r="M617" s="281"/>
      <c r="N617" s="281"/>
      <c r="O617" s="199"/>
      <c r="P617" s="197"/>
      <c r="Q617" s="199"/>
      <c r="R617" s="199"/>
      <c r="S617" s="197"/>
      <c r="T617" s="199"/>
      <c r="U617" s="199"/>
      <c r="V617" s="197"/>
      <c r="W617" s="199"/>
      <c r="X617" s="199"/>
      <c r="Y617" s="197"/>
      <c r="Z617" s="199"/>
      <c r="AA617" s="199"/>
      <c r="AB617" s="197"/>
      <c r="AC617" s="199"/>
      <c r="AD617" s="199"/>
      <c r="AE617" s="197"/>
      <c r="AF617" s="199"/>
      <c r="AG617" s="199"/>
      <c r="BI617" s="199"/>
      <c r="BJ617" s="199"/>
      <c r="BK617" s="199"/>
      <c r="BL617" s="199"/>
      <c r="BM617" s="199"/>
      <c r="BN617" s="199"/>
      <c r="BO617" s="199"/>
      <c r="BP617" s="199"/>
      <c r="BQ617" s="199"/>
      <c r="CS617" s="180"/>
      <c r="CT617" s="199"/>
      <c r="CU617" s="199"/>
      <c r="CV617" s="199"/>
      <c r="CY617" s="199"/>
      <c r="CZ617" s="199"/>
      <c r="DA617" s="204"/>
      <c r="DB617" s="231"/>
      <c r="DC617" s="204"/>
      <c r="DZ617" s="233"/>
      <c r="EA617" s="135" t="e">
        <v>#N/A</v>
      </c>
    </row>
    <row r="618" spans="1:131" x14ac:dyDescent="0.3">
      <c r="A618" s="307"/>
      <c r="B618" s="281"/>
      <c r="C618" s="281"/>
      <c r="D618" s="307"/>
      <c r="E618" s="281"/>
      <c r="F618" s="281"/>
      <c r="G618" s="281"/>
      <c r="H618" s="334"/>
      <c r="I618" s="281"/>
      <c r="J618" s="281"/>
      <c r="K618" s="281"/>
      <c r="L618" s="281"/>
      <c r="M618" s="281"/>
      <c r="N618" s="281"/>
      <c r="O618" s="199"/>
      <c r="P618" s="197"/>
      <c r="Q618" s="199"/>
      <c r="R618" s="199"/>
      <c r="S618" s="197"/>
      <c r="T618" s="199"/>
      <c r="U618" s="199"/>
      <c r="V618" s="197"/>
      <c r="W618" s="199"/>
      <c r="X618" s="199"/>
      <c r="Y618" s="197"/>
      <c r="Z618" s="199"/>
      <c r="AA618" s="199"/>
      <c r="AB618" s="197"/>
      <c r="AC618" s="199"/>
      <c r="AD618" s="199"/>
      <c r="AE618" s="197"/>
      <c r="AF618" s="199"/>
      <c r="AG618" s="199"/>
      <c r="BI618" s="199"/>
      <c r="BJ618" s="199"/>
      <c r="BK618" s="199"/>
      <c r="BL618" s="199"/>
      <c r="BM618" s="199"/>
      <c r="BN618" s="199"/>
      <c r="BO618" s="199"/>
      <c r="BP618" s="199"/>
      <c r="BQ618" s="199"/>
      <c r="CS618" s="180"/>
      <c r="CT618" s="199"/>
      <c r="CU618" s="199"/>
      <c r="CV618" s="199"/>
      <c r="CY618" s="199"/>
      <c r="CZ618" s="199"/>
      <c r="DA618" s="204"/>
      <c r="DB618" s="231"/>
      <c r="DC618" s="204"/>
      <c r="DZ618" s="233"/>
      <c r="EA618" s="135" t="e">
        <v>#N/A</v>
      </c>
    </row>
    <row r="619" spans="1:131" x14ac:dyDescent="0.3">
      <c r="A619" s="307"/>
      <c r="B619" s="281"/>
      <c r="C619" s="281"/>
      <c r="D619" s="307"/>
      <c r="E619" s="281"/>
      <c r="F619" s="281"/>
      <c r="G619" s="281"/>
      <c r="H619" s="334"/>
      <c r="I619" s="281"/>
      <c r="J619" s="281"/>
      <c r="K619" s="281"/>
      <c r="L619" s="281"/>
      <c r="M619" s="281"/>
      <c r="N619" s="281"/>
      <c r="O619" s="199"/>
      <c r="P619" s="197"/>
      <c r="Q619" s="199"/>
      <c r="R619" s="199"/>
      <c r="S619" s="197"/>
      <c r="T619" s="199"/>
      <c r="U619" s="199"/>
      <c r="V619" s="197"/>
      <c r="W619" s="199"/>
      <c r="X619" s="199"/>
      <c r="Y619" s="197"/>
      <c r="Z619" s="199"/>
      <c r="AA619" s="199"/>
      <c r="AB619" s="197"/>
      <c r="AC619" s="199"/>
      <c r="AD619" s="199"/>
      <c r="AE619" s="197"/>
      <c r="AF619" s="199"/>
      <c r="AG619" s="199"/>
      <c r="BI619" s="199"/>
      <c r="BJ619" s="199"/>
      <c r="BK619" s="199"/>
      <c r="BL619" s="199"/>
      <c r="BM619" s="199"/>
      <c r="BN619" s="199"/>
      <c r="BO619" s="199"/>
      <c r="BP619" s="199"/>
      <c r="BQ619" s="199"/>
      <c r="CS619" s="180"/>
      <c r="CT619" s="199"/>
      <c r="CU619" s="199"/>
      <c r="CV619" s="199"/>
      <c r="CY619" s="199"/>
      <c r="CZ619" s="199"/>
      <c r="DA619" s="204"/>
      <c r="DB619" s="231"/>
      <c r="DC619" s="204"/>
      <c r="DZ619" s="233"/>
      <c r="EA619" s="135" t="e">
        <v>#N/A</v>
      </c>
    </row>
    <row r="620" spans="1:131" x14ac:dyDescent="0.3">
      <c r="A620" s="307"/>
      <c r="B620" s="281"/>
      <c r="C620" s="281"/>
      <c r="D620" s="307"/>
      <c r="E620" s="281"/>
      <c r="F620" s="281"/>
      <c r="G620" s="281"/>
      <c r="H620" s="334"/>
      <c r="I620" s="281"/>
      <c r="J620" s="281"/>
      <c r="K620" s="281"/>
      <c r="L620" s="281"/>
      <c r="M620" s="281"/>
      <c r="N620" s="281"/>
      <c r="O620" s="199"/>
      <c r="P620" s="197"/>
      <c r="Q620" s="199"/>
      <c r="R620" s="199"/>
      <c r="S620" s="197"/>
      <c r="T620" s="199"/>
      <c r="U620" s="199"/>
      <c r="V620" s="197"/>
      <c r="W620" s="199"/>
      <c r="X620" s="199"/>
      <c r="Y620" s="197"/>
      <c r="Z620" s="199"/>
      <c r="AA620" s="199"/>
      <c r="AB620" s="197"/>
      <c r="AC620" s="199"/>
      <c r="AD620" s="199"/>
      <c r="AE620" s="197"/>
      <c r="AF620" s="199"/>
      <c r="AG620" s="199"/>
      <c r="BI620" s="199"/>
      <c r="BJ620" s="199"/>
      <c r="BK620" s="199"/>
      <c r="BL620" s="199"/>
      <c r="BM620" s="199"/>
      <c r="BN620" s="199"/>
      <c r="BO620" s="199"/>
      <c r="BP620" s="199"/>
      <c r="BQ620" s="199"/>
      <c r="CS620" s="180"/>
      <c r="CT620" s="199"/>
      <c r="CU620" s="199"/>
      <c r="CV620" s="199"/>
      <c r="CY620" s="199"/>
      <c r="CZ620" s="199"/>
      <c r="DA620" s="204"/>
      <c r="DB620" s="231"/>
      <c r="DC620" s="204"/>
      <c r="DZ620" s="233"/>
      <c r="EA620" s="135" t="e">
        <v>#N/A</v>
      </c>
    </row>
    <row r="621" spans="1:131" x14ac:dyDescent="0.3">
      <c r="A621" s="307"/>
      <c r="B621" s="281"/>
      <c r="C621" s="281"/>
      <c r="D621" s="307"/>
      <c r="E621" s="281"/>
      <c r="F621" s="281"/>
      <c r="G621" s="281"/>
      <c r="H621" s="334"/>
      <c r="I621" s="281"/>
      <c r="J621" s="281"/>
      <c r="K621" s="281"/>
      <c r="L621" s="281"/>
      <c r="M621" s="281"/>
      <c r="N621" s="281"/>
      <c r="O621" s="199"/>
      <c r="P621" s="197"/>
      <c r="Q621" s="199"/>
      <c r="R621" s="199"/>
      <c r="S621" s="197"/>
      <c r="T621" s="199"/>
      <c r="U621" s="199"/>
      <c r="V621" s="197"/>
      <c r="W621" s="199"/>
      <c r="X621" s="199"/>
      <c r="Y621" s="197"/>
      <c r="Z621" s="199"/>
      <c r="AA621" s="199"/>
      <c r="AB621" s="197"/>
      <c r="AC621" s="199"/>
      <c r="AD621" s="199"/>
      <c r="AE621" s="197"/>
      <c r="AF621" s="199"/>
      <c r="AG621" s="199"/>
      <c r="BI621" s="199"/>
      <c r="BJ621" s="199"/>
      <c r="BK621" s="199"/>
      <c r="BL621" s="199"/>
      <c r="BM621" s="199"/>
      <c r="BN621" s="199"/>
      <c r="BO621" s="199"/>
      <c r="BP621" s="199"/>
      <c r="BQ621" s="199"/>
      <c r="CS621" s="180"/>
      <c r="CT621" s="199"/>
      <c r="CU621" s="199"/>
      <c r="CV621" s="199"/>
      <c r="CY621" s="199"/>
      <c r="CZ621" s="199"/>
      <c r="DA621" s="204"/>
      <c r="DB621" s="231"/>
      <c r="DC621" s="204"/>
      <c r="DZ621" s="233"/>
      <c r="EA621" s="135" t="e">
        <v>#N/A</v>
      </c>
    </row>
    <row r="622" spans="1:131" x14ac:dyDescent="0.3">
      <c r="A622" s="307"/>
      <c r="B622" s="281"/>
      <c r="C622" s="281"/>
      <c r="D622" s="307"/>
      <c r="E622" s="281"/>
      <c r="F622" s="281"/>
      <c r="G622" s="281"/>
      <c r="H622" s="334"/>
      <c r="I622" s="281"/>
      <c r="J622" s="281"/>
      <c r="K622" s="281"/>
      <c r="L622" s="281"/>
      <c r="M622" s="281"/>
      <c r="N622" s="281"/>
      <c r="O622" s="199"/>
      <c r="P622" s="197"/>
      <c r="Q622" s="199"/>
      <c r="R622" s="199"/>
      <c r="S622" s="197"/>
      <c r="T622" s="199"/>
      <c r="U622" s="199"/>
      <c r="V622" s="197"/>
      <c r="W622" s="199"/>
      <c r="X622" s="199"/>
      <c r="Y622" s="197"/>
      <c r="Z622" s="199"/>
      <c r="AA622" s="199"/>
      <c r="AB622" s="197"/>
      <c r="AC622" s="199"/>
      <c r="AD622" s="199"/>
      <c r="AE622" s="197"/>
      <c r="AF622" s="199"/>
      <c r="AG622" s="199"/>
      <c r="BI622" s="199"/>
      <c r="BJ622" s="199"/>
      <c r="BK622" s="199"/>
      <c r="BL622" s="199"/>
      <c r="BM622" s="199"/>
      <c r="BN622" s="199"/>
      <c r="BO622" s="199"/>
      <c r="BP622" s="199"/>
      <c r="BQ622" s="199"/>
      <c r="CS622" s="180"/>
      <c r="CT622" s="199"/>
      <c r="CU622" s="199"/>
      <c r="CV622" s="199"/>
      <c r="CY622" s="199"/>
      <c r="CZ622" s="199"/>
      <c r="DA622" s="204"/>
      <c r="DB622" s="231"/>
      <c r="DC622" s="204"/>
      <c r="DZ622" s="233"/>
      <c r="EA622" s="135" t="e">
        <v>#N/A</v>
      </c>
    </row>
    <row r="623" spans="1:131" x14ac:dyDescent="0.3">
      <c r="A623" s="307"/>
      <c r="B623" s="281"/>
      <c r="C623" s="281"/>
      <c r="D623" s="307"/>
      <c r="E623" s="281"/>
      <c r="F623" s="281"/>
      <c r="G623" s="281"/>
      <c r="H623" s="334"/>
      <c r="I623" s="281"/>
      <c r="J623" s="281"/>
      <c r="K623" s="281"/>
      <c r="L623" s="281"/>
      <c r="M623" s="281"/>
      <c r="N623" s="281"/>
      <c r="O623" s="199"/>
      <c r="P623" s="197"/>
      <c r="Q623" s="199"/>
      <c r="R623" s="199"/>
      <c r="S623" s="197"/>
      <c r="T623" s="199"/>
      <c r="U623" s="199"/>
      <c r="V623" s="197"/>
      <c r="W623" s="199"/>
      <c r="X623" s="199"/>
      <c r="Y623" s="197"/>
      <c r="Z623" s="199"/>
      <c r="AA623" s="199"/>
      <c r="AB623" s="197"/>
      <c r="AC623" s="199"/>
      <c r="AD623" s="199"/>
      <c r="AE623" s="197"/>
      <c r="AF623" s="199"/>
      <c r="AG623" s="199"/>
      <c r="BI623" s="199"/>
      <c r="BJ623" s="199"/>
      <c r="BK623" s="199"/>
      <c r="BL623" s="199"/>
      <c r="BM623" s="199"/>
      <c r="BN623" s="199"/>
      <c r="BO623" s="199"/>
      <c r="BP623" s="199"/>
      <c r="BQ623" s="199"/>
      <c r="CS623" s="180"/>
      <c r="CT623" s="199"/>
      <c r="CU623" s="199"/>
      <c r="CV623" s="199"/>
      <c r="CY623" s="199"/>
      <c r="CZ623" s="199"/>
      <c r="DA623" s="204"/>
      <c r="DB623" s="231"/>
      <c r="DC623" s="204"/>
      <c r="DZ623" s="233"/>
      <c r="EA623" s="135" t="e">
        <v>#N/A</v>
      </c>
    </row>
    <row r="624" spans="1:131" x14ac:dyDescent="0.3">
      <c r="A624" s="307"/>
      <c r="B624" s="281"/>
      <c r="C624" s="281"/>
      <c r="D624" s="307"/>
      <c r="E624" s="281"/>
      <c r="F624" s="281"/>
      <c r="G624" s="281"/>
      <c r="H624" s="334"/>
      <c r="I624" s="281"/>
      <c r="J624" s="281"/>
      <c r="K624" s="281"/>
      <c r="L624" s="281"/>
      <c r="M624" s="281"/>
      <c r="N624" s="281"/>
      <c r="O624" s="199"/>
      <c r="P624" s="197"/>
      <c r="Q624" s="199"/>
      <c r="R624" s="199"/>
      <c r="S624" s="197"/>
      <c r="T624" s="199"/>
      <c r="U624" s="199"/>
      <c r="V624" s="197"/>
      <c r="W624" s="199"/>
      <c r="X624" s="199"/>
      <c r="Y624" s="197"/>
      <c r="Z624" s="199"/>
      <c r="AA624" s="199"/>
      <c r="AB624" s="197"/>
      <c r="AC624" s="199"/>
      <c r="AD624" s="199"/>
      <c r="AE624" s="197"/>
      <c r="AF624" s="199"/>
      <c r="AG624" s="199"/>
      <c r="BI624" s="199"/>
      <c r="BJ624" s="199"/>
      <c r="BK624" s="199"/>
      <c r="BL624" s="199"/>
      <c r="BM624" s="199"/>
      <c r="BN624" s="199"/>
      <c r="BO624" s="199"/>
      <c r="BP624" s="199"/>
      <c r="BQ624" s="199"/>
      <c r="CS624" s="180"/>
      <c r="CT624" s="199"/>
      <c r="CU624" s="199"/>
      <c r="CV624" s="199"/>
      <c r="CY624" s="199"/>
      <c r="CZ624" s="199"/>
      <c r="DA624" s="204"/>
      <c r="DB624" s="231"/>
      <c r="DC624" s="204"/>
      <c r="DZ624" s="233"/>
      <c r="EA624" s="135" t="e">
        <v>#N/A</v>
      </c>
    </row>
    <row r="625" spans="1:131" x14ac:dyDescent="0.3">
      <c r="A625" s="307"/>
      <c r="B625" s="281"/>
      <c r="C625" s="281"/>
      <c r="D625" s="307"/>
      <c r="E625" s="281"/>
      <c r="F625" s="281"/>
      <c r="G625" s="281"/>
      <c r="H625" s="334"/>
      <c r="I625" s="281"/>
      <c r="J625" s="281"/>
      <c r="K625" s="281"/>
      <c r="L625" s="281"/>
      <c r="M625" s="281"/>
      <c r="N625" s="281"/>
      <c r="O625" s="199"/>
      <c r="P625" s="197"/>
      <c r="Q625" s="199"/>
      <c r="R625" s="199"/>
      <c r="S625" s="197"/>
      <c r="T625" s="199"/>
      <c r="U625" s="199"/>
      <c r="V625" s="197"/>
      <c r="W625" s="199"/>
      <c r="X625" s="199"/>
      <c r="Y625" s="197"/>
      <c r="Z625" s="199"/>
      <c r="AA625" s="199"/>
      <c r="AB625" s="197"/>
      <c r="AC625" s="199"/>
      <c r="AD625" s="199"/>
      <c r="AE625" s="197"/>
      <c r="AF625" s="199"/>
      <c r="AG625" s="199"/>
      <c r="BI625" s="199"/>
      <c r="BJ625" s="199"/>
      <c r="BK625" s="199"/>
      <c r="BL625" s="199"/>
      <c r="BM625" s="199"/>
      <c r="BN625" s="199"/>
      <c r="BO625" s="199"/>
      <c r="BP625" s="199"/>
      <c r="BQ625" s="199"/>
      <c r="CS625" s="180"/>
      <c r="CT625" s="199"/>
      <c r="CU625" s="199"/>
      <c r="CV625" s="199"/>
      <c r="CY625" s="199"/>
      <c r="CZ625" s="199"/>
      <c r="DA625" s="204"/>
      <c r="DB625" s="231"/>
      <c r="DC625" s="204"/>
      <c r="DZ625" s="233"/>
      <c r="EA625" s="135" t="e">
        <v>#N/A</v>
      </c>
    </row>
    <row r="626" spans="1:131" x14ac:dyDescent="0.3">
      <c r="A626" s="307"/>
      <c r="B626" s="281"/>
      <c r="C626" s="281"/>
      <c r="D626" s="307"/>
      <c r="E626" s="281"/>
      <c r="F626" s="281"/>
      <c r="G626" s="281"/>
      <c r="H626" s="334"/>
      <c r="I626" s="281"/>
      <c r="J626" s="281"/>
      <c r="K626" s="281"/>
      <c r="L626" s="281"/>
      <c r="M626" s="281"/>
      <c r="N626" s="281"/>
      <c r="O626" s="199"/>
      <c r="P626" s="197"/>
      <c r="Q626" s="199"/>
      <c r="R626" s="199"/>
      <c r="S626" s="197"/>
      <c r="T626" s="199"/>
      <c r="U626" s="199"/>
      <c r="V626" s="197"/>
      <c r="W626" s="199"/>
      <c r="X626" s="199"/>
      <c r="Y626" s="197"/>
      <c r="Z626" s="199"/>
      <c r="AA626" s="199"/>
      <c r="AB626" s="197"/>
      <c r="AC626" s="199"/>
      <c r="AD626" s="199"/>
      <c r="AE626" s="197"/>
      <c r="AF626" s="199"/>
      <c r="AG626" s="199"/>
      <c r="BI626" s="199"/>
      <c r="BJ626" s="199"/>
      <c r="BK626" s="199"/>
      <c r="BL626" s="199"/>
      <c r="BM626" s="199"/>
      <c r="BN626" s="199"/>
      <c r="BO626" s="199"/>
      <c r="BP626" s="199"/>
      <c r="BQ626" s="199"/>
      <c r="CS626" s="180"/>
      <c r="CT626" s="199"/>
      <c r="CU626" s="199"/>
      <c r="CV626" s="199"/>
      <c r="CY626" s="199"/>
      <c r="CZ626" s="199"/>
      <c r="DA626" s="204"/>
      <c r="DB626" s="231"/>
      <c r="DC626" s="204"/>
      <c r="DZ626" s="233"/>
      <c r="EA626" s="135" t="e">
        <v>#N/A</v>
      </c>
    </row>
    <row r="627" spans="1:131" x14ac:dyDescent="0.3">
      <c r="A627" s="307"/>
      <c r="B627" s="281"/>
      <c r="C627" s="281"/>
      <c r="D627" s="307"/>
      <c r="E627" s="281"/>
      <c r="F627" s="281"/>
      <c r="G627" s="281"/>
      <c r="H627" s="334"/>
      <c r="I627" s="281"/>
      <c r="J627" s="281"/>
      <c r="K627" s="281"/>
      <c r="L627" s="281"/>
      <c r="M627" s="281"/>
      <c r="N627" s="281"/>
      <c r="O627" s="199"/>
      <c r="P627" s="197"/>
      <c r="Q627" s="199"/>
      <c r="R627" s="199"/>
      <c r="S627" s="197"/>
      <c r="T627" s="199"/>
      <c r="U627" s="199"/>
      <c r="V627" s="197"/>
      <c r="W627" s="199"/>
      <c r="X627" s="199"/>
      <c r="Y627" s="197"/>
      <c r="Z627" s="199"/>
      <c r="AA627" s="199"/>
      <c r="AB627" s="197"/>
      <c r="AC627" s="199"/>
      <c r="AD627" s="199"/>
      <c r="AE627" s="197"/>
      <c r="AF627" s="199"/>
      <c r="AG627" s="199"/>
      <c r="BI627" s="199"/>
      <c r="BJ627" s="199"/>
      <c r="BK627" s="199"/>
      <c r="BL627" s="199"/>
      <c r="BM627" s="199"/>
      <c r="BN627" s="199"/>
      <c r="BO627" s="199"/>
      <c r="BP627" s="199"/>
      <c r="BQ627" s="199"/>
      <c r="CS627" s="180"/>
      <c r="CT627" s="199"/>
      <c r="CU627" s="199"/>
      <c r="CV627" s="199"/>
      <c r="CY627" s="199"/>
      <c r="CZ627" s="199"/>
      <c r="DA627" s="204"/>
      <c r="DB627" s="231"/>
      <c r="DC627" s="204"/>
      <c r="DZ627" s="233"/>
      <c r="EA627" s="135" t="e">
        <v>#N/A</v>
      </c>
    </row>
  </sheetData>
  <sheetProtection algorithmName="SHA-512" hashValue="geB+ngCcs1n04WUH4RQnJoGWhI90vxtuqwg5hNrHz3TCIjnVCeg7YXFkt+PdrEIWaJ21WJ+Km9wIlJAp1mb+zQ==" saltValue="m+hKz5rE4j/PTDJZS6435A==" spinCount="100000" sheet="1" autoFilter="0"/>
  <autoFilter ref="A3:EB627" xr:uid="{00000000-0009-0000-0000-000008000000}"/>
  <mergeCells count="16">
    <mergeCell ref="CT1:CZ1"/>
    <mergeCell ref="P1:R1"/>
    <mergeCell ref="S1:U1"/>
    <mergeCell ref="V1:X1"/>
    <mergeCell ref="Y1:AA1"/>
    <mergeCell ref="AB1:AD1"/>
    <mergeCell ref="AE1:AG1"/>
    <mergeCell ref="AH1:AJ1"/>
    <mergeCell ref="AK1:AM1"/>
    <mergeCell ref="AN1:AP1"/>
    <mergeCell ref="AQ1:AS1"/>
    <mergeCell ref="AT1:AV1"/>
    <mergeCell ref="AW1:AY1"/>
    <mergeCell ref="AZ1:BB1"/>
    <mergeCell ref="BC1:BE1"/>
    <mergeCell ref="BF1:BH1"/>
  </mergeCells>
  <conditionalFormatting sqref="B1:B3 E2 H2 K2 N2 Q2 T2 W2 Z2 AC2 AF2 AI2 AL2 AO2 AR2 AU2 AX2 BA2 BD2 BG2 BJ2 BM2 BP2 BS2 BV2 BY2 CB2 CE2 CH2 CK2 CN2 CQ2 CT2 CW2 CZ2 DC2 DF2 DI2 DL2 DO2 DR2 DU2 DX2">
    <cfRule type="duplicateValues" dxfId="245" priority="7901"/>
  </conditionalFormatting>
  <conditionalFormatting sqref="B1:B3 E2 H2 K2 N2 Q2 T2 W2 Z2 AC2 AF2 AI2 AL2 AO2 AR2 AU2 AX2 BA2 BD2 BG2 BJ2 BM2 BP2 BS2 BV2 BY2 CB2 CE2 CH2 CK2 CN2 CQ2 CT2 CW2 CZ2 DC2 DF2 DI2 DL2 DO2 DR2 DU2 DX2">
    <cfRule type="duplicateValues" dxfId="244" priority="7902"/>
  </conditionalFormatting>
  <conditionalFormatting sqref="B1:B3 E2 H2 K2 N2 Q2 T2 W2 Z2 AC2 AF2 AI2 AL2 AO2 AR2 AU2 AX2 BA2 BD2 BG2 BJ2 BM2 BP2 BS2 BV2 BY2 CB2 CE2 CH2 CK2 CN2 CQ2 CT2 CW2 CZ2 DC2 DF2 DI2 DL2 DO2 DR2 DU2 DX2">
    <cfRule type="duplicateValues" dxfId="243" priority="7903"/>
  </conditionalFormatting>
  <conditionalFormatting sqref="B1:B3 E2 H2 K2 N2 Q2 T2 W2 Z2 AC2 AF2 AI2 AL2 AO2 AR2 AU2 AX2 BA2 BD2 BG2 BJ2 BM2 BP2 BS2 BV2 BY2 CB2 CE2 CH2 CK2 CN2 CQ2 CT2 CW2 CZ2 DC2 DF2 DI2 DL2 DO2 DR2 DU2 DX2">
    <cfRule type="duplicateValues" dxfId="242" priority="7904"/>
  </conditionalFormatting>
  <conditionalFormatting sqref="B1:B3 E2 H2 K2 N2 Q2 T2 W2 Z2 AC2 AF2 AI2 AL2 AO2 AR2 AU2 AX2 BA2 BD2 BG2 BJ2 BM2 BP2 BS2 BV2 BY2 CB2 CE2 CH2 CK2 CN2 CQ2 CT2 CW2 CZ2 DC2 DF2 DI2 DL2 DO2 DR2 DU2 DX2">
    <cfRule type="duplicateValues" dxfId="241" priority="7905"/>
  </conditionalFormatting>
  <conditionalFormatting sqref="B1:B3 E2 H2 K2 N2 Q2 T2 W2 Z2 AC2 AF2 AI2 AL2 AO2 AR2 AU2 AX2 BA2 BD2 BG2 BJ2 BM2 BP2 BS2 BV2 BY2 CB2 CE2 CH2 CK2 CN2 CQ2 CT2 CW2 CZ2 DC2 DF2 DI2 DL2 DO2 DR2 DU2 DX2">
    <cfRule type="duplicateValues" dxfId="240" priority="7906"/>
  </conditionalFormatting>
  <conditionalFormatting sqref="B1:B3 E2 H2 K2 N2 Q2 T2 W2 Z2 AC2 AF2 AI2 AL2 AO2 AR2 AU2 AX2 BA2 BD2 BG2 BJ2 BM2 BP2 BS2 BV2 BY2 CB2 CE2 CH2 CK2 CN2 CQ2 CT2 CW2 CZ2 DC2 DF2 DI2 DL2 DO2 DR2 DU2 DX2">
    <cfRule type="duplicateValues" dxfId="239" priority="7908"/>
    <cfRule type="duplicateValues" dxfId="238" priority="7909"/>
  </conditionalFormatting>
  <conditionalFormatting sqref="B1:B3 E2 H2 K2 N2 Q2 T2 W2 Z2 AC2 AF2 AI2 AL2 AO2 AR2 AU2 AX2 BA2 BD2 BG2 BJ2 BM2 BP2 BS2 BV2 BY2 CB2 CE2 CH2 CK2 CN2 CQ2 CT2 CW2 CZ2 DC2 DF2 DI2 DL2 DO2 DR2 DU2 DX2">
    <cfRule type="duplicateValues" dxfId="237" priority="7911"/>
  </conditionalFormatting>
  <conditionalFormatting sqref="B1:B3 E2 H2 K2 N2 Q2 T2 W2 Z2 AC2 AF2 AI2 AL2 AO2 AR2 AU2 AX2 BA2 BD2 BG2 BJ2 BM2 BP2 BS2 BV2 BY2 CB2 CE2 CH2 CK2 CN2 CQ2 CT2 CW2 CZ2 DC2 DF2 DI2 DL2 DO2 DR2 DU2 DX2">
    <cfRule type="duplicateValues" dxfId="236" priority="7912"/>
  </conditionalFormatting>
  <conditionalFormatting sqref="B1:B3 E2 H2 K2 N2 Q2 T2 W2 Z2 AC2 AF2 AI2 AL2 AO2 AR2 AU2 AX2 BA2 BD2 BG2 BJ2 BM2 BP2 BS2 BV2 BY2 CB2 CE2 CH2 CK2 CN2 CQ2 CT2 CW2 CZ2 DC2 DF2 DI2 DL2 DO2 DR2 DU2 DX2">
    <cfRule type="duplicateValues" dxfId="235" priority="7913"/>
  </conditionalFormatting>
  <conditionalFormatting sqref="B1:B3 E2 H2 K2 N2 Q2 T2 W2 Z2 AC2 AF2 AI2 AL2 AO2 AR2 AU2 AX2 BA2 BD2 BG2 BJ2 BM2 BP2 BS2 BV2 BY2 CB2 CE2 CH2 CK2 CN2 CQ2 CT2 CW2 CZ2 DC2 DF2 DI2 DL2 DO2 DR2 DU2 DX2">
    <cfRule type="duplicateValues" dxfId="234" priority="7914"/>
  </conditionalFormatting>
  <conditionalFormatting sqref="B1:B3 E2 H2 K2 N2 Q2 T2 W2 Z2 AC2 AF2 AI2 AL2 AO2 AR2 AU2 AX2 BA2 BD2 BG2 BJ2 BM2 BP2 BS2 BV2 BY2 CB2 CE2 CH2 CK2 CN2 CQ2 CT2 CW2 CZ2 DC2 DF2 DI2 DL2 DO2 DR2 DU2 DX2">
    <cfRule type="duplicateValues" dxfId="233" priority="7915"/>
  </conditionalFormatting>
  <conditionalFormatting sqref="B1:B3 E2 H2 K2 N2 Q2 T2 W2 Z2 AC2 AF2 AI2 AL2 AO2 AR2 AU2 AX2 BA2 BD2 BG2 BJ2 BM2 BP2 BS2 BV2 BY2 CB2 CE2 CH2 CK2 CN2 CQ2 CT2 CW2 CZ2 DC2 DF2 DI2 DL2 DO2 DR2 DU2 DX2">
    <cfRule type="duplicateValues" dxfId="232" priority="7916"/>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31" priority="28604"/>
    <cfRule type="duplicateValues" dxfId="230" priority="28605"/>
    <cfRule type="duplicateValues" dxfId="229" priority="28606"/>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28" priority="28706"/>
    <cfRule type="duplicateValues" priority="28707"/>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27" priority="28774"/>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26" priority="28808"/>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25" priority="28842"/>
    <cfRule type="duplicateValues" priority="28843"/>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24" priority="28910"/>
    <cfRule type="duplicateValues" dxfId="223" priority="28911"/>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22" priority="28978"/>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21" priority="29012"/>
    <cfRule type="duplicateValues" dxfId="220" priority="29013"/>
  </conditionalFormatting>
  <conditionalFormatting sqref="C1:C3 F2 I2 L2 O2 R2 U2 X2 AA2 AD2 AG2 AJ2 AM2 AP2 AS2 AV2 AY2 BB2 BE2 BH2 BK2 BN2 BQ2 BT2 BW2 BZ2 CC2 CF2 CI2 CL2 CO2 CR2 CU2 CX2 DA2 DD2 DG2 DJ2 DM2 DP2 DS2 DV2">
    <cfRule type="duplicateValues" dxfId="219" priority="29227"/>
    <cfRule type="duplicateValues" dxfId="218" priority="29228"/>
  </conditionalFormatting>
  <conditionalFormatting sqref="DZ12">
    <cfRule type="duplicateValues" dxfId="217" priority="1698"/>
  </conditionalFormatting>
  <conditionalFormatting sqref="DZ11">
    <cfRule type="duplicateValues" dxfId="216" priority="88534"/>
  </conditionalFormatting>
  <conditionalFormatting sqref="DZ10">
    <cfRule type="duplicateValues" dxfId="215" priority="89535"/>
  </conditionalFormatting>
  <conditionalFormatting sqref="DZ13">
    <cfRule type="duplicateValues" dxfId="214" priority="1307"/>
  </conditionalFormatting>
  <conditionalFormatting sqref="DZ13">
    <cfRule type="duplicateValues" dxfId="213" priority="1308"/>
  </conditionalFormatting>
  <conditionalFormatting sqref="DZ14">
    <cfRule type="duplicateValues" dxfId="212" priority="1222"/>
  </conditionalFormatting>
  <conditionalFormatting sqref="DZ14">
    <cfRule type="duplicateValues" dxfId="211" priority="1221"/>
  </conditionalFormatting>
  <conditionalFormatting sqref="DZ14">
    <cfRule type="duplicateValues" dxfId="210" priority="1223"/>
  </conditionalFormatting>
  <conditionalFormatting sqref="DZ14">
    <cfRule type="duplicateValues" dxfId="209" priority="1224"/>
    <cfRule type="duplicateValues" dxfId="208" priority="1225"/>
  </conditionalFormatting>
  <conditionalFormatting sqref="DZ16">
    <cfRule type="duplicateValues" dxfId="207" priority="861"/>
  </conditionalFormatting>
  <conditionalFormatting sqref="DZ16">
    <cfRule type="duplicateValues" dxfId="206" priority="863"/>
    <cfRule type="duplicateValues" dxfId="205" priority="864"/>
  </conditionalFormatting>
  <conditionalFormatting sqref="DZ20">
    <cfRule type="duplicateValues" dxfId="204" priority="707"/>
  </conditionalFormatting>
  <conditionalFormatting sqref="DZ20">
    <cfRule type="duplicateValues" dxfId="203" priority="708"/>
  </conditionalFormatting>
  <conditionalFormatting sqref="DZ22">
    <cfRule type="duplicateValues" dxfId="202" priority="577"/>
  </conditionalFormatting>
  <conditionalFormatting sqref="DZ23">
    <cfRule type="duplicateValues" dxfId="201" priority="578"/>
  </conditionalFormatting>
  <conditionalFormatting sqref="DZ23">
    <cfRule type="duplicateValues" dxfId="200" priority="579"/>
  </conditionalFormatting>
  <conditionalFormatting sqref="DZ22:DZ23">
    <cfRule type="duplicateValues" dxfId="199" priority="583"/>
  </conditionalFormatting>
  <conditionalFormatting sqref="DZ22">
    <cfRule type="duplicateValues" dxfId="198" priority="584"/>
  </conditionalFormatting>
  <conditionalFormatting sqref="DZ24">
    <cfRule type="duplicateValues" dxfId="197" priority="541"/>
  </conditionalFormatting>
  <conditionalFormatting sqref="DZ24">
    <cfRule type="duplicateValues" dxfId="196" priority="542"/>
    <cfRule type="duplicateValues" dxfId="195" priority="543"/>
  </conditionalFormatting>
  <conditionalFormatting sqref="B25:B31">
    <cfRule type="duplicateValues" dxfId="194" priority="110026"/>
  </conditionalFormatting>
  <conditionalFormatting sqref="B24">
    <cfRule type="duplicateValues" dxfId="193" priority="110461"/>
  </conditionalFormatting>
  <conditionalFormatting sqref="B24:B31">
    <cfRule type="duplicateValues" dxfId="192" priority="110467"/>
  </conditionalFormatting>
  <conditionalFormatting sqref="DZ19">
    <cfRule type="duplicateValues" dxfId="191" priority="111324"/>
  </conditionalFormatting>
  <conditionalFormatting sqref="DZ18">
    <cfRule type="duplicateValues" dxfId="190" priority="111753"/>
  </conditionalFormatting>
  <conditionalFormatting sqref="DZ15">
    <cfRule type="duplicateValues" dxfId="189" priority="112585"/>
  </conditionalFormatting>
  <conditionalFormatting sqref="DZ15">
    <cfRule type="duplicateValues" dxfId="188" priority="112586"/>
    <cfRule type="duplicateValues" dxfId="187" priority="112587"/>
  </conditionalFormatting>
  <conditionalFormatting sqref="DZ13">
    <cfRule type="duplicateValues" dxfId="186" priority="113402"/>
    <cfRule type="duplicateValues" dxfId="185" priority="113403"/>
  </conditionalFormatting>
  <conditionalFormatting sqref="B12">
    <cfRule type="duplicateValues" dxfId="184" priority="113812"/>
  </conditionalFormatting>
  <conditionalFormatting sqref="B391">
    <cfRule type="duplicateValues" dxfId="183" priority="374"/>
  </conditionalFormatting>
  <conditionalFormatting sqref="B391">
    <cfRule type="duplicateValues" dxfId="182" priority="373"/>
  </conditionalFormatting>
  <conditionalFormatting sqref="B391">
    <cfRule type="duplicateValues" dxfId="181" priority="372"/>
  </conditionalFormatting>
  <conditionalFormatting sqref="B396">
    <cfRule type="duplicateValues" dxfId="180" priority="371"/>
  </conditionalFormatting>
  <conditionalFormatting sqref="B396">
    <cfRule type="duplicateValues" dxfId="179" priority="370"/>
  </conditionalFormatting>
  <conditionalFormatting sqref="B396">
    <cfRule type="duplicateValues" dxfId="178" priority="369"/>
  </conditionalFormatting>
  <conditionalFormatting sqref="B401">
    <cfRule type="duplicateValues" dxfId="177" priority="367"/>
  </conditionalFormatting>
  <conditionalFormatting sqref="B401">
    <cfRule type="duplicateValues" dxfId="176" priority="366"/>
  </conditionalFormatting>
  <conditionalFormatting sqref="CY271">
    <cfRule type="duplicateValues" dxfId="175" priority="269"/>
  </conditionalFormatting>
  <conditionalFormatting sqref="DZ318 DZ107:DZ316">
    <cfRule type="duplicateValues" dxfId="174" priority="260"/>
  </conditionalFormatting>
  <conditionalFormatting sqref="DZ317">
    <cfRule type="duplicateValues" dxfId="173" priority="256"/>
  </conditionalFormatting>
  <conditionalFormatting sqref="DZ317">
    <cfRule type="duplicateValues" dxfId="172" priority="255"/>
  </conditionalFormatting>
  <conditionalFormatting sqref="DZ317">
    <cfRule type="duplicateValues" dxfId="171" priority="257"/>
  </conditionalFormatting>
  <conditionalFormatting sqref="DZ317">
    <cfRule type="duplicateValues" dxfId="170" priority="258"/>
    <cfRule type="duplicateValues" dxfId="169" priority="259"/>
  </conditionalFormatting>
  <conditionalFormatting sqref="DZ318 DZ107:DZ229 DZ292">
    <cfRule type="duplicateValues" dxfId="168" priority="261"/>
  </conditionalFormatting>
  <conditionalFormatting sqref="DZ292 DZ107:DZ229">
    <cfRule type="duplicateValues" dxfId="167" priority="262"/>
  </conditionalFormatting>
  <conditionalFormatting sqref="DZ292 DZ107:DZ229">
    <cfRule type="duplicateValues" dxfId="166" priority="263"/>
    <cfRule type="duplicateValues" dxfId="165" priority="264"/>
  </conditionalFormatting>
  <conditionalFormatting sqref="DZ230:DZ316">
    <cfRule type="duplicateValues" dxfId="164" priority="265"/>
  </conditionalFormatting>
  <conditionalFormatting sqref="DZ230:DZ316">
    <cfRule type="duplicateValues" dxfId="163" priority="266"/>
    <cfRule type="duplicateValues" dxfId="162" priority="267"/>
  </conditionalFormatting>
  <conditionalFormatting sqref="DZ230:DZ316">
    <cfRule type="duplicateValues" dxfId="161" priority="268"/>
  </conditionalFormatting>
  <conditionalFormatting sqref="DZ319:DZ387">
    <cfRule type="duplicateValues" dxfId="160" priority="248"/>
    <cfRule type="duplicateValues" dxfId="159" priority="249"/>
  </conditionalFormatting>
  <conditionalFormatting sqref="DZ319:DZ387">
    <cfRule type="duplicateValues" dxfId="158" priority="250"/>
  </conditionalFormatting>
  <conditionalFormatting sqref="DZ319:DZ387">
    <cfRule type="duplicateValues" dxfId="157" priority="251"/>
  </conditionalFormatting>
  <conditionalFormatting sqref="DZ319:DZ388">
    <cfRule type="duplicateValues" dxfId="156" priority="247"/>
  </conditionalFormatting>
  <conditionalFormatting sqref="DZ319:DZ387">
    <cfRule type="duplicateValues" dxfId="155" priority="252"/>
  </conditionalFormatting>
  <conditionalFormatting sqref="DZ319:DZ387">
    <cfRule type="duplicateValues" dxfId="154" priority="253"/>
    <cfRule type="duplicateValues" dxfId="153" priority="254"/>
  </conditionalFormatting>
  <conditionalFormatting sqref="B628:B1048576 B1:B401 B595:B599">
    <cfRule type="duplicateValues" dxfId="152" priority="245"/>
  </conditionalFormatting>
  <conditionalFormatting sqref="B628:B1048576 B1:B3">
    <cfRule type="duplicateValues" dxfId="151" priority="113813"/>
  </conditionalFormatting>
  <conditionalFormatting sqref="B628:B1048576 B1:B3 E2 H2 K2 N2 Q2 T2 W2 Z2 AC2 AF2 AI2 AL2 AO2 AR2 AU2 AX2 BA2 BD2 BG2 BJ2 BM2 BP2 BS2 BV2 BY2 CB2 CE2 CH2 CK2 CN2 CQ2 CT2 CW2 CZ2 DC2 DF2 DI2 DL2 DO2 DR2 DU2 DX2">
    <cfRule type="duplicateValues" dxfId="150" priority="113817"/>
  </conditionalFormatting>
  <conditionalFormatting sqref="B628:B1048576 B1:B3 E2 H2 K2 N2 Q2 T2 W2 Z2 AC2 AF2 AI2 AL2 AO2 AR2 AU2 AX2 BA2 BD2 BG2 BJ2 BM2 BP2 BS2 BV2 BY2 CB2 CE2 CH2 CK2 CN2 CQ2 CT2 CW2 CZ2 DC2 DF2 DI2 DL2 DO2 DR2 DU2 DX2">
    <cfRule type="duplicateValues" dxfId="149" priority="113863"/>
  </conditionalFormatting>
  <conditionalFormatting sqref="B628:B1048576">
    <cfRule type="duplicateValues" dxfId="148" priority="113909"/>
  </conditionalFormatting>
  <conditionalFormatting sqref="B628: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147" priority="113912"/>
  </conditionalFormatting>
  <conditionalFormatting sqref="B628: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146" priority="113958"/>
  </conditionalFormatting>
  <conditionalFormatting sqref="B628: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145" priority="114004"/>
  </conditionalFormatting>
  <conditionalFormatting sqref="B628:B1048576">
    <cfRule type="duplicateValues" dxfId="144" priority="114050"/>
  </conditionalFormatting>
  <conditionalFormatting sqref="B628:B1048576">
    <cfRule type="duplicateValues" dxfId="143" priority="114065"/>
  </conditionalFormatting>
  <conditionalFormatting sqref="B628:B1048576 B1:B12">
    <cfRule type="duplicateValues" dxfId="142" priority="114068"/>
  </conditionalFormatting>
  <conditionalFormatting sqref="B628:B1048576 B1:B9">
    <cfRule type="duplicateValues" dxfId="141" priority="114078"/>
  </conditionalFormatting>
  <conditionalFormatting sqref="B628:B1048576 B1:B10">
    <cfRule type="duplicateValues" dxfId="140" priority="114082"/>
  </conditionalFormatting>
  <conditionalFormatting sqref="B628:B1048576 B1:B14">
    <cfRule type="duplicateValues" dxfId="139" priority="114095"/>
  </conditionalFormatting>
  <conditionalFormatting sqref="B628:B1048576 B1:B15">
    <cfRule type="duplicateValues" dxfId="138" priority="114102"/>
  </conditionalFormatting>
  <conditionalFormatting sqref="B628:B1048576 B1:B31">
    <cfRule type="duplicateValues" dxfId="137" priority="114106"/>
  </conditionalFormatting>
  <conditionalFormatting sqref="B628:B1048576">
    <cfRule type="duplicateValues" dxfId="136" priority="114110"/>
  </conditionalFormatting>
  <conditionalFormatting sqref="B628:B1048576">
    <cfRule type="duplicateValues" dxfId="135" priority="114116"/>
  </conditionalFormatting>
  <conditionalFormatting sqref="B587:B589 B546">
    <cfRule type="duplicateValues" dxfId="134" priority="236"/>
  </conditionalFormatting>
  <conditionalFormatting sqref="B546">
    <cfRule type="duplicateValues" dxfId="133" priority="235"/>
  </conditionalFormatting>
  <conditionalFormatting sqref="B590:B594">
    <cfRule type="duplicateValues" dxfId="132" priority="232"/>
  </conditionalFormatting>
  <conditionalFormatting sqref="B590:B594">
    <cfRule type="duplicateValues" dxfId="131" priority="231"/>
  </conditionalFormatting>
  <conditionalFormatting sqref="B590:B594">
    <cfRule type="duplicateValues" dxfId="130" priority="230"/>
  </conditionalFormatting>
  <conditionalFormatting sqref="B590:B594">
    <cfRule type="duplicateValues" dxfId="129" priority="229"/>
  </conditionalFormatting>
  <conditionalFormatting sqref="B609:B613">
    <cfRule type="duplicateValues" dxfId="128" priority="228"/>
  </conditionalFormatting>
  <conditionalFormatting sqref="B609:B613">
    <cfRule type="duplicateValues" dxfId="127" priority="227"/>
  </conditionalFormatting>
  <conditionalFormatting sqref="B600:B603">
    <cfRule type="duplicateValues" dxfId="126" priority="226"/>
  </conditionalFormatting>
  <conditionalFormatting sqref="B600:B603">
    <cfRule type="duplicateValues" dxfId="125" priority="225"/>
  </conditionalFormatting>
  <conditionalFormatting sqref="B600:B603">
    <cfRule type="duplicateValues" dxfId="124" priority="224"/>
  </conditionalFormatting>
  <conditionalFormatting sqref="B600:B603">
    <cfRule type="duplicateValues" dxfId="123" priority="223"/>
  </conditionalFormatting>
  <conditionalFormatting sqref="B604:B608">
    <cfRule type="duplicateValues" dxfId="122" priority="222"/>
  </conditionalFormatting>
  <conditionalFormatting sqref="B604:B608">
    <cfRule type="duplicateValues" dxfId="121" priority="221"/>
  </conditionalFormatting>
  <conditionalFormatting sqref="B604:B608">
    <cfRule type="duplicateValues" dxfId="120" priority="220"/>
  </conditionalFormatting>
  <conditionalFormatting sqref="B604:B608">
    <cfRule type="duplicateValues" dxfId="119" priority="219"/>
  </conditionalFormatting>
  <conditionalFormatting sqref="B623:B627">
    <cfRule type="duplicateValues" dxfId="118" priority="218"/>
  </conditionalFormatting>
  <conditionalFormatting sqref="B623:B627">
    <cfRule type="duplicateValues" dxfId="117" priority="217"/>
  </conditionalFormatting>
  <conditionalFormatting sqref="B614:B617">
    <cfRule type="duplicateValues" dxfId="116" priority="216"/>
  </conditionalFormatting>
  <conditionalFormatting sqref="B614:B617">
    <cfRule type="duplicateValues" dxfId="115" priority="215"/>
  </conditionalFormatting>
  <conditionalFormatting sqref="B614:B617">
    <cfRule type="duplicateValues" dxfId="114" priority="214"/>
  </conditionalFormatting>
  <conditionalFormatting sqref="B614:B617">
    <cfRule type="duplicateValues" dxfId="113" priority="213"/>
  </conditionalFormatting>
  <conditionalFormatting sqref="B618:B622">
    <cfRule type="duplicateValues" dxfId="112" priority="212"/>
  </conditionalFormatting>
  <conditionalFormatting sqref="B618:B622">
    <cfRule type="duplicateValues" dxfId="111" priority="211"/>
  </conditionalFormatting>
  <conditionalFormatting sqref="B618:B622">
    <cfRule type="duplicateValues" dxfId="110" priority="210"/>
  </conditionalFormatting>
  <conditionalFormatting sqref="B618:B622">
    <cfRule type="duplicateValues" dxfId="109" priority="209"/>
  </conditionalFormatting>
  <conditionalFormatting sqref="B554:B558">
    <cfRule type="duplicateValues" dxfId="108" priority="208"/>
  </conditionalFormatting>
  <conditionalFormatting sqref="B554:B558">
    <cfRule type="duplicateValues" dxfId="107" priority="207"/>
  </conditionalFormatting>
  <conditionalFormatting sqref="B547:B548">
    <cfRule type="duplicateValues" dxfId="106" priority="206"/>
  </conditionalFormatting>
  <conditionalFormatting sqref="B547:B548">
    <cfRule type="duplicateValues" dxfId="105" priority="205"/>
  </conditionalFormatting>
  <conditionalFormatting sqref="B547:B548">
    <cfRule type="duplicateValues" dxfId="104" priority="204"/>
  </conditionalFormatting>
  <conditionalFormatting sqref="B547:B548">
    <cfRule type="duplicateValues" dxfId="103" priority="203"/>
  </conditionalFormatting>
  <conditionalFormatting sqref="B549:B553">
    <cfRule type="duplicateValues" dxfId="102" priority="202"/>
  </conditionalFormatting>
  <conditionalFormatting sqref="B549:B553">
    <cfRule type="duplicateValues" dxfId="101" priority="201"/>
  </conditionalFormatting>
  <conditionalFormatting sqref="B549:B553">
    <cfRule type="duplicateValues" dxfId="100" priority="200"/>
  </conditionalFormatting>
  <conditionalFormatting sqref="B549:B553">
    <cfRule type="duplicateValues" dxfId="99" priority="199"/>
  </conditionalFormatting>
  <conditionalFormatting sqref="B568:B572">
    <cfRule type="duplicateValues" dxfId="98" priority="198"/>
  </conditionalFormatting>
  <conditionalFormatting sqref="B568:B572">
    <cfRule type="duplicateValues" dxfId="97" priority="197"/>
  </conditionalFormatting>
  <conditionalFormatting sqref="B559:B562">
    <cfRule type="duplicateValues" dxfId="96" priority="196"/>
  </conditionalFormatting>
  <conditionalFormatting sqref="B559:B562">
    <cfRule type="duplicateValues" dxfId="95" priority="195"/>
  </conditionalFormatting>
  <conditionalFormatting sqref="B559:B562">
    <cfRule type="duplicateValues" dxfId="94" priority="194"/>
  </conditionalFormatting>
  <conditionalFormatting sqref="B559:B562">
    <cfRule type="duplicateValues" dxfId="93" priority="193"/>
  </conditionalFormatting>
  <conditionalFormatting sqref="B563:B567">
    <cfRule type="duplicateValues" dxfId="92" priority="192"/>
  </conditionalFormatting>
  <conditionalFormatting sqref="B563:B567">
    <cfRule type="duplicateValues" dxfId="91" priority="191"/>
  </conditionalFormatting>
  <conditionalFormatting sqref="B563:B567">
    <cfRule type="duplicateValues" dxfId="90" priority="190"/>
  </conditionalFormatting>
  <conditionalFormatting sqref="B563:B567">
    <cfRule type="duplicateValues" dxfId="89" priority="189"/>
  </conditionalFormatting>
  <conditionalFormatting sqref="B582:B586">
    <cfRule type="duplicateValues" dxfId="88" priority="188"/>
  </conditionalFormatting>
  <conditionalFormatting sqref="B582:B586">
    <cfRule type="duplicateValues" dxfId="87" priority="187"/>
  </conditionalFormatting>
  <conditionalFormatting sqref="B573:B576">
    <cfRule type="duplicateValues" dxfId="86" priority="186"/>
  </conditionalFormatting>
  <conditionalFormatting sqref="B573:B576">
    <cfRule type="duplicateValues" dxfId="85" priority="185"/>
  </conditionalFormatting>
  <conditionalFormatting sqref="B573:B576">
    <cfRule type="duplicateValues" dxfId="84" priority="184"/>
  </conditionalFormatting>
  <conditionalFormatting sqref="B573:B576">
    <cfRule type="duplicateValues" dxfId="83" priority="183"/>
  </conditionalFormatting>
  <conditionalFormatting sqref="B577:B581">
    <cfRule type="duplicateValues" dxfId="82" priority="182"/>
  </conditionalFormatting>
  <conditionalFormatting sqref="B577:B581">
    <cfRule type="duplicateValues" dxfId="81" priority="181"/>
  </conditionalFormatting>
  <conditionalFormatting sqref="B577:B581">
    <cfRule type="duplicateValues" dxfId="80" priority="180"/>
  </conditionalFormatting>
  <conditionalFormatting sqref="B577:B581">
    <cfRule type="duplicateValues" dxfId="79" priority="179"/>
  </conditionalFormatting>
  <conditionalFormatting sqref="B513:B517">
    <cfRule type="duplicateValues" dxfId="78" priority="178"/>
  </conditionalFormatting>
  <conditionalFormatting sqref="B513:B517">
    <cfRule type="duplicateValues" dxfId="77" priority="177"/>
  </conditionalFormatting>
  <conditionalFormatting sqref="B527:B531">
    <cfRule type="duplicateValues" dxfId="76" priority="168"/>
  </conditionalFormatting>
  <conditionalFormatting sqref="B527:B531">
    <cfRule type="duplicateValues" dxfId="75" priority="167"/>
  </conditionalFormatting>
  <conditionalFormatting sqref="B518:B521">
    <cfRule type="duplicateValues" dxfId="74" priority="166"/>
  </conditionalFormatting>
  <conditionalFormatting sqref="B518:B521">
    <cfRule type="duplicateValues" dxfId="73" priority="165"/>
  </conditionalFormatting>
  <conditionalFormatting sqref="B518:B521">
    <cfRule type="duplicateValues" dxfId="72" priority="164"/>
  </conditionalFormatting>
  <conditionalFormatting sqref="B518:B521">
    <cfRule type="duplicateValues" dxfId="71" priority="163"/>
  </conditionalFormatting>
  <conditionalFormatting sqref="B522:B526">
    <cfRule type="duplicateValues" dxfId="70" priority="162"/>
  </conditionalFormatting>
  <conditionalFormatting sqref="B522:B526">
    <cfRule type="duplicateValues" dxfId="69" priority="161"/>
  </conditionalFormatting>
  <conditionalFormatting sqref="B522:B526">
    <cfRule type="duplicateValues" dxfId="68" priority="160"/>
  </conditionalFormatting>
  <conditionalFormatting sqref="B522:B526">
    <cfRule type="duplicateValues" dxfId="67" priority="159"/>
  </conditionalFormatting>
  <conditionalFormatting sqref="B541:B545">
    <cfRule type="duplicateValues" dxfId="66" priority="158"/>
  </conditionalFormatting>
  <conditionalFormatting sqref="B541:B545">
    <cfRule type="duplicateValues" dxfId="65" priority="157"/>
  </conditionalFormatting>
  <conditionalFormatting sqref="B532:B535">
    <cfRule type="duplicateValues" dxfId="64" priority="156"/>
  </conditionalFormatting>
  <conditionalFormatting sqref="B532:B535">
    <cfRule type="duplicateValues" dxfId="63" priority="155"/>
  </conditionalFormatting>
  <conditionalFormatting sqref="B532:B535">
    <cfRule type="duplicateValues" dxfId="62" priority="154"/>
  </conditionalFormatting>
  <conditionalFormatting sqref="B532:B535">
    <cfRule type="duplicateValues" dxfId="61" priority="153"/>
  </conditionalFormatting>
  <conditionalFormatting sqref="B536:B540">
    <cfRule type="duplicateValues" dxfId="60" priority="152"/>
  </conditionalFormatting>
  <conditionalFormatting sqref="B536:B540">
    <cfRule type="duplicateValues" dxfId="59" priority="151"/>
  </conditionalFormatting>
  <conditionalFormatting sqref="B536:B540">
    <cfRule type="duplicateValues" dxfId="58" priority="150"/>
  </conditionalFormatting>
  <conditionalFormatting sqref="B536:B540">
    <cfRule type="duplicateValues" dxfId="57" priority="149"/>
  </conditionalFormatting>
  <conditionalFormatting sqref="B483:B484">
    <cfRule type="duplicateValues" dxfId="56" priority="146"/>
  </conditionalFormatting>
  <conditionalFormatting sqref="B487">
    <cfRule type="duplicateValues" dxfId="55" priority="138"/>
  </conditionalFormatting>
  <conditionalFormatting sqref="B487">
    <cfRule type="duplicateValues" dxfId="54" priority="137"/>
  </conditionalFormatting>
  <conditionalFormatting sqref="B487">
    <cfRule type="duplicateValues" dxfId="53" priority="136"/>
  </conditionalFormatting>
  <conditionalFormatting sqref="B487">
    <cfRule type="duplicateValues" dxfId="52" priority="135"/>
  </conditionalFormatting>
  <conditionalFormatting sqref="B488">
    <cfRule type="duplicateValues" dxfId="51" priority="134"/>
  </conditionalFormatting>
  <conditionalFormatting sqref="B488">
    <cfRule type="duplicateValues" dxfId="50" priority="133"/>
  </conditionalFormatting>
  <conditionalFormatting sqref="B488">
    <cfRule type="duplicateValues" dxfId="49" priority="132"/>
  </conditionalFormatting>
  <conditionalFormatting sqref="B488">
    <cfRule type="duplicateValues" dxfId="48" priority="131"/>
  </conditionalFormatting>
  <conditionalFormatting sqref="B595:B599 B401">
    <cfRule type="duplicateValues" dxfId="47" priority="114117"/>
  </conditionalFormatting>
  <conditionalFormatting sqref="DZ402:DZ482">
    <cfRule type="duplicateValues" dxfId="46" priority="48"/>
  </conditionalFormatting>
  <conditionalFormatting sqref="DZ402:DZ482">
    <cfRule type="duplicateValues" dxfId="45" priority="46"/>
    <cfRule type="duplicateValues" dxfId="44" priority="47"/>
  </conditionalFormatting>
  <conditionalFormatting sqref="DZ402:DZ482">
    <cfRule type="duplicateValues" dxfId="43" priority="114349"/>
  </conditionalFormatting>
  <conditionalFormatting sqref="B485:B486">
    <cfRule type="duplicateValues" dxfId="42" priority="114577"/>
  </conditionalFormatting>
  <conditionalFormatting sqref="B1:B488 B510:B1048576">
    <cfRule type="duplicateValues" dxfId="41" priority="114940"/>
  </conditionalFormatting>
  <conditionalFormatting sqref="DZ505">
    <cfRule type="duplicateValues" dxfId="40" priority="28"/>
  </conditionalFormatting>
  <conditionalFormatting sqref="DZ505">
    <cfRule type="duplicateValues" dxfId="39" priority="29"/>
    <cfRule type="duplicateValues" dxfId="38" priority="30"/>
  </conditionalFormatting>
  <conditionalFormatting sqref="DZ505">
    <cfRule type="duplicateValues" dxfId="37" priority="31"/>
  </conditionalFormatting>
  <conditionalFormatting sqref="DZ505">
    <cfRule type="duplicateValues" dxfId="36" priority="32"/>
  </conditionalFormatting>
  <conditionalFormatting sqref="DZ505">
    <cfRule type="duplicateValues" dxfId="35" priority="33"/>
    <cfRule type="duplicateValues" dxfId="34" priority="34"/>
  </conditionalFormatting>
  <conditionalFormatting sqref="DZ505">
    <cfRule type="duplicateValues" dxfId="33" priority="27"/>
  </conditionalFormatting>
  <conditionalFormatting sqref="DZ506">
    <cfRule type="duplicateValues" dxfId="32" priority="20"/>
  </conditionalFormatting>
  <conditionalFormatting sqref="DZ506">
    <cfRule type="duplicateValues" dxfId="31" priority="21"/>
    <cfRule type="duplicateValues" dxfId="30" priority="22"/>
  </conditionalFormatting>
  <conditionalFormatting sqref="DZ506">
    <cfRule type="duplicateValues" dxfId="29" priority="23"/>
  </conditionalFormatting>
  <conditionalFormatting sqref="DZ506">
    <cfRule type="duplicateValues" dxfId="28" priority="24"/>
  </conditionalFormatting>
  <conditionalFormatting sqref="DZ506">
    <cfRule type="duplicateValues" dxfId="27" priority="25"/>
    <cfRule type="duplicateValues" dxfId="26" priority="26"/>
  </conditionalFormatting>
  <conditionalFormatting sqref="DZ506">
    <cfRule type="duplicateValues" dxfId="25" priority="19"/>
  </conditionalFormatting>
  <conditionalFormatting sqref="DZ507">
    <cfRule type="duplicateValues" dxfId="24" priority="12"/>
  </conditionalFormatting>
  <conditionalFormatting sqref="DZ507">
    <cfRule type="duplicateValues" dxfId="23" priority="13"/>
    <cfRule type="duplicateValues" dxfId="22" priority="14"/>
  </conditionalFormatting>
  <conditionalFormatting sqref="DZ507">
    <cfRule type="duplicateValues" dxfId="21" priority="15"/>
  </conditionalFormatting>
  <conditionalFormatting sqref="DZ507">
    <cfRule type="duplicateValues" dxfId="20" priority="16"/>
  </conditionalFormatting>
  <conditionalFormatting sqref="DZ507">
    <cfRule type="duplicateValues" dxfId="19" priority="17"/>
    <cfRule type="duplicateValues" dxfId="18" priority="18"/>
  </conditionalFormatting>
  <conditionalFormatting sqref="DZ507">
    <cfRule type="duplicateValues" dxfId="17" priority="11"/>
  </conditionalFormatting>
  <conditionalFormatting sqref="DZ508">
    <cfRule type="duplicateValues" dxfId="16" priority="4"/>
  </conditionalFormatting>
  <conditionalFormatting sqref="DZ508">
    <cfRule type="duplicateValues" dxfId="15" priority="5"/>
    <cfRule type="duplicateValues" dxfId="14" priority="6"/>
  </conditionalFormatting>
  <conditionalFormatting sqref="DZ508">
    <cfRule type="duplicateValues" dxfId="13" priority="7"/>
  </conditionalFormatting>
  <conditionalFormatting sqref="DZ508">
    <cfRule type="duplicateValues" dxfId="12" priority="8"/>
  </conditionalFormatting>
  <conditionalFormatting sqref="DZ508">
    <cfRule type="duplicateValues" dxfId="11" priority="9"/>
    <cfRule type="duplicateValues" dxfId="10" priority="10"/>
  </conditionalFormatting>
  <conditionalFormatting sqref="DZ508">
    <cfRule type="duplicateValues" dxfId="9" priority="3"/>
  </conditionalFormatting>
  <conditionalFormatting sqref="DZ509 DZ489:DZ504">
    <cfRule type="duplicateValues" dxfId="8" priority="35"/>
  </conditionalFormatting>
  <conditionalFormatting sqref="DZ509 DZ489:DZ504">
    <cfRule type="duplicateValues" dxfId="7" priority="36"/>
    <cfRule type="duplicateValues" dxfId="6" priority="37"/>
  </conditionalFormatting>
  <conditionalFormatting sqref="B510:B512">
    <cfRule type="duplicateValues" dxfId="5" priority="115167"/>
  </conditionalFormatting>
  <conditionalFormatting sqref="DZ489:DZ509">
    <cfRule type="duplicateValues" dxfId="4" priority="115171"/>
  </conditionalFormatting>
  <conditionalFormatting sqref="DZ489:DZ504 DZ509">
    <cfRule type="duplicateValues" dxfId="3" priority="115172"/>
  </conditionalFormatting>
  <conditionalFormatting sqref="DZ489:DZ504 DZ509">
    <cfRule type="duplicateValues" dxfId="2" priority="115174"/>
    <cfRule type="duplicateValues" dxfId="1" priority="115175"/>
  </conditionalFormatting>
  <conditionalFormatting sqref="DZ489:DZ504 DZ509">
    <cfRule type="duplicateValues" dxfId="0" priority="115178"/>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12</vt:i4>
      </vt:variant>
    </vt:vector>
  </HeadingPairs>
  <TitlesOfParts>
    <vt:vector size="23" baseType="lpstr">
      <vt:lpstr>Consulte_num_contrato</vt:lpstr>
      <vt:lpstr>ActadeInicio</vt:lpstr>
      <vt:lpstr>ComunicacionSupervisor</vt:lpstr>
      <vt:lpstr>Recomendación</vt:lpstr>
      <vt:lpstr>CertificaciónSupervisor</vt:lpstr>
      <vt:lpstr>InformeActividades</vt:lpstr>
      <vt:lpstr>InformeActividadesJI</vt:lpstr>
      <vt:lpstr>Actaterminación</vt:lpstr>
      <vt:lpstr>datos</vt:lpstr>
      <vt:lpstr>generador</vt:lpstr>
      <vt:lpstr>textos</vt:lpstr>
      <vt:lpstr>ActadeInicio!Área_de_impresión</vt:lpstr>
      <vt:lpstr>Actaterminación!Área_de_impresión</vt:lpstr>
      <vt:lpstr>CertificaciónSupervisor!Área_de_impresión</vt:lpstr>
      <vt:lpstr>ComunicacionSupervisor!Área_de_impresión</vt:lpstr>
      <vt:lpstr>InformeActividades!Área_de_impresión</vt:lpstr>
      <vt:lpstr>InformeActividadesJI!Área_de_impresión</vt:lpstr>
      <vt:lpstr>Recomendación!Área_de_impresión</vt:lpstr>
      <vt:lpstr>matriz</vt:lpstr>
      <vt:lpstr>Actaterminación!Títulos_a_imprimir</vt:lpstr>
      <vt:lpstr>CertificaciónSupervisor!Títulos_a_imprimir</vt:lpstr>
      <vt:lpstr>InformeActividades!Títulos_a_imprimir</vt:lpstr>
      <vt:lpstr>InformeActividadesJI!Títulos_a_imprimir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Carolina Villareal Billera</dc:creator>
  <cp:lastModifiedBy>Adriana Ramos</cp:lastModifiedBy>
  <cp:lastPrinted>2021-10-26T14:19:17Z</cp:lastPrinted>
  <dcterms:created xsi:type="dcterms:W3CDTF">2017-03-27T14:05:42Z</dcterms:created>
  <dcterms:modified xsi:type="dcterms:W3CDTF">2025-02-21T21:50:04Z</dcterms:modified>
</cp:coreProperties>
</file>